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FS01\Dokumenty_OKH\OdO\_ZASTUPITELSTVO\!!! ZOK, Hynaisova\Hynaisova 2020-2024\09. ZOK 11-04-2022\Avizované opravy\"/>
    </mc:Choice>
  </mc:AlternateContent>
  <bookViews>
    <workbookView xWindow="0" yWindow="0" windowWidth="23040" windowHeight="8610"/>
  </bookViews>
  <sheets>
    <sheet name="k rozhodnutí" sheetId="4" r:id="rId1"/>
    <sheet name="k rozhodnutí detailní" sheetId="2" r:id="rId2"/>
    <sheet name="hodnocení" sheetId="3" r:id="rId3"/>
    <sheet name="Zdroj" sheetId="1" r:id="rId4"/>
  </sheets>
  <definedNames>
    <definedName name="_FilterDatabase" localSheetId="3" hidden="1">Zdroj!$A$15:$W$25</definedName>
    <definedName name="_xlnm._FilterDatabase" localSheetId="3" hidden="1">Zdroj!$A$15:$BP$15</definedName>
    <definedName name="DZACATEK">Zdroj!#REF!</definedName>
    <definedName name="FZACATEK">Zdroj!#REF!</definedName>
    <definedName name="LZACATEK">Zdroj!#REF!</definedName>
    <definedName name="_xlnm.Print_Titles" localSheetId="2">hodnocení!$1:$1</definedName>
    <definedName name="_xlnm.Print_Titles" localSheetId="0">'k rozhodnutí'!$1:$3</definedName>
    <definedName name="_xlnm.Print_Titles" localSheetId="1">'k rozhodnutí detailní'!$1:$3</definedName>
    <definedName name="_xlnm.Print_Titles" localSheetId="3">Zdroj!$10:$15</definedName>
    <definedName name="_xlnm.Print_Area" localSheetId="2">hodnocení!$A$1:$G$71</definedName>
    <definedName name="_xlnm.Print_Area" localSheetId="0">'k rozhodnutí'!$B$1:$N$15</definedName>
    <definedName name="_xlnm.Print_Area" localSheetId="1">'k rozhodnutí detailní'!$B$1:$Q$25</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O35" i="1" l="1"/>
  <c r="BO26" i="1"/>
  <c r="AA10" i="1" l="1"/>
  <c r="BN35" i="1" l="1"/>
  <c r="BN17" i="1"/>
  <c r="BN16" i="1"/>
  <c r="BN32" i="1"/>
  <c r="BN18" i="1"/>
  <c r="BN40" i="1"/>
  <c r="BN24" i="1"/>
  <c r="BN20" i="1"/>
  <c r="BN22" i="1"/>
  <c r="BN36" i="1"/>
  <c r="BN39" i="1"/>
  <c r="BN43" i="1"/>
  <c r="BN23" i="1"/>
  <c r="BN42" i="1"/>
  <c r="BN38" i="1"/>
  <c r="BN19" i="1"/>
  <c r="BN37" i="1"/>
  <c r="BN30" i="1"/>
  <c r="BN34" i="1"/>
  <c r="BN29" i="1"/>
  <c r="BN33" i="1"/>
  <c r="BN31" i="1"/>
  <c r="BN25" i="1"/>
  <c r="BN27" i="1"/>
  <c r="BN41" i="1"/>
  <c r="BN21" i="1"/>
  <c r="BN44" i="1"/>
  <c r="BN26" i="1"/>
  <c r="BN28" i="1"/>
  <c r="HW24" i="1" l="1"/>
  <c r="HV24" i="1"/>
  <c r="HU24" i="1"/>
  <c r="HT24" i="1"/>
  <c r="HS24" i="1"/>
  <c r="HR24" i="1"/>
  <c r="HQ24" i="1"/>
  <c r="HP24" i="1"/>
  <c r="HO24" i="1"/>
  <c r="HN24" i="1"/>
  <c r="HM24" i="1"/>
  <c r="HL24" i="1"/>
  <c r="HK24" i="1"/>
  <c r="HJ24" i="1"/>
  <c r="HI24" i="1"/>
  <c r="HH24" i="1"/>
  <c r="HG24" i="1"/>
  <c r="HF24" i="1"/>
  <c r="HE24" i="1"/>
  <c r="HD24" i="1"/>
  <c r="HC24" i="1"/>
  <c r="HB24" i="1"/>
  <c r="HA24" i="1"/>
  <c r="GZ24" i="1"/>
  <c r="GY24" i="1"/>
  <c r="GX24" i="1"/>
  <c r="FW24" i="1"/>
  <c r="FV24" i="1"/>
  <c r="FU24" i="1"/>
  <c r="FT24" i="1"/>
  <c r="FS24" i="1"/>
  <c r="FR24" i="1"/>
  <c r="FQ24" i="1"/>
  <c r="FP24" i="1"/>
  <c r="FO24" i="1"/>
  <c r="FN24" i="1"/>
  <c r="FM24" i="1"/>
  <c r="FL24" i="1"/>
  <c r="FK24" i="1"/>
  <c r="FJ24" i="1"/>
  <c r="FI24" i="1"/>
  <c r="FH24" i="1"/>
  <c r="FG24" i="1"/>
  <c r="FF24" i="1"/>
  <c r="FE24" i="1"/>
  <c r="FD24" i="1"/>
  <c r="FC24" i="1"/>
  <c r="FB24" i="1"/>
  <c r="FA24" i="1"/>
  <c r="EZ24" i="1"/>
  <c r="EY24" i="1"/>
  <c r="EX24" i="1"/>
  <c r="DW24" i="1"/>
  <c r="DV24" i="1"/>
  <c r="DU24" i="1"/>
  <c r="DT24" i="1"/>
  <c r="DS24" i="1"/>
  <c r="DR24" i="1"/>
  <c r="DQ24" i="1"/>
  <c r="DP24" i="1"/>
  <c r="DO24" i="1"/>
  <c r="DN24" i="1"/>
  <c r="DM24" i="1"/>
  <c r="DL24" i="1"/>
  <c r="DK24" i="1"/>
  <c r="DJ24" i="1"/>
  <c r="DI24" i="1"/>
  <c r="DH24" i="1"/>
  <c r="DG24" i="1"/>
  <c r="DF24" i="1"/>
  <c r="DE24" i="1"/>
  <c r="DD24" i="1"/>
  <c r="DC24" i="1"/>
  <c r="DB24" i="1"/>
  <c r="DA24" i="1"/>
  <c r="CZ24" i="1"/>
  <c r="CY24" i="1"/>
  <c r="CX24" i="1"/>
  <c r="HW23" i="1"/>
  <c r="HV23" i="1"/>
  <c r="HU23" i="1"/>
  <c r="HT23" i="1"/>
  <c r="HS23" i="1"/>
  <c r="HR23" i="1"/>
  <c r="HQ23" i="1"/>
  <c r="HP23" i="1"/>
  <c r="HO23" i="1"/>
  <c r="HN23" i="1"/>
  <c r="HM23" i="1"/>
  <c r="HL23" i="1"/>
  <c r="HK23" i="1"/>
  <c r="HJ23" i="1"/>
  <c r="HI23" i="1"/>
  <c r="HH23" i="1"/>
  <c r="HG23" i="1"/>
  <c r="HF23" i="1"/>
  <c r="HE23" i="1"/>
  <c r="HD23" i="1"/>
  <c r="HC23" i="1"/>
  <c r="HB23" i="1"/>
  <c r="HA23" i="1"/>
  <c r="GZ23" i="1"/>
  <c r="GY23" i="1"/>
  <c r="GX23" i="1"/>
  <c r="FW23" i="1"/>
  <c r="FV23" i="1"/>
  <c r="FU23" i="1"/>
  <c r="FT23" i="1"/>
  <c r="FS23" i="1"/>
  <c r="FR23" i="1"/>
  <c r="FQ23" i="1"/>
  <c r="FP23" i="1"/>
  <c r="FO23" i="1"/>
  <c r="FN23" i="1"/>
  <c r="FM23" i="1"/>
  <c r="FL23" i="1"/>
  <c r="FK23" i="1"/>
  <c r="FJ23" i="1"/>
  <c r="FI23" i="1"/>
  <c r="FH23" i="1"/>
  <c r="FG23" i="1"/>
  <c r="FF23" i="1"/>
  <c r="FE23" i="1"/>
  <c r="FD23" i="1"/>
  <c r="FC23" i="1"/>
  <c r="FB23" i="1"/>
  <c r="FA23" i="1"/>
  <c r="EZ23" i="1"/>
  <c r="EY23" i="1"/>
  <c r="EX23" i="1"/>
  <c r="DW23" i="1"/>
  <c r="DV23" i="1"/>
  <c r="DU23" i="1"/>
  <c r="DT23" i="1"/>
  <c r="DS23" i="1"/>
  <c r="DR23" i="1"/>
  <c r="DQ23" i="1"/>
  <c r="DP23" i="1"/>
  <c r="DO23" i="1"/>
  <c r="DN23" i="1"/>
  <c r="DM23" i="1"/>
  <c r="DL23" i="1"/>
  <c r="DK23" i="1"/>
  <c r="DJ23" i="1"/>
  <c r="DI23" i="1"/>
  <c r="DH23" i="1"/>
  <c r="DG23" i="1"/>
  <c r="DF23" i="1"/>
  <c r="DE23" i="1"/>
  <c r="DD23" i="1"/>
  <c r="DC23" i="1"/>
  <c r="DB23" i="1"/>
  <c r="DA23" i="1"/>
  <c r="CZ23" i="1"/>
  <c r="CY23" i="1"/>
  <c r="CX23" i="1"/>
  <c r="HW22" i="1"/>
  <c r="HV22" i="1"/>
  <c r="HU22" i="1"/>
  <c r="HT22" i="1"/>
  <c r="HS22" i="1"/>
  <c r="HR22" i="1"/>
  <c r="HQ22" i="1"/>
  <c r="HP22" i="1"/>
  <c r="HO22" i="1"/>
  <c r="HN22" i="1"/>
  <c r="HM22" i="1"/>
  <c r="HL22" i="1"/>
  <c r="HK22" i="1"/>
  <c r="HJ22" i="1"/>
  <c r="HI22" i="1"/>
  <c r="HH22" i="1"/>
  <c r="HG22" i="1"/>
  <c r="HF22" i="1"/>
  <c r="HE22" i="1"/>
  <c r="HD22" i="1"/>
  <c r="HC22" i="1"/>
  <c r="HB22" i="1"/>
  <c r="HA22" i="1"/>
  <c r="GZ22" i="1"/>
  <c r="GY22" i="1"/>
  <c r="GX22" i="1"/>
  <c r="FW22" i="1"/>
  <c r="FV22" i="1"/>
  <c r="FU22" i="1"/>
  <c r="FT22" i="1"/>
  <c r="FS22" i="1"/>
  <c r="FR22" i="1"/>
  <c r="FQ22" i="1"/>
  <c r="FP22" i="1"/>
  <c r="FO22" i="1"/>
  <c r="FN22" i="1"/>
  <c r="FM22" i="1"/>
  <c r="FL22" i="1"/>
  <c r="FK22" i="1"/>
  <c r="FJ22" i="1"/>
  <c r="FI22" i="1"/>
  <c r="FH22" i="1"/>
  <c r="FG22" i="1"/>
  <c r="FF22" i="1"/>
  <c r="FE22" i="1"/>
  <c r="FD22" i="1"/>
  <c r="FC22" i="1"/>
  <c r="FB22" i="1"/>
  <c r="FA22" i="1"/>
  <c r="EZ22" i="1"/>
  <c r="EY22" i="1"/>
  <c r="EX22" i="1"/>
  <c r="DW22" i="1"/>
  <c r="DV22" i="1"/>
  <c r="DU22" i="1"/>
  <c r="DT22" i="1"/>
  <c r="DS22" i="1"/>
  <c r="DR22" i="1"/>
  <c r="DQ22" i="1"/>
  <c r="DP22" i="1"/>
  <c r="DO22" i="1"/>
  <c r="DN22" i="1"/>
  <c r="DM22" i="1"/>
  <c r="DL22" i="1"/>
  <c r="DK22" i="1"/>
  <c r="DJ22" i="1"/>
  <c r="DI22" i="1"/>
  <c r="DH22" i="1"/>
  <c r="DG22" i="1"/>
  <c r="DF22" i="1"/>
  <c r="DE22" i="1"/>
  <c r="DD22" i="1"/>
  <c r="DC22" i="1"/>
  <c r="DB22" i="1"/>
  <c r="DA22" i="1"/>
  <c r="CZ22" i="1"/>
  <c r="CY22" i="1"/>
  <c r="CX22" i="1"/>
  <c r="HW21" i="1"/>
  <c r="HV21" i="1"/>
  <c r="HU21" i="1"/>
  <c r="HT21" i="1"/>
  <c r="HS21" i="1"/>
  <c r="HR21" i="1"/>
  <c r="HQ21" i="1"/>
  <c r="HP21" i="1"/>
  <c r="HO21" i="1"/>
  <c r="HN21" i="1"/>
  <c r="HM21" i="1"/>
  <c r="HL21" i="1"/>
  <c r="HK21" i="1"/>
  <c r="HJ21" i="1"/>
  <c r="HI21" i="1"/>
  <c r="HH21" i="1"/>
  <c r="HG21" i="1"/>
  <c r="HF21" i="1"/>
  <c r="HE21" i="1"/>
  <c r="HD21" i="1"/>
  <c r="HC21" i="1"/>
  <c r="HB21" i="1"/>
  <c r="HA21" i="1"/>
  <c r="GZ21" i="1"/>
  <c r="GY21" i="1"/>
  <c r="GX21" i="1"/>
  <c r="FW21" i="1"/>
  <c r="FV21" i="1"/>
  <c r="FU21" i="1"/>
  <c r="FT21" i="1"/>
  <c r="FS21" i="1"/>
  <c r="FR21" i="1"/>
  <c r="FQ21" i="1"/>
  <c r="FP21" i="1"/>
  <c r="FO21" i="1"/>
  <c r="FN21" i="1"/>
  <c r="FM21" i="1"/>
  <c r="FL21" i="1"/>
  <c r="FK21" i="1"/>
  <c r="FJ21" i="1"/>
  <c r="FI21" i="1"/>
  <c r="FH21" i="1"/>
  <c r="FG21" i="1"/>
  <c r="FF21" i="1"/>
  <c r="FE21" i="1"/>
  <c r="FD21" i="1"/>
  <c r="FC21" i="1"/>
  <c r="FB21" i="1"/>
  <c r="FA21" i="1"/>
  <c r="EZ21" i="1"/>
  <c r="EY21" i="1"/>
  <c r="EX21" i="1"/>
  <c r="DW21" i="1"/>
  <c r="DV21" i="1"/>
  <c r="DU21" i="1"/>
  <c r="DT21" i="1"/>
  <c r="DS21" i="1"/>
  <c r="DR21" i="1"/>
  <c r="DQ21" i="1"/>
  <c r="DP21" i="1"/>
  <c r="DO21" i="1"/>
  <c r="DN21" i="1"/>
  <c r="DM21" i="1"/>
  <c r="DL21" i="1"/>
  <c r="DK21" i="1"/>
  <c r="DJ21" i="1"/>
  <c r="DI21" i="1"/>
  <c r="DH21" i="1"/>
  <c r="DG21" i="1"/>
  <c r="DF21" i="1"/>
  <c r="DE21" i="1"/>
  <c r="DD21" i="1"/>
  <c r="DC21" i="1"/>
  <c r="DB21" i="1"/>
  <c r="DA21" i="1"/>
  <c r="CZ21" i="1"/>
  <c r="CY21" i="1"/>
  <c r="CX21" i="1"/>
  <c r="HW20" i="1"/>
  <c r="HV20" i="1"/>
  <c r="HU20" i="1"/>
  <c r="HT20" i="1"/>
  <c r="HS20" i="1"/>
  <c r="HR20" i="1"/>
  <c r="HQ20" i="1"/>
  <c r="HP20" i="1"/>
  <c r="HO20" i="1"/>
  <c r="HN20" i="1"/>
  <c r="HM20" i="1"/>
  <c r="HL20" i="1"/>
  <c r="HK20" i="1"/>
  <c r="HJ20" i="1"/>
  <c r="HI20" i="1"/>
  <c r="HH20" i="1"/>
  <c r="HG20" i="1"/>
  <c r="HF20" i="1"/>
  <c r="HE20" i="1"/>
  <c r="HD20" i="1"/>
  <c r="HC20" i="1"/>
  <c r="HB20" i="1"/>
  <c r="HA20" i="1"/>
  <c r="GZ20" i="1"/>
  <c r="GY20" i="1"/>
  <c r="GX20" i="1"/>
  <c r="FW20" i="1"/>
  <c r="FV20" i="1"/>
  <c r="FU20" i="1"/>
  <c r="FT20" i="1"/>
  <c r="FS20" i="1"/>
  <c r="FR20" i="1"/>
  <c r="FQ20" i="1"/>
  <c r="FP20" i="1"/>
  <c r="FO20" i="1"/>
  <c r="FN20" i="1"/>
  <c r="FM20" i="1"/>
  <c r="FL20" i="1"/>
  <c r="FK20" i="1"/>
  <c r="FJ20" i="1"/>
  <c r="FI20" i="1"/>
  <c r="FH20" i="1"/>
  <c r="FG20" i="1"/>
  <c r="FF20" i="1"/>
  <c r="FE20" i="1"/>
  <c r="FD20" i="1"/>
  <c r="FC20" i="1"/>
  <c r="FB20" i="1"/>
  <c r="FA20" i="1"/>
  <c r="EZ20" i="1"/>
  <c r="EY20" i="1"/>
  <c r="EX20" i="1"/>
  <c r="DW20" i="1"/>
  <c r="DV20" i="1"/>
  <c r="DU20" i="1"/>
  <c r="DT20" i="1"/>
  <c r="DS20" i="1"/>
  <c r="DR20" i="1"/>
  <c r="DQ20" i="1"/>
  <c r="DP20" i="1"/>
  <c r="DO20" i="1"/>
  <c r="DN20" i="1"/>
  <c r="DM20" i="1"/>
  <c r="DL20" i="1"/>
  <c r="DK20" i="1"/>
  <c r="DJ20" i="1"/>
  <c r="DI20" i="1"/>
  <c r="DH20" i="1"/>
  <c r="DG20" i="1"/>
  <c r="DF20" i="1"/>
  <c r="DE20" i="1"/>
  <c r="DD20" i="1"/>
  <c r="DC20" i="1"/>
  <c r="DB20" i="1"/>
  <c r="DA20" i="1"/>
  <c r="CZ20" i="1"/>
  <c r="CY20" i="1"/>
  <c r="CX20" i="1"/>
  <c r="HW19" i="1"/>
  <c r="HV19" i="1"/>
  <c r="HU19" i="1"/>
  <c r="HT19" i="1"/>
  <c r="HS19" i="1"/>
  <c r="HR19" i="1"/>
  <c r="HQ19" i="1"/>
  <c r="HP19" i="1"/>
  <c r="HO19" i="1"/>
  <c r="HN19" i="1"/>
  <c r="HM19" i="1"/>
  <c r="HL19" i="1"/>
  <c r="HK19" i="1"/>
  <c r="HJ19" i="1"/>
  <c r="HI19" i="1"/>
  <c r="HH19" i="1"/>
  <c r="HG19" i="1"/>
  <c r="HF19" i="1"/>
  <c r="HE19" i="1"/>
  <c r="HD19" i="1"/>
  <c r="HC19" i="1"/>
  <c r="HB19" i="1"/>
  <c r="HA19" i="1"/>
  <c r="GZ19" i="1"/>
  <c r="GY19" i="1"/>
  <c r="GX19" i="1"/>
  <c r="FW19" i="1"/>
  <c r="FV19" i="1"/>
  <c r="FU19" i="1"/>
  <c r="FT19" i="1"/>
  <c r="FS19" i="1"/>
  <c r="FR19" i="1"/>
  <c r="FQ19" i="1"/>
  <c r="FP19" i="1"/>
  <c r="FO19" i="1"/>
  <c r="FN19" i="1"/>
  <c r="FM19" i="1"/>
  <c r="FL19" i="1"/>
  <c r="FK19" i="1"/>
  <c r="FJ19" i="1"/>
  <c r="FI19" i="1"/>
  <c r="FH19" i="1"/>
  <c r="FG19" i="1"/>
  <c r="FF19" i="1"/>
  <c r="FE19" i="1"/>
  <c r="FD19" i="1"/>
  <c r="FC19" i="1"/>
  <c r="FB19" i="1"/>
  <c r="FA19" i="1"/>
  <c r="EZ19" i="1"/>
  <c r="EY19" i="1"/>
  <c r="EX19" i="1"/>
  <c r="DW19" i="1"/>
  <c r="DV19" i="1"/>
  <c r="DU19" i="1"/>
  <c r="DT19" i="1"/>
  <c r="DS19" i="1"/>
  <c r="DR19" i="1"/>
  <c r="DQ19" i="1"/>
  <c r="DP19" i="1"/>
  <c r="DO19" i="1"/>
  <c r="DN19" i="1"/>
  <c r="DM19" i="1"/>
  <c r="DL19" i="1"/>
  <c r="DK19" i="1"/>
  <c r="DJ19" i="1"/>
  <c r="DI19" i="1"/>
  <c r="DH19" i="1"/>
  <c r="DG19" i="1"/>
  <c r="DF19" i="1"/>
  <c r="DE19" i="1"/>
  <c r="DD19" i="1"/>
  <c r="DC19" i="1"/>
  <c r="DB19" i="1"/>
  <c r="DA19" i="1"/>
  <c r="CZ19" i="1"/>
  <c r="CY19" i="1"/>
  <c r="CX19" i="1"/>
  <c r="HW18" i="1"/>
  <c r="HV18" i="1"/>
  <c r="HU18" i="1"/>
  <c r="HT18" i="1"/>
  <c r="HS18" i="1"/>
  <c r="HR18" i="1"/>
  <c r="HQ18" i="1"/>
  <c r="HP18" i="1"/>
  <c r="HO18" i="1"/>
  <c r="HN18" i="1"/>
  <c r="HM18" i="1"/>
  <c r="HL18" i="1"/>
  <c r="HK18" i="1"/>
  <c r="HJ18" i="1"/>
  <c r="HI18" i="1"/>
  <c r="HH18" i="1"/>
  <c r="HG18" i="1"/>
  <c r="HF18" i="1"/>
  <c r="HE18" i="1"/>
  <c r="HD18" i="1"/>
  <c r="HC18" i="1"/>
  <c r="HB18" i="1"/>
  <c r="HA18" i="1"/>
  <c r="GZ18" i="1"/>
  <c r="GY18" i="1"/>
  <c r="GX18" i="1"/>
  <c r="FW18" i="1"/>
  <c r="FV18" i="1"/>
  <c r="FU18" i="1"/>
  <c r="FT18" i="1"/>
  <c r="FS18" i="1"/>
  <c r="FR18" i="1"/>
  <c r="FQ18" i="1"/>
  <c r="FP18" i="1"/>
  <c r="FO18" i="1"/>
  <c r="FN18" i="1"/>
  <c r="FM18" i="1"/>
  <c r="FL18" i="1"/>
  <c r="FK18" i="1"/>
  <c r="FJ18" i="1"/>
  <c r="FI18" i="1"/>
  <c r="FH18" i="1"/>
  <c r="FG18" i="1"/>
  <c r="FF18" i="1"/>
  <c r="FE18" i="1"/>
  <c r="FD18" i="1"/>
  <c r="FC18" i="1"/>
  <c r="FB18" i="1"/>
  <c r="FA18" i="1"/>
  <c r="EZ18" i="1"/>
  <c r="EY18" i="1"/>
  <c r="EX18" i="1"/>
  <c r="DW18" i="1"/>
  <c r="DV18" i="1"/>
  <c r="DU18" i="1"/>
  <c r="DT18" i="1"/>
  <c r="DS18" i="1"/>
  <c r="DR18" i="1"/>
  <c r="DQ18" i="1"/>
  <c r="DP18" i="1"/>
  <c r="DO18" i="1"/>
  <c r="DN18" i="1"/>
  <c r="DM18" i="1"/>
  <c r="DL18" i="1"/>
  <c r="DK18" i="1"/>
  <c r="DJ18" i="1"/>
  <c r="DI18" i="1"/>
  <c r="DH18" i="1"/>
  <c r="DG18" i="1"/>
  <c r="DF18" i="1"/>
  <c r="DE18" i="1"/>
  <c r="DD18" i="1"/>
  <c r="DC18" i="1"/>
  <c r="DB18" i="1"/>
  <c r="DA18" i="1"/>
  <c r="CZ18" i="1"/>
  <c r="CY18" i="1"/>
  <c r="CX18" i="1"/>
  <c r="HW44" i="1"/>
  <c r="HV44" i="1"/>
  <c r="HU44" i="1"/>
  <c r="HT44" i="1"/>
  <c r="HS44" i="1"/>
  <c r="HR44" i="1"/>
  <c r="HQ44" i="1"/>
  <c r="HP44" i="1"/>
  <c r="HO44" i="1"/>
  <c r="HN44" i="1"/>
  <c r="HM44" i="1"/>
  <c r="HL44" i="1"/>
  <c r="HK44" i="1"/>
  <c r="HJ44" i="1"/>
  <c r="HI44" i="1"/>
  <c r="HH44" i="1"/>
  <c r="HG44" i="1"/>
  <c r="HF44" i="1"/>
  <c r="HE44" i="1"/>
  <c r="HD44" i="1"/>
  <c r="HC44" i="1"/>
  <c r="HB44" i="1"/>
  <c r="HA44" i="1"/>
  <c r="GZ44" i="1"/>
  <c r="GY44" i="1"/>
  <c r="GX44" i="1"/>
  <c r="FW44" i="1"/>
  <c r="FV44" i="1"/>
  <c r="FU44" i="1"/>
  <c r="FT44" i="1"/>
  <c r="FS44" i="1"/>
  <c r="FR44" i="1"/>
  <c r="FQ44" i="1"/>
  <c r="FP44" i="1"/>
  <c r="FO44" i="1"/>
  <c r="FN44" i="1"/>
  <c r="FM44" i="1"/>
  <c r="FL44" i="1"/>
  <c r="FK44" i="1"/>
  <c r="FJ44" i="1"/>
  <c r="FI44" i="1"/>
  <c r="FH44" i="1"/>
  <c r="FG44" i="1"/>
  <c r="FF44" i="1"/>
  <c r="FE44" i="1"/>
  <c r="FD44" i="1"/>
  <c r="FC44" i="1"/>
  <c r="FB44" i="1"/>
  <c r="FA44" i="1"/>
  <c r="EZ44" i="1"/>
  <c r="EY44" i="1"/>
  <c r="EX44" i="1"/>
  <c r="DW44" i="1"/>
  <c r="DV44" i="1"/>
  <c r="DU44" i="1"/>
  <c r="DT44" i="1"/>
  <c r="DS44" i="1"/>
  <c r="DR44" i="1"/>
  <c r="DQ44" i="1"/>
  <c r="DP44" i="1"/>
  <c r="DO44" i="1"/>
  <c r="DN44" i="1"/>
  <c r="DM44" i="1"/>
  <c r="DL44" i="1"/>
  <c r="DK44" i="1"/>
  <c r="DJ44" i="1"/>
  <c r="DI44" i="1"/>
  <c r="DH44" i="1"/>
  <c r="DG44" i="1"/>
  <c r="DF44" i="1"/>
  <c r="DE44" i="1"/>
  <c r="DD44" i="1"/>
  <c r="DC44" i="1"/>
  <c r="DB44" i="1"/>
  <c r="DA44" i="1"/>
  <c r="CZ44" i="1"/>
  <c r="CY44" i="1"/>
  <c r="CX44" i="1"/>
  <c r="HW43" i="1"/>
  <c r="HV43" i="1"/>
  <c r="HU43" i="1"/>
  <c r="HT43" i="1"/>
  <c r="HS43" i="1"/>
  <c r="HR43" i="1"/>
  <c r="HQ43" i="1"/>
  <c r="HP43" i="1"/>
  <c r="HO43" i="1"/>
  <c r="HN43" i="1"/>
  <c r="HM43" i="1"/>
  <c r="HL43" i="1"/>
  <c r="HK43" i="1"/>
  <c r="HJ43" i="1"/>
  <c r="HI43" i="1"/>
  <c r="HH43" i="1"/>
  <c r="HG43" i="1"/>
  <c r="HF43" i="1"/>
  <c r="HE43" i="1"/>
  <c r="HD43" i="1"/>
  <c r="HC43" i="1"/>
  <c r="HB43" i="1"/>
  <c r="HA43" i="1"/>
  <c r="GZ43" i="1"/>
  <c r="GY43" i="1"/>
  <c r="GX43" i="1"/>
  <c r="FW43" i="1"/>
  <c r="FV43" i="1"/>
  <c r="FU43" i="1"/>
  <c r="FT43" i="1"/>
  <c r="FS43" i="1"/>
  <c r="FR43" i="1"/>
  <c r="FQ43" i="1"/>
  <c r="FP43" i="1"/>
  <c r="FO43" i="1"/>
  <c r="FN43" i="1"/>
  <c r="FM43" i="1"/>
  <c r="FL43" i="1"/>
  <c r="FK43" i="1"/>
  <c r="FJ43" i="1"/>
  <c r="FI43" i="1"/>
  <c r="FH43" i="1"/>
  <c r="FG43" i="1"/>
  <c r="FF43" i="1"/>
  <c r="FE43" i="1"/>
  <c r="FD43" i="1"/>
  <c r="FC43" i="1"/>
  <c r="FB43" i="1"/>
  <c r="FA43" i="1"/>
  <c r="EZ43" i="1"/>
  <c r="EY43" i="1"/>
  <c r="EX43" i="1"/>
  <c r="DW43" i="1"/>
  <c r="DV43" i="1"/>
  <c r="DU43" i="1"/>
  <c r="DT43" i="1"/>
  <c r="DS43" i="1"/>
  <c r="DR43" i="1"/>
  <c r="DQ43" i="1"/>
  <c r="DP43" i="1"/>
  <c r="DO43" i="1"/>
  <c r="DN43" i="1"/>
  <c r="DM43" i="1"/>
  <c r="DL43" i="1"/>
  <c r="DK43" i="1"/>
  <c r="DJ43" i="1"/>
  <c r="DI43" i="1"/>
  <c r="DH43" i="1"/>
  <c r="DG43" i="1"/>
  <c r="DF43" i="1"/>
  <c r="DE43" i="1"/>
  <c r="DD43" i="1"/>
  <c r="DC43" i="1"/>
  <c r="DB43" i="1"/>
  <c r="DA43" i="1"/>
  <c r="CZ43" i="1"/>
  <c r="CY43" i="1"/>
  <c r="CX43" i="1"/>
  <c r="HW42" i="1"/>
  <c r="HV42" i="1"/>
  <c r="HU42" i="1"/>
  <c r="HT42" i="1"/>
  <c r="HS42" i="1"/>
  <c r="HR42" i="1"/>
  <c r="HQ42" i="1"/>
  <c r="HP42" i="1"/>
  <c r="HO42" i="1"/>
  <c r="HN42" i="1"/>
  <c r="HM42" i="1"/>
  <c r="HL42" i="1"/>
  <c r="HK42" i="1"/>
  <c r="HJ42" i="1"/>
  <c r="HI42" i="1"/>
  <c r="HH42" i="1"/>
  <c r="HG42" i="1"/>
  <c r="HF42" i="1"/>
  <c r="HE42" i="1"/>
  <c r="HD42" i="1"/>
  <c r="HC42" i="1"/>
  <c r="HB42" i="1"/>
  <c r="HA42" i="1"/>
  <c r="GZ42" i="1"/>
  <c r="GY42" i="1"/>
  <c r="GX42" i="1"/>
  <c r="FW42" i="1"/>
  <c r="FV42" i="1"/>
  <c r="FU42" i="1"/>
  <c r="FT42" i="1"/>
  <c r="FS42" i="1"/>
  <c r="FR42" i="1"/>
  <c r="FQ42" i="1"/>
  <c r="FP42" i="1"/>
  <c r="FO42" i="1"/>
  <c r="FN42" i="1"/>
  <c r="FM42" i="1"/>
  <c r="FL42" i="1"/>
  <c r="FK42" i="1"/>
  <c r="FJ42" i="1"/>
  <c r="FI42" i="1"/>
  <c r="FH42" i="1"/>
  <c r="FG42" i="1"/>
  <c r="FF42" i="1"/>
  <c r="FE42" i="1"/>
  <c r="FD42" i="1"/>
  <c r="FC42" i="1"/>
  <c r="FB42" i="1"/>
  <c r="FA42" i="1"/>
  <c r="EZ42" i="1"/>
  <c r="EY42" i="1"/>
  <c r="EX42" i="1"/>
  <c r="DW42" i="1"/>
  <c r="DV42" i="1"/>
  <c r="DU42" i="1"/>
  <c r="DT42" i="1"/>
  <c r="DS42" i="1"/>
  <c r="DR42" i="1"/>
  <c r="DQ42" i="1"/>
  <c r="DP42" i="1"/>
  <c r="DO42" i="1"/>
  <c r="DN42" i="1"/>
  <c r="DM42" i="1"/>
  <c r="DL42" i="1"/>
  <c r="DK42" i="1"/>
  <c r="DJ42" i="1"/>
  <c r="DI42" i="1"/>
  <c r="DH42" i="1"/>
  <c r="DG42" i="1"/>
  <c r="DF42" i="1"/>
  <c r="DE42" i="1"/>
  <c r="DD42" i="1"/>
  <c r="DC42" i="1"/>
  <c r="DB42" i="1"/>
  <c r="DA42" i="1"/>
  <c r="CZ42" i="1"/>
  <c r="CY42" i="1"/>
  <c r="CX42" i="1"/>
  <c r="HW41" i="1"/>
  <c r="HV41" i="1"/>
  <c r="HU41" i="1"/>
  <c r="HT41" i="1"/>
  <c r="HS41" i="1"/>
  <c r="HR41" i="1"/>
  <c r="HQ41" i="1"/>
  <c r="HP41" i="1"/>
  <c r="HO41" i="1"/>
  <c r="HN41" i="1"/>
  <c r="HM41" i="1"/>
  <c r="HL41" i="1"/>
  <c r="HK41" i="1"/>
  <c r="HJ41" i="1"/>
  <c r="HI41" i="1"/>
  <c r="HH41" i="1"/>
  <c r="HG41" i="1"/>
  <c r="HF41" i="1"/>
  <c r="HE41" i="1"/>
  <c r="HD41" i="1"/>
  <c r="HC41" i="1"/>
  <c r="HB41" i="1"/>
  <c r="HA41" i="1"/>
  <c r="GZ41" i="1"/>
  <c r="GY41" i="1"/>
  <c r="GX41" i="1"/>
  <c r="FW41" i="1"/>
  <c r="FV41" i="1"/>
  <c r="FU41" i="1"/>
  <c r="FT41" i="1"/>
  <c r="FS41" i="1"/>
  <c r="FR41" i="1"/>
  <c r="FQ41" i="1"/>
  <c r="FP41" i="1"/>
  <c r="FO41" i="1"/>
  <c r="FN41" i="1"/>
  <c r="FM41" i="1"/>
  <c r="FL41" i="1"/>
  <c r="FK41" i="1"/>
  <c r="FJ41" i="1"/>
  <c r="FI41" i="1"/>
  <c r="FH41" i="1"/>
  <c r="FG41" i="1"/>
  <c r="FF41" i="1"/>
  <c r="FE41" i="1"/>
  <c r="FD41" i="1"/>
  <c r="FC41" i="1"/>
  <c r="FB41" i="1"/>
  <c r="FA41" i="1"/>
  <c r="EZ41" i="1"/>
  <c r="EY41" i="1"/>
  <c r="EX41" i="1"/>
  <c r="DW41" i="1"/>
  <c r="DV41" i="1"/>
  <c r="DU41" i="1"/>
  <c r="DT41" i="1"/>
  <c r="DS41" i="1"/>
  <c r="DR41" i="1"/>
  <c r="DQ41" i="1"/>
  <c r="DP41" i="1"/>
  <c r="DO41" i="1"/>
  <c r="DN41" i="1"/>
  <c r="DM41" i="1"/>
  <c r="DL41" i="1"/>
  <c r="DK41" i="1"/>
  <c r="DJ41" i="1"/>
  <c r="DI41" i="1"/>
  <c r="DH41" i="1"/>
  <c r="DG41" i="1"/>
  <c r="DF41" i="1"/>
  <c r="DE41" i="1"/>
  <c r="DD41" i="1"/>
  <c r="DC41" i="1"/>
  <c r="DB41" i="1"/>
  <c r="DA41" i="1"/>
  <c r="CZ41" i="1"/>
  <c r="CY41" i="1"/>
  <c r="CX41" i="1"/>
  <c r="HW40" i="1"/>
  <c r="HV40" i="1"/>
  <c r="HU40" i="1"/>
  <c r="HT40" i="1"/>
  <c r="HS40" i="1"/>
  <c r="HR40" i="1"/>
  <c r="HQ40" i="1"/>
  <c r="HP40" i="1"/>
  <c r="HO40" i="1"/>
  <c r="HN40" i="1"/>
  <c r="HM40" i="1"/>
  <c r="HL40" i="1"/>
  <c r="HK40" i="1"/>
  <c r="HJ40" i="1"/>
  <c r="HI40" i="1"/>
  <c r="HH40" i="1"/>
  <c r="HG40" i="1"/>
  <c r="HF40" i="1"/>
  <c r="HE40" i="1"/>
  <c r="HD40" i="1"/>
  <c r="HC40" i="1"/>
  <c r="HB40" i="1"/>
  <c r="HA40" i="1"/>
  <c r="GZ40" i="1"/>
  <c r="GY40" i="1"/>
  <c r="GX40" i="1"/>
  <c r="FW40" i="1"/>
  <c r="FV40" i="1"/>
  <c r="FU40" i="1"/>
  <c r="FT40" i="1"/>
  <c r="FS40" i="1"/>
  <c r="FR40" i="1"/>
  <c r="FQ40" i="1"/>
  <c r="FP40" i="1"/>
  <c r="FO40" i="1"/>
  <c r="FN40" i="1"/>
  <c r="FM40" i="1"/>
  <c r="FL40" i="1"/>
  <c r="FK40" i="1"/>
  <c r="FJ40" i="1"/>
  <c r="FI40" i="1"/>
  <c r="FH40" i="1"/>
  <c r="FG40" i="1"/>
  <c r="FF40" i="1"/>
  <c r="FE40" i="1"/>
  <c r="FD40" i="1"/>
  <c r="FC40" i="1"/>
  <c r="FB40" i="1"/>
  <c r="FA40" i="1"/>
  <c r="EZ40" i="1"/>
  <c r="EY40" i="1"/>
  <c r="EX40" i="1"/>
  <c r="DW40" i="1"/>
  <c r="DV40" i="1"/>
  <c r="DU40" i="1"/>
  <c r="DT40" i="1"/>
  <c r="DS40" i="1"/>
  <c r="DR40" i="1"/>
  <c r="DQ40" i="1"/>
  <c r="DP40" i="1"/>
  <c r="DO40" i="1"/>
  <c r="DN40" i="1"/>
  <c r="DM40" i="1"/>
  <c r="DL40" i="1"/>
  <c r="DK40" i="1"/>
  <c r="DJ40" i="1"/>
  <c r="DI40" i="1"/>
  <c r="DH40" i="1"/>
  <c r="DG40" i="1"/>
  <c r="DF40" i="1"/>
  <c r="DE40" i="1"/>
  <c r="DD40" i="1"/>
  <c r="DC40" i="1"/>
  <c r="DB40" i="1"/>
  <c r="DA40" i="1"/>
  <c r="CZ40" i="1"/>
  <c r="CY40" i="1"/>
  <c r="CX40" i="1"/>
  <c r="HW39" i="1"/>
  <c r="HV39" i="1"/>
  <c r="HU39" i="1"/>
  <c r="HT39" i="1"/>
  <c r="HS39" i="1"/>
  <c r="HR39" i="1"/>
  <c r="HQ39" i="1"/>
  <c r="HP39" i="1"/>
  <c r="HO39" i="1"/>
  <c r="HN39" i="1"/>
  <c r="HM39" i="1"/>
  <c r="HL39" i="1"/>
  <c r="HK39" i="1"/>
  <c r="HJ39" i="1"/>
  <c r="HI39" i="1"/>
  <c r="HH39" i="1"/>
  <c r="HG39" i="1"/>
  <c r="HF39" i="1"/>
  <c r="HE39" i="1"/>
  <c r="HD39" i="1"/>
  <c r="HC39" i="1"/>
  <c r="HB39" i="1"/>
  <c r="HA39" i="1"/>
  <c r="GZ39" i="1"/>
  <c r="GY39" i="1"/>
  <c r="GX39" i="1"/>
  <c r="FW39" i="1"/>
  <c r="FV39" i="1"/>
  <c r="FU39" i="1"/>
  <c r="FT39" i="1"/>
  <c r="FS39" i="1"/>
  <c r="FR39" i="1"/>
  <c r="FQ39" i="1"/>
  <c r="FP39" i="1"/>
  <c r="FO39" i="1"/>
  <c r="FN39" i="1"/>
  <c r="FM39" i="1"/>
  <c r="FL39" i="1"/>
  <c r="FK39" i="1"/>
  <c r="FJ39" i="1"/>
  <c r="FI39" i="1"/>
  <c r="FH39" i="1"/>
  <c r="FG39" i="1"/>
  <c r="FF39" i="1"/>
  <c r="FE39" i="1"/>
  <c r="FD39" i="1"/>
  <c r="FC39" i="1"/>
  <c r="FB39" i="1"/>
  <c r="FA39" i="1"/>
  <c r="EZ39" i="1"/>
  <c r="EY39" i="1"/>
  <c r="EX39" i="1"/>
  <c r="DW39" i="1"/>
  <c r="DV39" i="1"/>
  <c r="DU39" i="1"/>
  <c r="DT39" i="1"/>
  <c r="DS39" i="1"/>
  <c r="DR39" i="1"/>
  <c r="DQ39" i="1"/>
  <c r="DP39" i="1"/>
  <c r="DO39" i="1"/>
  <c r="DN39" i="1"/>
  <c r="DM39" i="1"/>
  <c r="DL39" i="1"/>
  <c r="DK39" i="1"/>
  <c r="DJ39" i="1"/>
  <c r="DI39" i="1"/>
  <c r="DH39" i="1"/>
  <c r="DG39" i="1"/>
  <c r="DF39" i="1"/>
  <c r="DE39" i="1"/>
  <c r="DD39" i="1"/>
  <c r="DC39" i="1"/>
  <c r="DB39" i="1"/>
  <c r="DA39" i="1"/>
  <c r="CZ39" i="1"/>
  <c r="CY39" i="1"/>
  <c r="CX39" i="1"/>
  <c r="HW38" i="1"/>
  <c r="HV38" i="1"/>
  <c r="HU38" i="1"/>
  <c r="HT38" i="1"/>
  <c r="HS38" i="1"/>
  <c r="HR38" i="1"/>
  <c r="HQ38" i="1"/>
  <c r="HP38" i="1"/>
  <c r="HO38" i="1"/>
  <c r="HN38" i="1"/>
  <c r="HM38" i="1"/>
  <c r="HL38" i="1"/>
  <c r="HK38" i="1"/>
  <c r="HJ38" i="1"/>
  <c r="HI38" i="1"/>
  <c r="HH38" i="1"/>
  <c r="HG38" i="1"/>
  <c r="HF38" i="1"/>
  <c r="HE38" i="1"/>
  <c r="HD38" i="1"/>
  <c r="HC38" i="1"/>
  <c r="HB38" i="1"/>
  <c r="HA38" i="1"/>
  <c r="GZ38" i="1"/>
  <c r="GY38" i="1"/>
  <c r="GX38" i="1"/>
  <c r="FW38" i="1"/>
  <c r="FV38" i="1"/>
  <c r="FU38" i="1"/>
  <c r="FT38" i="1"/>
  <c r="FS38" i="1"/>
  <c r="FR38" i="1"/>
  <c r="FQ38" i="1"/>
  <c r="FP38" i="1"/>
  <c r="FO38" i="1"/>
  <c r="FN38" i="1"/>
  <c r="FM38" i="1"/>
  <c r="FL38" i="1"/>
  <c r="FK38" i="1"/>
  <c r="FJ38" i="1"/>
  <c r="FI38" i="1"/>
  <c r="FH38" i="1"/>
  <c r="FG38" i="1"/>
  <c r="FF38" i="1"/>
  <c r="FE38" i="1"/>
  <c r="FD38" i="1"/>
  <c r="FC38" i="1"/>
  <c r="FB38" i="1"/>
  <c r="FA38" i="1"/>
  <c r="EZ38" i="1"/>
  <c r="EY38" i="1"/>
  <c r="EX38" i="1"/>
  <c r="DW38" i="1"/>
  <c r="DV38" i="1"/>
  <c r="DU38" i="1"/>
  <c r="DT38" i="1"/>
  <c r="DS38" i="1"/>
  <c r="DR38" i="1"/>
  <c r="DQ38" i="1"/>
  <c r="DP38" i="1"/>
  <c r="DO38" i="1"/>
  <c r="DN38" i="1"/>
  <c r="DM38" i="1"/>
  <c r="DL38" i="1"/>
  <c r="DK38" i="1"/>
  <c r="DJ38" i="1"/>
  <c r="DI38" i="1"/>
  <c r="DH38" i="1"/>
  <c r="DG38" i="1"/>
  <c r="DF38" i="1"/>
  <c r="DE38" i="1"/>
  <c r="DD38" i="1"/>
  <c r="DC38" i="1"/>
  <c r="DB38" i="1"/>
  <c r="DA38" i="1"/>
  <c r="CZ38" i="1"/>
  <c r="CY38" i="1"/>
  <c r="CX38" i="1"/>
  <c r="HW37" i="1"/>
  <c r="HV37" i="1"/>
  <c r="HU37" i="1"/>
  <c r="HT37" i="1"/>
  <c r="HS37" i="1"/>
  <c r="HR37" i="1"/>
  <c r="HQ37" i="1"/>
  <c r="HP37" i="1"/>
  <c r="HO37" i="1"/>
  <c r="HN37" i="1"/>
  <c r="HM37" i="1"/>
  <c r="HL37" i="1"/>
  <c r="HK37" i="1"/>
  <c r="HJ37" i="1"/>
  <c r="HI37" i="1"/>
  <c r="HH37" i="1"/>
  <c r="HG37" i="1"/>
  <c r="HF37" i="1"/>
  <c r="HE37" i="1"/>
  <c r="HD37" i="1"/>
  <c r="HC37" i="1"/>
  <c r="HB37" i="1"/>
  <c r="HA37" i="1"/>
  <c r="GZ37" i="1"/>
  <c r="GY37" i="1"/>
  <c r="GX37" i="1"/>
  <c r="FW37" i="1"/>
  <c r="FV37" i="1"/>
  <c r="FU37" i="1"/>
  <c r="FT37" i="1"/>
  <c r="FS37" i="1"/>
  <c r="FR37" i="1"/>
  <c r="FQ37" i="1"/>
  <c r="FP37" i="1"/>
  <c r="FO37" i="1"/>
  <c r="FN37" i="1"/>
  <c r="FM37" i="1"/>
  <c r="FL37" i="1"/>
  <c r="FK37" i="1"/>
  <c r="FJ37" i="1"/>
  <c r="FI37" i="1"/>
  <c r="FH37" i="1"/>
  <c r="FG37" i="1"/>
  <c r="FF37" i="1"/>
  <c r="FE37" i="1"/>
  <c r="FD37" i="1"/>
  <c r="FC37" i="1"/>
  <c r="FB37" i="1"/>
  <c r="FA37" i="1"/>
  <c r="EZ37" i="1"/>
  <c r="EY37" i="1"/>
  <c r="EX37" i="1"/>
  <c r="DW37" i="1"/>
  <c r="DV37" i="1"/>
  <c r="DU37" i="1"/>
  <c r="DT37" i="1"/>
  <c r="DS37" i="1"/>
  <c r="DR37" i="1"/>
  <c r="DQ37" i="1"/>
  <c r="DP37" i="1"/>
  <c r="DO37" i="1"/>
  <c r="DN37" i="1"/>
  <c r="DM37" i="1"/>
  <c r="DL37" i="1"/>
  <c r="DK37" i="1"/>
  <c r="DJ37" i="1"/>
  <c r="DI37" i="1"/>
  <c r="DH37" i="1"/>
  <c r="DG37" i="1"/>
  <c r="DF37" i="1"/>
  <c r="DE37" i="1"/>
  <c r="DD37" i="1"/>
  <c r="DC37" i="1"/>
  <c r="DB37" i="1"/>
  <c r="DA37" i="1"/>
  <c r="CZ37" i="1"/>
  <c r="CY37" i="1"/>
  <c r="CX37" i="1"/>
  <c r="HW36" i="1"/>
  <c r="HV36" i="1"/>
  <c r="HU36" i="1"/>
  <c r="HT36" i="1"/>
  <c r="HS36" i="1"/>
  <c r="HR36" i="1"/>
  <c r="HQ36" i="1"/>
  <c r="HP36" i="1"/>
  <c r="HO36" i="1"/>
  <c r="HN36" i="1"/>
  <c r="HM36" i="1"/>
  <c r="HL36" i="1"/>
  <c r="HK36" i="1"/>
  <c r="HJ36" i="1"/>
  <c r="HI36" i="1"/>
  <c r="HH36" i="1"/>
  <c r="HG36" i="1"/>
  <c r="HF36" i="1"/>
  <c r="HE36" i="1"/>
  <c r="HD36" i="1"/>
  <c r="HC36" i="1"/>
  <c r="HB36" i="1"/>
  <c r="HA36" i="1"/>
  <c r="GZ36" i="1"/>
  <c r="GY36" i="1"/>
  <c r="GX36" i="1"/>
  <c r="FW36" i="1"/>
  <c r="FV36" i="1"/>
  <c r="FU36" i="1"/>
  <c r="FT36" i="1"/>
  <c r="FS36" i="1"/>
  <c r="FR36" i="1"/>
  <c r="FQ36" i="1"/>
  <c r="FP36" i="1"/>
  <c r="FO36" i="1"/>
  <c r="FN36" i="1"/>
  <c r="FM36" i="1"/>
  <c r="FL36" i="1"/>
  <c r="FK36" i="1"/>
  <c r="FJ36" i="1"/>
  <c r="FI36" i="1"/>
  <c r="FH36" i="1"/>
  <c r="FG36" i="1"/>
  <c r="FF36" i="1"/>
  <c r="FE36" i="1"/>
  <c r="FD36" i="1"/>
  <c r="FC36" i="1"/>
  <c r="FB36" i="1"/>
  <c r="FA36" i="1"/>
  <c r="EZ36" i="1"/>
  <c r="EY36" i="1"/>
  <c r="EX36" i="1"/>
  <c r="DW36" i="1"/>
  <c r="DV36" i="1"/>
  <c r="DU36" i="1"/>
  <c r="DT36" i="1"/>
  <c r="DS36" i="1"/>
  <c r="DR36" i="1"/>
  <c r="DQ36" i="1"/>
  <c r="DP36" i="1"/>
  <c r="DO36" i="1"/>
  <c r="DN36" i="1"/>
  <c r="DM36" i="1"/>
  <c r="DL36" i="1"/>
  <c r="DK36" i="1"/>
  <c r="DJ36" i="1"/>
  <c r="DI36" i="1"/>
  <c r="DH36" i="1"/>
  <c r="DG36" i="1"/>
  <c r="DF36" i="1"/>
  <c r="DE36" i="1"/>
  <c r="DD36" i="1"/>
  <c r="DC36" i="1"/>
  <c r="DB36" i="1"/>
  <c r="DA36" i="1"/>
  <c r="CZ36" i="1"/>
  <c r="CY36" i="1"/>
  <c r="CX36" i="1"/>
  <c r="HW35" i="1"/>
  <c r="HV35" i="1"/>
  <c r="HU35" i="1"/>
  <c r="HT35" i="1"/>
  <c r="HS35" i="1"/>
  <c r="HR35" i="1"/>
  <c r="HQ35" i="1"/>
  <c r="HP35" i="1"/>
  <c r="HO35" i="1"/>
  <c r="HN35" i="1"/>
  <c r="HM35" i="1"/>
  <c r="HL35" i="1"/>
  <c r="HK35" i="1"/>
  <c r="HJ35" i="1"/>
  <c r="HI35" i="1"/>
  <c r="HH35" i="1"/>
  <c r="HG35" i="1"/>
  <c r="HF35" i="1"/>
  <c r="HE35" i="1"/>
  <c r="HD35" i="1"/>
  <c r="HC35" i="1"/>
  <c r="HB35" i="1"/>
  <c r="HA35" i="1"/>
  <c r="GZ35" i="1"/>
  <c r="GY35" i="1"/>
  <c r="GX35" i="1"/>
  <c r="FW35" i="1"/>
  <c r="FV35" i="1"/>
  <c r="FU35" i="1"/>
  <c r="FT35" i="1"/>
  <c r="FS35" i="1"/>
  <c r="FR35" i="1"/>
  <c r="FQ35" i="1"/>
  <c r="FP35" i="1"/>
  <c r="FO35" i="1"/>
  <c r="FN35" i="1"/>
  <c r="FM35" i="1"/>
  <c r="FL35" i="1"/>
  <c r="FK35" i="1"/>
  <c r="FJ35" i="1"/>
  <c r="FI35" i="1"/>
  <c r="FH35" i="1"/>
  <c r="FG35" i="1"/>
  <c r="FF35" i="1"/>
  <c r="FE35" i="1"/>
  <c r="FD35" i="1"/>
  <c r="FC35" i="1"/>
  <c r="FB35" i="1"/>
  <c r="FA35" i="1"/>
  <c r="EZ35" i="1"/>
  <c r="EY35" i="1"/>
  <c r="EX35" i="1"/>
  <c r="DW35" i="1"/>
  <c r="DV35" i="1"/>
  <c r="DU35" i="1"/>
  <c r="DT35" i="1"/>
  <c r="DS35" i="1"/>
  <c r="DR35" i="1"/>
  <c r="DQ35" i="1"/>
  <c r="DP35" i="1"/>
  <c r="DO35" i="1"/>
  <c r="DN35" i="1"/>
  <c r="DM35" i="1"/>
  <c r="DL35" i="1"/>
  <c r="DK35" i="1"/>
  <c r="DJ35" i="1"/>
  <c r="DI35" i="1"/>
  <c r="DH35" i="1"/>
  <c r="DG35" i="1"/>
  <c r="DF35" i="1"/>
  <c r="DE35" i="1"/>
  <c r="DD35" i="1"/>
  <c r="DC35" i="1"/>
  <c r="DB35" i="1"/>
  <c r="DA35" i="1"/>
  <c r="CZ35" i="1"/>
  <c r="CY35" i="1"/>
  <c r="CX35" i="1"/>
  <c r="HW17" i="1"/>
  <c r="HV17" i="1"/>
  <c r="HU17" i="1"/>
  <c r="HT17" i="1"/>
  <c r="HS17" i="1"/>
  <c r="HR17" i="1"/>
  <c r="HQ17" i="1"/>
  <c r="HP17" i="1"/>
  <c r="HO17" i="1"/>
  <c r="HN17" i="1"/>
  <c r="HM17" i="1"/>
  <c r="HL17" i="1"/>
  <c r="HK17" i="1"/>
  <c r="HJ17" i="1"/>
  <c r="HI17" i="1"/>
  <c r="HH17" i="1"/>
  <c r="HG17" i="1"/>
  <c r="HF17" i="1"/>
  <c r="HE17" i="1"/>
  <c r="HD17" i="1"/>
  <c r="HC17" i="1"/>
  <c r="HB17" i="1"/>
  <c r="HA17" i="1"/>
  <c r="GZ17" i="1"/>
  <c r="GY17" i="1"/>
  <c r="GX17" i="1"/>
  <c r="FW17" i="1"/>
  <c r="FV17" i="1"/>
  <c r="FU17" i="1"/>
  <c r="FT17" i="1"/>
  <c r="FS17" i="1"/>
  <c r="FR17" i="1"/>
  <c r="FQ17" i="1"/>
  <c r="FP17" i="1"/>
  <c r="FO17" i="1"/>
  <c r="FN17" i="1"/>
  <c r="FM17" i="1"/>
  <c r="FL17" i="1"/>
  <c r="FK17" i="1"/>
  <c r="FJ17" i="1"/>
  <c r="FI17" i="1"/>
  <c r="FH17" i="1"/>
  <c r="FG17" i="1"/>
  <c r="FF17" i="1"/>
  <c r="FE17" i="1"/>
  <c r="FD17" i="1"/>
  <c r="FC17" i="1"/>
  <c r="FB17" i="1"/>
  <c r="FA17" i="1"/>
  <c r="EZ17" i="1"/>
  <c r="EY17" i="1"/>
  <c r="EX17" i="1"/>
  <c r="DW17" i="1"/>
  <c r="DV17" i="1"/>
  <c r="DU17" i="1"/>
  <c r="DT17" i="1"/>
  <c r="DS17" i="1"/>
  <c r="DR17" i="1"/>
  <c r="DQ17" i="1"/>
  <c r="DP17" i="1"/>
  <c r="DO17" i="1"/>
  <c r="DN17" i="1"/>
  <c r="DM17" i="1"/>
  <c r="DL17" i="1"/>
  <c r="DK17" i="1"/>
  <c r="DJ17" i="1"/>
  <c r="DI17" i="1"/>
  <c r="DH17" i="1"/>
  <c r="DG17" i="1"/>
  <c r="DF17" i="1"/>
  <c r="DE17" i="1"/>
  <c r="DD17" i="1"/>
  <c r="DC17" i="1"/>
  <c r="DB17" i="1"/>
  <c r="DA17" i="1"/>
  <c r="CZ17" i="1"/>
  <c r="CY17" i="1"/>
  <c r="CX17" i="1"/>
  <c r="HW34" i="1"/>
  <c r="HV34" i="1"/>
  <c r="HU34" i="1"/>
  <c r="HT34" i="1"/>
  <c r="HS34" i="1"/>
  <c r="HR34" i="1"/>
  <c r="HQ34" i="1"/>
  <c r="HP34" i="1"/>
  <c r="HO34" i="1"/>
  <c r="HN34" i="1"/>
  <c r="HM34" i="1"/>
  <c r="HL34" i="1"/>
  <c r="HK34" i="1"/>
  <c r="HJ34" i="1"/>
  <c r="HI34" i="1"/>
  <c r="HH34" i="1"/>
  <c r="HG34" i="1"/>
  <c r="HF34" i="1"/>
  <c r="HE34" i="1"/>
  <c r="HD34" i="1"/>
  <c r="HC34" i="1"/>
  <c r="HB34" i="1"/>
  <c r="HA34" i="1"/>
  <c r="GZ34" i="1"/>
  <c r="GY34" i="1"/>
  <c r="GX34" i="1"/>
  <c r="FW34" i="1"/>
  <c r="FV34" i="1"/>
  <c r="FU34" i="1"/>
  <c r="FT34" i="1"/>
  <c r="FS34" i="1"/>
  <c r="FR34" i="1"/>
  <c r="FQ34" i="1"/>
  <c r="FP34" i="1"/>
  <c r="FO34" i="1"/>
  <c r="FN34" i="1"/>
  <c r="FM34" i="1"/>
  <c r="FL34" i="1"/>
  <c r="FK34" i="1"/>
  <c r="FJ34" i="1"/>
  <c r="FI34" i="1"/>
  <c r="FH34" i="1"/>
  <c r="FG34" i="1"/>
  <c r="FF34" i="1"/>
  <c r="FE34" i="1"/>
  <c r="FD34" i="1"/>
  <c r="FC34" i="1"/>
  <c r="FB34" i="1"/>
  <c r="FA34" i="1"/>
  <c r="EZ34" i="1"/>
  <c r="EY34" i="1"/>
  <c r="EX34" i="1"/>
  <c r="DW34" i="1"/>
  <c r="DV34" i="1"/>
  <c r="DU34" i="1"/>
  <c r="DT34" i="1"/>
  <c r="DS34" i="1"/>
  <c r="DR34" i="1"/>
  <c r="DQ34" i="1"/>
  <c r="DP34" i="1"/>
  <c r="DO34" i="1"/>
  <c r="DN34" i="1"/>
  <c r="DM34" i="1"/>
  <c r="DL34" i="1"/>
  <c r="DK34" i="1"/>
  <c r="DJ34" i="1"/>
  <c r="DI34" i="1"/>
  <c r="DH34" i="1"/>
  <c r="DG34" i="1"/>
  <c r="DF34" i="1"/>
  <c r="DE34" i="1"/>
  <c r="DD34" i="1"/>
  <c r="DC34" i="1"/>
  <c r="DB34" i="1"/>
  <c r="DA34" i="1"/>
  <c r="CZ34" i="1"/>
  <c r="CY34" i="1"/>
  <c r="CX34" i="1"/>
  <c r="HW33" i="1"/>
  <c r="HV33" i="1"/>
  <c r="HU33" i="1"/>
  <c r="HT33" i="1"/>
  <c r="HS33" i="1"/>
  <c r="HR33" i="1"/>
  <c r="HQ33" i="1"/>
  <c r="HP33" i="1"/>
  <c r="HO33" i="1"/>
  <c r="HN33" i="1"/>
  <c r="HM33" i="1"/>
  <c r="HL33" i="1"/>
  <c r="HK33" i="1"/>
  <c r="HJ33" i="1"/>
  <c r="HI33" i="1"/>
  <c r="HH33" i="1"/>
  <c r="HG33" i="1"/>
  <c r="HF33" i="1"/>
  <c r="HE33" i="1"/>
  <c r="HD33" i="1"/>
  <c r="HC33" i="1"/>
  <c r="HB33" i="1"/>
  <c r="HA33" i="1"/>
  <c r="GZ33" i="1"/>
  <c r="GY33" i="1"/>
  <c r="GX33" i="1"/>
  <c r="FW33" i="1"/>
  <c r="FV33" i="1"/>
  <c r="FU33" i="1"/>
  <c r="FT33" i="1"/>
  <c r="FS33" i="1"/>
  <c r="FR33" i="1"/>
  <c r="FQ33" i="1"/>
  <c r="FP33" i="1"/>
  <c r="FO33" i="1"/>
  <c r="FN33" i="1"/>
  <c r="FM33" i="1"/>
  <c r="FL33" i="1"/>
  <c r="FK33" i="1"/>
  <c r="FJ33" i="1"/>
  <c r="FI33" i="1"/>
  <c r="FH33" i="1"/>
  <c r="FG33" i="1"/>
  <c r="FF33" i="1"/>
  <c r="FE33" i="1"/>
  <c r="FD33" i="1"/>
  <c r="FC33" i="1"/>
  <c r="FB33" i="1"/>
  <c r="FA33" i="1"/>
  <c r="EZ33" i="1"/>
  <c r="EY33" i="1"/>
  <c r="EX33" i="1"/>
  <c r="DW33" i="1"/>
  <c r="DV33" i="1"/>
  <c r="DU33" i="1"/>
  <c r="DT33" i="1"/>
  <c r="DS33" i="1"/>
  <c r="DR33" i="1"/>
  <c r="DQ33" i="1"/>
  <c r="DP33" i="1"/>
  <c r="DO33" i="1"/>
  <c r="DN33" i="1"/>
  <c r="DM33" i="1"/>
  <c r="DL33" i="1"/>
  <c r="DK33" i="1"/>
  <c r="DJ33" i="1"/>
  <c r="DI33" i="1"/>
  <c r="DH33" i="1"/>
  <c r="DG33" i="1"/>
  <c r="DF33" i="1"/>
  <c r="DE33" i="1"/>
  <c r="DD33" i="1"/>
  <c r="DC33" i="1"/>
  <c r="DB33" i="1"/>
  <c r="DA33" i="1"/>
  <c r="CZ33" i="1"/>
  <c r="CY33" i="1"/>
  <c r="CX33" i="1"/>
  <c r="HW32" i="1"/>
  <c r="HV32" i="1"/>
  <c r="HU32" i="1"/>
  <c r="HT32" i="1"/>
  <c r="HS32" i="1"/>
  <c r="HR32" i="1"/>
  <c r="HQ32" i="1"/>
  <c r="HP32" i="1"/>
  <c r="HO32" i="1"/>
  <c r="HN32" i="1"/>
  <c r="HM32" i="1"/>
  <c r="HL32" i="1"/>
  <c r="HK32" i="1"/>
  <c r="HJ32" i="1"/>
  <c r="HI32" i="1"/>
  <c r="HH32" i="1"/>
  <c r="HG32" i="1"/>
  <c r="HF32" i="1"/>
  <c r="HE32" i="1"/>
  <c r="HD32" i="1"/>
  <c r="HC32" i="1"/>
  <c r="HB32" i="1"/>
  <c r="HA32" i="1"/>
  <c r="GZ32" i="1"/>
  <c r="GY32" i="1"/>
  <c r="GX32" i="1"/>
  <c r="FW32" i="1"/>
  <c r="FV32" i="1"/>
  <c r="FU32" i="1"/>
  <c r="FT32" i="1"/>
  <c r="FS32" i="1"/>
  <c r="FR32" i="1"/>
  <c r="FQ32" i="1"/>
  <c r="FP32" i="1"/>
  <c r="FO32" i="1"/>
  <c r="FN32" i="1"/>
  <c r="FM32" i="1"/>
  <c r="FL32" i="1"/>
  <c r="FK32" i="1"/>
  <c r="FJ32" i="1"/>
  <c r="FI32" i="1"/>
  <c r="FH32" i="1"/>
  <c r="FG32" i="1"/>
  <c r="FF32" i="1"/>
  <c r="FE32" i="1"/>
  <c r="FD32" i="1"/>
  <c r="FC32" i="1"/>
  <c r="FB32" i="1"/>
  <c r="FA32" i="1"/>
  <c r="EZ32" i="1"/>
  <c r="EY32" i="1"/>
  <c r="EX32" i="1"/>
  <c r="DW32" i="1"/>
  <c r="DV32" i="1"/>
  <c r="DU32" i="1"/>
  <c r="DT32" i="1"/>
  <c r="DS32" i="1"/>
  <c r="DR32" i="1"/>
  <c r="DQ32" i="1"/>
  <c r="DP32" i="1"/>
  <c r="DO32" i="1"/>
  <c r="DN32" i="1"/>
  <c r="DM32" i="1"/>
  <c r="DL32" i="1"/>
  <c r="DK32" i="1"/>
  <c r="DJ32" i="1"/>
  <c r="DI32" i="1"/>
  <c r="DH32" i="1"/>
  <c r="DG32" i="1"/>
  <c r="DF32" i="1"/>
  <c r="DE32" i="1"/>
  <c r="DD32" i="1"/>
  <c r="DC32" i="1"/>
  <c r="DB32" i="1"/>
  <c r="DA32" i="1"/>
  <c r="CZ32" i="1"/>
  <c r="CY32" i="1"/>
  <c r="CX32" i="1"/>
  <c r="HW31" i="1"/>
  <c r="HV31" i="1"/>
  <c r="HU31" i="1"/>
  <c r="HT31" i="1"/>
  <c r="HS31" i="1"/>
  <c r="HR31" i="1"/>
  <c r="HQ31" i="1"/>
  <c r="HP31" i="1"/>
  <c r="HO31" i="1"/>
  <c r="HN31" i="1"/>
  <c r="HM31" i="1"/>
  <c r="HL31" i="1"/>
  <c r="HK31" i="1"/>
  <c r="HJ31" i="1"/>
  <c r="HI31" i="1"/>
  <c r="HH31" i="1"/>
  <c r="HG31" i="1"/>
  <c r="HF31" i="1"/>
  <c r="HE31" i="1"/>
  <c r="HD31" i="1"/>
  <c r="HC31" i="1"/>
  <c r="HB31" i="1"/>
  <c r="HA31" i="1"/>
  <c r="GZ31" i="1"/>
  <c r="GY31" i="1"/>
  <c r="GX31" i="1"/>
  <c r="FW31" i="1"/>
  <c r="FV31" i="1"/>
  <c r="FU31" i="1"/>
  <c r="FT31" i="1"/>
  <c r="FS31" i="1"/>
  <c r="FR31" i="1"/>
  <c r="FQ31" i="1"/>
  <c r="FP31" i="1"/>
  <c r="FO31" i="1"/>
  <c r="FN31" i="1"/>
  <c r="FM31" i="1"/>
  <c r="FL31" i="1"/>
  <c r="FK31" i="1"/>
  <c r="FJ31" i="1"/>
  <c r="FI31" i="1"/>
  <c r="FH31" i="1"/>
  <c r="FG31" i="1"/>
  <c r="FF31" i="1"/>
  <c r="FE31" i="1"/>
  <c r="FD31" i="1"/>
  <c r="FC31" i="1"/>
  <c r="FB31" i="1"/>
  <c r="FA31" i="1"/>
  <c r="EZ31" i="1"/>
  <c r="EY31" i="1"/>
  <c r="EX31" i="1"/>
  <c r="DW31" i="1"/>
  <c r="DV31" i="1"/>
  <c r="DU31" i="1"/>
  <c r="DT31" i="1"/>
  <c r="DS31" i="1"/>
  <c r="DR31" i="1"/>
  <c r="DQ31" i="1"/>
  <c r="DP31" i="1"/>
  <c r="DO31" i="1"/>
  <c r="DN31" i="1"/>
  <c r="DM31" i="1"/>
  <c r="DL31" i="1"/>
  <c r="DK31" i="1"/>
  <c r="DJ31" i="1"/>
  <c r="DI31" i="1"/>
  <c r="DH31" i="1"/>
  <c r="DG31" i="1"/>
  <c r="DF31" i="1"/>
  <c r="DE31" i="1"/>
  <c r="DD31" i="1"/>
  <c r="DC31" i="1"/>
  <c r="DB31" i="1"/>
  <c r="DA31" i="1"/>
  <c r="CZ31" i="1"/>
  <c r="CY31" i="1"/>
  <c r="CX31" i="1"/>
  <c r="HW30" i="1"/>
  <c r="HV30" i="1"/>
  <c r="HU30" i="1"/>
  <c r="HT30" i="1"/>
  <c r="HS30" i="1"/>
  <c r="HR30" i="1"/>
  <c r="HQ30" i="1"/>
  <c r="HP30" i="1"/>
  <c r="HO30" i="1"/>
  <c r="HN30" i="1"/>
  <c r="HM30" i="1"/>
  <c r="HL30" i="1"/>
  <c r="HK30" i="1"/>
  <c r="HJ30" i="1"/>
  <c r="HI30" i="1"/>
  <c r="HH30" i="1"/>
  <c r="HG30" i="1"/>
  <c r="HF30" i="1"/>
  <c r="HE30" i="1"/>
  <c r="HD30" i="1"/>
  <c r="HC30" i="1"/>
  <c r="HB30" i="1"/>
  <c r="HA30" i="1"/>
  <c r="GZ30" i="1"/>
  <c r="GY30" i="1"/>
  <c r="GX30" i="1"/>
  <c r="FW30" i="1"/>
  <c r="FV30" i="1"/>
  <c r="FU30" i="1"/>
  <c r="FT30" i="1"/>
  <c r="FS30" i="1"/>
  <c r="FR30" i="1"/>
  <c r="FQ30" i="1"/>
  <c r="FP30" i="1"/>
  <c r="FO30" i="1"/>
  <c r="FN30" i="1"/>
  <c r="FM30" i="1"/>
  <c r="FL30" i="1"/>
  <c r="FK30" i="1"/>
  <c r="FJ30" i="1"/>
  <c r="FI30" i="1"/>
  <c r="FH30" i="1"/>
  <c r="FG30" i="1"/>
  <c r="FF30" i="1"/>
  <c r="FE30" i="1"/>
  <c r="FD30" i="1"/>
  <c r="FC30" i="1"/>
  <c r="FB30" i="1"/>
  <c r="FA30" i="1"/>
  <c r="EZ30" i="1"/>
  <c r="EY30" i="1"/>
  <c r="EX30" i="1"/>
  <c r="DW30" i="1"/>
  <c r="DV30" i="1"/>
  <c r="DU30" i="1"/>
  <c r="DT30" i="1"/>
  <c r="DS30" i="1"/>
  <c r="DR30" i="1"/>
  <c r="DQ30" i="1"/>
  <c r="DP30" i="1"/>
  <c r="DO30" i="1"/>
  <c r="DN30" i="1"/>
  <c r="DM30" i="1"/>
  <c r="DL30" i="1"/>
  <c r="DK30" i="1"/>
  <c r="DJ30" i="1"/>
  <c r="DI30" i="1"/>
  <c r="DH30" i="1"/>
  <c r="DG30" i="1"/>
  <c r="DF30" i="1"/>
  <c r="DE30" i="1"/>
  <c r="DD30" i="1"/>
  <c r="DC30" i="1"/>
  <c r="DB30" i="1"/>
  <c r="DA30" i="1"/>
  <c r="CZ30" i="1"/>
  <c r="CY30" i="1"/>
  <c r="CX30" i="1"/>
  <c r="HW29" i="1"/>
  <c r="HV29" i="1"/>
  <c r="HU29" i="1"/>
  <c r="HT29" i="1"/>
  <c r="HS29" i="1"/>
  <c r="HR29" i="1"/>
  <c r="HQ29" i="1"/>
  <c r="HP29" i="1"/>
  <c r="HO29" i="1"/>
  <c r="HN29" i="1"/>
  <c r="HM29" i="1"/>
  <c r="HL29" i="1"/>
  <c r="HK29" i="1"/>
  <c r="HJ29" i="1"/>
  <c r="HI29" i="1"/>
  <c r="HH29" i="1"/>
  <c r="HG29" i="1"/>
  <c r="HF29" i="1"/>
  <c r="HE29" i="1"/>
  <c r="HD29" i="1"/>
  <c r="HC29" i="1"/>
  <c r="HB29" i="1"/>
  <c r="HA29" i="1"/>
  <c r="GZ29" i="1"/>
  <c r="GY29" i="1"/>
  <c r="GX29" i="1"/>
  <c r="FW29" i="1"/>
  <c r="FV29" i="1"/>
  <c r="FU29" i="1"/>
  <c r="FT29" i="1"/>
  <c r="FS29" i="1"/>
  <c r="FR29" i="1"/>
  <c r="FQ29" i="1"/>
  <c r="FP29" i="1"/>
  <c r="FO29" i="1"/>
  <c r="FN29" i="1"/>
  <c r="FM29" i="1"/>
  <c r="FL29" i="1"/>
  <c r="FK29" i="1"/>
  <c r="FJ29" i="1"/>
  <c r="FI29" i="1"/>
  <c r="FH29" i="1"/>
  <c r="FG29" i="1"/>
  <c r="FF29" i="1"/>
  <c r="FE29" i="1"/>
  <c r="FD29" i="1"/>
  <c r="FC29" i="1"/>
  <c r="FB29" i="1"/>
  <c r="FA29" i="1"/>
  <c r="EZ29" i="1"/>
  <c r="EY29" i="1"/>
  <c r="EX29" i="1"/>
  <c r="DW29" i="1"/>
  <c r="DV29" i="1"/>
  <c r="DU29" i="1"/>
  <c r="DT29" i="1"/>
  <c r="DS29" i="1"/>
  <c r="DR29" i="1"/>
  <c r="DQ29" i="1"/>
  <c r="DP29" i="1"/>
  <c r="DO29" i="1"/>
  <c r="DN29" i="1"/>
  <c r="DM29" i="1"/>
  <c r="DL29" i="1"/>
  <c r="DK29" i="1"/>
  <c r="DJ29" i="1"/>
  <c r="DI29" i="1"/>
  <c r="DH29" i="1"/>
  <c r="DG29" i="1"/>
  <c r="DF29" i="1"/>
  <c r="DE29" i="1"/>
  <c r="DD29" i="1"/>
  <c r="DC29" i="1"/>
  <c r="DB29" i="1"/>
  <c r="DA29" i="1"/>
  <c r="CZ29" i="1"/>
  <c r="CY29" i="1"/>
  <c r="CX29" i="1"/>
  <c r="HW28" i="1"/>
  <c r="HV28" i="1"/>
  <c r="HU28" i="1"/>
  <c r="HT28" i="1"/>
  <c r="HS28" i="1"/>
  <c r="HR28" i="1"/>
  <c r="HQ28" i="1"/>
  <c r="HP28" i="1"/>
  <c r="HO28" i="1"/>
  <c r="HN28" i="1"/>
  <c r="HM28" i="1"/>
  <c r="HL28" i="1"/>
  <c r="HK28" i="1"/>
  <c r="HJ28" i="1"/>
  <c r="HI28" i="1"/>
  <c r="HH28" i="1"/>
  <c r="HG28" i="1"/>
  <c r="HF28" i="1"/>
  <c r="HE28" i="1"/>
  <c r="HD28" i="1"/>
  <c r="HC28" i="1"/>
  <c r="HB28" i="1"/>
  <c r="HA28" i="1"/>
  <c r="GZ28" i="1"/>
  <c r="GY28" i="1"/>
  <c r="GX28" i="1"/>
  <c r="FW28" i="1"/>
  <c r="FV28" i="1"/>
  <c r="FU28" i="1"/>
  <c r="FT28" i="1"/>
  <c r="FS28" i="1"/>
  <c r="FR28" i="1"/>
  <c r="FQ28" i="1"/>
  <c r="FP28" i="1"/>
  <c r="FO28" i="1"/>
  <c r="FN28" i="1"/>
  <c r="FM28" i="1"/>
  <c r="FL28" i="1"/>
  <c r="FK28" i="1"/>
  <c r="FJ28" i="1"/>
  <c r="FI28" i="1"/>
  <c r="FH28" i="1"/>
  <c r="FG28" i="1"/>
  <c r="FF28" i="1"/>
  <c r="FE28" i="1"/>
  <c r="FD28" i="1"/>
  <c r="FC28" i="1"/>
  <c r="FB28" i="1"/>
  <c r="FA28" i="1"/>
  <c r="EZ28" i="1"/>
  <c r="EY28" i="1"/>
  <c r="EX28" i="1"/>
  <c r="DW28" i="1"/>
  <c r="DV28" i="1"/>
  <c r="DU28" i="1"/>
  <c r="DT28" i="1"/>
  <c r="DS28" i="1"/>
  <c r="DR28" i="1"/>
  <c r="DQ28" i="1"/>
  <c r="DP28" i="1"/>
  <c r="DO28" i="1"/>
  <c r="DN28" i="1"/>
  <c r="DM28" i="1"/>
  <c r="DL28" i="1"/>
  <c r="DK28" i="1"/>
  <c r="DJ28" i="1"/>
  <c r="DI28" i="1"/>
  <c r="DH28" i="1"/>
  <c r="DG28" i="1"/>
  <c r="DF28" i="1"/>
  <c r="DE28" i="1"/>
  <c r="DD28" i="1"/>
  <c r="DC28" i="1"/>
  <c r="DB28" i="1"/>
  <c r="DA28" i="1"/>
  <c r="CZ28" i="1"/>
  <c r="CY28" i="1"/>
  <c r="CX28" i="1"/>
  <c r="HW27" i="1"/>
  <c r="HV27" i="1"/>
  <c r="HU27" i="1"/>
  <c r="HT27" i="1"/>
  <c r="HS27" i="1"/>
  <c r="HR27" i="1"/>
  <c r="HQ27" i="1"/>
  <c r="HP27" i="1"/>
  <c r="HO27" i="1"/>
  <c r="HN27" i="1"/>
  <c r="HM27" i="1"/>
  <c r="HL27" i="1"/>
  <c r="HK27" i="1"/>
  <c r="HJ27" i="1"/>
  <c r="HI27" i="1"/>
  <c r="HH27" i="1"/>
  <c r="HG27" i="1"/>
  <c r="HF27" i="1"/>
  <c r="HE27" i="1"/>
  <c r="HD27" i="1"/>
  <c r="HC27" i="1"/>
  <c r="HB27" i="1"/>
  <c r="HA27" i="1"/>
  <c r="GZ27" i="1"/>
  <c r="GY27" i="1"/>
  <c r="GX27" i="1"/>
  <c r="FW27" i="1"/>
  <c r="FV27" i="1"/>
  <c r="FU27" i="1"/>
  <c r="FT27" i="1"/>
  <c r="FS27" i="1"/>
  <c r="FR27" i="1"/>
  <c r="FQ27" i="1"/>
  <c r="FP27" i="1"/>
  <c r="FO27" i="1"/>
  <c r="FN27" i="1"/>
  <c r="FM27" i="1"/>
  <c r="FL27" i="1"/>
  <c r="FK27" i="1"/>
  <c r="FJ27" i="1"/>
  <c r="FI27" i="1"/>
  <c r="FH27" i="1"/>
  <c r="FG27" i="1"/>
  <c r="FF27" i="1"/>
  <c r="FE27" i="1"/>
  <c r="FD27" i="1"/>
  <c r="FC27" i="1"/>
  <c r="FB27" i="1"/>
  <c r="FA27" i="1"/>
  <c r="EZ27" i="1"/>
  <c r="EY27" i="1"/>
  <c r="EX27" i="1"/>
  <c r="DW27" i="1"/>
  <c r="DV27" i="1"/>
  <c r="DU27" i="1"/>
  <c r="DT27" i="1"/>
  <c r="DS27" i="1"/>
  <c r="DR27" i="1"/>
  <c r="DQ27" i="1"/>
  <c r="DP27" i="1"/>
  <c r="DO27" i="1"/>
  <c r="DN27" i="1"/>
  <c r="DM27" i="1"/>
  <c r="DL27" i="1"/>
  <c r="DK27" i="1"/>
  <c r="DJ27" i="1"/>
  <c r="DI27" i="1"/>
  <c r="DH27" i="1"/>
  <c r="DG27" i="1"/>
  <c r="DF27" i="1"/>
  <c r="DE27" i="1"/>
  <c r="DD27" i="1"/>
  <c r="DC27" i="1"/>
  <c r="DB27" i="1"/>
  <c r="DA27" i="1"/>
  <c r="CZ27" i="1"/>
  <c r="CY27" i="1"/>
  <c r="CX27" i="1"/>
  <c r="HW26" i="1"/>
  <c r="HV26" i="1"/>
  <c r="HU26" i="1"/>
  <c r="HT26" i="1"/>
  <c r="HS26" i="1"/>
  <c r="HR26" i="1"/>
  <c r="HQ26" i="1"/>
  <c r="HP26" i="1"/>
  <c r="HO26" i="1"/>
  <c r="HN26" i="1"/>
  <c r="HM26" i="1"/>
  <c r="HL26" i="1"/>
  <c r="HK26" i="1"/>
  <c r="HJ26" i="1"/>
  <c r="HI26" i="1"/>
  <c r="HH26" i="1"/>
  <c r="HG26" i="1"/>
  <c r="HF26" i="1"/>
  <c r="HE26" i="1"/>
  <c r="HD26" i="1"/>
  <c r="HC26" i="1"/>
  <c r="HB26" i="1"/>
  <c r="HA26" i="1"/>
  <c r="GZ26" i="1"/>
  <c r="GY26" i="1"/>
  <c r="GX26" i="1"/>
  <c r="FW26" i="1"/>
  <c r="FV26" i="1"/>
  <c r="FU26" i="1"/>
  <c r="FT26" i="1"/>
  <c r="FS26" i="1"/>
  <c r="FR26" i="1"/>
  <c r="FQ26" i="1"/>
  <c r="FP26" i="1"/>
  <c r="FO26" i="1"/>
  <c r="FN26" i="1"/>
  <c r="FM26" i="1"/>
  <c r="FL26" i="1"/>
  <c r="FK26" i="1"/>
  <c r="FJ26" i="1"/>
  <c r="FI26" i="1"/>
  <c r="FH26" i="1"/>
  <c r="FG26" i="1"/>
  <c r="FF26" i="1"/>
  <c r="FE26" i="1"/>
  <c r="FD26" i="1"/>
  <c r="FC26" i="1"/>
  <c r="FB26" i="1"/>
  <c r="FA26" i="1"/>
  <c r="EZ26" i="1"/>
  <c r="EY26" i="1"/>
  <c r="EX26" i="1"/>
  <c r="DW26" i="1"/>
  <c r="DV26" i="1"/>
  <c r="DU26" i="1"/>
  <c r="DT26" i="1"/>
  <c r="DS26" i="1"/>
  <c r="DR26" i="1"/>
  <c r="DQ26" i="1"/>
  <c r="DP26" i="1"/>
  <c r="DO26" i="1"/>
  <c r="DN26" i="1"/>
  <c r="DM26" i="1"/>
  <c r="DL26" i="1"/>
  <c r="DK26" i="1"/>
  <c r="DJ26" i="1"/>
  <c r="DI26" i="1"/>
  <c r="DH26" i="1"/>
  <c r="DG26" i="1"/>
  <c r="DF26" i="1"/>
  <c r="DE26" i="1"/>
  <c r="DD26" i="1"/>
  <c r="DC26" i="1"/>
  <c r="DB26" i="1"/>
  <c r="DA26" i="1"/>
  <c r="CZ26" i="1"/>
  <c r="CY26" i="1"/>
  <c r="CX26" i="1"/>
  <c r="HW25" i="1"/>
  <c r="HV25" i="1"/>
  <c r="HU25" i="1"/>
  <c r="HT25" i="1"/>
  <c r="HS25" i="1"/>
  <c r="HR25" i="1"/>
  <c r="HQ25" i="1"/>
  <c r="HP25" i="1"/>
  <c r="HO25" i="1"/>
  <c r="HN25" i="1"/>
  <c r="HM25" i="1"/>
  <c r="HL25" i="1"/>
  <c r="HK25" i="1"/>
  <c r="HJ25" i="1"/>
  <c r="HI25" i="1"/>
  <c r="HH25" i="1"/>
  <c r="HG25" i="1"/>
  <c r="HF25" i="1"/>
  <c r="HE25" i="1"/>
  <c r="HD25" i="1"/>
  <c r="HC25" i="1"/>
  <c r="HB25" i="1"/>
  <c r="HA25" i="1"/>
  <c r="GZ25" i="1"/>
  <c r="GY25" i="1"/>
  <c r="GX25" i="1"/>
  <c r="FW25" i="1"/>
  <c r="FV25" i="1"/>
  <c r="FU25" i="1"/>
  <c r="FT25" i="1"/>
  <c r="FS25" i="1"/>
  <c r="FR25" i="1"/>
  <c r="FQ25" i="1"/>
  <c r="FP25" i="1"/>
  <c r="FO25" i="1"/>
  <c r="FN25" i="1"/>
  <c r="FM25" i="1"/>
  <c r="FL25" i="1"/>
  <c r="FK25" i="1"/>
  <c r="FJ25" i="1"/>
  <c r="FI25" i="1"/>
  <c r="FH25" i="1"/>
  <c r="FG25" i="1"/>
  <c r="FF25" i="1"/>
  <c r="FE25" i="1"/>
  <c r="FD25" i="1"/>
  <c r="FC25" i="1"/>
  <c r="FB25" i="1"/>
  <c r="FA25" i="1"/>
  <c r="EZ25" i="1"/>
  <c r="EY25" i="1"/>
  <c r="EX25" i="1"/>
  <c r="DW25" i="1"/>
  <c r="DV25" i="1"/>
  <c r="DU25" i="1"/>
  <c r="DT25" i="1"/>
  <c r="DS25" i="1"/>
  <c r="DR25" i="1"/>
  <c r="DQ25" i="1"/>
  <c r="DP25" i="1"/>
  <c r="DO25" i="1"/>
  <c r="DN25" i="1"/>
  <c r="DM25" i="1"/>
  <c r="DL25" i="1"/>
  <c r="DK25" i="1"/>
  <c r="DJ25" i="1"/>
  <c r="DI25" i="1"/>
  <c r="DH25" i="1"/>
  <c r="DG25" i="1"/>
  <c r="DF25" i="1"/>
  <c r="DE25" i="1"/>
  <c r="DD25" i="1"/>
  <c r="DC25" i="1"/>
  <c r="DB25" i="1"/>
  <c r="DA25" i="1"/>
  <c r="CZ25" i="1"/>
  <c r="CY25" i="1"/>
  <c r="CX25" i="1"/>
  <c r="HW16" i="1"/>
  <c r="HV16" i="1"/>
  <c r="HU16" i="1"/>
  <c r="HT16" i="1"/>
  <c r="HS16" i="1"/>
  <c r="HR16" i="1"/>
  <c r="HQ16" i="1"/>
  <c r="HP16" i="1"/>
  <c r="HO16" i="1"/>
  <c r="HN16" i="1"/>
  <c r="HM16" i="1"/>
  <c r="HL16" i="1"/>
  <c r="HK16" i="1"/>
  <c r="HJ16" i="1"/>
  <c r="HI16" i="1"/>
  <c r="HH16" i="1"/>
  <c r="HG16" i="1"/>
  <c r="HF16" i="1"/>
  <c r="HE16" i="1"/>
  <c r="HD16" i="1"/>
  <c r="HC16" i="1"/>
  <c r="HB16" i="1"/>
  <c r="HA16" i="1"/>
  <c r="GZ16" i="1"/>
  <c r="GY16" i="1"/>
  <c r="GX16" i="1"/>
  <c r="FW16" i="1"/>
  <c r="FV16" i="1"/>
  <c r="FU16" i="1"/>
  <c r="FT16" i="1"/>
  <c r="FS16" i="1"/>
  <c r="FR16" i="1"/>
  <c r="FQ16" i="1"/>
  <c r="FP16" i="1"/>
  <c r="FO16" i="1"/>
  <c r="FN16" i="1"/>
  <c r="FM16" i="1"/>
  <c r="FL16" i="1"/>
  <c r="FK16" i="1"/>
  <c r="FJ16" i="1"/>
  <c r="FI16" i="1"/>
  <c r="FH16" i="1"/>
  <c r="FG16" i="1"/>
  <c r="FF16" i="1"/>
  <c r="FE16" i="1"/>
  <c r="FD16" i="1"/>
  <c r="FC16" i="1"/>
  <c r="FB16" i="1"/>
  <c r="FA16" i="1"/>
  <c r="EZ16" i="1"/>
  <c r="EY16" i="1"/>
  <c r="EX16" i="1"/>
  <c r="DW16" i="1"/>
  <c r="DV16" i="1"/>
  <c r="DU16" i="1"/>
  <c r="DT16" i="1"/>
  <c r="DS16" i="1"/>
  <c r="DR16" i="1"/>
  <c r="DQ16" i="1"/>
  <c r="DP16" i="1"/>
  <c r="DO16" i="1"/>
  <c r="DN16" i="1"/>
  <c r="DM16" i="1"/>
  <c r="DL16" i="1"/>
  <c r="DK16" i="1"/>
  <c r="DJ16" i="1"/>
  <c r="DI16" i="1"/>
  <c r="DH16" i="1"/>
  <c r="DG16" i="1"/>
  <c r="DF16" i="1"/>
  <c r="DE16" i="1"/>
  <c r="DD16" i="1"/>
  <c r="DC16" i="1"/>
  <c r="DB16" i="1"/>
  <c r="DA16" i="1"/>
  <c r="CZ16" i="1"/>
  <c r="CY16" i="1"/>
  <c r="CX16" i="1"/>
  <c r="CW8" i="1"/>
  <c r="CV8" i="1"/>
  <c r="CU8" i="1"/>
  <c r="CU16" i="1" s="1"/>
  <c r="CT8" i="1"/>
  <c r="CT16" i="1" s="1"/>
  <c r="CS8" i="1"/>
  <c r="CR8" i="1"/>
  <c r="CQ8" i="1"/>
  <c r="EQ26" i="1" s="1"/>
  <c r="CP8" i="1"/>
  <c r="CP16" i="1" s="1"/>
  <c r="CO8" i="1"/>
  <c r="CN8" i="1"/>
  <c r="CM8" i="1"/>
  <c r="EM25" i="1" s="1"/>
  <c r="CL8" i="1"/>
  <c r="CL16" i="1" s="1"/>
  <c r="CK8" i="1"/>
  <c r="CJ8" i="1"/>
  <c r="CI8" i="1"/>
  <c r="GI16" i="1" s="1"/>
  <c r="CH8" i="1"/>
  <c r="CH16" i="1" s="1"/>
  <c r="CG8" i="1"/>
  <c r="CF8" i="1"/>
  <c r="CE8" i="1"/>
  <c r="CE16" i="1" s="1"/>
  <c r="CD8" i="1"/>
  <c r="CD16" i="1" s="1"/>
  <c r="CC8" i="1"/>
  <c r="CB8" i="1"/>
  <c r="CA8" i="1"/>
  <c r="CA31" i="1" s="1"/>
  <c r="BZ8" i="1"/>
  <c r="JZ19" i="1" s="1"/>
  <c r="BY8" i="1"/>
  <c r="BX8" i="1"/>
  <c r="GP16" i="1" l="1"/>
  <c r="EQ16" i="1"/>
  <c r="CM16" i="1"/>
  <c r="EI16" i="1"/>
  <c r="GU16" i="1"/>
  <c r="EQ25" i="1"/>
  <c r="EA26" i="1"/>
  <c r="EU26" i="1"/>
  <c r="GE16" i="1"/>
  <c r="EE25" i="1"/>
  <c r="DZ16" i="1"/>
  <c r="EP16" i="1"/>
  <c r="GA16" i="1"/>
  <c r="GM16" i="1"/>
  <c r="EA25" i="1"/>
  <c r="EU25" i="1"/>
  <c r="EE26" i="1"/>
  <c r="BZ39" i="1"/>
  <c r="BZ41" i="1"/>
  <c r="EA16" i="1"/>
  <c r="EM26" i="1"/>
  <c r="EH16" i="1"/>
  <c r="GH16" i="1"/>
  <c r="GQ16" i="1"/>
  <c r="BZ29" i="1"/>
  <c r="FY44" i="1"/>
  <c r="FY42" i="1"/>
  <c r="FY16" i="1"/>
  <c r="FY20" i="1"/>
  <c r="HY27" i="1"/>
  <c r="HY18" i="1"/>
  <c r="HY17" i="1"/>
  <c r="JY19" i="1"/>
  <c r="JY42" i="1"/>
  <c r="JY20" i="1"/>
  <c r="JY35" i="1"/>
  <c r="HY16" i="1"/>
  <c r="JY29" i="1"/>
  <c r="JY25" i="1"/>
  <c r="JY34" i="1"/>
  <c r="GO24" i="1"/>
  <c r="GO22" i="1"/>
  <c r="GO41" i="1"/>
  <c r="GO39" i="1"/>
  <c r="GO37" i="1"/>
  <c r="GO35" i="1"/>
  <c r="GO19" i="1"/>
  <c r="GO43" i="1"/>
  <c r="GO23" i="1"/>
  <c r="GO18" i="1"/>
  <c r="GO40" i="1"/>
  <c r="GO33" i="1"/>
  <c r="GO44" i="1"/>
  <c r="GO17" i="1"/>
  <c r="GO30" i="1"/>
  <c r="GO21" i="1"/>
  <c r="GO42" i="1"/>
  <c r="GO31" i="1"/>
  <c r="GO27" i="1"/>
  <c r="GO26" i="1"/>
  <c r="GO20" i="1"/>
  <c r="GO36" i="1"/>
  <c r="GO28" i="1"/>
  <c r="GO38" i="1"/>
  <c r="GO34" i="1"/>
  <c r="GO29" i="1"/>
  <c r="GO32" i="1"/>
  <c r="GO25" i="1"/>
  <c r="IO24" i="1"/>
  <c r="IO21" i="1"/>
  <c r="IO19" i="1"/>
  <c r="IO18" i="1"/>
  <c r="IO41" i="1"/>
  <c r="IO38" i="1"/>
  <c r="IO23" i="1"/>
  <c r="IO44" i="1"/>
  <c r="IO40" i="1"/>
  <c r="IO37" i="1"/>
  <c r="IO20" i="1"/>
  <c r="IO43" i="1"/>
  <c r="IO34" i="1"/>
  <c r="IO31" i="1"/>
  <c r="IO27" i="1"/>
  <c r="IO32" i="1"/>
  <c r="IO28" i="1"/>
  <c r="IO39" i="1"/>
  <c r="IO33" i="1"/>
  <c r="IO30" i="1"/>
  <c r="IO26" i="1"/>
  <c r="IO22" i="1"/>
  <c r="IO42" i="1"/>
  <c r="IO35" i="1"/>
  <c r="IO17" i="1"/>
  <c r="IO29" i="1"/>
  <c r="IO25" i="1"/>
  <c r="IO36" i="1"/>
  <c r="MO23" i="1"/>
  <c r="MO21" i="1"/>
  <c r="MO18" i="1"/>
  <c r="MO39" i="1"/>
  <c r="MO36" i="1"/>
  <c r="MO34" i="1"/>
  <c r="MO32" i="1"/>
  <c r="MO27" i="1"/>
  <c r="MO20" i="1"/>
  <c r="MO42" i="1"/>
  <c r="MO35" i="1"/>
  <c r="MO22" i="1"/>
  <c r="MO44" i="1"/>
  <c r="MO41" i="1"/>
  <c r="MO38" i="1"/>
  <c r="MO17" i="1"/>
  <c r="MO33" i="1"/>
  <c r="MO31" i="1"/>
  <c r="MO30" i="1"/>
  <c r="MO26" i="1"/>
  <c r="MO40" i="1"/>
  <c r="MO29" i="1"/>
  <c r="MO25" i="1"/>
  <c r="CO22" i="1"/>
  <c r="CO20" i="1"/>
  <c r="CO18" i="1"/>
  <c r="CO41" i="1"/>
  <c r="CO40" i="1"/>
  <c r="CO34" i="1"/>
  <c r="CO31" i="1"/>
  <c r="CO25" i="1"/>
  <c r="KO22" i="1"/>
  <c r="KO44" i="1"/>
  <c r="KO41" i="1"/>
  <c r="KO38" i="1"/>
  <c r="MO43" i="1"/>
  <c r="MO16" i="1"/>
  <c r="CO44" i="1"/>
  <c r="CO35" i="1"/>
  <c r="CO30" i="1"/>
  <c r="CO27" i="1"/>
  <c r="KO21" i="1"/>
  <c r="KO19" i="1"/>
  <c r="KO43" i="1"/>
  <c r="KO40" i="1"/>
  <c r="KO37" i="1"/>
  <c r="MO24" i="1"/>
  <c r="MO19" i="1"/>
  <c r="MO28" i="1"/>
  <c r="CO24" i="1"/>
  <c r="CO21" i="1"/>
  <c r="CO19" i="1"/>
  <c r="CO43" i="1"/>
  <c r="CO39" i="1"/>
  <c r="CO38" i="1"/>
  <c r="CO37" i="1"/>
  <c r="CO33" i="1"/>
  <c r="CO29" i="1"/>
  <c r="KO24" i="1"/>
  <c r="KO18" i="1"/>
  <c r="KO42" i="1"/>
  <c r="KO36" i="1"/>
  <c r="CO23" i="1"/>
  <c r="CO36" i="1"/>
  <c r="CO32" i="1"/>
  <c r="KO20" i="1"/>
  <c r="KO35" i="1"/>
  <c r="KO31" i="1"/>
  <c r="KO26" i="1"/>
  <c r="CO17" i="1"/>
  <c r="CO28" i="1"/>
  <c r="KO23" i="1"/>
  <c r="KO33" i="1"/>
  <c r="KO30" i="1"/>
  <c r="KO25" i="1"/>
  <c r="IO16" i="1"/>
  <c r="KO28" i="1"/>
  <c r="KO27" i="1"/>
  <c r="MO37" i="1"/>
  <c r="CO26" i="1"/>
  <c r="KO17" i="1"/>
  <c r="KO32" i="1"/>
  <c r="KO29" i="1"/>
  <c r="CO42" i="1"/>
  <c r="KO39" i="1"/>
  <c r="KO34" i="1"/>
  <c r="KO16" i="1"/>
  <c r="GD19" i="1"/>
  <c r="GD43" i="1"/>
  <c r="GD23" i="1"/>
  <c r="GD21" i="1"/>
  <c r="GD18" i="1"/>
  <c r="GD42" i="1"/>
  <c r="GD40" i="1"/>
  <c r="GD20" i="1"/>
  <c r="GD17" i="1"/>
  <c r="GD24" i="1"/>
  <c r="GD41" i="1"/>
  <c r="GD32" i="1"/>
  <c r="GD27" i="1"/>
  <c r="GD25" i="1"/>
  <c r="GD44" i="1"/>
  <c r="GD22" i="1"/>
  <c r="GD37" i="1"/>
  <c r="GD33" i="1"/>
  <c r="GD36" i="1"/>
  <c r="GD31" i="1"/>
  <c r="GD28" i="1"/>
  <c r="GD39" i="1"/>
  <c r="GD38" i="1"/>
  <c r="GD29" i="1"/>
  <c r="GD26" i="1"/>
  <c r="GD35" i="1"/>
  <c r="GD34" i="1"/>
  <c r="GD30" i="1"/>
  <c r="ID23" i="1"/>
  <c r="ID44" i="1"/>
  <c r="ID40" i="1"/>
  <c r="ID37" i="1"/>
  <c r="ID20" i="1"/>
  <c r="ID22" i="1"/>
  <c r="ID43" i="1"/>
  <c r="ID42" i="1"/>
  <c r="ID39" i="1"/>
  <c r="ID24" i="1"/>
  <c r="ID19" i="1"/>
  <c r="ID38" i="1"/>
  <c r="ID36" i="1"/>
  <c r="ID33" i="1"/>
  <c r="ID30" i="1"/>
  <c r="ID26" i="1"/>
  <c r="ID35" i="1"/>
  <c r="ID17" i="1"/>
  <c r="ID29" i="1"/>
  <c r="ID25" i="1"/>
  <c r="ID41" i="1"/>
  <c r="ID34" i="1"/>
  <c r="ID27" i="1"/>
  <c r="ID18" i="1"/>
  <c r="ID32" i="1"/>
  <c r="ID28" i="1"/>
  <c r="ID21" i="1"/>
  <c r="ID31" i="1"/>
  <c r="MD20" i="1"/>
  <c r="MD42" i="1"/>
  <c r="MD35" i="1"/>
  <c r="MD22" i="1"/>
  <c r="MD44" i="1"/>
  <c r="MD41" i="1"/>
  <c r="MD38" i="1"/>
  <c r="MD17" i="1"/>
  <c r="MD33" i="1"/>
  <c r="MD31" i="1"/>
  <c r="MD30" i="1"/>
  <c r="MD26" i="1"/>
  <c r="MD24" i="1"/>
  <c r="MD19" i="1"/>
  <c r="MD43" i="1"/>
  <c r="MD40" i="1"/>
  <c r="MD37" i="1"/>
  <c r="MD29" i="1"/>
  <c r="MD28" i="1"/>
  <c r="MD21" i="1"/>
  <c r="MD36" i="1"/>
  <c r="MD32" i="1"/>
  <c r="MD16" i="1"/>
  <c r="CD44" i="1"/>
  <c r="CD35" i="1"/>
  <c r="CD30" i="1"/>
  <c r="CD27" i="1"/>
  <c r="KD21" i="1"/>
  <c r="KD19" i="1"/>
  <c r="KD43" i="1"/>
  <c r="KD40" i="1"/>
  <c r="KD37" i="1"/>
  <c r="MD39" i="1"/>
  <c r="CD24" i="1"/>
  <c r="CD21" i="1"/>
  <c r="CD19" i="1"/>
  <c r="CD43" i="1"/>
  <c r="CD39" i="1"/>
  <c r="CD38" i="1"/>
  <c r="CD37" i="1"/>
  <c r="CD33" i="1"/>
  <c r="CD29" i="1"/>
  <c r="KD24" i="1"/>
  <c r="KD18" i="1"/>
  <c r="KD42" i="1"/>
  <c r="KD36" i="1"/>
  <c r="CD23" i="1"/>
  <c r="CD42" i="1"/>
  <c r="CD36" i="1"/>
  <c r="CD17" i="1"/>
  <c r="CD32" i="1"/>
  <c r="CD28" i="1"/>
  <c r="CD26" i="1"/>
  <c r="KD23" i="1"/>
  <c r="KD20" i="1"/>
  <c r="KD39" i="1"/>
  <c r="KD35" i="1"/>
  <c r="MD27" i="1"/>
  <c r="MD25" i="1"/>
  <c r="CD41" i="1"/>
  <c r="KD38" i="1"/>
  <c r="KD33" i="1"/>
  <c r="KD30" i="1"/>
  <c r="KD25" i="1"/>
  <c r="ID16" i="1"/>
  <c r="MD34" i="1"/>
  <c r="CD22" i="1"/>
  <c r="CD31" i="1"/>
  <c r="KD41" i="1"/>
  <c r="KD17" i="1"/>
  <c r="KD32" i="1"/>
  <c r="KD29" i="1"/>
  <c r="CD18" i="1"/>
  <c r="CD25" i="1"/>
  <c r="KD31" i="1"/>
  <c r="KD26" i="1"/>
  <c r="MD23" i="1"/>
  <c r="MD18" i="1"/>
  <c r="CD20" i="1"/>
  <c r="CD40" i="1"/>
  <c r="CD34" i="1"/>
  <c r="KD22" i="1"/>
  <c r="KD44" i="1"/>
  <c r="KD34" i="1"/>
  <c r="KD28" i="1"/>
  <c r="KD27" i="1"/>
  <c r="KD16" i="1"/>
  <c r="GL19" i="1"/>
  <c r="GL43" i="1"/>
  <c r="GL23" i="1"/>
  <c r="GL21" i="1"/>
  <c r="GL18" i="1"/>
  <c r="GL42" i="1"/>
  <c r="GL40" i="1"/>
  <c r="GL20" i="1"/>
  <c r="GL36" i="1"/>
  <c r="GL35" i="1"/>
  <c r="GL17" i="1"/>
  <c r="GL24" i="1"/>
  <c r="GL41" i="1"/>
  <c r="GL38" i="1"/>
  <c r="GL37" i="1"/>
  <c r="GL32" i="1"/>
  <c r="GL27" i="1"/>
  <c r="GL25" i="1"/>
  <c r="GL44" i="1"/>
  <c r="GL39" i="1"/>
  <c r="GL33" i="1"/>
  <c r="GL29" i="1"/>
  <c r="GL31" i="1"/>
  <c r="GL30" i="1"/>
  <c r="GL26" i="1"/>
  <c r="GL34" i="1"/>
  <c r="GL28" i="1"/>
  <c r="GL22" i="1"/>
  <c r="IL23" i="1"/>
  <c r="IL44" i="1"/>
  <c r="IL40" i="1"/>
  <c r="IL37" i="1"/>
  <c r="IL20" i="1"/>
  <c r="IL36" i="1"/>
  <c r="IL22" i="1"/>
  <c r="IL43" i="1"/>
  <c r="IL42" i="1"/>
  <c r="IL39" i="1"/>
  <c r="IL18" i="1"/>
  <c r="IL38" i="1"/>
  <c r="IL33" i="1"/>
  <c r="IL30" i="1"/>
  <c r="IL26" i="1"/>
  <c r="IL27" i="1"/>
  <c r="IL21" i="1"/>
  <c r="IL41" i="1"/>
  <c r="IL35" i="1"/>
  <c r="IL17" i="1"/>
  <c r="IL29" i="1"/>
  <c r="IL25" i="1"/>
  <c r="IL31" i="1"/>
  <c r="IL24" i="1"/>
  <c r="IL19" i="1"/>
  <c r="IL32" i="1"/>
  <c r="IL28" i="1"/>
  <c r="IL34" i="1"/>
  <c r="ML20" i="1"/>
  <c r="ML42" i="1"/>
  <c r="ML35" i="1"/>
  <c r="ML22" i="1"/>
  <c r="ML44" i="1"/>
  <c r="ML41" i="1"/>
  <c r="ML38" i="1"/>
  <c r="ML17" i="1"/>
  <c r="ML33" i="1"/>
  <c r="ML31" i="1"/>
  <c r="ML30" i="1"/>
  <c r="ML26" i="1"/>
  <c r="ML24" i="1"/>
  <c r="ML19" i="1"/>
  <c r="ML43" i="1"/>
  <c r="ML40" i="1"/>
  <c r="ML37" i="1"/>
  <c r="ML29" i="1"/>
  <c r="ML28" i="1"/>
  <c r="ML16" i="1"/>
  <c r="CL44" i="1"/>
  <c r="CL35" i="1"/>
  <c r="CL30" i="1"/>
  <c r="CL27" i="1"/>
  <c r="KL21" i="1"/>
  <c r="KL19" i="1"/>
  <c r="KL43" i="1"/>
  <c r="KL40" i="1"/>
  <c r="KL37" i="1"/>
  <c r="ML23" i="1"/>
  <c r="ML18" i="1"/>
  <c r="ML34" i="1"/>
  <c r="ML27" i="1"/>
  <c r="CL24" i="1"/>
  <c r="CL21" i="1"/>
  <c r="CL19" i="1"/>
  <c r="CL43" i="1"/>
  <c r="CL39" i="1"/>
  <c r="CL38" i="1"/>
  <c r="CL37" i="1"/>
  <c r="CL33" i="1"/>
  <c r="CL29" i="1"/>
  <c r="KL24" i="1"/>
  <c r="KL18" i="1"/>
  <c r="KL42" i="1"/>
  <c r="KL36" i="1"/>
  <c r="ML21" i="1"/>
  <c r="ML36" i="1"/>
  <c r="ML32" i="1"/>
  <c r="CL23" i="1"/>
  <c r="CL42" i="1"/>
  <c r="CL36" i="1"/>
  <c r="CL17" i="1"/>
  <c r="CL32" i="1"/>
  <c r="CL28" i="1"/>
  <c r="CL26" i="1"/>
  <c r="KL23" i="1"/>
  <c r="KL20" i="1"/>
  <c r="KL39" i="1"/>
  <c r="KL35" i="1"/>
  <c r="CL20" i="1"/>
  <c r="CL40" i="1"/>
  <c r="CL34" i="1"/>
  <c r="KL22" i="1"/>
  <c r="KL44" i="1"/>
  <c r="KL33" i="1"/>
  <c r="KL30" i="1"/>
  <c r="KL25" i="1"/>
  <c r="IL16" i="1"/>
  <c r="CL18" i="1"/>
  <c r="CL25" i="1"/>
  <c r="KL17" i="1"/>
  <c r="KL32" i="1"/>
  <c r="KL29" i="1"/>
  <c r="CL31" i="1"/>
  <c r="KL41" i="1"/>
  <c r="KL31" i="1"/>
  <c r="KL26" i="1"/>
  <c r="ML25" i="1"/>
  <c r="CL41" i="1"/>
  <c r="KL38" i="1"/>
  <c r="KL34" i="1"/>
  <c r="KL28" i="1"/>
  <c r="KL27" i="1"/>
  <c r="KL16" i="1"/>
  <c r="ML39" i="1"/>
  <c r="CL22" i="1"/>
  <c r="GT19" i="1"/>
  <c r="GT43" i="1"/>
  <c r="GT23" i="1"/>
  <c r="GT21" i="1"/>
  <c r="GT18" i="1"/>
  <c r="GT42" i="1"/>
  <c r="GT40" i="1"/>
  <c r="GT38" i="1"/>
  <c r="GT20" i="1"/>
  <c r="GT24" i="1"/>
  <c r="GT41" i="1"/>
  <c r="GT17" i="1"/>
  <c r="GT32" i="1"/>
  <c r="GT27" i="1"/>
  <c r="GT25" i="1"/>
  <c r="GT44" i="1"/>
  <c r="GT33" i="1"/>
  <c r="GT26" i="1"/>
  <c r="GT35" i="1"/>
  <c r="GT31" i="1"/>
  <c r="GT28" i="1"/>
  <c r="GT22" i="1"/>
  <c r="GT39" i="1"/>
  <c r="GT37" i="1"/>
  <c r="GT29" i="1"/>
  <c r="GT30" i="1"/>
  <c r="GT36" i="1"/>
  <c r="GT34" i="1"/>
  <c r="IT23" i="1"/>
  <c r="IT44" i="1"/>
  <c r="IT40" i="1"/>
  <c r="IT37" i="1"/>
  <c r="IT20" i="1"/>
  <c r="IT36" i="1"/>
  <c r="IT22" i="1"/>
  <c r="IT43" i="1"/>
  <c r="IT42" i="1"/>
  <c r="IT39" i="1"/>
  <c r="IT24" i="1"/>
  <c r="IT19" i="1"/>
  <c r="IT33" i="1"/>
  <c r="IT30" i="1"/>
  <c r="IT26" i="1"/>
  <c r="IT41" i="1"/>
  <c r="IT34" i="1"/>
  <c r="IT35" i="1"/>
  <c r="IT17" i="1"/>
  <c r="IT29" i="1"/>
  <c r="IT25" i="1"/>
  <c r="IT21" i="1"/>
  <c r="IT18" i="1"/>
  <c r="IT38" i="1"/>
  <c r="IT32" i="1"/>
  <c r="IT28" i="1"/>
  <c r="IT31" i="1"/>
  <c r="IT27" i="1"/>
  <c r="MT20" i="1"/>
  <c r="MT42" i="1"/>
  <c r="MT35" i="1"/>
  <c r="MT22" i="1"/>
  <c r="MT44" i="1"/>
  <c r="MT41" i="1"/>
  <c r="MT38" i="1"/>
  <c r="MT17" i="1"/>
  <c r="MT33" i="1"/>
  <c r="MT31" i="1"/>
  <c r="MT30" i="1"/>
  <c r="MT26" i="1"/>
  <c r="MT24" i="1"/>
  <c r="MT19" i="1"/>
  <c r="MT43" i="1"/>
  <c r="MT40" i="1"/>
  <c r="MT37" i="1"/>
  <c r="MT29" i="1"/>
  <c r="MT28" i="1"/>
  <c r="MT21" i="1"/>
  <c r="MT36" i="1"/>
  <c r="MT32" i="1"/>
  <c r="MT16" i="1"/>
  <c r="CT44" i="1"/>
  <c r="CT35" i="1"/>
  <c r="CT30" i="1"/>
  <c r="CT27" i="1"/>
  <c r="KT21" i="1"/>
  <c r="KT19" i="1"/>
  <c r="KT43" i="1"/>
  <c r="KT40" i="1"/>
  <c r="KT37" i="1"/>
  <c r="MT39" i="1"/>
  <c r="CT24" i="1"/>
  <c r="CT21" i="1"/>
  <c r="CT19" i="1"/>
  <c r="CT43" i="1"/>
  <c r="CT39" i="1"/>
  <c r="CT38" i="1"/>
  <c r="CT37" i="1"/>
  <c r="CT33" i="1"/>
  <c r="CT29" i="1"/>
  <c r="KT24" i="1"/>
  <c r="KT18" i="1"/>
  <c r="KT42" i="1"/>
  <c r="KT36" i="1"/>
  <c r="CT23" i="1"/>
  <c r="CT42" i="1"/>
  <c r="CT36" i="1"/>
  <c r="CT17" i="1"/>
  <c r="CT32" i="1"/>
  <c r="CT28" i="1"/>
  <c r="CT26" i="1"/>
  <c r="KT23" i="1"/>
  <c r="KT20" i="1"/>
  <c r="KT39" i="1"/>
  <c r="KT35" i="1"/>
  <c r="MT34" i="1"/>
  <c r="MT25" i="1"/>
  <c r="CT41" i="1"/>
  <c r="KT38" i="1"/>
  <c r="KT33" i="1"/>
  <c r="KT30" i="1"/>
  <c r="KT25" i="1"/>
  <c r="IT16" i="1"/>
  <c r="MT23" i="1"/>
  <c r="MT18" i="1"/>
  <c r="CT22" i="1"/>
  <c r="CT31" i="1"/>
  <c r="KT41" i="1"/>
  <c r="KT17" i="1"/>
  <c r="KT32" i="1"/>
  <c r="KT29" i="1"/>
  <c r="CT25" i="1"/>
  <c r="KT31" i="1"/>
  <c r="CT20" i="1"/>
  <c r="CT40" i="1"/>
  <c r="CT34" i="1"/>
  <c r="KT22" i="1"/>
  <c r="KT44" i="1"/>
  <c r="KT34" i="1"/>
  <c r="KT28" i="1"/>
  <c r="KT27" i="1"/>
  <c r="KT16" i="1"/>
  <c r="MT27" i="1"/>
  <c r="CT18" i="1"/>
  <c r="KT26" i="1"/>
  <c r="BZ16" i="1"/>
  <c r="LZ24" i="1"/>
  <c r="GC24" i="1"/>
  <c r="GC22" i="1"/>
  <c r="GC41" i="1"/>
  <c r="GC39" i="1"/>
  <c r="GC37" i="1"/>
  <c r="GC35" i="1"/>
  <c r="GC19" i="1"/>
  <c r="GC43" i="1"/>
  <c r="GC21" i="1"/>
  <c r="GC42" i="1"/>
  <c r="GC38" i="1"/>
  <c r="GC33" i="1"/>
  <c r="GC20" i="1"/>
  <c r="GC17" i="1"/>
  <c r="GC30" i="1"/>
  <c r="GC23" i="1"/>
  <c r="GC18" i="1"/>
  <c r="GC40" i="1"/>
  <c r="GC44" i="1"/>
  <c r="GC34" i="1"/>
  <c r="GC25" i="1"/>
  <c r="GC32" i="1"/>
  <c r="GC27" i="1"/>
  <c r="GC26" i="1"/>
  <c r="GC36" i="1"/>
  <c r="GC31" i="1"/>
  <c r="GC28" i="1"/>
  <c r="GC29" i="1"/>
  <c r="IC24" i="1"/>
  <c r="IC21" i="1"/>
  <c r="IC19" i="1"/>
  <c r="IC18" i="1"/>
  <c r="IC41" i="1"/>
  <c r="IC38" i="1"/>
  <c r="IC23" i="1"/>
  <c r="IC44" i="1"/>
  <c r="IC40" i="1"/>
  <c r="IC37" i="1"/>
  <c r="IC20" i="1"/>
  <c r="IC39" i="1"/>
  <c r="IC34" i="1"/>
  <c r="IC31" i="1"/>
  <c r="IC27" i="1"/>
  <c r="IC22" i="1"/>
  <c r="IC42" i="1"/>
  <c r="IC36" i="1"/>
  <c r="IC33" i="1"/>
  <c r="IC30" i="1"/>
  <c r="IC26" i="1"/>
  <c r="IC43" i="1"/>
  <c r="IC32" i="1"/>
  <c r="IC28" i="1"/>
  <c r="IC35" i="1"/>
  <c r="IC17" i="1"/>
  <c r="IC29" i="1"/>
  <c r="IC25" i="1"/>
  <c r="MC23" i="1"/>
  <c r="MC21" i="1"/>
  <c r="MC18" i="1"/>
  <c r="MC39" i="1"/>
  <c r="MC36" i="1"/>
  <c r="MC34" i="1"/>
  <c r="MC32" i="1"/>
  <c r="MC27" i="1"/>
  <c r="MC20" i="1"/>
  <c r="MC42" i="1"/>
  <c r="MC35" i="1"/>
  <c r="MC22" i="1"/>
  <c r="MC44" i="1"/>
  <c r="MC41" i="1"/>
  <c r="MC38" i="1"/>
  <c r="MC17" i="1"/>
  <c r="MC33" i="1"/>
  <c r="MC31" i="1"/>
  <c r="MC30" i="1"/>
  <c r="MC43" i="1"/>
  <c r="MC25" i="1"/>
  <c r="CC22" i="1"/>
  <c r="CC20" i="1"/>
  <c r="CC18" i="1"/>
  <c r="CC41" i="1"/>
  <c r="CC40" i="1"/>
  <c r="CC34" i="1"/>
  <c r="CC31" i="1"/>
  <c r="CC25" i="1"/>
  <c r="KC22" i="1"/>
  <c r="KC44" i="1"/>
  <c r="KC41" i="1"/>
  <c r="KC38" i="1"/>
  <c r="MC24" i="1"/>
  <c r="MC19" i="1"/>
  <c r="MC28" i="1"/>
  <c r="MC16" i="1"/>
  <c r="CC44" i="1"/>
  <c r="CC35" i="1"/>
  <c r="CC30" i="1"/>
  <c r="CC27" i="1"/>
  <c r="KC21" i="1"/>
  <c r="KC19" i="1"/>
  <c r="KC43" i="1"/>
  <c r="KC40" i="1"/>
  <c r="KC37" i="1"/>
  <c r="MC37" i="1"/>
  <c r="CC24" i="1"/>
  <c r="CC21" i="1"/>
  <c r="CC19" i="1"/>
  <c r="CC43" i="1"/>
  <c r="CC39" i="1"/>
  <c r="CC38" i="1"/>
  <c r="CC37" i="1"/>
  <c r="CC33" i="1"/>
  <c r="CC29" i="1"/>
  <c r="KC24" i="1"/>
  <c r="KC18" i="1"/>
  <c r="KC42" i="1"/>
  <c r="KC36" i="1"/>
  <c r="CC17" i="1"/>
  <c r="CC28" i="1"/>
  <c r="KC23" i="1"/>
  <c r="KC31" i="1"/>
  <c r="KC26" i="1"/>
  <c r="MC29" i="1"/>
  <c r="CC26" i="1"/>
  <c r="KC33" i="1"/>
  <c r="KC30" i="1"/>
  <c r="KC25" i="1"/>
  <c r="IC16" i="1"/>
  <c r="CC36" i="1"/>
  <c r="KC20" i="1"/>
  <c r="KC35" i="1"/>
  <c r="MC40" i="1"/>
  <c r="MC26" i="1"/>
  <c r="CC42" i="1"/>
  <c r="KC39" i="1"/>
  <c r="KC17" i="1"/>
  <c r="KC32" i="1"/>
  <c r="KC29" i="1"/>
  <c r="CC23" i="1"/>
  <c r="CC32" i="1"/>
  <c r="KC34" i="1"/>
  <c r="KC28" i="1"/>
  <c r="KC27" i="1"/>
  <c r="KC16" i="1"/>
  <c r="GK24" i="1"/>
  <c r="GK22" i="1"/>
  <c r="GK41" i="1"/>
  <c r="GK39" i="1"/>
  <c r="GK37" i="1"/>
  <c r="GK35" i="1"/>
  <c r="GK19" i="1"/>
  <c r="GK43" i="1"/>
  <c r="GK21" i="1"/>
  <c r="GK42" i="1"/>
  <c r="GK33" i="1"/>
  <c r="GK20" i="1"/>
  <c r="GK36" i="1"/>
  <c r="GK17" i="1"/>
  <c r="GK30" i="1"/>
  <c r="GK23" i="1"/>
  <c r="GK18" i="1"/>
  <c r="GK40" i="1"/>
  <c r="GK34" i="1"/>
  <c r="GK28" i="1"/>
  <c r="GK32" i="1"/>
  <c r="GK29" i="1"/>
  <c r="GK31" i="1"/>
  <c r="GK25" i="1"/>
  <c r="GK44" i="1"/>
  <c r="GK38" i="1"/>
  <c r="GK26" i="1"/>
  <c r="GK27" i="1"/>
  <c r="IK24" i="1"/>
  <c r="IK21" i="1"/>
  <c r="IK19" i="1"/>
  <c r="IK18" i="1"/>
  <c r="IK41" i="1"/>
  <c r="IK38" i="1"/>
  <c r="IK23" i="1"/>
  <c r="IK44" i="1"/>
  <c r="IK40" i="1"/>
  <c r="IK37" i="1"/>
  <c r="IK20" i="1"/>
  <c r="IK34" i="1"/>
  <c r="IK31" i="1"/>
  <c r="IK27" i="1"/>
  <c r="IK43" i="1"/>
  <c r="IK36" i="1"/>
  <c r="IK33" i="1"/>
  <c r="IK30" i="1"/>
  <c r="IK26" i="1"/>
  <c r="IK28" i="1"/>
  <c r="IK39" i="1"/>
  <c r="IK35" i="1"/>
  <c r="IK17" i="1"/>
  <c r="IK29" i="1"/>
  <c r="IK25" i="1"/>
  <c r="IK22" i="1"/>
  <c r="IK42" i="1"/>
  <c r="IK32" i="1"/>
  <c r="MK23" i="1"/>
  <c r="MK21" i="1"/>
  <c r="MK18" i="1"/>
  <c r="MK39" i="1"/>
  <c r="MK36" i="1"/>
  <c r="MK34" i="1"/>
  <c r="MK32" i="1"/>
  <c r="MK27" i="1"/>
  <c r="MK20" i="1"/>
  <c r="MK42" i="1"/>
  <c r="MK35" i="1"/>
  <c r="MK22" i="1"/>
  <c r="MK44" i="1"/>
  <c r="MK41" i="1"/>
  <c r="MK38" i="1"/>
  <c r="MK17" i="1"/>
  <c r="MK33" i="1"/>
  <c r="MK31" i="1"/>
  <c r="MK30" i="1"/>
  <c r="MK26" i="1"/>
  <c r="MK37" i="1"/>
  <c r="MK25" i="1"/>
  <c r="CK22" i="1"/>
  <c r="CK20" i="1"/>
  <c r="CK18" i="1"/>
  <c r="CK41" i="1"/>
  <c r="CK40" i="1"/>
  <c r="CK34" i="1"/>
  <c r="CK31" i="1"/>
  <c r="CK25" i="1"/>
  <c r="KK22" i="1"/>
  <c r="KK44" i="1"/>
  <c r="KK41" i="1"/>
  <c r="KK38" i="1"/>
  <c r="MK40" i="1"/>
  <c r="MK29" i="1"/>
  <c r="MK16" i="1"/>
  <c r="CK44" i="1"/>
  <c r="CK35" i="1"/>
  <c r="CK30" i="1"/>
  <c r="CK27" i="1"/>
  <c r="KK21" i="1"/>
  <c r="KK19" i="1"/>
  <c r="KK43" i="1"/>
  <c r="KK40" i="1"/>
  <c r="KK37" i="1"/>
  <c r="MK43" i="1"/>
  <c r="CK24" i="1"/>
  <c r="CK21" i="1"/>
  <c r="CK19" i="1"/>
  <c r="CK43" i="1"/>
  <c r="CK39" i="1"/>
  <c r="CK38" i="1"/>
  <c r="CK37" i="1"/>
  <c r="CK33" i="1"/>
  <c r="CK29" i="1"/>
  <c r="KK24" i="1"/>
  <c r="KK18" i="1"/>
  <c r="KK42" i="1"/>
  <c r="KK36" i="1"/>
  <c r="MK24" i="1"/>
  <c r="MK19" i="1"/>
  <c r="CK42" i="1"/>
  <c r="KK39" i="1"/>
  <c r="KK31" i="1"/>
  <c r="KK26" i="1"/>
  <c r="CK23" i="1"/>
  <c r="CK36" i="1"/>
  <c r="CK32" i="1"/>
  <c r="KK20" i="1"/>
  <c r="KK35" i="1"/>
  <c r="KK33" i="1"/>
  <c r="KK30" i="1"/>
  <c r="KK25" i="1"/>
  <c r="IK16" i="1"/>
  <c r="KK34" i="1"/>
  <c r="KK16" i="1"/>
  <c r="MK28" i="1"/>
  <c r="CK17" i="1"/>
  <c r="CK28" i="1"/>
  <c r="KK23" i="1"/>
  <c r="KK17" i="1"/>
  <c r="KK32" i="1"/>
  <c r="KK29" i="1"/>
  <c r="CK26" i="1"/>
  <c r="KK28" i="1"/>
  <c r="KK27" i="1"/>
  <c r="GS24" i="1"/>
  <c r="GS22" i="1"/>
  <c r="GS41" i="1"/>
  <c r="GS39" i="1"/>
  <c r="GS37" i="1"/>
  <c r="GS35" i="1"/>
  <c r="GS19" i="1"/>
  <c r="GS43" i="1"/>
  <c r="GS21" i="1"/>
  <c r="GS42" i="1"/>
  <c r="GS38" i="1"/>
  <c r="GS33" i="1"/>
  <c r="GS20" i="1"/>
  <c r="GS30" i="1"/>
  <c r="GS23" i="1"/>
  <c r="GS18" i="1"/>
  <c r="GS40" i="1"/>
  <c r="GS36" i="1"/>
  <c r="GS34" i="1"/>
  <c r="GS25" i="1"/>
  <c r="GS32" i="1"/>
  <c r="GS27" i="1"/>
  <c r="GS26" i="1"/>
  <c r="GS44" i="1"/>
  <c r="GS31" i="1"/>
  <c r="GS28" i="1"/>
  <c r="GS17" i="1"/>
  <c r="GS29" i="1"/>
  <c r="IS24" i="1"/>
  <c r="IS21" i="1"/>
  <c r="IS19" i="1"/>
  <c r="IS18" i="1"/>
  <c r="IS41" i="1"/>
  <c r="IS38" i="1"/>
  <c r="IS23" i="1"/>
  <c r="IS44" i="1"/>
  <c r="IS40" i="1"/>
  <c r="IS37" i="1"/>
  <c r="IS20" i="1"/>
  <c r="IS39" i="1"/>
  <c r="IS34" i="1"/>
  <c r="IS31" i="1"/>
  <c r="IS27" i="1"/>
  <c r="IS43" i="1"/>
  <c r="IS22" i="1"/>
  <c r="IS42" i="1"/>
  <c r="IS36" i="1"/>
  <c r="IS33" i="1"/>
  <c r="IS30" i="1"/>
  <c r="IS26" i="1"/>
  <c r="IS35" i="1"/>
  <c r="IS17" i="1"/>
  <c r="IS29" i="1"/>
  <c r="IS25" i="1"/>
  <c r="IS32" i="1"/>
  <c r="IS28" i="1"/>
  <c r="MS23" i="1"/>
  <c r="MS21" i="1"/>
  <c r="MS18" i="1"/>
  <c r="MS39" i="1"/>
  <c r="MS36" i="1"/>
  <c r="MS34" i="1"/>
  <c r="MS32" i="1"/>
  <c r="MS27" i="1"/>
  <c r="MS20" i="1"/>
  <c r="MS42" i="1"/>
  <c r="MS35" i="1"/>
  <c r="MS22" i="1"/>
  <c r="MS44" i="1"/>
  <c r="MS41" i="1"/>
  <c r="MS38" i="1"/>
  <c r="MS17" i="1"/>
  <c r="MS33" i="1"/>
  <c r="MS31" i="1"/>
  <c r="MS30" i="1"/>
  <c r="MS26" i="1"/>
  <c r="MS43" i="1"/>
  <c r="MS25" i="1"/>
  <c r="CS22" i="1"/>
  <c r="CS20" i="1"/>
  <c r="CS18" i="1"/>
  <c r="CS41" i="1"/>
  <c r="CS40" i="1"/>
  <c r="CS34" i="1"/>
  <c r="CS31" i="1"/>
  <c r="CS25" i="1"/>
  <c r="KS22" i="1"/>
  <c r="KS44" i="1"/>
  <c r="KS41" i="1"/>
  <c r="KS38" i="1"/>
  <c r="MS24" i="1"/>
  <c r="MS19" i="1"/>
  <c r="MS28" i="1"/>
  <c r="MS16" i="1"/>
  <c r="CS44" i="1"/>
  <c r="CS35" i="1"/>
  <c r="CS30" i="1"/>
  <c r="CS27" i="1"/>
  <c r="KS21" i="1"/>
  <c r="KS19" i="1"/>
  <c r="KS43" i="1"/>
  <c r="KS40" i="1"/>
  <c r="KS37" i="1"/>
  <c r="MS37" i="1"/>
  <c r="CS24" i="1"/>
  <c r="CS21" i="1"/>
  <c r="CS19" i="1"/>
  <c r="CS43" i="1"/>
  <c r="CS39" i="1"/>
  <c r="CS38" i="1"/>
  <c r="CS37" i="1"/>
  <c r="CS33" i="1"/>
  <c r="CS29" i="1"/>
  <c r="KS24" i="1"/>
  <c r="KS18" i="1"/>
  <c r="KS42" i="1"/>
  <c r="KS36" i="1"/>
  <c r="MS29" i="1"/>
  <c r="CS17" i="1"/>
  <c r="CS28" i="1"/>
  <c r="KS23" i="1"/>
  <c r="KS31" i="1"/>
  <c r="KS26" i="1"/>
  <c r="MS40" i="1"/>
  <c r="CS26" i="1"/>
  <c r="KS33" i="1"/>
  <c r="KS30" i="1"/>
  <c r="KS25" i="1"/>
  <c r="IS16" i="1"/>
  <c r="CS32" i="1"/>
  <c r="KS20" i="1"/>
  <c r="KS34" i="1"/>
  <c r="KS28" i="1"/>
  <c r="KS16" i="1"/>
  <c r="CS42" i="1"/>
  <c r="KS39" i="1"/>
  <c r="KS17" i="1"/>
  <c r="KS32" i="1"/>
  <c r="KS29" i="1"/>
  <c r="CS23" i="1"/>
  <c r="CS36" i="1"/>
  <c r="KS35" i="1"/>
  <c r="KS27" i="1"/>
  <c r="GW24" i="1"/>
  <c r="GW22" i="1"/>
  <c r="GW41" i="1"/>
  <c r="GW39" i="1"/>
  <c r="GW37" i="1"/>
  <c r="GW35" i="1"/>
  <c r="GW19" i="1"/>
  <c r="GW43" i="1"/>
  <c r="GW23" i="1"/>
  <c r="GW18" i="1"/>
  <c r="GW40" i="1"/>
  <c r="GW36" i="1"/>
  <c r="GW33" i="1"/>
  <c r="GW44" i="1"/>
  <c r="GW30" i="1"/>
  <c r="GW21" i="1"/>
  <c r="GW42" i="1"/>
  <c r="GW20" i="1"/>
  <c r="GW31" i="1"/>
  <c r="GW29" i="1"/>
  <c r="GW25" i="1"/>
  <c r="GW34" i="1"/>
  <c r="GW27" i="1"/>
  <c r="GW28" i="1"/>
  <c r="GW17" i="1"/>
  <c r="GW26" i="1"/>
  <c r="GW38" i="1"/>
  <c r="GW32" i="1"/>
  <c r="IW24" i="1"/>
  <c r="IW21" i="1"/>
  <c r="IW19" i="1"/>
  <c r="IW18" i="1"/>
  <c r="IW41" i="1"/>
  <c r="IW38" i="1"/>
  <c r="IW23" i="1"/>
  <c r="IW44" i="1"/>
  <c r="IW40" i="1"/>
  <c r="IW37" i="1"/>
  <c r="IW20" i="1"/>
  <c r="IW22" i="1"/>
  <c r="IW42" i="1"/>
  <c r="IW34" i="1"/>
  <c r="IW31" i="1"/>
  <c r="IW27" i="1"/>
  <c r="IW39" i="1"/>
  <c r="IW33" i="1"/>
  <c r="IW30" i="1"/>
  <c r="IW26" i="1"/>
  <c r="IW36" i="1"/>
  <c r="IW32" i="1"/>
  <c r="IW28" i="1"/>
  <c r="IW43" i="1"/>
  <c r="IW35" i="1"/>
  <c r="IW17" i="1"/>
  <c r="IW29" i="1"/>
  <c r="IW25" i="1"/>
  <c r="MW23" i="1"/>
  <c r="MW21" i="1"/>
  <c r="MW18" i="1"/>
  <c r="MW39" i="1"/>
  <c r="MW36" i="1"/>
  <c r="MW34" i="1"/>
  <c r="MW32" i="1"/>
  <c r="MW27" i="1"/>
  <c r="MW20" i="1"/>
  <c r="MW42" i="1"/>
  <c r="MW35" i="1"/>
  <c r="MW22" i="1"/>
  <c r="MW44" i="1"/>
  <c r="MW41" i="1"/>
  <c r="MW38" i="1"/>
  <c r="MW17" i="1"/>
  <c r="MW33" i="1"/>
  <c r="MW31" i="1"/>
  <c r="MW30" i="1"/>
  <c r="MW26" i="1"/>
  <c r="MW24" i="1"/>
  <c r="MW19" i="1"/>
  <c r="MW28" i="1"/>
  <c r="MW25" i="1"/>
  <c r="CW22" i="1"/>
  <c r="CW20" i="1"/>
  <c r="CW18" i="1"/>
  <c r="CW41" i="1"/>
  <c r="CW40" i="1"/>
  <c r="CW34" i="1"/>
  <c r="CW31" i="1"/>
  <c r="CW25" i="1"/>
  <c r="KW22" i="1"/>
  <c r="KW44" i="1"/>
  <c r="KW41" i="1"/>
  <c r="KW38" i="1"/>
  <c r="MW37" i="1"/>
  <c r="MW16" i="1"/>
  <c r="CW44" i="1"/>
  <c r="CW35" i="1"/>
  <c r="CW30" i="1"/>
  <c r="CW27" i="1"/>
  <c r="KW21" i="1"/>
  <c r="KW19" i="1"/>
  <c r="KW43" i="1"/>
  <c r="KW40" i="1"/>
  <c r="KW37" i="1"/>
  <c r="MW40" i="1"/>
  <c r="MW29" i="1"/>
  <c r="CW24" i="1"/>
  <c r="CW21" i="1"/>
  <c r="CW19" i="1"/>
  <c r="CW43" i="1"/>
  <c r="CW39" i="1"/>
  <c r="CW38" i="1"/>
  <c r="CW37" i="1"/>
  <c r="CW33" i="1"/>
  <c r="CW29" i="1"/>
  <c r="KW24" i="1"/>
  <c r="KW18" i="1"/>
  <c r="KW42" i="1"/>
  <c r="KW36" i="1"/>
  <c r="MW43" i="1"/>
  <c r="CW26" i="1"/>
  <c r="KW31" i="1"/>
  <c r="KW26" i="1"/>
  <c r="CW42" i="1"/>
  <c r="KW39" i="1"/>
  <c r="KW33" i="1"/>
  <c r="KW30" i="1"/>
  <c r="KW25" i="1"/>
  <c r="IW16" i="1"/>
  <c r="CW17" i="1"/>
  <c r="CW28" i="1"/>
  <c r="KW23" i="1"/>
  <c r="KW28" i="1"/>
  <c r="KW27" i="1"/>
  <c r="CW23" i="1"/>
  <c r="CW36" i="1"/>
  <c r="CW32" i="1"/>
  <c r="KW20" i="1"/>
  <c r="KW35" i="1"/>
  <c r="KW17" i="1"/>
  <c r="KW32" i="1"/>
  <c r="KW29" i="1"/>
  <c r="KW34" i="1"/>
  <c r="KW16" i="1"/>
  <c r="FZ19" i="1"/>
  <c r="FZ43" i="1"/>
  <c r="FZ23" i="1"/>
  <c r="FZ21" i="1"/>
  <c r="FZ18" i="1"/>
  <c r="FZ42" i="1"/>
  <c r="FZ40" i="1"/>
  <c r="FZ44" i="1"/>
  <c r="FZ17" i="1"/>
  <c r="FZ22" i="1"/>
  <c r="FZ39" i="1"/>
  <c r="FZ36" i="1"/>
  <c r="FZ35" i="1"/>
  <c r="FZ32" i="1"/>
  <c r="FZ27" i="1"/>
  <c r="FZ25" i="1"/>
  <c r="FZ20" i="1"/>
  <c r="FZ28" i="1"/>
  <c r="FZ37" i="1"/>
  <c r="FZ34" i="1"/>
  <c r="FZ29" i="1"/>
  <c r="FZ24" i="1"/>
  <c r="FZ41" i="1"/>
  <c r="FZ33" i="1"/>
  <c r="FZ30" i="1"/>
  <c r="FZ26" i="1"/>
  <c r="FZ38" i="1"/>
  <c r="FZ31" i="1"/>
  <c r="HZ23" i="1"/>
  <c r="HZ44" i="1"/>
  <c r="HZ40" i="1"/>
  <c r="HZ20" i="1"/>
  <c r="HZ43" i="1"/>
  <c r="HZ39" i="1"/>
  <c r="HZ22" i="1"/>
  <c r="HZ19" i="1"/>
  <c r="HZ18" i="1"/>
  <c r="HZ42" i="1"/>
  <c r="HZ21" i="1"/>
  <c r="HZ36" i="1"/>
  <c r="HZ35" i="1"/>
  <c r="HZ33" i="1"/>
  <c r="HZ29" i="1"/>
  <c r="IB29" i="1" s="1"/>
  <c r="HZ26" i="1"/>
  <c r="HZ17" i="1"/>
  <c r="HZ25" i="1"/>
  <c r="HZ31" i="1"/>
  <c r="HZ30" i="1"/>
  <c r="HZ38" i="1"/>
  <c r="HZ32" i="1"/>
  <c r="HZ28" i="1"/>
  <c r="HZ27" i="1"/>
  <c r="HZ34" i="1"/>
  <c r="LZ20" i="1"/>
  <c r="LZ42" i="1"/>
  <c r="LZ35" i="1"/>
  <c r="LZ22" i="1"/>
  <c r="LZ44" i="1"/>
  <c r="LZ41" i="1"/>
  <c r="LZ38" i="1"/>
  <c r="LZ17" i="1"/>
  <c r="LZ33" i="1"/>
  <c r="LZ30" i="1"/>
  <c r="LZ19" i="1"/>
  <c r="LZ43" i="1"/>
  <c r="LZ40" i="1"/>
  <c r="LZ37" i="1"/>
  <c r="LZ28" i="1"/>
  <c r="LZ23" i="1"/>
  <c r="LZ18" i="1"/>
  <c r="LZ34" i="1"/>
  <c r="LZ27" i="1"/>
  <c r="LZ16" i="1"/>
  <c r="BZ38" i="1"/>
  <c r="BZ35" i="1"/>
  <c r="BZ30" i="1"/>
  <c r="BZ27" i="1"/>
  <c r="JZ21" i="1"/>
  <c r="JZ40" i="1"/>
  <c r="LZ21" i="1"/>
  <c r="LZ36" i="1"/>
  <c r="LZ32" i="1"/>
  <c r="BZ24" i="1"/>
  <c r="BZ21" i="1"/>
  <c r="BZ19" i="1"/>
  <c r="BZ37" i="1"/>
  <c r="BZ33" i="1"/>
  <c r="JZ18" i="1"/>
  <c r="JZ42" i="1"/>
  <c r="JZ36" i="1"/>
  <c r="LZ39" i="1"/>
  <c r="LZ26" i="1"/>
  <c r="BZ23" i="1"/>
  <c r="BZ42" i="1"/>
  <c r="BZ36" i="1"/>
  <c r="BZ17" i="1"/>
  <c r="BZ32" i="1"/>
  <c r="BZ31" i="1"/>
  <c r="BZ28" i="1"/>
  <c r="BZ26" i="1"/>
  <c r="JZ23" i="1"/>
  <c r="JZ20" i="1"/>
  <c r="JZ39" i="1"/>
  <c r="JZ35" i="1"/>
  <c r="BZ18" i="1"/>
  <c r="BZ25" i="1"/>
  <c r="JZ33" i="1"/>
  <c r="JZ30" i="1"/>
  <c r="JZ25" i="1"/>
  <c r="LZ25" i="1"/>
  <c r="JZ38" i="1"/>
  <c r="JZ17" i="1"/>
  <c r="JZ32" i="1"/>
  <c r="BZ22" i="1"/>
  <c r="JZ41" i="1"/>
  <c r="JZ34" i="1"/>
  <c r="JZ27" i="1"/>
  <c r="JZ16" i="1"/>
  <c r="BZ20" i="1"/>
  <c r="BZ40" i="1"/>
  <c r="BZ34" i="1"/>
  <c r="JZ22" i="1"/>
  <c r="JZ26" i="1"/>
  <c r="HZ16" i="1"/>
  <c r="GH19" i="1"/>
  <c r="GH43" i="1"/>
  <c r="GH23" i="1"/>
  <c r="GH21" i="1"/>
  <c r="GH18" i="1"/>
  <c r="GH42" i="1"/>
  <c r="GH40" i="1"/>
  <c r="GH44" i="1"/>
  <c r="GH38" i="1"/>
  <c r="GH37" i="1"/>
  <c r="GH17" i="1"/>
  <c r="GH22" i="1"/>
  <c r="GH39" i="1"/>
  <c r="GH32" i="1"/>
  <c r="GH27" i="1"/>
  <c r="GH25" i="1"/>
  <c r="GH20" i="1"/>
  <c r="GH36" i="1"/>
  <c r="GH30" i="1"/>
  <c r="GH24" i="1"/>
  <c r="GH41" i="1"/>
  <c r="GH34" i="1"/>
  <c r="GH26" i="1"/>
  <c r="GH35" i="1"/>
  <c r="GH33" i="1"/>
  <c r="GH28" i="1"/>
  <c r="GH31" i="1"/>
  <c r="GH29" i="1"/>
  <c r="IH23" i="1"/>
  <c r="IH44" i="1"/>
  <c r="IH40" i="1"/>
  <c r="IH37" i="1"/>
  <c r="IH20" i="1"/>
  <c r="IH22" i="1"/>
  <c r="IH43" i="1"/>
  <c r="IH42" i="1"/>
  <c r="IH39" i="1"/>
  <c r="IH36" i="1"/>
  <c r="IH33" i="1"/>
  <c r="IH30" i="1"/>
  <c r="IH26" i="1"/>
  <c r="IH34" i="1"/>
  <c r="IH31" i="1"/>
  <c r="IH18" i="1"/>
  <c r="IH35" i="1"/>
  <c r="IH17" i="1"/>
  <c r="IH29" i="1"/>
  <c r="IH25" i="1"/>
  <c r="IH24" i="1"/>
  <c r="IH21" i="1"/>
  <c r="IH41" i="1"/>
  <c r="IH38" i="1"/>
  <c r="IH32" i="1"/>
  <c r="IH28" i="1"/>
  <c r="IH19" i="1"/>
  <c r="IH27" i="1"/>
  <c r="MH20" i="1"/>
  <c r="MH42" i="1"/>
  <c r="MH35" i="1"/>
  <c r="MH22" i="1"/>
  <c r="MH44" i="1"/>
  <c r="MH41" i="1"/>
  <c r="MH38" i="1"/>
  <c r="MH17" i="1"/>
  <c r="MH33" i="1"/>
  <c r="MH31" i="1"/>
  <c r="MH30" i="1"/>
  <c r="MH26" i="1"/>
  <c r="MH24" i="1"/>
  <c r="MH19" i="1"/>
  <c r="MH43" i="1"/>
  <c r="MH40" i="1"/>
  <c r="MH37" i="1"/>
  <c r="MH29" i="1"/>
  <c r="MH28" i="1"/>
  <c r="MH39" i="1"/>
  <c r="MH16" i="1"/>
  <c r="CH44" i="1"/>
  <c r="CH35" i="1"/>
  <c r="CH30" i="1"/>
  <c r="CH27" i="1"/>
  <c r="KH21" i="1"/>
  <c r="KH19" i="1"/>
  <c r="KH43" i="1"/>
  <c r="KH40" i="1"/>
  <c r="KH37" i="1"/>
  <c r="CH24" i="1"/>
  <c r="CH21" i="1"/>
  <c r="CH19" i="1"/>
  <c r="CH43" i="1"/>
  <c r="CH39" i="1"/>
  <c r="CH38" i="1"/>
  <c r="CH37" i="1"/>
  <c r="CH33" i="1"/>
  <c r="CH29" i="1"/>
  <c r="KH24" i="1"/>
  <c r="KH18" i="1"/>
  <c r="KH42" i="1"/>
  <c r="KH36" i="1"/>
  <c r="MH23" i="1"/>
  <c r="MH18" i="1"/>
  <c r="MH34" i="1"/>
  <c r="MH27" i="1"/>
  <c r="CH23" i="1"/>
  <c r="CH42" i="1"/>
  <c r="CH36" i="1"/>
  <c r="CH17" i="1"/>
  <c r="CH32" i="1"/>
  <c r="CH28" i="1"/>
  <c r="CH26" i="1"/>
  <c r="KH23" i="1"/>
  <c r="KH20" i="1"/>
  <c r="KH39" i="1"/>
  <c r="KH35" i="1"/>
  <c r="MH36" i="1"/>
  <c r="MH32" i="1"/>
  <c r="CH22" i="1"/>
  <c r="CH31" i="1"/>
  <c r="KH41" i="1"/>
  <c r="KH33" i="1"/>
  <c r="KH30" i="1"/>
  <c r="KH25" i="1"/>
  <c r="IH16" i="1"/>
  <c r="MH21" i="1"/>
  <c r="CH20" i="1"/>
  <c r="CH40" i="1"/>
  <c r="CH34" i="1"/>
  <c r="KH22" i="1"/>
  <c r="KH44" i="1"/>
  <c r="KH17" i="1"/>
  <c r="KH32" i="1"/>
  <c r="KH29" i="1"/>
  <c r="CH18" i="1"/>
  <c r="CH25" i="1"/>
  <c r="KH34" i="1"/>
  <c r="KH28" i="1"/>
  <c r="KH27" i="1"/>
  <c r="KH16" i="1"/>
  <c r="MH25" i="1"/>
  <c r="CH41" i="1"/>
  <c r="KH38" i="1"/>
  <c r="KH31" i="1"/>
  <c r="KH26" i="1"/>
  <c r="GP19" i="1"/>
  <c r="GP43" i="1"/>
  <c r="GP23" i="1"/>
  <c r="GP21" i="1"/>
  <c r="GP18" i="1"/>
  <c r="GP42" i="1"/>
  <c r="GP40" i="1"/>
  <c r="GP44" i="1"/>
  <c r="GP17" i="1"/>
  <c r="GP22" i="1"/>
  <c r="GP39" i="1"/>
  <c r="GP36" i="1"/>
  <c r="GP35" i="1"/>
  <c r="GP32" i="1"/>
  <c r="GP27" i="1"/>
  <c r="GP25" i="1"/>
  <c r="GP20" i="1"/>
  <c r="GP24" i="1"/>
  <c r="GP41" i="1"/>
  <c r="GP28" i="1"/>
  <c r="GP38" i="1"/>
  <c r="GP34" i="1"/>
  <c r="GP29" i="1"/>
  <c r="GP33" i="1"/>
  <c r="GP30" i="1"/>
  <c r="GP37" i="1"/>
  <c r="GP31" i="1"/>
  <c r="GP26" i="1"/>
  <c r="IP23" i="1"/>
  <c r="IP44" i="1"/>
  <c r="IP40" i="1"/>
  <c r="IP37" i="1"/>
  <c r="IP20" i="1"/>
  <c r="IP36" i="1"/>
  <c r="IP22" i="1"/>
  <c r="IP43" i="1"/>
  <c r="IP42" i="1"/>
  <c r="IP39" i="1"/>
  <c r="IP21" i="1"/>
  <c r="IP41" i="1"/>
  <c r="IP33" i="1"/>
  <c r="IP30" i="1"/>
  <c r="IP26" i="1"/>
  <c r="IP18" i="1"/>
  <c r="IP24" i="1"/>
  <c r="IP19" i="1"/>
  <c r="IP35" i="1"/>
  <c r="IP17" i="1"/>
  <c r="IP29" i="1"/>
  <c r="IP25" i="1"/>
  <c r="IP38" i="1"/>
  <c r="IP34" i="1"/>
  <c r="IP31" i="1"/>
  <c r="IP27" i="1"/>
  <c r="IP32" i="1"/>
  <c r="IP28" i="1"/>
  <c r="MP20" i="1"/>
  <c r="MP42" i="1"/>
  <c r="MP35" i="1"/>
  <c r="MP22" i="1"/>
  <c r="MP44" i="1"/>
  <c r="MP41" i="1"/>
  <c r="MP38" i="1"/>
  <c r="MP17" i="1"/>
  <c r="MP33" i="1"/>
  <c r="MP31" i="1"/>
  <c r="MP30" i="1"/>
  <c r="MP26" i="1"/>
  <c r="MP24" i="1"/>
  <c r="MP19" i="1"/>
  <c r="MP43" i="1"/>
  <c r="MP40" i="1"/>
  <c r="MP37" i="1"/>
  <c r="MP29" i="1"/>
  <c r="MP28" i="1"/>
  <c r="MP23" i="1"/>
  <c r="MP18" i="1"/>
  <c r="MP34" i="1"/>
  <c r="MP27" i="1"/>
  <c r="MP16" i="1"/>
  <c r="CP44" i="1"/>
  <c r="CP35" i="1"/>
  <c r="CP30" i="1"/>
  <c r="CP27" i="1"/>
  <c r="KP21" i="1"/>
  <c r="KP19" i="1"/>
  <c r="KP43" i="1"/>
  <c r="KP40" i="1"/>
  <c r="KP37" i="1"/>
  <c r="MP21" i="1"/>
  <c r="MP36" i="1"/>
  <c r="MP32" i="1"/>
  <c r="CP24" i="1"/>
  <c r="CP21" i="1"/>
  <c r="CP19" i="1"/>
  <c r="CP43" i="1"/>
  <c r="CP39" i="1"/>
  <c r="CP38" i="1"/>
  <c r="CP37" i="1"/>
  <c r="CP33" i="1"/>
  <c r="CP29" i="1"/>
  <c r="KP24" i="1"/>
  <c r="KP18" i="1"/>
  <c r="KP42" i="1"/>
  <c r="KP36" i="1"/>
  <c r="MP39" i="1"/>
  <c r="CP23" i="1"/>
  <c r="CP42" i="1"/>
  <c r="CP36" i="1"/>
  <c r="CP17" i="1"/>
  <c r="CP32" i="1"/>
  <c r="CP28" i="1"/>
  <c r="CP26" i="1"/>
  <c r="KP23" i="1"/>
  <c r="KP20" i="1"/>
  <c r="KP39" i="1"/>
  <c r="KP35" i="1"/>
  <c r="CP18" i="1"/>
  <c r="CP25" i="1"/>
  <c r="KP33" i="1"/>
  <c r="KP30" i="1"/>
  <c r="KP25" i="1"/>
  <c r="IP16" i="1"/>
  <c r="MP25" i="1"/>
  <c r="CP41" i="1"/>
  <c r="KP38" i="1"/>
  <c r="KP17" i="1"/>
  <c r="KP32" i="1"/>
  <c r="KP29" i="1"/>
  <c r="CP34" i="1"/>
  <c r="KP22" i="1"/>
  <c r="KP44" i="1"/>
  <c r="KP26" i="1"/>
  <c r="CP22" i="1"/>
  <c r="CP31" i="1"/>
  <c r="KP41" i="1"/>
  <c r="KP34" i="1"/>
  <c r="KP28" i="1"/>
  <c r="KP27" i="1"/>
  <c r="KP16" i="1"/>
  <c r="CP20" i="1"/>
  <c r="CP40" i="1"/>
  <c r="KP31" i="1"/>
  <c r="ED16" i="1"/>
  <c r="EL16" i="1"/>
  <c r="ET16" i="1"/>
  <c r="GA23" i="1"/>
  <c r="GA21" i="1"/>
  <c r="GA18" i="1"/>
  <c r="GA42" i="1"/>
  <c r="GA40" i="1"/>
  <c r="GA38" i="1"/>
  <c r="GA36" i="1"/>
  <c r="GA20" i="1"/>
  <c r="GA44" i="1"/>
  <c r="GA22" i="1"/>
  <c r="GA39" i="1"/>
  <c r="GA35" i="1"/>
  <c r="GA32" i="1"/>
  <c r="GA43" i="1"/>
  <c r="GA37" i="1"/>
  <c r="GA34" i="1"/>
  <c r="GA31" i="1"/>
  <c r="GA29" i="1"/>
  <c r="GA24" i="1"/>
  <c r="GA41" i="1"/>
  <c r="GA17" i="1"/>
  <c r="GA33" i="1"/>
  <c r="GA30" i="1"/>
  <c r="GA19" i="1"/>
  <c r="GA28" i="1"/>
  <c r="GA26" i="1"/>
  <c r="GA25" i="1"/>
  <c r="GA27" i="1"/>
  <c r="IA20" i="1"/>
  <c r="IA43" i="1"/>
  <c r="IA39" i="1"/>
  <c r="IA22" i="1"/>
  <c r="IA42" i="1"/>
  <c r="IA24" i="1"/>
  <c r="IA21" i="1"/>
  <c r="IA41" i="1"/>
  <c r="IA17" i="1"/>
  <c r="IA25" i="1"/>
  <c r="IA23" i="1"/>
  <c r="IA33" i="1"/>
  <c r="IA26" i="1"/>
  <c r="IA44" i="1"/>
  <c r="IA38" i="1"/>
  <c r="IA32" i="1"/>
  <c r="IA28" i="1"/>
  <c r="IA27" i="1"/>
  <c r="IA40" i="1"/>
  <c r="IA37" i="1"/>
  <c r="IA34" i="1"/>
  <c r="IA31" i="1"/>
  <c r="IA36" i="1"/>
  <c r="IA29" i="1"/>
  <c r="MA22" i="1"/>
  <c r="MA44" i="1"/>
  <c r="MA41" i="1"/>
  <c r="MA38" i="1"/>
  <c r="MA17" i="1"/>
  <c r="MA33" i="1"/>
  <c r="MA31" i="1"/>
  <c r="MA30" i="1"/>
  <c r="MA24" i="1"/>
  <c r="MA19" i="1"/>
  <c r="MA43" i="1"/>
  <c r="MA40" i="1"/>
  <c r="MA37" i="1"/>
  <c r="MA29" i="1"/>
  <c r="MA28" i="1"/>
  <c r="MA23" i="1"/>
  <c r="MA21" i="1"/>
  <c r="MA18" i="1"/>
  <c r="MA39" i="1"/>
  <c r="MA36" i="1"/>
  <c r="MA34" i="1"/>
  <c r="MA32" i="1"/>
  <c r="MA27" i="1"/>
  <c r="CA24" i="1"/>
  <c r="CA21" i="1"/>
  <c r="CA19" i="1"/>
  <c r="CA43" i="1"/>
  <c r="CA39" i="1"/>
  <c r="CA37" i="1"/>
  <c r="CA33" i="1"/>
  <c r="CA29" i="1"/>
  <c r="KA24" i="1"/>
  <c r="KA18" i="1"/>
  <c r="KA42" i="1"/>
  <c r="KA36" i="1"/>
  <c r="MA26" i="1"/>
  <c r="CA23" i="1"/>
  <c r="CA42" i="1"/>
  <c r="CA36" i="1"/>
  <c r="CA17" i="1"/>
  <c r="CA32" i="1"/>
  <c r="CA28" i="1"/>
  <c r="CA26" i="1"/>
  <c r="KA23" i="1"/>
  <c r="KA20" i="1"/>
  <c r="KA39" i="1"/>
  <c r="KA35" i="1"/>
  <c r="MA25" i="1"/>
  <c r="CA22" i="1"/>
  <c r="CA20" i="1"/>
  <c r="CA18" i="1"/>
  <c r="CA41" i="1"/>
  <c r="CA40" i="1"/>
  <c r="CA34" i="1"/>
  <c r="CA25" i="1"/>
  <c r="KA22" i="1"/>
  <c r="KA44" i="1"/>
  <c r="KA41" i="1"/>
  <c r="KA38" i="1"/>
  <c r="CA30" i="1"/>
  <c r="KA40" i="1"/>
  <c r="KA17" i="1"/>
  <c r="KA32" i="1"/>
  <c r="KA29" i="1"/>
  <c r="KA21" i="1"/>
  <c r="KA43" i="1"/>
  <c r="KA34" i="1"/>
  <c r="KA28" i="1"/>
  <c r="KA27" i="1"/>
  <c r="KA16" i="1"/>
  <c r="CA27" i="1"/>
  <c r="KA33" i="1"/>
  <c r="KA30" i="1"/>
  <c r="KA25" i="1"/>
  <c r="MA35" i="1"/>
  <c r="CA44" i="1"/>
  <c r="CA35" i="1"/>
  <c r="KA19" i="1"/>
  <c r="KA31" i="1"/>
  <c r="KA26" i="1"/>
  <c r="MA20" i="1"/>
  <c r="MA42" i="1"/>
  <c r="MA16" i="1"/>
  <c r="KA37" i="1"/>
  <c r="GE23" i="1"/>
  <c r="GE21" i="1"/>
  <c r="GE18" i="1"/>
  <c r="GE42" i="1"/>
  <c r="GE40" i="1"/>
  <c r="GE38" i="1"/>
  <c r="GE36" i="1"/>
  <c r="GE20" i="1"/>
  <c r="GE44" i="1"/>
  <c r="GE24" i="1"/>
  <c r="GE41" i="1"/>
  <c r="GE32" i="1"/>
  <c r="GE19" i="1"/>
  <c r="GE35" i="1"/>
  <c r="GE34" i="1"/>
  <c r="GE31" i="1"/>
  <c r="GE29" i="1"/>
  <c r="GE22" i="1"/>
  <c r="GE28" i="1"/>
  <c r="GE27" i="1"/>
  <c r="GE39" i="1"/>
  <c r="GE17" i="1"/>
  <c r="GE30" i="1"/>
  <c r="GE37" i="1"/>
  <c r="GE33" i="1"/>
  <c r="GE25" i="1"/>
  <c r="GE43" i="1"/>
  <c r="GE26" i="1"/>
  <c r="IE20" i="1"/>
  <c r="IE22" i="1"/>
  <c r="IE43" i="1"/>
  <c r="IE42" i="1"/>
  <c r="IE39" i="1"/>
  <c r="IE24" i="1"/>
  <c r="IE21" i="1"/>
  <c r="IE19" i="1"/>
  <c r="IE18" i="1"/>
  <c r="IE41" i="1"/>
  <c r="IE44" i="1"/>
  <c r="IE37" i="1"/>
  <c r="IE35" i="1"/>
  <c r="IE17" i="1"/>
  <c r="IE29" i="1"/>
  <c r="IE25" i="1"/>
  <c r="IE38" i="1"/>
  <c r="IE40" i="1"/>
  <c r="IE32" i="1"/>
  <c r="IE28" i="1"/>
  <c r="IE36" i="1"/>
  <c r="IE23" i="1"/>
  <c r="IE34" i="1"/>
  <c r="IE31" i="1"/>
  <c r="IE27" i="1"/>
  <c r="IE33" i="1"/>
  <c r="IE30" i="1"/>
  <c r="IE26" i="1"/>
  <c r="ME22" i="1"/>
  <c r="ME44" i="1"/>
  <c r="ME41" i="1"/>
  <c r="ME38" i="1"/>
  <c r="ME17" i="1"/>
  <c r="ME33" i="1"/>
  <c r="ME31" i="1"/>
  <c r="ME30" i="1"/>
  <c r="ME24" i="1"/>
  <c r="ME19" i="1"/>
  <c r="ME43" i="1"/>
  <c r="ME40" i="1"/>
  <c r="ME37" i="1"/>
  <c r="ME29" i="1"/>
  <c r="ME28" i="1"/>
  <c r="ME23" i="1"/>
  <c r="ME21" i="1"/>
  <c r="ME18" i="1"/>
  <c r="ME39" i="1"/>
  <c r="ME36" i="1"/>
  <c r="ME34" i="1"/>
  <c r="ME32" i="1"/>
  <c r="ME27" i="1"/>
  <c r="CE24" i="1"/>
  <c r="CE21" i="1"/>
  <c r="CE19" i="1"/>
  <c r="CE43" i="1"/>
  <c r="CE39" i="1"/>
  <c r="CE38" i="1"/>
  <c r="CE37" i="1"/>
  <c r="CE33" i="1"/>
  <c r="CE29" i="1"/>
  <c r="KE24" i="1"/>
  <c r="KE18" i="1"/>
  <c r="KE42" i="1"/>
  <c r="KE36" i="1"/>
  <c r="CE23" i="1"/>
  <c r="CE42" i="1"/>
  <c r="CE36" i="1"/>
  <c r="CE17" i="1"/>
  <c r="CE32" i="1"/>
  <c r="CE28" i="1"/>
  <c r="CE26" i="1"/>
  <c r="KE23" i="1"/>
  <c r="KE20" i="1"/>
  <c r="KE39" i="1"/>
  <c r="KE35" i="1"/>
  <c r="ME20" i="1"/>
  <c r="ME42" i="1"/>
  <c r="ME35" i="1"/>
  <c r="ME26" i="1"/>
  <c r="ME25" i="1"/>
  <c r="CE22" i="1"/>
  <c r="CE20" i="1"/>
  <c r="CE18" i="1"/>
  <c r="CE41" i="1"/>
  <c r="CE40" i="1"/>
  <c r="CE34" i="1"/>
  <c r="CE31" i="1"/>
  <c r="CE25" i="1"/>
  <c r="KE22" i="1"/>
  <c r="KE44" i="1"/>
  <c r="KE41" i="1"/>
  <c r="KE38" i="1"/>
  <c r="KE21" i="1"/>
  <c r="KE43" i="1"/>
  <c r="KE17" i="1"/>
  <c r="KE32" i="1"/>
  <c r="KE29" i="1"/>
  <c r="CE44" i="1"/>
  <c r="CE35" i="1"/>
  <c r="KE19" i="1"/>
  <c r="KE34" i="1"/>
  <c r="KE28" i="1"/>
  <c r="KE27" i="1"/>
  <c r="KE16" i="1"/>
  <c r="CE30" i="1"/>
  <c r="KE40" i="1"/>
  <c r="KE30" i="1"/>
  <c r="IE16" i="1"/>
  <c r="ME16" i="1"/>
  <c r="CE27" i="1"/>
  <c r="KE37" i="1"/>
  <c r="KE31" i="1"/>
  <c r="KE26" i="1"/>
  <c r="KE33" i="1"/>
  <c r="KE25" i="1"/>
  <c r="GI23" i="1"/>
  <c r="GI21" i="1"/>
  <c r="GI18" i="1"/>
  <c r="GI42" i="1"/>
  <c r="GI40" i="1"/>
  <c r="GI38" i="1"/>
  <c r="GI36" i="1"/>
  <c r="GI20" i="1"/>
  <c r="GI44" i="1"/>
  <c r="GI22" i="1"/>
  <c r="GI39" i="1"/>
  <c r="GI32" i="1"/>
  <c r="GI43" i="1"/>
  <c r="GI34" i="1"/>
  <c r="GI31" i="1"/>
  <c r="GI29" i="1"/>
  <c r="GI24" i="1"/>
  <c r="GI41" i="1"/>
  <c r="GI17" i="1"/>
  <c r="GI26" i="1"/>
  <c r="GI19" i="1"/>
  <c r="GI35" i="1"/>
  <c r="GI33" i="1"/>
  <c r="GI28" i="1"/>
  <c r="GI27" i="1"/>
  <c r="GI37" i="1"/>
  <c r="GI30" i="1"/>
  <c r="GI25" i="1"/>
  <c r="II20" i="1"/>
  <c r="II22" i="1"/>
  <c r="II43" i="1"/>
  <c r="II42" i="1"/>
  <c r="II39" i="1"/>
  <c r="II24" i="1"/>
  <c r="II21" i="1"/>
  <c r="II19" i="1"/>
  <c r="II18" i="1"/>
  <c r="II41" i="1"/>
  <c r="II40" i="1"/>
  <c r="II35" i="1"/>
  <c r="II17" i="1"/>
  <c r="II29" i="1"/>
  <c r="II25" i="1"/>
  <c r="II36" i="1"/>
  <c r="II30" i="1"/>
  <c r="II23" i="1"/>
  <c r="II38" i="1"/>
  <c r="II32" i="1"/>
  <c r="II28" i="1"/>
  <c r="II33" i="1"/>
  <c r="II26" i="1"/>
  <c r="II37" i="1"/>
  <c r="II34" i="1"/>
  <c r="II31" i="1"/>
  <c r="II27" i="1"/>
  <c r="II44" i="1"/>
  <c r="MI22" i="1"/>
  <c r="MI44" i="1"/>
  <c r="MI41" i="1"/>
  <c r="MI38" i="1"/>
  <c r="MI17" i="1"/>
  <c r="MI33" i="1"/>
  <c r="MI31" i="1"/>
  <c r="MI30" i="1"/>
  <c r="MI26" i="1"/>
  <c r="MI24" i="1"/>
  <c r="MI19" i="1"/>
  <c r="MI43" i="1"/>
  <c r="MI40" i="1"/>
  <c r="MI37" i="1"/>
  <c r="MI29" i="1"/>
  <c r="MI28" i="1"/>
  <c r="MI23" i="1"/>
  <c r="MI21" i="1"/>
  <c r="MI18" i="1"/>
  <c r="MI39" i="1"/>
  <c r="MI36" i="1"/>
  <c r="MI34" i="1"/>
  <c r="MI32" i="1"/>
  <c r="MI27" i="1"/>
  <c r="CI24" i="1"/>
  <c r="CI21" i="1"/>
  <c r="CI19" i="1"/>
  <c r="CI43" i="1"/>
  <c r="CI39" i="1"/>
  <c r="CI38" i="1"/>
  <c r="CI37" i="1"/>
  <c r="CI33" i="1"/>
  <c r="CI29" i="1"/>
  <c r="KI24" i="1"/>
  <c r="KI18" i="1"/>
  <c r="KI42" i="1"/>
  <c r="KI36" i="1"/>
  <c r="MI20" i="1"/>
  <c r="MI42" i="1"/>
  <c r="MI35" i="1"/>
  <c r="CI23" i="1"/>
  <c r="CI42" i="1"/>
  <c r="CI36" i="1"/>
  <c r="CI17" i="1"/>
  <c r="CI32" i="1"/>
  <c r="CI28" i="1"/>
  <c r="CI26" i="1"/>
  <c r="KI23" i="1"/>
  <c r="KI20" i="1"/>
  <c r="KI39" i="1"/>
  <c r="KI35" i="1"/>
  <c r="MI25" i="1"/>
  <c r="CI22" i="1"/>
  <c r="CI20" i="1"/>
  <c r="CI18" i="1"/>
  <c r="CI41" i="1"/>
  <c r="CI40" i="1"/>
  <c r="CI34" i="1"/>
  <c r="CI31" i="1"/>
  <c r="CI25" i="1"/>
  <c r="KI22" i="1"/>
  <c r="KI44" i="1"/>
  <c r="KI41" i="1"/>
  <c r="KI38" i="1"/>
  <c r="CI44" i="1"/>
  <c r="CI35" i="1"/>
  <c r="KI19" i="1"/>
  <c r="KI17" i="1"/>
  <c r="KI32" i="1"/>
  <c r="KI29" i="1"/>
  <c r="MI16" i="1"/>
  <c r="CI27" i="1"/>
  <c r="KI37" i="1"/>
  <c r="KI34" i="1"/>
  <c r="KI28" i="1"/>
  <c r="KI27" i="1"/>
  <c r="KI16" i="1"/>
  <c r="KI21" i="1"/>
  <c r="KI43" i="1"/>
  <c r="KI33" i="1"/>
  <c r="KI25" i="1"/>
  <c r="II16" i="1"/>
  <c r="CI30" i="1"/>
  <c r="KI40" i="1"/>
  <c r="KI31" i="1"/>
  <c r="KI26" i="1"/>
  <c r="KI30" i="1"/>
  <c r="GM23" i="1"/>
  <c r="GM21" i="1"/>
  <c r="GM18" i="1"/>
  <c r="GM42" i="1"/>
  <c r="GM40" i="1"/>
  <c r="GM38" i="1"/>
  <c r="GM36" i="1"/>
  <c r="GM20" i="1"/>
  <c r="GM44" i="1"/>
  <c r="GM24" i="1"/>
  <c r="GM41" i="1"/>
  <c r="GM37" i="1"/>
  <c r="GM32" i="1"/>
  <c r="GM19" i="1"/>
  <c r="GM34" i="1"/>
  <c r="GM31" i="1"/>
  <c r="GM29" i="1"/>
  <c r="GM22" i="1"/>
  <c r="GM35" i="1"/>
  <c r="GM30" i="1"/>
  <c r="GM26" i="1"/>
  <c r="GM25" i="1"/>
  <c r="GM43" i="1"/>
  <c r="GM17" i="1"/>
  <c r="GM28" i="1"/>
  <c r="GM27" i="1"/>
  <c r="GM39" i="1"/>
  <c r="GM33" i="1"/>
  <c r="IM20" i="1"/>
  <c r="IM36" i="1"/>
  <c r="IM22" i="1"/>
  <c r="IM43" i="1"/>
  <c r="IM42" i="1"/>
  <c r="IM39" i="1"/>
  <c r="IM24" i="1"/>
  <c r="IM21" i="1"/>
  <c r="IM19" i="1"/>
  <c r="IM18" i="1"/>
  <c r="IM41" i="1"/>
  <c r="IM38" i="1"/>
  <c r="IM23" i="1"/>
  <c r="IM37" i="1"/>
  <c r="IM35" i="1"/>
  <c r="IM17" i="1"/>
  <c r="IM29" i="1"/>
  <c r="IM25" i="1"/>
  <c r="IM26" i="1"/>
  <c r="IM32" i="1"/>
  <c r="IM28" i="1"/>
  <c r="IM30" i="1"/>
  <c r="IM44" i="1"/>
  <c r="IM34" i="1"/>
  <c r="IM31" i="1"/>
  <c r="IM27" i="1"/>
  <c r="IM40" i="1"/>
  <c r="IM33" i="1"/>
  <c r="MM22" i="1"/>
  <c r="MM44" i="1"/>
  <c r="MM41" i="1"/>
  <c r="MM38" i="1"/>
  <c r="MM17" i="1"/>
  <c r="MM33" i="1"/>
  <c r="MM31" i="1"/>
  <c r="MM30" i="1"/>
  <c r="MM26" i="1"/>
  <c r="MM24" i="1"/>
  <c r="MM19" i="1"/>
  <c r="MM43" i="1"/>
  <c r="MM40" i="1"/>
  <c r="MM37" i="1"/>
  <c r="MM29" i="1"/>
  <c r="MM28" i="1"/>
  <c r="MM23" i="1"/>
  <c r="MM21" i="1"/>
  <c r="MM18" i="1"/>
  <c r="MM39" i="1"/>
  <c r="MM36" i="1"/>
  <c r="MM34" i="1"/>
  <c r="MM32" i="1"/>
  <c r="MM27" i="1"/>
  <c r="MM20" i="1"/>
  <c r="MM42" i="1"/>
  <c r="MM35" i="1"/>
  <c r="CM24" i="1"/>
  <c r="CM21" i="1"/>
  <c r="CM19" i="1"/>
  <c r="CM43" i="1"/>
  <c r="CM39" i="1"/>
  <c r="CM38" i="1"/>
  <c r="CM37" i="1"/>
  <c r="CM33" i="1"/>
  <c r="CM29" i="1"/>
  <c r="KM24" i="1"/>
  <c r="KM18" i="1"/>
  <c r="KM42" i="1"/>
  <c r="KM36" i="1"/>
  <c r="CM23" i="1"/>
  <c r="CM42" i="1"/>
  <c r="CM36" i="1"/>
  <c r="CM17" i="1"/>
  <c r="CM32" i="1"/>
  <c r="CM28" i="1"/>
  <c r="CM26" i="1"/>
  <c r="KM23" i="1"/>
  <c r="KM20" i="1"/>
  <c r="KM39" i="1"/>
  <c r="KM35" i="1"/>
  <c r="MM25" i="1"/>
  <c r="CM22" i="1"/>
  <c r="CM20" i="1"/>
  <c r="CM18" i="1"/>
  <c r="CM41" i="1"/>
  <c r="CM40" i="1"/>
  <c r="CM34" i="1"/>
  <c r="CM31" i="1"/>
  <c r="CM25" i="1"/>
  <c r="KM22" i="1"/>
  <c r="KM44" i="1"/>
  <c r="KM41" i="1"/>
  <c r="KM38" i="1"/>
  <c r="MM16" i="1"/>
  <c r="CM27" i="1"/>
  <c r="KM37" i="1"/>
  <c r="KM17" i="1"/>
  <c r="KM32" i="1"/>
  <c r="KM29" i="1"/>
  <c r="CM30" i="1"/>
  <c r="KM40" i="1"/>
  <c r="KM34" i="1"/>
  <c r="KM28" i="1"/>
  <c r="KM27" i="1"/>
  <c r="KM16" i="1"/>
  <c r="KM30" i="1"/>
  <c r="KM21" i="1"/>
  <c r="KM43" i="1"/>
  <c r="KM31" i="1"/>
  <c r="KM26" i="1"/>
  <c r="CM44" i="1"/>
  <c r="CM35" i="1"/>
  <c r="KM19" i="1"/>
  <c r="KM33" i="1"/>
  <c r="KM25" i="1"/>
  <c r="IM16" i="1"/>
  <c r="GQ23" i="1"/>
  <c r="GQ21" i="1"/>
  <c r="GQ18" i="1"/>
  <c r="GQ42" i="1"/>
  <c r="GQ40" i="1"/>
  <c r="GQ38" i="1"/>
  <c r="GQ36" i="1"/>
  <c r="GQ17" i="1"/>
  <c r="GQ20" i="1"/>
  <c r="GQ44" i="1"/>
  <c r="GQ22" i="1"/>
  <c r="GQ39" i="1"/>
  <c r="GQ35" i="1"/>
  <c r="GQ32" i="1"/>
  <c r="GQ43" i="1"/>
  <c r="GQ37" i="1"/>
  <c r="GQ34" i="1"/>
  <c r="GQ31" i="1"/>
  <c r="GQ29" i="1"/>
  <c r="GQ24" i="1"/>
  <c r="GQ41" i="1"/>
  <c r="GQ19" i="1"/>
  <c r="GQ33" i="1"/>
  <c r="GQ30" i="1"/>
  <c r="GQ26" i="1"/>
  <c r="GQ27" i="1"/>
  <c r="GQ25" i="1"/>
  <c r="GQ28" i="1"/>
  <c r="IQ20" i="1"/>
  <c r="IQ36" i="1"/>
  <c r="IQ22" i="1"/>
  <c r="IQ43" i="1"/>
  <c r="IQ42" i="1"/>
  <c r="IQ39" i="1"/>
  <c r="IQ24" i="1"/>
  <c r="IQ21" i="1"/>
  <c r="IQ19" i="1"/>
  <c r="IQ18" i="1"/>
  <c r="IQ41" i="1"/>
  <c r="IQ38" i="1"/>
  <c r="IQ35" i="1"/>
  <c r="IQ17" i="1"/>
  <c r="IQ29" i="1"/>
  <c r="IQ25" i="1"/>
  <c r="IQ33" i="1"/>
  <c r="IQ44" i="1"/>
  <c r="IQ32" i="1"/>
  <c r="IQ28" i="1"/>
  <c r="IQ26" i="1"/>
  <c r="IQ40" i="1"/>
  <c r="IQ37" i="1"/>
  <c r="IQ34" i="1"/>
  <c r="IQ31" i="1"/>
  <c r="IQ27" i="1"/>
  <c r="IQ23" i="1"/>
  <c r="IQ30" i="1"/>
  <c r="MQ22" i="1"/>
  <c r="MQ44" i="1"/>
  <c r="MQ41" i="1"/>
  <c r="MQ38" i="1"/>
  <c r="MQ17" i="1"/>
  <c r="MQ33" i="1"/>
  <c r="MQ31" i="1"/>
  <c r="MQ30" i="1"/>
  <c r="MQ26" i="1"/>
  <c r="MQ24" i="1"/>
  <c r="MQ19" i="1"/>
  <c r="MQ43" i="1"/>
  <c r="MQ40" i="1"/>
  <c r="MQ37" i="1"/>
  <c r="MQ29" i="1"/>
  <c r="MQ28" i="1"/>
  <c r="MQ23" i="1"/>
  <c r="MQ21" i="1"/>
  <c r="MQ18" i="1"/>
  <c r="MQ39" i="1"/>
  <c r="MQ36" i="1"/>
  <c r="MQ34" i="1"/>
  <c r="MQ32" i="1"/>
  <c r="MQ27" i="1"/>
  <c r="CQ24" i="1"/>
  <c r="CQ21" i="1"/>
  <c r="CQ19" i="1"/>
  <c r="CQ43" i="1"/>
  <c r="CQ39" i="1"/>
  <c r="CQ38" i="1"/>
  <c r="CQ37" i="1"/>
  <c r="CQ33" i="1"/>
  <c r="CQ29" i="1"/>
  <c r="KQ24" i="1"/>
  <c r="KQ18" i="1"/>
  <c r="KQ42" i="1"/>
  <c r="KQ36" i="1"/>
  <c r="CQ23" i="1"/>
  <c r="CQ42" i="1"/>
  <c r="CQ36" i="1"/>
  <c r="CQ17" i="1"/>
  <c r="CQ32" i="1"/>
  <c r="CQ28" i="1"/>
  <c r="CQ26" i="1"/>
  <c r="KQ23" i="1"/>
  <c r="KQ20" i="1"/>
  <c r="KQ39" i="1"/>
  <c r="KQ35" i="1"/>
  <c r="MQ25" i="1"/>
  <c r="CQ22" i="1"/>
  <c r="CQ20" i="1"/>
  <c r="CQ18" i="1"/>
  <c r="CQ41" i="1"/>
  <c r="CQ40" i="1"/>
  <c r="CQ34" i="1"/>
  <c r="CQ31" i="1"/>
  <c r="CQ25" i="1"/>
  <c r="KQ22" i="1"/>
  <c r="KQ44" i="1"/>
  <c r="KQ41" i="1"/>
  <c r="KQ38" i="1"/>
  <c r="CQ30" i="1"/>
  <c r="KQ40" i="1"/>
  <c r="KQ17" i="1"/>
  <c r="KQ32" i="1"/>
  <c r="KQ29" i="1"/>
  <c r="MQ35" i="1"/>
  <c r="KQ21" i="1"/>
  <c r="KQ43" i="1"/>
  <c r="KQ34" i="1"/>
  <c r="KQ28" i="1"/>
  <c r="KQ27" i="1"/>
  <c r="KQ16" i="1"/>
  <c r="CQ27" i="1"/>
  <c r="KQ37" i="1"/>
  <c r="KQ33" i="1"/>
  <c r="KQ30" i="1"/>
  <c r="KQ25" i="1"/>
  <c r="IQ16" i="1"/>
  <c r="MQ20" i="1"/>
  <c r="MQ42" i="1"/>
  <c r="CQ44" i="1"/>
  <c r="CQ35" i="1"/>
  <c r="KQ19" i="1"/>
  <c r="KQ31" i="1"/>
  <c r="KQ26" i="1"/>
  <c r="MQ16" i="1"/>
  <c r="GU23" i="1"/>
  <c r="GU21" i="1"/>
  <c r="GU18" i="1"/>
  <c r="GU42" i="1"/>
  <c r="GU40" i="1"/>
  <c r="GU38" i="1"/>
  <c r="GU36" i="1"/>
  <c r="GU17" i="1"/>
  <c r="GU20" i="1"/>
  <c r="GU44" i="1"/>
  <c r="GU24" i="1"/>
  <c r="GU41" i="1"/>
  <c r="GU32" i="1"/>
  <c r="GU19" i="1"/>
  <c r="GU35" i="1"/>
  <c r="GU34" i="1"/>
  <c r="GU31" i="1"/>
  <c r="GU29" i="1"/>
  <c r="GU22" i="1"/>
  <c r="GU39" i="1"/>
  <c r="GU28" i="1"/>
  <c r="GU27" i="1"/>
  <c r="GU43" i="1"/>
  <c r="GU37" i="1"/>
  <c r="GU30" i="1"/>
  <c r="GU33" i="1"/>
  <c r="GU26" i="1"/>
  <c r="GU25" i="1"/>
  <c r="IU20" i="1"/>
  <c r="IU36" i="1"/>
  <c r="IU22" i="1"/>
  <c r="IU43" i="1"/>
  <c r="IU42" i="1"/>
  <c r="IU39" i="1"/>
  <c r="IU24" i="1"/>
  <c r="IU21" i="1"/>
  <c r="IU19" i="1"/>
  <c r="IU18" i="1"/>
  <c r="IU41" i="1"/>
  <c r="IU38" i="1"/>
  <c r="IU44" i="1"/>
  <c r="IU37" i="1"/>
  <c r="IU35" i="1"/>
  <c r="IU17" i="1"/>
  <c r="IU29" i="1"/>
  <c r="IU25" i="1"/>
  <c r="IU30" i="1"/>
  <c r="IU40" i="1"/>
  <c r="IU32" i="1"/>
  <c r="IU28" i="1"/>
  <c r="IU33" i="1"/>
  <c r="IU23" i="1"/>
  <c r="IU34" i="1"/>
  <c r="IU31" i="1"/>
  <c r="IU27" i="1"/>
  <c r="IU26" i="1"/>
  <c r="MU22" i="1"/>
  <c r="MU44" i="1"/>
  <c r="MU41" i="1"/>
  <c r="MU38" i="1"/>
  <c r="MU17" i="1"/>
  <c r="MU33" i="1"/>
  <c r="MU31" i="1"/>
  <c r="MU30" i="1"/>
  <c r="MU26" i="1"/>
  <c r="MU24" i="1"/>
  <c r="MU19" i="1"/>
  <c r="MU43" i="1"/>
  <c r="MU40" i="1"/>
  <c r="MU37" i="1"/>
  <c r="MU29" i="1"/>
  <c r="MU28" i="1"/>
  <c r="MU23" i="1"/>
  <c r="MU21" i="1"/>
  <c r="MU18" i="1"/>
  <c r="MU39" i="1"/>
  <c r="MU36" i="1"/>
  <c r="MU34" i="1"/>
  <c r="MU32" i="1"/>
  <c r="MU27" i="1"/>
  <c r="CU24" i="1"/>
  <c r="CU21" i="1"/>
  <c r="CU19" i="1"/>
  <c r="CU43" i="1"/>
  <c r="CU39" i="1"/>
  <c r="CU38" i="1"/>
  <c r="CU37" i="1"/>
  <c r="CU33" i="1"/>
  <c r="CU29" i="1"/>
  <c r="KU24" i="1"/>
  <c r="KU18" i="1"/>
  <c r="KU42" i="1"/>
  <c r="KU36" i="1"/>
  <c r="CU23" i="1"/>
  <c r="CU42" i="1"/>
  <c r="CU36" i="1"/>
  <c r="CU17" i="1"/>
  <c r="CU32" i="1"/>
  <c r="CU28" i="1"/>
  <c r="CU26" i="1"/>
  <c r="KU23" i="1"/>
  <c r="KU20" i="1"/>
  <c r="KU39" i="1"/>
  <c r="KU35" i="1"/>
  <c r="MU20" i="1"/>
  <c r="MU42" i="1"/>
  <c r="MU35" i="1"/>
  <c r="MU25" i="1"/>
  <c r="CU22" i="1"/>
  <c r="CU20" i="1"/>
  <c r="CU18" i="1"/>
  <c r="CU41" i="1"/>
  <c r="CU40" i="1"/>
  <c r="CU34" i="1"/>
  <c r="CU31" i="1"/>
  <c r="CU25" i="1"/>
  <c r="KU22" i="1"/>
  <c r="KU44" i="1"/>
  <c r="KU41" i="1"/>
  <c r="KU38" i="1"/>
  <c r="KU21" i="1"/>
  <c r="KU43" i="1"/>
  <c r="KU17" i="1"/>
  <c r="KU32" i="1"/>
  <c r="KU29" i="1"/>
  <c r="CU44" i="1"/>
  <c r="CU35" i="1"/>
  <c r="KU19" i="1"/>
  <c r="KU34" i="1"/>
  <c r="KU28" i="1"/>
  <c r="KU27" i="1"/>
  <c r="KU16" i="1"/>
  <c r="KU30" i="1"/>
  <c r="MU16" i="1"/>
  <c r="CU27" i="1"/>
  <c r="KU37" i="1"/>
  <c r="KU31" i="1"/>
  <c r="KU26" i="1"/>
  <c r="CU30" i="1"/>
  <c r="KU40" i="1"/>
  <c r="KU33" i="1"/>
  <c r="KU25" i="1"/>
  <c r="IU16" i="1"/>
  <c r="CA16" i="1"/>
  <c r="CI16" i="1"/>
  <c r="CQ16" i="1"/>
  <c r="EE16" i="1"/>
  <c r="EM16" i="1"/>
  <c r="EU16" i="1"/>
  <c r="GD16" i="1"/>
  <c r="GL16" i="1"/>
  <c r="GT16" i="1"/>
  <c r="EI25" i="1"/>
  <c r="EI26" i="1"/>
  <c r="BZ43" i="1"/>
  <c r="IA16" i="1"/>
  <c r="LZ31" i="1"/>
  <c r="JZ28" i="1"/>
  <c r="GG24" i="1"/>
  <c r="GG22" i="1"/>
  <c r="GG41" i="1"/>
  <c r="GG39" i="1"/>
  <c r="GG37" i="1"/>
  <c r="GG35" i="1"/>
  <c r="GG19" i="1"/>
  <c r="GG43" i="1"/>
  <c r="GG23" i="1"/>
  <c r="GG18" i="1"/>
  <c r="GG40" i="1"/>
  <c r="GG36" i="1"/>
  <c r="GG33" i="1"/>
  <c r="GG44" i="1"/>
  <c r="GG38" i="1"/>
  <c r="GG17" i="1"/>
  <c r="GG30" i="1"/>
  <c r="GG21" i="1"/>
  <c r="GG42" i="1"/>
  <c r="GG31" i="1"/>
  <c r="GG29" i="1"/>
  <c r="GG25" i="1"/>
  <c r="GG20" i="1"/>
  <c r="GG34" i="1"/>
  <c r="GG27" i="1"/>
  <c r="GG26" i="1"/>
  <c r="GG32" i="1"/>
  <c r="GG28" i="1"/>
  <c r="IG24" i="1"/>
  <c r="IG21" i="1"/>
  <c r="IG19" i="1"/>
  <c r="IG18" i="1"/>
  <c r="IG41" i="1"/>
  <c r="IG38" i="1"/>
  <c r="IG23" i="1"/>
  <c r="IG44" i="1"/>
  <c r="IG40" i="1"/>
  <c r="IG37" i="1"/>
  <c r="IG20" i="1"/>
  <c r="IG22" i="1"/>
  <c r="IG42" i="1"/>
  <c r="IG34" i="1"/>
  <c r="IG31" i="1"/>
  <c r="IG27" i="1"/>
  <c r="IG32" i="1"/>
  <c r="IG36" i="1"/>
  <c r="IG33" i="1"/>
  <c r="IG30" i="1"/>
  <c r="IG26" i="1"/>
  <c r="IG43" i="1"/>
  <c r="IG35" i="1"/>
  <c r="IG17" i="1"/>
  <c r="IG29" i="1"/>
  <c r="IG25" i="1"/>
  <c r="IG39" i="1"/>
  <c r="IG28" i="1"/>
  <c r="MG23" i="1"/>
  <c r="MG21" i="1"/>
  <c r="MG18" i="1"/>
  <c r="MG39" i="1"/>
  <c r="MG36" i="1"/>
  <c r="MG34" i="1"/>
  <c r="MG32" i="1"/>
  <c r="MG27" i="1"/>
  <c r="MG20" i="1"/>
  <c r="MG42" i="1"/>
  <c r="MG35" i="1"/>
  <c r="MG22" i="1"/>
  <c r="MG44" i="1"/>
  <c r="MG41" i="1"/>
  <c r="MG38" i="1"/>
  <c r="MG17" i="1"/>
  <c r="MG33" i="1"/>
  <c r="MG31" i="1"/>
  <c r="MG30" i="1"/>
  <c r="MG26" i="1"/>
  <c r="MG24" i="1"/>
  <c r="MG19" i="1"/>
  <c r="MG28" i="1"/>
  <c r="MG25" i="1"/>
  <c r="CG22" i="1"/>
  <c r="CG20" i="1"/>
  <c r="CG18" i="1"/>
  <c r="CG41" i="1"/>
  <c r="CG40" i="1"/>
  <c r="CG34" i="1"/>
  <c r="CG31" i="1"/>
  <c r="CG25" i="1"/>
  <c r="KG22" i="1"/>
  <c r="KG44" i="1"/>
  <c r="KG41" i="1"/>
  <c r="KG38" i="1"/>
  <c r="MG37" i="1"/>
  <c r="MG16" i="1"/>
  <c r="CG44" i="1"/>
  <c r="CG35" i="1"/>
  <c r="CG30" i="1"/>
  <c r="CG27" i="1"/>
  <c r="KG21" i="1"/>
  <c r="KG19" i="1"/>
  <c r="KG43" i="1"/>
  <c r="KG40" i="1"/>
  <c r="KG37" i="1"/>
  <c r="MG40" i="1"/>
  <c r="MG29" i="1"/>
  <c r="CG24" i="1"/>
  <c r="CG21" i="1"/>
  <c r="CG19" i="1"/>
  <c r="CG43" i="1"/>
  <c r="CG39" i="1"/>
  <c r="CG38" i="1"/>
  <c r="CG37" i="1"/>
  <c r="CG33" i="1"/>
  <c r="CG29" i="1"/>
  <c r="KG24" i="1"/>
  <c r="KG18" i="1"/>
  <c r="KG42" i="1"/>
  <c r="KG36" i="1"/>
  <c r="CG26" i="1"/>
  <c r="KG31" i="1"/>
  <c r="KG26" i="1"/>
  <c r="MG43" i="1"/>
  <c r="CG42" i="1"/>
  <c r="KG39" i="1"/>
  <c r="KG33" i="1"/>
  <c r="KG30" i="1"/>
  <c r="KG25" i="1"/>
  <c r="IG16" i="1"/>
  <c r="KG28" i="1"/>
  <c r="KG27" i="1"/>
  <c r="KG16" i="1"/>
  <c r="CG23" i="1"/>
  <c r="CG36" i="1"/>
  <c r="CG32" i="1"/>
  <c r="KG20" i="1"/>
  <c r="KG35" i="1"/>
  <c r="KG17" i="1"/>
  <c r="KG32" i="1"/>
  <c r="KG29" i="1"/>
  <c r="CG17" i="1"/>
  <c r="CG28" i="1"/>
  <c r="KG23" i="1"/>
  <c r="KG34" i="1"/>
  <c r="FX20" i="1"/>
  <c r="FX44" i="1"/>
  <c r="FX24" i="1"/>
  <c r="FY24" i="1" s="1"/>
  <c r="FX22" i="1"/>
  <c r="FY22" i="1" s="1"/>
  <c r="FX19" i="1"/>
  <c r="FY19" i="1" s="1"/>
  <c r="FX43" i="1"/>
  <c r="FY43" i="1" s="1"/>
  <c r="FX41" i="1"/>
  <c r="FY41" i="1" s="1"/>
  <c r="FX39" i="1"/>
  <c r="FY39" i="1" s="1"/>
  <c r="FX18" i="1"/>
  <c r="FY18" i="1" s="1"/>
  <c r="FX38" i="1"/>
  <c r="FY38" i="1" s="1"/>
  <c r="FX31" i="1"/>
  <c r="FY31" i="1" s="1"/>
  <c r="FX23" i="1"/>
  <c r="FY23" i="1" s="1"/>
  <c r="FX40" i="1"/>
  <c r="FY40" i="1" s="1"/>
  <c r="FX33" i="1"/>
  <c r="FY33" i="1" s="1"/>
  <c r="FX28" i="1"/>
  <c r="FY28" i="1" s="1"/>
  <c r="FX26" i="1"/>
  <c r="FY26" i="1" s="1"/>
  <c r="FX21" i="1"/>
  <c r="FY21" i="1" s="1"/>
  <c r="FX36" i="1"/>
  <c r="FY36" i="1" s="1"/>
  <c r="FX35" i="1"/>
  <c r="FY35" i="1" s="1"/>
  <c r="FX17" i="1"/>
  <c r="FY17" i="1" s="1"/>
  <c r="FX27" i="1"/>
  <c r="FY27" i="1" s="1"/>
  <c r="FX37" i="1"/>
  <c r="FY37" i="1" s="1"/>
  <c r="FX34" i="1"/>
  <c r="FY34" i="1" s="1"/>
  <c r="FX29" i="1"/>
  <c r="FY29" i="1" s="1"/>
  <c r="FX42" i="1"/>
  <c r="FX32" i="1"/>
  <c r="FY32" i="1" s="1"/>
  <c r="FX30" i="1"/>
  <c r="FY30" i="1" s="1"/>
  <c r="FX25" i="1"/>
  <c r="FY25" i="1" s="1"/>
  <c r="HX24" i="1"/>
  <c r="HZ24" i="1" s="1"/>
  <c r="HX18" i="1"/>
  <c r="IA18" i="1" s="1"/>
  <c r="HX41" i="1"/>
  <c r="HZ41" i="1" s="1"/>
  <c r="HX38" i="1"/>
  <c r="HY38" i="1" s="1"/>
  <c r="HX21" i="1"/>
  <c r="HY21" i="1" s="1"/>
  <c r="HX37" i="1"/>
  <c r="HZ37" i="1" s="1"/>
  <c r="HX23" i="1"/>
  <c r="HY23" i="1" s="1"/>
  <c r="HX44" i="1"/>
  <c r="HY44" i="1" s="1"/>
  <c r="HX43" i="1"/>
  <c r="IB43" i="1" s="1"/>
  <c r="HX40" i="1"/>
  <c r="HY40" i="1" s="1"/>
  <c r="HX34" i="1"/>
  <c r="HY34" i="1" s="1"/>
  <c r="HX31" i="1"/>
  <c r="HY31" i="1" s="1"/>
  <c r="HX27" i="1"/>
  <c r="IB27" i="1" s="1"/>
  <c r="HX32" i="1"/>
  <c r="HY32" i="1" s="1"/>
  <c r="HX28" i="1"/>
  <c r="HY28" i="1" s="1"/>
  <c r="HX16" i="1"/>
  <c r="HX19" i="1"/>
  <c r="IA19" i="1" s="1"/>
  <c r="HX39" i="1"/>
  <c r="IB39" i="1" s="1"/>
  <c r="HX36" i="1"/>
  <c r="HY36" i="1" s="1"/>
  <c r="HX35" i="1"/>
  <c r="IA35" i="1" s="1"/>
  <c r="HX30" i="1"/>
  <c r="IA30" i="1" s="1"/>
  <c r="HX26" i="1"/>
  <c r="HY26" i="1" s="1"/>
  <c r="HX20" i="1"/>
  <c r="HY20" i="1" s="1"/>
  <c r="HX22" i="1"/>
  <c r="HY22" i="1" s="1"/>
  <c r="HX42" i="1"/>
  <c r="HY42" i="1" s="1"/>
  <c r="HX33" i="1"/>
  <c r="HY33" i="1" s="1"/>
  <c r="HX29" i="1"/>
  <c r="HY29" i="1" s="1"/>
  <c r="HX25" i="1"/>
  <c r="HY25" i="1" s="1"/>
  <c r="HX17" i="1"/>
  <c r="LX21" i="1"/>
  <c r="LY21" i="1" s="1"/>
  <c r="LX43" i="1"/>
  <c r="LY43" i="1" s="1"/>
  <c r="LX36" i="1"/>
  <c r="LY36" i="1" s="1"/>
  <c r="LX23" i="1"/>
  <c r="LY23" i="1" s="1"/>
  <c r="LX18" i="1"/>
  <c r="LY18" i="1" s="1"/>
  <c r="LX42" i="1"/>
  <c r="LY42" i="1" s="1"/>
  <c r="LX39" i="1"/>
  <c r="LY39" i="1" s="1"/>
  <c r="LX35" i="1"/>
  <c r="LY35" i="1" s="1"/>
  <c r="LX34" i="1"/>
  <c r="LY34" i="1" s="1"/>
  <c r="LX32" i="1"/>
  <c r="LY32" i="1" s="1"/>
  <c r="LX31" i="1"/>
  <c r="LY31" i="1" s="1"/>
  <c r="LX27" i="1"/>
  <c r="LY27" i="1" s="1"/>
  <c r="LX20" i="1"/>
  <c r="LY20" i="1" s="1"/>
  <c r="LX44" i="1"/>
  <c r="LY44" i="1" s="1"/>
  <c r="LX41" i="1"/>
  <c r="LY41" i="1" s="1"/>
  <c r="LX38" i="1"/>
  <c r="LY38" i="1" s="1"/>
  <c r="LX30" i="1"/>
  <c r="LY30" i="1" s="1"/>
  <c r="LX29" i="1"/>
  <c r="LY29" i="1" s="1"/>
  <c r="LZ29" i="1" s="1"/>
  <c r="LX40" i="1"/>
  <c r="LY40" i="1" s="1"/>
  <c r="LX25" i="1"/>
  <c r="LY25" i="1" s="1"/>
  <c r="BX18" i="1"/>
  <c r="BY18" i="1" s="1"/>
  <c r="BX36" i="1"/>
  <c r="BY36" i="1" s="1"/>
  <c r="BX31" i="1"/>
  <c r="BY31" i="1" s="1"/>
  <c r="BX28" i="1"/>
  <c r="BY28" i="1" s="1"/>
  <c r="JX22" i="1"/>
  <c r="JY22" i="1" s="1"/>
  <c r="JX20" i="1"/>
  <c r="JX44" i="1"/>
  <c r="JY44" i="1" s="1"/>
  <c r="JZ44" i="1" s="1"/>
  <c r="JX41" i="1"/>
  <c r="JY41" i="1" s="1"/>
  <c r="JX38" i="1"/>
  <c r="JY38" i="1" s="1"/>
  <c r="LX16" i="1"/>
  <c r="LY16" i="1" s="1"/>
  <c r="BX22" i="1"/>
  <c r="BY22" i="1" s="1"/>
  <c r="BX20" i="1"/>
  <c r="BY20" i="1" s="1"/>
  <c r="BX44" i="1"/>
  <c r="BY44" i="1" s="1"/>
  <c r="BX40" i="1"/>
  <c r="BY40" i="1" s="1"/>
  <c r="BX39" i="1"/>
  <c r="BY39" i="1" s="1"/>
  <c r="BX38" i="1"/>
  <c r="BY38" i="1" s="1"/>
  <c r="BX34" i="1"/>
  <c r="BY34" i="1" s="1"/>
  <c r="BX30" i="1"/>
  <c r="BY30" i="1" s="1"/>
  <c r="BX25" i="1"/>
  <c r="BY25" i="1" s="1"/>
  <c r="JX19" i="1"/>
  <c r="JX43" i="1"/>
  <c r="JZ43" i="1" s="1"/>
  <c r="JX37" i="1"/>
  <c r="JZ37" i="1" s="1"/>
  <c r="LX24" i="1"/>
  <c r="LY24" i="1" s="1"/>
  <c r="LX19" i="1"/>
  <c r="LY19" i="1" s="1"/>
  <c r="LX17" i="1"/>
  <c r="LY17" i="1" s="1"/>
  <c r="LX28" i="1"/>
  <c r="LY28" i="1" s="1"/>
  <c r="BX24" i="1"/>
  <c r="BY24" i="1" s="1"/>
  <c r="BX43" i="1"/>
  <c r="BY43" i="1" s="1"/>
  <c r="BX37" i="1"/>
  <c r="BY37" i="1" s="1"/>
  <c r="BX35" i="1"/>
  <c r="BY35" i="1" s="1"/>
  <c r="BX33" i="1"/>
  <c r="BY33" i="1" s="1"/>
  <c r="BX29" i="1"/>
  <c r="BY29" i="1" s="1"/>
  <c r="BX27" i="1"/>
  <c r="BY27" i="1" s="1"/>
  <c r="JX24" i="1"/>
  <c r="JY24" i="1" s="1"/>
  <c r="JX21" i="1"/>
  <c r="JY21" i="1" s="1"/>
  <c r="JX40" i="1"/>
  <c r="JY40" i="1" s="1"/>
  <c r="JX36" i="1"/>
  <c r="JY36" i="1" s="1"/>
  <c r="LX22" i="1"/>
  <c r="LY22" i="1" s="1"/>
  <c r="BX23" i="1"/>
  <c r="BY23" i="1" s="1"/>
  <c r="BX32" i="1"/>
  <c r="BY32" i="1" s="1"/>
  <c r="JX42" i="1"/>
  <c r="JX34" i="1"/>
  <c r="JX31" i="1"/>
  <c r="JZ31" i="1" s="1"/>
  <c r="JX26" i="1"/>
  <c r="JY26" i="1" s="1"/>
  <c r="BX16" i="1"/>
  <c r="BY16" i="1" s="1"/>
  <c r="BX21" i="1"/>
  <c r="BY21" i="1" s="1"/>
  <c r="BX41" i="1"/>
  <c r="BY41" i="1" s="1"/>
  <c r="BX17" i="1"/>
  <c r="BY17" i="1" s="1"/>
  <c r="JX23" i="1"/>
  <c r="JY23" i="1" s="1"/>
  <c r="JX18" i="1"/>
  <c r="JY18" i="1" s="1"/>
  <c r="JX35" i="1"/>
  <c r="JX33" i="1"/>
  <c r="JY33" i="1" s="1"/>
  <c r="JX30" i="1"/>
  <c r="JY30" i="1" s="1"/>
  <c r="JX39" i="1"/>
  <c r="JY39" i="1" s="1"/>
  <c r="JX27" i="1"/>
  <c r="JY27" i="1" s="1"/>
  <c r="JX16" i="1"/>
  <c r="JY16" i="1" s="1"/>
  <c r="BX19" i="1"/>
  <c r="BY19" i="1" s="1"/>
  <c r="BX26" i="1"/>
  <c r="BY26" i="1" s="1"/>
  <c r="JX17" i="1"/>
  <c r="JY17" i="1" s="1"/>
  <c r="JX29" i="1"/>
  <c r="JZ29" i="1" s="1"/>
  <c r="JX28" i="1"/>
  <c r="JY28" i="1" s="1"/>
  <c r="JX25" i="1"/>
  <c r="LX37" i="1"/>
  <c r="LY37" i="1" s="1"/>
  <c r="LX33" i="1"/>
  <c r="LY33" i="1" s="1"/>
  <c r="LX26" i="1"/>
  <c r="LY26" i="1" s="1"/>
  <c r="BX42" i="1"/>
  <c r="BY42" i="1" s="1"/>
  <c r="JX32" i="1"/>
  <c r="JY32" i="1" s="1"/>
  <c r="GB20" i="1"/>
  <c r="GB44" i="1"/>
  <c r="GB24" i="1"/>
  <c r="GB22" i="1"/>
  <c r="GB41" i="1"/>
  <c r="GB39" i="1"/>
  <c r="GB43" i="1"/>
  <c r="GB37" i="1"/>
  <c r="GB36" i="1"/>
  <c r="GB34" i="1"/>
  <c r="GB31" i="1"/>
  <c r="GB21" i="1"/>
  <c r="GB42" i="1"/>
  <c r="GB38" i="1"/>
  <c r="GB33" i="1"/>
  <c r="GB28" i="1"/>
  <c r="GB26" i="1"/>
  <c r="GB19" i="1"/>
  <c r="GB35" i="1"/>
  <c r="GB30" i="1"/>
  <c r="GB29" i="1"/>
  <c r="GB23" i="1"/>
  <c r="GB18" i="1"/>
  <c r="GB40" i="1"/>
  <c r="GB25" i="1"/>
  <c r="GB32" i="1"/>
  <c r="GB27" i="1"/>
  <c r="GB17" i="1"/>
  <c r="IB22" i="1"/>
  <c r="IB42" i="1"/>
  <c r="IB24" i="1"/>
  <c r="IB21" i="1"/>
  <c r="IB19" i="1"/>
  <c r="IB18" i="1"/>
  <c r="IB41" i="1"/>
  <c r="IB38" i="1"/>
  <c r="IB23" i="1"/>
  <c r="IB44" i="1"/>
  <c r="IB40" i="1"/>
  <c r="IB32" i="1"/>
  <c r="IB28" i="1"/>
  <c r="IB37" i="1"/>
  <c r="IB34" i="1"/>
  <c r="IB31" i="1"/>
  <c r="IB17" i="1"/>
  <c r="IB20" i="1"/>
  <c r="IB36" i="1"/>
  <c r="IB33" i="1"/>
  <c r="IB30" i="1"/>
  <c r="IB26" i="1"/>
  <c r="IB35" i="1"/>
  <c r="IB25" i="1"/>
  <c r="MB24" i="1"/>
  <c r="MB19" i="1"/>
  <c r="MB43" i="1"/>
  <c r="MB40" i="1"/>
  <c r="MB37" i="1"/>
  <c r="MB29" i="1"/>
  <c r="MB28" i="1"/>
  <c r="MB23" i="1"/>
  <c r="MB21" i="1"/>
  <c r="MB18" i="1"/>
  <c r="MB39" i="1"/>
  <c r="MB36" i="1"/>
  <c r="MB34" i="1"/>
  <c r="MB32" i="1"/>
  <c r="MB27" i="1"/>
  <c r="MB20" i="1"/>
  <c r="MB42" i="1"/>
  <c r="MB35" i="1"/>
  <c r="MB38" i="1"/>
  <c r="MB26" i="1"/>
  <c r="CB23" i="1"/>
  <c r="CB42" i="1"/>
  <c r="CB36" i="1"/>
  <c r="CB17" i="1"/>
  <c r="CB32" i="1"/>
  <c r="CB28" i="1"/>
  <c r="CB26" i="1"/>
  <c r="KB23" i="1"/>
  <c r="KB20" i="1"/>
  <c r="KB39" i="1"/>
  <c r="KB35" i="1"/>
  <c r="MB41" i="1"/>
  <c r="MB17" i="1"/>
  <c r="MB30" i="1"/>
  <c r="MB25" i="1"/>
  <c r="CB22" i="1"/>
  <c r="CB20" i="1"/>
  <c r="CB18" i="1"/>
  <c r="CB41" i="1"/>
  <c r="CB40" i="1"/>
  <c r="CB34" i="1"/>
  <c r="CB31" i="1"/>
  <c r="CB25" i="1"/>
  <c r="KB22" i="1"/>
  <c r="KB44" i="1"/>
  <c r="KB41" i="1"/>
  <c r="KB38" i="1"/>
  <c r="MB22" i="1"/>
  <c r="MB44" i="1"/>
  <c r="MB33" i="1"/>
  <c r="MB16" i="1"/>
  <c r="CB44" i="1"/>
  <c r="CB35" i="1"/>
  <c r="CB30" i="1"/>
  <c r="CB27" i="1"/>
  <c r="KB21" i="1"/>
  <c r="KB19" i="1"/>
  <c r="KB43" i="1"/>
  <c r="KB40" i="1"/>
  <c r="KB37" i="1"/>
  <c r="CB21" i="1"/>
  <c r="CB43" i="1"/>
  <c r="KB18" i="1"/>
  <c r="KB34" i="1"/>
  <c r="KB28" i="1"/>
  <c r="KB27" i="1"/>
  <c r="KB16" i="1"/>
  <c r="CB24" i="1"/>
  <c r="CB19" i="1"/>
  <c r="CB39" i="1"/>
  <c r="CB37" i="1"/>
  <c r="CB33" i="1"/>
  <c r="KB36" i="1"/>
  <c r="KB31" i="1"/>
  <c r="KB26" i="1"/>
  <c r="KB17" i="1"/>
  <c r="KB32" i="1"/>
  <c r="MB31" i="1"/>
  <c r="CB29" i="1"/>
  <c r="KB24" i="1"/>
  <c r="KB33" i="1"/>
  <c r="KB30" i="1"/>
  <c r="KB25" i="1"/>
  <c r="IB16" i="1"/>
  <c r="CB38" i="1"/>
  <c r="KB42" i="1"/>
  <c r="KB29" i="1"/>
  <c r="GF20" i="1"/>
  <c r="GF44" i="1"/>
  <c r="GF24" i="1"/>
  <c r="GF22" i="1"/>
  <c r="GF41" i="1"/>
  <c r="GF39" i="1"/>
  <c r="GF19" i="1"/>
  <c r="GF35" i="1"/>
  <c r="GF34" i="1"/>
  <c r="GF31" i="1"/>
  <c r="GF23" i="1"/>
  <c r="GF18" i="1"/>
  <c r="GF40" i="1"/>
  <c r="GF37" i="1"/>
  <c r="GF36" i="1"/>
  <c r="GF33" i="1"/>
  <c r="GF28" i="1"/>
  <c r="GF26" i="1"/>
  <c r="GF43" i="1"/>
  <c r="GF32" i="1"/>
  <c r="GF38" i="1"/>
  <c r="GF17" i="1"/>
  <c r="GF30" i="1"/>
  <c r="GF29" i="1"/>
  <c r="GF42" i="1"/>
  <c r="GF25" i="1"/>
  <c r="GF21" i="1"/>
  <c r="GF27" i="1"/>
  <c r="IF22" i="1"/>
  <c r="IF43" i="1"/>
  <c r="IF42" i="1"/>
  <c r="IF39" i="1"/>
  <c r="IF24" i="1"/>
  <c r="IF21" i="1"/>
  <c r="IF19" i="1"/>
  <c r="IF18" i="1"/>
  <c r="IF41" i="1"/>
  <c r="IF38" i="1"/>
  <c r="IF23" i="1"/>
  <c r="IF44" i="1"/>
  <c r="IF40" i="1"/>
  <c r="IF32" i="1"/>
  <c r="IF28" i="1"/>
  <c r="IF37" i="1"/>
  <c r="IF35" i="1"/>
  <c r="IF17" i="1"/>
  <c r="IF29" i="1"/>
  <c r="IF20" i="1"/>
  <c r="IF34" i="1"/>
  <c r="IF31" i="1"/>
  <c r="IF27" i="1"/>
  <c r="IF25" i="1"/>
  <c r="IF36" i="1"/>
  <c r="IF33" i="1"/>
  <c r="IF30" i="1"/>
  <c r="IF26" i="1"/>
  <c r="MF24" i="1"/>
  <c r="MF19" i="1"/>
  <c r="MF43" i="1"/>
  <c r="MF40" i="1"/>
  <c r="MF37" i="1"/>
  <c r="MF29" i="1"/>
  <c r="MF28" i="1"/>
  <c r="MF23" i="1"/>
  <c r="MF21" i="1"/>
  <c r="MF18" i="1"/>
  <c r="MF39" i="1"/>
  <c r="MF36" i="1"/>
  <c r="MF34" i="1"/>
  <c r="MF32" i="1"/>
  <c r="MF27" i="1"/>
  <c r="MF20" i="1"/>
  <c r="MF42" i="1"/>
  <c r="MF35" i="1"/>
  <c r="MF41" i="1"/>
  <c r="MF17" i="1"/>
  <c r="MF30" i="1"/>
  <c r="CF23" i="1"/>
  <c r="CF42" i="1"/>
  <c r="CF36" i="1"/>
  <c r="CF17" i="1"/>
  <c r="CF32" i="1"/>
  <c r="CF28" i="1"/>
  <c r="CF26" i="1"/>
  <c r="KF23" i="1"/>
  <c r="KF20" i="1"/>
  <c r="KF39" i="1"/>
  <c r="KF35" i="1"/>
  <c r="MF22" i="1"/>
  <c r="MF44" i="1"/>
  <c r="MF33" i="1"/>
  <c r="MF26" i="1"/>
  <c r="MF25" i="1"/>
  <c r="CF22" i="1"/>
  <c r="CF20" i="1"/>
  <c r="CF18" i="1"/>
  <c r="CF41" i="1"/>
  <c r="CF40" i="1"/>
  <c r="CF34" i="1"/>
  <c r="CF31" i="1"/>
  <c r="CF25" i="1"/>
  <c r="KF22" i="1"/>
  <c r="KF44" i="1"/>
  <c r="KF41" i="1"/>
  <c r="KF38" i="1"/>
  <c r="MF31" i="1"/>
  <c r="MF16" i="1"/>
  <c r="CF44" i="1"/>
  <c r="CF35" i="1"/>
  <c r="CF30" i="1"/>
  <c r="CF27" i="1"/>
  <c r="KF21" i="1"/>
  <c r="KF19" i="1"/>
  <c r="KF43" i="1"/>
  <c r="KF40" i="1"/>
  <c r="KF37" i="1"/>
  <c r="CF24" i="1"/>
  <c r="CF19" i="1"/>
  <c r="CF39" i="1"/>
  <c r="CF37" i="1"/>
  <c r="CF33" i="1"/>
  <c r="KF36" i="1"/>
  <c r="KF34" i="1"/>
  <c r="KF28" i="1"/>
  <c r="KF27" i="1"/>
  <c r="KF16" i="1"/>
  <c r="MF38" i="1"/>
  <c r="CF29" i="1"/>
  <c r="KF24" i="1"/>
  <c r="KF31" i="1"/>
  <c r="KF26" i="1"/>
  <c r="KF18" i="1"/>
  <c r="KF29" i="1"/>
  <c r="CF38" i="1"/>
  <c r="KF42" i="1"/>
  <c r="KF33" i="1"/>
  <c r="KF30" i="1"/>
  <c r="KF25" i="1"/>
  <c r="IF16" i="1"/>
  <c r="CF21" i="1"/>
  <c r="CF43" i="1"/>
  <c r="KF17" i="1"/>
  <c r="KF32" i="1"/>
  <c r="GJ20" i="1"/>
  <c r="GJ44" i="1"/>
  <c r="GJ24" i="1"/>
  <c r="GJ22" i="1"/>
  <c r="GJ41" i="1"/>
  <c r="GJ39" i="1"/>
  <c r="GJ43" i="1"/>
  <c r="GJ34" i="1"/>
  <c r="GJ31" i="1"/>
  <c r="GJ21" i="1"/>
  <c r="GJ42" i="1"/>
  <c r="GJ35" i="1"/>
  <c r="GJ33" i="1"/>
  <c r="GJ28" i="1"/>
  <c r="GJ26" i="1"/>
  <c r="GJ19" i="1"/>
  <c r="GJ23" i="1"/>
  <c r="GJ18" i="1"/>
  <c r="GJ40" i="1"/>
  <c r="GJ38" i="1"/>
  <c r="GJ27" i="1"/>
  <c r="GJ37" i="1"/>
  <c r="GJ32" i="1"/>
  <c r="GJ29" i="1"/>
  <c r="GJ36" i="1"/>
  <c r="GJ25" i="1"/>
  <c r="GJ30" i="1"/>
  <c r="GJ17" i="1"/>
  <c r="IJ22" i="1"/>
  <c r="IJ43" i="1"/>
  <c r="IJ42" i="1"/>
  <c r="IJ39" i="1"/>
  <c r="IJ24" i="1"/>
  <c r="IJ21" i="1"/>
  <c r="IJ19" i="1"/>
  <c r="IJ18" i="1"/>
  <c r="IJ41" i="1"/>
  <c r="IJ38" i="1"/>
  <c r="IJ23" i="1"/>
  <c r="IJ44" i="1"/>
  <c r="IJ40" i="1"/>
  <c r="IJ20" i="1"/>
  <c r="IJ32" i="1"/>
  <c r="IJ28" i="1"/>
  <c r="IJ37" i="1"/>
  <c r="IJ34" i="1"/>
  <c r="IJ31" i="1"/>
  <c r="IJ27" i="1"/>
  <c r="IJ35" i="1"/>
  <c r="IJ29" i="1"/>
  <c r="IJ36" i="1"/>
  <c r="IJ33" i="1"/>
  <c r="IJ30" i="1"/>
  <c r="IJ26" i="1"/>
  <c r="IJ17" i="1"/>
  <c r="IJ25" i="1"/>
  <c r="MJ24" i="1"/>
  <c r="MJ19" i="1"/>
  <c r="MJ43" i="1"/>
  <c r="MJ40" i="1"/>
  <c r="MJ37" i="1"/>
  <c r="MJ29" i="1"/>
  <c r="MJ28" i="1"/>
  <c r="MJ23" i="1"/>
  <c r="MJ21" i="1"/>
  <c r="MJ18" i="1"/>
  <c r="MJ39" i="1"/>
  <c r="MJ36" i="1"/>
  <c r="MJ34" i="1"/>
  <c r="MJ32" i="1"/>
  <c r="MJ27" i="1"/>
  <c r="MJ20" i="1"/>
  <c r="MJ42" i="1"/>
  <c r="MJ35" i="1"/>
  <c r="MJ22" i="1"/>
  <c r="MJ44" i="1"/>
  <c r="MJ33" i="1"/>
  <c r="MJ26" i="1"/>
  <c r="CJ23" i="1"/>
  <c r="CJ42" i="1"/>
  <c r="CJ36" i="1"/>
  <c r="CJ17" i="1"/>
  <c r="CJ32" i="1"/>
  <c r="CJ28" i="1"/>
  <c r="CJ26" i="1"/>
  <c r="KJ23" i="1"/>
  <c r="KJ20" i="1"/>
  <c r="KJ39" i="1"/>
  <c r="KJ35" i="1"/>
  <c r="MJ31" i="1"/>
  <c r="MJ25" i="1"/>
  <c r="CJ22" i="1"/>
  <c r="CJ20" i="1"/>
  <c r="CJ18" i="1"/>
  <c r="CJ41" i="1"/>
  <c r="CJ40" i="1"/>
  <c r="CJ34" i="1"/>
  <c r="CJ31" i="1"/>
  <c r="CJ25" i="1"/>
  <c r="KJ22" i="1"/>
  <c r="KJ44" i="1"/>
  <c r="KJ41" i="1"/>
  <c r="KJ38" i="1"/>
  <c r="MJ38" i="1"/>
  <c r="MJ16" i="1"/>
  <c r="CJ44" i="1"/>
  <c r="CJ35" i="1"/>
  <c r="CJ30" i="1"/>
  <c r="CJ27" i="1"/>
  <c r="KJ21" i="1"/>
  <c r="KJ19" i="1"/>
  <c r="KJ43" i="1"/>
  <c r="KJ40" i="1"/>
  <c r="KJ37" i="1"/>
  <c r="MJ41" i="1"/>
  <c r="CJ29" i="1"/>
  <c r="KJ24" i="1"/>
  <c r="KJ34" i="1"/>
  <c r="KJ28" i="1"/>
  <c r="KJ27" i="1"/>
  <c r="KJ16" i="1"/>
  <c r="CJ38" i="1"/>
  <c r="KJ42" i="1"/>
  <c r="KJ31" i="1"/>
  <c r="KJ26" i="1"/>
  <c r="CJ37" i="1"/>
  <c r="CJ33" i="1"/>
  <c r="KJ36" i="1"/>
  <c r="KJ17" i="1"/>
  <c r="KJ32" i="1"/>
  <c r="KJ29" i="1"/>
  <c r="CJ21" i="1"/>
  <c r="CJ43" i="1"/>
  <c r="KJ18" i="1"/>
  <c r="KJ33" i="1"/>
  <c r="KJ30" i="1"/>
  <c r="KJ25" i="1"/>
  <c r="IJ16" i="1"/>
  <c r="MJ17" i="1"/>
  <c r="MJ30" i="1"/>
  <c r="CJ24" i="1"/>
  <c r="CJ19" i="1"/>
  <c r="CJ39" i="1"/>
  <c r="GN20" i="1"/>
  <c r="GN44" i="1"/>
  <c r="GN24" i="1"/>
  <c r="GN22" i="1"/>
  <c r="GN41" i="1"/>
  <c r="GN39" i="1"/>
  <c r="GN19" i="1"/>
  <c r="GN38" i="1"/>
  <c r="GN34" i="1"/>
  <c r="GN31" i="1"/>
  <c r="GN23" i="1"/>
  <c r="GN18" i="1"/>
  <c r="GN40" i="1"/>
  <c r="GN33" i="1"/>
  <c r="GN28" i="1"/>
  <c r="GN26" i="1"/>
  <c r="GN43" i="1"/>
  <c r="GN37" i="1"/>
  <c r="GN32" i="1"/>
  <c r="GN42" i="1"/>
  <c r="GN17" i="1"/>
  <c r="GN27" i="1"/>
  <c r="GN21" i="1"/>
  <c r="GN36" i="1"/>
  <c r="GN35" i="1"/>
  <c r="GN29" i="1"/>
  <c r="GN25" i="1"/>
  <c r="GN30" i="1"/>
  <c r="IN22" i="1"/>
  <c r="IN43" i="1"/>
  <c r="IN42" i="1"/>
  <c r="IN39" i="1"/>
  <c r="IN24" i="1"/>
  <c r="IN21" i="1"/>
  <c r="IN19" i="1"/>
  <c r="IN18" i="1"/>
  <c r="IN41" i="1"/>
  <c r="IN38" i="1"/>
  <c r="IN23" i="1"/>
  <c r="IN44" i="1"/>
  <c r="IN40" i="1"/>
  <c r="IN36" i="1"/>
  <c r="IN32" i="1"/>
  <c r="IN28" i="1"/>
  <c r="IN20" i="1"/>
  <c r="IN25" i="1"/>
  <c r="IN34" i="1"/>
  <c r="IN31" i="1"/>
  <c r="IN27" i="1"/>
  <c r="IN37" i="1"/>
  <c r="IN17" i="1"/>
  <c r="IN33" i="1"/>
  <c r="IN30" i="1"/>
  <c r="IN26" i="1"/>
  <c r="IN35" i="1"/>
  <c r="IN29" i="1"/>
  <c r="MN24" i="1"/>
  <c r="MN19" i="1"/>
  <c r="MN43" i="1"/>
  <c r="MN40" i="1"/>
  <c r="MN37" i="1"/>
  <c r="MN29" i="1"/>
  <c r="MN28" i="1"/>
  <c r="MN23" i="1"/>
  <c r="MN21" i="1"/>
  <c r="MN18" i="1"/>
  <c r="MN39" i="1"/>
  <c r="MN36" i="1"/>
  <c r="MN34" i="1"/>
  <c r="MN32" i="1"/>
  <c r="MN27" i="1"/>
  <c r="MN20" i="1"/>
  <c r="MN42" i="1"/>
  <c r="MN35" i="1"/>
  <c r="MN31" i="1"/>
  <c r="CN23" i="1"/>
  <c r="CN42" i="1"/>
  <c r="CN36" i="1"/>
  <c r="CN17" i="1"/>
  <c r="CN32" i="1"/>
  <c r="CN28" i="1"/>
  <c r="CN26" i="1"/>
  <c r="KN23" i="1"/>
  <c r="KN20" i="1"/>
  <c r="KN39" i="1"/>
  <c r="KN35" i="1"/>
  <c r="MN38" i="1"/>
  <c r="MN25" i="1"/>
  <c r="CN22" i="1"/>
  <c r="CN20" i="1"/>
  <c r="CN18" i="1"/>
  <c r="CN41" i="1"/>
  <c r="CN40" i="1"/>
  <c r="CN34" i="1"/>
  <c r="CN31" i="1"/>
  <c r="CN25" i="1"/>
  <c r="KN22" i="1"/>
  <c r="KN44" i="1"/>
  <c r="KN41" i="1"/>
  <c r="KN38" i="1"/>
  <c r="MN41" i="1"/>
  <c r="MN17" i="1"/>
  <c r="MN30" i="1"/>
  <c r="MN16" i="1"/>
  <c r="CN44" i="1"/>
  <c r="CN35" i="1"/>
  <c r="CN30" i="1"/>
  <c r="CN27" i="1"/>
  <c r="KN21" i="1"/>
  <c r="KN19" i="1"/>
  <c r="KN43" i="1"/>
  <c r="KN40" i="1"/>
  <c r="KN37" i="1"/>
  <c r="CN38" i="1"/>
  <c r="KN42" i="1"/>
  <c r="KN34" i="1"/>
  <c r="KN28" i="1"/>
  <c r="KN27" i="1"/>
  <c r="KN16" i="1"/>
  <c r="MN26" i="1"/>
  <c r="CN21" i="1"/>
  <c r="CN43" i="1"/>
  <c r="KN18" i="1"/>
  <c r="KN31" i="1"/>
  <c r="KN26" i="1"/>
  <c r="CN29" i="1"/>
  <c r="MN33" i="1"/>
  <c r="CN24" i="1"/>
  <c r="CN19" i="1"/>
  <c r="CN39" i="1"/>
  <c r="CN37" i="1"/>
  <c r="CN33" i="1"/>
  <c r="KN36" i="1"/>
  <c r="KN33" i="1"/>
  <c r="KN30" i="1"/>
  <c r="KN25" i="1"/>
  <c r="IN16" i="1"/>
  <c r="MN22" i="1"/>
  <c r="MN44" i="1"/>
  <c r="KN24" i="1"/>
  <c r="KN17" i="1"/>
  <c r="KN32" i="1"/>
  <c r="KN29" i="1"/>
  <c r="GR20" i="1"/>
  <c r="GR44" i="1"/>
  <c r="GR24" i="1"/>
  <c r="GR22" i="1"/>
  <c r="GR41" i="1"/>
  <c r="GR39" i="1"/>
  <c r="GR43" i="1"/>
  <c r="GR37" i="1"/>
  <c r="GR36" i="1"/>
  <c r="GR34" i="1"/>
  <c r="GR31" i="1"/>
  <c r="GR21" i="1"/>
  <c r="GR42" i="1"/>
  <c r="GR38" i="1"/>
  <c r="GR33" i="1"/>
  <c r="GR28" i="1"/>
  <c r="GR26" i="1"/>
  <c r="GR19" i="1"/>
  <c r="GR17" i="1"/>
  <c r="GR30" i="1"/>
  <c r="GR29" i="1"/>
  <c r="GR25" i="1"/>
  <c r="GR35" i="1"/>
  <c r="GR32" i="1"/>
  <c r="GR27" i="1"/>
  <c r="GR23" i="1"/>
  <c r="GR18" i="1"/>
  <c r="GR40" i="1"/>
  <c r="IR22" i="1"/>
  <c r="IR43" i="1"/>
  <c r="IR42" i="1"/>
  <c r="IR39" i="1"/>
  <c r="IR24" i="1"/>
  <c r="IR21" i="1"/>
  <c r="IR19" i="1"/>
  <c r="IR18" i="1"/>
  <c r="IR41" i="1"/>
  <c r="IR38" i="1"/>
  <c r="IR23" i="1"/>
  <c r="IR44" i="1"/>
  <c r="IR40" i="1"/>
  <c r="IR32" i="1"/>
  <c r="IR28" i="1"/>
  <c r="IR17" i="1"/>
  <c r="IR29" i="1"/>
  <c r="IR37" i="1"/>
  <c r="IR34" i="1"/>
  <c r="IR31" i="1"/>
  <c r="IR27" i="1"/>
  <c r="IR35" i="1"/>
  <c r="IR20" i="1"/>
  <c r="IR36" i="1"/>
  <c r="IR33" i="1"/>
  <c r="IR30" i="1"/>
  <c r="IR26" i="1"/>
  <c r="IR25" i="1"/>
  <c r="MR24" i="1"/>
  <c r="MR19" i="1"/>
  <c r="MR43" i="1"/>
  <c r="MR40" i="1"/>
  <c r="MR37" i="1"/>
  <c r="MR29" i="1"/>
  <c r="MR28" i="1"/>
  <c r="MR23" i="1"/>
  <c r="MR21" i="1"/>
  <c r="MR18" i="1"/>
  <c r="MR39" i="1"/>
  <c r="MR36" i="1"/>
  <c r="MR34" i="1"/>
  <c r="MR32" i="1"/>
  <c r="MR27" i="1"/>
  <c r="MR20" i="1"/>
  <c r="MR42" i="1"/>
  <c r="MR35" i="1"/>
  <c r="MR38" i="1"/>
  <c r="CR23" i="1"/>
  <c r="CR42" i="1"/>
  <c r="CR36" i="1"/>
  <c r="CR17" i="1"/>
  <c r="CR32" i="1"/>
  <c r="CR28" i="1"/>
  <c r="CR26" i="1"/>
  <c r="KR23" i="1"/>
  <c r="KR20" i="1"/>
  <c r="KR39" i="1"/>
  <c r="KR35" i="1"/>
  <c r="MR41" i="1"/>
  <c r="MR17" i="1"/>
  <c r="MR30" i="1"/>
  <c r="MR25" i="1"/>
  <c r="CR22" i="1"/>
  <c r="CR20" i="1"/>
  <c r="CR18" i="1"/>
  <c r="CR41" i="1"/>
  <c r="CR40" i="1"/>
  <c r="CR34" i="1"/>
  <c r="CR31" i="1"/>
  <c r="CR25" i="1"/>
  <c r="KR22" i="1"/>
  <c r="KR44" i="1"/>
  <c r="KR41" i="1"/>
  <c r="KR38" i="1"/>
  <c r="MR22" i="1"/>
  <c r="MR44" i="1"/>
  <c r="MR33" i="1"/>
  <c r="MR26" i="1"/>
  <c r="MR16" i="1"/>
  <c r="CR44" i="1"/>
  <c r="CR35" i="1"/>
  <c r="CR30" i="1"/>
  <c r="CR27" i="1"/>
  <c r="KR21" i="1"/>
  <c r="KR19" i="1"/>
  <c r="KR43" i="1"/>
  <c r="KR40" i="1"/>
  <c r="KR37" i="1"/>
  <c r="CR21" i="1"/>
  <c r="CR43" i="1"/>
  <c r="KR18" i="1"/>
  <c r="KR34" i="1"/>
  <c r="KR28" i="1"/>
  <c r="KR27" i="1"/>
  <c r="KR16" i="1"/>
  <c r="MR31" i="1"/>
  <c r="CR24" i="1"/>
  <c r="CR19" i="1"/>
  <c r="CR39" i="1"/>
  <c r="CR37" i="1"/>
  <c r="CR33" i="1"/>
  <c r="KR36" i="1"/>
  <c r="KR31" i="1"/>
  <c r="KR26" i="1"/>
  <c r="CR38" i="1"/>
  <c r="KR42" i="1"/>
  <c r="KR17" i="1"/>
  <c r="KR32" i="1"/>
  <c r="KR29" i="1"/>
  <c r="CR29" i="1"/>
  <c r="KR24" i="1"/>
  <c r="KR33" i="1"/>
  <c r="KR30" i="1"/>
  <c r="KR25" i="1"/>
  <c r="IR16" i="1"/>
  <c r="GV20" i="1"/>
  <c r="GV44" i="1"/>
  <c r="GV24" i="1"/>
  <c r="GV22" i="1"/>
  <c r="GV41" i="1"/>
  <c r="GV39" i="1"/>
  <c r="GV19" i="1"/>
  <c r="GV35" i="1"/>
  <c r="GV17" i="1"/>
  <c r="GV34" i="1"/>
  <c r="GV31" i="1"/>
  <c r="GV23" i="1"/>
  <c r="GV18" i="1"/>
  <c r="GV40" i="1"/>
  <c r="GV37" i="1"/>
  <c r="GV36" i="1"/>
  <c r="GV33" i="1"/>
  <c r="GV28" i="1"/>
  <c r="GV26" i="1"/>
  <c r="GV43" i="1"/>
  <c r="GV42" i="1"/>
  <c r="GV38" i="1"/>
  <c r="GV32" i="1"/>
  <c r="GV21" i="1"/>
  <c r="GV30" i="1"/>
  <c r="GV29" i="1"/>
  <c r="GV25" i="1"/>
  <c r="GV27" i="1"/>
  <c r="IV22" i="1"/>
  <c r="IV43" i="1"/>
  <c r="IV42" i="1"/>
  <c r="IV39" i="1"/>
  <c r="IV24" i="1"/>
  <c r="IV21" i="1"/>
  <c r="IV19" i="1"/>
  <c r="IV18" i="1"/>
  <c r="IV41" i="1"/>
  <c r="IV38" i="1"/>
  <c r="IV23" i="1"/>
  <c r="IV44" i="1"/>
  <c r="IV40" i="1"/>
  <c r="IV36" i="1"/>
  <c r="IV32" i="1"/>
  <c r="IV28" i="1"/>
  <c r="IV35" i="1"/>
  <c r="IV20" i="1"/>
  <c r="IV34" i="1"/>
  <c r="IV31" i="1"/>
  <c r="IV27" i="1"/>
  <c r="IV17" i="1"/>
  <c r="IV29" i="1"/>
  <c r="IV25" i="1"/>
  <c r="IV33" i="1"/>
  <c r="IV30" i="1"/>
  <c r="IV26" i="1"/>
  <c r="IV37" i="1"/>
  <c r="MV24" i="1"/>
  <c r="MV19" i="1"/>
  <c r="MV43" i="1"/>
  <c r="MV40" i="1"/>
  <c r="MV37" i="1"/>
  <c r="MV29" i="1"/>
  <c r="MV28" i="1"/>
  <c r="MV23" i="1"/>
  <c r="MV21" i="1"/>
  <c r="MV18" i="1"/>
  <c r="MV39" i="1"/>
  <c r="MV36" i="1"/>
  <c r="MV34" i="1"/>
  <c r="MV32" i="1"/>
  <c r="MV27" i="1"/>
  <c r="MV20" i="1"/>
  <c r="MV42" i="1"/>
  <c r="MV35" i="1"/>
  <c r="MV41" i="1"/>
  <c r="MV17" i="1"/>
  <c r="MV30" i="1"/>
  <c r="CV23" i="1"/>
  <c r="CV42" i="1"/>
  <c r="CV36" i="1"/>
  <c r="CV17" i="1"/>
  <c r="CV32" i="1"/>
  <c r="CV28" i="1"/>
  <c r="CV26" i="1"/>
  <c r="KV23" i="1"/>
  <c r="KV20" i="1"/>
  <c r="KV39" i="1"/>
  <c r="KV35" i="1"/>
  <c r="MV22" i="1"/>
  <c r="MV44" i="1"/>
  <c r="MV33" i="1"/>
  <c r="MV26" i="1"/>
  <c r="MV25" i="1"/>
  <c r="CV22" i="1"/>
  <c r="CV20" i="1"/>
  <c r="CV18" i="1"/>
  <c r="CV41" i="1"/>
  <c r="CV40" i="1"/>
  <c r="CV34" i="1"/>
  <c r="CV31" i="1"/>
  <c r="CV25" i="1"/>
  <c r="KV22" i="1"/>
  <c r="KV44" i="1"/>
  <c r="KV41" i="1"/>
  <c r="KV38" i="1"/>
  <c r="MV31" i="1"/>
  <c r="MV16" i="1"/>
  <c r="CV44" i="1"/>
  <c r="CV35" i="1"/>
  <c r="CV30" i="1"/>
  <c r="CV27" i="1"/>
  <c r="KV21" i="1"/>
  <c r="KV19" i="1"/>
  <c r="KV43" i="1"/>
  <c r="KV40" i="1"/>
  <c r="KV37" i="1"/>
  <c r="MV38" i="1"/>
  <c r="CV24" i="1"/>
  <c r="CV19" i="1"/>
  <c r="CV39" i="1"/>
  <c r="CV37" i="1"/>
  <c r="CV33" i="1"/>
  <c r="KV36" i="1"/>
  <c r="KV34" i="1"/>
  <c r="KV28" i="1"/>
  <c r="KV27" i="1"/>
  <c r="KV16" i="1"/>
  <c r="CV29" i="1"/>
  <c r="KV24" i="1"/>
  <c r="KV31" i="1"/>
  <c r="KV26" i="1"/>
  <c r="KV18" i="1"/>
  <c r="CV38" i="1"/>
  <c r="KV42" i="1"/>
  <c r="KV33" i="1"/>
  <c r="KV30" i="1"/>
  <c r="KV25" i="1"/>
  <c r="IV16" i="1"/>
  <c r="CV21" i="1"/>
  <c r="CV43" i="1"/>
  <c r="KV17" i="1"/>
  <c r="KV32" i="1"/>
  <c r="KV29" i="1"/>
  <c r="JZ24" i="1"/>
  <c r="CA38" i="1"/>
  <c r="BZ44" i="1"/>
  <c r="ED25" i="1"/>
  <c r="EH25" i="1"/>
  <c r="EL25" i="1"/>
  <c r="EP25" i="1"/>
  <c r="ET25" i="1"/>
  <c r="DZ26" i="1"/>
  <c r="ED26" i="1"/>
  <c r="EH26" i="1"/>
  <c r="EL26" i="1"/>
  <c r="EP26" i="1"/>
  <c r="ET26" i="1"/>
  <c r="DZ27" i="1"/>
  <c r="ED27" i="1"/>
  <c r="EH27" i="1"/>
  <c r="EL27" i="1"/>
  <c r="EP27" i="1"/>
  <c r="ET27" i="1"/>
  <c r="DZ28" i="1"/>
  <c r="ED28" i="1"/>
  <c r="EH28" i="1"/>
  <c r="EL28" i="1"/>
  <c r="EP28" i="1"/>
  <c r="ET28" i="1"/>
  <c r="ED29" i="1"/>
  <c r="EH29" i="1"/>
  <c r="EL29" i="1"/>
  <c r="EP29" i="1"/>
  <c r="ET29" i="1"/>
  <c r="DZ30" i="1"/>
  <c r="ED30" i="1"/>
  <c r="EH30" i="1"/>
  <c r="EL30" i="1"/>
  <c r="EP30" i="1"/>
  <c r="ET30" i="1"/>
  <c r="DZ31" i="1"/>
  <c r="ED31" i="1"/>
  <c r="EH31" i="1"/>
  <c r="EL31" i="1"/>
  <c r="EP31" i="1"/>
  <c r="ET31" i="1"/>
  <c r="DZ32" i="1"/>
  <c r="ED32" i="1"/>
  <c r="EH32" i="1"/>
  <c r="EL32" i="1"/>
  <c r="EP32" i="1"/>
  <c r="ET32" i="1"/>
  <c r="DZ33" i="1"/>
  <c r="ED33" i="1"/>
  <c r="EH33" i="1"/>
  <c r="EL33" i="1"/>
  <c r="EP33" i="1"/>
  <c r="ET33" i="1"/>
  <c r="DZ34" i="1"/>
  <c r="ED34" i="1"/>
  <c r="EH34" i="1"/>
  <c r="EL34" i="1"/>
  <c r="EP34" i="1"/>
  <c r="ET34" i="1"/>
  <c r="DZ17" i="1"/>
  <c r="ED17" i="1"/>
  <c r="EH17" i="1"/>
  <c r="EL17" i="1"/>
  <c r="EP17" i="1"/>
  <c r="ET17" i="1"/>
  <c r="ED35" i="1"/>
  <c r="EH35" i="1"/>
  <c r="EL35" i="1"/>
  <c r="EP35" i="1"/>
  <c r="ET35" i="1"/>
  <c r="ED36" i="1"/>
  <c r="EH36" i="1"/>
  <c r="EL36" i="1"/>
  <c r="EP36" i="1"/>
  <c r="ET36" i="1"/>
  <c r="DZ37" i="1"/>
  <c r="ED37" i="1"/>
  <c r="EH37" i="1"/>
  <c r="EL37" i="1"/>
  <c r="EP37" i="1"/>
  <c r="ET37" i="1"/>
  <c r="ED38" i="1"/>
  <c r="EH38" i="1"/>
  <c r="EL38" i="1"/>
  <c r="EP38" i="1"/>
  <c r="ET38" i="1"/>
  <c r="DZ39" i="1"/>
  <c r="ED39" i="1"/>
  <c r="EH39" i="1"/>
  <c r="EL39" i="1"/>
  <c r="EP39" i="1"/>
  <c r="ET39" i="1"/>
  <c r="DZ40" i="1"/>
  <c r="ED40" i="1"/>
  <c r="EH40" i="1"/>
  <c r="EL40" i="1"/>
  <c r="EP40" i="1"/>
  <c r="ET40" i="1"/>
  <c r="ED41" i="1"/>
  <c r="EH41" i="1"/>
  <c r="EL41" i="1"/>
  <c r="EP41" i="1"/>
  <c r="ET41" i="1"/>
  <c r="ED42" i="1"/>
  <c r="EH42" i="1"/>
  <c r="EL42" i="1"/>
  <c r="EP42" i="1"/>
  <c r="ET42" i="1"/>
  <c r="ED43" i="1"/>
  <c r="EH43" i="1"/>
  <c r="EL43" i="1"/>
  <c r="EP43" i="1"/>
  <c r="ET43" i="1"/>
  <c r="ED44" i="1"/>
  <c r="EH44" i="1"/>
  <c r="EL44" i="1"/>
  <c r="EP44" i="1"/>
  <c r="ET44" i="1"/>
  <c r="ED18" i="1"/>
  <c r="EH18" i="1"/>
  <c r="EL18" i="1"/>
  <c r="EP18" i="1"/>
  <c r="ET18" i="1"/>
  <c r="ED19" i="1"/>
  <c r="EH19" i="1"/>
  <c r="EL19" i="1"/>
  <c r="EP19" i="1"/>
  <c r="ET19" i="1"/>
  <c r="DZ20" i="1"/>
  <c r="ED20" i="1"/>
  <c r="EH20" i="1"/>
  <c r="EL20" i="1"/>
  <c r="EP20" i="1"/>
  <c r="ET20" i="1"/>
  <c r="DZ21" i="1"/>
  <c r="ED21" i="1"/>
  <c r="EH21" i="1"/>
  <c r="EL21" i="1"/>
  <c r="EP21" i="1"/>
  <c r="ET21" i="1"/>
  <c r="DZ22" i="1"/>
  <c r="ED22" i="1"/>
  <c r="EH22" i="1"/>
  <c r="EL22" i="1"/>
  <c r="EP22" i="1"/>
  <c r="ET22" i="1"/>
  <c r="ED23" i="1"/>
  <c r="EH23" i="1"/>
  <c r="EL23" i="1"/>
  <c r="EP23" i="1"/>
  <c r="ET23" i="1"/>
  <c r="ED24" i="1"/>
  <c r="EH24" i="1"/>
  <c r="EL24" i="1"/>
  <c r="EP24" i="1"/>
  <c r="ET24" i="1"/>
  <c r="EA27" i="1"/>
  <c r="EE27" i="1"/>
  <c r="EI27" i="1"/>
  <c r="EM27" i="1"/>
  <c r="EQ27" i="1"/>
  <c r="EU27" i="1"/>
  <c r="EA28" i="1"/>
  <c r="EE28" i="1"/>
  <c r="EI28" i="1"/>
  <c r="EM28" i="1"/>
  <c r="EQ28" i="1"/>
  <c r="EU28" i="1"/>
  <c r="EA29" i="1"/>
  <c r="EE29" i="1"/>
  <c r="EI29" i="1"/>
  <c r="EM29" i="1"/>
  <c r="EQ29" i="1"/>
  <c r="EU29" i="1"/>
  <c r="EA30" i="1"/>
  <c r="EE30" i="1"/>
  <c r="EI30" i="1"/>
  <c r="EM30" i="1"/>
  <c r="EQ30" i="1"/>
  <c r="EU30" i="1"/>
  <c r="EA31" i="1"/>
  <c r="EE31" i="1"/>
  <c r="EI31" i="1"/>
  <c r="EM31" i="1"/>
  <c r="EQ31" i="1"/>
  <c r="EU31" i="1"/>
  <c r="EA32" i="1"/>
  <c r="EE32" i="1"/>
  <c r="EI32" i="1"/>
  <c r="EM32" i="1"/>
  <c r="EQ32" i="1"/>
  <c r="EU32" i="1"/>
  <c r="EA33" i="1"/>
  <c r="EE33" i="1"/>
  <c r="EI33" i="1"/>
  <c r="EM33" i="1"/>
  <c r="EQ33" i="1"/>
  <c r="EU33" i="1"/>
  <c r="EA34" i="1"/>
  <c r="EE34" i="1"/>
  <c r="EI34" i="1"/>
  <c r="EM34" i="1"/>
  <c r="EQ34" i="1"/>
  <c r="EU34" i="1"/>
  <c r="EA17" i="1"/>
  <c r="EE17" i="1"/>
  <c r="EI17" i="1"/>
  <c r="EM17" i="1"/>
  <c r="EQ17" i="1"/>
  <c r="EU17" i="1"/>
  <c r="EA35" i="1"/>
  <c r="EE35" i="1"/>
  <c r="EI35" i="1"/>
  <c r="EM35" i="1"/>
  <c r="EQ35" i="1"/>
  <c r="EU35" i="1"/>
  <c r="EA36" i="1"/>
  <c r="EE36" i="1"/>
  <c r="EI36" i="1"/>
  <c r="EM36" i="1"/>
  <c r="EQ36" i="1"/>
  <c r="EU36" i="1"/>
  <c r="EA37" i="1"/>
  <c r="EE37" i="1"/>
  <c r="EI37" i="1"/>
  <c r="EM37" i="1"/>
  <c r="EQ37" i="1"/>
  <c r="EU37" i="1"/>
  <c r="EA38" i="1"/>
  <c r="EE38" i="1"/>
  <c r="EI38" i="1"/>
  <c r="EM38" i="1"/>
  <c r="EQ38" i="1"/>
  <c r="EU38" i="1"/>
  <c r="EA39" i="1"/>
  <c r="EE39" i="1"/>
  <c r="EI39" i="1"/>
  <c r="EM39" i="1"/>
  <c r="EQ39" i="1"/>
  <c r="EU39" i="1"/>
  <c r="EA40" i="1"/>
  <c r="EE40" i="1"/>
  <c r="EI40" i="1"/>
  <c r="EM40" i="1"/>
  <c r="EQ40" i="1"/>
  <c r="EU40" i="1"/>
  <c r="EA41" i="1"/>
  <c r="EE41" i="1"/>
  <c r="EI41" i="1"/>
  <c r="EM41" i="1"/>
  <c r="EQ41" i="1"/>
  <c r="EU41" i="1"/>
  <c r="EA42" i="1"/>
  <c r="EE42" i="1"/>
  <c r="EI42" i="1"/>
  <c r="EM42" i="1"/>
  <c r="EQ42" i="1"/>
  <c r="EU42" i="1"/>
  <c r="EA43" i="1"/>
  <c r="EE43" i="1"/>
  <c r="EI43" i="1"/>
  <c r="EM43" i="1"/>
  <c r="EQ43" i="1"/>
  <c r="EU43" i="1"/>
  <c r="EA44" i="1"/>
  <c r="EE44" i="1"/>
  <c r="EI44" i="1"/>
  <c r="EM44" i="1"/>
  <c r="EQ44" i="1"/>
  <c r="EU44" i="1"/>
  <c r="EA18" i="1"/>
  <c r="EE18" i="1"/>
  <c r="EI18" i="1"/>
  <c r="EM18" i="1"/>
  <c r="EQ18" i="1"/>
  <c r="EU18" i="1"/>
  <c r="EA19" i="1"/>
  <c r="EE19" i="1"/>
  <c r="EI19" i="1"/>
  <c r="EM19" i="1"/>
  <c r="EQ19" i="1"/>
  <c r="EU19" i="1"/>
  <c r="EA20" i="1"/>
  <c r="EE20" i="1"/>
  <c r="EI20" i="1"/>
  <c r="EM20" i="1"/>
  <c r="EQ20" i="1"/>
  <c r="EU20" i="1"/>
  <c r="EA21" i="1"/>
  <c r="EE21" i="1"/>
  <c r="EI21" i="1"/>
  <c r="EM21" i="1"/>
  <c r="EQ21" i="1"/>
  <c r="EU21" i="1"/>
  <c r="EA22" i="1"/>
  <c r="EE22" i="1"/>
  <c r="EI22" i="1"/>
  <c r="EM22" i="1"/>
  <c r="EQ22" i="1"/>
  <c r="EU22" i="1"/>
  <c r="EA23" i="1"/>
  <c r="EE23" i="1"/>
  <c r="EI23" i="1"/>
  <c r="EM23" i="1"/>
  <c r="EQ23" i="1"/>
  <c r="EU23" i="1"/>
  <c r="EA24" i="1"/>
  <c r="EE24" i="1"/>
  <c r="EI24" i="1"/>
  <c r="EM24" i="1"/>
  <c r="EQ24" i="1"/>
  <c r="EU24" i="1"/>
  <c r="CB16" i="1"/>
  <c r="CJ16" i="1"/>
  <c r="CR16" i="1"/>
  <c r="DX16" i="1"/>
  <c r="EB16" i="1"/>
  <c r="EF16" i="1"/>
  <c r="EJ16" i="1"/>
  <c r="EN16" i="1"/>
  <c r="ER16" i="1"/>
  <c r="EV16" i="1"/>
  <c r="FX16" i="1"/>
  <c r="GB16" i="1"/>
  <c r="GF16" i="1"/>
  <c r="GJ16" i="1"/>
  <c r="GN16" i="1"/>
  <c r="GR16" i="1"/>
  <c r="GV16" i="1"/>
  <c r="DX25" i="1"/>
  <c r="DY25" i="1" s="1"/>
  <c r="EB25" i="1"/>
  <c r="EF25" i="1"/>
  <c r="EJ25" i="1"/>
  <c r="EN25" i="1"/>
  <c r="ER25" i="1"/>
  <c r="EV25" i="1"/>
  <c r="DX26" i="1"/>
  <c r="EB26" i="1"/>
  <c r="EF26" i="1"/>
  <c r="EJ26" i="1"/>
  <c r="EN26" i="1"/>
  <c r="ER26" i="1"/>
  <c r="EV26" i="1"/>
  <c r="DX27" i="1"/>
  <c r="EB27" i="1"/>
  <c r="EF27" i="1"/>
  <c r="EJ27" i="1"/>
  <c r="EN27" i="1"/>
  <c r="ER27" i="1"/>
  <c r="EV27" i="1"/>
  <c r="DX28" i="1"/>
  <c r="DY28" i="1" s="1"/>
  <c r="EB28" i="1"/>
  <c r="EF28" i="1"/>
  <c r="EJ28" i="1"/>
  <c r="EN28" i="1"/>
  <c r="ER28" i="1"/>
  <c r="EV28" i="1"/>
  <c r="DX29" i="1"/>
  <c r="EB29" i="1"/>
  <c r="EF29" i="1"/>
  <c r="EJ29" i="1"/>
  <c r="EN29" i="1"/>
  <c r="ER29" i="1"/>
  <c r="EV29" i="1"/>
  <c r="DX30" i="1"/>
  <c r="EB30" i="1"/>
  <c r="EF30" i="1"/>
  <c r="EJ30" i="1"/>
  <c r="EN30" i="1"/>
  <c r="ER30" i="1"/>
  <c r="EV30" i="1"/>
  <c r="DX31" i="1"/>
  <c r="EB31" i="1"/>
  <c r="EF31" i="1"/>
  <c r="EJ31" i="1"/>
  <c r="EN31" i="1"/>
  <c r="ER31" i="1"/>
  <c r="EV31" i="1"/>
  <c r="DX32" i="1"/>
  <c r="EB32" i="1"/>
  <c r="EF32" i="1"/>
  <c r="EJ32" i="1"/>
  <c r="EN32" i="1"/>
  <c r="ER32" i="1"/>
  <c r="EV32" i="1"/>
  <c r="DX33" i="1"/>
  <c r="EB33" i="1"/>
  <c r="EF33" i="1"/>
  <c r="EJ33" i="1"/>
  <c r="EN33" i="1"/>
  <c r="ER33" i="1"/>
  <c r="EV33" i="1"/>
  <c r="DX34" i="1"/>
  <c r="EB34" i="1"/>
  <c r="EF34" i="1"/>
  <c r="EJ34" i="1"/>
  <c r="EN34" i="1"/>
  <c r="ER34" i="1"/>
  <c r="EV34" i="1"/>
  <c r="DX17" i="1"/>
  <c r="EB17" i="1"/>
  <c r="EF17" i="1"/>
  <c r="EJ17" i="1"/>
  <c r="EN17" i="1"/>
  <c r="ER17" i="1"/>
  <c r="EV17" i="1"/>
  <c r="DX35" i="1"/>
  <c r="EB35" i="1"/>
  <c r="EF35" i="1"/>
  <c r="EJ35" i="1"/>
  <c r="EN35" i="1"/>
  <c r="ER35" i="1"/>
  <c r="EV35" i="1"/>
  <c r="DX36" i="1"/>
  <c r="EB36" i="1"/>
  <c r="EF36" i="1"/>
  <c r="EJ36" i="1"/>
  <c r="EN36" i="1"/>
  <c r="ER36" i="1"/>
  <c r="EV36" i="1"/>
  <c r="DX37" i="1"/>
  <c r="EB37" i="1"/>
  <c r="EF37" i="1"/>
  <c r="EJ37" i="1"/>
  <c r="EN37" i="1"/>
  <c r="ER37" i="1"/>
  <c r="EV37" i="1"/>
  <c r="DX38" i="1"/>
  <c r="DY38" i="1" s="1"/>
  <c r="EB38" i="1"/>
  <c r="EF38" i="1"/>
  <c r="EJ38" i="1"/>
  <c r="EN38" i="1"/>
  <c r="ER38" i="1"/>
  <c r="EV38" i="1"/>
  <c r="DX39" i="1"/>
  <c r="EB39" i="1"/>
  <c r="EF39" i="1"/>
  <c r="EJ39" i="1"/>
  <c r="EN39" i="1"/>
  <c r="ER39" i="1"/>
  <c r="EV39" i="1"/>
  <c r="DX40" i="1"/>
  <c r="EB40" i="1"/>
  <c r="EF40" i="1"/>
  <c r="EJ40" i="1"/>
  <c r="EN40" i="1"/>
  <c r="ER40" i="1"/>
  <c r="EV40" i="1"/>
  <c r="DX41" i="1"/>
  <c r="EB41" i="1"/>
  <c r="EF41" i="1"/>
  <c r="EJ41" i="1"/>
  <c r="EN41" i="1"/>
  <c r="ER41" i="1"/>
  <c r="EV41" i="1"/>
  <c r="DX42" i="1"/>
  <c r="DY42" i="1" s="1"/>
  <c r="EB42" i="1"/>
  <c r="EF42" i="1"/>
  <c r="EJ42" i="1"/>
  <c r="EN42" i="1"/>
  <c r="ER42" i="1"/>
  <c r="EV42" i="1"/>
  <c r="DX43" i="1"/>
  <c r="DY43" i="1" s="1"/>
  <c r="EB43" i="1"/>
  <c r="EF43" i="1"/>
  <c r="EJ43" i="1"/>
  <c r="EN43" i="1"/>
  <c r="ER43" i="1"/>
  <c r="EV43" i="1"/>
  <c r="DX44" i="1"/>
  <c r="DY44" i="1" s="1"/>
  <c r="EB44" i="1"/>
  <c r="EF44" i="1"/>
  <c r="EJ44" i="1"/>
  <c r="EN44" i="1"/>
  <c r="ER44" i="1"/>
  <c r="EV44" i="1"/>
  <c r="DX18" i="1"/>
  <c r="EB18" i="1"/>
  <c r="EF18" i="1"/>
  <c r="EJ18" i="1"/>
  <c r="EN18" i="1"/>
  <c r="ER18" i="1"/>
  <c r="EV18" i="1"/>
  <c r="DX19" i="1"/>
  <c r="EB19" i="1"/>
  <c r="EF19" i="1"/>
  <c r="EJ19" i="1"/>
  <c r="EN19" i="1"/>
  <c r="ER19" i="1"/>
  <c r="EV19" i="1"/>
  <c r="DX20" i="1"/>
  <c r="EB20" i="1"/>
  <c r="EF20" i="1"/>
  <c r="EJ20" i="1"/>
  <c r="EN20" i="1"/>
  <c r="ER20" i="1"/>
  <c r="EV20" i="1"/>
  <c r="DX21" i="1"/>
  <c r="EB21" i="1"/>
  <c r="EF21" i="1"/>
  <c r="EJ21" i="1"/>
  <c r="EN21" i="1"/>
  <c r="ER21" i="1"/>
  <c r="EV21" i="1"/>
  <c r="DX22" i="1"/>
  <c r="DY22" i="1" s="1"/>
  <c r="EB22" i="1"/>
  <c r="EF22" i="1"/>
  <c r="EJ22" i="1"/>
  <c r="EN22" i="1"/>
  <c r="ER22" i="1"/>
  <c r="EV22" i="1"/>
  <c r="DX23" i="1"/>
  <c r="EB23" i="1"/>
  <c r="EF23" i="1"/>
  <c r="EJ23" i="1"/>
  <c r="EN23" i="1"/>
  <c r="ER23" i="1"/>
  <c r="EV23" i="1"/>
  <c r="DX24" i="1"/>
  <c r="EB24" i="1"/>
  <c r="EF24" i="1"/>
  <c r="EJ24" i="1"/>
  <c r="EN24" i="1"/>
  <c r="ER24" i="1"/>
  <c r="EV24" i="1"/>
  <c r="CF16" i="1"/>
  <c r="CN16" i="1"/>
  <c r="CV16" i="1"/>
  <c r="CC16" i="1"/>
  <c r="CG16" i="1"/>
  <c r="CK16" i="1"/>
  <c r="CO16" i="1"/>
  <c r="CS16" i="1"/>
  <c r="CW16" i="1"/>
  <c r="DY16" i="1"/>
  <c r="EC16" i="1"/>
  <c r="EG16" i="1"/>
  <c r="EK16" i="1"/>
  <c r="EO16" i="1"/>
  <c r="ES16" i="1"/>
  <c r="EW16" i="1"/>
  <c r="GC16" i="1"/>
  <c r="GG16" i="1"/>
  <c r="GK16" i="1"/>
  <c r="GO16" i="1"/>
  <c r="GS16" i="1"/>
  <c r="GW16" i="1"/>
  <c r="EC25" i="1"/>
  <c r="EG25" i="1"/>
  <c r="EK25" i="1"/>
  <c r="EO25" i="1"/>
  <c r="ES25" i="1"/>
  <c r="EW25" i="1"/>
  <c r="DY26" i="1"/>
  <c r="EC26" i="1"/>
  <c r="EG26" i="1"/>
  <c r="EK26" i="1"/>
  <c r="EO26" i="1"/>
  <c r="ES26" i="1"/>
  <c r="EW26" i="1"/>
  <c r="DY27" i="1"/>
  <c r="EC27" i="1"/>
  <c r="EG27" i="1"/>
  <c r="EK27" i="1"/>
  <c r="EO27" i="1"/>
  <c r="ES27" i="1"/>
  <c r="EW27" i="1"/>
  <c r="EC28" i="1"/>
  <c r="EG28" i="1"/>
  <c r="EK28" i="1"/>
  <c r="EO28" i="1"/>
  <c r="ES28" i="1"/>
  <c r="EW28" i="1"/>
  <c r="DY29" i="1"/>
  <c r="EC29" i="1"/>
  <c r="EG29" i="1"/>
  <c r="EK29" i="1"/>
  <c r="EO29" i="1"/>
  <c r="ES29" i="1"/>
  <c r="EW29" i="1"/>
  <c r="DY30" i="1"/>
  <c r="EC30" i="1"/>
  <c r="EG30" i="1"/>
  <c r="EK30" i="1"/>
  <c r="EO30" i="1"/>
  <c r="ES30" i="1"/>
  <c r="EW30" i="1"/>
  <c r="DY31" i="1"/>
  <c r="EC31" i="1"/>
  <c r="EG31" i="1"/>
  <c r="EK31" i="1"/>
  <c r="EO31" i="1"/>
  <c r="ES31" i="1"/>
  <c r="EW31" i="1"/>
  <c r="DY32" i="1"/>
  <c r="EC32" i="1"/>
  <c r="EG32" i="1"/>
  <c r="EK32" i="1"/>
  <c r="EO32" i="1"/>
  <c r="ES32" i="1"/>
  <c r="EW32" i="1"/>
  <c r="DY33" i="1"/>
  <c r="EC33" i="1"/>
  <c r="EG33" i="1"/>
  <c r="EK33" i="1"/>
  <c r="EO33" i="1"/>
  <c r="ES33" i="1"/>
  <c r="EW33" i="1"/>
  <c r="DY34" i="1"/>
  <c r="EC34" i="1"/>
  <c r="EG34" i="1"/>
  <c r="EK34" i="1"/>
  <c r="EO34" i="1"/>
  <c r="ES34" i="1"/>
  <c r="EW34" i="1"/>
  <c r="DY17" i="1"/>
  <c r="EC17" i="1"/>
  <c r="EG17" i="1"/>
  <c r="EK17" i="1"/>
  <c r="EO17" i="1"/>
  <c r="ES17" i="1"/>
  <c r="EW17" i="1"/>
  <c r="DY35" i="1"/>
  <c r="EC35" i="1"/>
  <c r="EG35" i="1"/>
  <c r="EK35" i="1"/>
  <c r="EO35" i="1"/>
  <c r="ES35" i="1"/>
  <c r="EW35" i="1"/>
  <c r="DY36" i="1"/>
  <c r="EC36" i="1"/>
  <c r="EG36" i="1"/>
  <c r="EK36" i="1"/>
  <c r="EO36" i="1"/>
  <c r="ES36" i="1"/>
  <c r="EW36" i="1"/>
  <c r="DY37" i="1"/>
  <c r="EC37" i="1"/>
  <c r="EG37" i="1"/>
  <c r="EK37" i="1"/>
  <c r="EO37" i="1"/>
  <c r="ES37" i="1"/>
  <c r="EW37" i="1"/>
  <c r="EC38" i="1"/>
  <c r="EG38" i="1"/>
  <c r="EK38" i="1"/>
  <c r="EO38" i="1"/>
  <c r="ES38" i="1"/>
  <c r="EW38" i="1"/>
  <c r="DY39" i="1"/>
  <c r="EC39" i="1"/>
  <c r="EG39" i="1"/>
  <c r="EK39" i="1"/>
  <c r="EO39" i="1"/>
  <c r="ES39" i="1"/>
  <c r="EW39" i="1"/>
  <c r="DY40" i="1"/>
  <c r="EC40" i="1"/>
  <c r="EG40" i="1"/>
  <c r="EK40" i="1"/>
  <c r="EO40" i="1"/>
  <c r="ES40" i="1"/>
  <c r="EW40" i="1"/>
  <c r="DY41" i="1"/>
  <c r="EC41" i="1"/>
  <c r="EG41" i="1"/>
  <c r="EK41" i="1"/>
  <c r="EO41" i="1"/>
  <c r="ES41" i="1"/>
  <c r="EW41" i="1"/>
  <c r="EC42" i="1"/>
  <c r="EG42" i="1"/>
  <c r="EK42" i="1"/>
  <c r="EO42" i="1"/>
  <c r="ES42" i="1"/>
  <c r="EW42" i="1"/>
  <c r="EC43" i="1"/>
  <c r="EG43" i="1"/>
  <c r="EK43" i="1"/>
  <c r="EO43" i="1"/>
  <c r="ES43" i="1"/>
  <c r="EW43" i="1"/>
  <c r="EC44" i="1"/>
  <c r="EG44" i="1"/>
  <c r="EK44" i="1"/>
  <c r="EO44" i="1"/>
  <c r="ES44" i="1"/>
  <c r="EW44" i="1"/>
  <c r="DY18" i="1"/>
  <c r="EC18" i="1"/>
  <c r="EG18" i="1"/>
  <c r="EK18" i="1"/>
  <c r="EO18" i="1"/>
  <c r="ES18" i="1"/>
  <c r="EW18" i="1"/>
  <c r="DY19" i="1"/>
  <c r="EC19" i="1"/>
  <c r="EG19" i="1"/>
  <c r="EK19" i="1"/>
  <c r="EO19" i="1"/>
  <c r="ES19" i="1"/>
  <c r="EW19" i="1"/>
  <c r="DY20" i="1"/>
  <c r="EC20" i="1"/>
  <c r="EG20" i="1"/>
  <c r="EK20" i="1"/>
  <c r="EO20" i="1"/>
  <c r="ES20" i="1"/>
  <c r="EW20" i="1"/>
  <c r="DY21" i="1"/>
  <c r="EC21" i="1"/>
  <c r="EG21" i="1"/>
  <c r="EK21" i="1"/>
  <c r="EO21" i="1"/>
  <c r="ES21" i="1"/>
  <c r="EW21" i="1"/>
  <c r="EC22" i="1"/>
  <c r="EG22" i="1"/>
  <c r="EK22" i="1"/>
  <c r="EO22" i="1"/>
  <c r="ES22" i="1"/>
  <c r="EW22" i="1"/>
  <c r="DY23" i="1"/>
  <c r="EC23" i="1"/>
  <c r="EG23" i="1"/>
  <c r="EK23" i="1"/>
  <c r="EO23" i="1"/>
  <c r="ES23" i="1"/>
  <c r="EW23" i="1"/>
  <c r="DY24" i="1"/>
  <c r="EC24" i="1"/>
  <c r="EG24" i="1"/>
  <c r="EK24" i="1"/>
  <c r="EO24" i="1"/>
  <c r="ES24" i="1"/>
  <c r="EW24" i="1"/>
  <c r="JY31" i="1" l="1"/>
  <c r="JY43" i="1"/>
  <c r="HY37" i="1"/>
  <c r="HY24" i="1"/>
  <c r="JY37" i="1"/>
  <c r="HY41" i="1"/>
  <c r="HY39" i="1"/>
  <c r="HY35" i="1"/>
  <c r="HY30" i="1"/>
  <c r="HY43" i="1"/>
  <c r="HY19" i="1"/>
  <c r="DZ23" i="1"/>
  <c r="DZ19" i="1"/>
  <c r="DZ44" i="1"/>
  <c r="DZ42" i="1"/>
  <c r="DZ38" i="1"/>
  <c r="DZ36" i="1"/>
  <c r="DZ29" i="1"/>
  <c r="DZ24" i="1"/>
  <c r="DZ18" i="1"/>
  <c r="DZ43" i="1"/>
  <c r="DZ41" i="1"/>
  <c r="DZ35" i="1"/>
  <c r="DZ25" i="1"/>
  <c r="FZ16" i="1"/>
  <c r="BO17" i="1" l="1"/>
  <c r="BO16" i="1"/>
  <c r="BO32" i="1"/>
  <c r="BO18" i="1"/>
  <c r="BO40" i="1"/>
  <c r="BO24" i="1"/>
  <c r="BO20" i="1"/>
  <c r="BO22" i="1"/>
  <c r="BO36" i="1"/>
  <c r="BO39" i="1"/>
  <c r="BO43" i="1"/>
  <c r="BO23" i="1"/>
  <c r="BO42" i="1"/>
  <c r="BO38" i="1"/>
  <c r="BO19" i="1"/>
  <c r="BO37" i="1"/>
  <c r="BO30" i="1"/>
  <c r="BO34" i="1"/>
  <c r="BO29" i="1"/>
  <c r="BO33" i="1"/>
  <c r="BO31" i="1"/>
  <c r="BO25" i="1"/>
  <c r="BO27" i="1"/>
  <c r="BO41" i="1"/>
  <c r="BO21" i="1"/>
  <c r="BO44" i="1"/>
  <c r="BO28" i="1"/>
  <c r="BP35" i="1" l="1"/>
  <c r="BP17" i="1"/>
  <c r="BP16" i="1"/>
  <c r="BP32" i="1"/>
  <c r="BP18" i="1"/>
  <c r="BP40" i="1"/>
  <c r="BP24" i="1"/>
  <c r="BP20" i="1"/>
  <c r="BP22" i="1"/>
  <c r="BP36" i="1"/>
  <c r="BP39" i="1"/>
  <c r="BP43" i="1"/>
  <c r="BP23" i="1"/>
  <c r="BP42" i="1"/>
  <c r="BP38" i="1"/>
  <c r="BP19" i="1"/>
  <c r="BP37" i="1"/>
  <c r="BP30" i="1"/>
  <c r="BP34" i="1"/>
  <c r="BP29" i="1"/>
  <c r="BP33" i="1"/>
  <c r="BP31" i="1"/>
  <c r="BP25" i="1"/>
  <c r="BP27" i="1"/>
  <c r="BP41" i="1"/>
  <c r="BP21" i="1"/>
  <c r="BP44" i="1"/>
  <c r="BP26" i="1"/>
  <c r="BP28" i="1"/>
  <c r="AV8" i="1" l="1"/>
  <c r="AR8" i="1"/>
  <c r="NW24" i="1" l="1"/>
  <c r="NV24" i="1"/>
  <c r="NU24" i="1"/>
  <c r="NT24" i="1"/>
  <c r="NS24" i="1"/>
  <c r="NR24" i="1"/>
  <c r="NQ24" i="1"/>
  <c r="NP24" i="1"/>
  <c r="NO24" i="1"/>
  <c r="NN24" i="1"/>
  <c r="NM24" i="1"/>
  <c r="NL24" i="1"/>
  <c r="NK24" i="1"/>
  <c r="NJ24" i="1"/>
  <c r="NI24" i="1"/>
  <c r="NH24" i="1"/>
  <c r="NG24" i="1"/>
  <c r="NF24" i="1"/>
  <c r="NE24" i="1"/>
  <c r="ND24" i="1"/>
  <c r="NC24" i="1"/>
  <c r="NB24" i="1"/>
  <c r="NA24" i="1"/>
  <c r="MZ24" i="1"/>
  <c r="MY24" i="1"/>
  <c r="MX24" i="1"/>
  <c r="LW24" i="1"/>
  <c r="LV24" i="1"/>
  <c r="LU24" i="1"/>
  <c r="LT24" i="1"/>
  <c r="LS24" i="1"/>
  <c r="LR24" i="1"/>
  <c r="LQ24" i="1"/>
  <c r="LP24" i="1"/>
  <c r="LO24" i="1"/>
  <c r="LN24" i="1"/>
  <c r="LM24" i="1"/>
  <c r="LL24" i="1"/>
  <c r="LK24" i="1"/>
  <c r="LJ24" i="1"/>
  <c r="LI24" i="1"/>
  <c r="LH24" i="1"/>
  <c r="LG24" i="1"/>
  <c r="LF24" i="1"/>
  <c r="LE24" i="1"/>
  <c r="LD24" i="1"/>
  <c r="LC24" i="1"/>
  <c r="LB24" i="1"/>
  <c r="LA24" i="1"/>
  <c r="KZ24" i="1"/>
  <c r="KY24" i="1"/>
  <c r="KX24" i="1"/>
  <c r="JW24" i="1"/>
  <c r="JV24" i="1"/>
  <c r="JU24" i="1"/>
  <c r="JT24" i="1"/>
  <c r="JS24" i="1"/>
  <c r="JR24" i="1"/>
  <c r="JQ24" i="1"/>
  <c r="JP24" i="1"/>
  <c r="JO24" i="1"/>
  <c r="JN24" i="1"/>
  <c r="JM24" i="1"/>
  <c r="JL24" i="1"/>
  <c r="JK24" i="1"/>
  <c r="JJ24" i="1"/>
  <c r="JI24" i="1"/>
  <c r="JH24" i="1"/>
  <c r="JG24" i="1"/>
  <c r="JF24" i="1"/>
  <c r="JE24" i="1"/>
  <c r="JD24" i="1"/>
  <c r="JC24" i="1"/>
  <c r="JB24" i="1"/>
  <c r="JA24" i="1"/>
  <c r="IZ24" i="1"/>
  <c r="IY24" i="1"/>
  <c r="IX24" i="1"/>
  <c r="AZ35" i="1"/>
  <c r="NW23" i="1"/>
  <c r="NV23" i="1"/>
  <c r="NU23" i="1"/>
  <c r="NT23" i="1"/>
  <c r="NS23" i="1"/>
  <c r="NR23" i="1"/>
  <c r="NQ23" i="1"/>
  <c r="NP23" i="1"/>
  <c r="NO23" i="1"/>
  <c r="NN23" i="1"/>
  <c r="NM23" i="1"/>
  <c r="NL23" i="1"/>
  <c r="NK23" i="1"/>
  <c r="NJ23" i="1"/>
  <c r="NI23" i="1"/>
  <c r="NH23" i="1"/>
  <c r="NG23" i="1"/>
  <c r="NF23" i="1"/>
  <c r="NE23" i="1"/>
  <c r="ND23" i="1"/>
  <c r="NC23" i="1"/>
  <c r="NB23" i="1"/>
  <c r="NA23" i="1"/>
  <c r="MZ23" i="1"/>
  <c r="MY23" i="1"/>
  <c r="MX23" i="1"/>
  <c r="LW23" i="1"/>
  <c r="LV23" i="1"/>
  <c r="LU23" i="1"/>
  <c r="LT23" i="1"/>
  <c r="LS23" i="1"/>
  <c r="LR23" i="1"/>
  <c r="LQ23" i="1"/>
  <c r="LP23" i="1"/>
  <c r="LO23" i="1"/>
  <c r="LN23" i="1"/>
  <c r="LM23" i="1"/>
  <c r="LL23" i="1"/>
  <c r="LK23" i="1"/>
  <c r="LJ23" i="1"/>
  <c r="LI23" i="1"/>
  <c r="LH23" i="1"/>
  <c r="LG23" i="1"/>
  <c r="LF23" i="1"/>
  <c r="LE23" i="1"/>
  <c r="LD23" i="1"/>
  <c r="LC23" i="1"/>
  <c r="LB23" i="1"/>
  <c r="LA23" i="1"/>
  <c r="KZ23" i="1"/>
  <c r="KY23" i="1"/>
  <c r="KX23" i="1"/>
  <c r="JW23" i="1"/>
  <c r="JV23" i="1"/>
  <c r="JU23" i="1"/>
  <c r="JT23" i="1"/>
  <c r="JS23" i="1"/>
  <c r="JR23" i="1"/>
  <c r="JQ23" i="1"/>
  <c r="JP23" i="1"/>
  <c r="JO23" i="1"/>
  <c r="JN23" i="1"/>
  <c r="JM23" i="1"/>
  <c r="JL23" i="1"/>
  <c r="JK23" i="1"/>
  <c r="JJ23" i="1"/>
  <c r="JI23" i="1"/>
  <c r="JH23" i="1"/>
  <c r="JG23" i="1"/>
  <c r="JF23" i="1"/>
  <c r="JE23" i="1"/>
  <c r="JD23" i="1"/>
  <c r="JC23" i="1"/>
  <c r="JB23" i="1"/>
  <c r="JA23" i="1"/>
  <c r="IZ23" i="1"/>
  <c r="IY23" i="1"/>
  <c r="IX23" i="1"/>
  <c r="AZ17" i="1"/>
  <c r="AV17" i="1"/>
  <c r="NW22" i="1"/>
  <c r="NV22" i="1"/>
  <c r="NU22" i="1"/>
  <c r="NT22" i="1"/>
  <c r="NS22" i="1"/>
  <c r="NR22" i="1"/>
  <c r="NQ22" i="1"/>
  <c r="NP22" i="1"/>
  <c r="NO22" i="1"/>
  <c r="NN22" i="1"/>
  <c r="NM22" i="1"/>
  <c r="NL22" i="1"/>
  <c r="NK22" i="1"/>
  <c r="NJ22" i="1"/>
  <c r="NI22" i="1"/>
  <c r="NH22" i="1"/>
  <c r="NG22" i="1"/>
  <c r="NF22" i="1"/>
  <c r="NE22" i="1"/>
  <c r="ND22" i="1"/>
  <c r="NC22" i="1"/>
  <c r="NB22" i="1"/>
  <c r="NA22" i="1"/>
  <c r="MZ22" i="1"/>
  <c r="MY22" i="1"/>
  <c r="MX22" i="1"/>
  <c r="LW22" i="1"/>
  <c r="LV22" i="1"/>
  <c r="LU22" i="1"/>
  <c r="LT22" i="1"/>
  <c r="LS22" i="1"/>
  <c r="LR22" i="1"/>
  <c r="LQ22" i="1"/>
  <c r="LP22" i="1"/>
  <c r="LO22" i="1"/>
  <c r="LN22" i="1"/>
  <c r="LM22" i="1"/>
  <c r="LL22" i="1"/>
  <c r="LK22" i="1"/>
  <c r="LJ22" i="1"/>
  <c r="LI22" i="1"/>
  <c r="LH22" i="1"/>
  <c r="LG22" i="1"/>
  <c r="LF22" i="1"/>
  <c r="LE22" i="1"/>
  <c r="LD22" i="1"/>
  <c r="LC22" i="1"/>
  <c r="LB22" i="1"/>
  <c r="LA22" i="1"/>
  <c r="KZ22" i="1"/>
  <c r="KY22" i="1"/>
  <c r="KX22" i="1"/>
  <c r="JW22" i="1"/>
  <c r="JV22" i="1"/>
  <c r="JU22" i="1"/>
  <c r="JT22" i="1"/>
  <c r="JS22" i="1"/>
  <c r="JR22" i="1"/>
  <c r="JQ22" i="1"/>
  <c r="JP22" i="1"/>
  <c r="JO22" i="1"/>
  <c r="JN22" i="1"/>
  <c r="JM22" i="1"/>
  <c r="JL22" i="1"/>
  <c r="JK22" i="1"/>
  <c r="JJ22" i="1"/>
  <c r="JI22" i="1"/>
  <c r="JH22" i="1"/>
  <c r="JG22" i="1"/>
  <c r="JF22" i="1"/>
  <c r="JE22" i="1"/>
  <c r="JD22" i="1"/>
  <c r="JC22" i="1"/>
  <c r="JB22" i="1"/>
  <c r="JA22" i="1"/>
  <c r="IZ22" i="1"/>
  <c r="IY22" i="1"/>
  <c r="IX22" i="1"/>
  <c r="AZ16" i="1"/>
  <c r="AV16" i="1"/>
  <c r="NW21" i="1"/>
  <c r="NV21" i="1"/>
  <c r="NU21" i="1"/>
  <c r="NT21" i="1"/>
  <c r="NS21" i="1"/>
  <c r="NR21" i="1"/>
  <c r="NQ21" i="1"/>
  <c r="NP21" i="1"/>
  <c r="NO21" i="1"/>
  <c r="NN21" i="1"/>
  <c r="NM21" i="1"/>
  <c r="NL21" i="1"/>
  <c r="NK21" i="1"/>
  <c r="NJ21" i="1"/>
  <c r="NI21" i="1"/>
  <c r="NH21" i="1"/>
  <c r="NG21" i="1"/>
  <c r="NF21" i="1"/>
  <c r="NE21" i="1"/>
  <c r="ND21" i="1"/>
  <c r="NC21" i="1"/>
  <c r="NB21" i="1"/>
  <c r="NA21" i="1"/>
  <c r="MZ21" i="1"/>
  <c r="MY21" i="1"/>
  <c r="MX21" i="1"/>
  <c r="LW21" i="1"/>
  <c r="LV21" i="1"/>
  <c r="LU21" i="1"/>
  <c r="LT21" i="1"/>
  <c r="LS21" i="1"/>
  <c r="LR21" i="1"/>
  <c r="LQ21" i="1"/>
  <c r="LP21" i="1"/>
  <c r="LO21" i="1"/>
  <c r="LN21" i="1"/>
  <c r="LM21" i="1"/>
  <c r="LL21" i="1"/>
  <c r="LK21" i="1"/>
  <c r="LJ21" i="1"/>
  <c r="LI21" i="1"/>
  <c r="LH21" i="1"/>
  <c r="LG21" i="1"/>
  <c r="LF21" i="1"/>
  <c r="LE21" i="1"/>
  <c r="LD21" i="1"/>
  <c r="LC21" i="1"/>
  <c r="LB21" i="1"/>
  <c r="LA21" i="1"/>
  <c r="KZ21" i="1"/>
  <c r="KY21" i="1"/>
  <c r="KX21" i="1"/>
  <c r="JW21" i="1"/>
  <c r="JV21" i="1"/>
  <c r="JU21" i="1"/>
  <c r="JT21" i="1"/>
  <c r="JS21" i="1"/>
  <c r="JR21" i="1"/>
  <c r="JQ21" i="1"/>
  <c r="JP21" i="1"/>
  <c r="JO21" i="1"/>
  <c r="JN21" i="1"/>
  <c r="JM21" i="1"/>
  <c r="JL21" i="1"/>
  <c r="JK21" i="1"/>
  <c r="JJ21" i="1"/>
  <c r="JI21" i="1"/>
  <c r="JH21" i="1"/>
  <c r="JG21" i="1"/>
  <c r="JF21" i="1"/>
  <c r="JE21" i="1"/>
  <c r="JD21" i="1"/>
  <c r="JC21" i="1"/>
  <c r="JB21" i="1"/>
  <c r="JA21" i="1"/>
  <c r="IZ21" i="1"/>
  <c r="IY21" i="1"/>
  <c r="IX21" i="1"/>
  <c r="AZ32" i="1"/>
  <c r="AV32" i="1"/>
  <c r="NW20" i="1"/>
  <c r="NV20" i="1"/>
  <c r="NU20" i="1"/>
  <c r="NT20" i="1"/>
  <c r="NS20" i="1"/>
  <c r="NR20" i="1"/>
  <c r="NQ20" i="1"/>
  <c r="NP20" i="1"/>
  <c r="NO20" i="1"/>
  <c r="NN20" i="1"/>
  <c r="NM20" i="1"/>
  <c r="NL20" i="1"/>
  <c r="NK20" i="1"/>
  <c r="NJ20" i="1"/>
  <c r="NI20" i="1"/>
  <c r="NH20" i="1"/>
  <c r="NG20" i="1"/>
  <c r="NF20" i="1"/>
  <c r="NE20" i="1"/>
  <c r="ND20" i="1"/>
  <c r="NC20" i="1"/>
  <c r="NB20" i="1"/>
  <c r="NA20" i="1"/>
  <c r="MZ20" i="1"/>
  <c r="MY20" i="1"/>
  <c r="MX20" i="1"/>
  <c r="LW20" i="1"/>
  <c r="LV20" i="1"/>
  <c r="LU20" i="1"/>
  <c r="LT20" i="1"/>
  <c r="LS20" i="1"/>
  <c r="LR20" i="1"/>
  <c r="LQ20" i="1"/>
  <c r="LP20" i="1"/>
  <c r="LO20" i="1"/>
  <c r="LN20" i="1"/>
  <c r="LM20" i="1"/>
  <c r="LL20" i="1"/>
  <c r="LK20" i="1"/>
  <c r="LJ20" i="1"/>
  <c r="LI20" i="1"/>
  <c r="LH20" i="1"/>
  <c r="LG20" i="1"/>
  <c r="LF20" i="1"/>
  <c r="LE20" i="1"/>
  <c r="LD20" i="1"/>
  <c r="LC20" i="1"/>
  <c r="LB20" i="1"/>
  <c r="LA20" i="1"/>
  <c r="KZ20" i="1"/>
  <c r="KY20" i="1"/>
  <c r="KX20" i="1"/>
  <c r="JW20" i="1"/>
  <c r="JV20" i="1"/>
  <c r="JU20" i="1"/>
  <c r="JT20" i="1"/>
  <c r="JS20" i="1"/>
  <c r="JR20" i="1"/>
  <c r="JQ20" i="1"/>
  <c r="JP20" i="1"/>
  <c r="JO20" i="1"/>
  <c r="JN20" i="1"/>
  <c r="JM20" i="1"/>
  <c r="JL20" i="1"/>
  <c r="JK20" i="1"/>
  <c r="JJ20" i="1"/>
  <c r="JI20" i="1"/>
  <c r="JH20" i="1"/>
  <c r="JG20" i="1"/>
  <c r="JF20" i="1"/>
  <c r="JE20" i="1"/>
  <c r="JD20" i="1"/>
  <c r="JC20" i="1"/>
  <c r="JB20" i="1"/>
  <c r="JA20" i="1"/>
  <c r="IZ20" i="1"/>
  <c r="IY20" i="1"/>
  <c r="IX20" i="1"/>
  <c r="AZ18" i="1"/>
  <c r="AV18" i="1"/>
  <c r="NW19" i="1"/>
  <c r="NV19" i="1"/>
  <c r="NU19" i="1"/>
  <c r="NT19" i="1"/>
  <c r="NS19" i="1"/>
  <c r="NR19" i="1"/>
  <c r="NQ19" i="1"/>
  <c r="NP19" i="1"/>
  <c r="NO19" i="1"/>
  <c r="NN19" i="1"/>
  <c r="NM19" i="1"/>
  <c r="NL19" i="1"/>
  <c r="NK19" i="1"/>
  <c r="NJ19" i="1"/>
  <c r="NI19" i="1"/>
  <c r="NH19" i="1"/>
  <c r="NG19" i="1"/>
  <c r="NF19" i="1"/>
  <c r="NE19" i="1"/>
  <c r="ND19" i="1"/>
  <c r="NC19" i="1"/>
  <c r="NB19" i="1"/>
  <c r="NA19" i="1"/>
  <c r="MZ19" i="1"/>
  <c r="MY19" i="1"/>
  <c r="MX19" i="1"/>
  <c r="LW19" i="1"/>
  <c r="LV19" i="1"/>
  <c r="LU19" i="1"/>
  <c r="LT19" i="1"/>
  <c r="LS19" i="1"/>
  <c r="LR19" i="1"/>
  <c r="LQ19" i="1"/>
  <c r="LP19" i="1"/>
  <c r="LO19" i="1"/>
  <c r="LN19" i="1"/>
  <c r="LM19" i="1"/>
  <c r="LL19" i="1"/>
  <c r="LK19" i="1"/>
  <c r="LJ19" i="1"/>
  <c r="LI19" i="1"/>
  <c r="LH19" i="1"/>
  <c r="LG19" i="1"/>
  <c r="LF19" i="1"/>
  <c r="LE19" i="1"/>
  <c r="LD19" i="1"/>
  <c r="LC19" i="1"/>
  <c r="LB19" i="1"/>
  <c r="LA19" i="1"/>
  <c r="KZ19" i="1"/>
  <c r="KY19" i="1"/>
  <c r="KX19" i="1"/>
  <c r="JW19" i="1"/>
  <c r="JV19" i="1"/>
  <c r="JU19" i="1"/>
  <c r="JT19" i="1"/>
  <c r="JS19" i="1"/>
  <c r="JR19" i="1"/>
  <c r="JQ19" i="1"/>
  <c r="JP19" i="1"/>
  <c r="JO19" i="1"/>
  <c r="JN19" i="1"/>
  <c r="JM19" i="1"/>
  <c r="JL19" i="1"/>
  <c r="JK19" i="1"/>
  <c r="JJ19" i="1"/>
  <c r="JI19" i="1"/>
  <c r="JH19" i="1"/>
  <c r="JG19" i="1"/>
  <c r="JF19" i="1"/>
  <c r="JE19" i="1"/>
  <c r="JD19" i="1"/>
  <c r="JC19" i="1"/>
  <c r="JB19" i="1"/>
  <c r="JA19" i="1"/>
  <c r="IZ19" i="1"/>
  <c r="IY19" i="1"/>
  <c r="IX19" i="1"/>
  <c r="AZ40" i="1"/>
  <c r="AV40" i="1"/>
  <c r="NW18" i="1"/>
  <c r="NV18" i="1"/>
  <c r="NU18" i="1"/>
  <c r="NT18" i="1"/>
  <c r="NS18" i="1"/>
  <c r="NR18" i="1"/>
  <c r="NQ18" i="1"/>
  <c r="NP18" i="1"/>
  <c r="NO18" i="1"/>
  <c r="NN18" i="1"/>
  <c r="NM18" i="1"/>
  <c r="NL18" i="1"/>
  <c r="NK18" i="1"/>
  <c r="NJ18" i="1"/>
  <c r="NI18" i="1"/>
  <c r="NH18" i="1"/>
  <c r="NG18" i="1"/>
  <c r="NF18" i="1"/>
  <c r="NE18" i="1"/>
  <c r="ND18" i="1"/>
  <c r="NC18" i="1"/>
  <c r="NB18" i="1"/>
  <c r="NA18" i="1"/>
  <c r="MZ18" i="1"/>
  <c r="MY18" i="1"/>
  <c r="MX18" i="1"/>
  <c r="LW18" i="1"/>
  <c r="LV18" i="1"/>
  <c r="LU18" i="1"/>
  <c r="LT18" i="1"/>
  <c r="LS18" i="1"/>
  <c r="LR18" i="1"/>
  <c r="LQ18" i="1"/>
  <c r="LP18" i="1"/>
  <c r="LO18" i="1"/>
  <c r="LN18" i="1"/>
  <c r="LM18" i="1"/>
  <c r="LL18" i="1"/>
  <c r="LK18" i="1"/>
  <c r="LJ18" i="1"/>
  <c r="LI18" i="1"/>
  <c r="LH18" i="1"/>
  <c r="LG18" i="1"/>
  <c r="LF18" i="1"/>
  <c r="LE18" i="1"/>
  <c r="LD18" i="1"/>
  <c r="LC18" i="1"/>
  <c r="LB18" i="1"/>
  <c r="LA18" i="1"/>
  <c r="KZ18" i="1"/>
  <c r="KY18" i="1"/>
  <c r="KX18" i="1"/>
  <c r="JW18" i="1"/>
  <c r="JV18" i="1"/>
  <c r="JU18" i="1"/>
  <c r="JT18" i="1"/>
  <c r="JS18" i="1"/>
  <c r="JR18" i="1"/>
  <c r="JQ18" i="1"/>
  <c r="JP18" i="1"/>
  <c r="JO18" i="1"/>
  <c r="JN18" i="1"/>
  <c r="JM18" i="1"/>
  <c r="JL18" i="1"/>
  <c r="JK18" i="1"/>
  <c r="JJ18" i="1"/>
  <c r="JI18" i="1"/>
  <c r="JH18" i="1"/>
  <c r="JG18" i="1"/>
  <c r="JF18" i="1"/>
  <c r="JE18" i="1"/>
  <c r="JD18" i="1"/>
  <c r="JC18" i="1"/>
  <c r="JB18" i="1"/>
  <c r="JA18" i="1"/>
  <c r="IZ18" i="1"/>
  <c r="IY18" i="1"/>
  <c r="IX18" i="1"/>
  <c r="AZ24" i="1"/>
  <c r="AV24" i="1"/>
  <c r="NW44" i="1"/>
  <c r="NV44" i="1"/>
  <c r="NU44" i="1"/>
  <c r="NT44" i="1"/>
  <c r="NS44" i="1"/>
  <c r="NR44" i="1"/>
  <c r="NQ44" i="1"/>
  <c r="NP44" i="1"/>
  <c r="NO44" i="1"/>
  <c r="NN44" i="1"/>
  <c r="NM44" i="1"/>
  <c r="NL44" i="1"/>
  <c r="NK44" i="1"/>
  <c r="NJ44" i="1"/>
  <c r="NI44" i="1"/>
  <c r="NH44" i="1"/>
  <c r="NG44" i="1"/>
  <c r="NF44" i="1"/>
  <c r="NE44" i="1"/>
  <c r="ND44" i="1"/>
  <c r="NC44" i="1"/>
  <c r="NB44" i="1"/>
  <c r="NA44" i="1"/>
  <c r="MZ44" i="1"/>
  <c r="MY44" i="1"/>
  <c r="MX44" i="1"/>
  <c r="LW44" i="1"/>
  <c r="LV44" i="1"/>
  <c r="LU44" i="1"/>
  <c r="LT44" i="1"/>
  <c r="LS44" i="1"/>
  <c r="LR44" i="1"/>
  <c r="LQ44" i="1"/>
  <c r="LP44" i="1"/>
  <c r="LO44" i="1"/>
  <c r="LN44" i="1"/>
  <c r="LM44" i="1"/>
  <c r="LL44" i="1"/>
  <c r="LK44" i="1"/>
  <c r="LJ44" i="1"/>
  <c r="LI44" i="1"/>
  <c r="LH44" i="1"/>
  <c r="LG44" i="1"/>
  <c r="LF44" i="1"/>
  <c r="LE44" i="1"/>
  <c r="LD44" i="1"/>
  <c r="LC44" i="1"/>
  <c r="LB44" i="1"/>
  <c r="LA44" i="1"/>
  <c r="KZ44" i="1"/>
  <c r="KY44" i="1"/>
  <c r="KX44" i="1"/>
  <c r="JW44" i="1"/>
  <c r="JV44" i="1"/>
  <c r="JU44" i="1"/>
  <c r="JT44" i="1"/>
  <c r="JS44" i="1"/>
  <c r="JR44" i="1"/>
  <c r="JQ44" i="1"/>
  <c r="JP44" i="1"/>
  <c r="JO44" i="1"/>
  <c r="JN44" i="1"/>
  <c r="JM44" i="1"/>
  <c r="JL44" i="1"/>
  <c r="JK44" i="1"/>
  <c r="JJ44" i="1"/>
  <c r="JI44" i="1"/>
  <c r="JH44" i="1"/>
  <c r="JG44" i="1"/>
  <c r="JF44" i="1"/>
  <c r="JE44" i="1"/>
  <c r="JD44" i="1"/>
  <c r="JC44" i="1"/>
  <c r="JB44" i="1"/>
  <c r="JA44" i="1"/>
  <c r="IZ44" i="1"/>
  <c r="IY44" i="1"/>
  <c r="IX44" i="1"/>
  <c r="AZ20" i="1"/>
  <c r="AV20" i="1"/>
  <c r="NW43" i="1"/>
  <c r="NV43" i="1"/>
  <c r="NU43" i="1"/>
  <c r="NT43" i="1"/>
  <c r="NS43" i="1"/>
  <c r="NR43" i="1"/>
  <c r="NQ43" i="1"/>
  <c r="NP43" i="1"/>
  <c r="NO43" i="1"/>
  <c r="NN43" i="1"/>
  <c r="NM43" i="1"/>
  <c r="NL43" i="1"/>
  <c r="NK43" i="1"/>
  <c r="NJ43" i="1"/>
  <c r="NI43" i="1"/>
  <c r="NH43" i="1"/>
  <c r="NG43" i="1"/>
  <c r="NF43" i="1"/>
  <c r="NE43" i="1"/>
  <c r="ND43" i="1"/>
  <c r="NC43" i="1"/>
  <c r="NB43" i="1"/>
  <c r="NA43" i="1"/>
  <c r="MZ43" i="1"/>
  <c r="MY43" i="1"/>
  <c r="MX43" i="1"/>
  <c r="LW43" i="1"/>
  <c r="LV43" i="1"/>
  <c r="LU43" i="1"/>
  <c r="LT43" i="1"/>
  <c r="LS43" i="1"/>
  <c r="LR43" i="1"/>
  <c r="LQ43" i="1"/>
  <c r="LP43" i="1"/>
  <c r="LO43" i="1"/>
  <c r="LN43" i="1"/>
  <c r="LM43" i="1"/>
  <c r="LL43" i="1"/>
  <c r="LK43" i="1"/>
  <c r="LJ43" i="1"/>
  <c r="LI43" i="1"/>
  <c r="LH43" i="1"/>
  <c r="LG43" i="1"/>
  <c r="LF43" i="1"/>
  <c r="LE43" i="1"/>
  <c r="LD43" i="1"/>
  <c r="LC43" i="1"/>
  <c r="LB43" i="1"/>
  <c r="LA43" i="1"/>
  <c r="KZ43" i="1"/>
  <c r="KY43" i="1"/>
  <c r="KX43" i="1"/>
  <c r="JW43" i="1"/>
  <c r="JV43" i="1"/>
  <c r="JU43" i="1"/>
  <c r="JT43" i="1"/>
  <c r="JS43" i="1"/>
  <c r="JR43" i="1"/>
  <c r="JQ43" i="1"/>
  <c r="JP43" i="1"/>
  <c r="JO43" i="1"/>
  <c r="JN43" i="1"/>
  <c r="JM43" i="1"/>
  <c r="JL43" i="1"/>
  <c r="JK43" i="1"/>
  <c r="JJ43" i="1"/>
  <c r="JI43" i="1"/>
  <c r="JH43" i="1"/>
  <c r="JG43" i="1"/>
  <c r="JF43" i="1"/>
  <c r="JE43" i="1"/>
  <c r="JD43" i="1"/>
  <c r="JC43" i="1"/>
  <c r="JB43" i="1"/>
  <c r="JA43" i="1"/>
  <c r="IZ43" i="1"/>
  <c r="IY43" i="1"/>
  <c r="IX43" i="1"/>
  <c r="AZ22" i="1"/>
  <c r="AV22" i="1"/>
  <c r="NW42" i="1"/>
  <c r="NV42" i="1"/>
  <c r="NU42" i="1"/>
  <c r="NT42" i="1"/>
  <c r="NS42" i="1"/>
  <c r="NR42" i="1"/>
  <c r="NQ42" i="1"/>
  <c r="NP42" i="1"/>
  <c r="NO42" i="1"/>
  <c r="NN42" i="1"/>
  <c r="NM42" i="1"/>
  <c r="NL42" i="1"/>
  <c r="NK42" i="1"/>
  <c r="NJ42" i="1"/>
  <c r="NI42" i="1"/>
  <c r="NH42" i="1"/>
  <c r="NG42" i="1"/>
  <c r="NF42" i="1"/>
  <c r="NE42" i="1"/>
  <c r="ND42" i="1"/>
  <c r="NC42" i="1"/>
  <c r="NB42" i="1"/>
  <c r="NA42" i="1"/>
  <c r="MZ42" i="1"/>
  <c r="MY42" i="1"/>
  <c r="MX42" i="1"/>
  <c r="LW42" i="1"/>
  <c r="LV42" i="1"/>
  <c r="LU42" i="1"/>
  <c r="LT42" i="1"/>
  <c r="LS42" i="1"/>
  <c r="LR42" i="1"/>
  <c r="LQ42" i="1"/>
  <c r="LP42" i="1"/>
  <c r="LO42" i="1"/>
  <c r="LN42" i="1"/>
  <c r="LM42" i="1"/>
  <c r="LL42" i="1"/>
  <c r="LK42" i="1"/>
  <c r="LJ42" i="1"/>
  <c r="LI42" i="1"/>
  <c r="LH42" i="1"/>
  <c r="LG42" i="1"/>
  <c r="LF42" i="1"/>
  <c r="LE42" i="1"/>
  <c r="LD42" i="1"/>
  <c r="LC42" i="1"/>
  <c r="LB42" i="1"/>
  <c r="LA42" i="1"/>
  <c r="KZ42" i="1"/>
  <c r="KY42" i="1"/>
  <c r="KX42" i="1"/>
  <c r="JW42" i="1"/>
  <c r="JV42" i="1"/>
  <c r="JU42" i="1"/>
  <c r="JT42" i="1"/>
  <c r="JS42" i="1"/>
  <c r="JR42" i="1"/>
  <c r="JQ42" i="1"/>
  <c r="JP42" i="1"/>
  <c r="JO42" i="1"/>
  <c r="JN42" i="1"/>
  <c r="JM42" i="1"/>
  <c r="JL42" i="1"/>
  <c r="JK42" i="1"/>
  <c r="JJ42" i="1"/>
  <c r="JI42" i="1"/>
  <c r="JH42" i="1"/>
  <c r="JG42" i="1"/>
  <c r="JF42" i="1"/>
  <c r="JE42" i="1"/>
  <c r="JD42" i="1"/>
  <c r="JC42" i="1"/>
  <c r="JB42" i="1"/>
  <c r="JA42" i="1"/>
  <c r="IZ42" i="1"/>
  <c r="IY42" i="1"/>
  <c r="IX42" i="1"/>
  <c r="AZ36" i="1"/>
  <c r="AV36" i="1"/>
  <c r="NW41" i="1"/>
  <c r="NV41" i="1"/>
  <c r="NU41" i="1"/>
  <c r="NT41" i="1"/>
  <c r="NS41" i="1"/>
  <c r="NR41" i="1"/>
  <c r="NQ41" i="1"/>
  <c r="NP41" i="1"/>
  <c r="NO41" i="1"/>
  <c r="NN41" i="1"/>
  <c r="NM41" i="1"/>
  <c r="NL41" i="1"/>
  <c r="NK41" i="1"/>
  <c r="NJ41" i="1"/>
  <c r="NI41" i="1"/>
  <c r="NH41" i="1"/>
  <c r="NG41" i="1"/>
  <c r="NF41" i="1"/>
  <c r="NE41" i="1"/>
  <c r="ND41" i="1"/>
  <c r="NC41" i="1"/>
  <c r="NB41" i="1"/>
  <c r="NA41" i="1"/>
  <c r="MZ41" i="1"/>
  <c r="MY41" i="1"/>
  <c r="MX41" i="1"/>
  <c r="LW41" i="1"/>
  <c r="LV41" i="1"/>
  <c r="LU41" i="1"/>
  <c r="LT41" i="1"/>
  <c r="LS41" i="1"/>
  <c r="LR41" i="1"/>
  <c r="LQ41" i="1"/>
  <c r="LP41" i="1"/>
  <c r="LO41" i="1"/>
  <c r="LN41" i="1"/>
  <c r="LM41" i="1"/>
  <c r="LL41" i="1"/>
  <c r="LK41" i="1"/>
  <c r="LJ41" i="1"/>
  <c r="LI41" i="1"/>
  <c r="LH41" i="1"/>
  <c r="LG41" i="1"/>
  <c r="LF41" i="1"/>
  <c r="LE41" i="1"/>
  <c r="LD41" i="1"/>
  <c r="LC41" i="1"/>
  <c r="LB41" i="1"/>
  <c r="LA41" i="1"/>
  <c r="KZ41" i="1"/>
  <c r="KY41" i="1"/>
  <c r="KX41" i="1"/>
  <c r="JW41" i="1"/>
  <c r="JV41" i="1"/>
  <c r="JU41" i="1"/>
  <c r="JT41" i="1"/>
  <c r="JS41" i="1"/>
  <c r="JR41" i="1"/>
  <c r="JQ41" i="1"/>
  <c r="JP41" i="1"/>
  <c r="JO41" i="1"/>
  <c r="JN41" i="1"/>
  <c r="JM41" i="1"/>
  <c r="JL41" i="1"/>
  <c r="JK41" i="1"/>
  <c r="JJ41" i="1"/>
  <c r="JI41" i="1"/>
  <c r="JH41" i="1"/>
  <c r="JG41" i="1"/>
  <c r="JF41" i="1"/>
  <c r="JE41" i="1"/>
  <c r="JD41" i="1"/>
  <c r="JC41" i="1"/>
  <c r="JB41" i="1"/>
  <c r="JA41" i="1"/>
  <c r="IZ41" i="1"/>
  <c r="IY41" i="1"/>
  <c r="IX41" i="1"/>
  <c r="AZ39" i="1"/>
  <c r="AV39" i="1"/>
  <c r="NW40" i="1"/>
  <c r="NV40" i="1"/>
  <c r="NU40" i="1"/>
  <c r="NT40" i="1"/>
  <c r="NS40" i="1"/>
  <c r="NR40" i="1"/>
  <c r="NQ40" i="1"/>
  <c r="NP40" i="1"/>
  <c r="NO40" i="1"/>
  <c r="NN40" i="1"/>
  <c r="NM40" i="1"/>
  <c r="NL40" i="1"/>
  <c r="NK40" i="1"/>
  <c r="NJ40" i="1"/>
  <c r="NI40" i="1"/>
  <c r="NH40" i="1"/>
  <c r="NG40" i="1"/>
  <c r="NF40" i="1"/>
  <c r="NE40" i="1"/>
  <c r="ND40" i="1"/>
  <c r="NC40" i="1"/>
  <c r="NB40" i="1"/>
  <c r="NA40" i="1"/>
  <c r="MZ40" i="1"/>
  <c r="MY40" i="1"/>
  <c r="MX40" i="1"/>
  <c r="LW40" i="1"/>
  <c r="LV40" i="1"/>
  <c r="LU40" i="1"/>
  <c r="LT40" i="1"/>
  <c r="LS40" i="1"/>
  <c r="LR40" i="1"/>
  <c r="LQ40" i="1"/>
  <c r="LP40" i="1"/>
  <c r="LO40" i="1"/>
  <c r="LN40" i="1"/>
  <c r="LM40" i="1"/>
  <c r="LL40" i="1"/>
  <c r="LK40" i="1"/>
  <c r="LJ40" i="1"/>
  <c r="LI40" i="1"/>
  <c r="LH40" i="1"/>
  <c r="LG40" i="1"/>
  <c r="LF40" i="1"/>
  <c r="LE40" i="1"/>
  <c r="LD40" i="1"/>
  <c r="LC40" i="1"/>
  <c r="LB40" i="1"/>
  <c r="LA40" i="1"/>
  <c r="KZ40" i="1"/>
  <c r="KY40" i="1"/>
  <c r="KX40" i="1"/>
  <c r="JW40" i="1"/>
  <c r="JV40" i="1"/>
  <c r="JU40" i="1"/>
  <c r="JT40" i="1"/>
  <c r="JS40" i="1"/>
  <c r="JR40" i="1"/>
  <c r="JQ40" i="1"/>
  <c r="JP40" i="1"/>
  <c r="JO40" i="1"/>
  <c r="JN40" i="1"/>
  <c r="JM40" i="1"/>
  <c r="JL40" i="1"/>
  <c r="JK40" i="1"/>
  <c r="JJ40" i="1"/>
  <c r="JI40" i="1"/>
  <c r="JH40" i="1"/>
  <c r="JG40" i="1"/>
  <c r="JF40" i="1"/>
  <c r="JE40" i="1"/>
  <c r="JD40" i="1"/>
  <c r="JC40" i="1"/>
  <c r="JB40" i="1"/>
  <c r="JA40" i="1"/>
  <c r="IZ40" i="1"/>
  <c r="IY40" i="1"/>
  <c r="IX40" i="1"/>
  <c r="AZ43" i="1"/>
  <c r="AV43" i="1"/>
  <c r="NW39" i="1"/>
  <c r="NV39" i="1"/>
  <c r="NU39" i="1"/>
  <c r="NT39" i="1"/>
  <c r="NS39" i="1"/>
  <c r="NR39" i="1"/>
  <c r="NQ39" i="1"/>
  <c r="NP39" i="1"/>
  <c r="NO39" i="1"/>
  <c r="NN39" i="1"/>
  <c r="NM39" i="1"/>
  <c r="NL39" i="1"/>
  <c r="NK39" i="1"/>
  <c r="NJ39" i="1"/>
  <c r="NI39" i="1"/>
  <c r="NH39" i="1"/>
  <c r="NG39" i="1"/>
  <c r="NF39" i="1"/>
  <c r="NE39" i="1"/>
  <c r="ND39" i="1"/>
  <c r="NC39" i="1"/>
  <c r="NB39" i="1"/>
  <c r="NA39" i="1"/>
  <c r="MZ39" i="1"/>
  <c r="MY39" i="1"/>
  <c r="MX39" i="1"/>
  <c r="LW39" i="1"/>
  <c r="LV39" i="1"/>
  <c r="LU39" i="1"/>
  <c r="LT39" i="1"/>
  <c r="LS39" i="1"/>
  <c r="LR39" i="1"/>
  <c r="LQ39" i="1"/>
  <c r="LP39" i="1"/>
  <c r="LO39" i="1"/>
  <c r="LN39" i="1"/>
  <c r="LM39" i="1"/>
  <c r="LL39" i="1"/>
  <c r="LK39" i="1"/>
  <c r="LJ39" i="1"/>
  <c r="LI39" i="1"/>
  <c r="LH39" i="1"/>
  <c r="LG39" i="1"/>
  <c r="LF39" i="1"/>
  <c r="LE39" i="1"/>
  <c r="LD39" i="1"/>
  <c r="LC39" i="1"/>
  <c r="LB39" i="1"/>
  <c r="LA39" i="1"/>
  <c r="KZ39" i="1"/>
  <c r="KY39" i="1"/>
  <c r="KX39" i="1"/>
  <c r="JW39" i="1"/>
  <c r="JV39" i="1"/>
  <c r="JU39" i="1"/>
  <c r="JT39" i="1"/>
  <c r="JS39" i="1"/>
  <c r="JR39" i="1"/>
  <c r="JQ39" i="1"/>
  <c r="JP39" i="1"/>
  <c r="JO39" i="1"/>
  <c r="JN39" i="1"/>
  <c r="JM39" i="1"/>
  <c r="JL39" i="1"/>
  <c r="JK39" i="1"/>
  <c r="JJ39" i="1"/>
  <c r="JI39" i="1"/>
  <c r="JH39" i="1"/>
  <c r="JG39" i="1"/>
  <c r="JF39" i="1"/>
  <c r="JE39" i="1"/>
  <c r="JD39" i="1"/>
  <c r="JC39" i="1"/>
  <c r="JB39" i="1"/>
  <c r="JA39" i="1"/>
  <c r="IZ39" i="1"/>
  <c r="IY39" i="1"/>
  <c r="IX39" i="1"/>
  <c r="AZ23" i="1"/>
  <c r="AV23" i="1"/>
  <c r="NW38" i="1"/>
  <c r="NV38" i="1"/>
  <c r="NU38" i="1"/>
  <c r="NT38" i="1"/>
  <c r="NS38" i="1"/>
  <c r="NR38" i="1"/>
  <c r="NQ38" i="1"/>
  <c r="NP38" i="1"/>
  <c r="NO38" i="1"/>
  <c r="NN38" i="1"/>
  <c r="NM38" i="1"/>
  <c r="NL38" i="1"/>
  <c r="NK38" i="1"/>
  <c r="NJ38" i="1"/>
  <c r="NI38" i="1"/>
  <c r="NH38" i="1"/>
  <c r="NG38" i="1"/>
  <c r="NF38" i="1"/>
  <c r="NE38" i="1"/>
  <c r="ND38" i="1"/>
  <c r="NC38" i="1"/>
  <c r="NB38" i="1"/>
  <c r="NA38" i="1"/>
  <c r="MZ38" i="1"/>
  <c r="MY38" i="1"/>
  <c r="MX38" i="1"/>
  <c r="LW38" i="1"/>
  <c r="LV38" i="1"/>
  <c r="LU38" i="1"/>
  <c r="LT38" i="1"/>
  <c r="LS38" i="1"/>
  <c r="LR38" i="1"/>
  <c r="LQ38" i="1"/>
  <c r="LP38" i="1"/>
  <c r="LO38" i="1"/>
  <c r="LN38" i="1"/>
  <c r="LM38" i="1"/>
  <c r="LL38" i="1"/>
  <c r="LK38" i="1"/>
  <c r="LJ38" i="1"/>
  <c r="LI38" i="1"/>
  <c r="LH38" i="1"/>
  <c r="LG38" i="1"/>
  <c r="LF38" i="1"/>
  <c r="LE38" i="1"/>
  <c r="LD38" i="1"/>
  <c r="LC38" i="1"/>
  <c r="LB38" i="1"/>
  <c r="LA38" i="1"/>
  <c r="KZ38" i="1"/>
  <c r="KY38" i="1"/>
  <c r="KX38" i="1"/>
  <c r="JW38" i="1"/>
  <c r="JV38" i="1"/>
  <c r="JU38" i="1"/>
  <c r="JT38" i="1"/>
  <c r="JS38" i="1"/>
  <c r="JR38" i="1"/>
  <c r="JQ38" i="1"/>
  <c r="JP38" i="1"/>
  <c r="JO38" i="1"/>
  <c r="JN38" i="1"/>
  <c r="JM38" i="1"/>
  <c r="JL38" i="1"/>
  <c r="JK38" i="1"/>
  <c r="JJ38" i="1"/>
  <c r="JI38" i="1"/>
  <c r="JH38" i="1"/>
  <c r="JG38" i="1"/>
  <c r="JF38" i="1"/>
  <c r="JE38" i="1"/>
  <c r="JD38" i="1"/>
  <c r="JC38" i="1"/>
  <c r="JB38" i="1"/>
  <c r="JA38" i="1"/>
  <c r="IZ38" i="1"/>
  <c r="IY38" i="1"/>
  <c r="IX38" i="1"/>
  <c r="AZ42" i="1"/>
  <c r="AV42" i="1"/>
  <c r="NW37" i="1"/>
  <c r="NV37" i="1"/>
  <c r="NU37" i="1"/>
  <c r="NT37" i="1"/>
  <c r="NS37" i="1"/>
  <c r="NR37" i="1"/>
  <c r="NQ37" i="1"/>
  <c r="NP37" i="1"/>
  <c r="NO37" i="1"/>
  <c r="NN37" i="1"/>
  <c r="NM37" i="1"/>
  <c r="NL37" i="1"/>
  <c r="NK37" i="1"/>
  <c r="NJ37" i="1"/>
  <c r="NI37" i="1"/>
  <c r="NH37" i="1"/>
  <c r="NG37" i="1"/>
  <c r="NF37" i="1"/>
  <c r="NE37" i="1"/>
  <c r="ND37" i="1"/>
  <c r="NC37" i="1"/>
  <c r="NB37" i="1"/>
  <c r="NA37" i="1"/>
  <c r="MZ37" i="1"/>
  <c r="MY37" i="1"/>
  <c r="MX37" i="1"/>
  <c r="LW37" i="1"/>
  <c r="LV37" i="1"/>
  <c r="LU37" i="1"/>
  <c r="LT37" i="1"/>
  <c r="LS37" i="1"/>
  <c r="LR37" i="1"/>
  <c r="LQ37" i="1"/>
  <c r="LP37" i="1"/>
  <c r="LO37" i="1"/>
  <c r="LN37" i="1"/>
  <c r="LM37" i="1"/>
  <c r="LL37" i="1"/>
  <c r="LK37" i="1"/>
  <c r="LJ37" i="1"/>
  <c r="LI37" i="1"/>
  <c r="LH37" i="1"/>
  <c r="LG37" i="1"/>
  <c r="LF37" i="1"/>
  <c r="LE37" i="1"/>
  <c r="LD37" i="1"/>
  <c r="LC37" i="1"/>
  <c r="LB37" i="1"/>
  <c r="LA37" i="1"/>
  <c r="KZ37" i="1"/>
  <c r="KY37" i="1"/>
  <c r="KX37" i="1"/>
  <c r="JW37" i="1"/>
  <c r="JV37" i="1"/>
  <c r="JU37" i="1"/>
  <c r="JT37" i="1"/>
  <c r="JS37" i="1"/>
  <c r="JR37" i="1"/>
  <c r="JQ37" i="1"/>
  <c r="JP37" i="1"/>
  <c r="JO37" i="1"/>
  <c r="JN37" i="1"/>
  <c r="JM37" i="1"/>
  <c r="JL37" i="1"/>
  <c r="JK37" i="1"/>
  <c r="JJ37" i="1"/>
  <c r="JI37" i="1"/>
  <c r="JH37" i="1"/>
  <c r="JG37" i="1"/>
  <c r="JF37" i="1"/>
  <c r="JE37" i="1"/>
  <c r="JD37" i="1"/>
  <c r="JC37" i="1"/>
  <c r="JB37" i="1"/>
  <c r="JA37" i="1"/>
  <c r="IZ37" i="1"/>
  <c r="IY37" i="1"/>
  <c r="IX37" i="1"/>
  <c r="AZ38" i="1"/>
  <c r="AV38" i="1"/>
  <c r="NW36" i="1"/>
  <c r="NV36" i="1"/>
  <c r="NU36" i="1"/>
  <c r="NT36" i="1"/>
  <c r="NS36" i="1"/>
  <c r="NR36" i="1"/>
  <c r="NQ36" i="1"/>
  <c r="NP36" i="1"/>
  <c r="NO36" i="1"/>
  <c r="NN36" i="1"/>
  <c r="NM36" i="1"/>
  <c r="NL36" i="1"/>
  <c r="NK36" i="1"/>
  <c r="NJ36" i="1"/>
  <c r="NI36" i="1"/>
  <c r="NH36" i="1"/>
  <c r="NG36" i="1"/>
  <c r="NF36" i="1"/>
  <c r="NE36" i="1"/>
  <c r="ND36" i="1"/>
  <c r="NC36" i="1"/>
  <c r="NB36" i="1"/>
  <c r="NA36" i="1"/>
  <c r="MZ36" i="1"/>
  <c r="MY36" i="1"/>
  <c r="MX36" i="1"/>
  <c r="LW36" i="1"/>
  <c r="LV36" i="1"/>
  <c r="LU36" i="1"/>
  <c r="LT36" i="1"/>
  <c r="LS36" i="1"/>
  <c r="LR36" i="1"/>
  <c r="LQ36" i="1"/>
  <c r="LP36" i="1"/>
  <c r="LO36" i="1"/>
  <c r="LN36" i="1"/>
  <c r="LM36" i="1"/>
  <c r="LL36" i="1"/>
  <c r="LK36" i="1"/>
  <c r="LJ36" i="1"/>
  <c r="LI36" i="1"/>
  <c r="LH36" i="1"/>
  <c r="LG36" i="1"/>
  <c r="LF36" i="1"/>
  <c r="LE36" i="1"/>
  <c r="LD36" i="1"/>
  <c r="LC36" i="1"/>
  <c r="LB36" i="1"/>
  <c r="LA36" i="1"/>
  <c r="KZ36" i="1"/>
  <c r="KY36" i="1"/>
  <c r="KX36" i="1"/>
  <c r="JW36" i="1"/>
  <c r="JV36" i="1"/>
  <c r="JU36" i="1"/>
  <c r="JT36" i="1"/>
  <c r="JS36" i="1"/>
  <c r="JR36" i="1"/>
  <c r="JQ36" i="1"/>
  <c r="JP36" i="1"/>
  <c r="JO36" i="1"/>
  <c r="JN36" i="1"/>
  <c r="JM36" i="1"/>
  <c r="JL36" i="1"/>
  <c r="JK36" i="1"/>
  <c r="JJ36" i="1"/>
  <c r="JI36" i="1"/>
  <c r="JH36" i="1"/>
  <c r="JG36" i="1"/>
  <c r="JF36" i="1"/>
  <c r="JE36" i="1"/>
  <c r="JD36" i="1"/>
  <c r="JC36" i="1"/>
  <c r="JB36" i="1"/>
  <c r="JA36" i="1"/>
  <c r="IZ36" i="1"/>
  <c r="IY36" i="1"/>
  <c r="IX36" i="1"/>
  <c r="AZ19" i="1"/>
  <c r="AV19" i="1"/>
  <c r="NW35" i="1"/>
  <c r="NV35" i="1"/>
  <c r="NU35" i="1"/>
  <c r="NT35" i="1"/>
  <c r="NS35" i="1"/>
  <c r="NR35" i="1"/>
  <c r="NQ35" i="1"/>
  <c r="NP35" i="1"/>
  <c r="NO35" i="1"/>
  <c r="NN35" i="1"/>
  <c r="NM35" i="1"/>
  <c r="NL35" i="1"/>
  <c r="NK35" i="1"/>
  <c r="NJ35" i="1"/>
  <c r="NI35" i="1"/>
  <c r="NH35" i="1"/>
  <c r="NG35" i="1"/>
  <c r="NF35" i="1"/>
  <c r="NE35" i="1"/>
  <c r="ND35" i="1"/>
  <c r="NC35" i="1"/>
  <c r="NB35" i="1"/>
  <c r="NA35" i="1"/>
  <c r="MZ35" i="1"/>
  <c r="MY35" i="1"/>
  <c r="MX35" i="1"/>
  <c r="LW35" i="1"/>
  <c r="LV35" i="1"/>
  <c r="LU35" i="1"/>
  <c r="LT35" i="1"/>
  <c r="LS35" i="1"/>
  <c r="LR35" i="1"/>
  <c r="LQ35" i="1"/>
  <c r="LP35" i="1"/>
  <c r="LO35" i="1"/>
  <c r="LN35" i="1"/>
  <c r="LM35" i="1"/>
  <c r="LL35" i="1"/>
  <c r="LK35" i="1"/>
  <c r="LJ35" i="1"/>
  <c r="LI35" i="1"/>
  <c r="LH35" i="1"/>
  <c r="LG35" i="1"/>
  <c r="LF35" i="1"/>
  <c r="LE35" i="1"/>
  <c r="LD35" i="1"/>
  <c r="LC35" i="1"/>
  <c r="LB35" i="1"/>
  <c r="LA35" i="1"/>
  <c r="KZ35" i="1"/>
  <c r="KY35" i="1"/>
  <c r="KX35" i="1"/>
  <c r="JW35" i="1"/>
  <c r="JV35" i="1"/>
  <c r="JU35" i="1"/>
  <c r="JT35" i="1"/>
  <c r="JS35" i="1"/>
  <c r="JR35" i="1"/>
  <c r="JQ35" i="1"/>
  <c r="JP35" i="1"/>
  <c r="JO35" i="1"/>
  <c r="JN35" i="1"/>
  <c r="JM35" i="1"/>
  <c r="JL35" i="1"/>
  <c r="JK35" i="1"/>
  <c r="JJ35" i="1"/>
  <c r="JI35" i="1"/>
  <c r="JH35" i="1"/>
  <c r="JG35" i="1"/>
  <c r="JF35" i="1"/>
  <c r="JE35" i="1"/>
  <c r="JD35" i="1"/>
  <c r="JC35" i="1"/>
  <c r="JB35" i="1"/>
  <c r="JA35" i="1"/>
  <c r="IZ35" i="1"/>
  <c r="IY35" i="1"/>
  <c r="IX35" i="1"/>
  <c r="AZ37" i="1"/>
  <c r="AV37" i="1"/>
  <c r="NW17" i="1"/>
  <c r="NV17" i="1"/>
  <c r="NU17" i="1"/>
  <c r="NT17" i="1"/>
  <c r="NS17" i="1"/>
  <c r="NR17" i="1"/>
  <c r="NQ17" i="1"/>
  <c r="NP17" i="1"/>
  <c r="NO17" i="1"/>
  <c r="NN17" i="1"/>
  <c r="NM17" i="1"/>
  <c r="NL17" i="1"/>
  <c r="NK17" i="1"/>
  <c r="NJ17" i="1"/>
  <c r="NI17" i="1"/>
  <c r="NH17" i="1"/>
  <c r="NG17" i="1"/>
  <c r="NF17" i="1"/>
  <c r="NE17" i="1"/>
  <c r="ND17" i="1"/>
  <c r="NC17" i="1"/>
  <c r="NB17" i="1"/>
  <c r="NA17" i="1"/>
  <c r="MZ17" i="1"/>
  <c r="MY17" i="1"/>
  <c r="MX17" i="1"/>
  <c r="LW17" i="1"/>
  <c r="LV17" i="1"/>
  <c r="LU17" i="1"/>
  <c r="LT17" i="1"/>
  <c r="LS17" i="1"/>
  <c r="LR17" i="1"/>
  <c r="LQ17" i="1"/>
  <c r="LP17" i="1"/>
  <c r="LO17" i="1"/>
  <c r="LN17" i="1"/>
  <c r="LM17" i="1"/>
  <c r="LL17" i="1"/>
  <c r="LK17" i="1"/>
  <c r="LJ17" i="1"/>
  <c r="LI17" i="1"/>
  <c r="LH17" i="1"/>
  <c r="LG17" i="1"/>
  <c r="LF17" i="1"/>
  <c r="LE17" i="1"/>
  <c r="LD17" i="1"/>
  <c r="LC17" i="1"/>
  <c r="LB17" i="1"/>
  <c r="LA17" i="1"/>
  <c r="KZ17" i="1"/>
  <c r="KY17" i="1"/>
  <c r="KX17" i="1"/>
  <c r="JW17" i="1"/>
  <c r="JV17" i="1"/>
  <c r="JU17" i="1"/>
  <c r="JT17" i="1"/>
  <c r="JS17" i="1"/>
  <c r="JR17" i="1"/>
  <c r="JQ17" i="1"/>
  <c r="JP17" i="1"/>
  <c r="JO17" i="1"/>
  <c r="JN17" i="1"/>
  <c r="JM17" i="1"/>
  <c r="JL17" i="1"/>
  <c r="JK17" i="1"/>
  <c r="JJ17" i="1"/>
  <c r="JI17" i="1"/>
  <c r="JH17" i="1"/>
  <c r="JG17" i="1"/>
  <c r="JF17" i="1"/>
  <c r="JE17" i="1"/>
  <c r="JD17" i="1"/>
  <c r="JC17" i="1"/>
  <c r="JB17" i="1"/>
  <c r="JA17" i="1"/>
  <c r="IZ17" i="1"/>
  <c r="IY17" i="1"/>
  <c r="IX17" i="1"/>
  <c r="AZ30" i="1"/>
  <c r="AV30" i="1"/>
  <c r="NW34" i="1"/>
  <c r="NV34" i="1"/>
  <c r="NU34" i="1"/>
  <c r="NT34" i="1"/>
  <c r="NS34" i="1"/>
  <c r="NR34" i="1"/>
  <c r="NQ34" i="1"/>
  <c r="NP34" i="1"/>
  <c r="NO34" i="1"/>
  <c r="NN34" i="1"/>
  <c r="NM34" i="1"/>
  <c r="NL34" i="1"/>
  <c r="NK34" i="1"/>
  <c r="NJ34" i="1"/>
  <c r="NI34" i="1"/>
  <c r="NH34" i="1"/>
  <c r="NG34" i="1"/>
  <c r="NF34" i="1"/>
  <c r="NE34" i="1"/>
  <c r="ND34" i="1"/>
  <c r="NC34" i="1"/>
  <c r="NB34" i="1"/>
  <c r="NA34" i="1"/>
  <c r="MZ34" i="1"/>
  <c r="MY34" i="1"/>
  <c r="MX34" i="1"/>
  <c r="LW34" i="1"/>
  <c r="LV34" i="1"/>
  <c r="LU34" i="1"/>
  <c r="LT34" i="1"/>
  <c r="LS34" i="1"/>
  <c r="LR34" i="1"/>
  <c r="LQ34" i="1"/>
  <c r="LP34" i="1"/>
  <c r="LO34" i="1"/>
  <c r="LN34" i="1"/>
  <c r="LM34" i="1"/>
  <c r="LL34" i="1"/>
  <c r="LK34" i="1"/>
  <c r="LJ34" i="1"/>
  <c r="LI34" i="1"/>
  <c r="LH34" i="1"/>
  <c r="LG34" i="1"/>
  <c r="LF34" i="1"/>
  <c r="LE34" i="1"/>
  <c r="LD34" i="1"/>
  <c r="LC34" i="1"/>
  <c r="LB34" i="1"/>
  <c r="LA34" i="1"/>
  <c r="KZ34" i="1"/>
  <c r="KY34" i="1"/>
  <c r="KX34" i="1"/>
  <c r="JW34" i="1"/>
  <c r="JV34" i="1"/>
  <c r="JU34" i="1"/>
  <c r="JT34" i="1"/>
  <c r="JS34" i="1"/>
  <c r="JR34" i="1"/>
  <c r="JQ34" i="1"/>
  <c r="JP34" i="1"/>
  <c r="JO34" i="1"/>
  <c r="JN34" i="1"/>
  <c r="JM34" i="1"/>
  <c r="JL34" i="1"/>
  <c r="JK34" i="1"/>
  <c r="JJ34" i="1"/>
  <c r="JI34" i="1"/>
  <c r="JH34" i="1"/>
  <c r="JG34" i="1"/>
  <c r="JF34" i="1"/>
  <c r="JE34" i="1"/>
  <c r="JD34" i="1"/>
  <c r="JC34" i="1"/>
  <c r="JB34" i="1"/>
  <c r="JA34" i="1"/>
  <c r="IZ34" i="1"/>
  <c r="IY34" i="1"/>
  <c r="IX34" i="1"/>
  <c r="AZ34" i="1"/>
  <c r="AV34" i="1"/>
  <c r="NW33" i="1"/>
  <c r="NV33" i="1"/>
  <c r="NU33" i="1"/>
  <c r="NT33" i="1"/>
  <c r="NS33" i="1"/>
  <c r="NR33" i="1"/>
  <c r="NQ33" i="1"/>
  <c r="NP33" i="1"/>
  <c r="NO33" i="1"/>
  <c r="NN33" i="1"/>
  <c r="NM33" i="1"/>
  <c r="NL33" i="1"/>
  <c r="NK33" i="1"/>
  <c r="NJ33" i="1"/>
  <c r="NI33" i="1"/>
  <c r="NH33" i="1"/>
  <c r="NG33" i="1"/>
  <c r="NF33" i="1"/>
  <c r="NE33" i="1"/>
  <c r="ND33" i="1"/>
  <c r="NC33" i="1"/>
  <c r="NB33" i="1"/>
  <c r="NA33" i="1"/>
  <c r="MZ33" i="1"/>
  <c r="MY33" i="1"/>
  <c r="MX33" i="1"/>
  <c r="LW33" i="1"/>
  <c r="LV33" i="1"/>
  <c r="LU33" i="1"/>
  <c r="LT33" i="1"/>
  <c r="LS33" i="1"/>
  <c r="LR33" i="1"/>
  <c r="LQ33" i="1"/>
  <c r="LP33" i="1"/>
  <c r="LO33" i="1"/>
  <c r="LN33" i="1"/>
  <c r="LM33" i="1"/>
  <c r="LL33" i="1"/>
  <c r="LK33" i="1"/>
  <c r="LJ33" i="1"/>
  <c r="LI33" i="1"/>
  <c r="LH33" i="1"/>
  <c r="LG33" i="1"/>
  <c r="LF33" i="1"/>
  <c r="LE33" i="1"/>
  <c r="LD33" i="1"/>
  <c r="LC33" i="1"/>
  <c r="LB33" i="1"/>
  <c r="LA33" i="1"/>
  <c r="KZ33" i="1"/>
  <c r="KY33" i="1"/>
  <c r="KX33" i="1"/>
  <c r="JW33" i="1"/>
  <c r="JV33" i="1"/>
  <c r="JU33" i="1"/>
  <c r="JT33" i="1"/>
  <c r="JS33" i="1"/>
  <c r="JR33" i="1"/>
  <c r="JQ33" i="1"/>
  <c r="JP33" i="1"/>
  <c r="JO33" i="1"/>
  <c r="JN33" i="1"/>
  <c r="JM33" i="1"/>
  <c r="JL33" i="1"/>
  <c r="JK33" i="1"/>
  <c r="JJ33" i="1"/>
  <c r="JI33" i="1"/>
  <c r="JH33" i="1"/>
  <c r="JG33" i="1"/>
  <c r="JF33" i="1"/>
  <c r="JE33" i="1"/>
  <c r="JD33" i="1"/>
  <c r="JC33" i="1"/>
  <c r="JB33" i="1"/>
  <c r="JA33" i="1"/>
  <c r="IZ33" i="1"/>
  <c r="IY33" i="1"/>
  <c r="IX33" i="1"/>
  <c r="AZ29" i="1"/>
  <c r="AV29" i="1"/>
  <c r="NW32" i="1"/>
  <c r="NV32" i="1"/>
  <c r="NU32" i="1"/>
  <c r="NT32" i="1"/>
  <c r="NS32" i="1"/>
  <c r="NR32" i="1"/>
  <c r="NQ32" i="1"/>
  <c r="NP32" i="1"/>
  <c r="NO32" i="1"/>
  <c r="NN32" i="1"/>
  <c r="NM32" i="1"/>
  <c r="NL32" i="1"/>
  <c r="NK32" i="1"/>
  <c r="NJ32" i="1"/>
  <c r="NI32" i="1"/>
  <c r="NH32" i="1"/>
  <c r="NG32" i="1"/>
  <c r="NF32" i="1"/>
  <c r="NE32" i="1"/>
  <c r="ND32" i="1"/>
  <c r="NC32" i="1"/>
  <c r="NB32" i="1"/>
  <c r="NA32" i="1"/>
  <c r="MZ32" i="1"/>
  <c r="MY32" i="1"/>
  <c r="MX32" i="1"/>
  <c r="LW32" i="1"/>
  <c r="LV32" i="1"/>
  <c r="LU32" i="1"/>
  <c r="LT32" i="1"/>
  <c r="LS32" i="1"/>
  <c r="LR32" i="1"/>
  <c r="LQ32" i="1"/>
  <c r="LP32" i="1"/>
  <c r="LO32" i="1"/>
  <c r="LN32" i="1"/>
  <c r="LM32" i="1"/>
  <c r="LL32" i="1"/>
  <c r="LK32" i="1"/>
  <c r="LJ32" i="1"/>
  <c r="LI32" i="1"/>
  <c r="LH32" i="1"/>
  <c r="LG32" i="1"/>
  <c r="LF32" i="1"/>
  <c r="LE32" i="1"/>
  <c r="LD32" i="1"/>
  <c r="LC32" i="1"/>
  <c r="LB32" i="1"/>
  <c r="LA32" i="1"/>
  <c r="KZ32" i="1"/>
  <c r="KY32" i="1"/>
  <c r="KX32" i="1"/>
  <c r="JW32" i="1"/>
  <c r="JV32" i="1"/>
  <c r="JU32" i="1"/>
  <c r="JT32" i="1"/>
  <c r="JS32" i="1"/>
  <c r="JR32" i="1"/>
  <c r="JQ32" i="1"/>
  <c r="JP32" i="1"/>
  <c r="JO32" i="1"/>
  <c r="JN32" i="1"/>
  <c r="JM32" i="1"/>
  <c r="JL32" i="1"/>
  <c r="JK32" i="1"/>
  <c r="JJ32" i="1"/>
  <c r="JI32" i="1"/>
  <c r="JH32" i="1"/>
  <c r="JG32" i="1"/>
  <c r="JF32" i="1"/>
  <c r="JE32" i="1"/>
  <c r="JD32" i="1"/>
  <c r="JC32" i="1"/>
  <c r="JB32" i="1"/>
  <c r="JA32" i="1"/>
  <c r="IZ32" i="1"/>
  <c r="IY32" i="1"/>
  <c r="IX32" i="1"/>
  <c r="AZ33" i="1"/>
  <c r="AV33" i="1"/>
  <c r="NW31" i="1"/>
  <c r="NV31" i="1"/>
  <c r="NU31" i="1"/>
  <c r="NT31" i="1"/>
  <c r="NS31" i="1"/>
  <c r="NR31" i="1"/>
  <c r="NQ31" i="1"/>
  <c r="NP31" i="1"/>
  <c r="NO31" i="1"/>
  <c r="NN31" i="1"/>
  <c r="NM31" i="1"/>
  <c r="NL31" i="1"/>
  <c r="NK31" i="1"/>
  <c r="NJ31" i="1"/>
  <c r="NI31" i="1"/>
  <c r="NH31" i="1"/>
  <c r="NG31" i="1"/>
  <c r="NF31" i="1"/>
  <c r="NE31" i="1"/>
  <c r="ND31" i="1"/>
  <c r="NC31" i="1"/>
  <c r="NB31" i="1"/>
  <c r="NA31" i="1"/>
  <c r="MZ31" i="1"/>
  <c r="MY31" i="1"/>
  <c r="MX31" i="1"/>
  <c r="LW31" i="1"/>
  <c r="LV31" i="1"/>
  <c r="LU31" i="1"/>
  <c r="LT31" i="1"/>
  <c r="LS31" i="1"/>
  <c r="LR31" i="1"/>
  <c r="LQ31" i="1"/>
  <c r="LP31" i="1"/>
  <c r="LO31" i="1"/>
  <c r="LN31" i="1"/>
  <c r="LM31" i="1"/>
  <c r="LL31" i="1"/>
  <c r="LK31" i="1"/>
  <c r="LJ31" i="1"/>
  <c r="LI31" i="1"/>
  <c r="LH31" i="1"/>
  <c r="LG31" i="1"/>
  <c r="LF31" i="1"/>
  <c r="LE31" i="1"/>
  <c r="LD31" i="1"/>
  <c r="LC31" i="1"/>
  <c r="LB31" i="1"/>
  <c r="LA31" i="1"/>
  <c r="KZ31" i="1"/>
  <c r="KY31" i="1"/>
  <c r="KX31" i="1"/>
  <c r="JW31" i="1"/>
  <c r="JV31" i="1"/>
  <c r="JU31" i="1"/>
  <c r="JT31" i="1"/>
  <c r="JS31" i="1"/>
  <c r="JR31" i="1"/>
  <c r="JQ31" i="1"/>
  <c r="JP31" i="1"/>
  <c r="JO31" i="1"/>
  <c r="JN31" i="1"/>
  <c r="JM31" i="1"/>
  <c r="JL31" i="1"/>
  <c r="JK31" i="1"/>
  <c r="JJ31" i="1"/>
  <c r="JI31" i="1"/>
  <c r="JH31" i="1"/>
  <c r="JG31" i="1"/>
  <c r="JF31" i="1"/>
  <c r="JE31" i="1"/>
  <c r="JD31" i="1"/>
  <c r="JC31" i="1"/>
  <c r="JB31" i="1"/>
  <c r="JA31" i="1"/>
  <c r="IZ31" i="1"/>
  <c r="IY31" i="1"/>
  <c r="IX31" i="1"/>
  <c r="AZ31" i="1"/>
  <c r="AV31" i="1"/>
  <c r="NW30" i="1"/>
  <c r="NV30" i="1"/>
  <c r="NU30" i="1"/>
  <c r="NT30" i="1"/>
  <c r="NS30" i="1"/>
  <c r="NR30" i="1"/>
  <c r="NQ30" i="1"/>
  <c r="NP30" i="1"/>
  <c r="NO30" i="1"/>
  <c r="NN30" i="1"/>
  <c r="NM30" i="1"/>
  <c r="NL30" i="1"/>
  <c r="NK30" i="1"/>
  <c r="NJ30" i="1"/>
  <c r="NI30" i="1"/>
  <c r="NH30" i="1"/>
  <c r="NG30" i="1"/>
  <c r="NF30" i="1"/>
  <c r="NE30" i="1"/>
  <c r="ND30" i="1"/>
  <c r="NC30" i="1"/>
  <c r="NB30" i="1"/>
  <c r="NA30" i="1"/>
  <c r="MZ30" i="1"/>
  <c r="MY30" i="1"/>
  <c r="MX30" i="1"/>
  <c r="LW30" i="1"/>
  <c r="LV30" i="1"/>
  <c r="LU30" i="1"/>
  <c r="LT30" i="1"/>
  <c r="LS30" i="1"/>
  <c r="LR30" i="1"/>
  <c r="LQ30" i="1"/>
  <c r="LP30" i="1"/>
  <c r="LO30" i="1"/>
  <c r="LN30" i="1"/>
  <c r="LM30" i="1"/>
  <c r="LL30" i="1"/>
  <c r="LK30" i="1"/>
  <c r="LJ30" i="1"/>
  <c r="LI30" i="1"/>
  <c r="LH30" i="1"/>
  <c r="LG30" i="1"/>
  <c r="LF30" i="1"/>
  <c r="LE30" i="1"/>
  <c r="LD30" i="1"/>
  <c r="LC30" i="1"/>
  <c r="LB30" i="1"/>
  <c r="LA30" i="1"/>
  <c r="KZ30" i="1"/>
  <c r="KY30" i="1"/>
  <c r="KX30" i="1"/>
  <c r="JW30" i="1"/>
  <c r="JV30" i="1"/>
  <c r="JU30" i="1"/>
  <c r="JT30" i="1"/>
  <c r="JS30" i="1"/>
  <c r="JR30" i="1"/>
  <c r="JQ30" i="1"/>
  <c r="JP30" i="1"/>
  <c r="JO30" i="1"/>
  <c r="JN30" i="1"/>
  <c r="JM30" i="1"/>
  <c r="JL30" i="1"/>
  <c r="JK30" i="1"/>
  <c r="JJ30" i="1"/>
  <c r="JI30" i="1"/>
  <c r="JH30" i="1"/>
  <c r="JG30" i="1"/>
  <c r="JF30" i="1"/>
  <c r="JE30" i="1"/>
  <c r="JD30" i="1"/>
  <c r="JC30" i="1"/>
  <c r="JB30" i="1"/>
  <c r="JA30" i="1"/>
  <c r="IZ30" i="1"/>
  <c r="IY30" i="1"/>
  <c r="IX30" i="1"/>
  <c r="AZ25" i="1"/>
  <c r="AV25" i="1"/>
  <c r="NW29" i="1"/>
  <c r="NV29" i="1"/>
  <c r="NU29" i="1"/>
  <c r="NT29" i="1"/>
  <c r="NS29" i="1"/>
  <c r="NR29" i="1"/>
  <c r="NQ29" i="1"/>
  <c r="NP29" i="1"/>
  <c r="NO29" i="1"/>
  <c r="NN29" i="1"/>
  <c r="NM29" i="1"/>
  <c r="NL29" i="1"/>
  <c r="NK29" i="1"/>
  <c r="NJ29" i="1"/>
  <c r="NI29" i="1"/>
  <c r="NH29" i="1"/>
  <c r="NG29" i="1"/>
  <c r="NF29" i="1"/>
  <c r="NE29" i="1"/>
  <c r="ND29" i="1"/>
  <c r="NC29" i="1"/>
  <c r="NB29" i="1"/>
  <c r="NA29" i="1"/>
  <c r="MZ29" i="1"/>
  <c r="MY29" i="1"/>
  <c r="MX29" i="1"/>
  <c r="LW29" i="1"/>
  <c r="LV29" i="1"/>
  <c r="LU29" i="1"/>
  <c r="LT29" i="1"/>
  <c r="LS29" i="1"/>
  <c r="LR29" i="1"/>
  <c r="LQ29" i="1"/>
  <c r="LP29" i="1"/>
  <c r="LO29" i="1"/>
  <c r="LN29" i="1"/>
  <c r="LM29" i="1"/>
  <c r="LL29" i="1"/>
  <c r="LK29" i="1"/>
  <c r="LJ29" i="1"/>
  <c r="LI29" i="1"/>
  <c r="LH29" i="1"/>
  <c r="LG29" i="1"/>
  <c r="LF29" i="1"/>
  <c r="LE29" i="1"/>
  <c r="LD29" i="1"/>
  <c r="LC29" i="1"/>
  <c r="LB29" i="1"/>
  <c r="LA29" i="1"/>
  <c r="KZ29" i="1"/>
  <c r="KY29" i="1"/>
  <c r="KX29" i="1"/>
  <c r="JW29" i="1"/>
  <c r="JV29" i="1"/>
  <c r="JU29" i="1"/>
  <c r="JT29" i="1"/>
  <c r="JS29" i="1"/>
  <c r="JR29" i="1"/>
  <c r="JQ29" i="1"/>
  <c r="JP29" i="1"/>
  <c r="JO29" i="1"/>
  <c r="JN29" i="1"/>
  <c r="JM29" i="1"/>
  <c r="JL29" i="1"/>
  <c r="JK29" i="1"/>
  <c r="JJ29" i="1"/>
  <c r="JI29" i="1"/>
  <c r="JH29" i="1"/>
  <c r="JG29" i="1"/>
  <c r="JF29" i="1"/>
  <c r="JE29" i="1"/>
  <c r="JD29" i="1"/>
  <c r="JC29" i="1"/>
  <c r="JB29" i="1"/>
  <c r="JA29" i="1"/>
  <c r="IZ29" i="1"/>
  <c r="IY29" i="1"/>
  <c r="IX29" i="1"/>
  <c r="AZ27" i="1"/>
  <c r="AV27" i="1"/>
  <c r="NW28" i="1"/>
  <c r="NV28" i="1"/>
  <c r="NU28" i="1"/>
  <c r="NT28" i="1"/>
  <c r="NS28" i="1"/>
  <c r="NR28" i="1"/>
  <c r="NQ28" i="1"/>
  <c r="NP28" i="1"/>
  <c r="NO28" i="1"/>
  <c r="NN28" i="1"/>
  <c r="NM28" i="1"/>
  <c r="NL28" i="1"/>
  <c r="NK28" i="1"/>
  <c r="NJ28" i="1"/>
  <c r="NI28" i="1"/>
  <c r="NH28" i="1"/>
  <c r="NG28" i="1"/>
  <c r="NF28" i="1"/>
  <c r="NE28" i="1"/>
  <c r="ND28" i="1"/>
  <c r="NC28" i="1"/>
  <c r="NB28" i="1"/>
  <c r="NA28" i="1"/>
  <c r="MZ28" i="1"/>
  <c r="MY28" i="1"/>
  <c r="MX28" i="1"/>
  <c r="LW28" i="1"/>
  <c r="LV28" i="1"/>
  <c r="LU28" i="1"/>
  <c r="LT28" i="1"/>
  <c r="LS28" i="1"/>
  <c r="LR28" i="1"/>
  <c r="LQ28" i="1"/>
  <c r="LP28" i="1"/>
  <c r="LO28" i="1"/>
  <c r="LN28" i="1"/>
  <c r="LM28" i="1"/>
  <c r="LL28" i="1"/>
  <c r="LK28" i="1"/>
  <c r="LJ28" i="1"/>
  <c r="LI28" i="1"/>
  <c r="LH28" i="1"/>
  <c r="LG28" i="1"/>
  <c r="LF28" i="1"/>
  <c r="LE28" i="1"/>
  <c r="LD28" i="1"/>
  <c r="LC28" i="1"/>
  <c r="LB28" i="1"/>
  <c r="LA28" i="1"/>
  <c r="KZ28" i="1"/>
  <c r="KY28" i="1"/>
  <c r="KX28" i="1"/>
  <c r="JW28" i="1"/>
  <c r="JV28" i="1"/>
  <c r="JU28" i="1"/>
  <c r="JT28" i="1"/>
  <c r="JS28" i="1"/>
  <c r="JR28" i="1"/>
  <c r="JQ28" i="1"/>
  <c r="JP28" i="1"/>
  <c r="JO28" i="1"/>
  <c r="JN28" i="1"/>
  <c r="JM28" i="1"/>
  <c r="JL28" i="1"/>
  <c r="JK28" i="1"/>
  <c r="JJ28" i="1"/>
  <c r="JI28" i="1"/>
  <c r="JH28" i="1"/>
  <c r="JG28" i="1"/>
  <c r="JF28" i="1"/>
  <c r="JE28" i="1"/>
  <c r="JD28" i="1"/>
  <c r="JC28" i="1"/>
  <c r="JB28" i="1"/>
  <c r="JA28" i="1"/>
  <c r="IZ28" i="1"/>
  <c r="IY28" i="1"/>
  <c r="IX28" i="1"/>
  <c r="AZ41" i="1"/>
  <c r="AV41" i="1"/>
  <c r="NW27" i="1"/>
  <c r="NV27" i="1"/>
  <c r="NU27" i="1"/>
  <c r="NT27" i="1"/>
  <c r="NS27" i="1"/>
  <c r="NR27" i="1"/>
  <c r="NQ27" i="1"/>
  <c r="NP27" i="1"/>
  <c r="NO27" i="1"/>
  <c r="NN27" i="1"/>
  <c r="NM27" i="1"/>
  <c r="NL27" i="1"/>
  <c r="NK27" i="1"/>
  <c r="NJ27" i="1"/>
  <c r="NI27" i="1"/>
  <c r="NH27" i="1"/>
  <c r="NG27" i="1"/>
  <c r="NF27" i="1"/>
  <c r="NE27" i="1"/>
  <c r="ND27" i="1"/>
  <c r="NC27" i="1"/>
  <c r="NB27" i="1"/>
  <c r="NA27" i="1"/>
  <c r="MZ27" i="1"/>
  <c r="MY27" i="1"/>
  <c r="MX27" i="1"/>
  <c r="LW27" i="1"/>
  <c r="LV27" i="1"/>
  <c r="LU27" i="1"/>
  <c r="LT27" i="1"/>
  <c r="LS27" i="1"/>
  <c r="LR27" i="1"/>
  <c r="LQ27" i="1"/>
  <c r="LP27" i="1"/>
  <c r="LO27" i="1"/>
  <c r="LN27" i="1"/>
  <c r="LM27" i="1"/>
  <c r="LL27" i="1"/>
  <c r="LK27" i="1"/>
  <c r="LJ27" i="1"/>
  <c r="LI27" i="1"/>
  <c r="LH27" i="1"/>
  <c r="LG27" i="1"/>
  <c r="LF27" i="1"/>
  <c r="LE27" i="1"/>
  <c r="LD27" i="1"/>
  <c r="LC27" i="1"/>
  <c r="LB27" i="1"/>
  <c r="LA27" i="1"/>
  <c r="KZ27" i="1"/>
  <c r="KY27" i="1"/>
  <c r="KX27" i="1"/>
  <c r="JW27" i="1"/>
  <c r="JV27" i="1"/>
  <c r="JU27" i="1"/>
  <c r="JT27" i="1"/>
  <c r="JS27" i="1"/>
  <c r="JR27" i="1"/>
  <c r="JQ27" i="1"/>
  <c r="JP27" i="1"/>
  <c r="JO27" i="1"/>
  <c r="JN27" i="1"/>
  <c r="JM27" i="1"/>
  <c r="JL27" i="1"/>
  <c r="JK27" i="1"/>
  <c r="JJ27" i="1"/>
  <c r="JI27" i="1"/>
  <c r="JH27" i="1"/>
  <c r="JG27" i="1"/>
  <c r="JF27" i="1"/>
  <c r="JE27" i="1"/>
  <c r="JD27" i="1"/>
  <c r="JC27" i="1"/>
  <c r="JB27" i="1"/>
  <c r="JA27" i="1"/>
  <c r="IZ27" i="1"/>
  <c r="IY27" i="1"/>
  <c r="IX27" i="1"/>
  <c r="AZ21" i="1"/>
  <c r="AV21" i="1"/>
  <c r="NW26" i="1"/>
  <c r="NV26" i="1"/>
  <c r="NU26" i="1"/>
  <c r="NT26" i="1"/>
  <c r="NS26" i="1"/>
  <c r="NR26" i="1"/>
  <c r="NQ26" i="1"/>
  <c r="NP26" i="1"/>
  <c r="NO26" i="1"/>
  <c r="NN26" i="1"/>
  <c r="NM26" i="1"/>
  <c r="NL26" i="1"/>
  <c r="NK26" i="1"/>
  <c r="NJ26" i="1"/>
  <c r="NI26" i="1"/>
  <c r="NH26" i="1"/>
  <c r="NG26" i="1"/>
  <c r="NF26" i="1"/>
  <c r="NE26" i="1"/>
  <c r="ND26" i="1"/>
  <c r="NC26" i="1"/>
  <c r="NB26" i="1"/>
  <c r="NA26" i="1"/>
  <c r="MZ26" i="1"/>
  <c r="MY26" i="1"/>
  <c r="MX26" i="1"/>
  <c r="LW26" i="1"/>
  <c r="LV26" i="1"/>
  <c r="LU26" i="1"/>
  <c r="LT26" i="1"/>
  <c r="LS26" i="1"/>
  <c r="LR26" i="1"/>
  <c r="LQ26" i="1"/>
  <c r="LP26" i="1"/>
  <c r="LO26" i="1"/>
  <c r="LN26" i="1"/>
  <c r="LM26" i="1"/>
  <c r="LL26" i="1"/>
  <c r="LK26" i="1"/>
  <c r="LJ26" i="1"/>
  <c r="LI26" i="1"/>
  <c r="LH26" i="1"/>
  <c r="LG26" i="1"/>
  <c r="LF26" i="1"/>
  <c r="LE26" i="1"/>
  <c r="LD26" i="1"/>
  <c r="LC26" i="1"/>
  <c r="LB26" i="1"/>
  <c r="LA26" i="1"/>
  <c r="KZ26" i="1"/>
  <c r="KY26" i="1"/>
  <c r="KX26" i="1"/>
  <c r="JW26" i="1"/>
  <c r="JV26" i="1"/>
  <c r="JU26" i="1"/>
  <c r="JT26" i="1"/>
  <c r="JS26" i="1"/>
  <c r="JR26" i="1"/>
  <c r="JQ26" i="1"/>
  <c r="JP26" i="1"/>
  <c r="JO26" i="1"/>
  <c r="JN26" i="1"/>
  <c r="JM26" i="1"/>
  <c r="JL26" i="1"/>
  <c r="JK26" i="1"/>
  <c r="JJ26" i="1"/>
  <c r="JI26" i="1"/>
  <c r="JH26" i="1"/>
  <c r="JG26" i="1"/>
  <c r="JF26" i="1"/>
  <c r="JE26" i="1"/>
  <c r="JD26" i="1"/>
  <c r="JC26" i="1"/>
  <c r="JB26" i="1"/>
  <c r="JA26" i="1"/>
  <c r="IZ26" i="1"/>
  <c r="IY26" i="1"/>
  <c r="IX26" i="1"/>
  <c r="AZ44" i="1"/>
  <c r="AV44" i="1"/>
  <c r="NW25" i="1"/>
  <c r="NV25" i="1"/>
  <c r="NU25" i="1"/>
  <c r="NT25" i="1"/>
  <c r="NS25" i="1"/>
  <c r="NR25" i="1"/>
  <c r="NQ25" i="1"/>
  <c r="NP25" i="1"/>
  <c r="NO25" i="1"/>
  <c r="NN25" i="1"/>
  <c r="NM25" i="1"/>
  <c r="NL25" i="1"/>
  <c r="NK25" i="1"/>
  <c r="NJ25" i="1"/>
  <c r="NI25" i="1"/>
  <c r="NH25" i="1"/>
  <c r="NG25" i="1"/>
  <c r="NF25" i="1"/>
  <c r="NE25" i="1"/>
  <c r="ND25" i="1"/>
  <c r="NC25" i="1"/>
  <c r="NB25" i="1"/>
  <c r="NA25" i="1"/>
  <c r="MZ25" i="1"/>
  <c r="MY25" i="1"/>
  <c r="MX25" i="1"/>
  <c r="LW25" i="1"/>
  <c r="LV25" i="1"/>
  <c r="LU25" i="1"/>
  <c r="LT25" i="1"/>
  <c r="LS25" i="1"/>
  <c r="LR25" i="1"/>
  <c r="LQ25" i="1"/>
  <c r="LP25" i="1"/>
  <c r="LO25" i="1"/>
  <c r="LN25" i="1"/>
  <c r="LM25" i="1"/>
  <c r="LL25" i="1"/>
  <c r="LK25" i="1"/>
  <c r="LJ25" i="1"/>
  <c r="LI25" i="1"/>
  <c r="LH25" i="1"/>
  <c r="LG25" i="1"/>
  <c r="LF25" i="1"/>
  <c r="LE25" i="1"/>
  <c r="LD25" i="1"/>
  <c r="LC25" i="1"/>
  <c r="LB25" i="1"/>
  <c r="LA25" i="1"/>
  <c r="KZ25" i="1"/>
  <c r="KY25" i="1"/>
  <c r="KX25" i="1"/>
  <c r="JW25" i="1"/>
  <c r="JV25" i="1"/>
  <c r="JU25" i="1"/>
  <c r="JT25" i="1"/>
  <c r="JS25" i="1"/>
  <c r="JR25" i="1"/>
  <c r="JQ25" i="1"/>
  <c r="JP25" i="1"/>
  <c r="JO25" i="1"/>
  <c r="JN25" i="1"/>
  <c r="JM25" i="1"/>
  <c r="JL25" i="1"/>
  <c r="JK25" i="1"/>
  <c r="JJ25" i="1"/>
  <c r="JI25" i="1"/>
  <c r="JH25" i="1"/>
  <c r="JG25" i="1"/>
  <c r="JF25" i="1"/>
  <c r="JE25" i="1"/>
  <c r="JD25" i="1"/>
  <c r="JC25" i="1"/>
  <c r="JB25" i="1"/>
  <c r="JA25" i="1"/>
  <c r="IZ25" i="1"/>
  <c r="IY25" i="1"/>
  <c r="IX25" i="1"/>
  <c r="AZ26" i="1"/>
  <c r="AV26" i="1"/>
  <c r="NW16" i="1"/>
  <c r="NV16" i="1"/>
  <c r="NU16" i="1"/>
  <c r="NT16" i="1"/>
  <c r="NS16" i="1"/>
  <c r="NR16" i="1"/>
  <c r="NQ16" i="1"/>
  <c r="NP16" i="1"/>
  <c r="NO16" i="1"/>
  <c r="NN16" i="1"/>
  <c r="NM16" i="1"/>
  <c r="NL16" i="1"/>
  <c r="NK16" i="1"/>
  <c r="NJ16" i="1"/>
  <c r="NI16" i="1"/>
  <c r="NH16" i="1"/>
  <c r="NG16" i="1"/>
  <c r="NF16" i="1"/>
  <c r="NE16" i="1"/>
  <c r="ND16" i="1"/>
  <c r="NC16" i="1"/>
  <c r="NB16" i="1"/>
  <c r="NA16" i="1"/>
  <c r="MZ16" i="1"/>
  <c r="MY16" i="1"/>
  <c r="LW16" i="1"/>
  <c r="LV16" i="1"/>
  <c r="LU16" i="1"/>
  <c r="LT16" i="1"/>
  <c r="LS16" i="1"/>
  <c r="LR16" i="1"/>
  <c r="LQ16" i="1"/>
  <c r="LP16" i="1"/>
  <c r="LO16" i="1"/>
  <c r="LN16" i="1"/>
  <c r="LM16" i="1"/>
  <c r="LL16" i="1"/>
  <c r="LK16" i="1"/>
  <c r="LJ16" i="1"/>
  <c r="LI16" i="1"/>
  <c r="LH16" i="1"/>
  <c r="LG16" i="1"/>
  <c r="LF16" i="1"/>
  <c r="LE16" i="1"/>
  <c r="LD16" i="1"/>
  <c r="LC16" i="1"/>
  <c r="LB16" i="1"/>
  <c r="LA16" i="1"/>
  <c r="KZ16" i="1"/>
  <c r="KY16" i="1"/>
  <c r="KX16" i="1"/>
  <c r="JW16" i="1"/>
  <c r="JV16" i="1"/>
  <c r="JU16" i="1"/>
  <c r="JT16" i="1"/>
  <c r="JS16" i="1"/>
  <c r="JR16" i="1"/>
  <c r="JQ16" i="1"/>
  <c r="JP16" i="1"/>
  <c r="JO16" i="1"/>
  <c r="JN16" i="1"/>
  <c r="JM16" i="1"/>
  <c r="JL16" i="1"/>
  <c r="JK16" i="1"/>
  <c r="JJ16" i="1"/>
  <c r="JI16" i="1"/>
  <c r="JH16" i="1"/>
  <c r="JG16" i="1"/>
  <c r="JF16" i="1"/>
  <c r="JE16" i="1"/>
  <c r="JD16" i="1"/>
  <c r="JC16" i="1"/>
  <c r="JB16" i="1"/>
  <c r="JA16" i="1"/>
  <c r="IZ16" i="1"/>
  <c r="IY16" i="1"/>
  <c r="IX16" i="1"/>
  <c r="MX16" i="1"/>
  <c r="BD35" i="1" l="1"/>
  <c r="BD26" i="1"/>
  <c r="BD44" i="1"/>
  <c r="BD21" i="1"/>
  <c r="BD41" i="1"/>
  <c r="BD27" i="1"/>
  <c r="BD25" i="1"/>
  <c r="BD31" i="1"/>
  <c r="BD33" i="1"/>
  <c r="BD29" i="1"/>
  <c r="BD34" i="1"/>
  <c r="BD30" i="1"/>
  <c r="BD37" i="1"/>
  <c r="BD38" i="1"/>
  <c r="BD42" i="1"/>
  <c r="BD23" i="1"/>
  <c r="BD43" i="1"/>
  <c r="BD39" i="1"/>
  <c r="BF28" i="1"/>
  <c r="BD36" i="1"/>
  <c r="BD20" i="1"/>
  <c r="BD24" i="1"/>
  <c r="BD40" i="1"/>
  <c r="BD18" i="1"/>
  <c r="BD32" i="1"/>
  <c r="BD16" i="1"/>
  <c r="BD17" i="1"/>
  <c r="AV35" i="1"/>
  <c r="BD19" i="1"/>
  <c r="AV28" i="1"/>
  <c r="AZ28" i="1"/>
  <c r="BD28" i="1"/>
  <c r="BD22" i="1"/>
  <c r="AX26" i="1"/>
  <c r="BB26" i="1"/>
  <c r="BF26" i="1"/>
  <c r="AX44" i="1"/>
  <c r="BB44" i="1"/>
  <c r="BF44" i="1"/>
  <c r="AX21" i="1"/>
  <c r="BB21" i="1"/>
  <c r="BF21" i="1"/>
  <c r="AX41" i="1"/>
  <c r="BB41" i="1"/>
  <c r="BF41" i="1"/>
  <c r="AX27" i="1"/>
  <c r="BB27" i="1"/>
  <c r="BF27" i="1"/>
  <c r="AX25" i="1"/>
  <c r="BB25" i="1"/>
  <c r="BF25" i="1"/>
  <c r="AX31" i="1"/>
  <c r="BB31" i="1"/>
  <c r="BF31" i="1"/>
  <c r="AX33" i="1"/>
  <c r="BB33" i="1"/>
  <c r="BF33" i="1"/>
  <c r="AX29" i="1"/>
  <c r="BB29" i="1"/>
  <c r="BF29" i="1"/>
  <c r="AX34" i="1"/>
  <c r="BB34" i="1"/>
  <c r="BF34" i="1"/>
  <c r="AX30" i="1"/>
  <c r="BB30" i="1"/>
  <c r="BF30" i="1"/>
  <c r="AX37" i="1"/>
  <c r="BB37" i="1"/>
  <c r="BF37" i="1"/>
  <c r="AX19" i="1"/>
  <c r="BB19" i="1"/>
  <c r="BF19" i="1"/>
  <c r="AX38" i="1"/>
  <c r="BB38" i="1"/>
  <c r="BF38" i="1"/>
  <c r="AX42" i="1"/>
  <c r="BB42" i="1"/>
  <c r="BF42" i="1"/>
  <c r="AX23" i="1"/>
  <c r="BB23" i="1"/>
  <c r="BF23" i="1"/>
  <c r="AX43" i="1"/>
  <c r="BB43" i="1"/>
  <c r="BF43" i="1"/>
  <c r="AX39" i="1"/>
  <c r="BB39" i="1"/>
  <c r="BF39" i="1"/>
  <c r="AX36" i="1"/>
  <c r="BB36" i="1"/>
  <c r="BF36" i="1"/>
  <c r="AX22" i="1"/>
  <c r="BB22" i="1"/>
  <c r="BF22" i="1"/>
  <c r="AX20" i="1"/>
  <c r="BB20" i="1"/>
  <c r="BF20" i="1"/>
  <c r="AX24" i="1"/>
  <c r="BB24" i="1"/>
  <c r="BF24" i="1"/>
  <c r="AX40" i="1"/>
  <c r="BB40" i="1"/>
  <c r="BF40" i="1"/>
  <c r="AX18" i="1"/>
  <c r="BB18" i="1"/>
  <c r="BF18" i="1"/>
  <c r="AX32" i="1"/>
  <c r="BB32" i="1"/>
  <c r="BF32" i="1"/>
  <c r="AX16" i="1"/>
  <c r="BB16" i="1"/>
  <c r="BF16" i="1"/>
  <c r="AX17" i="1"/>
  <c r="BB17" i="1"/>
  <c r="BF17" i="1"/>
  <c r="AX35" i="1"/>
  <c r="BB35" i="1"/>
  <c r="BF35" i="1"/>
  <c r="AX28" i="1"/>
  <c r="BB28" i="1"/>
  <c r="BA22" i="1" l="1"/>
  <c r="BE20" i="1"/>
  <c r="BA18" i="1"/>
  <c r="BC41" i="1"/>
  <c r="AU31" i="1"/>
  <c r="AU23" i="1"/>
  <c r="BC23" i="1"/>
  <c r="AY43" i="1"/>
  <c r="AU39" i="1"/>
  <c r="BA30" i="1"/>
  <c r="AW40" i="1"/>
  <c r="BE40" i="1"/>
  <c r="AW34" i="1"/>
  <c r="BE34" i="1"/>
  <c r="BC19" i="1"/>
  <c r="AW24" i="1"/>
  <c r="BE24" i="1"/>
  <c r="AY28" i="1"/>
  <c r="AW44" i="1"/>
  <c r="BC27" i="1"/>
  <c r="AW36" i="1"/>
  <c r="AY22" i="1"/>
  <c r="BC38" i="1"/>
  <c r="AY42" i="1"/>
  <c r="AY41" i="1"/>
  <c r="BA34" i="1"/>
  <c r="AW30" i="1"/>
  <c r="BA19" i="1"/>
  <c r="BE39" i="1"/>
  <c r="BE36" i="1"/>
  <c r="BC20" i="1"/>
  <c r="BA40" i="1"/>
  <c r="AW18" i="1"/>
  <c r="AW41" i="1"/>
  <c r="AY27" i="1"/>
  <c r="BA27" i="1"/>
  <c r="AW25" i="1"/>
  <c r="BE25" i="1"/>
  <c r="BA31" i="1"/>
  <c r="AW33" i="1"/>
  <c r="BE33" i="1"/>
  <c r="BA29" i="1"/>
  <c r="AU19" i="1"/>
  <c r="BA36" i="1"/>
  <c r="AW22" i="1"/>
  <c r="AW20" i="1"/>
  <c r="AU40" i="1"/>
  <c r="BE18" i="1"/>
  <c r="BA32" i="1"/>
  <c r="AW16" i="1"/>
  <c r="BE16" i="1"/>
  <c r="BA17" i="1"/>
  <c r="AW35" i="1"/>
  <c r="BE35" i="1"/>
  <c r="AU27" i="1"/>
  <c r="AY30" i="1"/>
  <c r="AY19" i="1"/>
  <c r="AU36" i="1"/>
  <c r="BE22" i="1"/>
  <c r="BA20" i="1"/>
  <c r="BA24" i="1"/>
  <c r="AY18" i="1"/>
  <c r="AW21" i="1"/>
  <c r="AY25" i="1"/>
  <c r="BC31" i="1"/>
  <c r="AY33" i="1"/>
  <c r="AU29" i="1"/>
  <c r="BC29" i="1"/>
  <c r="AU30" i="1"/>
  <c r="AW37" i="1"/>
  <c r="AW19" i="1"/>
  <c r="BE38" i="1"/>
  <c r="BA42" i="1"/>
  <c r="AW23" i="1"/>
  <c r="BE23" i="1"/>
  <c r="BA43" i="1"/>
  <c r="AW39" i="1"/>
  <c r="AU22" i="1"/>
  <c r="AY20" i="1"/>
  <c r="BC24" i="1"/>
  <c r="AU18" i="1"/>
  <c r="BC32" i="1"/>
  <c r="AY16" i="1"/>
  <c r="AU17" i="1"/>
  <c r="BC17" i="1"/>
  <c r="AY35" i="1"/>
  <c r="BE21" i="1"/>
  <c r="BE41" i="1"/>
  <c r="BA25" i="1"/>
  <c r="AW31" i="1"/>
  <c r="BE31" i="1"/>
  <c r="BA33" i="1"/>
  <c r="AW29" i="1"/>
  <c r="BE29" i="1"/>
  <c r="BC34" i="1"/>
  <c r="AY37" i="1"/>
  <c r="BE37" i="1"/>
  <c r="AY38" i="1"/>
  <c r="AU42" i="1"/>
  <c r="BC42" i="1"/>
  <c r="AY23" i="1"/>
  <c r="AU43" i="1"/>
  <c r="BC43" i="1"/>
  <c r="AY39" i="1"/>
  <c r="BC36" i="1"/>
  <c r="AU20" i="1"/>
  <c r="AY24" i="1"/>
  <c r="BC40" i="1"/>
  <c r="AW32" i="1"/>
  <c r="BE32" i="1"/>
  <c r="BA16" i="1"/>
  <c r="AW17" i="1"/>
  <c r="BE17" i="1"/>
  <c r="BA35" i="1"/>
  <c r="AW27" i="1"/>
  <c r="BC26" i="1"/>
  <c r="BA41" i="1"/>
  <c r="BE27" i="1"/>
  <c r="BC25" i="1"/>
  <c r="AY31" i="1"/>
  <c r="AU33" i="1"/>
  <c r="BC33" i="1"/>
  <c r="AY29" i="1"/>
  <c r="AY34" i="1"/>
  <c r="BE30" i="1"/>
  <c r="BA37" i="1"/>
  <c r="BE19" i="1"/>
  <c r="BA38" i="1"/>
  <c r="AW42" i="1"/>
  <c r="BE42" i="1"/>
  <c r="BA23" i="1"/>
  <c r="AW43" i="1"/>
  <c r="BE43" i="1"/>
  <c r="BA39" i="1"/>
  <c r="AY36" i="1"/>
  <c r="BC22" i="1"/>
  <c r="AU24" i="1"/>
  <c r="AY40" i="1"/>
  <c r="BC18" i="1"/>
  <c r="AY32" i="1"/>
  <c r="AU16" i="1"/>
  <c r="BC16" i="1"/>
  <c r="AY17" i="1"/>
  <c r="AU35" i="1"/>
  <c r="BC35" i="1"/>
  <c r="AW26" i="1"/>
  <c r="BE44" i="1"/>
  <c r="AY44" i="1"/>
  <c r="BA44" i="1"/>
  <c r="BC44" i="1"/>
  <c r="BA26" i="1"/>
  <c r="BC39" i="1"/>
  <c r="AW38" i="1"/>
  <c r="BC21" i="1"/>
  <c r="BE26" i="1"/>
  <c r="BA21" i="1"/>
  <c r="AY26" i="1"/>
  <c r="AY21" i="1"/>
  <c r="AU25" i="1"/>
  <c r="AU32" i="1"/>
  <c r="BC30" i="1"/>
  <c r="BC37" i="1"/>
  <c r="BA28" i="1"/>
  <c r="BC28" i="1"/>
  <c r="BE28" i="1"/>
  <c r="BM35" i="1"/>
  <c r="BL35" i="1"/>
  <c r="BH35" i="1"/>
  <c r="BM17" i="1"/>
  <c r="BL17" i="1"/>
  <c r="BH17" i="1"/>
  <c r="BM16" i="1"/>
  <c r="BL16" i="1"/>
  <c r="BH16" i="1"/>
  <c r="BM32" i="1"/>
  <c r="BL32" i="1"/>
  <c r="BH32" i="1"/>
  <c r="BM18" i="1"/>
  <c r="BL18" i="1"/>
  <c r="BH18" i="1"/>
  <c r="BM40" i="1"/>
  <c r="BL40" i="1"/>
  <c r="BH40" i="1"/>
  <c r="BM24" i="1"/>
  <c r="BL24" i="1"/>
  <c r="BH24" i="1"/>
  <c r="BM20" i="1"/>
  <c r="BL20" i="1"/>
  <c r="BH20" i="1"/>
  <c r="BM22" i="1"/>
  <c r="BL22" i="1"/>
  <c r="BH22" i="1"/>
  <c r="BM36" i="1"/>
  <c r="BL36" i="1"/>
  <c r="BH36" i="1"/>
  <c r="BM39" i="1"/>
  <c r="BL39" i="1"/>
  <c r="BH39" i="1"/>
  <c r="BM43" i="1"/>
  <c r="BL43" i="1"/>
  <c r="BH43" i="1"/>
  <c r="BM23" i="1"/>
  <c r="BL23" i="1"/>
  <c r="BH23" i="1"/>
  <c r="BM42" i="1"/>
  <c r="BL42" i="1"/>
  <c r="BH42" i="1"/>
  <c r="BM38" i="1"/>
  <c r="BL38" i="1"/>
  <c r="BH38" i="1"/>
  <c r="BM19" i="1"/>
  <c r="BL19" i="1"/>
  <c r="BH19" i="1"/>
  <c r="BM37" i="1"/>
  <c r="BL37" i="1"/>
  <c r="BH37" i="1"/>
  <c r="BM30" i="1"/>
  <c r="BL30" i="1"/>
  <c r="BH30" i="1"/>
  <c r="BM34" i="1"/>
  <c r="BL34" i="1"/>
  <c r="BH34" i="1"/>
  <c r="BM29" i="1"/>
  <c r="BL29" i="1"/>
  <c r="BH29" i="1"/>
  <c r="BM33" i="1"/>
  <c r="BL33" i="1"/>
  <c r="BH33" i="1"/>
  <c r="BM31" i="1"/>
  <c r="BL31" i="1"/>
  <c r="BH31" i="1"/>
  <c r="BM25" i="1"/>
  <c r="BL25" i="1"/>
  <c r="BH25" i="1"/>
  <c r="BM27" i="1"/>
  <c r="BL27" i="1"/>
  <c r="BH27" i="1"/>
  <c r="BM41" i="1"/>
  <c r="BL41" i="1"/>
  <c r="BH41" i="1"/>
  <c r="BM21" i="1"/>
  <c r="BL21" i="1"/>
  <c r="BH21" i="1"/>
  <c r="BM44" i="1"/>
  <c r="BL44" i="1"/>
  <c r="BH44" i="1"/>
  <c r="BM26" i="1"/>
  <c r="BL26" i="1"/>
  <c r="BH26" i="1"/>
  <c r="BM28" i="1"/>
  <c r="BL28" i="1"/>
  <c r="BH28" i="1"/>
  <c r="A4502" i="3"/>
  <c r="A4492" i="3"/>
  <c r="A4482" i="3"/>
  <c r="A4472" i="3"/>
  <c r="A4462" i="3"/>
  <c r="A4452" i="3"/>
  <c r="A4442" i="3"/>
  <c r="A4432" i="3"/>
  <c r="A4422" i="3"/>
  <c r="A4412" i="3"/>
  <c r="A4402" i="3"/>
  <c r="A4392" i="3"/>
  <c r="A4382" i="3"/>
  <c r="A4372" i="3"/>
  <c r="A4362" i="3"/>
  <c r="A4352" i="3"/>
  <c r="A4342" i="3"/>
  <c r="A4332" i="3"/>
  <c r="A4322" i="3"/>
  <c r="A4312" i="3"/>
  <c r="A4302" i="3"/>
  <c r="A4292" i="3"/>
  <c r="A4282" i="3"/>
  <c r="A4272" i="3"/>
  <c r="A4262" i="3"/>
  <c r="A4252" i="3"/>
  <c r="A4242" i="3"/>
  <c r="A4232" i="3"/>
  <c r="A4222" i="3"/>
  <c r="A4212" i="3"/>
  <c r="A4202" i="3"/>
  <c r="A4192" i="3"/>
  <c r="A4182" i="3"/>
  <c r="A4172" i="3"/>
  <c r="A4162" i="3"/>
  <c r="A4152" i="3"/>
  <c r="A4142" i="3"/>
  <c r="A4132" i="3"/>
  <c r="A4122" i="3"/>
  <c r="A4112" i="3"/>
  <c r="A4102" i="3"/>
  <c r="A4092" i="3"/>
  <c r="A4082" i="3"/>
  <c r="A4072" i="3"/>
  <c r="A4062" i="3"/>
  <c r="A4052" i="3"/>
  <c r="A4042" i="3"/>
  <c r="A4032" i="3"/>
  <c r="A4022" i="3"/>
  <c r="A4012" i="3"/>
  <c r="A4002" i="3"/>
  <c r="A3992" i="3"/>
  <c r="A3982" i="3"/>
  <c r="A3972" i="3"/>
  <c r="A3962" i="3"/>
  <c r="A3952" i="3"/>
  <c r="A3942" i="3"/>
  <c r="A3932" i="3"/>
  <c r="A3922" i="3"/>
  <c r="A3912" i="3"/>
  <c r="A3902" i="3"/>
  <c r="A3892" i="3"/>
  <c r="A3882" i="3"/>
  <c r="A3872" i="3"/>
  <c r="A3862" i="3"/>
  <c r="A3852" i="3"/>
  <c r="A3842" i="3"/>
  <c r="A3832" i="3"/>
  <c r="A3822" i="3"/>
  <c r="A3812" i="3"/>
  <c r="A3802" i="3"/>
  <c r="A3792" i="3"/>
  <c r="A3782" i="3"/>
  <c r="A3772" i="3"/>
  <c r="A3762" i="3"/>
  <c r="A3752" i="3"/>
  <c r="A3742" i="3"/>
  <c r="A3732" i="3"/>
  <c r="A3722" i="3"/>
  <c r="A3712" i="3"/>
  <c r="A3702" i="3"/>
  <c r="A3692" i="3"/>
  <c r="A3682" i="3"/>
  <c r="A3672" i="3"/>
  <c r="A3662" i="3"/>
  <c r="A3652" i="3"/>
  <c r="A3642" i="3"/>
  <c r="A3632" i="3"/>
  <c r="A3622" i="3"/>
  <c r="A3612" i="3"/>
  <c r="A3602" i="3"/>
  <c r="A3592" i="3"/>
  <c r="A3582" i="3"/>
  <c r="A3572" i="3"/>
  <c r="A3562" i="3"/>
  <c r="A3552" i="3"/>
  <c r="A3542" i="3"/>
  <c r="A3532" i="3"/>
  <c r="A3522" i="3"/>
  <c r="A3512" i="3"/>
  <c r="A3502" i="3"/>
  <c r="A3492" i="3"/>
  <c r="A3482" i="3"/>
  <c r="A3472" i="3"/>
  <c r="A3462" i="3"/>
  <c r="A3452" i="3"/>
  <c r="A3442" i="3"/>
  <c r="A3432" i="3"/>
  <c r="A3422" i="3"/>
  <c r="A3412" i="3"/>
  <c r="A3402" i="3"/>
  <c r="A3392" i="3"/>
  <c r="A3382" i="3"/>
  <c r="A3372" i="3"/>
  <c r="A3362" i="3"/>
  <c r="A3352" i="3"/>
  <c r="A3342" i="3"/>
  <c r="A3332" i="3"/>
  <c r="A3322" i="3"/>
  <c r="A3312" i="3"/>
  <c r="A3302" i="3"/>
  <c r="A3292" i="3"/>
  <c r="A3282" i="3"/>
  <c r="A3272" i="3"/>
  <c r="A3262" i="3"/>
  <c r="A3252" i="3"/>
  <c r="A3242" i="3"/>
  <c r="A3232" i="3"/>
  <c r="A3222" i="3"/>
  <c r="A3212" i="3"/>
  <c r="A3202" i="3"/>
  <c r="A3192" i="3"/>
  <c r="A3182" i="3"/>
  <c r="A3172" i="3"/>
  <c r="A3162" i="3"/>
  <c r="A3152" i="3"/>
  <c r="A3142" i="3"/>
  <c r="A3132" i="3"/>
  <c r="A3122" i="3"/>
  <c r="A3112" i="3"/>
  <c r="A3102" i="3"/>
  <c r="A3092" i="3"/>
  <c r="A3082" i="3"/>
  <c r="A3072" i="3"/>
  <c r="A3062" i="3"/>
  <c r="A3052" i="3"/>
  <c r="A3042" i="3"/>
  <c r="A3032" i="3"/>
  <c r="A3022" i="3"/>
  <c r="A3012" i="3"/>
  <c r="A3002" i="3"/>
  <c r="A2992" i="3"/>
  <c r="A2982" i="3"/>
  <c r="A2972" i="3"/>
  <c r="A2962" i="3"/>
  <c r="A2952" i="3"/>
  <c r="A2942" i="3"/>
  <c r="A2932" i="3"/>
  <c r="A2922" i="3"/>
  <c r="A2912" i="3"/>
  <c r="A2902" i="3"/>
  <c r="A2892" i="3"/>
  <c r="A2882" i="3"/>
  <c r="A2872" i="3"/>
  <c r="A2862" i="3"/>
  <c r="A2852" i="3"/>
  <c r="A2842" i="3"/>
  <c r="A2832" i="3"/>
  <c r="A2822" i="3"/>
  <c r="A2812" i="3"/>
  <c r="A2802" i="3"/>
  <c r="A2792" i="3"/>
  <c r="A2782" i="3"/>
  <c r="A2772" i="3"/>
  <c r="A2762" i="3"/>
  <c r="A2752" i="3"/>
  <c r="A2742" i="3"/>
  <c r="A2732" i="3"/>
  <c r="A2722" i="3"/>
  <c r="A2712" i="3"/>
  <c r="A2702" i="3"/>
  <c r="A2692" i="3"/>
  <c r="A2682" i="3"/>
  <c r="A2672" i="3"/>
  <c r="A2662" i="3"/>
  <c r="A2652" i="3"/>
  <c r="A2642" i="3"/>
  <c r="A2632" i="3"/>
  <c r="A2622" i="3"/>
  <c r="A2612" i="3"/>
  <c r="A2602" i="3"/>
  <c r="A2592" i="3"/>
  <c r="A2582" i="3"/>
  <c r="A2572" i="3"/>
  <c r="A2562" i="3"/>
  <c r="A2552" i="3"/>
  <c r="A2542" i="3"/>
  <c r="A2532" i="3"/>
  <c r="A2522" i="3"/>
  <c r="A2512" i="3"/>
  <c r="A2502" i="3"/>
  <c r="A2492" i="3"/>
  <c r="A2482" i="3"/>
  <c r="A2472" i="3"/>
  <c r="A2462" i="3"/>
  <c r="A2452" i="3"/>
  <c r="A2442" i="3"/>
  <c r="A2432" i="3"/>
  <c r="A2422" i="3"/>
  <c r="A2412" i="3"/>
  <c r="A2402" i="3"/>
  <c r="A2392" i="3"/>
  <c r="A2382" i="3"/>
  <c r="A2372" i="3"/>
  <c r="A2362" i="3"/>
  <c r="A2352" i="3"/>
  <c r="A2342" i="3"/>
  <c r="A2332" i="3"/>
  <c r="A2322" i="3"/>
  <c r="A2312" i="3"/>
  <c r="A2302" i="3"/>
  <c r="A2292" i="3"/>
  <c r="A2282" i="3"/>
  <c r="A2272" i="3"/>
  <c r="A2262" i="3"/>
  <c r="A2252" i="3"/>
  <c r="A2242" i="3"/>
  <c r="A2232" i="3"/>
  <c r="A2222" i="3"/>
  <c r="A2212" i="3"/>
  <c r="A2202" i="3"/>
  <c r="A2192" i="3"/>
  <c r="A2182" i="3"/>
  <c r="A2172" i="3"/>
  <c r="A2162" i="3"/>
  <c r="A2152" i="3"/>
  <c r="A2142" i="3"/>
  <c r="A2132" i="3"/>
  <c r="A2122" i="3"/>
  <c r="A2112" i="3"/>
  <c r="A2102" i="3"/>
  <c r="A2092" i="3"/>
  <c r="A2082" i="3"/>
  <c r="A2072" i="3"/>
  <c r="A2062" i="3"/>
  <c r="A2052" i="3"/>
  <c r="A2042" i="3"/>
  <c r="A2032" i="3"/>
  <c r="A2022" i="3"/>
  <c r="A2012" i="3"/>
  <c r="A2002" i="3"/>
  <c r="A1992" i="3"/>
  <c r="A1982" i="3"/>
  <c r="A1972" i="3"/>
  <c r="A1962" i="3"/>
  <c r="A1952" i="3"/>
  <c r="A1942" i="3"/>
  <c r="A1932" i="3"/>
  <c r="A1922" i="3"/>
  <c r="A1912" i="3"/>
  <c r="A1902" i="3"/>
  <c r="A1892" i="3"/>
  <c r="A1882" i="3"/>
  <c r="A1872" i="3"/>
  <c r="A1862" i="3"/>
  <c r="A1852" i="3"/>
  <c r="A1842" i="3"/>
  <c r="A1832" i="3"/>
  <c r="A1822" i="3"/>
  <c r="A1812" i="3"/>
  <c r="A1802" i="3"/>
  <c r="A1792" i="3"/>
  <c r="A1782" i="3"/>
  <c r="A1772" i="3"/>
  <c r="A1762" i="3"/>
  <c r="A1752" i="3"/>
  <c r="A1742" i="3"/>
  <c r="A1732" i="3"/>
  <c r="A1722" i="3"/>
  <c r="A1712" i="3"/>
  <c r="A1702" i="3"/>
  <c r="A1692" i="3"/>
  <c r="A1682" i="3"/>
  <c r="A1672" i="3"/>
  <c r="A1662" i="3"/>
  <c r="A1652" i="3"/>
  <c r="A1642" i="3"/>
  <c r="A1632" i="3"/>
  <c r="A1622" i="3"/>
  <c r="A1612" i="3"/>
  <c r="A1602" i="3"/>
  <c r="A1592" i="3"/>
  <c r="A1582" i="3"/>
  <c r="A1572" i="3"/>
  <c r="A1562" i="3"/>
  <c r="A1552" i="3"/>
  <c r="A1542" i="3"/>
  <c r="A1532" i="3"/>
  <c r="A1522" i="3"/>
  <c r="A1512" i="3"/>
  <c r="A1502" i="3"/>
  <c r="A1492" i="3"/>
  <c r="A1482" i="3"/>
  <c r="A1472" i="3"/>
  <c r="A1462" i="3"/>
  <c r="A1452" i="3"/>
  <c r="A1442" i="3"/>
  <c r="A1432" i="3"/>
  <c r="A1422" i="3"/>
  <c r="A1412" i="3"/>
  <c r="A1402" i="3"/>
  <c r="A1392" i="3"/>
  <c r="A1382" i="3"/>
  <c r="A1372" i="3"/>
  <c r="A1362" i="3"/>
  <c r="A1352" i="3"/>
  <c r="A1342" i="3"/>
  <c r="A1332" i="3"/>
  <c r="A1322" i="3"/>
  <c r="A1312" i="3"/>
  <c r="A1302" i="3"/>
  <c r="A1292" i="3"/>
  <c r="A1282" i="3"/>
  <c r="A1272" i="3"/>
  <c r="A1262" i="3"/>
  <c r="A1252" i="3"/>
  <c r="A1242" i="3"/>
  <c r="A1232" i="3"/>
  <c r="A1222" i="3"/>
  <c r="A1212" i="3"/>
  <c r="A1202" i="3"/>
  <c r="A1192" i="3"/>
  <c r="A1182" i="3"/>
  <c r="A1172" i="3"/>
  <c r="A1162" i="3"/>
  <c r="A1152" i="3"/>
  <c r="A1142" i="3"/>
  <c r="A1132" i="3"/>
  <c r="A1122" i="3"/>
  <c r="A1112" i="3"/>
  <c r="A1102" i="3"/>
  <c r="A1092" i="3"/>
  <c r="A1082" i="3"/>
  <c r="A1072" i="3"/>
  <c r="A1062" i="3"/>
  <c r="A1052" i="3"/>
  <c r="A1042" i="3"/>
  <c r="A1032" i="3"/>
  <c r="A1022" i="3"/>
  <c r="A1012" i="3"/>
  <c r="A1002" i="3"/>
  <c r="A992" i="3"/>
  <c r="A982" i="3"/>
  <c r="A972" i="3"/>
  <c r="A962" i="3"/>
  <c r="A952" i="3"/>
  <c r="A942" i="3"/>
  <c r="A932" i="3"/>
  <c r="A922" i="3"/>
  <c r="A912" i="3"/>
  <c r="A902" i="3"/>
  <c r="A892" i="3"/>
  <c r="A882" i="3"/>
  <c r="A872" i="3"/>
  <c r="A862" i="3"/>
  <c r="A852" i="3"/>
  <c r="A842" i="3"/>
  <c r="A832" i="3"/>
  <c r="A822" i="3"/>
  <c r="A812" i="3"/>
  <c r="A802" i="3"/>
  <c r="A792" i="3"/>
  <c r="A782" i="3"/>
  <c r="A772" i="3"/>
  <c r="A762" i="3"/>
  <c r="A752" i="3"/>
  <c r="A742" i="3"/>
  <c r="A732" i="3"/>
  <c r="A722" i="3"/>
  <c r="A712" i="3"/>
  <c r="A702" i="3"/>
  <c r="A692" i="3"/>
  <c r="A682" i="3"/>
  <c r="A672" i="3"/>
  <c r="A662" i="3"/>
  <c r="A652" i="3"/>
  <c r="A642" i="3"/>
  <c r="A632" i="3"/>
  <c r="A622" i="3"/>
  <c r="A612" i="3"/>
  <c r="A602" i="3"/>
  <c r="A592" i="3"/>
  <c r="A582" i="3"/>
  <c r="A572" i="3"/>
  <c r="A562" i="3"/>
  <c r="A552" i="3"/>
  <c r="A542" i="3"/>
  <c r="A532" i="3"/>
  <c r="A522" i="3"/>
  <c r="A512" i="3"/>
  <c r="A502" i="3"/>
  <c r="A492" i="3"/>
  <c r="A482" i="3"/>
  <c r="A472" i="3"/>
  <c r="A462" i="3"/>
  <c r="A452" i="3"/>
  <c r="A442" i="3"/>
  <c r="A432" i="3"/>
  <c r="A422" i="3"/>
  <c r="A412" i="3"/>
  <c r="A402" i="3"/>
  <c r="A392" i="3"/>
  <c r="A382" i="3"/>
  <c r="A372" i="3"/>
  <c r="A362" i="3"/>
  <c r="A352" i="3"/>
  <c r="A342" i="3"/>
  <c r="A332" i="3"/>
  <c r="A322" i="3"/>
  <c r="A312" i="3"/>
  <c r="A302" i="3"/>
  <c r="A292" i="3"/>
  <c r="A282" i="3"/>
  <c r="A272" i="3"/>
  <c r="A262" i="3"/>
  <c r="A252" i="3"/>
  <c r="A242" i="3"/>
  <c r="A232" i="3"/>
  <c r="A222" i="3"/>
  <c r="A212" i="3"/>
  <c r="A202" i="3"/>
  <c r="A192" i="3"/>
  <c r="A182" i="3"/>
  <c r="A172" i="3"/>
  <c r="A162" i="3"/>
  <c r="A152" i="3"/>
  <c r="A142" i="3"/>
  <c r="A132" i="3"/>
  <c r="A122" i="3"/>
  <c r="A112" i="3"/>
  <c r="A102" i="3"/>
  <c r="A92" i="3"/>
  <c r="A82" i="3"/>
  <c r="A72" i="3"/>
  <c r="A62" i="3"/>
  <c r="A52" i="3"/>
  <c r="A42" i="3"/>
  <c r="A32" i="3"/>
  <c r="A22" i="3"/>
  <c r="A12" i="3"/>
  <c r="A2" i="3"/>
  <c r="A1200" i="2"/>
  <c r="A1197" i="2"/>
  <c r="B1198" i="2" s="1"/>
  <c r="A1194" i="2"/>
  <c r="B1195" i="2" s="1"/>
  <c r="A1191" i="2"/>
  <c r="B1192" i="2" s="1"/>
  <c r="A1188" i="2"/>
  <c r="B1189" i="2" s="1"/>
  <c r="A1185" i="2"/>
  <c r="B1186" i="2" s="1"/>
  <c r="A1182" i="2"/>
  <c r="B1183" i="2" s="1"/>
  <c r="A1179" i="2"/>
  <c r="B1180" i="2" s="1"/>
  <c r="A1176" i="2"/>
  <c r="B1177" i="2" s="1"/>
  <c r="A1173" i="2"/>
  <c r="B1174" i="2" s="1"/>
  <c r="A1170" i="2"/>
  <c r="B1171" i="2" s="1"/>
  <c r="A1167" i="2"/>
  <c r="B1168" i="2" s="1"/>
  <c r="A1164" i="2"/>
  <c r="B1165" i="2" s="1"/>
  <c r="A1161" i="2"/>
  <c r="B1162" i="2" s="1"/>
  <c r="A1158" i="2"/>
  <c r="B1159" i="2" s="1"/>
  <c r="A1155" i="2"/>
  <c r="B1156" i="2" s="1"/>
  <c r="A1152" i="2"/>
  <c r="B1153" i="2" s="1"/>
  <c r="A1149" i="2"/>
  <c r="B1150" i="2" s="1"/>
  <c r="A1146" i="2"/>
  <c r="B1147" i="2" s="1"/>
  <c r="A1143" i="2"/>
  <c r="B1144" i="2" s="1"/>
  <c r="A1140" i="2"/>
  <c r="B1141" i="2" s="1"/>
  <c r="A1137" i="2"/>
  <c r="B1138" i="2" s="1"/>
  <c r="A1134" i="2"/>
  <c r="B1135" i="2" s="1"/>
  <c r="A1131" i="2"/>
  <c r="B1132" i="2" s="1"/>
  <c r="A1128" i="2"/>
  <c r="B1129" i="2" s="1"/>
  <c r="A1125" i="2"/>
  <c r="B1126" i="2" s="1"/>
  <c r="A1122" i="2"/>
  <c r="B1123" i="2" s="1"/>
  <c r="A1119" i="2"/>
  <c r="B1120" i="2" s="1"/>
  <c r="A1116" i="2"/>
  <c r="B1117" i="2" s="1"/>
  <c r="A1113" i="2"/>
  <c r="B1114" i="2" s="1"/>
  <c r="A1110" i="2"/>
  <c r="B1111" i="2" s="1"/>
  <c r="A1107" i="2"/>
  <c r="B1108" i="2" s="1"/>
  <c r="A1104" i="2"/>
  <c r="B1105" i="2" s="1"/>
  <c r="A1101" i="2"/>
  <c r="B1102" i="2" s="1"/>
  <c r="A1098" i="2"/>
  <c r="B1099" i="2" s="1"/>
  <c r="A1095" i="2"/>
  <c r="B1096" i="2" s="1"/>
  <c r="A1092" i="2"/>
  <c r="B1093" i="2" s="1"/>
  <c r="A1089" i="2"/>
  <c r="B1090" i="2" s="1"/>
  <c r="A1086" i="2"/>
  <c r="B1087" i="2" s="1"/>
  <c r="A1083" i="2"/>
  <c r="B1084" i="2" s="1"/>
  <c r="A1080" i="2"/>
  <c r="B1081" i="2" s="1"/>
  <c r="A1077" i="2"/>
  <c r="B1078" i="2" s="1"/>
  <c r="A1074" i="2"/>
  <c r="B1075" i="2" s="1"/>
  <c r="A1071" i="2"/>
  <c r="B1072" i="2" s="1"/>
  <c r="A1068" i="2"/>
  <c r="B1069" i="2" s="1"/>
  <c r="A1065" i="2"/>
  <c r="B1066" i="2" s="1"/>
  <c r="A1062" i="2"/>
  <c r="B1063" i="2" s="1"/>
  <c r="A1059" i="2"/>
  <c r="B1060" i="2" s="1"/>
  <c r="A1056" i="2"/>
  <c r="B1057" i="2" s="1"/>
  <c r="A1053" i="2"/>
  <c r="B1054" i="2" s="1"/>
  <c r="A1050" i="2"/>
  <c r="B1051" i="2" s="1"/>
  <c r="A1047" i="2"/>
  <c r="B1048" i="2" s="1"/>
  <c r="A1044" i="2"/>
  <c r="B1045" i="2" s="1"/>
  <c r="A1041" i="2"/>
  <c r="B1042" i="2" s="1"/>
  <c r="A1038" i="2"/>
  <c r="B1039" i="2" s="1"/>
  <c r="A1035" i="2"/>
  <c r="B1036" i="2" s="1"/>
  <c r="A1032" i="2"/>
  <c r="B1033" i="2" s="1"/>
  <c r="A1029" i="2"/>
  <c r="B1030" i="2" s="1"/>
  <c r="A1026" i="2"/>
  <c r="B1027" i="2" s="1"/>
  <c r="A1023" i="2"/>
  <c r="B1024" i="2" s="1"/>
  <c r="A1020" i="2"/>
  <c r="B1021" i="2" s="1"/>
  <c r="A1017" i="2"/>
  <c r="B1018" i="2" s="1"/>
  <c r="A1014" i="2"/>
  <c r="B1015" i="2" s="1"/>
  <c r="A1011" i="2"/>
  <c r="B1012" i="2" s="1"/>
  <c r="A1008" i="2"/>
  <c r="B1009" i="2" s="1"/>
  <c r="A1005" i="2"/>
  <c r="B1006" i="2" s="1"/>
  <c r="A1002" i="2"/>
  <c r="B1003" i="2" s="1"/>
  <c r="A999" i="2"/>
  <c r="B1000" i="2" s="1"/>
  <c r="A996" i="2"/>
  <c r="B997" i="2" s="1"/>
  <c r="A993" i="2"/>
  <c r="B994" i="2" s="1"/>
  <c r="A990" i="2"/>
  <c r="B991" i="2" s="1"/>
  <c r="A987" i="2"/>
  <c r="B988" i="2" s="1"/>
  <c r="A984" i="2"/>
  <c r="B985" i="2" s="1"/>
  <c r="A981" i="2"/>
  <c r="B982" i="2" s="1"/>
  <c r="A978" i="2"/>
  <c r="B979" i="2" s="1"/>
  <c r="A975" i="2"/>
  <c r="B976" i="2" s="1"/>
  <c r="A972" i="2"/>
  <c r="B973" i="2" s="1"/>
  <c r="A969" i="2"/>
  <c r="B970" i="2" s="1"/>
  <c r="A966" i="2"/>
  <c r="B967" i="2" s="1"/>
  <c r="A963" i="2"/>
  <c r="B964" i="2" s="1"/>
  <c r="A960" i="2"/>
  <c r="B961" i="2" s="1"/>
  <c r="A957" i="2"/>
  <c r="B958" i="2" s="1"/>
  <c r="A954" i="2"/>
  <c r="B955" i="2" s="1"/>
  <c r="A951" i="2"/>
  <c r="B952" i="2" s="1"/>
  <c r="A948" i="2"/>
  <c r="B949" i="2" s="1"/>
  <c r="A945" i="2"/>
  <c r="B946" i="2" s="1"/>
  <c r="A942" i="2"/>
  <c r="B943" i="2" s="1"/>
  <c r="A939" i="2"/>
  <c r="B940" i="2" s="1"/>
  <c r="A936" i="2"/>
  <c r="B937" i="2" s="1"/>
  <c r="A933" i="2"/>
  <c r="B934" i="2" s="1"/>
  <c r="A930" i="2"/>
  <c r="B931" i="2" s="1"/>
  <c r="A927" i="2"/>
  <c r="B928" i="2" s="1"/>
  <c r="A924" i="2"/>
  <c r="B925" i="2" s="1"/>
  <c r="A921" i="2"/>
  <c r="B922" i="2" s="1"/>
  <c r="A918" i="2"/>
  <c r="B919" i="2" s="1"/>
  <c r="A915" i="2"/>
  <c r="B916" i="2" s="1"/>
  <c r="A912" i="2"/>
  <c r="B913" i="2" s="1"/>
  <c r="A909" i="2"/>
  <c r="B910" i="2" s="1"/>
  <c r="A906" i="2"/>
  <c r="B907" i="2" s="1"/>
  <c r="A903" i="2"/>
  <c r="B904" i="2" s="1"/>
  <c r="A900" i="2"/>
  <c r="B901" i="2" s="1"/>
  <c r="A897" i="2"/>
  <c r="B898" i="2" s="1"/>
  <c r="A894" i="2"/>
  <c r="B895" i="2" s="1"/>
  <c r="A891" i="2"/>
  <c r="B892" i="2" s="1"/>
  <c r="A888" i="2"/>
  <c r="B889" i="2" s="1"/>
  <c r="A885" i="2"/>
  <c r="B886" i="2" s="1"/>
  <c r="A882" i="2"/>
  <c r="B883" i="2" s="1"/>
  <c r="A879" i="2"/>
  <c r="B880" i="2" s="1"/>
  <c r="A876" i="2"/>
  <c r="B877" i="2" s="1"/>
  <c r="A873" i="2"/>
  <c r="B874" i="2" s="1"/>
  <c r="A870" i="2"/>
  <c r="B871" i="2" s="1"/>
  <c r="A867" i="2"/>
  <c r="B868" i="2" s="1"/>
  <c r="A864" i="2"/>
  <c r="B865" i="2" s="1"/>
  <c r="A861" i="2"/>
  <c r="B862" i="2" s="1"/>
  <c r="A858" i="2"/>
  <c r="B859" i="2" s="1"/>
  <c r="A855" i="2"/>
  <c r="B856" i="2" s="1"/>
  <c r="A852" i="2"/>
  <c r="B853" i="2" s="1"/>
  <c r="A849" i="2"/>
  <c r="B850" i="2" s="1"/>
  <c r="A846" i="2"/>
  <c r="B847" i="2" s="1"/>
  <c r="A843" i="2"/>
  <c r="B844" i="2" s="1"/>
  <c r="A840" i="2"/>
  <c r="B841" i="2" s="1"/>
  <c r="A837" i="2"/>
  <c r="B838" i="2" s="1"/>
  <c r="A834" i="2"/>
  <c r="B835" i="2" s="1"/>
  <c r="A831" i="2"/>
  <c r="B832" i="2" s="1"/>
  <c r="A828" i="2"/>
  <c r="B829" i="2" s="1"/>
  <c r="A825" i="2"/>
  <c r="B826" i="2" s="1"/>
  <c r="A822" i="2"/>
  <c r="B823" i="2" s="1"/>
  <c r="A819" i="2"/>
  <c r="B820" i="2" s="1"/>
  <c r="A816" i="2"/>
  <c r="B817" i="2" s="1"/>
  <c r="A813" i="2"/>
  <c r="B814" i="2" s="1"/>
  <c r="A810" i="2"/>
  <c r="B811" i="2" s="1"/>
  <c r="A807" i="2"/>
  <c r="B808" i="2" s="1"/>
  <c r="A804" i="2"/>
  <c r="B805" i="2" s="1"/>
  <c r="A801" i="2"/>
  <c r="B802" i="2" s="1"/>
  <c r="A798" i="2"/>
  <c r="B799" i="2" s="1"/>
  <c r="A795" i="2"/>
  <c r="B796" i="2" s="1"/>
  <c r="A792" i="2"/>
  <c r="B793" i="2" s="1"/>
  <c r="A789" i="2"/>
  <c r="B790" i="2" s="1"/>
  <c r="A786" i="2"/>
  <c r="B787" i="2" s="1"/>
  <c r="A783" i="2"/>
  <c r="B784" i="2" s="1"/>
  <c r="A780" i="2"/>
  <c r="B781" i="2" s="1"/>
  <c r="A777" i="2"/>
  <c r="B778" i="2" s="1"/>
  <c r="A774" i="2"/>
  <c r="B775" i="2" s="1"/>
  <c r="A771" i="2"/>
  <c r="B772" i="2" s="1"/>
  <c r="A768" i="2"/>
  <c r="B769" i="2" s="1"/>
  <c r="A765" i="2"/>
  <c r="B766" i="2" s="1"/>
  <c r="A762" i="2"/>
  <c r="B763" i="2" s="1"/>
  <c r="A759" i="2"/>
  <c r="B760" i="2" s="1"/>
  <c r="A756" i="2"/>
  <c r="B757" i="2" s="1"/>
  <c r="A753" i="2"/>
  <c r="B754" i="2" s="1"/>
  <c r="A750" i="2"/>
  <c r="B751" i="2" s="1"/>
  <c r="A747" i="2"/>
  <c r="B748" i="2" s="1"/>
  <c r="A744" i="2"/>
  <c r="B745" i="2" s="1"/>
  <c r="A741" i="2"/>
  <c r="B742" i="2" s="1"/>
  <c r="A738" i="2"/>
  <c r="B739" i="2" s="1"/>
  <c r="A735" i="2"/>
  <c r="B736" i="2" s="1"/>
  <c r="A732" i="2"/>
  <c r="B733" i="2" s="1"/>
  <c r="A729" i="2"/>
  <c r="B730" i="2" s="1"/>
  <c r="A726" i="2"/>
  <c r="B727" i="2" s="1"/>
  <c r="A723" i="2"/>
  <c r="B724" i="2" s="1"/>
  <c r="A720" i="2"/>
  <c r="B721" i="2" s="1"/>
  <c r="A717" i="2"/>
  <c r="B718" i="2" s="1"/>
  <c r="A714" i="2"/>
  <c r="B715" i="2" s="1"/>
  <c r="A711" i="2"/>
  <c r="B712" i="2" s="1"/>
  <c r="A708" i="2"/>
  <c r="B709" i="2" s="1"/>
  <c r="A705" i="2"/>
  <c r="B706" i="2" s="1"/>
  <c r="A702" i="2"/>
  <c r="B703" i="2" s="1"/>
  <c r="A699" i="2"/>
  <c r="B700" i="2" s="1"/>
  <c r="A696" i="2"/>
  <c r="B697" i="2" s="1"/>
  <c r="A693" i="2"/>
  <c r="B694" i="2" s="1"/>
  <c r="A690" i="2"/>
  <c r="B691" i="2" s="1"/>
  <c r="A687" i="2"/>
  <c r="B688" i="2" s="1"/>
  <c r="A684" i="2"/>
  <c r="B685" i="2" s="1"/>
  <c r="A681" i="2"/>
  <c r="B682" i="2" s="1"/>
  <c r="A678" i="2"/>
  <c r="B679" i="2" s="1"/>
  <c r="A675" i="2"/>
  <c r="B676" i="2" s="1"/>
  <c r="A672" i="2"/>
  <c r="B673" i="2" s="1"/>
  <c r="A669" i="2"/>
  <c r="B670" i="2" s="1"/>
  <c r="A666" i="2"/>
  <c r="B667" i="2" s="1"/>
  <c r="A663" i="2"/>
  <c r="B664" i="2" s="1"/>
  <c r="A660" i="2"/>
  <c r="B661" i="2" s="1"/>
  <c r="A657" i="2"/>
  <c r="B658" i="2" s="1"/>
  <c r="A654" i="2"/>
  <c r="B655" i="2" s="1"/>
  <c r="A651" i="2"/>
  <c r="B652" i="2" s="1"/>
  <c r="A648" i="2"/>
  <c r="B649" i="2" s="1"/>
  <c r="A645" i="2"/>
  <c r="B646" i="2" s="1"/>
  <c r="A642" i="2"/>
  <c r="B643" i="2" s="1"/>
  <c r="A639" i="2"/>
  <c r="B640" i="2" s="1"/>
  <c r="A636" i="2"/>
  <c r="B637" i="2" s="1"/>
  <c r="A633" i="2"/>
  <c r="B634" i="2" s="1"/>
  <c r="A630" i="2"/>
  <c r="B631" i="2" s="1"/>
  <c r="A627" i="2"/>
  <c r="B628" i="2" s="1"/>
  <c r="A624" i="2"/>
  <c r="B625" i="2" s="1"/>
  <c r="A621" i="2"/>
  <c r="B622" i="2" s="1"/>
  <c r="A618" i="2"/>
  <c r="B619" i="2" s="1"/>
  <c r="A615" i="2"/>
  <c r="B616" i="2" s="1"/>
  <c r="A612" i="2"/>
  <c r="B613" i="2" s="1"/>
  <c r="A609" i="2"/>
  <c r="B610" i="2" s="1"/>
  <c r="A606" i="2"/>
  <c r="B607" i="2" s="1"/>
  <c r="A603" i="2"/>
  <c r="B604" i="2" s="1"/>
  <c r="A600" i="2"/>
  <c r="B601" i="2" s="1"/>
  <c r="A597" i="2"/>
  <c r="B598" i="2" s="1"/>
  <c r="A594" i="2"/>
  <c r="B595" i="2" s="1"/>
  <c r="A591" i="2"/>
  <c r="B592" i="2" s="1"/>
  <c r="A588" i="2"/>
  <c r="B589" i="2" s="1"/>
  <c r="A585" i="2"/>
  <c r="B586" i="2" s="1"/>
  <c r="A582" i="2"/>
  <c r="B583" i="2" s="1"/>
  <c r="A579" i="2"/>
  <c r="B580" i="2" s="1"/>
  <c r="A576" i="2"/>
  <c r="B577" i="2" s="1"/>
  <c r="A573" i="2"/>
  <c r="B574" i="2" s="1"/>
  <c r="A570" i="2"/>
  <c r="B571" i="2" s="1"/>
  <c r="A567" i="2"/>
  <c r="B568" i="2" s="1"/>
  <c r="A564" i="2"/>
  <c r="B565" i="2" s="1"/>
  <c r="A561" i="2"/>
  <c r="B562" i="2" s="1"/>
  <c r="A558" i="2"/>
  <c r="B559" i="2" s="1"/>
  <c r="A555" i="2"/>
  <c r="B556" i="2" s="1"/>
  <c r="A552" i="2"/>
  <c r="B553" i="2" s="1"/>
  <c r="A549" i="2"/>
  <c r="B550" i="2" s="1"/>
  <c r="A546" i="2"/>
  <c r="B547" i="2" s="1"/>
  <c r="A543" i="2"/>
  <c r="B544" i="2" s="1"/>
  <c r="A540" i="2"/>
  <c r="B541" i="2" s="1"/>
  <c r="A537" i="2"/>
  <c r="B538" i="2" s="1"/>
  <c r="A534" i="2"/>
  <c r="B535" i="2" s="1"/>
  <c r="A531" i="2"/>
  <c r="B532" i="2" s="1"/>
  <c r="A528" i="2"/>
  <c r="B529" i="2" s="1"/>
  <c r="A525" i="2"/>
  <c r="B526" i="2" s="1"/>
  <c r="A522" i="2"/>
  <c r="B523" i="2" s="1"/>
  <c r="A519" i="2"/>
  <c r="B520" i="2" s="1"/>
  <c r="A516" i="2"/>
  <c r="B517" i="2" s="1"/>
  <c r="A513" i="2"/>
  <c r="B514" i="2" s="1"/>
  <c r="A510" i="2"/>
  <c r="B511" i="2" s="1"/>
  <c r="A507" i="2"/>
  <c r="B508" i="2" s="1"/>
  <c r="A504" i="2"/>
  <c r="B505" i="2" s="1"/>
  <c r="A501" i="2"/>
  <c r="B502" i="2" s="1"/>
  <c r="A498" i="2"/>
  <c r="B499" i="2" s="1"/>
  <c r="A495" i="2"/>
  <c r="B496" i="2" s="1"/>
  <c r="A492" i="2"/>
  <c r="B493" i="2" s="1"/>
  <c r="A489" i="2"/>
  <c r="B490" i="2" s="1"/>
  <c r="A486" i="2"/>
  <c r="B487" i="2" s="1"/>
  <c r="A483" i="2"/>
  <c r="B484" i="2" s="1"/>
  <c r="A480" i="2"/>
  <c r="B481" i="2" s="1"/>
  <c r="A477" i="2"/>
  <c r="B478" i="2" s="1"/>
  <c r="A474" i="2"/>
  <c r="B475" i="2" s="1"/>
  <c r="A471" i="2"/>
  <c r="B472" i="2" s="1"/>
  <c r="A468" i="2"/>
  <c r="B469" i="2" s="1"/>
  <c r="A465" i="2"/>
  <c r="B466" i="2" s="1"/>
  <c r="A462" i="2"/>
  <c r="B463" i="2" s="1"/>
  <c r="A459" i="2"/>
  <c r="B460" i="2" s="1"/>
  <c r="A456" i="2"/>
  <c r="B457" i="2" s="1"/>
  <c r="A453" i="2"/>
  <c r="B454" i="2" s="1"/>
  <c r="A450" i="2"/>
  <c r="B451" i="2" s="1"/>
  <c r="A447" i="2"/>
  <c r="B448" i="2" s="1"/>
  <c r="A444" i="2"/>
  <c r="B445" i="2" s="1"/>
  <c r="A441" i="2"/>
  <c r="B442" i="2" s="1"/>
  <c r="A438" i="2"/>
  <c r="B439" i="2" s="1"/>
  <c r="A435" i="2"/>
  <c r="B436" i="2" s="1"/>
  <c r="A432" i="2"/>
  <c r="B433" i="2" s="1"/>
  <c r="A429" i="2"/>
  <c r="B430" i="2" s="1"/>
  <c r="A426" i="2"/>
  <c r="B427" i="2" s="1"/>
  <c r="A423" i="2"/>
  <c r="B424" i="2" s="1"/>
  <c r="A420" i="2"/>
  <c r="B421" i="2" s="1"/>
  <c r="A417" i="2"/>
  <c r="B418" i="2" s="1"/>
  <c r="A414" i="2"/>
  <c r="B415" i="2" s="1"/>
  <c r="A411" i="2"/>
  <c r="B412" i="2" s="1"/>
  <c r="A408" i="2"/>
  <c r="B409" i="2" s="1"/>
  <c r="A405" i="2"/>
  <c r="B406" i="2" s="1"/>
  <c r="A402" i="2"/>
  <c r="B403" i="2" s="1"/>
  <c r="A399" i="2"/>
  <c r="B400" i="2" s="1"/>
  <c r="A396" i="2"/>
  <c r="B397" i="2" s="1"/>
  <c r="A393" i="2"/>
  <c r="B394" i="2" s="1"/>
  <c r="A390" i="2"/>
  <c r="B391" i="2" s="1"/>
  <c r="A387" i="2"/>
  <c r="B388" i="2" s="1"/>
  <c r="A384" i="2"/>
  <c r="B385" i="2" s="1"/>
  <c r="A381" i="2"/>
  <c r="B382" i="2" s="1"/>
  <c r="A378" i="2"/>
  <c r="B379" i="2" s="1"/>
  <c r="A375" i="2"/>
  <c r="B376" i="2" s="1"/>
  <c r="A372" i="2"/>
  <c r="B373" i="2" s="1"/>
  <c r="A369" i="2"/>
  <c r="B370" i="2" s="1"/>
  <c r="A366" i="2"/>
  <c r="B367" i="2" s="1"/>
  <c r="A363" i="2"/>
  <c r="B364" i="2" s="1"/>
  <c r="A360" i="2"/>
  <c r="B361" i="2" s="1"/>
  <c r="A357" i="2"/>
  <c r="B358" i="2" s="1"/>
  <c r="A354" i="2"/>
  <c r="B355" i="2" s="1"/>
  <c r="A351" i="2"/>
  <c r="B352" i="2" s="1"/>
  <c r="A348" i="2"/>
  <c r="B349" i="2" s="1"/>
  <c r="A345" i="2"/>
  <c r="B346" i="2" s="1"/>
  <c r="A342" i="2"/>
  <c r="B343" i="2" s="1"/>
  <c r="A339" i="2"/>
  <c r="B340" i="2" s="1"/>
  <c r="A336" i="2"/>
  <c r="B337" i="2" s="1"/>
  <c r="A333" i="2"/>
  <c r="B334" i="2" s="1"/>
  <c r="A330" i="2"/>
  <c r="B331" i="2" s="1"/>
  <c r="A327" i="2"/>
  <c r="B328" i="2" s="1"/>
  <c r="A324" i="2"/>
  <c r="B325" i="2" s="1"/>
  <c r="A321" i="2"/>
  <c r="B322" i="2" s="1"/>
  <c r="A318" i="2"/>
  <c r="B319" i="2" s="1"/>
  <c r="A315" i="2"/>
  <c r="B316" i="2" s="1"/>
  <c r="A312" i="2"/>
  <c r="B313" i="2" s="1"/>
  <c r="A309" i="2"/>
  <c r="B310" i="2" s="1"/>
  <c r="A306" i="2"/>
  <c r="B307" i="2" s="1"/>
  <c r="A303" i="2"/>
  <c r="B304" i="2" s="1"/>
  <c r="A300" i="2"/>
  <c r="B301" i="2" s="1"/>
  <c r="A297" i="2"/>
  <c r="B298" i="2" s="1"/>
  <c r="A294" i="2"/>
  <c r="B295" i="2" s="1"/>
  <c r="A291" i="2"/>
  <c r="B292" i="2" s="1"/>
  <c r="A288" i="2"/>
  <c r="B289" i="2" s="1"/>
  <c r="A285" i="2"/>
  <c r="B286" i="2" s="1"/>
  <c r="A282" i="2"/>
  <c r="B283" i="2" s="1"/>
  <c r="A279" i="2"/>
  <c r="B280" i="2" s="1"/>
  <c r="A276" i="2"/>
  <c r="B277" i="2" s="1"/>
  <c r="A273" i="2"/>
  <c r="B274" i="2" s="1"/>
  <c r="A270" i="2"/>
  <c r="B271" i="2" s="1"/>
  <c r="A267" i="2"/>
  <c r="B268" i="2" s="1"/>
  <c r="A264" i="2"/>
  <c r="B265" i="2" s="1"/>
  <c r="A261" i="2"/>
  <c r="B262" i="2" s="1"/>
  <c r="A258" i="2"/>
  <c r="B259" i="2" s="1"/>
  <c r="A255" i="2"/>
  <c r="B256" i="2" s="1"/>
  <c r="A252" i="2"/>
  <c r="B253" i="2" s="1"/>
  <c r="A249" i="2"/>
  <c r="B250" i="2" s="1"/>
  <c r="A246" i="2"/>
  <c r="B247" i="2" s="1"/>
  <c r="A243" i="2"/>
  <c r="B244" i="2" s="1"/>
  <c r="A240" i="2"/>
  <c r="B241" i="2" s="1"/>
  <c r="A237" i="2"/>
  <c r="B238" i="2" s="1"/>
  <c r="A234" i="2"/>
  <c r="B235" i="2" s="1"/>
  <c r="A231" i="2"/>
  <c r="B232" i="2" s="1"/>
  <c r="A228" i="2"/>
  <c r="B229" i="2" s="1"/>
  <c r="A225" i="2"/>
  <c r="B226" i="2" s="1"/>
  <c r="A222" i="2"/>
  <c r="B223" i="2" s="1"/>
  <c r="A219" i="2"/>
  <c r="B220" i="2" s="1"/>
  <c r="A216" i="2"/>
  <c r="B217" i="2" s="1"/>
  <c r="A213" i="2"/>
  <c r="B214" i="2" s="1"/>
  <c r="A210" i="2"/>
  <c r="B211" i="2" s="1"/>
  <c r="A207" i="2"/>
  <c r="B208" i="2" s="1"/>
  <c r="A204" i="2"/>
  <c r="B205" i="2" s="1"/>
  <c r="A201" i="2"/>
  <c r="B202" i="2" s="1"/>
  <c r="A198" i="2"/>
  <c r="B199" i="2" s="1"/>
  <c r="A195" i="2"/>
  <c r="B196" i="2" s="1"/>
  <c r="A192" i="2"/>
  <c r="B193" i="2" s="1"/>
  <c r="A189" i="2"/>
  <c r="B190" i="2" s="1"/>
  <c r="A186" i="2"/>
  <c r="B187" i="2" s="1"/>
  <c r="A183" i="2"/>
  <c r="B184" i="2" s="1"/>
  <c r="A180" i="2"/>
  <c r="B181" i="2" s="1"/>
  <c r="A177" i="2"/>
  <c r="B178" i="2" s="1"/>
  <c r="A174" i="2"/>
  <c r="B175" i="2" s="1"/>
  <c r="A171" i="2"/>
  <c r="B172" i="2" s="1"/>
  <c r="A168" i="2"/>
  <c r="B169" i="2" s="1"/>
  <c r="A165" i="2"/>
  <c r="B166" i="2" s="1"/>
  <c r="A162" i="2"/>
  <c r="B163" i="2" s="1"/>
  <c r="A159" i="2"/>
  <c r="B160" i="2" s="1"/>
  <c r="A156" i="2"/>
  <c r="B157" i="2" s="1"/>
  <c r="A153" i="2"/>
  <c r="B154" i="2" s="1"/>
  <c r="A150" i="2"/>
  <c r="B151" i="2" s="1"/>
  <c r="A147" i="2"/>
  <c r="B148" i="2" s="1"/>
  <c r="A144" i="2"/>
  <c r="B145" i="2" s="1"/>
  <c r="A141" i="2"/>
  <c r="B142" i="2" s="1"/>
  <c r="A138" i="2"/>
  <c r="B139" i="2" s="1"/>
  <c r="A135" i="2"/>
  <c r="B136" i="2" s="1"/>
  <c r="A132" i="2"/>
  <c r="B133" i="2" s="1"/>
  <c r="A129" i="2"/>
  <c r="B130" i="2" s="1"/>
  <c r="A126" i="2"/>
  <c r="B127" i="2" s="1"/>
  <c r="A123" i="2"/>
  <c r="B124" i="2" s="1"/>
  <c r="A120" i="2"/>
  <c r="B121" i="2" s="1"/>
  <c r="A117" i="2"/>
  <c r="B118" i="2" s="1"/>
  <c r="A114" i="2"/>
  <c r="B115" i="2" s="1"/>
  <c r="A111" i="2"/>
  <c r="B112" i="2" s="1"/>
  <c r="A108" i="2"/>
  <c r="B109" i="2" s="1"/>
  <c r="A105" i="2"/>
  <c r="B106" i="2" s="1"/>
  <c r="A102" i="2"/>
  <c r="B103" i="2" s="1"/>
  <c r="A99" i="2"/>
  <c r="B100" i="2" s="1"/>
  <c r="A96" i="2"/>
  <c r="B97" i="2" s="1"/>
  <c r="A93" i="2"/>
  <c r="B94" i="2" s="1"/>
  <c r="A90" i="2"/>
  <c r="B91" i="2" s="1"/>
  <c r="A87" i="2"/>
  <c r="B88" i="2" s="1"/>
  <c r="A84" i="2"/>
  <c r="B85" i="2" s="1"/>
  <c r="A81" i="2"/>
  <c r="B82" i="2" s="1"/>
  <c r="A78" i="2"/>
  <c r="B79" i="2" s="1"/>
  <c r="A75" i="2"/>
  <c r="B76" i="2" s="1"/>
  <c r="A72" i="2"/>
  <c r="B73" i="2" s="1"/>
  <c r="A69" i="2"/>
  <c r="B70" i="2" s="1"/>
  <c r="A66" i="2"/>
  <c r="B67" i="2" s="1"/>
  <c r="A63" i="2"/>
  <c r="B64" i="2" s="1"/>
  <c r="A60" i="2"/>
  <c r="B61" i="2" s="1"/>
  <c r="A57" i="2"/>
  <c r="B58" i="2" s="1"/>
  <c r="A54" i="2"/>
  <c r="B55" i="2" s="1"/>
  <c r="A51" i="2"/>
  <c r="B52" i="2" s="1"/>
  <c r="A48" i="2"/>
  <c r="B49" i="2" s="1"/>
  <c r="A45" i="2"/>
  <c r="B46" i="2" s="1"/>
  <c r="A42" i="2"/>
  <c r="B43" i="2" s="1"/>
  <c r="A39" i="2"/>
  <c r="B40" i="2" s="1"/>
  <c r="A36" i="2"/>
  <c r="B37" i="2" s="1"/>
  <c r="A33" i="2"/>
  <c r="B34" i="2" s="1"/>
  <c r="A30" i="2"/>
  <c r="B31" i="2" s="1"/>
  <c r="A27" i="2"/>
  <c r="B28" i="2" s="1"/>
  <c r="A24" i="2"/>
  <c r="B25" i="2" s="1"/>
  <c r="A21" i="2"/>
  <c r="B22" i="2" s="1"/>
  <c r="A18" i="2"/>
  <c r="B19" i="2" s="1"/>
  <c r="A15" i="2"/>
  <c r="B16" i="2" s="1"/>
  <c r="A12" i="2"/>
  <c r="B13" i="2" s="1"/>
  <c r="A9" i="2"/>
  <c r="B10" i="2" s="1"/>
  <c r="A6" i="2"/>
  <c r="B7" i="2" s="1"/>
  <c r="B4" i="2"/>
  <c r="A1200" i="4"/>
  <c r="A1197" i="4"/>
  <c r="B1198" i="4" s="1"/>
  <c r="A1194" i="4"/>
  <c r="B1195" i="4" s="1"/>
  <c r="A1191" i="4"/>
  <c r="B1192" i="4" s="1"/>
  <c r="A1188" i="4"/>
  <c r="B1189" i="4" s="1"/>
  <c r="A1185" i="4"/>
  <c r="B1186" i="4" s="1"/>
  <c r="A1182" i="4"/>
  <c r="B1183" i="4" s="1"/>
  <c r="A1179" i="4"/>
  <c r="B1180" i="4" s="1"/>
  <c r="A1176" i="4"/>
  <c r="B1177" i="4" s="1"/>
  <c r="A1173" i="4"/>
  <c r="B1174" i="4" s="1"/>
  <c r="A1170" i="4"/>
  <c r="B1171" i="4" s="1"/>
  <c r="A1167" i="4"/>
  <c r="B1168" i="4" s="1"/>
  <c r="A1164" i="4"/>
  <c r="B1165" i="4" s="1"/>
  <c r="A1161" i="4"/>
  <c r="B1162" i="4" s="1"/>
  <c r="A1158" i="4"/>
  <c r="B1159" i="4" s="1"/>
  <c r="A1155" i="4"/>
  <c r="B1156" i="4" s="1"/>
  <c r="A1152" i="4"/>
  <c r="B1153" i="4" s="1"/>
  <c r="A1149" i="4"/>
  <c r="B1150" i="4" s="1"/>
  <c r="A1146" i="4"/>
  <c r="B1147" i="4" s="1"/>
  <c r="A1143" i="4"/>
  <c r="B1144" i="4" s="1"/>
  <c r="A1140" i="4"/>
  <c r="B1141" i="4" s="1"/>
  <c r="A1137" i="4"/>
  <c r="B1138" i="4" s="1"/>
  <c r="A1134" i="4"/>
  <c r="B1135" i="4" s="1"/>
  <c r="A1131" i="4"/>
  <c r="B1132" i="4" s="1"/>
  <c r="A1128" i="4"/>
  <c r="B1129" i="4" s="1"/>
  <c r="A1125" i="4"/>
  <c r="B1126" i="4" s="1"/>
  <c r="A1122" i="4"/>
  <c r="B1123" i="4" s="1"/>
  <c r="A1119" i="4"/>
  <c r="B1120" i="4" s="1"/>
  <c r="A1116" i="4"/>
  <c r="B1117" i="4" s="1"/>
  <c r="A1113" i="4"/>
  <c r="B1114" i="4" s="1"/>
  <c r="A1110" i="4"/>
  <c r="B1111" i="4" s="1"/>
  <c r="A1107" i="4"/>
  <c r="B1108" i="4" s="1"/>
  <c r="A1104" i="4"/>
  <c r="B1105" i="4" s="1"/>
  <c r="A1101" i="4"/>
  <c r="B1102" i="4" s="1"/>
  <c r="A1098" i="4"/>
  <c r="B1099" i="4" s="1"/>
  <c r="A1095" i="4"/>
  <c r="B1096" i="4" s="1"/>
  <c r="A1092" i="4"/>
  <c r="B1093" i="4" s="1"/>
  <c r="A1089" i="4"/>
  <c r="B1090" i="4" s="1"/>
  <c r="A1086" i="4"/>
  <c r="B1087" i="4" s="1"/>
  <c r="A1083" i="4"/>
  <c r="B1084" i="4" s="1"/>
  <c r="A1080" i="4"/>
  <c r="B1081" i="4" s="1"/>
  <c r="A1077" i="4"/>
  <c r="B1078" i="4" s="1"/>
  <c r="A1074" i="4"/>
  <c r="B1075" i="4" s="1"/>
  <c r="A1071" i="4"/>
  <c r="B1072" i="4" s="1"/>
  <c r="A1068" i="4"/>
  <c r="B1069" i="4" s="1"/>
  <c r="A1065" i="4"/>
  <c r="B1066" i="4" s="1"/>
  <c r="A1062" i="4"/>
  <c r="B1063" i="4" s="1"/>
  <c r="A1059" i="4"/>
  <c r="B1060" i="4" s="1"/>
  <c r="A1056" i="4"/>
  <c r="B1057" i="4" s="1"/>
  <c r="A1053" i="4"/>
  <c r="B1054" i="4" s="1"/>
  <c r="A1050" i="4"/>
  <c r="B1051" i="4" s="1"/>
  <c r="A1047" i="4"/>
  <c r="B1048" i="4" s="1"/>
  <c r="A1044" i="4"/>
  <c r="B1045" i="4" s="1"/>
  <c r="A1041" i="4"/>
  <c r="B1042" i="4" s="1"/>
  <c r="A1038" i="4"/>
  <c r="B1039" i="4" s="1"/>
  <c r="A1035" i="4"/>
  <c r="B1036" i="4" s="1"/>
  <c r="A1032" i="4"/>
  <c r="B1033" i="4" s="1"/>
  <c r="A1029" i="4"/>
  <c r="B1030" i="4" s="1"/>
  <c r="A1026" i="4"/>
  <c r="B1027" i="4" s="1"/>
  <c r="A1023" i="4"/>
  <c r="B1024" i="4" s="1"/>
  <c r="A1020" i="4"/>
  <c r="B1021" i="4" s="1"/>
  <c r="A1017" i="4"/>
  <c r="B1018" i="4" s="1"/>
  <c r="A1014" i="4"/>
  <c r="B1015" i="4" s="1"/>
  <c r="A1011" i="4"/>
  <c r="B1012" i="4" s="1"/>
  <c r="A1008" i="4"/>
  <c r="B1009" i="4" s="1"/>
  <c r="A1005" i="4"/>
  <c r="B1006" i="4" s="1"/>
  <c r="A1002" i="4"/>
  <c r="B1003" i="4" s="1"/>
  <c r="A999" i="4"/>
  <c r="B1000" i="4" s="1"/>
  <c r="A996" i="4"/>
  <c r="B997" i="4" s="1"/>
  <c r="A993" i="4"/>
  <c r="B994" i="4" s="1"/>
  <c r="A990" i="4"/>
  <c r="B991" i="4" s="1"/>
  <c r="A987" i="4"/>
  <c r="B988" i="4" s="1"/>
  <c r="A984" i="4"/>
  <c r="B985" i="4" s="1"/>
  <c r="A981" i="4"/>
  <c r="B982" i="4" s="1"/>
  <c r="A978" i="4"/>
  <c r="B979" i="4" s="1"/>
  <c r="A975" i="4"/>
  <c r="B976" i="4" s="1"/>
  <c r="A972" i="4"/>
  <c r="B973" i="4" s="1"/>
  <c r="A969" i="4"/>
  <c r="B970" i="4" s="1"/>
  <c r="A966" i="4"/>
  <c r="B967" i="4" s="1"/>
  <c r="A963" i="4"/>
  <c r="B964" i="4" s="1"/>
  <c r="A960" i="4"/>
  <c r="B961" i="4" s="1"/>
  <c r="A957" i="4"/>
  <c r="B958" i="4" s="1"/>
  <c r="A954" i="4"/>
  <c r="B955" i="4" s="1"/>
  <c r="A951" i="4"/>
  <c r="B952" i="4" s="1"/>
  <c r="A948" i="4"/>
  <c r="B949" i="4" s="1"/>
  <c r="A945" i="4"/>
  <c r="B946" i="4" s="1"/>
  <c r="A942" i="4"/>
  <c r="B943" i="4" s="1"/>
  <c r="A939" i="4"/>
  <c r="B940" i="4" s="1"/>
  <c r="A936" i="4"/>
  <c r="B937" i="4" s="1"/>
  <c r="A933" i="4"/>
  <c r="B934" i="4" s="1"/>
  <c r="A930" i="4"/>
  <c r="B931" i="4" s="1"/>
  <c r="A927" i="4"/>
  <c r="B928" i="4" s="1"/>
  <c r="A924" i="4"/>
  <c r="B925" i="4" s="1"/>
  <c r="A921" i="4"/>
  <c r="B922" i="4" s="1"/>
  <c r="A918" i="4"/>
  <c r="B919" i="4" s="1"/>
  <c r="A915" i="4"/>
  <c r="B916" i="4" s="1"/>
  <c r="A912" i="4"/>
  <c r="B913" i="4" s="1"/>
  <c r="A909" i="4"/>
  <c r="B910" i="4" s="1"/>
  <c r="A906" i="4"/>
  <c r="B907" i="4" s="1"/>
  <c r="A903" i="4"/>
  <c r="B904" i="4" s="1"/>
  <c r="A900" i="4"/>
  <c r="B901" i="4" s="1"/>
  <c r="A897" i="4"/>
  <c r="B898" i="4" s="1"/>
  <c r="A894" i="4"/>
  <c r="B895" i="4" s="1"/>
  <c r="A891" i="4"/>
  <c r="B892" i="4" s="1"/>
  <c r="A888" i="4"/>
  <c r="B889" i="4" s="1"/>
  <c r="A885" i="4"/>
  <c r="B886" i="4" s="1"/>
  <c r="A882" i="4"/>
  <c r="B883" i="4" s="1"/>
  <c r="A879" i="4"/>
  <c r="B880" i="4" s="1"/>
  <c r="A876" i="4"/>
  <c r="B877" i="4" s="1"/>
  <c r="A873" i="4"/>
  <c r="B874" i="4" s="1"/>
  <c r="A870" i="4"/>
  <c r="B871" i="4" s="1"/>
  <c r="A867" i="4"/>
  <c r="B868" i="4" s="1"/>
  <c r="A864" i="4"/>
  <c r="B865" i="4" s="1"/>
  <c r="A861" i="4"/>
  <c r="B862" i="4" s="1"/>
  <c r="A858" i="4"/>
  <c r="B859" i="4" s="1"/>
  <c r="A855" i="4"/>
  <c r="B856" i="4" s="1"/>
  <c r="A852" i="4"/>
  <c r="B853" i="4" s="1"/>
  <c r="A849" i="4"/>
  <c r="B850" i="4" s="1"/>
  <c r="A846" i="4"/>
  <c r="B847" i="4" s="1"/>
  <c r="A843" i="4"/>
  <c r="B844" i="4" s="1"/>
  <c r="A840" i="4"/>
  <c r="B841" i="4" s="1"/>
  <c r="A837" i="4"/>
  <c r="B838" i="4" s="1"/>
  <c r="A834" i="4"/>
  <c r="B835" i="4" s="1"/>
  <c r="A831" i="4"/>
  <c r="B832" i="4" s="1"/>
  <c r="A828" i="4"/>
  <c r="B829" i="4" s="1"/>
  <c r="A825" i="4"/>
  <c r="B826" i="4" s="1"/>
  <c r="A822" i="4"/>
  <c r="B823" i="4" s="1"/>
  <c r="A819" i="4"/>
  <c r="B820" i="4" s="1"/>
  <c r="A816" i="4"/>
  <c r="B817" i="4" s="1"/>
  <c r="A813" i="4"/>
  <c r="B814" i="4" s="1"/>
  <c r="A810" i="4"/>
  <c r="B811" i="4" s="1"/>
  <c r="A807" i="4"/>
  <c r="B808" i="4" s="1"/>
  <c r="A804" i="4"/>
  <c r="B805" i="4" s="1"/>
  <c r="A801" i="4"/>
  <c r="B802" i="4" s="1"/>
  <c r="A798" i="4"/>
  <c r="B799" i="4" s="1"/>
  <c r="A795" i="4"/>
  <c r="B796" i="4" s="1"/>
  <c r="A792" i="4"/>
  <c r="B793" i="4" s="1"/>
  <c r="A789" i="4"/>
  <c r="B790" i="4" s="1"/>
  <c r="A786" i="4"/>
  <c r="B787" i="4" s="1"/>
  <c r="A783" i="4"/>
  <c r="B784" i="4" s="1"/>
  <c r="A780" i="4"/>
  <c r="B781" i="4" s="1"/>
  <c r="A777" i="4"/>
  <c r="B778" i="4" s="1"/>
  <c r="A774" i="4"/>
  <c r="B775" i="4" s="1"/>
  <c r="A771" i="4"/>
  <c r="B772" i="4" s="1"/>
  <c r="A768" i="4"/>
  <c r="B769" i="4" s="1"/>
  <c r="A765" i="4"/>
  <c r="B766" i="4" s="1"/>
  <c r="A762" i="4"/>
  <c r="B763" i="4" s="1"/>
  <c r="A759" i="4"/>
  <c r="B760" i="4" s="1"/>
  <c r="A756" i="4"/>
  <c r="B757" i="4" s="1"/>
  <c r="A753" i="4"/>
  <c r="B754" i="4" s="1"/>
  <c r="A750" i="4"/>
  <c r="B751" i="4" s="1"/>
  <c r="A747" i="4"/>
  <c r="B748" i="4" s="1"/>
  <c r="A744" i="4"/>
  <c r="B745" i="4" s="1"/>
  <c r="A741" i="4"/>
  <c r="B742" i="4" s="1"/>
  <c r="A738" i="4"/>
  <c r="B739" i="4" s="1"/>
  <c r="A735" i="4"/>
  <c r="B736" i="4" s="1"/>
  <c r="A732" i="4"/>
  <c r="B733" i="4" s="1"/>
  <c r="A729" i="4"/>
  <c r="B730" i="4" s="1"/>
  <c r="A726" i="4"/>
  <c r="B727" i="4" s="1"/>
  <c r="A723" i="4"/>
  <c r="B724" i="4" s="1"/>
  <c r="A720" i="4"/>
  <c r="B721" i="4" s="1"/>
  <c r="A717" i="4"/>
  <c r="B718" i="4" s="1"/>
  <c r="A714" i="4"/>
  <c r="B715" i="4" s="1"/>
  <c r="A711" i="4"/>
  <c r="B712" i="4" s="1"/>
  <c r="A708" i="4"/>
  <c r="B709" i="4" s="1"/>
  <c r="A705" i="4"/>
  <c r="B706" i="4" s="1"/>
  <c r="A702" i="4"/>
  <c r="B703" i="4" s="1"/>
  <c r="A699" i="4"/>
  <c r="B700" i="4" s="1"/>
  <c r="A696" i="4"/>
  <c r="B697" i="4" s="1"/>
  <c r="A693" i="4"/>
  <c r="B694" i="4" s="1"/>
  <c r="A690" i="4"/>
  <c r="B691" i="4" s="1"/>
  <c r="A687" i="4"/>
  <c r="B688" i="4" s="1"/>
  <c r="A684" i="4"/>
  <c r="B685" i="4" s="1"/>
  <c r="A681" i="4"/>
  <c r="B682" i="4" s="1"/>
  <c r="A678" i="4"/>
  <c r="B679" i="4" s="1"/>
  <c r="A675" i="4"/>
  <c r="B676" i="4" s="1"/>
  <c r="A672" i="4"/>
  <c r="B673" i="4" s="1"/>
  <c r="A669" i="4"/>
  <c r="B670" i="4" s="1"/>
  <c r="A666" i="4"/>
  <c r="B667" i="4" s="1"/>
  <c r="A663" i="4"/>
  <c r="B664" i="4" s="1"/>
  <c r="A660" i="4"/>
  <c r="B661" i="4" s="1"/>
  <c r="A657" i="4"/>
  <c r="B658" i="4" s="1"/>
  <c r="A654" i="4"/>
  <c r="B655" i="4" s="1"/>
  <c r="A651" i="4"/>
  <c r="B652" i="4" s="1"/>
  <c r="A648" i="4"/>
  <c r="B649" i="4" s="1"/>
  <c r="A645" i="4"/>
  <c r="B646" i="4" s="1"/>
  <c r="A642" i="4"/>
  <c r="B643" i="4" s="1"/>
  <c r="A639" i="4"/>
  <c r="B640" i="4" s="1"/>
  <c r="A636" i="4"/>
  <c r="B637" i="4" s="1"/>
  <c r="A633" i="4"/>
  <c r="B634" i="4" s="1"/>
  <c r="A630" i="4"/>
  <c r="B631" i="4" s="1"/>
  <c r="A627" i="4"/>
  <c r="B628" i="4" s="1"/>
  <c r="A624" i="4"/>
  <c r="B625" i="4" s="1"/>
  <c r="A621" i="4"/>
  <c r="B622" i="4" s="1"/>
  <c r="A618" i="4"/>
  <c r="B619" i="4" s="1"/>
  <c r="A615" i="4"/>
  <c r="B616" i="4" s="1"/>
  <c r="A612" i="4"/>
  <c r="B613" i="4" s="1"/>
  <c r="A609" i="4"/>
  <c r="B610" i="4" s="1"/>
  <c r="A606" i="4"/>
  <c r="B607" i="4" s="1"/>
  <c r="A603" i="4"/>
  <c r="B604" i="4" s="1"/>
  <c r="A600" i="4"/>
  <c r="B601" i="4" s="1"/>
  <c r="A597" i="4"/>
  <c r="B598" i="4" s="1"/>
  <c r="A594" i="4"/>
  <c r="B595" i="4" s="1"/>
  <c r="A591" i="4"/>
  <c r="B592" i="4" s="1"/>
  <c r="A588" i="4"/>
  <c r="B589" i="4" s="1"/>
  <c r="A585" i="4"/>
  <c r="B586" i="4" s="1"/>
  <c r="A582" i="4"/>
  <c r="B583" i="4" s="1"/>
  <c r="A579" i="4"/>
  <c r="B580" i="4" s="1"/>
  <c r="A576" i="4"/>
  <c r="B577" i="4" s="1"/>
  <c r="A573" i="4"/>
  <c r="B574" i="4" s="1"/>
  <c r="A570" i="4"/>
  <c r="B571" i="4" s="1"/>
  <c r="A567" i="4"/>
  <c r="B568" i="4" s="1"/>
  <c r="A564" i="4"/>
  <c r="B565" i="4" s="1"/>
  <c r="A561" i="4"/>
  <c r="B562" i="4" s="1"/>
  <c r="A558" i="4"/>
  <c r="B559" i="4" s="1"/>
  <c r="A555" i="4"/>
  <c r="B556" i="4" s="1"/>
  <c r="A552" i="4"/>
  <c r="B553" i="4" s="1"/>
  <c r="A549" i="4"/>
  <c r="B550" i="4" s="1"/>
  <c r="A546" i="4"/>
  <c r="B547" i="4" s="1"/>
  <c r="A543" i="4"/>
  <c r="B544" i="4" s="1"/>
  <c r="A540" i="4"/>
  <c r="B541" i="4" s="1"/>
  <c r="A537" i="4"/>
  <c r="B538" i="4" s="1"/>
  <c r="A534" i="4"/>
  <c r="B535" i="4" s="1"/>
  <c r="A531" i="4"/>
  <c r="B532" i="4" s="1"/>
  <c r="A528" i="4"/>
  <c r="B529" i="4" s="1"/>
  <c r="A525" i="4"/>
  <c r="B526" i="4" s="1"/>
  <c r="A522" i="4"/>
  <c r="B523" i="4" s="1"/>
  <c r="A519" i="4"/>
  <c r="B520" i="4" s="1"/>
  <c r="A516" i="4"/>
  <c r="B517" i="4" s="1"/>
  <c r="A513" i="4"/>
  <c r="B514" i="4" s="1"/>
  <c r="A510" i="4"/>
  <c r="B511" i="4" s="1"/>
  <c r="A507" i="4"/>
  <c r="B508" i="4" s="1"/>
  <c r="A504" i="4"/>
  <c r="B505" i="4" s="1"/>
  <c r="A501" i="4"/>
  <c r="B502" i="4" s="1"/>
  <c r="A498" i="4"/>
  <c r="B499" i="4" s="1"/>
  <c r="A495" i="4"/>
  <c r="B496" i="4" s="1"/>
  <c r="A492" i="4"/>
  <c r="B493" i="4" s="1"/>
  <c r="A489" i="4"/>
  <c r="B490" i="4" s="1"/>
  <c r="A486" i="4"/>
  <c r="B487" i="4" s="1"/>
  <c r="A483" i="4"/>
  <c r="B484" i="4" s="1"/>
  <c r="A480" i="4"/>
  <c r="B481" i="4" s="1"/>
  <c r="A477" i="4"/>
  <c r="B478" i="4" s="1"/>
  <c r="A474" i="4"/>
  <c r="B475" i="4" s="1"/>
  <c r="A471" i="4"/>
  <c r="B472" i="4" s="1"/>
  <c r="A468" i="4"/>
  <c r="B469" i="4" s="1"/>
  <c r="A465" i="4"/>
  <c r="B466" i="4" s="1"/>
  <c r="A462" i="4"/>
  <c r="B463" i="4" s="1"/>
  <c r="A459" i="4"/>
  <c r="B460" i="4" s="1"/>
  <c r="A456" i="4"/>
  <c r="B457" i="4" s="1"/>
  <c r="A453" i="4"/>
  <c r="B454" i="4" s="1"/>
  <c r="A450" i="4"/>
  <c r="B451" i="4" s="1"/>
  <c r="A447" i="4"/>
  <c r="B448" i="4" s="1"/>
  <c r="A444" i="4"/>
  <c r="B445" i="4" s="1"/>
  <c r="A441" i="4"/>
  <c r="B442" i="4" s="1"/>
  <c r="A438" i="4"/>
  <c r="B439" i="4" s="1"/>
  <c r="A435" i="4"/>
  <c r="B436" i="4" s="1"/>
  <c r="A432" i="4"/>
  <c r="B433" i="4" s="1"/>
  <c r="A429" i="4"/>
  <c r="B430" i="4" s="1"/>
  <c r="A426" i="4"/>
  <c r="B427" i="4" s="1"/>
  <c r="A423" i="4"/>
  <c r="B424" i="4" s="1"/>
  <c r="A420" i="4"/>
  <c r="B421" i="4" s="1"/>
  <c r="A417" i="4"/>
  <c r="B418" i="4" s="1"/>
  <c r="A414" i="4"/>
  <c r="B415" i="4" s="1"/>
  <c r="A411" i="4"/>
  <c r="B412" i="4" s="1"/>
  <c r="A408" i="4"/>
  <c r="B409" i="4" s="1"/>
  <c r="A405" i="4"/>
  <c r="B406" i="4" s="1"/>
  <c r="A402" i="4"/>
  <c r="B403" i="4" s="1"/>
  <c r="A399" i="4"/>
  <c r="B400" i="4" s="1"/>
  <c r="A396" i="4"/>
  <c r="B397" i="4" s="1"/>
  <c r="A393" i="4"/>
  <c r="B394" i="4" s="1"/>
  <c r="A390" i="4"/>
  <c r="B391" i="4" s="1"/>
  <c r="A387" i="4"/>
  <c r="B388" i="4" s="1"/>
  <c r="A384" i="4"/>
  <c r="B385" i="4" s="1"/>
  <c r="A381" i="4"/>
  <c r="B382" i="4" s="1"/>
  <c r="A378" i="4"/>
  <c r="B379" i="4" s="1"/>
  <c r="A375" i="4"/>
  <c r="B376" i="4" s="1"/>
  <c r="A372" i="4"/>
  <c r="B373" i="4" s="1"/>
  <c r="A369" i="4"/>
  <c r="B370" i="4" s="1"/>
  <c r="A366" i="4"/>
  <c r="B367" i="4" s="1"/>
  <c r="A363" i="4"/>
  <c r="B364" i="4" s="1"/>
  <c r="A360" i="4"/>
  <c r="B361" i="4" s="1"/>
  <c r="A357" i="4"/>
  <c r="B358" i="4" s="1"/>
  <c r="A354" i="4"/>
  <c r="B355" i="4" s="1"/>
  <c r="A351" i="4"/>
  <c r="B352" i="4" s="1"/>
  <c r="A348" i="4"/>
  <c r="B349" i="4" s="1"/>
  <c r="A345" i="4"/>
  <c r="B346" i="4" s="1"/>
  <c r="A342" i="4"/>
  <c r="B343" i="4" s="1"/>
  <c r="A339" i="4"/>
  <c r="B340" i="4" s="1"/>
  <c r="A336" i="4"/>
  <c r="B337" i="4" s="1"/>
  <c r="A333" i="4"/>
  <c r="B334" i="4" s="1"/>
  <c r="A330" i="4"/>
  <c r="B331" i="4" s="1"/>
  <c r="A327" i="4"/>
  <c r="B328" i="4" s="1"/>
  <c r="A324" i="4"/>
  <c r="B325" i="4" s="1"/>
  <c r="A321" i="4"/>
  <c r="B322" i="4" s="1"/>
  <c r="A318" i="4"/>
  <c r="B319" i="4" s="1"/>
  <c r="A315" i="4"/>
  <c r="B316" i="4" s="1"/>
  <c r="A312" i="4"/>
  <c r="B313" i="4" s="1"/>
  <c r="A309" i="4"/>
  <c r="B310" i="4" s="1"/>
  <c r="A306" i="4"/>
  <c r="B307" i="4" s="1"/>
  <c r="A303" i="4"/>
  <c r="B304" i="4" s="1"/>
  <c r="A300" i="4"/>
  <c r="B301" i="4" s="1"/>
  <c r="A297" i="4"/>
  <c r="B298" i="4" s="1"/>
  <c r="A294" i="4"/>
  <c r="B295" i="4" s="1"/>
  <c r="A291" i="4"/>
  <c r="B292" i="4" s="1"/>
  <c r="A288" i="4"/>
  <c r="B289" i="4" s="1"/>
  <c r="A285" i="4"/>
  <c r="B286" i="4" s="1"/>
  <c r="A282" i="4"/>
  <c r="B283" i="4" s="1"/>
  <c r="A279" i="4"/>
  <c r="B280" i="4" s="1"/>
  <c r="A276" i="4"/>
  <c r="B277" i="4" s="1"/>
  <c r="A273" i="4"/>
  <c r="B274" i="4" s="1"/>
  <c r="A270" i="4"/>
  <c r="B271" i="4" s="1"/>
  <c r="A267" i="4"/>
  <c r="B268" i="4" s="1"/>
  <c r="A264" i="4"/>
  <c r="B265" i="4" s="1"/>
  <c r="A261" i="4"/>
  <c r="B262" i="4" s="1"/>
  <c r="A258" i="4"/>
  <c r="B259" i="4" s="1"/>
  <c r="A255" i="4"/>
  <c r="B256" i="4" s="1"/>
  <c r="A252" i="4"/>
  <c r="B253" i="4" s="1"/>
  <c r="A249" i="4"/>
  <c r="B250" i="4" s="1"/>
  <c r="A246" i="4"/>
  <c r="B247" i="4" s="1"/>
  <c r="A243" i="4"/>
  <c r="B244" i="4" s="1"/>
  <c r="A240" i="4"/>
  <c r="B241" i="4" s="1"/>
  <c r="A237" i="4"/>
  <c r="B238" i="4" s="1"/>
  <c r="A234" i="4"/>
  <c r="B235" i="4" s="1"/>
  <c r="A231" i="4"/>
  <c r="B232" i="4" s="1"/>
  <c r="A228" i="4"/>
  <c r="B229" i="4" s="1"/>
  <c r="A225" i="4"/>
  <c r="B226" i="4" s="1"/>
  <c r="A222" i="4"/>
  <c r="B223" i="4" s="1"/>
  <c r="A219" i="4"/>
  <c r="B220" i="4" s="1"/>
  <c r="A216" i="4"/>
  <c r="B217" i="4" s="1"/>
  <c r="A213" i="4"/>
  <c r="B214" i="4" s="1"/>
  <c r="A210" i="4"/>
  <c r="B211" i="4" s="1"/>
  <c r="A207" i="4"/>
  <c r="B208" i="4" s="1"/>
  <c r="A204" i="4"/>
  <c r="B205" i="4" s="1"/>
  <c r="A201" i="4"/>
  <c r="B202" i="4" s="1"/>
  <c r="A198" i="4"/>
  <c r="B199" i="4" s="1"/>
  <c r="A195" i="4"/>
  <c r="B196" i="4" s="1"/>
  <c r="A192" i="4"/>
  <c r="B193" i="4" s="1"/>
  <c r="A189" i="4"/>
  <c r="B190" i="4" s="1"/>
  <c r="A186" i="4"/>
  <c r="B187" i="4" s="1"/>
  <c r="A183" i="4"/>
  <c r="B184" i="4" s="1"/>
  <c r="A180" i="4"/>
  <c r="B181" i="4" s="1"/>
  <c r="A177" i="4"/>
  <c r="B178" i="4" s="1"/>
  <c r="A174" i="4"/>
  <c r="B175" i="4" s="1"/>
  <c r="A171" i="4"/>
  <c r="B172" i="4" s="1"/>
  <c r="A168" i="4"/>
  <c r="B169" i="4" s="1"/>
  <c r="A165" i="4"/>
  <c r="B166" i="4" s="1"/>
  <c r="A162" i="4"/>
  <c r="B163" i="4" s="1"/>
  <c r="A159" i="4"/>
  <c r="B160" i="4" s="1"/>
  <c r="A156" i="4"/>
  <c r="B157" i="4" s="1"/>
  <c r="A153" i="4"/>
  <c r="B154" i="4" s="1"/>
  <c r="A150" i="4"/>
  <c r="B151" i="4" s="1"/>
  <c r="A147" i="4"/>
  <c r="B148" i="4" s="1"/>
  <c r="A144" i="4"/>
  <c r="B145" i="4" s="1"/>
  <c r="A141" i="4"/>
  <c r="B142" i="4" s="1"/>
  <c r="A138" i="4"/>
  <c r="B139" i="4" s="1"/>
  <c r="A135" i="4"/>
  <c r="B136" i="4" s="1"/>
  <c r="A132" i="4"/>
  <c r="B133" i="4" s="1"/>
  <c r="A129" i="4"/>
  <c r="B130" i="4" s="1"/>
  <c r="A126" i="4"/>
  <c r="B127" i="4" s="1"/>
  <c r="A123" i="4"/>
  <c r="B124" i="4" s="1"/>
  <c r="A120" i="4"/>
  <c r="B121" i="4" s="1"/>
  <c r="A117" i="4"/>
  <c r="B118" i="4" s="1"/>
  <c r="A114" i="4"/>
  <c r="B115" i="4" s="1"/>
  <c r="A111" i="4"/>
  <c r="B112" i="4" s="1"/>
  <c r="A108" i="4"/>
  <c r="B109" i="4" s="1"/>
  <c r="A105" i="4"/>
  <c r="B106" i="4" s="1"/>
  <c r="A102" i="4"/>
  <c r="B103" i="4" s="1"/>
  <c r="A99" i="4"/>
  <c r="B100" i="4" s="1"/>
  <c r="A96" i="4"/>
  <c r="B97" i="4" s="1"/>
  <c r="A93" i="4"/>
  <c r="B94" i="4" s="1"/>
  <c r="A90" i="4"/>
  <c r="B91" i="4" s="1"/>
  <c r="A87" i="4"/>
  <c r="B88" i="4" s="1"/>
  <c r="A84" i="4"/>
  <c r="B85" i="4" s="1"/>
  <c r="A81" i="4"/>
  <c r="B82" i="4" s="1"/>
  <c r="A78" i="4"/>
  <c r="B79" i="4" s="1"/>
  <c r="A75" i="4"/>
  <c r="B76" i="4" s="1"/>
  <c r="A72" i="4"/>
  <c r="B73" i="4" s="1"/>
  <c r="A69" i="4"/>
  <c r="B70" i="4" s="1"/>
  <c r="A66" i="4"/>
  <c r="B67" i="4" s="1"/>
  <c r="A63" i="4"/>
  <c r="B64" i="4" s="1"/>
  <c r="A60" i="4"/>
  <c r="B61" i="4" s="1"/>
  <c r="A57" i="4"/>
  <c r="B58" i="4" s="1"/>
  <c r="A54" i="4"/>
  <c r="B55" i="4" s="1"/>
  <c r="A51" i="4"/>
  <c r="B52" i="4" s="1"/>
  <c r="A48" i="4"/>
  <c r="B49" i="4" s="1"/>
  <c r="A45" i="4"/>
  <c r="B46" i="4" s="1"/>
  <c r="A42" i="4"/>
  <c r="B43" i="4" s="1"/>
  <c r="A39" i="4"/>
  <c r="B40" i="4" s="1"/>
  <c r="A36" i="4"/>
  <c r="B37" i="4" s="1"/>
  <c r="A33" i="4"/>
  <c r="B34" i="4" s="1"/>
  <c r="A30" i="4"/>
  <c r="B31" i="4" s="1"/>
  <c r="A27" i="4"/>
  <c r="B28" i="4" s="1"/>
  <c r="A24" i="4"/>
  <c r="B25" i="4" s="1"/>
  <c r="A21" i="4"/>
  <c r="B22" i="4" s="1"/>
  <c r="A18" i="4"/>
  <c r="B19" i="4" s="1"/>
  <c r="A15" i="4"/>
  <c r="B16" i="4" s="1"/>
  <c r="A12" i="4"/>
  <c r="B13" i="4" s="1"/>
  <c r="A9" i="4"/>
  <c r="B10" i="4" s="1"/>
  <c r="A6" i="4"/>
  <c r="B7" i="4" s="1"/>
  <c r="B4" i="4"/>
  <c r="C5" i="4" s="1"/>
  <c r="C11" i="3" l="1"/>
  <c r="B2" i="3"/>
  <c r="C6" i="3"/>
  <c r="E6" i="3" s="1"/>
  <c r="C19" i="3"/>
  <c r="C21" i="3"/>
  <c r="C18" i="3"/>
  <c r="C14" i="3"/>
  <c r="E14" i="3" s="1"/>
  <c r="C13" i="3"/>
  <c r="E13" i="3" s="1"/>
  <c r="C20" i="3"/>
  <c r="C16" i="3"/>
  <c r="E16" i="3" s="1"/>
  <c r="C12" i="3"/>
  <c r="E12" i="3" s="1"/>
  <c r="C15" i="3"/>
  <c r="E15" i="3" s="1"/>
  <c r="B12" i="3"/>
  <c r="C17" i="3"/>
  <c r="E17" i="3" s="1"/>
  <c r="C55" i="3"/>
  <c r="E55" i="3" s="1"/>
  <c r="C61" i="3"/>
  <c r="C58" i="3"/>
  <c r="C54" i="3"/>
  <c r="E54" i="3" s="1"/>
  <c r="C57" i="3"/>
  <c r="E57" i="3" s="1"/>
  <c r="C60" i="3"/>
  <c r="C56" i="3"/>
  <c r="E56" i="3" s="1"/>
  <c r="C52" i="3"/>
  <c r="E52" i="3" s="1"/>
  <c r="C59" i="3"/>
  <c r="B52" i="3"/>
  <c r="C53" i="3"/>
  <c r="E53" i="3" s="1"/>
  <c r="C99" i="3"/>
  <c r="C95" i="3"/>
  <c r="E95" i="3" s="1"/>
  <c r="B92" i="3"/>
  <c r="C98" i="3"/>
  <c r="C94" i="3"/>
  <c r="E94" i="3" s="1"/>
  <c r="C101" i="3"/>
  <c r="C93" i="3"/>
  <c r="E93" i="3" s="1"/>
  <c r="C100" i="3"/>
  <c r="C96" i="3"/>
  <c r="E96" i="3" s="1"/>
  <c r="C92" i="3"/>
  <c r="E92" i="3" s="1"/>
  <c r="C97" i="3"/>
  <c r="E97" i="3" s="1"/>
  <c r="C139" i="3"/>
  <c r="C135" i="3"/>
  <c r="E135" i="3" s="1"/>
  <c r="B132" i="3"/>
  <c r="C141" i="3"/>
  <c r="C138" i="3"/>
  <c r="C134" i="3"/>
  <c r="E134" i="3" s="1"/>
  <c r="C133" i="3"/>
  <c r="E133" i="3" s="1"/>
  <c r="C137" i="3"/>
  <c r="E137" i="3" s="1"/>
  <c r="C140" i="3"/>
  <c r="C136" i="3"/>
  <c r="E136" i="3" s="1"/>
  <c r="C132" i="3"/>
  <c r="E132" i="3" s="1"/>
  <c r="C179" i="3"/>
  <c r="C175" i="3"/>
  <c r="E175" i="3" s="1"/>
  <c r="B172" i="3"/>
  <c r="C178" i="3"/>
  <c r="C174" i="3"/>
  <c r="E174" i="3" s="1"/>
  <c r="C177" i="3"/>
  <c r="E177" i="3" s="1"/>
  <c r="C181" i="3"/>
  <c r="C180" i="3"/>
  <c r="C176" i="3"/>
  <c r="E176" i="3" s="1"/>
  <c r="C172" i="3"/>
  <c r="E172" i="3" s="1"/>
  <c r="C173" i="3"/>
  <c r="E173" i="3" s="1"/>
  <c r="C219" i="3"/>
  <c r="C215" i="3"/>
  <c r="E215" i="3" s="1"/>
  <c r="B212" i="3"/>
  <c r="C213" i="3"/>
  <c r="E213" i="3" s="1"/>
  <c r="C218" i="3"/>
  <c r="C214" i="3"/>
  <c r="E214" i="3" s="1"/>
  <c r="C221" i="3"/>
  <c r="C220" i="3"/>
  <c r="C216" i="3"/>
  <c r="E216" i="3" s="1"/>
  <c r="C212" i="3"/>
  <c r="E212" i="3" s="1"/>
  <c r="C217" i="3"/>
  <c r="E217" i="3" s="1"/>
  <c r="C259" i="3"/>
  <c r="C255" i="3"/>
  <c r="E255" i="3" s="1"/>
  <c r="B252" i="3"/>
  <c r="C253" i="3"/>
  <c r="E253" i="3" s="1"/>
  <c r="C258" i="3"/>
  <c r="C254" i="3"/>
  <c r="E254" i="3" s="1"/>
  <c r="C257" i="3"/>
  <c r="E257" i="3" s="1"/>
  <c r="C260" i="3"/>
  <c r="C256" i="3"/>
  <c r="E256" i="3" s="1"/>
  <c r="C252" i="3"/>
  <c r="E252" i="3" s="1"/>
  <c r="C261" i="3"/>
  <c r="C299" i="3"/>
  <c r="C295" i="3"/>
  <c r="B292" i="3"/>
  <c r="C298" i="3"/>
  <c r="C294" i="3"/>
  <c r="C293" i="3"/>
  <c r="C301" i="3"/>
  <c r="C300" i="3"/>
  <c r="C296" i="3"/>
  <c r="C292" i="3"/>
  <c r="C297" i="3"/>
  <c r="C339" i="3"/>
  <c r="C335" i="3"/>
  <c r="B332" i="3"/>
  <c r="C333" i="3"/>
  <c r="C338" i="3"/>
  <c r="C334" i="3"/>
  <c r="C337" i="3"/>
  <c r="C340" i="3"/>
  <c r="C336" i="3"/>
  <c r="C332" i="3"/>
  <c r="C341" i="3"/>
  <c r="C379" i="3"/>
  <c r="C375" i="3"/>
  <c r="B372" i="3"/>
  <c r="C373" i="3"/>
  <c r="C378" i="3"/>
  <c r="C374" i="3"/>
  <c r="C381" i="3"/>
  <c r="C377" i="3"/>
  <c r="C380" i="3"/>
  <c r="C376" i="3"/>
  <c r="C372" i="3"/>
  <c r="C419" i="3"/>
  <c r="C415" i="3"/>
  <c r="B412" i="3"/>
  <c r="C417" i="3"/>
  <c r="C418" i="3"/>
  <c r="C414" i="3"/>
  <c r="C413" i="3"/>
  <c r="C420" i="3"/>
  <c r="C416" i="3"/>
  <c r="C412" i="3"/>
  <c r="C421" i="3"/>
  <c r="C459" i="3"/>
  <c r="C455" i="3"/>
  <c r="B452" i="3"/>
  <c r="C457" i="3"/>
  <c r="C458" i="3"/>
  <c r="C454" i="3"/>
  <c r="C461" i="3"/>
  <c r="C460" i="3"/>
  <c r="C456" i="3"/>
  <c r="C452" i="3"/>
  <c r="C453" i="3"/>
  <c r="C501" i="3"/>
  <c r="C497" i="3"/>
  <c r="C493" i="3"/>
  <c r="C500" i="3"/>
  <c r="C496" i="3"/>
  <c r="C492" i="3"/>
  <c r="C494" i="3"/>
  <c r="C499" i="3"/>
  <c r="B492" i="3"/>
  <c r="C498" i="3"/>
  <c r="C495" i="3"/>
  <c r="C541" i="3"/>
  <c r="C537" i="3"/>
  <c r="C533" i="3"/>
  <c r="C540" i="3"/>
  <c r="C536" i="3"/>
  <c r="C532" i="3"/>
  <c r="C538" i="3"/>
  <c r="C534" i="3"/>
  <c r="B532" i="3"/>
  <c r="C535" i="3"/>
  <c r="C539" i="3"/>
  <c r="C581" i="3"/>
  <c r="C577" i="3"/>
  <c r="C573" i="3"/>
  <c r="C580" i="3"/>
  <c r="C576" i="3"/>
  <c r="C572" i="3"/>
  <c r="C578" i="3"/>
  <c r="C574" i="3"/>
  <c r="C575" i="3"/>
  <c r="B572" i="3"/>
  <c r="C579" i="3"/>
  <c r="C621" i="3"/>
  <c r="C617" i="3"/>
  <c r="C613" i="3"/>
  <c r="C620" i="3"/>
  <c r="C616" i="3"/>
  <c r="C612" i="3"/>
  <c r="C618" i="3"/>
  <c r="C614" i="3"/>
  <c r="C619" i="3"/>
  <c r="B612" i="3"/>
  <c r="C615" i="3"/>
  <c r="C661" i="3"/>
  <c r="C657" i="3"/>
  <c r="C653" i="3"/>
  <c r="C660" i="3"/>
  <c r="C656" i="3"/>
  <c r="C652" i="3"/>
  <c r="C658" i="3"/>
  <c r="C654" i="3"/>
  <c r="C659" i="3"/>
  <c r="B652" i="3"/>
  <c r="C655" i="3"/>
  <c r="C701" i="3"/>
  <c r="C697" i="3"/>
  <c r="C693" i="3"/>
  <c r="C700" i="3"/>
  <c r="C696" i="3"/>
  <c r="C692" i="3"/>
  <c r="C698" i="3"/>
  <c r="C694" i="3"/>
  <c r="B692" i="3"/>
  <c r="C699" i="3"/>
  <c r="C695" i="3"/>
  <c r="C741" i="3"/>
  <c r="C737" i="3"/>
  <c r="C733" i="3"/>
  <c r="C740" i="3"/>
  <c r="C736" i="3"/>
  <c r="C732" i="3"/>
  <c r="C738" i="3"/>
  <c r="C734" i="3"/>
  <c r="C735" i="3"/>
  <c r="B732" i="3"/>
  <c r="C739" i="3"/>
  <c r="C781" i="3"/>
  <c r="C777" i="3"/>
  <c r="C773" i="3"/>
  <c r="C780" i="3"/>
  <c r="C776" i="3"/>
  <c r="C772" i="3"/>
  <c r="C778" i="3"/>
  <c r="C774" i="3"/>
  <c r="C779" i="3"/>
  <c r="C775" i="3"/>
  <c r="B772" i="3"/>
  <c r="C821" i="3"/>
  <c r="C817" i="3"/>
  <c r="C813" i="3"/>
  <c r="C820" i="3"/>
  <c r="C816" i="3"/>
  <c r="C812" i="3"/>
  <c r="C818" i="3"/>
  <c r="C814" i="3"/>
  <c r="C819" i="3"/>
  <c r="B812" i="3"/>
  <c r="C815" i="3"/>
  <c r="C861" i="3"/>
  <c r="C857" i="3"/>
  <c r="C853" i="3"/>
  <c r="C860" i="3"/>
  <c r="C856" i="3"/>
  <c r="C852" i="3"/>
  <c r="C858" i="3"/>
  <c r="C854" i="3"/>
  <c r="B852" i="3"/>
  <c r="C859" i="3"/>
  <c r="C855" i="3"/>
  <c r="C901" i="3"/>
  <c r="C897" i="3"/>
  <c r="C893" i="3"/>
  <c r="C900" i="3"/>
  <c r="C896" i="3"/>
  <c r="C892" i="3"/>
  <c r="C898" i="3"/>
  <c r="C894" i="3"/>
  <c r="C895" i="3"/>
  <c r="B892" i="3"/>
  <c r="C899" i="3"/>
  <c r="C941" i="3"/>
  <c r="C937" i="3"/>
  <c r="C933" i="3"/>
  <c r="C940" i="3"/>
  <c r="C936" i="3"/>
  <c r="C932" i="3"/>
  <c r="C938" i="3"/>
  <c r="C934" i="3"/>
  <c r="C939" i="3"/>
  <c r="C935" i="3"/>
  <c r="B932" i="3"/>
  <c r="C981" i="3"/>
  <c r="C977" i="3"/>
  <c r="C973" i="3"/>
  <c r="C980" i="3"/>
  <c r="C976" i="3"/>
  <c r="C972" i="3"/>
  <c r="C978" i="3"/>
  <c r="C974" i="3"/>
  <c r="C979" i="3"/>
  <c r="C975" i="3"/>
  <c r="B972" i="3"/>
  <c r="C1021" i="3"/>
  <c r="C1017" i="3"/>
  <c r="C1013" i="3"/>
  <c r="C1020" i="3"/>
  <c r="C1016" i="3"/>
  <c r="C1012" i="3"/>
  <c r="C1018" i="3"/>
  <c r="C1014" i="3"/>
  <c r="B1012" i="3"/>
  <c r="C1019" i="3"/>
  <c r="C1015" i="3"/>
  <c r="C1061" i="3"/>
  <c r="C1057" i="3"/>
  <c r="C1053" i="3"/>
  <c r="C1060" i="3"/>
  <c r="C1056" i="3"/>
  <c r="C1052" i="3"/>
  <c r="C1058" i="3"/>
  <c r="C1054" i="3"/>
  <c r="C1055" i="3"/>
  <c r="B1052" i="3"/>
  <c r="C1059" i="3"/>
  <c r="C1101" i="3"/>
  <c r="C1097" i="3"/>
  <c r="C1093" i="3"/>
  <c r="C1100" i="3"/>
  <c r="C1096" i="3"/>
  <c r="C1092" i="3"/>
  <c r="C1098" i="3"/>
  <c r="C1094" i="3"/>
  <c r="C1099" i="3"/>
  <c r="B1092" i="3"/>
  <c r="C1095" i="3"/>
  <c r="C1141" i="3"/>
  <c r="C1137" i="3"/>
  <c r="C1133" i="3"/>
  <c r="C1140" i="3"/>
  <c r="C1136" i="3"/>
  <c r="C1132" i="3"/>
  <c r="C1138" i="3"/>
  <c r="C1134" i="3"/>
  <c r="C1139" i="3"/>
  <c r="C1135" i="3"/>
  <c r="B1132" i="3"/>
  <c r="C1181" i="3"/>
  <c r="C1177" i="3"/>
  <c r="C1173" i="3"/>
  <c r="C1180" i="3"/>
  <c r="C1176" i="3"/>
  <c r="C1172" i="3"/>
  <c r="C1178" i="3"/>
  <c r="C1174" i="3"/>
  <c r="B1172" i="3"/>
  <c r="C1179" i="3"/>
  <c r="C1175" i="3"/>
  <c r="C1221" i="3"/>
  <c r="C1217" i="3"/>
  <c r="C1213" i="3"/>
  <c r="C1220" i="3"/>
  <c r="C1216" i="3"/>
  <c r="C1212" i="3"/>
  <c r="C1218" i="3"/>
  <c r="C1214" i="3"/>
  <c r="C1215" i="3"/>
  <c r="B1212" i="3"/>
  <c r="C1219" i="3"/>
  <c r="C1261" i="3"/>
  <c r="C1257" i="3"/>
  <c r="C1253" i="3"/>
  <c r="C1260" i="3"/>
  <c r="C1256" i="3"/>
  <c r="C1252" i="3"/>
  <c r="C1258" i="3"/>
  <c r="C1254" i="3"/>
  <c r="C1259" i="3"/>
  <c r="C1255" i="3"/>
  <c r="B1252" i="3"/>
  <c r="C1301" i="3"/>
  <c r="C1297" i="3"/>
  <c r="C1293" i="3"/>
  <c r="C1300" i="3"/>
  <c r="C1296" i="3"/>
  <c r="C1292" i="3"/>
  <c r="C1298" i="3"/>
  <c r="C1294" i="3"/>
  <c r="C1295" i="3"/>
  <c r="C1299" i="3"/>
  <c r="B1292" i="3"/>
  <c r="C1341" i="3"/>
  <c r="C1337" i="3"/>
  <c r="C1333" i="3"/>
  <c r="C1340" i="3"/>
  <c r="C1336" i="3"/>
  <c r="C1332" i="3"/>
  <c r="C1338" i="3"/>
  <c r="C1334" i="3"/>
  <c r="B1332" i="3"/>
  <c r="C1339" i="3"/>
  <c r="C1335" i="3"/>
  <c r="C1381" i="3"/>
  <c r="C1377" i="3"/>
  <c r="C1373" i="3"/>
  <c r="C1380" i="3"/>
  <c r="C1376" i="3"/>
  <c r="C1372" i="3"/>
  <c r="C1378" i="3"/>
  <c r="C1374" i="3"/>
  <c r="C1375" i="3"/>
  <c r="B1372" i="3"/>
  <c r="C1379" i="3"/>
  <c r="C1421" i="3"/>
  <c r="C1417" i="3"/>
  <c r="C1413" i="3"/>
  <c r="C1420" i="3"/>
  <c r="C1416" i="3"/>
  <c r="C1412" i="3"/>
  <c r="C1418" i="3"/>
  <c r="C1414" i="3"/>
  <c r="C1419" i="3"/>
  <c r="C1415" i="3"/>
  <c r="B1412" i="3"/>
  <c r="C1460" i="3"/>
  <c r="C1456" i="3"/>
  <c r="C1452" i="3"/>
  <c r="C1459" i="3"/>
  <c r="C1455" i="3"/>
  <c r="B1452" i="3"/>
  <c r="C1461" i="3"/>
  <c r="C1457" i="3"/>
  <c r="C1453" i="3"/>
  <c r="C1458" i="3"/>
  <c r="C1454" i="3"/>
  <c r="C1500" i="3"/>
  <c r="C1496" i="3"/>
  <c r="C1492" i="3"/>
  <c r="C1499" i="3"/>
  <c r="C1495" i="3"/>
  <c r="B1492" i="3"/>
  <c r="C1501" i="3"/>
  <c r="C1497" i="3"/>
  <c r="C1493" i="3"/>
  <c r="C1494" i="3"/>
  <c r="C1498" i="3"/>
  <c r="C1540" i="3"/>
  <c r="C1536" i="3"/>
  <c r="C1532" i="3"/>
  <c r="C1539" i="3"/>
  <c r="C1535" i="3"/>
  <c r="B1532" i="3"/>
  <c r="C1541" i="3"/>
  <c r="C1537" i="3"/>
  <c r="C1533" i="3"/>
  <c r="C1534" i="3"/>
  <c r="C1538" i="3"/>
  <c r="C1580" i="3"/>
  <c r="C1576" i="3"/>
  <c r="C1572" i="3"/>
  <c r="C1579" i="3"/>
  <c r="C1575" i="3"/>
  <c r="B1572" i="3"/>
  <c r="C1581" i="3"/>
  <c r="C1577" i="3"/>
  <c r="C1573" i="3"/>
  <c r="C1578" i="3"/>
  <c r="C1574" i="3"/>
  <c r="C1620" i="3"/>
  <c r="C1616" i="3"/>
  <c r="C1612" i="3"/>
  <c r="C1619" i="3"/>
  <c r="C1615" i="3"/>
  <c r="B1612" i="3"/>
  <c r="C1621" i="3"/>
  <c r="C1617" i="3"/>
  <c r="C1613" i="3"/>
  <c r="C1618" i="3"/>
  <c r="C1614" i="3"/>
  <c r="C1660" i="3"/>
  <c r="C1656" i="3"/>
  <c r="C1652" i="3"/>
  <c r="C1659" i="3"/>
  <c r="C1655" i="3"/>
  <c r="B1652" i="3"/>
  <c r="C1661" i="3"/>
  <c r="C1657" i="3"/>
  <c r="C1653" i="3"/>
  <c r="C1654" i="3"/>
  <c r="C1658" i="3"/>
  <c r="C1700" i="3"/>
  <c r="C1696" i="3"/>
  <c r="C1692" i="3"/>
  <c r="C1699" i="3"/>
  <c r="C1695" i="3"/>
  <c r="B1692" i="3"/>
  <c r="C1701" i="3"/>
  <c r="C1697" i="3"/>
  <c r="C1693" i="3"/>
  <c r="C1694" i="3"/>
  <c r="C1698" i="3"/>
  <c r="C1740" i="3"/>
  <c r="C1736" i="3"/>
  <c r="C1732" i="3"/>
  <c r="C1739" i="3"/>
  <c r="C1735" i="3"/>
  <c r="B1732" i="3"/>
  <c r="C1741" i="3"/>
  <c r="C1737" i="3"/>
  <c r="C1733" i="3"/>
  <c r="C1738" i="3"/>
  <c r="C1734" i="3"/>
  <c r="C1780" i="3"/>
  <c r="C1776" i="3"/>
  <c r="C1772" i="3"/>
  <c r="C1779" i="3"/>
  <c r="C1775" i="3"/>
  <c r="B1772" i="3"/>
  <c r="C1781" i="3"/>
  <c r="C1777" i="3"/>
  <c r="C1773" i="3"/>
  <c r="C1778" i="3"/>
  <c r="C1774" i="3"/>
  <c r="C1820" i="3"/>
  <c r="C1816" i="3"/>
  <c r="C1812" i="3"/>
  <c r="C1819" i="3"/>
  <c r="C1815" i="3"/>
  <c r="B1812" i="3"/>
  <c r="C1821" i="3"/>
  <c r="C1817" i="3"/>
  <c r="C1813" i="3"/>
  <c r="C1814" i="3"/>
  <c r="C1818" i="3"/>
  <c r="C1860" i="3"/>
  <c r="C1856" i="3"/>
  <c r="C1852" i="3"/>
  <c r="C1859" i="3"/>
  <c r="C1855" i="3"/>
  <c r="B1852" i="3"/>
  <c r="C1861" i="3"/>
  <c r="C1857" i="3"/>
  <c r="C1853" i="3"/>
  <c r="C1854" i="3"/>
  <c r="C1858" i="3"/>
  <c r="C1900" i="3"/>
  <c r="C1896" i="3"/>
  <c r="C1892" i="3"/>
  <c r="C1899" i="3"/>
  <c r="C1895" i="3"/>
  <c r="B1892" i="3"/>
  <c r="C1901" i="3"/>
  <c r="C1897" i="3"/>
  <c r="C1893" i="3"/>
  <c r="C1898" i="3"/>
  <c r="C1894" i="3"/>
  <c r="C1940" i="3"/>
  <c r="C1936" i="3"/>
  <c r="C1932" i="3"/>
  <c r="C1939" i="3"/>
  <c r="C1935" i="3"/>
  <c r="B1932" i="3"/>
  <c r="C1941" i="3"/>
  <c r="C1937" i="3"/>
  <c r="C1933" i="3"/>
  <c r="C1938" i="3"/>
  <c r="C1934" i="3"/>
  <c r="C1980" i="3"/>
  <c r="C1976" i="3"/>
  <c r="C1972" i="3"/>
  <c r="C1979" i="3"/>
  <c r="C1975" i="3"/>
  <c r="B1972" i="3"/>
  <c r="C1981" i="3"/>
  <c r="C1977" i="3"/>
  <c r="C1973" i="3"/>
  <c r="C1974" i="3"/>
  <c r="C1978" i="3"/>
  <c r="C2020" i="3"/>
  <c r="C2016" i="3"/>
  <c r="C2012" i="3"/>
  <c r="C2019" i="3"/>
  <c r="C2015" i="3"/>
  <c r="B2012" i="3"/>
  <c r="C2021" i="3"/>
  <c r="C2017" i="3"/>
  <c r="C2013" i="3"/>
  <c r="C2014" i="3"/>
  <c r="C2018" i="3"/>
  <c r="C2060" i="3"/>
  <c r="C2056" i="3"/>
  <c r="C2052" i="3"/>
  <c r="C2059" i="3"/>
  <c r="C2055" i="3"/>
  <c r="B2052" i="3"/>
  <c r="C2061" i="3"/>
  <c r="C2057" i="3"/>
  <c r="C2053" i="3"/>
  <c r="C2058" i="3"/>
  <c r="C2054" i="3"/>
  <c r="C2100" i="3"/>
  <c r="C2096" i="3"/>
  <c r="C2092" i="3"/>
  <c r="C2099" i="3"/>
  <c r="C2095" i="3"/>
  <c r="B2092" i="3"/>
  <c r="C2101" i="3"/>
  <c r="C2097" i="3"/>
  <c r="C2093" i="3"/>
  <c r="C2098" i="3"/>
  <c r="C2094" i="3"/>
  <c r="C2140" i="3"/>
  <c r="C2136" i="3"/>
  <c r="C2132" i="3"/>
  <c r="C2139" i="3"/>
  <c r="C2135" i="3"/>
  <c r="B2132" i="3"/>
  <c r="C2141" i="3"/>
  <c r="C2137" i="3"/>
  <c r="C2133" i="3"/>
  <c r="C2134" i="3"/>
  <c r="C2138" i="3"/>
  <c r="C2180" i="3"/>
  <c r="C2176" i="3"/>
  <c r="C2172" i="3"/>
  <c r="C2179" i="3"/>
  <c r="C2175" i="3"/>
  <c r="B2172" i="3"/>
  <c r="C2181" i="3"/>
  <c r="C2177" i="3"/>
  <c r="C2173" i="3"/>
  <c r="C2174" i="3"/>
  <c r="C2178" i="3"/>
  <c r="C2220" i="3"/>
  <c r="C2216" i="3"/>
  <c r="C2212" i="3"/>
  <c r="C2219" i="3"/>
  <c r="C2215" i="3"/>
  <c r="B2212" i="3"/>
  <c r="C2221" i="3"/>
  <c r="C2217" i="3"/>
  <c r="C2213" i="3"/>
  <c r="C2218" i="3"/>
  <c r="C2214" i="3"/>
  <c r="C2260" i="3"/>
  <c r="C2256" i="3"/>
  <c r="C2252" i="3"/>
  <c r="C2259" i="3"/>
  <c r="C2255" i="3"/>
  <c r="B2252" i="3"/>
  <c r="C2261" i="3"/>
  <c r="C2257" i="3"/>
  <c r="C2253" i="3"/>
  <c r="C2258" i="3"/>
  <c r="C2254" i="3"/>
  <c r="C2300" i="3"/>
  <c r="C2296" i="3"/>
  <c r="C2292" i="3"/>
  <c r="C2299" i="3"/>
  <c r="C2295" i="3"/>
  <c r="B2292" i="3"/>
  <c r="C2301" i="3"/>
  <c r="C2297" i="3"/>
  <c r="C2293" i="3"/>
  <c r="C2294" i="3"/>
  <c r="C2298" i="3"/>
  <c r="C2340" i="3"/>
  <c r="C2336" i="3"/>
  <c r="C2332" i="3"/>
  <c r="C2339" i="3"/>
  <c r="C2335" i="3"/>
  <c r="B2332" i="3"/>
  <c r="C2341" i="3"/>
  <c r="C2337" i="3"/>
  <c r="C2333" i="3"/>
  <c r="C2334" i="3"/>
  <c r="C2338" i="3"/>
  <c r="C2380" i="3"/>
  <c r="C2376" i="3"/>
  <c r="C2372" i="3"/>
  <c r="C2379" i="3"/>
  <c r="C2375" i="3"/>
  <c r="B2372" i="3"/>
  <c r="C2381" i="3"/>
  <c r="C2377" i="3"/>
  <c r="C2373" i="3"/>
  <c r="C2378" i="3"/>
  <c r="C2374" i="3"/>
  <c r="C2420" i="3"/>
  <c r="C2416" i="3"/>
  <c r="C2412" i="3"/>
  <c r="C2419" i="3"/>
  <c r="C2415" i="3"/>
  <c r="B2412" i="3"/>
  <c r="C2421" i="3"/>
  <c r="C2417" i="3"/>
  <c r="C2413" i="3"/>
  <c r="C2418" i="3"/>
  <c r="C2414" i="3"/>
  <c r="C2460" i="3"/>
  <c r="C2456" i="3"/>
  <c r="C2452" i="3"/>
  <c r="C2459" i="3"/>
  <c r="C2455" i="3"/>
  <c r="B2452" i="3"/>
  <c r="C2461" i="3"/>
  <c r="C2457" i="3"/>
  <c r="C2453" i="3"/>
  <c r="C2454" i="3"/>
  <c r="C2458" i="3"/>
  <c r="C2501" i="3"/>
  <c r="C2497" i="3"/>
  <c r="C2493" i="3"/>
  <c r="C2500" i="3"/>
  <c r="C2496" i="3"/>
  <c r="C2492" i="3"/>
  <c r="C2495" i="3"/>
  <c r="C2494" i="3"/>
  <c r="C2498" i="3"/>
  <c r="B2492" i="3"/>
  <c r="C2499" i="3"/>
  <c r="C2541" i="3"/>
  <c r="C2537" i="3"/>
  <c r="C2533" i="3"/>
  <c r="C2540" i="3"/>
  <c r="C2536" i="3"/>
  <c r="C2532" i="3"/>
  <c r="C2539" i="3"/>
  <c r="B2532" i="3"/>
  <c r="C2538" i="3"/>
  <c r="C2534" i="3"/>
  <c r="C2535" i="3"/>
  <c r="C2581" i="3"/>
  <c r="C2577" i="3"/>
  <c r="C2573" i="3"/>
  <c r="C2580" i="3"/>
  <c r="C2576" i="3"/>
  <c r="C2572" i="3"/>
  <c r="C2578" i="3"/>
  <c r="C2574" i="3"/>
  <c r="B2572" i="3"/>
  <c r="C2575" i="3"/>
  <c r="C2579" i="3"/>
  <c r="C2621" i="3"/>
  <c r="C2617" i="3"/>
  <c r="C2613" i="3"/>
  <c r="C2620" i="3"/>
  <c r="C2616" i="3"/>
  <c r="C2612" i="3"/>
  <c r="C2618" i="3"/>
  <c r="C2614" i="3"/>
  <c r="C2615" i="3"/>
  <c r="B2612" i="3"/>
  <c r="C2619" i="3"/>
  <c r="C2661" i="3"/>
  <c r="C2657" i="3"/>
  <c r="C2653" i="3"/>
  <c r="C2660" i="3"/>
  <c r="C2656" i="3"/>
  <c r="C2652" i="3"/>
  <c r="C2658" i="3"/>
  <c r="C2654" i="3"/>
  <c r="C2659" i="3"/>
  <c r="C2655" i="3"/>
  <c r="B2652" i="3"/>
  <c r="C2701" i="3"/>
  <c r="C2697" i="3"/>
  <c r="C2693" i="3"/>
  <c r="C2700" i="3"/>
  <c r="C2696" i="3"/>
  <c r="C2692" i="3"/>
  <c r="C2698" i="3"/>
  <c r="C2694" i="3"/>
  <c r="C2699" i="3"/>
  <c r="B2692" i="3"/>
  <c r="C2695" i="3"/>
  <c r="C2741" i="3"/>
  <c r="C2737" i="3"/>
  <c r="C2733" i="3"/>
  <c r="C2740" i="3"/>
  <c r="C2736" i="3"/>
  <c r="C2732" i="3"/>
  <c r="C2738" i="3"/>
  <c r="C2734" i="3"/>
  <c r="B2732" i="3"/>
  <c r="C2735" i="3"/>
  <c r="C2739" i="3"/>
  <c r="C2781" i="3"/>
  <c r="C2777" i="3"/>
  <c r="C2773" i="3"/>
  <c r="C2780" i="3"/>
  <c r="C2776" i="3"/>
  <c r="C2772" i="3"/>
  <c r="C2778" i="3"/>
  <c r="C2774" i="3"/>
  <c r="C2775" i="3"/>
  <c r="B2772" i="3"/>
  <c r="C2779" i="3"/>
  <c r="C2821" i="3"/>
  <c r="C2817" i="3"/>
  <c r="C2813" i="3"/>
  <c r="C2820" i="3"/>
  <c r="C2816" i="3"/>
  <c r="C2812" i="3"/>
  <c r="C2818" i="3"/>
  <c r="C2814" i="3"/>
  <c r="C2819" i="3"/>
  <c r="C2815" i="3"/>
  <c r="B2812" i="3"/>
  <c r="C2861" i="3"/>
  <c r="C2857" i="3"/>
  <c r="C2853" i="3"/>
  <c r="C2860" i="3"/>
  <c r="C2856" i="3"/>
  <c r="C2852" i="3"/>
  <c r="C2858" i="3"/>
  <c r="C2854" i="3"/>
  <c r="C2859" i="3"/>
  <c r="B2852" i="3"/>
  <c r="C2855" i="3"/>
  <c r="C2901" i="3"/>
  <c r="C2897" i="3"/>
  <c r="C2893" i="3"/>
  <c r="C2900" i="3"/>
  <c r="C2896" i="3"/>
  <c r="C2892" i="3"/>
  <c r="C2898" i="3"/>
  <c r="C2894" i="3"/>
  <c r="B2892" i="3"/>
  <c r="C2895" i="3"/>
  <c r="C2899" i="3"/>
  <c r="C2941" i="3"/>
  <c r="C2937" i="3"/>
  <c r="C2933" i="3"/>
  <c r="C2940" i="3"/>
  <c r="C2936" i="3"/>
  <c r="C2932" i="3"/>
  <c r="C2938" i="3"/>
  <c r="C2934" i="3"/>
  <c r="C2935" i="3"/>
  <c r="B2932" i="3"/>
  <c r="C2939" i="3"/>
  <c r="C2979" i="3"/>
  <c r="C2975" i="3"/>
  <c r="B2972" i="3"/>
  <c r="C2977" i="3"/>
  <c r="C2972" i="3"/>
  <c r="C2981" i="3"/>
  <c r="C2976" i="3"/>
  <c r="C2978" i="3"/>
  <c r="C2973" i="3"/>
  <c r="C2980" i="3"/>
  <c r="C2974" i="3"/>
  <c r="C3019" i="3"/>
  <c r="C3015" i="3"/>
  <c r="B3012" i="3"/>
  <c r="C3021" i="3"/>
  <c r="C3016" i="3"/>
  <c r="C3020" i="3"/>
  <c r="C3014" i="3"/>
  <c r="C3017" i="3"/>
  <c r="C3012" i="3"/>
  <c r="C3018" i="3"/>
  <c r="C3013" i="3"/>
  <c r="C3059" i="3"/>
  <c r="C3055" i="3"/>
  <c r="B3052" i="3"/>
  <c r="C3058" i="3"/>
  <c r="C3053" i="3"/>
  <c r="C3060" i="3"/>
  <c r="C3054" i="3"/>
  <c r="C3056" i="3"/>
  <c r="C3052" i="3"/>
  <c r="C3057" i="3"/>
  <c r="C3061" i="3"/>
  <c r="C3099" i="3"/>
  <c r="C3095" i="3"/>
  <c r="B3092" i="3"/>
  <c r="C3097" i="3"/>
  <c r="C3092" i="3"/>
  <c r="C3101" i="3"/>
  <c r="C3096" i="3"/>
  <c r="C3098" i="3"/>
  <c r="C3093" i="3"/>
  <c r="C3094" i="3"/>
  <c r="C3100" i="3"/>
  <c r="C3139" i="3"/>
  <c r="C3135" i="3"/>
  <c r="B3132" i="3"/>
  <c r="C3141" i="3"/>
  <c r="C3136" i="3"/>
  <c r="C3140" i="3"/>
  <c r="C3134" i="3"/>
  <c r="C3137" i="3"/>
  <c r="C3132" i="3"/>
  <c r="C3133" i="3"/>
  <c r="C3138" i="3"/>
  <c r="C3179" i="3"/>
  <c r="C3175" i="3"/>
  <c r="B3172" i="3"/>
  <c r="C3180" i="3"/>
  <c r="C3174" i="3"/>
  <c r="C3178" i="3"/>
  <c r="C3173" i="3"/>
  <c r="C3181" i="3"/>
  <c r="C3176" i="3"/>
  <c r="C3172" i="3"/>
  <c r="C3177" i="3"/>
  <c r="C3219" i="3"/>
  <c r="C3215" i="3"/>
  <c r="B3212" i="3"/>
  <c r="C3218" i="3"/>
  <c r="C3213" i="3"/>
  <c r="C3217" i="3"/>
  <c r="C3212" i="3"/>
  <c r="C3220" i="3"/>
  <c r="C3214" i="3"/>
  <c r="C3221" i="3"/>
  <c r="C3216" i="3"/>
  <c r="C3259" i="3"/>
  <c r="C3255" i="3"/>
  <c r="B3252" i="3"/>
  <c r="C3257" i="3"/>
  <c r="C3252" i="3"/>
  <c r="C3261" i="3"/>
  <c r="C3256" i="3"/>
  <c r="C3258" i="3"/>
  <c r="C3253" i="3"/>
  <c r="C3260" i="3"/>
  <c r="C3254" i="3"/>
  <c r="C3299" i="3"/>
  <c r="C3295" i="3"/>
  <c r="B3292" i="3"/>
  <c r="C3301" i="3"/>
  <c r="C3296" i="3"/>
  <c r="C3300" i="3"/>
  <c r="C3294" i="3"/>
  <c r="C3297" i="3"/>
  <c r="C3292" i="3"/>
  <c r="C3298" i="3"/>
  <c r="C3293" i="3"/>
  <c r="C3339" i="3"/>
  <c r="C3335" i="3"/>
  <c r="B3332" i="3"/>
  <c r="C3340" i="3"/>
  <c r="C3334" i="3"/>
  <c r="C3338" i="3"/>
  <c r="C3333" i="3"/>
  <c r="C3341" i="3"/>
  <c r="C3336" i="3"/>
  <c r="C3337" i="3"/>
  <c r="C3332" i="3"/>
  <c r="C3379" i="3"/>
  <c r="C3375" i="3"/>
  <c r="B3372" i="3"/>
  <c r="C3378" i="3"/>
  <c r="C3373" i="3"/>
  <c r="C3377" i="3"/>
  <c r="C3372" i="3"/>
  <c r="C3380" i="3"/>
  <c r="C3374" i="3"/>
  <c r="C3381" i="3"/>
  <c r="C3376" i="3"/>
  <c r="C3419" i="3"/>
  <c r="C3415" i="3"/>
  <c r="B3412" i="3"/>
  <c r="C3417" i="3"/>
  <c r="C3412" i="3"/>
  <c r="C3421" i="3"/>
  <c r="C3416" i="3"/>
  <c r="C3418" i="3"/>
  <c r="C3413" i="3"/>
  <c r="C3420" i="3"/>
  <c r="C3414" i="3"/>
  <c r="C3459" i="3"/>
  <c r="C3455" i="3"/>
  <c r="B3452" i="3"/>
  <c r="C3461" i="3"/>
  <c r="C3456" i="3"/>
  <c r="C3460" i="3"/>
  <c r="C3454" i="3"/>
  <c r="C3457" i="3"/>
  <c r="C3452" i="3"/>
  <c r="C3458" i="3"/>
  <c r="C3453" i="3"/>
  <c r="C3499" i="3"/>
  <c r="C3495" i="3"/>
  <c r="B3492" i="3"/>
  <c r="C3500" i="3"/>
  <c r="C3494" i="3"/>
  <c r="C3498" i="3"/>
  <c r="C3493" i="3"/>
  <c r="C3501" i="3"/>
  <c r="C3496" i="3"/>
  <c r="C3497" i="3"/>
  <c r="C3492" i="3"/>
  <c r="C3539" i="3"/>
  <c r="C3535" i="3"/>
  <c r="B3532" i="3"/>
  <c r="C3538" i="3"/>
  <c r="C3533" i="3"/>
  <c r="C3537" i="3"/>
  <c r="C3532" i="3"/>
  <c r="C3540" i="3"/>
  <c r="C3534" i="3"/>
  <c r="C3536" i="3"/>
  <c r="C3541" i="3"/>
  <c r="C3579" i="3"/>
  <c r="C3575" i="3"/>
  <c r="B3572" i="3"/>
  <c r="C3577" i="3"/>
  <c r="C3572" i="3"/>
  <c r="C3581" i="3"/>
  <c r="C3576" i="3"/>
  <c r="C3578" i="3"/>
  <c r="C3573" i="3"/>
  <c r="C3574" i="3"/>
  <c r="C3580" i="3"/>
  <c r="C3619" i="3"/>
  <c r="C3615" i="3"/>
  <c r="B3612" i="3"/>
  <c r="C3621" i="3"/>
  <c r="C3616" i="3"/>
  <c r="C3620" i="3"/>
  <c r="C3614" i="3"/>
  <c r="C3617" i="3"/>
  <c r="C3612" i="3"/>
  <c r="C3613" i="3"/>
  <c r="C3618" i="3"/>
  <c r="C3659" i="3"/>
  <c r="C3655" i="3"/>
  <c r="B3652" i="3"/>
  <c r="C3660" i="3"/>
  <c r="C3654" i="3"/>
  <c r="C3658" i="3"/>
  <c r="C3653" i="3"/>
  <c r="C3661" i="3"/>
  <c r="C3656" i="3"/>
  <c r="C3652" i="3"/>
  <c r="C3657" i="3"/>
  <c r="C3699" i="3"/>
  <c r="C3695" i="3"/>
  <c r="B3692" i="3"/>
  <c r="C3698" i="3"/>
  <c r="C3693" i="3"/>
  <c r="C3697" i="3"/>
  <c r="C3692" i="3"/>
  <c r="C3700" i="3"/>
  <c r="C3694" i="3"/>
  <c r="C3696" i="3"/>
  <c r="C3701" i="3"/>
  <c r="C3741" i="3"/>
  <c r="C3739" i="3"/>
  <c r="C3735" i="3"/>
  <c r="B3732" i="3"/>
  <c r="C3736" i="3"/>
  <c r="C3738" i="3"/>
  <c r="C3733" i="3"/>
  <c r="C3734" i="3"/>
  <c r="C3732" i="3"/>
  <c r="C3737" i="3"/>
  <c r="C3740" i="3"/>
  <c r="C3781" i="3"/>
  <c r="C3777" i="3"/>
  <c r="C3773" i="3"/>
  <c r="C3778" i="3"/>
  <c r="C3772" i="3"/>
  <c r="C3780" i="3"/>
  <c r="C3774" i="3"/>
  <c r="C3776" i="3"/>
  <c r="B3772" i="3"/>
  <c r="C3775" i="3"/>
  <c r="C3779" i="3"/>
  <c r="C3821" i="3"/>
  <c r="C3817" i="3"/>
  <c r="C3813" i="3"/>
  <c r="C3816" i="3"/>
  <c r="B3812" i="3"/>
  <c r="C3819" i="3"/>
  <c r="C3812" i="3"/>
  <c r="C3815" i="3"/>
  <c r="C3820" i="3"/>
  <c r="C3814" i="3"/>
  <c r="C3818" i="3"/>
  <c r="C3861" i="3"/>
  <c r="C3857" i="3"/>
  <c r="C3853" i="3"/>
  <c r="C3860" i="3"/>
  <c r="C3855" i="3"/>
  <c r="C3858" i="3"/>
  <c r="B3852" i="3"/>
  <c r="C3854" i="3"/>
  <c r="C3859" i="3"/>
  <c r="C3852" i="3"/>
  <c r="C3856" i="3"/>
  <c r="C3901" i="3"/>
  <c r="C3897" i="3"/>
  <c r="C3893" i="3"/>
  <c r="C3899" i="3"/>
  <c r="C3894" i="3"/>
  <c r="C3896" i="3"/>
  <c r="C3900" i="3"/>
  <c r="C3892" i="3"/>
  <c r="C3898" i="3"/>
  <c r="B3892" i="3"/>
  <c r="C3895" i="3"/>
  <c r="C3941" i="3"/>
  <c r="C3937" i="3"/>
  <c r="C3933" i="3"/>
  <c r="C3938" i="3"/>
  <c r="C3932" i="3"/>
  <c r="C3936" i="3"/>
  <c r="C3935" i="3"/>
  <c r="C3939" i="3"/>
  <c r="B3932" i="3"/>
  <c r="C3940" i="3"/>
  <c r="C3934" i="3"/>
  <c r="C3981" i="3"/>
  <c r="C3977" i="3"/>
  <c r="C3973" i="3"/>
  <c r="C3976" i="3"/>
  <c r="B3972" i="3"/>
  <c r="C3975" i="3"/>
  <c r="C3980" i="3"/>
  <c r="C3974" i="3"/>
  <c r="C3978" i="3"/>
  <c r="C3972" i="3"/>
  <c r="C3979" i="3"/>
  <c r="C4021" i="3"/>
  <c r="C4017" i="3"/>
  <c r="C4013" i="3"/>
  <c r="C4020" i="3"/>
  <c r="C4015" i="3"/>
  <c r="C4014" i="3"/>
  <c r="C4019" i="3"/>
  <c r="C4012" i="3"/>
  <c r="C4016" i="3"/>
  <c r="C4018" i="3"/>
  <c r="B4012" i="3"/>
  <c r="C4061" i="3"/>
  <c r="C4057" i="3"/>
  <c r="C4053" i="3"/>
  <c r="C4059" i="3"/>
  <c r="C4054" i="3"/>
  <c r="C4060" i="3"/>
  <c r="C4052" i="3"/>
  <c r="C4058" i="3"/>
  <c r="B4052" i="3"/>
  <c r="C4055" i="3"/>
  <c r="C4056" i="3"/>
  <c r="C4101" i="3"/>
  <c r="C4097" i="3"/>
  <c r="C4093" i="3"/>
  <c r="C4098" i="3"/>
  <c r="C4092" i="3"/>
  <c r="C4099" i="3"/>
  <c r="B4092" i="3"/>
  <c r="C4096" i="3"/>
  <c r="C4100" i="3"/>
  <c r="C4094" i="3"/>
  <c r="C4095" i="3"/>
  <c r="C4138" i="3"/>
  <c r="C4134" i="3"/>
  <c r="C4141" i="3"/>
  <c r="C4136" i="3"/>
  <c r="B4132" i="3"/>
  <c r="C4140" i="3"/>
  <c r="C4133" i="3"/>
  <c r="C4137" i="3"/>
  <c r="C4135" i="3"/>
  <c r="C4132" i="3"/>
  <c r="C4139" i="3"/>
  <c r="C4178" i="3"/>
  <c r="C4174" i="3"/>
  <c r="C4180" i="3"/>
  <c r="C4175" i="3"/>
  <c r="C4179" i="3"/>
  <c r="C4172" i="3"/>
  <c r="C4176" i="3"/>
  <c r="C4173" i="3"/>
  <c r="B4172" i="3"/>
  <c r="C4177" i="3"/>
  <c r="C4181" i="3"/>
  <c r="C4220" i="3"/>
  <c r="C4216" i="3"/>
  <c r="C4212" i="3"/>
  <c r="C4218" i="3"/>
  <c r="C4213" i="3"/>
  <c r="C4217" i="3"/>
  <c r="C4214" i="3"/>
  <c r="C4219" i="3"/>
  <c r="C4215" i="3"/>
  <c r="B4212" i="3"/>
  <c r="C4221" i="3"/>
  <c r="C4260" i="3"/>
  <c r="C4256" i="3"/>
  <c r="C4252" i="3"/>
  <c r="C4257" i="3"/>
  <c r="B4252" i="3"/>
  <c r="C4255" i="3"/>
  <c r="C4258" i="3"/>
  <c r="C4261" i="3"/>
  <c r="C4253" i="3"/>
  <c r="C4254" i="3"/>
  <c r="C4259" i="3"/>
  <c r="C4300" i="3"/>
  <c r="C4296" i="3"/>
  <c r="C4292" i="3"/>
  <c r="C4301" i="3"/>
  <c r="C4295" i="3"/>
  <c r="C4294" i="3"/>
  <c r="C4299" i="3"/>
  <c r="B4292" i="3"/>
  <c r="C4297" i="3"/>
  <c r="C4298" i="3"/>
  <c r="C4293" i="3"/>
  <c r="C4340" i="3"/>
  <c r="C4336" i="3"/>
  <c r="C4332" i="3"/>
  <c r="C4339" i="3"/>
  <c r="C4334" i="3"/>
  <c r="C4341" i="3"/>
  <c r="C4333" i="3"/>
  <c r="C4335" i="3"/>
  <c r="C4338" i="3"/>
  <c r="C4337" i="3"/>
  <c r="B4332" i="3"/>
  <c r="C4380" i="3"/>
  <c r="C4376" i="3"/>
  <c r="C4372" i="3"/>
  <c r="C4378" i="3"/>
  <c r="C4373" i="3"/>
  <c r="C4379" i="3"/>
  <c r="B4372" i="3"/>
  <c r="C4377" i="3"/>
  <c r="C4374" i="3"/>
  <c r="C4375" i="3"/>
  <c r="C4381" i="3"/>
  <c r="C4420" i="3"/>
  <c r="C4416" i="3"/>
  <c r="C4412" i="3"/>
  <c r="C4417" i="3"/>
  <c r="B4412" i="3"/>
  <c r="C4418" i="3"/>
  <c r="C4421" i="3"/>
  <c r="C4413" i="3"/>
  <c r="C4415" i="3"/>
  <c r="C4419" i="3"/>
  <c r="C4414" i="3"/>
  <c r="C4460" i="3"/>
  <c r="C4456" i="3"/>
  <c r="C4452" i="3"/>
  <c r="C4461" i="3"/>
  <c r="C4455" i="3"/>
  <c r="C4457" i="3"/>
  <c r="C4454" i="3"/>
  <c r="C4459" i="3"/>
  <c r="B4452" i="3"/>
  <c r="C4458" i="3"/>
  <c r="C4453" i="3"/>
  <c r="C4500" i="3"/>
  <c r="C4496" i="3"/>
  <c r="C4492" i="3"/>
  <c r="C4499" i="3"/>
  <c r="C4494" i="3"/>
  <c r="C4495" i="3"/>
  <c r="C4498" i="3"/>
  <c r="C4493" i="3"/>
  <c r="B4492" i="3"/>
  <c r="C4497" i="3"/>
  <c r="C4501" i="3"/>
  <c r="C2" i="3"/>
  <c r="C7" i="3"/>
  <c r="D7" i="3" s="1"/>
  <c r="C26" i="3"/>
  <c r="E26" i="3" s="1"/>
  <c r="C29" i="3"/>
  <c r="C25" i="3"/>
  <c r="E25" i="3" s="1"/>
  <c r="B22" i="3"/>
  <c r="C24" i="3"/>
  <c r="E24" i="3" s="1"/>
  <c r="C28" i="3"/>
  <c r="C31" i="3"/>
  <c r="C27" i="3"/>
  <c r="E27" i="3" s="1"/>
  <c r="C23" i="3"/>
  <c r="E23" i="3" s="1"/>
  <c r="C30" i="3"/>
  <c r="C22" i="3"/>
  <c r="E22" i="3" s="1"/>
  <c r="C66" i="3"/>
  <c r="E66" i="3" s="1"/>
  <c r="C64" i="3"/>
  <c r="E64" i="3" s="1"/>
  <c r="C69" i="3"/>
  <c r="C65" i="3"/>
  <c r="E65" i="3" s="1"/>
  <c r="B62" i="3"/>
  <c r="C68" i="3"/>
  <c r="C71" i="3"/>
  <c r="C67" i="3"/>
  <c r="E67" i="3" s="1"/>
  <c r="C63" i="3"/>
  <c r="E63" i="3" s="1"/>
  <c r="C70" i="3"/>
  <c r="C62" i="3"/>
  <c r="E62" i="3" s="1"/>
  <c r="C110" i="3"/>
  <c r="C106" i="3"/>
  <c r="E106" i="3" s="1"/>
  <c r="C102" i="3"/>
  <c r="E102" i="3" s="1"/>
  <c r="C104" i="3"/>
  <c r="E104" i="3" s="1"/>
  <c r="C109" i="3"/>
  <c r="C105" i="3"/>
  <c r="E105" i="3" s="1"/>
  <c r="B102" i="3"/>
  <c r="C108" i="3"/>
  <c r="C111" i="3"/>
  <c r="C107" i="3"/>
  <c r="E107" i="3" s="1"/>
  <c r="C103" i="3"/>
  <c r="E103" i="3" s="1"/>
  <c r="C150" i="3"/>
  <c r="C146" i="3"/>
  <c r="E146" i="3" s="1"/>
  <c r="C142" i="3"/>
  <c r="E142" i="3" s="1"/>
  <c r="C149" i="3"/>
  <c r="C145" i="3"/>
  <c r="E145" i="3" s="1"/>
  <c r="B142" i="3"/>
  <c r="C148" i="3"/>
  <c r="C151" i="3"/>
  <c r="C147" i="3"/>
  <c r="E147" i="3" s="1"/>
  <c r="C143" i="3"/>
  <c r="E143" i="3" s="1"/>
  <c r="C144" i="3"/>
  <c r="E144" i="3" s="1"/>
  <c r="C190" i="3"/>
  <c r="C186" i="3"/>
  <c r="E186" i="3" s="1"/>
  <c r="C182" i="3"/>
  <c r="E182" i="3" s="1"/>
  <c r="C184" i="3"/>
  <c r="E184" i="3" s="1"/>
  <c r="C189" i="3"/>
  <c r="C185" i="3"/>
  <c r="E185" i="3" s="1"/>
  <c r="B182" i="3"/>
  <c r="C191" i="3"/>
  <c r="C187" i="3"/>
  <c r="E187" i="3" s="1"/>
  <c r="C183" i="3"/>
  <c r="E183" i="3" s="1"/>
  <c r="C188" i="3"/>
  <c r="C230" i="3"/>
  <c r="C226" i="3"/>
  <c r="E226" i="3" s="1"/>
  <c r="C222" i="3"/>
  <c r="E222" i="3" s="1"/>
  <c r="C228" i="3"/>
  <c r="C229" i="3"/>
  <c r="C225" i="3"/>
  <c r="E225" i="3" s="1"/>
  <c r="B222" i="3"/>
  <c r="C224" i="3"/>
  <c r="E224" i="3" s="1"/>
  <c r="C231" i="3"/>
  <c r="C227" i="3"/>
  <c r="E227" i="3" s="1"/>
  <c r="C223" i="3"/>
  <c r="E223" i="3" s="1"/>
  <c r="C270" i="3"/>
  <c r="C266" i="3"/>
  <c r="E266" i="3" s="1"/>
  <c r="C262" i="3"/>
  <c r="E262" i="3" s="1"/>
  <c r="C268" i="3"/>
  <c r="C269" i="3"/>
  <c r="C265" i="3"/>
  <c r="E265" i="3" s="1"/>
  <c r="B262" i="3"/>
  <c r="C264" i="3"/>
  <c r="E264" i="3" s="1"/>
  <c r="C271" i="3"/>
  <c r="C267" i="3"/>
  <c r="E267" i="3" s="1"/>
  <c r="C263" i="3"/>
  <c r="E263" i="3" s="1"/>
  <c r="C310" i="3"/>
  <c r="C306" i="3"/>
  <c r="C302" i="3"/>
  <c r="C304" i="3"/>
  <c r="C309" i="3"/>
  <c r="C305" i="3"/>
  <c r="B302" i="3"/>
  <c r="C308" i="3"/>
  <c r="C311" i="3"/>
  <c r="C307" i="3"/>
  <c r="C303" i="3"/>
  <c r="C350" i="3"/>
  <c r="C346" i="3"/>
  <c r="C342" i="3"/>
  <c r="C348" i="3"/>
  <c r="C349" i="3"/>
  <c r="C345" i="3"/>
  <c r="B342" i="3"/>
  <c r="C344" i="3"/>
  <c r="C351" i="3"/>
  <c r="C347" i="3"/>
  <c r="C343" i="3"/>
  <c r="C390" i="3"/>
  <c r="C386" i="3"/>
  <c r="C382" i="3"/>
  <c r="C388" i="3"/>
  <c r="C389" i="3"/>
  <c r="C385" i="3"/>
  <c r="B382" i="3"/>
  <c r="C391" i="3"/>
  <c r="C387" i="3"/>
  <c r="C383" i="3"/>
  <c r="C384" i="3"/>
  <c r="C430" i="3"/>
  <c r="C426" i="3"/>
  <c r="C422" i="3"/>
  <c r="C428" i="3"/>
  <c r="C429" i="3"/>
  <c r="C425" i="3"/>
  <c r="B422" i="3"/>
  <c r="C424" i="3"/>
  <c r="C431" i="3"/>
  <c r="C427" i="3"/>
  <c r="C423" i="3"/>
  <c r="C468" i="3"/>
  <c r="C471" i="3"/>
  <c r="C466" i="3"/>
  <c r="C462" i="3"/>
  <c r="C470" i="3"/>
  <c r="C465" i="3"/>
  <c r="B462" i="3"/>
  <c r="C464" i="3"/>
  <c r="C467" i="3"/>
  <c r="C463" i="3"/>
  <c r="C469" i="3"/>
  <c r="C508" i="3"/>
  <c r="C504" i="3"/>
  <c r="C511" i="3"/>
  <c r="C507" i="3"/>
  <c r="C503" i="3"/>
  <c r="C509" i="3"/>
  <c r="C505" i="3"/>
  <c r="B502" i="3"/>
  <c r="C502" i="3"/>
  <c r="C510" i="3"/>
  <c r="C506" i="3"/>
  <c r="C548" i="3"/>
  <c r="C544" i="3"/>
  <c r="C551" i="3"/>
  <c r="C547" i="3"/>
  <c r="C543" i="3"/>
  <c r="C549" i="3"/>
  <c r="C545" i="3"/>
  <c r="B542" i="3"/>
  <c r="C546" i="3"/>
  <c r="C542" i="3"/>
  <c r="C550" i="3"/>
  <c r="C588" i="3"/>
  <c r="C584" i="3"/>
  <c r="C591" i="3"/>
  <c r="C587" i="3"/>
  <c r="C583" i="3"/>
  <c r="C589" i="3"/>
  <c r="C585" i="3"/>
  <c r="B582" i="3"/>
  <c r="C590" i="3"/>
  <c r="C586" i="3"/>
  <c r="C582" i="3"/>
  <c r="C628" i="3"/>
  <c r="C624" i="3"/>
  <c r="C631" i="3"/>
  <c r="C627" i="3"/>
  <c r="C623" i="3"/>
  <c r="C629" i="3"/>
  <c r="C625" i="3"/>
  <c r="B622" i="3"/>
  <c r="C630" i="3"/>
  <c r="C626" i="3"/>
  <c r="C622" i="3"/>
  <c r="C668" i="3"/>
  <c r="C664" i="3"/>
  <c r="C671" i="3"/>
  <c r="C667" i="3"/>
  <c r="C663" i="3"/>
  <c r="C669" i="3"/>
  <c r="C665" i="3"/>
  <c r="B662" i="3"/>
  <c r="C662" i="3"/>
  <c r="C670" i="3"/>
  <c r="C666" i="3"/>
  <c r="C708" i="3"/>
  <c r="C704" i="3"/>
  <c r="C711" i="3"/>
  <c r="C707" i="3"/>
  <c r="C703" i="3"/>
  <c r="C709" i="3"/>
  <c r="C705" i="3"/>
  <c r="B702" i="3"/>
  <c r="C706" i="3"/>
  <c r="C702" i="3"/>
  <c r="C710" i="3"/>
  <c r="C748" i="3"/>
  <c r="C744" i="3"/>
  <c r="C751" i="3"/>
  <c r="C747" i="3"/>
  <c r="C743" i="3"/>
  <c r="C749" i="3"/>
  <c r="C745" i="3"/>
  <c r="B742" i="3"/>
  <c r="C750" i="3"/>
  <c r="C742" i="3"/>
  <c r="C746" i="3"/>
  <c r="C788" i="3"/>
  <c r="C784" i="3"/>
  <c r="C791" i="3"/>
  <c r="C787" i="3"/>
  <c r="C783" i="3"/>
  <c r="C789" i="3"/>
  <c r="C785" i="3"/>
  <c r="B782" i="3"/>
  <c r="C790" i="3"/>
  <c r="C786" i="3"/>
  <c r="C782" i="3"/>
  <c r="C828" i="3"/>
  <c r="C824" i="3"/>
  <c r="C831" i="3"/>
  <c r="C827" i="3"/>
  <c r="C823" i="3"/>
  <c r="C829" i="3"/>
  <c r="C825" i="3"/>
  <c r="B822" i="3"/>
  <c r="C822" i="3"/>
  <c r="C830" i="3"/>
  <c r="C826" i="3"/>
  <c r="C868" i="3"/>
  <c r="C864" i="3"/>
  <c r="C871" i="3"/>
  <c r="C867" i="3"/>
  <c r="C863" i="3"/>
  <c r="C869" i="3"/>
  <c r="C865" i="3"/>
  <c r="B862" i="3"/>
  <c r="C866" i="3"/>
  <c r="C862" i="3"/>
  <c r="C870" i="3"/>
  <c r="C908" i="3"/>
  <c r="C904" i="3"/>
  <c r="C911" i="3"/>
  <c r="C907" i="3"/>
  <c r="C903" i="3"/>
  <c r="C909" i="3"/>
  <c r="C905" i="3"/>
  <c r="B902" i="3"/>
  <c r="C910" i="3"/>
  <c r="C906" i="3"/>
  <c r="C902" i="3"/>
  <c r="C948" i="3"/>
  <c r="C944" i="3"/>
  <c r="C951" i="3"/>
  <c r="C947" i="3"/>
  <c r="C943" i="3"/>
  <c r="C949" i="3"/>
  <c r="C945" i="3"/>
  <c r="B942" i="3"/>
  <c r="C950" i="3"/>
  <c r="C946" i="3"/>
  <c r="C942" i="3"/>
  <c r="C988" i="3"/>
  <c r="C984" i="3"/>
  <c r="C991" i="3"/>
  <c r="C987" i="3"/>
  <c r="C983" i="3"/>
  <c r="C989" i="3"/>
  <c r="C985" i="3"/>
  <c r="B982" i="3"/>
  <c r="C982" i="3"/>
  <c r="C990" i="3"/>
  <c r="C986" i="3"/>
  <c r="C1028" i="3"/>
  <c r="C1024" i="3"/>
  <c r="C1031" i="3"/>
  <c r="C1027" i="3"/>
  <c r="C1023" i="3"/>
  <c r="C1029" i="3"/>
  <c r="C1025" i="3"/>
  <c r="B1022" i="3"/>
  <c r="C1026" i="3"/>
  <c r="C1022" i="3"/>
  <c r="C1030" i="3"/>
  <c r="C1068" i="3"/>
  <c r="C1064" i="3"/>
  <c r="C1071" i="3"/>
  <c r="C1067" i="3"/>
  <c r="C1063" i="3"/>
  <c r="C1069" i="3"/>
  <c r="C1065" i="3"/>
  <c r="B1062" i="3"/>
  <c r="C1070" i="3"/>
  <c r="C1066" i="3"/>
  <c r="C1062" i="3"/>
  <c r="C1108" i="3"/>
  <c r="C1104" i="3"/>
  <c r="C1111" i="3"/>
  <c r="C1107" i="3"/>
  <c r="C1103" i="3"/>
  <c r="C1109" i="3"/>
  <c r="C1105" i="3"/>
  <c r="B1102" i="3"/>
  <c r="C1110" i="3"/>
  <c r="C1106" i="3"/>
  <c r="C1102" i="3"/>
  <c r="C1148" i="3"/>
  <c r="C1144" i="3"/>
  <c r="C1151" i="3"/>
  <c r="C1147" i="3"/>
  <c r="C1143" i="3"/>
  <c r="C1149" i="3"/>
  <c r="C1145" i="3"/>
  <c r="B1142" i="3"/>
  <c r="C1142" i="3"/>
  <c r="C1150" i="3"/>
  <c r="C1146" i="3"/>
  <c r="C1188" i="3"/>
  <c r="C1184" i="3"/>
  <c r="C1191" i="3"/>
  <c r="C1187" i="3"/>
  <c r="C1183" i="3"/>
  <c r="C1189" i="3"/>
  <c r="C1185" i="3"/>
  <c r="B1182" i="3"/>
  <c r="C1186" i="3"/>
  <c r="C1182" i="3"/>
  <c r="C1190" i="3"/>
  <c r="C1228" i="3"/>
  <c r="C1224" i="3"/>
  <c r="C1231" i="3"/>
  <c r="C1227" i="3"/>
  <c r="C1223" i="3"/>
  <c r="C1229" i="3"/>
  <c r="C1225" i="3"/>
  <c r="B1222" i="3"/>
  <c r="C1230" i="3"/>
  <c r="C1222" i="3"/>
  <c r="C1226" i="3"/>
  <c r="C1268" i="3"/>
  <c r="C1264" i="3"/>
  <c r="C1271" i="3"/>
  <c r="C1267" i="3"/>
  <c r="C1263" i="3"/>
  <c r="C1269" i="3"/>
  <c r="C1265" i="3"/>
  <c r="B1262" i="3"/>
  <c r="C1270" i="3"/>
  <c r="C1262" i="3"/>
  <c r="C1266" i="3"/>
  <c r="C1308" i="3"/>
  <c r="C1304" i="3"/>
  <c r="C1311" i="3"/>
  <c r="C1307" i="3"/>
  <c r="C1303" i="3"/>
  <c r="C1309" i="3"/>
  <c r="C1305" i="3"/>
  <c r="B1302" i="3"/>
  <c r="C1302" i="3"/>
  <c r="C1306" i="3"/>
  <c r="C1310" i="3"/>
  <c r="C1348" i="3"/>
  <c r="C1344" i="3"/>
  <c r="C1351" i="3"/>
  <c r="C1347" i="3"/>
  <c r="C1343" i="3"/>
  <c r="C1349" i="3"/>
  <c r="C1345" i="3"/>
  <c r="B1342" i="3"/>
  <c r="C1346" i="3"/>
  <c r="C1342" i="3"/>
  <c r="C1350" i="3"/>
  <c r="C1388" i="3"/>
  <c r="C1384" i="3"/>
  <c r="C1391" i="3"/>
  <c r="C1387" i="3"/>
  <c r="C1383" i="3"/>
  <c r="C1389" i="3"/>
  <c r="C1385" i="3"/>
  <c r="B1382" i="3"/>
  <c r="C1390" i="3"/>
  <c r="C1386" i="3"/>
  <c r="C1382" i="3"/>
  <c r="C1428" i="3"/>
  <c r="C1424" i="3"/>
  <c r="C1431" i="3"/>
  <c r="C1427" i="3"/>
  <c r="C1423" i="3"/>
  <c r="C1429" i="3"/>
  <c r="C1425" i="3"/>
  <c r="B1422" i="3"/>
  <c r="C1430" i="3"/>
  <c r="C1426" i="3"/>
  <c r="C1422" i="3"/>
  <c r="C1471" i="3"/>
  <c r="C1467" i="3"/>
  <c r="C1463" i="3"/>
  <c r="C1470" i="3"/>
  <c r="C1466" i="3"/>
  <c r="C1462" i="3"/>
  <c r="C1468" i="3"/>
  <c r="C1464" i="3"/>
  <c r="B1462" i="3"/>
  <c r="C1465" i="3"/>
  <c r="C1469" i="3"/>
  <c r="C1511" i="3"/>
  <c r="C1507" i="3"/>
  <c r="C1503" i="3"/>
  <c r="C1510" i="3"/>
  <c r="C1506" i="3"/>
  <c r="C1502" i="3"/>
  <c r="C1508" i="3"/>
  <c r="C1504" i="3"/>
  <c r="C1505" i="3"/>
  <c r="B1502" i="3"/>
  <c r="C1509" i="3"/>
  <c r="C1551" i="3"/>
  <c r="C1547" i="3"/>
  <c r="C1543" i="3"/>
  <c r="C1550" i="3"/>
  <c r="C1546" i="3"/>
  <c r="C1542" i="3"/>
  <c r="C1548" i="3"/>
  <c r="C1544" i="3"/>
  <c r="C1549" i="3"/>
  <c r="C1545" i="3"/>
  <c r="B1542" i="3"/>
  <c r="C1591" i="3"/>
  <c r="C1587" i="3"/>
  <c r="C1583" i="3"/>
  <c r="C1590" i="3"/>
  <c r="C1586" i="3"/>
  <c r="C1582" i="3"/>
  <c r="C1588" i="3"/>
  <c r="C1584" i="3"/>
  <c r="C1589" i="3"/>
  <c r="B1582" i="3"/>
  <c r="C1585" i="3"/>
  <c r="C1631" i="3"/>
  <c r="C1627" i="3"/>
  <c r="C1623" i="3"/>
  <c r="C1630" i="3"/>
  <c r="C1626" i="3"/>
  <c r="C1622" i="3"/>
  <c r="C1628" i="3"/>
  <c r="C1624" i="3"/>
  <c r="B1622" i="3"/>
  <c r="C1625" i="3"/>
  <c r="C1629" i="3"/>
  <c r="C1671" i="3"/>
  <c r="C1667" i="3"/>
  <c r="C1663" i="3"/>
  <c r="C1670" i="3"/>
  <c r="C1666" i="3"/>
  <c r="C1662" i="3"/>
  <c r="C1668" i="3"/>
  <c r="C1664" i="3"/>
  <c r="C1665" i="3"/>
  <c r="B1662" i="3"/>
  <c r="C1669" i="3"/>
  <c r="C1711" i="3"/>
  <c r="C1707" i="3"/>
  <c r="C1703" i="3"/>
  <c r="C1710" i="3"/>
  <c r="C1706" i="3"/>
  <c r="C1702" i="3"/>
  <c r="C1708" i="3"/>
  <c r="C1704" i="3"/>
  <c r="C1709" i="3"/>
  <c r="C1705" i="3"/>
  <c r="B1702" i="3"/>
  <c r="C1751" i="3"/>
  <c r="C1747" i="3"/>
  <c r="C1743" i="3"/>
  <c r="C1750" i="3"/>
  <c r="C1746" i="3"/>
  <c r="C1742" i="3"/>
  <c r="C1748" i="3"/>
  <c r="C1744" i="3"/>
  <c r="C1749" i="3"/>
  <c r="B1742" i="3"/>
  <c r="C1745" i="3"/>
  <c r="C1791" i="3"/>
  <c r="C1787" i="3"/>
  <c r="C1783" i="3"/>
  <c r="C1790" i="3"/>
  <c r="C1786" i="3"/>
  <c r="C1782" i="3"/>
  <c r="C1788" i="3"/>
  <c r="C1784" i="3"/>
  <c r="B1782" i="3"/>
  <c r="C1785" i="3"/>
  <c r="C1789" i="3"/>
  <c r="C1831" i="3"/>
  <c r="C1827" i="3"/>
  <c r="C1823" i="3"/>
  <c r="C1830" i="3"/>
  <c r="C1826" i="3"/>
  <c r="C1822" i="3"/>
  <c r="C1828" i="3"/>
  <c r="C1824" i="3"/>
  <c r="C1825" i="3"/>
  <c r="B1822" i="3"/>
  <c r="C1829" i="3"/>
  <c r="C1871" i="3"/>
  <c r="C1867" i="3"/>
  <c r="C1863" i="3"/>
  <c r="C1870" i="3"/>
  <c r="C1866" i="3"/>
  <c r="C1862" i="3"/>
  <c r="C1868" i="3"/>
  <c r="C1864" i="3"/>
  <c r="C1869" i="3"/>
  <c r="C1865" i="3"/>
  <c r="B1862" i="3"/>
  <c r="C1911" i="3"/>
  <c r="C1907" i="3"/>
  <c r="C1903" i="3"/>
  <c r="C1910" i="3"/>
  <c r="C1906" i="3"/>
  <c r="C1902" i="3"/>
  <c r="C1908" i="3"/>
  <c r="C1904" i="3"/>
  <c r="C1909" i="3"/>
  <c r="B1902" i="3"/>
  <c r="C1905" i="3"/>
  <c r="C1951" i="3"/>
  <c r="C1947" i="3"/>
  <c r="C1943" i="3"/>
  <c r="C1950" i="3"/>
  <c r="C1946" i="3"/>
  <c r="C1942" i="3"/>
  <c r="C1948" i="3"/>
  <c r="C1944" i="3"/>
  <c r="B1942" i="3"/>
  <c r="C1945" i="3"/>
  <c r="C1949" i="3"/>
  <c r="C1991" i="3"/>
  <c r="C1987" i="3"/>
  <c r="C1983" i="3"/>
  <c r="C1990" i="3"/>
  <c r="C1986" i="3"/>
  <c r="C1982" i="3"/>
  <c r="C1988" i="3"/>
  <c r="C1984" i="3"/>
  <c r="C1985" i="3"/>
  <c r="B1982" i="3"/>
  <c r="C1989" i="3"/>
  <c r="C2031" i="3"/>
  <c r="C2027" i="3"/>
  <c r="C2023" i="3"/>
  <c r="C2030" i="3"/>
  <c r="C2026" i="3"/>
  <c r="C2022" i="3"/>
  <c r="C2028" i="3"/>
  <c r="C2024" i="3"/>
  <c r="C2029" i="3"/>
  <c r="C2025" i="3"/>
  <c r="B2022" i="3"/>
  <c r="C2071" i="3"/>
  <c r="C2067" i="3"/>
  <c r="C2063" i="3"/>
  <c r="C2070" i="3"/>
  <c r="C2066" i="3"/>
  <c r="C2062" i="3"/>
  <c r="C2068" i="3"/>
  <c r="C2064" i="3"/>
  <c r="C2069" i="3"/>
  <c r="B2062" i="3"/>
  <c r="C2065" i="3"/>
  <c r="C2111" i="3"/>
  <c r="C2107" i="3"/>
  <c r="C2103" i="3"/>
  <c r="C2110" i="3"/>
  <c r="C2106" i="3"/>
  <c r="C2102" i="3"/>
  <c r="C2108" i="3"/>
  <c r="C2104" i="3"/>
  <c r="B2102" i="3"/>
  <c r="C2105" i="3"/>
  <c r="C2109" i="3"/>
  <c r="C2151" i="3"/>
  <c r="C2147" i="3"/>
  <c r="C2143" i="3"/>
  <c r="C2150" i="3"/>
  <c r="C2146" i="3"/>
  <c r="C2142" i="3"/>
  <c r="C2148" i="3"/>
  <c r="C2144" i="3"/>
  <c r="C2145" i="3"/>
  <c r="B2142" i="3"/>
  <c r="C2149" i="3"/>
  <c r="C2191" i="3"/>
  <c r="C2187" i="3"/>
  <c r="C2183" i="3"/>
  <c r="C2190" i="3"/>
  <c r="C2186" i="3"/>
  <c r="C2182" i="3"/>
  <c r="C2188" i="3"/>
  <c r="C2184" i="3"/>
  <c r="C2189" i="3"/>
  <c r="C2185" i="3"/>
  <c r="B2182" i="3"/>
  <c r="C2231" i="3"/>
  <c r="C2227" i="3"/>
  <c r="C2223" i="3"/>
  <c r="C2230" i="3"/>
  <c r="C2226" i="3"/>
  <c r="C2222" i="3"/>
  <c r="C2228" i="3"/>
  <c r="C2224" i="3"/>
  <c r="C2229" i="3"/>
  <c r="B2222" i="3"/>
  <c r="C2225" i="3"/>
  <c r="C2271" i="3"/>
  <c r="C2267" i="3"/>
  <c r="C2263" i="3"/>
  <c r="C2270" i="3"/>
  <c r="C2266" i="3"/>
  <c r="C2262" i="3"/>
  <c r="C2268" i="3"/>
  <c r="C2264" i="3"/>
  <c r="B2262" i="3"/>
  <c r="C2265" i="3"/>
  <c r="C2269" i="3"/>
  <c r="C2311" i="3"/>
  <c r="C2307" i="3"/>
  <c r="C2303" i="3"/>
  <c r="C2310" i="3"/>
  <c r="C2306" i="3"/>
  <c r="C2302" i="3"/>
  <c r="C2308" i="3"/>
  <c r="C2304" i="3"/>
  <c r="C2305" i="3"/>
  <c r="B2302" i="3"/>
  <c r="C2309" i="3"/>
  <c r="C2351" i="3"/>
  <c r="C2347" i="3"/>
  <c r="C2343" i="3"/>
  <c r="C2350" i="3"/>
  <c r="C2346" i="3"/>
  <c r="C2342" i="3"/>
  <c r="C2348" i="3"/>
  <c r="C2344" i="3"/>
  <c r="C2349" i="3"/>
  <c r="C2345" i="3"/>
  <c r="B2342" i="3"/>
  <c r="C2391" i="3"/>
  <c r="C2387" i="3"/>
  <c r="C2383" i="3"/>
  <c r="C2390" i="3"/>
  <c r="C2386" i="3"/>
  <c r="C2382" i="3"/>
  <c r="C2388" i="3"/>
  <c r="C2384" i="3"/>
  <c r="C2389" i="3"/>
  <c r="B2382" i="3"/>
  <c r="C2385" i="3"/>
  <c r="C2431" i="3"/>
  <c r="C2427" i="3"/>
  <c r="C2423" i="3"/>
  <c r="C2430" i="3"/>
  <c r="C2426" i="3"/>
  <c r="C2422" i="3"/>
  <c r="C2428" i="3"/>
  <c r="C2424" i="3"/>
  <c r="B2422" i="3"/>
  <c r="C2425" i="3"/>
  <c r="C2429" i="3"/>
  <c r="C2468" i="3"/>
  <c r="C2471" i="3"/>
  <c r="C2467" i="3"/>
  <c r="C2463" i="3"/>
  <c r="C2466" i="3"/>
  <c r="C2462" i="3"/>
  <c r="C2469" i="3"/>
  <c r="C2464" i="3"/>
  <c r="C2465" i="3"/>
  <c r="B2462" i="3"/>
  <c r="C2470" i="3"/>
  <c r="C2508" i="3"/>
  <c r="C2504" i="3"/>
  <c r="C2511" i="3"/>
  <c r="C2507" i="3"/>
  <c r="C2503" i="3"/>
  <c r="C2510" i="3"/>
  <c r="C2502" i="3"/>
  <c r="C2509" i="3"/>
  <c r="B2502" i="3"/>
  <c r="C2505" i="3"/>
  <c r="C2506" i="3"/>
  <c r="C2548" i="3"/>
  <c r="C2544" i="3"/>
  <c r="C2551" i="3"/>
  <c r="C2547" i="3"/>
  <c r="C2543" i="3"/>
  <c r="C2546" i="3"/>
  <c r="C2545" i="3"/>
  <c r="C2549" i="3"/>
  <c r="B2542" i="3"/>
  <c r="C2550" i="3"/>
  <c r="C2542" i="3"/>
  <c r="C2588" i="3"/>
  <c r="C2584" i="3"/>
  <c r="C2591" i="3"/>
  <c r="C2587" i="3"/>
  <c r="C2583" i="3"/>
  <c r="C2589" i="3"/>
  <c r="C2585" i="3"/>
  <c r="B2582" i="3"/>
  <c r="C2586" i="3"/>
  <c r="C2582" i="3"/>
  <c r="C2590" i="3"/>
  <c r="C2628" i="3"/>
  <c r="C2624" i="3"/>
  <c r="C2631" i="3"/>
  <c r="C2627" i="3"/>
  <c r="C2623" i="3"/>
  <c r="C2629" i="3"/>
  <c r="C2625" i="3"/>
  <c r="B2622" i="3"/>
  <c r="C2630" i="3"/>
  <c r="C2626" i="3"/>
  <c r="C2622" i="3"/>
  <c r="C2668" i="3"/>
  <c r="C2664" i="3"/>
  <c r="C2671" i="3"/>
  <c r="C2667" i="3"/>
  <c r="C2663" i="3"/>
  <c r="C2669" i="3"/>
  <c r="C2665" i="3"/>
  <c r="B2662" i="3"/>
  <c r="C2670" i="3"/>
  <c r="C2662" i="3"/>
  <c r="C2666" i="3"/>
  <c r="C2708" i="3"/>
  <c r="C2704" i="3"/>
  <c r="C2711" i="3"/>
  <c r="C2707" i="3"/>
  <c r="C2703" i="3"/>
  <c r="C2709" i="3"/>
  <c r="C2705" i="3"/>
  <c r="B2702" i="3"/>
  <c r="C2702" i="3"/>
  <c r="C2706" i="3"/>
  <c r="C2710" i="3"/>
  <c r="C2748" i="3"/>
  <c r="C2744" i="3"/>
  <c r="C2751" i="3"/>
  <c r="C2747" i="3"/>
  <c r="C2743" i="3"/>
  <c r="C2749" i="3"/>
  <c r="C2745" i="3"/>
  <c r="B2742" i="3"/>
  <c r="C2746" i="3"/>
  <c r="C2742" i="3"/>
  <c r="C2750" i="3"/>
  <c r="C2788" i="3"/>
  <c r="C2784" i="3"/>
  <c r="C2791" i="3"/>
  <c r="C2787" i="3"/>
  <c r="C2783" i="3"/>
  <c r="C2789" i="3"/>
  <c r="C2785" i="3"/>
  <c r="B2782" i="3"/>
  <c r="C2790" i="3"/>
  <c r="C2786" i="3"/>
  <c r="C2782" i="3"/>
  <c r="C2828" i="3"/>
  <c r="C2824" i="3"/>
  <c r="C2831" i="3"/>
  <c r="C2827" i="3"/>
  <c r="C2823" i="3"/>
  <c r="C2829" i="3"/>
  <c r="C2825" i="3"/>
  <c r="B2822" i="3"/>
  <c r="C2830" i="3"/>
  <c r="C2822" i="3"/>
  <c r="C2826" i="3"/>
  <c r="C2868" i="3"/>
  <c r="C2864" i="3"/>
  <c r="C2871" i="3"/>
  <c r="C2867" i="3"/>
  <c r="C2863" i="3"/>
  <c r="C2869" i="3"/>
  <c r="C2865" i="3"/>
  <c r="B2862" i="3"/>
  <c r="C2862" i="3"/>
  <c r="C2866" i="3"/>
  <c r="C2870" i="3"/>
  <c r="C2908" i="3"/>
  <c r="C2904" i="3"/>
  <c r="C2911" i="3"/>
  <c r="C2907" i="3"/>
  <c r="C2903" i="3"/>
  <c r="C2909" i="3"/>
  <c r="C2905" i="3"/>
  <c r="B2902" i="3"/>
  <c r="C2906" i="3"/>
  <c r="C2902" i="3"/>
  <c r="C2910" i="3"/>
  <c r="C2948" i="3"/>
  <c r="C2944" i="3"/>
  <c r="C2951" i="3"/>
  <c r="C2947" i="3"/>
  <c r="C2943" i="3"/>
  <c r="C2949" i="3"/>
  <c r="C2945" i="3"/>
  <c r="B2942" i="3"/>
  <c r="C2950" i="3"/>
  <c r="C2946" i="3"/>
  <c r="C2942" i="3"/>
  <c r="C2990" i="3"/>
  <c r="C2986" i="3"/>
  <c r="C2982" i="3"/>
  <c r="C2987" i="3"/>
  <c r="B2982" i="3"/>
  <c r="C2991" i="3"/>
  <c r="C2985" i="3"/>
  <c r="C2988" i="3"/>
  <c r="C2983" i="3"/>
  <c r="C2984" i="3"/>
  <c r="C2989" i="3"/>
  <c r="C3030" i="3"/>
  <c r="C3026" i="3"/>
  <c r="C3022" i="3"/>
  <c r="C3031" i="3"/>
  <c r="C3025" i="3"/>
  <c r="C3029" i="3"/>
  <c r="C3024" i="3"/>
  <c r="C3027" i="3"/>
  <c r="B3022" i="3"/>
  <c r="C3023" i="3"/>
  <c r="C3028" i="3"/>
  <c r="C3070" i="3"/>
  <c r="C3066" i="3"/>
  <c r="C3062" i="3"/>
  <c r="C3068" i="3"/>
  <c r="C3063" i="3"/>
  <c r="C3069" i="3"/>
  <c r="C3064" i="3"/>
  <c r="C3065" i="3"/>
  <c r="B3062" i="3"/>
  <c r="C3067" i="3"/>
  <c r="C3071" i="3"/>
  <c r="C3110" i="3"/>
  <c r="C3106" i="3"/>
  <c r="C3102" i="3"/>
  <c r="C3107" i="3"/>
  <c r="B3102" i="3"/>
  <c r="C3111" i="3"/>
  <c r="C3105" i="3"/>
  <c r="C3108" i="3"/>
  <c r="C3103" i="3"/>
  <c r="C3109" i="3"/>
  <c r="C3104" i="3"/>
  <c r="C3150" i="3"/>
  <c r="C3146" i="3"/>
  <c r="C3142" i="3"/>
  <c r="C3151" i="3"/>
  <c r="C3145" i="3"/>
  <c r="C3149" i="3"/>
  <c r="C3144" i="3"/>
  <c r="C3147" i="3"/>
  <c r="B3142" i="3"/>
  <c r="C3148" i="3"/>
  <c r="C3143" i="3"/>
  <c r="C3190" i="3"/>
  <c r="C3186" i="3"/>
  <c r="C3182" i="3"/>
  <c r="C3189" i="3"/>
  <c r="C3184" i="3"/>
  <c r="C3188" i="3"/>
  <c r="C3183" i="3"/>
  <c r="C3191" i="3"/>
  <c r="C3185" i="3"/>
  <c r="C3187" i="3"/>
  <c r="B3182" i="3"/>
  <c r="C3230" i="3"/>
  <c r="C3226" i="3"/>
  <c r="C3222" i="3"/>
  <c r="C3228" i="3"/>
  <c r="C3223" i="3"/>
  <c r="C3227" i="3"/>
  <c r="B3222" i="3"/>
  <c r="C3229" i="3"/>
  <c r="C3224" i="3"/>
  <c r="C3225" i="3"/>
  <c r="C3231" i="3"/>
  <c r="C3270" i="3"/>
  <c r="C3266" i="3"/>
  <c r="C3262" i="3"/>
  <c r="C3267" i="3"/>
  <c r="B3262" i="3"/>
  <c r="C3271" i="3"/>
  <c r="C3265" i="3"/>
  <c r="C3268" i="3"/>
  <c r="C3263" i="3"/>
  <c r="C3264" i="3"/>
  <c r="C3269" i="3"/>
  <c r="C3310" i="3"/>
  <c r="C3306" i="3"/>
  <c r="C3302" i="3"/>
  <c r="C3311" i="3"/>
  <c r="C3305" i="3"/>
  <c r="C3309" i="3"/>
  <c r="C3304" i="3"/>
  <c r="C3307" i="3"/>
  <c r="B3302" i="3"/>
  <c r="C3303" i="3"/>
  <c r="C3308" i="3"/>
  <c r="C3350" i="3"/>
  <c r="C3346" i="3"/>
  <c r="C3342" i="3"/>
  <c r="C3349" i="3"/>
  <c r="C3344" i="3"/>
  <c r="C3348" i="3"/>
  <c r="C3343" i="3"/>
  <c r="C3351" i="3"/>
  <c r="C3345" i="3"/>
  <c r="B3342" i="3"/>
  <c r="C3347" i="3"/>
  <c r="C3390" i="3"/>
  <c r="C3386" i="3"/>
  <c r="C3382" i="3"/>
  <c r="C3388" i="3"/>
  <c r="C3383" i="3"/>
  <c r="C3387" i="3"/>
  <c r="B3382" i="3"/>
  <c r="C3389" i="3"/>
  <c r="C3384" i="3"/>
  <c r="C3385" i="3"/>
  <c r="C3391" i="3"/>
  <c r="C3430" i="3"/>
  <c r="C3426" i="3"/>
  <c r="C3422" i="3"/>
  <c r="C3427" i="3"/>
  <c r="B3422" i="3"/>
  <c r="C3431" i="3"/>
  <c r="C3425" i="3"/>
  <c r="C3428" i="3"/>
  <c r="C3423" i="3"/>
  <c r="C3424" i="3"/>
  <c r="C3429" i="3"/>
  <c r="C3470" i="3"/>
  <c r="C3466" i="3"/>
  <c r="C3462" i="3"/>
  <c r="C3471" i="3"/>
  <c r="C3465" i="3"/>
  <c r="C3469" i="3"/>
  <c r="C3464" i="3"/>
  <c r="C3467" i="3"/>
  <c r="B3462" i="3"/>
  <c r="C3463" i="3"/>
  <c r="C3468" i="3"/>
  <c r="C3510" i="3"/>
  <c r="C3506" i="3"/>
  <c r="C3502" i="3"/>
  <c r="C3509" i="3"/>
  <c r="C3504" i="3"/>
  <c r="C3508" i="3"/>
  <c r="C3503" i="3"/>
  <c r="C3511" i="3"/>
  <c r="C3505" i="3"/>
  <c r="B3502" i="3"/>
  <c r="C3507" i="3"/>
  <c r="C3550" i="3"/>
  <c r="C3546" i="3"/>
  <c r="C3542" i="3"/>
  <c r="C3548" i="3"/>
  <c r="C3543" i="3"/>
  <c r="C3547" i="3"/>
  <c r="B3542" i="3"/>
  <c r="C3549" i="3"/>
  <c r="C3544" i="3"/>
  <c r="C3551" i="3"/>
  <c r="C3545" i="3"/>
  <c r="C3590" i="3"/>
  <c r="C3586" i="3"/>
  <c r="C3582" i="3"/>
  <c r="C3587" i="3"/>
  <c r="B3582" i="3"/>
  <c r="C3591" i="3"/>
  <c r="C3585" i="3"/>
  <c r="C3588" i="3"/>
  <c r="C3583" i="3"/>
  <c r="C3589" i="3"/>
  <c r="C3584" i="3"/>
  <c r="C3630" i="3"/>
  <c r="C3626" i="3"/>
  <c r="C3622" i="3"/>
  <c r="C3631" i="3"/>
  <c r="C3625" i="3"/>
  <c r="C3629" i="3"/>
  <c r="C3624" i="3"/>
  <c r="C3627" i="3"/>
  <c r="B3622" i="3"/>
  <c r="C3628" i="3"/>
  <c r="C3623" i="3"/>
  <c r="C3670" i="3"/>
  <c r="C3666" i="3"/>
  <c r="C3662" i="3"/>
  <c r="C3669" i="3"/>
  <c r="C3664" i="3"/>
  <c r="C3668" i="3"/>
  <c r="C3663" i="3"/>
  <c r="C3671" i="3"/>
  <c r="C3665" i="3"/>
  <c r="C3667" i="3"/>
  <c r="B3662" i="3"/>
  <c r="C3710" i="3"/>
  <c r="C3706" i="3"/>
  <c r="C3702" i="3"/>
  <c r="C3708" i="3"/>
  <c r="C3703" i="3"/>
  <c r="C3707" i="3"/>
  <c r="B3702" i="3"/>
  <c r="C3709" i="3"/>
  <c r="C3704" i="3"/>
  <c r="C3711" i="3"/>
  <c r="C3705" i="3"/>
  <c r="C3748" i="3"/>
  <c r="C3744" i="3"/>
  <c r="C3749" i="3"/>
  <c r="C3743" i="3"/>
  <c r="C3747" i="3"/>
  <c r="B3742" i="3"/>
  <c r="C3751" i="3"/>
  <c r="C3745" i="3"/>
  <c r="C3746" i="3"/>
  <c r="C3742" i="3"/>
  <c r="C3750" i="3"/>
  <c r="C3788" i="3"/>
  <c r="C3784" i="3"/>
  <c r="C3787" i="3"/>
  <c r="C3782" i="3"/>
  <c r="C3786" i="3"/>
  <c r="C3790" i="3"/>
  <c r="C3783" i="3"/>
  <c r="C3785" i="3"/>
  <c r="B3782" i="3"/>
  <c r="C3789" i="3"/>
  <c r="C3791" i="3"/>
  <c r="C3828" i="3"/>
  <c r="C3824" i="3"/>
  <c r="C3831" i="3"/>
  <c r="C3826" i="3"/>
  <c r="B3822" i="3"/>
  <c r="C3825" i="3"/>
  <c r="C3829" i="3"/>
  <c r="C3822" i="3"/>
  <c r="C3823" i="3"/>
  <c r="C3827" i="3"/>
  <c r="C3830" i="3"/>
  <c r="C3868" i="3"/>
  <c r="C3864" i="3"/>
  <c r="C3870" i="3"/>
  <c r="C3865" i="3"/>
  <c r="C3871" i="3"/>
  <c r="C3863" i="3"/>
  <c r="C3867" i="3"/>
  <c r="B3862" i="3"/>
  <c r="C3862" i="3"/>
  <c r="C3866" i="3"/>
  <c r="C3869" i="3"/>
  <c r="C3908" i="3"/>
  <c r="C3904" i="3"/>
  <c r="C3909" i="3"/>
  <c r="C3903" i="3"/>
  <c r="C3910" i="3"/>
  <c r="C3902" i="3"/>
  <c r="C3906" i="3"/>
  <c r="B3902" i="3"/>
  <c r="C3911" i="3"/>
  <c r="C3905" i="3"/>
  <c r="C3907" i="3"/>
  <c r="C3948" i="3"/>
  <c r="C3944" i="3"/>
  <c r="C3947" i="3"/>
  <c r="C3942" i="3"/>
  <c r="C3950" i="3"/>
  <c r="C3943" i="3"/>
  <c r="C3949" i="3"/>
  <c r="B3942" i="3"/>
  <c r="C3951" i="3"/>
  <c r="C3945" i="3"/>
  <c r="C3946" i="3"/>
  <c r="C3988" i="3"/>
  <c r="C3984" i="3"/>
  <c r="C3991" i="3"/>
  <c r="C3986" i="3"/>
  <c r="B3982" i="3"/>
  <c r="C3989" i="3"/>
  <c r="C3982" i="3"/>
  <c r="C3987" i="3"/>
  <c r="C3990" i="3"/>
  <c r="C3983" i="3"/>
  <c r="C3985" i="3"/>
  <c r="C4028" i="3"/>
  <c r="C4024" i="3"/>
  <c r="C4030" i="3"/>
  <c r="C4025" i="3"/>
  <c r="C4027" i="3"/>
  <c r="B4022" i="3"/>
  <c r="C4026" i="3"/>
  <c r="C4029" i="3"/>
  <c r="C4022" i="3"/>
  <c r="C4023" i="3"/>
  <c r="C4031" i="3"/>
  <c r="C4068" i="3"/>
  <c r="C4064" i="3"/>
  <c r="C4069" i="3"/>
  <c r="C4063" i="3"/>
  <c r="C4066" i="3"/>
  <c r="C4071" i="3"/>
  <c r="C4065" i="3"/>
  <c r="C4067" i="3"/>
  <c r="B4062" i="3"/>
  <c r="C4070" i="3"/>
  <c r="C4062" i="3"/>
  <c r="C4108" i="3"/>
  <c r="C4104" i="3"/>
  <c r="C4107" i="3"/>
  <c r="C4102" i="3"/>
  <c r="C4111" i="3"/>
  <c r="C4105" i="3"/>
  <c r="C4110" i="3"/>
  <c r="C4103" i="3"/>
  <c r="C4106" i="3"/>
  <c r="B4102" i="3"/>
  <c r="C4109" i="3"/>
  <c r="C4149" i="3"/>
  <c r="C4145" i="3"/>
  <c r="B4142" i="3"/>
  <c r="C4151" i="3"/>
  <c r="C4146" i="3"/>
  <c r="C4147" i="3"/>
  <c r="C4150" i="3"/>
  <c r="C4143" i="3"/>
  <c r="C4148" i="3"/>
  <c r="C4144" i="3"/>
  <c r="C4142" i="3"/>
  <c r="C4189" i="3"/>
  <c r="C4185" i="3"/>
  <c r="B4182" i="3"/>
  <c r="C4190" i="3"/>
  <c r="C4184" i="3"/>
  <c r="C4186" i="3"/>
  <c r="C4188" i="3"/>
  <c r="C4182" i="3"/>
  <c r="C4187" i="3"/>
  <c r="C4183" i="3"/>
  <c r="C4191" i="3"/>
  <c r="C4231" i="3"/>
  <c r="C4227" i="3"/>
  <c r="C4223" i="3"/>
  <c r="C4228" i="3"/>
  <c r="C4222" i="3"/>
  <c r="C4230" i="3"/>
  <c r="C4224" i="3"/>
  <c r="B4222" i="3"/>
  <c r="C4226" i="3"/>
  <c r="C4229" i="3"/>
  <c r="C4225" i="3"/>
  <c r="C4271" i="3"/>
  <c r="C4267" i="3"/>
  <c r="C4263" i="3"/>
  <c r="C4266" i="3"/>
  <c r="B4262" i="3"/>
  <c r="C4269" i="3"/>
  <c r="C4262" i="3"/>
  <c r="C4265" i="3"/>
  <c r="C4270" i="3"/>
  <c r="C4268" i="3"/>
  <c r="C4264" i="3"/>
  <c r="C4311" i="3"/>
  <c r="C4307" i="3"/>
  <c r="C4303" i="3"/>
  <c r="C4310" i="3"/>
  <c r="C4305" i="3"/>
  <c r="C4308" i="3"/>
  <c r="B4302" i="3"/>
  <c r="C4309" i="3"/>
  <c r="C4304" i="3"/>
  <c r="C4302" i="3"/>
  <c r="C4306" i="3"/>
  <c r="C4351" i="3"/>
  <c r="C4347" i="3"/>
  <c r="C4343" i="3"/>
  <c r="C4349" i="3"/>
  <c r="C4344" i="3"/>
  <c r="C4346" i="3"/>
  <c r="C4342" i="3"/>
  <c r="C4348" i="3"/>
  <c r="C4350" i="3"/>
  <c r="B4342" i="3"/>
  <c r="C4345" i="3"/>
  <c r="C4391" i="3"/>
  <c r="C4387" i="3"/>
  <c r="C4383" i="3"/>
  <c r="C4388" i="3"/>
  <c r="C4382" i="3"/>
  <c r="C4385" i="3"/>
  <c r="C4386" i="3"/>
  <c r="C4390" i="3"/>
  <c r="B4382" i="3"/>
  <c r="C4389" i="3"/>
  <c r="C4384" i="3"/>
  <c r="C4431" i="3"/>
  <c r="C4427" i="3"/>
  <c r="C4423" i="3"/>
  <c r="C4426" i="3"/>
  <c r="B4422" i="3"/>
  <c r="C4430" i="3"/>
  <c r="C4424" i="3"/>
  <c r="C4429" i="3"/>
  <c r="C4425" i="3"/>
  <c r="C4422" i="3"/>
  <c r="C4428" i="3"/>
  <c r="C4471" i="3"/>
  <c r="C4467" i="3"/>
  <c r="C4463" i="3"/>
  <c r="C4470" i="3"/>
  <c r="C4465" i="3"/>
  <c r="C4469" i="3"/>
  <c r="C4462" i="3"/>
  <c r="C4464" i="3"/>
  <c r="C4468" i="3"/>
  <c r="B4462" i="3"/>
  <c r="C4466" i="3"/>
  <c r="C4511" i="3"/>
  <c r="C4507" i="3"/>
  <c r="C4503" i="3"/>
  <c r="C4509" i="3"/>
  <c r="C4504" i="3"/>
  <c r="C4508" i="3"/>
  <c r="B4502" i="3"/>
  <c r="C4506" i="3"/>
  <c r="C4502" i="3"/>
  <c r="C4510" i="3"/>
  <c r="C4505" i="3"/>
  <c r="C3" i="3"/>
  <c r="E3" i="3" s="1"/>
  <c r="C9" i="3"/>
  <c r="E9" i="3" s="1"/>
  <c r="C33" i="3"/>
  <c r="E33" i="3" s="1"/>
  <c r="B32" i="3"/>
  <c r="C40" i="3"/>
  <c r="C36" i="3"/>
  <c r="E36" i="3" s="1"/>
  <c r="C32" i="3"/>
  <c r="E32" i="3" s="1"/>
  <c r="C35" i="3"/>
  <c r="E35" i="3" s="1"/>
  <c r="C38" i="3"/>
  <c r="C34" i="3"/>
  <c r="E34" i="3" s="1"/>
  <c r="C41" i="3"/>
  <c r="C37" i="3"/>
  <c r="E37" i="3" s="1"/>
  <c r="C39" i="3"/>
  <c r="C77" i="3"/>
  <c r="E77" i="3" s="1"/>
  <c r="C79" i="3"/>
  <c r="C80" i="3"/>
  <c r="C76" i="3"/>
  <c r="E76" i="3" s="1"/>
  <c r="C72" i="3"/>
  <c r="E72" i="3" s="1"/>
  <c r="C75" i="3"/>
  <c r="E75" i="3" s="1"/>
  <c r="C78" i="3"/>
  <c r="C74" i="3"/>
  <c r="E74" i="3" s="1"/>
  <c r="C81" i="3"/>
  <c r="C73" i="3"/>
  <c r="E73" i="3" s="1"/>
  <c r="B72" i="3"/>
  <c r="C121" i="3"/>
  <c r="C117" i="3"/>
  <c r="E117" i="3" s="1"/>
  <c r="C113" i="3"/>
  <c r="E113" i="3" s="1"/>
  <c r="B112" i="3"/>
  <c r="C120" i="3"/>
  <c r="C116" i="3"/>
  <c r="E116" i="3" s="1"/>
  <c r="C112" i="3"/>
  <c r="E112" i="3" s="1"/>
  <c r="C119" i="3"/>
  <c r="C118" i="3"/>
  <c r="C114" i="3"/>
  <c r="E114" i="3" s="1"/>
  <c r="C115" i="3"/>
  <c r="E115" i="3" s="1"/>
  <c r="C161" i="3"/>
  <c r="C157" i="3"/>
  <c r="E157" i="3" s="1"/>
  <c r="C153" i="3"/>
  <c r="E153" i="3" s="1"/>
  <c r="C155" i="3"/>
  <c r="E155" i="3" s="1"/>
  <c r="C160" i="3"/>
  <c r="C156" i="3"/>
  <c r="E156" i="3" s="1"/>
  <c r="C152" i="3"/>
  <c r="E152" i="3" s="1"/>
  <c r="B152" i="3"/>
  <c r="C158" i="3"/>
  <c r="C154" i="3"/>
  <c r="E154" i="3" s="1"/>
  <c r="C159" i="3"/>
  <c r="C201" i="3"/>
  <c r="C197" i="3"/>
  <c r="E197" i="3" s="1"/>
  <c r="C193" i="3"/>
  <c r="E193" i="3" s="1"/>
  <c r="C199" i="3"/>
  <c r="C200" i="3"/>
  <c r="C196" i="3"/>
  <c r="E196" i="3" s="1"/>
  <c r="C192" i="3"/>
  <c r="E192" i="3" s="1"/>
  <c r="B192" i="3"/>
  <c r="C195" i="3"/>
  <c r="E195" i="3" s="1"/>
  <c r="C198" i="3"/>
  <c r="C194" i="3"/>
  <c r="E194" i="3" s="1"/>
  <c r="C241" i="3"/>
  <c r="C237" i="3"/>
  <c r="E237" i="3" s="1"/>
  <c r="C233" i="3"/>
  <c r="E233" i="3" s="1"/>
  <c r="C240" i="3"/>
  <c r="C236" i="3"/>
  <c r="E236" i="3" s="1"/>
  <c r="C232" i="3"/>
  <c r="E232" i="3" s="1"/>
  <c r="C235" i="3"/>
  <c r="E235" i="3" s="1"/>
  <c r="C239" i="3"/>
  <c r="C238" i="3"/>
  <c r="C234" i="3"/>
  <c r="E234" i="3" s="1"/>
  <c r="B232" i="3"/>
  <c r="C281" i="3"/>
  <c r="C277" i="3"/>
  <c r="E277" i="3" s="1"/>
  <c r="C273" i="3"/>
  <c r="E273" i="3" s="1"/>
  <c r="C275" i="3"/>
  <c r="E275" i="3" s="1"/>
  <c r="C280" i="3"/>
  <c r="C276" i="3"/>
  <c r="E276" i="3" s="1"/>
  <c r="C272" i="3"/>
  <c r="E272" i="3" s="1"/>
  <c r="B272" i="3"/>
  <c r="C278" i="3"/>
  <c r="C274" i="3"/>
  <c r="E274" i="3" s="1"/>
  <c r="C279" i="3"/>
  <c r="C321" i="3"/>
  <c r="C317" i="3"/>
  <c r="C313" i="3"/>
  <c r="C319" i="3"/>
  <c r="C320" i="3"/>
  <c r="C316" i="3"/>
  <c r="C312" i="3"/>
  <c r="C315" i="3"/>
  <c r="C318" i="3"/>
  <c r="C314" i="3"/>
  <c r="B312" i="3"/>
  <c r="C361" i="3"/>
  <c r="C357" i="3"/>
  <c r="C353" i="3"/>
  <c r="C360" i="3"/>
  <c r="C356" i="3"/>
  <c r="C352" i="3"/>
  <c r="B352" i="3"/>
  <c r="C359" i="3"/>
  <c r="C358" i="3"/>
  <c r="C354" i="3"/>
  <c r="C355" i="3"/>
  <c r="C401" i="3"/>
  <c r="C397" i="3"/>
  <c r="C393" i="3"/>
  <c r="C400" i="3"/>
  <c r="C396" i="3"/>
  <c r="C392" i="3"/>
  <c r="C399" i="3"/>
  <c r="C395" i="3"/>
  <c r="C398" i="3"/>
  <c r="C394" i="3"/>
  <c r="B392" i="3"/>
  <c r="C441" i="3"/>
  <c r="C437" i="3"/>
  <c r="C433" i="3"/>
  <c r="C440" i="3"/>
  <c r="C436" i="3"/>
  <c r="C432" i="3"/>
  <c r="C439" i="3"/>
  <c r="C435" i="3"/>
  <c r="C438" i="3"/>
  <c r="C434" i="3"/>
  <c r="B432" i="3"/>
  <c r="C479" i="3"/>
  <c r="C475" i="3"/>
  <c r="B472" i="3"/>
  <c r="C478" i="3"/>
  <c r="C474" i="3"/>
  <c r="C480" i="3"/>
  <c r="C472" i="3"/>
  <c r="C476" i="3"/>
  <c r="C477" i="3"/>
  <c r="C481" i="3"/>
  <c r="C473" i="3"/>
  <c r="C519" i="3"/>
  <c r="C515" i="3"/>
  <c r="B512" i="3"/>
  <c r="C518" i="3"/>
  <c r="C514" i="3"/>
  <c r="C520" i="3"/>
  <c r="C516" i="3"/>
  <c r="C512" i="3"/>
  <c r="C517" i="3"/>
  <c r="C513" i="3"/>
  <c r="C521" i="3"/>
  <c r="C559" i="3"/>
  <c r="C555" i="3"/>
  <c r="B552" i="3"/>
  <c r="C558" i="3"/>
  <c r="C554" i="3"/>
  <c r="C560" i="3"/>
  <c r="C556" i="3"/>
  <c r="C552" i="3"/>
  <c r="C561" i="3"/>
  <c r="C557" i="3"/>
  <c r="C553" i="3"/>
  <c r="C599" i="3"/>
  <c r="C595" i="3"/>
  <c r="B592" i="3"/>
  <c r="C598" i="3"/>
  <c r="C594" i="3"/>
  <c r="C600" i="3"/>
  <c r="C596" i="3"/>
  <c r="C592" i="3"/>
  <c r="C601" i="3"/>
  <c r="C593" i="3"/>
  <c r="C597" i="3"/>
  <c r="C639" i="3"/>
  <c r="C635" i="3"/>
  <c r="B632" i="3"/>
  <c r="C638" i="3"/>
  <c r="C634" i="3"/>
  <c r="C640" i="3"/>
  <c r="C636" i="3"/>
  <c r="C632" i="3"/>
  <c r="C633" i="3"/>
  <c r="C641" i="3"/>
  <c r="C637" i="3"/>
  <c r="C679" i="3"/>
  <c r="C675" i="3"/>
  <c r="B672" i="3"/>
  <c r="C678" i="3"/>
  <c r="C674" i="3"/>
  <c r="C680" i="3"/>
  <c r="C676" i="3"/>
  <c r="C672" i="3"/>
  <c r="C677" i="3"/>
  <c r="C673" i="3"/>
  <c r="C681" i="3"/>
  <c r="C719" i="3"/>
  <c r="C715" i="3"/>
  <c r="B712" i="3"/>
  <c r="C718" i="3"/>
  <c r="C714" i="3"/>
  <c r="C720" i="3"/>
  <c r="C716" i="3"/>
  <c r="C712" i="3"/>
  <c r="C721" i="3"/>
  <c r="C717" i="3"/>
  <c r="C713" i="3"/>
  <c r="C759" i="3"/>
  <c r="C755" i="3"/>
  <c r="B752" i="3"/>
  <c r="C758" i="3"/>
  <c r="C754" i="3"/>
  <c r="C760" i="3"/>
  <c r="C756" i="3"/>
  <c r="C752" i="3"/>
  <c r="C761" i="3"/>
  <c r="C753" i="3"/>
  <c r="C757" i="3"/>
  <c r="C799" i="3"/>
  <c r="C795" i="3"/>
  <c r="B792" i="3"/>
  <c r="C798" i="3"/>
  <c r="C794" i="3"/>
  <c r="C800" i="3"/>
  <c r="C796" i="3"/>
  <c r="C792" i="3"/>
  <c r="C793" i="3"/>
  <c r="C801" i="3"/>
  <c r="C797" i="3"/>
  <c r="C839" i="3"/>
  <c r="C835" i="3"/>
  <c r="B832" i="3"/>
  <c r="C838" i="3"/>
  <c r="C834" i="3"/>
  <c r="C840" i="3"/>
  <c r="C836" i="3"/>
  <c r="C832" i="3"/>
  <c r="C837" i="3"/>
  <c r="C833" i="3"/>
  <c r="C841" i="3"/>
  <c r="C879" i="3"/>
  <c r="C875" i="3"/>
  <c r="B872" i="3"/>
  <c r="C878" i="3"/>
  <c r="C874" i="3"/>
  <c r="C880" i="3"/>
  <c r="C876" i="3"/>
  <c r="C872" i="3"/>
  <c r="C881" i="3"/>
  <c r="C877" i="3"/>
  <c r="C873" i="3"/>
  <c r="C919" i="3"/>
  <c r="C915" i="3"/>
  <c r="B912" i="3"/>
  <c r="C918" i="3"/>
  <c r="C914" i="3"/>
  <c r="C920" i="3"/>
  <c r="C916" i="3"/>
  <c r="C912" i="3"/>
  <c r="C917" i="3"/>
  <c r="C921" i="3"/>
  <c r="C913" i="3"/>
  <c r="C959" i="3"/>
  <c r="C955" i="3"/>
  <c r="B952" i="3"/>
  <c r="C958" i="3"/>
  <c r="C954" i="3"/>
  <c r="C960" i="3"/>
  <c r="C956" i="3"/>
  <c r="C952" i="3"/>
  <c r="C953" i="3"/>
  <c r="C957" i="3"/>
  <c r="C961" i="3"/>
  <c r="C999" i="3"/>
  <c r="C995" i="3"/>
  <c r="B992" i="3"/>
  <c r="C998" i="3"/>
  <c r="C994" i="3"/>
  <c r="C1000" i="3"/>
  <c r="C996" i="3"/>
  <c r="C992" i="3"/>
  <c r="C997" i="3"/>
  <c r="C993" i="3"/>
  <c r="C1001" i="3"/>
  <c r="C1039" i="3"/>
  <c r="C1035" i="3"/>
  <c r="B1032" i="3"/>
  <c r="C1038" i="3"/>
  <c r="C1034" i="3"/>
  <c r="C1040" i="3"/>
  <c r="C1036" i="3"/>
  <c r="C1032" i="3"/>
  <c r="C1041" i="3"/>
  <c r="C1037" i="3"/>
  <c r="C1033" i="3"/>
  <c r="C1079" i="3"/>
  <c r="C1075" i="3"/>
  <c r="B1072" i="3"/>
  <c r="C1078" i="3"/>
  <c r="C1074" i="3"/>
  <c r="C1080" i="3"/>
  <c r="C1076" i="3"/>
  <c r="C1072" i="3"/>
  <c r="C1081" i="3"/>
  <c r="C1077" i="3"/>
  <c r="C1073" i="3"/>
  <c r="C1119" i="3"/>
  <c r="C1115" i="3"/>
  <c r="B1112" i="3"/>
  <c r="C1118" i="3"/>
  <c r="C1114" i="3"/>
  <c r="C1120" i="3"/>
  <c r="C1116" i="3"/>
  <c r="C1112" i="3"/>
  <c r="C1113" i="3"/>
  <c r="C1117" i="3"/>
  <c r="C1121" i="3"/>
  <c r="C1159" i="3"/>
  <c r="C1155" i="3"/>
  <c r="B1152" i="3"/>
  <c r="C1158" i="3"/>
  <c r="C1154" i="3"/>
  <c r="C1160" i="3"/>
  <c r="C1156" i="3"/>
  <c r="C1152" i="3"/>
  <c r="C1157" i="3"/>
  <c r="C1153" i="3"/>
  <c r="C1161" i="3"/>
  <c r="C1199" i="3"/>
  <c r="C1195" i="3"/>
  <c r="B1192" i="3"/>
  <c r="C1198" i="3"/>
  <c r="C1194" i="3"/>
  <c r="C1200" i="3"/>
  <c r="C1196" i="3"/>
  <c r="C1192" i="3"/>
  <c r="C1201" i="3"/>
  <c r="C1197" i="3"/>
  <c r="C1193" i="3"/>
  <c r="C1239" i="3"/>
  <c r="C1235" i="3"/>
  <c r="B1232" i="3"/>
  <c r="C1238" i="3"/>
  <c r="C1234" i="3"/>
  <c r="C1240" i="3"/>
  <c r="C1236" i="3"/>
  <c r="C1232" i="3"/>
  <c r="C1241" i="3"/>
  <c r="C1237" i="3"/>
  <c r="C1233" i="3"/>
  <c r="C1279" i="3"/>
  <c r="C1275" i="3"/>
  <c r="B1272" i="3"/>
  <c r="C1278" i="3"/>
  <c r="C1274" i="3"/>
  <c r="C1280" i="3"/>
  <c r="C1276" i="3"/>
  <c r="C1272" i="3"/>
  <c r="C1273" i="3"/>
  <c r="C1281" i="3"/>
  <c r="C1277" i="3"/>
  <c r="C1319" i="3"/>
  <c r="C1315" i="3"/>
  <c r="B1312" i="3"/>
  <c r="C1318" i="3"/>
  <c r="C1314" i="3"/>
  <c r="C1320" i="3"/>
  <c r="C1316" i="3"/>
  <c r="C1312" i="3"/>
  <c r="C1317" i="3"/>
  <c r="C1313" i="3"/>
  <c r="C1321" i="3"/>
  <c r="C1359" i="3"/>
  <c r="C1355" i="3"/>
  <c r="B1352" i="3"/>
  <c r="C1358" i="3"/>
  <c r="C1354" i="3"/>
  <c r="C1360" i="3"/>
  <c r="C1356" i="3"/>
  <c r="C1352" i="3"/>
  <c r="C1361" i="3"/>
  <c r="C1357" i="3"/>
  <c r="C1353" i="3"/>
  <c r="C1399" i="3"/>
  <c r="C1395" i="3"/>
  <c r="B1392" i="3"/>
  <c r="C1398" i="3"/>
  <c r="C1394" i="3"/>
  <c r="C1400" i="3"/>
  <c r="C1396" i="3"/>
  <c r="C1392" i="3"/>
  <c r="C1401" i="3"/>
  <c r="C1393" i="3"/>
  <c r="C1397" i="3"/>
  <c r="C1438" i="3"/>
  <c r="C1434" i="3"/>
  <c r="C1441" i="3"/>
  <c r="C1437" i="3"/>
  <c r="C1433" i="3"/>
  <c r="C1439" i="3"/>
  <c r="C1435" i="3"/>
  <c r="B1432" i="3"/>
  <c r="C1432" i="3"/>
  <c r="C1436" i="3"/>
  <c r="C1440" i="3"/>
  <c r="C1478" i="3"/>
  <c r="C1474" i="3"/>
  <c r="C1481" i="3"/>
  <c r="C1477" i="3"/>
  <c r="C1473" i="3"/>
  <c r="C1479" i="3"/>
  <c r="C1475" i="3"/>
  <c r="B1472" i="3"/>
  <c r="C1476" i="3"/>
  <c r="C1472" i="3"/>
  <c r="C1480" i="3"/>
  <c r="C1518" i="3"/>
  <c r="C1514" i="3"/>
  <c r="C1521" i="3"/>
  <c r="C1517" i="3"/>
  <c r="C1513" i="3"/>
  <c r="C1519" i="3"/>
  <c r="C1515" i="3"/>
  <c r="B1512" i="3"/>
  <c r="C1520" i="3"/>
  <c r="C1516" i="3"/>
  <c r="C1512" i="3"/>
  <c r="C1558" i="3"/>
  <c r="C1554" i="3"/>
  <c r="C1561" i="3"/>
  <c r="C1557" i="3"/>
  <c r="C1553" i="3"/>
  <c r="C1559" i="3"/>
  <c r="C1555" i="3"/>
  <c r="B1552" i="3"/>
  <c r="C1560" i="3"/>
  <c r="C1552" i="3"/>
  <c r="C1556" i="3"/>
  <c r="C1598" i="3"/>
  <c r="C1594" i="3"/>
  <c r="C1601" i="3"/>
  <c r="C1597" i="3"/>
  <c r="C1593" i="3"/>
  <c r="C1599" i="3"/>
  <c r="C1595" i="3"/>
  <c r="B1592" i="3"/>
  <c r="C1592" i="3"/>
  <c r="C1596" i="3"/>
  <c r="C1600" i="3"/>
  <c r="C1638" i="3"/>
  <c r="C1634" i="3"/>
  <c r="C1641" i="3"/>
  <c r="C1637" i="3"/>
  <c r="C1633" i="3"/>
  <c r="C1639" i="3"/>
  <c r="C1635" i="3"/>
  <c r="B1632" i="3"/>
  <c r="C1636" i="3"/>
  <c r="C1632" i="3"/>
  <c r="C1640" i="3"/>
  <c r="C1678" i="3"/>
  <c r="C1674" i="3"/>
  <c r="C1681" i="3"/>
  <c r="C1677" i="3"/>
  <c r="C1673" i="3"/>
  <c r="C1679" i="3"/>
  <c r="C1675" i="3"/>
  <c r="B1672" i="3"/>
  <c r="C1680" i="3"/>
  <c r="C1676" i="3"/>
  <c r="C1672" i="3"/>
  <c r="C1718" i="3"/>
  <c r="C1714" i="3"/>
  <c r="C1721" i="3"/>
  <c r="C1717" i="3"/>
  <c r="C1713" i="3"/>
  <c r="C1719" i="3"/>
  <c r="C1715" i="3"/>
  <c r="B1712" i="3"/>
  <c r="C1720" i="3"/>
  <c r="C1712" i="3"/>
  <c r="C1716" i="3"/>
  <c r="C1758" i="3"/>
  <c r="C1754" i="3"/>
  <c r="C1761" i="3"/>
  <c r="C1757" i="3"/>
  <c r="C1753" i="3"/>
  <c r="C1759" i="3"/>
  <c r="C1755" i="3"/>
  <c r="B1752" i="3"/>
  <c r="C1752" i="3"/>
  <c r="C1756" i="3"/>
  <c r="C1760" i="3"/>
  <c r="C1798" i="3"/>
  <c r="C1794" i="3"/>
  <c r="C1801" i="3"/>
  <c r="C1797" i="3"/>
  <c r="C1793" i="3"/>
  <c r="C1799" i="3"/>
  <c r="C1795" i="3"/>
  <c r="B1792" i="3"/>
  <c r="C1796" i="3"/>
  <c r="C1792" i="3"/>
  <c r="C1800" i="3"/>
  <c r="C1838" i="3"/>
  <c r="C1834" i="3"/>
  <c r="C1841" i="3"/>
  <c r="C1837" i="3"/>
  <c r="C1833" i="3"/>
  <c r="C1839" i="3"/>
  <c r="C1835" i="3"/>
  <c r="B1832" i="3"/>
  <c r="C1840" i="3"/>
  <c r="C1836" i="3"/>
  <c r="C1832" i="3"/>
  <c r="C1878" i="3"/>
  <c r="C1874" i="3"/>
  <c r="C1881" i="3"/>
  <c r="C1877" i="3"/>
  <c r="C1873" i="3"/>
  <c r="C1879" i="3"/>
  <c r="C1875" i="3"/>
  <c r="B1872" i="3"/>
  <c r="C1880" i="3"/>
  <c r="C1872" i="3"/>
  <c r="C1876" i="3"/>
  <c r="C1918" i="3"/>
  <c r="C1914" i="3"/>
  <c r="C1921" i="3"/>
  <c r="C1917" i="3"/>
  <c r="C1913" i="3"/>
  <c r="C1919" i="3"/>
  <c r="C1915" i="3"/>
  <c r="B1912" i="3"/>
  <c r="C1912" i="3"/>
  <c r="C1916" i="3"/>
  <c r="C1920" i="3"/>
  <c r="C1958" i="3"/>
  <c r="C1954" i="3"/>
  <c r="C1961" i="3"/>
  <c r="C1957" i="3"/>
  <c r="C1953" i="3"/>
  <c r="C1959" i="3"/>
  <c r="C1955" i="3"/>
  <c r="B1952" i="3"/>
  <c r="C1956" i="3"/>
  <c r="C1952" i="3"/>
  <c r="C1960" i="3"/>
  <c r="C1998" i="3"/>
  <c r="C1994" i="3"/>
  <c r="C2001" i="3"/>
  <c r="C1997" i="3"/>
  <c r="C1993" i="3"/>
  <c r="C1999" i="3"/>
  <c r="C1995" i="3"/>
  <c r="B1992" i="3"/>
  <c r="C2000" i="3"/>
  <c r="C1996" i="3"/>
  <c r="C1992" i="3"/>
  <c r="C2038" i="3"/>
  <c r="C2034" i="3"/>
  <c r="C2041" i="3"/>
  <c r="C2037" i="3"/>
  <c r="C2033" i="3"/>
  <c r="C2039" i="3"/>
  <c r="C2035" i="3"/>
  <c r="B2032" i="3"/>
  <c r="C2040" i="3"/>
  <c r="C2032" i="3"/>
  <c r="C2036" i="3"/>
  <c r="C2078" i="3"/>
  <c r="C2074" i="3"/>
  <c r="C2081" i="3"/>
  <c r="C2077" i="3"/>
  <c r="C2073" i="3"/>
  <c r="C2079" i="3"/>
  <c r="C2075" i="3"/>
  <c r="B2072" i="3"/>
  <c r="C2072" i="3"/>
  <c r="C2076" i="3"/>
  <c r="C2080" i="3"/>
  <c r="C2118" i="3"/>
  <c r="C2114" i="3"/>
  <c r="C2121" i="3"/>
  <c r="C2117" i="3"/>
  <c r="C2113" i="3"/>
  <c r="C2119" i="3"/>
  <c r="C2115" i="3"/>
  <c r="B2112" i="3"/>
  <c r="C2116" i="3"/>
  <c r="C2112" i="3"/>
  <c r="C2120" i="3"/>
  <c r="C2158" i="3"/>
  <c r="C2154" i="3"/>
  <c r="C2161" i="3"/>
  <c r="C2157" i="3"/>
  <c r="C2153" i="3"/>
  <c r="C2159" i="3"/>
  <c r="C2155" i="3"/>
  <c r="B2152" i="3"/>
  <c r="C2160" i="3"/>
  <c r="C2156" i="3"/>
  <c r="C2152" i="3"/>
  <c r="C2198" i="3"/>
  <c r="C2194" i="3"/>
  <c r="C2201" i="3"/>
  <c r="C2197" i="3"/>
  <c r="C2193" i="3"/>
  <c r="C2199" i="3"/>
  <c r="C2195" i="3"/>
  <c r="B2192" i="3"/>
  <c r="C2200" i="3"/>
  <c r="C2192" i="3"/>
  <c r="C2196" i="3"/>
  <c r="C2238" i="3"/>
  <c r="C2234" i="3"/>
  <c r="C2241" i="3"/>
  <c r="C2237" i="3"/>
  <c r="C2233" i="3"/>
  <c r="C2239" i="3"/>
  <c r="C2235" i="3"/>
  <c r="B2232" i="3"/>
  <c r="C2232" i="3"/>
  <c r="C2236" i="3"/>
  <c r="C2240" i="3"/>
  <c r="C2278" i="3"/>
  <c r="C2274" i="3"/>
  <c r="C2281" i="3"/>
  <c r="C2277" i="3"/>
  <c r="C2273" i="3"/>
  <c r="C2279" i="3"/>
  <c r="C2275" i="3"/>
  <c r="B2272" i="3"/>
  <c r="C2276" i="3"/>
  <c r="C2272" i="3"/>
  <c r="C2280" i="3"/>
  <c r="C2318" i="3"/>
  <c r="C2314" i="3"/>
  <c r="C2321" i="3"/>
  <c r="C2317" i="3"/>
  <c r="C2313" i="3"/>
  <c r="C2319" i="3"/>
  <c r="C2315" i="3"/>
  <c r="B2312" i="3"/>
  <c r="C2320" i="3"/>
  <c r="C2316" i="3"/>
  <c r="C2312" i="3"/>
  <c r="C2358" i="3"/>
  <c r="C2354" i="3"/>
  <c r="C2361" i="3"/>
  <c r="C2357" i="3"/>
  <c r="C2353" i="3"/>
  <c r="C2359" i="3"/>
  <c r="C2355" i="3"/>
  <c r="B2352" i="3"/>
  <c r="C2360" i="3"/>
  <c r="C2352" i="3"/>
  <c r="C2356" i="3"/>
  <c r="C2398" i="3"/>
  <c r="C2394" i="3"/>
  <c r="C2401" i="3"/>
  <c r="C2397" i="3"/>
  <c r="C2393" i="3"/>
  <c r="C2399" i="3"/>
  <c r="C2395" i="3"/>
  <c r="B2392" i="3"/>
  <c r="C2392" i="3"/>
  <c r="C2396" i="3"/>
  <c r="C2400" i="3"/>
  <c r="C2438" i="3"/>
  <c r="C2434" i="3"/>
  <c r="C2441" i="3"/>
  <c r="C2437" i="3"/>
  <c r="C2433" i="3"/>
  <c r="C2439" i="3"/>
  <c r="C2435" i="3"/>
  <c r="B2432" i="3"/>
  <c r="C2436" i="3"/>
  <c r="C2432" i="3"/>
  <c r="C2440" i="3"/>
  <c r="C2479" i="3"/>
  <c r="C2475" i="3"/>
  <c r="B2472" i="3"/>
  <c r="C2478" i="3"/>
  <c r="C2474" i="3"/>
  <c r="C2481" i="3"/>
  <c r="C2473" i="3"/>
  <c r="C2480" i="3"/>
  <c r="C2472" i="3"/>
  <c r="C2476" i="3"/>
  <c r="C2477" i="3"/>
  <c r="C2519" i="3"/>
  <c r="C2515" i="3"/>
  <c r="B2512" i="3"/>
  <c r="C2518" i="3"/>
  <c r="C2514" i="3"/>
  <c r="C2517" i="3"/>
  <c r="C2516" i="3"/>
  <c r="C2520" i="3"/>
  <c r="C2512" i="3"/>
  <c r="C2521" i="3"/>
  <c r="C2513" i="3"/>
  <c r="C2559" i="3"/>
  <c r="C2555" i="3"/>
  <c r="B2552" i="3"/>
  <c r="C2558" i="3"/>
  <c r="C2554" i="3"/>
  <c r="C2561" i="3"/>
  <c r="C2553" i="3"/>
  <c r="C2560" i="3"/>
  <c r="C2552" i="3"/>
  <c r="C2556" i="3"/>
  <c r="C2557" i="3"/>
  <c r="C2599" i="3"/>
  <c r="C2595" i="3"/>
  <c r="B2592" i="3"/>
  <c r="C2598" i="3"/>
  <c r="C2594" i="3"/>
  <c r="C2600" i="3"/>
  <c r="C2596" i="3"/>
  <c r="C2592" i="3"/>
  <c r="C2601" i="3"/>
  <c r="C2597" i="3"/>
  <c r="C2593" i="3"/>
  <c r="C2639" i="3"/>
  <c r="C2635" i="3"/>
  <c r="B2632" i="3"/>
  <c r="C2638" i="3"/>
  <c r="C2634" i="3"/>
  <c r="C2640" i="3"/>
  <c r="C2636" i="3"/>
  <c r="C2632" i="3"/>
  <c r="C2641" i="3"/>
  <c r="C2633" i="3"/>
  <c r="C2637" i="3"/>
  <c r="C2679" i="3"/>
  <c r="C2675" i="3"/>
  <c r="B2672" i="3"/>
  <c r="C2678" i="3"/>
  <c r="C2674" i="3"/>
  <c r="C2680" i="3"/>
  <c r="C2676" i="3"/>
  <c r="C2672" i="3"/>
  <c r="C2673" i="3"/>
  <c r="C2677" i="3"/>
  <c r="C2681" i="3"/>
  <c r="C2719" i="3"/>
  <c r="C2715" i="3"/>
  <c r="B2712" i="3"/>
  <c r="C2718" i="3"/>
  <c r="C2714" i="3"/>
  <c r="C2720" i="3"/>
  <c r="C2716" i="3"/>
  <c r="C2712" i="3"/>
  <c r="C2717" i="3"/>
  <c r="C2713" i="3"/>
  <c r="C2721" i="3"/>
  <c r="C2759" i="3"/>
  <c r="C2755" i="3"/>
  <c r="B2752" i="3"/>
  <c r="C2758" i="3"/>
  <c r="C2754" i="3"/>
  <c r="C2760" i="3"/>
  <c r="C2756" i="3"/>
  <c r="C2752" i="3"/>
  <c r="C2761" i="3"/>
  <c r="C2757" i="3"/>
  <c r="C2753" i="3"/>
  <c r="C2799" i="3"/>
  <c r="C2795" i="3"/>
  <c r="B2792" i="3"/>
  <c r="C2798" i="3"/>
  <c r="C2794" i="3"/>
  <c r="C2800" i="3"/>
  <c r="C2796" i="3"/>
  <c r="C2792" i="3"/>
  <c r="C2801" i="3"/>
  <c r="C2793" i="3"/>
  <c r="C2797" i="3"/>
  <c r="C2839" i="3"/>
  <c r="C2835" i="3"/>
  <c r="B2832" i="3"/>
  <c r="C2838" i="3"/>
  <c r="C2834" i="3"/>
  <c r="C2840" i="3"/>
  <c r="C2836" i="3"/>
  <c r="C2832" i="3"/>
  <c r="C2833" i="3"/>
  <c r="C2837" i="3"/>
  <c r="C2841" i="3"/>
  <c r="C2879" i="3"/>
  <c r="C2875" i="3"/>
  <c r="B2872" i="3"/>
  <c r="C2878" i="3"/>
  <c r="C2874" i="3"/>
  <c r="C2880" i="3"/>
  <c r="C2876" i="3"/>
  <c r="C2872" i="3"/>
  <c r="C2877" i="3"/>
  <c r="C2873" i="3"/>
  <c r="C2881" i="3"/>
  <c r="C2919" i="3"/>
  <c r="C2915" i="3"/>
  <c r="B2912" i="3"/>
  <c r="C2918" i="3"/>
  <c r="C2914" i="3"/>
  <c r="C2920" i="3"/>
  <c r="C2916" i="3"/>
  <c r="C2912" i="3"/>
  <c r="C2921" i="3"/>
  <c r="C2917" i="3"/>
  <c r="C2913" i="3"/>
  <c r="C2959" i="3"/>
  <c r="C2955" i="3"/>
  <c r="B2952" i="3"/>
  <c r="C2958" i="3"/>
  <c r="C2954" i="3"/>
  <c r="C2960" i="3"/>
  <c r="C2956" i="3"/>
  <c r="C2952" i="3"/>
  <c r="C2961" i="3"/>
  <c r="C2953" i="3"/>
  <c r="C2957" i="3"/>
  <c r="C3001" i="3"/>
  <c r="C2997" i="3"/>
  <c r="C2993" i="3"/>
  <c r="C2996" i="3"/>
  <c r="B2992" i="3"/>
  <c r="C3000" i="3"/>
  <c r="C2995" i="3"/>
  <c r="C2998" i="3"/>
  <c r="C2992" i="3"/>
  <c r="C2999" i="3"/>
  <c r="C2994" i="3"/>
  <c r="C3041" i="3"/>
  <c r="C3037" i="3"/>
  <c r="C3033" i="3"/>
  <c r="C3040" i="3"/>
  <c r="C3035" i="3"/>
  <c r="C3039" i="3"/>
  <c r="C3034" i="3"/>
  <c r="C3036" i="3"/>
  <c r="B3032" i="3"/>
  <c r="C3038" i="3"/>
  <c r="C3032" i="3"/>
  <c r="C3081" i="3"/>
  <c r="C3077" i="3"/>
  <c r="C3073" i="3"/>
  <c r="C3078" i="3"/>
  <c r="C3072" i="3"/>
  <c r="C3079" i="3"/>
  <c r="C3074" i="3"/>
  <c r="C3075" i="3"/>
  <c r="B3072" i="3"/>
  <c r="C3076" i="3"/>
  <c r="C3080" i="3"/>
  <c r="C3121" i="3"/>
  <c r="C3117" i="3"/>
  <c r="C3113" i="3"/>
  <c r="C3116" i="3"/>
  <c r="B3112" i="3"/>
  <c r="C3120" i="3"/>
  <c r="C3115" i="3"/>
  <c r="C3118" i="3"/>
  <c r="C3112" i="3"/>
  <c r="C3114" i="3"/>
  <c r="C3119" i="3"/>
  <c r="C3161" i="3"/>
  <c r="C3157" i="3"/>
  <c r="C3153" i="3"/>
  <c r="C3160" i="3"/>
  <c r="C3155" i="3"/>
  <c r="C3159" i="3"/>
  <c r="C3154" i="3"/>
  <c r="C3156" i="3"/>
  <c r="B3152" i="3"/>
  <c r="C3152" i="3"/>
  <c r="C3158" i="3"/>
  <c r="C3201" i="3"/>
  <c r="C3197" i="3"/>
  <c r="C3193" i="3"/>
  <c r="C3199" i="3"/>
  <c r="C3194" i="3"/>
  <c r="C3198" i="3"/>
  <c r="C3192" i="3"/>
  <c r="C3200" i="3"/>
  <c r="C3195" i="3"/>
  <c r="B3192" i="3"/>
  <c r="C3196" i="3"/>
  <c r="C3241" i="3"/>
  <c r="C3237" i="3"/>
  <c r="C3233" i="3"/>
  <c r="C3238" i="3"/>
  <c r="C3232" i="3"/>
  <c r="C3236" i="3"/>
  <c r="B3232" i="3"/>
  <c r="C3239" i="3"/>
  <c r="C3234" i="3"/>
  <c r="C3240" i="3"/>
  <c r="C3235" i="3"/>
  <c r="C3281" i="3"/>
  <c r="C3277" i="3"/>
  <c r="C3273" i="3"/>
  <c r="C3276" i="3"/>
  <c r="B3272" i="3"/>
  <c r="C3280" i="3"/>
  <c r="C3275" i="3"/>
  <c r="C3278" i="3"/>
  <c r="C3272" i="3"/>
  <c r="C3279" i="3"/>
  <c r="C3274" i="3"/>
  <c r="C3321" i="3"/>
  <c r="C3317" i="3"/>
  <c r="C3313" i="3"/>
  <c r="C3320" i="3"/>
  <c r="C3315" i="3"/>
  <c r="C3319" i="3"/>
  <c r="C3314" i="3"/>
  <c r="C3316" i="3"/>
  <c r="B3312" i="3"/>
  <c r="C3318" i="3"/>
  <c r="C3312" i="3"/>
  <c r="C3361" i="3"/>
  <c r="C3357" i="3"/>
  <c r="C3353" i="3"/>
  <c r="C3359" i="3"/>
  <c r="C3354" i="3"/>
  <c r="C3358" i="3"/>
  <c r="C3352" i="3"/>
  <c r="C3360" i="3"/>
  <c r="C3355" i="3"/>
  <c r="C3356" i="3"/>
  <c r="B3352" i="3"/>
  <c r="C3401" i="3"/>
  <c r="C3397" i="3"/>
  <c r="C3393" i="3"/>
  <c r="C3398" i="3"/>
  <c r="C3392" i="3"/>
  <c r="C3396" i="3"/>
  <c r="B3392" i="3"/>
  <c r="C3399" i="3"/>
  <c r="C3394" i="3"/>
  <c r="C3400" i="3"/>
  <c r="C3395" i="3"/>
  <c r="C3441" i="3"/>
  <c r="C3437" i="3"/>
  <c r="C3433" i="3"/>
  <c r="C3436" i="3"/>
  <c r="B3432" i="3"/>
  <c r="C3440" i="3"/>
  <c r="C3435" i="3"/>
  <c r="C3438" i="3"/>
  <c r="C3432" i="3"/>
  <c r="C3439" i="3"/>
  <c r="C3434" i="3"/>
  <c r="C3481" i="3"/>
  <c r="C3477" i="3"/>
  <c r="C3473" i="3"/>
  <c r="C3480" i="3"/>
  <c r="C3475" i="3"/>
  <c r="C3479" i="3"/>
  <c r="C3474" i="3"/>
  <c r="C3476" i="3"/>
  <c r="B3472" i="3"/>
  <c r="C3478" i="3"/>
  <c r="C3472" i="3"/>
  <c r="C3521" i="3"/>
  <c r="C3517" i="3"/>
  <c r="C3513" i="3"/>
  <c r="C3519" i="3"/>
  <c r="C3514" i="3"/>
  <c r="C3518" i="3"/>
  <c r="C3512" i="3"/>
  <c r="C3520" i="3"/>
  <c r="C3515" i="3"/>
  <c r="C3516" i="3"/>
  <c r="B3512" i="3"/>
  <c r="C3561" i="3"/>
  <c r="C3557" i="3"/>
  <c r="C3553" i="3"/>
  <c r="C3558" i="3"/>
  <c r="C3552" i="3"/>
  <c r="C3556" i="3"/>
  <c r="B3552" i="3"/>
  <c r="C3559" i="3"/>
  <c r="C3554" i="3"/>
  <c r="C3555" i="3"/>
  <c r="C3560" i="3"/>
  <c r="C3601" i="3"/>
  <c r="C3597" i="3"/>
  <c r="C3593" i="3"/>
  <c r="C3596" i="3"/>
  <c r="B3592" i="3"/>
  <c r="C3600" i="3"/>
  <c r="C3595" i="3"/>
  <c r="C3598" i="3"/>
  <c r="C3592" i="3"/>
  <c r="C3594" i="3"/>
  <c r="C3599" i="3"/>
  <c r="C3641" i="3"/>
  <c r="C3637" i="3"/>
  <c r="C3633" i="3"/>
  <c r="C3640" i="3"/>
  <c r="C3635" i="3"/>
  <c r="C3639" i="3"/>
  <c r="C3634" i="3"/>
  <c r="C3636" i="3"/>
  <c r="B3632" i="3"/>
  <c r="C3632" i="3"/>
  <c r="C3638" i="3"/>
  <c r="C3681" i="3"/>
  <c r="C3677" i="3"/>
  <c r="C3673" i="3"/>
  <c r="C3679" i="3"/>
  <c r="C3674" i="3"/>
  <c r="C3678" i="3"/>
  <c r="C3672" i="3"/>
  <c r="C3680" i="3"/>
  <c r="C3675" i="3"/>
  <c r="B3672" i="3"/>
  <c r="C3676" i="3"/>
  <c r="C3721" i="3"/>
  <c r="C3717" i="3"/>
  <c r="C3713" i="3"/>
  <c r="C3718" i="3"/>
  <c r="C3712" i="3"/>
  <c r="C3716" i="3"/>
  <c r="B3712" i="3"/>
  <c r="C3719" i="3"/>
  <c r="C3714" i="3"/>
  <c r="C3715" i="3"/>
  <c r="C3720" i="3"/>
  <c r="C3759" i="3"/>
  <c r="C3755" i="3"/>
  <c r="B3752" i="3"/>
  <c r="C3758" i="3"/>
  <c r="C3753" i="3"/>
  <c r="C3761" i="3"/>
  <c r="C3754" i="3"/>
  <c r="C3757" i="3"/>
  <c r="C3760" i="3"/>
  <c r="C3756" i="3"/>
  <c r="C3752" i="3"/>
  <c r="C3799" i="3"/>
  <c r="C3795" i="3"/>
  <c r="B3792" i="3"/>
  <c r="C3797" i="3"/>
  <c r="C3792" i="3"/>
  <c r="C3800" i="3"/>
  <c r="C3793" i="3"/>
  <c r="C3796" i="3"/>
  <c r="C3798" i="3"/>
  <c r="C3794" i="3"/>
  <c r="C3801" i="3"/>
  <c r="C3839" i="3"/>
  <c r="C3835" i="3"/>
  <c r="B3832" i="3"/>
  <c r="C3841" i="3"/>
  <c r="C3836" i="3"/>
  <c r="C3838" i="3"/>
  <c r="C3832" i="3"/>
  <c r="C3834" i="3"/>
  <c r="C3837" i="3"/>
  <c r="C3833" i="3"/>
  <c r="C3840" i="3"/>
  <c r="C3879" i="3"/>
  <c r="C3875" i="3"/>
  <c r="B3872" i="3"/>
  <c r="C3880" i="3"/>
  <c r="C3874" i="3"/>
  <c r="C3877" i="3"/>
  <c r="C3881" i="3"/>
  <c r="C3873" i="3"/>
  <c r="C3876" i="3"/>
  <c r="C3872" i="3"/>
  <c r="C3878" i="3"/>
  <c r="C3919" i="3"/>
  <c r="C3915" i="3"/>
  <c r="B3912" i="3"/>
  <c r="C3918" i="3"/>
  <c r="C3913" i="3"/>
  <c r="C3917" i="3"/>
  <c r="C3916" i="3"/>
  <c r="C3920" i="3"/>
  <c r="C3912" i="3"/>
  <c r="C3914" i="3"/>
  <c r="C3921" i="3"/>
  <c r="C3959" i="3"/>
  <c r="C3955" i="3"/>
  <c r="B3952" i="3"/>
  <c r="C3957" i="3"/>
  <c r="C3952" i="3"/>
  <c r="C3956" i="3"/>
  <c r="C3961" i="3"/>
  <c r="C3954" i="3"/>
  <c r="C3958" i="3"/>
  <c r="C3960" i="3"/>
  <c r="C3953" i="3"/>
  <c r="C3999" i="3"/>
  <c r="C3995" i="3"/>
  <c r="B3992" i="3"/>
  <c r="C4001" i="3"/>
  <c r="C3996" i="3"/>
  <c r="C3994" i="3"/>
  <c r="C4000" i="3"/>
  <c r="C3993" i="3"/>
  <c r="C3997" i="3"/>
  <c r="C3992" i="3"/>
  <c r="C3998" i="3"/>
  <c r="C4039" i="3"/>
  <c r="C4035" i="3"/>
  <c r="B4032" i="3"/>
  <c r="C4040" i="3"/>
  <c r="C4034" i="3"/>
  <c r="C4041" i="3"/>
  <c r="C4033" i="3"/>
  <c r="C4038" i="3"/>
  <c r="C4032" i="3"/>
  <c r="C4036" i="3"/>
  <c r="C4037" i="3"/>
  <c r="C4079" i="3"/>
  <c r="C4075" i="3"/>
  <c r="B4072" i="3"/>
  <c r="C4078" i="3"/>
  <c r="C4073" i="3"/>
  <c r="C4080" i="3"/>
  <c r="C4072" i="3"/>
  <c r="C4077" i="3"/>
  <c r="C4081" i="3"/>
  <c r="C4074" i="3"/>
  <c r="C4076" i="3"/>
  <c r="C4119" i="3"/>
  <c r="C4115" i="3"/>
  <c r="B4112" i="3"/>
  <c r="C4117" i="3"/>
  <c r="C4112" i="3"/>
  <c r="C4118" i="3"/>
  <c r="C4116" i="3"/>
  <c r="C4120" i="3"/>
  <c r="C4113" i="3"/>
  <c r="C4121" i="3"/>
  <c r="C4114" i="3"/>
  <c r="C4160" i="3"/>
  <c r="C4156" i="3"/>
  <c r="C4152" i="3"/>
  <c r="C4161" i="3"/>
  <c r="C4155" i="3"/>
  <c r="C4159" i="3"/>
  <c r="C4153" i="3"/>
  <c r="C4157" i="3"/>
  <c r="C4158" i="3"/>
  <c r="B4152" i="3"/>
  <c r="C4154" i="3"/>
  <c r="C4200" i="3"/>
  <c r="C4196" i="3"/>
  <c r="C4192" i="3"/>
  <c r="C4199" i="3"/>
  <c r="C4194" i="3"/>
  <c r="C4198" i="3"/>
  <c r="B4192" i="3"/>
  <c r="C4195" i="3"/>
  <c r="C4201" i="3"/>
  <c r="C4197" i="3"/>
  <c r="C4193" i="3"/>
  <c r="C4238" i="3"/>
  <c r="C4234" i="3"/>
  <c r="C4237" i="3"/>
  <c r="C4232" i="3"/>
  <c r="C4236" i="3"/>
  <c r="C4240" i="3"/>
  <c r="B4232" i="3"/>
  <c r="C4235" i="3"/>
  <c r="C4233" i="3"/>
  <c r="C4239" i="3"/>
  <c r="C4241" i="3"/>
  <c r="C4278" i="3"/>
  <c r="C4274" i="3"/>
  <c r="C4281" i="3"/>
  <c r="C4276" i="3"/>
  <c r="B4272" i="3"/>
  <c r="C4275" i="3"/>
  <c r="C4273" i="3"/>
  <c r="C4279" i="3"/>
  <c r="C4280" i="3"/>
  <c r="C4272" i="3"/>
  <c r="C4277" i="3"/>
  <c r="C4318" i="3"/>
  <c r="C4314" i="3"/>
  <c r="C4320" i="3"/>
  <c r="C4315" i="3"/>
  <c r="C4321" i="3"/>
  <c r="C4313" i="3"/>
  <c r="C4317" i="3"/>
  <c r="C4312" i="3"/>
  <c r="C4319" i="3"/>
  <c r="C4316" i="3"/>
  <c r="B4312" i="3"/>
  <c r="C4358" i="3"/>
  <c r="C4354" i="3"/>
  <c r="C4359" i="3"/>
  <c r="C4353" i="3"/>
  <c r="C4360" i="3"/>
  <c r="C4352" i="3"/>
  <c r="C4361" i="3"/>
  <c r="B4352" i="3"/>
  <c r="C4356" i="3"/>
  <c r="C4355" i="3"/>
  <c r="C4357" i="3"/>
  <c r="C4398" i="3"/>
  <c r="C4394" i="3"/>
  <c r="C4397" i="3"/>
  <c r="C4392" i="3"/>
  <c r="C4399" i="3"/>
  <c r="B4392" i="3"/>
  <c r="C4395" i="3"/>
  <c r="C4400" i="3"/>
  <c r="C4401" i="3"/>
  <c r="C4393" i="3"/>
  <c r="C4396" i="3"/>
  <c r="C4438" i="3"/>
  <c r="C4434" i="3"/>
  <c r="C4441" i="3"/>
  <c r="C4436" i="3"/>
  <c r="B4432" i="3"/>
  <c r="C4437" i="3"/>
  <c r="C4439" i="3"/>
  <c r="C4433" i="3"/>
  <c r="C4440" i="3"/>
  <c r="C4435" i="3"/>
  <c r="C4432" i="3"/>
  <c r="C4478" i="3"/>
  <c r="C4474" i="3"/>
  <c r="C4480" i="3"/>
  <c r="C4475" i="3"/>
  <c r="C4476" i="3"/>
  <c r="C4481" i="3"/>
  <c r="C4472" i="3"/>
  <c r="C4477" i="3"/>
  <c r="C4473" i="3"/>
  <c r="B4472" i="3"/>
  <c r="C4479" i="3"/>
  <c r="D186" i="3"/>
  <c r="D253" i="3"/>
  <c r="C5" i="3"/>
  <c r="D5" i="3" s="1"/>
  <c r="C10" i="3"/>
  <c r="D10" i="3" s="1"/>
  <c r="C44" i="3"/>
  <c r="E44" i="3" s="1"/>
  <c r="C46" i="3"/>
  <c r="E46" i="3" s="1"/>
  <c r="C51" i="3"/>
  <c r="C47" i="3"/>
  <c r="E47" i="3" s="1"/>
  <c r="C43" i="3"/>
  <c r="E43" i="3" s="1"/>
  <c r="C50" i="3"/>
  <c r="C42" i="3"/>
  <c r="E42" i="3" s="1"/>
  <c r="C49" i="3"/>
  <c r="C45" i="3"/>
  <c r="E45" i="3" s="1"/>
  <c r="B42" i="3"/>
  <c r="C48" i="3"/>
  <c r="C88" i="3"/>
  <c r="C84" i="3"/>
  <c r="E84" i="3" s="1"/>
  <c r="C90" i="3"/>
  <c r="C91" i="3"/>
  <c r="C87" i="3"/>
  <c r="E87" i="3" s="1"/>
  <c r="C83" i="3"/>
  <c r="E83" i="3" s="1"/>
  <c r="C86" i="3"/>
  <c r="E86" i="3" s="1"/>
  <c r="C89" i="3"/>
  <c r="C85" i="3"/>
  <c r="E85" i="3" s="1"/>
  <c r="B82" i="3"/>
  <c r="C82" i="3"/>
  <c r="E82" i="3" s="1"/>
  <c r="C128" i="3"/>
  <c r="C124" i="3"/>
  <c r="E124" i="3" s="1"/>
  <c r="C126" i="3"/>
  <c r="E126" i="3" s="1"/>
  <c r="C131" i="3"/>
  <c r="C127" i="3"/>
  <c r="E127" i="3" s="1"/>
  <c r="C123" i="3"/>
  <c r="E123" i="3" s="1"/>
  <c r="C122" i="3"/>
  <c r="E122" i="3" s="1"/>
  <c r="C129" i="3"/>
  <c r="C125" i="3"/>
  <c r="E125" i="3" s="1"/>
  <c r="B122" i="3"/>
  <c r="C130" i="3"/>
  <c r="C168" i="3"/>
  <c r="C164" i="3"/>
  <c r="E164" i="3" s="1"/>
  <c r="C170" i="3"/>
  <c r="C171" i="3"/>
  <c r="C167" i="3"/>
  <c r="E167" i="3" s="1"/>
  <c r="C163" i="3"/>
  <c r="E163" i="3" s="1"/>
  <c r="C162" i="3"/>
  <c r="E162" i="3" s="1"/>
  <c r="C166" i="3"/>
  <c r="E166" i="3" s="1"/>
  <c r="C169" i="3"/>
  <c r="C165" i="3"/>
  <c r="E165" i="3" s="1"/>
  <c r="B162" i="3"/>
  <c r="C208" i="3"/>
  <c r="C204" i="3"/>
  <c r="E204" i="3" s="1"/>
  <c r="C211" i="3"/>
  <c r="C207" i="3"/>
  <c r="E207" i="3" s="1"/>
  <c r="C203" i="3"/>
  <c r="E203" i="3" s="1"/>
  <c r="C206" i="3"/>
  <c r="E206" i="3" s="1"/>
  <c r="C210" i="3"/>
  <c r="C209" i="3"/>
  <c r="C205" i="3"/>
  <c r="E205" i="3" s="1"/>
  <c r="B202" i="3"/>
  <c r="C202" i="3"/>
  <c r="E202" i="3" s="1"/>
  <c r="C248" i="3"/>
  <c r="C244" i="3"/>
  <c r="E244" i="3" s="1"/>
  <c r="C242" i="3"/>
  <c r="E242" i="3" s="1"/>
  <c r="C251" i="3"/>
  <c r="C247" i="3"/>
  <c r="E247" i="3" s="1"/>
  <c r="C243" i="3"/>
  <c r="E243" i="3" s="1"/>
  <c r="C250" i="3"/>
  <c r="C249" i="3"/>
  <c r="C245" i="3"/>
  <c r="E245" i="3" s="1"/>
  <c r="B242" i="3"/>
  <c r="C246" i="3"/>
  <c r="E246" i="3" s="1"/>
  <c r="C288" i="3"/>
  <c r="C284" i="3"/>
  <c r="E284" i="3" s="1"/>
  <c r="C290" i="3"/>
  <c r="C291" i="3"/>
  <c r="C287" i="3"/>
  <c r="E287" i="3" s="1"/>
  <c r="C283" i="3"/>
  <c r="E283" i="3" s="1"/>
  <c r="C282" i="3"/>
  <c r="E282" i="3" s="1"/>
  <c r="C286" i="3"/>
  <c r="E286" i="3" s="1"/>
  <c r="C289" i="3"/>
  <c r="C285" i="3"/>
  <c r="E285" i="3" s="1"/>
  <c r="B282" i="3"/>
  <c r="C328" i="3"/>
  <c r="C324" i="3"/>
  <c r="C331" i="3"/>
  <c r="C327" i="3"/>
  <c r="C323" i="3"/>
  <c r="C322" i="3"/>
  <c r="C330" i="3"/>
  <c r="C329" i="3"/>
  <c r="C325" i="3"/>
  <c r="B322" i="3"/>
  <c r="C326" i="3"/>
  <c r="C368" i="3"/>
  <c r="C364" i="3"/>
  <c r="C362" i="3"/>
  <c r="C371" i="3"/>
  <c r="C367" i="3"/>
  <c r="C363" i="3"/>
  <c r="C366" i="3"/>
  <c r="C369" i="3"/>
  <c r="C365" i="3"/>
  <c r="B362" i="3"/>
  <c r="C370" i="3"/>
  <c r="C408" i="3"/>
  <c r="C404" i="3"/>
  <c r="C402" i="3"/>
  <c r="C411" i="3"/>
  <c r="C407" i="3"/>
  <c r="C403" i="3"/>
  <c r="C410" i="3"/>
  <c r="C409" i="3"/>
  <c r="C405" i="3"/>
  <c r="B402" i="3"/>
  <c r="C406" i="3"/>
  <c r="C448" i="3"/>
  <c r="C444" i="3"/>
  <c r="C446" i="3"/>
  <c r="C451" i="3"/>
  <c r="C447" i="3"/>
  <c r="C443" i="3"/>
  <c r="C450" i="3"/>
  <c r="C449" i="3"/>
  <c r="C445" i="3"/>
  <c r="B442" i="3"/>
  <c r="C442" i="3"/>
  <c r="C490" i="3"/>
  <c r="C486" i="3"/>
  <c r="C482" i="3"/>
  <c r="C489" i="3"/>
  <c r="C485" i="3"/>
  <c r="B482" i="3"/>
  <c r="C487" i="3"/>
  <c r="C484" i="3"/>
  <c r="C483" i="3"/>
  <c r="C488" i="3"/>
  <c r="C491" i="3"/>
  <c r="C530" i="3"/>
  <c r="C526" i="3"/>
  <c r="C522" i="3"/>
  <c r="C529" i="3"/>
  <c r="C525" i="3"/>
  <c r="B522" i="3"/>
  <c r="C531" i="3"/>
  <c r="C527" i="3"/>
  <c r="C523" i="3"/>
  <c r="C528" i="3"/>
  <c r="C524" i="3"/>
  <c r="C570" i="3"/>
  <c r="C566" i="3"/>
  <c r="C562" i="3"/>
  <c r="C569" i="3"/>
  <c r="C565" i="3"/>
  <c r="B562" i="3"/>
  <c r="C571" i="3"/>
  <c r="C567" i="3"/>
  <c r="C563" i="3"/>
  <c r="C568" i="3"/>
  <c r="C564" i="3"/>
  <c r="C610" i="3"/>
  <c r="C606" i="3"/>
  <c r="C602" i="3"/>
  <c r="C609" i="3"/>
  <c r="C605" i="3"/>
  <c r="B602" i="3"/>
  <c r="C611" i="3"/>
  <c r="C607" i="3"/>
  <c r="C603" i="3"/>
  <c r="C604" i="3"/>
  <c r="C608" i="3"/>
  <c r="C650" i="3"/>
  <c r="C646" i="3"/>
  <c r="C642" i="3"/>
  <c r="C649" i="3"/>
  <c r="C645" i="3"/>
  <c r="B642" i="3"/>
  <c r="C651" i="3"/>
  <c r="C647" i="3"/>
  <c r="C643" i="3"/>
  <c r="C648" i="3"/>
  <c r="C644" i="3"/>
  <c r="C690" i="3"/>
  <c r="C686" i="3"/>
  <c r="C682" i="3"/>
  <c r="C689" i="3"/>
  <c r="C685" i="3"/>
  <c r="B682" i="3"/>
  <c r="C691" i="3"/>
  <c r="C687" i="3"/>
  <c r="C683" i="3"/>
  <c r="C688" i="3"/>
  <c r="C684" i="3"/>
  <c r="C730" i="3"/>
  <c r="C726" i="3"/>
  <c r="C722" i="3"/>
  <c r="C729" i="3"/>
  <c r="C725" i="3"/>
  <c r="B722" i="3"/>
  <c r="C731" i="3"/>
  <c r="C727" i="3"/>
  <c r="C723" i="3"/>
  <c r="C728" i="3"/>
  <c r="C724" i="3"/>
  <c r="C770" i="3"/>
  <c r="C766" i="3"/>
  <c r="C762" i="3"/>
  <c r="C769" i="3"/>
  <c r="C765" i="3"/>
  <c r="B762" i="3"/>
  <c r="C771" i="3"/>
  <c r="C767" i="3"/>
  <c r="C763" i="3"/>
  <c r="C764" i="3"/>
  <c r="C768" i="3"/>
  <c r="C810" i="3"/>
  <c r="C806" i="3"/>
  <c r="C802" i="3"/>
  <c r="C809" i="3"/>
  <c r="C805" i="3"/>
  <c r="B802" i="3"/>
  <c r="C811" i="3"/>
  <c r="C807" i="3"/>
  <c r="C803" i="3"/>
  <c r="C808" i="3"/>
  <c r="C804" i="3"/>
  <c r="C850" i="3"/>
  <c r="C846" i="3"/>
  <c r="C842" i="3"/>
  <c r="C849" i="3"/>
  <c r="C845" i="3"/>
  <c r="B842" i="3"/>
  <c r="C851" i="3"/>
  <c r="C847" i="3"/>
  <c r="C843" i="3"/>
  <c r="C848" i="3"/>
  <c r="C844" i="3"/>
  <c r="C890" i="3"/>
  <c r="C886" i="3"/>
  <c r="C882" i="3"/>
  <c r="C889" i="3"/>
  <c r="C885" i="3"/>
  <c r="B882" i="3"/>
  <c r="C891" i="3"/>
  <c r="C887" i="3"/>
  <c r="C883" i="3"/>
  <c r="C888" i="3"/>
  <c r="C884" i="3"/>
  <c r="C930" i="3"/>
  <c r="C926" i="3"/>
  <c r="C922" i="3"/>
  <c r="C929" i="3"/>
  <c r="C925" i="3"/>
  <c r="B922" i="3"/>
  <c r="C931" i="3"/>
  <c r="C927" i="3"/>
  <c r="C923" i="3"/>
  <c r="C924" i="3"/>
  <c r="C928" i="3"/>
  <c r="C970" i="3"/>
  <c r="C966" i="3"/>
  <c r="C962" i="3"/>
  <c r="C969" i="3"/>
  <c r="C965" i="3"/>
  <c r="B962" i="3"/>
  <c r="C971" i="3"/>
  <c r="C967" i="3"/>
  <c r="C963" i="3"/>
  <c r="C968" i="3"/>
  <c r="C964" i="3"/>
  <c r="C1010" i="3"/>
  <c r="C1006" i="3"/>
  <c r="C1002" i="3"/>
  <c r="C1009" i="3"/>
  <c r="C1005" i="3"/>
  <c r="B1002" i="3"/>
  <c r="C1011" i="3"/>
  <c r="C1007" i="3"/>
  <c r="C1003" i="3"/>
  <c r="C1008" i="3"/>
  <c r="C1004" i="3"/>
  <c r="C1050" i="3"/>
  <c r="C1046" i="3"/>
  <c r="C1042" i="3"/>
  <c r="C1049" i="3"/>
  <c r="C1045" i="3"/>
  <c r="B1042" i="3"/>
  <c r="C1051" i="3"/>
  <c r="C1047" i="3"/>
  <c r="C1043" i="3"/>
  <c r="C1048" i="3"/>
  <c r="C1044" i="3"/>
  <c r="C1090" i="3"/>
  <c r="C1086" i="3"/>
  <c r="C1082" i="3"/>
  <c r="C1089" i="3"/>
  <c r="C1085" i="3"/>
  <c r="B1082" i="3"/>
  <c r="C1091" i="3"/>
  <c r="C1087" i="3"/>
  <c r="C1083" i="3"/>
  <c r="C1084" i="3"/>
  <c r="C1088" i="3"/>
  <c r="C1130" i="3"/>
  <c r="C1126" i="3"/>
  <c r="C1122" i="3"/>
  <c r="C1129" i="3"/>
  <c r="C1125" i="3"/>
  <c r="B1122" i="3"/>
  <c r="C1131" i="3"/>
  <c r="C1127" i="3"/>
  <c r="C1123" i="3"/>
  <c r="C1128" i="3"/>
  <c r="C1124" i="3"/>
  <c r="C1170" i="3"/>
  <c r="C1166" i="3"/>
  <c r="C1162" i="3"/>
  <c r="C1169" i="3"/>
  <c r="C1165" i="3"/>
  <c r="B1162" i="3"/>
  <c r="C1171" i="3"/>
  <c r="C1167" i="3"/>
  <c r="C1163" i="3"/>
  <c r="C1168" i="3"/>
  <c r="C1164" i="3"/>
  <c r="C1210" i="3"/>
  <c r="C1206" i="3"/>
  <c r="C1202" i="3"/>
  <c r="C1209" i="3"/>
  <c r="C1205" i="3"/>
  <c r="B1202" i="3"/>
  <c r="C1211" i="3"/>
  <c r="C1207" i="3"/>
  <c r="C1203" i="3"/>
  <c r="C1204" i="3"/>
  <c r="C1208" i="3"/>
  <c r="C1250" i="3"/>
  <c r="C1246" i="3"/>
  <c r="C1242" i="3"/>
  <c r="C1249" i="3"/>
  <c r="C1245" i="3"/>
  <c r="B1242" i="3"/>
  <c r="C1251" i="3"/>
  <c r="C1247" i="3"/>
  <c r="C1243" i="3"/>
  <c r="C1244" i="3"/>
  <c r="C1248" i="3"/>
  <c r="C1290" i="3"/>
  <c r="C1286" i="3"/>
  <c r="C1282" i="3"/>
  <c r="C1289" i="3"/>
  <c r="C1285" i="3"/>
  <c r="B1282" i="3"/>
  <c r="C1291" i="3"/>
  <c r="C1287" i="3"/>
  <c r="C1283" i="3"/>
  <c r="C1288" i="3"/>
  <c r="C1284" i="3"/>
  <c r="C1330" i="3"/>
  <c r="C1326" i="3"/>
  <c r="C1322" i="3"/>
  <c r="C1329" i="3"/>
  <c r="C1325" i="3"/>
  <c r="B1322" i="3"/>
  <c r="C1331" i="3"/>
  <c r="C1327" i="3"/>
  <c r="C1323" i="3"/>
  <c r="C1328" i="3"/>
  <c r="C1324" i="3"/>
  <c r="C1370" i="3"/>
  <c r="C1366" i="3"/>
  <c r="C1362" i="3"/>
  <c r="C1369" i="3"/>
  <c r="C1365" i="3"/>
  <c r="B1362" i="3"/>
  <c r="C1371" i="3"/>
  <c r="C1367" i="3"/>
  <c r="C1363" i="3"/>
  <c r="C1368" i="3"/>
  <c r="C1364" i="3"/>
  <c r="C1410" i="3"/>
  <c r="C1406" i="3"/>
  <c r="C1402" i="3"/>
  <c r="C1409" i="3"/>
  <c r="C1405" i="3"/>
  <c r="B1402" i="3"/>
  <c r="C1411" i="3"/>
  <c r="C1407" i="3"/>
  <c r="C1403" i="3"/>
  <c r="C1404" i="3"/>
  <c r="C1408" i="3"/>
  <c r="C1449" i="3"/>
  <c r="C1445" i="3"/>
  <c r="B1442" i="3"/>
  <c r="C1448" i="3"/>
  <c r="C1444" i="3"/>
  <c r="C1450" i="3"/>
  <c r="C1446" i="3"/>
  <c r="C1442" i="3"/>
  <c r="C1447" i="3"/>
  <c r="C1443" i="3"/>
  <c r="C1451" i="3"/>
  <c r="C1489" i="3"/>
  <c r="C1485" i="3"/>
  <c r="B1482" i="3"/>
  <c r="C1488" i="3"/>
  <c r="C1484" i="3"/>
  <c r="C1490" i="3"/>
  <c r="C1486" i="3"/>
  <c r="C1482" i="3"/>
  <c r="C1491" i="3"/>
  <c r="C1487" i="3"/>
  <c r="C1483" i="3"/>
  <c r="C1529" i="3"/>
  <c r="C1525" i="3"/>
  <c r="B1522" i="3"/>
  <c r="C1528" i="3"/>
  <c r="C1524" i="3"/>
  <c r="C1530" i="3"/>
  <c r="C1526" i="3"/>
  <c r="C1522" i="3"/>
  <c r="C1531" i="3"/>
  <c r="C1523" i="3"/>
  <c r="C1527" i="3"/>
  <c r="C1569" i="3"/>
  <c r="C1565" i="3"/>
  <c r="B1562" i="3"/>
  <c r="C1568" i="3"/>
  <c r="C1564" i="3"/>
  <c r="C1570" i="3"/>
  <c r="C1566" i="3"/>
  <c r="C1562" i="3"/>
  <c r="C1563" i="3"/>
  <c r="C1567" i="3"/>
  <c r="C1571" i="3"/>
  <c r="C1609" i="3"/>
  <c r="C1605" i="3"/>
  <c r="B1602" i="3"/>
  <c r="C1608" i="3"/>
  <c r="C1604" i="3"/>
  <c r="C1610" i="3"/>
  <c r="C1606" i="3"/>
  <c r="C1602" i="3"/>
  <c r="C1607" i="3"/>
  <c r="C1603" i="3"/>
  <c r="C1611" i="3"/>
  <c r="C1649" i="3"/>
  <c r="C1645" i="3"/>
  <c r="B1642" i="3"/>
  <c r="C1648" i="3"/>
  <c r="C1644" i="3"/>
  <c r="C1650" i="3"/>
  <c r="C1646" i="3"/>
  <c r="C1642" i="3"/>
  <c r="C1651" i="3"/>
  <c r="C1647" i="3"/>
  <c r="C1643" i="3"/>
  <c r="C1689" i="3"/>
  <c r="C1685" i="3"/>
  <c r="B1682" i="3"/>
  <c r="C1688" i="3"/>
  <c r="C1684" i="3"/>
  <c r="C1690" i="3"/>
  <c r="C1686" i="3"/>
  <c r="C1682" i="3"/>
  <c r="C1691" i="3"/>
  <c r="C1683" i="3"/>
  <c r="C1687" i="3"/>
  <c r="C1729" i="3"/>
  <c r="C1725" i="3"/>
  <c r="B1722" i="3"/>
  <c r="C1728" i="3"/>
  <c r="C1724" i="3"/>
  <c r="C1730" i="3"/>
  <c r="C1726" i="3"/>
  <c r="C1722" i="3"/>
  <c r="C1723" i="3"/>
  <c r="C1727" i="3"/>
  <c r="C1731" i="3"/>
  <c r="C1769" i="3"/>
  <c r="C1765" i="3"/>
  <c r="B1762" i="3"/>
  <c r="C1768" i="3"/>
  <c r="C1764" i="3"/>
  <c r="C1770" i="3"/>
  <c r="C1766" i="3"/>
  <c r="C1762" i="3"/>
  <c r="C1767" i="3"/>
  <c r="C1763" i="3"/>
  <c r="C1771" i="3"/>
  <c r="C1809" i="3"/>
  <c r="C1805" i="3"/>
  <c r="B1802" i="3"/>
  <c r="C1808" i="3"/>
  <c r="C1804" i="3"/>
  <c r="C1810" i="3"/>
  <c r="C1806" i="3"/>
  <c r="C1802" i="3"/>
  <c r="C1811" i="3"/>
  <c r="C1807" i="3"/>
  <c r="C1803" i="3"/>
  <c r="C1849" i="3"/>
  <c r="C1845" i="3"/>
  <c r="B1842" i="3"/>
  <c r="C1848" i="3"/>
  <c r="C1844" i="3"/>
  <c r="C1850" i="3"/>
  <c r="C1846" i="3"/>
  <c r="C1842" i="3"/>
  <c r="C1851" i="3"/>
  <c r="C1843" i="3"/>
  <c r="C1847" i="3"/>
  <c r="C1889" i="3"/>
  <c r="C1885" i="3"/>
  <c r="B1882" i="3"/>
  <c r="C1888" i="3"/>
  <c r="C1884" i="3"/>
  <c r="C1890" i="3"/>
  <c r="C1886" i="3"/>
  <c r="C1882" i="3"/>
  <c r="C1883" i="3"/>
  <c r="C1887" i="3"/>
  <c r="C1891" i="3"/>
  <c r="C1929" i="3"/>
  <c r="C1925" i="3"/>
  <c r="B1922" i="3"/>
  <c r="C1928" i="3"/>
  <c r="C1924" i="3"/>
  <c r="C1930" i="3"/>
  <c r="C1926" i="3"/>
  <c r="C1922" i="3"/>
  <c r="C1927" i="3"/>
  <c r="C1923" i="3"/>
  <c r="C1931" i="3"/>
  <c r="C1969" i="3"/>
  <c r="C1965" i="3"/>
  <c r="B1962" i="3"/>
  <c r="C1968" i="3"/>
  <c r="C1964" i="3"/>
  <c r="C1970" i="3"/>
  <c r="C1966" i="3"/>
  <c r="C1962" i="3"/>
  <c r="C1971" i="3"/>
  <c r="C1967" i="3"/>
  <c r="C1963" i="3"/>
  <c r="C2009" i="3"/>
  <c r="C2005" i="3"/>
  <c r="B2002" i="3"/>
  <c r="C2008" i="3"/>
  <c r="C2004" i="3"/>
  <c r="C2010" i="3"/>
  <c r="C2006" i="3"/>
  <c r="C2002" i="3"/>
  <c r="C2011" i="3"/>
  <c r="C2003" i="3"/>
  <c r="C2007" i="3"/>
  <c r="C2049" i="3"/>
  <c r="C2045" i="3"/>
  <c r="B2042" i="3"/>
  <c r="C2048" i="3"/>
  <c r="C2044" i="3"/>
  <c r="C2050" i="3"/>
  <c r="C2046" i="3"/>
  <c r="C2042" i="3"/>
  <c r="C2043" i="3"/>
  <c r="C2047" i="3"/>
  <c r="C2051" i="3"/>
  <c r="C2089" i="3"/>
  <c r="C2085" i="3"/>
  <c r="B2082" i="3"/>
  <c r="C2088" i="3"/>
  <c r="C2084" i="3"/>
  <c r="C2090" i="3"/>
  <c r="C2086" i="3"/>
  <c r="C2082" i="3"/>
  <c r="C2087" i="3"/>
  <c r="C2083" i="3"/>
  <c r="C2091" i="3"/>
  <c r="C2129" i="3"/>
  <c r="C2125" i="3"/>
  <c r="B2122" i="3"/>
  <c r="C2128" i="3"/>
  <c r="C2124" i="3"/>
  <c r="C2130" i="3"/>
  <c r="C2126" i="3"/>
  <c r="C2122" i="3"/>
  <c r="C2131" i="3"/>
  <c r="C2127" i="3"/>
  <c r="C2123" i="3"/>
  <c r="C2169" i="3"/>
  <c r="C2165" i="3"/>
  <c r="B2162" i="3"/>
  <c r="C2168" i="3"/>
  <c r="C2164" i="3"/>
  <c r="C2170" i="3"/>
  <c r="C2166" i="3"/>
  <c r="C2162" i="3"/>
  <c r="C2171" i="3"/>
  <c r="C2163" i="3"/>
  <c r="C2167" i="3"/>
  <c r="C2209" i="3"/>
  <c r="C2205" i="3"/>
  <c r="B2202" i="3"/>
  <c r="C2208" i="3"/>
  <c r="C2204" i="3"/>
  <c r="C2210" i="3"/>
  <c r="C2206" i="3"/>
  <c r="C2202" i="3"/>
  <c r="C2203" i="3"/>
  <c r="C2207" i="3"/>
  <c r="C2211" i="3"/>
  <c r="C2249" i="3"/>
  <c r="C2245" i="3"/>
  <c r="B2242" i="3"/>
  <c r="C2248" i="3"/>
  <c r="C2244" i="3"/>
  <c r="C2250" i="3"/>
  <c r="C2246" i="3"/>
  <c r="C2242" i="3"/>
  <c r="C2247" i="3"/>
  <c r="C2243" i="3"/>
  <c r="C2251" i="3"/>
  <c r="C2289" i="3"/>
  <c r="C2285" i="3"/>
  <c r="B2282" i="3"/>
  <c r="C2288" i="3"/>
  <c r="C2284" i="3"/>
  <c r="C2290" i="3"/>
  <c r="C2286" i="3"/>
  <c r="C2282" i="3"/>
  <c r="C2291" i="3"/>
  <c r="C2287" i="3"/>
  <c r="C2283" i="3"/>
  <c r="C2329" i="3"/>
  <c r="C2325" i="3"/>
  <c r="B2322" i="3"/>
  <c r="C2328" i="3"/>
  <c r="C2324" i="3"/>
  <c r="C2330" i="3"/>
  <c r="C2326" i="3"/>
  <c r="C2322" i="3"/>
  <c r="C2331" i="3"/>
  <c r="C2323" i="3"/>
  <c r="C2327" i="3"/>
  <c r="C2369" i="3"/>
  <c r="C2365" i="3"/>
  <c r="B2362" i="3"/>
  <c r="C2368" i="3"/>
  <c r="C2364" i="3"/>
  <c r="C2370" i="3"/>
  <c r="C2366" i="3"/>
  <c r="C2362" i="3"/>
  <c r="C2363" i="3"/>
  <c r="C2367" i="3"/>
  <c r="C2371" i="3"/>
  <c r="C2409" i="3"/>
  <c r="C2405" i="3"/>
  <c r="B2402" i="3"/>
  <c r="C2408" i="3"/>
  <c r="C2404" i="3"/>
  <c r="C2410" i="3"/>
  <c r="C2406" i="3"/>
  <c r="C2402" i="3"/>
  <c r="C2407" i="3"/>
  <c r="C2403" i="3"/>
  <c r="C2411" i="3"/>
  <c r="C2449" i="3"/>
  <c r="C2445" i="3"/>
  <c r="B2442" i="3"/>
  <c r="C2448" i="3"/>
  <c r="C2444" i="3"/>
  <c r="C2450" i="3"/>
  <c r="C2446" i="3"/>
  <c r="C2442" i="3"/>
  <c r="C2451" i="3"/>
  <c r="C2447" i="3"/>
  <c r="C2443" i="3"/>
  <c r="C2490" i="3"/>
  <c r="C2486" i="3"/>
  <c r="C2482" i="3"/>
  <c r="C2489" i="3"/>
  <c r="C2485" i="3"/>
  <c r="B2482" i="3"/>
  <c r="C2488" i="3"/>
  <c r="C2487" i="3"/>
  <c r="C2491" i="3"/>
  <c r="C2483" i="3"/>
  <c r="C2484" i="3"/>
  <c r="C2530" i="3"/>
  <c r="C2526" i="3"/>
  <c r="C2522" i="3"/>
  <c r="C2529" i="3"/>
  <c r="C2525" i="3"/>
  <c r="B2522" i="3"/>
  <c r="C2524" i="3"/>
  <c r="C2531" i="3"/>
  <c r="C2523" i="3"/>
  <c r="C2527" i="3"/>
  <c r="C2528" i="3"/>
  <c r="C2570" i="3"/>
  <c r="C2566" i="3"/>
  <c r="C2562" i="3"/>
  <c r="C2569" i="3"/>
  <c r="C2565" i="3"/>
  <c r="B2562" i="3"/>
  <c r="C2571" i="3"/>
  <c r="C2567" i="3"/>
  <c r="C2568" i="3"/>
  <c r="C2563" i="3"/>
  <c r="C2564" i="3"/>
  <c r="C2610" i="3"/>
  <c r="C2606" i="3"/>
  <c r="C2602" i="3"/>
  <c r="C2609" i="3"/>
  <c r="C2605" i="3"/>
  <c r="B2602" i="3"/>
  <c r="C2611" i="3"/>
  <c r="C2607" i="3"/>
  <c r="C2603" i="3"/>
  <c r="C2604" i="3"/>
  <c r="C2608" i="3"/>
  <c r="C2650" i="3"/>
  <c r="C2646" i="3"/>
  <c r="C2642" i="3"/>
  <c r="C2649" i="3"/>
  <c r="C2645" i="3"/>
  <c r="B2642" i="3"/>
  <c r="C2651" i="3"/>
  <c r="C2647" i="3"/>
  <c r="C2643" i="3"/>
  <c r="C2644" i="3"/>
  <c r="C2648" i="3"/>
  <c r="C2690" i="3"/>
  <c r="C2686" i="3"/>
  <c r="C2682" i="3"/>
  <c r="C2689" i="3"/>
  <c r="C2685" i="3"/>
  <c r="B2682" i="3"/>
  <c r="C2691" i="3"/>
  <c r="C2687" i="3"/>
  <c r="C2683" i="3"/>
  <c r="C2688" i="3"/>
  <c r="C2684" i="3"/>
  <c r="C2730" i="3"/>
  <c r="C2726" i="3"/>
  <c r="C2722" i="3"/>
  <c r="C2729" i="3"/>
  <c r="C2725" i="3"/>
  <c r="B2722" i="3"/>
  <c r="C2731" i="3"/>
  <c r="C2727" i="3"/>
  <c r="C2723" i="3"/>
  <c r="C2728" i="3"/>
  <c r="C2724" i="3"/>
  <c r="C2770" i="3"/>
  <c r="C2766" i="3"/>
  <c r="C2762" i="3"/>
  <c r="C2769" i="3"/>
  <c r="C2765" i="3"/>
  <c r="B2762" i="3"/>
  <c r="C2771" i="3"/>
  <c r="C2767" i="3"/>
  <c r="C2763" i="3"/>
  <c r="C2764" i="3"/>
  <c r="C2768" i="3"/>
  <c r="C2810" i="3"/>
  <c r="C2806" i="3"/>
  <c r="C2802" i="3"/>
  <c r="C2809" i="3"/>
  <c r="C2805" i="3"/>
  <c r="B2802" i="3"/>
  <c r="C2811" i="3"/>
  <c r="C2807" i="3"/>
  <c r="C2803" i="3"/>
  <c r="C2804" i="3"/>
  <c r="C2808" i="3"/>
  <c r="C2850" i="3"/>
  <c r="C2846" i="3"/>
  <c r="C2842" i="3"/>
  <c r="C2849" i="3"/>
  <c r="C2845" i="3"/>
  <c r="B2842" i="3"/>
  <c r="C2851" i="3"/>
  <c r="C2847" i="3"/>
  <c r="C2843" i="3"/>
  <c r="C2848" i="3"/>
  <c r="C2844" i="3"/>
  <c r="C2890" i="3"/>
  <c r="C2886" i="3"/>
  <c r="C2882" i="3"/>
  <c r="C2889" i="3"/>
  <c r="C2885" i="3"/>
  <c r="B2882" i="3"/>
  <c r="C2891" i="3"/>
  <c r="C2887" i="3"/>
  <c r="C2883" i="3"/>
  <c r="C2888" i="3"/>
  <c r="C2884" i="3"/>
  <c r="C2930" i="3"/>
  <c r="C2926" i="3"/>
  <c r="C2922" i="3"/>
  <c r="C2929" i="3"/>
  <c r="C2925" i="3"/>
  <c r="B2922" i="3"/>
  <c r="C2931" i="3"/>
  <c r="C2927" i="3"/>
  <c r="C2923" i="3"/>
  <c r="C2924" i="3"/>
  <c r="C2928" i="3"/>
  <c r="C2968" i="3"/>
  <c r="C2964" i="3"/>
  <c r="C2967" i="3"/>
  <c r="C2962" i="3"/>
  <c r="C2971" i="3"/>
  <c r="C2966" i="3"/>
  <c r="B2962" i="3"/>
  <c r="C2969" i="3"/>
  <c r="C2963" i="3"/>
  <c r="C2965" i="3"/>
  <c r="C2970" i="3"/>
  <c r="C3008" i="3"/>
  <c r="C3004" i="3"/>
  <c r="C3011" i="3"/>
  <c r="C3006" i="3"/>
  <c r="B3002" i="3"/>
  <c r="C3010" i="3"/>
  <c r="C3005" i="3"/>
  <c r="C3007" i="3"/>
  <c r="C3002" i="3"/>
  <c r="C3003" i="3"/>
  <c r="C3009" i="3"/>
  <c r="C3048" i="3"/>
  <c r="C3044" i="3"/>
  <c r="C3049" i="3"/>
  <c r="C3050" i="3"/>
  <c r="C3045" i="3"/>
  <c r="C3046" i="3"/>
  <c r="C3043" i="3"/>
  <c r="C3047" i="3"/>
  <c r="B3042" i="3"/>
  <c r="C3042" i="3"/>
  <c r="C3051" i="3"/>
  <c r="C3088" i="3"/>
  <c r="C3084" i="3"/>
  <c r="C3087" i="3"/>
  <c r="C3082" i="3"/>
  <c r="C3091" i="3"/>
  <c r="C3086" i="3"/>
  <c r="B3082" i="3"/>
  <c r="C3089" i="3"/>
  <c r="C3083" i="3"/>
  <c r="C3090" i="3"/>
  <c r="C3085" i="3"/>
  <c r="C3128" i="3"/>
  <c r="C3124" i="3"/>
  <c r="C3131" i="3"/>
  <c r="C3126" i="3"/>
  <c r="B3122" i="3"/>
  <c r="C3130" i="3"/>
  <c r="C3125" i="3"/>
  <c r="C3127" i="3"/>
  <c r="C3122" i="3"/>
  <c r="C3129" i="3"/>
  <c r="C3123" i="3"/>
  <c r="C3168" i="3"/>
  <c r="C3164" i="3"/>
  <c r="C3170" i="3"/>
  <c r="C3165" i="3"/>
  <c r="C3169" i="3"/>
  <c r="C3163" i="3"/>
  <c r="C3171" i="3"/>
  <c r="C3166" i="3"/>
  <c r="B3162" i="3"/>
  <c r="C3167" i="3"/>
  <c r="C3162" i="3"/>
  <c r="C3208" i="3"/>
  <c r="C3204" i="3"/>
  <c r="C3209" i="3"/>
  <c r="C3203" i="3"/>
  <c r="C3207" i="3"/>
  <c r="C3202" i="3"/>
  <c r="C3210" i="3"/>
  <c r="C3205" i="3"/>
  <c r="C3206" i="3"/>
  <c r="B3202" i="3"/>
  <c r="C3211" i="3"/>
  <c r="C3248" i="3"/>
  <c r="C3244" i="3"/>
  <c r="C3247" i="3"/>
  <c r="C3242" i="3"/>
  <c r="C3251" i="3"/>
  <c r="C3246" i="3"/>
  <c r="B3242" i="3"/>
  <c r="C3249" i="3"/>
  <c r="C3243" i="3"/>
  <c r="C3245" i="3"/>
  <c r="C3250" i="3"/>
  <c r="C3288" i="3"/>
  <c r="C3284" i="3"/>
  <c r="C3291" i="3"/>
  <c r="C3286" i="3"/>
  <c r="B3282" i="3"/>
  <c r="C3290" i="3"/>
  <c r="C3285" i="3"/>
  <c r="C3287" i="3"/>
  <c r="C3282" i="3"/>
  <c r="C3283" i="3"/>
  <c r="C3289" i="3"/>
  <c r="C3328" i="3"/>
  <c r="C3324" i="3"/>
  <c r="C3330" i="3"/>
  <c r="C3325" i="3"/>
  <c r="C3329" i="3"/>
  <c r="C3323" i="3"/>
  <c r="C3331" i="3"/>
  <c r="C3326" i="3"/>
  <c r="B3322" i="3"/>
  <c r="C3322" i="3"/>
  <c r="C3327" i="3"/>
  <c r="C3368" i="3"/>
  <c r="C3364" i="3"/>
  <c r="C3369" i="3"/>
  <c r="C3363" i="3"/>
  <c r="C3367" i="3"/>
  <c r="C3362" i="3"/>
  <c r="C3370" i="3"/>
  <c r="C3365" i="3"/>
  <c r="B3362" i="3"/>
  <c r="C3366" i="3"/>
  <c r="C3371" i="3"/>
  <c r="C3408" i="3"/>
  <c r="C3404" i="3"/>
  <c r="C3407" i="3"/>
  <c r="C3402" i="3"/>
  <c r="C3411" i="3"/>
  <c r="C3406" i="3"/>
  <c r="B3402" i="3"/>
  <c r="C3409" i="3"/>
  <c r="C3403" i="3"/>
  <c r="C3405" i="3"/>
  <c r="C3410" i="3"/>
  <c r="C3448" i="3"/>
  <c r="C3444" i="3"/>
  <c r="C3451" i="3"/>
  <c r="C3446" i="3"/>
  <c r="B3442" i="3"/>
  <c r="C3450" i="3"/>
  <c r="C3445" i="3"/>
  <c r="C3447" i="3"/>
  <c r="C3442" i="3"/>
  <c r="C3443" i="3"/>
  <c r="C3449" i="3"/>
  <c r="C3488" i="3"/>
  <c r="C3484" i="3"/>
  <c r="C3490" i="3"/>
  <c r="C3485" i="3"/>
  <c r="C3489" i="3"/>
  <c r="C3483" i="3"/>
  <c r="C3491" i="3"/>
  <c r="C3486" i="3"/>
  <c r="B3482" i="3"/>
  <c r="C3482" i="3"/>
  <c r="C3487" i="3"/>
  <c r="C3528" i="3"/>
  <c r="C3524" i="3"/>
  <c r="C3529" i="3"/>
  <c r="C3523" i="3"/>
  <c r="C3527" i="3"/>
  <c r="C3522" i="3"/>
  <c r="C3530" i="3"/>
  <c r="C3525" i="3"/>
  <c r="C3531" i="3"/>
  <c r="B3522" i="3"/>
  <c r="C3526" i="3"/>
  <c r="C3568" i="3"/>
  <c r="C3564" i="3"/>
  <c r="C3567" i="3"/>
  <c r="C3562" i="3"/>
  <c r="C3571" i="3"/>
  <c r="C3566" i="3"/>
  <c r="B3562" i="3"/>
  <c r="C3569" i="3"/>
  <c r="C3563" i="3"/>
  <c r="C3570" i="3"/>
  <c r="C3565" i="3"/>
  <c r="C3608" i="3"/>
  <c r="C3604" i="3"/>
  <c r="C3611" i="3"/>
  <c r="C3606" i="3"/>
  <c r="B3602" i="3"/>
  <c r="C3610" i="3"/>
  <c r="C3605" i="3"/>
  <c r="C3607" i="3"/>
  <c r="C3602" i="3"/>
  <c r="C3609" i="3"/>
  <c r="C3603" i="3"/>
  <c r="C3648" i="3"/>
  <c r="C3644" i="3"/>
  <c r="C3650" i="3"/>
  <c r="C3645" i="3"/>
  <c r="C3649" i="3"/>
  <c r="C3643" i="3"/>
  <c r="C3651" i="3"/>
  <c r="C3646" i="3"/>
  <c r="B3642" i="3"/>
  <c r="C3647" i="3"/>
  <c r="C3642" i="3"/>
  <c r="C3688" i="3"/>
  <c r="C3684" i="3"/>
  <c r="C3689" i="3"/>
  <c r="C3683" i="3"/>
  <c r="C3687" i="3"/>
  <c r="C3682" i="3"/>
  <c r="C3690" i="3"/>
  <c r="C3685" i="3"/>
  <c r="C3691" i="3"/>
  <c r="C3686" i="3"/>
  <c r="B3682" i="3"/>
  <c r="C3728" i="3"/>
  <c r="C3724" i="3"/>
  <c r="C3731" i="3"/>
  <c r="C3727" i="3"/>
  <c r="C3722" i="3"/>
  <c r="C3726" i="3"/>
  <c r="B3722" i="3"/>
  <c r="C3729" i="3"/>
  <c r="C3723" i="3"/>
  <c r="C3730" i="3"/>
  <c r="C3725" i="3"/>
  <c r="C3770" i="3"/>
  <c r="C3766" i="3"/>
  <c r="C3762" i="3"/>
  <c r="C3768" i="3"/>
  <c r="C3763" i="3"/>
  <c r="C3767" i="3"/>
  <c r="C3771" i="3"/>
  <c r="C3764" i="3"/>
  <c r="C3769" i="3"/>
  <c r="B3762" i="3"/>
  <c r="C3765" i="3"/>
  <c r="C3810" i="3"/>
  <c r="C3806" i="3"/>
  <c r="C3802" i="3"/>
  <c r="C3807" i="3"/>
  <c r="B3802" i="3"/>
  <c r="C3805" i="3"/>
  <c r="C3809" i="3"/>
  <c r="C3803" i="3"/>
  <c r="C3811" i="3"/>
  <c r="C3808" i="3"/>
  <c r="C3804" i="3"/>
  <c r="C3850" i="3"/>
  <c r="C3846" i="3"/>
  <c r="C3842" i="3"/>
  <c r="C3851" i="3"/>
  <c r="C3845" i="3"/>
  <c r="C3844" i="3"/>
  <c r="C3848" i="3"/>
  <c r="B3842" i="3"/>
  <c r="C3849" i="3"/>
  <c r="C3847" i="3"/>
  <c r="C3843" i="3"/>
  <c r="C3890" i="3"/>
  <c r="C3886" i="3"/>
  <c r="C3882" i="3"/>
  <c r="C3889" i="3"/>
  <c r="C3884" i="3"/>
  <c r="C3891" i="3"/>
  <c r="C3883" i="3"/>
  <c r="C3887" i="3"/>
  <c r="C3888" i="3"/>
  <c r="C3885" i="3"/>
  <c r="B3882" i="3"/>
  <c r="C3930" i="3"/>
  <c r="C3926" i="3"/>
  <c r="C3922" i="3"/>
  <c r="C3928" i="3"/>
  <c r="C3923" i="3"/>
  <c r="C3931" i="3"/>
  <c r="C3924" i="3"/>
  <c r="C3929" i="3"/>
  <c r="B3922" i="3"/>
  <c r="C3925" i="3"/>
  <c r="C3927" i="3"/>
  <c r="C3970" i="3"/>
  <c r="C3966" i="3"/>
  <c r="C3962" i="3"/>
  <c r="C3967" i="3"/>
  <c r="B3962" i="3"/>
  <c r="C3969" i="3"/>
  <c r="C3963" i="3"/>
  <c r="C3968" i="3"/>
  <c r="C3971" i="3"/>
  <c r="C3964" i="3"/>
  <c r="C3965" i="3"/>
  <c r="C4010" i="3"/>
  <c r="C4006" i="3"/>
  <c r="C4002" i="3"/>
  <c r="C4011" i="3"/>
  <c r="C4005" i="3"/>
  <c r="C4008" i="3"/>
  <c r="B4002" i="3"/>
  <c r="C4007" i="3"/>
  <c r="C4009" i="3"/>
  <c r="C4003" i="3"/>
  <c r="C4004" i="3"/>
  <c r="C4050" i="3"/>
  <c r="C4046" i="3"/>
  <c r="C4042" i="3"/>
  <c r="C4049" i="3"/>
  <c r="C4044" i="3"/>
  <c r="C4047" i="3"/>
  <c r="C4045" i="3"/>
  <c r="C4048" i="3"/>
  <c r="B4042" i="3"/>
  <c r="C4043" i="3"/>
  <c r="C4051" i="3"/>
  <c r="C4090" i="3"/>
  <c r="C4086" i="3"/>
  <c r="C4082" i="3"/>
  <c r="C4088" i="3"/>
  <c r="C4083" i="3"/>
  <c r="C4085" i="3"/>
  <c r="C4091" i="3"/>
  <c r="C4084" i="3"/>
  <c r="C4087" i="3"/>
  <c r="C4089" i="3"/>
  <c r="B4082" i="3"/>
  <c r="C4131" i="3"/>
  <c r="C4127" i="3"/>
  <c r="C4126" i="3"/>
  <c r="C4122" i="3"/>
  <c r="C4128" i="3"/>
  <c r="B4122" i="3"/>
  <c r="C4130" i="3"/>
  <c r="C4124" i="3"/>
  <c r="C4123" i="3"/>
  <c r="C4125" i="3"/>
  <c r="C4129" i="3"/>
  <c r="C4171" i="3"/>
  <c r="C4167" i="3"/>
  <c r="C4163" i="3"/>
  <c r="C4170" i="3"/>
  <c r="C4165" i="3"/>
  <c r="C4166" i="3"/>
  <c r="C4169" i="3"/>
  <c r="C4162" i="3"/>
  <c r="B4162" i="3"/>
  <c r="C4164" i="3"/>
  <c r="C4168" i="3"/>
  <c r="C4209" i="3"/>
  <c r="C4205" i="3"/>
  <c r="C4208" i="3"/>
  <c r="C4203" i="3"/>
  <c r="C4211" i="3"/>
  <c r="C4204" i="3"/>
  <c r="C4206" i="3"/>
  <c r="C4210" i="3"/>
  <c r="B4202" i="3"/>
  <c r="C4202" i="3"/>
  <c r="C4207" i="3"/>
  <c r="C4249" i="3"/>
  <c r="C4245" i="3"/>
  <c r="B4242" i="3"/>
  <c r="C4247" i="3"/>
  <c r="C4242" i="3"/>
  <c r="C4250" i="3"/>
  <c r="C4243" i="3"/>
  <c r="C4248" i="3"/>
  <c r="C4244" i="3"/>
  <c r="C4251" i="3"/>
  <c r="C4246" i="3"/>
  <c r="C4289" i="3"/>
  <c r="C4285" i="3"/>
  <c r="B4282" i="3"/>
  <c r="C4291" i="3"/>
  <c r="C4286" i="3"/>
  <c r="C4288" i="3"/>
  <c r="C4282" i="3"/>
  <c r="C4283" i="3"/>
  <c r="C4287" i="3"/>
  <c r="C4284" i="3"/>
  <c r="C4290" i="3"/>
  <c r="C4329" i="3"/>
  <c r="C4325" i="3"/>
  <c r="B4322" i="3"/>
  <c r="C4330" i="3"/>
  <c r="C4324" i="3"/>
  <c r="C4327" i="3"/>
  <c r="C4326" i="3"/>
  <c r="C4331" i="3"/>
  <c r="C4322" i="3"/>
  <c r="C4323" i="3"/>
  <c r="C4328" i="3"/>
  <c r="C4369" i="3"/>
  <c r="C4365" i="3"/>
  <c r="B4362" i="3"/>
  <c r="C4368" i="3"/>
  <c r="C4363" i="3"/>
  <c r="C4366" i="3"/>
  <c r="C4370" i="3"/>
  <c r="C4364" i="3"/>
  <c r="C4371" i="3"/>
  <c r="C4367" i="3"/>
  <c r="C4362" i="3"/>
  <c r="C4409" i="3"/>
  <c r="C4405" i="3"/>
  <c r="B4402" i="3"/>
  <c r="C4407" i="3"/>
  <c r="C4402" i="3"/>
  <c r="C4411" i="3"/>
  <c r="C4404" i="3"/>
  <c r="C4403" i="3"/>
  <c r="C4408" i="3"/>
  <c r="C4406" i="3"/>
  <c r="C4410" i="3"/>
  <c r="C4449" i="3"/>
  <c r="C4445" i="3"/>
  <c r="B4442" i="3"/>
  <c r="C4451" i="3"/>
  <c r="C4446" i="3"/>
  <c r="C4450" i="3"/>
  <c r="C4443" i="3"/>
  <c r="C4447" i="3"/>
  <c r="C4442" i="3"/>
  <c r="C4444" i="3"/>
  <c r="C4448" i="3"/>
  <c r="C4489" i="3"/>
  <c r="C4485" i="3"/>
  <c r="B4482" i="3"/>
  <c r="C4490" i="3"/>
  <c r="C4484" i="3"/>
  <c r="C4488" i="3"/>
  <c r="C4482" i="3"/>
  <c r="C4491" i="3"/>
  <c r="C4486" i="3"/>
  <c r="C4487" i="3"/>
  <c r="C4483" i="3"/>
  <c r="D177" i="3"/>
  <c r="D53" i="3"/>
  <c r="D135" i="3"/>
  <c r="D172" i="3"/>
  <c r="D56" i="3"/>
  <c r="D217" i="3"/>
  <c r="D175" i="3"/>
  <c r="G18" i="2"/>
  <c r="G16" i="2"/>
  <c r="G30" i="2"/>
  <c r="G28" i="2"/>
  <c r="G42" i="2"/>
  <c r="G40" i="2"/>
  <c r="G54" i="2"/>
  <c r="G52" i="2"/>
  <c r="G66" i="2"/>
  <c r="G64" i="2"/>
  <c r="G78" i="2"/>
  <c r="G76" i="2"/>
  <c r="G90" i="2"/>
  <c r="G88" i="2"/>
  <c r="G102" i="2"/>
  <c r="G100" i="2"/>
  <c r="G114" i="2"/>
  <c r="G112" i="2"/>
  <c r="G126" i="2"/>
  <c r="G124" i="2"/>
  <c r="G138" i="2"/>
  <c r="G136" i="2"/>
  <c r="G150" i="2"/>
  <c r="G148" i="2"/>
  <c r="G162" i="2"/>
  <c r="G160" i="2"/>
  <c r="G174" i="2"/>
  <c r="G172" i="2"/>
  <c r="G186" i="2"/>
  <c r="G184" i="2"/>
  <c r="G198" i="2"/>
  <c r="G196" i="2"/>
  <c r="G210" i="2"/>
  <c r="G208" i="2"/>
  <c r="G222" i="2"/>
  <c r="G220" i="2"/>
  <c r="G234" i="2"/>
  <c r="G232" i="2"/>
  <c r="G246" i="2"/>
  <c r="G244" i="2"/>
  <c r="G258" i="2"/>
  <c r="G256" i="2"/>
  <c r="G270" i="2"/>
  <c r="G268" i="2"/>
  <c r="G282" i="2"/>
  <c r="G280" i="2"/>
  <c r="G294" i="2"/>
  <c r="G292" i="2"/>
  <c r="G306" i="2"/>
  <c r="G304" i="2"/>
  <c r="G318" i="2"/>
  <c r="G316" i="2"/>
  <c r="G330" i="2"/>
  <c r="G328" i="2"/>
  <c r="G342" i="2"/>
  <c r="G340" i="2"/>
  <c r="G354" i="2"/>
  <c r="G352" i="2"/>
  <c r="G366" i="2"/>
  <c r="G364" i="2"/>
  <c r="G378" i="2"/>
  <c r="G376" i="2"/>
  <c r="G390" i="2"/>
  <c r="G388" i="2"/>
  <c r="G402" i="2"/>
  <c r="G400" i="2"/>
  <c r="G414" i="2"/>
  <c r="G412" i="2"/>
  <c r="G426" i="2"/>
  <c r="G424" i="2"/>
  <c r="G438" i="2"/>
  <c r="G436" i="2"/>
  <c r="G450" i="2"/>
  <c r="G448" i="2"/>
  <c r="G462" i="2"/>
  <c r="G460" i="2"/>
  <c r="G474" i="2"/>
  <c r="G472" i="2"/>
  <c r="G486" i="2"/>
  <c r="G484" i="2"/>
  <c r="G498" i="2"/>
  <c r="G496" i="2"/>
  <c r="G510" i="2"/>
  <c r="G508" i="2"/>
  <c r="G522" i="2"/>
  <c r="G520" i="2"/>
  <c r="G534" i="2"/>
  <c r="G532" i="2"/>
  <c r="G546" i="2"/>
  <c r="G544" i="2"/>
  <c r="G558" i="2"/>
  <c r="G556" i="2"/>
  <c r="G570" i="2"/>
  <c r="G568" i="2"/>
  <c r="G582" i="2"/>
  <c r="G580" i="2"/>
  <c r="G594" i="2"/>
  <c r="G592" i="2"/>
  <c r="G606" i="2"/>
  <c r="G604" i="2"/>
  <c r="G618" i="2"/>
  <c r="G616" i="2"/>
  <c r="G630" i="2"/>
  <c r="G628" i="2"/>
  <c r="G642" i="2"/>
  <c r="G640" i="2"/>
  <c r="G654" i="2"/>
  <c r="G652" i="2"/>
  <c r="G666" i="2"/>
  <c r="G664" i="2"/>
  <c r="G678" i="2"/>
  <c r="G676" i="2"/>
  <c r="G690" i="2"/>
  <c r="G688" i="2"/>
  <c r="G702" i="2"/>
  <c r="G700" i="2"/>
  <c r="G714" i="2"/>
  <c r="G712" i="2"/>
  <c r="G726" i="2"/>
  <c r="G724" i="2"/>
  <c r="G738" i="2"/>
  <c r="G736" i="2"/>
  <c r="G750" i="2"/>
  <c r="G748" i="2"/>
  <c r="G762" i="2"/>
  <c r="G760" i="2"/>
  <c r="G774" i="2"/>
  <c r="G772" i="2"/>
  <c r="G786" i="2"/>
  <c r="G784" i="2"/>
  <c r="G798" i="2"/>
  <c r="G796" i="2"/>
  <c r="G810" i="2"/>
  <c r="G808" i="2"/>
  <c r="G822" i="2"/>
  <c r="G820" i="2"/>
  <c r="G834" i="2"/>
  <c r="G832" i="2"/>
  <c r="G846" i="2"/>
  <c r="G844" i="2"/>
  <c r="G858" i="2"/>
  <c r="G856" i="2"/>
  <c r="G870" i="2"/>
  <c r="G868" i="2"/>
  <c r="G882" i="2"/>
  <c r="G880" i="2"/>
  <c r="G894" i="2"/>
  <c r="G892" i="2"/>
  <c r="G906" i="2"/>
  <c r="G904" i="2"/>
  <c r="G918" i="2"/>
  <c r="G916" i="2"/>
  <c r="G930" i="2"/>
  <c r="G928" i="2"/>
  <c r="G942" i="2"/>
  <c r="G940" i="2"/>
  <c r="G954" i="2"/>
  <c r="G952" i="2"/>
  <c r="G966" i="2"/>
  <c r="G964" i="2"/>
  <c r="G978" i="2"/>
  <c r="G976" i="2"/>
  <c r="G990" i="2"/>
  <c r="G988" i="2"/>
  <c r="G1002" i="2"/>
  <c r="G1000" i="2"/>
  <c r="G1014" i="2"/>
  <c r="G1012" i="2"/>
  <c r="G1026" i="2"/>
  <c r="G1024" i="2"/>
  <c r="G1038" i="2"/>
  <c r="G1036" i="2"/>
  <c r="G1050" i="2"/>
  <c r="G1048" i="2"/>
  <c r="G1062" i="2"/>
  <c r="G1060" i="2"/>
  <c r="G1074" i="2"/>
  <c r="G1072" i="2"/>
  <c r="G1086" i="2"/>
  <c r="G1084" i="2"/>
  <c r="G1098" i="2"/>
  <c r="G1096" i="2"/>
  <c r="G1110" i="2"/>
  <c r="G1108" i="2"/>
  <c r="G1122" i="2"/>
  <c r="G1120" i="2"/>
  <c r="G1134" i="2"/>
  <c r="G1132" i="2"/>
  <c r="G1146" i="2"/>
  <c r="G1144" i="2"/>
  <c r="G1158" i="2"/>
  <c r="G1156" i="2"/>
  <c r="G1170" i="2"/>
  <c r="G1168" i="2"/>
  <c r="G1182" i="2"/>
  <c r="G1180" i="2"/>
  <c r="G1194" i="2"/>
  <c r="G1192" i="2"/>
  <c r="G19" i="2"/>
  <c r="G21" i="2"/>
  <c r="G31" i="2"/>
  <c r="G33" i="2"/>
  <c r="G43" i="2"/>
  <c r="G45" i="2"/>
  <c r="G55" i="2"/>
  <c r="G57" i="2"/>
  <c r="G67" i="2"/>
  <c r="G69" i="2"/>
  <c r="G79" i="2"/>
  <c r="G81" i="2"/>
  <c r="G91" i="2"/>
  <c r="G93" i="2"/>
  <c r="G103" i="2"/>
  <c r="G105" i="2"/>
  <c r="G115" i="2"/>
  <c r="G117" i="2"/>
  <c r="G127" i="2"/>
  <c r="G129" i="2"/>
  <c r="G139" i="2"/>
  <c r="G141" i="2"/>
  <c r="G151" i="2"/>
  <c r="G153" i="2"/>
  <c r="G163" i="2"/>
  <c r="G165" i="2"/>
  <c r="G175" i="2"/>
  <c r="G177" i="2"/>
  <c r="G187" i="2"/>
  <c r="G189" i="2"/>
  <c r="G199" i="2"/>
  <c r="G201" i="2"/>
  <c r="G211" i="2"/>
  <c r="G213" i="2"/>
  <c r="G223" i="2"/>
  <c r="G225" i="2"/>
  <c r="G235" i="2"/>
  <c r="G237" i="2"/>
  <c r="G247" i="2"/>
  <c r="G249" i="2"/>
  <c r="G259" i="2"/>
  <c r="G261" i="2"/>
  <c r="G271" i="2"/>
  <c r="G273" i="2"/>
  <c r="G283" i="2"/>
  <c r="G285" i="2"/>
  <c r="G295" i="2"/>
  <c r="G297" i="2"/>
  <c r="G307" i="2"/>
  <c r="G309" i="2"/>
  <c r="G319" i="2"/>
  <c r="G321" i="2"/>
  <c r="G331" i="2"/>
  <c r="G333" i="2"/>
  <c r="G343" i="2"/>
  <c r="G345" i="2"/>
  <c r="G355" i="2"/>
  <c r="G357" i="2"/>
  <c r="G367" i="2"/>
  <c r="G369" i="2"/>
  <c r="G379" i="2"/>
  <c r="G381" i="2"/>
  <c r="G391" i="2"/>
  <c r="G393" i="2"/>
  <c r="G403" i="2"/>
  <c r="G405" i="2"/>
  <c r="G415" i="2"/>
  <c r="G417" i="2"/>
  <c r="G427" i="2"/>
  <c r="G429" i="2"/>
  <c r="G439" i="2"/>
  <c r="G441" i="2"/>
  <c r="G451" i="2"/>
  <c r="G453" i="2"/>
  <c r="G463" i="2"/>
  <c r="G465" i="2"/>
  <c r="G475" i="2"/>
  <c r="G477" i="2"/>
  <c r="G487" i="2"/>
  <c r="G489" i="2"/>
  <c r="G499" i="2"/>
  <c r="G501" i="2"/>
  <c r="G511" i="2"/>
  <c r="G513" i="2"/>
  <c r="G523" i="2"/>
  <c r="G525" i="2"/>
  <c r="G535" i="2"/>
  <c r="G537" i="2"/>
  <c r="G547" i="2"/>
  <c r="G549" i="2"/>
  <c r="G559" i="2"/>
  <c r="G561" i="2"/>
  <c r="G571" i="2"/>
  <c r="G573" i="2"/>
  <c r="G583" i="2"/>
  <c r="G585" i="2"/>
  <c r="G595" i="2"/>
  <c r="G597" i="2"/>
  <c r="G607" i="2"/>
  <c r="G609" i="2"/>
  <c r="G619" i="2"/>
  <c r="G621" i="2"/>
  <c r="G631" i="2"/>
  <c r="G633" i="2"/>
  <c r="G643" i="2"/>
  <c r="G645" i="2"/>
  <c r="G655" i="2"/>
  <c r="G657" i="2"/>
  <c r="G667" i="2"/>
  <c r="G669" i="2"/>
  <c r="G679" i="2"/>
  <c r="G681" i="2"/>
  <c r="G693" i="2"/>
  <c r="G691" i="2"/>
  <c r="G705" i="2"/>
  <c r="G703" i="2"/>
  <c r="G717" i="2"/>
  <c r="G715" i="2"/>
  <c r="G729" i="2"/>
  <c r="G727" i="2"/>
  <c r="G741" i="2"/>
  <c r="G739" i="2"/>
  <c r="G753" i="2"/>
  <c r="G751" i="2"/>
  <c r="G765" i="2"/>
  <c r="G763" i="2"/>
  <c r="G777" i="2"/>
  <c r="G775" i="2"/>
  <c r="G789" i="2"/>
  <c r="G787" i="2"/>
  <c r="G801" i="2"/>
  <c r="G799" i="2"/>
  <c r="G813" i="2"/>
  <c r="G811" i="2"/>
  <c r="G825" i="2"/>
  <c r="G823" i="2"/>
  <c r="G837" i="2"/>
  <c r="G835" i="2"/>
  <c r="G849" i="2"/>
  <c r="G847" i="2"/>
  <c r="G861" i="2"/>
  <c r="G859" i="2"/>
  <c r="G873" i="2"/>
  <c r="G871" i="2"/>
  <c r="G885" i="2"/>
  <c r="G883" i="2"/>
  <c r="G897" i="2"/>
  <c r="G895" i="2"/>
  <c r="G909" i="2"/>
  <c r="G907" i="2"/>
  <c r="G921" i="2"/>
  <c r="G919" i="2"/>
  <c r="G933" i="2"/>
  <c r="G931" i="2"/>
  <c r="G945" i="2"/>
  <c r="G943" i="2"/>
  <c r="G957" i="2"/>
  <c r="G955" i="2"/>
  <c r="G969" i="2"/>
  <c r="G967" i="2"/>
  <c r="G981" i="2"/>
  <c r="G979" i="2"/>
  <c r="G993" i="2"/>
  <c r="G991" i="2"/>
  <c r="G1005" i="2"/>
  <c r="G1003" i="2"/>
  <c r="G1017" i="2"/>
  <c r="G1015" i="2"/>
  <c r="G1029" i="2"/>
  <c r="G1027" i="2"/>
  <c r="G1041" i="2"/>
  <c r="G1039" i="2"/>
  <c r="G1053" i="2"/>
  <c r="G1051" i="2"/>
  <c r="G1065" i="2"/>
  <c r="G1063" i="2"/>
  <c r="G1077" i="2"/>
  <c r="G1075" i="2"/>
  <c r="G1089" i="2"/>
  <c r="G1087" i="2"/>
  <c r="G1101" i="2"/>
  <c r="G1099" i="2"/>
  <c r="G1113" i="2"/>
  <c r="G1111" i="2"/>
  <c r="G1125" i="2"/>
  <c r="G1123" i="2"/>
  <c r="G1137" i="2"/>
  <c r="G1135" i="2"/>
  <c r="G1149" i="2"/>
  <c r="G1147" i="2"/>
  <c r="G1161" i="2"/>
  <c r="G1159" i="2"/>
  <c r="G1173" i="2"/>
  <c r="G1171" i="2"/>
  <c r="G1185" i="2"/>
  <c r="G1183" i="2"/>
  <c r="G1197" i="2"/>
  <c r="G1195" i="2"/>
  <c r="G12" i="2"/>
  <c r="G10" i="2"/>
  <c r="G24" i="2"/>
  <c r="G22" i="2"/>
  <c r="G36" i="2"/>
  <c r="G34" i="2"/>
  <c r="G48" i="2"/>
  <c r="G46" i="2"/>
  <c r="G60" i="2"/>
  <c r="G58" i="2"/>
  <c r="G72" i="2"/>
  <c r="G70" i="2"/>
  <c r="G84" i="2"/>
  <c r="G82" i="2"/>
  <c r="G96" i="2"/>
  <c r="G94" i="2"/>
  <c r="G108" i="2"/>
  <c r="G106" i="2"/>
  <c r="G120" i="2"/>
  <c r="G118" i="2"/>
  <c r="G132" i="2"/>
  <c r="G130" i="2"/>
  <c r="G144" i="2"/>
  <c r="G142" i="2"/>
  <c r="G156" i="2"/>
  <c r="G154" i="2"/>
  <c r="G168" i="2"/>
  <c r="G166" i="2"/>
  <c r="G180" i="2"/>
  <c r="G178" i="2"/>
  <c r="G192" i="2"/>
  <c r="G190" i="2"/>
  <c r="G204" i="2"/>
  <c r="G202" i="2"/>
  <c r="G216" i="2"/>
  <c r="G214" i="2"/>
  <c r="G228" i="2"/>
  <c r="G226" i="2"/>
  <c r="G240" i="2"/>
  <c r="G238" i="2"/>
  <c r="G252" i="2"/>
  <c r="G250" i="2"/>
  <c r="G264" i="2"/>
  <c r="G262" i="2"/>
  <c r="G276" i="2"/>
  <c r="G274" i="2"/>
  <c r="G288" i="2"/>
  <c r="G286" i="2"/>
  <c r="G300" i="2"/>
  <c r="G298" i="2"/>
  <c r="G312" i="2"/>
  <c r="G310" i="2"/>
  <c r="G324" i="2"/>
  <c r="G322" i="2"/>
  <c r="G336" i="2"/>
  <c r="G334" i="2"/>
  <c r="G348" i="2"/>
  <c r="G346" i="2"/>
  <c r="G360" i="2"/>
  <c r="G358" i="2"/>
  <c r="G372" i="2"/>
  <c r="G370" i="2"/>
  <c r="G384" i="2"/>
  <c r="G382" i="2"/>
  <c r="G396" i="2"/>
  <c r="G394" i="2"/>
  <c r="G408" i="2"/>
  <c r="G406" i="2"/>
  <c r="G420" i="2"/>
  <c r="G418" i="2"/>
  <c r="G432" i="2"/>
  <c r="G430" i="2"/>
  <c r="G444" i="2"/>
  <c r="G442" i="2"/>
  <c r="G456" i="2"/>
  <c r="G454" i="2"/>
  <c r="G468" i="2"/>
  <c r="G466" i="2"/>
  <c r="G480" i="2"/>
  <c r="G478" i="2"/>
  <c r="G492" i="2"/>
  <c r="G490" i="2"/>
  <c r="G504" i="2"/>
  <c r="G502" i="2"/>
  <c r="G516" i="2"/>
  <c r="G514" i="2"/>
  <c r="G528" i="2"/>
  <c r="G526" i="2"/>
  <c r="G540" i="2"/>
  <c r="G538" i="2"/>
  <c r="G552" i="2"/>
  <c r="G550" i="2"/>
  <c r="G564" i="2"/>
  <c r="G562" i="2"/>
  <c r="G576" i="2"/>
  <c r="G574" i="2"/>
  <c r="G588" i="2"/>
  <c r="G586" i="2"/>
  <c r="G600" i="2"/>
  <c r="G598" i="2"/>
  <c r="G612" i="2"/>
  <c r="G610" i="2"/>
  <c r="G624" i="2"/>
  <c r="G622" i="2"/>
  <c r="G636" i="2"/>
  <c r="G634" i="2"/>
  <c r="G648" i="2"/>
  <c r="G646" i="2"/>
  <c r="G660" i="2"/>
  <c r="G658" i="2"/>
  <c r="G672" i="2"/>
  <c r="G670" i="2"/>
  <c r="G684" i="2"/>
  <c r="G682" i="2"/>
  <c r="G696" i="2"/>
  <c r="G694" i="2"/>
  <c r="G708" i="2"/>
  <c r="G706" i="2"/>
  <c r="G720" i="2"/>
  <c r="G718" i="2"/>
  <c r="G732" i="2"/>
  <c r="G730" i="2"/>
  <c r="G744" i="2"/>
  <c r="G742" i="2"/>
  <c r="G756" i="2"/>
  <c r="G754" i="2"/>
  <c r="G768" i="2"/>
  <c r="G766" i="2"/>
  <c r="G780" i="2"/>
  <c r="G778" i="2"/>
  <c r="G792" i="2"/>
  <c r="G790" i="2"/>
  <c r="G804" i="2"/>
  <c r="G802" i="2"/>
  <c r="G816" i="2"/>
  <c r="G814" i="2"/>
  <c r="G828" i="2"/>
  <c r="G826" i="2"/>
  <c r="G840" i="2"/>
  <c r="G838" i="2"/>
  <c r="G852" i="2"/>
  <c r="G850" i="2"/>
  <c r="G864" i="2"/>
  <c r="G862" i="2"/>
  <c r="G876" i="2"/>
  <c r="G874" i="2"/>
  <c r="G888" i="2"/>
  <c r="G886" i="2"/>
  <c r="G900" i="2"/>
  <c r="G898" i="2"/>
  <c r="G912" i="2"/>
  <c r="G910" i="2"/>
  <c r="G924" i="2"/>
  <c r="G922" i="2"/>
  <c r="G936" i="2"/>
  <c r="G934" i="2"/>
  <c r="G948" i="2"/>
  <c r="G946" i="2"/>
  <c r="G960" i="2"/>
  <c r="G958" i="2"/>
  <c r="G972" i="2"/>
  <c r="G970" i="2"/>
  <c r="G984" i="2"/>
  <c r="G982" i="2"/>
  <c r="G996" i="2"/>
  <c r="G994" i="2"/>
  <c r="G1008" i="2"/>
  <c r="G1006" i="2"/>
  <c r="G1020" i="2"/>
  <c r="G1018" i="2"/>
  <c r="G1032" i="2"/>
  <c r="G1030" i="2"/>
  <c r="G1044" i="2"/>
  <c r="G1042" i="2"/>
  <c r="G1056" i="2"/>
  <c r="G1054" i="2"/>
  <c r="G1068" i="2"/>
  <c r="G1066" i="2"/>
  <c r="G1080" i="2"/>
  <c r="G1078" i="2"/>
  <c r="G1092" i="2"/>
  <c r="G1090" i="2"/>
  <c r="G1104" i="2"/>
  <c r="G1102" i="2"/>
  <c r="G1116" i="2"/>
  <c r="G1114" i="2"/>
  <c r="G1128" i="2"/>
  <c r="G1126" i="2"/>
  <c r="G1140" i="2"/>
  <c r="G1138" i="2"/>
  <c r="G1152" i="2"/>
  <c r="G1150" i="2"/>
  <c r="G1164" i="2"/>
  <c r="G1162" i="2"/>
  <c r="G1176" i="2"/>
  <c r="G1174" i="2"/>
  <c r="G1188" i="2"/>
  <c r="G1186" i="2"/>
  <c r="G1200" i="2"/>
  <c r="G1198" i="2"/>
  <c r="G13" i="2"/>
  <c r="G15" i="2"/>
  <c r="G25" i="2"/>
  <c r="G27" i="2"/>
  <c r="G37" i="2"/>
  <c r="G39" i="2"/>
  <c r="G49" i="2"/>
  <c r="G51" i="2"/>
  <c r="G61" i="2"/>
  <c r="G63" i="2"/>
  <c r="G73" i="2"/>
  <c r="G75" i="2"/>
  <c r="G85" i="2"/>
  <c r="G87" i="2"/>
  <c r="G97" i="2"/>
  <c r="G99" i="2"/>
  <c r="G109" i="2"/>
  <c r="G111" i="2"/>
  <c r="G121" i="2"/>
  <c r="G123" i="2"/>
  <c r="G133" i="2"/>
  <c r="G135" i="2"/>
  <c r="G145" i="2"/>
  <c r="G147" i="2"/>
  <c r="G157" i="2"/>
  <c r="G159" i="2"/>
  <c r="G169" i="2"/>
  <c r="G171" i="2"/>
  <c r="G181" i="2"/>
  <c r="G183" i="2"/>
  <c r="G193" i="2"/>
  <c r="G195" i="2"/>
  <c r="G205" i="2"/>
  <c r="G207" i="2"/>
  <c r="G217" i="2"/>
  <c r="G219" i="2"/>
  <c r="G229" i="2"/>
  <c r="G231" i="2"/>
  <c r="G241" i="2"/>
  <c r="G243" i="2"/>
  <c r="G253" i="2"/>
  <c r="G255" i="2"/>
  <c r="G265" i="2"/>
  <c r="G267" i="2"/>
  <c r="G277" i="2"/>
  <c r="G279" i="2"/>
  <c r="G289" i="2"/>
  <c r="G291" i="2"/>
  <c r="G301" i="2"/>
  <c r="G303" i="2"/>
  <c r="G313" i="2"/>
  <c r="G315" i="2"/>
  <c r="G325" i="2"/>
  <c r="G327" i="2"/>
  <c r="G337" i="2"/>
  <c r="G339" i="2"/>
  <c r="G349" i="2"/>
  <c r="G351" i="2"/>
  <c r="G361" i="2"/>
  <c r="G363" i="2"/>
  <c r="G373" i="2"/>
  <c r="G375" i="2"/>
  <c r="G385" i="2"/>
  <c r="G387" i="2"/>
  <c r="G397" i="2"/>
  <c r="G399" i="2"/>
  <c r="G409" i="2"/>
  <c r="G411" i="2"/>
  <c r="G421" i="2"/>
  <c r="G423" i="2"/>
  <c r="G433" i="2"/>
  <c r="G435" i="2"/>
  <c r="G445" i="2"/>
  <c r="G447" i="2"/>
  <c r="G457" i="2"/>
  <c r="G459" i="2"/>
  <c r="G469" i="2"/>
  <c r="G471" i="2"/>
  <c r="G481" i="2"/>
  <c r="G483" i="2"/>
  <c r="G493" i="2"/>
  <c r="G495" i="2"/>
  <c r="G505" i="2"/>
  <c r="G507" i="2"/>
  <c r="G517" i="2"/>
  <c r="G519" i="2"/>
  <c r="G529" i="2"/>
  <c r="G531" i="2"/>
  <c r="G541" i="2"/>
  <c r="G543" i="2"/>
  <c r="G553" i="2"/>
  <c r="G555" i="2"/>
  <c r="G565" i="2"/>
  <c r="G567" i="2"/>
  <c r="G577" i="2"/>
  <c r="G579" i="2"/>
  <c r="G589" i="2"/>
  <c r="G591" i="2"/>
  <c r="G601" i="2"/>
  <c r="G603" i="2"/>
  <c r="G613" i="2"/>
  <c r="G615" i="2"/>
  <c r="G625" i="2"/>
  <c r="G627" i="2"/>
  <c r="G637" i="2"/>
  <c r="G639" i="2"/>
  <c r="G649" i="2"/>
  <c r="G651" i="2"/>
  <c r="G661" i="2"/>
  <c r="G663" i="2"/>
  <c r="G673" i="2"/>
  <c r="G675" i="2"/>
  <c r="G685" i="2"/>
  <c r="G687" i="2"/>
  <c r="G699" i="2"/>
  <c r="G697" i="2"/>
  <c r="G711" i="2"/>
  <c r="G709" i="2"/>
  <c r="G723" i="2"/>
  <c r="G721" i="2"/>
  <c r="G735" i="2"/>
  <c r="G733" i="2"/>
  <c r="G747" i="2"/>
  <c r="G745" i="2"/>
  <c r="G759" i="2"/>
  <c r="G757" i="2"/>
  <c r="G771" i="2"/>
  <c r="G769" i="2"/>
  <c r="G783" i="2"/>
  <c r="G781" i="2"/>
  <c r="G795" i="2"/>
  <c r="G793" i="2"/>
  <c r="G807" i="2"/>
  <c r="G805" i="2"/>
  <c r="G819" i="2"/>
  <c r="G817" i="2"/>
  <c r="G831" i="2"/>
  <c r="G829" i="2"/>
  <c r="G843" i="2"/>
  <c r="G841" i="2"/>
  <c r="G855" i="2"/>
  <c r="G853" i="2"/>
  <c r="G867" i="2"/>
  <c r="G865" i="2"/>
  <c r="G879" i="2"/>
  <c r="G877" i="2"/>
  <c r="G891" i="2"/>
  <c r="G889" i="2"/>
  <c r="G903" i="2"/>
  <c r="G901" i="2"/>
  <c r="G915" i="2"/>
  <c r="G913" i="2"/>
  <c r="G927" i="2"/>
  <c r="G925" i="2"/>
  <c r="G939" i="2"/>
  <c r="G937" i="2"/>
  <c r="G951" i="2"/>
  <c r="G949" i="2"/>
  <c r="G963" i="2"/>
  <c r="G961" i="2"/>
  <c r="G975" i="2"/>
  <c r="G973" i="2"/>
  <c r="G987" i="2"/>
  <c r="G985" i="2"/>
  <c r="G999" i="2"/>
  <c r="G997" i="2"/>
  <c r="G1011" i="2"/>
  <c r="G1009" i="2"/>
  <c r="G1023" i="2"/>
  <c r="G1021" i="2"/>
  <c r="G1035" i="2"/>
  <c r="G1033" i="2"/>
  <c r="G1047" i="2"/>
  <c r="G1045" i="2"/>
  <c r="G1059" i="2"/>
  <c r="G1057" i="2"/>
  <c r="G1071" i="2"/>
  <c r="G1069" i="2"/>
  <c r="G1083" i="2"/>
  <c r="G1081" i="2"/>
  <c r="G1095" i="2"/>
  <c r="G1093" i="2"/>
  <c r="G1107" i="2"/>
  <c r="G1105" i="2"/>
  <c r="G1119" i="2"/>
  <c r="G1117" i="2"/>
  <c r="G1131" i="2"/>
  <c r="G1129" i="2"/>
  <c r="G1143" i="2"/>
  <c r="G1141" i="2"/>
  <c r="G1155" i="2"/>
  <c r="G1153" i="2"/>
  <c r="G1167" i="2"/>
  <c r="G1165" i="2"/>
  <c r="G1179" i="2"/>
  <c r="G1177" i="2"/>
  <c r="G1191" i="2"/>
  <c r="G1189" i="2"/>
  <c r="G9" i="2"/>
  <c r="G7" i="2"/>
  <c r="C14" i="4"/>
  <c r="C13" i="4"/>
  <c r="C15" i="4"/>
  <c r="D15" i="4"/>
  <c r="H13" i="4"/>
  <c r="N13" i="4"/>
  <c r="F15" i="4"/>
  <c r="F13" i="4"/>
  <c r="E13" i="4"/>
  <c r="G13" i="4"/>
  <c r="D13" i="4"/>
  <c r="D14" i="4"/>
  <c r="C62" i="4"/>
  <c r="C61" i="4"/>
  <c r="C63" i="4"/>
  <c r="D63" i="4"/>
  <c r="H61" i="4"/>
  <c r="N61" i="4"/>
  <c r="F63" i="4"/>
  <c r="F61" i="4"/>
  <c r="E61" i="4"/>
  <c r="G61" i="4"/>
  <c r="D61" i="4"/>
  <c r="D62" i="4"/>
  <c r="C110" i="4"/>
  <c r="C109" i="4"/>
  <c r="C111" i="4"/>
  <c r="D111" i="4"/>
  <c r="H109" i="4"/>
  <c r="N109" i="4"/>
  <c r="F111" i="4"/>
  <c r="D110" i="4"/>
  <c r="F109" i="4"/>
  <c r="E109" i="4"/>
  <c r="G111" i="4"/>
  <c r="G109" i="4"/>
  <c r="D109" i="4"/>
  <c r="C182" i="4"/>
  <c r="C181" i="4"/>
  <c r="C183" i="4"/>
  <c r="D182" i="4"/>
  <c r="H181" i="4"/>
  <c r="F183" i="4"/>
  <c r="F181" i="4"/>
  <c r="E181" i="4"/>
  <c r="G183" i="4"/>
  <c r="N181" i="4"/>
  <c r="G181" i="4"/>
  <c r="D183" i="4"/>
  <c r="D181" i="4"/>
  <c r="C230" i="4"/>
  <c r="C231" i="4"/>
  <c r="C229" i="4"/>
  <c r="G231" i="4"/>
  <c r="H229" i="4"/>
  <c r="F231" i="4"/>
  <c r="F229" i="4"/>
  <c r="E229" i="4"/>
  <c r="G229" i="4"/>
  <c r="N229" i="4"/>
  <c r="D230" i="4"/>
  <c r="D231" i="4"/>
  <c r="D229" i="4"/>
  <c r="C278" i="4"/>
  <c r="C279" i="4"/>
  <c r="H277" i="4"/>
  <c r="C277" i="4"/>
  <c r="F279" i="4"/>
  <c r="F277" i="4"/>
  <c r="G279" i="4"/>
  <c r="E277" i="4"/>
  <c r="G277" i="4"/>
  <c r="N277" i="4"/>
  <c r="D278" i="4"/>
  <c r="D279" i="4"/>
  <c r="D277" i="4"/>
  <c r="C326" i="4"/>
  <c r="F327" i="4"/>
  <c r="C325" i="4"/>
  <c r="H325" i="4"/>
  <c r="G327" i="4"/>
  <c r="D327" i="4"/>
  <c r="E325" i="4"/>
  <c r="G325" i="4"/>
  <c r="C327" i="4"/>
  <c r="D326" i="4"/>
  <c r="N325" i="4"/>
  <c r="D325" i="4"/>
  <c r="F325" i="4"/>
  <c r="C374" i="4"/>
  <c r="F375" i="4"/>
  <c r="D373" i="4"/>
  <c r="G375" i="4"/>
  <c r="E373" i="4"/>
  <c r="H373" i="4"/>
  <c r="F373" i="4"/>
  <c r="D374" i="4"/>
  <c r="G373" i="4"/>
  <c r="D375" i="4"/>
  <c r="C375" i="4"/>
  <c r="N373" i="4"/>
  <c r="C373" i="4"/>
  <c r="C434" i="4"/>
  <c r="D433" i="4"/>
  <c r="H433" i="4"/>
  <c r="F435" i="4"/>
  <c r="G433" i="4"/>
  <c r="C435" i="4"/>
  <c r="C433" i="4"/>
  <c r="D435" i="4"/>
  <c r="G435" i="4"/>
  <c r="E433" i="4"/>
  <c r="F433" i="4"/>
  <c r="N433" i="4"/>
  <c r="D434" i="4"/>
  <c r="C482" i="4"/>
  <c r="C483" i="4"/>
  <c r="H481" i="4"/>
  <c r="G481" i="4"/>
  <c r="F481" i="4"/>
  <c r="D481" i="4"/>
  <c r="C481" i="4"/>
  <c r="G483" i="4"/>
  <c r="D483" i="4"/>
  <c r="D482" i="4"/>
  <c r="F483" i="4"/>
  <c r="N481" i="4"/>
  <c r="E481" i="4"/>
  <c r="C518" i="4"/>
  <c r="C519" i="4"/>
  <c r="D519" i="4"/>
  <c r="D518" i="4"/>
  <c r="F519" i="4"/>
  <c r="N517" i="4"/>
  <c r="E517" i="4"/>
  <c r="H517" i="4"/>
  <c r="G517" i="4"/>
  <c r="F517" i="4"/>
  <c r="D517" i="4"/>
  <c r="C517" i="4"/>
  <c r="G519" i="4"/>
  <c r="C566" i="4"/>
  <c r="C567" i="4"/>
  <c r="D567" i="4"/>
  <c r="D566" i="4"/>
  <c r="F567" i="4"/>
  <c r="N565" i="4"/>
  <c r="E565" i="4"/>
  <c r="H565" i="4"/>
  <c r="G565" i="4"/>
  <c r="F565" i="4"/>
  <c r="D565" i="4"/>
  <c r="C565" i="4"/>
  <c r="G567" i="4"/>
  <c r="C614" i="4"/>
  <c r="N613" i="4"/>
  <c r="F613" i="4"/>
  <c r="G613" i="4"/>
  <c r="H613" i="4"/>
  <c r="C613" i="4"/>
  <c r="D613" i="4"/>
  <c r="D615" i="4"/>
  <c r="G615" i="4"/>
  <c r="E613" i="4"/>
  <c r="D614" i="4"/>
  <c r="F615" i="4"/>
  <c r="C615" i="4"/>
  <c r="M661" i="4"/>
  <c r="C662" i="4"/>
  <c r="N661" i="4"/>
  <c r="K661" i="4"/>
  <c r="L661" i="4"/>
  <c r="H661" i="4"/>
  <c r="C661" i="4"/>
  <c r="G661" i="4"/>
  <c r="I661" i="4"/>
  <c r="D661" i="4"/>
  <c r="D663" i="4"/>
  <c r="G663" i="4"/>
  <c r="E661" i="4"/>
  <c r="J661" i="4" a="1"/>
  <c r="J661" i="4" s="1"/>
  <c r="F661" i="4"/>
  <c r="D662" i="4"/>
  <c r="F663" i="4"/>
  <c r="C663" i="4"/>
  <c r="M709" i="4"/>
  <c r="C710" i="4"/>
  <c r="N709" i="4"/>
  <c r="K709" i="4"/>
  <c r="F709" i="4"/>
  <c r="G709" i="4"/>
  <c r="L709" i="4"/>
  <c r="H709" i="4"/>
  <c r="C709" i="4"/>
  <c r="I709" i="4"/>
  <c r="D709" i="4"/>
  <c r="D711" i="4"/>
  <c r="G711" i="4"/>
  <c r="E709" i="4"/>
  <c r="J709" i="4" a="1"/>
  <c r="J709" i="4" s="1"/>
  <c r="D710" i="4"/>
  <c r="F711" i="4"/>
  <c r="C711" i="4"/>
  <c r="M757" i="4"/>
  <c r="C758" i="4"/>
  <c r="K757" i="4"/>
  <c r="D758" i="4"/>
  <c r="D759" i="4"/>
  <c r="H757" i="4"/>
  <c r="F759" i="4"/>
  <c r="E757" i="4"/>
  <c r="F757" i="4"/>
  <c r="N757" i="4"/>
  <c r="L757" i="4"/>
  <c r="J757" i="4" a="1"/>
  <c r="J757" i="4" s="1"/>
  <c r="G757" i="4"/>
  <c r="C759" i="4"/>
  <c r="D757" i="4"/>
  <c r="G759" i="4"/>
  <c r="C757" i="4"/>
  <c r="I757" i="4"/>
  <c r="C806" i="4"/>
  <c r="K805" i="4"/>
  <c r="M805" i="4"/>
  <c r="L805" i="4"/>
  <c r="F807" i="4"/>
  <c r="C807" i="4"/>
  <c r="H805" i="4"/>
  <c r="I805" i="4"/>
  <c r="G805" i="4"/>
  <c r="J805" i="4" a="1"/>
  <c r="J805" i="4" s="1"/>
  <c r="G807" i="4"/>
  <c r="E805" i="4"/>
  <c r="D807" i="4"/>
  <c r="C805" i="4"/>
  <c r="N805" i="4"/>
  <c r="D806" i="4"/>
  <c r="F805" i="4"/>
  <c r="D805" i="4"/>
  <c r="M853" i="4"/>
  <c r="C854" i="4"/>
  <c r="C855" i="4"/>
  <c r="K853" i="4"/>
  <c r="D855" i="4"/>
  <c r="D853" i="4"/>
  <c r="L853" i="4"/>
  <c r="G853" i="4"/>
  <c r="C853" i="4"/>
  <c r="N853" i="4"/>
  <c r="D854" i="4"/>
  <c r="F853" i="4"/>
  <c r="F855" i="4"/>
  <c r="E853" i="4"/>
  <c r="G855" i="4"/>
  <c r="J853" i="4" a="1"/>
  <c r="J853" i="4" s="1"/>
  <c r="H853" i="4"/>
  <c r="I853" i="4"/>
  <c r="M889" i="4"/>
  <c r="C890" i="4"/>
  <c r="D891" i="4"/>
  <c r="G889" i="4"/>
  <c r="K889" i="4"/>
  <c r="C889" i="4"/>
  <c r="D889" i="4"/>
  <c r="L889" i="4"/>
  <c r="N889" i="4"/>
  <c r="D890" i="4"/>
  <c r="F889" i="4"/>
  <c r="H889" i="4"/>
  <c r="C891" i="4"/>
  <c r="E889" i="4"/>
  <c r="G891" i="4"/>
  <c r="J889" i="4" a="1"/>
  <c r="J889" i="4" s="1"/>
  <c r="F891" i="4"/>
  <c r="I889" i="4"/>
  <c r="M925" i="4"/>
  <c r="C926" i="4"/>
  <c r="H925" i="4"/>
  <c r="F927" i="4"/>
  <c r="D927" i="4"/>
  <c r="K925" i="4"/>
  <c r="L925" i="4"/>
  <c r="C925" i="4"/>
  <c r="D926" i="4"/>
  <c r="F925" i="4"/>
  <c r="G925" i="4"/>
  <c r="E925" i="4"/>
  <c r="G927" i="4"/>
  <c r="J925" i="4" a="1"/>
  <c r="J925" i="4" s="1"/>
  <c r="N925" i="4"/>
  <c r="D925" i="4"/>
  <c r="I925" i="4"/>
  <c r="C927" i="4"/>
  <c r="M997" i="4"/>
  <c r="C998" i="4"/>
  <c r="K997" i="4"/>
  <c r="F997" i="4"/>
  <c r="G999" i="4"/>
  <c r="E997" i="4"/>
  <c r="D999" i="4"/>
  <c r="C999" i="4"/>
  <c r="D998" i="4"/>
  <c r="F999" i="4"/>
  <c r="N997" i="4"/>
  <c r="J997" i="4" a="1"/>
  <c r="J997" i="4" s="1"/>
  <c r="L997" i="4"/>
  <c r="H997" i="4"/>
  <c r="G997" i="4"/>
  <c r="I997" i="4"/>
  <c r="D997" i="4"/>
  <c r="C997" i="4"/>
  <c r="M1045" i="4"/>
  <c r="C1046" i="4"/>
  <c r="D1046" i="4"/>
  <c r="K1045" i="4"/>
  <c r="N1045" i="4"/>
  <c r="F1045" i="4"/>
  <c r="H1045" i="4"/>
  <c r="C1047" i="4"/>
  <c r="I1045" i="4"/>
  <c r="G1047" i="4"/>
  <c r="D1045" i="4"/>
  <c r="D1047" i="4"/>
  <c r="E1045" i="4"/>
  <c r="G1045" i="4"/>
  <c r="J1045" i="4" a="1"/>
  <c r="J1045" i="4" s="1"/>
  <c r="F1047" i="4"/>
  <c r="L1045" i="4"/>
  <c r="C1045" i="4"/>
  <c r="M1129" i="4"/>
  <c r="C1130" i="4"/>
  <c r="E1129" i="4"/>
  <c r="K1129" i="4"/>
  <c r="D1131" i="4"/>
  <c r="J1129" i="4" a="1"/>
  <c r="J1129" i="4" s="1"/>
  <c r="L1129" i="4"/>
  <c r="F1131" i="4"/>
  <c r="N1129" i="4"/>
  <c r="C1131" i="4"/>
  <c r="G1131" i="4"/>
  <c r="F1129" i="4"/>
  <c r="H1129" i="4"/>
  <c r="G1129" i="4"/>
  <c r="I1129" i="4"/>
  <c r="D1129" i="4"/>
  <c r="C1129" i="4"/>
  <c r="D1130" i="4"/>
  <c r="M1165" i="4"/>
  <c r="C1166" i="4"/>
  <c r="F1165" i="4"/>
  <c r="K1165" i="4"/>
  <c r="I1165" i="4"/>
  <c r="D1165" i="4"/>
  <c r="C1165" i="4"/>
  <c r="G1167" i="4"/>
  <c r="E1165" i="4"/>
  <c r="D1167" i="4"/>
  <c r="C1167" i="4"/>
  <c r="J1165" i="4" a="1"/>
  <c r="J1165" i="4" s="1"/>
  <c r="D1166" i="4"/>
  <c r="F1167" i="4"/>
  <c r="N1165" i="4"/>
  <c r="H1165" i="4"/>
  <c r="G1165" i="4"/>
  <c r="L1165" i="4"/>
  <c r="C47" i="2"/>
  <c r="N46" i="2"/>
  <c r="D46" i="2"/>
  <c r="F48" i="2"/>
  <c r="E46" i="2"/>
  <c r="F46" i="2"/>
  <c r="C48" i="2"/>
  <c r="D47" i="2"/>
  <c r="J46" i="2"/>
  <c r="J46" i="4" s="1" a="1"/>
  <c r="J46" i="4" s="1"/>
  <c r="C46" i="2"/>
  <c r="O46" i="2"/>
  <c r="H46" i="2"/>
  <c r="D48" i="2"/>
  <c r="C95" i="2"/>
  <c r="N94" i="2"/>
  <c r="D96" i="2"/>
  <c r="C96" i="2"/>
  <c r="F96" i="2"/>
  <c r="F94" i="2"/>
  <c r="C94" i="2"/>
  <c r="J94" i="2"/>
  <c r="D95" i="2"/>
  <c r="D94" i="2"/>
  <c r="O94" i="2"/>
  <c r="H94" i="2"/>
  <c r="E94" i="2"/>
  <c r="C143" i="2"/>
  <c r="N142" i="2"/>
  <c r="M142" i="4" s="1"/>
  <c r="C144" i="2"/>
  <c r="F142" i="2"/>
  <c r="H142" i="2"/>
  <c r="D143" i="2"/>
  <c r="J142" i="2"/>
  <c r="D142" i="2"/>
  <c r="E142" i="2"/>
  <c r="F144" i="2"/>
  <c r="O142" i="2"/>
  <c r="D144" i="2"/>
  <c r="C142" i="2"/>
  <c r="C191" i="2"/>
  <c r="N190" i="2"/>
  <c r="H190" i="2"/>
  <c r="E190" i="2"/>
  <c r="D192" i="2"/>
  <c r="F190" i="2"/>
  <c r="F192" i="2"/>
  <c r="J190" i="2"/>
  <c r="C192" i="2"/>
  <c r="C190" i="2"/>
  <c r="D191" i="2"/>
  <c r="D190" i="2"/>
  <c r="O190" i="2"/>
  <c r="C239" i="2"/>
  <c r="D240" i="2"/>
  <c r="N238" i="2"/>
  <c r="D239" i="2"/>
  <c r="F240" i="2"/>
  <c r="C238" i="2"/>
  <c r="F238" i="2"/>
  <c r="O238" i="2"/>
  <c r="D238" i="2"/>
  <c r="C240" i="2"/>
  <c r="J238" i="2"/>
  <c r="H238" i="2"/>
  <c r="E238" i="2"/>
  <c r="C275" i="2"/>
  <c r="N274" i="2"/>
  <c r="D275" i="2"/>
  <c r="F274" i="2"/>
  <c r="E274" i="2"/>
  <c r="C274" i="2"/>
  <c r="D274" i="2"/>
  <c r="F276" i="2"/>
  <c r="C276" i="2"/>
  <c r="J274" i="2"/>
  <c r="D276" i="2"/>
  <c r="O274" i="2"/>
  <c r="H274" i="2"/>
  <c r="C311" i="2"/>
  <c r="N310" i="2"/>
  <c r="M310" i="4" s="1"/>
  <c r="E310" i="2"/>
  <c r="D312" i="2"/>
  <c r="F310" i="2"/>
  <c r="C310" i="2"/>
  <c r="F312" i="2"/>
  <c r="J310" i="2"/>
  <c r="H310" i="2"/>
  <c r="D310" i="2"/>
  <c r="O310" i="2"/>
  <c r="C312" i="2"/>
  <c r="D311" i="2"/>
  <c r="C371" i="2"/>
  <c r="F372" i="2"/>
  <c r="N370" i="2"/>
  <c r="H370" i="2"/>
  <c r="C370" i="2"/>
  <c r="D370" i="2"/>
  <c r="J370" i="2"/>
  <c r="D372" i="2"/>
  <c r="O370" i="2"/>
  <c r="F370" i="2"/>
  <c r="D371" i="2"/>
  <c r="E370" i="2"/>
  <c r="C372" i="2"/>
  <c r="C407" i="2"/>
  <c r="N406" i="2"/>
  <c r="F408" i="2"/>
  <c r="H406" i="2"/>
  <c r="C408" i="2"/>
  <c r="J406" i="2"/>
  <c r="D406" i="2"/>
  <c r="C406" i="2"/>
  <c r="E406" i="2"/>
  <c r="D408" i="2"/>
  <c r="D407" i="2"/>
  <c r="O406" i="2"/>
  <c r="F406" i="2"/>
  <c r="C455" i="2"/>
  <c r="N454" i="2"/>
  <c r="F456" i="2"/>
  <c r="F454" i="2"/>
  <c r="C454" i="2"/>
  <c r="J454" i="2"/>
  <c r="E454" i="2"/>
  <c r="O454" i="2"/>
  <c r="D454" i="2"/>
  <c r="D456" i="2"/>
  <c r="D455" i="2"/>
  <c r="C456" i="2"/>
  <c r="H454" i="2"/>
  <c r="C503" i="2"/>
  <c r="N502" i="2"/>
  <c r="D504" i="2"/>
  <c r="C502" i="2"/>
  <c r="F502" i="2"/>
  <c r="E502" i="2"/>
  <c r="J502" i="2"/>
  <c r="F504" i="2"/>
  <c r="O502" i="2"/>
  <c r="D502" i="2"/>
  <c r="D503" i="2"/>
  <c r="C504" i="2"/>
  <c r="H502" i="2"/>
  <c r="C539" i="2"/>
  <c r="D540" i="2"/>
  <c r="N538" i="2"/>
  <c r="O538" i="2"/>
  <c r="F540" i="2"/>
  <c r="C538" i="2"/>
  <c r="F538" i="2"/>
  <c r="D538" i="2"/>
  <c r="C540" i="2"/>
  <c r="H538" i="2"/>
  <c r="E538" i="2"/>
  <c r="D539" i="2"/>
  <c r="J538" i="2"/>
  <c r="C575" i="2"/>
  <c r="N574" i="2"/>
  <c r="C576" i="2"/>
  <c r="F574" i="2"/>
  <c r="C574" i="2"/>
  <c r="J574" i="2"/>
  <c r="D576" i="2"/>
  <c r="E574" i="2"/>
  <c r="O574" i="2"/>
  <c r="D574" i="2"/>
  <c r="F576" i="2"/>
  <c r="D575" i="2"/>
  <c r="H574" i="2"/>
  <c r="C623" i="2"/>
  <c r="D624" i="2"/>
  <c r="N622" i="2"/>
  <c r="C622" i="2"/>
  <c r="F622" i="2"/>
  <c r="J622" i="2"/>
  <c r="E622" i="2"/>
  <c r="O622" i="2"/>
  <c r="D622" i="2"/>
  <c r="D623" i="2"/>
  <c r="F624" i="2"/>
  <c r="C624" i="2"/>
  <c r="H622" i="2"/>
  <c r="C671" i="2"/>
  <c r="M670" i="2"/>
  <c r="M672" i="2"/>
  <c r="M671" i="2"/>
  <c r="N672" i="2"/>
  <c r="N670" i="2"/>
  <c r="L670" i="2"/>
  <c r="E670" i="2"/>
  <c r="I670" i="2"/>
  <c r="F670" i="2"/>
  <c r="F672" i="2"/>
  <c r="L671" i="2"/>
  <c r="J670" i="2"/>
  <c r="C672" i="2"/>
  <c r="O670" i="2"/>
  <c r="D670" i="2"/>
  <c r="C670" i="2"/>
  <c r="D671" i="2"/>
  <c r="D672" i="2"/>
  <c r="H670" i="2"/>
  <c r="C707" i="2"/>
  <c r="M706" i="2"/>
  <c r="M708" i="2"/>
  <c r="M707" i="2"/>
  <c r="N708" i="2"/>
  <c r="N706" i="2"/>
  <c r="L707" i="2"/>
  <c r="L706" i="2"/>
  <c r="D707" i="2"/>
  <c r="H706" i="2"/>
  <c r="I706" i="2"/>
  <c r="C708" i="2"/>
  <c r="O706" i="2"/>
  <c r="C706" i="2"/>
  <c r="D706" i="2"/>
  <c r="F706" i="2"/>
  <c r="F708" i="2"/>
  <c r="J706" i="2"/>
  <c r="D708" i="2"/>
  <c r="E706" i="2"/>
  <c r="C743" i="2"/>
  <c r="M742" i="2"/>
  <c r="M744" i="2"/>
  <c r="M743" i="2"/>
  <c r="D743" i="2"/>
  <c r="N744" i="2"/>
  <c r="N742" i="2"/>
  <c r="F742" i="2"/>
  <c r="H742" i="2"/>
  <c r="I742" i="2"/>
  <c r="E742" i="2"/>
  <c r="C742" i="2"/>
  <c r="D742" i="2"/>
  <c r="O742" i="2"/>
  <c r="L743" i="2"/>
  <c r="C744" i="2"/>
  <c r="D744" i="2"/>
  <c r="L742" i="2"/>
  <c r="F744" i="2"/>
  <c r="J742" i="2"/>
  <c r="C791" i="2"/>
  <c r="M790" i="2"/>
  <c r="M792" i="2"/>
  <c r="M791" i="2"/>
  <c r="N792" i="2"/>
  <c r="N790" i="2"/>
  <c r="L791" i="2"/>
  <c r="D791" i="2"/>
  <c r="L790" i="2"/>
  <c r="O790" i="2"/>
  <c r="I790" i="2"/>
  <c r="H790" i="2"/>
  <c r="F792" i="2"/>
  <c r="C792" i="2"/>
  <c r="E790" i="2"/>
  <c r="C790" i="2"/>
  <c r="F790" i="2"/>
  <c r="D792" i="2"/>
  <c r="J790" i="2"/>
  <c r="D790" i="2"/>
  <c r="C839" i="2"/>
  <c r="M838" i="2"/>
  <c r="M840" i="2"/>
  <c r="M839" i="2"/>
  <c r="N840" i="2"/>
  <c r="N838" i="2"/>
  <c r="O838" i="2"/>
  <c r="E838" i="2"/>
  <c r="C838" i="2"/>
  <c r="D840" i="2"/>
  <c r="D839" i="2"/>
  <c r="F840" i="2"/>
  <c r="C840" i="2"/>
  <c r="J838" i="2"/>
  <c r="I838" i="2"/>
  <c r="L838" i="2"/>
  <c r="F838" i="2"/>
  <c r="D838" i="2"/>
  <c r="H838" i="2"/>
  <c r="L839" i="2"/>
  <c r="C887" i="2"/>
  <c r="M888" i="2"/>
  <c r="M887" i="2"/>
  <c r="M886" i="2"/>
  <c r="N888" i="2"/>
  <c r="N886" i="2"/>
  <c r="C886" i="2"/>
  <c r="O886" i="2"/>
  <c r="J886" i="2"/>
  <c r="C888" i="2"/>
  <c r="L887" i="2"/>
  <c r="I886" i="2"/>
  <c r="H886" i="2"/>
  <c r="L886" i="2"/>
  <c r="F886" i="2"/>
  <c r="D886" i="2"/>
  <c r="D887" i="2"/>
  <c r="E886" i="2"/>
  <c r="D888" i="2"/>
  <c r="F888" i="2"/>
  <c r="C923" i="2"/>
  <c r="M924" i="2"/>
  <c r="M923" i="2"/>
  <c r="M922" i="2"/>
  <c r="N924" i="2"/>
  <c r="N922" i="2"/>
  <c r="F924" i="2"/>
  <c r="E922" i="2"/>
  <c r="D923" i="2"/>
  <c r="I922" i="2"/>
  <c r="C922" i="2"/>
  <c r="D922" i="2"/>
  <c r="H922" i="2"/>
  <c r="J922" i="2"/>
  <c r="O922" i="2"/>
  <c r="C924" i="2"/>
  <c r="L923" i="2"/>
  <c r="L922" i="2"/>
  <c r="F922" i="2"/>
  <c r="D924" i="2"/>
  <c r="C959" i="2"/>
  <c r="M960" i="2"/>
  <c r="M959" i="2"/>
  <c r="M958" i="2"/>
  <c r="N960" i="2"/>
  <c r="N958" i="2"/>
  <c r="D960" i="2"/>
  <c r="E958" i="2"/>
  <c r="F958" i="2"/>
  <c r="F960" i="2"/>
  <c r="H958" i="2"/>
  <c r="I958" i="2"/>
  <c r="J958" i="2"/>
  <c r="D958" i="2"/>
  <c r="O958" i="2"/>
  <c r="L958" i="2"/>
  <c r="D959" i="2"/>
  <c r="C960" i="2"/>
  <c r="L959" i="2"/>
  <c r="C958" i="2"/>
  <c r="C1007" i="2"/>
  <c r="M1008" i="2"/>
  <c r="M1007" i="2"/>
  <c r="M1006" i="2"/>
  <c r="N1008" i="2"/>
  <c r="N1006" i="2"/>
  <c r="I1006" i="2"/>
  <c r="D1008" i="2"/>
  <c r="L1007" i="2"/>
  <c r="F1008" i="2"/>
  <c r="D1006" i="2"/>
  <c r="D1007" i="2"/>
  <c r="J1006" i="2"/>
  <c r="H1006" i="2"/>
  <c r="E1006" i="2"/>
  <c r="O1006" i="2"/>
  <c r="L1006" i="2"/>
  <c r="C1008" i="2"/>
  <c r="F1006" i="2"/>
  <c r="C1006" i="2"/>
  <c r="C1055" i="2"/>
  <c r="M1056" i="2"/>
  <c r="M1055" i="2"/>
  <c r="M1054" i="2"/>
  <c r="N1056" i="2"/>
  <c r="N1054" i="2"/>
  <c r="C1054" i="2"/>
  <c r="E1054" i="2"/>
  <c r="D1054" i="2"/>
  <c r="D1055" i="2"/>
  <c r="H1054" i="2"/>
  <c r="L1054" i="2"/>
  <c r="I1054" i="2"/>
  <c r="C1056" i="2"/>
  <c r="F1056" i="2"/>
  <c r="L1055" i="2"/>
  <c r="D1056" i="2"/>
  <c r="F1054" i="2"/>
  <c r="J1054" i="2"/>
  <c r="O1054" i="2"/>
  <c r="C1103" i="2"/>
  <c r="M1104" i="2"/>
  <c r="M1103" i="2"/>
  <c r="M1102" i="2"/>
  <c r="N1104" i="2"/>
  <c r="N1102" i="2"/>
  <c r="H1102" i="2"/>
  <c r="L1102" i="2"/>
  <c r="E1102" i="2"/>
  <c r="D1102" i="2"/>
  <c r="L1103" i="2"/>
  <c r="C1104" i="2"/>
  <c r="F1104" i="2"/>
  <c r="D1103" i="2"/>
  <c r="I1102" i="2"/>
  <c r="D1104" i="2"/>
  <c r="F1102" i="2"/>
  <c r="C1102" i="2"/>
  <c r="J1102" i="2"/>
  <c r="O1102" i="2"/>
  <c r="C1151" i="2"/>
  <c r="M1152" i="2"/>
  <c r="M1151" i="2"/>
  <c r="M1150" i="2"/>
  <c r="N1152" i="2"/>
  <c r="N1150" i="2"/>
  <c r="C1150" i="2"/>
  <c r="J1150" i="2"/>
  <c r="L1150" i="2"/>
  <c r="D1151" i="2"/>
  <c r="C1152" i="2"/>
  <c r="D1150" i="2"/>
  <c r="F1150" i="2"/>
  <c r="O1150" i="2"/>
  <c r="H1150" i="2"/>
  <c r="I1150" i="2"/>
  <c r="E1150" i="2"/>
  <c r="F1152" i="2"/>
  <c r="D1152" i="2"/>
  <c r="L1151" i="2"/>
  <c r="C1199" i="2"/>
  <c r="M1200" i="2"/>
  <c r="M1199" i="2"/>
  <c r="M1198" i="2"/>
  <c r="N1200" i="2"/>
  <c r="N1198" i="2"/>
  <c r="D1200" i="2"/>
  <c r="D1199" i="2"/>
  <c r="H1198" i="2"/>
  <c r="I1198" i="2"/>
  <c r="O1198" i="2"/>
  <c r="C1200" i="2"/>
  <c r="L1199" i="2"/>
  <c r="C1198" i="2"/>
  <c r="D1198" i="2"/>
  <c r="F1200" i="2"/>
  <c r="F1198" i="2"/>
  <c r="E1198" i="2"/>
  <c r="J1198" i="2"/>
  <c r="L1198" i="2"/>
  <c r="C29" i="4"/>
  <c r="C30" i="4"/>
  <c r="F30" i="4"/>
  <c r="E28" i="4"/>
  <c r="D29" i="4"/>
  <c r="D30" i="4"/>
  <c r="G28" i="4"/>
  <c r="D28" i="4"/>
  <c r="F28" i="4"/>
  <c r="C28" i="4"/>
  <c r="N28" i="4"/>
  <c r="H28" i="4"/>
  <c r="C53" i="4"/>
  <c r="C54" i="4"/>
  <c r="D54" i="4"/>
  <c r="F54" i="4"/>
  <c r="E52" i="4"/>
  <c r="C52" i="4"/>
  <c r="D53" i="4"/>
  <c r="G52" i="4"/>
  <c r="D52" i="4"/>
  <c r="F52" i="4"/>
  <c r="N52" i="4"/>
  <c r="H52" i="4"/>
  <c r="C65" i="4"/>
  <c r="C66" i="4"/>
  <c r="C64" i="4"/>
  <c r="F66" i="4"/>
  <c r="E64" i="4"/>
  <c r="D66" i="4"/>
  <c r="N64" i="4"/>
  <c r="D65" i="4"/>
  <c r="G64" i="4"/>
  <c r="D64" i="4"/>
  <c r="F64" i="4"/>
  <c r="H64" i="4"/>
  <c r="C77" i="4"/>
  <c r="C78" i="4"/>
  <c r="F78" i="4"/>
  <c r="D78" i="4"/>
  <c r="G76" i="4"/>
  <c r="D76" i="4"/>
  <c r="D77" i="4"/>
  <c r="C76" i="4"/>
  <c r="N76" i="4"/>
  <c r="H76" i="4"/>
  <c r="E76" i="4"/>
  <c r="G78" i="4"/>
  <c r="F76" i="4"/>
  <c r="C89" i="4"/>
  <c r="C90" i="4"/>
  <c r="F90" i="4"/>
  <c r="N88" i="4"/>
  <c r="C88" i="4"/>
  <c r="G88" i="4"/>
  <c r="D88" i="4"/>
  <c r="D89" i="4"/>
  <c r="D90" i="4"/>
  <c r="H88" i="4"/>
  <c r="E88" i="4"/>
  <c r="G90" i="4"/>
  <c r="F88" i="4"/>
  <c r="C101" i="4"/>
  <c r="C102" i="4"/>
  <c r="D102" i="4"/>
  <c r="F102" i="4"/>
  <c r="C100" i="4"/>
  <c r="G100" i="4"/>
  <c r="D100" i="4"/>
  <c r="D101" i="4"/>
  <c r="N100" i="4"/>
  <c r="H100" i="4"/>
  <c r="E100" i="4"/>
  <c r="G102" i="4"/>
  <c r="F100" i="4"/>
  <c r="C113" i="4"/>
  <c r="C114" i="4"/>
  <c r="C112" i="4"/>
  <c r="F114" i="4"/>
  <c r="D114" i="4"/>
  <c r="N112" i="4"/>
  <c r="G112" i="4"/>
  <c r="D112" i="4"/>
  <c r="D113" i="4"/>
  <c r="H112" i="4"/>
  <c r="E112" i="4"/>
  <c r="G114" i="4"/>
  <c r="F112" i="4"/>
  <c r="C125" i="4"/>
  <c r="C126" i="4"/>
  <c r="F126" i="4"/>
  <c r="D126" i="4"/>
  <c r="G124" i="4"/>
  <c r="D124" i="4"/>
  <c r="D125" i="4"/>
  <c r="C124" i="4"/>
  <c r="N124" i="4"/>
  <c r="H124" i="4"/>
  <c r="E124" i="4"/>
  <c r="G126" i="4"/>
  <c r="F124" i="4"/>
  <c r="C137" i="4"/>
  <c r="C138" i="4"/>
  <c r="F138" i="4"/>
  <c r="N136" i="4"/>
  <c r="C136" i="4"/>
  <c r="G136" i="4"/>
  <c r="D138" i="4"/>
  <c r="D136" i="4"/>
  <c r="D137" i="4"/>
  <c r="H136" i="4"/>
  <c r="E136" i="4"/>
  <c r="G138" i="4"/>
  <c r="F136" i="4"/>
  <c r="C149" i="4"/>
  <c r="C150" i="4"/>
  <c r="F150" i="4"/>
  <c r="C148" i="4"/>
  <c r="G148" i="4"/>
  <c r="D148" i="4"/>
  <c r="D149" i="4"/>
  <c r="D150" i="4"/>
  <c r="N148" i="4"/>
  <c r="H148" i="4"/>
  <c r="E148" i="4"/>
  <c r="G150" i="4"/>
  <c r="F148" i="4"/>
  <c r="C161" i="4"/>
  <c r="C162" i="4"/>
  <c r="C160" i="4"/>
  <c r="F162" i="4"/>
  <c r="N160" i="4"/>
  <c r="D162" i="4"/>
  <c r="G160" i="4"/>
  <c r="D160" i="4"/>
  <c r="D161" i="4"/>
  <c r="H160" i="4"/>
  <c r="E160" i="4"/>
  <c r="G162" i="4"/>
  <c r="F160" i="4"/>
  <c r="C173" i="4"/>
  <c r="C174" i="4"/>
  <c r="G172" i="4"/>
  <c r="N172" i="4"/>
  <c r="D173" i="4"/>
  <c r="F174" i="4"/>
  <c r="E172" i="4"/>
  <c r="D174" i="4"/>
  <c r="G174" i="4"/>
  <c r="D172" i="4"/>
  <c r="C172" i="4"/>
  <c r="H172" i="4"/>
  <c r="F172" i="4"/>
  <c r="C185" i="4"/>
  <c r="C186" i="4"/>
  <c r="E184" i="4"/>
  <c r="D185" i="4"/>
  <c r="N184" i="4"/>
  <c r="F186" i="4"/>
  <c r="D186" i="4"/>
  <c r="C184" i="4"/>
  <c r="D184" i="4"/>
  <c r="G184" i="4"/>
  <c r="G186" i="4"/>
  <c r="H184" i="4"/>
  <c r="F184" i="4"/>
  <c r="C197" i="4"/>
  <c r="C198" i="4"/>
  <c r="E196" i="4"/>
  <c r="N196" i="4"/>
  <c r="D197" i="4"/>
  <c r="F198" i="4"/>
  <c r="D198" i="4"/>
  <c r="G198" i="4"/>
  <c r="D196" i="4"/>
  <c r="G196" i="4"/>
  <c r="C196" i="4"/>
  <c r="H196" i="4"/>
  <c r="F196" i="4"/>
  <c r="C209" i="4"/>
  <c r="E208" i="4"/>
  <c r="C210" i="4"/>
  <c r="N208" i="4"/>
  <c r="G208" i="4"/>
  <c r="D209" i="4"/>
  <c r="F210" i="4"/>
  <c r="D210" i="4"/>
  <c r="C208" i="4"/>
  <c r="D208" i="4"/>
  <c r="G210" i="4"/>
  <c r="H208" i="4"/>
  <c r="F208" i="4"/>
  <c r="C221" i="4"/>
  <c r="C222" i="4"/>
  <c r="E220" i="4"/>
  <c r="F222" i="4"/>
  <c r="D221" i="4"/>
  <c r="D222" i="4"/>
  <c r="G222" i="4"/>
  <c r="G220" i="4"/>
  <c r="D220" i="4"/>
  <c r="N220" i="4"/>
  <c r="C220" i="4"/>
  <c r="H220" i="4"/>
  <c r="F220" i="4"/>
  <c r="C233" i="4"/>
  <c r="N232" i="4"/>
  <c r="D233" i="4"/>
  <c r="C232" i="4"/>
  <c r="F234" i="4"/>
  <c r="C234" i="4"/>
  <c r="E232" i="4"/>
  <c r="D234" i="4"/>
  <c r="G234" i="4"/>
  <c r="D232" i="4"/>
  <c r="G232" i="4"/>
  <c r="H232" i="4"/>
  <c r="F232" i="4"/>
  <c r="C245" i="4"/>
  <c r="D245" i="4"/>
  <c r="C246" i="4"/>
  <c r="G244" i="4"/>
  <c r="N244" i="4"/>
  <c r="E244" i="4"/>
  <c r="F246" i="4"/>
  <c r="D246" i="4"/>
  <c r="C244" i="4"/>
  <c r="D244" i="4"/>
  <c r="G246" i="4"/>
  <c r="H244" i="4"/>
  <c r="F244" i="4"/>
  <c r="C257" i="4"/>
  <c r="C258" i="4"/>
  <c r="G256" i="4"/>
  <c r="D257" i="4"/>
  <c r="N256" i="4"/>
  <c r="F258" i="4"/>
  <c r="D258" i="4"/>
  <c r="C256" i="4"/>
  <c r="D256" i="4"/>
  <c r="G258" i="4"/>
  <c r="E256" i="4"/>
  <c r="H256" i="4"/>
  <c r="F256" i="4"/>
  <c r="C269" i="4"/>
  <c r="D269" i="4"/>
  <c r="G270" i="4"/>
  <c r="C270" i="4"/>
  <c r="G268" i="4"/>
  <c r="F270" i="4"/>
  <c r="D270" i="4"/>
  <c r="N268" i="4"/>
  <c r="E268" i="4"/>
  <c r="D268" i="4"/>
  <c r="C268" i="4"/>
  <c r="H268" i="4"/>
  <c r="F268" i="4"/>
  <c r="C281" i="4"/>
  <c r="C280" i="4"/>
  <c r="D281" i="4"/>
  <c r="G282" i="4"/>
  <c r="G280" i="4"/>
  <c r="I280" i="4"/>
  <c r="F282" i="4"/>
  <c r="E280" i="4"/>
  <c r="D282" i="4"/>
  <c r="C282" i="4"/>
  <c r="D280" i="4"/>
  <c r="N280" i="4"/>
  <c r="H280" i="4"/>
  <c r="F280" i="4"/>
  <c r="C293" i="4"/>
  <c r="D293" i="4"/>
  <c r="N292" i="4"/>
  <c r="C292" i="4"/>
  <c r="G294" i="4"/>
  <c r="E292" i="4"/>
  <c r="F294" i="4"/>
  <c r="G292" i="4"/>
  <c r="D294" i="4"/>
  <c r="D292" i="4"/>
  <c r="C294" i="4"/>
  <c r="H292" i="4"/>
  <c r="F292" i="4"/>
  <c r="C305" i="4"/>
  <c r="C306" i="4"/>
  <c r="G304" i="4"/>
  <c r="D305" i="4"/>
  <c r="N304" i="4"/>
  <c r="C304" i="4"/>
  <c r="F306" i="4"/>
  <c r="G306" i="4"/>
  <c r="D306" i="4"/>
  <c r="D304" i="4"/>
  <c r="E304" i="4"/>
  <c r="H304" i="4"/>
  <c r="F304" i="4"/>
  <c r="C317" i="4"/>
  <c r="C318" i="4"/>
  <c r="E316" i="4"/>
  <c r="D317" i="4"/>
  <c r="G316" i="4"/>
  <c r="N316" i="4"/>
  <c r="F318" i="4"/>
  <c r="G318" i="4"/>
  <c r="D318" i="4"/>
  <c r="D316" i="4"/>
  <c r="C316" i="4"/>
  <c r="H316" i="4"/>
  <c r="F316" i="4"/>
  <c r="C329" i="4"/>
  <c r="C328" i="4"/>
  <c r="F328" i="4"/>
  <c r="D330" i="4"/>
  <c r="N328" i="4"/>
  <c r="D328" i="4"/>
  <c r="G330" i="4"/>
  <c r="E328" i="4"/>
  <c r="D329" i="4"/>
  <c r="G328" i="4"/>
  <c r="H328" i="4"/>
  <c r="F330" i="4"/>
  <c r="C330" i="4"/>
  <c r="C341" i="4"/>
  <c r="D340" i="4"/>
  <c r="N340" i="4"/>
  <c r="D342" i="4"/>
  <c r="D341" i="4"/>
  <c r="G340" i="4"/>
  <c r="F340" i="4"/>
  <c r="H340" i="4"/>
  <c r="C342" i="4"/>
  <c r="C340" i="4"/>
  <c r="F342" i="4"/>
  <c r="G342" i="4"/>
  <c r="E340" i="4"/>
  <c r="C353" i="4"/>
  <c r="N352" i="4"/>
  <c r="C352" i="4"/>
  <c r="F352" i="4"/>
  <c r="D354" i="4"/>
  <c r="D352" i="4"/>
  <c r="G354" i="4"/>
  <c r="E352" i="4"/>
  <c r="F354" i="4"/>
  <c r="D353" i="4"/>
  <c r="G352" i="4"/>
  <c r="H352" i="4"/>
  <c r="C354" i="4"/>
  <c r="C365" i="4"/>
  <c r="F364" i="4"/>
  <c r="D365" i="4"/>
  <c r="G364" i="4"/>
  <c r="C366" i="4"/>
  <c r="N364" i="4"/>
  <c r="H364" i="4"/>
  <c r="C364" i="4"/>
  <c r="F366" i="4"/>
  <c r="D366" i="4"/>
  <c r="G366" i="4"/>
  <c r="E364" i="4"/>
  <c r="D364" i="4"/>
  <c r="C377" i="4"/>
  <c r="C376" i="4"/>
  <c r="C378" i="4"/>
  <c r="N376" i="4"/>
  <c r="H376" i="4"/>
  <c r="F378" i="4"/>
  <c r="D378" i="4"/>
  <c r="G378" i="4"/>
  <c r="E376" i="4"/>
  <c r="D376" i="4"/>
  <c r="F376" i="4"/>
  <c r="D377" i="4"/>
  <c r="G376" i="4"/>
  <c r="C389" i="4"/>
  <c r="D390" i="4"/>
  <c r="H388" i="4"/>
  <c r="C388" i="4"/>
  <c r="F388" i="4"/>
  <c r="F390" i="4"/>
  <c r="G390" i="4"/>
  <c r="E388" i="4"/>
  <c r="D388" i="4"/>
  <c r="D389" i="4"/>
  <c r="G388" i="4"/>
  <c r="C390" i="4"/>
  <c r="N388" i="4"/>
  <c r="C401" i="4"/>
  <c r="D400" i="4"/>
  <c r="F402" i="4"/>
  <c r="N400" i="4"/>
  <c r="D401" i="4"/>
  <c r="G400" i="4"/>
  <c r="C402" i="4"/>
  <c r="C400" i="4"/>
  <c r="F400" i="4"/>
  <c r="H400" i="4"/>
  <c r="D402" i="4"/>
  <c r="G402" i="4"/>
  <c r="E400" i="4"/>
  <c r="C413" i="4"/>
  <c r="N412" i="4"/>
  <c r="D413" i="4"/>
  <c r="H412" i="4"/>
  <c r="G412" i="4"/>
  <c r="C414" i="4"/>
  <c r="F412" i="4"/>
  <c r="F414" i="4"/>
  <c r="C412" i="4"/>
  <c r="D412" i="4"/>
  <c r="D414" i="4"/>
  <c r="G414" i="4"/>
  <c r="E412" i="4"/>
  <c r="C425" i="4"/>
  <c r="F426" i="4"/>
  <c r="N424" i="4"/>
  <c r="D425" i="4"/>
  <c r="D424" i="4"/>
  <c r="G424" i="4"/>
  <c r="C426" i="4"/>
  <c r="F424" i="4"/>
  <c r="C424" i="4"/>
  <c r="H424" i="4"/>
  <c r="D426" i="4"/>
  <c r="G426" i="4"/>
  <c r="E424" i="4"/>
  <c r="C437" i="4"/>
  <c r="D436" i="4"/>
  <c r="N436" i="4"/>
  <c r="D437" i="4"/>
  <c r="F436" i="4"/>
  <c r="G436" i="4"/>
  <c r="C438" i="4"/>
  <c r="H436" i="4"/>
  <c r="C436" i="4"/>
  <c r="F438" i="4"/>
  <c r="D438" i="4"/>
  <c r="G438" i="4"/>
  <c r="E436" i="4"/>
  <c r="C449" i="4"/>
  <c r="G450" i="4"/>
  <c r="C450" i="4"/>
  <c r="D450" i="4"/>
  <c r="D449" i="4"/>
  <c r="D448" i="4"/>
  <c r="N448" i="4"/>
  <c r="F448" i="4"/>
  <c r="H448" i="4"/>
  <c r="G448" i="4"/>
  <c r="F450" i="4"/>
  <c r="C448" i="4"/>
  <c r="E448" i="4"/>
  <c r="C461" i="4"/>
  <c r="D461" i="4"/>
  <c r="F460" i="4"/>
  <c r="D460" i="4"/>
  <c r="C460" i="4"/>
  <c r="G462" i="4"/>
  <c r="D462" i="4"/>
  <c r="F462" i="4"/>
  <c r="N460" i="4"/>
  <c r="C462" i="4"/>
  <c r="E460" i="4"/>
  <c r="H460" i="4"/>
  <c r="G460" i="4"/>
  <c r="C473" i="4"/>
  <c r="D473" i="4"/>
  <c r="F472" i="4"/>
  <c r="F474" i="4"/>
  <c r="N472" i="4"/>
  <c r="C474" i="4"/>
  <c r="E472" i="4"/>
  <c r="H472" i="4"/>
  <c r="G472" i="4"/>
  <c r="D472" i="4"/>
  <c r="C472" i="4"/>
  <c r="G474" i="4"/>
  <c r="D474" i="4"/>
  <c r="C485" i="4"/>
  <c r="D484" i="4"/>
  <c r="C484" i="4"/>
  <c r="G486" i="4"/>
  <c r="D486" i="4"/>
  <c r="D485" i="4"/>
  <c r="F486" i="4"/>
  <c r="N484" i="4"/>
  <c r="C486" i="4"/>
  <c r="E484" i="4"/>
  <c r="F484" i="4"/>
  <c r="H484" i="4"/>
  <c r="G484" i="4"/>
  <c r="C497" i="4"/>
  <c r="D497" i="4"/>
  <c r="F496" i="4"/>
  <c r="F498" i="4"/>
  <c r="N496" i="4"/>
  <c r="C498" i="4"/>
  <c r="E496" i="4"/>
  <c r="H496" i="4"/>
  <c r="G496" i="4"/>
  <c r="D496" i="4"/>
  <c r="C496" i="4"/>
  <c r="G498" i="4"/>
  <c r="D498" i="4"/>
  <c r="C509" i="4"/>
  <c r="D508" i="4"/>
  <c r="C508" i="4"/>
  <c r="G510" i="4"/>
  <c r="D510" i="4"/>
  <c r="D509" i="4"/>
  <c r="F510" i="4"/>
  <c r="N508" i="4"/>
  <c r="C510" i="4"/>
  <c r="E508" i="4"/>
  <c r="F508" i="4"/>
  <c r="H508" i="4"/>
  <c r="G508" i="4"/>
  <c r="C521" i="4"/>
  <c r="F520" i="4"/>
  <c r="F522" i="4"/>
  <c r="N520" i="4"/>
  <c r="C522" i="4"/>
  <c r="E520" i="4"/>
  <c r="H520" i="4"/>
  <c r="G520" i="4"/>
  <c r="D520" i="4"/>
  <c r="C520" i="4"/>
  <c r="G522" i="4"/>
  <c r="D521" i="4"/>
  <c r="D522" i="4"/>
  <c r="C533" i="4"/>
  <c r="D533" i="4"/>
  <c r="D532" i="4"/>
  <c r="C532" i="4"/>
  <c r="G534" i="4"/>
  <c r="F532" i="4"/>
  <c r="D534" i="4"/>
  <c r="F534" i="4"/>
  <c r="N532" i="4"/>
  <c r="C534" i="4"/>
  <c r="E532" i="4"/>
  <c r="H532" i="4"/>
  <c r="G532" i="4"/>
  <c r="C545" i="4"/>
  <c r="D545" i="4"/>
  <c r="F546" i="4"/>
  <c r="N544" i="4"/>
  <c r="C546" i="4"/>
  <c r="E544" i="4"/>
  <c r="H544" i="4"/>
  <c r="G544" i="4"/>
  <c r="F544" i="4"/>
  <c r="D544" i="4"/>
  <c r="C544" i="4"/>
  <c r="G546" i="4"/>
  <c r="D546" i="4"/>
  <c r="C557" i="4"/>
  <c r="D557" i="4"/>
  <c r="F556" i="4"/>
  <c r="D556" i="4"/>
  <c r="C556" i="4"/>
  <c r="G558" i="4"/>
  <c r="D558" i="4"/>
  <c r="F558" i="4"/>
  <c r="N556" i="4"/>
  <c r="C558" i="4"/>
  <c r="E556" i="4"/>
  <c r="H556" i="4"/>
  <c r="G556" i="4"/>
  <c r="C569" i="4"/>
  <c r="F568" i="4"/>
  <c r="F570" i="4"/>
  <c r="N568" i="4"/>
  <c r="C570" i="4"/>
  <c r="E568" i="4"/>
  <c r="H568" i="4"/>
  <c r="G568" i="4"/>
  <c r="D569" i="4"/>
  <c r="D568" i="4"/>
  <c r="C568" i="4"/>
  <c r="G570" i="4"/>
  <c r="D570" i="4"/>
  <c r="C581" i="4"/>
  <c r="D582" i="4"/>
  <c r="F580" i="4"/>
  <c r="F582" i="4"/>
  <c r="D580" i="4"/>
  <c r="G582" i="4"/>
  <c r="H580" i="4"/>
  <c r="G580" i="4"/>
  <c r="E580" i="4"/>
  <c r="D581" i="4"/>
  <c r="N580" i="4"/>
  <c r="C580" i="4"/>
  <c r="C582" i="4"/>
  <c r="C593" i="4"/>
  <c r="C592" i="4"/>
  <c r="H592" i="4"/>
  <c r="F592" i="4"/>
  <c r="D592" i="4"/>
  <c r="C594" i="4"/>
  <c r="D594" i="4"/>
  <c r="G594" i="4"/>
  <c r="E592" i="4"/>
  <c r="N592" i="4"/>
  <c r="D593" i="4"/>
  <c r="F594" i="4"/>
  <c r="G592" i="4"/>
  <c r="C605" i="4"/>
  <c r="D606" i="4"/>
  <c r="C604" i="4"/>
  <c r="H604" i="4"/>
  <c r="F604" i="4"/>
  <c r="D604" i="4"/>
  <c r="C606" i="4"/>
  <c r="G606" i="4"/>
  <c r="E604" i="4"/>
  <c r="N604" i="4"/>
  <c r="D605" i="4"/>
  <c r="F606" i="4"/>
  <c r="G604" i="4"/>
  <c r="C617" i="4"/>
  <c r="D618" i="4"/>
  <c r="C616" i="4"/>
  <c r="H616" i="4"/>
  <c r="F616" i="4"/>
  <c r="D616" i="4"/>
  <c r="C618" i="4"/>
  <c r="G618" i="4"/>
  <c r="E616" i="4"/>
  <c r="N616" i="4"/>
  <c r="D617" i="4"/>
  <c r="F618" i="4"/>
  <c r="G616" i="4"/>
  <c r="C629" i="4"/>
  <c r="C628" i="4"/>
  <c r="G630" i="4"/>
  <c r="E628" i="4"/>
  <c r="N628" i="4"/>
  <c r="D629" i="4"/>
  <c r="F630" i="4"/>
  <c r="G628" i="4"/>
  <c r="H628" i="4"/>
  <c r="F628" i="4"/>
  <c r="D630" i="4"/>
  <c r="D628" i="4"/>
  <c r="C630" i="4"/>
  <c r="C641" i="4"/>
  <c r="D642" i="4"/>
  <c r="C640" i="4"/>
  <c r="H640" i="4"/>
  <c r="F640" i="4"/>
  <c r="D640" i="4"/>
  <c r="C642" i="4"/>
  <c r="G642" i="4"/>
  <c r="E640" i="4"/>
  <c r="N640" i="4"/>
  <c r="D641" i="4"/>
  <c r="F642" i="4"/>
  <c r="G640" i="4"/>
  <c r="C653" i="4"/>
  <c r="D654" i="4"/>
  <c r="H652" i="4"/>
  <c r="F652" i="4"/>
  <c r="C652" i="4"/>
  <c r="D652" i="4"/>
  <c r="C654" i="4"/>
  <c r="G654" i="4"/>
  <c r="E652" i="4"/>
  <c r="N652" i="4"/>
  <c r="D653" i="4"/>
  <c r="F654" i="4"/>
  <c r="G652" i="4"/>
  <c r="C665" i="4"/>
  <c r="K664" i="4"/>
  <c r="M664" i="4"/>
  <c r="C664" i="4"/>
  <c r="L664" i="4"/>
  <c r="H664" i="4"/>
  <c r="F664" i="4"/>
  <c r="I664" i="4"/>
  <c r="D664" i="4"/>
  <c r="D666" i="4"/>
  <c r="G666" i="4"/>
  <c r="E664" i="4"/>
  <c r="N664" i="4"/>
  <c r="C666" i="4"/>
  <c r="J664" i="4" a="1"/>
  <c r="J664" i="4" s="1"/>
  <c r="D665" i="4"/>
  <c r="F666" i="4"/>
  <c r="G664" i="4"/>
  <c r="M676" i="4"/>
  <c r="C677" i="4"/>
  <c r="C678" i="4"/>
  <c r="K676" i="4"/>
  <c r="I676" i="4"/>
  <c r="D676" i="4"/>
  <c r="D678" i="4"/>
  <c r="G678" i="4"/>
  <c r="E676" i="4"/>
  <c r="N676" i="4"/>
  <c r="C676" i="4"/>
  <c r="J676" i="4" a="1"/>
  <c r="J676" i="4" s="1"/>
  <c r="D677" i="4"/>
  <c r="F678" i="4"/>
  <c r="G676" i="4"/>
  <c r="L676" i="4"/>
  <c r="H676" i="4"/>
  <c r="F676" i="4"/>
  <c r="M688" i="4"/>
  <c r="C689" i="4"/>
  <c r="K688" i="4"/>
  <c r="C690" i="4"/>
  <c r="J688" i="4" a="1"/>
  <c r="J688" i="4" s="1"/>
  <c r="D689" i="4"/>
  <c r="F690" i="4"/>
  <c r="G688" i="4"/>
  <c r="L688" i="4"/>
  <c r="H688" i="4"/>
  <c r="F688" i="4"/>
  <c r="I688" i="4"/>
  <c r="D688" i="4"/>
  <c r="D690" i="4"/>
  <c r="G690" i="4"/>
  <c r="E688" i="4"/>
  <c r="N688" i="4"/>
  <c r="C688" i="4"/>
  <c r="M700" i="4"/>
  <c r="C701" i="4"/>
  <c r="C702" i="4"/>
  <c r="K700" i="4"/>
  <c r="J700" i="4" a="1"/>
  <c r="J700" i="4" s="1"/>
  <c r="I700" i="4"/>
  <c r="D700" i="4"/>
  <c r="D702" i="4"/>
  <c r="G702" i="4"/>
  <c r="E700" i="4"/>
  <c r="N700" i="4"/>
  <c r="C700" i="4"/>
  <c r="D701" i="4"/>
  <c r="F702" i="4"/>
  <c r="G700" i="4"/>
  <c r="L700" i="4"/>
  <c r="H700" i="4"/>
  <c r="F700" i="4"/>
  <c r="M712" i="4"/>
  <c r="C713" i="4"/>
  <c r="K712" i="4"/>
  <c r="C714" i="4"/>
  <c r="D713" i="4"/>
  <c r="F714" i="4"/>
  <c r="G712" i="4"/>
  <c r="L712" i="4"/>
  <c r="H712" i="4"/>
  <c r="F712" i="4"/>
  <c r="I712" i="4"/>
  <c r="D712" i="4"/>
  <c r="D714" i="4"/>
  <c r="J712" i="4" a="1"/>
  <c r="J712" i="4" s="1"/>
  <c r="G714" i="4"/>
  <c r="E712" i="4"/>
  <c r="N712" i="4"/>
  <c r="C712" i="4"/>
  <c r="M724" i="4"/>
  <c r="C725" i="4"/>
  <c r="I724" i="4"/>
  <c r="C726" i="4"/>
  <c r="K724" i="4"/>
  <c r="F726" i="4"/>
  <c r="N724" i="4"/>
  <c r="F724" i="4"/>
  <c r="L724" i="4"/>
  <c r="G724" i="4"/>
  <c r="G726" i="4"/>
  <c r="H724" i="4"/>
  <c r="C724" i="4"/>
  <c r="J724" i="4" a="1"/>
  <c r="J724" i="4" s="1"/>
  <c r="D724" i="4"/>
  <c r="D726" i="4"/>
  <c r="D725" i="4"/>
  <c r="E724" i="4"/>
  <c r="C737" i="4"/>
  <c r="K736" i="4"/>
  <c r="M736" i="4"/>
  <c r="N736" i="4"/>
  <c r="F736" i="4"/>
  <c r="L736" i="4"/>
  <c r="D736" i="4"/>
  <c r="C738" i="4"/>
  <c r="F738" i="4"/>
  <c r="G736" i="4"/>
  <c r="G738" i="4"/>
  <c r="I736" i="4"/>
  <c r="C736" i="4"/>
  <c r="J736" i="4" a="1"/>
  <c r="J736" i="4" s="1"/>
  <c r="D738" i="4"/>
  <c r="D737" i="4"/>
  <c r="E736" i="4"/>
  <c r="H736" i="4"/>
  <c r="M748" i="4"/>
  <c r="C749" i="4"/>
  <c r="K748" i="4"/>
  <c r="L748" i="4"/>
  <c r="C748" i="4"/>
  <c r="J748" i="4" a="1"/>
  <c r="J748" i="4" s="1"/>
  <c r="C750" i="4"/>
  <c r="D750" i="4"/>
  <c r="D749" i="4"/>
  <c r="E748" i="4"/>
  <c r="H748" i="4"/>
  <c r="N748" i="4"/>
  <c r="F748" i="4"/>
  <c r="F750" i="4"/>
  <c r="D748" i="4"/>
  <c r="G748" i="4"/>
  <c r="G750" i="4"/>
  <c r="I748" i="4"/>
  <c r="C761" i="4"/>
  <c r="K760" i="4"/>
  <c r="M760" i="4"/>
  <c r="D761" i="4"/>
  <c r="G760" i="4"/>
  <c r="D762" i="4"/>
  <c r="N760" i="4"/>
  <c r="L760" i="4"/>
  <c r="C760" i="4"/>
  <c r="E760" i="4"/>
  <c r="H760" i="4"/>
  <c r="I760" i="4"/>
  <c r="F762" i="4"/>
  <c r="J760" i="4" a="1"/>
  <c r="J760" i="4" s="1"/>
  <c r="G762" i="4"/>
  <c r="C762" i="4"/>
  <c r="F760" i="4"/>
  <c r="D760" i="4"/>
  <c r="M772" i="4"/>
  <c r="C773" i="4"/>
  <c r="N772" i="4"/>
  <c r="K772" i="4"/>
  <c r="D772" i="4"/>
  <c r="F774" i="4"/>
  <c r="I772" i="4"/>
  <c r="F772" i="4"/>
  <c r="G774" i="4"/>
  <c r="E772" i="4"/>
  <c r="J772" i="4" a="1"/>
  <c r="J772" i="4" s="1"/>
  <c r="H772" i="4"/>
  <c r="D773" i="4"/>
  <c r="G772" i="4"/>
  <c r="C772" i="4"/>
  <c r="D774" i="4"/>
  <c r="L772" i="4"/>
  <c r="C774" i="4"/>
  <c r="M784" i="4"/>
  <c r="C785" i="4"/>
  <c r="D786" i="4"/>
  <c r="C784" i="4"/>
  <c r="N784" i="4"/>
  <c r="F784" i="4"/>
  <c r="K784" i="4"/>
  <c r="G786" i="4"/>
  <c r="E784" i="4"/>
  <c r="D784" i="4"/>
  <c r="D785" i="4"/>
  <c r="G784" i="4"/>
  <c r="J784" i="4" a="1"/>
  <c r="J784" i="4" s="1"/>
  <c r="L784" i="4"/>
  <c r="C786" i="4"/>
  <c r="F786" i="4"/>
  <c r="H784" i="4"/>
  <c r="I784" i="4"/>
  <c r="C797" i="4"/>
  <c r="K796" i="4"/>
  <c r="M796" i="4"/>
  <c r="C796" i="4"/>
  <c r="D797" i="4"/>
  <c r="G796" i="4"/>
  <c r="D798" i="4"/>
  <c r="H796" i="4"/>
  <c r="J796" i="4" a="1"/>
  <c r="J796" i="4" s="1"/>
  <c r="L796" i="4"/>
  <c r="C798" i="4"/>
  <c r="F796" i="4"/>
  <c r="N796" i="4"/>
  <c r="I796" i="4"/>
  <c r="F798" i="4"/>
  <c r="D796" i="4"/>
  <c r="G798" i="4"/>
  <c r="E796" i="4"/>
  <c r="M808" i="4"/>
  <c r="C809" i="4"/>
  <c r="K808" i="4"/>
  <c r="D808" i="4"/>
  <c r="C808" i="4"/>
  <c r="D810" i="4"/>
  <c r="F810" i="4"/>
  <c r="F808" i="4"/>
  <c r="H808" i="4"/>
  <c r="L808" i="4"/>
  <c r="C810" i="4"/>
  <c r="N808" i="4"/>
  <c r="I808" i="4"/>
  <c r="J808" i="4" a="1"/>
  <c r="J808" i="4" s="1"/>
  <c r="G810" i="4"/>
  <c r="E808" i="4"/>
  <c r="D809" i="4"/>
  <c r="G808" i="4"/>
  <c r="M820" i="4"/>
  <c r="C821" i="4"/>
  <c r="N820" i="4"/>
  <c r="C820" i="4"/>
  <c r="K820" i="4"/>
  <c r="D822" i="4"/>
  <c r="D820" i="4"/>
  <c r="H820" i="4"/>
  <c r="I820" i="4"/>
  <c r="F822" i="4"/>
  <c r="G822" i="4"/>
  <c r="E820" i="4"/>
  <c r="D821" i="4"/>
  <c r="G820" i="4"/>
  <c r="J820" i="4" a="1"/>
  <c r="J820" i="4" s="1"/>
  <c r="F820" i="4"/>
  <c r="L820" i="4"/>
  <c r="C822" i="4"/>
  <c r="M832" i="4"/>
  <c r="C833" i="4"/>
  <c r="K832" i="4"/>
  <c r="N832" i="4"/>
  <c r="D834" i="4"/>
  <c r="G834" i="4"/>
  <c r="E832" i="4"/>
  <c r="F832" i="4"/>
  <c r="J832" i="4" a="1"/>
  <c r="J832" i="4" s="1"/>
  <c r="H832" i="4"/>
  <c r="D833" i="4"/>
  <c r="G832" i="4"/>
  <c r="F834" i="4"/>
  <c r="C832" i="4"/>
  <c r="L832" i="4"/>
  <c r="C834" i="4"/>
  <c r="D832" i="4"/>
  <c r="I832" i="4"/>
  <c r="C845" i="4"/>
  <c r="K844" i="4"/>
  <c r="M844" i="4"/>
  <c r="C846" i="4"/>
  <c r="I844" i="4"/>
  <c r="J844" i="4" a="1"/>
  <c r="J844" i="4" s="1"/>
  <c r="D844" i="4"/>
  <c r="N844" i="4"/>
  <c r="G844" i="4"/>
  <c r="L844" i="4"/>
  <c r="F846" i="4"/>
  <c r="H844" i="4"/>
  <c r="D845" i="4"/>
  <c r="C844" i="4"/>
  <c r="D846" i="4"/>
  <c r="E844" i="4"/>
  <c r="G846" i="4"/>
  <c r="F844" i="4"/>
  <c r="M856" i="4"/>
  <c r="C857" i="4"/>
  <c r="C858" i="4"/>
  <c r="K856" i="4"/>
  <c r="F858" i="4"/>
  <c r="C856" i="4"/>
  <c r="I856" i="4"/>
  <c r="J856" i="4" a="1"/>
  <c r="J856" i="4" s="1"/>
  <c r="N856" i="4"/>
  <c r="L856" i="4"/>
  <c r="D856" i="4"/>
  <c r="H856" i="4"/>
  <c r="D857" i="4"/>
  <c r="G856" i="4"/>
  <c r="D858" i="4"/>
  <c r="E856" i="4"/>
  <c r="G858" i="4"/>
  <c r="F856" i="4"/>
  <c r="M868" i="4"/>
  <c r="C869" i="4"/>
  <c r="N868" i="4"/>
  <c r="K868" i="4"/>
  <c r="F870" i="4"/>
  <c r="I868" i="4"/>
  <c r="J868" i="4" a="1"/>
  <c r="J868" i="4" s="1"/>
  <c r="C868" i="4"/>
  <c r="G868" i="4"/>
  <c r="L868" i="4"/>
  <c r="C870" i="4"/>
  <c r="H868" i="4"/>
  <c r="D869" i="4"/>
  <c r="D868" i="4"/>
  <c r="D870" i="4"/>
  <c r="E868" i="4"/>
  <c r="G870" i="4"/>
  <c r="F868" i="4"/>
  <c r="M880" i="4"/>
  <c r="C881" i="4"/>
  <c r="C882" i="4"/>
  <c r="K880" i="4"/>
  <c r="N880" i="4"/>
  <c r="D880" i="4"/>
  <c r="F882" i="4"/>
  <c r="I880" i="4"/>
  <c r="J880" i="4" a="1"/>
  <c r="J880" i="4" s="1"/>
  <c r="G880" i="4"/>
  <c r="L880" i="4"/>
  <c r="H880" i="4"/>
  <c r="D881" i="4"/>
  <c r="C880" i="4"/>
  <c r="D882" i="4"/>
  <c r="E880" i="4"/>
  <c r="G882" i="4"/>
  <c r="F880" i="4"/>
  <c r="M892" i="4"/>
  <c r="C893" i="4"/>
  <c r="F894" i="4"/>
  <c r="H892" i="4"/>
  <c r="K892" i="4"/>
  <c r="I892" i="4"/>
  <c r="J892" i="4" a="1"/>
  <c r="J892" i="4" s="1"/>
  <c r="C894" i="4"/>
  <c r="D892" i="4"/>
  <c r="L892" i="4"/>
  <c r="G892" i="4"/>
  <c r="C892" i="4"/>
  <c r="D894" i="4"/>
  <c r="D893" i="4"/>
  <c r="N892" i="4"/>
  <c r="E892" i="4"/>
  <c r="G894" i="4"/>
  <c r="F892" i="4"/>
  <c r="M904" i="4"/>
  <c r="C905" i="4"/>
  <c r="H904" i="4"/>
  <c r="K904" i="4"/>
  <c r="I904" i="4"/>
  <c r="F904" i="4"/>
  <c r="G904" i="4"/>
  <c r="D906" i="4"/>
  <c r="L904" i="4"/>
  <c r="J904" i="4" a="1"/>
  <c r="J904" i="4" s="1"/>
  <c r="N904" i="4"/>
  <c r="F906" i="4"/>
  <c r="D905" i="4"/>
  <c r="C906" i="4"/>
  <c r="D904" i="4"/>
  <c r="E904" i="4"/>
  <c r="G906" i="4"/>
  <c r="C904" i="4"/>
  <c r="C917" i="4"/>
  <c r="K916" i="4"/>
  <c r="M916" i="4"/>
  <c r="D918" i="4"/>
  <c r="I916" i="4"/>
  <c r="F916" i="4"/>
  <c r="G916" i="4"/>
  <c r="H916" i="4"/>
  <c r="L916" i="4"/>
  <c r="J916" i="4" a="1"/>
  <c r="J916" i="4" s="1"/>
  <c r="N916" i="4"/>
  <c r="F918" i="4"/>
  <c r="D917" i="4"/>
  <c r="C918" i="4"/>
  <c r="D916" i="4"/>
  <c r="E916" i="4"/>
  <c r="G918" i="4"/>
  <c r="C916" i="4"/>
  <c r="C929" i="4"/>
  <c r="K928" i="4"/>
  <c r="M928" i="4"/>
  <c r="H928" i="4"/>
  <c r="I928" i="4"/>
  <c r="F928" i="4"/>
  <c r="G928" i="4"/>
  <c r="F930" i="4"/>
  <c r="L928" i="4"/>
  <c r="J928" i="4" a="1"/>
  <c r="J928" i="4" s="1"/>
  <c r="N928" i="4"/>
  <c r="D928" i="4"/>
  <c r="D929" i="4"/>
  <c r="C930" i="4"/>
  <c r="D930" i="4"/>
  <c r="E928" i="4"/>
  <c r="G930" i="4"/>
  <c r="C928" i="4"/>
  <c r="M940" i="4"/>
  <c r="C941" i="4"/>
  <c r="K940" i="4"/>
  <c r="D942" i="4"/>
  <c r="I940" i="4"/>
  <c r="F940" i="4"/>
  <c r="G940" i="4"/>
  <c r="H940" i="4"/>
  <c r="L940" i="4"/>
  <c r="J940" i="4" a="1"/>
  <c r="J940" i="4" s="1"/>
  <c r="N940" i="4"/>
  <c r="F942" i="4"/>
  <c r="D941" i="4"/>
  <c r="C942" i="4"/>
  <c r="D940" i="4"/>
  <c r="E940" i="4"/>
  <c r="G942" i="4"/>
  <c r="C940" i="4"/>
  <c r="M952" i="4"/>
  <c r="C953" i="4"/>
  <c r="K952" i="4"/>
  <c r="D952" i="4"/>
  <c r="E952" i="4"/>
  <c r="F954" i="4"/>
  <c r="D954" i="4"/>
  <c r="H952" i="4"/>
  <c r="I952" i="4"/>
  <c r="F952" i="4"/>
  <c r="G952" i="4"/>
  <c r="L952" i="4"/>
  <c r="D953" i="4"/>
  <c r="G954" i="4"/>
  <c r="J952" i="4" a="1"/>
  <c r="J952" i="4" s="1"/>
  <c r="N952" i="4"/>
  <c r="C954" i="4"/>
  <c r="C952" i="4"/>
  <c r="C965" i="4"/>
  <c r="K964" i="4"/>
  <c r="M964" i="4"/>
  <c r="D965" i="4"/>
  <c r="F966" i="4"/>
  <c r="N964" i="4"/>
  <c r="L964" i="4"/>
  <c r="H964" i="4"/>
  <c r="G964" i="4"/>
  <c r="I964" i="4"/>
  <c r="D964" i="4"/>
  <c r="C964" i="4"/>
  <c r="G966" i="4"/>
  <c r="E964" i="4"/>
  <c r="D966" i="4"/>
  <c r="C966" i="4"/>
  <c r="F964" i="4"/>
  <c r="J964" i="4" a="1"/>
  <c r="J964" i="4" s="1"/>
  <c r="C977" i="4"/>
  <c r="K976" i="4"/>
  <c r="M976" i="4"/>
  <c r="G978" i="4"/>
  <c r="E976" i="4"/>
  <c r="D978" i="4"/>
  <c r="C978" i="4"/>
  <c r="D977" i="4"/>
  <c r="F978" i="4"/>
  <c r="N976" i="4"/>
  <c r="F976" i="4"/>
  <c r="L976" i="4"/>
  <c r="H976" i="4"/>
  <c r="G976" i="4"/>
  <c r="J976" i="4" a="1"/>
  <c r="J976" i="4" s="1"/>
  <c r="I976" i="4"/>
  <c r="D976" i="4"/>
  <c r="C976" i="4"/>
  <c r="C989" i="4"/>
  <c r="K988" i="4"/>
  <c r="M988" i="4"/>
  <c r="I988" i="4"/>
  <c r="D988" i="4"/>
  <c r="C988" i="4"/>
  <c r="G990" i="4"/>
  <c r="E988" i="4"/>
  <c r="D990" i="4"/>
  <c r="C990" i="4"/>
  <c r="J988" i="4" a="1"/>
  <c r="J988" i="4" s="1"/>
  <c r="D989" i="4"/>
  <c r="F990" i="4"/>
  <c r="N988" i="4"/>
  <c r="L988" i="4"/>
  <c r="H988" i="4"/>
  <c r="G988" i="4"/>
  <c r="F988" i="4"/>
  <c r="C1001" i="4"/>
  <c r="K1000" i="4"/>
  <c r="M1000" i="4"/>
  <c r="L1000" i="4"/>
  <c r="H1000" i="4"/>
  <c r="G1000" i="4"/>
  <c r="J1000" i="4" a="1"/>
  <c r="J1000" i="4" s="1"/>
  <c r="I1000" i="4"/>
  <c r="D1000" i="4"/>
  <c r="C1000" i="4"/>
  <c r="F1000" i="4"/>
  <c r="G1002" i="4"/>
  <c r="E1000" i="4"/>
  <c r="D1002" i="4"/>
  <c r="C1002" i="4"/>
  <c r="D1001" i="4"/>
  <c r="F1002" i="4"/>
  <c r="N1000" i="4"/>
  <c r="M1012" i="4"/>
  <c r="C1013" i="4"/>
  <c r="C1014" i="4"/>
  <c r="K1012" i="4"/>
  <c r="N1012" i="4"/>
  <c r="H1012" i="4"/>
  <c r="D1013" i="4"/>
  <c r="D1014" i="4"/>
  <c r="F1014" i="4"/>
  <c r="E1012" i="4"/>
  <c r="G1014" i="4"/>
  <c r="F1012" i="4"/>
  <c r="C1012" i="4"/>
  <c r="I1012" i="4"/>
  <c r="J1012" i="4" a="1"/>
  <c r="J1012" i="4" s="1"/>
  <c r="G1012" i="4"/>
  <c r="D1012" i="4"/>
  <c r="L1012" i="4"/>
  <c r="M1024" i="4"/>
  <c r="C1025" i="4"/>
  <c r="K1024" i="4"/>
  <c r="C1026" i="4"/>
  <c r="N1024" i="4"/>
  <c r="H1024" i="4"/>
  <c r="D1025" i="4"/>
  <c r="D1026" i="4"/>
  <c r="F1026" i="4"/>
  <c r="E1024" i="4"/>
  <c r="G1026" i="4"/>
  <c r="F1024" i="4"/>
  <c r="C1024" i="4"/>
  <c r="I1024" i="4"/>
  <c r="J1024" i="4" a="1"/>
  <c r="J1024" i="4" s="1"/>
  <c r="G1024" i="4"/>
  <c r="D1024" i="4"/>
  <c r="L1024" i="4"/>
  <c r="M1036" i="4"/>
  <c r="C1037" i="4"/>
  <c r="C1038" i="4"/>
  <c r="K1036" i="4"/>
  <c r="N1036" i="4"/>
  <c r="H1036" i="4"/>
  <c r="D1037" i="4"/>
  <c r="D1038" i="4"/>
  <c r="F1038" i="4"/>
  <c r="E1036" i="4"/>
  <c r="G1038" i="4"/>
  <c r="F1036" i="4"/>
  <c r="C1036" i="4"/>
  <c r="I1036" i="4"/>
  <c r="J1036" i="4" a="1"/>
  <c r="J1036" i="4" s="1"/>
  <c r="G1036" i="4"/>
  <c r="D1036" i="4"/>
  <c r="L1036" i="4"/>
  <c r="C1049" i="4"/>
  <c r="K1048" i="4"/>
  <c r="M1048" i="4"/>
  <c r="F1048" i="4"/>
  <c r="C1048" i="4"/>
  <c r="G1048" i="4"/>
  <c r="G1050" i="4"/>
  <c r="I1048" i="4"/>
  <c r="J1048" i="4" a="1"/>
  <c r="J1048" i="4" s="1"/>
  <c r="E1048" i="4"/>
  <c r="F1050" i="4"/>
  <c r="L1048" i="4"/>
  <c r="N1048" i="4"/>
  <c r="D1049" i="4"/>
  <c r="H1048" i="4"/>
  <c r="C1050" i="4"/>
  <c r="D1050" i="4"/>
  <c r="D1048" i="4"/>
  <c r="M1060" i="4"/>
  <c r="C1061" i="4"/>
  <c r="K1060" i="4"/>
  <c r="D1062" i="4"/>
  <c r="N1060" i="4"/>
  <c r="J1060" i="4" a="1"/>
  <c r="J1060" i="4" s="1"/>
  <c r="E1060" i="4"/>
  <c r="D1060" i="4"/>
  <c r="D1061" i="4"/>
  <c r="G1060" i="4"/>
  <c r="G1062" i="4"/>
  <c r="F1062" i="4"/>
  <c r="L1060" i="4"/>
  <c r="F1060" i="4"/>
  <c r="I1060" i="4"/>
  <c r="C1060" i="4"/>
  <c r="H1060" i="4"/>
  <c r="C1062" i="4"/>
  <c r="M1072" i="4"/>
  <c r="C1073" i="4"/>
  <c r="D1074" i="4"/>
  <c r="K1072" i="4"/>
  <c r="C1072" i="4"/>
  <c r="E1072" i="4"/>
  <c r="G1074" i="4"/>
  <c r="J1072" i="4" a="1"/>
  <c r="J1072" i="4" s="1"/>
  <c r="F1074" i="4"/>
  <c r="I1072" i="4"/>
  <c r="C1074" i="4"/>
  <c r="N1072" i="4"/>
  <c r="L1072" i="4"/>
  <c r="D1072" i="4"/>
  <c r="G1072" i="4"/>
  <c r="D1073" i="4"/>
  <c r="F1072" i="4"/>
  <c r="H1072" i="4"/>
  <c r="M1084" i="4"/>
  <c r="C1085" i="4"/>
  <c r="K1084" i="4"/>
  <c r="D1084" i="4"/>
  <c r="F1084" i="4"/>
  <c r="G1086" i="4"/>
  <c r="E1084" i="4"/>
  <c r="C1084" i="4"/>
  <c r="J1084" i="4" a="1"/>
  <c r="J1084" i="4" s="1"/>
  <c r="D1085" i="4"/>
  <c r="G1084" i="4"/>
  <c r="H1084" i="4"/>
  <c r="N1084" i="4"/>
  <c r="L1084" i="4"/>
  <c r="C1086" i="4"/>
  <c r="D1086" i="4"/>
  <c r="F1086" i="4"/>
  <c r="I1084" i="4"/>
  <c r="M1096" i="4"/>
  <c r="C1097" i="4"/>
  <c r="K1096" i="4"/>
  <c r="F1096" i="4"/>
  <c r="G1098" i="4"/>
  <c r="E1096" i="4"/>
  <c r="C1096" i="4"/>
  <c r="F1098" i="4"/>
  <c r="D1097" i="4"/>
  <c r="D1098" i="4"/>
  <c r="J1096" i="4" a="1"/>
  <c r="J1096" i="4" s="1"/>
  <c r="L1096" i="4"/>
  <c r="N1096" i="4"/>
  <c r="C1098" i="4"/>
  <c r="H1096" i="4"/>
  <c r="I1096" i="4"/>
  <c r="G1096" i="4"/>
  <c r="D1096" i="4"/>
  <c r="C1109" i="4"/>
  <c r="K1108" i="4"/>
  <c r="M1108" i="4"/>
  <c r="C1110" i="4"/>
  <c r="G1110" i="4"/>
  <c r="N1108" i="4"/>
  <c r="H1108" i="4"/>
  <c r="E1108" i="4"/>
  <c r="F1108" i="4"/>
  <c r="D1108" i="4"/>
  <c r="C1108" i="4"/>
  <c r="I1108" i="4"/>
  <c r="J1108" i="4" a="1"/>
  <c r="J1108" i="4" s="1"/>
  <c r="D1109" i="4"/>
  <c r="G1108" i="4"/>
  <c r="L1108" i="4"/>
  <c r="D1110" i="4"/>
  <c r="F1110" i="4"/>
  <c r="C1121" i="4"/>
  <c r="K1120" i="4"/>
  <c r="M1120" i="4"/>
  <c r="E1120" i="4"/>
  <c r="N1120" i="4"/>
  <c r="L1120" i="4"/>
  <c r="J1120" i="4" a="1"/>
  <c r="J1120" i="4" s="1"/>
  <c r="F1122" i="4"/>
  <c r="F1120" i="4"/>
  <c r="G1120" i="4"/>
  <c r="C1122" i="4"/>
  <c r="D1120" i="4"/>
  <c r="G1122" i="4"/>
  <c r="C1120" i="4"/>
  <c r="D1121" i="4"/>
  <c r="I1120" i="4"/>
  <c r="D1122" i="4"/>
  <c r="H1120" i="4"/>
  <c r="M1132" i="4"/>
  <c r="C1133" i="4"/>
  <c r="F1132" i="4"/>
  <c r="K1132" i="4"/>
  <c r="L1132" i="4"/>
  <c r="H1132" i="4"/>
  <c r="G1132" i="4"/>
  <c r="J1132" i="4" a="1"/>
  <c r="J1132" i="4" s="1"/>
  <c r="I1132" i="4"/>
  <c r="D1132" i="4"/>
  <c r="C1132" i="4"/>
  <c r="G1134" i="4"/>
  <c r="E1132" i="4"/>
  <c r="D1134" i="4"/>
  <c r="C1134" i="4"/>
  <c r="D1133" i="4"/>
  <c r="F1134" i="4"/>
  <c r="N1132" i="4"/>
  <c r="M1144" i="4"/>
  <c r="C1145" i="4"/>
  <c r="K1144" i="4"/>
  <c r="C1146" i="4"/>
  <c r="D1146" i="4"/>
  <c r="F1146" i="4"/>
  <c r="D1145" i="4"/>
  <c r="J1144" i="4" a="1"/>
  <c r="J1144" i="4" s="1"/>
  <c r="C1144" i="4"/>
  <c r="E1144" i="4"/>
  <c r="G1146" i="4"/>
  <c r="G1144" i="4"/>
  <c r="F1144" i="4"/>
  <c r="N1144" i="4"/>
  <c r="D1144" i="4"/>
  <c r="I1144" i="4"/>
  <c r="H1144" i="4"/>
  <c r="L1144" i="4"/>
  <c r="M1156" i="4"/>
  <c r="C1157" i="4"/>
  <c r="K1156" i="4"/>
  <c r="J1156" i="4" a="1"/>
  <c r="J1156" i="4" s="1"/>
  <c r="I1156" i="4"/>
  <c r="D1156" i="4"/>
  <c r="C1156" i="4"/>
  <c r="F1156" i="4"/>
  <c r="G1158" i="4"/>
  <c r="E1156" i="4"/>
  <c r="D1158" i="4"/>
  <c r="C1158" i="4"/>
  <c r="H1156" i="4"/>
  <c r="D1157" i="4"/>
  <c r="N1156" i="4"/>
  <c r="L1156" i="4"/>
  <c r="G1156" i="4"/>
  <c r="F1158" i="4"/>
  <c r="M1168" i="4"/>
  <c r="C1169" i="4"/>
  <c r="F1168" i="4"/>
  <c r="K1168" i="4"/>
  <c r="D1169" i="4"/>
  <c r="F1170" i="4"/>
  <c r="N1168" i="4"/>
  <c r="L1168" i="4"/>
  <c r="H1168" i="4"/>
  <c r="G1168" i="4"/>
  <c r="J1168" i="4" a="1"/>
  <c r="J1168" i="4" s="1"/>
  <c r="G1170" i="4"/>
  <c r="D1170" i="4"/>
  <c r="I1168" i="4"/>
  <c r="C1168" i="4"/>
  <c r="E1168" i="4"/>
  <c r="C1170" i="4"/>
  <c r="D1168" i="4"/>
  <c r="C1181" i="4"/>
  <c r="K1180" i="4"/>
  <c r="M1180" i="4"/>
  <c r="J1180" i="4" a="1"/>
  <c r="J1180" i="4" s="1"/>
  <c r="I1180" i="4"/>
  <c r="D1180" i="4"/>
  <c r="C1180" i="4"/>
  <c r="F1180" i="4"/>
  <c r="G1182" i="4"/>
  <c r="E1180" i="4"/>
  <c r="D1182" i="4"/>
  <c r="C1182" i="4"/>
  <c r="L1180" i="4"/>
  <c r="G1180" i="4"/>
  <c r="F1182" i="4"/>
  <c r="H1180" i="4"/>
  <c r="D1181" i="4"/>
  <c r="N1180" i="4"/>
  <c r="M1192" i="4"/>
  <c r="C1193" i="4"/>
  <c r="J1192" i="4" a="1"/>
  <c r="J1192" i="4" s="1"/>
  <c r="K1192" i="4"/>
  <c r="F1192" i="4"/>
  <c r="D1193" i="4"/>
  <c r="F1194" i="4"/>
  <c r="N1192" i="4"/>
  <c r="L1192" i="4"/>
  <c r="H1192" i="4"/>
  <c r="G1192" i="4"/>
  <c r="E1192" i="4"/>
  <c r="C1194" i="4"/>
  <c r="D1192" i="4"/>
  <c r="G1194" i="4"/>
  <c r="D1194" i="4"/>
  <c r="I1192" i="4"/>
  <c r="C1192" i="4"/>
  <c r="C14" i="2"/>
  <c r="N13" i="2"/>
  <c r="M13" i="4" s="1"/>
  <c r="F15" i="2"/>
  <c r="C13" i="2"/>
  <c r="D15" i="2"/>
  <c r="D13" i="2"/>
  <c r="F13" i="2"/>
  <c r="H13" i="2"/>
  <c r="O13" i="2"/>
  <c r="D14" i="2"/>
  <c r="C15" i="2"/>
  <c r="E13" i="2"/>
  <c r="C26" i="2"/>
  <c r="N25" i="2"/>
  <c r="M25" i="4" s="1"/>
  <c r="E25" i="2"/>
  <c r="H25" i="2"/>
  <c r="O25" i="2"/>
  <c r="C27" i="2"/>
  <c r="F27" i="2"/>
  <c r="D26" i="2"/>
  <c r="C25" i="2"/>
  <c r="D27" i="2"/>
  <c r="F25" i="2"/>
  <c r="D25" i="2"/>
  <c r="J25" i="2"/>
  <c r="J25" i="4" s="1" a="1"/>
  <c r="J25" i="4" s="1"/>
  <c r="C38" i="2"/>
  <c r="N37" i="2"/>
  <c r="M37" i="4" s="1"/>
  <c r="F39" i="2"/>
  <c r="D39" i="2"/>
  <c r="F37" i="2"/>
  <c r="D37" i="2"/>
  <c r="J37" i="2"/>
  <c r="J37" i="4" s="1" a="1"/>
  <c r="J37" i="4" s="1"/>
  <c r="E37" i="2"/>
  <c r="C39" i="2"/>
  <c r="H37" i="2"/>
  <c r="O37" i="2"/>
  <c r="D38" i="2"/>
  <c r="C37" i="2"/>
  <c r="C50" i="2"/>
  <c r="N49" i="2"/>
  <c r="M49" i="4" s="1"/>
  <c r="C49" i="2"/>
  <c r="H49" i="2"/>
  <c r="O49" i="2"/>
  <c r="F51" i="2"/>
  <c r="D50" i="2"/>
  <c r="C51" i="2"/>
  <c r="D51" i="2"/>
  <c r="F49" i="2"/>
  <c r="E49" i="2"/>
  <c r="J49" i="2"/>
  <c r="J49" i="4" s="1" a="1"/>
  <c r="J49" i="4" s="1"/>
  <c r="D49" i="2"/>
  <c r="C62" i="2"/>
  <c r="N61" i="2"/>
  <c r="M61" i="4" s="1"/>
  <c r="C61" i="2"/>
  <c r="D63" i="2"/>
  <c r="F61" i="2"/>
  <c r="D61" i="2"/>
  <c r="J61" i="2"/>
  <c r="J61" i="4" s="1" a="1"/>
  <c r="J61" i="4" s="1"/>
  <c r="E61" i="2"/>
  <c r="F63" i="2"/>
  <c r="H61" i="2"/>
  <c r="O61" i="2"/>
  <c r="C63" i="2"/>
  <c r="D62" i="2"/>
  <c r="C74" i="2"/>
  <c r="N73" i="2"/>
  <c r="M73" i="4" s="1"/>
  <c r="F75" i="2"/>
  <c r="E73" i="2"/>
  <c r="H73" i="2"/>
  <c r="O73" i="2"/>
  <c r="C75" i="2"/>
  <c r="D74" i="2"/>
  <c r="D75" i="2"/>
  <c r="F73" i="2"/>
  <c r="J73" i="2"/>
  <c r="J73" i="4" s="1" a="1"/>
  <c r="J73" i="4" s="1"/>
  <c r="D73" i="2"/>
  <c r="C73" i="2"/>
  <c r="C86" i="2"/>
  <c r="N85" i="2"/>
  <c r="M85" i="4" s="1"/>
  <c r="F87" i="2"/>
  <c r="C85" i="2"/>
  <c r="D87" i="2"/>
  <c r="F85" i="2"/>
  <c r="D85" i="2"/>
  <c r="J85" i="2"/>
  <c r="J85" i="4" s="1" a="1"/>
  <c r="J85" i="4" s="1"/>
  <c r="C87" i="2"/>
  <c r="H85" i="2"/>
  <c r="O85" i="2"/>
  <c r="D86" i="2"/>
  <c r="E85" i="2"/>
  <c r="C98" i="2"/>
  <c r="N97" i="2"/>
  <c r="E97" i="2"/>
  <c r="H97" i="2"/>
  <c r="O97" i="2"/>
  <c r="C97" i="2"/>
  <c r="D98" i="2"/>
  <c r="D99" i="2"/>
  <c r="F97" i="2"/>
  <c r="C99" i="2"/>
  <c r="J97" i="2"/>
  <c r="D97" i="2"/>
  <c r="F99" i="2"/>
  <c r="C110" i="2"/>
  <c r="N109" i="2"/>
  <c r="M109" i="4" s="1"/>
  <c r="E109" i="2"/>
  <c r="D111" i="2"/>
  <c r="F109" i="2"/>
  <c r="F111" i="2"/>
  <c r="C109" i="2"/>
  <c r="D109" i="2"/>
  <c r="J109" i="2"/>
  <c r="H109" i="2"/>
  <c r="O109" i="2"/>
  <c r="D110" i="2"/>
  <c r="C111" i="2"/>
  <c r="C122" i="2"/>
  <c r="N121" i="2"/>
  <c r="C121" i="2"/>
  <c r="H121" i="2"/>
  <c r="O121" i="2"/>
  <c r="D122" i="2"/>
  <c r="C123" i="2"/>
  <c r="E121" i="2"/>
  <c r="D123" i="2"/>
  <c r="F121" i="2"/>
  <c r="D121" i="2"/>
  <c r="F123" i="2"/>
  <c r="J121" i="2"/>
  <c r="C134" i="2"/>
  <c r="N133" i="2"/>
  <c r="C135" i="2"/>
  <c r="D135" i="2"/>
  <c r="F133" i="2"/>
  <c r="D133" i="2"/>
  <c r="J133" i="2"/>
  <c r="E133" i="2"/>
  <c r="F135" i="2"/>
  <c r="C133" i="2"/>
  <c r="H133" i="2"/>
  <c r="O133" i="2"/>
  <c r="D134" i="2"/>
  <c r="C146" i="2"/>
  <c r="N145" i="2"/>
  <c r="F147" i="2"/>
  <c r="E145" i="2"/>
  <c r="H145" i="2"/>
  <c r="O145" i="2"/>
  <c r="C145" i="2"/>
  <c r="D146" i="2"/>
  <c r="D147" i="2"/>
  <c r="F145" i="2"/>
  <c r="C147" i="2"/>
  <c r="J145" i="2"/>
  <c r="D145" i="2"/>
  <c r="C158" i="2"/>
  <c r="N157" i="2"/>
  <c r="M157" i="4" s="1"/>
  <c r="F159" i="2"/>
  <c r="D159" i="2"/>
  <c r="F157" i="2"/>
  <c r="C159" i="2"/>
  <c r="E157" i="2"/>
  <c r="D157" i="2"/>
  <c r="J157" i="2"/>
  <c r="H157" i="2"/>
  <c r="O157" i="2"/>
  <c r="C157" i="2"/>
  <c r="D158" i="2"/>
  <c r="C170" i="2"/>
  <c r="N169" i="2"/>
  <c r="C169" i="2"/>
  <c r="H169" i="2"/>
  <c r="O169" i="2"/>
  <c r="E169" i="2"/>
  <c r="D170" i="2"/>
  <c r="C171" i="2"/>
  <c r="F171" i="2"/>
  <c r="F169" i="2"/>
  <c r="J169" i="2"/>
  <c r="J169" i="4" s="1" a="1"/>
  <c r="J169" i="4" s="1"/>
  <c r="D169" i="2"/>
  <c r="D171" i="2"/>
  <c r="C182" i="2"/>
  <c r="N181" i="2"/>
  <c r="M181" i="4" s="1"/>
  <c r="F183" i="2"/>
  <c r="F181" i="2"/>
  <c r="O181" i="2"/>
  <c r="E181" i="2"/>
  <c r="D181" i="2"/>
  <c r="J181" i="2"/>
  <c r="J181" i="4" s="1" a="1"/>
  <c r="J181" i="4" s="1"/>
  <c r="D183" i="2"/>
  <c r="N183" i="2"/>
  <c r="D182" i="2"/>
  <c r="C181" i="2"/>
  <c r="C183" i="2"/>
  <c r="H181" i="2"/>
  <c r="C194" i="2"/>
  <c r="N193" i="2"/>
  <c r="F195" i="2"/>
  <c r="F193" i="2"/>
  <c r="J193" i="2"/>
  <c r="H193" i="2"/>
  <c r="D193" i="2"/>
  <c r="C193" i="2"/>
  <c r="D195" i="2"/>
  <c r="N195" i="2"/>
  <c r="C195" i="2"/>
  <c r="O193" i="2"/>
  <c r="E193" i="2"/>
  <c r="D194" i="2"/>
  <c r="C206" i="2"/>
  <c r="N205" i="2"/>
  <c r="M205" i="4" s="1"/>
  <c r="D206" i="2"/>
  <c r="O205" i="2"/>
  <c r="F207" i="2"/>
  <c r="C205" i="2"/>
  <c r="D207" i="2"/>
  <c r="E205" i="2"/>
  <c r="D205" i="2"/>
  <c r="F205" i="2"/>
  <c r="C207" i="2"/>
  <c r="H205" i="2"/>
  <c r="J205" i="2"/>
  <c r="C218" i="2"/>
  <c r="N217" i="2"/>
  <c r="D217" i="2"/>
  <c r="F217" i="2"/>
  <c r="C217" i="2"/>
  <c r="H217" i="2"/>
  <c r="J217" i="2"/>
  <c r="J217" i="4" s="1" a="1"/>
  <c r="J217" i="4" s="1"/>
  <c r="F219" i="2"/>
  <c r="D218" i="2"/>
  <c r="O217" i="2"/>
  <c r="D219" i="2"/>
  <c r="E217" i="2"/>
  <c r="C219" i="2"/>
  <c r="C230" i="2"/>
  <c r="N229" i="2"/>
  <c r="M229" i="4" s="1"/>
  <c r="F231" i="2"/>
  <c r="D230" i="2"/>
  <c r="C229" i="2"/>
  <c r="D229" i="2"/>
  <c r="C231" i="2"/>
  <c r="D231" i="2"/>
  <c r="O229" i="2"/>
  <c r="F229" i="2"/>
  <c r="J229" i="2"/>
  <c r="J229" i="4" s="1" a="1"/>
  <c r="J229" i="4" s="1"/>
  <c r="H229" i="2"/>
  <c r="E229" i="2"/>
  <c r="C242" i="2"/>
  <c r="N241" i="2"/>
  <c r="E241" i="2"/>
  <c r="C241" i="2"/>
  <c r="O241" i="2"/>
  <c r="C243" i="2"/>
  <c r="J241" i="2"/>
  <c r="F243" i="2"/>
  <c r="H241" i="2"/>
  <c r="F241" i="2"/>
  <c r="D241" i="2"/>
  <c r="D242" i="2"/>
  <c r="D243" i="2"/>
  <c r="C254" i="2"/>
  <c r="N253" i="2"/>
  <c r="M253" i="4" s="1"/>
  <c r="H253" i="2"/>
  <c r="F253" i="2"/>
  <c r="C253" i="2"/>
  <c r="E253" i="2"/>
  <c r="D255" i="2"/>
  <c r="C255" i="2"/>
  <c r="F255" i="2"/>
  <c r="J253" i="2"/>
  <c r="J253" i="4" s="1" a="1"/>
  <c r="J253" i="4" s="1"/>
  <c r="D253" i="2"/>
  <c r="D254" i="2"/>
  <c r="O253" i="2"/>
  <c r="C266" i="2"/>
  <c r="N265" i="2"/>
  <c r="D266" i="2"/>
  <c r="D267" i="2"/>
  <c r="C267" i="2"/>
  <c r="F267" i="2"/>
  <c r="J265" i="2"/>
  <c r="F265" i="2"/>
  <c r="C265" i="2"/>
  <c r="O265" i="2"/>
  <c r="H265" i="2"/>
  <c r="E265" i="2"/>
  <c r="D265" i="2"/>
  <c r="C278" i="2"/>
  <c r="N277" i="2"/>
  <c r="M277" i="4" s="1"/>
  <c r="O277" i="2"/>
  <c r="D277" i="2"/>
  <c r="D278" i="2"/>
  <c r="C279" i="2"/>
  <c r="F279" i="2"/>
  <c r="J277" i="2"/>
  <c r="H277" i="2"/>
  <c r="E277" i="2"/>
  <c r="F277" i="2"/>
  <c r="D279" i="2"/>
  <c r="C277" i="2"/>
  <c r="C290" i="2"/>
  <c r="N289" i="2"/>
  <c r="M289" i="4" s="1"/>
  <c r="D289" i="2"/>
  <c r="D290" i="2"/>
  <c r="H289" i="2"/>
  <c r="C289" i="2"/>
  <c r="E289" i="2"/>
  <c r="O289" i="2"/>
  <c r="D291" i="2"/>
  <c r="C291" i="2"/>
  <c r="F291" i="2"/>
  <c r="J289" i="2"/>
  <c r="F289" i="2"/>
  <c r="C302" i="2"/>
  <c r="N301" i="2"/>
  <c r="M301" i="4" s="1"/>
  <c r="D302" i="2"/>
  <c r="C303" i="2"/>
  <c r="F303" i="2"/>
  <c r="J301" i="2"/>
  <c r="J301" i="4" s="1" a="1"/>
  <c r="J301" i="4" s="1"/>
  <c r="D301" i="2"/>
  <c r="H301" i="2"/>
  <c r="O301" i="2"/>
  <c r="D303" i="2"/>
  <c r="F301" i="2"/>
  <c r="C301" i="2"/>
  <c r="E301" i="2"/>
  <c r="C314" i="2"/>
  <c r="N313" i="2"/>
  <c r="F315" i="2"/>
  <c r="C315" i="2"/>
  <c r="H313" i="2"/>
  <c r="N315" i="2"/>
  <c r="F313" i="2"/>
  <c r="D314" i="2"/>
  <c r="E313" i="2"/>
  <c r="J313" i="2"/>
  <c r="D315" i="2"/>
  <c r="C313" i="2"/>
  <c r="O313" i="2"/>
  <c r="D313" i="2"/>
  <c r="C326" i="2"/>
  <c r="N325" i="2"/>
  <c r="M325" i="4" s="1"/>
  <c r="D327" i="2"/>
  <c r="C325" i="2"/>
  <c r="J325" i="2"/>
  <c r="H325" i="2"/>
  <c r="C327" i="2"/>
  <c r="O325" i="2"/>
  <c r="D326" i="2"/>
  <c r="F327" i="2"/>
  <c r="F325" i="2"/>
  <c r="D325" i="2"/>
  <c r="E325" i="2"/>
  <c r="C338" i="2"/>
  <c r="N337" i="2"/>
  <c r="E337" i="2"/>
  <c r="F339" i="2"/>
  <c r="D337" i="2"/>
  <c r="C339" i="2"/>
  <c r="D338" i="2"/>
  <c r="D339" i="2"/>
  <c r="F337" i="2"/>
  <c r="J337" i="2"/>
  <c r="O337" i="2"/>
  <c r="C337" i="2"/>
  <c r="H337" i="2"/>
  <c r="C350" i="2"/>
  <c r="N349" i="2"/>
  <c r="M349" i="4" s="1"/>
  <c r="E349" i="2"/>
  <c r="D350" i="2"/>
  <c r="H349" i="2"/>
  <c r="C351" i="2"/>
  <c r="D349" i="2"/>
  <c r="J349" i="2"/>
  <c r="F351" i="2"/>
  <c r="C349" i="2"/>
  <c r="O349" i="2"/>
  <c r="F349" i="2"/>
  <c r="D351" i="2"/>
  <c r="C362" i="2"/>
  <c r="N361" i="2"/>
  <c r="D363" i="2"/>
  <c r="H361" i="2"/>
  <c r="D362" i="2"/>
  <c r="E361" i="2"/>
  <c r="F361" i="2"/>
  <c r="O361" i="2"/>
  <c r="C361" i="2"/>
  <c r="C363" i="2"/>
  <c r="D361" i="2"/>
  <c r="F363" i="2"/>
  <c r="J361" i="2"/>
  <c r="C374" i="2"/>
  <c r="N373" i="2"/>
  <c r="M373" i="4" s="1"/>
  <c r="C375" i="2"/>
  <c r="D374" i="2"/>
  <c r="D373" i="2"/>
  <c r="F375" i="2"/>
  <c r="C373" i="2"/>
  <c r="H373" i="2"/>
  <c r="J373" i="2"/>
  <c r="D375" i="2"/>
  <c r="O373" i="2"/>
  <c r="E373" i="2"/>
  <c r="F373" i="2"/>
  <c r="C386" i="2"/>
  <c r="N385" i="2"/>
  <c r="M385" i="4" s="1"/>
  <c r="C385" i="2"/>
  <c r="D385" i="2"/>
  <c r="D386" i="2"/>
  <c r="E385" i="2"/>
  <c r="H385" i="2"/>
  <c r="D387" i="2"/>
  <c r="F387" i="2"/>
  <c r="F385" i="2"/>
  <c r="C387" i="2"/>
  <c r="J385" i="2"/>
  <c r="O385" i="2"/>
  <c r="C398" i="2"/>
  <c r="N397" i="2"/>
  <c r="M397" i="4" s="1"/>
  <c r="H397" i="2"/>
  <c r="D399" i="2"/>
  <c r="D397" i="2"/>
  <c r="D398" i="2"/>
  <c r="J397" i="2"/>
  <c r="E397" i="2"/>
  <c r="C397" i="2"/>
  <c r="N399" i="2"/>
  <c r="O397" i="2"/>
  <c r="C399" i="2"/>
  <c r="F397" i="2"/>
  <c r="F399" i="2"/>
  <c r="C410" i="2"/>
  <c r="N409" i="2"/>
  <c r="M409" i="4" s="1"/>
  <c r="H409" i="2"/>
  <c r="D411" i="2"/>
  <c r="D409" i="2"/>
  <c r="D410" i="2"/>
  <c r="E409" i="2"/>
  <c r="C409" i="2"/>
  <c r="F409" i="2"/>
  <c r="O409" i="2"/>
  <c r="C411" i="2"/>
  <c r="F411" i="2"/>
  <c r="J409" i="2"/>
  <c r="J409" i="4" s="1" a="1"/>
  <c r="J409" i="4" s="1"/>
  <c r="C422" i="2"/>
  <c r="N421" i="2"/>
  <c r="M421" i="4" s="1"/>
  <c r="E421" i="2"/>
  <c r="D422" i="2"/>
  <c r="C423" i="2"/>
  <c r="H421" i="2"/>
  <c r="J421" i="2"/>
  <c r="C421" i="2"/>
  <c r="F423" i="2"/>
  <c r="O421" i="2"/>
  <c r="D421" i="2"/>
  <c r="F421" i="2"/>
  <c r="D423" i="2"/>
  <c r="C434" i="2"/>
  <c r="N433" i="2"/>
  <c r="M433" i="4" s="1"/>
  <c r="F435" i="2"/>
  <c r="E433" i="2"/>
  <c r="C433" i="2"/>
  <c r="D433" i="2"/>
  <c r="D435" i="2"/>
  <c r="D434" i="2"/>
  <c r="F433" i="2"/>
  <c r="J433" i="2"/>
  <c r="J433" i="4" s="1" a="1"/>
  <c r="J433" i="4" s="1"/>
  <c r="C435" i="2"/>
  <c r="O433" i="2"/>
  <c r="H433" i="2"/>
  <c r="C446" i="2"/>
  <c r="N445" i="2"/>
  <c r="M445" i="4" s="1"/>
  <c r="C445" i="2"/>
  <c r="F447" i="2"/>
  <c r="C447" i="2"/>
  <c r="J445" i="2"/>
  <c r="D447" i="2"/>
  <c r="D445" i="2"/>
  <c r="E445" i="2"/>
  <c r="N447" i="2"/>
  <c r="O445" i="2"/>
  <c r="F445" i="2"/>
  <c r="H445" i="2"/>
  <c r="D446" i="2"/>
  <c r="C458" i="2"/>
  <c r="N457" i="2"/>
  <c r="F459" i="2"/>
  <c r="D459" i="2"/>
  <c r="D458" i="2"/>
  <c r="C457" i="2"/>
  <c r="F457" i="2"/>
  <c r="D457" i="2"/>
  <c r="J457" i="2"/>
  <c r="C459" i="2"/>
  <c r="E457" i="2"/>
  <c r="O457" i="2"/>
  <c r="H457" i="2"/>
  <c r="C470" i="2"/>
  <c r="N469" i="2"/>
  <c r="C469" i="2"/>
  <c r="D469" i="2"/>
  <c r="D470" i="2"/>
  <c r="C471" i="2"/>
  <c r="E469" i="2"/>
  <c r="H469" i="2"/>
  <c r="F469" i="2"/>
  <c r="D471" i="2"/>
  <c r="F471" i="2"/>
  <c r="J469" i="2"/>
  <c r="O469" i="2"/>
  <c r="C482" i="2"/>
  <c r="N481" i="2"/>
  <c r="M481" i="4" s="1"/>
  <c r="H481" i="2"/>
  <c r="D483" i="2"/>
  <c r="C483" i="2"/>
  <c r="F483" i="2"/>
  <c r="F481" i="2"/>
  <c r="C481" i="2"/>
  <c r="D482" i="2"/>
  <c r="D481" i="2"/>
  <c r="J481" i="2"/>
  <c r="O481" i="2"/>
  <c r="E481" i="2"/>
  <c r="C494" i="2"/>
  <c r="N493" i="2"/>
  <c r="M493" i="4" s="1"/>
  <c r="F495" i="2"/>
  <c r="C493" i="2"/>
  <c r="D493" i="2"/>
  <c r="E493" i="2"/>
  <c r="F493" i="2"/>
  <c r="D495" i="2"/>
  <c r="D494" i="2"/>
  <c r="C495" i="2"/>
  <c r="J493" i="2"/>
  <c r="H493" i="2"/>
  <c r="O493" i="2"/>
  <c r="C506" i="2"/>
  <c r="N505" i="2"/>
  <c r="D506" i="2"/>
  <c r="C507" i="2"/>
  <c r="F507" i="2"/>
  <c r="D507" i="2"/>
  <c r="F505" i="2"/>
  <c r="C505" i="2"/>
  <c r="J505" i="2"/>
  <c r="D505" i="2"/>
  <c r="E505" i="2"/>
  <c r="H505" i="2"/>
  <c r="O505" i="2"/>
  <c r="C518" i="2"/>
  <c r="N517" i="2"/>
  <c r="M517" i="4" s="1"/>
  <c r="D519" i="2"/>
  <c r="C517" i="2"/>
  <c r="D517" i="2"/>
  <c r="E517" i="2"/>
  <c r="F517" i="2"/>
  <c r="C519" i="2"/>
  <c r="H517" i="2"/>
  <c r="J517" i="2"/>
  <c r="J517" i="4" s="1" a="1"/>
  <c r="J517" i="4" s="1"/>
  <c r="D518" i="2"/>
  <c r="F519" i="2"/>
  <c r="O517" i="2"/>
  <c r="C530" i="2"/>
  <c r="N529" i="2"/>
  <c r="E529" i="2"/>
  <c r="F531" i="2"/>
  <c r="D529" i="2"/>
  <c r="D530" i="2"/>
  <c r="C529" i="2"/>
  <c r="F529" i="2"/>
  <c r="H529" i="2"/>
  <c r="C531" i="2"/>
  <c r="D531" i="2"/>
  <c r="J529" i="2"/>
  <c r="J529" i="4" s="1" a="1"/>
  <c r="J529" i="4" s="1"/>
  <c r="O529" i="2"/>
  <c r="C542" i="2"/>
  <c r="N541" i="2"/>
  <c r="M541" i="4" s="1"/>
  <c r="H541" i="2"/>
  <c r="C543" i="2"/>
  <c r="C541" i="2"/>
  <c r="F541" i="2"/>
  <c r="F543" i="2"/>
  <c r="D543" i="2"/>
  <c r="D541" i="2"/>
  <c r="J541" i="2"/>
  <c r="E541" i="2"/>
  <c r="D542" i="2"/>
  <c r="O541" i="2"/>
  <c r="C554" i="2"/>
  <c r="N553" i="2"/>
  <c r="C555" i="2"/>
  <c r="E553" i="2"/>
  <c r="F555" i="2"/>
  <c r="C553" i="2"/>
  <c r="D554" i="2"/>
  <c r="D553" i="2"/>
  <c r="F553" i="2"/>
  <c r="H553" i="2"/>
  <c r="J553" i="2"/>
  <c r="D555" i="2"/>
  <c r="O553" i="2"/>
  <c r="N555" i="2"/>
  <c r="C566" i="2"/>
  <c r="N565" i="2"/>
  <c r="M565" i="4" s="1"/>
  <c r="D567" i="2"/>
  <c r="D565" i="2"/>
  <c r="C567" i="2"/>
  <c r="E565" i="2"/>
  <c r="F567" i="2"/>
  <c r="F565" i="2"/>
  <c r="C565" i="2"/>
  <c r="H565" i="2"/>
  <c r="J565" i="2"/>
  <c r="J565" i="4" s="1" a="1"/>
  <c r="J565" i="4" s="1"/>
  <c r="D566" i="2"/>
  <c r="O565" i="2"/>
  <c r="C578" i="2"/>
  <c r="N577" i="2"/>
  <c r="M577" i="4" s="1"/>
  <c r="C577" i="2"/>
  <c r="D578" i="2"/>
  <c r="D577" i="2"/>
  <c r="E577" i="2"/>
  <c r="F577" i="2"/>
  <c r="C579" i="2"/>
  <c r="F579" i="2"/>
  <c r="D579" i="2"/>
  <c r="J577" i="2"/>
  <c r="O577" i="2"/>
  <c r="H577" i="2"/>
  <c r="C590" i="2"/>
  <c r="N589" i="2"/>
  <c r="M589" i="4" s="1"/>
  <c r="F591" i="2"/>
  <c r="C591" i="2"/>
  <c r="F589" i="2"/>
  <c r="D590" i="2"/>
  <c r="D591" i="2"/>
  <c r="D589" i="2"/>
  <c r="J589" i="2"/>
  <c r="H589" i="2"/>
  <c r="E589" i="2"/>
  <c r="C589" i="2"/>
  <c r="O589" i="2"/>
  <c r="C602" i="2"/>
  <c r="N601" i="2"/>
  <c r="M601" i="4" s="1"/>
  <c r="C601" i="2"/>
  <c r="C603" i="2"/>
  <c r="F603" i="2"/>
  <c r="H601" i="2"/>
  <c r="D603" i="2"/>
  <c r="F601" i="2"/>
  <c r="D602" i="2"/>
  <c r="J601" i="2"/>
  <c r="D601" i="2"/>
  <c r="E601" i="2"/>
  <c r="O601" i="2"/>
  <c r="C614" i="2"/>
  <c r="N613" i="2"/>
  <c r="M613" i="4" s="1"/>
  <c r="C613" i="2"/>
  <c r="H613" i="2"/>
  <c r="D615" i="2"/>
  <c r="D613" i="2"/>
  <c r="F613" i="2"/>
  <c r="F615" i="2"/>
  <c r="E613" i="2"/>
  <c r="J613" i="2"/>
  <c r="J613" i="4" s="1" a="1"/>
  <c r="J613" i="4" s="1"/>
  <c r="C615" i="2"/>
  <c r="D614" i="2"/>
  <c r="O613" i="2"/>
  <c r="C626" i="2"/>
  <c r="N625" i="2"/>
  <c r="D626" i="2"/>
  <c r="E625" i="2"/>
  <c r="D625" i="2"/>
  <c r="C627" i="2"/>
  <c r="F625" i="2"/>
  <c r="H625" i="2"/>
  <c r="D627" i="2"/>
  <c r="J625" i="2"/>
  <c r="C625" i="2"/>
  <c r="O625" i="2"/>
  <c r="F627" i="2"/>
  <c r="C638" i="2"/>
  <c r="N637" i="2"/>
  <c r="M637" i="4" s="1"/>
  <c r="D639" i="2"/>
  <c r="D637" i="2"/>
  <c r="C639" i="2"/>
  <c r="H637" i="2"/>
  <c r="C637" i="2"/>
  <c r="D638" i="2"/>
  <c r="F639" i="2"/>
  <c r="F637" i="2"/>
  <c r="J637" i="2"/>
  <c r="J637" i="4" s="1" a="1"/>
  <c r="J637" i="4" s="1"/>
  <c r="E637" i="2"/>
  <c r="O637" i="2"/>
  <c r="C650" i="2"/>
  <c r="N649" i="2"/>
  <c r="C649" i="2"/>
  <c r="F651" i="2"/>
  <c r="D650" i="2"/>
  <c r="D649" i="2"/>
  <c r="F649" i="2"/>
  <c r="H649" i="2"/>
  <c r="E649" i="2"/>
  <c r="N651" i="2"/>
  <c r="J649" i="2"/>
  <c r="C651" i="2"/>
  <c r="D651" i="2"/>
  <c r="O649" i="2"/>
  <c r="C662" i="2"/>
  <c r="N661" i="2"/>
  <c r="M662" i="2"/>
  <c r="N663" i="2"/>
  <c r="M661" i="2"/>
  <c r="M663" i="2"/>
  <c r="D661" i="2"/>
  <c r="F663" i="2"/>
  <c r="C663" i="2"/>
  <c r="E661" i="2"/>
  <c r="F661" i="2"/>
  <c r="C661" i="2"/>
  <c r="I661" i="2"/>
  <c r="D662" i="2"/>
  <c r="D663" i="2"/>
  <c r="J661" i="2"/>
  <c r="H661" i="2"/>
  <c r="L661" i="2"/>
  <c r="L662" i="2"/>
  <c r="O661" i="2"/>
  <c r="C674" i="2"/>
  <c r="M674" i="2"/>
  <c r="M673" i="2"/>
  <c r="N673" i="2"/>
  <c r="M675" i="2"/>
  <c r="N675" i="2"/>
  <c r="F673" i="2"/>
  <c r="F675" i="2"/>
  <c r="C675" i="2"/>
  <c r="H673" i="2"/>
  <c r="J673" i="2"/>
  <c r="E673" i="2"/>
  <c r="I673" i="2"/>
  <c r="L673" i="2"/>
  <c r="L674" i="2"/>
  <c r="D673" i="2"/>
  <c r="C673" i="2"/>
  <c r="O673" i="2"/>
  <c r="D675" i="2"/>
  <c r="D674" i="2"/>
  <c r="C686" i="2"/>
  <c r="N685" i="2"/>
  <c r="M686" i="2"/>
  <c r="N687" i="2"/>
  <c r="M685" i="2"/>
  <c r="M687" i="2"/>
  <c r="D686" i="2"/>
  <c r="D687" i="2"/>
  <c r="H685" i="2"/>
  <c r="L685" i="2"/>
  <c r="L686" i="2"/>
  <c r="I685" i="2"/>
  <c r="C685" i="2"/>
  <c r="E685" i="2"/>
  <c r="C687" i="2"/>
  <c r="D685" i="2"/>
  <c r="F687" i="2"/>
  <c r="F685" i="2"/>
  <c r="J685" i="2"/>
  <c r="O685" i="2"/>
  <c r="C698" i="2"/>
  <c r="M698" i="2"/>
  <c r="M697" i="2"/>
  <c r="N699" i="2"/>
  <c r="M699" i="2"/>
  <c r="N697" i="2"/>
  <c r="D697" i="2"/>
  <c r="H697" i="2"/>
  <c r="C697" i="2"/>
  <c r="E697" i="2"/>
  <c r="C699" i="2"/>
  <c r="F699" i="2"/>
  <c r="J697" i="2"/>
  <c r="O697" i="2"/>
  <c r="D698" i="2"/>
  <c r="L697" i="2"/>
  <c r="L698" i="2"/>
  <c r="I697" i="2"/>
  <c r="F697" i="2"/>
  <c r="D699" i="2"/>
  <c r="C710" i="2"/>
  <c r="N711" i="2"/>
  <c r="M710" i="2"/>
  <c r="N709" i="2"/>
  <c r="M709" i="2"/>
  <c r="M711" i="2"/>
  <c r="D710" i="2"/>
  <c r="D709" i="2"/>
  <c r="H709" i="2"/>
  <c r="L709" i="2"/>
  <c r="L710" i="2"/>
  <c r="D711" i="2"/>
  <c r="I709" i="2"/>
  <c r="F709" i="2"/>
  <c r="C709" i="2"/>
  <c r="E709" i="2"/>
  <c r="O709" i="2"/>
  <c r="C711" i="2"/>
  <c r="F711" i="2"/>
  <c r="J709" i="2"/>
  <c r="C722" i="2"/>
  <c r="M722" i="2"/>
  <c r="M721" i="2"/>
  <c r="N723" i="2"/>
  <c r="M723" i="2"/>
  <c r="N721" i="2"/>
  <c r="D722" i="2"/>
  <c r="H721" i="2"/>
  <c r="C721" i="2"/>
  <c r="E721" i="2"/>
  <c r="C723" i="2"/>
  <c r="F723" i="2"/>
  <c r="J721" i="2"/>
  <c r="D723" i="2"/>
  <c r="L721" i="2"/>
  <c r="L722" i="2"/>
  <c r="F721" i="2"/>
  <c r="I721" i="2"/>
  <c r="O721" i="2"/>
  <c r="D721" i="2"/>
  <c r="C734" i="2"/>
  <c r="N735" i="2"/>
  <c r="M734" i="2"/>
  <c r="N733" i="2"/>
  <c r="M733" i="2"/>
  <c r="M735" i="2"/>
  <c r="D734" i="2"/>
  <c r="D735" i="2"/>
  <c r="H733" i="2"/>
  <c r="L733" i="2"/>
  <c r="L734" i="2"/>
  <c r="I733" i="2"/>
  <c r="D733" i="2"/>
  <c r="C733" i="2"/>
  <c r="E733" i="2"/>
  <c r="J733" i="2"/>
  <c r="O733" i="2"/>
  <c r="C735" i="2"/>
  <c r="F735" i="2"/>
  <c r="F733" i="2"/>
  <c r="C746" i="2"/>
  <c r="M746" i="2"/>
  <c r="M745" i="2"/>
  <c r="N747" i="2"/>
  <c r="M747" i="2"/>
  <c r="N745" i="2"/>
  <c r="D746" i="2"/>
  <c r="H745" i="2"/>
  <c r="C745" i="2"/>
  <c r="E745" i="2"/>
  <c r="D747" i="2"/>
  <c r="C747" i="2"/>
  <c r="F747" i="2"/>
  <c r="J745" i="2"/>
  <c r="O745" i="2"/>
  <c r="D745" i="2"/>
  <c r="L745" i="2"/>
  <c r="L746" i="2"/>
  <c r="I745" i="2"/>
  <c r="F745" i="2"/>
  <c r="C758" i="2"/>
  <c r="N759" i="2"/>
  <c r="M758" i="2"/>
  <c r="N757" i="2"/>
  <c r="M757" i="2"/>
  <c r="M759" i="2"/>
  <c r="D758" i="2"/>
  <c r="H757" i="2"/>
  <c r="L757" i="2"/>
  <c r="L758" i="2"/>
  <c r="I757" i="2"/>
  <c r="F757" i="2"/>
  <c r="D757" i="2"/>
  <c r="C757" i="2"/>
  <c r="E757" i="2"/>
  <c r="O757" i="2"/>
  <c r="F759" i="2"/>
  <c r="J757" i="2"/>
  <c r="D759" i="2"/>
  <c r="C759" i="2"/>
  <c r="C770" i="2"/>
  <c r="M770" i="2"/>
  <c r="M769" i="2"/>
  <c r="N771" i="2"/>
  <c r="M771" i="2"/>
  <c r="N769" i="2"/>
  <c r="D770" i="2"/>
  <c r="D771" i="2"/>
  <c r="H769" i="2"/>
  <c r="C769" i="2"/>
  <c r="E769" i="2"/>
  <c r="C771" i="2"/>
  <c r="F771" i="2"/>
  <c r="J769" i="2"/>
  <c r="D769" i="2"/>
  <c r="L769" i="2"/>
  <c r="L770" i="2"/>
  <c r="F769" i="2"/>
  <c r="I769" i="2"/>
  <c r="O769" i="2"/>
  <c r="C782" i="2"/>
  <c r="N783" i="2"/>
  <c r="M782" i="2"/>
  <c r="N781" i="2"/>
  <c r="M781" i="2"/>
  <c r="M783" i="2"/>
  <c r="D781" i="2"/>
  <c r="D783" i="2"/>
  <c r="I781" i="2"/>
  <c r="F781" i="2"/>
  <c r="C783" i="2"/>
  <c r="D782" i="2"/>
  <c r="L782" i="2"/>
  <c r="J781" i="2"/>
  <c r="C781" i="2"/>
  <c r="L781" i="2"/>
  <c r="H781" i="2"/>
  <c r="E781" i="2"/>
  <c r="F783" i="2"/>
  <c r="O781" i="2"/>
  <c r="C794" i="2"/>
  <c r="M794" i="2"/>
  <c r="M793" i="2"/>
  <c r="N795" i="2"/>
  <c r="M795" i="2"/>
  <c r="N793" i="2"/>
  <c r="D794" i="2"/>
  <c r="D793" i="2"/>
  <c r="D795" i="2"/>
  <c r="I793" i="2"/>
  <c r="O793" i="2"/>
  <c r="C795" i="2"/>
  <c r="H793" i="2"/>
  <c r="L794" i="2"/>
  <c r="C793" i="2"/>
  <c r="L793" i="2"/>
  <c r="F793" i="2"/>
  <c r="E793" i="2"/>
  <c r="J793" i="2"/>
  <c r="F795" i="2"/>
  <c r="C806" i="2"/>
  <c r="M806" i="2"/>
  <c r="N805" i="2"/>
  <c r="M805" i="2"/>
  <c r="M807" i="2"/>
  <c r="N807" i="2"/>
  <c r="D805" i="2"/>
  <c r="D807" i="2"/>
  <c r="I805" i="2"/>
  <c r="F805" i="2"/>
  <c r="C807" i="2"/>
  <c r="D806" i="2"/>
  <c r="L806" i="2"/>
  <c r="J805" i="2"/>
  <c r="C805" i="2"/>
  <c r="L805" i="2"/>
  <c r="O805" i="2"/>
  <c r="E805" i="2"/>
  <c r="H805" i="2"/>
  <c r="F807" i="2"/>
  <c r="C818" i="2"/>
  <c r="M818" i="2"/>
  <c r="M817" i="2"/>
  <c r="N819" i="2"/>
  <c r="M819" i="2"/>
  <c r="N817" i="2"/>
  <c r="L817" i="2"/>
  <c r="F817" i="2"/>
  <c r="E817" i="2"/>
  <c r="F819" i="2"/>
  <c r="D819" i="2"/>
  <c r="H817" i="2"/>
  <c r="C817" i="2"/>
  <c r="D818" i="2"/>
  <c r="O817" i="2"/>
  <c r="C819" i="2"/>
  <c r="D817" i="2"/>
  <c r="L818" i="2"/>
  <c r="J817" i="2"/>
  <c r="I817" i="2"/>
  <c r="C830" i="2"/>
  <c r="M830" i="2"/>
  <c r="N829" i="2"/>
  <c r="M829" i="2"/>
  <c r="M831" i="2"/>
  <c r="N831" i="2"/>
  <c r="D830" i="2"/>
  <c r="F831" i="2"/>
  <c r="L829" i="2"/>
  <c r="O829" i="2"/>
  <c r="E829" i="2"/>
  <c r="F829" i="2"/>
  <c r="D831" i="2"/>
  <c r="H829" i="2"/>
  <c r="L830" i="2"/>
  <c r="D829" i="2"/>
  <c r="J829" i="2"/>
  <c r="C831" i="2"/>
  <c r="I829" i="2"/>
  <c r="C829" i="2"/>
  <c r="C842" i="2"/>
  <c r="M842" i="2"/>
  <c r="M841" i="2"/>
  <c r="N843" i="2"/>
  <c r="M843" i="2"/>
  <c r="N841" i="2"/>
  <c r="H841" i="2"/>
  <c r="D843" i="2"/>
  <c r="L841" i="2"/>
  <c r="L842" i="2"/>
  <c r="D841" i="2"/>
  <c r="I841" i="2"/>
  <c r="F841" i="2"/>
  <c r="C843" i="2"/>
  <c r="J841" i="2"/>
  <c r="C841" i="2"/>
  <c r="F843" i="2"/>
  <c r="D842" i="2"/>
  <c r="E841" i="2"/>
  <c r="O841" i="2"/>
  <c r="C854" i="2"/>
  <c r="M854" i="2"/>
  <c r="N853" i="2"/>
  <c r="M853" i="2"/>
  <c r="M855" i="2"/>
  <c r="N855" i="2"/>
  <c r="D855" i="2"/>
  <c r="D853" i="2"/>
  <c r="C853" i="2"/>
  <c r="E853" i="2"/>
  <c r="D854" i="2"/>
  <c r="C855" i="2"/>
  <c r="F855" i="2"/>
  <c r="J853" i="2"/>
  <c r="H853" i="2"/>
  <c r="I853" i="2"/>
  <c r="L853" i="2"/>
  <c r="F853" i="2"/>
  <c r="O853" i="2"/>
  <c r="L854" i="2"/>
  <c r="C866" i="2"/>
  <c r="M867" i="2"/>
  <c r="M866" i="2"/>
  <c r="N867" i="2"/>
  <c r="M865" i="2"/>
  <c r="N865" i="2"/>
  <c r="D867" i="2"/>
  <c r="H865" i="2"/>
  <c r="L865" i="2"/>
  <c r="L866" i="2"/>
  <c r="O865" i="2"/>
  <c r="D866" i="2"/>
  <c r="I865" i="2"/>
  <c r="D865" i="2"/>
  <c r="F867" i="2"/>
  <c r="F865" i="2"/>
  <c r="E865" i="2"/>
  <c r="C867" i="2"/>
  <c r="J865" i="2"/>
  <c r="C865" i="2"/>
  <c r="C878" i="2"/>
  <c r="M879" i="2"/>
  <c r="N877" i="2"/>
  <c r="M878" i="2"/>
  <c r="M877" i="2"/>
  <c r="N879" i="2"/>
  <c r="E877" i="2"/>
  <c r="C877" i="2"/>
  <c r="D879" i="2"/>
  <c r="F879" i="2"/>
  <c r="C879" i="2"/>
  <c r="D878" i="2"/>
  <c r="I877" i="2"/>
  <c r="F877" i="2"/>
  <c r="O877" i="2"/>
  <c r="H877" i="2"/>
  <c r="D877" i="2"/>
  <c r="J877" i="2"/>
  <c r="L878" i="2"/>
  <c r="L877" i="2"/>
  <c r="C890" i="2"/>
  <c r="M891" i="2"/>
  <c r="M890" i="2"/>
  <c r="N891" i="2"/>
  <c r="M889" i="2"/>
  <c r="N889" i="2"/>
  <c r="F891" i="2"/>
  <c r="D890" i="2"/>
  <c r="O889" i="2"/>
  <c r="J889" i="2"/>
  <c r="L890" i="2"/>
  <c r="L889" i="2"/>
  <c r="H889" i="2"/>
  <c r="C891" i="2"/>
  <c r="I889" i="2"/>
  <c r="C889" i="2"/>
  <c r="E889" i="2"/>
  <c r="D891" i="2"/>
  <c r="F889" i="2"/>
  <c r="D889" i="2"/>
  <c r="C902" i="2"/>
  <c r="M903" i="2"/>
  <c r="N901" i="2"/>
  <c r="M902" i="2"/>
  <c r="M901" i="2"/>
  <c r="N903" i="2"/>
  <c r="L902" i="2"/>
  <c r="O901" i="2"/>
  <c r="L901" i="2"/>
  <c r="D903" i="2"/>
  <c r="D901" i="2"/>
  <c r="I901" i="2"/>
  <c r="H901" i="2"/>
  <c r="F901" i="2"/>
  <c r="F903" i="2"/>
  <c r="D902" i="2"/>
  <c r="E901" i="2"/>
  <c r="J901" i="2"/>
  <c r="C903" i="2"/>
  <c r="C901" i="2"/>
  <c r="C914" i="2"/>
  <c r="M915" i="2"/>
  <c r="M914" i="2"/>
  <c r="N915" i="2"/>
  <c r="M913" i="2"/>
  <c r="N913" i="2"/>
  <c r="D915" i="2"/>
  <c r="L914" i="2"/>
  <c r="L913" i="2"/>
  <c r="H913" i="2"/>
  <c r="D913" i="2"/>
  <c r="J913" i="2"/>
  <c r="I913" i="2"/>
  <c r="F913" i="2"/>
  <c r="C913" i="2"/>
  <c r="D914" i="2"/>
  <c r="C915" i="2"/>
  <c r="F915" i="2"/>
  <c r="O913" i="2"/>
  <c r="E913" i="2"/>
  <c r="C926" i="2"/>
  <c r="M927" i="2"/>
  <c r="N925" i="2"/>
  <c r="M926" i="2"/>
  <c r="M925" i="2"/>
  <c r="N927" i="2"/>
  <c r="D927" i="2"/>
  <c r="F927" i="2"/>
  <c r="C927" i="2"/>
  <c r="D926" i="2"/>
  <c r="J925" i="2"/>
  <c r="L926" i="2"/>
  <c r="O925" i="2"/>
  <c r="L925" i="2"/>
  <c r="E925" i="2"/>
  <c r="D925" i="2"/>
  <c r="H925" i="2"/>
  <c r="C925" i="2"/>
  <c r="I925" i="2"/>
  <c r="F925" i="2"/>
  <c r="C938" i="2"/>
  <c r="M939" i="2"/>
  <c r="M938" i="2"/>
  <c r="N939" i="2"/>
  <c r="M937" i="2"/>
  <c r="N937" i="2"/>
  <c r="L938" i="2"/>
  <c r="L937" i="2"/>
  <c r="D937" i="2"/>
  <c r="C937" i="2"/>
  <c r="I937" i="2"/>
  <c r="F937" i="2"/>
  <c r="C939" i="2"/>
  <c r="F939" i="2"/>
  <c r="J937" i="2"/>
  <c r="E937" i="2"/>
  <c r="O937" i="2"/>
  <c r="D938" i="2"/>
  <c r="H937" i="2"/>
  <c r="D939" i="2"/>
  <c r="C950" i="2"/>
  <c r="M951" i="2"/>
  <c r="N949" i="2"/>
  <c r="M950" i="2"/>
  <c r="M949" i="2"/>
  <c r="N951" i="2"/>
  <c r="D949" i="2"/>
  <c r="D951" i="2"/>
  <c r="J949" i="2"/>
  <c r="L949" i="2"/>
  <c r="F951" i="2"/>
  <c r="C951" i="2"/>
  <c r="D950" i="2"/>
  <c r="L950" i="2"/>
  <c r="C949" i="2"/>
  <c r="F949" i="2"/>
  <c r="E949" i="2"/>
  <c r="O949" i="2"/>
  <c r="I949" i="2"/>
  <c r="H949" i="2"/>
  <c r="C962" i="2"/>
  <c r="M963" i="2"/>
  <c r="M962" i="2"/>
  <c r="N963" i="2"/>
  <c r="M961" i="2"/>
  <c r="N961" i="2"/>
  <c r="C963" i="2"/>
  <c r="L961" i="2"/>
  <c r="C961" i="2"/>
  <c r="F961" i="2"/>
  <c r="L962" i="2"/>
  <c r="D962" i="2"/>
  <c r="O961" i="2"/>
  <c r="I961" i="2"/>
  <c r="H961" i="2"/>
  <c r="D963" i="2"/>
  <c r="D961" i="2"/>
  <c r="F963" i="2"/>
  <c r="J961" i="2"/>
  <c r="E961" i="2"/>
  <c r="C974" i="2"/>
  <c r="M975" i="2"/>
  <c r="N973" i="2"/>
  <c r="M974" i="2"/>
  <c r="M973" i="2"/>
  <c r="N975" i="2"/>
  <c r="C973" i="2"/>
  <c r="C975" i="2"/>
  <c r="L974" i="2"/>
  <c r="D974" i="2"/>
  <c r="O973" i="2"/>
  <c r="L973" i="2"/>
  <c r="I973" i="2"/>
  <c r="H973" i="2"/>
  <c r="D975" i="2"/>
  <c r="F973" i="2"/>
  <c r="D973" i="2"/>
  <c r="F975" i="2"/>
  <c r="J973" i="2"/>
  <c r="E973" i="2"/>
  <c r="C986" i="2"/>
  <c r="M987" i="2"/>
  <c r="M986" i="2"/>
  <c r="N987" i="2"/>
  <c r="M985" i="2"/>
  <c r="N985" i="2"/>
  <c r="L986" i="2"/>
  <c r="D986" i="2"/>
  <c r="L985" i="2"/>
  <c r="J985" i="2"/>
  <c r="I985" i="2"/>
  <c r="H985" i="2"/>
  <c r="F985" i="2"/>
  <c r="F987" i="2"/>
  <c r="C987" i="2"/>
  <c r="E985" i="2"/>
  <c r="C985" i="2"/>
  <c r="D987" i="2"/>
  <c r="O985" i="2"/>
  <c r="D985" i="2"/>
  <c r="C998" i="2"/>
  <c r="M999" i="2"/>
  <c r="N997" i="2"/>
  <c r="M998" i="2"/>
  <c r="M997" i="2"/>
  <c r="N999" i="2"/>
  <c r="O997" i="2"/>
  <c r="I997" i="2"/>
  <c r="H997" i="2"/>
  <c r="J997" i="2"/>
  <c r="E997" i="2"/>
  <c r="D997" i="2"/>
  <c r="C997" i="2"/>
  <c r="D998" i="2"/>
  <c r="F999" i="2"/>
  <c r="C999" i="2"/>
  <c r="L998" i="2"/>
  <c r="L997" i="2"/>
  <c r="D999" i="2"/>
  <c r="F997" i="2"/>
  <c r="C1010" i="2"/>
  <c r="M1011" i="2"/>
  <c r="M1010" i="2"/>
  <c r="N1011" i="2"/>
  <c r="M1009" i="2"/>
  <c r="N1009" i="2"/>
  <c r="E1009" i="2"/>
  <c r="D1009" i="2"/>
  <c r="C1009" i="2"/>
  <c r="F1011" i="2"/>
  <c r="D1011" i="2"/>
  <c r="C1011" i="2"/>
  <c r="O1009" i="2"/>
  <c r="I1009" i="2"/>
  <c r="D1010" i="2"/>
  <c r="J1009" i="2"/>
  <c r="H1009" i="2"/>
  <c r="F1009" i="2"/>
  <c r="L1010" i="2"/>
  <c r="L1009" i="2"/>
  <c r="C1022" i="2"/>
  <c r="M1023" i="2"/>
  <c r="N1021" i="2"/>
  <c r="M1022" i="2"/>
  <c r="M1021" i="2"/>
  <c r="N1023" i="2"/>
  <c r="O1021" i="2"/>
  <c r="I1021" i="2"/>
  <c r="H1021" i="2"/>
  <c r="F1021" i="2"/>
  <c r="J1021" i="2"/>
  <c r="E1021" i="2"/>
  <c r="D1021" i="2"/>
  <c r="C1021" i="2"/>
  <c r="L1022" i="2"/>
  <c r="L1021" i="2"/>
  <c r="D1023" i="2"/>
  <c r="D1022" i="2"/>
  <c r="F1023" i="2"/>
  <c r="C1023" i="2"/>
  <c r="C1034" i="2"/>
  <c r="M1035" i="2"/>
  <c r="M1034" i="2"/>
  <c r="N1035" i="2"/>
  <c r="M1033" i="2"/>
  <c r="N1033" i="2"/>
  <c r="I1033" i="2"/>
  <c r="H1033" i="2"/>
  <c r="F1033" i="2"/>
  <c r="E1033" i="2"/>
  <c r="D1033" i="2"/>
  <c r="C1033" i="2"/>
  <c r="L1034" i="2"/>
  <c r="L1033" i="2"/>
  <c r="D1035" i="2"/>
  <c r="O1033" i="2"/>
  <c r="D1034" i="2"/>
  <c r="J1033" i="2"/>
  <c r="F1035" i="2"/>
  <c r="C1035" i="2"/>
  <c r="C1046" i="2"/>
  <c r="M1047" i="2"/>
  <c r="N1045" i="2"/>
  <c r="M1046" i="2"/>
  <c r="M1045" i="2"/>
  <c r="N1047" i="2"/>
  <c r="O1045" i="2"/>
  <c r="J1045" i="2"/>
  <c r="I1045" i="2"/>
  <c r="H1045" i="2"/>
  <c r="E1045" i="2"/>
  <c r="D1045" i="2"/>
  <c r="C1045" i="2"/>
  <c r="D1046" i="2"/>
  <c r="F1047" i="2"/>
  <c r="C1047" i="2"/>
  <c r="F1045" i="2"/>
  <c r="L1046" i="2"/>
  <c r="L1045" i="2"/>
  <c r="D1047" i="2"/>
  <c r="C1058" i="2"/>
  <c r="M1059" i="2"/>
  <c r="M1058" i="2"/>
  <c r="N1059" i="2"/>
  <c r="M1057" i="2"/>
  <c r="N1057" i="2"/>
  <c r="F1057" i="2"/>
  <c r="D1058" i="2"/>
  <c r="H1057" i="2"/>
  <c r="C1059" i="2"/>
  <c r="J1057" i="2"/>
  <c r="L1057" i="2"/>
  <c r="C1057" i="2"/>
  <c r="F1059" i="2"/>
  <c r="L1058" i="2"/>
  <c r="D1059" i="2"/>
  <c r="I1057" i="2"/>
  <c r="D1057" i="2"/>
  <c r="O1057" i="2"/>
  <c r="E1057" i="2"/>
  <c r="C1070" i="2"/>
  <c r="M1071" i="2"/>
  <c r="N1069" i="2"/>
  <c r="M1070" i="2"/>
  <c r="M1069" i="2"/>
  <c r="F1069" i="2"/>
  <c r="N1071" i="2"/>
  <c r="D1071" i="2"/>
  <c r="L1070" i="2"/>
  <c r="D1070" i="2"/>
  <c r="L1069" i="2"/>
  <c r="C1071" i="2"/>
  <c r="J1069" i="2"/>
  <c r="H1069" i="2"/>
  <c r="C1069" i="2"/>
  <c r="F1071" i="2"/>
  <c r="D1069" i="2"/>
  <c r="I1069" i="2"/>
  <c r="O1069" i="2"/>
  <c r="E1069" i="2"/>
  <c r="C1082" i="2"/>
  <c r="M1083" i="2"/>
  <c r="M1082" i="2"/>
  <c r="N1083" i="2"/>
  <c r="M1081" i="2"/>
  <c r="N1081" i="2"/>
  <c r="F1083" i="2"/>
  <c r="D1083" i="2"/>
  <c r="C1083" i="2"/>
  <c r="E1081" i="2"/>
  <c r="L1082" i="2"/>
  <c r="I1081" i="2"/>
  <c r="L1081" i="2"/>
  <c r="J1081" i="2"/>
  <c r="D1081" i="2"/>
  <c r="O1081" i="2"/>
  <c r="H1081" i="2"/>
  <c r="D1082" i="2"/>
  <c r="C1081" i="2"/>
  <c r="F1081" i="2"/>
  <c r="C1094" i="2"/>
  <c r="M1095" i="2"/>
  <c r="N1093" i="2"/>
  <c r="M1094" i="2"/>
  <c r="M1093" i="2"/>
  <c r="N1095" i="2"/>
  <c r="I1093" i="2"/>
  <c r="E1093" i="2"/>
  <c r="C1095" i="2"/>
  <c r="L1094" i="2"/>
  <c r="L1093" i="2"/>
  <c r="C1093" i="2"/>
  <c r="D1093" i="2"/>
  <c r="F1095" i="2"/>
  <c r="F1093" i="2"/>
  <c r="H1093" i="2"/>
  <c r="D1095" i="2"/>
  <c r="J1093" i="2"/>
  <c r="D1094" i="2"/>
  <c r="O1093" i="2"/>
  <c r="C1106" i="2"/>
  <c r="M1107" i="2"/>
  <c r="M1106" i="2"/>
  <c r="N1107" i="2"/>
  <c r="M1105" i="2"/>
  <c r="N1105" i="2"/>
  <c r="D1107" i="2"/>
  <c r="C1105" i="2"/>
  <c r="F1107" i="2"/>
  <c r="L1106" i="2"/>
  <c r="I1105" i="2"/>
  <c r="C1107" i="2"/>
  <c r="L1105" i="2"/>
  <c r="E1105" i="2"/>
  <c r="J1105" i="2"/>
  <c r="D1105" i="2"/>
  <c r="O1105" i="2"/>
  <c r="H1105" i="2"/>
  <c r="D1106" i="2"/>
  <c r="F1105" i="2"/>
  <c r="C1118" i="2"/>
  <c r="M1119" i="2"/>
  <c r="M1118" i="2"/>
  <c r="M1117" i="2"/>
  <c r="N1119" i="2"/>
  <c r="N1117" i="2"/>
  <c r="C1117" i="2"/>
  <c r="E1117" i="2"/>
  <c r="L1118" i="2"/>
  <c r="D1119" i="2"/>
  <c r="C1119" i="2"/>
  <c r="I1117" i="2"/>
  <c r="D1117" i="2"/>
  <c r="L1117" i="2"/>
  <c r="F1117" i="2"/>
  <c r="H1117" i="2"/>
  <c r="F1119" i="2"/>
  <c r="J1117" i="2"/>
  <c r="D1118" i="2"/>
  <c r="O1117" i="2"/>
  <c r="C1130" i="2"/>
  <c r="M1131" i="2"/>
  <c r="M1130" i="2"/>
  <c r="N1131" i="2"/>
  <c r="M1129" i="2"/>
  <c r="N1129" i="2"/>
  <c r="C1129" i="2"/>
  <c r="D1130" i="2"/>
  <c r="O1129" i="2"/>
  <c r="C1131" i="2"/>
  <c r="L1130" i="2"/>
  <c r="J1129" i="2"/>
  <c r="I1129" i="2"/>
  <c r="D1131" i="2"/>
  <c r="F1129" i="2"/>
  <c r="D1129" i="2"/>
  <c r="H1129" i="2"/>
  <c r="F1131" i="2"/>
  <c r="L1129" i="2"/>
  <c r="E1129" i="2"/>
  <c r="C1142" i="2"/>
  <c r="M1143" i="2"/>
  <c r="M1142" i="2"/>
  <c r="M1141" i="2"/>
  <c r="N1141" i="2"/>
  <c r="N1143" i="2"/>
  <c r="E1141" i="2"/>
  <c r="D1142" i="2"/>
  <c r="J1141" i="2"/>
  <c r="F1143" i="2"/>
  <c r="D1143" i="2"/>
  <c r="F1141" i="2"/>
  <c r="C1141" i="2"/>
  <c r="D1141" i="2"/>
  <c r="L1142" i="2"/>
  <c r="C1143" i="2"/>
  <c r="H1141" i="2"/>
  <c r="I1141" i="2"/>
  <c r="L1141" i="2"/>
  <c r="O1141" i="2"/>
  <c r="C1154" i="2"/>
  <c r="M1155" i="2"/>
  <c r="M1154" i="2"/>
  <c r="N1155" i="2"/>
  <c r="M1153" i="2"/>
  <c r="N1153" i="2"/>
  <c r="E1153" i="2"/>
  <c r="D1153" i="2"/>
  <c r="I1153" i="2"/>
  <c r="H1153" i="2"/>
  <c r="F1153" i="2"/>
  <c r="C1153" i="2"/>
  <c r="D1155" i="2"/>
  <c r="F1155" i="2"/>
  <c r="J1153" i="2"/>
  <c r="L1154" i="2"/>
  <c r="O1153" i="2"/>
  <c r="L1153" i="2"/>
  <c r="C1155" i="2"/>
  <c r="D1154" i="2"/>
  <c r="C1166" i="2"/>
  <c r="M1167" i="2"/>
  <c r="M1166" i="2"/>
  <c r="M1165" i="2"/>
  <c r="N1167" i="2"/>
  <c r="N1165" i="2"/>
  <c r="F1167" i="2"/>
  <c r="C1167" i="2"/>
  <c r="D1166" i="2"/>
  <c r="J1165" i="2"/>
  <c r="L1166" i="2"/>
  <c r="L1165" i="2"/>
  <c r="H1165" i="2"/>
  <c r="D1167" i="2"/>
  <c r="C1165" i="2"/>
  <c r="I1165" i="2"/>
  <c r="O1165" i="2"/>
  <c r="E1165" i="2"/>
  <c r="F1165" i="2"/>
  <c r="D1165" i="2"/>
  <c r="C1178" i="2"/>
  <c r="M1179" i="2"/>
  <c r="M1178" i="2"/>
  <c r="N1179" i="2"/>
  <c r="M1177" i="2"/>
  <c r="N1177" i="2"/>
  <c r="E1177" i="2"/>
  <c r="C1177" i="2"/>
  <c r="F1177" i="2"/>
  <c r="F1179" i="2"/>
  <c r="C1179" i="2"/>
  <c r="D1178" i="2"/>
  <c r="D1177" i="2"/>
  <c r="J1177" i="2"/>
  <c r="L1178" i="2"/>
  <c r="L1177" i="2"/>
  <c r="H1177" i="2"/>
  <c r="D1179" i="2"/>
  <c r="I1177" i="2"/>
  <c r="O1177" i="2"/>
  <c r="C1190" i="2"/>
  <c r="M1191" i="2"/>
  <c r="M1190" i="2"/>
  <c r="M1189" i="2"/>
  <c r="N1189" i="2"/>
  <c r="D1190" i="2"/>
  <c r="N1191" i="2"/>
  <c r="I1189" i="2"/>
  <c r="H1189" i="2"/>
  <c r="E1189" i="2"/>
  <c r="C1189" i="2"/>
  <c r="D1191" i="2"/>
  <c r="F1189" i="2"/>
  <c r="F1191" i="2"/>
  <c r="C1191" i="2"/>
  <c r="J1189" i="2"/>
  <c r="D1189" i="2"/>
  <c r="O1189" i="2"/>
  <c r="L1190" i="2"/>
  <c r="L1189" i="2"/>
  <c r="C26" i="4"/>
  <c r="C27" i="4"/>
  <c r="C25" i="4"/>
  <c r="H25" i="4"/>
  <c r="N25" i="4"/>
  <c r="F27" i="4"/>
  <c r="F25" i="4"/>
  <c r="G25" i="4"/>
  <c r="D27" i="4"/>
  <c r="E25" i="4"/>
  <c r="D25" i="4"/>
  <c r="D26" i="4"/>
  <c r="C74" i="4"/>
  <c r="C75" i="4"/>
  <c r="H73" i="4"/>
  <c r="N73" i="4"/>
  <c r="F75" i="4"/>
  <c r="D74" i="4"/>
  <c r="F73" i="4"/>
  <c r="C73" i="4"/>
  <c r="G73" i="4"/>
  <c r="D75" i="4"/>
  <c r="E73" i="4"/>
  <c r="G75" i="4"/>
  <c r="D73" i="4"/>
  <c r="M133" i="4"/>
  <c r="C134" i="4"/>
  <c r="C133" i="4"/>
  <c r="C135" i="4"/>
  <c r="D135" i="4"/>
  <c r="H133" i="4"/>
  <c r="G133" i="4"/>
  <c r="N133" i="4"/>
  <c r="F135" i="4"/>
  <c r="D134" i="4"/>
  <c r="F133" i="4"/>
  <c r="E133" i="4"/>
  <c r="G135" i="4"/>
  <c r="J133" i="4" a="1"/>
  <c r="J133" i="4" s="1"/>
  <c r="D133" i="4"/>
  <c r="M169" i="4"/>
  <c r="C170" i="4"/>
  <c r="C171" i="4"/>
  <c r="G171" i="4"/>
  <c r="C169" i="4"/>
  <c r="H169" i="4"/>
  <c r="G169" i="4"/>
  <c r="F171" i="4"/>
  <c r="F169" i="4"/>
  <c r="E169" i="4"/>
  <c r="D170" i="4"/>
  <c r="N169" i="4"/>
  <c r="D171" i="4"/>
  <c r="D169" i="4"/>
  <c r="C206" i="4"/>
  <c r="C207" i="4"/>
  <c r="D206" i="4"/>
  <c r="H205" i="4"/>
  <c r="F207" i="4"/>
  <c r="F205" i="4"/>
  <c r="G207" i="4"/>
  <c r="C205" i="4"/>
  <c r="E205" i="4"/>
  <c r="J205" i="4" a="1"/>
  <c r="J205" i="4" s="1"/>
  <c r="N205" i="4"/>
  <c r="G205" i="4"/>
  <c r="D207" i="4"/>
  <c r="D205" i="4"/>
  <c r="C254" i="4"/>
  <c r="C255" i="4"/>
  <c r="C253" i="4"/>
  <c r="G255" i="4"/>
  <c r="H253" i="4"/>
  <c r="F255" i="4"/>
  <c r="F253" i="4"/>
  <c r="E253" i="4"/>
  <c r="G253" i="4"/>
  <c r="N253" i="4"/>
  <c r="D254" i="4"/>
  <c r="D255" i="4"/>
  <c r="D253" i="4"/>
  <c r="C290" i="4"/>
  <c r="G291" i="4"/>
  <c r="C291" i="4"/>
  <c r="H289" i="4"/>
  <c r="F291" i="4"/>
  <c r="F289" i="4"/>
  <c r="E289" i="4"/>
  <c r="G289" i="4"/>
  <c r="J289" i="4" a="1"/>
  <c r="J289" i="4" s="1"/>
  <c r="C289" i="4"/>
  <c r="N289" i="4"/>
  <c r="D290" i="4"/>
  <c r="D291" i="4"/>
  <c r="D289" i="4"/>
  <c r="M337" i="4"/>
  <c r="C338" i="4"/>
  <c r="F339" i="4"/>
  <c r="N337" i="4"/>
  <c r="J337" i="4" a="1"/>
  <c r="J337" i="4" s="1"/>
  <c r="D337" i="4"/>
  <c r="D339" i="4"/>
  <c r="G339" i="4"/>
  <c r="E337" i="4"/>
  <c r="F337" i="4"/>
  <c r="D338" i="4"/>
  <c r="G337" i="4"/>
  <c r="C337" i="4"/>
  <c r="C339" i="4"/>
  <c r="H337" i="4"/>
  <c r="C386" i="4"/>
  <c r="F387" i="4"/>
  <c r="N385" i="4"/>
  <c r="F385" i="4"/>
  <c r="C387" i="4"/>
  <c r="D387" i="4"/>
  <c r="J385" i="4" a="1"/>
  <c r="J385" i="4" s="1"/>
  <c r="G387" i="4"/>
  <c r="E385" i="4"/>
  <c r="C385" i="4"/>
  <c r="D385" i="4"/>
  <c r="D386" i="4"/>
  <c r="G385" i="4"/>
  <c r="H385" i="4"/>
  <c r="C410" i="4"/>
  <c r="H409" i="4"/>
  <c r="C409" i="4"/>
  <c r="F411" i="4"/>
  <c r="D411" i="4"/>
  <c r="G411" i="4"/>
  <c r="E409" i="4"/>
  <c r="D409" i="4"/>
  <c r="N409" i="4"/>
  <c r="D410" i="4"/>
  <c r="F409" i="4"/>
  <c r="G409" i="4"/>
  <c r="C411" i="4"/>
  <c r="M469" i="4"/>
  <c r="C470" i="4"/>
  <c r="C471" i="4"/>
  <c r="D471" i="4"/>
  <c r="D470" i="4"/>
  <c r="F471" i="4"/>
  <c r="N469" i="4"/>
  <c r="E469" i="4"/>
  <c r="J469" i="4" a="1"/>
  <c r="J469" i="4" s="1"/>
  <c r="H469" i="4"/>
  <c r="G469" i="4"/>
  <c r="F469" i="4"/>
  <c r="D469" i="4"/>
  <c r="C469" i="4"/>
  <c r="G471" i="4"/>
  <c r="M505" i="4"/>
  <c r="C506" i="4"/>
  <c r="C507" i="4"/>
  <c r="H505" i="4"/>
  <c r="G505" i="4"/>
  <c r="F505" i="4"/>
  <c r="J505" i="4" a="1"/>
  <c r="J505" i="4" s="1"/>
  <c r="D505" i="4"/>
  <c r="C505" i="4"/>
  <c r="G507" i="4"/>
  <c r="D507" i="4"/>
  <c r="D506" i="4"/>
  <c r="F507" i="4"/>
  <c r="N505" i="4"/>
  <c r="E505" i="4"/>
  <c r="C542" i="4"/>
  <c r="C543" i="4"/>
  <c r="D543" i="4"/>
  <c r="D542" i="4"/>
  <c r="F543" i="4"/>
  <c r="N541" i="4"/>
  <c r="E541" i="4"/>
  <c r="H541" i="4"/>
  <c r="G541" i="4"/>
  <c r="F541" i="4"/>
  <c r="D541" i="4"/>
  <c r="C541" i="4"/>
  <c r="G543" i="4"/>
  <c r="J541" i="4" a="1"/>
  <c r="J541" i="4" s="1"/>
  <c r="C578" i="4"/>
  <c r="C579" i="4"/>
  <c r="H577" i="4"/>
  <c r="G577" i="4"/>
  <c r="F577" i="4"/>
  <c r="D577" i="4"/>
  <c r="C577" i="4"/>
  <c r="G579" i="4"/>
  <c r="D579" i="4"/>
  <c r="D578" i="4"/>
  <c r="J577" i="4" a="1"/>
  <c r="J577" i="4" s="1"/>
  <c r="F579" i="4"/>
  <c r="N577" i="4"/>
  <c r="E577" i="4"/>
  <c r="C602" i="4"/>
  <c r="F601" i="4"/>
  <c r="N601" i="4"/>
  <c r="H601" i="4"/>
  <c r="C601" i="4"/>
  <c r="G601" i="4"/>
  <c r="D601" i="4"/>
  <c r="D603" i="4"/>
  <c r="G603" i="4"/>
  <c r="E601" i="4"/>
  <c r="J601" i="4" a="1"/>
  <c r="J601" i="4" s="1"/>
  <c r="D602" i="4"/>
  <c r="F603" i="4"/>
  <c r="C603" i="4"/>
  <c r="C638" i="4"/>
  <c r="H637" i="4"/>
  <c r="C637" i="4"/>
  <c r="G637" i="4"/>
  <c r="D637" i="4"/>
  <c r="D639" i="4"/>
  <c r="F637" i="4"/>
  <c r="G639" i="4"/>
  <c r="E637" i="4"/>
  <c r="N637" i="4"/>
  <c r="D638" i="4"/>
  <c r="F639" i="4"/>
  <c r="C639" i="4"/>
  <c r="C674" i="4"/>
  <c r="K673" i="4"/>
  <c r="M673" i="4"/>
  <c r="F673" i="4"/>
  <c r="L673" i="4"/>
  <c r="H673" i="4"/>
  <c r="C673" i="4"/>
  <c r="I673" i="4"/>
  <c r="D673" i="4"/>
  <c r="D675" i="4"/>
  <c r="G673" i="4"/>
  <c r="G675" i="4"/>
  <c r="E673" i="4"/>
  <c r="J673" i="4" a="1"/>
  <c r="J673" i="4" s="1"/>
  <c r="N673" i="4"/>
  <c r="D674" i="4"/>
  <c r="F675" i="4"/>
  <c r="C675" i="4"/>
  <c r="C698" i="4"/>
  <c r="K697" i="4"/>
  <c r="M697" i="4"/>
  <c r="N697" i="4"/>
  <c r="L697" i="4"/>
  <c r="H697" i="4"/>
  <c r="C697" i="4"/>
  <c r="I697" i="4"/>
  <c r="D697" i="4"/>
  <c r="D699" i="4"/>
  <c r="G697" i="4"/>
  <c r="G699" i="4"/>
  <c r="E697" i="4"/>
  <c r="J697" i="4" a="1"/>
  <c r="J697" i="4" s="1"/>
  <c r="F697" i="4"/>
  <c r="D698" i="4"/>
  <c r="F699" i="4"/>
  <c r="C699" i="4"/>
  <c r="M733" i="4"/>
  <c r="C734" i="4"/>
  <c r="D734" i="4"/>
  <c r="H733" i="4"/>
  <c r="K733" i="4"/>
  <c r="C735" i="4"/>
  <c r="C733" i="4"/>
  <c r="F735" i="4"/>
  <c r="D735" i="4"/>
  <c r="G735" i="4"/>
  <c r="I733" i="4"/>
  <c r="N733" i="4"/>
  <c r="J733" i="4" a="1"/>
  <c r="J733" i="4" s="1"/>
  <c r="D733" i="4"/>
  <c r="F733" i="4"/>
  <c r="G733" i="4"/>
  <c r="E733" i="4"/>
  <c r="L733" i="4"/>
  <c r="M769" i="4"/>
  <c r="C770" i="4"/>
  <c r="D769" i="4"/>
  <c r="K769" i="4"/>
  <c r="D771" i="4"/>
  <c r="F771" i="4"/>
  <c r="I769" i="4"/>
  <c r="N769" i="4"/>
  <c r="G771" i="4"/>
  <c r="E769" i="4"/>
  <c r="C769" i="4"/>
  <c r="G769" i="4"/>
  <c r="D770" i="4"/>
  <c r="F769" i="4"/>
  <c r="J769" i="4" a="1"/>
  <c r="J769" i="4" s="1"/>
  <c r="L769" i="4"/>
  <c r="H769" i="4"/>
  <c r="C771" i="4"/>
  <c r="M793" i="4"/>
  <c r="C794" i="4"/>
  <c r="K793" i="4"/>
  <c r="G793" i="4"/>
  <c r="G795" i="4"/>
  <c r="E793" i="4"/>
  <c r="C795" i="4"/>
  <c r="D793" i="4"/>
  <c r="D795" i="4"/>
  <c r="D794" i="4"/>
  <c r="F793" i="4"/>
  <c r="F795" i="4"/>
  <c r="L793" i="4"/>
  <c r="H793" i="4"/>
  <c r="C793" i="4"/>
  <c r="I793" i="4"/>
  <c r="N793" i="4"/>
  <c r="J793" i="4" a="1"/>
  <c r="J793" i="4" s="1"/>
  <c r="C830" i="4"/>
  <c r="K829" i="4"/>
  <c r="M829" i="4"/>
  <c r="D830" i="4"/>
  <c r="F829" i="4"/>
  <c r="D829" i="4"/>
  <c r="L829" i="4"/>
  <c r="F831" i="4"/>
  <c r="C831" i="4"/>
  <c r="H829" i="4"/>
  <c r="N829" i="4"/>
  <c r="I829" i="4"/>
  <c r="G829" i="4"/>
  <c r="J829" i="4" a="1"/>
  <c r="J829" i="4" s="1"/>
  <c r="G831" i="4"/>
  <c r="E829" i="4"/>
  <c r="D831" i="4"/>
  <c r="C829" i="4"/>
  <c r="M877" i="4"/>
  <c r="C878" i="4"/>
  <c r="C879" i="4"/>
  <c r="K877" i="4"/>
  <c r="D879" i="4"/>
  <c r="D877" i="4"/>
  <c r="L877" i="4"/>
  <c r="C877" i="4"/>
  <c r="N877" i="4"/>
  <c r="D878" i="4"/>
  <c r="F877" i="4"/>
  <c r="G877" i="4"/>
  <c r="F879" i="4"/>
  <c r="E877" i="4"/>
  <c r="G879" i="4"/>
  <c r="J877" i="4" a="1"/>
  <c r="J877" i="4" s="1"/>
  <c r="H877" i="4"/>
  <c r="I877" i="4"/>
  <c r="C914" i="4"/>
  <c r="K913" i="4"/>
  <c r="M913" i="4"/>
  <c r="D913" i="4"/>
  <c r="F915" i="4"/>
  <c r="D915" i="4"/>
  <c r="L913" i="4"/>
  <c r="C913" i="4"/>
  <c r="D914" i="4"/>
  <c r="F913" i="4"/>
  <c r="G913" i="4"/>
  <c r="E913" i="4"/>
  <c r="G915" i="4"/>
  <c r="J913" i="4" a="1"/>
  <c r="J913" i="4" s="1"/>
  <c r="N913" i="4"/>
  <c r="H913" i="4"/>
  <c r="I913" i="4"/>
  <c r="C915" i="4"/>
  <c r="M949" i="4"/>
  <c r="C950" i="4"/>
  <c r="K949" i="4"/>
  <c r="H949" i="4"/>
  <c r="G951" i="4"/>
  <c r="C949" i="4"/>
  <c r="F951" i="4"/>
  <c r="I949" i="4"/>
  <c r="F949" i="4"/>
  <c r="G949" i="4"/>
  <c r="E949" i="4"/>
  <c r="D949" i="4"/>
  <c r="L949" i="4"/>
  <c r="J949" i="4" a="1"/>
  <c r="J949" i="4" s="1"/>
  <c r="N949" i="4"/>
  <c r="D951" i="4"/>
  <c r="D950" i="4"/>
  <c r="C951" i="4"/>
  <c r="M985" i="4"/>
  <c r="C986" i="4"/>
  <c r="J985" i="4" a="1"/>
  <c r="J985" i="4" s="1"/>
  <c r="K985" i="4"/>
  <c r="I985" i="4"/>
  <c r="D985" i="4"/>
  <c r="C985" i="4"/>
  <c r="F985" i="4"/>
  <c r="G987" i="4"/>
  <c r="E985" i="4"/>
  <c r="D987" i="4"/>
  <c r="C987" i="4"/>
  <c r="D986" i="4"/>
  <c r="F987" i="4"/>
  <c r="N985" i="4"/>
  <c r="L985" i="4"/>
  <c r="H985" i="4"/>
  <c r="G985" i="4"/>
  <c r="M1021" i="4"/>
  <c r="C1022" i="4"/>
  <c r="C1023" i="4"/>
  <c r="K1021" i="4"/>
  <c r="N1021" i="4"/>
  <c r="D1021" i="4"/>
  <c r="E1021" i="4"/>
  <c r="G1023" i="4"/>
  <c r="J1021" i="4" a="1"/>
  <c r="J1021" i="4" s="1"/>
  <c r="D1023" i="4"/>
  <c r="H1021" i="4"/>
  <c r="I1021" i="4"/>
  <c r="C1021" i="4"/>
  <c r="F1023" i="4"/>
  <c r="L1021" i="4"/>
  <c r="G1021" i="4"/>
  <c r="D1022" i="4"/>
  <c r="F1021" i="4"/>
  <c r="M1057" i="4"/>
  <c r="C1058" i="4"/>
  <c r="K1057" i="4"/>
  <c r="D1058" i="4"/>
  <c r="G1059" i="4"/>
  <c r="G1057" i="4"/>
  <c r="D1059" i="4"/>
  <c r="E1057" i="4"/>
  <c r="F1057" i="4"/>
  <c r="F1059" i="4"/>
  <c r="L1057" i="4"/>
  <c r="J1057" i="4" a="1"/>
  <c r="J1057" i="4" s="1"/>
  <c r="H1057" i="4"/>
  <c r="C1059" i="4"/>
  <c r="C1057" i="4"/>
  <c r="N1057" i="4"/>
  <c r="D1057" i="4"/>
  <c r="I1057" i="4"/>
  <c r="M1081" i="4"/>
  <c r="C1082" i="4"/>
  <c r="K1081" i="4"/>
  <c r="F1081" i="4"/>
  <c r="D1083" i="4"/>
  <c r="I1081" i="4"/>
  <c r="H1081" i="4"/>
  <c r="C1081" i="4"/>
  <c r="G1083" i="4"/>
  <c r="E1081" i="4"/>
  <c r="F1083" i="4"/>
  <c r="N1081" i="4"/>
  <c r="J1081" i="4" a="1"/>
  <c r="J1081" i="4" s="1"/>
  <c r="D1082" i="4"/>
  <c r="G1081" i="4"/>
  <c r="D1081" i="4"/>
  <c r="L1081" i="4"/>
  <c r="C1083" i="4"/>
  <c r="C1106" i="4"/>
  <c r="K1105" i="4"/>
  <c r="M1105" i="4"/>
  <c r="C1107" i="4"/>
  <c r="H1105" i="4"/>
  <c r="N1105" i="4"/>
  <c r="E1105" i="4"/>
  <c r="G1107" i="4"/>
  <c r="D1105" i="4"/>
  <c r="D1107" i="4"/>
  <c r="I1105" i="4"/>
  <c r="F1105" i="4"/>
  <c r="F1107" i="4"/>
  <c r="C1105" i="4"/>
  <c r="L1105" i="4"/>
  <c r="J1105" i="4" a="1"/>
  <c r="J1105" i="4" s="1"/>
  <c r="G1105" i="4"/>
  <c r="D1106" i="4"/>
  <c r="C1142" i="4"/>
  <c r="K1141" i="4"/>
  <c r="M1141" i="4"/>
  <c r="G1143" i="4"/>
  <c r="E1141" i="4"/>
  <c r="D1143" i="4"/>
  <c r="F1141" i="4"/>
  <c r="D1142" i="4"/>
  <c r="F1143" i="4"/>
  <c r="N1141" i="4"/>
  <c r="C1143" i="4"/>
  <c r="L1141" i="4"/>
  <c r="H1141" i="4"/>
  <c r="G1141" i="4"/>
  <c r="J1141" i="4" a="1"/>
  <c r="J1141" i="4" s="1"/>
  <c r="I1141" i="4"/>
  <c r="D1141" i="4"/>
  <c r="C1141" i="4"/>
  <c r="C1178" i="4"/>
  <c r="K1177" i="4"/>
  <c r="M1177" i="4"/>
  <c r="G1179" i="4"/>
  <c r="E1177" i="4"/>
  <c r="D1179" i="4"/>
  <c r="C1179" i="4"/>
  <c r="J1177" i="4" a="1"/>
  <c r="J1177" i="4" s="1"/>
  <c r="D1178" i="4"/>
  <c r="F1179" i="4"/>
  <c r="N1177" i="4"/>
  <c r="F1177" i="4"/>
  <c r="L1177" i="4"/>
  <c r="H1177" i="4"/>
  <c r="G1177" i="4"/>
  <c r="D1177" i="4"/>
  <c r="C1177" i="4"/>
  <c r="I1177" i="4"/>
  <c r="C11" i="2"/>
  <c r="N10" i="2"/>
  <c r="M10" i="4" s="1"/>
  <c r="F12" i="2"/>
  <c r="E10" i="2"/>
  <c r="C10" i="2"/>
  <c r="O10" i="2"/>
  <c r="D11" i="2"/>
  <c r="H10" i="2"/>
  <c r="D12" i="2"/>
  <c r="C12" i="2"/>
  <c r="D10" i="2"/>
  <c r="F10" i="2"/>
  <c r="C35" i="2"/>
  <c r="N34" i="2"/>
  <c r="M34" i="4" s="1"/>
  <c r="E34" i="2"/>
  <c r="D35" i="2"/>
  <c r="O34" i="2"/>
  <c r="C34" i="2"/>
  <c r="H34" i="2"/>
  <c r="F36" i="2"/>
  <c r="D36" i="2"/>
  <c r="F34" i="2"/>
  <c r="C36" i="2"/>
  <c r="D34" i="2"/>
  <c r="J34" i="2"/>
  <c r="J34" i="4" s="1" a="1"/>
  <c r="J34" i="4" s="1"/>
  <c r="C71" i="2"/>
  <c r="N70" i="2"/>
  <c r="M70" i="4" s="1"/>
  <c r="C70" i="2"/>
  <c r="F70" i="2"/>
  <c r="C72" i="2"/>
  <c r="D71" i="2"/>
  <c r="J70" i="2"/>
  <c r="J70" i="4" s="1" a="1"/>
  <c r="J70" i="4" s="1"/>
  <c r="E70" i="2"/>
  <c r="H70" i="2"/>
  <c r="O70" i="2"/>
  <c r="D72" i="2"/>
  <c r="F72" i="2"/>
  <c r="D70" i="2"/>
  <c r="C107" i="2"/>
  <c r="N106" i="2"/>
  <c r="F108" i="2"/>
  <c r="C108" i="2"/>
  <c r="C106" i="2"/>
  <c r="D108" i="2"/>
  <c r="O106" i="2"/>
  <c r="H106" i="2"/>
  <c r="D107" i="2"/>
  <c r="D106" i="2"/>
  <c r="F106" i="2"/>
  <c r="J106" i="2"/>
  <c r="E106" i="2"/>
  <c r="C131" i="2"/>
  <c r="N130" i="2"/>
  <c r="M130" i="4" s="1"/>
  <c r="C132" i="2"/>
  <c r="O130" i="2"/>
  <c r="E130" i="2"/>
  <c r="F132" i="2"/>
  <c r="C130" i="2"/>
  <c r="D132" i="2"/>
  <c r="F130" i="2"/>
  <c r="D131" i="2"/>
  <c r="H130" i="2"/>
  <c r="D130" i="2"/>
  <c r="J130" i="2"/>
  <c r="J130" i="4" s="1" a="1"/>
  <c r="J130" i="4" s="1"/>
  <c r="C167" i="2"/>
  <c r="N166" i="2"/>
  <c r="C168" i="2"/>
  <c r="C166" i="2"/>
  <c r="F166" i="2"/>
  <c r="D166" i="2"/>
  <c r="E166" i="2"/>
  <c r="J166" i="2"/>
  <c r="D168" i="2"/>
  <c r="H166" i="2"/>
  <c r="D167" i="2"/>
  <c r="O166" i="2"/>
  <c r="F168" i="2"/>
  <c r="C203" i="2"/>
  <c r="N202" i="2"/>
  <c r="M202" i="4" s="1"/>
  <c r="J202" i="2"/>
  <c r="C202" i="2"/>
  <c r="D202" i="2"/>
  <c r="H202" i="2"/>
  <c r="O202" i="2"/>
  <c r="D204" i="2"/>
  <c r="E202" i="2"/>
  <c r="D203" i="2"/>
  <c r="F204" i="2"/>
  <c r="C204" i="2"/>
  <c r="F202" i="2"/>
  <c r="C227" i="2"/>
  <c r="N226" i="2"/>
  <c r="C228" i="2"/>
  <c r="F226" i="2"/>
  <c r="J226" i="2"/>
  <c r="D227" i="2"/>
  <c r="E226" i="2"/>
  <c r="H226" i="2"/>
  <c r="D226" i="2"/>
  <c r="F228" i="2"/>
  <c r="D228" i="2"/>
  <c r="O226" i="2"/>
  <c r="C226" i="2"/>
  <c r="C251" i="2"/>
  <c r="N250" i="2"/>
  <c r="M250" i="4" s="1"/>
  <c r="J250" i="2"/>
  <c r="D250" i="2"/>
  <c r="D251" i="2"/>
  <c r="E250" i="2"/>
  <c r="C250" i="2"/>
  <c r="H250" i="2"/>
  <c r="D252" i="2"/>
  <c r="F250" i="2"/>
  <c r="O250" i="2"/>
  <c r="F252" i="2"/>
  <c r="C252" i="2"/>
  <c r="C287" i="2"/>
  <c r="N286" i="2"/>
  <c r="F288" i="2"/>
  <c r="C288" i="2"/>
  <c r="J286" i="2"/>
  <c r="D286" i="2"/>
  <c r="H286" i="2"/>
  <c r="D288" i="2"/>
  <c r="D287" i="2"/>
  <c r="O286" i="2"/>
  <c r="E286" i="2"/>
  <c r="C286" i="2"/>
  <c r="F286" i="2"/>
  <c r="C323" i="2"/>
  <c r="N322" i="2"/>
  <c r="M322" i="4" s="1"/>
  <c r="E322" i="2"/>
  <c r="C324" i="2"/>
  <c r="H322" i="2"/>
  <c r="F322" i="2"/>
  <c r="D323" i="2"/>
  <c r="J322" i="2"/>
  <c r="C322" i="2"/>
  <c r="D324" i="2"/>
  <c r="O322" i="2"/>
  <c r="D322" i="2"/>
  <c r="F324" i="2"/>
  <c r="C347" i="2"/>
  <c r="N346" i="2"/>
  <c r="J346" i="2"/>
  <c r="D346" i="2"/>
  <c r="C348" i="2"/>
  <c r="F346" i="2"/>
  <c r="D348" i="2"/>
  <c r="C346" i="2"/>
  <c r="D347" i="2"/>
  <c r="E346" i="2"/>
  <c r="O346" i="2"/>
  <c r="F348" i="2"/>
  <c r="H346" i="2"/>
  <c r="C383" i="2"/>
  <c r="N382" i="2"/>
  <c r="M382" i="4" s="1"/>
  <c r="F384" i="2"/>
  <c r="E382" i="2"/>
  <c r="H382" i="2"/>
  <c r="D382" i="2"/>
  <c r="O382" i="2"/>
  <c r="F382" i="2"/>
  <c r="D384" i="2"/>
  <c r="C384" i="2"/>
  <c r="D383" i="2"/>
  <c r="C382" i="2"/>
  <c r="J382" i="2"/>
  <c r="J382" i="4" s="1" a="1"/>
  <c r="J382" i="4" s="1"/>
  <c r="C419" i="2"/>
  <c r="F420" i="2"/>
  <c r="N418" i="2"/>
  <c r="H418" i="2"/>
  <c r="C418" i="2"/>
  <c r="J418" i="2"/>
  <c r="D418" i="2"/>
  <c r="E418" i="2"/>
  <c r="D420" i="2"/>
  <c r="O418" i="2"/>
  <c r="F418" i="2"/>
  <c r="D419" i="2"/>
  <c r="C420" i="2"/>
  <c r="C443" i="2"/>
  <c r="N442" i="2"/>
  <c r="M442" i="4" s="1"/>
  <c r="F444" i="2"/>
  <c r="H442" i="2"/>
  <c r="O442" i="2"/>
  <c r="F442" i="2"/>
  <c r="D442" i="2"/>
  <c r="C444" i="2"/>
  <c r="J442" i="2"/>
  <c r="D444" i="2"/>
  <c r="C442" i="2"/>
  <c r="D443" i="2"/>
  <c r="E442" i="2"/>
  <c r="C479" i="2"/>
  <c r="N478" i="2"/>
  <c r="C480" i="2"/>
  <c r="E478" i="2"/>
  <c r="F478" i="2"/>
  <c r="D480" i="2"/>
  <c r="C478" i="2"/>
  <c r="F480" i="2"/>
  <c r="J478" i="2"/>
  <c r="O478" i="2"/>
  <c r="D478" i="2"/>
  <c r="D479" i="2"/>
  <c r="H478" i="2"/>
  <c r="C515" i="2"/>
  <c r="N514" i="2"/>
  <c r="M514" i="4" s="1"/>
  <c r="O514" i="2"/>
  <c r="E514" i="2"/>
  <c r="D516" i="2"/>
  <c r="C514" i="2"/>
  <c r="F514" i="2"/>
  <c r="D514" i="2"/>
  <c r="C516" i="2"/>
  <c r="J514" i="2"/>
  <c r="F516" i="2"/>
  <c r="H514" i="2"/>
  <c r="D515" i="2"/>
  <c r="C551" i="2"/>
  <c r="N550" i="2"/>
  <c r="C552" i="2"/>
  <c r="F552" i="2"/>
  <c r="F550" i="2"/>
  <c r="D552" i="2"/>
  <c r="C550" i="2"/>
  <c r="J550" i="2"/>
  <c r="J550" i="4" s="1" a="1"/>
  <c r="J550" i="4" s="1"/>
  <c r="O550" i="2"/>
  <c r="D550" i="2"/>
  <c r="E550" i="2"/>
  <c r="D551" i="2"/>
  <c r="H550" i="2"/>
  <c r="C587" i="2"/>
  <c r="N586" i="2"/>
  <c r="M586" i="4" s="1"/>
  <c r="D588" i="2"/>
  <c r="O586" i="2"/>
  <c r="F588" i="2"/>
  <c r="C586" i="2"/>
  <c r="E586" i="2"/>
  <c r="F586" i="2"/>
  <c r="D586" i="2"/>
  <c r="J586" i="2"/>
  <c r="H586" i="2"/>
  <c r="D587" i="2"/>
  <c r="C588" i="2"/>
  <c r="C611" i="2"/>
  <c r="N610" i="2"/>
  <c r="D612" i="2"/>
  <c r="C610" i="2"/>
  <c r="O610" i="2"/>
  <c r="E610" i="2"/>
  <c r="C612" i="2"/>
  <c r="F610" i="2"/>
  <c r="D610" i="2"/>
  <c r="J610" i="2"/>
  <c r="F612" i="2"/>
  <c r="H610" i="2"/>
  <c r="D611" i="2"/>
  <c r="C647" i="2"/>
  <c r="N646" i="2"/>
  <c r="M646" i="4" s="1"/>
  <c r="D648" i="2"/>
  <c r="F648" i="2"/>
  <c r="F646" i="2"/>
  <c r="C648" i="2"/>
  <c r="C646" i="2"/>
  <c r="J646" i="2"/>
  <c r="O646" i="2"/>
  <c r="D646" i="2"/>
  <c r="E646" i="2"/>
  <c r="D647" i="2"/>
  <c r="H646" i="2"/>
  <c r="C683" i="2"/>
  <c r="M682" i="2"/>
  <c r="M684" i="2"/>
  <c r="M683" i="2"/>
  <c r="N684" i="2"/>
  <c r="N682" i="2"/>
  <c r="L683" i="2"/>
  <c r="L682" i="2"/>
  <c r="D682" i="2"/>
  <c r="I682" i="2"/>
  <c r="D684" i="2"/>
  <c r="D683" i="2"/>
  <c r="O682" i="2"/>
  <c r="E682" i="2"/>
  <c r="F682" i="2"/>
  <c r="H682" i="2"/>
  <c r="C682" i="2"/>
  <c r="F684" i="2"/>
  <c r="C684" i="2"/>
  <c r="J682" i="2"/>
  <c r="C731" i="2"/>
  <c r="M730" i="2"/>
  <c r="M732" i="2"/>
  <c r="M731" i="2"/>
  <c r="N732" i="2"/>
  <c r="D731" i="2"/>
  <c r="N730" i="2"/>
  <c r="F730" i="2"/>
  <c r="E730" i="2"/>
  <c r="C730" i="2"/>
  <c r="D730" i="2"/>
  <c r="H730" i="2"/>
  <c r="F732" i="2"/>
  <c r="C732" i="2"/>
  <c r="J730" i="2"/>
  <c r="D732" i="2"/>
  <c r="I730" i="2"/>
  <c r="L730" i="2"/>
  <c r="O730" i="2"/>
  <c r="L731" i="2"/>
  <c r="C767" i="2"/>
  <c r="M766" i="2"/>
  <c r="M768" i="2"/>
  <c r="M767" i="2"/>
  <c r="N768" i="2"/>
  <c r="D767" i="2"/>
  <c r="N766" i="2"/>
  <c r="H766" i="2"/>
  <c r="F768" i="2"/>
  <c r="C768" i="2"/>
  <c r="J766" i="2"/>
  <c r="D768" i="2"/>
  <c r="L767" i="2"/>
  <c r="L766" i="2"/>
  <c r="C766" i="2"/>
  <c r="I766" i="2"/>
  <c r="O766" i="2"/>
  <c r="E766" i="2"/>
  <c r="D766" i="2"/>
  <c r="F766" i="2"/>
  <c r="C803" i="2"/>
  <c r="M802" i="2"/>
  <c r="M804" i="2"/>
  <c r="M803" i="2"/>
  <c r="N804" i="2"/>
  <c r="N802" i="2"/>
  <c r="O802" i="2"/>
  <c r="L803" i="2"/>
  <c r="D803" i="2"/>
  <c r="L802" i="2"/>
  <c r="F802" i="2"/>
  <c r="J802" i="2"/>
  <c r="I802" i="2"/>
  <c r="H802" i="2"/>
  <c r="F804" i="2"/>
  <c r="C804" i="2"/>
  <c r="E802" i="2"/>
  <c r="C802" i="2"/>
  <c r="D804" i="2"/>
  <c r="D802" i="2"/>
  <c r="C827" i="2"/>
  <c r="M826" i="2"/>
  <c r="M828" i="2"/>
  <c r="M827" i="2"/>
  <c r="N828" i="2"/>
  <c r="N826" i="2"/>
  <c r="C828" i="2"/>
  <c r="F826" i="2"/>
  <c r="O826" i="2"/>
  <c r="D827" i="2"/>
  <c r="F828" i="2"/>
  <c r="J826" i="2"/>
  <c r="H826" i="2"/>
  <c r="L826" i="2"/>
  <c r="L827" i="2"/>
  <c r="D828" i="2"/>
  <c r="C826" i="2"/>
  <c r="E826" i="2"/>
  <c r="D826" i="2"/>
  <c r="I826" i="2"/>
  <c r="C863" i="2"/>
  <c r="M863" i="2"/>
  <c r="M862" i="2"/>
  <c r="M864" i="2"/>
  <c r="N864" i="2"/>
  <c r="D863" i="2"/>
  <c r="N862" i="2"/>
  <c r="F862" i="2"/>
  <c r="L863" i="2"/>
  <c r="L862" i="2"/>
  <c r="I862" i="2"/>
  <c r="D862" i="2"/>
  <c r="F864" i="2"/>
  <c r="J862" i="2"/>
  <c r="H862" i="2"/>
  <c r="E862" i="2"/>
  <c r="O862" i="2"/>
  <c r="C864" i="2"/>
  <c r="C862" i="2"/>
  <c r="D864" i="2"/>
  <c r="C899" i="2"/>
  <c r="M900" i="2"/>
  <c r="M899" i="2"/>
  <c r="M898" i="2"/>
  <c r="N900" i="2"/>
  <c r="N898" i="2"/>
  <c r="J898" i="2"/>
  <c r="H898" i="2"/>
  <c r="C898" i="2"/>
  <c r="D898" i="2"/>
  <c r="D899" i="2"/>
  <c r="F900" i="2"/>
  <c r="C900" i="2"/>
  <c r="D900" i="2"/>
  <c r="L899" i="2"/>
  <c r="E898" i="2"/>
  <c r="O898" i="2"/>
  <c r="I898" i="2"/>
  <c r="L898" i="2"/>
  <c r="F898" i="2"/>
  <c r="C935" i="2"/>
  <c r="M936" i="2"/>
  <c r="M935" i="2"/>
  <c r="M934" i="2"/>
  <c r="N936" i="2"/>
  <c r="N934" i="2"/>
  <c r="C936" i="2"/>
  <c r="L935" i="2"/>
  <c r="J934" i="2"/>
  <c r="D934" i="2"/>
  <c r="L934" i="2"/>
  <c r="F934" i="2"/>
  <c r="D936" i="2"/>
  <c r="H934" i="2"/>
  <c r="C934" i="2"/>
  <c r="I934" i="2"/>
  <c r="F936" i="2"/>
  <c r="E934" i="2"/>
  <c r="D935" i="2"/>
  <c r="O934" i="2"/>
  <c r="C971" i="2"/>
  <c r="M972" i="2"/>
  <c r="M971" i="2"/>
  <c r="M970" i="2"/>
  <c r="N972" i="2"/>
  <c r="N970" i="2"/>
  <c r="I970" i="2"/>
  <c r="L971" i="2"/>
  <c r="D970" i="2"/>
  <c r="O970" i="2"/>
  <c r="H970" i="2"/>
  <c r="D972" i="2"/>
  <c r="J970" i="2"/>
  <c r="L970" i="2"/>
  <c r="F972" i="2"/>
  <c r="E970" i="2"/>
  <c r="C972" i="2"/>
  <c r="D971" i="2"/>
  <c r="F970" i="2"/>
  <c r="C970" i="2"/>
  <c r="C995" i="2"/>
  <c r="M996" i="2"/>
  <c r="M995" i="2"/>
  <c r="M994" i="2"/>
  <c r="N996" i="2"/>
  <c r="N994" i="2"/>
  <c r="H994" i="2"/>
  <c r="D995" i="2"/>
  <c r="I994" i="2"/>
  <c r="L995" i="2"/>
  <c r="E994" i="2"/>
  <c r="D994" i="2"/>
  <c r="F996" i="2"/>
  <c r="D996" i="2"/>
  <c r="F994" i="2"/>
  <c r="L994" i="2"/>
  <c r="J994" i="2"/>
  <c r="C996" i="2"/>
  <c r="O994" i="2"/>
  <c r="C994" i="2"/>
  <c r="C1031" i="2"/>
  <c r="M1032" i="2"/>
  <c r="M1031" i="2"/>
  <c r="M1030" i="2"/>
  <c r="N1032" i="2"/>
  <c r="N1030" i="2"/>
  <c r="L1031" i="2"/>
  <c r="D1031" i="2"/>
  <c r="D1030" i="2"/>
  <c r="E1030" i="2"/>
  <c r="I1030" i="2"/>
  <c r="J1030" i="2"/>
  <c r="D1032" i="2"/>
  <c r="F1032" i="2"/>
  <c r="O1030" i="2"/>
  <c r="L1030" i="2"/>
  <c r="C1032" i="2"/>
  <c r="H1030" i="2"/>
  <c r="F1030" i="2"/>
  <c r="C1030" i="2"/>
  <c r="C1067" i="2"/>
  <c r="M1068" i="2"/>
  <c r="M1067" i="2"/>
  <c r="M1066" i="2"/>
  <c r="N1068" i="2"/>
  <c r="N1066" i="2"/>
  <c r="H1066" i="2"/>
  <c r="D1067" i="2"/>
  <c r="C1068" i="2"/>
  <c r="C1066" i="2"/>
  <c r="L1067" i="2"/>
  <c r="D1066" i="2"/>
  <c r="L1066" i="2"/>
  <c r="I1066" i="2"/>
  <c r="J1066" i="2"/>
  <c r="O1066" i="2"/>
  <c r="F1068" i="2"/>
  <c r="E1066" i="2"/>
  <c r="D1068" i="2"/>
  <c r="F1066" i="2"/>
  <c r="C1091" i="2"/>
  <c r="M1092" i="2"/>
  <c r="M1091" i="2"/>
  <c r="M1090" i="2"/>
  <c r="N1092" i="2"/>
  <c r="N1090" i="2"/>
  <c r="C1090" i="2"/>
  <c r="E1090" i="2"/>
  <c r="L1090" i="2"/>
  <c r="I1090" i="2"/>
  <c r="D1092" i="2"/>
  <c r="L1091" i="2"/>
  <c r="D1091" i="2"/>
  <c r="C1092" i="2"/>
  <c r="H1090" i="2"/>
  <c r="D1090" i="2"/>
  <c r="F1092" i="2"/>
  <c r="F1090" i="2"/>
  <c r="J1090" i="2"/>
  <c r="O1090" i="2"/>
  <c r="C1127" i="2"/>
  <c r="M1128" i="2"/>
  <c r="M1127" i="2"/>
  <c r="M1126" i="2"/>
  <c r="N1128" i="2"/>
  <c r="N1126" i="2"/>
  <c r="D1128" i="2"/>
  <c r="C1126" i="2"/>
  <c r="D1126" i="2"/>
  <c r="J1126" i="2"/>
  <c r="O1126" i="2"/>
  <c r="D1127" i="2"/>
  <c r="L1126" i="2"/>
  <c r="E1126" i="2"/>
  <c r="F1128" i="2"/>
  <c r="F1126" i="2"/>
  <c r="C1128" i="2"/>
  <c r="L1127" i="2"/>
  <c r="H1126" i="2"/>
  <c r="I1126" i="2"/>
  <c r="C1163" i="2"/>
  <c r="M1164" i="2"/>
  <c r="M1163" i="2"/>
  <c r="M1162" i="2"/>
  <c r="N1164" i="2"/>
  <c r="N1162" i="2"/>
  <c r="J1162" i="2"/>
  <c r="C1164" i="2"/>
  <c r="F1164" i="2"/>
  <c r="O1162" i="2"/>
  <c r="D1163" i="2"/>
  <c r="H1162" i="2"/>
  <c r="L1162" i="2"/>
  <c r="L1163" i="2"/>
  <c r="F1162" i="2"/>
  <c r="I1162" i="2"/>
  <c r="D1164" i="2"/>
  <c r="C1162" i="2"/>
  <c r="E1162" i="2"/>
  <c r="D1162" i="2"/>
  <c r="C1187" i="2"/>
  <c r="M1188" i="2"/>
  <c r="M1187" i="2"/>
  <c r="M1186" i="2"/>
  <c r="N1188" i="2"/>
  <c r="N1186" i="2"/>
  <c r="J1186" i="2"/>
  <c r="L1186" i="2"/>
  <c r="L1187" i="2"/>
  <c r="H1186" i="2"/>
  <c r="D1186" i="2"/>
  <c r="I1186" i="2"/>
  <c r="O1186" i="2"/>
  <c r="C1186" i="2"/>
  <c r="E1186" i="2"/>
  <c r="F1186" i="2"/>
  <c r="C1188" i="2"/>
  <c r="F1188" i="2"/>
  <c r="D1187" i="2"/>
  <c r="D1188" i="2"/>
  <c r="C41" i="4"/>
  <c r="C42" i="4"/>
  <c r="F42" i="4"/>
  <c r="E40" i="4"/>
  <c r="N40" i="4"/>
  <c r="D41" i="4"/>
  <c r="C40" i="4"/>
  <c r="G40" i="4"/>
  <c r="D40" i="4"/>
  <c r="F40" i="4"/>
  <c r="D42" i="4"/>
  <c r="H40" i="4"/>
  <c r="C8" i="4"/>
  <c r="C9" i="4"/>
  <c r="D9" i="4"/>
  <c r="E7" i="4"/>
  <c r="C7" i="4"/>
  <c r="D7" i="4"/>
  <c r="D8" i="4"/>
  <c r="G7" i="4"/>
  <c r="H7" i="4"/>
  <c r="N7" i="4"/>
  <c r="F9" i="4"/>
  <c r="F7" i="4"/>
  <c r="C20" i="4"/>
  <c r="G19" i="4"/>
  <c r="N19" i="4"/>
  <c r="C21" i="4"/>
  <c r="D21" i="4"/>
  <c r="D19" i="4"/>
  <c r="H19" i="4"/>
  <c r="E19" i="4"/>
  <c r="C19" i="4"/>
  <c r="F21" i="4"/>
  <c r="D20" i="4"/>
  <c r="F19" i="4"/>
  <c r="C32" i="4"/>
  <c r="N31" i="4"/>
  <c r="C33" i="4"/>
  <c r="G31" i="4"/>
  <c r="D33" i="4"/>
  <c r="D31" i="4"/>
  <c r="H31" i="4"/>
  <c r="E31" i="4"/>
  <c r="C31" i="4"/>
  <c r="F33" i="4"/>
  <c r="D32" i="4"/>
  <c r="F31" i="4"/>
  <c r="C44" i="4"/>
  <c r="N43" i="4"/>
  <c r="G43" i="4"/>
  <c r="C45" i="4"/>
  <c r="D43" i="4"/>
  <c r="H43" i="4"/>
  <c r="E43" i="4"/>
  <c r="D45" i="4"/>
  <c r="C43" i="4"/>
  <c r="F45" i="4"/>
  <c r="D44" i="4"/>
  <c r="F43" i="4"/>
  <c r="C56" i="4"/>
  <c r="C57" i="4"/>
  <c r="N55" i="4"/>
  <c r="D55" i="4"/>
  <c r="D57" i="4"/>
  <c r="H55" i="4"/>
  <c r="E55" i="4"/>
  <c r="G55" i="4"/>
  <c r="C55" i="4"/>
  <c r="F57" i="4"/>
  <c r="D56" i="4"/>
  <c r="F55" i="4"/>
  <c r="C68" i="4"/>
  <c r="C69" i="4"/>
  <c r="N67" i="4"/>
  <c r="D69" i="4"/>
  <c r="D67" i="4"/>
  <c r="H67" i="4"/>
  <c r="E67" i="4"/>
  <c r="G67" i="4"/>
  <c r="C67" i="4"/>
  <c r="F69" i="4"/>
  <c r="D68" i="4"/>
  <c r="F67" i="4"/>
  <c r="C80" i="4"/>
  <c r="C81" i="4"/>
  <c r="G79" i="4"/>
  <c r="D81" i="4"/>
  <c r="E79" i="4"/>
  <c r="G81" i="4"/>
  <c r="D79" i="4"/>
  <c r="F79" i="4"/>
  <c r="H79" i="4"/>
  <c r="N79" i="4"/>
  <c r="C79" i="4"/>
  <c r="F81" i="4"/>
  <c r="D80" i="4"/>
  <c r="C92" i="4"/>
  <c r="G91" i="4"/>
  <c r="N91" i="4"/>
  <c r="C93" i="4"/>
  <c r="E91" i="4"/>
  <c r="G93" i="4"/>
  <c r="D91" i="4"/>
  <c r="F91" i="4"/>
  <c r="H91" i="4"/>
  <c r="D93" i="4"/>
  <c r="C91" i="4"/>
  <c r="F93" i="4"/>
  <c r="D92" i="4"/>
  <c r="C104" i="4"/>
  <c r="N103" i="4"/>
  <c r="G103" i="4"/>
  <c r="C105" i="4"/>
  <c r="E103" i="4"/>
  <c r="G105" i="4"/>
  <c r="D103" i="4"/>
  <c r="F103" i="4"/>
  <c r="D105" i="4"/>
  <c r="H103" i="4"/>
  <c r="C103" i="4"/>
  <c r="F105" i="4"/>
  <c r="D104" i="4"/>
  <c r="C116" i="4"/>
  <c r="G115" i="4"/>
  <c r="N115" i="4"/>
  <c r="C117" i="4"/>
  <c r="E115" i="4"/>
  <c r="G117" i="4"/>
  <c r="D117" i="4"/>
  <c r="D115" i="4"/>
  <c r="F115" i="4"/>
  <c r="H115" i="4"/>
  <c r="C115" i="4"/>
  <c r="F117" i="4"/>
  <c r="D116" i="4"/>
  <c r="C128" i="4"/>
  <c r="C129" i="4"/>
  <c r="N127" i="4"/>
  <c r="D129" i="4"/>
  <c r="E127" i="4"/>
  <c r="G129" i="4"/>
  <c r="G127" i="4"/>
  <c r="D127" i="4"/>
  <c r="F127" i="4"/>
  <c r="H127" i="4"/>
  <c r="C127" i="4"/>
  <c r="F129" i="4"/>
  <c r="D128" i="4"/>
  <c r="C140" i="4"/>
  <c r="C141" i="4"/>
  <c r="N139" i="4"/>
  <c r="G139" i="4"/>
  <c r="E139" i="4"/>
  <c r="G141" i="4"/>
  <c r="D139" i="4"/>
  <c r="F139" i="4"/>
  <c r="H139" i="4"/>
  <c r="D141" i="4"/>
  <c r="C139" i="4"/>
  <c r="F141" i="4"/>
  <c r="D140" i="4"/>
  <c r="C152" i="4"/>
  <c r="C153" i="4"/>
  <c r="G151" i="4"/>
  <c r="E151" i="4"/>
  <c r="G153" i="4"/>
  <c r="N151" i="4"/>
  <c r="D151" i="4"/>
  <c r="F151" i="4"/>
  <c r="D153" i="4"/>
  <c r="H151" i="4"/>
  <c r="C151" i="4"/>
  <c r="F153" i="4"/>
  <c r="D152" i="4"/>
  <c r="C164" i="4"/>
  <c r="N163" i="4"/>
  <c r="C165" i="4"/>
  <c r="G163" i="4"/>
  <c r="E163" i="4"/>
  <c r="G165" i="4"/>
  <c r="D165" i="4"/>
  <c r="D163" i="4"/>
  <c r="F163" i="4"/>
  <c r="H163" i="4"/>
  <c r="C163" i="4"/>
  <c r="F165" i="4"/>
  <c r="D164" i="4"/>
  <c r="C176" i="4"/>
  <c r="C175" i="4"/>
  <c r="G177" i="4"/>
  <c r="C177" i="4"/>
  <c r="D177" i="4"/>
  <c r="D175" i="4"/>
  <c r="F175" i="4"/>
  <c r="E175" i="4"/>
  <c r="G175" i="4"/>
  <c r="H175" i="4"/>
  <c r="N175" i="4"/>
  <c r="D176" i="4"/>
  <c r="F177" i="4"/>
  <c r="C188" i="4"/>
  <c r="G189" i="4"/>
  <c r="C189" i="4"/>
  <c r="C187" i="4"/>
  <c r="G187" i="4"/>
  <c r="D188" i="4"/>
  <c r="D189" i="4"/>
  <c r="D187" i="4"/>
  <c r="F187" i="4"/>
  <c r="E187" i="4"/>
  <c r="H187" i="4"/>
  <c r="N187" i="4"/>
  <c r="F189" i="4"/>
  <c r="C200" i="4"/>
  <c r="C201" i="4"/>
  <c r="G201" i="4"/>
  <c r="D201" i="4"/>
  <c r="D199" i="4"/>
  <c r="F199" i="4"/>
  <c r="C199" i="4"/>
  <c r="E199" i="4"/>
  <c r="G199" i="4"/>
  <c r="H199" i="4"/>
  <c r="N199" i="4"/>
  <c r="D200" i="4"/>
  <c r="F201" i="4"/>
  <c r="C212" i="4"/>
  <c r="G211" i="4"/>
  <c r="C213" i="4"/>
  <c r="D212" i="4"/>
  <c r="D213" i="4"/>
  <c r="D211" i="4"/>
  <c r="F211" i="4"/>
  <c r="C211" i="4"/>
  <c r="E211" i="4"/>
  <c r="H211" i="4"/>
  <c r="G213" i="4"/>
  <c r="N211" i="4"/>
  <c r="F213" i="4"/>
  <c r="C224" i="4"/>
  <c r="C225" i="4"/>
  <c r="D225" i="4"/>
  <c r="D223" i="4"/>
  <c r="F223" i="4"/>
  <c r="G225" i="4"/>
  <c r="E223" i="4"/>
  <c r="G223" i="4"/>
  <c r="H223" i="4"/>
  <c r="C223" i="4"/>
  <c r="N223" i="4"/>
  <c r="D224" i="4"/>
  <c r="F225" i="4"/>
  <c r="C236" i="4"/>
  <c r="C237" i="4"/>
  <c r="C235" i="4"/>
  <c r="G237" i="4"/>
  <c r="G235" i="4"/>
  <c r="D236" i="4"/>
  <c r="D237" i="4"/>
  <c r="D235" i="4"/>
  <c r="F235" i="4"/>
  <c r="E235" i="4"/>
  <c r="H235" i="4"/>
  <c r="N235" i="4"/>
  <c r="F237" i="4"/>
  <c r="C248" i="4"/>
  <c r="C249" i="4"/>
  <c r="C247" i="4"/>
  <c r="G247" i="4"/>
  <c r="G249" i="4"/>
  <c r="D248" i="4"/>
  <c r="D249" i="4"/>
  <c r="D247" i="4"/>
  <c r="F247" i="4"/>
  <c r="E247" i="4"/>
  <c r="H247" i="4"/>
  <c r="N247" i="4"/>
  <c r="F249" i="4"/>
  <c r="C260" i="4"/>
  <c r="C261" i="4"/>
  <c r="C259" i="4"/>
  <c r="G259" i="4"/>
  <c r="G261" i="4"/>
  <c r="D260" i="4"/>
  <c r="D261" i="4"/>
  <c r="D259" i="4"/>
  <c r="F259" i="4"/>
  <c r="E259" i="4"/>
  <c r="H259" i="4"/>
  <c r="N259" i="4"/>
  <c r="F261" i="4"/>
  <c r="C272" i="4"/>
  <c r="G273" i="4"/>
  <c r="C273" i="4"/>
  <c r="G271" i="4"/>
  <c r="C271" i="4"/>
  <c r="D272" i="4"/>
  <c r="D273" i="4"/>
  <c r="D271" i="4"/>
  <c r="F271" i="4"/>
  <c r="E271" i="4"/>
  <c r="H271" i="4"/>
  <c r="N271" i="4"/>
  <c r="F273" i="4"/>
  <c r="C284" i="4"/>
  <c r="C283" i="4"/>
  <c r="G285" i="4"/>
  <c r="G283" i="4"/>
  <c r="C285" i="4"/>
  <c r="D284" i="4"/>
  <c r="D285" i="4"/>
  <c r="D283" i="4"/>
  <c r="F283" i="4"/>
  <c r="E283" i="4"/>
  <c r="H283" i="4"/>
  <c r="N283" i="4"/>
  <c r="F285" i="4"/>
  <c r="C296" i="4"/>
  <c r="C297" i="4"/>
  <c r="C295" i="4"/>
  <c r="G295" i="4"/>
  <c r="D296" i="4"/>
  <c r="D297" i="4"/>
  <c r="D295" i="4"/>
  <c r="F295" i="4"/>
  <c r="G297" i="4"/>
  <c r="E295" i="4"/>
  <c r="H295" i="4"/>
  <c r="N295" i="4"/>
  <c r="F297" i="4"/>
  <c r="C308" i="4"/>
  <c r="C309" i="4"/>
  <c r="G307" i="4"/>
  <c r="D308" i="4"/>
  <c r="D309" i="4"/>
  <c r="D307" i="4"/>
  <c r="F307" i="4"/>
  <c r="C307" i="4"/>
  <c r="E307" i="4"/>
  <c r="H307" i="4"/>
  <c r="G309" i="4"/>
  <c r="N307" i="4"/>
  <c r="F309" i="4"/>
  <c r="C320" i="4"/>
  <c r="C321" i="4"/>
  <c r="G319" i="4"/>
  <c r="C319" i="4"/>
  <c r="D320" i="4"/>
  <c r="D321" i="4"/>
  <c r="D319" i="4"/>
  <c r="F319" i="4"/>
  <c r="G321" i="4"/>
  <c r="E319" i="4"/>
  <c r="H319" i="4"/>
  <c r="N319" i="4"/>
  <c r="F321" i="4"/>
  <c r="C332" i="4"/>
  <c r="F333" i="4"/>
  <c r="C331" i="4"/>
  <c r="N331" i="4"/>
  <c r="C333" i="4"/>
  <c r="H331" i="4"/>
  <c r="D333" i="4"/>
  <c r="D331" i="4"/>
  <c r="G333" i="4"/>
  <c r="E331" i="4"/>
  <c r="F331" i="4"/>
  <c r="D332" i="4"/>
  <c r="G331" i="4"/>
  <c r="C344" i="4"/>
  <c r="D345" i="4"/>
  <c r="G345" i="4"/>
  <c r="E343" i="4"/>
  <c r="D343" i="4"/>
  <c r="D344" i="4"/>
  <c r="C345" i="4"/>
  <c r="G343" i="4"/>
  <c r="F343" i="4"/>
  <c r="C343" i="4"/>
  <c r="N343" i="4"/>
  <c r="H343" i="4"/>
  <c r="F345" i="4"/>
  <c r="C356" i="4"/>
  <c r="F357" i="4"/>
  <c r="H355" i="4"/>
  <c r="F355" i="4"/>
  <c r="D357" i="4"/>
  <c r="N355" i="4"/>
  <c r="G355" i="4"/>
  <c r="G357" i="4"/>
  <c r="E355" i="4"/>
  <c r="C355" i="4"/>
  <c r="C357" i="4"/>
  <c r="D355" i="4"/>
  <c r="D356" i="4"/>
  <c r="C368" i="4"/>
  <c r="F369" i="4"/>
  <c r="D369" i="4"/>
  <c r="D368" i="4"/>
  <c r="G367" i="4"/>
  <c r="D367" i="4"/>
  <c r="C369" i="4"/>
  <c r="C367" i="4"/>
  <c r="H367" i="4"/>
  <c r="N367" i="4"/>
  <c r="G369" i="4"/>
  <c r="E367" i="4"/>
  <c r="F367" i="4"/>
  <c r="C380" i="4"/>
  <c r="F381" i="4"/>
  <c r="C381" i="4"/>
  <c r="C379" i="4"/>
  <c r="N379" i="4"/>
  <c r="H379" i="4"/>
  <c r="G381" i="4"/>
  <c r="E379" i="4"/>
  <c r="F379" i="4"/>
  <c r="D381" i="4"/>
  <c r="D379" i="4"/>
  <c r="D380" i="4"/>
  <c r="G379" i="4"/>
  <c r="C392" i="4"/>
  <c r="F393" i="4"/>
  <c r="C391" i="4"/>
  <c r="H391" i="4"/>
  <c r="D391" i="4"/>
  <c r="G393" i="4"/>
  <c r="E391" i="4"/>
  <c r="F391" i="4"/>
  <c r="D393" i="4"/>
  <c r="D392" i="4"/>
  <c r="G391" i="4"/>
  <c r="N391" i="4"/>
  <c r="C393" i="4"/>
  <c r="C404" i="4"/>
  <c r="D403" i="4"/>
  <c r="G403" i="4"/>
  <c r="C405" i="4"/>
  <c r="F405" i="4"/>
  <c r="C403" i="4"/>
  <c r="H403" i="4"/>
  <c r="D405" i="4"/>
  <c r="G405" i="4"/>
  <c r="E403" i="4"/>
  <c r="F403" i="4"/>
  <c r="N403" i="4"/>
  <c r="D404" i="4"/>
  <c r="C416" i="4"/>
  <c r="D415" i="4"/>
  <c r="F417" i="4"/>
  <c r="D417" i="4"/>
  <c r="G417" i="4"/>
  <c r="E415" i="4"/>
  <c r="H415" i="4"/>
  <c r="N415" i="4"/>
  <c r="D416" i="4"/>
  <c r="G415" i="4"/>
  <c r="C417" i="4"/>
  <c r="F415" i="4"/>
  <c r="C415" i="4"/>
  <c r="C428" i="4"/>
  <c r="H427" i="4"/>
  <c r="G427" i="4"/>
  <c r="C429" i="4"/>
  <c r="C427" i="4"/>
  <c r="F429" i="4"/>
  <c r="D429" i="4"/>
  <c r="G429" i="4"/>
  <c r="E427" i="4"/>
  <c r="F427" i="4"/>
  <c r="D427" i="4"/>
  <c r="N427" i="4"/>
  <c r="D428" i="4"/>
  <c r="C440" i="4"/>
  <c r="F441" i="4"/>
  <c r="G439" i="4"/>
  <c r="C441" i="4"/>
  <c r="H439" i="4"/>
  <c r="C439" i="4"/>
  <c r="D439" i="4"/>
  <c r="D441" i="4"/>
  <c r="G441" i="4"/>
  <c r="E439" i="4"/>
  <c r="F439" i="4"/>
  <c r="N439" i="4"/>
  <c r="D440" i="4"/>
  <c r="C452" i="4"/>
  <c r="F451" i="4"/>
  <c r="D453" i="4"/>
  <c r="H451" i="4"/>
  <c r="F453" i="4"/>
  <c r="D451" i="4"/>
  <c r="N451" i="4"/>
  <c r="E451" i="4"/>
  <c r="G451" i="4"/>
  <c r="C453" i="4"/>
  <c r="G453" i="4"/>
  <c r="D452" i="4"/>
  <c r="C451" i="4"/>
  <c r="C464" i="4"/>
  <c r="D463" i="4"/>
  <c r="C463" i="4"/>
  <c r="G465" i="4"/>
  <c r="C465" i="4"/>
  <c r="D465" i="4"/>
  <c r="D464" i="4"/>
  <c r="F465" i="4"/>
  <c r="N463" i="4"/>
  <c r="E463" i="4"/>
  <c r="H463" i="4"/>
  <c r="G463" i="4"/>
  <c r="F463" i="4"/>
  <c r="C476" i="4"/>
  <c r="H475" i="4"/>
  <c r="G475" i="4"/>
  <c r="F475" i="4"/>
  <c r="D475" i="4"/>
  <c r="C475" i="4"/>
  <c r="G477" i="4"/>
  <c r="D477" i="4"/>
  <c r="D476" i="4"/>
  <c r="C477" i="4"/>
  <c r="F477" i="4"/>
  <c r="N475" i="4"/>
  <c r="E475" i="4"/>
  <c r="C488" i="4"/>
  <c r="F489" i="4"/>
  <c r="N487" i="4"/>
  <c r="E487" i="4"/>
  <c r="C489" i="4"/>
  <c r="H487" i="4"/>
  <c r="G487" i="4"/>
  <c r="F487" i="4"/>
  <c r="D487" i="4"/>
  <c r="C487" i="4"/>
  <c r="G489" i="4"/>
  <c r="D489" i="4"/>
  <c r="D488" i="4"/>
  <c r="C500" i="4"/>
  <c r="D501" i="4"/>
  <c r="D500" i="4"/>
  <c r="F501" i="4"/>
  <c r="N499" i="4"/>
  <c r="E499" i="4"/>
  <c r="H499" i="4"/>
  <c r="G499" i="4"/>
  <c r="F499" i="4"/>
  <c r="C501" i="4"/>
  <c r="D499" i="4"/>
  <c r="C499" i="4"/>
  <c r="G501" i="4"/>
  <c r="C512" i="4"/>
  <c r="D511" i="4"/>
  <c r="C511" i="4"/>
  <c r="G513" i="4"/>
  <c r="C513" i="4"/>
  <c r="D513" i="4"/>
  <c r="D512" i="4"/>
  <c r="F513" i="4"/>
  <c r="N511" i="4"/>
  <c r="E511" i="4"/>
  <c r="H511" i="4"/>
  <c r="G511" i="4"/>
  <c r="F511" i="4"/>
  <c r="C524" i="4"/>
  <c r="H523" i="4"/>
  <c r="G523" i="4"/>
  <c r="F523" i="4"/>
  <c r="D523" i="4"/>
  <c r="C523" i="4"/>
  <c r="G525" i="4"/>
  <c r="D525" i="4"/>
  <c r="D524" i="4"/>
  <c r="C525" i="4"/>
  <c r="F525" i="4"/>
  <c r="N523" i="4"/>
  <c r="E523" i="4"/>
  <c r="C536" i="4"/>
  <c r="F537" i="4"/>
  <c r="N535" i="4"/>
  <c r="E535" i="4"/>
  <c r="C537" i="4"/>
  <c r="H535" i="4"/>
  <c r="G535" i="4"/>
  <c r="F535" i="4"/>
  <c r="D535" i="4"/>
  <c r="C535" i="4"/>
  <c r="G537" i="4"/>
  <c r="D537" i="4"/>
  <c r="D536" i="4"/>
  <c r="C548" i="4"/>
  <c r="D549" i="4"/>
  <c r="D548" i="4"/>
  <c r="F549" i="4"/>
  <c r="N547" i="4"/>
  <c r="E547" i="4"/>
  <c r="H547" i="4"/>
  <c r="G547" i="4"/>
  <c r="F547" i="4"/>
  <c r="C549" i="4"/>
  <c r="D547" i="4"/>
  <c r="C547" i="4"/>
  <c r="G549" i="4"/>
  <c r="C560" i="4"/>
  <c r="D559" i="4"/>
  <c r="C559" i="4"/>
  <c r="G561" i="4"/>
  <c r="C561" i="4"/>
  <c r="D561" i="4"/>
  <c r="D560" i="4"/>
  <c r="F561" i="4"/>
  <c r="N559" i="4"/>
  <c r="E559" i="4"/>
  <c r="H559" i="4"/>
  <c r="G559" i="4"/>
  <c r="F559" i="4"/>
  <c r="C572" i="4"/>
  <c r="H571" i="4"/>
  <c r="G571" i="4"/>
  <c r="F571" i="4"/>
  <c r="D571" i="4"/>
  <c r="C571" i="4"/>
  <c r="G573" i="4"/>
  <c r="D573" i="4"/>
  <c r="D572" i="4"/>
  <c r="C573" i="4"/>
  <c r="F573" i="4"/>
  <c r="N571" i="4"/>
  <c r="E571" i="4"/>
  <c r="C584" i="4"/>
  <c r="G585" i="4"/>
  <c r="E583" i="4"/>
  <c r="G583" i="4"/>
  <c r="N583" i="4"/>
  <c r="D584" i="4"/>
  <c r="F585" i="4"/>
  <c r="C585" i="4"/>
  <c r="F583" i="4"/>
  <c r="H583" i="4"/>
  <c r="C583" i="4"/>
  <c r="D583" i="4"/>
  <c r="D585" i="4"/>
  <c r="C596" i="4"/>
  <c r="N595" i="4"/>
  <c r="G597" i="4"/>
  <c r="E595" i="4"/>
  <c r="D596" i="4"/>
  <c r="F597" i="4"/>
  <c r="C597" i="4"/>
  <c r="G595" i="4"/>
  <c r="H595" i="4"/>
  <c r="C595" i="4"/>
  <c r="F595" i="4"/>
  <c r="D595" i="4"/>
  <c r="D597" i="4"/>
  <c r="C608" i="4"/>
  <c r="G607" i="4"/>
  <c r="F607" i="4"/>
  <c r="N607" i="4"/>
  <c r="G609" i="4"/>
  <c r="E607" i="4"/>
  <c r="D608" i="4"/>
  <c r="F609" i="4"/>
  <c r="C609" i="4"/>
  <c r="H607" i="4"/>
  <c r="C607" i="4"/>
  <c r="D607" i="4"/>
  <c r="D609" i="4"/>
  <c r="C620" i="4"/>
  <c r="G621" i="4"/>
  <c r="E619" i="4"/>
  <c r="N619" i="4"/>
  <c r="D620" i="4"/>
  <c r="F621" i="4"/>
  <c r="C621" i="4"/>
  <c r="F619" i="4"/>
  <c r="H619" i="4"/>
  <c r="C619" i="4"/>
  <c r="G619" i="4"/>
  <c r="D619" i="4"/>
  <c r="D621" i="4"/>
  <c r="C632" i="4"/>
  <c r="N631" i="4"/>
  <c r="F631" i="4"/>
  <c r="G631" i="4"/>
  <c r="G633" i="4"/>
  <c r="E631" i="4"/>
  <c r="D632" i="4"/>
  <c r="F633" i="4"/>
  <c r="C633" i="4"/>
  <c r="H631" i="4"/>
  <c r="C631" i="4"/>
  <c r="D631" i="4"/>
  <c r="D633" i="4"/>
  <c r="C644" i="4"/>
  <c r="F643" i="4"/>
  <c r="G645" i="4"/>
  <c r="E643" i="4"/>
  <c r="D644" i="4"/>
  <c r="F645" i="4"/>
  <c r="C645" i="4"/>
  <c r="N643" i="4"/>
  <c r="H643" i="4"/>
  <c r="C643" i="4"/>
  <c r="G643" i="4"/>
  <c r="D643" i="4"/>
  <c r="D645" i="4"/>
  <c r="C656" i="4"/>
  <c r="G657" i="4"/>
  <c r="E655" i="4"/>
  <c r="G655" i="4"/>
  <c r="D656" i="4"/>
  <c r="F657" i="4"/>
  <c r="C657" i="4"/>
  <c r="F655" i="4"/>
  <c r="N655" i="4"/>
  <c r="H655" i="4"/>
  <c r="C655" i="4"/>
  <c r="D655" i="4"/>
  <c r="D657" i="4"/>
  <c r="C668" i="4"/>
  <c r="K667" i="4"/>
  <c r="M667" i="4"/>
  <c r="G667" i="4"/>
  <c r="G669" i="4"/>
  <c r="E667" i="4"/>
  <c r="J667" i="4" a="1"/>
  <c r="J667" i="4" s="1"/>
  <c r="F667" i="4"/>
  <c r="D668" i="4"/>
  <c r="F669" i="4"/>
  <c r="C669" i="4"/>
  <c r="L667" i="4"/>
  <c r="H667" i="4"/>
  <c r="C667" i="4"/>
  <c r="N667" i="4"/>
  <c r="I667" i="4"/>
  <c r="D667" i="4"/>
  <c r="D669" i="4"/>
  <c r="M679" i="4"/>
  <c r="C680" i="4"/>
  <c r="N679" i="4"/>
  <c r="K679" i="4"/>
  <c r="F679" i="4"/>
  <c r="G681" i="4"/>
  <c r="E679" i="4"/>
  <c r="J679" i="4" a="1"/>
  <c r="J679" i="4" s="1"/>
  <c r="G679" i="4"/>
  <c r="D680" i="4"/>
  <c r="F681" i="4"/>
  <c r="C681" i="4"/>
  <c r="L679" i="4"/>
  <c r="H679" i="4"/>
  <c r="C679" i="4"/>
  <c r="I679" i="4"/>
  <c r="D679" i="4"/>
  <c r="D681" i="4"/>
  <c r="M691" i="4"/>
  <c r="C692" i="4"/>
  <c r="K691" i="4"/>
  <c r="G691" i="4"/>
  <c r="G693" i="4"/>
  <c r="E691" i="4"/>
  <c r="J691" i="4" a="1"/>
  <c r="J691" i="4" s="1"/>
  <c r="D692" i="4"/>
  <c r="F693" i="4"/>
  <c r="C693" i="4"/>
  <c r="N691" i="4"/>
  <c r="L691" i="4"/>
  <c r="H691" i="4"/>
  <c r="C691" i="4"/>
  <c r="F691" i="4"/>
  <c r="I691" i="4"/>
  <c r="D691" i="4"/>
  <c r="D693" i="4"/>
  <c r="M703" i="4"/>
  <c r="C704" i="4"/>
  <c r="F703" i="4"/>
  <c r="N703" i="4"/>
  <c r="K703" i="4"/>
  <c r="G705" i="4"/>
  <c r="E703" i="4"/>
  <c r="J703" i="4" a="1"/>
  <c r="J703" i="4" s="1"/>
  <c r="D704" i="4"/>
  <c r="F705" i="4"/>
  <c r="C705" i="4"/>
  <c r="L703" i="4"/>
  <c r="H703" i="4"/>
  <c r="C703" i="4"/>
  <c r="G703" i="4"/>
  <c r="I703" i="4"/>
  <c r="D703" i="4"/>
  <c r="D705" i="4"/>
  <c r="M715" i="4"/>
  <c r="C716" i="4"/>
  <c r="G715" i="4"/>
  <c r="K715" i="4"/>
  <c r="G717" i="4"/>
  <c r="E715" i="4"/>
  <c r="J715" i="4" a="1"/>
  <c r="J715" i="4" s="1"/>
  <c r="F715" i="4"/>
  <c r="D716" i="4"/>
  <c r="F717" i="4"/>
  <c r="C717" i="4"/>
  <c r="L715" i="4"/>
  <c r="H715" i="4"/>
  <c r="C715" i="4"/>
  <c r="N715" i="4"/>
  <c r="I715" i="4"/>
  <c r="D715" i="4"/>
  <c r="D717" i="4"/>
  <c r="M727" i="4"/>
  <c r="C728" i="4"/>
  <c r="K727" i="4"/>
  <c r="D727" i="4"/>
  <c r="E727" i="4"/>
  <c r="G729" i="4"/>
  <c r="D728" i="4"/>
  <c r="F727" i="4"/>
  <c r="G727" i="4"/>
  <c r="C729" i="4"/>
  <c r="J727" i="4" a="1"/>
  <c r="J727" i="4" s="1"/>
  <c r="C727" i="4"/>
  <c r="F729" i="4"/>
  <c r="D729" i="4"/>
  <c r="H727" i="4"/>
  <c r="I727" i="4"/>
  <c r="N727" i="4"/>
  <c r="L727" i="4"/>
  <c r="C740" i="4"/>
  <c r="K739" i="4"/>
  <c r="M739" i="4"/>
  <c r="E739" i="4"/>
  <c r="F739" i="4"/>
  <c r="D741" i="4"/>
  <c r="H739" i="4"/>
  <c r="D740" i="4"/>
  <c r="G741" i="4"/>
  <c r="I739" i="4"/>
  <c r="N739" i="4"/>
  <c r="L739" i="4"/>
  <c r="D739" i="4"/>
  <c r="G739" i="4"/>
  <c r="C741" i="4"/>
  <c r="F741" i="4"/>
  <c r="J739" i="4" a="1"/>
  <c r="J739" i="4" s="1"/>
  <c r="C739" i="4"/>
  <c r="M751" i="4"/>
  <c r="C752" i="4"/>
  <c r="K751" i="4"/>
  <c r="J751" i="4" a="1"/>
  <c r="J751" i="4" s="1"/>
  <c r="D752" i="4"/>
  <c r="D751" i="4"/>
  <c r="F751" i="4"/>
  <c r="G751" i="4"/>
  <c r="C753" i="4"/>
  <c r="G753" i="4"/>
  <c r="C751" i="4"/>
  <c r="E751" i="4"/>
  <c r="I751" i="4"/>
  <c r="D753" i="4"/>
  <c r="H751" i="4"/>
  <c r="F753" i="4"/>
  <c r="N751" i="4"/>
  <c r="L751" i="4"/>
  <c r="C764" i="4"/>
  <c r="K763" i="4"/>
  <c r="M763" i="4"/>
  <c r="D764" i="4"/>
  <c r="D765" i="4"/>
  <c r="G763" i="4"/>
  <c r="D763" i="4"/>
  <c r="L763" i="4"/>
  <c r="H763" i="4"/>
  <c r="F765" i="4"/>
  <c r="I763" i="4"/>
  <c r="C763" i="4"/>
  <c r="F763" i="4"/>
  <c r="J763" i="4" a="1"/>
  <c r="J763" i="4" s="1"/>
  <c r="G765" i="4"/>
  <c r="E763" i="4"/>
  <c r="N763" i="4"/>
  <c r="C765" i="4"/>
  <c r="C776" i="4"/>
  <c r="K775" i="4"/>
  <c r="M775" i="4"/>
  <c r="G775" i="4"/>
  <c r="I775" i="4"/>
  <c r="C775" i="4"/>
  <c r="D775" i="4"/>
  <c r="F775" i="4"/>
  <c r="G777" i="4"/>
  <c r="E775" i="4"/>
  <c r="J775" i="4" a="1"/>
  <c r="J775" i="4" s="1"/>
  <c r="C777" i="4"/>
  <c r="F777" i="4"/>
  <c r="D776" i="4"/>
  <c r="D777" i="4"/>
  <c r="N775" i="4"/>
  <c r="L775" i="4"/>
  <c r="H775" i="4"/>
  <c r="C788" i="4"/>
  <c r="K787" i="4"/>
  <c r="M787" i="4"/>
  <c r="G789" i="4"/>
  <c r="E787" i="4"/>
  <c r="N787" i="4"/>
  <c r="C789" i="4"/>
  <c r="D788" i="4"/>
  <c r="D789" i="4"/>
  <c r="G787" i="4"/>
  <c r="D787" i="4"/>
  <c r="L787" i="4"/>
  <c r="H787" i="4"/>
  <c r="F789" i="4"/>
  <c r="I787" i="4"/>
  <c r="C787" i="4"/>
  <c r="F787" i="4"/>
  <c r="J787" i="4" a="1"/>
  <c r="J787" i="4" s="1"/>
  <c r="C800" i="4"/>
  <c r="K799" i="4"/>
  <c r="M799" i="4"/>
  <c r="G799" i="4"/>
  <c r="G801" i="4"/>
  <c r="E799" i="4"/>
  <c r="J799" i="4" a="1"/>
  <c r="J799" i="4" s="1"/>
  <c r="D800" i="4"/>
  <c r="D801" i="4"/>
  <c r="D799" i="4"/>
  <c r="F799" i="4"/>
  <c r="L799" i="4"/>
  <c r="H799" i="4"/>
  <c r="C801" i="4"/>
  <c r="N799" i="4"/>
  <c r="F801" i="4"/>
  <c r="I799" i="4"/>
  <c r="C799" i="4"/>
  <c r="M811" i="4"/>
  <c r="C812" i="4"/>
  <c r="J811" i="4" a="1"/>
  <c r="J811" i="4" s="1"/>
  <c r="K811" i="4"/>
  <c r="D812" i="4"/>
  <c r="D813" i="4"/>
  <c r="G811" i="4"/>
  <c r="D811" i="4"/>
  <c r="L811" i="4"/>
  <c r="H811" i="4"/>
  <c r="F813" i="4"/>
  <c r="I811" i="4"/>
  <c r="C811" i="4"/>
  <c r="F811" i="4"/>
  <c r="G813" i="4"/>
  <c r="E811" i="4"/>
  <c r="N811" i="4"/>
  <c r="C813" i="4"/>
  <c r="M823" i="4"/>
  <c r="C824" i="4"/>
  <c r="G823" i="4"/>
  <c r="N823" i="4"/>
  <c r="K823" i="4"/>
  <c r="F823" i="4"/>
  <c r="G825" i="4"/>
  <c r="E823" i="4"/>
  <c r="J823" i="4" a="1"/>
  <c r="J823" i="4" s="1"/>
  <c r="F825" i="4"/>
  <c r="D824" i="4"/>
  <c r="D825" i="4"/>
  <c r="L823" i="4"/>
  <c r="H823" i="4"/>
  <c r="D823" i="4"/>
  <c r="I823" i="4"/>
  <c r="C823" i="4"/>
  <c r="C825" i="4"/>
  <c r="M835" i="4"/>
  <c r="C836" i="4"/>
  <c r="K835" i="4"/>
  <c r="J835" i="4" a="1"/>
  <c r="J835" i="4" s="1"/>
  <c r="L835" i="4"/>
  <c r="H835" i="4"/>
  <c r="F837" i="4"/>
  <c r="I835" i="4"/>
  <c r="C835" i="4"/>
  <c r="F835" i="4"/>
  <c r="G837" i="4"/>
  <c r="E835" i="4"/>
  <c r="N835" i="4"/>
  <c r="C837" i="4"/>
  <c r="D836" i="4"/>
  <c r="D837" i="4"/>
  <c r="G835" i="4"/>
  <c r="D835" i="4"/>
  <c r="M847" i="4"/>
  <c r="C848" i="4"/>
  <c r="C849" i="4"/>
  <c r="K847" i="4"/>
  <c r="D847" i="4"/>
  <c r="E847" i="4"/>
  <c r="G849" i="4"/>
  <c r="H847" i="4"/>
  <c r="N847" i="4"/>
  <c r="I847" i="4"/>
  <c r="F847" i="4"/>
  <c r="G847" i="4"/>
  <c r="D849" i="4"/>
  <c r="C847" i="4"/>
  <c r="L847" i="4"/>
  <c r="J847" i="4" a="1"/>
  <c r="J847" i="4" s="1"/>
  <c r="F849" i="4"/>
  <c r="D848" i="4"/>
  <c r="C860" i="4"/>
  <c r="K859" i="4"/>
  <c r="M859" i="4"/>
  <c r="G859" i="4"/>
  <c r="C859" i="4"/>
  <c r="D859" i="4"/>
  <c r="E859" i="4"/>
  <c r="G861" i="4"/>
  <c r="H859" i="4"/>
  <c r="F861" i="4"/>
  <c r="N859" i="4"/>
  <c r="I859" i="4"/>
  <c r="F859" i="4"/>
  <c r="D861" i="4"/>
  <c r="L859" i="4"/>
  <c r="J859" i="4" a="1"/>
  <c r="J859" i="4" s="1"/>
  <c r="C861" i="4"/>
  <c r="D860" i="4"/>
  <c r="M871" i="4"/>
  <c r="C872" i="4"/>
  <c r="C873" i="4"/>
  <c r="G871" i="4"/>
  <c r="K871" i="4"/>
  <c r="D871" i="4"/>
  <c r="E871" i="4"/>
  <c r="G873" i="4"/>
  <c r="H871" i="4"/>
  <c r="N871" i="4"/>
  <c r="I871" i="4"/>
  <c r="F871" i="4"/>
  <c r="D873" i="4"/>
  <c r="C871" i="4"/>
  <c r="L871" i="4"/>
  <c r="J871" i="4" a="1"/>
  <c r="J871" i="4" s="1"/>
  <c r="F873" i="4"/>
  <c r="D872" i="4"/>
  <c r="M883" i="4"/>
  <c r="C884" i="4"/>
  <c r="K883" i="4"/>
  <c r="G883" i="4"/>
  <c r="D885" i="4"/>
  <c r="D883" i="4"/>
  <c r="E883" i="4"/>
  <c r="G885" i="4"/>
  <c r="C885" i="4"/>
  <c r="N883" i="4"/>
  <c r="I883" i="4"/>
  <c r="F883" i="4"/>
  <c r="F885" i="4"/>
  <c r="L883" i="4"/>
  <c r="J883" i="4" a="1"/>
  <c r="J883" i="4" s="1"/>
  <c r="H883" i="4"/>
  <c r="C883" i="4"/>
  <c r="D884" i="4"/>
  <c r="M895" i="4"/>
  <c r="C896" i="4"/>
  <c r="H895" i="4"/>
  <c r="K895" i="4"/>
  <c r="F897" i="4"/>
  <c r="D895" i="4"/>
  <c r="D897" i="4"/>
  <c r="E895" i="4"/>
  <c r="G897" i="4"/>
  <c r="C895" i="4"/>
  <c r="I895" i="4"/>
  <c r="F895" i="4"/>
  <c r="N895" i="4"/>
  <c r="L895" i="4"/>
  <c r="J895" i="4" a="1"/>
  <c r="J895" i="4" s="1"/>
  <c r="C897" i="4"/>
  <c r="G895" i="4"/>
  <c r="D896" i="4"/>
  <c r="M907" i="4"/>
  <c r="C908" i="4"/>
  <c r="D907" i="4"/>
  <c r="K907" i="4"/>
  <c r="H907" i="4"/>
  <c r="D909" i="4"/>
  <c r="E907" i="4"/>
  <c r="G909" i="4"/>
  <c r="J907" i="4" a="1"/>
  <c r="J907" i="4" s="1"/>
  <c r="N907" i="4"/>
  <c r="F909" i="4"/>
  <c r="I907" i="4"/>
  <c r="C909" i="4"/>
  <c r="L907" i="4"/>
  <c r="C907" i="4"/>
  <c r="D908" i="4"/>
  <c r="F907" i="4"/>
  <c r="G907" i="4"/>
  <c r="M919" i="4"/>
  <c r="C920" i="4"/>
  <c r="D919" i="4"/>
  <c r="D921" i="4"/>
  <c r="K919" i="4"/>
  <c r="E919" i="4"/>
  <c r="G921" i="4"/>
  <c r="J919" i="4" a="1"/>
  <c r="J919" i="4" s="1"/>
  <c r="N919" i="4"/>
  <c r="I919" i="4"/>
  <c r="C921" i="4"/>
  <c r="H919" i="4"/>
  <c r="F921" i="4"/>
  <c r="L919" i="4"/>
  <c r="C919" i="4"/>
  <c r="D920" i="4"/>
  <c r="F919" i="4"/>
  <c r="G919" i="4"/>
  <c r="M931" i="4"/>
  <c r="C932" i="4"/>
  <c r="F933" i="4"/>
  <c r="D933" i="4"/>
  <c r="H931" i="4"/>
  <c r="K931" i="4"/>
  <c r="E931" i="4"/>
  <c r="G933" i="4"/>
  <c r="J931" i="4" a="1"/>
  <c r="J931" i="4" s="1"/>
  <c r="N931" i="4"/>
  <c r="I931" i="4"/>
  <c r="C933" i="4"/>
  <c r="D931" i="4"/>
  <c r="L931" i="4"/>
  <c r="C931" i="4"/>
  <c r="D932" i="4"/>
  <c r="F931" i="4"/>
  <c r="G931" i="4"/>
  <c r="M943" i="4"/>
  <c r="C944" i="4"/>
  <c r="D945" i="4"/>
  <c r="D943" i="4"/>
  <c r="H943" i="4"/>
  <c r="F945" i="4"/>
  <c r="K943" i="4"/>
  <c r="E943" i="4"/>
  <c r="G945" i="4"/>
  <c r="J943" i="4" a="1"/>
  <c r="J943" i="4" s="1"/>
  <c r="N943" i="4"/>
  <c r="I943" i="4"/>
  <c r="C945" i="4"/>
  <c r="L943" i="4"/>
  <c r="C943" i="4"/>
  <c r="D944" i="4"/>
  <c r="F943" i="4"/>
  <c r="G943" i="4"/>
  <c r="C956" i="4"/>
  <c r="K955" i="4"/>
  <c r="M955" i="4"/>
  <c r="D956" i="4"/>
  <c r="J955" i="4" a="1"/>
  <c r="J955" i="4" s="1"/>
  <c r="N955" i="4"/>
  <c r="D955" i="4"/>
  <c r="C957" i="4"/>
  <c r="D957" i="4"/>
  <c r="F957" i="4"/>
  <c r="E955" i="4"/>
  <c r="G957" i="4"/>
  <c r="C955" i="4"/>
  <c r="H955" i="4"/>
  <c r="I955" i="4"/>
  <c r="L955" i="4"/>
  <c r="F955" i="4"/>
  <c r="G955" i="4"/>
  <c r="M967" i="4"/>
  <c r="C968" i="4"/>
  <c r="K967" i="4"/>
  <c r="G969" i="4"/>
  <c r="E967" i="4"/>
  <c r="D969" i="4"/>
  <c r="C969" i="4"/>
  <c r="F967" i="4"/>
  <c r="J967" i="4" a="1"/>
  <c r="J967" i="4" s="1"/>
  <c r="D968" i="4"/>
  <c r="F969" i="4"/>
  <c r="N967" i="4"/>
  <c r="L967" i="4"/>
  <c r="H967" i="4"/>
  <c r="G967" i="4"/>
  <c r="I967" i="4"/>
  <c r="D967" i="4"/>
  <c r="C967" i="4"/>
  <c r="M979" i="4"/>
  <c r="C980" i="4"/>
  <c r="K979" i="4"/>
  <c r="L979" i="4"/>
  <c r="H979" i="4"/>
  <c r="G979" i="4"/>
  <c r="I979" i="4"/>
  <c r="D979" i="4"/>
  <c r="C979" i="4"/>
  <c r="G981" i="4"/>
  <c r="E979" i="4"/>
  <c r="D981" i="4"/>
  <c r="C981" i="4"/>
  <c r="D980" i="4"/>
  <c r="F981" i="4"/>
  <c r="N979" i="4"/>
  <c r="F979" i="4"/>
  <c r="J979" i="4" a="1"/>
  <c r="J979" i="4" s="1"/>
  <c r="M991" i="4"/>
  <c r="C992" i="4"/>
  <c r="K991" i="4"/>
  <c r="G993" i="4"/>
  <c r="E991" i="4"/>
  <c r="D993" i="4"/>
  <c r="C993" i="4"/>
  <c r="D992" i="4"/>
  <c r="F993" i="4"/>
  <c r="N991" i="4"/>
  <c r="L991" i="4"/>
  <c r="H991" i="4"/>
  <c r="G991" i="4"/>
  <c r="F991" i="4"/>
  <c r="J991" i="4" a="1"/>
  <c r="J991" i="4" s="1"/>
  <c r="I991" i="4"/>
  <c r="D991" i="4"/>
  <c r="C991" i="4"/>
  <c r="M1003" i="4"/>
  <c r="C1004" i="4"/>
  <c r="K1003" i="4"/>
  <c r="L1003" i="4"/>
  <c r="H1003" i="4"/>
  <c r="G1003" i="4"/>
  <c r="I1003" i="4"/>
  <c r="D1003" i="4"/>
  <c r="C1003" i="4"/>
  <c r="F1003" i="4"/>
  <c r="J1003" i="4" a="1"/>
  <c r="J1003" i="4" s="1"/>
  <c r="G1005" i="4"/>
  <c r="E1003" i="4"/>
  <c r="D1005" i="4"/>
  <c r="C1005" i="4"/>
  <c r="D1004" i="4"/>
  <c r="F1005" i="4"/>
  <c r="N1003" i="4"/>
  <c r="M1015" i="4"/>
  <c r="C1016" i="4"/>
  <c r="C1017" i="4"/>
  <c r="K1015" i="4"/>
  <c r="N1015" i="4"/>
  <c r="F1017" i="4"/>
  <c r="L1015" i="4"/>
  <c r="J1015" i="4" a="1"/>
  <c r="J1015" i="4" s="1"/>
  <c r="D1017" i="4"/>
  <c r="D1016" i="4"/>
  <c r="C1015" i="4"/>
  <c r="D1015" i="4"/>
  <c r="E1015" i="4"/>
  <c r="G1017" i="4"/>
  <c r="G1015" i="4"/>
  <c r="H1015" i="4"/>
  <c r="I1015" i="4"/>
  <c r="F1015" i="4"/>
  <c r="M1027" i="4"/>
  <c r="C1028" i="4"/>
  <c r="K1027" i="4"/>
  <c r="C1029" i="4"/>
  <c r="N1027" i="4"/>
  <c r="F1029" i="4"/>
  <c r="L1027" i="4"/>
  <c r="J1027" i="4" a="1"/>
  <c r="J1027" i="4" s="1"/>
  <c r="D1029" i="4"/>
  <c r="D1028" i="4"/>
  <c r="C1027" i="4"/>
  <c r="D1027" i="4"/>
  <c r="E1027" i="4"/>
  <c r="G1029" i="4"/>
  <c r="G1027" i="4"/>
  <c r="H1027" i="4"/>
  <c r="I1027" i="4"/>
  <c r="F1027" i="4"/>
  <c r="M1039" i="4"/>
  <c r="C1040" i="4"/>
  <c r="K1039" i="4"/>
  <c r="C1041" i="4"/>
  <c r="D1041" i="4"/>
  <c r="F1041" i="4"/>
  <c r="L1039" i="4"/>
  <c r="J1039" i="4" a="1"/>
  <c r="J1039" i="4" s="1"/>
  <c r="D1040" i="4"/>
  <c r="C1039" i="4"/>
  <c r="G1039" i="4"/>
  <c r="D1039" i="4"/>
  <c r="E1039" i="4"/>
  <c r="G1041" i="4"/>
  <c r="N1039" i="4"/>
  <c r="H1039" i="4"/>
  <c r="I1039" i="4"/>
  <c r="F1039" i="4"/>
  <c r="C1052" i="4"/>
  <c r="K1051" i="4"/>
  <c r="M1051" i="4"/>
  <c r="D1051" i="4"/>
  <c r="I1051" i="4"/>
  <c r="G1053" i="4"/>
  <c r="G1051" i="4"/>
  <c r="D1053" i="4"/>
  <c r="E1051" i="4"/>
  <c r="F1053" i="4"/>
  <c r="L1051" i="4"/>
  <c r="J1051" i="4" a="1"/>
  <c r="J1051" i="4" s="1"/>
  <c r="F1051" i="4"/>
  <c r="H1051" i="4"/>
  <c r="C1053" i="4"/>
  <c r="C1051" i="4"/>
  <c r="N1051" i="4"/>
  <c r="D1052" i="4"/>
  <c r="C1064" i="4"/>
  <c r="K1063" i="4"/>
  <c r="M1063" i="4"/>
  <c r="G1063" i="4"/>
  <c r="C1063" i="4"/>
  <c r="J1063" i="4" a="1"/>
  <c r="J1063" i="4" s="1"/>
  <c r="F1065" i="4"/>
  <c r="L1063" i="4"/>
  <c r="I1063" i="4"/>
  <c r="N1063" i="4"/>
  <c r="H1063" i="4"/>
  <c r="C1065" i="4"/>
  <c r="D1065" i="4"/>
  <c r="G1065" i="4"/>
  <c r="F1063" i="4"/>
  <c r="D1063" i="4"/>
  <c r="E1063" i="4"/>
  <c r="D1064" i="4"/>
  <c r="M1075" i="4"/>
  <c r="C1076" i="4"/>
  <c r="D1077" i="4"/>
  <c r="K1075" i="4"/>
  <c r="H1075" i="4"/>
  <c r="C1075" i="4"/>
  <c r="L1075" i="4"/>
  <c r="C1077" i="4"/>
  <c r="D1075" i="4"/>
  <c r="I1075" i="4"/>
  <c r="J1075" i="4" a="1"/>
  <c r="J1075" i="4" s="1"/>
  <c r="F1075" i="4"/>
  <c r="G1077" i="4"/>
  <c r="E1075" i="4"/>
  <c r="N1075" i="4"/>
  <c r="D1076" i="4"/>
  <c r="G1075" i="4"/>
  <c r="F1077" i="4"/>
  <c r="M1087" i="4"/>
  <c r="C1088" i="4"/>
  <c r="K1087" i="4"/>
  <c r="F1087" i="4"/>
  <c r="C1087" i="4"/>
  <c r="I1087" i="4"/>
  <c r="J1087" i="4" a="1"/>
  <c r="J1087" i="4" s="1"/>
  <c r="D1089" i="4"/>
  <c r="G1089" i="4"/>
  <c r="E1087" i="4"/>
  <c r="N1087" i="4"/>
  <c r="D1088" i="4"/>
  <c r="G1087" i="4"/>
  <c r="F1089" i="4"/>
  <c r="H1087" i="4"/>
  <c r="L1087" i="4"/>
  <c r="C1089" i="4"/>
  <c r="D1087" i="4"/>
  <c r="M1099" i="4"/>
  <c r="C1100" i="4"/>
  <c r="K1099" i="4"/>
  <c r="L1099" i="4"/>
  <c r="N1099" i="4"/>
  <c r="C1101" i="4"/>
  <c r="F1101" i="4"/>
  <c r="H1099" i="4"/>
  <c r="I1099" i="4"/>
  <c r="G1099" i="4"/>
  <c r="G1101" i="4"/>
  <c r="E1099" i="4"/>
  <c r="C1099" i="4"/>
  <c r="F1099" i="4"/>
  <c r="D1100" i="4"/>
  <c r="D1101" i="4"/>
  <c r="J1099" i="4" a="1"/>
  <c r="J1099" i="4" s="1"/>
  <c r="D1099" i="4"/>
  <c r="M1111" i="4"/>
  <c r="C1112" i="4"/>
  <c r="K1111" i="4"/>
  <c r="D1112" i="4"/>
  <c r="D1113" i="4"/>
  <c r="H1111" i="4"/>
  <c r="D1111" i="4"/>
  <c r="E1111" i="4"/>
  <c r="F1111" i="4"/>
  <c r="N1111" i="4"/>
  <c r="L1111" i="4"/>
  <c r="I1111" i="4"/>
  <c r="J1111" i="4" a="1"/>
  <c r="J1111" i="4" s="1"/>
  <c r="G1111" i="4"/>
  <c r="C1113" i="4"/>
  <c r="F1113" i="4"/>
  <c r="G1113" i="4"/>
  <c r="C1111" i="4"/>
  <c r="M1123" i="4"/>
  <c r="C1124" i="4"/>
  <c r="C1125" i="4"/>
  <c r="K1123" i="4"/>
  <c r="F1123" i="4"/>
  <c r="F1125" i="4"/>
  <c r="C1123" i="4"/>
  <c r="J1123" i="4" a="1"/>
  <c r="J1123" i="4" s="1"/>
  <c r="D1125" i="4"/>
  <c r="H1123" i="4"/>
  <c r="D1124" i="4"/>
  <c r="N1123" i="4"/>
  <c r="L1123" i="4"/>
  <c r="D1123" i="4"/>
  <c r="G1123" i="4"/>
  <c r="G1125" i="4"/>
  <c r="I1123" i="4"/>
  <c r="E1123" i="4"/>
  <c r="M1135" i="4"/>
  <c r="C1136" i="4"/>
  <c r="K1135" i="4"/>
  <c r="J1135" i="4" a="1"/>
  <c r="J1135" i="4" s="1"/>
  <c r="G1137" i="4"/>
  <c r="E1135" i="4"/>
  <c r="D1137" i="4"/>
  <c r="C1137" i="4"/>
  <c r="D1136" i="4"/>
  <c r="F1137" i="4"/>
  <c r="N1135" i="4"/>
  <c r="F1135" i="4"/>
  <c r="L1135" i="4"/>
  <c r="H1135" i="4"/>
  <c r="G1135" i="4"/>
  <c r="C1135" i="4"/>
  <c r="I1135" i="4"/>
  <c r="D1135" i="4"/>
  <c r="M1147" i="4"/>
  <c r="C1148" i="4"/>
  <c r="C1149" i="4"/>
  <c r="K1147" i="4"/>
  <c r="D1149" i="4"/>
  <c r="L1147" i="4"/>
  <c r="C1147" i="4"/>
  <c r="D1147" i="4"/>
  <c r="D1148" i="4"/>
  <c r="F1147" i="4"/>
  <c r="G1147" i="4"/>
  <c r="F1149" i="4"/>
  <c r="I1147" i="4"/>
  <c r="G1149" i="4"/>
  <c r="J1147" i="4" a="1"/>
  <c r="J1147" i="4" s="1"/>
  <c r="N1147" i="4"/>
  <c r="H1147" i="4"/>
  <c r="E1147" i="4"/>
  <c r="M1159" i="4"/>
  <c r="C1160" i="4"/>
  <c r="K1159" i="4"/>
  <c r="D1160" i="4"/>
  <c r="F1161" i="4"/>
  <c r="N1159" i="4"/>
  <c r="F1159" i="4"/>
  <c r="L1159" i="4"/>
  <c r="H1159" i="4"/>
  <c r="G1159" i="4"/>
  <c r="E1159" i="4"/>
  <c r="C1161" i="4"/>
  <c r="D1159" i="4"/>
  <c r="J1159" i="4" a="1"/>
  <c r="J1159" i="4" s="1"/>
  <c r="G1161" i="4"/>
  <c r="D1161" i="4"/>
  <c r="C1159" i="4"/>
  <c r="I1159" i="4"/>
  <c r="M1171" i="4"/>
  <c r="C1172" i="4"/>
  <c r="K1171" i="4"/>
  <c r="G1173" i="4"/>
  <c r="E1171" i="4"/>
  <c r="D1173" i="4"/>
  <c r="C1173" i="4"/>
  <c r="D1172" i="4"/>
  <c r="F1173" i="4"/>
  <c r="N1171" i="4"/>
  <c r="J1171" i="4" a="1"/>
  <c r="J1171" i="4" s="1"/>
  <c r="D1171" i="4"/>
  <c r="L1171" i="4"/>
  <c r="G1171" i="4"/>
  <c r="I1171" i="4"/>
  <c r="C1171" i="4"/>
  <c r="H1171" i="4"/>
  <c r="F1171" i="4"/>
  <c r="M1183" i="4"/>
  <c r="C1184" i="4"/>
  <c r="K1183" i="4"/>
  <c r="F1183" i="4"/>
  <c r="I1183" i="4"/>
  <c r="D1183" i="4"/>
  <c r="C1183" i="4"/>
  <c r="J1183" i="4" a="1"/>
  <c r="J1183" i="4" s="1"/>
  <c r="G1185" i="4"/>
  <c r="E1183" i="4"/>
  <c r="D1185" i="4"/>
  <c r="C1185" i="4"/>
  <c r="L1183" i="4"/>
  <c r="G1183" i="4"/>
  <c r="F1185" i="4"/>
  <c r="H1183" i="4"/>
  <c r="D1184" i="4"/>
  <c r="N1183" i="4"/>
  <c r="M1195" i="4"/>
  <c r="C1196" i="4"/>
  <c r="K1195" i="4"/>
  <c r="J1195" i="4" a="1"/>
  <c r="J1195" i="4" s="1"/>
  <c r="L1195" i="4"/>
  <c r="H1195" i="4"/>
  <c r="G1195" i="4"/>
  <c r="I1195" i="4"/>
  <c r="D1195" i="4"/>
  <c r="C1195" i="4"/>
  <c r="F1195" i="4"/>
  <c r="F1197" i="4"/>
  <c r="G1197" i="4"/>
  <c r="D1197" i="4"/>
  <c r="D1196" i="4"/>
  <c r="N1195" i="4"/>
  <c r="E1195" i="4"/>
  <c r="C1197" i="4"/>
  <c r="C17" i="2"/>
  <c r="N16" i="2"/>
  <c r="M16" i="4" s="1"/>
  <c r="D18" i="2"/>
  <c r="C18" i="2"/>
  <c r="F18" i="2"/>
  <c r="H16" i="2"/>
  <c r="F16" i="2"/>
  <c r="E16" i="2"/>
  <c r="D16" i="2"/>
  <c r="C16" i="2"/>
  <c r="J16" i="2"/>
  <c r="J16" i="4" s="1" a="1"/>
  <c r="J16" i="4" s="1"/>
  <c r="D17" i="2"/>
  <c r="O16" i="2"/>
  <c r="C29" i="2"/>
  <c r="N28" i="2"/>
  <c r="M28" i="4" s="1"/>
  <c r="D29" i="2"/>
  <c r="J28" i="2"/>
  <c r="J28" i="4" s="1" a="1"/>
  <c r="J28" i="4" s="1"/>
  <c r="E28" i="2"/>
  <c r="D28" i="2"/>
  <c r="O28" i="2"/>
  <c r="C28" i="2"/>
  <c r="C30" i="2"/>
  <c r="D30" i="2"/>
  <c r="F28" i="2"/>
  <c r="H28" i="2"/>
  <c r="F30" i="2"/>
  <c r="C41" i="2"/>
  <c r="N40" i="2"/>
  <c r="C42" i="2"/>
  <c r="E40" i="2"/>
  <c r="F42" i="2"/>
  <c r="F40" i="2"/>
  <c r="D41" i="2"/>
  <c r="H40" i="2"/>
  <c r="D42" i="2"/>
  <c r="J40" i="2"/>
  <c r="J40" i="4" s="1" a="1"/>
  <c r="J40" i="4" s="1"/>
  <c r="O40" i="2"/>
  <c r="D40" i="2"/>
  <c r="C40" i="2"/>
  <c r="C53" i="2"/>
  <c r="N52" i="2"/>
  <c r="M52" i="4" s="1"/>
  <c r="D54" i="2"/>
  <c r="H52" i="2"/>
  <c r="C54" i="2"/>
  <c r="J52" i="2"/>
  <c r="J52" i="4" s="1" a="1"/>
  <c r="J52" i="4" s="1"/>
  <c r="C52" i="2"/>
  <c r="F54" i="2"/>
  <c r="O52" i="2"/>
  <c r="D53" i="2"/>
  <c r="F52" i="2"/>
  <c r="E52" i="2"/>
  <c r="D52" i="2"/>
  <c r="C65" i="2"/>
  <c r="N64" i="2"/>
  <c r="M64" i="4" s="1"/>
  <c r="D64" i="2"/>
  <c r="H64" i="2"/>
  <c r="D66" i="2"/>
  <c r="C64" i="2"/>
  <c r="F64" i="2"/>
  <c r="F66" i="2"/>
  <c r="J64" i="2"/>
  <c r="J64" i="4" s="1" a="1"/>
  <c r="J64" i="4" s="1"/>
  <c r="C66" i="2"/>
  <c r="O64" i="2"/>
  <c r="D65" i="2"/>
  <c r="E64" i="2"/>
  <c r="C77" i="2"/>
  <c r="N76" i="2"/>
  <c r="M76" i="4" s="1"/>
  <c r="D77" i="2"/>
  <c r="H76" i="2"/>
  <c r="J76" i="2"/>
  <c r="J76" i="4" s="1" a="1"/>
  <c r="J76" i="4" s="1"/>
  <c r="C76" i="2"/>
  <c r="D76" i="2"/>
  <c r="O76" i="2"/>
  <c r="D78" i="2"/>
  <c r="E76" i="2"/>
  <c r="F78" i="2"/>
  <c r="C78" i="2"/>
  <c r="F76" i="2"/>
  <c r="C89" i="2"/>
  <c r="N88" i="2"/>
  <c r="M88" i="4" s="1"/>
  <c r="D90" i="2"/>
  <c r="H88" i="2"/>
  <c r="C88" i="2"/>
  <c r="E88" i="2"/>
  <c r="F88" i="2"/>
  <c r="F90" i="2"/>
  <c r="J88" i="2"/>
  <c r="D88" i="2"/>
  <c r="C90" i="2"/>
  <c r="D89" i="2"/>
  <c r="O88" i="2"/>
  <c r="C101" i="2"/>
  <c r="N100" i="2"/>
  <c r="M100" i="4" s="1"/>
  <c r="D102" i="2"/>
  <c r="C100" i="2"/>
  <c r="J100" i="2"/>
  <c r="J100" i="4" s="1" a="1"/>
  <c r="J100" i="4" s="1"/>
  <c r="E100" i="2"/>
  <c r="O100" i="2"/>
  <c r="F102" i="2"/>
  <c r="C102" i="2"/>
  <c r="D101" i="2"/>
  <c r="H100" i="2"/>
  <c r="F100" i="2"/>
  <c r="D100" i="2"/>
  <c r="C113" i="2"/>
  <c r="N112" i="2"/>
  <c r="M112" i="4" s="1"/>
  <c r="D114" i="2"/>
  <c r="C112" i="2"/>
  <c r="E112" i="2"/>
  <c r="F114" i="2"/>
  <c r="D112" i="2"/>
  <c r="F112" i="2"/>
  <c r="C114" i="2"/>
  <c r="D113" i="2"/>
  <c r="J112" i="2"/>
  <c r="O112" i="2"/>
  <c r="H112" i="2"/>
  <c r="C125" i="2"/>
  <c r="N124" i="2"/>
  <c r="M124" i="4" s="1"/>
  <c r="D125" i="2"/>
  <c r="H124" i="2"/>
  <c r="J124" i="2"/>
  <c r="J124" i="4" s="1" a="1"/>
  <c r="J124" i="4" s="1"/>
  <c r="C124" i="2"/>
  <c r="D126" i="2"/>
  <c r="O124" i="2"/>
  <c r="E124" i="2"/>
  <c r="F126" i="2"/>
  <c r="C126" i="2"/>
  <c r="F124" i="2"/>
  <c r="D124" i="2"/>
  <c r="C137" i="2"/>
  <c r="N136" i="2"/>
  <c r="M136" i="4" s="1"/>
  <c r="H136" i="2"/>
  <c r="C136" i="2"/>
  <c r="E136" i="2"/>
  <c r="F136" i="2"/>
  <c r="D136" i="2"/>
  <c r="D138" i="2"/>
  <c r="F138" i="2"/>
  <c r="J136" i="2"/>
  <c r="D137" i="2"/>
  <c r="O136" i="2"/>
  <c r="C138" i="2"/>
  <c r="C149" i="2"/>
  <c r="N148" i="2"/>
  <c r="M148" i="4" s="1"/>
  <c r="D150" i="2"/>
  <c r="D148" i="2"/>
  <c r="C148" i="2"/>
  <c r="J148" i="2"/>
  <c r="J148" i="4" s="1" a="1"/>
  <c r="J148" i="4" s="1"/>
  <c r="E148" i="2"/>
  <c r="O148" i="2"/>
  <c r="F150" i="2"/>
  <c r="C150" i="2"/>
  <c r="D149" i="2"/>
  <c r="F148" i="2"/>
  <c r="H148" i="2"/>
  <c r="N150" i="2"/>
  <c r="C161" i="2"/>
  <c r="N160" i="2"/>
  <c r="M160" i="4" s="1"/>
  <c r="D160" i="2"/>
  <c r="E160" i="2"/>
  <c r="H160" i="2"/>
  <c r="C162" i="2"/>
  <c r="F160" i="2"/>
  <c r="D161" i="2"/>
  <c r="J160" i="2"/>
  <c r="F162" i="2"/>
  <c r="O160" i="2"/>
  <c r="C160" i="2"/>
  <c r="D162" i="2"/>
  <c r="C173" i="2"/>
  <c r="N172" i="2"/>
  <c r="M172" i="4" s="1"/>
  <c r="D174" i="2"/>
  <c r="F174" i="2"/>
  <c r="F172" i="2"/>
  <c r="C172" i="2"/>
  <c r="C174" i="2"/>
  <c r="J172" i="2"/>
  <c r="J172" i="4" s="1" a="1"/>
  <c r="J172" i="4" s="1"/>
  <c r="D173" i="2"/>
  <c r="N174" i="2"/>
  <c r="O172" i="2"/>
  <c r="D172" i="2"/>
  <c r="E172" i="2"/>
  <c r="H172" i="2"/>
  <c r="C185" i="2"/>
  <c r="N184" i="2"/>
  <c r="M184" i="4" s="1"/>
  <c r="F186" i="2"/>
  <c r="C186" i="2"/>
  <c r="O184" i="2"/>
  <c r="C184" i="2"/>
  <c r="D186" i="2"/>
  <c r="D184" i="2"/>
  <c r="F184" i="2"/>
  <c r="E184" i="2"/>
  <c r="H184" i="2"/>
  <c r="D185" i="2"/>
  <c r="J184" i="2"/>
  <c r="J184" i="4" s="1" a="1"/>
  <c r="J184" i="4" s="1"/>
  <c r="C197" i="2"/>
  <c r="N196" i="2"/>
  <c r="M196" i="4" s="1"/>
  <c r="C196" i="2"/>
  <c r="C198" i="2"/>
  <c r="F198" i="2"/>
  <c r="F196" i="2"/>
  <c r="D198" i="2"/>
  <c r="D197" i="2"/>
  <c r="J196" i="2"/>
  <c r="J196" i="4" s="1" a="1"/>
  <c r="J196" i="4" s="1"/>
  <c r="D196" i="2"/>
  <c r="O196" i="2"/>
  <c r="H196" i="2"/>
  <c r="E196" i="2"/>
  <c r="C209" i="2"/>
  <c r="N208" i="2"/>
  <c r="M208" i="4" s="1"/>
  <c r="E208" i="2"/>
  <c r="C210" i="2"/>
  <c r="O208" i="2"/>
  <c r="F210" i="2"/>
  <c r="D210" i="2"/>
  <c r="H208" i="2"/>
  <c r="D209" i="2"/>
  <c r="C208" i="2"/>
  <c r="F208" i="2"/>
  <c r="J208" i="2"/>
  <c r="J208" i="4" s="1" a="1"/>
  <c r="J208" i="4" s="1"/>
  <c r="D208" i="2"/>
  <c r="C221" i="2"/>
  <c r="N220" i="2"/>
  <c r="M220" i="4" s="1"/>
  <c r="D222" i="2"/>
  <c r="F222" i="2"/>
  <c r="D221" i="2"/>
  <c r="O220" i="2"/>
  <c r="H220" i="2"/>
  <c r="F220" i="2"/>
  <c r="C220" i="2"/>
  <c r="J220" i="2"/>
  <c r="J220" i="4" s="1" a="1"/>
  <c r="J220" i="4" s="1"/>
  <c r="E220" i="2"/>
  <c r="D220" i="2"/>
  <c r="C222" i="2"/>
  <c r="C233" i="2"/>
  <c r="D234" i="2"/>
  <c r="N232" i="2"/>
  <c r="J232" i="2"/>
  <c r="J232" i="4" s="1" a="1"/>
  <c r="J232" i="4" s="1"/>
  <c r="O232" i="2"/>
  <c r="D232" i="2"/>
  <c r="H232" i="2"/>
  <c r="F232" i="2"/>
  <c r="E232" i="2"/>
  <c r="C232" i="2"/>
  <c r="F234" i="2"/>
  <c r="C234" i="2"/>
  <c r="D233" i="2"/>
  <c r="C245" i="2"/>
  <c r="N244" i="2"/>
  <c r="M244" i="4" s="1"/>
  <c r="O244" i="2"/>
  <c r="H244" i="2"/>
  <c r="J244" i="2"/>
  <c r="J244" i="4" s="1" a="1"/>
  <c r="J244" i="4" s="1"/>
  <c r="D246" i="2"/>
  <c r="F244" i="2"/>
  <c r="E244" i="2"/>
  <c r="C244" i="2"/>
  <c r="D244" i="2"/>
  <c r="C246" i="2"/>
  <c r="D245" i="2"/>
  <c r="F246" i="2"/>
  <c r="C257" i="2"/>
  <c r="N256" i="2"/>
  <c r="M256" i="4" s="1"/>
  <c r="O256" i="2"/>
  <c r="E256" i="2"/>
  <c r="C256" i="2"/>
  <c r="D256" i="2"/>
  <c r="F258" i="2"/>
  <c r="C258" i="2"/>
  <c r="D257" i="2"/>
  <c r="H256" i="2"/>
  <c r="J256" i="2"/>
  <c r="J256" i="4" s="1" a="1"/>
  <c r="J256" i="4" s="1"/>
  <c r="F256" i="2"/>
  <c r="D258" i="2"/>
  <c r="C269" i="2"/>
  <c r="N268" i="2"/>
  <c r="M268" i="4" s="1"/>
  <c r="J268" i="2"/>
  <c r="J268" i="4" s="1" a="1"/>
  <c r="J268" i="4" s="1"/>
  <c r="H268" i="2"/>
  <c r="D268" i="2"/>
  <c r="O268" i="2"/>
  <c r="E268" i="2"/>
  <c r="C268" i="2"/>
  <c r="F268" i="2"/>
  <c r="F270" i="2"/>
  <c r="C270" i="2"/>
  <c r="D269" i="2"/>
  <c r="D270" i="2"/>
  <c r="C281" i="2"/>
  <c r="N280" i="2"/>
  <c r="M280" i="4" s="1"/>
  <c r="D281" i="2"/>
  <c r="F282" i="2"/>
  <c r="C282" i="2"/>
  <c r="J280" i="2"/>
  <c r="J280" i="4" s="1" a="1"/>
  <c r="J280" i="4" s="1"/>
  <c r="D280" i="2"/>
  <c r="D282" i="2"/>
  <c r="F280" i="2"/>
  <c r="H280" i="2"/>
  <c r="I280" i="2"/>
  <c r="E280" i="2"/>
  <c r="O280" i="2"/>
  <c r="C280" i="2"/>
  <c r="C293" i="2"/>
  <c r="N292" i="2"/>
  <c r="M292" i="4" s="1"/>
  <c r="D293" i="2"/>
  <c r="D294" i="2"/>
  <c r="E292" i="2"/>
  <c r="C292" i="2"/>
  <c r="F292" i="2"/>
  <c r="F294" i="2"/>
  <c r="C294" i="2"/>
  <c r="J292" i="2"/>
  <c r="J292" i="4" s="1" a="1"/>
  <c r="J292" i="4" s="1"/>
  <c r="O292" i="2"/>
  <c r="H292" i="2"/>
  <c r="D292" i="2"/>
  <c r="C305" i="2"/>
  <c r="N304" i="2"/>
  <c r="M304" i="4" s="1"/>
  <c r="D305" i="2"/>
  <c r="F304" i="2"/>
  <c r="D304" i="2"/>
  <c r="O304" i="2"/>
  <c r="E304" i="2"/>
  <c r="C304" i="2"/>
  <c r="D306" i="2"/>
  <c r="H304" i="2"/>
  <c r="F306" i="2"/>
  <c r="C306" i="2"/>
  <c r="J304" i="2"/>
  <c r="J304" i="4" s="1" a="1"/>
  <c r="J304" i="4" s="1"/>
  <c r="C317" i="2"/>
  <c r="N316" i="2"/>
  <c r="M316" i="4" s="1"/>
  <c r="D316" i="2"/>
  <c r="O316" i="2"/>
  <c r="F318" i="2"/>
  <c r="C316" i="2"/>
  <c r="H316" i="2"/>
  <c r="C318" i="2"/>
  <c r="D317" i="2"/>
  <c r="F316" i="2"/>
  <c r="D318" i="2"/>
  <c r="J316" i="2"/>
  <c r="J316" i="4" s="1" a="1"/>
  <c r="J316" i="4" s="1"/>
  <c r="E316" i="2"/>
  <c r="C329" i="2"/>
  <c r="N328" i="2"/>
  <c r="M328" i="4" s="1"/>
  <c r="F328" i="2"/>
  <c r="J328" i="2"/>
  <c r="J328" i="4" s="1" a="1"/>
  <c r="J328" i="4" s="1"/>
  <c r="E328" i="2"/>
  <c r="F330" i="2"/>
  <c r="D328" i="2"/>
  <c r="D330" i="2"/>
  <c r="O328" i="2"/>
  <c r="C330" i="2"/>
  <c r="C328" i="2"/>
  <c r="H328" i="2"/>
  <c r="D329" i="2"/>
  <c r="C341" i="2"/>
  <c r="N340" i="2"/>
  <c r="M340" i="4" s="1"/>
  <c r="E340" i="2"/>
  <c r="D342" i="2"/>
  <c r="C342" i="2"/>
  <c r="J340" i="2"/>
  <c r="J340" i="4" s="1" a="1"/>
  <c r="J340" i="4" s="1"/>
  <c r="D341" i="2"/>
  <c r="O340" i="2"/>
  <c r="H340" i="2"/>
  <c r="F340" i="2"/>
  <c r="D340" i="2"/>
  <c r="C340" i="2"/>
  <c r="F342" i="2"/>
  <c r="C353" i="2"/>
  <c r="N352" i="2"/>
  <c r="M352" i="4" s="1"/>
  <c r="D352" i="2"/>
  <c r="C352" i="2"/>
  <c r="F354" i="2"/>
  <c r="D354" i="2"/>
  <c r="C354" i="2"/>
  <c r="J352" i="2"/>
  <c r="J352" i="4" s="1" a="1"/>
  <c r="J352" i="4" s="1"/>
  <c r="D353" i="2"/>
  <c r="O352" i="2"/>
  <c r="E352" i="2"/>
  <c r="H352" i="2"/>
  <c r="F352" i="2"/>
  <c r="C365" i="2"/>
  <c r="N364" i="2"/>
  <c r="M364" i="4" s="1"/>
  <c r="J364" i="2"/>
  <c r="J364" i="4" s="1" a="1"/>
  <c r="J364" i="4" s="1"/>
  <c r="D364" i="2"/>
  <c r="O364" i="2"/>
  <c r="F366" i="2"/>
  <c r="F364" i="2"/>
  <c r="D366" i="2"/>
  <c r="C366" i="2"/>
  <c r="D365" i="2"/>
  <c r="C364" i="2"/>
  <c r="H364" i="2"/>
  <c r="E364" i="2"/>
  <c r="C377" i="2"/>
  <c r="N376" i="2"/>
  <c r="M376" i="4" s="1"/>
  <c r="J376" i="2"/>
  <c r="J376" i="4" s="1" a="1"/>
  <c r="J376" i="4" s="1"/>
  <c r="F376" i="2"/>
  <c r="H376" i="2"/>
  <c r="C378" i="2"/>
  <c r="F378" i="2"/>
  <c r="D376" i="2"/>
  <c r="C376" i="2"/>
  <c r="D378" i="2"/>
  <c r="O376" i="2"/>
  <c r="D377" i="2"/>
  <c r="E376" i="2"/>
  <c r="C389" i="2"/>
  <c r="N388" i="2"/>
  <c r="M388" i="4" s="1"/>
  <c r="J388" i="2"/>
  <c r="J388" i="4" s="1" a="1"/>
  <c r="J388" i="4" s="1"/>
  <c r="D389" i="2"/>
  <c r="C388" i="2"/>
  <c r="F390" i="2"/>
  <c r="H388" i="2"/>
  <c r="D388" i="2"/>
  <c r="O388" i="2"/>
  <c r="E388" i="2"/>
  <c r="F388" i="2"/>
  <c r="D390" i="2"/>
  <c r="C390" i="2"/>
  <c r="N390" i="2"/>
  <c r="C401" i="2"/>
  <c r="N400" i="2"/>
  <c r="M400" i="4" s="1"/>
  <c r="J400" i="2"/>
  <c r="J400" i="4" s="1" a="1"/>
  <c r="J400" i="4" s="1"/>
  <c r="D402" i="2"/>
  <c r="F402" i="2"/>
  <c r="D401" i="2"/>
  <c r="O400" i="2"/>
  <c r="F400" i="2"/>
  <c r="H400" i="2"/>
  <c r="C402" i="2"/>
  <c r="D400" i="2"/>
  <c r="E400" i="2"/>
  <c r="C400" i="2"/>
  <c r="C413" i="2"/>
  <c r="N412" i="2"/>
  <c r="M412" i="4" s="1"/>
  <c r="J412" i="2"/>
  <c r="J412" i="4" s="1" a="1"/>
  <c r="J412" i="4" s="1"/>
  <c r="D412" i="2"/>
  <c r="O412" i="2"/>
  <c r="F414" i="2"/>
  <c r="F412" i="2"/>
  <c r="D414" i="2"/>
  <c r="C414" i="2"/>
  <c r="D413" i="2"/>
  <c r="C412" i="2"/>
  <c r="E412" i="2"/>
  <c r="H412" i="2"/>
  <c r="C425" i="2"/>
  <c r="N424" i="2"/>
  <c r="M424" i="4" s="1"/>
  <c r="J424" i="2"/>
  <c r="J424" i="4" s="1" a="1"/>
  <c r="J424" i="4" s="1"/>
  <c r="F424" i="2"/>
  <c r="H424" i="2"/>
  <c r="C426" i="2"/>
  <c r="F426" i="2"/>
  <c r="D424" i="2"/>
  <c r="C424" i="2"/>
  <c r="D426" i="2"/>
  <c r="D425" i="2"/>
  <c r="E424" i="2"/>
  <c r="O424" i="2"/>
  <c r="C437" i="2"/>
  <c r="N436" i="2"/>
  <c r="M436" i="4" s="1"/>
  <c r="J436" i="2"/>
  <c r="J436" i="4" s="1" a="1"/>
  <c r="J436" i="4" s="1"/>
  <c r="D437" i="2"/>
  <c r="C436" i="2"/>
  <c r="F438" i="2"/>
  <c r="H436" i="2"/>
  <c r="D436" i="2"/>
  <c r="O436" i="2"/>
  <c r="F436" i="2"/>
  <c r="E436" i="2"/>
  <c r="C438" i="2"/>
  <c r="D438" i="2"/>
  <c r="C449" i="2"/>
  <c r="N448" i="2"/>
  <c r="M448" i="4" s="1"/>
  <c r="J448" i="2"/>
  <c r="J448" i="4" s="1" a="1"/>
  <c r="J448" i="4" s="1"/>
  <c r="D450" i="2"/>
  <c r="F450" i="2"/>
  <c r="D449" i="2"/>
  <c r="O448" i="2"/>
  <c r="F448" i="2"/>
  <c r="H448" i="2"/>
  <c r="C450" i="2"/>
  <c r="D448" i="2"/>
  <c r="C448" i="2"/>
  <c r="E448" i="2"/>
  <c r="C461" i="2"/>
  <c r="N460" i="2"/>
  <c r="M460" i="4" s="1"/>
  <c r="C460" i="2"/>
  <c r="J460" i="2"/>
  <c r="J460" i="4" s="1" a="1"/>
  <c r="J460" i="4" s="1"/>
  <c r="D462" i="2"/>
  <c r="F462" i="2"/>
  <c r="E460" i="2"/>
  <c r="O460" i="2"/>
  <c r="H460" i="2"/>
  <c r="C462" i="2"/>
  <c r="D461" i="2"/>
  <c r="F460" i="2"/>
  <c r="D460" i="2"/>
  <c r="C473" i="2"/>
  <c r="N472" i="2"/>
  <c r="M472" i="4" s="1"/>
  <c r="E472" i="2"/>
  <c r="D474" i="2"/>
  <c r="C472" i="2"/>
  <c r="F472" i="2"/>
  <c r="H472" i="2"/>
  <c r="J472" i="2"/>
  <c r="J472" i="4" s="1" a="1"/>
  <c r="J472" i="4" s="1"/>
  <c r="D473" i="2"/>
  <c r="D472" i="2"/>
  <c r="C474" i="2"/>
  <c r="F474" i="2"/>
  <c r="O472" i="2"/>
  <c r="C485" i="2"/>
  <c r="N484" i="2"/>
  <c r="M484" i="4" s="1"/>
  <c r="J484" i="2"/>
  <c r="J484" i="4" s="1" a="1"/>
  <c r="J484" i="4" s="1"/>
  <c r="C484" i="2"/>
  <c r="O484" i="2"/>
  <c r="H484" i="2"/>
  <c r="F486" i="2"/>
  <c r="D486" i="2"/>
  <c r="D485" i="2"/>
  <c r="E484" i="2"/>
  <c r="F484" i="2"/>
  <c r="D484" i="2"/>
  <c r="C486" i="2"/>
  <c r="C497" i="2"/>
  <c r="N496" i="2"/>
  <c r="M496" i="4" s="1"/>
  <c r="C498" i="2"/>
  <c r="F496" i="2"/>
  <c r="H496" i="2"/>
  <c r="F498" i="2"/>
  <c r="D498" i="2"/>
  <c r="C496" i="2"/>
  <c r="J496" i="2"/>
  <c r="J496" i="4" s="1" a="1"/>
  <c r="J496" i="4" s="1"/>
  <c r="D497" i="2"/>
  <c r="E496" i="2"/>
  <c r="D496" i="2"/>
  <c r="O496" i="2"/>
  <c r="C509" i="2"/>
  <c r="N508" i="2"/>
  <c r="M508" i="4" s="1"/>
  <c r="C508" i="2"/>
  <c r="E508" i="2"/>
  <c r="J508" i="2"/>
  <c r="J508" i="4" s="1" a="1"/>
  <c r="J508" i="4" s="1"/>
  <c r="D510" i="2"/>
  <c r="O508" i="2"/>
  <c r="H508" i="2"/>
  <c r="C510" i="2"/>
  <c r="D509" i="2"/>
  <c r="F510" i="2"/>
  <c r="D508" i="2"/>
  <c r="F508" i="2"/>
  <c r="C521" i="2"/>
  <c r="N520" i="2"/>
  <c r="M520" i="4" s="1"/>
  <c r="C522" i="2"/>
  <c r="E520" i="2"/>
  <c r="F522" i="2"/>
  <c r="F520" i="2"/>
  <c r="H520" i="2"/>
  <c r="D522" i="2"/>
  <c r="C520" i="2"/>
  <c r="J520" i="2"/>
  <c r="J520" i="4" s="1" a="1"/>
  <c r="J520" i="4" s="1"/>
  <c r="D521" i="2"/>
  <c r="D520" i="2"/>
  <c r="O520" i="2"/>
  <c r="C533" i="2"/>
  <c r="F534" i="2"/>
  <c r="N532" i="2"/>
  <c r="M532" i="4" s="1"/>
  <c r="J532" i="2"/>
  <c r="J532" i="4" s="1" a="1"/>
  <c r="J532" i="4" s="1"/>
  <c r="E532" i="2"/>
  <c r="C532" i="2"/>
  <c r="O532" i="2"/>
  <c r="H532" i="2"/>
  <c r="D534" i="2"/>
  <c r="D533" i="2"/>
  <c r="F532" i="2"/>
  <c r="D532" i="2"/>
  <c r="C534" i="2"/>
  <c r="C545" i="2"/>
  <c r="N544" i="2"/>
  <c r="M544" i="4" s="1"/>
  <c r="E544" i="2"/>
  <c r="D546" i="2"/>
  <c r="C544" i="2"/>
  <c r="F544" i="2"/>
  <c r="H544" i="2"/>
  <c r="J544" i="2"/>
  <c r="J544" i="4" s="1" a="1"/>
  <c r="J544" i="4" s="1"/>
  <c r="D545" i="2"/>
  <c r="F546" i="2"/>
  <c r="O544" i="2"/>
  <c r="D544" i="2"/>
  <c r="C546" i="2"/>
  <c r="C557" i="2"/>
  <c r="N556" i="2"/>
  <c r="M556" i="4" s="1"/>
  <c r="C556" i="2"/>
  <c r="J556" i="2"/>
  <c r="J556" i="4" s="1" a="1"/>
  <c r="J556" i="4" s="1"/>
  <c r="D558" i="2"/>
  <c r="O556" i="2"/>
  <c r="H556" i="2"/>
  <c r="F558" i="2"/>
  <c r="C558" i="2"/>
  <c r="D557" i="2"/>
  <c r="E556" i="2"/>
  <c r="F556" i="2"/>
  <c r="D556" i="2"/>
  <c r="C569" i="2"/>
  <c r="N568" i="2"/>
  <c r="M568" i="4" s="1"/>
  <c r="D570" i="2"/>
  <c r="C570" i="2"/>
  <c r="F568" i="2"/>
  <c r="H568" i="2"/>
  <c r="F570" i="2"/>
  <c r="C568" i="2"/>
  <c r="J568" i="2"/>
  <c r="J568" i="4" s="1" a="1"/>
  <c r="J568" i="4" s="1"/>
  <c r="D569" i="2"/>
  <c r="D568" i="2"/>
  <c r="E568" i="2"/>
  <c r="O568" i="2"/>
  <c r="C581" i="2"/>
  <c r="N580" i="2"/>
  <c r="M580" i="4" s="1"/>
  <c r="J580" i="2"/>
  <c r="J580" i="4" s="1" a="1"/>
  <c r="J580" i="4" s="1"/>
  <c r="F582" i="2"/>
  <c r="C582" i="2"/>
  <c r="O580" i="2"/>
  <c r="H580" i="2"/>
  <c r="D582" i="2"/>
  <c r="D581" i="2"/>
  <c r="E580" i="2"/>
  <c r="F580" i="2"/>
  <c r="C580" i="2"/>
  <c r="D580" i="2"/>
  <c r="C593" i="2"/>
  <c r="N592" i="2"/>
  <c r="M592" i="4" s="1"/>
  <c r="C594" i="2"/>
  <c r="F594" i="2"/>
  <c r="F592" i="2"/>
  <c r="H592" i="2"/>
  <c r="C592" i="2"/>
  <c r="E592" i="2"/>
  <c r="J592" i="2"/>
  <c r="J592" i="4" s="1" a="1"/>
  <c r="J592" i="4" s="1"/>
  <c r="D593" i="2"/>
  <c r="D592" i="2"/>
  <c r="D594" i="2"/>
  <c r="O592" i="2"/>
  <c r="C605" i="2"/>
  <c r="N604" i="2"/>
  <c r="M604" i="4" s="1"/>
  <c r="F606" i="2"/>
  <c r="C606" i="2"/>
  <c r="J604" i="2"/>
  <c r="J604" i="4" s="1" a="1"/>
  <c r="J604" i="4" s="1"/>
  <c r="E604" i="2"/>
  <c r="O604" i="2"/>
  <c r="H604" i="2"/>
  <c r="D606" i="2"/>
  <c r="C604" i="2"/>
  <c r="D605" i="2"/>
  <c r="D604" i="2"/>
  <c r="F604" i="2"/>
  <c r="C617" i="2"/>
  <c r="N616" i="2"/>
  <c r="M616" i="4" s="1"/>
  <c r="F618" i="2"/>
  <c r="C616" i="2"/>
  <c r="D618" i="2"/>
  <c r="F616" i="2"/>
  <c r="H616" i="2"/>
  <c r="C618" i="2"/>
  <c r="J616" i="2"/>
  <c r="J616" i="4" s="1" a="1"/>
  <c r="J616" i="4" s="1"/>
  <c r="D617" i="2"/>
  <c r="D616" i="2"/>
  <c r="O616" i="2"/>
  <c r="E616" i="2"/>
  <c r="C629" i="2"/>
  <c r="N628" i="2"/>
  <c r="M628" i="4" s="1"/>
  <c r="C630" i="2"/>
  <c r="F630" i="2"/>
  <c r="J628" i="2"/>
  <c r="J628" i="4" s="1" a="1"/>
  <c r="J628" i="4" s="1"/>
  <c r="E628" i="2"/>
  <c r="O628" i="2"/>
  <c r="H628" i="2"/>
  <c r="D630" i="2"/>
  <c r="C628" i="2"/>
  <c r="D629" i="2"/>
  <c r="F628" i="2"/>
  <c r="D628" i="2"/>
  <c r="C641" i="2"/>
  <c r="N640" i="2"/>
  <c r="M640" i="4" s="1"/>
  <c r="D642" i="2"/>
  <c r="C642" i="2"/>
  <c r="F640" i="2"/>
  <c r="H640" i="2"/>
  <c r="E640" i="2"/>
  <c r="J640" i="2"/>
  <c r="J640" i="4" s="1" a="1"/>
  <c r="J640" i="4" s="1"/>
  <c r="D641" i="2"/>
  <c r="O640" i="2"/>
  <c r="D640" i="2"/>
  <c r="C640" i="2"/>
  <c r="F642" i="2"/>
  <c r="C653" i="2"/>
  <c r="N652" i="2"/>
  <c r="M652" i="4" s="1"/>
  <c r="F654" i="2"/>
  <c r="J652" i="2"/>
  <c r="J652" i="4" s="1" a="1"/>
  <c r="J652" i="4" s="1"/>
  <c r="D654" i="2"/>
  <c r="C652" i="2"/>
  <c r="O652" i="2"/>
  <c r="H652" i="2"/>
  <c r="E652" i="2"/>
  <c r="N654" i="2"/>
  <c r="D653" i="2"/>
  <c r="F652" i="2"/>
  <c r="D652" i="2"/>
  <c r="C654" i="2"/>
  <c r="C665" i="2"/>
  <c r="M666" i="2"/>
  <c r="M665" i="2"/>
  <c r="N666" i="2"/>
  <c r="M664" i="2"/>
  <c r="N664" i="2"/>
  <c r="I664" i="2"/>
  <c r="E664" i="2"/>
  <c r="C666" i="2"/>
  <c r="L665" i="2"/>
  <c r="F666" i="2"/>
  <c r="L664" i="2"/>
  <c r="F664" i="2"/>
  <c r="H664" i="2"/>
  <c r="C664" i="2"/>
  <c r="J664" i="2"/>
  <c r="D665" i="2"/>
  <c r="D664" i="2"/>
  <c r="D666" i="2"/>
  <c r="O664" i="2"/>
  <c r="C677" i="2"/>
  <c r="M678" i="2"/>
  <c r="M677" i="2"/>
  <c r="N678" i="2"/>
  <c r="M676" i="2"/>
  <c r="N676" i="2"/>
  <c r="O676" i="2"/>
  <c r="D676" i="2"/>
  <c r="H676" i="2"/>
  <c r="F676" i="2"/>
  <c r="D677" i="2"/>
  <c r="E676" i="2"/>
  <c r="C678" i="2"/>
  <c r="J676" i="2"/>
  <c r="F678" i="2"/>
  <c r="D678" i="2"/>
  <c r="I676" i="2"/>
  <c r="L676" i="2"/>
  <c r="C676" i="2"/>
  <c r="L677" i="2"/>
  <c r="C689" i="2"/>
  <c r="M690" i="2"/>
  <c r="M689" i="2"/>
  <c r="M688" i="2"/>
  <c r="N690" i="2"/>
  <c r="N688" i="2"/>
  <c r="L689" i="2"/>
  <c r="L688" i="2"/>
  <c r="H688" i="2"/>
  <c r="D688" i="2"/>
  <c r="I688" i="2"/>
  <c r="O688" i="2"/>
  <c r="J688" i="2"/>
  <c r="E688" i="2"/>
  <c r="C688" i="2"/>
  <c r="F688" i="2"/>
  <c r="F690" i="2"/>
  <c r="C690" i="2"/>
  <c r="D689" i="2"/>
  <c r="D690" i="2"/>
  <c r="C701" i="2"/>
  <c r="N702" i="2"/>
  <c r="M702" i="2"/>
  <c r="N700" i="2"/>
  <c r="M701" i="2"/>
  <c r="M700" i="2"/>
  <c r="F702" i="2"/>
  <c r="C702" i="2"/>
  <c r="D701" i="2"/>
  <c r="D702" i="2"/>
  <c r="L701" i="2"/>
  <c r="L700" i="2"/>
  <c r="H700" i="2"/>
  <c r="D700" i="2"/>
  <c r="J700" i="2"/>
  <c r="I700" i="2"/>
  <c r="O700" i="2"/>
  <c r="E700" i="2"/>
  <c r="C700" i="2"/>
  <c r="F700" i="2"/>
  <c r="C713" i="2"/>
  <c r="M714" i="2"/>
  <c r="M713" i="2"/>
  <c r="M712" i="2"/>
  <c r="N714" i="2"/>
  <c r="N712" i="2"/>
  <c r="E712" i="2"/>
  <c r="C712" i="2"/>
  <c r="F712" i="2"/>
  <c r="F714" i="2"/>
  <c r="C714" i="2"/>
  <c r="D713" i="2"/>
  <c r="D714" i="2"/>
  <c r="L713" i="2"/>
  <c r="L712" i="2"/>
  <c r="H712" i="2"/>
  <c r="D712" i="2"/>
  <c r="J712" i="2"/>
  <c r="I712" i="2"/>
  <c r="O712" i="2"/>
  <c r="C725" i="2"/>
  <c r="M726" i="2"/>
  <c r="M725" i="2"/>
  <c r="M724" i="2"/>
  <c r="N726" i="2"/>
  <c r="N724" i="2"/>
  <c r="I724" i="2"/>
  <c r="O724" i="2"/>
  <c r="E724" i="2"/>
  <c r="C724" i="2"/>
  <c r="F724" i="2"/>
  <c r="F726" i="2"/>
  <c r="C726" i="2"/>
  <c r="D725" i="2"/>
  <c r="D726" i="2"/>
  <c r="J724" i="2"/>
  <c r="L725" i="2"/>
  <c r="L724" i="2"/>
  <c r="H724" i="2"/>
  <c r="D724" i="2"/>
  <c r="C737" i="2"/>
  <c r="M738" i="2"/>
  <c r="M737" i="2"/>
  <c r="M736" i="2"/>
  <c r="N738" i="2"/>
  <c r="N736" i="2"/>
  <c r="L737" i="2"/>
  <c r="L736" i="2"/>
  <c r="H736" i="2"/>
  <c r="D736" i="2"/>
  <c r="I736" i="2"/>
  <c r="O736" i="2"/>
  <c r="E736" i="2"/>
  <c r="C736" i="2"/>
  <c r="F736" i="2"/>
  <c r="C738" i="2"/>
  <c r="D737" i="2"/>
  <c r="D738" i="2"/>
  <c r="F738" i="2"/>
  <c r="J736" i="2"/>
  <c r="C749" i="2"/>
  <c r="M750" i="2"/>
  <c r="M749" i="2"/>
  <c r="N750" i="2"/>
  <c r="M748" i="2"/>
  <c r="N748" i="2"/>
  <c r="F750" i="2"/>
  <c r="C750" i="2"/>
  <c r="D749" i="2"/>
  <c r="D750" i="2"/>
  <c r="L749" i="2"/>
  <c r="L748" i="2"/>
  <c r="H748" i="2"/>
  <c r="D748" i="2"/>
  <c r="I748" i="2"/>
  <c r="O748" i="2"/>
  <c r="E748" i="2"/>
  <c r="J748" i="2"/>
  <c r="C748" i="2"/>
  <c r="F748" i="2"/>
  <c r="C761" i="2"/>
  <c r="M762" i="2"/>
  <c r="M761" i="2"/>
  <c r="M760" i="2"/>
  <c r="N762" i="2"/>
  <c r="N760" i="2"/>
  <c r="E760" i="2"/>
  <c r="C760" i="2"/>
  <c r="F760" i="2"/>
  <c r="J760" i="2"/>
  <c r="F762" i="2"/>
  <c r="C762" i="2"/>
  <c r="D761" i="2"/>
  <c r="D762" i="2"/>
  <c r="L761" i="2"/>
  <c r="L760" i="2"/>
  <c r="H760" i="2"/>
  <c r="D760" i="2"/>
  <c r="O760" i="2"/>
  <c r="I760" i="2"/>
  <c r="C773" i="2"/>
  <c r="M774" i="2"/>
  <c r="M773" i="2"/>
  <c r="N774" i="2"/>
  <c r="M772" i="2"/>
  <c r="N772" i="2"/>
  <c r="I772" i="2"/>
  <c r="O772" i="2"/>
  <c r="J772" i="2"/>
  <c r="E772" i="2"/>
  <c r="C772" i="2"/>
  <c r="F772" i="2"/>
  <c r="F774" i="2"/>
  <c r="C774" i="2"/>
  <c r="D773" i="2"/>
  <c r="D774" i="2"/>
  <c r="L772" i="2"/>
  <c r="H772" i="2"/>
  <c r="D772" i="2"/>
  <c r="L773" i="2"/>
  <c r="C785" i="2"/>
  <c r="M786" i="2"/>
  <c r="M785" i="2"/>
  <c r="M784" i="2"/>
  <c r="N786" i="2"/>
  <c r="N784" i="2"/>
  <c r="J784" i="2"/>
  <c r="L785" i="2"/>
  <c r="D785" i="2"/>
  <c r="L784" i="2"/>
  <c r="I784" i="2"/>
  <c r="H784" i="2"/>
  <c r="F784" i="2"/>
  <c r="D786" i="2"/>
  <c r="D784" i="2"/>
  <c r="F786" i="2"/>
  <c r="C786" i="2"/>
  <c r="O784" i="2"/>
  <c r="E784" i="2"/>
  <c r="C784" i="2"/>
  <c r="C797" i="2"/>
  <c r="N798" i="2"/>
  <c r="M798" i="2"/>
  <c r="N796" i="2"/>
  <c r="M797" i="2"/>
  <c r="M796" i="2"/>
  <c r="J796" i="2"/>
  <c r="L797" i="2"/>
  <c r="D797" i="2"/>
  <c r="L796" i="2"/>
  <c r="I796" i="2"/>
  <c r="H796" i="2"/>
  <c r="D798" i="2"/>
  <c r="D796" i="2"/>
  <c r="O796" i="2"/>
  <c r="F798" i="2"/>
  <c r="C798" i="2"/>
  <c r="F796" i="2"/>
  <c r="E796" i="2"/>
  <c r="C796" i="2"/>
  <c r="C809" i="2"/>
  <c r="M810" i="2"/>
  <c r="M809" i="2"/>
  <c r="M808" i="2"/>
  <c r="N810" i="2"/>
  <c r="N808" i="2"/>
  <c r="J808" i="2"/>
  <c r="L809" i="2"/>
  <c r="E808" i="2"/>
  <c r="L808" i="2"/>
  <c r="C810" i="2"/>
  <c r="H808" i="2"/>
  <c r="F808" i="2"/>
  <c r="I808" i="2"/>
  <c r="D810" i="2"/>
  <c r="D808" i="2"/>
  <c r="F810" i="2"/>
  <c r="D809" i="2"/>
  <c r="O808" i="2"/>
  <c r="C808" i="2"/>
  <c r="C821" i="2"/>
  <c r="M822" i="2"/>
  <c r="M821" i="2"/>
  <c r="M820" i="2"/>
  <c r="N820" i="2"/>
  <c r="N822" i="2"/>
  <c r="F822" i="2"/>
  <c r="D821" i="2"/>
  <c r="J820" i="2"/>
  <c r="H820" i="2"/>
  <c r="L821" i="2"/>
  <c r="L820" i="2"/>
  <c r="D820" i="2"/>
  <c r="C820" i="2"/>
  <c r="D822" i="2"/>
  <c r="I820" i="2"/>
  <c r="C822" i="2"/>
  <c r="E820" i="2"/>
  <c r="O820" i="2"/>
  <c r="F820" i="2"/>
  <c r="C833" i="2"/>
  <c r="M834" i="2"/>
  <c r="M833" i="2"/>
  <c r="N834" i="2"/>
  <c r="M832" i="2"/>
  <c r="N832" i="2"/>
  <c r="D834" i="2"/>
  <c r="D832" i="2"/>
  <c r="L832" i="2"/>
  <c r="F834" i="2"/>
  <c r="O832" i="2"/>
  <c r="D833" i="2"/>
  <c r="L833" i="2"/>
  <c r="C834" i="2"/>
  <c r="H832" i="2"/>
  <c r="J832" i="2"/>
  <c r="I832" i="2"/>
  <c r="F832" i="2"/>
  <c r="E832" i="2"/>
  <c r="C832" i="2"/>
  <c r="C845" i="2"/>
  <c r="M846" i="2"/>
  <c r="M845" i="2"/>
  <c r="N846" i="2"/>
  <c r="M844" i="2"/>
  <c r="N844" i="2"/>
  <c r="J844" i="2"/>
  <c r="I844" i="2"/>
  <c r="O844" i="2"/>
  <c r="E844" i="2"/>
  <c r="C844" i="2"/>
  <c r="F844" i="2"/>
  <c r="L845" i="2"/>
  <c r="H844" i="2"/>
  <c r="C846" i="2"/>
  <c r="D846" i="2"/>
  <c r="L844" i="2"/>
  <c r="D844" i="2"/>
  <c r="F846" i="2"/>
  <c r="D845" i="2"/>
  <c r="C857" i="2"/>
  <c r="M858" i="2"/>
  <c r="M857" i="2"/>
  <c r="M856" i="2"/>
  <c r="N858" i="2"/>
  <c r="N856" i="2"/>
  <c r="I856" i="2"/>
  <c r="O856" i="2"/>
  <c r="J856" i="2"/>
  <c r="E856" i="2"/>
  <c r="C856" i="2"/>
  <c r="F856" i="2"/>
  <c r="L857" i="2"/>
  <c r="H856" i="2"/>
  <c r="C858" i="2"/>
  <c r="D858" i="2"/>
  <c r="L856" i="2"/>
  <c r="D856" i="2"/>
  <c r="F858" i="2"/>
  <c r="D857" i="2"/>
  <c r="C869" i="2"/>
  <c r="M870" i="2"/>
  <c r="M869" i="2"/>
  <c r="M868" i="2"/>
  <c r="N870" i="2"/>
  <c r="N868" i="2"/>
  <c r="J868" i="2"/>
  <c r="F870" i="2"/>
  <c r="C870" i="2"/>
  <c r="D869" i="2"/>
  <c r="D870" i="2"/>
  <c r="L869" i="2"/>
  <c r="L868" i="2"/>
  <c r="H868" i="2"/>
  <c r="D868" i="2"/>
  <c r="E868" i="2"/>
  <c r="F868" i="2"/>
  <c r="C868" i="2"/>
  <c r="I868" i="2"/>
  <c r="O868" i="2"/>
  <c r="C881" i="2"/>
  <c r="M882" i="2"/>
  <c r="M880" i="2"/>
  <c r="M881" i="2"/>
  <c r="N882" i="2"/>
  <c r="N880" i="2"/>
  <c r="F880" i="2"/>
  <c r="D881" i="2"/>
  <c r="D882" i="2"/>
  <c r="I880" i="2"/>
  <c r="L881" i="2"/>
  <c r="F882" i="2"/>
  <c r="J880" i="2"/>
  <c r="C880" i="2"/>
  <c r="D880" i="2"/>
  <c r="L880" i="2"/>
  <c r="H880" i="2"/>
  <c r="O880" i="2"/>
  <c r="E880" i="2"/>
  <c r="C882" i="2"/>
  <c r="C893" i="2"/>
  <c r="M892" i="2"/>
  <c r="M894" i="2"/>
  <c r="M893" i="2"/>
  <c r="N894" i="2"/>
  <c r="N892" i="2"/>
  <c r="D892" i="2"/>
  <c r="O892" i="2"/>
  <c r="L892" i="2"/>
  <c r="E892" i="2"/>
  <c r="D894" i="2"/>
  <c r="F892" i="2"/>
  <c r="J892" i="2"/>
  <c r="I892" i="2"/>
  <c r="C894" i="2"/>
  <c r="C892" i="2"/>
  <c r="D893" i="2"/>
  <c r="H892" i="2"/>
  <c r="F894" i="2"/>
  <c r="L893" i="2"/>
  <c r="C905" i="2"/>
  <c r="M904" i="2"/>
  <c r="M906" i="2"/>
  <c r="M905" i="2"/>
  <c r="D906" i="2"/>
  <c r="N906" i="2"/>
  <c r="N904" i="2"/>
  <c r="J904" i="2"/>
  <c r="O904" i="2"/>
  <c r="D905" i="2"/>
  <c r="F904" i="2"/>
  <c r="L904" i="2"/>
  <c r="D904" i="2"/>
  <c r="F906" i="2"/>
  <c r="I904" i="2"/>
  <c r="C906" i="2"/>
  <c r="L905" i="2"/>
  <c r="C904" i="2"/>
  <c r="H904" i="2"/>
  <c r="E904" i="2"/>
  <c r="C917" i="2"/>
  <c r="M916" i="2"/>
  <c r="M918" i="2"/>
  <c r="M917" i="2"/>
  <c r="N918" i="2"/>
  <c r="N916" i="2"/>
  <c r="L917" i="2"/>
  <c r="F916" i="2"/>
  <c r="O916" i="2"/>
  <c r="D918" i="2"/>
  <c r="C916" i="2"/>
  <c r="F918" i="2"/>
  <c r="C918" i="2"/>
  <c r="H916" i="2"/>
  <c r="E916" i="2"/>
  <c r="D916" i="2"/>
  <c r="L916" i="2"/>
  <c r="J916" i="2"/>
  <c r="I916" i="2"/>
  <c r="D917" i="2"/>
  <c r="C929" i="2"/>
  <c r="M928" i="2"/>
  <c r="M930" i="2"/>
  <c r="M929" i="2"/>
  <c r="N930" i="2"/>
  <c r="N928" i="2"/>
  <c r="D930" i="2"/>
  <c r="J928" i="2"/>
  <c r="O928" i="2"/>
  <c r="D928" i="2"/>
  <c r="I928" i="2"/>
  <c r="E928" i="2"/>
  <c r="C930" i="2"/>
  <c r="H928" i="2"/>
  <c r="L929" i="2"/>
  <c r="F928" i="2"/>
  <c r="D929" i="2"/>
  <c r="L928" i="2"/>
  <c r="F930" i="2"/>
  <c r="C928" i="2"/>
  <c r="C941" i="2"/>
  <c r="M940" i="2"/>
  <c r="M942" i="2"/>
  <c r="M941" i="2"/>
  <c r="N942" i="2"/>
  <c r="N940" i="2"/>
  <c r="I940" i="2"/>
  <c r="L941" i="2"/>
  <c r="L940" i="2"/>
  <c r="D941" i="2"/>
  <c r="F940" i="2"/>
  <c r="O940" i="2"/>
  <c r="F942" i="2"/>
  <c r="D942" i="2"/>
  <c r="H940" i="2"/>
  <c r="D940" i="2"/>
  <c r="E940" i="2"/>
  <c r="C942" i="2"/>
  <c r="J940" i="2"/>
  <c r="C940" i="2"/>
  <c r="C953" i="2"/>
  <c r="M952" i="2"/>
  <c r="M954" i="2"/>
  <c r="M953" i="2"/>
  <c r="D953" i="2"/>
  <c r="N954" i="2"/>
  <c r="N952" i="2"/>
  <c r="F954" i="2"/>
  <c r="E952" i="2"/>
  <c r="I952" i="2"/>
  <c r="O952" i="2"/>
  <c r="L953" i="2"/>
  <c r="C952" i="2"/>
  <c r="F952" i="2"/>
  <c r="J952" i="2"/>
  <c r="C954" i="2"/>
  <c r="H952" i="2"/>
  <c r="L952" i="2"/>
  <c r="D954" i="2"/>
  <c r="D952" i="2"/>
  <c r="C965" i="2"/>
  <c r="M964" i="2"/>
  <c r="M966" i="2"/>
  <c r="M965" i="2"/>
  <c r="N966" i="2"/>
  <c r="N964" i="2"/>
  <c r="D966" i="2"/>
  <c r="D965" i="2"/>
  <c r="D964" i="2"/>
  <c r="F966" i="2"/>
  <c r="J964" i="2"/>
  <c r="I964" i="2"/>
  <c r="O964" i="2"/>
  <c r="H964" i="2"/>
  <c r="E964" i="2"/>
  <c r="L964" i="2"/>
  <c r="L965" i="2"/>
  <c r="F964" i="2"/>
  <c r="C966" i="2"/>
  <c r="C964" i="2"/>
  <c r="C977" i="2"/>
  <c r="M976" i="2"/>
  <c r="M978" i="2"/>
  <c r="M977" i="2"/>
  <c r="N978" i="2"/>
  <c r="N976" i="2"/>
  <c r="D977" i="2"/>
  <c r="L977" i="2"/>
  <c r="H976" i="2"/>
  <c r="F976" i="2"/>
  <c r="D978" i="2"/>
  <c r="J976" i="2"/>
  <c r="L976" i="2"/>
  <c r="D976" i="2"/>
  <c r="O976" i="2"/>
  <c r="C978" i="2"/>
  <c r="F978" i="2"/>
  <c r="E976" i="2"/>
  <c r="I976" i="2"/>
  <c r="C976" i="2"/>
  <c r="C989" i="2"/>
  <c r="M988" i="2"/>
  <c r="M990" i="2"/>
  <c r="M989" i="2"/>
  <c r="N990" i="2"/>
  <c r="N988" i="2"/>
  <c r="H988" i="2"/>
  <c r="D989" i="2"/>
  <c r="D990" i="2"/>
  <c r="L989" i="2"/>
  <c r="D988" i="2"/>
  <c r="J988" i="2"/>
  <c r="I988" i="2"/>
  <c r="E988" i="2"/>
  <c r="O988" i="2"/>
  <c r="F988" i="2"/>
  <c r="L988" i="2"/>
  <c r="F990" i="2"/>
  <c r="C990" i="2"/>
  <c r="C988" i="2"/>
  <c r="C1001" i="2"/>
  <c r="M1000" i="2"/>
  <c r="M1002" i="2"/>
  <c r="M1001" i="2"/>
  <c r="N1002" i="2"/>
  <c r="N1000" i="2"/>
  <c r="H1000" i="2"/>
  <c r="E1000" i="2"/>
  <c r="F1002" i="2"/>
  <c r="D1002" i="2"/>
  <c r="L1001" i="2"/>
  <c r="D1000" i="2"/>
  <c r="I1000" i="2"/>
  <c r="D1001" i="2"/>
  <c r="F1000" i="2"/>
  <c r="J1000" i="2"/>
  <c r="L1000" i="2"/>
  <c r="O1000" i="2"/>
  <c r="C1002" i="2"/>
  <c r="C1000" i="2"/>
  <c r="C1013" i="2"/>
  <c r="M1012" i="2"/>
  <c r="M1014" i="2"/>
  <c r="M1013" i="2"/>
  <c r="N1014" i="2"/>
  <c r="N1012" i="2"/>
  <c r="D1013" i="2"/>
  <c r="L1013" i="2"/>
  <c r="D1012" i="2"/>
  <c r="H1012" i="2"/>
  <c r="D1014" i="2"/>
  <c r="E1012" i="2"/>
  <c r="F1014" i="2"/>
  <c r="O1012" i="2"/>
  <c r="L1012" i="2"/>
  <c r="F1012" i="2"/>
  <c r="C1014" i="2"/>
  <c r="I1012" i="2"/>
  <c r="J1012" i="2"/>
  <c r="C1012" i="2"/>
  <c r="C1025" i="2"/>
  <c r="M1024" i="2"/>
  <c r="M1026" i="2"/>
  <c r="M1025" i="2"/>
  <c r="N1026" i="2"/>
  <c r="N1024" i="2"/>
  <c r="D1026" i="2"/>
  <c r="E1024" i="2"/>
  <c r="D1025" i="2"/>
  <c r="F1026" i="2"/>
  <c r="I1024" i="2"/>
  <c r="L1025" i="2"/>
  <c r="F1024" i="2"/>
  <c r="H1024" i="2"/>
  <c r="J1024" i="2"/>
  <c r="L1024" i="2"/>
  <c r="O1024" i="2"/>
  <c r="C1026" i="2"/>
  <c r="D1024" i="2"/>
  <c r="C1024" i="2"/>
  <c r="C1037" i="2"/>
  <c r="M1036" i="2"/>
  <c r="M1038" i="2"/>
  <c r="M1037" i="2"/>
  <c r="N1038" i="2"/>
  <c r="N1036" i="2"/>
  <c r="D1036" i="2"/>
  <c r="H1036" i="2"/>
  <c r="D1038" i="2"/>
  <c r="E1036" i="2"/>
  <c r="D1037" i="2"/>
  <c r="I1036" i="2"/>
  <c r="L1037" i="2"/>
  <c r="F1038" i="2"/>
  <c r="O1036" i="2"/>
  <c r="L1036" i="2"/>
  <c r="F1036" i="2"/>
  <c r="C1038" i="2"/>
  <c r="J1036" i="2"/>
  <c r="C1036" i="2"/>
  <c r="C1049" i="2"/>
  <c r="M1048" i="2"/>
  <c r="M1050" i="2"/>
  <c r="M1049" i="2"/>
  <c r="N1050" i="2"/>
  <c r="F1050" i="2"/>
  <c r="N1048" i="2"/>
  <c r="D1049" i="2"/>
  <c r="E1048" i="2"/>
  <c r="I1048" i="2"/>
  <c r="D1048" i="2"/>
  <c r="O1048" i="2"/>
  <c r="L1049" i="2"/>
  <c r="H1048" i="2"/>
  <c r="L1048" i="2"/>
  <c r="J1048" i="2"/>
  <c r="C1050" i="2"/>
  <c r="D1050" i="2"/>
  <c r="F1048" i="2"/>
  <c r="C1048" i="2"/>
  <c r="C1061" i="2"/>
  <c r="M1060" i="2"/>
  <c r="M1062" i="2"/>
  <c r="M1061" i="2"/>
  <c r="N1062" i="2"/>
  <c r="N1060" i="2"/>
  <c r="D1061" i="2"/>
  <c r="I1060" i="2"/>
  <c r="F1062" i="2"/>
  <c r="L1061" i="2"/>
  <c r="C1060" i="2"/>
  <c r="E1060" i="2"/>
  <c r="D1060" i="2"/>
  <c r="D1062" i="2"/>
  <c r="L1060" i="2"/>
  <c r="F1060" i="2"/>
  <c r="J1060" i="2"/>
  <c r="C1062" i="2"/>
  <c r="O1060" i="2"/>
  <c r="H1060" i="2"/>
  <c r="C1073" i="2"/>
  <c r="M1072" i="2"/>
  <c r="M1074" i="2"/>
  <c r="M1073" i="2"/>
  <c r="N1074" i="2"/>
  <c r="N1072" i="2"/>
  <c r="I1072" i="2"/>
  <c r="C1072" i="2"/>
  <c r="C1074" i="2"/>
  <c r="D1073" i="2"/>
  <c r="E1072" i="2"/>
  <c r="L1073" i="2"/>
  <c r="F1074" i="2"/>
  <c r="H1072" i="2"/>
  <c r="D1072" i="2"/>
  <c r="L1072" i="2"/>
  <c r="O1072" i="2"/>
  <c r="F1072" i="2"/>
  <c r="D1074" i="2"/>
  <c r="J1072" i="2"/>
  <c r="C1085" i="2"/>
  <c r="M1084" i="2"/>
  <c r="M1086" i="2"/>
  <c r="M1085" i="2"/>
  <c r="N1086" i="2"/>
  <c r="N1084" i="2"/>
  <c r="D1086" i="2"/>
  <c r="L1085" i="2"/>
  <c r="F1086" i="2"/>
  <c r="C1084" i="2"/>
  <c r="I1084" i="2"/>
  <c r="C1086" i="2"/>
  <c r="D1085" i="2"/>
  <c r="D1084" i="2"/>
  <c r="E1084" i="2"/>
  <c r="J1084" i="2"/>
  <c r="L1084" i="2"/>
  <c r="H1084" i="2"/>
  <c r="O1084" i="2"/>
  <c r="F1084" i="2"/>
  <c r="C1097" i="2"/>
  <c r="M1096" i="2"/>
  <c r="M1098" i="2"/>
  <c r="M1097" i="2"/>
  <c r="I1096" i="2"/>
  <c r="N1098" i="2"/>
  <c r="N1096" i="2"/>
  <c r="C1098" i="2"/>
  <c r="D1097" i="2"/>
  <c r="H1096" i="2"/>
  <c r="L1096" i="2"/>
  <c r="D1096" i="2"/>
  <c r="C1096" i="2"/>
  <c r="E1096" i="2"/>
  <c r="L1097" i="2"/>
  <c r="J1096" i="2"/>
  <c r="F1098" i="2"/>
  <c r="O1096" i="2"/>
  <c r="D1098" i="2"/>
  <c r="F1096" i="2"/>
  <c r="C1109" i="2"/>
  <c r="M1108" i="2"/>
  <c r="M1110" i="2"/>
  <c r="M1109" i="2"/>
  <c r="N1110" i="2"/>
  <c r="N1108" i="2"/>
  <c r="F1110" i="2"/>
  <c r="C1110" i="2"/>
  <c r="I1108" i="2"/>
  <c r="D1109" i="2"/>
  <c r="H1108" i="2"/>
  <c r="L1109" i="2"/>
  <c r="L1108" i="2"/>
  <c r="C1108" i="2"/>
  <c r="J1108" i="2"/>
  <c r="E1108" i="2"/>
  <c r="O1108" i="2"/>
  <c r="D1110" i="2"/>
  <c r="D1108" i="2"/>
  <c r="F1108" i="2"/>
  <c r="C1121" i="2"/>
  <c r="M1120" i="2"/>
  <c r="M1122" i="2"/>
  <c r="M1121" i="2"/>
  <c r="D1122" i="2"/>
  <c r="N1122" i="2"/>
  <c r="N1120" i="2"/>
  <c r="C1120" i="2"/>
  <c r="E1120" i="2"/>
  <c r="L1121" i="2"/>
  <c r="F1122" i="2"/>
  <c r="D1120" i="2"/>
  <c r="C1122" i="2"/>
  <c r="D1121" i="2"/>
  <c r="J1120" i="2"/>
  <c r="H1120" i="2"/>
  <c r="O1120" i="2"/>
  <c r="I1120" i="2"/>
  <c r="L1120" i="2"/>
  <c r="F1120" i="2"/>
  <c r="C1133" i="2"/>
  <c r="M1132" i="2"/>
  <c r="M1134" i="2"/>
  <c r="M1133" i="2"/>
  <c r="N1134" i="2"/>
  <c r="N1132" i="2"/>
  <c r="L1133" i="2"/>
  <c r="L1132" i="2"/>
  <c r="D1132" i="2"/>
  <c r="C1132" i="2"/>
  <c r="I1132" i="2"/>
  <c r="F1132" i="2"/>
  <c r="C1134" i="2"/>
  <c r="D1133" i="2"/>
  <c r="H1132" i="2"/>
  <c r="D1134" i="2"/>
  <c r="F1134" i="2"/>
  <c r="J1132" i="2"/>
  <c r="E1132" i="2"/>
  <c r="O1132" i="2"/>
  <c r="C1145" i="2"/>
  <c r="M1144" i="2"/>
  <c r="M1146" i="2"/>
  <c r="M1145" i="2"/>
  <c r="N1146" i="2"/>
  <c r="N1144" i="2"/>
  <c r="D1144" i="2"/>
  <c r="D1146" i="2"/>
  <c r="J1144" i="2"/>
  <c r="L1144" i="2"/>
  <c r="L1145" i="2"/>
  <c r="C1146" i="2"/>
  <c r="D1145" i="2"/>
  <c r="I1144" i="2"/>
  <c r="C1144" i="2"/>
  <c r="E1144" i="2"/>
  <c r="H1144" i="2"/>
  <c r="F1144" i="2"/>
  <c r="F1146" i="2"/>
  <c r="O1144" i="2"/>
  <c r="C1157" i="2"/>
  <c r="M1156" i="2"/>
  <c r="M1158" i="2"/>
  <c r="M1157" i="2"/>
  <c r="N1158" i="2"/>
  <c r="N1156" i="2"/>
  <c r="F1156" i="2"/>
  <c r="D1158" i="2"/>
  <c r="D1157" i="2"/>
  <c r="D1156" i="2"/>
  <c r="C1158" i="2"/>
  <c r="F1158" i="2"/>
  <c r="J1156" i="2"/>
  <c r="H1156" i="2"/>
  <c r="O1156" i="2"/>
  <c r="L1156" i="2"/>
  <c r="L1157" i="2"/>
  <c r="I1156" i="2"/>
  <c r="C1156" i="2"/>
  <c r="E1156" i="2"/>
  <c r="C1169" i="2"/>
  <c r="M1168" i="2"/>
  <c r="M1170" i="2"/>
  <c r="M1169" i="2"/>
  <c r="N1170" i="2"/>
  <c r="N1168" i="2"/>
  <c r="H1168" i="2"/>
  <c r="F1168" i="2"/>
  <c r="D1169" i="2"/>
  <c r="D1168" i="2"/>
  <c r="D1170" i="2"/>
  <c r="L1168" i="2"/>
  <c r="L1169" i="2"/>
  <c r="I1168" i="2"/>
  <c r="C1168" i="2"/>
  <c r="E1168" i="2"/>
  <c r="O1168" i="2"/>
  <c r="C1170" i="2"/>
  <c r="F1170" i="2"/>
  <c r="J1168" i="2"/>
  <c r="C1181" i="2"/>
  <c r="M1180" i="2"/>
  <c r="M1182" i="2"/>
  <c r="M1181" i="2"/>
  <c r="N1182" i="2"/>
  <c r="N1180" i="2"/>
  <c r="D1181" i="2"/>
  <c r="H1180" i="2"/>
  <c r="D1182" i="2"/>
  <c r="D1180" i="2"/>
  <c r="F1180" i="2"/>
  <c r="O1180" i="2"/>
  <c r="I1180" i="2"/>
  <c r="C1180" i="2"/>
  <c r="E1180" i="2"/>
  <c r="C1182" i="2"/>
  <c r="F1182" i="2"/>
  <c r="J1180" i="2"/>
  <c r="L1180" i="2"/>
  <c r="L1181" i="2"/>
  <c r="C1193" i="2"/>
  <c r="M1192" i="2"/>
  <c r="M1194" i="2"/>
  <c r="M1193" i="2"/>
  <c r="N1194" i="2"/>
  <c r="N1192" i="2"/>
  <c r="D1192" i="2"/>
  <c r="D1194" i="2"/>
  <c r="D1193" i="2"/>
  <c r="I1192" i="2"/>
  <c r="J1192" i="2"/>
  <c r="C1194" i="2"/>
  <c r="L1193" i="2"/>
  <c r="O1192" i="2"/>
  <c r="C1192" i="2"/>
  <c r="H1192" i="2"/>
  <c r="F1194" i="2"/>
  <c r="E1192" i="2"/>
  <c r="F1192" i="2"/>
  <c r="L1192" i="2"/>
  <c r="E11" i="3"/>
  <c r="D11" i="3"/>
  <c r="C4" i="3"/>
  <c r="E4" i="3" s="1"/>
  <c r="C8" i="3"/>
  <c r="D8" i="3" s="1"/>
  <c r="J10" i="2"/>
  <c r="J13" i="2"/>
  <c r="J13" i="4" s="1" a="1"/>
  <c r="J13" i="4" s="1"/>
  <c r="C38" i="4"/>
  <c r="C37" i="4"/>
  <c r="C39" i="4"/>
  <c r="D39" i="4"/>
  <c r="H37" i="4"/>
  <c r="G37" i="4"/>
  <c r="N37" i="4"/>
  <c r="F39" i="4"/>
  <c r="F37" i="4"/>
  <c r="E37" i="4"/>
  <c r="D37" i="4"/>
  <c r="D38" i="4"/>
  <c r="C86" i="4"/>
  <c r="C85" i="4"/>
  <c r="C87" i="4"/>
  <c r="D87" i="4"/>
  <c r="H85" i="4"/>
  <c r="G85" i="4"/>
  <c r="N85" i="4"/>
  <c r="F87" i="4"/>
  <c r="D86" i="4"/>
  <c r="F85" i="4"/>
  <c r="E85" i="4"/>
  <c r="G87" i="4"/>
  <c r="D85" i="4"/>
  <c r="M121" i="4"/>
  <c r="C122" i="4"/>
  <c r="C123" i="4"/>
  <c r="H121" i="4"/>
  <c r="C121" i="4"/>
  <c r="N121" i="4"/>
  <c r="F123" i="4"/>
  <c r="D122" i="4"/>
  <c r="F121" i="4"/>
  <c r="G121" i="4"/>
  <c r="D123" i="4"/>
  <c r="E121" i="4"/>
  <c r="G123" i="4"/>
  <c r="J121" i="4" a="1"/>
  <c r="J121" i="4" s="1"/>
  <c r="D121" i="4"/>
  <c r="C158" i="4"/>
  <c r="C157" i="4"/>
  <c r="C159" i="4"/>
  <c r="D159" i="4"/>
  <c r="H157" i="4"/>
  <c r="N157" i="4"/>
  <c r="F159" i="4"/>
  <c r="D158" i="4"/>
  <c r="F157" i="4"/>
  <c r="E157" i="4"/>
  <c r="G159" i="4"/>
  <c r="J157" i="4" a="1"/>
  <c r="J157" i="4" s="1"/>
  <c r="G157" i="4"/>
  <c r="D157" i="4"/>
  <c r="M217" i="4"/>
  <c r="C218" i="4"/>
  <c r="C219" i="4"/>
  <c r="G219" i="4"/>
  <c r="C217" i="4"/>
  <c r="H217" i="4"/>
  <c r="G217" i="4"/>
  <c r="F219" i="4"/>
  <c r="F217" i="4"/>
  <c r="E217" i="4"/>
  <c r="D218" i="4"/>
  <c r="N217" i="4"/>
  <c r="D219" i="4"/>
  <c r="D217" i="4"/>
  <c r="M265" i="4"/>
  <c r="C266" i="4"/>
  <c r="H265" i="4"/>
  <c r="C267" i="4"/>
  <c r="F267" i="4"/>
  <c r="F265" i="4"/>
  <c r="C265" i="4"/>
  <c r="E265" i="4"/>
  <c r="G265" i="4"/>
  <c r="J265" i="4" a="1"/>
  <c r="J265" i="4" s="1"/>
  <c r="G267" i="4"/>
  <c r="N265" i="4"/>
  <c r="D266" i="4"/>
  <c r="D267" i="4"/>
  <c r="D265" i="4"/>
  <c r="C302" i="4"/>
  <c r="C303" i="4"/>
  <c r="C301" i="4"/>
  <c r="G303" i="4"/>
  <c r="H301" i="4"/>
  <c r="F303" i="4"/>
  <c r="F301" i="4"/>
  <c r="E301" i="4"/>
  <c r="G301" i="4"/>
  <c r="N301" i="4"/>
  <c r="D302" i="4"/>
  <c r="D303" i="4"/>
  <c r="D301" i="4"/>
  <c r="C350" i="4"/>
  <c r="F351" i="4"/>
  <c r="J349" i="4" a="1"/>
  <c r="J349" i="4" s="1"/>
  <c r="G351" i="4"/>
  <c r="E349" i="4"/>
  <c r="D349" i="4"/>
  <c r="N349" i="4"/>
  <c r="D350" i="4"/>
  <c r="G349" i="4"/>
  <c r="C349" i="4"/>
  <c r="C351" i="4"/>
  <c r="H349" i="4"/>
  <c r="F349" i="4"/>
  <c r="D351" i="4"/>
  <c r="C398" i="4"/>
  <c r="H397" i="4"/>
  <c r="N397" i="4"/>
  <c r="D398" i="4"/>
  <c r="J397" i="4" a="1"/>
  <c r="J397" i="4" s="1"/>
  <c r="F399" i="4"/>
  <c r="G397" i="4"/>
  <c r="C399" i="4"/>
  <c r="D397" i="4"/>
  <c r="C397" i="4"/>
  <c r="F397" i="4"/>
  <c r="D399" i="4"/>
  <c r="G399" i="4"/>
  <c r="E397" i="4"/>
  <c r="C422" i="4"/>
  <c r="N421" i="4"/>
  <c r="D422" i="4"/>
  <c r="J421" i="4" a="1"/>
  <c r="J421" i="4" s="1"/>
  <c r="H421" i="4"/>
  <c r="G421" i="4"/>
  <c r="C423" i="4"/>
  <c r="F423" i="4"/>
  <c r="C421" i="4"/>
  <c r="F421" i="4"/>
  <c r="D421" i="4"/>
  <c r="D423" i="4"/>
  <c r="G423" i="4"/>
  <c r="E421" i="4"/>
  <c r="C458" i="4"/>
  <c r="M457" i="4"/>
  <c r="N457" i="4"/>
  <c r="J457" i="4" a="1"/>
  <c r="J457" i="4" s="1"/>
  <c r="D457" i="4"/>
  <c r="F457" i="4"/>
  <c r="G457" i="4"/>
  <c r="G459" i="4"/>
  <c r="D458" i="4"/>
  <c r="C459" i="4"/>
  <c r="F459" i="4"/>
  <c r="C457" i="4"/>
  <c r="D459" i="4"/>
  <c r="H457" i="4"/>
  <c r="E457" i="4"/>
  <c r="C494" i="4"/>
  <c r="C495" i="4"/>
  <c r="D495" i="4"/>
  <c r="D494" i="4"/>
  <c r="F495" i="4"/>
  <c r="N493" i="4"/>
  <c r="E493" i="4"/>
  <c r="H493" i="4"/>
  <c r="G493" i="4"/>
  <c r="F493" i="4"/>
  <c r="D493" i="4"/>
  <c r="C493" i="4"/>
  <c r="G495" i="4"/>
  <c r="J493" i="4" a="1"/>
  <c r="J493" i="4" s="1"/>
  <c r="M529" i="4"/>
  <c r="C530" i="4"/>
  <c r="C531" i="4"/>
  <c r="H529" i="4"/>
  <c r="G529" i="4"/>
  <c r="F529" i="4"/>
  <c r="D529" i="4"/>
  <c r="C529" i="4"/>
  <c r="G531" i="4"/>
  <c r="D531" i="4"/>
  <c r="D530" i="4"/>
  <c r="F531" i="4"/>
  <c r="N529" i="4"/>
  <c r="E529" i="4"/>
  <c r="M553" i="4"/>
  <c r="C554" i="4"/>
  <c r="C555" i="4"/>
  <c r="H553" i="4"/>
  <c r="G553" i="4"/>
  <c r="F553" i="4"/>
  <c r="J553" i="4" a="1"/>
  <c r="J553" i="4" s="1"/>
  <c r="D553" i="4"/>
  <c r="C553" i="4"/>
  <c r="G555" i="4"/>
  <c r="D555" i="4"/>
  <c r="D554" i="4"/>
  <c r="F555" i="4"/>
  <c r="N553" i="4"/>
  <c r="E553" i="4"/>
  <c r="C590" i="4"/>
  <c r="F589" i="4"/>
  <c r="H589" i="4"/>
  <c r="C589" i="4"/>
  <c r="D589" i="4"/>
  <c r="D591" i="4"/>
  <c r="N589" i="4"/>
  <c r="G591" i="4"/>
  <c r="E589" i="4"/>
  <c r="J589" i="4" a="1"/>
  <c r="J589" i="4" s="1"/>
  <c r="G589" i="4"/>
  <c r="D590" i="4"/>
  <c r="F591" i="4"/>
  <c r="C591" i="4"/>
  <c r="M625" i="4"/>
  <c r="C626" i="4"/>
  <c r="N625" i="4"/>
  <c r="H625" i="4"/>
  <c r="C625" i="4"/>
  <c r="D625" i="4"/>
  <c r="D627" i="4"/>
  <c r="F625" i="4"/>
  <c r="G625" i="4"/>
  <c r="G627" i="4"/>
  <c r="E625" i="4"/>
  <c r="J625" i="4" a="1"/>
  <c r="J625" i="4" s="1"/>
  <c r="D626" i="4"/>
  <c r="F627" i="4"/>
  <c r="C627" i="4"/>
  <c r="C650" i="4"/>
  <c r="M649" i="4"/>
  <c r="N649" i="4"/>
  <c r="G649" i="4"/>
  <c r="H649" i="4"/>
  <c r="C649" i="4"/>
  <c r="F649" i="4"/>
  <c r="D649" i="4"/>
  <c r="D651" i="4"/>
  <c r="G651" i="4"/>
  <c r="E649" i="4"/>
  <c r="J649" i="4" a="1"/>
  <c r="J649" i="4" s="1"/>
  <c r="D650" i="4"/>
  <c r="F651" i="4"/>
  <c r="C651" i="4"/>
  <c r="M685" i="4"/>
  <c r="C686" i="4"/>
  <c r="K685" i="4"/>
  <c r="F685" i="4"/>
  <c r="N685" i="4"/>
  <c r="L685" i="4"/>
  <c r="H685" i="4"/>
  <c r="C685" i="4"/>
  <c r="I685" i="4"/>
  <c r="D685" i="4"/>
  <c r="D687" i="4"/>
  <c r="G685" i="4"/>
  <c r="G687" i="4"/>
  <c r="E685" i="4"/>
  <c r="J685" i="4" a="1"/>
  <c r="J685" i="4" s="1"/>
  <c r="D686" i="4"/>
  <c r="F687" i="4"/>
  <c r="C687" i="4"/>
  <c r="M721" i="4"/>
  <c r="C722" i="4"/>
  <c r="K721" i="4"/>
  <c r="C723" i="4"/>
  <c r="G721" i="4"/>
  <c r="F723" i="4"/>
  <c r="C721" i="4"/>
  <c r="D722" i="4"/>
  <c r="G723" i="4"/>
  <c r="I721" i="4"/>
  <c r="L721" i="4"/>
  <c r="H721" i="4"/>
  <c r="D723" i="4"/>
  <c r="J721" i="4" a="1"/>
  <c r="J721" i="4" s="1"/>
  <c r="D721" i="4"/>
  <c r="F721" i="4"/>
  <c r="N721" i="4"/>
  <c r="E721" i="4"/>
  <c r="C746" i="4"/>
  <c r="K745" i="4"/>
  <c r="M745" i="4"/>
  <c r="C745" i="4"/>
  <c r="F747" i="4"/>
  <c r="D747" i="4"/>
  <c r="G747" i="4"/>
  <c r="I745" i="4"/>
  <c r="F745" i="4"/>
  <c r="H745" i="4"/>
  <c r="N745" i="4"/>
  <c r="J745" i="4" a="1"/>
  <c r="J745" i="4" s="1"/>
  <c r="D745" i="4"/>
  <c r="D746" i="4"/>
  <c r="C747" i="4"/>
  <c r="G745" i="4"/>
  <c r="E745" i="4"/>
  <c r="L745" i="4"/>
  <c r="M781" i="4"/>
  <c r="C782" i="4"/>
  <c r="N781" i="4"/>
  <c r="H781" i="4"/>
  <c r="K781" i="4"/>
  <c r="I781" i="4"/>
  <c r="G781" i="4"/>
  <c r="J781" i="4" a="1"/>
  <c r="J781" i="4" s="1"/>
  <c r="G783" i="4"/>
  <c r="E781" i="4"/>
  <c r="D783" i="4"/>
  <c r="C781" i="4"/>
  <c r="D782" i="4"/>
  <c r="F781" i="4"/>
  <c r="D781" i="4"/>
  <c r="L781" i="4"/>
  <c r="F783" i="4"/>
  <c r="C783" i="4"/>
  <c r="M817" i="4"/>
  <c r="C818" i="4"/>
  <c r="K817" i="4"/>
  <c r="D817" i="4"/>
  <c r="G817" i="4"/>
  <c r="G819" i="4"/>
  <c r="E817" i="4"/>
  <c r="J817" i="4" a="1"/>
  <c r="J817" i="4" s="1"/>
  <c r="D818" i="4"/>
  <c r="F817" i="4"/>
  <c r="C819" i="4"/>
  <c r="F819" i="4"/>
  <c r="L817" i="4"/>
  <c r="H817" i="4"/>
  <c r="D819" i="4"/>
  <c r="I817" i="4"/>
  <c r="N817" i="4"/>
  <c r="C817" i="4"/>
  <c r="C842" i="4"/>
  <c r="K841" i="4"/>
  <c r="M841" i="4"/>
  <c r="G841" i="4"/>
  <c r="J841" i="4" a="1"/>
  <c r="J841" i="4" s="1"/>
  <c r="I841" i="4"/>
  <c r="H841" i="4"/>
  <c r="C841" i="4"/>
  <c r="D841" i="4"/>
  <c r="G843" i="4"/>
  <c r="E841" i="4"/>
  <c r="D843" i="4"/>
  <c r="N841" i="4"/>
  <c r="D842" i="4"/>
  <c r="F843" i="4"/>
  <c r="C843" i="4"/>
  <c r="L841" i="4"/>
  <c r="F841" i="4"/>
  <c r="M865" i="4"/>
  <c r="C866" i="4"/>
  <c r="C867" i="4"/>
  <c r="K865" i="4"/>
  <c r="D867" i="4"/>
  <c r="F867" i="4"/>
  <c r="D865" i="4"/>
  <c r="L865" i="4"/>
  <c r="N865" i="4"/>
  <c r="D866" i="4"/>
  <c r="F865" i="4"/>
  <c r="G865" i="4"/>
  <c r="E865" i="4"/>
  <c r="G867" i="4"/>
  <c r="J865" i="4" a="1"/>
  <c r="J865" i="4" s="1"/>
  <c r="H865" i="4"/>
  <c r="C865" i="4"/>
  <c r="I865" i="4"/>
  <c r="C902" i="4"/>
  <c r="K901" i="4"/>
  <c r="M901" i="4"/>
  <c r="D903" i="4"/>
  <c r="F903" i="4"/>
  <c r="L901" i="4"/>
  <c r="C901" i="4"/>
  <c r="D901" i="4"/>
  <c r="D902" i="4"/>
  <c r="F901" i="4"/>
  <c r="H901" i="4"/>
  <c r="E901" i="4"/>
  <c r="G903" i="4"/>
  <c r="J901" i="4" a="1"/>
  <c r="J901" i="4" s="1"/>
  <c r="N901" i="4"/>
  <c r="G901" i="4"/>
  <c r="I901" i="4"/>
  <c r="C903" i="4"/>
  <c r="M937" i="4"/>
  <c r="C938" i="4"/>
  <c r="D939" i="4"/>
  <c r="K937" i="4"/>
  <c r="F939" i="4"/>
  <c r="L937" i="4"/>
  <c r="C937" i="4"/>
  <c r="D938" i="4"/>
  <c r="F937" i="4"/>
  <c r="G937" i="4"/>
  <c r="E937" i="4"/>
  <c r="G939" i="4"/>
  <c r="J937" i="4" a="1"/>
  <c r="J937" i="4" s="1"/>
  <c r="N937" i="4"/>
  <c r="D937" i="4"/>
  <c r="H937" i="4"/>
  <c r="I937" i="4"/>
  <c r="C939" i="4"/>
  <c r="C962" i="4"/>
  <c r="K961" i="4"/>
  <c r="M961" i="4"/>
  <c r="F961" i="4"/>
  <c r="D962" i="4"/>
  <c r="F963" i="4"/>
  <c r="N961" i="4"/>
  <c r="J961" i="4" a="1"/>
  <c r="J961" i="4" s="1"/>
  <c r="L961" i="4"/>
  <c r="H961" i="4"/>
  <c r="G961" i="4"/>
  <c r="I961" i="4"/>
  <c r="D961" i="4"/>
  <c r="C961" i="4"/>
  <c r="G963" i="4"/>
  <c r="E961" i="4"/>
  <c r="D963" i="4"/>
  <c r="C963" i="4"/>
  <c r="M1009" i="4"/>
  <c r="C1010" i="4"/>
  <c r="K1009" i="4"/>
  <c r="C1011" i="4"/>
  <c r="N1009" i="4"/>
  <c r="D1009" i="4"/>
  <c r="E1009" i="4"/>
  <c r="G1011" i="4"/>
  <c r="J1009" i="4" a="1"/>
  <c r="J1009" i="4" s="1"/>
  <c r="D1011" i="4"/>
  <c r="H1009" i="4"/>
  <c r="I1009" i="4"/>
  <c r="C1009" i="4"/>
  <c r="F1011" i="4"/>
  <c r="L1009" i="4"/>
  <c r="G1009" i="4"/>
  <c r="D1010" i="4"/>
  <c r="F1009" i="4"/>
  <c r="M1033" i="4"/>
  <c r="C1034" i="4"/>
  <c r="K1033" i="4"/>
  <c r="C1035" i="4"/>
  <c r="N1033" i="4"/>
  <c r="D1033" i="4"/>
  <c r="E1033" i="4"/>
  <c r="G1035" i="4"/>
  <c r="J1033" i="4" a="1"/>
  <c r="J1033" i="4" s="1"/>
  <c r="D1035" i="4"/>
  <c r="H1033" i="4"/>
  <c r="I1033" i="4"/>
  <c r="C1033" i="4"/>
  <c r="F1035" i="4"/>
  <c r="L1033" i="4"/>
  <c r="G1033" i="4"/>
  <c r="D1034" i="4"/>
  <c r="F1033" i="4"/>
  <c r="M1069" i="4"/>
  <c r="C1070" i="4"/>
  <c r="N1069" i="4"/>
  <c r="K1069" i="4"/>
  <c r="E1069" i="4"/>
  <c r="H1069" i="4"/>
  <c r="D1070" i="4"/>
  <c r="D1071" i="4"/>
  <c r="D1069" i="4"/>
  <c r="L1069" i="4"/>
  <c r="F1069" i="4"/>
  <c r="C1071" i="4"/>
  <c r="I1069" i="4"/>
  <c r="C1069" i="4"/>
  <c r="F1071" i="4"/>
  <c r="G1071" i="4"/>
  <c r="G1069" i="4"/>
  <c r="J1069" i="4" a="1"/>
  <c r="J1069" i="4" s="1"/>
  <c r="M1093" i="4"/>
  <c r="C1094" i="4"/>
  <c r="K1093" i="4"/>
  <c r="D1094" i="4"/>
  <c r="D1095" i="4"/>
  <c r="J1093" i="4" a="1"/>
  <c r="J1093" i="4" s="1"/>
  <c r="D1093" i="4"/>
  <c r="L1093" i="4"/>
  <c r="N1093" i="4"/>
  <c r="C1095" i="4"/>
  <c r="F1095" i="4"/>
  <c r="H1093" i="4"/>
  <c r="I1093" i="4"/>
  <c r="G1093" i="4"/>
  <c r="F1093" i="4"/>
  <c r="G1095" i="4"/>
  <c r="E1093" i="4"/>
  <c r="C1093" i="4"/>
  <c r="C1118" i="4"/>
  <c r="K1117" i="4"/>
  <c r="M1117" i="4"/>
  <c r="D1118" i="4"/>
  <c r="D1119" i="4"/>
  <c r="H1117" i="4"/>
  <c r="J1117" i="4" a="1"/>
  <c r="J1117" i="4" s="1"/>
  <c r="D1117" i="4"/>
  <c r="N1117" i="4"/>
  <c r="L1117" i="4"/>
  <c r="E1117" i="4"/>
  <c r="I1117" i="4"/>
  <c r="F1117" i="4"/>
  <c r="G1117" i="4"/>
  <c r="C1119" i="4"/>
  <c r="F1119" i="4"/>
  <c r="G1119" i="4"/>
  <c r="C1117" i="4"/>
  <c r="M1153" i="4"/>
  <c r="C1154" i="4"/>
  <c r="F1153" i="4"/>
  <c r="J1153" i="4" a="1"/>
  <c r="J1153" i="4" s="1"/>
  <c r="K1153" i="4"/>
  <c r="L1153" i="4"/>
  <c r="H1153" i="4"/>
  <c r="G1153" i="4"/>
  <c r="I1153" i="4"/>
  <c r="D1153" i="4"/>
  <c r="C1153" i="4"/>
  <c r="G1155" i="4"/>
  <c r="E1153" i="4"/>
  <c r="D1155" i="4"/>
  <c r="C1155" i="4"/>
  <c r="F1155" i="4"/>
  <c r="N1153" i="4"/>
  <c r="D1154" i="4"/>
  <c r="C1190" i="4"/>
  <c r="K1189" i="4"/>
  <c r="M1189" i="4"/>
  <c r="D1190" i="4"/>
  <c r="F1191" i="4"/>
  <c r="N1189" i="4"/>
  <c r="L1189" i="4"/>
  <c r="H1189" i="4"/>
  <c r="G1189" i="4"/>
  <c r="F1189" i="4"/>
  <c r="J1189" i="4" a="1"/>
  <c r="J1189" i="4" s="1"/>
  <c r="E1189" i="4"/>
  <c r="C1191" i="4"/>
  <c r="D1189" i="4"/>
  <c r="G1191" i="4"/>
  <c r="D1191" i="4"/>
  <c r="I1189" i="4"/>
  <c r="C1189" i="4"/>
  <c r="C23" i="2"/>
  <c r="F24" i="2"/>
  <c r="N22" i="2"/>
  <c r="M22" i="4" s="1"/>
  <c r="D22" i="2"/>
  <c r="E22" i="2"/>
  <c r="F22" i="2"/>
  <c r="C24" i="2"/>
  <c r="H22" i="2"/>
  <c r="D23" i="2"/>
  <c r="J22" i="2"/>
  <c r="J22" i="4" s="1" a="1"/>
  <c r="J22" i="4" s="1"/>
  <c r="C22" i="2"/>
  <c r="O22" i="2"/>
  <c r="D24" i="2"/>
  <c r="C59" i="2"/>
  <c r="N58" i="2"/>
  <c r="M58" i="4" s="1"/>
  <c r="H58" i="2"/>
  <c r="O58" i="2"/>
  <c r="F60" i="2"/>
  <c r="D59" i="2"/>
  <c r="E58" i="2"/>
  <c r="C58" i="2"/>
  <c r="D60" i="2"/>
  <c r="F58" i="2"/>
  <c r="D58" i="2"/>
  <c r="C60" i="2"/>
  <c r="J58" i="2"/>
  <c r="J58" i="4" s="1" a="1"/>
  <c r="J58" i="4" s="1"/>
  <c r="C83" i="2"/>
  <c r="N82" i="2"/>
  <c r="M82" i="4" s="1"/>
  <c r="F84" i="2"/>
  <c r="O82" i="2"/>
  <c r="H82" i="2"/>
  <c r="D82" i="2"/>
  <c r="D83" i="2"/>
  <c r="C84" i="2"/>
  <c r="C82" i="2"/>
  <c r="F82" i="2"/>
  <c r="E82" i="2"/>
  <c r="J82" i="2"/>
  <c r="J82" i="4" s="1" a="1"/>
  <c r="J82" i="4" s="1"/>
  <c r="D84" i="2"/>
  <c r="C119" i="2"/>
  <c r="N118" i="2"/>
  <c r="M118" i="4" s="1"/>
  <c r="F120" i="2"/>
  <c r="F118" i="2"/>
  <c r="C120" i="2"/>
  <c r="J118" i="2"/>
  <c r="C118" i="2"/>
  <c r="E118" i="2"/>
  <c r="O118" i="2"/>
  <c r="D118" i="2"/>
  <c r="H118" i="2"/>
  <c r="D119" i="2"/>
  <c r="D120" i="2"/>
  <c r="C155" i="2"/>
  <c r="N154" i="2"/>
  <c r="M154" i="4" s="1"/>
  <c r="F156" i="2"/>
  <c r="E154" i="2"/>
  <c r="D154" i="2"/>
  <c r="O154" i="2"/>
  <c r="C156" i="2"/>
  <c r="C154" i="2"/>
  <c r="H154" i="2"/>
  <c r="D156" i="2"/>
  <c r="F154" i="2"/>
  <c r="D155" i="2"/>
  <c r="J154" i="2"/>
  <c r="J154" i="4" s="1" a="1"/>
  <c r="J154" i="4" s="1"/>
  <c r="C179" i="2"/>
  <c r="F180" i="2"/>
  <c r="N178" i="2"/>
  <c r="M178" i="4" s="1"/>
  <c r="E178" i="2"/>
  <c r="D178" i="2"/>
  <c r="J178" i="2"/>
  <c r="J178" i="4" s="1" a="1"/>
  <c r="J178" i="4" s="1"/>
  <c r="D179" i="2"/>
  <c r="O178" i="2"/>
  <c r="C180" i="2"/>
  <c r="C178" i="2"/>
  <c r="D180" i="2"/>
  <c r="H178" i="2"/>
  <c r="F178" i="2"/>
  <c r="C215" i="2"/>
  <c r="N214" i="2"/>
  <c r="M214" i="4" s="1"/>
  <c r="F216" i="2"/>
  <c r="D215" i="2"/>
  <c r="D216" i="2"/>
  <c r="E214" i="2"/>
  <c r="F214" i="2"/>
  <c r="C216" i="2"/>
  <c r="C214" i="2"/>
  <c r="D214" i="2"/>
  <c r="J214" i="2"/>
  <c r="J214" i="4" s="1" a="1"/>
  <c r="J214" i="4" s="1"/>
  <c r="H214" i="2"/>
  <c r="O214" i="2"/>
  <c r="C263" i="2"/>
  <c r="O262" i="2"/>
  <c r="N262" i="2"/>
  <c r="M262" i="4" s="1"/>
  <c r="E262" i="2"/>
  <c r="C262" i="2"/>
  <c r="H262" i="2"/>
  <c r="F262" i="2"/>
  <c r="F264" i="2"/>
  <c r="C264" i="2"/>
  <c r="D264" i="2"/>
  <c r="D262" i="2"/>
  <c r="D263" i="2"/>
  <c r="J262" i="2"/>
  <c r="J262" i="4" s="1" a="1"/>
  <c r="J262" i="4" s="1"/>
  <c r="C299" i="2"/>
  <c r="N298" i="2"/>
  <c r="M298" i="4" s="1"/>
  <c r="D299" i="2"/>
  <c r="D298" i="2"/>
  <c r="D300" i="2"/>
  <c r="O298" i="2"/>
  <c r="E298" i="2"/>
  <c r="C298" i="2"/>
  <c r="F298" i="2"/>
  <c r="J298" i="2"/>
  <c r="J298" i="4" s="1" a="1"/>
  <c r="J298" i="4" s="1"/>
  <c r="H298" i="2"/>
  <c r="F300" i="2"/>
  <c r="C300" i="2"/>
  <c r="C335" i="2"/>
  <c r="N334" i="2"/>
  <c r="M334" i="4" s="1"/>
  <c r="F336" i="2"/>
  <c r="D335" i="2"/>
  <c r="H334" i="2"/>
  <c r="F334" i="2"/>
  <c r="C334" i="2"/>
  <c r="D334" i="2"/>
  <c r="C336" i="2"/>
  <c r="J334" i="2"/>
  <c r="J334" i="4" s="1" a="1"/>
  <c r="J334" i="4" s="1"/>
  <c r="D336" i="2"/>
  <c r="O334" i="2"/>
  <c r="E334" i="2"/>
  <c r="C359" i="2"/>
  <c r="N358" i="2"/>
  <c r="E358" i="2"/>
  <c r="H358" i="2"/>
  <c r="C360" i="2"/>
  <c r="F360" i="2"/>
  <c r="D358" i="2"/>
  <c r="C358" i="2"/>
  <c r="D360" i="2"/>
  <c r="I358" i="2"/>
  <c r="D359" i="2"/>
  <c r="O358" i="2"/>
  <c r="F358" i="2"/>
  <c r="J358" i="2"/>
  <c r="M359" i="2" s="1"/>
  <c r="L358" i="4" s="1"/>
  <c r="C395" i="2"/>
  <c r="N394" i="2"/>
  <c r="M394" i="4" s="1"/>
  <c r="F396" i="2"/>
  <c r="E394" i="2"/>
  <c r="H394" i="2"/>
  <c r="O394" i="2"/>
  <c r="F394" i="2"/>
  <c r="D394" i="2"/>
  <c r="C396" i="2"/>
  <c r="D396" i="2"/>
  <c r="C394" i="2"/>
  <c r="J394" i="2"/>
  <c r="D395" i="2"/>
  <c r="C431" i="2"/>
  <c r="N430" i="2"/>
  <c r="M430" i="4" s="1"/>
  <c r="E430" i="2"/>
  <c r="H430" i="2"/>
  <c r="F432" i="2"/>
  <c r="D430" i="2"/>
  <c r="O430" i="2"/>
  <c r="F430" i="2"/>
  <c r="D432" i="2"/>
  <c r="N432" i="2"/>
  <c r="C432" i="2"/>
  <c r="D431" i="2"/>
  <c r="J430" i="2"/>
  <c r="J430" i="4" s="1" a="1"/>
  <c r="J430" i="4" s="1"/>
  <c r="C430" i="2"/>
  <c r="C467" i="2"/>
  <c r="N466" i="2"/>
  <c r="M466" i="4" s="1"/>
  <c r="C468" i="2"/>
  <c r="C466" i="2"/>
  <c r="E466" i="2"/>
  <c r="O466" i="2"/>
  <c r="D468" i="2"/>
  <c r="F468" i="2"/>
  <c r="F466" i="2"/>
  <c r="D466" i="2"/>
  <c r="H466" i="2"/>
  <c r="J466" i="2"/>
  <c r="J466" i="4" s="1" a="1"/>
  <c r="J466" i="4" s="1"/>
  <c r="D467" i="2"/>
  <c r="C491" i="2"/>
  <c r="N490" i="2"/>
  <c r="M490" i="4" s="1"/>
  <c r="C490" i="2"/>
  <c r="O490" i="2"/>
  <c r="E490" i="2"/>
  <c r="N492" i="2"/>
  <c r="F490" i="2"/>
  <c r="D490" i="2"/>
  <c r="C492" i="2"/>
  <c r="F492" i="2"/>
  <c r="J490" i="2"/>
  <c r="J490" i="4" s="1" a="1"/>
  <c r="J490" i="4" s="1"/>
  <c r="H490" i="2"/>
  <c r="D492" i="2"/>
  <c r="D491" i="2"/>
  <c r="C527" i="2"/>
  <c r="N526" i="2"/>
  <c r="M526" i="4" s="1"/>
  <c r="F526" i="2"/>
  <c r="C528" i="2"/>
  <c r="J526" i="2"/>
  <c r="J526" i="4" s="1" a="1"/>
  <c r="J526" i="4" s="1"/>
  <c r="D528" i="2"/>
  <c r="C526" i="2"/>
  <c r="E526" i="2"/>
  <c r="O526" i="2"/>
  <c r="D526" i="2"/>
  <c r="D527" i="2"/>
  <c r="F528" i="2"/>
  <c r="H526" i="2"/>
  <c r="C563" i="2"/>
  <c r="N562" i="2"/>
  <c r="D564" i="2"/>
  <c r="C564" i="2"/>
  <c r="O562" i="2"/>
  <c r="C562" i="2"/>
  <c r="F562" i="2"/>
  <c r="D562" i="2"/>
  <c r="H562" i="2"/>
  <c r="E562" i="2"/>
  <c r="F564" i="2"/>
  <c r="J562" i="2"/>
  <c r="J562" i="4" s="1" a="1"/>
  <c r="J562" i="4" s="1"/>
  <c r="D563" i="2"/>
  <c r="C599" i="2"/>
  <c r="N598" i="2"/>
  <c r="M598" i="4" s="1"/>
  <c r="D600" i="2"/>
  <c r="F598" i="2"/>
  <c r="E598" i="2"/>
  <c r="J598" i="2"/>
  <c r="J598" i="4" s="1" a="1"/>
  <c r="J598" i="4" s="1"/>
  <c r="C600" i="2"/>
  <c r="F600" i="2"/>
  <c r="O598" i="2"/>
  <c r="D598" i="2"/>
  <c r="D599" i="2"/>
  <c r="C598" i="2"/>
  <c r="H598" i="2"/>
  <c r="C635" i="2"/>
  <c r="N634" i="2"/>
  <c r="M634" i="4" s="1"/>
  <c r="D636" i="2"/>
  <c r="F636" i="2"/>
  <c r="O634" i="2"/>
  <c r="C636" i="2"/>
  <c r="C634" i="2"/>
  <c r="F634" i="2"/>
  <c r="D634" i="2"/>
  <c r="E634" i="2"/>
  <c r="H634" i="2"/>
  <c r="D635" i="2"/>
  <c r="J634" i="2"/>
  <c r="J634" i="4" s="1" a="1"/>
  <c r="J634" i="4" s="1"/>
  <c r="C659" i="2"/>
  <c r="M658" i="2"/>
  <c r="M660" i="2"/>
  <c r="M659" i="2"/>
  <c r="N660" i="2"/>
  <c r="N658" i="2"/>
  <c r="L658" i="2"/>
  <c r="E658" i="2"/>
  <c r="I658" i="2"/>
  <c r="O658" i="2"/>
  <c r="C660" i="2"/>
  <c r="C658" i="2"/>
  <c r="L659" i="2"/>
  <c r="F660" i="2"/>
  <c r="F658" i="2"/>
  <c r="D658" i="2"/>
  <c r="H658" i="2"/>
  <c r="D660" i="2"/>
  <c r="J658" i="2"/>
  <c r="D659" i="2"/>
  <c r="C695" i="2"/>
  <c r="M694" i="2"/>
  <c r="M696" i="2"/>
  <c r="M695" i="2"/>
  <c r="N696" i="2"/>
  <c r="D695" i="2"/>
  <c r="N694" i="2"/>
  <c r="F694" i="2"/>
  <c r="H694" i="2"/>
  <c r="I694" i="2"/>
  <c r="E694" i="2"/>
  <c r="C694" i="2"/>
  <c r="D694" i="2"/>
  <c r="O694" i="2"/>
  <c r="L694" i="2"/>
  <c r="F696" i="2"/>
  <c r="J694" i="2"/>
  <c r="L695" i="2"/>
  <c r="C696" i="2"/>
  <c r="D696" i="2"/>
  <c r="C719" i="2"/>
  <c r="M718" i="2"/>
  <c r="M720" i="2"/>
  <c r="M719" i="2"/>
  <c r="D719" i="2"/>
  <c r="N720" i="2"/>
  <c r="N718" i="2"/>
  <c r="H718" i="2"/>
  <c r="F718" i="2"/>
  <c r="F720" i="2"/>
  <c r="C720" i="2"/>
  <c r="J718" i="2"/>
  <c r="D720" i="2"/>
  <c r="L719" i="2"/>
  <c r="L718" i="2"/>
  <c r="E718" i="2"/>
  <c r="D718" i="2"/>
  <c r="O718" i="2"/>
  <c r="C718" i="2"/>
  <c r="I718" i="2"/>
  <c r="C755" i="2"/>
  <c r="M754" i="2"/>
  <c r="M756" i="2"/>
  <c r="M755" i="2"/>
  <c r="N756" i="2"/>
  <c r="N754" i="2"/>
  <c r="D755" i="2"/>
  <c r="L755" i="2"/>
  <c r="L754" i="2"/>
  <c r="F754" i="2"/>
  <c r="H754" i="2"/>
  <c r="I754" i="2"/>
  <c r="F756" i="2"/>
  <c r="J754" i="2"/>
  <c r="D756" i="2"/>
  <c r="O754" i="2"/>
  <c r="E754" i="2"/>
  <c r="C756" i="2"/>
  <c r="C754" i="2"/>
  <c r="D754" i="2"/>
  <c r="C779" i="2"/>
  <c r="M778" i="2"/>
  <c r="M780" i="2"/>
  <c r="M779" i="2"/>
  <c r="N780" i="2"/>
  <c r="N778" i="2"/>
  <c r="D779" i="2"/>
  <c r="F778" i="2"/>
  <c r="E778" i="2"/>
  <c r="D778" i="2"/>
  <c r="H778" i="2"/>
  <c r="F780" i="2"/>
  <c r="D780" i="2"/>
  <c r="C778" i="2"/>
  <c r="L778" i="2"/>
  <c r="L779" i="2"/>
  <c r="J778" i="2"/>
  <c r="I778" i="2"/>
  <c r="O778" i="2"/>
  <c r="C780" i="2"/>
  <c r="C815" i="2"/>
  <c r="M814" i="2"/>
  <c r="M816" i="2"/>
  <c r="M815" i="2"/>
  <c r="N816" i="2"/>
  <c r="N814" i="2"/>
  <c r="O814" i="2"/>
  <c r="L814" i="2"/>
  <c r="H814" i="2"/>
  <c r="C816" i="2"/>
  <c r="I814" i="2"/>
  <c r="C814" i="2"/>
  <c r="F814" i="2"/>
  <c r="J814" i="2"/>
  <c r="E814" i="2"/>
  <c r="D814" i="2"/>
  <c r="L815" i="2"/>
  <c r="D815" i="2"/>
  <c r="D816" i="2"/>
  <c r="F816" i="2"/>
  <c r="C851" i="2"/>
  <c r="M850" i="2"/>
  <c r="M852" i="2"/>
  <c r="M851" i="2"/>
  <c r="N852" i="2"/>
  <c r="N850" i="2"/>
  <c r="D851" i="2"/>
  <c r="F850" i="2"/>
  <c r="O850" i="2"/>
  <c r="H850" i="2"/>
  <c r="I850" i="2"/>
  <c r="D850" i="2"/>
  <c r="E850" i="2"/>
  <c r="C850" i="2"/>
  <c r="D852" i="2"/>
  <c r="L851" i="2"/>
  <c r="C852" i="2"/>
  <c r="L850" i="2"/>
  <c r="F852" i="2"/>
  <c r="J850" i="2"/>
  <c r="C875" i="2"/>
  <c r="M875" i="2"/>
  <c r="M874" i="2"/>
  <c r="M876" i="2"/>
  <c r="N876" i="2"/>
  <c r="N874" i="2"/>
  <c r="D875" i="2"/>
  <c r="F874" i="2"/>
  <c r="H874" i="2"/>
  <c r="F876" i="2"/>
  <c r="C876" i="2"/>
  <c r="J874" i="2"/>
  <c r="O874" i="2"/>
  <c r="L875" i="2"/>
  <c r="L874" i="2"/>
  <c r="C874" i="2"/>
  <c r="I874" i="2"/>
  <c r="D874" i="2"/>
  <c r="E874" i="2"/>
  <c r="D876" i="2"/>
  <c r="C911" i="2"/>
  <c r="M912" i="2"/>
  <c r="M911" i="2"/>
  <c r="M910" i="2"/>
  <c r="N912" i="2"/>
  <c r="N910" i="2"/>
  <c r="F912" i="2"/>
  <c r="J910" i="2"/>
  <c r="C910" i="2"/>
  <c r="O910" i="2"/>
  <c r="H910" i="2"/>
  <c r="C912" i="2"/>
  <c r="L911" i="2"/>
  <c r="I910" i="2"/>
  <c r="D912" i="2"/>
  <c r="L910" i="2"/>
  <c r="D910" i="2"/>
  <c r="E910" i="2"/>
  <c r="D911" i="2"/>
  <c r="F910" i="2"/>
  <c r="C947" i="2"/>
  <c r="M948" i="2"/>
  <c r="M947" i="2"/>
  <c r="M946" i="2"/>
  <c r="N948" i="2"/>
  <c r="N946" i="2"/>
  <c r="J946" i="2"/>
  <c r="D947" i="2"/>
  <c r="F948" i="2"/>
  <c r="L946" i="2"/>
  <c r="D948" i="2"/>
  <c r="F946" i="2"/>
  <c r="D946" i="2"/>
  <c r="E946" i="2"/>
  <c r="C948" i="2"/>
  <c r="C946" i="2"/>
  <c r="I946" i="2"/>
  <c r="H946" i="2"/>
  <c r="O946" i="2"/>
  <c r="L947" i="2"/>
  <c r="C983" i="2"/>
  <c r="M984" i="2"/>
  <c r="M983" i="2"/>
  <c r="M982" i="2"/>
  <c r="N984" i="2"/>
  <c r="N982" i="2"/>
  <c r="H982" i="2"/>
  <c r="I982" i="2"/>
  <c r="F982" i="2"/>
  <c r="F984" i="2"/>
  <c r="D984" i="2"/>
  <c r="E982" i="2"/>
  <c r="J982" i="2"/>
  <c r="D982" i="2"/>
  <c r="D983" i="2"/>
  <c r="L982" i="2"/>
  <c r="L983" i="2"/>
  <c r="C984" i="2"/>
  <c r="O982" i="2"/>
  <c r="C982" i="2"/>
  <c r="C1019" i="2"/>
  <c r="M1020" i="2"/>
  <c r="M1019" i="2"/>
  <c r="M1018" i="2"/>
  <c r="N1020" i="2"/>
  <c r="N1018" i="2"/>
  <c r="H1018" i="2"/>
  <c r="D1020" i="2"/>
  <c r="L1019" i="2"/>
  <c r="E1018" i="2"/>
  <c r="I1018" i="2"/>
  <c r="D1018" i="2"/>
  <c r="F1020" i="2"/>
  <c r="F1018" i="2"/>
  <c r="L1018" i="2"/>
  <c r="D1019" i="2"/>
  <c r="J1018" i="2"/>
  <c r="C1020" i="2"/>
  <c r="O1018" i="2"/>
  <c r="C1018" i="2"/>
  <c r="C1043" i="2"/>
  <c r="M1044" i="2"/>
  <c r="M1043" i="2"/>
  <c r="M1042" i="2"/>
  <c r="N1044" i="2"/>
  <c r="F1044" i="2"/>
  <c r="N1042" i="2"/>
  <c r="E1042" i="2"/>
  <c r="D1043" i="2"/>
  <c r="I1042" i="2"/>
  <c r="H1042" i="2"/>
  <c r="D1044" i="2"/>
  <c r="L1043" i="2"/>
  <c r="D1042" i="2"/>
  <c r="F1042" i="2"/>
  <c r="L1042" i="2"/>
  <c r="J1042" i="2"/>
  <c r="C1044" i="2"/>
  <c r="O1042" i="2"/>
  <c r="C1042" i="2"/>
  <c r="C1079" i="2"/>
  <c r="M1080" i="2"/>
  <c r="M1079" i="2"/>
  <c r="M1078" i="2"/>
  <c r="N1080" i="2"/>
  <c r="N1078" i="2"/>
  <c r="D1079" i="2"/>
  <c r="D1080" i="2"/>
  <c r="C1078" i="2"/>
  <c r="H1078" i="2"/>
  <c r="L1078" i="2"/>
  <c r="L1079" i="2"/>
  <c r="C1080" i="2"/>
  <c r="F1080" i="2"/>
  <c r="D1078" i="2"/>
  <c r="I1078" i="2"/>
  <c r="F1078" i="2"/>
  <c r="J1078" i="2"/>
  <c r="E1078" i="2"/>
  <c r="O1078" i="2"/>
  <c r="C1115" i="2"/>
  <c r="M1116" i="2"/>
  <c r="M1115" i="2"/>
  <c r="M1114" i="2"/>
  <c r="N1116" i="2"/>
  <c r="N1114" i="2"/>
  <c r="D1116" i="2"/>
  <c r="F1116" i="2"/>
  <c r="D1115" i="2"/>
  <c r="D1114" i="2"/>
  <c r="L1114" i="2"/>
  <c r="C1114" i="2"/>
  <c r="C1116" i="2"/>
  <c r="L1115" i="2"/>
  <c r="H1114" i="2"/>
  <c r="F1114" i="2"/>
  <c r="E1114" i="2"/>
  <c r="J1114" i="2"/>
  <c r="I1114" i="2"/>
  <c r="O1114" i="2"/>
  <c r="C1139" i="2"/>
  <c r="M1140" i="2"/>
  <c r="M1139" i="2"/>
  <c r="M1138" i="2"/>
  <c r="N1140" i="2"/>
  <c r="N1138" i="2"/>
  <c r="D1139" i="2"/>
  <c r="C1140" i="2"/>
  <c r="L1138" i="2"/>
  <c r="H1138" i="2"/>
  <c r="F1138" i="2"/>
  <c r="F1140" i="2"/>
  <c r="D1140" i="2"/>
  <c r="C1138" i="2"/>
  <c r="L1139" i="2"/>
  <c r="I1138" i="2"/>
  <c r="D1138" i="2"/>
  <c r="O1138" i="2"/>
  <c r="E1138" i="2"/>
  <c r="J1138" i="2"/>
  <c r="C1175" i="2"/>
  <c r="M1176" i="2"/>
  <c r="M1175" i="2"/>
  <c r="M1174" i="2"/>
  <c r="D1175" i="2"/>
  <c r="N1176" i="2"/>
  <c r="N1174" i="2"/>
  <c r="I1174" i="2"/>
  <c r="D1176" i="2"/>
  <c r="H1174" i="2"/>
  <c r="J1174" i="2"/>
  <c r="C1174" i="2"/>
  <c r="E1174" i="2"/>
  <c r="D1174" i="2"/>
  <c r="C1176" i="2"/>
  <c r="F1176" i="2"/>
  <c r="O1174" i="2"/>
  <c r="L1174" i="2"/>
  <c r="L1175" i="2"/>
  <c r="F1174" i="2"/>
  <c r="C17" i="4"/>
  <c r="C18" i="4"/>
  <c r="C16" i="4"/>
  <c r="F18" i="4"/>
  <c r="E16" i="4"/>
  <c r="N16" i="4"/>
  <c r="D17" i="4"/>
  <c r="G16" i="4"/>
  <c r="D16" i="4"/>
  <c r="F16" i="4"/>
  <c r="D18" i="4"/>
  <c r="H16" i="4"/>
  <c r="C11" i="4"/>
  <c r="C12" i="4"/>
  <c r="D12" i="4"/>
  <c r="D10" i="4"/>
  <c r="E10" i="4"/>
  <c r="F10" i="4"/>
  <c r="C10" i="4"/>
  <c r="H10" i="4"/>
  <c r="D11" i="4"/>
  <c r="G10" i="4"/>
  <c r="N10" i="4"/>
  <c r="F12" i="4"/>
  <c r="C23" i="4"/>
  <c r="C24" i="4"/>
  <c r="G22" i="4"/>
  <c r="N22" i="4"/>
  <c r="D24" i="4"/>
  <c r="D22" i="4"/>
  <c r="E22" i="4"/>
  <c r="F22" i="4"/>
  <c r="H22" i="4"/>
  <c r="D23" i="4"/>
  <c r="F24" i="4"/>
  <c r="C22" i="4"/>
  <c r="C35" i="4"/>
  <c r="C36" i="4"/>
  <c r="D36" i="4"/>
  <c r="D34" i="4"/>
  <c r="E34" i="4"/>
  <c r="F34" i="4"/>
  <c r="N34" i="4"/>
  <c r="H34" i="4"/>
  <c r="D35" i="4"/>
  <c r="C34" i="4"/>
  <c r="F36" i="4"/>
  <c r="G34" i="4"/>
  <c r="C47" i="4"/>
  <c r="C48" i="4"/>
  <c r="N46" i="4"/>
  <c r="D48" i="4"/>
  <c r="D46" i="4"/>
  <c r="E46" i="4"/>
  <c r="F46" i="4"/>
  <c r="G46" i="4"/>
  <c r="H46" i="4"/>
  <c r="D47" i="4"/>
  <c r="C46" i="4"/>
  <c r="F48" i="4"/>
  <c r="C59" i="4"/>
  <c r="G58" i="4"/>
  <c r="C60" i="4"/>
  <c r="N58" i="4"/>
  <c r="D60" i="4"/>
  <c r="D58" i="4"/>
  <c r="E58" i="4"/>
  <c r="F58" i="4"/>
  <c r="H58" i="4"/>
  <c r="D59" i="4"/>
  <c r="F60" i="4"/>
  <c r="C58" i="4"/>
  <c r="C71" i="4"/>
  <c r="C72" i="4"/>
  <c r="G70" i="4"/>
  <c r="N70" i="4"/>
  <c r="D72" i="4"/>
  <c r="D70" i="4"/>
  <c r="E70" i="4"/>
  <c r="F70" i="4"/>
  <c r="C70" i="4"/>
  <c r="H70" i="4"/>
  <c r="D71" i="4"/>
  <c r="F72" i="4"/>
  <c r="C83" i="4"/>
  <c r="C84" i="4"/>
  <c r="G82" i="4"/>
  <c r="C82" i="4"/>
  <c r="N82" i="4"/>
  <c r="D84" i="4"/>
  <c r="D82" i="4"/>
  <c r="D83" i="4"/>
  <c r="H82" i="4"/>
  <c r="E82" i="4"/>
  <c r="G84" i="4"/>
  <c r="F84" i="4"/>
  <c r="F82" i="4"/>
  <c r="M94" i="4"/>
  <c r="C95" i="4"/>
  <c r="G94" i="4"/>
  <c r="C96" i="4"/>
  <c r="N94" i="4"/>
  <c r="D96" i="4"/>
  <c r="D94" i="4"/>
  <c r="D95" i="4"/>
  <c r="J94" i="4" a="1"/>
  <c r="J94" i="4" s="1"/>
  <c r="C94" i="4"/>
  <c r="H94" i="4"/>
  <c r="E94" i="4"/>
  <c r="G96" i="4"/>
  <c r="F96" i="4"/>
  <c r="F94" i="4"/>
  <c r="M106" i="4"/>
  <c r="C107" i="4"/>
  <c r="C108" i="4"/>
  <c r="G106" i="4"/>
  <c r="D108" i="4"/>
  <c r="D106" i="4"/>
  <c r="D107" i="4"/>
  <c r="J106" i="4" a="1"/>
  <c r="J106" i="4" s="1"/>
  <c r="C106" i="4"/>
  <c r="H106" i="4"/>
  <c r="E106" i="4"/>
  <c r="G108" i="4"/>
  <c r="F108" i="4"/>
  <c r="N106" i="4"/>
  <c r="F106" i="4"/>
  <c r="C119" i="4"/>
  <c r="G118" i="4"/>
  <c r="N118" i="4"/>
  <c r="C120" i="4"/>
  <c r="C118" i="4"/>
  <c r="D120" i="4"/>
  <c r="D118" i="4"/>
  <c r="D119" i="4"/>
  <c r="J118" i="4" a="1"/>
  <c r="J118" i="4" s="1"/>
  <c r="H118" i="4"/>
  <c r="E118" i="4"/>
  <c r="G120" i="4"/>
  <c r="F120" i="4"/>
  <c r="F118" i="4"/>
  <c r="C131" i="4"/>
  <c r="C132" i="4"/>
  <c r="D132" i="4"/>
  <c r="D130" i="4"/>
  <c r="D131" i="4"/>
  <c r="G130" i="4"/>
  <c r="H130" i="4"/>
  <c r="E130" i="4"/>
  <c r="G132" i="4"/>
  <c r="C130" i="4"/>
  <c r="N130" i="4"/>
  <c r="F132" i="4"/>
  <c r="F130" i="4"/>
  <c r="C143" i="4"/>
  <c r="G142" i="4"/>
  <c r="C144" i="4"/>
  <c r="N142" i="4"/>
  <c r="D144" i="4"/>
  <c r="D142" i="4"/>
  <c r="D143" i="4"/>
  <c r="J142" i="4" a="1"/>
  <c r="J142" i="4" s="1"/>
  <c r="H142" i="4"/>
  <c r="E142" i="4"/>
  <c r="G144" i="4"/>
  <c r="F144" i="4"/>
  <c r="C142" i="4"/>
  <c r="F142" i="4"/>
  <c r="C155" i="4"/>
  <c r="C156" i="4"/>
  <c r="G154" i="4"/>
  <c r="D156" i="4"/>
  <c r="D154" i="4"/>
  <c r="D155" i="4"/>
  <c r="H154" i="4"/>
  <c r="E154" i="4"/>
  <c r="G156" i="4"/>
  <c r="N154" i="4"/>
  <c r="F156" i="4"/>
  <c r="C154" i="4"/>
  <c r="F154" i="4"/>
  <c r="M166" i="4"/>
  <c r="C167" i="4"/>
  <c r="C168" i="4"/>
  <c r="N166" i="4"/>
  <c r="D168" i="4"/>
  <c r="D166" i="4"/>
  <c r="D167" i="4"/>
  <c r="J166" i="4" a="1"/>
  <c r="J166" i="4" s="1"/>
  <c r="H166" i="4"/>
  <c r="E166" i="4"/>
  <c r="G168" i="4"/>
  <c r="F168" i="4"/>
  <c r="G166" i="4"/>
  <c r="C166" i="4"/>
  <c r="F166" i="4"/>
  <c r="C179" i="4"/>
  <c r="C180" i="4"/>
  <c r="E178" i="4"/>
  <c r="N178" i="4"/>
  <c r="G178" i="4"/>
  <c r="C178" i="4"/>
  <c r="D178" i="4"/>
  <c r="D180" i="4"/>
  <c r="H178" i="4"/>
  <c r="D179" i="4"/>
  <c r="G180" i="4"/>
  <c r="F180" i="4"/>
  <c r="F178" i="4"/>
  <c r="M190" i="4"/>
  <c r="C191" i="4"/>
  <c r="D191" i="4"/>
  <c r="N190" i="4"/>
  <c r="G192" i="4"/>
  <c r="D190" i="4"/>
  <c r="J190" i="4" a="1"/>
  <c r="J190" i="4" s="1"/>
  <c r="C192" i="4"/>
  <c r="D192" i="4"/>
  <c r="H190" i="4"/>
  <c r="G190" i="4"/>
  <c r="C190" i="4"/>
  <c r="F192" i="4"/>
  <c r="E190" i="4"/>
  <c r="F190" i="4"/>
  <c r="C203" i="4"/>
  <c r="N202" i="4"/>
  <c r="E202" i="4"/>
  <c r="G202" i="4"/>
  <c r="C202" i="4"/>
  <c r="D202" i="4"/>
  <c r="J202" i="4" a="1"/>
  <c r="J202" i="4" s="1"/>
  <c r="D204" i="4"/>
  <c r="H202" i="4"/>
  <c r="C204" i="4"/>
  <c r="G204" i="4"/>
  <c r="F204" i="4"/>
  <c r="D203" i="4"/>
  <c r="F202" i="4"/>
  <c r="C215" i="4"/>
  <c r="C216" i="4"/>
  <c r="D215" i="4"/>
  <c r="E214" i="4"/>
  <c r="N214" i="4"/>
  <c r="G214" i="4"/>
  <c r="G216" i="4"/>
  <c r="D214" i="4"/>
  <c r="D216" i="4"/>
  <c r="H214" i="4"/>
  <c r="C214" i="4"/>
  <c r="F216" i="4"/>
  <c r="F214" i="4"/>
  <c r="M226" i="4"/>
  <c r="C227" i="4"/>
  <c r="D227" i="4"/>
  <c r="C226" i="4"/>
  <c r="E226" i="4"/>
  <c r="C228" i="4"/>
  <c r="N226" i="4"/>
  <c r="D226" i="4"/>
  <c r="J226" i="4" a="1"/>
  <c r="J226" i="4" s="1"/>
  <c r="D228" i="4"/>
  <c r="G228" i="4"/>
  <c r="H226" i="4"/>
  <c r="F228" i="4"/>
  <c r="G226" i="4"/>
  <c r="F226" i="4"/>
  <c r="C239" i="4"/>
  <c r="M238" i="4"/>
  <c r="N238" i="4"/>
  <c r="C238" i="4"/>
  <c r="G240" i="4"/>
  <c r="G238" i="4"/>
  <c r="E238" i="4"/>
  <c r="D238" i="4"/>
  <c r="J238" i="4" a="1"/>
  <c r="J238" i="4" s="1"/>
  <c r="D240" i="4"/>
  <c r="H238" i="4"/>
  <c r="F240" i="4"/>
  <c r="C240" i="4"/>
  <c r="D239" i="4"/>
  <c r="F238" i="4"/>
  <c r="C251" i="4"/>
  <c r="E250" i="4"/>
  <c r="C252" i="4"/>
  <c r="G250" i="4"/>
  <c r="D250" i="4"/>
  <c r="J250" i="4" a="1"/>
  <c r="J250" i="4" s="1"/>
  <c r="N250" i="4"/>
  <c r="D252" i="4"/>
  <c r="H250" i="4"/>
  <c r="C250" i="4"/>
  <c r="D251" i="4"/>
  <c r="F252" i="4"/>
  <c r="G252" i="4"/>
  <c r="F250" i="4"/>
  <c r="C263" i="4"/>
  <c r="C264" i="4"/>
  <c r="G262" i="4"/>
  <c r="N262" i="4"/>
  <c r="E262" i="4"/>
  <c r="C262" i="4"/>
  <c r="D262" i="4"/>
  <c r="G264" i="4"/>
  <c r="D263" i="4"/>
  <c r="D264" i="4"/>
  <c r="H262" i="4"/>
  <c r="F264" i="4"/>
  <c r="F262" i="4"/>
  <c r="C275" i="4"/>
  <c r="M274" i="4"/>
  <c r="G276" i="4"/>
  <c r="C276" i="4"/>
  <c r="G274" i="4"/>
  <c r="N274" i="4"/>
  <c r="E274" i="4"/>
  <c r="D275" i="4"/>
  <c r="D274" i="4"/>
  <c r="J274" i="4" a="1"/>
  <c r="J274" i="4" s="1"/>
  <c r="D276" i="4"/>
  <c r="H274" i="4"/>
  <c r="C274" i="4"/>
  <c r="F276" i="4"/>
  <c r="F274" i="4"/>
  <c r="M286" i="4"/>
  <c r="C287" i="4"/>
  <c r="N286" i="4"/>
  <c r="C286" i="4"/>
  <c r="E286" i="4"/>
  <c r="D286" i="4"/>
  <c r="J286" i="4" a="1"/>
  <c r="J286" i="4" s="1"/>
  <c r="C288" i="4"/>
  <c r="D288" i="4"/>
  <c r="H286" i="4"/>
  <c r="G288" i="4"/>
  <c r="F288" i="4"/>
  <c r="G286" i="4"/>
  <c r="D287" i="4"/>
  <c r="F286" i="4"/>
  <c r="C299" i="4"/>
  <c r="E298" i="4"/>
  <c r="C300" i="4"/>
  <c r="G298" i="4"/>
  <c r="N298" i="4"/>
  <c r="C298" i="4"/>
  <c r="D298" i="4"/>
  <c r="G300" i="4"/>
  <c r="D300" i="4"/>
  <c r="H298" i="4"/>
  <c r="D299" i="4"/>
  <c r="F300" i="4"/>
  <c r="F298" i="4"/>
  <c r="C311" i="4"/>
  <c r="E310" i="4"/>
  <c r="N310" i="4"/>
  <c r="D310" i="4"/>
  <c r="J310" i="4" a="1"/>
  <c r="J310" i="4" s="1"/>
  <c r="C310" i="4"/>
  <c r="D311" i="4"/>
  <c r="D312" i="4"/>
  <c r="H310" i="4"/>
  <c r="G312" i="4"/>
  <c r="F312" i="4"/>
  <c r="C312" i="4"/>
  <c r="G310" i="4"/>
  <c r="F310" i="4"/>
  <c r="C323" i="4"/>
  <c r="C324" i="4"/>
  <c r="E322" i="4"/>
  <c r="G324" i="4"/>
  <c r="D322" i="4"/>
  <c r="J322" i="4" a="1"/>
  <c r="J322" i="4" s="1"/>
  <c r="D323" i="4"/>
  <c r="D324" i="4"/>
  <c r="H322" i="4"/>
  <c r="C322" i="4"/>
  <c r="F324" i="4"/>
  <c r="G322" i="4"/>
  <c r="N322" i="4"/>
  <c r="F322" i="4"/>
  <c r="C335" i="4"/>
  <c r="H334" i="4"/>
  <c r="F334" i="4"/>
  <c r="D336" i="4"/>
  <c r="D335" i="4"/>
  <c r="G334" i="4"/>
  <c r="N334" i="4"/>
  <c r="C336" i="4"/>
  <c r="F336" i="4"/>
  <c r="C334" i="4"/>
  <c r="D334" i="4"/>
  <c r="G336" i="4"/>
  <c r="E334" i="4"/>
  <c r="M346" i="4"/>
  <c r="C347" i="4"/>
  <c r="D348" i="4"/>
  <c r="F348" i="4"/>
  <c r="C346" i="4"/>
  <c r="D346" i="4"/>
  <c r="C348" i="4"/>
  <c r="J346" i="4" a="1"/>
  <c r="J346" i="4" s="1"/>
  <c r="H346" i="4"/>
  <c r="N346" i="4"/>
  <c r="G348" i="4"/>
  <c r="E346" i="4"/>
  <c r="F346" i="4"/>
  <c r="D347" i="4"/>
  <c r="G346" i="4"/>
  <c r="C359" i="4"/>
  <c r="J358" i="4" a="1"/>
  <c r="J358" i="4" s="1"/>
  <c r="N358" i="4"/>
  <c r="C358" i="4"/>
  <c r="F360" i="4"/>
  <c r="H358" i="4"/>
  <c r="I358" i="4"/>
  <c r="G360" i="4"/>
  <c r="E358" i="4"/>
  <c r="D358" i="4"/>
  <c r="D359" i="4"/>
  <c r="G358" i="4"/>
  <c r="D360" i="4"/>
  <c r="F358" i="4"/>
  <c r="C360" i="4"/>
  <c r="C371" i="4"/>
  <c r="M370" i="4"/>
  <c r="C370" i="4"/>
  <c r="F370" i="4"/>
  <c r="G372" i="4"/>
  <c r="E370" i="4"/>
  <c r="J370" i="4" a="1"/>
  <c r="J370" i="4" s="1"/>
  <c r="D372" i="4"/>
  <c r="D371" i="4"/>
  <c r="G370" i="4"/>
  <c r="H370" i="4"/>
  <c r="D370" i="4"/>
  <c r="C372" i="4"/>
  <c r="F372" i="4"/>
  <c r="N370" i="4"/>
  <c r="C383" i="4"/>
  <c r="C382" i="4"/>
  <c r="D383" i="4"/>
  <c r="G382" i="4"/>
  <c r="D384" i="4"/>
  <c r="N382" i="4"/>
  <c r="H382" i="4"/>
  <c r="C384" i="4"/>
  <c r="D382" i="4"/>
  <c r="F382" i="4"/>
  <c r="F384" i="4"/>
  <c r="G384" i="4"/>
  <c r="E382" i="4"/>
  <c r="C395" i="4"/>
  <c r="N394" i="4"/>
  <c r="D394" i="4"/>
  <c r="F394" i="4"/>
  <c r="D395" i="4"/>
  <c r="G394" i="4"/>
  <c r="C396" i="4"/>
  <c r="J394" i="4" a="1"/>
  <c r="J394" i="4" s="1"/>
  <c r="C394" i="4"/>
  <c r="H394" i="4"/>
  <c r="D396" i="4"/>
  <c r="F396" i="4"/>
  <c r="G396" i="4"/>
  <c r="E394" i="4"/>
  <c r="C407" i="4"/>
  <c r="M406" i="4"/>
  <c r="F406" i="4"/>
  <c r="N406" i="4"/>
  <c r="D407" i="4"/>
  <c r="J406" i="4" a="1"/>
  <c r="J406" i="4" s="1"/>
  <c r="D406" i="4"/>
  <c r="G406" i="4"/>
  <c r="C408" i="4"/>
  <c r="F408" i="4"/>
  <c r="C406" i="4"/>
  <c r="H406" i="4"/>
  <c r="D408" i="4"/>
  <c r="G408" i="4"/>
  <c r="E406" i="4"/>
  <c r="C419" i="4"/>
  <c r="M418" i="4"/>
  <c r="H418" i="4"/>
  <c r="N418" i="4"/>
  <c r="D419" i="4"/>
  <c r="J418" i="4" a="1"/>
  <c r="J418" i="4" s="1"/>
  <c r="F418" i="4"/>
  <c r="G418" i="4"/>
  <c r="C420" i="4"/>
  <c r="D418" i="4"/>
  <c r="C418" i="4"/>
  <c r="F420" i="4"/>
  <c r="D420" i="4"/>
  <c r="G420" i="4"/>
  <c r="E418" i="4"/>
  <c r="C431" i="4"/>
  <c r="F432" i="4"/>
  <c r="N430" i="4"/>
  <c r="D431" i="4"/>
  <c r="D430" i="4"/>
  <c r="F430" i="4"/>
  <c r="G430" i="4"/>
  <c r="C432" i="4"/>
  <c r="C430" i="4"/>
  <c r="H430" i="4"/>
  <c r="D432" i="4"/>
  <c r="G432" i="4"/>
  <c r="E430" i="4"/>
  <c r="C443" i="4"/>
  <c r="F442" i="4"/>
  <c r="N442" i="4"/>
  <c r="D443" i="4"/>
  <c r="J442" i="4" a="1"/>
  <c r="J442" i="4" s="1"/>
  <c r="D442" i="4"/>
  <c r="G442" i="4"/>
  <c r="C444" i="4"/>
  <c r="F444" i="4"/>
  <c r="C442" i="4"/>
  <c r="H442" i="4"/>
  <c r="D444" i="4"/>
  <c r="G444" i="4"/>
  <c r="E442" i="4"/>
  <c r="C455" i="4"/>
  <c r="M454" i="4"/>
  <c r="G456" i="4"/>
  <c r="G454" i="4"/>
  <c r="D454" i="4"/>
  <c r="E454" i="4"/>
  <c r="C456" i="4"/>
  <c r="J454" i="4" a="1"/>
  <c r="J454" i="4" s="1"/>
  <c r="C454" i="4"/>
  <c r="D455" i="4"/>
  <c r="H454" i="4"/>
  <c r="D456" i="4"/>
  <c r="F456" i="4"/>
  <c r="F454" i="4"/>
  <c r="N454" i="4"/>
  <c r="C467" i="4"/>
  <c r="D467" i="4"/>
  <c r="F466" i="4"/>
  <c r="H466" i="4"/>
  <c r="G466" i="4"/>
  <c r="D466" i="4"/>
  <c r="C466" i="4"/>
  <c r="E466" i="4"/>
  <c r="D468" i="4"/>
  <c r="F468" i="4"/>
  <c r="N466" i="4"/>
  <c r="C468" i="4"/>
  <c r="G468" i="4"/>
  <c r="C479" i="4"/>
  <c r="M478" i="4"/>
  <c r="D479" i="4"/>
  <c r="D480" i="4"/>
  <c r="J478" i="4" a="1"/>
  <c r="J478" i="4" s="1"/>
  <c r="F478" i="4"/>
  <c r="F480" i="4"/>
  <c r="N478" i="4"/>
  <c r="C480" i="4"/>
  <c r="G480" i="4"/>
  <c r="H478" i="4"/>
  <c r="G478" i="4"/>
  <c r="D478" i="4"/>
  <c r="C478" i="4"/>
  <c r="E478" i="4"/>
  <c r="C491" i="4"/>
  <c r="H490" i="4"/>
  <c r="G490" i="4"/>
  <c r="D490" i="4"/>
  <c r="C490" i="4"/>
  <c r="E490" i="4"/>
  <c r="D491" i="4"/>
  <c r="D492" i="4"/>
  <c r="F490" i="4"/>
  <c r="F492" i="4"/>
  <c r="N490" i="4"/>
  <c r="C492" i="4"/>
  <c r="G492" i="4"/>
  <c r="C503" i="4"/>
  <c r="M502" i="4"/>
  <c r="D503" i="4"/>
  <c r="D504" i="4"/>
  <c r="J502" i="4" a="1"/>
  <c r="J502" i="4" s="1"/>
  <c r="F502" i="4"/>
  <c r="F504" i="4"/>
  <c r="N502" i="4"/>
  <c r="C504" i="4"/>
  <c r="G504" i="4"/>
  <c r="H502" i="4"/>
  <c r="G502" i="4"/>
  <c r="D502" i="4"/>
  <c r="C502" i="4"/>
  <c r="E502" i="4"/>
  <c r="C515" i="4"/>
  <c r="D515" i="4"/>
  <c r="H514" i="4"/>
  <c r="G514" i="4"/>
  <c r="F514" i="4"/>
  <c r="D514" i="4"/>
  <c r="C514" i="4"/>
  <c r="E514" i="4"/>
  <c r="D516" i="4"/>
  <c r="J514" i="4" a="1"/>
  <c r="J514" i="4" s="1"/>
  <c r="F516" i="4"/>
  <c r="N514" i="4"/>
  <c r="C516" i="4"/>
  <c r="G516" i="4"/>
  <c r="C527" i="4"/>
  <c r="D527" i="4"/>
  <c r="D528" i="4"/>
  <c r="F528" i="4"/>
  <c r="N526" i="4"/>
  <c r="C528" i="4"/>
  <c r="G528" i="4"/>
  <c r="H526" i="4"/>
  <c r="G526" i="4"/>
  <c r="F526" i="4"/>
  <c r="D526" i="4"/>
  <c r="C526" i="4"/>
  <c r="E526" i="4"/>
  <c r="C539" i="4"/>
  <c r="M538" i="4"/>
  <c r="D539" i="4"/>
  <c r="H538" i="4"/>
  <c r="G538" i="4"/>
  <c r="F538" i="4"/>
  <c r="D538" i="4"/>
  <c r="C538" i="4"/>
  <c r="E538" i="4"/>
  <c r="D540" i="4"/>
  <c r="J538" i="4" a="1"/>
  <c r="J538" i="4" s="1"/>
  <c r="F540" i="4"/>
  <c r="N538" i="4"/>
  <c r="C540" i="4"/>
  <c r="G540" i="4"/>
  <c r="M550" i="4"/>
  <c r="C551" i="4"/>
  <c r="D551" i="4"/>
  <c r="D552" i="4"/>
  <c r="F552" i="4"/>
  <c r="N550" i="4"/>
  <c r="C552" i="4"/>
  <c r="G552" i="4"/>
  <c r="H550" i="4"/>
  <c r="G550" i="4"/>
  <c r="F550" i="4"/>
  <c r="D550" i="4"/>
  <c r="C550" i="4"/>
  <c r="E550" i="4"/>
  <c r="C563" i="4"/>
  <c r="D563" i="4"/>
  <c r="H562" i="4"/>
  <c r="G562" i="4"/>
  <c r="F562" i="4"/>
  <c r="D562" i="4"/>
  <c r="C562" i="4"/>
  <c r="E562" i="4"/>
  <c r="D564" i="4"/>
  <c r="F564" i="4"/>
  <c r="N562" i="4"/>
  <c r="C564" i="4"/>
  <c r="G564" i="4"/>
  <c r="C575" i="4"/>
  <c r="M574" i="4"/>
  <c r="D576" i="4"/>
  <c r="J574" i="4" a="1"/>
  <c r="J574" i="4" s="1"/>
  <c r="F576" i="4"/>
  <c r="N574" i="4"/>
  <c r="C576" i="4"/>
  <c r="G576" i="4"/>
  <c r="H574" i="4"/>
  <c r="G574" i="4"/>
  <c r="D575" i="4"/>
  <c r="F574" i="4"/>
  <c r="D574" i="4"/>
  <c r="C574" i="4"/>
  <c r="E574" i="4"/>
  <c r="C587" i="4"/>
  <c r="J586" i="4" a="1"/>
  <c r="J586" i="4" s="1"/>
  <c r="G588" i="4"/>
  <c r="E586" i="4"/>
  <c r="N586" i="4"/>
  <c r="C586" i="4"/>
  <c r="D587" i="4"/>
  <c r="F588" i="4"/>
  <c r="G586" i="4"/>
  <c r="D588" i="4"/>
  <c r="H586" i="4"/>
  <c r="F586" i="4"/>
  <c r="D586" i="4"/>
  <c r="C588" i="4"/>
  <c r="C599" i="4"/>
  <c r="G600" i="4"/>
  <c r="E598" i="4"/>
  <c r="N598" i="4"/>
  <c r="D600" i="4"/>
  <c r="D599" i="4"/>
  <c r="F600" i="4"/>
  <c r="G598" i="4"/>
  <c r="C598" i="4"/>
  <c r="H598" i="4"/>
  <c r="F598" i="4"/>
  <c r="D598" i="4"/>
  <c r="C600" i="4"/>
  <c r="M610" i="4"/>
  <c r="C611" i="4"/>
  <c r="J610" i="4" a="1"/>
  <c r="J610" i="4" s="1"/>
  <c r="G612" i="4"/>
  <c r="E610" i="4"/>
  <c r="N610" i="4"/>
  <c r="D611" i="4"/>
  <c r="F612" i="4"/>
  <c r="G610" i="4"/>
  <c r="H610" i="4"/>
  <c r="F610" i="4"/>
  <c r="C610" i="4"/>
  <c r="D610" i="4"/>
  <c r="C612" i="4"/>
  <c r="D612" i="4"/>
  <c r="C623" i="4"/>
  <c r="M622" i="4"/>
  <c r="H622" i="4"/>
  <c r="F622" i="4"/>
  <c r="C624" i="4"/>
  <c r="D622" i="4"/>
  <c r="J622" i="4" a="1"/>
  <c r="J622" i="4" s="1"/>
  <c r="G624" i="4"/>
  <c r="E622" i="4"/>
  <c r="N622" i="4"/>
  <c r="D624" i="4"/>
  <c r="D623" i="4"/>
  <c r="F624" i="4"/>
  <c r="G622" i="4"/>
  <c r="C622" i="4"/>
  <c r="C635" i="4"/>
  <c r="G636" i="4"/>
  <c r="E634" i="4"/>
  <c r="N634" i="4"/>
  <c r="C634" i="4"/>
  <c r="D635" i="4"/>
  <c r="F636" i="4"/>
  <c r="G634" i="4"/>
  <c r="D636" i="4"/>
  <c r="H634" i="4"/>
  <c r="F634" i="4"/>
  <c r="D634" i="4"/>
  <c r="C636" i="4"/>
  <c r="C647" i="4"/>
  <c r="G648" i="4"/>
  <c r="E646" i="4"/>
  <c r="N646" i="4"/>
  <c r="D648" i="4"/>
  <c r="D647" i="4"/>
  <c r="F648" i="4"/>
  <c r="G646" i="4"/>
  <c r="C646" i="4"/>
  <c r="C648" i="4"/>
  <c r="H646" i="4"/>
  <c r="F646" i="4"/>
  <c r="D646" i="4"/>
  <c r="J646" i="4" a="1"/>
  <c r="J646" i="4" s="1"/>
  <c r="M658" i="4"/>
  <c r="C659" i="4"/>
  <c r="J658" i="4" a="1"/>
  <c r="J658" i="4" s="1"/>
  <c r="K658" i="4"/>
  <c r="G660" i="4"/>
  <c r="E658" i="4"/>
  <c r="N658" i="4"/>
  <c r="D659" i="4"/>
  <c r="F660" i="4"/>
  <c r="G658" i="4"/>
  <c r="L658" i="4"/>
  <c r="H658" i="4"/>
  <c r="F658" i="4"/>
  <c r="C658" i="4"/>
  <c r="I658" i="4"/>
  <c r="D658" i="4"/>
  <c r="C660" i="4"/>
  <c r="D660" i="4"/>
  <c r="M670" i="4"/>
  <c r="C671" i="4"/>
  <c r="J670" i="4" a="1"/>
  <c r="J670" i="4" s="1"/>
  <c r="C672" i="4"/>
  <c r="K670" i="4"/>
  <c r="G672" i="4"/>
  <c r="E670" i="4"/>
  <c r="N670" i="4"/>
  <c r="C670" i="4"/>
  <c r="D671" i="4"/>
  <c r="F672" i="4"/>
  <c r="G670" i="4"/>
  <c r="L670" i="4"/>
  <c r="H670" i="4"/>
  <c r="F670" i="4"/>
  <c r="I670" i="4"/>
  <c r="D670" i="4"/>
  <c r="D672" i="4"/>
  <c r="C683" i="4"/>
  <c r="K682" i="4"/>
  <c r="M682" i="4"/>
  <c r="L682" i="4"/>
  <c r="H682" i="4"/>
  <c r="F682" i="4"/>
  <c r="I682" i="4"/>
  <c r="D682" i="4"/>
  <c r="D684" i="4"/>
  <c r="C684" i="4"/>
  <c r="G684" i="4"/>
  <c r="E682" i="4"/>
  <c r="N682" i="4"/>
  <c r="C682" i="4"/>
  <c r="J682" i="4" a="1"/>
  <c r="J682" i="4" s="1"/>
  <c r="D683" i="4"/>
  <c r="F684" i="4"/>
  <c r="G682" i="4"/>
  <c r="M694" i="4"/>
  <c r="C695" i="4"/>
  <c r="C696" i="4"/>
  <c r="J694" i="4" a="1"/>
  <c r="J694" i="4" s="1"/>
  <c r="K694" i="4"/>
  <c r="G696" i="4"/>
  <c r="E694" i="4"/>
  <c r="N694" i="4"/>
  <c r="C694" i="4"/>
  <c r="D695" i="4"/>
  <c r="F696" i="4"/>
  <c r="G694" i="4"/>
  <c r="L694" i="4"/>
  <c r="H694" i="4"/>
  <c r="F694" i="4"/>
  <c r="I694" i="4"/>
  <c r="D694" i="4"/>
  <c r="D696" i="4"/>
  <c r="C707" i="4"/>
  <c r="K706" i="4"/>
  <c r="M706" i="4"/>
  <c r="J706" i="4" a="1"/>
  <c r="J706" i="4" s="1"/>
  <c r="L706" i="4"/>
  <c r="H706" i="4"/>
  <c r="F706" i="4"/>
  <c r="I706" i="4"/>
  <c r="D706" i="4"/>
  <c r="D708" i="4"/>
  <c r="G708" i="4"/>
  <c r="E706" i="4"/>
  <c r="N706" i="4"/>
  <c r="C706" i="4"/>
  <c r="C708" i="4"/>
  <c r="D707" i="4"/>
  <c r="F708" i="4"/>
  <c r="G706" i="4"/>
  <c r="M718" i="4"/>
  <c r="C719" i="4"/>
  <c r="J718" i="4" a="1"/>
  <c r="J718" i="4" s="1"/>
  <c r="C720" i="4"/>
  <c r="K718" i="4"/>
  <c r="G720" i="4"/>
  <c r="E718" i="4"/>
  <c r="N718" i="4"/>
  <c r="C718" i="4"/>
  <c r="D719" i="4"/>
  <c r="F720" i="4"/>
  <c r="G718" i="4"/>
  <c r="L718" i="4"/>
  <c r="H718" i="4"/>
  <c r="F718" i="4"/>
  <c r="I718" i="4"/>
  <c r="D718" i="4"/>
  <c r="D720" i="4"/>
  <c r="C731" i="4"/>
  <c r="K730" i="4"/>
  <c r="M730" i="4"/>
  <c r="E730" i="4"/>
  <c r="D731" i="4"/>
  <c r="J730" i="4" a="1"/>
  <c r="J730" i="4" s="1"/>
  <c r="G732" i="4"/>
  <c r="C730" i="4"/>
  <c r="D732" i="4"/>
  <c r="H730" i="4"/>
  <c r="D730" i="4"/>
  <c r="N730" i="4"/>
  <c r="L730" i="4"/>
  <c r="I730" i="4"/>
  <c r="F730" i="4"/>
  <c r="G730" i="4"/>
  <c r="C732" i="4"/>
  <c r="F732" i="4"/>
  <c r="C743" i="4"/>
  <c r="K742" i="4"/>
  <c r="M742" i="4"/>
  <c r="D743" i="4"/>
  <c r="D744" i="4"/>
  <c r="H742" i="4"/>
  <c r="I742" i="4"/>
  <c r="F742" i="4"/>
  <c r="N742" i="4"/>
  <c r="L742" i="4"/>
  <c r="F744" i="4"/>
  <c r="J742" i="4" a="1"/>
  <c r="J742" i="4" s="1"/>
  <c r="G742" i="4"/>
  <c r="C744" i="4"/>
  <c r="E742" i="4"/>
  <c r="G744" i="4"/>
  <c r="C742" i="4"/>
  <c r="D742" i="4"/>
  <c r="C755" i="4"/>
  <c r="K754" i="4"/>
  <c r="M754" i="4"/>
  <c r="N754" i="4"/>
  <c r="L754" i="4"/>
  <c r="E754" i="4"/>
  <c r="D755" i="4"/>
  <c r="G754" i="4"/>
  <c r="C756" i="4"/>
  <c r="D754" i="4"/>
  <c r="F754" i="4"/>
  <c r="J754" i="4" a="1"/>
  <c r="J754" i="4" s="1"/>
  <c r="C754" i="4"/>
  <c r="I754" i="4"/>
  <c r="G756" i="4"/>
  <c r="D756" i="4"/>
  <c r="H754" i="4"/>
  <c r="F756" i="4"/>
  <c r="C767" i="4"/>
  <c r="K766" i="4"/>
  <c r="M766" i="4"/>
  <c r="C766" i="4"/>
  <c r="C768" i="4"/>
  <c r="G766" i="4"/>
  <c r="D767" i="4"/>
  <c r="F768" i="4"/>
  <c r="H766" i="4"/>
  <c r="D768" i="4"/>
  <c r="L766" i="4"/>
  <c r="N766" i="4"/>
  <c r="F766" i="4"/>
  <c r="I766" i="4"/>
  <c r="J766" i="4" a="1"/>
  <c r="J766" i="4" s="1"/>
  <c r="G768" i="4"/>
  <c r="E766" i="4"/>
  <c r="D766" i="4"/>
  <c r="C779" i="4"/>
  <c r="K778" i="4"/>
  <c r="M778" i="4"/>
  <c r="G778" i="4"/>
  <c r="D779" i="4"/>
  <c r="F780" i="4"/>
  <c r="H778" i="4"/>
  <c r="L778" i="4"/>
  <c r="N778" i="4"/>
  <c r="I778" i="4"/>
  <c r="J778" i="4" a="1"/>
  <c r="J778" i="4" s="1"/>
  <c r="C778" i="4"/>
  <c r="F778" i="4"/>
  <c r="G780" i="4"/>
  <c r="E778" i="4"/>
  <c r="D778" i="4"/>
  <c r="C780" i="4"/>
  <c r="D780" i="4"/>
  <c r="C791" i="4"/>
  <c r="K790" i="4"/>
  <c r="M790" i="4"/>
  <c r="C792" i="4"/>
  <c r="C790" i="4"/>
  <c r="F790" i="4"/>
  <c r="G790" i="4"/>
  <c r="G792" i="4"/>
  <c r="E790" i="4"/>
  <c r="D790" i="4"/>
  <c r="D792" i="4"/>
  <c r="D791" i="4"/>
  <c r="F792" i="4"/>
  <c r="H790" i="4"/>
  <c r="L790" i="4"/>
  <c r="N790" i="4"/>
  <c r="I790" i="4"/>
  <c r="J790" i="4" a="1"/>
  <c r="J790" i="4" s="1"/>
  <c r="M802" i="4"/>
  <c r="C803" i="4"/>
  <c r="G802" i="4"/>
  <c r="K802" i="4"/>
  <c r="I802" i="4"/>
  <c r="J802" i="4" a="1"/>
  <c r="J802" i="4" s="1"/>
  <c r="D804" i="4"/>
  <c r="G804" i="4"/>
  <c r="E802" i="4"/>
  <c r="D802" i="4"/>
  <c r="C802" i="4"/>
  <c r="D803" i="4"/>
  <c r="F804" i="4"/>
  <c r="H802" i="4"/>
  <c r="C804" i="4"/>
  <c r="L802" i="4"/>
  <c r="N802" i="4"/>
  <c r="F802" i="4"/>
  <c r="C815" i="4"/>
  <c r="K814" i="4"/>
  <c r="M814" i="4"/>
  <c r="C816" i="4"/>
  <c r="I814" i="4"/>
  <c r="J814" i="4" a="1"/>
  <c r="J814" i="4" s="1"/>
  <c r="F814" i="4"/>
  <c r="G816" i="4"/>
  <c r="E814" i="4"/>
  <c r="D814" i="4"/>
  <c r="C814" i="4"/>
  <c r="D815" i="4"/>
  <c r="F816" i="4"/>
  <c r="H814" i="4"/>
  <c r="D816" i="4"/>
  <c r="G814" i="4"/>
  <c r="L814" i="4"/>
  <c r="N814" i="4"/>
  <c r="C827" i="4"/>
  <c r="K826" i="4"/>
  <c r="M826" i="4"/>
  <c r="D827" i="4"/>
  <c r="F828" i="4"/>
  <c r="H826" i="4"/>
  <c r="F826" i="4"/>
  <c r="G826" i="4"/>
  <c r="L826" i="4"/>
  <c r="N826" i="4"/>
  <c r="C826" i="4"/>
  <c r="D828" i="4"/>
  <c r="I826" i="4"/>
  <c r="J826" i="4" a="1"/>
  <c r="J826" i="4" s="1"/>
  <c r="C828" i="4"/>
  <c r="G828" i="4"/>
  <c r="E826" i="4"/>
  <c r="D826" i="4"/>
  <c r="C839" i="4"/>
  <c r="K838" i="4"/>
  <c r="M838" i="4"/>
  <c r="G838" i="4"/>
  <c r="F838" i="4"/>
  <c r="L838" i="4"/>
  <c r="N838" i="4"/>
  <c r="C838" i="4"/>
  <c r="I838" i="4"/>
  <c r="J838" i="4" a="1"/>
  <c r="J838" i="4" s="1"/>
  <c r="D840" i="4"/>
  <c r="C840" i="4"/>
  <c r="G840" i="4"/>
  <c r="E838" i="4"/>
  <c r="D838" i="4"/>
  <c r="D839" i="4"/>
  <c r="F840" i="4"/>
  <c r="H838" i="4"/>
  <c r="M850" i="4"/>
  <c r="C851" i="4"/>
  <c r="C852" i="4"/>
  <c r="D850" i="4"/>
  <c r="K850" i="4"/>
  <c r="F852" i="4"/>
  <c r="G850" i="4"/>
  <c r="D851" i="4"/>
  <c r="J850" i="4" a="1"/>
  <c r="J850" i="4" s="1"/>
  <c r="E850" i="4"/>
  <c r="G852" i="4"/>
  <c r="N850" i="4"/>
  <c r="H850" i="4"/>
  <c r="I850" i="4"/>
  <c r="C850" i="4"/>
  <c r="D852" i="4"/>
  <c r="L850" i="4"/>
  <c r="F850" i="4"/>
  <c r="M862" i="4"/>
  <c r="C863" i="4"/>
  <c r="C864" i="4"/>
  <c r="C862" i="4"/>
  <c r="K862" i="4"/>
  <c r="F864" i="4"/>
  <c r="D863" i="4"/>
  <c r="J862" i="4" a="1"/>
  <c r="J862" i="4" s="1"/>
  <c r="N862" i="4"/>
  <c r="E862" i="4"/>
  <c r="G864" i="4"/>
  <c r="G862" i="4"/>
  <c r="H862" i="4"/>
  <c r="I862" i="4"/>
  <c r="D862" i="4"/>
  <c r="D864" i="4"/>
  <c r="L862" i="4"/>
  <c r="F862" i="4"/>
  <c r="M874" i="4"/>
  <c r="C875" i="4"/>
  <c r="D874" i="4"/>
  <c r="C876" i="4"/>
  <c r="K874" i="4"/>
  <c r="N874" i="4"/>
  <c r="F876" i="4"/>
  <c r="G874" i="4"/>
  <c r="D875" i="4"/>
  <c r="J874" i="4" a="1"/>
  <c r="J874" i="4" s="1"/>
  <c r="E874" i="4"/>
  <c r="G876" i="4"/>
  <c r="H874" i="4"/>
  <c r="I874" i="4"/>
  <c r="C874" i="4"/>
  <c r="D876" i="4"/>
  <c r="L874" i="4"/>
  <c r="F874" i="4"/>
  <c r="M886" i="4"/>
  <c r="C887" i="4"/>
  <c r="H886" i="4"/>
  <c r="D886" i="4"/>
  <c r="K886" i="4"/>
  <c r="C888" i="4"/>
  <c r="D887" i="4"/>
  <c r="J886" i="4" a="1"/>
  <c r="J886" i="4" s="1"/>
  <c r="F888" i="4"/>
  <c r="G886" i="4"/>
  <c r="E886" i="4"/>
  <c r="G888" i="4"/>
  <c r="C886" i="4"/>
  <c r="I886" i="4"/>
  <c r="D888" i="4"/>
  <c r="N886" i="4"/>
  <c r="L886" i="4"/>
  <c r="F886" i="4"/>
  <c r="C899" i="4"/>
  <c r="K898" i="4"/>
  <c r="M898" i="4"/>
  <c r="G898" i="4"/>
  <c r="D898" i="4"/>
  <c r="D899" i="4"/>
  <c r="J898" i="4" a="1"/>
  <c r="J898" i="4" s="1"/>
  <c r="F900" i="4"/>
  <c r="N898" i="4"/>
  <c r="E898" i="4"/>
  <c r="G900" i="4"/>
  <c r="H898" i="4"/>
  <c r="C898" i="4"/>
  <c r="I898" i="4"/>
  <c r="C900" i="4"/>
  <c r="D900" i="4"/>
  <c r="L898" i="4"/>
  <c r="F898" i="4"/>
  <c r="M910" i="4"/>
  <c r="C911" i="4"/>
  <c r="K910" i="4"/>
  <c r="D911" i="4"/>
  <c r="C912" i="4"/>
  <c r="H910" i="4"/>
  <c r="D912" i="4"/>
  <c r="E910" i="4"/>
  <c r="G912" i="4"/>
  <c r="C910" i="4"/>
  <c r="F912" i="4"/>
  <c r="I910" i="4"/>
  <c r="F910" i="4"/>
  <c r="G910" i="4"/>
  <c r="D910" i="4"/>
  <c r="L910" i="4"/>
  <c r="J910" i="4" a="1"/>
  <c r="J910" i="4" s="1"/>
  <c r="N910" i="4"/>
  <c r="M922" i="4"/>
  <c r="C923" i="4"/>
  <c r="K922" i="4"/>
  <c r="F924" i="4"/>
  <c r="D923" i="4"/>
  <c r="C924" i="4"/>
  <c r="D922" i="4"/>
  <c r="E922" i="4"/>
  <c r="G924" i="4"/>
  <c r="C922" i="4"/>
  <c r="D924" i="4"/>
  <c r="I922" i="4"/>
  <c r="F922" i="4"/>
  <c r="G922" i="4"/>
  <c r="H922" i="4"/>
  <c r="L922" i="4"/>
  <c r="J922" i="4" a="1"/>
  <c r="J922" i="4" s="1"/>
  <c r="N922" i="4"/>
  <c r="C935" i="4"/>
  <c r="K934" i="4"/>
  <c r="M934" i="4"/>
  <c r="F936" i="4"/>
  <c r="D935" i="4"/>
  <c r="C936" i="4"/>
  <c r="D934" i="4"/>
  <c r="E934" i="4"/>
  <c r="G936" i="4"/>
  <c r="C934" i="4"/>
  <c r="D936" i="4"/>
  <c r="I934" i="4"/>
  <c r="F934" i="4"/>
  <c r="G934" i="4"/>
  <c r="H934" i="4"/>
  <c r="L934" i="4"/>
  <c r="J934" i="4" a="1"/>
  <c r="J934" i="4" s="1"/>
  <c r="N934" i="4"/>
  <c r="C947" i="4"/>
  <c r="K946" i="4"/>
  <c r="M946" i="4"/>
  <c r="E946" i="4"/>
  <c r="H946" i="4"/>
  <c r="G948" i="4"/>
  <c r="C948" i="4"/>
  <c r="D946" i="4"/>
  <c r="I946" i="4"/>
  <c r="C946" i="4"/>
  <c r="D948" i="4"/>
  <c r="L946" i="4"/>
  <c r="F946" i="4"/>
  <c r="G946" i="4"/>
  <c r="F948" i="4"/>
  <c r="D947" i="4"/>
  <c r="J946" i="4" a="1"/>
  <c r="J946" i="4" s="1"/>
  <c r="N946" i="4"/>
  <c r="M958" i="4"/>
  <c r="C959" i="4"/>
  <c r="D958" i="4"/>
  <c r="I958" i="4"/>
  <c r="K958" i="4"/>
  <c r="E958" i="4"/>
  <c r="L958" i="4"/>
  <c r="F958" i="4"/>
  <c r="F960" i="4"/>
  <c r="J958" i="4" a="1"/>
  <c r="J958" i="4" s="1"/>
  <c r="C958" i="4"/>
  <c r="G960" i="4"/>
  <c r="D960" i="4"/>
  <c r="C960" i="4"/>
  <c r="G958" i="4"/>
  <c r="H958" i="4"/>
  <c r="D959" i="4"/>
  <c r="N958" i="4"/>
  <c r="M970" i="4"/>
  <c r="C971" i="4"/>
  <c r="K970" i="4"/>
  <c r="J970" i="4" a="1"/>
  <c r="J970" i="4" s="1"/>
  <c r="I970" i="4"/>
  <c r="D970" i="4"/>
  <c r="C970" i="4"/>
  <c r="G972" i="4"/>
  <c r="E970" i="4"/>
  <c r="D972" i="4"/>
  <c r="C972" i="4"/>
  <c r="F970" i="4"/>
  <c r="D971" i="4"/>
  <c r="F972" i="4"/>
  <c r="N970" i="4"/>
  <c r="L970" i="4"/>
  <c r="H970" i="4"/>
  <c r="G970" i="4"/>
  <c r="C983" i="4"/>
  <c r="K982" i="4"/>
  <c r="M982" i="4"/>
  <c r="G984" i="4"/>
  <c r="E982" i="4"/>
  <c r="D984" i="4"/>
  <c r="C984" i="4"/>
  <c r="F982" i="4"/>
  <c r="D983" i="4"/>
  <c r="F984" i="4"/>
  <c r="N982" i="4"/>
  <c r="J982" i="4" a="1"/>
  <c r="J982" i="4" s="1"/>
  <c r="L982" i="4"/>
  <c r="H982" i="4"/>
  <c r="G982" i="4"/>
  <c r="I982" i="4"/>
  <c r="D982" i="4"/>
  <c r="C982" i="4"/>
  <c r="C995" i="4"/>
  <c r="K994" i="4"/>
  <c r="M994" i="4"/>
  <c r="D995" i="4"/>
  <c r="F996" i="4"/>
  <c r="N994" i="4"/>
  <c r="L994" i="4"/>
  <c r="H994" i="4"/>
  <c r="G994" i="4"/>
  <c r="I994" i="4"/>
  <c r="D994" i="4"/>
  <c r="C994" i="4"/>
  <c r="J994" i="4" a="1"/>
  <c r="J994" i="4" s="1"/>
  <c r="G996" i="4"/>
  <c r="E994" i="4"/>
  <c r="D996" i="4"/>
  <c r="C996" i="4"/>
  <c r="F994" i="4"/>
  <c r="M1006" i="4"/>
  <c r="C1007" i="4"/>
  <c r="C1008" i="4"/>
  <c r="K1006" i="4"/>
  <c r="N1006" i="4"/>
  <c r="I1006" i="4"/>
  <c r="D1008" i="4"/>
  <c r="D1006" i="4"/>
  <c r="L1006" i="4"/>
  <c r="F1006" i="4"/>
  <c r="C1006" i="4"/>
  <c r="H1006" i="4"/>
  <c r="D1007" i="4"/>
  <c r="J1006" i="4" a="1"/>
  <c r="J1006" i="4" s="1"/>
  <c r="G1006" i="4"/>
  <c r="F1008" i="4"/>
  <c r="E1006" i="4"/>
  <c r="G1008" i="4"/>
  <c r="M1018" i="4"/>
  <c r="C1019" i="4"/>
  <c r="C1020" i="4"/>
  <c r="K1018" i="4"/>
  <c r="N1018" i="4"/>
  <c r="I1018" i="4"/>
  <c r="D1020" i="4"/>
  <c r="D1018" i="4"/>
  <c r="L1018" i="4"/>
  <c r="F1018" i="4"/>
  <c r="C1018" i="4"/>
  <c r="H1018" i="4"/>
  <c r="D1019" i="4"/>
  <c r="J1018" i="4" a="1"/>
  <c r="J1018" i="4" s="1"/>
  <c r="G1018" i="4"/>
  <c r="F1020" i="4"/>
  <c r="E1018" i="4"/>
  <c r="G1020" i="4"/>
  <c r="M1030" i="4"/>
  <c r="C1031" i="4"/>
  <c r="C1032" i="4"/>
  <c r="K1030" i="4"/>
  <c r="N1030" i="4"/>
  <c r="I1030" i="4"/>
  <c r="D1032" i="4"/>
  <c r="D1030" i="4"/>
  <c r="L1030" i="4"/>
  <c r="F1030" i="4"/>
  <c r="C1030" i="4"/>
  <c r="H1030" i="4"/>
  <c r="D1031" i="4"/>
  <c r="J1030" i="4" a="1"/>
  <c r="J1030" i="4" s="1"/>
  <c r="G1030" i="4"/>
  <c r="F1032" i="4"/>
  <c r="E1030" i="4"/>
  <c r="G1032" i="4"/>
  <c r="C1043" i="4"/>
  <c r="K1042" i="4"/>
  <c r="M1042" i="4"/>
  <c r="C1042" i="4"/>
  <c r="G1044" i="4"/>
  <c r="F1042" i="4"/>
  <c r="D1043" i="4"/>
  <c r="G1042" i="4"/>
  <c r="D1044" i="4"/>
  <c r="E1042" i="4"/>
  <c r="F1044" i="4"/>
  <c r="L1042" i="4"/>
  <c r="J1042" i="4" a="1"/>
  <c r="J1042" i="4" s="1"/>
  <c r="H1042" i="4"/>
  <c r="C1044" i="4"/>
  <c r="I1042" i="4"/>
  <c r="N1042" i="4"/>
  <c r="D1042" i="4"/>
  <c r="M1054" i="4"/>
  <c r="C1055" i="4"/>
  <c r="G1056" i="4"/>
  <c r="K1054" i="4"/>
  <c r="I1054" i="4"/>
  <c r="D1056" i="4"/>
  <c r="N1054" i="4"/>
  <c r="F1056" i="4"/>
  <c r="L1054" i="4"/>
  <c r="H1054" i="4"/>
  <c r="C1056" i="4"/>
  <c r="F1054" i="4"/>
  <c r="C1054" i="4"/>
  <c r="E1054" i="4"/>
  <c r="D1054" i="4"/>
  <c r="D1055" i="4"/>
  <c r="J1054" i="4" a="1"/>
  <c r="J1054" i="4" s="1"/>
  <c r="G1054" i="4"/>
  <c r="M1066" i="4"/>
  <c r="C1067" i="4"/>
  <c r="G1068" i="4"/>
  <c r="K1066" i="4"/>
  <c r="I1066" i="4"/>
  <c r="J1066" i="4" a="1"/>
  <c r="J1066" i="4" s="1"/>
  <c r="F1068" i="4"/>
  <c r="L1066" i="4"/>
  <c r="F1066" i="4"/>
  <c r="N1066" i="4"/>
  <c r="H1066" i="4"/>
  <c r="C1068" i="4"/>
  <c r="C1066" i="4"/>
  <c r="D1066" i="4"/>
  <c r="D1067" i="4"/>
  <c r="D1068" i="4"/>
  <c r="E1066" i="4"/>
  <c r="G1066" i="4"/>
  <c r="M1078" i="4"/>
  <c r="C1079" i="4"/>
  <c r="F1080" i="4"/>
  <c r="K1078" i="4"/>
  <c r="I1078" i="4"/>
  <c r="F1078" i="4"/>
  <c r="N1078" i="4"/>
  <c r="G1080" i="4"/>
  <c r="E1078" i="4"/>
  <c r="C1078" i="4"/>
  <c r="J1078" i="4" a="1"/>
  <c r="J1078" i="4" s="1"/>
  <c r="D1079" i="4"/>
  <c r="G1078" i="4"/>
  <c r="H1078" i="4"/>
  <c r="D1078" i="4"/>
  <c r="L1078" i="4"/>
  <c r="C1080" i="4"/>
  <c r="D1080" i="4"/>
  <c r="M1090" i="4"/>
  <c r="C1091" i="4"/>
  <c r="K1090" i="4"/>
  <c r="G1092" i="4"/>
  <c r="E1090" i="4"/>
  <c r="C1090" i="4"/>
  <c r="D1090" i="4"/>
  <c r="D1091" i="4"/>
  <c r="D1092" i="4"/>
  <c r="J1090" i="4" a="1"/>
  <c r="J1090" i="4" s="1"/>
  <c r="F1092" i="4"/>
  <c r="L1090" i="4"/>
  <c r="N1090" i="4"/>
  <c r="C1092" i="4"/>
  <c r="F1090" i="4"/>
  <c r="I1090" i="4"/>
  <c r="G1090" i="4"/>
  <c r="H1090" i="4"/>
  <c r="C1103" i="4"/>
  <c r="K1102" i="4"/>
  <c r="M1102" i="4"/>
  <c r="G1104" i="4"/>
  <c r="E1102" i="4"/>
  <c r="C1102" i="4"/>
  <c r="D1103" i="4"/>
  <c r="D1104" i="4"/>
  <c r="J1102" i="4" a="1"/>
  <c r="J1102" i="4" s="1"/>
  <c r="F1102" i="4"/>
  <c r="H1102" i="4"/>
  <c r="L1102" i="4"/>
  <c r="N1102" i="4"/>
  <c r="C1104" i="4"/>
  <c r="D1102" i="4"/>
  <c r="I1102" i="4"/>
  <c r="G1102" i="4"/>
  <c r="F1104" i="4"/>
  <c r="C1115" i="4"/>
  <c r="K1114" i="4"/>
  <c r="M1114" i="4"/>
  <c r="F1116" i="4"/>
  <c r="G1114" i="4"/>
  <c r="C1116" i="4"/>
  <c r="J1114" i="4" a="1"/>
  <c r="J1114" i="4" s="1"/>
  <c r="F1114" i="4"/>
  <c r="C1114" i="4"/>
  <c r="G1116" i="4"/>
  <c r="D1114" i="4"/>
  <c r="D1116" i="4"/>
  <c r="H1114" i="4"/>
  <c r="I1114" i="4"/>
  <c r="N1114" i="4"/>
  <c r="L1114" i="4"/>
  <c r="E1114" i="4"/>
  <c r="D1115" i="4"/>
  <c r="C1127" i="4"/>
  <c r="K1126" i="4"/>
  <c r="M1126" i="4"/>
  <c r="I1126" i="4"/>
  <c r="L1126" i="4"/>
  <c r="F1128" i="4"/>
  <c r="N1126" i="4"/>
  <c r="C1128" i="4"/>
  <c r="D1127" i="4"/>
  <c r="H1126" i="4"/>
  <c r="G1126" i="4"/>
  <c r="F1126" i="4"/>
  <c r="D1126" i="4"/>
  <c r="C1126" i="4"/>
  <c r="G1128" i="4"/>
  <c r="E1126" i="4"/>
  <c r="D1128" i="4"/>
  <c r="J1126" i="4" a="1"/>
  <c r="J1126" i="4" s="1"/>
  <c r="M1138" i="4"/>
  <c r="C1139" i="4"/>
  <c r="F1138" i="4"/>
  <c r="K1138" i="4"/>
  <c r="D1139" i="4"/>
  <c r="F1140" i="4"/>
  <c r="N1138" i="4"/>
  <c r="L1138" i="4"/>
  <c r="H1138" i="4"/>
  <c r="G1138" i="4"/>
  <c r="I1138" i="4"/>
  <c r="D1138" i="4"/>
  <c r="C1138" i="4"/>
  <c r="G1140" i="4"/>
  <c r="E1138" i="4"/>
  <c r="D1140" i="4"/>
  <c r="C1140" i="4"/>
  <c r="J1138" i="4" a="1"/>
  <c r="J1138" i="4" s="1"/>
  <c r="M1150" i="4"/>
  <c r="C1151" i="4"/>
  <c r="K1150" i="4"/>
  <c r="J1150" i="4" a="1"/>
  <c r="J1150" i="4" s="1"/>
  <c r="D1151" i="4"/>
  <c r="F1152" i="4"/>
  <c r="N1150" i="4"/>
  <c r="F1150" i="4"/>
  <c r="L1150" i="4"/>
  <c r="H1150" i="4"/>
  <c r="G1150" i="4"/>
  <c r="E1150" i="4"/>
  <c r="C1152" i="4"/>
  <c r="D1150" i="4"/>
  <c r="G1152" i="4"/>
  <c r="D1152" i="4"/>
  <c r="I1150" i="4"/>
  <c r="C1150" i="4"/>
  <c r="M1162" i="4"/>
  <c r="C1163" i="4"/>
  <c r="K1162" i="4"/>
  <c r="F1162" i="4"/>
  <c r="I1162" i="4"/>
  <c r="D1162" i="4"/>
  <c r="C1162" i="4"/>
  <c r="G1164" i="4"/>
  <c r="E1162" i="4"/>
  <c r="D1164" i="4"/>
  <c r="C1164" i="4"/>
  <c r="H1162" i="4"/>
  <c r="D1163" i="4"/>
  <c r="N1162" i="4"/>
  <c r="L1162" i="4"/>
  <c r="G1162" i="4"/>
  <c r="J1162" i="4" a="1"/>
  <c r="J1162" i="4" s="1"/>
  <c r="F1164" i="4"/>
  <c r="M1174" i="4"/>
  <c r="C1175" i="4"/>
  <c r="K1174" i="4"/>
  <c r="J1174" i="4" a="1"/>
  <c r="J1174" i="4" s="1"/>
  <c r="G1176" i="4"/>
  <c r="E1174" i="4"/>
  <c r="D1176" i="4"/>
  <c r="C1176" i="4"/>
  <c r="D1175" i="4"/>
  <c r="F1176" i="4"/>
  <c r="N1174" i="4"/>
  <c r="F1174" i="4"/>
  <c r="L1174" i="4"/>
  <c r="H1174" i="4"/>
  <c r="G1174" i="4"/>
  <c r="C1174" i="4"/>
  <c r="I1174" i="4"/>
  <c r="D1174" i="4"/>
  <c r="M1186" i="4"/>
  <c r="C1187" i="4"/>
  <c r="K1186" i="4"/>
  <c r="F1186" i="4"/>
  <c r="I1186" i="4"/>
  <c r="D1186" i="4"/>
  <c r="C1186" i="4"/>
  <c r="J1186" i="4" a="1"/>
  <c r="J1186" i="4" s="1"/>
  <c r="G1188" i="4"/>
  <c r="E1186" i="4"/>
  <c r="D1188" i="4"/>
  <c r="C1188" i="4"/>
  <c r="D1187" i="4"/>
  <c r="F1188" i="4"/>
  <c r="N1186" i="4"/>
  <c r="L1186" i="4"/>
  <c r="H1186" i="4"/>
  <c r="G1186" i="4"/>
  <c r="M1198" i="4"/>
  <c r="C1199" i="4"/>
  <c r="K1198" i="4"/>
  <c r="J1198" i="4" a="1"/>
  <c r="J1198" i="4" s="1"/>
  <c r="F1198" i="4"/>
  <c r="L1198" i="4"/>
  <c r="H1198" i="4"/>
  <c r="G1198" i="4"/>
  <c r="I1198" i="4"/>
  <c r="D1198" i="4"/>
  <c r="C1198" i="4"/>
  <c r="G1200" i="4"/>
  <c r="E1198" i="4"/>
  <c r="D1200" i="4"/>
  <c r="C1200" i="4"/>
  <c r="D1199" i="4"/>
  <c r="F1200" i="4"/>
  <c r="N1198" i="4"/>
  <c r="C20" i="2"/>
  <c r="N19" i="2"/>
  <c r="M19" i="4" s="1"/>
  <c r="C19" i="2"/>
  <c r="D19" i="2"/>
  <c r="J19" i="2"/>
  <c r="J19" i="4" s="1" a="1"/>
  <c r="J19" i="4" s="1"/>
  <c r="F21" i="2"/>
  <c r="H19" i="2"/>
  <c r="O19" i="2"/>
  <c r="E19" i="2"/>
  <c r="C21" i="2"/>
  <c r="D20" i="2"/>
  <c r="F19" i="2"/>
  <c r="D21" i="2"/>
  <c r="C32" i="2"/>
  <c r="C33" i="2"/>
  <c r="N31" i="2"/>
  <c r="M31" i="4" s="1"/>
  <c r="E31" i="2"/>
  <c r="D32" i="2"/>
  <c r="C31" i="2"/>
  <c r="D33" i="2"/>
  <c r="F31" i="2"/>
  <c r="D31" i="2"/>
  <c r="J31" i="2"/>
  <c r="J31" i="4" s="1" a="1"/>
  <c r="J31" i="4" s="1"/>
  <c r="O31" i="2"/>
  <c r="F33" i="2"/>
  <c r="H31" i="2"/>
  <c r="C44" i="2"/>
  <c r="N43" i="2"/>
  <c r="C43" i="2"/>
  <c r="D43" i="2"/>
  <c r="J43" i="2"/>
  <c r="J43" i="4" s="1" a="1"/>
  <c r="J43" i="4" s="1"/>
  <c r="F45" i="2"/>
  <c r="H43" i="2"/>
  <c r="O43" i="2"/>
  <c r="C45" i="2"/>
  <c r="D44" i="2"/>
  <c r="F43" i="2"/>
  <c r="E43" i="2"/>
  <c r="D45" i="2"/>
  <c r="C56" i="2"/>
  <c r="N55" i="2"/>
  <c r="M55" i="4" s="1"/>
  <c r="F57" i="2"/>
  <c r="D56" i="2"/>
  <c r="C57" i="2"/>
  <c r="E55" i="2"/>
  <c r="C55" i="2"/>
  <c r="D57" i="2"/>
  <c r="F55" i="2"/>
  <c r="D55" i="2"/>
  <c r="J55" i="2"/>
  <c r="J55" i="4" s="1" a="1"/>
  <c r="J55" i="4" s="1"/>
  <c r="H55" i="2"/>
  <c r="O55" i="2"/>
  <c r="C68" i="2"/>
  <c r="N67" i="2"/>
  <c r="M67" i="4" s="1"/>
  <c r="C67" i="2"/>
  <c r="D67" i="2"/>
  <c r="J67" i="2"/>
  <c r="J67" i="4" s="1" a="1"/>
  <c r="J67" i="4" s="1"/>
  <c r="C69" i="2"/>
  <c r="H67" i="2"/>
  <c r="O67" i="2"/>
  <c r="F69" i="2"/>
  <c r="D68" i="2"/>
  <c r="E67" i="2"/>
  <c r="F67" i="2"/>
  <c r="D69" i="2"/>
  <c r="C80" i="2"/>
  <c r="N79" i="2"/>
  <c r="M79" i="4" s="1"/>
  <c r="C81" i="2"/>
  <c r="F81" i="2"/>
  <c r="D80" i="2"/>
  <c r="D81" i="2"/>
  <c r="F79" i="2"/>
  <c r="C79" i="2"/>
  <c r="D79" i="2"/>
  <c r="J79" i="2"/>
  <c r="J79" i="4" s="1" a="1"/>
  <c r="J79" i="4" s="1"/>
  <c r="H79" i="2"/>
  <c r="E79" i="2"/>
  <c r="O79" i="2"/>
  <c r="C92" i="2"/>
  <c r="N91" i="2"/>
  <c r="M91" i="4" s="1"/>
  <c r="C91" i="2"/>
  <c r="D91" i="2"/>
  <c r="J91" i="2"/>
  <c r="J91" i="4" s="1" a="1"/>
  <c r="J91" i="4" s="1"/>
  <c r="F93" i="2"/>
  <c r="H91" i="2"/>
  <c r="O91" i="2"/>
  <c r="C93" i="2"/>
  <c r="D92" i="2"/>
  <c r="D93" i="2"/>
  <c r="E91" i="2"/>
  <c r="F91" i="2"/>
  <c r="C104" i="2"/>
  <c r="N103" i="2"/>
  <c r="M103" i="4" s="1"/>
  <c r="E103" i="2"/>
  <c r="D104" i="2"/>
  <c r="F105" i="2"/>
  <c r="D105" i="2"/>
  <c r="F103" i="2"/>
  <c r="D103" i="2"/>
  <c r="J103" i="2"/>
  <c r="J103" i="4" s="1" a="1"/>
  <c r="J103" i="4" s="1"/>
  <c r="C103" i="2"/>
  <c r="C105" i="2"/>
  <c r="O103" i="2"/>
  <c r="H103" i="2"/>
  <c r="C116" i="2"/>
  <c r="N115" i="2"/>
  <c r="M115" i="4" s="1"/>
  <c r="C115" i="2"/>
  <c r="E115" i="2"/>
  <c r="D115" i="2"/>
  <c r="J115" i="2"/>
  <c r="J115" i="4" s="1" a="1"/>
  <c r="J115" i="4" s="1"/>
  <c r="C117" i="2"/>
  <c r="H115" i="2"/>
  <c r="O115" i="2"/>
  <c r="F117" i="2"/>
  <c r="D116" i="2"/>
  <c r="F115" i="2"/>
  <c r="D117" i="2"/>
  <c r="C128" i="2"/>
  <c r="N127" i="2"/>
  <c r="M127" i="4" s="1"/>
  <c r="C127" i="2"/>
  <c r="D128" i="2"/>
  <c r="C129" i="2"/>
  <c r="E127" i="2"/>
  <c r="D129" i="2"/>
  <c r="F127" i="2"/>
  <c r="F129" i="2"/>
  <c r="D127" i="2"/>
  <c r="J127" i="2"/>
  <c r="J127" i="4" s="1" a="1"/>
  <c r="J127" i="4" s="1"/>
  <c r="O127" i="2"/>
  <c r="H127" i="2"/>
  <c r="C140" i="2"/>
  <c r="F141" i="2"/>
  <c r="N139" i="2"/>
  <c r="M139" i="4" s="1"/>
  <c r="C139" i="2"/>
  <c r="D139" i="2"/>
  <c r="J139" i="2"/>
  <c r="J139" i="4" s="1" a="1"/>
  <c r="J139" i="4" s="1"/>
  <c r="C141" i="2"/>
  <c r="H139" i="2"/>
  <c r="O139" i="2"/>
  <c r="D140" i="2"/>
  <c r="E139" i="2"/>
  <c r="F139" i="2"/>
  <c r="D141" i="2"/>
  <c r="C152" i="2"/>
  <c r="N151" i="2"/>
  <c r="M151" i="4" s="1"/>
  <c r="D152" i="2"/>
  <c r="C151" i="2"/>
  <c r="D153" i="2"/>
  <c r="F151" i="2"/>
  <c r="C153" i="2"/>
  <c r="E151" i="2"/>
  <c r="D151" i="2"/>
  <c r="J151" i="2"/>
  <c r="J151" i="4" s="1" a="1"/>
  <c r="J151" i="4" s="1"/>
  <c r="F153" i="2"/>
  <c r="H151" i="2"/>
  <c r="O151" i="2"/>
  <c r="C164" i="2"/>
  <c r="N163" i="2"/>
  <c r="M163" i="4" s="1"/>
  <c r="C163" i="2"/>
  <c r="D163" i="2"/>
  <c r="J163" i="2"/>
  <c r="J163" i="4" s="1" a="1"/>
  <c r="J163" i="4" s="1"/>
  <c r="C165" i="2"/>
  <c r="F165" i="2"/>
  <c r="H163" i="2"/>
  <c r="O163" i="2"/>
  <c r="D164" i="2"/>
  <c r="F163" i="2"/>
  <c r="E163" i="2"/>
  <c r="D165" i="2"/>
  <c r="C176" i="2"/>
  <c r="N175" i="2"/>
  <c r="M175" i="4" s="1"/>
  <c r="C177" i="2"/>
  <c r="J175" i="2"/>
  <c r="J175" i="4" s="1" a="1"/>
  <c r="J175" i="4" s="1"/>
  <c r="D176" i="2"/>
  <c r="F177" i="2"/>
  <c r="C175" i="2"/>
  <c r="H175" i="2"/>
  <c r="O175" i="2"/>
  <c r="E175" i="2"/>
  <c r="D175" i="2"/>
  <c r="F175" i="2"/>
  <c r="D177" i="2"/>
  <c r="C188" i="2"/>
  <c r="N187" i="2"/>
  <c r="M187" i="4" s="1"/>
  <c r="F189" i="2"/>
  <c r="C187" i="2"/>
  <c r="H187" i="2"/>
  <c r="O187" i="2"/>
  <c r="E187" i="2"/>
  <c r="D187" i="2"/>
  <c r="F187" i="2"/>
  <c r="D189" i="2"/>
  <c r="C189" i="2"/>
  <c r="J187" i="2"/>
  <c r="J187" i="4" s="1" a="1"/>
  <c r="J187" i="4" s="1"/>
  <c r="D188" i="2"/>
  <c r="C200" i="2"/>
  <c r="N199" i="2"/>
  <c r="M199" i="4" s="1"/>
  <c r="E199" i="2"/>
  <c r="H199" i="2"/>
  <c r="C201" i="2"/>
  <c r="O199" i="2"/>
  <c r="D199" i="2"/>
  <c r="F199" i="2"/>
  <c r="J199" i="2"/>
  <c r="J199" i="4" s="1" a="1"/>
  <c r="J199" i="4" s="1"/>
  <c r="D201" i="2"/>
  <c r="F201" i="2"/>
  <c r="C199" i="2"/>
  <c r="D200" i="2"/>
  <c r="C212" i="2"/>
  <c r="N211" i="2"/>
  <c r="M211" i="4" s="1"/>
  <c r="E211" i="2"/>
  <c r="D213" i="2"/>
  <c r="C213" i="2"/>
  <c r="F213" i="2"/>
  <c r="D211" i="2"/>
  <c r="F211" i="2"/>
  <c r="H211" i="2"/>
  <c r="J211" i="2"/>
  <c r="J211" i="4" s="1" a="1"/>
  <c r="J211" i="4" s="1"/>
  <c r="C211" i="2"/>
  <c r="D212" i="2"/>
  <c r="O211" i="2"/>
  <c r="C224" i="2"/>
  <c r="N223" i="2"/>
  <c r="M223" i="4" s="1"/>
  <c r="D224" i="2"/>
  <c r="F225" i="2"/>
  <c r="E223" i="2"/>
  <c r="C225" i="2"/>
  <c r="H223" i="2"/>
  <c r="O223" i="2"/>
  <c r="F223" i="2"/>
  <c r="J223" i="2"/>
  <c r="J223" i="4" s="1" a="1"/>
  <c r="J223" i="4" s="1"/>
  <c r="D225" i="2"/>
  <c r="D223" i="2"/>
  <c r="C223" i="2"/>
  <c r="C236" i="2"/>
  <c r="N235" i="2"/>
  <c r="M235" i="4" s="1"/>
  <c r="F237" i="2"/>
  <c r="F235" i="2"/>
  <c r="D236" i="2"/>
  <c r="D237" i="2"/>
  <c r="O235" i="2"/>
  <c r="D235" i="2"/>
  <c r="E235" i="2"/>
  <c r="C235" i="2"/>
  <c r="H235" i="2"/>
  <c r="J235" i="2"/>
  <c r="J235" i="4" s="1" a="1"/>
  <c r="J235" i="4" s="1"/>
  <c r="C237" i="2"/>
  <c r="C248" i="2"/>
  <c r="N247" i="2"/>
  <c r="M247" i="4" s="1"/>
  <c r="D249" i="2"/>
  <c r="O247" i="2"/>
  <c r="C247" i="2"/>
  <c r="E247" i="2"/>
  <c r="D247" i="2"/>
  <c r="H247" i="2"/>
  <c r="D248" i="2"/>
  <c r="C249" i="2"/>
  <c r="F249" i="2"/>
  <c r="J247" i="2"/>
  <c r="J247" i="4" s="1" a="1"/>
  <c r="J247" i="4" s="1"/>
  <c r="F247" i="2"/>
  <c r="N249" i="2"/>
  <c r="C260" i="2"/>
  <c r="N259" i="2"/>
  <c r="M259" i="4" s="1"/>
  <c r="D259" i="2"/>
  <c r="C259" i="2"/>
  <c r="E259" i="2"/>
  <c r="H259" i="2"/>
  <c r="D260" i="2"/>
  <c r="F259" i="2"/>
  <c r="C261" i="2"/>
  <c r="F261" i="2"/>
  <c r="J259" i="2"/>
  <c r="J259" i="4" s="1" a="1"/>
  <c r="J259" i="4" s="1"/>
  <c r="D261" i="2"/>
  <c r="O259" i="2"/>
  <c r="C272" i="2"/>
  <c r="N271" i="2"/>
  <c r="M271" i="4" s="1"/>
  <c r="H271" i="2"/>
  <c r="D272" i="2"/>
  <c r="F271" i="2"/>
  <c r="D273" i="2"/>
  <c r="O271" i="2"/>
  <c r="C271" i="2"/>
  <c r="E271" i="2"/>
  <c r="J271" i="2"/>
  <c r="J271" i="4" s="1" a="1"/>
  <c r="J271" i="4" s="1"/>
  <c r="D271" i="2"/>
  <c r="C273" i="2"/>
  <c r="F273" i="2"/>
  <c r="C284" i="2"/>
  <c r="N283" i="2"/>
  <c r="M283" i="4" s="1"/>
  <c r="H283" i="2"/>
  <c r="O283" i="2"/>
  <c r="D283" i="2"/>
  <c r="D285" i="2"/>
  <c r="D284" i="2"/>
  <c r="C283" i="2"/>
  <c r="E283" i="2"/>
  <c r="F283" i="2"/>
  <c r="C285" i="2"/>
  <c r="F285" i="2"/>
  <c r="J283" i="2"/>
  <c r="J283" i="4" s="1" a="1"/>
  <c r="J283" i="4" s="1"/>
  <c r="C296" i="2"/>
  <c r="N295" i="2"/>
  <c r="M295" i="4" s="1"/>
  <c r="D295" i="2"/>
  <c r="D296" i="2"/>
  <c r="F295" i="2"/>
  <c r="N297" i="2"/>
  <c r="D297" i="2"/>
  <c r="O295" i="2"/>
  <c r="C295" i="2"/>
  <c r="E295" i="2"/>
  <c r="C297" i="2"/>
  <c r="F297" i="2"/>
  <c r="H295" i="2"/>
  <c r="J295" i="2"/>
  <c r="J295" i="4" s="1" a="1"/>
  <c r="J295" i="4" s="1"/>
  <c r="C308" i="2"/>
  <c r="N307" i="2"/>
  <c r="M307" i="4" s="1"/>
  <c r="H307" i="2"/>
  <c r="D309" i="2"/>
  <c r="O307" i="2"/>
  <c r="D308" i="2"/>
  <c r="D307" i="2"/>
  <c r="C307" i="2"/>
  <c r="E307" i="2"/>
  <c r="F307" i="2"/>
  <c r="F309" i="2"/>
  <c r="J307" i="2"/>
  <c r="J307" i="4" s="1" a="1"/>
  <c r="J307" i="4" s="1"/>
  <c r="C309" i="2"/>
  <c r="C320" i="2"/>
  <c r="F321" i="2"/>
  <c r="N319" i="2"/>
  <c r="M319" i="4" s="1"/>
  <c r="F319" i="2"/>
  <c r="E319" i="2"/>
  <c r="J319" i="2"/>
  <c r="J319" i="4" s="1" a="1"/>
  <c r="J319" i="4" s="1"/>
  <c r="D319" i="2"/>
  <c r="D321" i="2"/>
  <c r="C319" i="2"/>
  <c r="O319" i="2"/>
  <c r="H319" i="2"/>
  <c r="D320" i="2"/>
  <c r="C321" i="2"/>
  <c r="C332" i="2"/>
  <c r="N331" i="2"/>
  <c r="M331" i="4" s="1"/>
  <c r="D332" i="2"/>
  <c r="C331" i="2"/>
  <c r="D331" i="2"/>
  <c r="O331" i="2"/>
  <c r="E331" i="2"/>
  <c r="C333" i="2"/>
  <c r="F333" i="2"/>
  <c r="J331" i="2"/>
  <c r="J331" i="4" s="1" a="1"/>
  <c r="J331" i="4" s="1"/>
  <c r="D333" i="2"/>
  <c r="H331" i="2"/>
  <c r="F331" i="2"/>
  <c r="C344" i="2"/>
  <c r="N343" i="2"/>
  <c r="M343" i="4" s="1"/>
  <c r="D344" i="2"/>
  <c r="C343" i="2"/>
  <c r="H343" i="2"/>
  <c r="D343" i="2"/>
  <c r="F345" i="2"/>
  <c r="F343" i="2"/>
  <c r="E343" i="2"/>
  <c r="J343" i="2"/>
  <c r="J343" i="4" s="1" a="1"/>
  <c r="J343" i="4" s="1"/>
  <c r="D345" i="2"/>
  <c r="C345" i="2"/>
  <c r="O343" i="2"/>
  <c r="C356" i="2"/>
  <c r="N355" i="2"/>
  <c r="M355" i="4" s="1"/>
  <c r="C357" i="2"/>
  <c r="C355" i="2"/>
  <c r="D355" i="2"/>
  <c r="H355" i="2"/>
  <c r="O355" i="2"/>
  <c r="D356" i="2"/>
  <c r="D357" i="2"/>
  <c r="N357" i="2"/>
  <c r="E355" i="2"/>
  <c r="F355" i="2"/>
  <c r="J355" i="2"/>
  <c r="J355" i="4" s="1" a="1"/>
  <c r="J355" i="4" s="1"/>
  <c r="F357" i="2"/>
  <c r="C368" i="2"/>
  <c r="N367" i="2"/>
  <c r="M367" i="4" s="1"/>
  <c r="F369" i="2"/>
  <c r="C369" i="2"/>
  <c r="D367" i="2"/>
  <c r="F367" i="2"/>
  <c r="C367" i="2"/>
  <c r="D368" i="2"/>
  <c r="J367" i="2"/>
  <c r="J367" i="4" s="1" a="1"/>
  <c r="J367" i="4" s="1"/>
  <c r="H367" i="2"/>
  <c r="D369" i="2"/>
  <c r="O367" i="2"/>
  <c r="E367" i="2"/>
  <c r="C380" i="2"/>
  <c r="N379" i="2"/>
  <c r="M379" i="4" s="1"/>
  <c r="F381" i="2"/>
  <c r="D381" i="2"/>
  <c r="D380" i="2"/>
  <c r="O379" i="2"/>
  <c r="C381" i="2"/>
  <c r="E379" i="2"/>
  <c r="D379" i="2"/>
  <c r="J379" i="2"/>
  <c r="J379" i="4" s="1" a="1"/>
  <c r="J379" i="4" s="1"/>
  <c r="H379" i="2"/>
  <c r="C379" i="2"/>
  <c r="F379" i="2"/>
  <c r="C392" i="2"/>
  <c r="N391" i="2"/>
  <c r="M391" i="4" s="1"/>
  <c r="H391" i="2"/>
  <c r="C393" i="2"/>
  <c r="F393" i="2"/>
  <c r="N393" i="2"/>
  <c r="D392" i="2"/>
  <c r="D393" i="2"/>
  <c r="F391" i="2"/>
  <c r="E391" i="2"/>
  <c r="J391" i="2"/>
  <c r="J391" i="4" s="1" a="1"/>
  <c r="J391" i="4" s="1"/>
  <c r="C391" i="2"/>
  <c r="D391" i="2"/>
  <c r="O391" i="2"/>
  <c r="C404" i="2"/>
  <c r="N403" i="2"/>
  <c r="M403" i="4" s="1"/>
  <c r="C403" i="2"/>
  <c r="F405" i="2"/>
  <c r="D403" i="2"/>
  <c r="H403" i="2"/>
  <c r="D404" i="2"/>
  <c r="E403" i="2"/>
  <c r="O403" i="2"/>
  <c r="C405" i="2"/>
  <c r="D405" i="2"/>
  <c r="F403" i="2"/>
  <c r="J403" i="2"/>
  <c r="J403" i="4" s="1" a="1"/>
  <c r="J403" i="4" s="1"/>
  <c r="C416" i="2"/>
  <c r="N415" i="2"/>
  <c r="M415" i="4" s="1"/>
  <c r="H415" i="2"/>
  <c r="D416" i="2"/>
  <c r="D415" i="2"/>
  <c r="F415" i="2"/>
  <c r="E415" i="2"/>
  <c r="F417" i="2"/>
  <c r="J415" i="2"/>
  <c r="J415" i="4" s="1" a="1"/>
  <c r="J415" i="4" s="1"/>
  <c r="C415" i="2"/>
  <c r="D417" i="2"/>
  <c r="O415" i="2"/>
  <c r="C417" i="2"/>
  <c r="C428" i="2"/>
  <c r="N427" i="2"/>
  <c r="M427" i="4" s="1"/>
  <c r="C427" i="2"/>
  <c r="D428" i="2"/>
  <c r="C429" i="2"/>
  <c r="F429" i="2"/>
  <c r="D429" i="2"/>
  <c r="O427" i="2"/>
  <c r="E427" i="2"/>
  <c r="D427" i="2"/>
  <c r="H427" i="2"/>
  <c r="J427" i="2"/>
  <c r="J427" i="4" s="1" a="1"/>
  <c r="J427" i="4" s="1"/>
  <c r="F427" i="2"/>
  <c r="C440" i="2"/>
  <c r="N439" i="2"/>
  <c r="M439" i="4" s="1"/>
  <c r="D440" i="2"/>
  <c r="C439" i="2"/>
  <c r="H439" i="2"/>
  <c r="D441" i="2"/>
  <c r="F439" i="2"/>
  <c r="E439" i="2"/>
  <c r="C441" i="2"/>
  <c r="F441" i="2"/>
  <c r="J439" i="2"/>
  <c r="J439" i="4" s="1" a="1"/>
  <c r="J439" i="4" s="1"/>
  <c r="D439" i="2"/>
  <c r="O439" i="2"/>
  <c r="C452" i="2"/>
  <c r="N451" i="2"/>
  <c r="M451" i="4" s="1"/>
  <c r="H451" i="2"/>
  <c r="F453" i="2"/>
  <c r="D451" i="2"/>
  <c r="D452" i="2"/>
  <c r="O451" i="2"/>
  <c r="E451" i="2"/>
  <c r="D453" i="2"/>
  <c r="N453" i="2"/>
  <c r="F451" i="2"/>
  <c r="C453" i="2"/>
  <c r="J451" i="2"/>
  <c r="J451" i="4" s="1" a="1"/>
  <c r="J451" i="4" s="1"/>
  <c r="C451" i="2"/>
  <c r="C464" i="2"/>
  <c r="N463" i="2"/>
  <c r="M463" i="4" s="1"/>
  <c r="E463" i="2"/>
  <c r="C465" i="2"/>
  <c r="H463" i="2"/>
  <c r="D464" i="2"/>
  <c r="O463" i="2"/>
  <c r="D465" i="2"/>
  <c r="C463" i="2"/>
  <c r="J463" i="2"/>
  <c r="J463" i="4" s="1" a="1"/>
  <c r="J463" i="4" s="1"/>
  <c r="D463" i="2"/>
  <c r="F465" i="2"/>
  <c r="F463" i="2"/>
  <c r="C476" i="2"/>
  <c r="D477" i="2"/>
  <c r="N475" i="2"/>
  <c r="M475" i="4" s="1"/>
  <c r="F477" i="2"/>
  <c r="C477" i="2"/>
  <c r="D476" i="2"/>
  <c r="H475" i="2"/>
  <c r="D475" i="2"/>
  <c r="O475" i="2"/>
  <c r="C475" i="2"/>
  <c r="E475" i="2"/>
  <c r="F475" i="2"/>
  <c r="J475" i="2"/>
  <c r="J475" i="4" s="1" a="1"/>
  <c r="J475" i="4" s="1"/>
  <c r="C488" i="2"/>
  <c r="N487" i="2"/>
  <c r="M487" i="4" s="1"/>
  <c r="D487" i="2"/>
  <c r="H487" i="2"/>
  <c r="D489" i="2"/>
  <c r="C487" i="2"/>
  <c r="E487" i="2"/>
  <c r="O487" i="2"/>
  <c r="F489" i="2"/>
  <c r="D488" i="2"/>
  <c r="J487" i="2"/>
  <c r="J487" i="4" s="1" a="1"/>
  <c r="J487" i="4" s="1"/>
  <c r="C489" i="2"/>
  <c r="F487" i="2"/>
  <c r="C500" i="2"/>
  <c r="N499" i="2"/>
  <c r="M499" i="4" s="1"/>
  <c r="D499" i="2"/>
  <c r="F501" i="2"/>
  <c r="C501" i="2"/>
  <c r="D500" i="2"/>
  <c r="H499" i="2"/>
  <c r="O499" i="2"/>
  <c r="C499" i="2"/>
  <c r="E499" i="2"/>
  <c r="F499" i="2"/>
  <c r="D501" i="2"/>
  <c r="J499" i="2"/>
  <c r="J499" i="4" s="1" a="1"/>
  <c r="J499" i="4" s="1"/>
  <c r="C512" i="2"/>
  <c r="N511" i="2"/>
  <c r="M511" i="4" s="1"/>
  <c r="D513" i="2"/>
  <c r="H511" i="2"/>
  <c r="C511" i="2"/>
  <c r="E511" i="2"/>
  <c r="O511" i="2"/>
  <c r="F513" i="2"/>
  <c r="J511" i="2"/>
  <c r="J511" i="4" s="1" a="1"/>
  <c r="J511" i="4" s="1"/>
  <c r="C513" i="2"/>
  <c r="D512" i="2"/>
  <c r="D511" i="2"/>
  <c r="F511" i="2"/>
  <c r="C524" i="2"/>
  <c r="N523" i="2"/>
  <c r="M523" i="4" s="1"/>
  <c r="F525" i="2"/>
  <c r="C525" i="2"/>
  <c r="D524" i="2"/>
  <c r="H523" i="2"/>
  <c r="O523" i="2"/>
  <c r="C523" i="2"/>
  <c r="E523" i="2"/>
  <c r="F523" i="2"/>
  <c r="D525" i="2"/>
  <c r="J523" i="2"/>
  <c r="J523" i="4" s="1" a="1"/>
  <c r="J523" i="4" s="1"/>
  <c r="D523" i="2"/>
  <c r="C536" i="2"/>
  <c r="N535" i="2"/>
  <c r="M535" i="4" s="1"/>
  <c r="C535" i="2"/>
  <c r="E535" i="2"/>
  <c r="D535" i="2"/>
  <c r="D537" i="2"/>
  <c r="F537" i="2"/>
  <c r="O535" i="2"/>
  <c r="C537" i="2"/>
  <c r="D536" i="2"/>
  <c r="J535" i="2"/>
  <c r="J535" i="4" s="1" a="1"/>
  <c r="J535" i="4" s="1"/>
  <c r="H535" i="2"/>
  <c r="F535" i="2"/>
  <c r="C548" i="2"/>
  <c r="N547" i="2"/>
  <c r="M547" i="4" s="1"/>
  <c r="D547" i="2"/>
  <c r="E547" i="2"/>
  <c r="D549" i="2"/>
  <c r="F549" i="2"/>
  <c r="C549" i="2"/>
  <c r="O547" i="2"/>
  <c r="D548" i="2"/>
  <c r="H547" i="2"/>
  <c r="F547" i="2"/>
  <c r="C547" i="2"/>
  <c r="J547" i="2"/>
  <c r="J547" i="4" s="1" a="1"/>
  <c r="J547" i="4" s="1"/>
  <c r="C560" i="2"/>
  <c r="N559" i="2"/>
  <c r="M559" i="4" s="1"/>
  <c r="D561" i="2"/>
  <c r="D560" i="2"/>
  <c r="H559" i="2"/>
  <c r="F561" i="2"/>
  <c r="C561" i="2"/>
  <c r="O559" i="2"/>
  <c r="E559" i="2"/>
  <c r="J559" i="2"/>
  <c r="J559" i="4" s="1" a="1"/>
  <c r="J559" i="4" s="1"/>
  <c r="C559" i="2"/>
  <c r="D559" i="2"/>
  <c r="F559" i="2"/>
  <c r="C572" i="2"/>
  <c r="N571" i="2"/>
  <c r="M571" i="4" s="1"/>
  <c r="F573" i="2"/>
  <c r="D573" i="2"/>
  <c r="H571" i="2"/>
  <c r="D572" i="2"/>
  <c r="C571" i="2"/>
  <c r="O571" i="2"/>
  <c r="D571" i="2"/>
  <c r="C573" i="2"/>
  <c r="F571" i="2"/>
  <c r="J571" i="2"/>
  <c r="J571" i="4" s="1" a="1"/>
  <c r="J571" i="4" s="1"/>
  <c r="E571" i="2"/>
  <c r="C584" i="2"/>
  <c r="N583" i="2"/>
  <c r="M583" i="4" s="1"/>
  <c r="F585" i="2"/>
  <c r="D585" i="2"/>
  <c r="O583" i="2"/>
  <c r="D583" i="2"/>
  <c r="C583" i="2"/>
  <c r="J583" i="2"/>
  <c r="J583" i="4" s="1" a="1"/>
  <c r="J583" i="4" s="1"/>
  <c r="C585" i="2"/>
  <c r="E583" i="2"/>
  <c r="H583" i="2"/>
  <c r="D584" i="2"/>
  <c r="F583" i="2"/>
  <c r="C596" i="2"/>
  <c r="N595" i="2"/>
  <c r="M595" i="4" s="1"/>
  <c r="D597" i="2"/>
  <c r="C595" i="2"/>
  <c r="E595" i="2"/>
  <c r="F597" i="2"/>
  <c r="D595" i="2"/>
  <c r="O595" i="2"/>
  <c r="C597" i="2"/>
  <c r="D596" i="2"/>
  <c r="F595" i="2"/>
  <c r="H595" i="2"/>
  <c r="J595" i="2"/>
  <c r="J595" i="4" s="1" a="1"/>
  <c r="J595" i="4" s="1"/>
  <c r="C608" i="2"/>
  <c r="N607" i="2"/>
  <c r="M607" i="4" s="1"/>
  <c r="C607" i="2"/>
  <c r="D607" i="2"/>
  <c r="E607" i="2"/>
  <c r="O607" i="2"/>
  <c r="D609" i="2"/>
  <c r="F609" i="2"/>
  <c r="C609" i="2"/>
  <c r="H607" i="2"/>
  <c r="J607" i="2"/>
  <c r="J607" i="4" s="1" a="1"/>
  <c r="J607" i="4" s="1"/>
  <c r="D608" i="2"/>
  <c r="F607" i="2"/>
  <c r="C620" i="2"/>
  <c r="N619" i="2"/>
  <c r="M619" i="4" s="1"/>
  <c r="D619" i="2"/>
  <c r="D621" i="2"/>
  <c r="C619" i="2"/>
  <c r="E619" i="2"/>
  <c r="F621" i="2"/>
  <c r="O619" i="2"/>
  <c r="C621" i="2"/>
  <c r="D620" i="2"/>
  <c r="H619" i="2"/>
  <c r="F619" i="2"/>
  <c r="J619" i="2"/>
  <c r="J619" i="4" s="1" a="1"/>
  <c r="J619" i="4" s="1"/>
  <c r="C632" i="2"/>
  <c r="N631" i="2"/>
  <c r="M631" i="4" s="1"/>
  <c r="E631" i="2"/>
  <c r="F633" i="2"/>
  <c r="C633" i="2"/>
  <c r="D631" i="2"/>
  <c r="O631" i="2"/>
  <c r="D633" i="2"/>
  <c r="D632" i="2"/>
  <c r="H631" i="2"/>
  <c r="J631" i="2"/>
  <c r="J631" i="4" s="1" a="1"/>
  <c r="J631" i="4" s="1"/>
  <c r="C631" i="2"/>
  <c r="F631" i="2"/>
  <c r="C644" i="2"/>
  <c r="N643" i="2"/>
  <c r="M643" i="4" s="1"/>
  <c r="F645" i="2"/>
  <c r="D645" i="2"/>
  <c r="D643" i="2"/>
  <c r="C645" i="2"/>
  <c r="D644" i="2"/>
  <c r="O643" i="2"/>
  <c r="H643" i="2"/>
  <c r="E643" i="2"/>
  <c r="F643" i="2"/>
  <c r="J643" i="2"/>
  <c r="J643" i="4" s="1" a="1"/>
  <c r="J643" i="4" s="1"/>
  <c r="C643" i="2"/>
  <c r="C656" i="2"/>
  <c r="D657" i="2"/>
  <c r="N655" i="2"/>
  <c r="M655" i="4" s="1"/>
  <c r="F657" i="2"/>
  <c r="C657" i="2"/>
  <c r="D655" i="2"/>
  <c r="D656" i="2"/>
  <c r="H655" i="2"/>
  <c r="O655" i="2"/>
  <c r="C655" i="2"/>
  <c r="E655" i="2"/>
  <c r="J655" i="2"/>
  <c r="J655" i="4" s="1" a="1"/>
  <c r="J655" i="4" s="1"/>
  <c r="F655" i="2"/>
  <c r="C668" i="2"/>
  <c r="N667" i="2"/>
  <c r="M669" i="2"/>
  <c r="N669" i="2"/>
  <c r="M668" i="2"/>
  <c r="M667" i="2"/>
  <c r="D669" i="2"/>
  <c r="C669" i="2"/>
  <c r="D668" i="2"/>
  <c r="H667" i="2"/>
  <c r="L667" i="2"/>
  <c r="O667" i="2"/>
  <c r="D667" i="2"/>
  <c r="C667" i="2"/>
  <c r="E667" i="2"/>
  <c r="L668" i="2"/>
  <c r="I667" i="2"/>
  <c r="F669" i="2"/>
  <c r="F667" i="2"/>
  <c r="J667" i="2"/>
  <c r="C680" i="2"/>
  <c r="M681" i="2"/>
  <c r="M680" i="2"/>
  <c r="M679" i="2"/>
  <c r="N679" i="2"/>
  <c r="N681" i="2"/>
  <c r="C679" i="2"/>
  <c r="D680" i="2"/>
  <c r="O679" i="2"/>
  <c r="C681" i="2"/>
  <c r="L680" i="2"/>
  <c r="J679" i="2"/>
  <c r="I679" i="2"/>
  <c r="L679" i="2"/>
  <c r="F679" i="2"/>
  <c r="E679" i="2"/>
  <c r="D679" i="2"/>
  <c r="D681" i="2"/>
  <c r="F681" i="2"/>
  <c r="H679" i="2"/>
  <c r="C692" i="2"/>
  <c r="M693" i="2"/>
  <c r="M692" i="2"/>
  <c r="N693" i="2"/>
  <c r="M691" i="2"/>
  <c r="N691" i="2"/>
  <c r="O691" i="2"/>
  <c r="D691" i="2"/>
  <c r="F691" i="2"/>
  <c r="H691" i="2"/>
  <c r="C693" i="2"/>
  <c r="F693" i="2"/>
  <c r="J691" i="2"/>
  <c r="D693" i="2"/>
  <c r="L691" i="2"/>
  <c r="L692" i="2"/>
  <c r="C691" i="2"/>
  <c r="I691" i="2"/>
  <c r="D692" i="2"/>
  <c r="E691" i="2"/>
  <c r="C704" i="2"/>
  <c r="M705" i="2"/>
  <c r="M704" i="2"/>
  <c r="M703" i="2"/>
  <c r="O703" i="2"/>
  <c r="N705" i="2"/>
  <c r="N703" i="2"/>
  <c r="H703" i="2"/>
  <c r="D703" i="2"/>
  <c r="C703" i="2"/>
  <c r="E703" i="2"/>
  <c r="D704" i="2"/>
  <c r="D705" i="2"/>
  <c r="C705" i="2"/>
  <c r="F705" i="2"/>
  <c r="J703" i="2"/>
  <c r="F703" i="2"/>
  <c r="I703" i="2"/>
  <c r="L703" i="2"/>
  <c r="L704" i="2"/>
  <c r="C716" i="2"/>
  <c r="M717" i="2"/>
  <c r="M716" i="2"/>
  <c r="M715" i="2"/>
  <c r="N717" i="2"/>
  <c r="N715" i="2"/>
  <c r="O715" i="2"/>
  <c r="D716" i="2"/>
  <c r="H715" i="2"/>
  <c r="I715" i="2"/>
  <c r="F715" i="2"/>
  <c r="D717" i="2"/>
  <c r="D715" i="2"/>
  <c r="C715" i="2"/>
  <c r="E715" i="2"/>
  <c r="L715" i="2"/>
  <c r="F717" i="2"/>
  <c r="L716" i="2"/>
  <c r="C717" i="2"/>
  <c r="J715" i="2"/>
  <c r="C728" i="2"/>
  <c r="N729" i="2"/>
  <c r="M729" i="2"/>
  <c r="N727" i="2"/>
  <c r="M728" i="2"/>
  <c r="M727" i="2"/>
  <c r="O727" i="2"/>
  <c r="H727" i="2"/>
  <c r="L727" i="2"/>
  <c r="L728" i="2"/>
  <c r="D729" i="2"/>
  <c r="I727" i="2"/>
  <c r="D727" i="2"/>
  <c r="F729" i="2"/>
  <c r="D728" i="2"/>
  <c r="E727" i="2"/>
  <c r="C729" i="2"/>
  <c r="J727" i="2"/>
  <c r="F727" i="2"/>
  <c r="C727" i="2"/>
  <c r="C740" i="2"/>
  <c r="M741" i="2"/>
  <c r="M740" i="2"/>
  <c r="M739" i="2"/>
  <c r="N741" i="2"/>
  <c r="N739" i="2"/>
  <c r="O739" i="2"/>
  <c r="F739" i="2"/>
  <c r="D739" i="2"/>
  <c r="D740" i="2"/>
  <c r="H739" i="2"/>
  <c r="C741" i="2"/>
  <c r="F741" i="2"/>
  <c r="J739" i="2"/>
  <c r="D741" i="2"/>
  <c r="L739" i="2"/>
  <c r="L740" i="2"/>
  <c r="E739" i="2"/>
  <c r="C739" i="2"/>
  <c r="I739" i="2"/>
  <c r="C752" i="2"/>
  <c r="M753" i="2"/>
  <c r="M752" i="2"/>
  <c r="N753" i="2"/>
  <c r="M751" i="2"/>
  <c r="N751" i="2"/>
  <c r="O751" i="2"/>
  <c r="D752" i="2"/>
  <c r="F751" i="2"/>
  <c r="H751" i="2"/>
  <c r="D751" i="2"/>
  <c r="C751" i="2"/>
  <c r="E751" i="2"/>
  <c r="D753" i="2"/>
  <c r="C753" i="2"/>
  <c r="F753" i="2"/>
  <c r="J751" i="2"/>
  <c r="L752" i="2"/>
  <c r="I751" i="2"/>
  <c r="L751" i="2"/>
  <c r="C764" i="2"/>
  <c r="M765" i="2"/>
  <c r="M764" i="2"/>
  <c r="M763" i="2"/>
  <c r="N765" i="2"/>
  <c r="N763" i="2"/>
  <c r="D764" i="2"/>
  <c r="F763" i="2"/>
  <c r="H763" i="2"/>
  <c r="I763" i="2"/>
  <c r="D765" i="2"/>
  <c r="D763" i="2"/>
  <c r="C763" i="2"/>
  <c r="E763" i="2"/>
  <c r="O763" i="2"/>
  <c r="L764" i="2"/>
  <c r="C765" i="2"/>
  <c r="J763" i="2"/>
  <c r="L763" i="2"/>
  <c r="F765" i="2"/>
  <c r="C776" i="2"/>
  <c r="N777" i="2"/>
  <c r="M777" i="2"/>
  <c r="N775" i="2"/>
  <c r="M776" i="2"/>
  <c r="M775" i="2"/>
  <c r="O775" i="2"/>
  <c r="D776" i="2"/>
  <c r="H775" i="2"/>
  <c r="L775" i="2"/>
  <c r="L776" i="2"/>
  <c r="D777" i="2"/>
  <c r="I775" i="2"/>
  <c r="C777" i="2"/>
  <c r="J775" i="2"/>
  <c r="D775" i="2"/>
  <c r="C775" i="2"/>
  <c r="F777" i="2"/>
  <c r="F775" i="2"/>
  <c r="E775" i="2"/>
  <c r="C788" i="2"/>
  <c r="M789" i="2"/>
  <c r="M788" i="2"/>
  <c r="M787" i="2"/>
  <c r="N789" i="2"/>
  <c r="N787" i="2"/>
  <c r="H787" i="2"/>
  <c r="I787" i="2"/>
  <c r="J787" i="2"/>
  <c r="C789" i="2"/>
  <c r="D787" i="2"/>
  <c r="L788" i="2"/>
  <c r="O787" i="2"/>
  <c r="C787" i="2"/>
  <c r="D788" i="2"/>
  <c r="E787" i="2"/>
  <c r="F787" i="2"/>
  <c r="F789" i="2"/>
  <c r="D789" i="2"/>
  <c r="L787" i="2"/>
  <c r="C800" i="2"/>
  <c r="M801" i="2"/>
  <c r="M800" i="2"/>
  <c r="M799" i="2"/>
  <c r="N801" i="2"/>
  <c r="N799" i="2"/>
  <c r="H799" i="2"/>
  <c r="D800" i="2"/>
  <c r="I799" i="2"/>
  <c r="C801" i="2"/>
  <c r="D799" i="2"/>
  <c r="L800" i="2"/>
  <c r="F799" i="2"/>
  <c r="C799" i="2"/>
  <c r="E799" i="2"/>
  <c r="O799" i="2"/>
  <c r="F801" i="2"/>
  <c r="L799" i="2"/>
  <c r="D801" i="2"/>
  <c r="J799" i="2"/>
  <c r="C812" i="2"/>
  <c r="M813" i="2"/>
  <c r="M812" i="2"/>
  <c r="N813" i="2"/>
  <c r="M811" i="2"/>
  <c r="N811" i="2"/>
  <c r="L812" i="2"/>
  <c r="E811" i="2"/>
  <c r="F811" i="2"/>
  <c r="D812" i="2"/>
  <c r="D813" i="2"/>
  <c r="O811" i="2"/>
  <c r="C811" i="2"/>
  <c r="F813" i="2"/>
  <c r="D811" i="2"/>
  <c r="C813" i="2"/>
  <c r="H811" i="2"/>
  <c r="J811" i="2"/>
  <c r="I811" i="2"/>
  <c r="L811" i="2"/>
  <c r="C824" i="2"/>
  <c r="M825" i="2"/>
  <c r="M824" i="2"/>
  <c r="M823" i="2"/>
  <c r="N825" i="2"/>
  <c r="O823" i="2"/>
  <c r="N823" i="2"/>
  <c r="L824" i="2"/>
  <c r="D823" i="2"/>
  <c r="L823" i="2"/>
  <c r="J823" i="2"/>
  <c r="I823" i="2"/>
  <c r="D824" i="2"/>
  <c r="C825" i="2"/>
  <c r="D825" i="2"/>
  <c r="C823" i="2"/>
  <c r="H823" i="2"/>
  <c r="E823" i="2"/>
  <c r="F823" i="2"/>
  <c r="F825" i="2"/>
  <c r="C836" i="2"/>
  <c r="N837" i="2"/>
  <c r="M837" i="2"/>
  <c r="N835" i="2"/>
  <c r="M836" i="2"/>
  <c r="M835" i="2"/>
  <c r="D836" i="2"/>
  <c r="O835" i="2"/>
  <c r="D837" i="2"/>
  <c r="I835" i="2"/>
  <c r="H835" i="2"/>
  <c r="F835" i="2"/>
  <c r="C835" i="2"/>
  <c r="E835" i="2"/>
  <c r="D835" i="2"/>
  <c r="L836" i="2"/>
  <c r="C837" i="2"/>
  <c r="J835" i="2"/>
  <c r="L835" i="2"/>
  <c r="F837" i="2"/>
  <c r="C848" i="2"/>
  <c r="M849" i="2"/>
  <c r="M848" i="2"/>
  <c r="M847" i="2"/>
  <c r="N849" i="2"/>
  <c r="N847" i="2"/>
  <c r="F847" i="2"/>
  <c r="D847" i="2"/>
  <c r="H847" i="2"/>
  <c r="O847" i="2"/>
  <c r="D849" i="2"/>
  <c r="D848" i="2"/>
  <c r="L847" i="2"/>
  <c r="L848" i="2"/>
  <c r="I847" i="2"/>
  <c r="C849" i="2"/>
  <c r="J847" i="2"/>
  <c r="C847" i="2"/>
  <c r="F849" i="2"/>
  <c r="E847" i="2"/>
  <c r="C860" i="2"/>
  <c r="M861" i="2"/>
  <c r="M860" i="2"/>
  <c r="M859" i="2"/>
  <c r="N861" i="2"/>
  <c r="N859" i="2"/>
  <c r="H859" i="2"/>
  <c r="F859" i="2"/>
  <c r="O859" i="2"/>
  <c r="C861" i="2"/>
  <c r="F861" i="2"/>
  <c r="J859" i="2"/>
  <c r="D859" i="2"/>
  <c r="L859" i="2"/>
  <c r="L860" i="2"/>
  <c r="C859" i="2"/>
  <c r="I859" i="2"/>
  <c r="D861" i="2"/>
  <c r="E859" i="2"/>
  <c r="D860" i="2"/>
  <c r="C872" i="2"/>
  <c r="M871" i="2"/>
  <c r="M872" i="2"/>
  <c r="N873" i="2"/>
  <c r="M873" i="2"/>
  <c r="N871" i="2"/>
  <c r="D871" i="2"/>
  <c r="F871" i="2"/>
  <c r="D873" i="2"/>
  <c r="C871" i="2"/>
  <c r="E871" i="2"/>
  <c r="H871" i="2"/>
  <c r="C873" i="2"/>
  <c r="F873" i="2"/>
  <c r="J871" i="2"/>
  <c r="D872" i="2"/>
  <c r="I871" i="2"/>
  <c r="L871" i="2"/>
  <c r="O871" i="2"/>
  <c r="L872" i="2"/>
  <c r="C884" i="2"/>
  <c r="M884" i="2"/>
  <c r="M883" i="2"/>
  <c r="M885" i="2"/>
  <c r="N885" i="2"/>
  <c r="N883" i="2"/>
  <c r="D885" i="2"/>
  <c r="D884" i="2"/>
  <c r="H883" i="2"/>
  <c r="D883" i="2"/>
  <c r="F883" i="2"/>
  <c r="C883" i="2"/>
  <c r="L883" i="2"/>
  <c r="L884" i="2"/>
  <c r="O883" i="2"/>
  <c r="C885" i="2"/>
  <c r="I883" i="2"/>
  <c r="J883" i="2"/>
  <c r="F885" i="2"/>
  <c r="E883" i="2"/>
  <c r="C896" i="2"/>
  <c r="M896" i="2"/>
  <c r="M895" i="2"/>
  <c r="M897" i="2"/>
  <c r="N897" i="2"/>
  <c r="N895" i="2"/>
  <c r="H895" i="2"/>
  <c r="O895" i="2"/>
  <c r="D896" i="2"/>
  <c r="F897" i="2"/>
  <c r="D895" i="2"/>
  <c r="C895" i="2"/>
  <c r="L895" i="2"/>
  <c r="L896" i="2"/>
  <c r="J895" i="2"/>
  <c r="F895" i="2"/>
  <c r="E895" i="2"/>
  <c r="C897" i="2"/>
  <c r="I895" i="2"/>
  <c r="D897" i="2"/>
  <c r="C908" i="2"/>
  <c r="N909" i="2"/>
  <c r="M908" i="2"/>
  <c r="N907" i="2"/>
  <c r="M907" i="2"/>
  <c r="M909" i="2"/>
  <c r="C907" i="2"/>
  <c r="L907" i="2"/>
  <c r="D909" i="2"/>
  <c r="H907" i="2"/>
  <c r="F909" i="2"/>
  <c r="D908" i="2"/>
  <c r="O907" i="2"/>
  <c r="C909" i="2"/>
  <c r="L908" i="2"/>
  <c r="F907" i="2"/>
  <c r="E907" i="2"/>
  <c r="D907" i="2"/>
  <c r="J907" i="2"/>
  <c r="I907" i="2"/>
  <c r="C920" i="2"/>
  <c r="M920" i="2"/>
  <c r="M919" i="2"/>
  <c r="M921" i="2"/>
  <c r="N921" i="2"/>
  <c r="N919" i="2"/>
  <c r="F919" i="2"/>
  <c r="O919" i="2"/>
  <c r="C919" i="2"/>
  <c r="L919" i="2"/>
  <c r="I919" i="2"/>
  <c r="C921" i="2"/>
  <c r="E919" i="2"/>
  <c r="D919" i="2"/>
  <c r="L920" i="2"/>
  <c r="D921" i="2"/>
  <c r="D920" i="2"/>
  <c r="H919" i="2"/>
  <c r="F921" i="2"/>
  <c r="J919" i="2"/>
  <c r="C932" i="2"/>
  <c r="M932" i="2"/>
  <c r="M931" i="2"/>
  <c r="N933" i="2"/>
  <c r="M933" i="2"/>
  <c r="N931" i="2"/>
  <c r="J931" i="2"/>
  <c r="F931" i="2"/>
  <c r="D931" i="2"/>
  <c r="C931" i="2"/>
  <c r="L931" i="2"/>
  <c r="E931" i="2"/>
  <c r="D933" i="2"/>
  <c r="H931" i="2"/>
  <c r="F933" i="2"/>
  <c r="D932" i="2"/>
  <c r="I931" i="2"/>
  <c r="O931" i="2"/>
  <c r="C933" i="2"/>
  <c r="L932" i="2"/>
  <c r="C944" i="2"/>
  <c r="M944" i="2"/>
  <c r="M943" i="2"/>
  <c r="M945" i="2"/>
  <c r="N945" i="2"/>
  <c r="N943" i="2"/>
  <c r="D944" i="2"/>
  <c r="H943" i="2"/>
  <c r="C943" i="2"/>
  <c r="C945" i="2"/>
  <c r="F945" i="2"/>
  <c r="D945" i="2"/>
  <c r="O943" i="2"/>
  <c r="F943" i="2"/>
  <c r="L944" i="2"/>
  <c r="J943" i="2"/>
  <c r="L943" i="2"/>
  <c r="I943" i="2"/>
  <c r="E943" i="2"/>
  <c r="D943" i="2"/>
  <c r="C956" i="2"/>
  <c r="M956" i="2"/>
  <c r="M955" i="2"/>
  <c r="M957" i="2"/>
  <c r="N957" i="2"/>
  <c r="C957" i="2"/>
  <c r="N955" i="2"/>
  <c r="D956" i="2"/>
  <c r="O955" i="2"/>
  <c r="H955" i="2"/>
  <c r="D955" i="2"/>
  <c r="I955" i="2"/>
  <c r="C955" i="2"/>
  <c r="F955" i="2"/>
  <c r="D957" i="2"/>
  <c r="L955" i="2"/>
  <c r="E955" i="2"/>
  <c r="J955" i="2"/>
  <c r="L956" i="2"/>
  <c r="F957" i="2"/>
  <c r="C968" i="2"/>
  <c r="M968" i="2"/>
  <c r="M967" i="2"/>
  <c r="M969" i="2"/>
  <c r="N969" i="2"/>
  <c r="N967" i="2"/>
  <c r="F967" i="2"/>
  <c r="E967" i="2"/>
  <c r="D967" i="2"/>
  <c r="C967" i="2"/>
  <c r="O967" i="2"/>
  <c r="F969" i="2"/>
  <c r="D969" i="2"/>
  <c r="J967" i="2"/>
  <c r="L967" i="2"/>
  <c r="H967" i="2"/>
  <c r="L968" i="2"/>
  <c r="I967" i="2"/>
  <c r="D968" i="2"/>
  <c r="C969" i="2"/>
  <c r="C980" i="2"/>
  <c r="N981" i="2"/>
  <c r="M980" i="2"/>
  <c r="N979" i="2"/>
  <c r="M979" i="2"/>
  <c r="M981" i="2"/>
  <c r="J979" i="2"/>
  <c r="O979" i="2"/>
  <c r="F979" i="2"/>
  <c r="E979" i="2"/>
  <c r="D979" i="2"/>
  <c r="C979" i="2"/>
  <c r="F981" i="2"/>
  <c r="D981" i="2"/>
  <c r="C981" i="2"/>
  <c r="H979" i="2"/>
  <c r="L980" i="2"/>
  <c r="L979" i="2"/>
  <c r="I979" i="2"/>
  <c r="D980" i="2"/>
  <c r="C992" i="2"/>
  <c r="M992" i="2"/>
  <c r="M991" i="2"/>
  <c r="M993" i="2"/>
  <c r="N993" i="2"/>
  <c r="O991" i="2"/>
  <c r="N991" i="2"/>
  <c r="F993" i="2"/>
  <c r="D993" i="2"/>
  <c r="C993" i="2"/>
  <c r="L992" i="2"/>
  <c r="D992" i="2"/>
  <c r="L991" i="2"/>
  <c r="J991" i="2"/>
  <c r="E991" i="2"/>
  <c r="C991" i="2"/>
  <c r="H991" i="2"/>
  <c r="D991" i="2"/>
  <c r="F991" i="2"/>
  <c r="I991" i="2"/>
  <c r="C1004" i="2"/>
  <c r="M1004" i="2"/>
  <c r="M1003" i="2"/>
  <c r="M1005" i="2"/>
  <c r="N1005" i="2"/>
  <c r="J1003" i="2"/>
  <c r="N1003" i="2"/>
  <c r="O1003" i="2"/>
  <c r="F1003" i="2"/>
  <c r="L1004" i="2"/>
  <c r="D1004" i="2"/>
  <c r="L1003" i="2"/>
  <c r="I1003" i="2"/>
  <c r="H1003" i="2"/>
  <c r="F1005" i="2"/>
  <c r="C1005" i="2"/>
  <c r="E1003" i="2"/>
  <c r="C1003" i="2"/>
  <c r="D1005" i="2"/>
  <c r="D1003" i="2"/>
  <c r="C1016" i="2"/>
  <c r="M1016" i="2"/>
  <c r="M1015" i="2"/>
  <c r="N1017" i="2"/>
  <c r="M1017" i="2"/>
  <c r="N1015" i="2"/>
  <c r="F1015" i="2"/>
  <c r="O1015" i="2"/>
  <c r="F1017" i="2"/>
  <c r="D1017" i="2"/>
  <c r="C1017" i="2"/>
  <c r="L1016" i="2"/>
  <c r="D1016" i="2"/>
  <c r="L1015" i="2"/>
  <c r="D1015" i="2"/>
  <c r="I1015" i="2"/>
  <c r="E1015" i="2"/>
  <c r="C1015" i="2"/>
  <c r="J1015" i="2"/>
  <c r="H1015" i="2"/>
  <c r="C1028" i="2"/>
  <c r="M1028" i="2"/>
  <c r="M1027" i="2"/>
  <c r="M1029" i="2"/>
  <c r="N1029" i="2"/>
  <c r="N1027" i="2"/>
  <c r="F1027" i="2"/>
  <c r="E1027" i="2"/>
  <c r="D1027" i="2"/>
  <c r="C1027" i="2"/>
  <c r="O1027" i="2"/>
  <c r="F1029" i="2"/>
  <c r="D1029" i="2"/>
  <c r="C1029" i="2"/>
  <c r="J1027" i="2"/>
  <c r="I1027" i="2"/>
  <c r="D1028" i="2"/>
  <c r="H1027" i="2"/>
  <c r="L1028" i="2"/>
  <c r="L1027" i="2"/>
  <c r="C1040" i="2"/>
  <c r="M1040" i="2"/>
  <c r="M1039" i="2"/>
  <c r="M1041" i="2"/>
  <c r="N1041" i="2"/>
  <c r="N1039" i="2"/>
  <c r="O1039" i="2"/>
  <c r="F1041" i="2"/>
  <c r="D1041" i="2"/>
  <c r="C1041" i="2"/>
  <c r="L1040" i="2"/>
  <c r="D1040" i="2"/>
  <c r="L1039" i="2"/>
  <c r="J1039" i="2"/>
  <c r="E1039" i="2"/>
  <c r="C1039" i="2"/>
  <c r="H1039" i="2"/>
  <c r="F1039" i="2"/>
  <c r="D1039" i="2"/>
  <c r="I1039" i="2"/>
  <c r="C1052" i="2"/>
  <c r="N1053" i="2"/>
  <c r="M1052" i="2"/>
  <c r="N1051" i="2"/>
  <c r="M1051" i="2"/>
  <c r="M1053" i="2"/>
  <c r="C1053" i="2"/>
  <c r="L1052" i="2"/>
  <c r="F1053" i="2"/>
  <c r="J1051" i="2"/>
  <c r="O1051" i="2"/>
  <c r="C1051" i="2"/>
  <c r="H1051" i="2"/>
  <c r="E1051" i="2"/>
  <c r="L1051" i="2"/>
  <c r="D1051" i="2"/>
  <c r="I1051" i="2"/>
  <c r="D1053" i="2"/>
  <c r="F1051" i="2"/>
  <c r="D1052" i="2"/>
  <c r="C1064" i="2"/>
  <c r="M1064" i="2"/>
  <c r="M1063" i="2"/>
  <c r="N1065" i="2"/>
  <c r="M1065" i="2"/>
  <c r="N1063" i="2"/>
  <c r="F1063" i="2"/>
  <c r="L1064" i="2"/>
  <c r="C1065" i="2"/>
  <c r="J1063" i="2"/>
  <c r="F1065" i="2"/>
  <c r="L1063" i="2"/>
  <c r="C1063" i="2"/>
  <c r="E1063" i="2"/>
  <c r="I1063" i="2"/>
  <c r="H1063" i="2"/>
  <c r="D1063" i="2"/>
  <c r="D1065" i="2"/>
  <c r="O1063" i="2"/>
  <c r="D1064" i="2"/>
  <c r="C1076" i="2"/>
  <c r="M1076" i="2"/>
  <c r="M1075" i="2"/>
  <c r="M1077" i="2"/>
  <c r="N1077" i="2"/>
  <c r="N1075" i="2"/>
  <c r="F1077" i="2"/>
  <c r="L1075" i="2"/>
  <c r="C1075" i="2"/>
  <c r="O1075" i="2"/>
  <c r="E1075" i="2"/>
  <c r="F1075" i="2"/>
  <c r="L1076" i="2"/>
  <c r="J1075" i="2"/>
  <c r="H1075" i="2"/>
  <c r="I1075" i="2"/>
  <c r="D1075" i="2"/>
  <c r="D1077" i="2"/>
  <c r="C1077" i="2"/>
  <c r="D1076" i="2"/>
  <c r="C1088" i="2"/>
  <c r="M1088" i="2"/>
  <c r="M1087" i="2"/>
  <c r="M1089" i="2"/>
  <c r="N1089" i="2"/>
  <c r="D1089" i="2"/>
  <c r="N1087" i="2"/>
  <c r="L1087" i="2"/>
  <c r="F1089" i="2"/>
  <c r="E1087" i="2"/>
  <c r="I1087" i="2"/>
  <c r="C1089" i="2"/>
  <c r="O1087" i="2"/>
  <c r="D1088" i="2"/>
  <c r="C1087" i="2"/>
  <c r="L1088" i="2"/>
  <c r="F1087" i="2"/>
  <c r="D1087" i="2"/>
  <c r="J1087" i="2"/>
  <c r="H1087" i="2"/>
  <c r="C1100" i="2"/>
  <c r="N1101" i="2"/>
  <c r="M1100" i="2"/>
  <c r="N1099" i="2"/>
  <c r="M1099" i="2"/>
  <c r="M1101" i="2"/>
  <c r="D1101" i="2"/>
  <c r="C1101" i="2"/>
  <c r="C1099" i="2"/>
  <c r="L1099" i="2"/>
  <c r="I1099" i="2"/>
  <c r="E1099" i="2"/>
  <c r="L1100" i="2"/>
  <c r="F1099" i="2"/>
  <c r="D1100" i="2"/>
  <c r="J1099" i="2"/>
  <c r="O1099" i="2"/>
  <c r="D1099" i="2"/>
  <c r="F1101" i="2"/>
  <c r="H1099" i="2"/>
  <c r="C1112" i="2"/>
  <c r="M1112" i="2"/>
  <c r="M1111" i="2"/>
  <c r="M1113" i="2"/>
  <c r="D1113" i="2"/>
  <c r="N1113" i="2"/>
  <c r="N1111" i="2"/>
  <c r="L1112" i="2"/>
  <c r="C1113" i="2"/>
  <c r="C1111" i="2"/>
  <c r="E1111" i="2"/>
  <c r="L1111" i="2"/>
  <c r="I1111" i="2"/>
  <c r="O1111" i="2"/>
  <c r="D1112" i="2"/>
  <c r="F1113" i="2"/>
  <c r="F1111" i="2"/>
  <c r="D1111" i="2"/>
  <c r="J1111" i="2"/>
  <c r="H1111" i="2"/>
  <c r="C1124" i="2"/>
  <c r="M1124" i="2"/>
  <c r="M1123" i="2"/>
  <c r="M1125" i="2"/>
  <c r="N1125" i="2"/>
  <c r="N1123" i="2"/>
  <c r="D1125" i="2"/>
  <c r="F1125" i="2"/>
  <c r="I1123" i="2"/>
  <c r="L1123" i="2"/>
  <c r="C1125" i="2"/>
  <c r="L1124" i="2"/>
  <c r="C1123" i="2"/>
  <c r="F1123" i="2"/>
  <c r="D1124" i="2"/>
  <c r="E1123" i="2"/>
  <c r="J1123" i="2"/>
  <c r="O1123" i="2"/>
  <c r="D1123" i="2"/>
  <c r="H1123" i="2"/>
  <c r="C1136" i="2"/>
  <c r="M1136" i="2"/>
  <c r="M1135" i="2"/>
  <c r="N1137" i="2"/>
  <c r="M1137" i="2"/>
  <c r="N1135" i="2"/>
  <c r="L1136" i="2"/>
  <c r="O1135" i="2"/>
  <c r="D1135" i="2"/>
  <c r="D1137" i="2"/>
  <c r="L1135" i="2"/>
  <c r="D1136" i="2"/>
  <c r="I1135" i="2"/>
  <c r="F1137" i="2"/>
  <c r="F1135" i="2"/>
  <c r="C1135" i="2"/>
  <c r="E1135" i="2"/>
  <c r="C1137" i="2"/>
  <c r="H1135" i="2"/>
  <c r="J1135" i="2"/>
  <c r="C1148" i="2"/>
  <c r="M1148" i="2"/>
  <c r="M1147" i="2"/>
  <c r="M1149" i="2"/>
  <c r="N1149" i="2"/>
  <c r="N1147" i="2"/>
  <c r="J1147" i="2"/>
  <c r="E1147" i="2"/>
  <c r="F1149" i="2"/>
  <c r="L1148" i="2"/>
  <c r="D1149" i="2"/>
  <c r="F1147" i="2"/>
  <c r="I1147" i="2"/>
  <c r="O1147" i="2"/>
  <c r="C1147" i="2"/>
  <c r="C1149" i="2"/>
  <c r="H1147" i="2"/>
  <c r="L1147" i="2"/>
  <c r="D1147" i="2"/>
  <c r="D1148" i="2"/>
  <c r="C1160" i="2"/>
  <c r="N1161" i="2"/>
  <c r="M1160" i="2"/>
  <c r="N1159" i="2"/>
  <c r="M1159" i="2"/>
  <c r="M1161" i="2"/>
  <c r="D1160" i="2"/>
  <c r="H1159" i="2"/>
  <c r="F1159" i="2"/>
  <c r="O1159" i="2"/>
  <c r="L1160" i="2"/>
  <c r="L1159" i="2"/>
  <c r="I1159" i="2"/>
  <c r="D1159" i="2"/>
  <c r="E1159" i="2"/>
  <c r="C1159" i="2"/>
  <c r="D1161" i="2"/>
  <c r="F1161" i="2"/>
  <c r="C1161" i="2"/>
  <c r="J1159" i="2"/>
  <c r="C1172" i="2"/>
  <c r="M1172" i="2"/>
  <c r="M1171" i="2"/>
  <c r="M1173" i="2"/>
  <c r="N1173" i="2"/>
  <c r="N1171" i="2"/>
  <c r="D1172" i="2"/>
  <c r="H1171" i="2"/>
  <c r="O1171" i="2"/>
  <c r="F1171" i="2"/>
  <c r="F1173" i="2"/>
  <c r="C1173" i="2"/>
  <c r="J1171" i="2"/>
  <c r="D1171" i="2"/>
  <c r="L1172" i="2"/>
  <c r="L1171" i="2"/>
  <c r="D1173" i="2"/>
  <c r="I1171" i="2"/>
  <c r="E1171" i="2"/>
  <c r="C1171" i="2"/>
  <c r="C1184" i="2"/>
  <c r="M1184" i="2"/>
  <c r="M1183" i="2"/>
  <c r="M1185" i="2"/>
  <c r="D1184" i="2"/>
  <c r="N1185" i="2"/>
  <c r="N1183" i="2"/>
  <c r="F1183" i="2"/>
  <c r="O1183" i="2"/>
  <c r="H1183" i="2"/>
  <c r="E1183" i="2"/>
  <c r="C1183" i="2"/>
  <c r="D1185" i="2"/>
  <c r="F1185" i="2"/>
  <c r="C1185" i="2"/>
  <c r="J1183" i="2"/>
  <c r="L1184" i="2"/>
  <c r="L1183" i="2"/>
  <c r="I1183" i="2"/>
  <c r="D1183" i="2"/>
  <c r="C1196" i="2"/>
  <c r="M1196" i="2"/>
  <c r="M1195" i="2"/>
  <c r="N1197" i="2"/>
  <c r="M1197" i="2"/>
  <c r="N1195" i="2"/>
  <c r="E1195" i="2"/>
  <c r="D1195" i="2"/>
  <c r="C1195" i="2"/>
  <c r="F1197" i="2"/>
  <c r="D1197" i="2"/>
  <c r="C1197" i="2"/>
  <c r="O1195" i="2"/>
  <c r="H1195" i="2"/>
  <c r="F1195" i="2"/>
  <c r="L1196" i="2"/>
  <c r="L1195" i="2"/>
  <c r="I1195" i="2"/>
  <c r="D1196" i="2"/>
  <c r="J1195" i="2"/>
  <c r="C50" i="4"/>
  <c r="C51" i="4"/>
  <c r="G49" i="4"/>
  <c r="H49" i="4"/>
  <c r="N49" i="4"/>
  <c r="F51" i="4"/>
  <c r="F49" i="4"/>
  <c r="D51" i="4"/>
  <c r="E49" i="4"/>
  <c r="C49" i="4"/>
  <c r="D49" i="4"/>
  <c r="D50" i="4"/>
  <c r="M97" i="4"/>
  <c r="C98" i="4"/>
  <c r="C99" i="4"/>
  <c r="G97" i="4"/>
  <c r="H97" i="4"/>
  <c r="N97" i="4"/>
  <c r="F99" i="4"/>
  <c r="D98" i="4"/>
  <c r="F97" i="4"/>
  <c r="C97" i="4"/>
  <c r="D99" i="4"/>
  <c r="E97" i="4"/>
  <c r="G99" i="4"/>
  <c r="J97" i="4" a="1"/>
  <c r="J97" i="4" s="1"/>
  <c r="D97" i="4"/>
  <c r="M145" i="4"/>
  <c r="C146" i="4"/>
  <c r="C147" i="4"/>
  <c r="C145" i="4"/>
  <c r="G145" i="4"/>
  <c r="H145" i="4"/>
  <c r="N145" i="4"/>
  <c r="F147" i="4"/>
  <c r="D146" i="4"/>
  <c r="F145" i="4"/>
  <c r="D147" i="4"/>
  <c r="E145" i="4"/>
  <c r="G147" i="4"/>
  <c r="J145" i="4" a="1"/>
  <c r="J145" i="4" s="1"/>
  <c r="D145" i="4"/>
  <c r="M193" i="4"/>
  <c r="C194" i="4"/>
  <c r="C193" i="4"/>
  <c r="C195" i="4"/>
  <c r="H193" i="4"/>
  <c r="G193" i="4"/>
  <c r="F195" i="4"/>
  <c r="F193" i="4"/>
  <c r="E193" i="4"/>
  <c r="D194" i="4"/>
  <c r="J193" i="4" a="1"/>
  <c r="J193" i="4" s="1"/>
  <c r="G195" i="4"/>
  <c r="N193" i="4"/>
  <c r="D195" i="4"/>
  <c r="D193" i="4"/>
  <c r="M241" i="4"/>
  <c r="C242" i="4"/>
  <c r="C243" i="4"/>
  <c r="H241" i="4"/>
  <c r="F243" i="4"/>
  <c r="F241" i="4"/>
  <c r="C241" i="4"/>
  <c r="E241" i="4"/>
  <c r="G241" i="4"/>
  <c r="J241" i="4" a="1"/>
  <c r="J241" i="4" s="1"/>
  <c r="G243" i="4"/>
  <c r="N241" i="4"/>
  <c r="D242" i="4"/>
  <c r="D243" i="4"/>
  <c r="D241" i="4"/>
  <c r="M313" i="4"/>
  <c r="C314" i="4"/>
  <c r="C315" i="4"/>
  <c r="H313" i="4"/>
  <c r="F315" i="4"/>
  <c r="F313" i="4"/>
  <c r="C313" i="4"/>
  <c r="E313" i="4"/>
  <c r="G313" i="4"/>
  <c r="J313" i="4" a="1"/>
  <c r="J313" i="4" s="1"/>
  <c r="G315" i="4"/>
  <c r="N313" i="4"/>
  <c r="D314" i="4"/>
  <c r="D315" i="4"/>
  <c r="D313" i="4"/>
  <c r="M361" i="4"/>
  <c r="C362" i="4"/>
  <c r="C363" i="4"/>
  <c r="C361" i="4"/>
  <c r="D361" i="4"/>
  <c r="N361" i="4"/>
  <c r="F363" i="4"/>
  <c r="H361" i="4"/>
  <c r="F361" i="4"/>
  <c r="G363" i="4"/>
  <c r="E361" i="4"/>
  <c r="D363" i="4"/>
  <c r="J361" i="4" a="1"/>
  <c r="J361" i="4" s="1"/>
  <c r="D362" i="4"/>
  <c r="G361" i="4"/>
  <c r="C446" i="4"/>
  <c r="G445" i="4"/>
  <c r="H445" i="4"/>
  <c r="D447" i="4"/>
  <c r="C445" i="4"/>
  <c r="E445" i="4"/>
  <c r="D445" i="4"/>
  <c r="N445" i="4"/>
  <c r="C447" i="4"/>
  <c r="J445" i="4" a="1"/>
  <c r="J445" i="4" s="1"/>
  <c r="F445" i="4"/>
  <c r="D446" i="4"/>
  <c r="G447" i="4"/>
  <c r="F447" i="4"/>
  <c r="M973" i="4"/>
  <c r="C974" i="4"/>
  <c r="F973" i="4"/>
  <c r="K973" i="4"/>
  <c r="L973" i="4"/>
  <c r="H973" i="4"/>
  <c r="G973" i="4"/>
  <c r="J973" i="4" a="1"/>
  <c r="J973" i="4" s="1"/>
  <c r="I973" i="4"/>
  <c r="D973" i="4"/>
  <c r="C973" i="4"/>
  <c r="G975" i="4"/>
  <c r="E973" i="4"/>
  <c r="D975" i="4"/>
  <c r="C975" i="4"/>
  <c r="D974" i="4"/>
  <c r="F975" i="4"/>
  <c r="N973" i="4"/>
  <c r="G9" i="4"/>
  <c r="G12" i="4"/>
  <c r="G15" i="4"/>
  <c r="G18" i="4"/>
  <c r="G21" i="4"/>
  <c r="G24" i="4"/>
  <c r="G27" i="4"/>
  <c r="G30" i="4"/>
  <c r="G33" i="4"/>
  <c r="G36" i="4"/>
  <c r="G39" i="4"/>
  <c r="G42" i="4"/>
  <c r="G45" i="4"/>
  <c r="G48" i="4"/>
  <c r="G51" i="4"/>
  <c r="G54" i="4"/>
  <c r="G57" i="4"/>
  <c r="G60" i="4"/>
  <c r="G63" i="4"/>
  <c r="G66" i="4"/>
  <c r="G69" i="4"/>
  <c r="G72" i="4"/>
  <c r="C8" i="2"/>
  <c r="C5" i="2"/>
  <c r="BG28" i="1"/>
  <c r="BJ28" i="1" s="1"/>
  <c r="J4" i="2"/>
  <c r="I538" i="4"/>
  <c r="G6" i="4"/>
  <c r="AU21" i="1"/>
  <c r="AU41" i="1"/>
  <c r="I361" i="4"/>
  <c r="I127" i="2"/>
  <c r="BG35" i="1"/>
  <c r="AU26" i="1"/>
  <c r="AU34" i="1"/>
  <c r="D182" i="3" s="1"/>
  <c r="AU37" i="1"/>
  <c r="AU38" i="1"/>
  <c r="AU44" i="1"/>
  <c r="D22" i="3" s="1"/>
  <c r="J7" i="2"/>
  <c r="J7" i="4" s="1" a="1"/>
  <c r="J7" i="4" s="1"/>
  <c r="D9" i="2"/>
  <c r="F6" i="2"/>
  <c r="I520" i="2"/>
  <c r="I418" i="4"/>
  <c r="I322" i="4"/>
  <c r="I220" i="2"/>
  <c r="BG33" i="1"/>
  <c r="BJ33" i="1" s="1"/>
  <c r="BG31" i="1"/>
  <c r="BJ31" i="1" s="1"/>
  <c r="I124" i="2"/>
  <c r="I268" i="2"/>
  <c r="I415" i="2"/>
  <c r="I454" i="4"/>
  <c r="I595" i="2"/>
  <c r="I316" i="2"/>
  <c r="I364" i="2"/>
  <c r="I412" i="2"/>
  <c r="I463" i="2"/>
  <c r="I514" i="4"/>
  <c r="I544" i="2"/>
  <c r="BG23" i="1"/>
  <c r="BJ23" i="1" s="1"/>
  <c r="BG22" i="1"/>
  <c r="BJ22" i="1" s="1"/>
  <c r="BG20" i="1"/>
  <c r="BJ20" i="1" s="1"/>
  <c r="BG24" i="1"/>
  <c r="BJ24" i="1" s="1"/>
  <c r="I148" i="2"/>
  <c r="I160" i="2"/>
  <c r="I256" i="2"/>
  <c r="I568" i="2"/>
  <c r="I643" i="2"/>
  <c r="BG18" i="1"/>
  <c r="BG17" i="1"/>
  <c r="I547" i="2"/>
  <c r="I550" i="4"/>
  <c r="BG30" i="1"/>
  <c r="BJ30" i="1" s="1"/>
  <c r="I529" i="4"/>
  <c r="I574" i="4"/>
  <c r="L598" i="2"/>
  <c r="I628" i="2"/>
  <c r="BG25" i="1"/>
  <c r="BJ25" i="1" s="1"/>
  <c r="BG42" i="1"/>
  <c r="BJ42" i="1" s="1"/>
  <c r="BG32" i="1"/>
  <c r="BG16" i="1"/>
  <c r="BI16" i="1" s="1"/>
  <c r="BK16" i="1" s="1"/>
  <c r="I136" i="2"/>
  <c r="I208" i="2"/>
  <c r="I232" i="2"/>
  <c r="I271" i="2"/>
  <c r="I304" i="2"/>
  <c r="I307" i="2"/>
  <c r="I343" i="2"/>
  <c r="I346" i="4"/>
  <c r="BG26" i="1"/>
  <c r="BJ26" i="1" s="1"/>
  <c r="BG44" i="1"/>
  <c r="BJ44" i="1" s="1"/>
  <c r="BG29" i="1"/>
  <c r="BJ29" i="1" s="1"/>
  <c r="BG34" i="1"/>
  <c r="BJ34" i="1" s="1"/>
  <c r="BG41" i="1"/>
  <c r="BJ41" i="1" s="1"/>
  <c r="BG37" i="1"/>
  <c r="BJ37" i="1" s="1"/>
  <c r="BG21" i="1"/>
  <c r="BJ21" i="1" s="1"/>
  <c r="BG19" i="1"/>
  <c r="BJ19" i="1" s="1"/>
  <c r="BG38" i="1"/>
  <c r="BJ38" i="1" s="1"/>
  <c r="BG36" i="1"/>
  <c r="BJ36" i="1" s="1"/>
  <c r="I139" i="2"/>
  <c r="I283" i="2"/>
  <c r="I331" i="2"/>
  <c r="I439" i="2"/>
  <c r="I493" i="4"/>
  <c r="BG43" i="1"/>
  <c r="BJ43" i="1" s="1"/>
  <c r="BG39" i="1"/>
  <c r="BJ39" i="1" s="1"/>
  <c r="BG40" i="1"/>
  <c r="I103" i="2"/>
  <c r="I151" i="2"/>
  <c r="L154" i="2"/>
  <c r="I199" i="2"/>
  <c r="I202" i="4"/>
  <c r="L298" i="2"/>
  <c r="I313" i="4"/>
  <c r="I445" i="4"/>
  <c r="I589" i="4"/>
  <c r="I607" i="2"/>
  <c r="I622" i="4"/>
  <c r="BG27" i="1"/>
  <c r="BJ27" i="1" s="1"/>
  <c r="I580" i="2"/>
  <c r="C6" i="4"/>
  <c r="F6" i="4"/>
  <c r="E4" i="4"/>
  <c r="D5" i="4"/>
  <c r="F9" i="2"/>
  <c r="C4" i="4"/>
  <c r="N4" i="4"/>
  <c r="H4" i="4"/>
  <c r="E7" i="2"/>
  <c r="E2" i="3"/>
  <c r="D4" i="4"/>
  <c r="D6" i="4"/>
  <c r="G4" i="4"/>
  <c r="F4" i="4"/>
  <c r="F4" i="2"/>
  <c r="C7" i="2"/>
  <c r="O7" i="2"/>
  <c r="C6" i="2"/>
  <c r="D5" i="2"/>
  <c r="H4" i="2"/>
  <c r="D4" i="2"/>
  <c r="G4" i="2"/>
  <c r="G6" i="2"/>
  <c r="C4" i="2"/>
  <c r="O4" i="2"/>
  <c r="F7" i="2"/>
  <c r="E4" i="2"/>
  <c r="D6" i="2"/>
  <c r="C9" i="2"/>
  <c r="D8" i="2"/>
  <c r="H7" i="2"/>
  <c r="D7" i="2"/>
  <c r="D153" i="3" l="1"/>
  <c r="E7" i="3"/>
  <c r="D25" i="3"/>
  <c r="D142" i="3"/>
  <c r="D96" i="3"/>
  <c r="D256" i="3"/>
  <c r="D94" i="3"/>
  <c r="D17" i="3"/>
  <c r="D16" i="3"/>
  <c r="D213" i="3"/>
  <c r="D54" i="3"/>
  <c r="D173" i="3"/>
  <c r="D136" i="3"/>
  <c r="D134" i="3"/>
  <c r="D254" i="3"/>
  <c r="D6" i="3"/>
  <c r="D12" i="3"/>
  <c r="E10" i="3"/>
  <c r="D9" i="3"/>
  <c r="E5" i="3"/>
  <c r="D267" i="3"/>
  <c r="D184" i="3"/>
  <c r="D67" i="3"/>
  <c r="D143" i="3"/>
  <c r="D74" i="3"/>
  <c r="D144" i="3"/>
  <c r="D63" i="3"/>
  <c r="D106" i="3"/>
  <c r="D197" i="3"/>
  <c r="D37" i="3"/>
  <c r="D277" i="3"/>
  <c r="D64" i="3"/>
  <c r="D225" i="3"/>
  <c r="D227" i="3"/>
  <c r="D233" i="3"/>
  <c r="D33" i="3"/>
  <c r="D117" i="3"/>
  <c r="D147" i="3"/>
  <c r="F252" i="3"/>
  <c r="D245" i="3"/>
  <c r="D176" i="3"/>
  <c r="D214" i="3"/>
  <c r="D174" i="3"/>
  <c r="D212" i="3"/>
  <c r="D215" i="3"/>
  <c r="D93" i="3"/>
  <c r="D13" i="3"/>
  <c r="D32" i="3"/>
  <c r="F142" i="3"/>
  <c r="D87" i="3"/>
  <c r="D75" i="3"/>
  <c r="D207" i="3"/>
  <c r="D272" i="3"/>
  <c r="D237" i="3"/>
  <c r="D195" i="3"/>
  <c r="D85" i="3"/>
  <c r="D115" i="3"/>
  <c r="D285" i="3"/>
  <c r="D223" i="3"/>
  <c r="D247" i="3"/>
  <c r="D155" i="3"/>
  <c r="D264" i="3"/>
  <c r="F232" i="3"/>
  <c r="D257" i="3"/>
  <c r="D146" i="3"/>
  <c r="D65" i="3"/>
  <c r="D275" i="3"/>
  <c r="D124" i="3"/>
  <c r="D47" i="3"/>
  <c r="D35" i="3"/>
  <c r="D137" i="3"/>
  <c r="F222" i="3"/>
  <c r="F102" i="3"/>
  <c r="F92" i="3"/>
  <c r="D196" i="3"/>
  <c r="D284" i="3"/>
  <c r="D156" i="3"/>
  <c r="D235" i="3"/>
  <c r="D97" i="3"/>
  <c r="D224" i="3"/>
  <c r="D183" i="3"/>
  <c r="D62" i="3"/>
  <c r="D185" i="3"/>
  <c r="F112" i="3"/>
  <c r="D15" i="3"/>
  <c r="D43" i="3"/>
  <c r="D263" i="3"/>
  <c r="D116" i="3"/>
  <c r="D236" i="3"/>
  <c r="D276" i="3"/>
  <c r="D77" i="3"/>
  <c r="D255" i="3"/>
  <c r="D26" i="3"/>
  <c r="D252" i="3"/>
  <c r="D95" i="3"/>
  <c r="D84" i="3"/>
  <c r="D152" i="3"/>
  <c r="D216" i="3"/>
  <c r="D286" i="3"/>
  <c r="D114" i="3"/>
  <c r="D24" i="3"/>
  <c r="D244" i="3"/>
  <c r="D36" i="3"/>
  <c r="D14" i="3"/>
  <c r="D23" i="3"/>
  <c r="D226" i="3"/>
  <c r="D243" i="3"/>
  <c r="F72" i="3"/>
  <c r="D76" i="3"/>
  <c r="D193" i="3"/>
  <c r="D163" i="3"/>
  <c r="D125" i="3"/>
  <c r="D262" i="3"/>
  <c r="D157" i="3"/>
  <c r="D287" i="3"/>
  <c r="D127" i="3"/>
  <c r="D187" i="3"/>
  <c r="D46" i="3"/>
  <c r="D154" i="3"/>
  <c r="D164" i="3"/>
  <c r="F32" i="3"/>
  <c r="D145" i="3"/>
  <c r="F182" i="3"/>
  <c r="F62" i="3"/>
  <c r="F22" i="3"/>
  <c r="F52" i="3"/>
  <c r="F12" i="3"/>
  <c r="D57" i="3"/>
  <c r="D107" i="3"/>
  <c r="D55" i="3"/>
  <c r="D167" i="3"/>
  <c r="F122" i="3"/>
  <c r="F42" i="3"/>
  <c r="D283" i="3"/>
  <c r="D234" i="3"/>
  <c r="D105" i="3"/>
  <c r="D232" i="3"/>
  <c r="D204" i="3"/>
  <c r="D273" i="3"/>
  <c r="D86" i="3"/>
  <c r="D73" i="3"/>
  <c r="D66" i="3"/>
  <c r="D266" i="3"/>
  <c r="D27" i="3"/>
  <c r="D205" i="3"/>
  <c r="D44" i="3"/>
  <c r="D83" i="3"/>
  <c r="D45" i="3"/>
  <c r="D126" i="3"/>
  <c r="F82" i="3"/>
  <c r="E4487" i="3"/>
  <c r="D4487" i="3"/>
  <c r="D4488" i="3"/>
  <c r="E4488" i="3"/>
  <c r="E4485" i="3"/>
  <c r="D4485" i="3"/>
  <c r="E4442" i="3"/>
  <c r="D4442" i="3"/>
  <c r="D4446" i="3"/>
  <c r="E4446" i="3"/>
  <c r="E4449" i="3"/>
  <c r="D4449" i="3"/>
  <c r="E4403" i="3"/>
  <c r="D4403" i="3"/>
  <c r="E4407" i="3"/>
  <c r="D4407" i="3"/>
  <c r="D4362" i="3"/>
  <c r="E4362" i="3"/>
  <c r="D4370" i="3"/>
  <c r="E4370" i="3"/>
  <c r="D4323" i="3"/>
  <c r="E4323" i="3"/>
  <c r="D4327" i="3"/>
  <c r="E4327" i="3"/>
  <c r="E4325" i="3"/>
  <c r="D4325" i="3"/>
  <c r="D4287" i="3"/>
  <c r="E4287" i="3"/>
  <c r="E4286" i="3"/>
  <c r="D4286" i="3"/>
  <c r="D4289" i="3"/>
  <c r="E4289" i="3"/>
  <c r="D4248" i="3"/>
  <c r="E4248" i="3"/>
  <c r="E4247" i="3"/>
  <c r="D4247" i="3"/>
  <c r="E4207" i="3"/>
  <c r="D4207" i="3"/>
  <c r="E4206" i="3"/>
  <c r="D4206" i="3"/>
  <c r="D4208" i="3"/>
  <c r="E4208" i="3"/>
  <c r="E4164" i="3"/>
  <c r="D4164" i="3"/>
  <c r="E4166" i="3"/>
  <c r="D4166" i="3"/>
  <c r="E4167" i="3"/>
  <c r="D4167" i="3"/>
  <c r="E4123" i="3"/>
  <c r="D4123" i="3"/>
  <c r="E4128" i="3"/>
  <c r="D4128" i="3"/>
  <c r="E4131" i="3"/>
  <c r="D4131" i="3"/>
  <c r="E4084" i="3"/>
  <c r="D4084" i="3"/>
  <c r="E4088" i="3"/>
  <c r="D4088" i="3"/>
  <c r="E4051" i="3"/>
  <c r="D4051" i="3"/>
  <c r="D4045" i="3"/>
  <c r="E4045" i="3"/>
  <c r="D4042" i="3"/>
  <c r="E4042" i="3"/>
  <c r="D4003" i="3"/>
  <c r="E4003" i="3"/>
  <c r="E4008" i="3"/>
  <c r="D4008" i="3"/>
  <c r="D4006" i="3"/>
  <c r="E4006" i="3"/>
  <c r="D3971" i="3"/>
  <c r="E3971" i="3"/>
  <c r="E3970" i="3"/>
  <c r="D3970" i="3"/>
  <c r="E3929" i="3"/>
  <c r="D3929" i="3"/>
  <c r="E3928" i="3"/>
  <c r="D3928" i="3"/>
  <c r="E3883" i="3"/>
  <c r="D3883" i="3"/>
  <c r="D3882" i="3"/>
  <c r="E3882" i="3"/>
  <c r="E3847" i="3"/>
  <c r="D3847" i="3"/>
  <c r="D3844" i="3"/>
  <c r="E3844" i="3"/>
  <c r="E3846" i="3"/>
  <c r="D3846" i="3"/>
  <c r="E3811" i="3"/>
  <c r="D3811" i="3"/>
  <c r="E3810" i="3"/>
  <c r="D3810" i="3"/>
  <c r="E3764" i="3"/>
  <c r="D3764" i="3"/>
  <c r="D3768" i="3"/>
  <c r="E3768" i="3"/>
  <c r="D3725" i="3"/>
  <c r="E3725" i="3"/>
  <c r="E3731" i="3"/>
  <c r="D3731" i="3"/>
  <c r="E3686" i="3"/>
  <c r="D3686" i="3"/>
  <c r="E3682" i="3"/>
  <c r="D3682" i="3"/>
  <c r="E3684" i="3"/>
  <c r="D3684" i="3"/>
  <c r="D3649" i="3"/>
  <c r="E3649" i="3"/>
  <c r="E3648" i="3"/>
  <c r="D3648" i="3"/>
  <c r="E3607" i="3"/>
  <c r="D3607" i="3"/>
  <c r="E3606" i="3"/>
  <c r="D3606" i="3"/>
  <c r="E3565" i="3"/>
  <c r="D3565" i="3"/>
  <c r="E3567" i="3"/>
  <c r="D3567" i="3"/>
  <c r="E3522" i="3"/>
  <c r="D3522" i="3"/>
  <c r="D3524" i="3"/>
  <c r="E3524" i="3"/>
  <c r="E3489" i="3"/>
  <c r="D3489" i="3"/>
  <c r="E3488" i="3"/>
  <c r="D3488" i="3"/>
  <c r="E3447" i="3"/>
  <c r="D3447" i="3"/>
  <c r="E3446" i="3"/>
  <c r="D3446" i="3"/>
  <c r="D3410" i="3"/>
  <c r="E3410" i="3"/>
  <c r="D3407" i="3"/>
  <c r="E3407" i="3"/>
  <c r="E3366" i="3"/>
  <c r="D3366" i="3"/>
  <c r="D3362" i="3"/>
  <c r="E3362" i="3"/>
  <c r="E3364" i="3"/>
  <c r="D3364" i="3"/>
  <c r="E3329" i="3"/>
  <c r="D3329" i="3"/>
  <c r="E3328" i="3"/>
  <c r="D3328" i="3"/>
  <c r="E3287" i="3"/>
  <c r="D3287" i="3"/>
  <c r="E3286" i="3"/>
  <c r="D3286" i="3"/>
  <c r="E3250" i="3"/>
  <c r="D3250" i="3"/>
  <c r="E3247" i="3"/>
  <c r="D3247" i="3"/>
  <c r="D3202" i="3"/>
  <c r="E3202" i="3"/>
  <c r="E3204" i="3"/>
  <c r="D3204" i="3"/>
  <c r="E3169" i="3"/>
  <c r="D3169" i="3"/>
  <c r="E3168" i="3"/>
  <c r="D3168" i="3"/>
  <c r="E3127" i="3"/>
  <c r="D3127" i="3"/>
  <c r="E3126" i="3"/>
  <c r="D3126" i="3"/>
  <c r="E3085" i="3"/>
  <c r="D3085" i="3"/>
  <c r="D3087" i="3"/>
  <c r="E3087" i="3"/>
  <c r="E3042" i="3"/>
  <c r="D3042" i="3"/>
  <c r="E3046" i="3"/>
  <c r="D3046" i="3"/>
  <c r="E3044" i="3"/>
  <c r="D3044" i="3"/>
  <c r="E3002" i="3"/>
  <c r="D3002" i="3"/>
  <c r="D3008" i="3"/>
  <c r="E3008" i="3"/>
  <c r="E2969" i="3"/>
  <c r="D2969" i="3"/>
  <c r="D2962" i="3"/>
  <c r="E2962" i="3"/>
  <c r="D2928" i="3"/>
  <c r="E2928" i="3"/>
  <c r="D2931" i="3"/>
  <c r="E2931" i="3"/>
  <c r="D2922" i="3"/>
  <c r="E2922" i="3"/>
  <c r="E2888" i="3"/>
  <c r="D2888" i="3"/>
  <c r="D2886" i="3"/>
  <c r="E2886" i="3"/>
  <c r="E2843" i="3"/>
  <c r="D2843" i="3"/>
  <c r="E2845" i="3"/>
  <c r="D2845" i="3"/>
  <c r="E2850" i="3"/>
  <c r="D2850" i="3"/>
  <c r="E2807" i="3"/>
  <c r="D2807" i="3"/>
  <c r="E2809" i="3"/>
  <c r="D2809" i="3"/>
  <c r="E2768" i="3"/>
  <c r="D2768" i="3"/>
  <c r="D2771" i="3"/>
  <c r="E2771" i="3"/>
  <c r="E2762" i="3"/>
  <c r="D2762" i="3"/>
  <c r="E2728" i="3"/>
  <c r="D2728" i="3"/>
  <c r="E2726" i="3"/>
  <c r="D2726" i="3"/>
  <c r="D2683" i="3"/>
  <c r="E2683" i="3"/>
  <c r="E2685" i="3"/>
  <c r="D2685" i="3"/>
  <c r="E2690" i="3"/>
  <c r="D2690" i="3"/>
  <c r="E2647" i="3"/>
  <c r="D2647" i="3"/>
  <c r="E2649" i="3"/>
  <c r="D2649" i="3"/>
  <c r="D2608" i="3"/>
  <c r="E2608" i="3"/>
  <c r="E2611" i="3"/>
  <c r="D2611" i="3"/>
  <c r="D2602" i="3"/>
  <c r="E2602" i="3"/>
  <c r="E2563" i="3"/>
  <c r="D2563" i="3"/>
  <c r="E2566" i="3"/>
  <c r="D2566" i="3"/>
  <c r="E2523" i="3"/>
  <c r="D2523" i="3"/>
  <c r="E2525" i="3"/>
  <c r="D2525" i="3"/>
  <c r="D2530" i="3"/>
  <c r="E2530" i="3"/>
  <c r="E2487" i="3"/>
  <c r="D2487" i="3"/>
  <c r="E2489" i="3"/>
  <c r="D2489" i="3"/>
  <c r="E2443" i="3"/>
  <c r="D2443" i="3"/>
  <c r="D2446" i="3"/>
  <c r="E2446" i="3"/>
  <c r="E2403" i="3"/>
  <c r="D2403" i="3"/>
  <c r="D2410" i="3"/>
  <c r="E2410" i="3"/>
  <c r="D2405" i="3"/>
  <c r="E2405" i="3"/>
  <c r="E2363" i="3"/>
  <c r="D2363" i="3"/>
  <c r="E2364" i="3"/>
  <c r="D2364" i="3"/>
  <c r="E2369" i="3"/>
  <c r="D2369" i="3"/>
  <c r="D2322" i="3"/>
  <c r="E2322" i="3"/>
  <c r="E2328" i="3"/>
  <c r="D2328" i="3"/>
  <c r="E2283" i="3"/>
  <c r="D2283" i="3"/>
  <c r="D2286" i="3"/>
  <c r="E2286" i="3"/>
  <c r="E2243" i="3"/>
  <c r="D2243" i="3"/>
  <c r="D2250" i="3"/>
  <c r="E2250" i="3"/>
  <c r="D2245" i="3"/>
  <c r="E2245" i="3"/>
  <c r="E2203" i="3"/>
  <c r="D2203" i="3"/>
  <c r="D2204" i="3"/>
  <c r="E2204" i="3"/>
  <c r="D2209" i="3"/>
  <c r="E2209" i="3"/>
  <c r="E2162" i="3"/>
  <c r="D2162" i="3"/>
  <c r="D2168" i="3"/>
  <c r="E2168" i="3"/>
  <c r="E2123" i="3"/>
  <c r="D2123" i="3"/>
  <c r="E2126" i="3"/>
  <c r="D2126" i="3"/>
  <c r="E2083" i="3"/>
  <c r="D2083" i="3"/>
  <c r="E2090" i="3"/>
  <c r="D2090" i="3"/>
  <c r="E2085" i="3"/>
  <c r="D2085" i="3"/>
  <c r="E2043" i="3"/>
  <c r="D2043" i="3"/>
  <c r="E2044" i="3"/>
  <c r="D2044" i="3"/>
  <c r="E2049" i="3"/>
  <c r="D2049" i="3"/>
  <c r="E2002" i="3"/>
  <c r="D2002" i="3"/>
  <c r="E2008" i="3"/>
  <c r="D2008" i="3"/>
  <c r="E1963" i="3"/>
  <c r="D1963" i="3"/>
  <c r="E1966" i="3"/>
  <c r="D1966" i="3"/>
  <c r="E1923" i="3"/>
  <c r="D1923" i="3"/>
  <c r="E1930" i="3"/>
  <c r="D1930" i="3"/>
  <c r="E1925" i="3"/>
  <c r="D1925" i="3"/>
  <c r="E1883" i="3"/>
  <c r="D1883" i="3"/>
  <c r="E1884" i="3"/>
  <c r="D1884" i="3"/>
  <c r="E1889" i="3"/>
  <c r="D1889" i="3"/>
  <c r="E1842" i="3"/>
  <c r="D1842" i="3"/>
  <c r="E1848" i="3"/>
  <c r="D1848" i="3"/>
  <c r="E1803" i="3"/>
  <c r="D1803" i="3"/>
  <c r="E1806" i="3"/>
  <c r="D1806" i="3"/>
  <c r="E1763" i="3"/>
  <c r="D1763" i="3"/>
  <c r="E1770" i="3"/>
  <c r="D1770" i="3"/>
  <c r="E1765" i="3"/>
  <c r="D1765" i="3"/>
  <c r="E1723" i="3"/>
  <c r="D1723" i="3"/>
  <c r="E1724" i="3"/>
  <c r="D1724" i="3"/>
  <c r="E1729" i="3"/>
  <c r="D1729" i="3"/>
  <c r="E1682" i="3"/>
  <c r="D1682" i="3"/>
  <c r="E1688" i="3"/>
  <c r="D1688" i="3"/>
  <c r="E1643" i="3"/>
  <c r="D1643" i="3"/>
  <c r="E1646" i="3"/>
  <c r="D1646" i="3"/>
  <c r="E1603" i="3"/>
  <c r="D1603" i="3"/>
  <c r="E1610" i="3"/>
  <c r="D1610" i="3"/>
  <c r="E1605" i="3"/>
  <c r="D1605" i="3"/>
  <c r="E1563" i="3"/>
  <c r="D1563" i="3"/>
  <c r="E1564" i="3"/>
  <c r="D1564" i="3"/>
  <c r="D1569" i="3"/>
  <c r="E1569" i="3"/>
  <c r="E1522" i="3"/>
  <c r="D1522" i="3"/>
  <c r="E1528" i="3"/>
  <c r="D1528" i="3"/>
  <c r="E1483" i="3"/>
  <c r="D1483" i="3"/>
  <c r="E1486" i="3"/>
  <c r="D1486" i="3"/>
  <c r="E1443" i="3"/>
  <c r="D1443" i="3"/>
  <c r="E1450" i="3"/>
  <c r="D1450" i="3"/>
  <c r="E1445" i="3"/>
  <c r="D1445" i="3"/>
  <c r="E1403" i="3"/>
  <c r="D1403" i="3"/>
  <c r="E1405" i="3"/>
  <c r="D1405" i="3"/>
  <c r="D1410" i="3"/>
  <c r="E1410" i="3"/>
  <c r="E1367" i="3"/>
  <c r="D1367" i="3"/>
  <c r="E1369" i="3"/>
  <c r="D1369" i="3"/>
  <c r="E1324" i="3"/>
  <c r="D1324" i="3"/>
  <c r="E1331" i="3"/>
  <c r="D1331" i="3"/>
  <c r="E1322" i="3"/>
  <c r="D1322" i="3"/>
  <c r="D1288" i="3"/>
  <c r="E1288" i="3"/>
  <c r="E1286" i="3"/>
  <c r="D1286" i="3"/>
  <c r="E1243" i="3"/>
  <c r="D1243" i="3"/>
  <c r="E1245" i="3"/>
  <c r="D1245" i="3"/>
  <c r="D1250" i="3"/>
  <c r="E1250" i="3"/>
  <c r="E1207" i="3"/>
  <c r="D1207" i="3"/>
  <c r="D1209" i="3"/>
  <c r="E1209" i="3"/>
  <c r="E1164" i="3"/>
  <c r="D1164" i="3"/>
  <c r="E1171" i="3"/>
  <c r="D1171" i="3"/>
  <c r="E1162" i="3"/>
  <c r="D1162" i="3"/>
  <c r="D1128" i="3"/>
  <c r="E1128" i="3"/>
  <c r="E1126" i="3"/>
  <c r="D1126" i="3"/>
  <c r="E1083" i="3"/>
  <c r="D1083" i="3"/>
  <c r="E1085" i="3"/>
  <c r="D1085" i="3"/>
  <c r="E1090" i="3"/>
  <c r="D1090" i="3"/>
  <c r="E1047" i="3"/>
  <c r="D1047" i="3"/>
  <c r="D1049" i="3"/>
  <c r="E1049" i="3"/>
  <c r="E1004" i="3"/>
  <c r="D1004" i="3"/>
  <c r="E1011" i="3"/>
  <c r="D1011" i="3"/>
  <c r="E1002" i="3"/>
  <c r="D1002" i="3"/>
  <c r="D968" i="3"/>
  <c r="E968" i="3"/>
  <c r="E966" i="3"/>
  <c r="D966" i="3"/>
  <c r="E923" i="3"/>
  <c r="D923" i="3"/>
  <c r="E925" i="3"/>
  <c r="D925" i="3"/>
  <c r="E930" i="3"/>
  <c r="D930" i="3"/>
  <c r="E887" i="3"/>
  <c r="D887" i="3"/>
  <c r="D889" i="3"/>
  <c r="E889" i="3"/>
  <c r="E844" i="3"/>
  <c r="D844" i="3"/>
  <c r="D851" i="3"/>
  <c r="E851" i="3"/>
  <c r="E842" i="3"/>
  <c r="D842" i="3"/>
  <c r="D808" i="3"/>
  <c r="E808" i="3"/>
  <c r="E806" i="3"/>
  <c r="D806" i="3"/>
  <c r="E763" i="3"/>
  <c r="D763" i="3"/>
  <c r="E765" i="3"/>
  <c r="D765" i="3"/>
  <c r="E770" i="3"/>
  <c r="D770" i="3"/>
  <c r="E727" i="3"/>
  <c r="D727" i="3"/>
  <c r="E729" i="3"/>
  <c r="D729" i="3"/>
  <c r="E684" i="3"/>
  <c r="D684" i="3"/>
  <c r="E691" i="3"/>
  <c r="D691" i="3"/>
  <c r="E682" i="3"/>
  <c r="D682" i="3"/>
  <c r="D648" i="3"/>
  <c r="E648" i="3"/>
  <c r="E646" i="3"/>
  <c r="D646" i="3"/>
  <c r="E603" i="3"/>
  <c r="D603" i="3"/>
  <c r="E605" i="3"/>
  <c r="D605" i="3"/>
  <c r="E610" i="3"/>
  <c r="D610" i="3"/>
  <c r="E567" i="3"/>
  <c r="D567" i="3"/>
  <c r="E569" i="3"/>
  <c r="D569" i="3"/>
  <c r="E524" i="3"/>
  <c r="D524" i="3"/>
  <c r="E531" i="3"/>
  <c r="D531" i="3"/>
  <c r="E522" i="3"/>
  <c r="D522" i="3"/>
  <c r="D488" i="3"/>
  <c r="E488" i="3"/>
  <c r="E486" i="3"/>
  <c r="D486" i="3"/>
  <c r="E445" i="3"/>
  <c r="D445" i="3"/>
  <c r="E447" i="3"/>
  <c r="D447" i="3"/>
  <c r="D448" i="3"/>
  <c r="E448" i="3"/>
  <c r="E409" i="3"/>
  <c r="D409" i="3"/>
  <c r="E411" i="3"/>
  <c r="D411" i="3"/>
  <c r="E370" i="3"/>
  <c r="D370" i="3"/>
  <c r="E366" i="3"/>
  <c r="D366" i="3"/>
  <c r="E362" i="3"/>
  <c r="D362" i="3"/>
  <c r="E322" i="3"/>
  <c r="D322" i="3"/>
  <c r="E324" i="3"/>
  <c r="D324" i="3"/>
  <c r="E289" i="3"/>
  <c r="D289" i="3"/>
  <c r="D288" i="3"/>
  <c r="E288" i="3"/>
  <c r="E249" i="3"/>
  <c r="D249" i="3"/>
  <c r="E251" i="3"/>
  <c r="D251" i="3"/>
  <c r="F202" i="3"/>
  <c r="E210" i="3"/>
  <c r="D210" i="3"/>
  <c r="E211" i="3"/>
  <c r="D211" i="3"/>
  <c r="D128" i="3"/>
  <c r="E128" i="3"/>
  <c r="E89" i="3"/>
  <c r="D89" i="3"/>
  <c r="D91" i="3"/>
  <c r="E91" i="3"/>
  <c r="D48" i="3"/>
  <c r="E48" i="3"/>
  <c r="E51" i="3"/>
  <c r="D51" i="3"/>
  <c r="E4473" i="3"/>
  <c r="D4473" i="3"/>
  <c r="E4476" i="3"/>
  <c r="D4476" i="3"/>
  <c r="D4478" i="3"/>
  <c r="E4478" i="3"/>
  <c r="D4433" i="3"/>
  <c r="E4433" i="3"/>
  <c r="E4436" i="3"/>
  <c r="D4436" i="3"/>
  <c r="E4396" i="3"/>
  <c r="D4396" i="3"/>
  <c r="E4395" i="3"/>
  <c r="D4395" i="3"/>
  <c r="E4397" i="3"/>
  <c r="D4397" i="3"/>
  <c r="E4355" i="3"/>
  <c r="D4355" i="3"/>
  <c r="E4352" i="3"/>
  <c r="D4352" i="3"/>
  <c r="E4354" i="3"/>
  <c r="D4354" i="3"/>
  <c r="E4319" i="3"/>
  <c r="D4319" i="3"/>
  <c r="D4321" i="3"/>
  <c r="E4321" i="3"/>
  <c r="E4318" i="3"/>
  <c r="D4318" i="3"/>
  <c r="E4279" i="3"/>
  <c r="D4279" i="3"/>
  <c r="E4276" i="3"/>
  <c r="D4276" i="3"/>
  <c r="E4241" i="3"/>
  <c r="D4241" i="3"/>
  <c r="D4237" i="3"/>
  <c r="E4237" i="3"/>
  <c r="D4197" i="3"/>
  <c r="E4197" i="3"/>
  <c r="E4198" i="3"/>
  <c r="D4198" i="3"/>
  <c r="E4196" i="3"/>
  <c r="D4196" i="3"/>
  <c r="E4158" i="3"/>
  <c r="D4158" i="3"/>
  <c r="D4155" i="3"/>
  <c r="E4155" i="3"/>
  <c r="E4160" i="3"/>
  <c r="D4160" i="3"/>
  <c r="E4120" i="3"/>
  <c r="D4120" i="3"/>
  <c r="D4117" i="3"/>
  <c r="E4117" i="3"/>
  <c r="E4076" i="3"/>
  <c r="D4076" i="3"/>
  <c r="E4072" i="3"/>
  <c r="D4072" i="3"/>
  <c r="E4036" i="3"/>
  <c r="D4036" i="3"/>
  <c r="E4041" i="3"/>
  <c r="D4041" i="3"/>
  <c r="D4035" i="3"/>
  <c r="E4035" i="3"/>
  <c r="D3997" i="3"/>
  <c r="E3997" i="3"/>
  <c r="D3996" i="3"/>
  <c r="E3996" i="3"/>
  <c r="E3999" i="3"/>
  <c r="D3999" i="3"/>
  <c r="D3954" i="3"/>
  <c r="E3954" i="3"/>
  <c r="E3957" i="3"/>
  <c r="D3957" i="3"/>
  <c r="E3921" i="3"/>
  <c r="D3921" i="3"/>
  <c r="D3916" i="3"/>
  <c r="E3916" i="3"/>
  <c r="E3872" i="3"/>
  <c r="D3872" i="3"/>
  <c r="D3877" i="3"/>
  <c r="E3877" i="3"/>
  <c r="D3875" i="3"/>
  <c r="E3875" i="3"/>
  <c r="E3837" i="3"/>
  <c r="D3837" i="3"/>
  <c r="E3836" i="3"/>
  <c r="D3836" i="3"/>
  <c r="E3839" i="3"/>
  <c r="D3839" i="3"/>
  <c r="E3796" i="3"/>
  <c r="D3796" i="3"/>
  <c r="D3797" i="3"/>
  <c r="E3797" i="3"/>
  <c r="D3752" i="3"/>
  <c r="E3752" i="3"/>
  <c r="D3754" i="3"/>
  <c r="E3754" i="3"/>
  <c r="E3715" i="3"/>
  <c r="D3715" i="3"/>
  <c r="E3716" i="3"/>
  <c r="D3716" i="3"/>
  <c r="E3717" i="3"/>
  <c r="D3717" i="3"/>
  <c r="E3675" i="3"/>
  <c r="D3675" i="3"/>
  <c r="E3674" i="3"/>
  <c r="D3674" i="3"/>
  <c r="D3681" i="3"/>
  <c r="E3681" i="3"/>
  <c r="E3636" i="3"/>
  <c r="D3636" i="3"/>
  <c r="D3640" i="3"/>
  <c r="E3640" i="3"/>
  <c r="E3599" i="3"/>
  <c r="D3599" i="3"/>
  <c r="D3595" i="3"/>
  <c r="E3595" i="3"/>
  <c r="E3593" i="3"/>
  <c r="D3593" i="3"/>
  <c r="E3555" i="3"/>
  <c r="D3555" i="3"/>
  <c r="E3556" i="3"/>
  <c r="D3556" i="3"/>
  <c r="E3557" i="3"/>
  <c r="D3557" i="3"/>
  <c r="D3515" i="3"/>
  <c r="E3515" i="3"/>
  <c r="E3514" i="3"/>
  <c r="D3514" i="3"/>
  <c r="E3521" i="3"/>
  <c r="D3521" i="3"/>
  <c r="E3476" i="3"/>
  <c r="D3476" i="3"/>
  <c r="E3480" i="3"/>
  <c r="D3480" i="3"/>
  <c r="E3434" i="3"/>
  <c r="D3434" i="3"/>
  <c r="D3435" i="3"/>
  <c r="E3435" i="3"/>
  <c r="D3433" i="3"/>
  <c r="E3433" i="3"/>
  <c r="E3400" i="3"/>
  <c r="D3400" i="3"/>
  <c r="E3396" i="3"/>
  <c r="D3396" i="3"/>
  <c r="E3397" i="3"/>
  <c r="D3397" i="3"/>
  <c r="D3355" i="3"/>
  <c r="E3355" i="3"/>
  <c r="E3354" i="3"/>
  <c r="D3354" i="3"/>
  <c r="E3361" i="3"/>
  <c r="D3361" i="3"/>
  <c r="D3316" i="3"/>
  <c r="E3316" i="3"/>
  <c r="E3320" i="3"/>
  <c r="D3320" i="3"/>
  <c r="E3274" i="3"/>
  <c r="D3274" i="3"/>
  <c r="D3275" i="3"/>
  <c r="E3275" i="3"/>
  <c r="D3273" i="3"/>
  <c r="E3273" i="3"/>
  <c r="D3240" i="3"/>
  <c r="E3240" i="3"/>
  <c r="E3236" i="3"/>
  <c r="D3236" i="3"/>
  <c r="D3237" i="3"/>
  <c r="E3237" i="3"/>
  <c r="D3195" i="3"/>
  <c r="E3195" i="3"/>
  <c r="E3194" i="3"/>
  <c r="D3194" i="3"/>
  <c r="E3201" i="3"/>
  <c r="D3201" i="3"/>
  <c r="E3156" i="3"/>
  <c r="D3156" i="3"/>
  <c r="E3160" i="3"/>
  <c r="D3160" i="3"/>
  <c r="D3119" i="3"/>
  <c r="E3119" i="3"/>
  <c r="D3115" i="3"/>
  <c r="E3115" i="3"/>
  <c r="D3113" i="3"/>
  <c r="E3113" i="3"/>
  <c r="E3076" i="3"/>
  <c r="D3076" i="3"/>
  <c r="E3079" i="3"/>
  <c r="D3079" i="3"/>
  <c r="E3077" i="3"/>
  <c r="D3077" i="3"/>
  <c r="E3035" i="3"/>
  <c r="D3035" i="3"/>
  <c r="E3041" i="3"/>
  <c r="D3041" i="3"/>
  <c r="E2998" i="3"/>
  <c r="D2998" i="3"/>
  <c r="D2996" i="3"/>
  <c r="E2996" i="3"/>
  <c r="E2957" i="3"/>
  <c r="D2957" i="3"/>
  <c r="E2956" i="3"/>
  <c r="D2956" i="3"/>
  <c r="D2917" i="3"/>
  <c r="E2917" i="3"/>
  <c r="E2920" i="3"/>
  <c r="D2920" i="3"/>
  <c r="E2915" i="3"/>
  <c r="D2915" i="3"/>
  <c r="E2877" i="3"/>
  <c r="D2877" i="3"/>
  <c r="D2874" i="3"/>
  <c r="E2874" i="3"/>
  <c r="D2879" i="3"/>
  <c r="E2879" i="3"/>
  <c r="D2832" i="3"/>
  <c r="E2832" i="3"/>
  <c r="D2838" i="3"/>
  <c r="E2838" i="3"/>
  <c r="E2797" i="3"/>
  <c r="D2797" i="3"/>
  <c r="E2796" i="3"/>
  <c r="D2796" i="3"/>
  <c r="E2757" i="3"/>
  <c r="D2757" i="3"/>
  <c r="E2760" i="3"/>
  <c r="D2760" i="3"/>
  <c r="E2755" i="3"/>
  <c r="D2755" i="3"/>
  <c r="D2717" i="3"/>
  <c r="E2717" i="3"/>
  <c r="D2714" i="3"/>
  <c r="E2714" i="3"/>
  <c r="D2719" i="3"/>
  <c r="E2719" i="3"/>
  <c r="D2672" i="3"/>
  <c r="E2672" i="3"/>
  <c r="D2678" i="3"/>
  <c r="E2678" i="3"/>
  <c r="D2637" i="3"/>
  <c r="E2637" i="3"/>
  <c r="D2636" i="3"/>
  <c r="E2636" i="3"/>
  <c r="D2597" i="3"/>
  <c r="E2597" i="3"/>
  <c r="E2600" i="3"/>
  <c r="D2600" i="3"/>
  <c r="E2595" i="3"/>
  <c r="D2595" i="3"/>
  <c r="D2552" i="3"/>
  <c r="E2552" i="3"/>
  <c r="E2554" i="3"/>
  <c r="D2554" i="3"/>
  <c r="E2559" i="3"/>
  <c r="D2559" i="3"/>
  <c r="E2520" i="3"/>
  <c r="D2520" i="3"/>
  <c r="D2518" i="3"/>
  <c r="E2518" i="3"/>
  <c r="E2477" i="3"/>
  <c r="D2477" i="3"/>
  <c r="D2473" i="3"/>
  <c r="E2473" i="3"/>
  <c r="D2432" i="3"/>
  <c r="E2432" i="3"/>
  <c r="D2439" i="3"/>
  <c r="E2439" i="3"/>
  <c r="D2434" i="3"/>
  <c r="E2434" i="3"/>
  <c r="D2392" i="3"/>
  <c r="E2392" i="3"/>
  <c r="E2393" i="3"/>
  <c r="D2393" i="3"/>
  <c r="D2398" i="3"/>
  <c r="E2398" i="3"/>
  <c r="D2357" i="3"/>
  <c r="E2357" i="3"/>
  <c r="D2312" i="3"/>
  <c r="E2312" i="3"/>
  <c r="E2315" i="3"/>
  <c r="D2315" i="3"/>
  <c r="E2321" i="3"/>
  <c r="D2321" i="3"/>
  <c r="D2272" i="3"/>
  <c r="E2272" i="3"/>
  <c r="D2279" i="3"/>
  <c r="E2279" i="3"/>
  <c r="D2274" i="3"/>
  <c r="E2274" i="3"/>
  <c r="D2232" i="3"/>
  <c r="E2232" i="3"/>
  <c r="E2233" i="3"/>
  <c r="D2233" i="3"/>
  <c r="D2238" i="3"/>
  <c r="E2238" i="3"/>
  <c r="D2197" i="3"/>
  <c r="E2197" i="3"/>
  <c r="E2152" i="3"/>
  <c r="D2152" i="3"/>
  <c r="E2155" i="3"/>
  <c r="D2155" i="3"/>
  <c r="D2161" i="3"/>
  <c r="E2161" i="3"/>
  <c r="E2112" i="3"/>
  <c r="D2112" i="3"/>
  <c r="D2119" i="3"/>
  <c r="E2119" i="3"/>
  <c r="E2114" i="3"/>
  <c r="D2114" i="3"/>
  <c r="E2072" i="3"/>
  <c r="D2072" i="3"/>
  <c r="E2073" i="3"/>
  <c r="D2073" i="3"/>
  <c r="D2078" i="3"/>
  <c r="E2078" i="3"/>
  <c r="E2037" i="3"/>
  <c r="D2037" i="3"/>
  <c r="E1992" i="3"/>
  <c r="D1992" i="3"/>
  <c r="E1995" i="3"/>
  <c r="D1995" i="3"/>
  <c r="E2001" i="3"/>
  <c r="D2001" i="3"/>
  <c r="E1952" i="3"/>
  <c r="D1952" i="3"/>
  <c r="E1959" i="3"/>
  <c r="D1959" i="3"/>
  <c r="E1954" i="3"/>
  <c r="D1954" i="3"/>
  <c r="E1912" i="3"/>
  <c r="D1912" i="3"/>
  <c r="E1913" i="3"/>
  <c r="D1913" i="3"/>
  <c r="E1918" i="3"/>
  <c r="D1918" i="3"/>
  <c r="E1877" i="3"/>
  <c r="D1877" i="3"/>
  <c r="E1832" i="3"/>
  <c r="D1832" i="3"/>
  <c r="E1835" i="3"/>
  <c r="D1835" i="3"/>
  <c r="E1841" i="3"/>
  <c r="D1841" i="3"/>
  <c r="E1792" i="3"/>
  <c r="D1792" i="3"/>
  <c r="E1799" i="3"/>
  <c r="D1799" i="3"/>
  <c r="E1794" i="3"/>
  <c r="D1794" i="3"/>
  <c r="E1752" i="3"/>
  <c r="D1752" i="3"/>
  <c r="E1753" i="3"/>
  <c r="D1753" i="3"/>
  <c r="E1758" i="3"/>
  <c r="D1758" i="3"/>
  <c r="E1717" i="3"/>
  <c r="D1717" i="3"/>
  <c r="E1672" i="3"/>
  <c r="D1672" i="3"/>
  <c r="E1675" i="3"/>
  <c r="D1675" i="3"/>
  <c r="E1681" i="3"/>
  <c r="D1681" i="3"/>
  <c r="E1632" i="3"/>
  <c r="D1632" i="3"/>
  <c r="E1639" i="3"/>
  <c r="D1639" i="3"/>
  <c r="E1634" i="3"/>
  <c r="D1634" i="3"/>
  <c r="E1592" i="3"/>
  <c r="D1592" i="3"/>
  <c r="E1593" i="3"/>
  <c r="D1593" i="3"/>
  <c r="E1598" i="3"/>
  <c r="D1598" i="3"/>
  <c r="E1557" i="3"/>
  <c r="D1557" i="3"/>
  <c r="E1512" i="3"/>
  <c r="D1512" i="3"/>
  <c r="E1515" i="3"/>
  <c r="D1515" i="3"/>
  <c r="E1521" i="3"/>
  <c r="D1521" i="3"/>
  <c r="E1472" i="3"/>
  <c r="D1472" i="3"/>
  <c r="D1479" i="3"/>
  <c r="E1479" i="3"/>
  <c r="E1474" i="3"/>
  <c r="D1474" i="3"/>
  <c r="E1432" i="3"/>
  <c r="D1432" i="3"/>
  <c r="E1433" i="3"/>
  <c r="D1433" i="3"/>
  <c r="E1438" i="3"/>
  <c r="D1438" i="3"/>
  <c r="E1392" i="3"/>
  <c r="D1392" i="3"/>
  <c r="E1398" i="3"/>
  <c r="D1398" i="3"/>
  <c r="E1353" i="3"/>
  <c r="D1353" i="3"/>
  <c r="E1356" i="3"/>
  <c r="D1356" i="3"/>
  <c r="E1313" i="3"/>
  <c r="D1313" i="3"/>
  <c r="E1320" i="3"/>
  <c r="D1320" i="3"/>
  <c r="E1315" i="3"/>
  <c r="D1315" i="3"/>
  <c r="E1273" i="3"/>
  <c r="D1273" i="3"/>
  <c r="E1274" i="3"/>
  <c r="D1274" i="3"/>
  <c r="E1279" i="3"/>
  <c r="D1279" i="3"/>
  <c r="E1232" i="3"/>
  <c r="D1232" i="3"/>
  <c r="E1238" i="3"/>
  <c r="D1238" i="3"/>
  <c r="E1193" i="3"/>
  <c r="D1193" i="3"/>
  <c r="E1196" i="3"/>
  <c r="D1196" i="3"/>
  <c r="E1153" i="3"/>
  <c r="D1153" i="3"/>
  <c r="E1160" i="3"/>
  <c r="D1160" i="3"/>
  <c r="E1155" i="3"/>
  <c r="D1155" i="3"/>
  <c r="E1113" i="3"/>
  <c r="D1113" i="3"/>
  <c r="E1114" i="3"/>
  <c r="D1114" i="3"/>
  <c r="E1119" i="3"/>
  <c r="D1119" i="3"/>
  <c r="E1072" i="3"/>
  <c r="D1072" i="3"/>
  <c r="E1078" i="3"/>
  <c r="D1078" i="3"/>
  <c r="E1033" i="3"/>
  <c r="D1033" i="3"/>
  <c r="E1036" i="3"/>
  <c r="D1036" i="3"/>
  <c r="E993" i="3"/>
  <c r="D993" i="3"/>
  <c r="E1000" i="3"/>
  <c r="D1000" i="3"/>
  <c r="E995" i="3"/>
  <c r="D995" i="3"/>
  <c r="E953" i="3"/>
  <c r="D953" i="3"/>
  <c r="E954" i="3"/>
  <c r="D954" i="3"/>
  <c r="E959" i="3"/>
  <c r="D959" i="3"/>
  <c r="E912" i="3"/>
  <c r="D912" i="3"/>
  <c r="D918" i="3"/>
  <c r="E918" i="3"/>
  <c r="E873" i="3"/>
  <c r="D873" i="3"/>
  <c r="E876" i="3"/>
  <c r="D876" i="3"/>
  <c r="E833" i="3"/>
  <c r="D833" i="3"/>
  <c r="E840" i="3"/>
  <c r="D840" i="3"/>
  <c r="E835" i="3"/>
  <c r="D835" i="3"/>
  <c r="E793" i="3"/>
  <c r="D793" i="3"/>
  <c r="E794" i="3"/>
  <c r="D794" i="3"/>
  <c r="D799" i="3"/>
  <c r="E799" i="3"/>
  <c r="E752" i="3"/>
  <c r="D752" i="3"/>
  <c r="E758" i="3"/>
  <c r="D758" i="3"/>
  <c r="E713" i="3"/>
  <c r="D713" i="3"/>
  <c r="E716" i="3"/>
  <c r="D716" i="3"/>
  <c r="E673" i="3"/>
  <c r="D673" i="3"/>
  <c r="D680" i="3"/>
  <c r="E680" i="3"/>
  <c r="E675" i="3"/>
  <c r="D675" i="3"/>
  <c r="E633" i="3"/>
  <c r="D633" i="3"/>
  <c r="E634" i="3"/>
  <c r="D634" i="3"/>
  <c r="E639" i="3"/>
  <c r="D639" i="3"/>
  <c r="E592" i="3"/>
  <c r="D592" i="3"/>
  <c r="E598" i="3"/>
  <c r="D598" i="3"/>
  <c r="E553" i="3"/>
  <c r="D553" i="3"/>
  <c r="E556" i="3"/>
  <c r="D556" i="3"/>
  <c r="E513" i="3"/>
  <c r="D513" i="3"/>
  <c r="D520" i="3"/>
  <c r="E520" i="3"/>
  <c r="E515" i="3"/>
  <c r="D515" i="3"/>
  <c r="E477" i="3"/>
  <c r="D477" i="3"/>
  <c r="E474" i="3"/>
  <c r="D474" i="3"/>
  <c r="E479" i="3"/>
  <c r="D479" i="3"/>
  <c r="E435" i="3"/>
  <c r="D435" i="3"/>
  <c r="D440" i="3"/>
  <c r="E440" i="3"/>
  <c r="E399" i="3"/>
  <c r="D399" i="3"/>
  <c r="E393" i="3"/>
  <c r="D393" i="3"/>
  <c r="E354" i="3"/>
  <c r="D354" i="3"/>
  <c r="E352" i="3"/>
  <c r="D352" i="3"/>
  <c r="E357" i="3"/>
  <c r="D357" i="3"/>
  <c r="E318" i="3"/>
  <c r="D318" i="3"/>
  <c r="D320" i="3"/>
  <c r="E320" i="3"/>
  <c r="E321" i="3"/>
  <c r="D321" i="3"/>
  <c r="E198" i="3"/>
  <c r="D198" i="3"/>
  <c r="E158" i="3"/>
  <c r="D158" i="3"/>
  <c r="D160" i="3"/>
  <c r="E160" i="3"/>
  <c r="E161" i="3"/>
  <c r="D161" i="3"/>
  <c r="D119" i="3"/>
  <c r="E119" i="3"/>
  <c r="E78" i="3"/>
  <c r="D78" i="3"/>
  <c r="E80" i="3"/>
  <c r="D80" i="3"/>
  <c r="D194" i="3"/>
  <c r="E4502" i="3"/>
  <c r="D4502" i="3"/>
  <c r="E4504" i="3"/>
  <c r="D4504" i="3"/>
  <c r="E4511" i="3"/>
  <c r="D4511" i="3"/>
  <c r="E4464" i="3"/>
  <c r="D4464" i="3"/>
  <c r="E4470" i="3"/>
  <c r="D4470" i="3"/>
  <c r="E4428" i="3"/>
  <c r="D4428" i="3"/>
  <c r="E4424" i="3"/>
  <c r="D4424" i="3"/>
  <c r="E4423" i="3"/>
  <c r="D4423" i="3"/>
  <c r="E4389" i="3"/>
  <c r="D4389" i="3"/>
  <c r="D4385" i="3"/>
  <c r="E4385" i="3"/>
  <c r="E4387" i="3"/>
  <c r="D4387" i="3"/>
  <c r="E4350" i="3"/>
  <c r="D4350" i="3"/>
  <c r="E4344" i="3"/>
  <c r="D4344" i="3"/>
  <c r="E4351" i="3"/>
  <c r="D4351" i="3"/>
  <c r="D4309" i="3"/>
  <c r="E4309" i="3"/>
  <c r="E4310" i="3"/>
  <c r="D4310" i="3"/>
  <c r="E4264" i="3"/>
  <c r="D4264" i="3"/>
  <c r="D4262" i="3"/>
  <c r="E4262" i="3"/>
  <c r="D4263" i="3"/>
  <c r="E4263" i="3"/>
  <c r="D4229" i="3"/>
  <c r="E4229" i="3"/>
  <c r="E4230" i="3"/>
  <c r="D4230" i="3"/>
  <c r="E4227" i="3"/>
  <c r="D4227" i="3"/>
  <c r="E4187" i="3"/>
  <c r="D4187" i="3"/>
  <c r="E4184" i="3"/>
  <c r="D4184" i="3"/>
  <c r="E4189" i="3"/>
  <c r="D4189" i="3"/>
  <c r="E4143" i="3"/>
  <c r="D4143" i="3"/>
  <c r="E4151" i="3"/>
  <c r="D4151" i="3"/>
  <c r="E4109" i="3"/>
  <c r="D4109" i="3"/>
  <c r="D4110" i="3"/>
  <c r="E4110" i="3"/>
  <c r="E4107" i="3"/>
  <c r="D4107" i="3"/>
  <c r="E4070" i="3"/>
  <c r="D4070" i="3"/>
  <c r="E4071" i="3"/>
  <c r="D4071" i="3"/>
  <c r="E4064" i="3"/>
  <c r="D4064" i="3"/>
  <c r="E4022" i="3"/>
  <c r="D4022" i="3"/>
  <c r="D4027" i="3"/>
  <c r="E4027" i="3"/>
  <c r="E4028" i="3"/>
  <c r="D4028" i="3"/>
  <c r="E3987" i="3"/>
  <c r="D3987" i="3"/>
  <c r="D3986" i="3"/>
  <c r="E3986" i="3"/>
  <c r="D3946" i="3"/>
  <c r="E3946" i="3"/>
  <c r="E3949" i="3"/>
  <c r="D3949" i="3"/>
  <c r="E3947" i="3"/>
  <c r="D3947" i="3"/>
  <c r="E3905" i="3"/>
  <c r="D3905" i="3"/>
  <c r="E3902" i="3"/>
  <c r="D3902" i="3"/>
  <c r="D3904" i="3"/>
  <c r="E3904" i="3"/>
  <c r="D3862" i="3"/>
  <c r="E3862" i="3"/>
  <c r="E3871" i="3"/>
  <c r="D3871" i="3"/>
  <c r="D3868" i="3"/>
  <c r="E3868" i="3"/>
  <c r="E3822" i="3"/>
  <c r="D3822" i="3"/>
  <c r="E3826" i="3"/>
  <c r="D3826" i="3"/>
  <c r="E3791" i="3"/>
  <c r="D3791" i="3"/>
  <c r="E3783" i="3"/>
  <c r="D3783" i="3"/>
  <c r="E3787" i="3"/>
  <c r="D3787" i="3"/>
  <c r="D3742" i="3"/>
  <c r="E3742" i="3"/>
  <c r="D3744" i="3"/>
  <c r="E3744" i="3"/>
  <c r="E3704" i="3"/>
  <c r="D3704" i="3"/>
  <c r="D3703" i="3"/>
  <c r="E3703" i="3"/>
  <c r="D3710" i="3"/>
  <c r="E3710" i="3"/>
  <c r="E3671" i="3"/>
  <c r="D3671" i="3"/>
  <c r="E3669" i="3"/>
  <c r="D3669" i="3"/>
  <c r="E3623" i="3"/>
  <c r="D3623" i="3"/>
  <c r="E3624" i="3"/>
  <c r="D3624" i="3"/>
  <c r="E3622" i="3"/>
  <c r="D3622" i="3"/>
  <c r="D3589" i="3"/>
  <c r="E3589" i="3"/>
  <c r="E3591" i="3"/>
  <c r="D3591" i="3"/>
  <c r="D3586" i="3"/>
  <c r="E3586" i="3"/>
  <c r="E3544" i="3"/>
  <c r="D3544" i="3"/>
  <c r="D3543" i="3"/>
  <c r="E3543" i="3"/>
  <c r="E3550" i="3"/>
  <c r="D3550" i="3"/>
  <c r="D3511" i="3"/>
  <c r="E3511" i="3"/>
  <c r="E3509" i="3"/>
  <c r="D3509" i="3"/>
  <c r="D3468" i="3"/>
  <c r="E3468" i="3"/>
  <c r="E3464" i="3"/>
  <c r="D3464" i="3"/>
  <c r="E3462" i="3"/>
  <c r="D3462" i="3"/>
  <c r="E3424" i="3"/>
  <c r="D3424" i="3"/>
  <c r="E3431" i="3"/>
  <c r="D3431" i="3"/>
  <c r="E3426" i="3"/>
  <c r="D3426" i="3"/>
  <c r="E3384" i="3"/>
  <c r="D3384" i="3"/>
  <c r="D3383" i="3"/>
  <c r="E3383" i="3"/>
  <c r="D3390" i="3"/>
  <c r="E3390" i="3"/>
  <c r="E3351" i="3"/>
  <c r="D3351" i="3"/>
  <c r="E3349" i="3"/>
  <c r="D3349" i="3"/>
  <c r="D3308" i="3"/>
  <c r="E3308" i="3"/>
  <c r="E3304" i="3"/>
  <c r="D3304" i="3"/>
  <c r="E3302" i="3"/>
  <c r="D3302" i="3"/>
  <c r="E3264" i="3"/>
  <c r="D3264" i="3"/>
  <c r="D3271" i="3"/>
  <c r="E3271" i="3"/>
  <c r="D3266" i="3"/>
  <c r="E3266" i="3"/>
  <c r="E3224" i="3"/>
  <c r="D3224" i="3"/>
  <c r="D3223" i="3"/>
  <c r="E3223" i="3"/>
  <c r="D3230" i="3"/>
  <c r="E3230" i="3"/>
  <c r="E3191" i="3"/>
  <c r="D3191" i="3"/>
  <c r="E3189" i="3"/>
  <c r="D3189" i="3"/>
  <c r="E3143" i="3"/>
  <c r="D3143" i="3"/>
  <c r="E3144" i="3"/>
  <c r="D3144" i="3"/>
  <c r="E3142" i="3"/>
  <c r="D3142" i="3"/>
  <c r="E3109" i="3"/>
  <c r="D3109" i="3"/>
  <c r="E3111" i="3"/>
  <c r="D3111" i="3"/>
  <c r="E3106" i="3"/>
  <c r="D3106" i="3"/>
  <c r="D3063" i="3"/>
  <c r="E3063" i="3"/>
  <c r="E3070" i="3"/>
  <c r="D3070" i="3"/>
  <c r="E3027" i="3"/>
  <c r="D3027" i="3"/>
  <c r="E3031" i="3"/>
  <c r="D3031" i="3"/>
  <c r="E2989" i="3"/>
  <c r="D2989" i="3"/>
  <c r="E2985" i="3"/>
  <c r="D2985" i="3"/>
  <c r="D2982" i="3"/>
  <c r="E2982" i="3"/>
  <c r="D2946" i="3"/>
  <c r="E2946" i="3"/>
  <c r="E2949" i="3"/>
  <c r="D2949" i="3"/>
  <c r="D2944" i="3"/>
  <c r="E2944" i="3"/>
  <c r="D2906" i="3"/>
  <c r="E2906" i="3"/>
  <c r="E2903" i="3"/>
  <c r="D2903" i="3"/>
  <c r="D2908" i="3"/>
  <c r="E2908" i="3"/>
  <c r="E2867" i="3"/>
  <c r="D2867" i="3"/>
  <c r="D2826" i="3"/>
  <c r="E2826" i="3"/>
  <c r="E2825" i="3"/>
  <c r="D2825" i="3"/>
  <c r="D2831" i="3"/>
  <c r="E2831" i="3"/>
  <c r="D2786" i="3"/>
  <c r="E2786" i="3"/>
  <c r="E2789" i="3"/>
  <c r="D2789" i="3"/>
  <c r="D2784" i="3"/>
  <c r="E2784" i="3"/>
  <c r="D2746" i="3"/>
  <c r="E2746" i="3"/>
  <c r="E2743" i="3"/>
  <c r="D2743" i="3"/>
  <c r="E2748" i="3"/>
  <c r="D2748" i="3"/>
  <c r="E2707" i="3"/>
  <c r="D2707" i="3"/>
  <c r="D2666" i="3"/>
  <c r="E2666" i="3"/>
  <c r="D2665" i="3"/>
  <c r="E2665" i="3"/>
  <c r="E2671" i="3"/>
  <c r="D2671" i="3"/>
  <c r="E2626" i="3"/>
  <c r="D2626" i="3"/>
  <c r="D2629" i="3"/>
  <c r="E2629" i="3"/>
  <c r="D2624" i="3"/>
  <c r="E2624" i="3"/>
  <c r="D2586" i="3"/>
  <c r="E2586" i="3"/>
  <c r="E2583" i="3"/>
  <c r="D2583" i="3"/>
  <c r="D2588" i="3"/>
  <c r="E2588" i="3"/>
  <c r="D2549" i="3"/>
  <c r="E2549" i="3"/>
  <c r="E2547" i="3"/>
  <c r="D2547" i="3"/>
  <c r="D2506" i="3"/>
  <c r="E2506" i="3"/>
  <c r="E2502" i="3"/>
  <c r="D2502" i="3"/>
  <c r="D2511" i="3"/>
  <c r="E2511" i="3"/>
  <c r="E2462" i="3"/>
  <c r="D2462" i="3"/>
  <c r="D2471" i="3"/>
  <c r="E2471" i="3"/>
  <c r="D2426" i="3"/>
  <c r="E2426" i="3"/>
  <c r="D2431" i="3"/>
  <c r="E2431" i="3"/>
  <c r="E2384" i="3"/>
  <c r="D2384" i="3"/>
  <c r="D2390" i="3"/>
  <c r="E2390" i="3"/>
  <c r="E2348" i="3"/>
  <c r="D2348" i="3"/>
  <c r="E2343" i="3"/>
  <c r="D2343" i="3"/>
  <c r="E2302" i="3"/>
  <c r="D2302" i="3"/>
  <c r="E2307" i="3"/>
  <c r="D2307" i="3"/>
  <c r="D2266" i="3"/>
  <c r="E2266" i="3"/>
  <c r="D2271" i="3"/>
  <c r="E2271" i="3"/>
  <c r="D2224" i="3"/>
  <c r="E2224" i="3"/>
  <c r="D2230" i="3"/>
  <c r="E2230" i="3"/>
  <c r="D2188" i="3"/>
  <c r="E2188" i="3"/>
  <c r="E2183" i="3"/>
  <c r="D2183" i="3"/>
  <c r="E2142" i="3"/>
  <c r="D2142" i="3"/>
  <c r="E2147" i="3"/>
  <c r="D2147" i="3"/>
  <c r="E2106" i="3"/>
  <c r="D2106" i="3"/>
  <c r="D2111" i="3"/>
  <c r="E2111" i="3"/>
  <c r="E2064" i="3"/>
  <c r="D2064" i="3"/>
  <c r="E2070" i="3"/>
  <c r="D2070" i="3"/>
  <c r="E2028" i="3"/>
  <c r="D2028" i="3"/>
  <c r="E2023" i="3"/>
  <c r="D2023" i="3"/>
  <c r="E1982" i="3"/>
  <c r="D1982" i="3"/>
  <c r="E1987" i="3"/>
  <c r="D1987" i="3"/>
  <c r="E1946" i="3"/>
  <c r="D1946" i="3"/>
  <c r="E1951" i="3"/>
  <c r="D1951" i="3"/>
  <c r="E1904" i="3"/>
  <c r="D1904" i="3"/>
  <c r="E1910" i="3"/>
  <c r="D1910" i="3"/>
  <c r="E1868" i="3"/>
  <c r="D1868" i="3"/>
  <c r="E1863" i="3"/>
  <c r="D1863" i="3"/>
  <c r="E1822" i="3"/>
  <c r="D1822" i="3"/>
  <c r="E1827" i="3"/>
  <c r="D1827" i="3"/>
  <c r="E1786" i="3"/>
  <c r="D1786" i="3"/>
  <c r="E1791" i="3"/>
  <c r="D1791" i="3"/>
  <c r="E1744" i="3"/>
  <c r="D1744" i="3"/>
  <c r="E1750" i="3"/>
  <c r="D1750" i="3"/>
  <c r="E1708" i="3"/>
  <c r="D1708" i="3"/>
  <c r="E1703" i="3"/>
  <c r="D1703" i="3"/>
  <c r="E1662" i="3"/>
  <c r="D1662" i="3"/>
  <c r="E1667" i="3"/>
  <c r="D1667" i="3"/>
  <c r="E1626" i="3"/>
  <c r="D1626" i="3"/>
  <c r="E1631" i="3"/>
  <c r="D1631" i="3"/>
  <c r="E1584" i="3"/>
  <c r="D1584" i="3"/>
  <c r="E1590" i="3"/>
  <c r="D1590" i="3"/>
  <c r="E1548" i="3"/>
  <c r="D1548" i="3"/>
  <c r="E1543" i="3"/>
  <c r="D1543" i="3"/>
  <c r="E1502" i="3"/>
  <c r="D1502" i="3"/>
  <c r="E1507" i="3"/>
  <c r="D1507" i="3"/>
  <c r="E1466" i="3"/>
  <c r="D1466" i="3"/>
  <c r="E1471" i="3"/>
  <c r="D1471" i="3"/>
  <c r="E1427" i="3"/>
  <c r="D1427" i="3"/>
  <c r="E1382" i="3"/>
  <c r="D1382" i="3"/>
  <c r="E1385" i="3"/>
  <c r="D1385" i="3"/>
  <c r="E1391" i="3"/>
  <c r="D1391" i="3"/>
  <c r="E1342" i="3"/>
  <c r="D1342" i="3"/>
  <c r="E1349" i="3"/>
  <c r="D1349" i="3"/>
  <c r="E1344" i="3"/>
  <c r="D1344" i="3"/>
  <c r="E1302" i="3"/>
  <c r="D1302" i="3"/>
  <c r="E1303" i="3"/>
  <c r="D1303" i="3"/>
  <c r="E1308" i="3"/>
  <c r="D1308" i="3"/>
  <c r="E1267" i="3"/>
  <c r="D1267" i="3"/>
  <c r="E1226" i="3"/>
  <c r="D1226" i="3"/>
  <c r="E1225" i="3"/>
  <c r="D1225" i="3"/>
  <c r="E1231" i="3"/>
  <c r="D1231" i="3"/>
  <c r="E1182" i="3"/>
  <c r="D1182" i="3"/>
  <c r="D1189" i="3"/>
  <c r="E1189" i="3"/>
  <c r="E1184" i="3"/>
  <c r="D1184" i="3"/>
  <c r="E1142" i="3"/>
  <c r="D1142" i="3"/>
  <c r="E1143" i="3"/>
  <c r="D1143" i="3"/>
  <c r="D1148" i="3"/>
  <c r="E1148" i="3"/>
  <c r="E1107" i="3"/>
  <c r="D1107" i="3"/>
  <c r="E1062" i="3"/>
  <c r="D1062" i="3"/>
  <c r="E1065" i="3"/>
  <c r="D1065" i="3"/>
  <c r="E1071" i="3"/>
  <c r="D1071" i="3"/>
  <c r="E1022" i="3"/>
  <c r="D1022" i="3"/>
  <c r="D1029" i="3"/>
  <c r="E1029" i="3"/>
  <c r="E1024" i="3"/>
  <c r="D1024" i="3"/>
  <c r="E982" i="3"/>
  <c r="D982" i="3"/>
  <c r="E983" i="3"/>
  <c r="D983" i="3"/>
  <c r="D988" i="3"/>
  <c r="E988" i="3"/>
  <c r="E947" i="3"/>
  <c r="D947" i="3"/>
  <c r="E902" i="3"/>
  <c r="D902" i="3"/>
  <c r="E905" i="3"/>
  <c r="D905" i="3"/>
  <c r="D911" i="3"/>
  <c r="E911" i="3"/>
  <c r="E862" i="3"/>
  <c r="D862" i="3"/>
  <c r="D869" i="3"/>
  <c r="E869" i="3"/>
  <c r="E864" i="3"/>
  <c r="D864" i="3"/>
  <c r="E822" i="3"/>
  <c r="D822" i="3"/>
  <c r="E823" i="3"/>
  <c r="D823" i="3"/>
  <c r="D828" i="3"/>
  <c r="E828" i="3"/>
  <c r="E787" i="3"/>
  <c r="D787" i="3"/>
  <c r="E746" i="3"/>
  <c r="D746" i="3"/>
  <c r="E745" i="3"/>
  <c r="D745" i="3"/>
  <c r="E751" i="3"/>
  <c r="D751" i="3"/>
  <c r="E702" i="3"/>
  <c r="D702" i="3"/>
  <c r="E709" i="3"/>
  <c r="D709" i="3"/>
  <c r="E704" i="3"/>
  <c r="D704" i="3"/>
  <c r="E662" i="3"/>
  <c r="D662" i="3"/>
  <c r="E663" i="3"/>
  <c r="D663" i="3"/>
  <c r="D668" i="3"/>
  <c r="E668" i="3"/>
  <c r="E627" i="3"/>
  <c r="D627" i="3"/>
  <c r="E582" i="3"/>
  <c r="D582" i="3"/>
  <c r="E585" i="3"/>
  <c r="D585" i="3"/>
  <c r="E591" i="3"/>
  <c r="D591" i="3"/>
  <c r="E542" i="3"/>
  <c r="D542" i="3"/>
  <c r="E549" i="3"/>
  <c r="D549" i="3"/>
  <c r="E544" i="3"/>
  <c r="D544" i="3"/>
  <c r="E502" i="3"/>
  <c r="D502" i="3"/>
  <c r="E503" i="3"/>
  <c r="D503" i="3"/>
  <c r="D508" i="3"/>
  <c r="E508" i="3"/>
  <c r="E464" i="3"/>
  <c r="D464" i="3"/>
  <c r="E462" i="3"/>
  <c r="D462" i="3"/>
  <c r="E423" i="3"/>
  <c r="D423" i="3"/>
  <c r="E422" i="3"/>
  <c r="D422" i="3"/>
  <c r="E383" i="3"/>
  <c r="D383" i="3"/>
  <c r="E385" i="3"/>
  <c r="D385" i="3"/>
  <c r="E386" i="3"/>
  <c r="D386" i="3"/>
  <c r="E351" i="3"/>
  <c r="D351" i="3"/>
  <c r="E349" i="3"/>
  <c r="D349" i="3"/>
  <c r="E350" i="3"/>
  <c r="D350" i="3"/>
  <c r="D308" i="3"/>
  <c r="E308" i="3"/>
  <c r="E304" i="3"/>
  <c r="D304" i="3"/>
  <c r="F262" i="3"/>
  <c r="E189" i="3"/>
  <c r="D189" i="3"/>
  <c r="E190" i="3"/>
  <c r="D190" i="3"/>
  <c r="E151" i="3"/>
  <c r="D151" i="3"/>
  <c r="E149" i="3"/>
  <c r="D149" i="3"/>
  <c r="D70" i="3"/>
  <c r="E70" i="3"/>
  <c r="D68" i="3"/>
  <c r="E68" i="3"/>
  <c r="D206" i="3"/>
  <c r="D4494" i="3"/>
  <c r="E4494" i="3"/>
  <c r="E4500" i="3"/>
  <c r="D4500" i="3"/>
  <c r="D4459" i="3"/>
  <c r="E4459" i="3"/>
  <c r="E4461" i="3"/>
  <c r="D4461" i="3"/>
  <c r="D4414" i="3"/>
  <c r="E4414" i="3"/>
  <c r="E4421" i="3"/>
  <c r="D4421" i="3"/>
  <c r="D4412" i="3"/>
  <c r="E4412" i="3"/>
  <c r="E4375" i="3"/>
  <c r="D4375" i="3"/>
  <c r="D4379" i="3"/>
  <c r="E4379" i="3"/>
  <c r="D4376" i="3"/>
  <c r="E4376" i="3"/>
  <c r="E4338" i="3"/>
  <c r="D4338" i="3"/>
  <c r="E4334" i="3"/>
  <c r="D4334" i="3"/>
  <c r="D4340" i="3"/>
  <c r="E4340" i="3"/>
  <c r="E4301" i="3"/>
  <c r="D4301" i="3"/>
  <c r="E4259" i="3"/>
  <c r="D4259" i="3"/>
  <c r="E4258" i="3"/>
  <c r="D4258" i="3"/>
  <c r="E4252" i="3"/>
  <c r="D4252" i="3"/>
  <c r="D4217" i="3"/>
  <c r="E4217" i="3"/>
  <c r="E4216" i="3"/>
  <c r="D4216" i="3"/>
  <c r="E4179" i="3"/>
  <c r="D4179" i="3"/>
  <c r="E4178" i="3"/>
  <c r="D4178" i="3"/>
  <c r="D4137" i="3"/>
  <c r="E4137" i="3"/>
  <c r="D4136" i="3"/>
  <c r="E4136" i="3"/>
  <c r="E4095" i="3"/>
  <c r="D4095" i="3"/>
  <c r="D4093" i="3"/>
  <c r="E4093" i="3"/>
  <c r="D4055" i="3"/>
  <c r="E4055" i="3"/>
  <c r="E4060" i="3"/>
  <c r="D4060" i="3"/>
  <c r="E4057" i="3"/>
  <c r="D4057" i="3"/>
  <c r="E4016" i="3"/>
  <c r="D4016" i="3"/>
  <c r="D4015" i="3"/>
  <c r="E4015" i="3"/>
  <c r="E4021" i="3"/>
  <c r="D4021" i="3"/>
  <c r="D3974" i="3"/>
  <c r="E3974" i="3"/>
  <c r="D3976" i="3"/>
  <c r="E3976" i="3"/>
  <c r="D3934" i="3"/>
  <c r="E3934" i="3"/>
  <c r="E3935" i="3"/>
  <c r="D3935" i="3"/>
  <c r="E3933" i="3"/>
  <c r="D3933" i="3"/>
  <c r="D3896" i="3"/>
  <c r="E3896" i="3"/>
  <c r="E3897" i="3"/>
  <c r="D3897" i="3"/>
  <c r="D3859" i="3"/>
  <c r="E3859" i="3"/>
  <c r="E3855" i="3"/>
  <c r="D3855" i="3"/>
  <c r="E3861" i="3"/>
  <c r="D3861" i="3"/>
  <c r="E3815" i="3"/>
  <c r="D3815" i="3"/>
  <c r="E3816" i="3"/>
  <c r="D3816" i="3"/>
  <c r="D3779" i="3"/>
  <c r="E3779" i="3"/>
  <c r="D3774" i="3"/>
  <c r="E3774" i="3"/>
  <c r="D3773" i="3"/>
  <c r="E3773" i="3"/>
  <c r="D3737" i="3"/>
  <c r="E3737" i="3"/>
  <c r="D3738" i="3"/>
  <c r="E3738" i="3"/>
  <c r="E3739" i="3"/>
  <c r="D3739" i="3"/>
  <c r="E3694" i="3"/>
  <c r="D3694" i="3"/>
  <c r="E3693" i="3"/>
  <c r="D3693" i="3"/>
  <c r="E3699" i="3"/>
  <c r="D3699" i="3"/>
  <c r="E3661" i="3"/>
  <c r="D3661" i="3"/>
  <c r="E3660" i="3"/>
  <c r="D3660" i="3"/>
  <c r="E3618" i="3"/>
  <c r="D3618" i="3"/>
  <c r="E3614" i="3"/>
  <c r="D3614" i="3"/>
  <c r="D3574" i="3"/>
  <c r="E3574" i="3"/>
  <c r="E3581" i="3"/>
  <c r="D3581" i="3"/>
  <c r="D3575" i="3"/>
  <c r="E3575" i="3"/>
  <c r="E3534" i="3"/>
  <c r="D3534" i="3"/>
  <c r="E3533" i="3"/>
  <c r="D3533" i="3"/>
  <c r="E3539" i="3"/>
  <c r="D3539" i="3"/>
  <c r="E3501" i="3"/>
  <c r="D3501" i="3"/>
  <c r="E3500" i="3"/>
  <c r="D3500" i="3"/>
  <c r="E3453" i="3"/>
  <c r="D3453" i="3"/>
  <c r="D3454" i="3"/>
  <c r="E3454" i="3"/>
  <c r="E3420" i="3"/>
  <c r="D3420" i="3"/>
  <c r="E3421" i="3"/>
  <c r="D3421" i="3"/>
  <c r="D3415" i="3"/>
  <c r="E3415" i="3"/>
  <c r="E3374" i="3"/>
  <c r="D3374" i="3"/>
  <c r="E3373" i="3"/>
  <c r="D3373" i="3"/>
  <c r="E3379" i="3"/>
  <c r="D3379" i="3"/>
  <c r="D3341" i="3"/>
  <c r="E3341" i="3"/>
  <c r="E3340" i="3"/>
  <c r="D3340" i="3"/>
  <c r="E3293" i="3"/>
  <c r="D3293" i="3"/>
  <c r="D3294" i="3"/>
  <c r="E3294" i="3"/>
  <c r="E3260" i="3"/>
  <c r="D3260" i="3"/>
  <c r="E3261" i="3"/>
  <c r="D3261" i="3"/>
  <c r="D3255" i="3"/>
  <c r="E3255" i="3"/>
  <c r="E3214" i="3"/>
  <c r="D3214" i="3"/>
  <c r="D3213" i="3"/>
  <c r="E3213" i="3"/>
  <c r="D3219" i="3"/>
  <c r="E3219" i="3"/>
  <c r="E3181" i="3"/>
  <c r="D3181" i="3"/>
  <c r="E3180" i="3"/>
  <c r="D3180" i="3"/>
  <c r="D3138" i="3"/>
  <c r="E3138" i="3"/>
  <c r="D3134" i="3"/>
  <c r="E3134" i="3"/>
  <c r="D3094" i="3"/>
  <c r="E3094" i="3"/>
  <c r="E3101" i="3"/>
  <c r="D3101" i="3"/>
  <c r="E3095" i="3"/>
  <c r="D3095" i="3"/>
  <c r="E3052" i="3"/>
  <c r="D3052" i="3"/>
  <c r="D3053" i="3"/>
  <c r="E3053" i="3"/>
  <c r="E3059" i="3"/>
  <c r="D3059" i="3"/>
  <c r="E3017" i="3"/>
  <c r="D3017" i="3"/>
  <c r="E3021" i="3"/>
  <c r="D3021" i="3"/>
  <c r="D2974" i="3"/>
  <c r="E2974" i="3"/>
  <c r="E2976" i="3"/>
  <c r="D2976" i="3"/>
  <c r="D2932" i="3"/>
  <c r="E2932" i="3"/>
  <c r="E2937" i="3"/>
  <c r="D2937" i="3"/>
  <c r="E2896" i="3"/>
  <c r="D2896" i="3"/>
  <c r="D2901" i="3"/>
  <c r="E2901" i="3"/>
  <c r="D2854" i="3"/>
  <c r="E2854" i="3"/>
  <c r="E2860" i="3"/>
  <c r="D2860" i="3"/>
  <c r="D2818" i="3"/>
  <c r="E2818" i="3"/>
  <c r="E2813" i="3"/>
  <c r="D2813" i="3"/>
  <c r="D2772" i="3"/>
  <c r="E2772" i="3"/>
  <c r="E2777" i="3"/>
  <c r="D2777" i="3"/>
  <c r="E2736" i="3"/>
  <c r="D2736" i="3"/>
  <c r="E2741" i="3"/>
  <c r="D2741" i="3"/>
  <c r="D2694" i="3"/>
  <c r="E2694" i="3"/>
  <c r="E2700" i="3"/>
  <c r="D2700" i="3"/>
  <c r="E2658" i="3"/>
  <c r="D2658" i="3"/>
  <c r="E2653" i="3"/>
  <c r="D2653" i="3"/>
  <c r="E2612" i="3"/>
  <c r="D2612" i="3"/>
  <c r="D2617" i="3"/>
  <c r="E2617" i="3"/>
  <c r="D2576" i="3"/>
  <c r="E2576" i="3"/>
  <c r="D2581" i="3"/>
  <c r="E2581" i="3"/>
  <c r="E2540" i="3"/>
  <c r="D2540" i="3"/>
  <c r="D2499" i="3"/>
  <c r="E2499" i="3"/>
  <c r="E2495" i="3"/>
  <c r="D2495" i="3"/>
  <c r="D2493" i="3"/>
  <c r="E2493" i="3"/>
  <c r="D2454" i="3"/>
  <c r="E2454" i="3"/>
  <c r="E2456" i="3"/>
  <c r="D2456" i="3"/>
  <c r="E2413" i="3"/>
  <c r="D2413" i="3"/>
  <c r="E2415" i="3"/>
  <c r="D2415" i="3"/>
  <c r="E2420" i="3"/>
  <c r="D2420" i="3"/>
  <c r="E2377" i="3"/>
  <c r="D2377" i="3"/>
  <c r="D2379" i="3"/>
  <c r="E2379" i="3"/>
  <c r="D2338" i="3"/>
  <c r="E2338" i="3"/>
  <c r="E2341" i="3"/>
  <c r="D2341" i="3"/>
  <c r="D2332" i="3"/>
  <c r="E2332" i="3"/>
  <c r="D2294" i="3"/>
  <c r="E2294" i="3"/>
  <c r="E2296" i="3"/>
  <c r="D2296" i="3"/>
  <c r="D2253" i="3"/>
  <c r="E2253" i="3"/>
  <c r="E2255" i="3"/>
  <c r="D2255" i="3"/>
  <c r="E2260" i="3"/>
  <c r="D2260" i="3"/>
  <c r="E2217" i="3"/>
  <c r="D2217" i="3"/>
  <c r="D2219" i="3"/>
  <c r="E2219" i="3"/>
  <c r="D2178" i="3"/>
  <c r="E2178" i="3"/>
  <c r="D2181" i="3"/>
  <c r="E2181" i="3"/>
  <c r="E2172" i="3"/>
  <c r="D2172" i="3"/>
  <c r="E2134" i="3"/>
  <c r="D2134" i="3"/>
  <c r="E2136" i="3"/>
  <c r="D2136" i="3"/>
  <c r="E2093" i="3"/>
  <c r="D2093" i="3"/>
  <c r="E2095" i="3"/>
  <c r="D2095" i="3"/>
  <c r="E2100" i="3"/>
  <c r="D2100" i="3"/>
  <c r="E2057" i="3"/>
  <c r="D2057" i="3"/>
  <c r="D2059" i="3"/>
  <c r="E2059" i="3"/>
  <c r="D2018" i="3"/>
  <c r="E2018" i="3"/>
  <c r="D2021" i="3"/>
  <c r="E2021" i="3"/>
  <c r="E2012" i="3"/>
  <c r="D2012" i="3"/>
  <c r="E1974" i="3"/>
  <c r="D1974" i="3"/>
  <c r="E1976" i="3"/>
  <c r="D1976" i="3"/>
  <c r="E1933" i="3"/>
  <c r="D1933" i="3"/>
  <c r="E1935" i="3"/>
  <c r="D1935" i="3"/>
  <c r="D1940" i="3"/>
  <c r="E1940" i="3"/>
  <c r="E1897" i="3"/>
  <c r="D1897" i="3"/>
  <c r="E1899" i="3"/>
  <c r="D1899" i="3"/>
  <c r="E1858" i="3"/>
  <c r="D1858" i="3"/>
  <c r="D1861" i="3"/>
  <c r="E1861" i="3"/>
  <c r="E1852" i="3"/>
  <c r="D1852" i="3"/>
  <c r="E1814" i="3"/>
  <c r="D1814" i="3"/>
  <c r="E1816" i="3"/>
  <c r="D1816" i="3"/>
  <c r="E1773" i="3"/>
  <c r="D1773" i="3"/>
  <c r="E1775" i="3"/>
  <c r="D1775" i="3"/>
  <c r="D1780" i="3"/>
  <c r="E1780" i="3"/>
  <c r="E1737" i="3"/>
  <c r="D1737" i="3"/>
  <c r="E1739" i="3"/>
  <c r="D1739" i="3"/>
  <c r="E1698" i="3"/>
  <c r="D1698" i="3"/>
  <c r="E1701" i="3"/>
  <c r="D1701" i="3"/>
  <c r="E1692" i="3"/>
  <c r="D1692" i="3"/>
  <c r="E1654" i="3"/>
  <c r="D1654" i="3"/>
  <c r="E1656" i="3"/>
  <c r="D1656" i="3"/>
  <c r="E1613" i="3"/>
  <c r="D1613" i="3"/>
  <c r="E1615" i="3"/>
  <c r="D1615" i="3"/>
  <c r="D1620" i="3"/>
  <c r="E1620" i="3"/>
  <c r="E1577" i="3"/>
  <c r="D1577" i="3"/>
  <c r="E1579" i="3"/>
  <c r="D1579" i="3"/>
  <c r="E1538" i="3"/>
  <c r="D1538" i="3"/>
  <c r="E1541" i="3"/>
  <c r="D1541" i="3"/>
  <c r="E1532" i="3"/>
  <c r="D1532" i="3"/>
  <c r="E1494" i="3"/>
  <c r="D1494" i="3"/>
  <c r="E1496" i="3"/>
  <c r="D1496" i="3"/>
  <c r="E1453" i="3"/>
  <c r="D1453" i="3"/>
  <c r="E1455" i="3"/>
  <c r="D1455" i="3"/>
  <c r="D1460" i="3"/>
  <c r="E1460" i="3"/>
  <c r="E1414" i="3"/>
  <c r="D1414" i="3"/>
  <c r="D1420" i="3"/>
  <c r="E1420" i="3"/>
  <c r="E1379" i="3"/>
  <c r="D1379" i="3"/>
  <c r="E1378" i="3"/>
  <c r="D1378" i="3"/>
  <c r="E1373" i="3"/>
  <c r="D1373" i="3"/>
  <c r="E1339" i="3"/>
  <c r="D1339" i="3"/>
  <c r="E1332" i="3"/>
  <c r="D1332" i="3"/>
  <c r="E1337" i="3"/>
  <c r="D1337" i="3"/>
  <c r="E1295" i="3"/>
  <c r="D1295" i="3"/>
  <c r="E1296" i="3"/>
  <c r="D1296" i="3"/>
  <c r="E1301" i="3"/>
  <c r="D1301" i="3"/>
  <c r="E1254" i="3"/>
  <c r="D1254" i="3"/>
  <c r="E1260" i="3"/>
  <c r="D1260" i="3"/>
  <c r="E1219" i="3"/>
  <c r="D1219" i="3"/>
  <c r="E1218" i="3"/>
  <c r="D1218" i="3"/>
  <c r="E1213" i="3"/>
  <c r="D1213" i="3"/>
  <c r="E1179" i="3"/>
  <c r="D1179" i="3"/>
  <c r="E1172" i="3"/>
  <c r="D1172" i="3"/>
  <c r="E1177" i="3"/>
  <c r="D1177" i="3"/>
  <c r="E1139" i="3"/>
  <c r="D1139" i="3"/>
  <c r="E1136" i="3"/>
  <c r="D1136" i="3"/>
  <c r="D1141" i="3"/>
  <c r="E1141" i="3"/>
  <c r="E1094" i="3"/>
  <c r="D1094" i="3"/>
  <c r="E1100" i="3"/>
  <c r="D1100" i="3"/>
  <c r="E1059" i="3"/>
  <c r="D1059" i="3"/>
  <c r="E1058" i="3"/>
  <c r="D1058" i="3"/>
  <c r="E1053" i="3"/>
  <c r="D1053" i="3"/>
  <c r="E1019" i="3"/>
  <c r="D1019" i="3"/>
  <c r="E1012" i="3"/>
  <c r="D1012" i="3"/>
  <c r="E1017" i="3"/>
  <c r="D1017" i="3"/>
  <c r="E979" i="3"/>
  <c r="D979" i="3"/>
  <c r="E976" i="3"/>
  <c r="D976" i="3"/>
  <c r="D981" i="3"/>
  <c r="E981" i="3"/>
  <c r="E934" i="3"/>
  <c r="D934" i="3"/>
  <c r="D940" i="3"/>
  <c r="E940" i="3"/>
  <c r="D899" i="3"/>
  <c r="E899" i="3"/>
  <c r="D898" i="3"/>
  <c r="E898" i="3"/>
  <c r="E893" i="3"/>
  <c r="D893" i="3"/>
  <c r="D859" i="3"/>
  <c r="E859" i="3"/>
  <c r="E852" i="3"/>
  <c r="D852" i="3"/>
  <c r="E857" i="3"/>
  <c r="D857" i="3"/>
  <c r="D819" i="3"/>
  <c r="E819" i="3"/>
  <c r="E816" i="3"/>
  <c r="D816" i="3"/>
  <c r="D821" i="3"/>
  <c r="E821" i="3"/>
  <c r="E774" i="3"/>
  <c r="D774" i="3"/>
  <c r="D780" i="3"/>
  <c r="E780" i="3"/>
  <c r="E739" i="3"/>
  <c r="D739" i="3"/>
  <c r="E738" i="3"/>
  <c r="D738" i="3"/>
  <c r="E733" i="3"/>
  <c r="D733" i="3"/>
  <c r="E699" i="3"/>
  <c r="D699" i="3"/>
  <c r="E692" i="3"/>
  <c r="D692" i="3"/>
  <c r="E697" i="3"/>
  <c r="D697" i="3"/>
  <c r="E659" i="3"/>
  <c r="D659" i="3"/>
  <c r="E656" i="3"/>
  <c r="D656" i="3"/>
  <c r="E661" i="3"/>
  <c r="D661" i="3"/>
  <c r="E614" i="3"/>
  <c r="D614" i="3"/>
  <c r="D620" i="3"/>
  <c r="E620" i="3"/>
  <c r="E579" i="3"/>
  <c r="D579" i="3"/>
  <c r="E578" i="3"/>
  <c r="D578" i="3"/>
  <c r="E573" i="3"/>
  <c r="D573" i="3"/>
  <c r="E535" i="3"/>
  <c r="D535" i="3"/>
  <c r="E532" i="3"/>
  <c r="D532" i="3"/>
  <c r="E537" i="3"/>
  <c r="D537" i="3"/>
  <c r="E496" i="3"/>
  <c r="D496" i="3"/>
  <c r="E501" i="3"/>
  <c r="D501" i="3"/>
  <c r="D460" i="3"/>
  <c r="E460" i="3"/>
  <c r="E457" i="3"/>
  <c r="D457" i="3"/>
  <c r="E421" i="3"/>
  <c r="D421" i="3"/>
  <c r="E413" i="3"/>
  <c r="D413" i="3"/>
  <c r="E376" i="3"/>
  <c r="D376" i="3"/>
  <c r="E374" i="3"/>
  <c r="D374" i="3"/>
  <c r="E375" i="3"/>
  <c r="D375" i="3"/>
  <c r="E336" i="3"/>
  <c r="D336" i="3"/>
  <c r="E338" i="3"/>
  <c r="D338" i="3"/>
  <c r="E339" i="3"/>
  <c r="D339" i="3"/>
  <c r="D300" i="3"/>
  <c r="E300" i="3"/>
  <c r="E298" i="3"/>
  <c r="D298" i="3"/>
  <c r="E261" i="3"/>
  <c r="D261" i="3"/>
  <c r="F212" i="3"/>
  <c r="E179" i="3"/>
  <c r="D179" i="3"/>
  <c r="E141" i="3"/>
  <c r="D141" i="3"/>
  <c r="E60" i="3"/>
  <c r="D60" i="3"/>
  <c r="E61" i="3"/>
  <c r="D61" i="3"/>
  <c r="E19" i="3"/>
  <c r="D19" i="3"/>
  <c r="D4486" i="3"/>
  <c r="E4486" i="3"/>
  <c r="E4484" i="3"/>
  <c r="D4484" i="3"/>
  <c r="E4489" i="3"/>
  <c r="D4489" i="3"/>
  <c r="E4447" i="3"/>
  <c r="D4447" i="3"/>
  <c r="D4451" i="3"/>
  <c r="E4451" i="3"/>
  <c r="D4410" i="3"/>
  <c r="E4410" i="3"/>
  <c r="E4404" i="3"/>
  <c r="D4404" i="3"/>
  <c r="D4367" i="3"/>
  <c r="E4367" i="3"/>
  <c r="E4366" i="3"/>
  <c r="D4366" i="3"/>
  <c r="E4365" i="3"/>
  <c r="D4365" i="3"/>
  <c r="E4322" i="3"/>
  <c r="D4322" i="3"/>
  <c r="E4324" i="3"/>
  <c r="D4324" i="3"/>
  <c r="E4329" i="3"/>
  <c r="D4329" i="3"/>
  <c r="D4283" i="3"/>
  <c r="E4283" i="3"/>
  <c r="E4291" i="3"/>
  <c r="D4291" i="3"/>
  <c r="E4246" i="3"/>
  <c r="D4246" i="3"/>
  <c r="D4243" i="3"/>
  <c r="E4243" i="3"/>
  <c r="E4202" i="3"/>
  <c r="D4202" i="3"/>
  <c r="E4204" i="3"/>
  <c r="D4204" i="3"/>
  <c r="D4205" i="3"/>
  <c r="E4205" i="3"/>
  <c r="D4165" i="3"/>
  <c r="E4165" i="3"/>
  <c r="E4171" i="3"/>
  <c r="D4171" i="3"/>
  <c r="E4124" i="3"/>
  <c r="D4124" i="3"/>
  <c r="D4122" i="3"/>
  <c r="E4122" i="3"/>
  <c r="E4091" i="3"/>
  <c r="D4091" i="3"/>
  <c r="E4082" i="3"/>
  <c r="D4082" i="3"/>
  <c r="D4043" i="3"/>
  <c r="E4043" i="3"/>
  <c r="D4047" i="3"/>
  <c r="E4047" i="3"/>
  <c r="E4046" i="3"/>
  <c r="D4046" i="3"/>
  <c r="E4009" i="3"/>
  <c r="D4009" i="3"/>
  <c r="E4005" i="3"/>
  <c r="D4005" i="3"/>
  <c r="E4010" i="3"/>
  <c r="D4010" i="3"/>
  <c r="E3968" i="3"/>
  <c r="D3968" i="3"/>
  <c r="E3967" i="3"/>
  <c r="D3967" i="3"/>
  <c r="E3927" i="3"/>
  <c r="D3927" i="3"/>
  <c r="E3924" i="3"/>
  <c r="D3924" i="3"/>
  <c r="E3922" i="3"/>
  <c r="D3922" i="3"/>
  <c r="E3885" i="3"/>
  <c r="D3885" i="3"/>
  <c r="D3891" i="3"/>
  <c r="E3891" i="3"/>
  <c r="D3886" i="3"/>
  <c r="E3886" i="3"/>
  <c r="D3849" i="3"/>
  <c r="E3849" i="3"/>
  <c r="E3845" i="3"/>
  <c r="D3845" i="3"/>
  <c r="D3850" i="3"/>
  <c r="E3850" i="3"/>
  <c r="D3803" i="3"/>
  <c r="E3803" i="3"/>
  <c r="D3807" i="3"/>
  <c r="E3807" i="3"/>
  <c r="E3765" i="3"/>
  <c r="D3765" i="3"/>
  <c r="D3771" i="3"/>
  <c r="E3771" i="3"/>
  <c r="E3762" i="3"/>
  <c r="D3762" i="3"/>
  <c r="E3730" i="3"/>
  <c r="D3730" i="3"/>
  <c r="D3726" i="3"/>
  <c r="E3726" i="3"/>
  <c r="E3724" i="3"/>
  <c r="D3724" i="3"/>
  <c r="E3691" i="3"/>
  <c r="D3691" i="3"/>
  <c r="D3687" i="3"/>
  <c r="E3687" i="3"/>
  <c r="E3688" i="3"/>
  <c r="D3688" i="3"/>
  <c r="E3646" i="3"/>
  <c r="D3646" i="3"/>
  <c r="E3645" i="3"/>
  <c r="D3645" i="3"/>
  <c r="D3603" i="3"/>
  <c r="E3603" i="3"/>
  <c r="E3605" i="3"/>
  <c r="D3605" i="3"/>
  <c r="D3611" i="3"/>
  <c r="E3611" i="3"/>
  <c r="D3570" i="3"/>
  <c r="E3570" i="3"/>
  <c r="E3566" i="3"/>
  <c r="D3566" i="3"/>
  <c r="D3564" i="3"/>
  <c r="E3564" i="3"/>
  <c r="D3531" i="3"/>
  <c r="E3531" i="3"/>
  <c r="D3527" i="3"/>
  <c r="E3527" i="3"/>
  <c r="E3528" i="3"/>
  <c r="D3528" i="3"/>
  <c r="E3486" i="3"/>
  <c r="D3486" i="3"/>
  <c r="D3485" i="3"/>
  <c r="E3485" i="3"/>
  <c r="E3449" i="3"/>
  <c r="D3449" i="3"/>
  <c r="E3445" i="3"/>
  <c r="D3445" i="3"/>
  <c r="D3451" i="3"/>
  <c r="E3451" i="3"/>
  <c r="D3405" i="3"/>
  <c r="E3405" i="3"/>
  <c r="E3406" i="3"/>
  <c r="D3406" i="3"/>
  <c r="D3404" i="3"/>
  <c r="E3404" i="3"/>
  <c r="E3367" i="3"/>
  <c r="D3367" i="3"/>
  <c r="E3368" i="3"/>
  <c r="D3368" i="3"/>
  <c r="E3326" i="3"/>
  <c r="D3326" i="3"/>
  <c r="D3325" i="3"/>
  <c r="E3325" i="3"/>
  <c r="E3289" i="3"/>
  <c r="D3289" i="3"/>
  <c r="E3285" i="3"/>
  <c r="D3285" i="3"/>
  <c r="D3291" i="3"/>
  <c r="E3291" i="3"/>
  <c r="E3245" i="3"/>
  <c r="D3245" i="3"/>
  <c r="E3246" i="3"/>
  <c r="D3246" i="3"/>
  <c r="D3244" i="3"/>
  <c r="E3244" i="3"/>
  <c r="E3206" i="3"/>
  <c r="D3206" i="3"/>
  <c r="D3207" i="3"/>
  <c r="E3207" i="3"/>
  <c r="E3208" i="3"/>
  <c r="D3208" i="3"/>
  <c r="E3166" i="3"/>
  <c r="D3166" i="3"/>
  <c r="D3165" i="3"/>
  <c r="E3165" i="3"/>
  <c r="E3123" i="3"/>
  <c r="D3123" i="3"/>
  <c r="E3125" i="3"/>
  <c r="D3125" i="3"/>
  <c r="D3131" i="3"/>
  <c r="E3131" i="3"/>
  <c r="E3090" i="3"/>
  <c r="D3090" i="3"/>
  <c r="E3086" i="3"/>
  <c r="D3086" i="3"/>
  <c r="E3084" i="3"/>
  <c r="D3084" i="3"/>
  <c r="D3045" i="3"/>
  <c r="E3045" i="3"/>
  <c r="E3048" i="3"/>
  <c r="D3048" i="3"/>
  <c r="E3007" i="3"/>
  <c r="D3007" i="3"/>
  <c r="D3006" i="3"/>
  <c r="E3006" i="3"/>
  <c r="E2970" i="3"/>
  <c r="D2970" i="3"/>
  <c r="E2967" i="3"/>
  <c r="D2967" i="3"/>
  <c r="D2924" i="3"/>
  <c r="E2924" i="3"/>
  <c r="D2926" i="3"/>
  <c r="E2926" i="3"/>
  <c r="E2883" i="3"/>
  <c r="D2883" i="3"/>
  <c r="D2885" i="3"/>
  <c r="E2885" i="3"/>
  <c r="D2890" i="3"/>
  <c r="E2890" i="3"/>
  <c r="E2847" i="3"/>
  <c r="D2847" i="3"/>
  <c r="E2849" i="3"/>
  <c r="D2849" i="3"/>
  <c r="E2808" i="3"/>
  <c r="D2808" i="3"/>
  <c r="D2811" i="3"/>
  <c r="E2811" i="3"/>
  <c r="E2802" i="3"/>
  <c r="D2802" i="3"/>
  <c r="D2764" i="3"/>
  <c r="E2764" i="3"/>
  <c r="D2766" i="3"/>
  <c r="E2766" i="3"/>
  <c r="E2723" i="3"/>
  <c r="D2723" i="3"/>
  <c r="E2725" i="3"/>
  <c r="D2725" i="3"/>
  <c r="E2730" i="3"/>
  <c r="D2730" i="3"/>
  <c r="E2687" i="3"/>
  <c r="D2687" i="3"/>
  <c r="D2689" i="3"/>
  <c r="E2689" i="3"/>
  <c r="D2648" i="3"/>
  <c r="E2648" i="3"/>
  <c r="D2651" i="3"/>
  <c r="E2651" i="3"/>
  <c r="D2642" i="3"/>
  <c r="E2642" i="3"/>
  <c r="D2604" i="3"/>
  <c r="E2604" i="3"/>
  <c r="E2606" i="3"/>
  <c r="D2606" i="3"/>
  <c r="D2568" i="3"/>
  <c r="E2568" i="3"/>
  <c r="D2565" i="3"/>
  <c r="E2565" i="3"/>
  <c r="E2570" i="3"/>
  <c r="D2570" i="3"/>
  <c r="D2531" i="3"/>
  <c r="E2531" i="3"/>
  <c r="D2529" i="3"/>
  <c r="E2529" i="3"/>
  <c r="E2484" i="3"/>
  <c r="D2484" i="3"/>
  <c r="E2488" i="3"/>
  <c r="D2488" i="3"/>
  <c r="E2482" i="3"/>
  <c r="D2482" i="3"/>
  <c r="E2447" i="3"/>
  <c r="D2447" i="3"/>
  <c r="D2450" i="3"/>
  <c r="E2450" i="3"/>
  <c r="D2445" i="3"/>
  <c r="E2445" i="3"/>
  <c r="E2407" i="3"/>
  <c r="D2407" i="3"/>
  <c r="E2404" i="3"/>
  <c r="D2404" i="3"/>
  <c r="E2409" i="3"/>
  <c r="D2409" i="3"/>
  <c r="D2362" i="3"/>
  <c r="E2362" i="3"/>
  <c r="D2368" i="3"/>
  <c r="E2368" i="3"/>
  <c r="E2327" i="3"/>
  <c r="D2327" i="3"/>
  <c r="E2326" i="3"/>
  <c r="D2326" i="3"/>
  <c r="E2287" i="3"/>
  <c r="D2287" i="3"/>
  <c r="E2290" i="3"/>
  <c r="D2290" i="3"/>
  <c r="D2285" i="3"/>
  <c r="E2285" i="3"/>
  <c r="E2247" i="3"/>
  <c r="D2247" i="3"/>
  <c r="D2244" i="3"/>
  <c r="E2244" i="3"/>
  <c r="D2249" i="3"/>
  <c r="E2249" i="3"/>
  <c r="D2202" i="3"/>
  <c r="E2202" i="3"/>
  <c r="D2208" i="3"/>
  <c r="E2208" i="3"/>
  <c r="E2167" i="3"/>
  <c r="D2167" i="3"/>
  <c r="E2166" i="3"/>
  <c r="D2166" i="3"/>
  <c r="E2127" i="3"/>
  <c r="D2127" i="3"/>
  <c r="E2130" i="3"/>
  <c r="D2130" i="3"/>
  <c r="E2125" i="3"/>
  <c r="D2125" i="3"/>
  <c r="E2087" i="3"/>
  <c r="D2087" i="3"/>
  <c r="E2084" i="3"/>
  <c r="D2084" i="3"/>
  <c r="D2089" i="3"/>
  <c r="E2089" i="3"/>
  <c r="E2042" i="3"/>
  <c r="D2042" i="3"/>
  <c r="E2048" i="3"/>
  <c r="D2048" i="3"/>
  <c r="E2007" i="3"/>
  <c r="D2007" i="3"/>
  <c r="E2006" i="3"/>
  <c r="D2006" i="3"/>
  <c r="E1967" i="3"/>
  <c r="D1967" i="3"/>
  <c r="D1970" i="3"/>
  <c r="E1970" i="3"/>
  <c r="E1965" i="3"/>
  <c r="D1965" i="3"/>
  <c r="E1927" i="3"/>
  <c r="D1927" i="3"/>
  <c r="E1924" i="3"/>
  <c r="D1924" i="3"/>
  <c r="E1929" i="3"/>
  <c r="D1929" i="3"/>
  <c r="E1882" i="3"/>
  <c r="D1882" i="3"/>
  <c r="E1888" i="3"/>
  <c r="D1888" i="3"/>
  <c r="E1847" i="3"/>
  <c r="D1847" i="3"/>
  <c r="E1846" i="3"/>
  <c r="D1846" i="3"/>
  <c r="E1807" i="3"/>
  <c r="D1807" i="3"/>
  <c r="E1810" i="3"/>
  <c r="D1810" i="3"/>
  <c r="E1805" i="3"/>
  <c r="D1805" i="3"/>
  <c r="E1767" i="3"/>
  <c r="D1767" i="3"/>
  <c r="E1764" i="3"/>
  <c r="D1764" i="3"/>
  <c r="E1769" i="3"/>
  <c r="D1769" i="3"/>
  <c r="E1722" i="3"/>
  <c r="D1722" i="3"/>
  <c r="E1728" i="3"/>
  <c r="D1728" i="3"/>
  <c r="E1687" i="3"/>
  <c r="D1687" i="3"/>
  <c r="E1686" i="3"/>
  <c r="D1686" i="3"/>
  <c r="E1647" i="3"/>
  <c r="D1647" i="3"/>
  <c r="E1650" i="3"/>
  <c r="D1650" i="3"/>
  <c r="E1645" i="3"/>
  <c r="D1645" i="3"/>
  <c r="E1607" i="3"/>
  <c r="D1607" i="3"/>
  <c r="E1604" i="3"/>
  <c r="D1604" i="3"/>
  <c r="D1609" i="3"/>
  <c r="E1609" i="3"/>
  <c r="E1562" i="3"/>
  <c r="D1562" i="3"/>
  <c r="E1568" i="3"/>
  <c r="D1568" i="3"/>
  <c r="E1527" i="3"/>
  <c r="D1527" i="3"/>
  <c r="E1526" i="3"/>
  <c r="D1526" i="3"/>
  <c r="E1487" i="3"/>
  <c r="D1487" i="3"/>
  <c r="E1490" i="3"/>
  <c r="D1490" i="3"/>
  <c r="E1485" i="3"/>
  <c r="D1485" i="3"/>
  <c r="E1447" i="3"/>
  <c r="D1447" i="3"/>
  <c r="E1444" i="3"/>
  <c r="D1444" i="3"/>
  <c r="D1449" i="3"/>
  <c r="E1449" i="3"/>
  <c r="E1407" i="3"/>
  <c r="D1407" i="3"/>
  <c r="D1409" i="3"/>
  <c r="E1409" i="3"/>
  <c r="E1364" i="3"/>
  <c r="D1364" i="3"/>
  <c r="E1371" i="3"/>
  <c r="D1371" i="3"/>
  <c r="E1362" i="3"/>
  <c r="D1362" i="3"/>
  <c r="E1328" i="3"/>
  <c r="D1328" i="3"/>
  <c r="E1326" i="3"/>
  <c r="D1326" i="3"/>
  <c r="E1283" i="3"/>
  <c r="D1283" i="3"/>
  <c r="E1285" i="3"/>
  <c r="D1285" i="3"/>
  <c r="E1290" i="3"/>
  <c r="D1290" i="3"/>
  <c r="E1247" i="3"/>
  <c r="D1247" i="3"/>
  <c r="D1249" i="3"/>
  <c r="E1249" i="3"/>
  <c r="D1208" i="3"/>
  <c r="E1208" i="3"/>
  <c r="E1211" i="3"/>
  <c r="D1211" i="3"/>
  <c r="E1202" i="3"/>
  <c r="D1202" i="3"/>
  <c r="D1168" i="3"/>
  <c r="E1168" i="3"/>
  <c r="E1166" i="3"/>
  <c r="D1166" i="3"/>
  <c r="E1123" i="3"/>
  <c r="D1123" i="3"/>
  <c r="E1125" i="3"/>
  <c r="D1125" i="3"/>
  <c r="E1130" i="3"/>
  <c r="D1130" i="3"/>
  <c r="E1087" i="3"/>
  <c r="D1087" i="3"/>
  <c r="D1089" i="3"/>
  <c r="E1089" i="3"/>
  <c r="E1044" i="3"/>
  <c r="D1044" i="3"/>
  <c r="E1051" i="3"/>
  <c r="D1051" i="3"/>
  <c r="E1042" i="3"/>
  <c r="D1042" i="3"/>
  <c r="D1008" i="3"/>
  <c r="E1008" i="3"/>
  <c r="E1006" i="3"/>
  <c r="D1006" i="3"/>
  <c r="E963" i="3"/>
  <c r="D963" i="3"/>
  <c r="E965" i="3"/>
  <c r="D965" i="3"/>
  <c r="E970" i="3"/>
  <c r="D970" i="3"/>
  <c r="E927" i="3"/>
  <c r="D927" i="3"/>
  <c r="D929" i="3"/>
  <c r="E929" i="3"/>
  <c r="E884" i="3"/>
  <c r="D884" i="3"/>
  <c r="D891" i="3"/>
  <c r="E891" i="3"/>
  <c r="E882" i="3"/>
  <c r="D882" i="3"/>
  <c r="D848" i="3"/>
  <c r="E848" i="3"/>
  <c r="E846" i="3"/>
  <c r="D846" i="3"/>
  <c r="E803" i="3"/>
  <c r="D803" i="3"/>
  <c r="E805" i="3"/>
  <c r="D805" i="3"/>
  <c r="E810" i="3"/>
  <c r="D810" i="3"/>
  <c r="E767" i="3"/>
  <c r="D767" i="3"/>
  <c r="E769" i="3"/>
  <c r="D769" i="3"/>
  <c r="E724" i="3"/>
  <c r="D724" i="3"/>
  <c r="E731" i="3"/>
  <c r="D731" i="3"/>
  <c r="E722" i="3"/>
  <c r="D722" i="3"/>
  <c r="E688" i="3"/>
  <c r="D688" i="3"/>
  <c r="E686" i="3"/>
  <c r="D686" i="3"/>
  <c r="E643" i="3"/>
  <c r="D643" i="3"/>
  <c r="E645" i="3"/>
  <c r="D645" i="3"/>
  <c r="E650" i="3"/>
  <c r="D650" i="3"/>
  <c r="E607" i="3"/>
  <c r="D607" i="3"/>
  <c r="E609" i="3"/>
  <c r="D609" i="3"/>
  <c r="E564" i="3"/>
  <c r="D564" i="3"/>
  <c r="E571" i="3"/>
  <c r="D571" i="3"/>
  <c r="E562" i="3"/>
  <c r="D562" i="3"/>
  <c r="D528" i="3"/>
  <c r="E528" i="3"/>
  <c r="E526" i="3"/>
  <c r="D526" i="3"/>
  <c r="E483" i="3"/>
  <c r="D483" i="3"/>
  <c r="E485" i="3"/>
  <c r="D485" i="3"/>
  <c r="E490" i="3"/>
  <c r="D490" i="3"/>
  <c r="E449" i="3"/>
  <c r="D449" i="3"/>
  <c r="E451" i="3"/>
  <c r="D451" i="3"/>
  <c r="E406" i="3"/>
  <c r="D406" i="3"/>
  <c r="E410" i="3"/>
  <c r="D410" i="3"/>
  <c r="E402" i="3"/>
  <c r="D402" i="3"/>
  <c r="E363" i="3"/>
  <c r="D363" i="3"/>
  <c r="E364" i="3"/>
  <c r="D364" i="3"/>
  <c r="E325" i="3"/>
  <c r="D325" i="3"/>
  <c r="E323" i="3"/>
  <c r="D323" i="3"/>
  <c r="D328" i="3"/>
  <c r="E328" i="3"/>
  <c r="F282" i="3"/>
  <c r="E291" i="3"/>
  <c r="D291" i="3"/>
  <c r="E250" i="3"/>
  <c r="D250" i="3"/>
  <c r="F242" i="3"/>
  <c r="E169" i="3"/>
  <c r="D169" i="3"/>
  <c r="D168" i="3"/>
  <c r="E168" i="3"/>
  <c r="E129" i="3"/>
  <c r="D129" i="3"/>
  <c r="E131" i="3"/>
  <c r="D131" i="3"/>
  <c r="D90" i="3"/>
  <c r="E90" i="3"/>
  <c r="D50" i="3"/>
  <c r="E50" i="3"/>
  <c r="E4477" i="3"/>
  <c r="D4477" i="3"/>
  <c r="E4475" i="3"/>
  <c r="D4475" i="3"/>
  <c r="D4432" i="3"/>
  <c r="E4432" i="3"/>
  <c r="D4439" i="3"/>
  <c r="E4439" i="3"/>
  <c r="E4441" i="3"/>
  <c r="D4441" i="3"/>
  <c r="E4393" i="3"/>
  <c r="D4393" i="3"/>
  <c r="D4394" i="3"/>
  <c r="E4394" i="3"/>
  <c r="D4356" i="3"/>
  <c r="E4356" i="3"/>
  <c r="E4360" i="3"/>
  <c r="D4360" i="3"/>
  <c r="E4358" i="3"/>
  <c r="D4358" i="3"/>
  <c r="E4312" i="3"/>
  <c r="D4312" i="3"/>
  <c r="D4315" i="3"/>
  <c r="E4315" i="3"/>
  <c r="E4277" i="3"/>
  <c r="D4277" i="3"/>
  <c r="D4273" i="3"/>
  <c r="E4273" i="3"/>
  <c r="E4281" i="3"/>
  <c r="D4281" i="3"/>
  <c r="E4239" i="3"/>
  <c r="D4239" i="3"/>
  <c r="E4240" i="3"/>
  <c r="D4240" i="3"/>
  <c r="E4234" i="3"/>
  <c r="D4234" i="3"/>
  <c r="E4201" i="3"/>
  <c r="D4201" i="3"/>
  <c r="E4194" i="3"/>
  <c r="D4194" i="3"/>
  <c r="E4200" i="3"/>
  <c r="D4200" i="3"/>
  <c r="D4157" i="3"/>
  <c r="E4157" i="3"/>
  <c r="E4161" i="3"/>
  <c r="D4161" i="3"/>
  <c r="E4114" i="3"/>
  <c r="D4114" i="3"/>
  <c r="D4116" i="3"/>
  <c r="E4116" i="3"/>
  <c r="E4074" i="3"/>
  <c r="D4074" i="3"/>
  <c r="D4080" i="3"/>
  <c r="E4080" i="3"/>
  <c r="D4075" i="3"/>
  <c r="E4075" i="3"/>
  <c r="E4032" i="3"/>
  <c r="D4032" i="3"/>
  <c r="D4034" i="3"/>
  <c r="E4034" i="3"/>
  <c r="D4039" i="3"/>
  <c r="E4039" i="3"/>
  <c r="E3993" i="3"/>
  <c r="D3993" i="3"/>
  <c r="E4001" i="3"/>
  <c r="D4001" i="3"/>
  <c r="E3953" i="3"/>
  <c r="D3953" i="3"/>
  <c r="D3961" i="3"/>
  <c r="E3961" i="3"/>
  <c r="E3914" i="3"/>
  <c r="D3914" i="3"/>
  <c r="E3917" i="3"/>
  <c r="D3917" i="3"/>
  <c r="E3915" i="3"/>
  <c r="D3915" i="3"/>
  <c r="D3876" i="3"/>
  <c r="E3876" i="3"/>
  <c r="D3874" i="3"/>
  <c r="E3874" i="3"/>
  <c r="D3879" i="3"/>
  <c r="E3879" i="3"/>
  <c r="E3834" i="3"/>
  <c r="D3834" i="3"/>
  <c r="E3841" i="3"/>
  <c r="D3841" i="3"/>
  <c r="E3801" i="3"/>
  <c r="D3801" i="3"/>
  <c r="D3793" i="3"/>
  <c r="E3793" i="3"/>
  <c r="D3756" i="3"/>
  <c r="E3756" i="3"/>
  <c r="D3761" i="3"/>
  <c r="E3761" i="3"/>
  <c r="D3755" i="3"/>
  <c r="E3755" i="3"/>
  <c r="E3714" i="3"/>
  <c r="D3714" i="3"/>
  <c r="E3712" i="3"/>
  <c r="D3712" i="3"/>
  <c r="E3721" i="3"/>
  <c r="D3721" i="3"/>
  <c r="E3680" i="3"/>
  <c r="D3680" i="3"/>
  <c r="E3679" i="3"/>
  <c r="D3679" i="3"/>
  <c r="D3638" i="3"/>
  <c r="E3638" i="3"/>
  <c r="E3634" i="3"/>
  <c r="D3634" i="3"/>
  <c r="E3633" i="3"/>
  <c r="D3633" i="3"/>
  <c r="E3594" i="3"/>
  <c r="D3594" i="3"/>
  <c r="D3600" i="3"/>
  <c r="E3600" i="3"/>
  <c r="E3597" i="3"/>
  <c r="D3597" i="3"/>
  <c r="E3554" i="3"/>
  <c r="D3554" i="3"/>
  <c r="E3552" i="3"/>
  <c r="D3552" i="3"/>
  <c r="E3561" i="3"/>
  <c r="D3561" i="3"/>
  <c r="E3520" i="3"/>
  <c r="D3520" i="3"/>
  <c r="E3519" i="3"/>
  <c r="D3519" i="3"/>
  <c r="E3472" i="3"/>
  <c r="D3472" i="3"/>
  <c r="E3474" i="3"/>
  <c r="D3474" i="3"/>
  <c r="E3473" i="3"/>
  <c r="D3473" i="3"/>
  <c r="E3439" i="3"/>
  <c r="D3439" i="3"/>
  <c r="E3440" i="3"/>
  <c r="D3440" i="3"/>
  <c r="E3437" i="3"/>
  <c r="D3437" i="3"/>
  <c r="D3394" i="3"/>
  <c r="E3394" i="3"/>
  <c r="E3392" i="3"/>
  <c r="D3392" i="3"/>
  <c r="E3401" i="3"/>
  <c r="D3401" i="3"/>
  <c r="E3360" i="3"/>
  <c r="D3360" i="3"/>
  <c r="E3359" i="3"/>
  <c r="D3359" i="3"/>
  <c r="E3312" i="3"/>
  <c r="D3312" i="3"/>
  <c r="E3314" i="3"/>
  <c r="D3314" i="3"/>
  <c r="E3313" i="3"/>
  <c r="D3313" i="3"/>
  <c r="E3279" i="3"/>
  <c r="D3279" i="3"/>
  <c r="E3280" i="3"/>
  <c r="D3280" i="3"/>
  <c r="E3277" i="3"/>
  <c r="D3277" i="3"/>
  <c r="E3234" i="3"/>
  <c r="D3234" i="3"/>
  <c r="D3232" i="3"/>
  <c r="E3232" i="3"/>
  <c r="E3241" i="3"/>
  <c r="D3241" i="3"/>
  <c r="E3200" i="3"/>
  <c r="D3200" i="3"/>
  <c r="E3199" i="3"/>
  <c r="D3199" i="3"/>
  <c r="E3158" i="3"/>
  <c r="D3158" i="3"/>
  <c r="E3154" i="3"/>
  <c r="D3154" i="3"/>
  <c r="D3153" i="3"/>
  <c r="E3153" i="3"/>
  <c r="D3114" i="3"/>
  <c r="E3114" i="3"/>
  <c r="D3120" i="3"/>
  <c r="E3120" i="3"/>
  <c r="E3117" i="3"/>
  <c r="D3117" i="3"/>
  <c r="E3072" i="3"/>
  <c r="D3072" i="3"/>
  <c r="E3081" i="3"/>
  <c r="D3081" i="3"/>
  <c r="D3036" i="3"/>
  <c r="E3036" i="3"/>
  <c r="D3040" i="3"/>
  <c r="E3040" i="3"/>
  <c r="D2994" i="3"/>
  <c r="E2994" i="3"/>
  <c r="E2995" i="3"/>
  <c r="D2995" i="3"/>
  <c r="D2993" i="3"/>
  <c r="E2993" i="3"/>
  <c r="E2953" i="3"/>
  <c r="D2953" i="3"/>
  <c r="E2960" i="3"/>
  <c r="D2960" i="3"/>
  <c r="E2955" i="3"/>
  <c r="D2955" i="3"/>
  <c r="D2921" i="3"/>
  <c r="E2921" i="3"/>
  <c r="D2914" i="3"/>
  <c r="E2914" i="3"/>
  <c r="D2919" i="3"/>
  <c r="E2919" i="3"/>
  <c r="D2872" i="3"/>
  <c r="E2872" i="3"/>
  <c r="D2878" i="3"/>
  <c r="E2878" i="3"/>
  <c r="E2841" i="3"/>
  <c r="D2841" i="3"/>
  <c r="E2836" i="3"/>
  <c r="D2836" i="3"/>
  <c r="E2793" i="3"/>
  <c r="D2793" i="3"/>
  <c r="E2800" i="3"/>
  <c r="D2800" i="3"/>
  <c r="E2795" i="3"/>
  <c r="D2795" i="3"/>
  <c r="E2761" i="3"/>
  <c r="D2761" i="3"/>
  <c r="D2754" i="3"/>
  <c r="E2754" i="3"/>
  <c r="D2759" i="3"/>
  <c r="E2759" i="3"/>
  <c r="D2712" i="3"/>
  <c r="E2712" i="3"/>
  <c r="D2718" i="3"/>
  <c r="E2718" i="3"/>
  <c r="D2681" i="3"/>
  <c r="E2681" i="3"/>
  <c r="E2676" i="3"/>
  <c r="D2676" i="3"/>
  <c r="D2633" i="3"/>
  <c r="E2633" i="3"/>
  <c r="E2640" i="3"/>
  <c r="D2640" i="3"/>
  <c r="E2635" i="3"/>
  <c r="D2635" i="3"/>
  <c r="D2601" i="3"/>
  <c r="E2601" i="3"/>
  <c r="D2594" i="3"/>
  <c r="E2594" i="3"/>
  <c r="D2599" i="3"/>
  <c r="E2599" i="3"/>
  <c r="D2560" i="3"/>
  <c r="E2560" i="3"/>
  <c r="E2558" i="3"/>
  <c r="D2558" i="3"/>
  <c r="D2513" i="3"/>
  <c r="E2513" i="3"/>
  <c r="E2516" i="3"/>
  <c r="D2516" i="3"/>
  <c r="E2476" i="3"/>
  <c r="D2476" i="3"/>
  <c r="E2481" i="3"/>
  <c r="D2481" i="3"/>
  <c r="E2475" i="3"/>
  <c r="D2475" i="3"/>
  <c r="E2436" i="3"/>
  <c r="D2436" i="3"/>
  <c r="E2433" i="3"/>
  <c r="D2433" i="3"/>
  <c r="D2438" i="3"/>
  <c r="E2438" i="3"/>
  <c r="D2397" i="3"/>
  <c r="E2397" i="3"/>
  <c r="E2356" i="3"/>
  <c r="D2356" i="3"/>
  <c r="E2355" i="3"/>
  <c r="D2355" i="3"/>
  <c r="E2361" i="3"/>
  <c r="D2361" i="3"/>
  <c r="E2316" i="3"/>
  <c r="D2316" i="3"/>
  <c r="D2319" i="3"/>
  <c r="E2319" i="3"/>
  <c r="D2314" i="3"/>
  <c r="E2314" i="3"/>
  <c r="E2276" i="3"/>
  <c r="D2276" i="3"/>
  <c r="E2273" i="3"/>
  <c r="D2273" i="3"/>
  <c r="D2278" i="3"/>
  <c r="E2278" i="3"/>
  <c r="D2237" i="3"/>
  <c r="E2237" i="3"/>
  <c r="D2196" i="3"/>
  <c r="E2196" i="3"/>
  <c r="E2195" i="3"/>
  <c r="D2195" i="3"/>
  <c r="D2201" i="3"/>
  <c r="E2201" i="3"/>
  <c r="E2156" i="3"/>
  <c r="D2156" i="3"/>
  <c r="D2159" i="3"/>
  <c r="E2159" i="3"/>
  <c r="E2154" i="3"/>
  <c r="D2154" i="3"/>
  <c r="E2116" i="3"/>
  <c r="D2116" i="3"/>
  <c r="E2113" i="3"/>
  <c r="D2113" i="3"/>
  <c r="D2118" i="3"/>
  <c r="E2118" i="3"/>
  <c r="E2077" i="3"/>
  <c r="D2077" i="3"/>
  <c r="E2036" i="3"/>
  <c r="D2036" i="3"/>
  <c r="E2035" i="3"/>
  <c r="D2035" i="3"/>
  <c r="E2041" i="3"/>
  <c r="D2041" i="3"/>
  <c r="E1996" i="3"/>
  <c r="D1996" i="3"/>
  <c r="D1999" i="3"/>
  <c r="E1999" i="3"/>
  <c r="E1994" i="3"/>
  <c r="D1994" i="3"/>
  <c r="E1956" i="3"/>
  <c r="D1956" i="3"/>
  <c r="E1953" i="3"/>
  <c r="D1953" i="3"/>
  <c r="E1958" i="3"/>
  <c r="D1958" i="3"/>
  <c r="E1917" i="3"/>
  <c r="D1917" i="3"/>
  <c r="E1876" i="3"/>
  <c r="D1876" i="3"/>
  <c r="E1875" i="3"/>
  <c r="D1875" i="3"/>
  <c r="D1881" i="3"/>
  <c r="E1881" i="3"/>
  <c r="E1836" i="3"/>
  <c r="D1836" i="3"/>
  <c r="E1839" i="3"/>
  <c r="D1839" i="3"/>
  <c r="E1834" i="3"/>
  <c r="D1834" i="3"/>
  <c r="E1796" i="3"/>
  <c r="D1796" i="3"/>
  <c r="E1793" i="3"/>
  <c r="D1793" i="3"/>
  <c r="E1798" i="3"/>
  <c r="D1798" i="3"/>
  <c r="E1757" i="3"/>
  <c r="D1757" i="3"/>
  <c r="E1716" i="3"/>
  <c r="D1716" i="3"/>
  <c r="E1715" i="3"/>
  <c r="D1715" i="3"/>
  <c r="E1721" i="3"/>
  <c r="D1721" i="3"/>
  <c r="E1676" i="3"/>
  <c r="D1676" i="3"/>
  <c r="D1679" i="3"/>
  <c r="E1679" i="3"/>
  <c r="E1674" i="3"/>
  <c r="D1674" i="3"/>
  <c r="E1636" i="3"/>
  <c r="D1636" i="3"/>
  <c r="E1633" i="3"/>
  <c r="D1633" i="3"/>
  <c r="E1638" i="3"/>
  <c r="D1638" i="3"/>
  <c r="E1597" i="3"/>
  <c r="D1597" i="3"/>
  <c r="E1556" i="3"/>
  <c r="D1556" i="3"/>
  <c r="E1555" i="3"/>
  <c r="D1555" i="3"/>
  <c r="E1561" i="3"/>
  <c r="D1561" i="3"/>
  <c r="E1516" i="3"/>
  <c r="D1516" i="3"/>
  <c r="E1519" i="3"/>
  <c r="D1519" i="3"/>
  <c r="E1514" i="3"/>
  <c r="D1514" i="3"/>
  <c r="E1476" i="3"/>
  <c r="D1476" i="3"/>
  <c r="E1473" i="3"/>
  <c r="D1473" i="3"/>
  <c r="E1478" i="3"/>
  <c r="D1478" i="3"/>
  <c r="E1437" i="3"/>
  <c r="D1437" i="3"/>
  <c r="E1397" i="3"/>
  <c r="D1397" i="3"/>
  <c r="E1396" i="3"/>
  <c r="D1396" i="3"/>
  <c r="E1357" i="3"/>
  <c r="D1357" i="3"/>
  <c r="E1360" i="3"/>
  <c r="D1360" i="3"/>
  <c r="E1355" i="3"/>
  <c r="D1355" i="3"/>
  <c r="E1317" i="3"/>
  <c r="D1317" i="3"/>
  <c r="E1314" i="3"/>
  <c r="D1314" i="3"/>
  <c r="E1319" i="3"/>
  <c r="D1319" i="3"/>
  <c r="E1272" i="3"/>
  <c r="D1272" i="3"/>
  <c r="E1278" i="3"/>
  <c r="D1278" i="3"/>
  <c r="E1233" i="3"/>
  <c r="D1233" i="3"/>
  <c r="E1236" i="3"/>
  <c r="D1236" i="3"/>
  <c r="E1197" i="3"/>
  <c r="D1197" i="3"/>
  <c r="E1200" i="3"/>
  <c r="D1200" i="3"/>
  <c r="E1195" i="3"/>
  <c r="D1195" i="3"/>
  <c r="E1157" i="3"/>
  <c r="D1157" i="3"/>
  <c r="E1154" i="3"/>
  <c r="D1154" i="3"/>
  <c r="E1159" i="3"/>
  <c r="D1159" i="3"/>
  <c r="E1112" i="3"/>
  <c r="D1112" i="3"/>
  <c r="E1118" i="3"/>
  <c r="D1118" i="3"/>
  <c r="E1073" i="3"/>
  <c r="D1073" i="3"/>
  <c r="E1076" i="3"/>
  <c r="D1076" i="3"/>
  <c r="E1037" i="3"/>
  <c r="D1037" i="3"/>
  <c r="E1040" i="3"/>
  <c r="D1040" i="3"/>
  <c r="E1035" i="3"/>
  <c r="D1035" i="3"/>
  <c r="E997" i="3"/>
  <c r="D997" i="3"/>
  <c r="E994" i="3"/>
  <c r="D994" i="3"/>
  <c r="E999" i="3"/>
  <c r="D999" i="3"/>
  <c r="E952" i="3"/>
  <c r="D952" i="3"/>
  <c r="E958" i="3"/>
  <c r="D958" i="3"/>
  <c r="E913" i="3"/>
  <c r="D913" i="3"/>
  <c r="E916" i="3"/>
  <c r="D916" i="3"/>
  <c r="E877" i="3"/>
  <c r="D877" i="3"/>
  <c r="D880" i="3"/>
  <c r="E880" i="3"/>
  <c r="E875" i="3"/>
  <c r="D875" i="3"/>
  <c r="E837" i="3"/>
  <c r="D837" i="3"/>
  <c r="E834" i="3"/>
  <c r="D834" i="3"/>
  <c r="D839" i="3"/>
  <c r="E839" i="3"/>
  <c r="E792" i="3"/>
  <c r="D792" i="3"/>
  <c r="E798" i="3"/>
  <c r="D798" i="3"/>
  <c r="E757" i="3"/>
  <c r="D757" i="3"/>
  <c r="E756" i="3"/>
  <c r="D756" i="3"/>
  <c r="E717" i="3"/>
  <c r="D717" i="3"/>
  <c r="D720" i="3"/>
  <c r="E720" i="3"/>
  <c r="E715" i="3"/>
  <c r="D715" i="3"/>
  <c r="E677" i="3"/>
  <c r="D677" i="3"/>
  <c r="E674" i="3"/>
  <c r="D674" i="3"/>
  <c r="E679" i="3"/>
  <c r="D679" i="3"/>
  <c r="E632" i="3"/>
  <c r="D632" i="3"/>
  <c r="E638" i="3"/>
  <c r="D638" i="3"/>
  <c r="E597" i="3"/>
  <c r="D597" i="3"/>
  <c r="E596" i="3"/>
  <c r="D596" i="3"/>
  <c r="E557" i="3"/>
  <c r="D557" i="3"/>
  <c r="D560" i="3"/>
  <c r="E560" i="3"/>
  <c r="E555" i="3"/>
  <c r="D555" i="3"/>
  <c r="E517" i="3"/>
  <c r="D517" i="3"/>
  <c r="E514" i="3"/>
  <c r="D514" i="3"/>
  <c r="E519" i="3"/>
  <c r="D519" i="3"/>
  <c r="E476" i="3"/>
  <c r="D476" i="3"/>
  <c r="E478" i="3"/>
  <c r="D478" i="3"/>
  <c r="E439" i="3"/>
  <c r="D439" i="3"/>
  <c r="E433" i="3"/>
  <c r="D433" i="3"/>
  <c r="E394" i="3"/>
  <c r="D394" i="3"/>
  <c r="E392" i="3"/>
  <c r="D392" i="3"/>
  <c r="E397" i="3"/>
  <c r="D397" i="3"/>
  <c r="E358" i="3"/>
  <c r="D358" i="3"/>
  <c r="E356" i="3"/>
  <c r="D356" i="3"/>
  <c r="D361" i="3"/>
  <c r="E361" i="3"/>
  <c r="E315" i="3"/>
  <c r="D315" i="3"/>
  <c r="E319" i="3"/>
  <c r="D319" i="3"/>
  <c r="E279" i="3"/>
  <c r="D279" i="3"/>
  <c r="F272" i="3"/>
  <c r="D200" i="3"/>
  <c r="E200" i="3"/>
  <c r="E201" i="3"/>
  <c r="D201" i="3"/>
  <c r="D79" i="3"/>
  <c r="E79" i="3"/>
  <c r="E41" i="3"/>
  <c r="D41" i="3"/>
  <c r="D246" i="3"/>
  <c r="E4506" i="3"/>
  <c r="D4506" i="3"/>
  <c r="E4509" i="3"/>
  <c r="D4509" i="3"/>
  <c r="D4466" i="3"/>
  <c r="E4466" i="3"/>
  <c r="E4462" i="3"/>
  <c r="D4462" i="3"/>
  <c r="E4463" i="3"/>
  <c r="D4463" i="3"/>
  <c r="E4422" i="3"/>
  <c r="D4422" i="3"/>
  <c r="D4430" i="3"/>
  <c r="E4430" i="3"/>
  <c r="E4427" i="3"/>
  <c r="D4427" i="3"/>
  <c r="E4382" i="3"/>
  <c r="D4382" i="3"/>
  <c r="D4391" i="3"/>
  <c r="E4391" i="3"/>
  <c r="E4348" i="3"/>
  <c r="D4348" i="3"/>
  <c r="E4349" i="3"/>
  <c r="D4349" i="3"/>
  <c r="E4306" i="3"/>
  <c r="D4306" i="3"/>
  <c r="D4303" i="3"/>
  <c r="E4303" i="3"/>
  <c r="D4268" i="3"/>
  <c r="E4268" i="3"/>
  <c r="E4269" i="3"/>
  <c r="D4269" i="3"/>
  <c r="D4267" i="3"/>
  <c r="E4267" i="3"/>
  <c r="E4226" i="3"/>
  <c r="D4226" i="3"/>
  <c r="D4222" i="3"/>
  <c r="E4222" i="3"/>
  <c r="D4231" i="3"/>
  <c r="E4231" i="3"/>
  <c r="E4182" i="3"/>
  <c r="D4182" i="3"/>
  <c r="D4190" i="3"/>
  <c r="E4190" i="3"/>
  <c r="E4142" i="3"/>
  <c r="D4142" i="3"/>
  <c r="D4150" i="3"/>
  <c r="E4150" i="3"/>
  <c r="D4105" i="3"/>
  <c r="E4105" i="3"/>
  <c r="D4104" i="3"/>
  <c r="E4104" i="3"/>
  <c r="D4066" i="3"/>
  <c r="E4066" i="3"/>
  <c r="E4068" i="3"/>
  <c r="D4068" i="3"/>
  <c r="E4029" i="3"/>
  <c r="D4029" i="3"/>
  <c r="E4025" i="3"/>
  <c r="D4025" i="3"/>
  <c r="E3985" i="3"/>
  <c r="D3985" i="3"/>
  <c r="E3982" i="3"/>
  <c r="D3982" i="3"/>
  <c r="D3991" i="3"/>
  <c r="E3991" i="3"/>
  <c r="E3945" i="3"/>
  <c r="D3945" i="3"/>
  <c r="E3943" i="3"/>
  <c r="D3943" i="3"/>
  <c r="E3944" i="3"/>
  <c r="D3944" i="3"/>
  <c r="D3911" i="3"/>
  <c r="E3911" i="3"/>
  <c r="E3910" i="3"/>
  <c r="D3910" i="3"/>
  <c r="E3908" i="3"/>
  <c r="D3908" i="3"/>
  <c r="E3865" i="3"/>
  <c r="D3865" i="3"/>
  <c r="E3830" i="3"/>
  <c r="D3830" i="3"/>
  <c r="E3829" i="3"/>
  <c r="D3829" i="3"/>
  <c r="E3831" i="3"/>
  <c r="D3831" i="3"/>
  <c r="E3789" i="3"/>
  <c r="D3789" i="3"/>
  <c r="E3790" i="3"/>
  <c r="D3790" i="3"/>
  <c r="E3784" i="3"/>
  <c r="D3784" i="3"/>
  <c r="E3746" i="3"/>
  <c r="D3746" i="3"/>
  <c r="E3747" i="3"/>
  <c r="D3747" i="3"/>
  <c r="E3748" i="3"/>
  <c r="D3748" i="3"/>
  <c r="E3709" i="3"/>
  <c r="D3709" i="3"/>
  <c r="E3708" i="3"/>
  <c r="D3708" i="3"/>
  <c r="D3663" i="3"/>
  <c r="E3663" i="3"/>
  <c r="D3662" i="3"/>
  <c r="E3662" i="3"/>
  <c r="D3628" i="3"/>
  <c r="E3628" i="3"/>
  <c r="E3629" i="3"/>
  <c r="D3629" i="3"/>
  <c r="E3626" i="3"/>
  <c r="D3626" i="3"/>
  <c r="D3583" i="3"/>
  <c r="E3583" i="3"/>
  <c r="D3590" i="3"/>
  <c r="E3590" i="3"/>
  <c r="D3549" i="3"/>
  <c r="E3549" i="3"/>
  <c r="E3548" i="3"/>
  <c r="D3548" i="3"/>
  <c r="D3507" i="3"/>
  <c r="E3507" i="3"/>
  <c r="D3503" i="3"/>
  <c r="E3503" i="3"/>
  <c r="E3502" i="3"/>
  <c r="D3502" i="3"/>
  <c r="E3463" i="3"/>
  <c r="D3463" i="3"/>
  <c r="D3469" i="3"/>
  <c r="E3469" i="3"/>
  <c r="D3466" i="3"/>
  <c r="E3466" i="3"/>
  <c r="E3423" i="3"/>
  <c r="D3423" i="3"/>
  <c r="D3430" i="3"/>
  <c r="E3430" i="3"/>
  <c r="E3389" i="3"/>
  <c r="D3389" i="3"/>
  <c r="E3388" i="3"/>
  <c r="D3388" i="3"/>
  <c r="D3347" i="3"/>
  <c r="E3347" i="3"/>
  <c r="D3343" i="3"/>
  <c r="E3343" i="3"/>
  <c r="E3342" i="3"/>
  <c r="D3342" i="3"/>
  <c r="D3303" i="3"/>
  <c r="E3303" i="3"/>
  <c r="D3309" i="3"/>
  <c r="E3309" i="3"/>
  <c r="D3306" i="3"/>
  <c r="E3306" i="3"/>
  <c r="E3263" i="3"/>
  <c r="D3263" i="3"/>
  <c r="E3270" i="3"/>
  <c r="D3270" i="3"/>
  <c r="D3229" i="3"/>
  <c r="E3229" i="3"/>
  <c r="E3228" i="3"/>
  <c r="D3228" i="3"/>
  <c r="D3183" i="3"/>
  <c r="E3183" i="3"/>
  <c r="E3182" i="3"/>
  <c r="D3182" i="3"/>
  <c r="E3148" i="3"/>
  <c r="D3148" i="3"/>
  <c r="D3149" i="3"/>
  <c r="E3149" i="3"/>
  <c r="D3146" i="3"/>
  <c r="E3146" i="3"/>
  <c r="D3103" i="3"/>
  <c r="E3103" i="3"/>
  <c r="D3110" i="3"/>
  <c r="E3110" i="3"/>
  <c r="D3065" i="3"/>
  <c r="E3065" i="3"/>
  <c r="E3068" i="3"/>
  <c r="D3068" i="3"/>
  <c r="E3028" i="3"/>
  <c r="D3028" i="3"/>
  <c r="E3024" i="3"/>
  <c r="D3024" i="3"/>
  <c r="E3022" i="3"/>
  <c r="D3022" i="3"/>
  <c r="D2984" i="3"/>
  <c r="E2984" i="3"/>
  <c r="D2991" i="3"/>
  <c r="E2991" i="3"/>
  <c r="D2986" i="3"/>
  <c r="E2986" i="3"/>
  <c r="E2950" i="3"/>
  <c r="D2950" i="3"/>
  <c r="E2943" i="3"/>
  <c r="D2943" i="3"/>
  <c r="D2948" i="3"/>
  <c r="E2948" i="3"/>
  <c r="E2907" i="3"/>
  <c r="D2907" i="3"/>
  <c r="D2870" i="3"/>
  <c r="E2870" i="3"/>
  <c r="D2865" i="3"/>
  <c r="E2865" i="3"/>
  <c r="D2871" i="3"/>
  <c r="E2871" i="3"/>
  <c r="E2822" i="3"/>
  <c r="D2822" i="3"/>
  <c r="D2829" i="3"/>
  <c r="E2829" i="3"/>
  <c r="D2824" i="3"/>
  <c r="E2824" i="3"/>
  <c r="D2790" i="3"/>
  <c r="E2790" i="3"/>
  <c r="E2783" i="3"/>
  <c r="D2783" i="3"/>
  <c r="E2788" i="3"/>
  <c r="D2788" i="3"/>
  <c r="E2747" i="3"/>
  <c r="D2747" i="3"/>
  <c r="E2710" i="3"/>
  <c r="D2710" i="3"/>
  <c r="E2705" i="3"/>
  <c r="D2705" i="3"/>
  <c r="D2711" i="3"/>
  <c r="E2711" i="3"/>
  <c r="D2662" i="3"/>
  <c r="E2662" i="3"/>
  <c r="E2669" i="3"/>
  <c r="D2669" i="3"/>
  <c r="D2664" i="3"/>
  <c r="E2664" i="3"/>
  <c r="D2630" i="3"/>
  <c r="E2630" i="3"/>
  <c r="E2623" i="3"/>
  <c r="D2623" i="3"/>
  <c r="D2628" i="3"/>
  <c r="E2628" i="3"/>
  <c r="E2587" i="3"/>
  <c r="D2587" i="3"/>
  <c r="D2542" i="3"/>
  <c r="E2542" i="3"/>
  <c r="D2545" i="3"/>
  <c r="E2545" i="3"/>
  <c r="D2551" i="3"/>
  <c r="E2551" i="3"/>
  <c r="D2505" i="3"/>
  <c r="E2505" i="3"/>
  <c r="E2510" i="3"/>
  <c r="D2510" i="3"/>
  <c r="D2504" i="3"/>
  <c r="E2504" i="3"/>
  <c r="D2465" i="3"/>
  <c r="E2465" i="3"/>
  <c r="D2466" i="3"/>
  <c r="E2466" i="3"/>
  <c r="E2468" i="3"/>
  <c r="D2468" i="3"/>
  <c r="D2424" i="3"/>
  <c r="E2424" i="3"/>
  <c r="D2430" i="3"/>
  <c r="E2430" i="3"/>
  <c r="D2385" i="3"/>
  <c r="E2385" i="3"/>
  <c r="E2388" i="3"/>
  <c r="D2388" i="3"/>
  <c r="E2383" i="3"/>
  <c r="D2383" i="3"/>
  <c r="D2345" i="3"/>
  <c r="E2345" i="3"/>
  <c r="E2342" i="3"/>
  <c r="D2342" i="3"/>
  <c r="E2347" i="3"/>
  <c r="D2347" i="3"/>
  <c r="D2305" i="3"/>
  <c r="E2305" i="3"/>
  <c r="D2306" i="3"/>
  <c r="E2306" i="3"/>
  <c r="D2311" i="3"/>
  <c r="E2311" i="3"/>
  <c r="D2264" i="3"/>
  <c r="E2264" i="3"/>
  <c r="E2270" i="3"/>
  <c r="D2270" i="3"/>
  <c r="D2225" i="3"/>
  <c r="E2225" i="3"/>
  <c r="D2228" i="3"/>
  <c r="E2228" i="3"/>
  <c r="E2223" i="3"/>
  <c r="D2223" i="3"/>
  <c r="D2185" i="3"/>
  <c r="E2185" i="3"/>
  <c r="D2182" i="3"/>
  <c r="E2182" i="3"/>
  <c r="E2187" i="3"/>
  <c r="D2187" i="3"/>
  <c r="E2145" i="3"/>
  <c r="D2145" i="3"/>
  <c r="E2146" i="3"/>
  <c r="D2146" i="3"/>
  <c r="D2151" i="3"/>
  <c r="E2151" i="3"/>
  <c r="E2104" i="3"/>
  <c r="D2104" i="3"/>
  <c r="D2110" i="3"/>
  <c r="E2110" i="3"/>
  <c r="E2065" i="3"/>
  <c r="D2065" i="3"/>
  <c r="D2068" i="3"/>
  <c r="E2068" i="3"/>
  <c r="E2063" i="3"/>
  <c r="D2063" i="3"/>
  <c r="E2025" i="3"/>
  <c r="D2025" i="3"/>
  <c r="E2022" i="3"/>
  <c r="D2022" i="3"/>
  <c r="E2027" i="3"/>
  <c r="D2027" i="3"/>
  <c r="E1985" i="3"/>
  <c r="D1985" i="3"/>
  <c r="E1986" i="3"/>
  <c r="D1986" i="3"/>
  <c r="D1991" i="3"/>
  <c r="E1991" i="3"/>
  <c r="E1944" i="3"/>
  <c r="D1944" i="3"/>
  <c r="E1950" i="3"/>
  <c r="D1950" i="3"/>
  <c r="E1905" i="3"/>
  <c r="D1905" i="3"/>
  <c r="E1908" i="3"/>
  <c r="D1908" i="3"/>
  <c r="D1903" i="3"/>
  <c r="E1903" i="3"/>
  <c r="E1865" i="3"/>
  <c r="D1865" i="3"/>
  <c r="E1862" i="3"/>
  <c r="D1862" i="3"/>
  <c r="E1867" i="3"/>
  <c r="D1867" i="3"/>
  <c r="E1825" i="3"/>
  <c r="D1825" i="3"/>
  <c r="E1826" i="3"/>
  <c r="D1826" i="3"/>
  <c r="E1831" i="3"/>
  <c r="D1831" i="3"/>
  <c r="E1784" i="3"/>
  <c r="D1784" i="3"/>
  <c r="E1790" i="3"/>
  <c r="D1790" i="3"/>
  <c r="E1745" i="3"/>
  <c r="D1745" i="3"/>
  <c r="E1748" i="3"/>
  <c r="D1748" i="3"/>
  <c r="E1743" i="3"/>
  <c r="D1743" i="3"/>
  <c r="E1705" i="3"/>
  <c r="D1705" i="3"/>
  <c r="E1702" i="3"/>
  <c r="D1702" i="3"/>
  <c r="E1707" i="3"/>
  <c r="D1707" i="3"/>
  <c r="E1665" i="3"/>
  <c r="D1665" i="3"/>
  <c r="E1666" i="3"/>
  <c r="D1666" i="3"/>
  <c r="E1671" i="3"/>
  <c r="D1671" i="3"/>
  <c r="E1624" i="3"/>
  <c r="D1624" i="3"/>
  <c r="E1630" i="3"/>
  <c r="D1630" i="3"/>
  <c r="E1585" i="3"/>
  <c r="D1585" i="3"/>
  <c r="E1588" i="3"/>
  <c r="D1588" i="3"/>
  <c r="E1583" i="3"/>
  <c r="D1583" i="3"/>
  <c r="E1545" i="3"/>
  <c r="D1545" i="3"/>
  <c r="E1542" i="3"/>
  <c r="D1542" i="3"/>
  <c r="E1547" i="3"/>
  <c r="D1547" i="3"/>
  <c r="E1505" i="3"/>
  <c r="D1505" i="3"/>
  <c r="E1506" i="3"/>
  <c r="D1506" i="3"/>
  <c r="E1511" i="3"/>
  <c r="D1511" i="3"/>
  <c r="E1464" i="3"/>
  <c r="D1464" i="3"/>
  <c r="E1470" i="3"/>
  <c r="D1470" i="3"/>
  <c r="E1422" i="3"/>
  <c r="D1422" i="3"/>
  <c r="E1425" i="3"/>
  <c r="D1425" i="3"/>
  <c r="E1431" i="3"/>
  <c r="D1431" i="3"/>
  <c r="E1386" i="3"/>
  <c r="D1386" i="3"/>
  <c r="E1389" i="3"/>
  <c r="D1389" i="3"/>
  <c r="E1384" i="3"/>
  <c r="D1384" i="3"/>
  <c r="E1346" i="3"/>
  <c r="D1346" i="3"/>
  <c r="E1343" i="3"/>
  <c r="D1343" i="3"/>
  <c r="E1348" i="3"/>
  <c r="D1348" i="3"/>
  <c r="E1307" i="3"/>
  <c r="D1307" i="3"/>
  <c r="E1266" i="3"/>
  <c r="D1266" i="3"/>
  <c r="E1265" i="3"/>
  <c r="D1265" i="3"/>
  <c r="E1271" i="3"/>
  <c r="D1271" i="3"/>
  <c r="E1222" i="3"/>
  <c r="D1222" i="3"/>
  <c r="D1229" i="3"/>
  <c r="E1229" i="3"/>
  <c r="E1224" i="3"/>
  <c r="D1224" i="3"/>
  <c r="E1186" i="3"/>
  <c r="D1186" i="3"/>
  <c r="E1183" i="3"/>
  <c r="D1183" i="3"/>
  <c r="D1188" i="3"/>
  <c r="E1188" i="3"/>
  <c r="E1147" i="3"/>
  <c r="D1147" i="3"/>
  <c r="E1102" i="3"/>
  <c r="D1102" i="3"/>
  <c r="E1105" i="3"/>
  <c r="D1105" i="3"/>
  <c r="E1111" i="3"/>
  <c r="D1111" i="3"/>
  <c r="E1066" i="3"/>
  <c r="D1066" i="3"/>
  <c r="E1069" i="3"/>
  <c r="D1069" i="3"/>
  <c r="E1064" i="3"/>
  <c r="D1064" i="3"/>
  <c r="E1026" i="3"/>
  <c r="D1026" i="3"/>
  <c r="E1023" i="3"/>
  <c r="D1023" i="3"/>
  <c r="D1028" i="3"/>
  <c r="E1028" i="3"/>
  <c r="E987" i="3"/>
  <c r="D987" i="3"/>
  <c r="E942" i="3"/>
  <c r="D942" i="3"/>
  <c r="E945" i="3"/>
  <c r="D945" i="3"/>
  <c r="D951" i="3"/>
  <c r="E951" i="3"/>
  <c r="E906" i="3"/>
  <c r="D906" i="3"/>
  <c r="D909" i="3"/>
  <c r="E909" i="3"/>
  <c r="E904" i="3"/>
  <c r="D904" i="3"/>
  <c r="E866" i="3"/>
  <c r="D866" i="3"/>
  <c r="E863" i="3"/>
  <c r="D863" i="3"/>
  <c r="D868" i="3"/>
  <c r="E868" i="3"/>
  <c r="E827" i="3"/>
  <c r="D827" i="3"/>
  <c r="E782" i="3"/>
  <c r="D782" i="3"/>
  <c r="E785" i="3"/>
  <c r="D785" i="3"/>
  <c r="E791" i="3"/>
  <c r="D791" i="3"/>
  <c r="E742" i="3"/>
  <c r="D742" i="3"/>
  <c r="E749" i="3"/>
  <c r="D749" i="3"/>
  <c r="E744" i="3"/>
  <c r="D744" i="3"/>
  <c r="E706" i="3"/>
  <c r="D706" i="3"/>
  <c r="E703" i="3"/>
  <c r="D703" i="3"/>
  <c r="E708" i="3"/>
  <c r="D708" i="3"/>
  <c r="E667" i="3"/>
  <c r="D667" i="3"/>
  <c r="E622" i="3"/>
  <c r="D622" i="3"/>
  <c r="E625" i="3"/>
  <c r="D625" i="3"/>
  <c r="E631" i="3"/>
  <c r="D631" i="3"/>
  <c r="E586" i="3"/>
  <c r="D586" i="3"/>
  <c r="E589" i="3"/>
  <c r="D589" i="3"/>
  <c r="E584" i="3"/>
  <c r="D584" i="3"/>
  <c r="E546" i="3"/>
  <c r="D546" i="3"/>
  <c r="E543" i="3"/>
  <c r="D543" i="3"/>
  <c r="D548" i="3"/>
  <c r="E548" i="3"/>
  <c r="E507" i="3"/>
  <c r="D507" i="3"/>
  <c r="E469" i="3"/>
  <c r="D469" i="3"/>
  <c r="E466" i="3"/>
  <c r="D466" i="3"/>
  <c r="E427" i="3"/>
  <c r="D427" i="3"/>
  <c r="E425" i="3"/>
  <c r="D425" i="3"/>
  <c r="E426" i="3"/>
  <c r="D426" i="3"/>
  <c r="E387" i="3"/>
  <c r="D387" i="3"/>
  <c r="E389" i="3"/>
  <c r="D389" i="3"/>
  <c r="E390" i="3"/>
  <c r="D390" i="3"/>
  <c r="E344" i="3"/>
  <c r="D344" i="3"/>
  <c r="D348" i="3"/>
  <c r="E348" i="3"/>
  <c r="E303" i="3"/>
  <c r="D303" i="3"/>
  <c r="E302" i="3"/>
  <c r="D302" i="3"/>
  <c r="E231" i="3"/>
  <c r="D231" i="3"/>
  <c r="E229" i="3"/>
  <c r="D229" i="3"/>
  <c r="E230" i="3"/>
  <c r="D230" i="3"/>
  <c r="E191" i="3"/>
  <c r="D191" i="3"/>
  <c r="D148" i="3"/>
  <c r="E148" i="3"/>
  <c r="D104" i="3"/>
  <c r="D34" i="3"/>
  <c r="E4493" i="3"/>
  <c r="D4493" i="3"/>
  <c r="D4499" i="3"/>
  <c r="E4499" i="3"/>
  <c r="E4453" i="3"/>
  <c r="D4453" i="3"/>
  <c r="D4454" i="3"/>
  <c r="E4454" i="3"/>
  <c r="D4452" i="3"/>
  <c r="E4452" i="3"/>
  <c r="D4419" i="3"/>
  <c r="E4419" i="3"/>
  <c r="E4418" i="3"/>
  <c r="D4418" i="3"/>
  <c r="E4416" i="3"/>
  <c r="D4416" i="3"/>
  <c r="D4374" i="3"/>
  <c r="E4374" i="3"/>
  <c r="E4373" i="3"/>
  <c r="D4373" i="3"/>
  <c r="E4380" i="3"/>
  <c r="D4380" i="3"/>
  <c r="D4335" i="3"/>
  <c r="E4335" i="3"/>
  <c r="E4339" i="3"/>
  <c r="D4339" i="3"/>
  <c r="E4293" i="3"/>
  <c r="D4293" i="3"/>
  <c r="E4299" i="3"/>
  <c r="D4299" i="3"/>
  <c r="E4292" i="3"/>
  <c r="D4292" i="3"/>
  <c r="E4254" i="3"/>
  <c r="D4254" i="3"/>
  <c r="E4255" i="3"/>
  <c r="D4255" i="3"/>
  <c r="E4256" i="3"/>
  <c r="D4256" i="3"/>
  <c r="E4215" i="3"/>
  <c r="D4215" i="3"/>
  <c r="D4213" i="3"/>
  <c r="E4213" i="3"/>
  <c r="E4220" i="3"/>
  <c r="D4220" i="3"/>
  <c r="D4173" i="3"/>
  <c r="E4173" i="3"/>
  <c r="E4175" i="3"/>
  <c r="D4175" i="3"/>
  <c r="E4139" i="3"/>
  <c r="D4139" i="3"/>
  <c r="D4133" i="3"/>
  <c r="E4133" i="3"/>
  <c r="E4141" i="3"/>
  <c r="D4141" i="3"/>
  <c r="D4094" i="3"/>
  <c r="E4094" i="3"/>
  <c r="E4099" i="3"/>
  <c r="D4099" i="3"/>
  <c r="D4097" i="3"/>
  <c r="E4097" i="3"/>
  <c r="E4054" i="3"/>
  <c r="D4054" i="3"/>
  <c r="E4061" i="3"/>
  <c r="D4061" i="3"/>
  <c r="E4012" i="3"/>
  <c r="D4012" i="3"/>
  <c r="D4020" i="3"/>
  <c r="E4020" i="3"/>
  <c r="D3979" i="3"/>
  <c r="E3979" i="3"/>
  <c r="E3980" i="3"/>
  <c r="D3980" i="3"/>
  <c r="E3973" i="3"/>
  <c r="D3973" i="3"/>
  <c r="D3940" i="3"/>
  <c r="E3940" i="3"/>
  <c r="E3936" i="3"/>
  <c r="D3936" i="3"/>
  <c r="E3937" i="3"/>
  <c r="D3937" i="3"/>
  <c r="D3898" i="3"/>
  <c r="E3898" i="3"/>
  <c r="D3894" i="3"/>
  <c r="E3894" i="3"/>
  <c r="E3901" i="3"/>
  <c r="D3901" i="3"/>
  <c r="D3854" i="3"/>
  <c r="E3854" i="3"/>
  <c r="E3860" i="3"/>
  <c r="D3860" i="3"/>
  <c r="D3818" i="3"/>
  <c r="E3818" i="3"/>
  <c r="E3812" i="3"/>
  <c r="D3812" i="3"/>
  <c r="D3813" i="3"/>
  <c r="E3813" i="3"/>
  <c r="E3775" i="3"/>
  <c r="D3775" i="3"/>
  <c r="D3780" i="3"/>
  <c r="E3780" i="3"/>
  <c r="E3777" i="3"/>
  <c r="D3777" i="3"/>
  <c r="E3732" i="3"/>
  <c r="D3732" i="3"/>
  <c r="D3736" i="3"/>
  <c r="E3736" i="3"/>
  <c r="E3741" i="3"/>
  <c r="D3741" i="3"/>
  <c r="E3700" i="3"/>
  <c r="D3700" i="3"/>
  <c r="E3698" i="3"/>
  <c r="D3698" i="3"/>
  <c r="D3657" i="3"/>
  <c r="E3657" i="3"/>
  <c r="D3653" i="3"/>
  <c r="E3653" i="3"/>
  <c r="E3613" i="3"/>
  <c r="D3613" i="3"/>
  <c r="E3620" i="3"/>
  <c r="D3620" i="3"/>
  <c r="D3615" i="3"/>
  <c r="E3615" i="3"/>
  <c r="E3573" i="3"/>
  <c r="D3573" i="3"/>
  <c r="E3572" i="3"/>
  <c r="D3572" i="3"/>
  <c r="E3579" i="3"/>
  <c r="D3579" i="3"/>
  <c r="D3540" i="3"/>
  <c r="E3540" i="3"/>
  <c r="E3538" i="3"/>
  <c r="D3538" i="3"/>
  <c r="E3492" i="3"/>
  <c r="D3492" i="3"/>
  <c r="E3493" i="3"/>
  <c r="D3493" i="3"/>
  <c r="E3458" i="3"/>
  <c r="D3458" i="3"/>
  <c r="D3460" i="3"/>
  <c r="E3460" i="3"/>
  <c r="D3455" i="3"/>
  <c r="E3455" i="3"/>
  <c r="D3413" i="3"/>
  <c r="E3413" i="3"/>
  <c r="E3412" i="3"/>
  <c r="D3412" i="3"/>
  <c r="E3419" i="3"/>
  <c r="D3419" i="3"/>
  <c r="D3380" i="3"/>
  <c r="E3380" i="3"/>
  <c r="D3378" i="3"/>
  <c r="E3378" i="3"/>
  <c r="E3332" i="3"/>
  <c r="D3332" i="3"/>
  <c r="E3333" i="3"/>
  <c r="D3333" i="3"/>
  <c r="E3298" i="3"/>
  <c r="D3298" i="3"/>
  <c r="D3300" i="3"/>
  <c r="E3300" i="3"/>
  <c r="E3295" i="3"/>
  <c r="D3295" i="3"/>
  <c r="E3253" i="3"/>
  <c r="D3253" i="3"/>
  <c r="D3252" i="3"/>
  <c r="E3252" i="3"/>
  <c r="D3259" i="3"/>
  <c r="E3259" i="3"/>
  <c r="D3220" i="3"/>
  <c r="E3220" i="3"/>
  <c r="D3218" i="3"/>
  <c r="E3218" i="3"/>
  <c r="E3177" i="3"/>
  <c r="D3177" i="3"/>
  <c r="D3173" i="3"/>
  <c r="E3173" i="3"/>
  <c r="E3133" i="3"/>
  <c r="D3133" i="3"/>
  <c r="D3140" i="3"/>
  <c r="E3140" i="3"/>
  <c r="D3135" i="3"/>
  <c r="E3135" i="3"/>
  <c r="D3093" i="3"/>
  <c r="E3093" i="3"/>
  <c r="D3092" i="3"/>
  <c r="E3092" i="3"/>
  <c r="D3099" i="3"/>
  <c r="E3099" i="3"/>
  <c r="E3056" i="3"/>
  <c r="D3056" i="3"/>
  <c r="D3058" i="3"/>
  <c r="E3058" i="3"/>
  <c r="D3013" i="3"/>
  <c r="E3013" i="3"/>
  <c r="D3014" i="3"/>
  <c r="E3014" i="3"/>
  <c r="E2980" i="3"/>
  <c r="D2980" i="3"/>
  <c r="D2981" i="3"/>
  <c r="E2981" i="3"/>
  <c r="E2975" i="3"/>
  <c r="D2975" i="3"/>
  <c r="E2935" i="3"/>
  <c r="D2935" i="3"/>
  <c r="E2936" i="3"/>
  <c r="D2936" i="3"/>
  <c r="D2941" i="3"/>
  <c r="E2941" i="3"/>
  <c r="D2894" i="3"/>
  <c r="E2894" i="3"/>
  <c r="E2900" i="3"/>
  <c r="D2900" i="3"/>
  <c r="E2855" i="3"/>
  <c r="D2855" i="3"/>
  <c r="D2858" i="3"/>
  <c r="E2858" i="3"/>
  <c r="E2853" i="3"/>
  <c r="D2853" i="3"/>
  <c r="E2815" i="3"/>
  <c r="D2815" i="3"/>
  <c r="D2812" i="3"/>
  <c r="E2812" i="3"/>
  <c r="E2817" i="3"/>
  <c r="D2817" i="3"/>
  <c r="E2775" i="3"/>
  <c r="D2775" i="3"/>
  <c r="E2776" i="3"/>
  <c r="D2776" i="3"/>
  <c r="E2781" i="3"/>
  <c r="D2781" i="3"/>
  <c r="D2734" i="3"/>
  <c r="E2734" i="3"/>
  <c r="E2740" i="3"/>
  <c r="D2740" i="3"/>
  <c r="E2695" i="3"/>
  <c r="D2695" i="3"/>
  <c r="D2698" i="3"/>
  <c r="E2698" i="3"/>
  <c r="E2693" i="3"/>
  <c r="D2693" i="3"/>
  <c r="E2655" i="3"/>
  <c r="D2655" i="3"/>
  <c r="E2652" i="3"/>
  <c r="D2652" i="3"/>
  <c r="D2657" i="3"/>
  <c r="E2657" i="3"/>
  <c r="E2615" i="3"/>
  <c r="D2615" i="3"/>
  <c r="D2616" i="3"/>
  <c r="E2616" i="3"/>
  <c r="D2621" i="3"/>
  <c r="E2621" i="3"/>
  <c r="E2574" i="3"/>
  <c r="D2574" i="3"/>
  <c r="E2580" i="3"/>
  <c r="D2580" i="3"/>
  <c r="E2535" i="3"/>
  <c r="D2535" i="3"/>
  <c r="D2539" i="3"/>
  <c r="E2539" i="3"/>
  <c r="E2533" i="3"/>
  <c r="D2533" i="3"/>
  <c r="D2492" i="3"/>
  <c r="E2492" i="3"/>
  <c r="D2497" i="3"/>
  <c r="E2497" i="3"/>
  <c r="E2453" i="3"/>
  <c r="D2453" i="3"/>
  <c r="E2455" i="3"/>
  <c r="D2455" i="3"/>
  <c r="E2460" i="3"/>
  <c r="D2460" i="3"/>
  <c r="D2417" i="3"/>
  <c r="E2417" i="3"/>
  <c r="D2419" i="3"/>
  <c r="E2419" i="3"/>
  <c r="D2374" i="3"/>
  <c r="E2374" i="3"/>
  <c r="D2381" i="3"/>
  <c r="E2381" i="3"/>
  <c r="D2372" i="3"/>
  <c r="E2372" i="3"/>
  <c r="D2334" i="3"/>
  <c r="E2334" i="3"/>
  <c r="D2336" i="3"/>
  <c r="E2336" i="3"/>
  <c r="D2293" i="3"/>
  <c r="E2293" i="3"/>
  <c r="E2295" i="3"/>
  <c r="D2295" i="3"/>
  <c r="E2300" i="3"/>
  <c r="D2300" i="3"/>
  <c r="E2257" i="3"/>
  <c r="D2257" i="3"/>
  <c r="D2259" i="3"/>
  <c r="E2259" i="3"/>
  <c r="D2214" i="3"/>
  <c r="E2214" i="3"/>
  <c r="D2221" i="3"/>
  <c r="E2221" i="3"/>
  <c r="D2212" i="3"/>
  <c r="E2212" i="3"/>
  <c r="E2174" i="3"/>
  <c r="D2174" i="3"/>
  <c r="E2176" i="3"/>
  <c r="D2176" i="3"/>
  <c r="E2133" i="3"/>
  <c r="D2133" i="3"/>
  <c r="E2135" i="3"/>
  <c r="D2135" i="3"/>
  <c r="E2140" i="3"/>
  <c r="D2140" i="3"/>
  <c r="E2097" i="3"/>
  <c r="D2097" i="3"/>
  <c r="D2099" i="3"/>
  <c r="E2099" i="3"/>
  <c r="E2054" i="3"/>
  <c r="D2054" i="3"/>
  <c r="D2061" i="3"/>
  <c r="E2061" i="3"/>
  <c r="E2052" i="3"/>
  <c r="D2052" i="3"/>
  <c r="E2014" i="3"/>
  <c r="D2014" i="3"/>
  <c r="E2016" i="3"/>
  <c r="D2016" i="3"/>
  <c r="E1973" i="3"/>
  <c r="D1973" i="3"/>
  <c r="E1975" i="3"/>
  <c r="D1975" i="3"/>
  <c r="D1980" i="3"/>
  <c r="E1980" i="3"/>
  <c r="E1937" i="3"/>
  <c r="D1937" i="3"/>
  <c r="D1939" i="3"/>
  <c r="E1939" i="3"/>
  <c r="E1894" i="3"/>
  <c r="D1894" i="3"/>
  <c r="D1901" i="3"/>
  <c r="E1901" i="3"/>
  <c r="E1892" i="3"/>
  <c r="D1892" i="3"/>
  <c r="E1854" i="3"/>
  <c r="D1854" i="3"/>
  <c r="E1856" i="3"/>
  <c r="D1856" i="3"/>
  <c r="E1813" i="3"/>
  <c r="D1813" i="3"/>
  <c r="E1815" i="3"/>
  <c r="D1815" i="3"/>
  <c r="D1820" i="3"/>
  <c r="E1820" i="3"/>
  <c r="E1777" i="3"/>
  <c r="D1777" i="3"/>
  <c r="E1779" i="3"/>
  <c r="D1779" i="3"/>
  <c r="E1734" i="3"/>
  <c r="D1734" i="3"/>
  <c r="D1741" i="3"/>
  <c r="E1741" i="3"/>
  <c r="E1732" i="3"/>
  <c r="D1732" i="3"/>
  <c r="E1694" i="3"/>
  <c r="D1694" i="3"/>
  <c r="E1696" i="3"/>
  <c r="D1696" i="3"/>
  <c r="E1653" i="3"/>
  <c r="D1653" i="3"/>
  <c r="E1655" i="3"/>
  <c r="D1655" i="3"/>
  <c r="D1660" i="3"/>
  <c r="E1660" i="3"/>
  <c r="E1617" i="3"/>
  <c r="D1617" i="3"/>
  <c r="D1619" i="3"/>
  <c r="E1619" i="3"/>
  <c r="E1574" i="3"/>
  <c r="D1574" i="3"/>
  <c r="E1581" i="3"/>
  <c r="D1581" i="3"/>
  <c r="E1572" i="3"/>
  <c r="D1572" i="3"/>
  <c r="E1534" i="3"/>
  <c r="D1534" i="3"/>
  <c r="E1536" i="3"/>
  <c r="D1536" i="3"/>
  <c r="E1493" i="3"/>
  <c r="D1493" i="3"/>
  <c r="E1495" i="3"/>
  <c r="D1495" i="3"/>
  <c r="D1500" i="3"/>
  <c r="E1500" i="3"/>
  <c r="E1457" i="3"/>
  <c r="D1457" i="3"/>
  <c r="D1459" i="3"/>
  <c r="E1459" i="3"/>
  <c r="E1418" i="3"/>
  <c r="D1418" i="3"/>
  <c r="E1413" i="3"/>
  <c r="D1413" i="3"/>
  <c r="E1372" i="3"/>
  <c r="D1372" i="3"/>
  <c r="E1377" i="3"/>
  <c r="D1377" i="3"/>
  <c r="E1336" i="3"/>
  <c r="D1336" i="3"/>
  <c r="E1341" i="3"/>
  <c r="D1341" i="3"/>
  <c r="E1294" i="3"/>
  <c r="D1294" i="3"/>
  <c r="E1300" i="3"/>
  <c r="D1300" i="3"/>
  <c r="E1258" i="3"/>
  <c r="D1258" i="3"/>
  <c r="E1253" i="3"/>
  <c r="D1253" i="3"/>
  <c r="E1212" i="3"/>
  <c r="D1212" i="3"/>
  <c r="E1217" i="3"/>
  <c r="D1217" i="3"/>
  <c r="E1176" i="3"/>
  <c r="D1176" i="3"/>
  <c r="D1181" i="3"/>
  <c r="E1181" i="3"/>
  <c r="E1134" i="3"/>
  <c r="D1134" i="3"/>
  <c r="E1140" i="3"/>
  <c r="D1140" i="3"/>
  <c r="E1095" i="3"/>
  <c r="D1095" i="3"/>
  <c r="E1098" i="3"/>
  <c r="D1098" i="3"/>
  <c r="E1093" i="3"/>
  <c r="D1093" i="3"/>
  <c r="E1052" i="3"/>
  <c r="D1052" i="3"/>
  <c r="E1057" i="3"/>
  <c r="D1057" i="3"/>
  <c r="E1016" i="3"/>
  <c r="D1016" i="3"/>
  <c r="D1021" i="3"/>
  <c r="E1021" i="3"/>
  <c r="E974" i="3"/>
  <c r="D974" i="3"/>
  <c r="E980" i="3"/>
  <c r="D980" i="3"/>
  <c r="D938" i="3"/>
  <c r="E938" i="3"/>
  <c r="E933" i="3"/>
  <c r="D933" i="3"/>
  <c r="E892" i="3"/>
  <c r="D892" i="3"/>
  <c r="E897" i="3"/>
  <c r="D897" i="3"/>
  <c r="E856" i="3"/>
  <c r="D856" i="3"/>
  <c r="D861" i="3"/>
  <c r="E861" i="3"/>
  <c r="E814" i="3"/>
  <c r="D814" i="3"/>
  <c r="E820" i="3"/>
  <c r="D820" i="3"/>
  <c r="E778" i="3"/>
  <c r="D778" i="3"/>
  <c r="E773" i="3"/>
  <c r="D773" i="3"/>
  <c r="E732" i="3"/>
  <c r="D732" i="3"/>
  <c r="E737" i="3"/>
  <c r="D737" i="3"/>
  <c r="E696" i="3"/>
  <c r="D696" i="3"/>
  <c r="E701" i="3"/>
  <c r="D701" i="3"/>
  <c r="E654" i="3"/>
  <c r="D654" i="3"/>
  <c r="D660" i="3"/>
  <c r="E660" i="3"/>
  <c r="E615" i="3"/>
  <c r="D615" i="3"/>
  <c r="E618" i="3"/>
  <c r="D618" i="3"/>
  <c r="E613" i="3"/>
  <c r="D613" i="3"/>
  <c r="E572" i="3"/>
  <c r="D572" i="3"/>
  <c r="E577" i="3"/>
  <c r="D577" i="3"/>
  <c r="E536" i="3"/>
  <c r="D536" i="3"/>
  <c r="E541" i="3"/>
  <c r="D541" i="3"/>
  <c r="E499" i="3"/>
  <c r="D499" i="3"/>
  <c r="D500" i="3"/>
  <c r="E500" i="3"/>
  <c r="E453" i="3"/>
  <c r="D453" i="3"/>
  <c r="E461" i="3"/>
  <c r="D461" i="3"/>
  <c r="E412" i="3"/>
  <c r="D412" i="3"/>
  <c r="E414" i="3"/>
  <c r="D414" i="3"/>
  <c r="E415" i="3"/>
  <c r="D415" i="3"/>
  <c r="D380" i="3"/>
  <c r="E380" i="3"/>
  <c r="E378" i="3"/>
  <c r="D378" i="3"/>
  <c r="E379" i="3"/>
  <c r="D379" i="3"/>
  <c r="D340" i="3"/>
  <c r="E340" i="3"/>
  <c r="E333" i="3"/>
  <c r="D333" i="3"/>
  <c r="E297" i="3"/>
  <c r="D297" i="3"/>
  <c r="E301" i="3"/>
  <c r="D301" i="3"/>
  <c r="E218" i="3"/>
  <c r="D218" i="3"/>
  <c r="E219" i="3"/>
  <c r="D219" i="3"/>
  <c r="D180" i="3"/>
  <c r="E180" i="3"/>
  <c r="E178" i="3"/>
  <c r="D178" i="3"/>
  <c r="E101" i="3"/>
  <c r="D101" i="3"/>
  <c r="E59" i="3"/>
  <c r="D59" i="3"/>
  <c r="D4491" i="3"/>
  <c r="E4491" i="3"/>
  <c r="D4490" i="3"/>
  <c r="E4490" i="3"/>
  <c r="E4448" i="3"/>
  <c r="D4448" i="3"/>
  <c r="E4443" i="3"/>
  <c r="D4443" i="3"/>
  <c r="D4406" i="3"/>
  <c r="E4406" i="3"/>
  <c r="D4411" i="3"/>
  <c r="E4411" i="3"/>
  <c r="D4405" i="3"/>
  <c r="E4405" i="3"/>
  <c r="D4371" i="3"/>
  <c r="E4371" i="3"/>
  <c r="D4363" i="3"/>
  <c r="E4363" i="3"/>
  <c r="E4369" i="3"/>
  <c r="D4369" i="3"/>
  <c r="E4331" i="3"/>
  <c r="D4331" i="3"/>
  <c r="E4330" i="3"/>
  <c r="D4330" i="3"/>
  <c r="E4290" i="3"/>
  <c r="D4290" i="3"/>
  <c r="E4282" i="3"/>
  <c r="D4282" i="3"/>
  <c r="E4251" i="3"/>
  <c r="D4251" i="3"/>
  <c r="E4250" i="3"/>
  <c r="D4250" i="3"/>
  <c r="E4245" i="3"/>
  <c r="D4245" i="3"/>
  <c r="E4211" i="3"/>
  <c r="D4211" i="3"/>
  <c r="E4209" i="3"/>
  <c r="D4209" i="3"/>
  <c r="E4162" i="3"/>
  <c r="D4162" i="3"/>
  <c r="D4170" i="3"/>
  <c r="E4170" i="3"/>
  <c r="D4129" i="3"/>
  <c r="E4129" i="3"/>
  <c r="D4130" i="3"/>
  <c r="E4130" i="3"/>
  <c r="E4126" i="3"/>
  <c r="D4126" i="3"/>
  <c r="E4089" i="3"/>
  <c r="D4089" i="3"/>
  <c r="D4085" i="3"/>
  <c r="E4085" i="3"/>
  <c r="E4086" i="3"/>
  <c r="D4086" i="3"/>
  <c r="E4044" i="3"/>
  <c r="D4044" i="3"/>
  <c r="E4050" i="3"/>
  <c r="D4050" i="3"/>
  <c r="D4007" i="3"/>
  <c r="E4007" i="3"/>
  <c r="E4011" i="3"/>
  <c r="D4011" i="3"/>
  <c r="E3965" i="3"/>
  <c r="D3965" i="3"/>
  <c r="E3963" i="3"/>
  <c r="D3963" i="3"/>
  <c r="E3962" i="3"/>
  <c r="D3962" i="3"/>
  <c r="E3925" i="3"/>
  <c r="D3925" i="3"/>
  <c r="D3931" i="3"/>
  <c r="E3931" i="3"/>
  <c r="D3926" i="3"/>
  <c r="E3926" i="3"/>
  <c r="E3888" i="3"/>
  <c r="D3888" i="3"/>
  <c r="D3884" i="3"/>
  <c r="E3884" i="3"/>
  <c r="D3890" i="3"/>
  <c r="E3890" i="3"/>
  <c r="E3851" i="3"/>
  <c r="D3851" i="3"/>
  <c r="E3804" i="3"/>
  <c r="D3804" i="3"/>
  <c r="E3809" i="3"/>
  <c r="D3809" i="3"/>
  <c r="E3802" i="3"/>
  <c r="D3802" i="3"/>
  <c r="D3767" i="3"/>
  <c r="E3767" i="3"/>
  <c r="D3766" i="3"/>
  <c r="E3766" i="3"/>
  <c r="D3723" i="3"/>
  <c r="E3723" i="3"/>
  <c r="E3722" i="3"/>
  <c r="D3722" i="3"/>
  <c r="E3728" i="3"/>
  <c r="D3728" i="3"/>
  <c r="E3685" i="3"/>
  <c r="D3685" i="3"/>
  <c r="D3683" i="3"/>
  <c r="E3683" i="3"/>
  <c r="E3642" i="3"/>
  <c r="D3642" i="3"/>
  <c r="E3651" i="3"/>
  <c r="D3651" i="3"/>
  <c r="E3650" i="3"/>
  <c r="D3650" i="3"/>
  <c r="E3609" i="3"/>
  <c r="D3609" i="3"/>
  <c r="E3610" i="3"/>
  <c r="D3610" i="3"/>
  <c r="D3604" i="3"/>
  <c r="E3604" i="3"/>
  <c r="D3563" i="3"/>
  <c r="E3563" i="3"/>
  <c r="E3571" i="3"/>
  <c r="D3571" i="3"/>
  <c r="E3568" i="3"/>
  <c r="D3568" i="3"/>
  <c r="E3525" i="3"/>
  <c r="D3525" i="3"/>
  <c r="E3523" i="3"/>
  <c r="D3523" i="3"/>
  <c r="D3487" i="3"/>
  <c r="E3487" i="3"/>
  <c r="E3491" i="3"/>
  <c r="D3491" i="3"/>
  <c r="D3490" i="3"/>
  <c r="E3490" i="3"/>
  <c r="E3443" i="3"/>
  <c r="D3443" i="3"/>
  <c r="D3450" i="3"/>
  <c r="E3450" i="3"/>
  <c r="E3444" i="3"/>
  <c r="D3444" i="3"/>
  <c r="D3403" i="3"/>
  <c r="E3403" i="3"/>
  <c r="E3411" i="3"/>
  <c r="D3411" i="3"/>
  <c r="E3408" i="3"/>
  <c r="D3408" i="3"/>
  <c r="E3365" i="3"/>
  <c r="D3365" i="3"/>
  <c r="E3363" i="3"/>
  <c r="D3363" i="3"/>
  <c r="D3327" i="3"/>
  <c r="E3327" i="3"/>
  <c r="E3331" i="3"/>
  <c r="D3331" i="3"/>
  <c r="D3330" i="3"/>
  <c r="E3330" i="3"/>
  <c r="E3283" i="3"/>
  <c r="D3283" i="3"/>
  <c r="E3290" i="3"/>
  <c r="D3290" i="3"/>
  <c r="E3284" i="3"/>
  <c r="D3284" i="3"/>
  <c r="D3243" i="3"/>
  <c r="E3243" i="3"/>
  <c r="E3251" i="3"/>
  <c r="D3251" i="3"/>
  <c r="E3248" i="3"/>
  <c r="D3248" i="3"/>
  <c r="D3205" i="3"/>
  <c r="E3205" i="3"/>
  <c r="E3203" i="3"/>
  <c r="D3203" i="3"/>
  <c r="D3162" i="3"/>
  <c r="E3162" i="3"/>
  <c r="E3171" i="3"/>
  <c r="D3171" i="3"/>
  <c r="D3170" i="3"/>
  <c r="E3170" i="3"/>
  <c r="E3129" i="3"/>
  <c r="D3129" i="3"/>
  <c r="E3130" i="3"/>
  <c r="D3130" i="3"/>
  <c r="E3124" i="3"/>
  <c r="D3124" i="3"/>
  <c r="D3083" i="3"/>
  <c r="E3083" i="3"/>
  <c r="D3091" i="3"/>
  <c r="E3091" i="3"/>
  <c r="D3088" i="3"/>
  <c r="E3088" i="3"/>
  <c r="D3047" i="3"/>
  <c r="E3047" i="3"/>
  <c r="E3050" i="3"/>
  <c r="D3050" i="3"/>
  <c r="E3009" i="3"/>
  <c r="D3009" i="3"/>
  <c r="E3005" i="3"/>
  <c r="D3005" i="3"/>
  <c r="E3011" i="3"/>
  <c r="D3011" i="3"/>
  <c r="E2965" i="3"/>
  <c r="D2965" i="3"/>
  <c r="D2966" i="3"/>
  <c r="E2966" i="3"/>
  <c r="D2964" i="3"/>
  <c r="E2964" i="3"/>
  <c r="E2923" i="3"/>
  <c r="D2923" i="3"/>
  <c r="E2925" i="3"/>
  <c r="D2925" i="3"/>
  <c r="E2930" i="3"/>
  <c r="D2930" i="3"/>
  <c r="E2887" i="3"/>
  <c r="D2887" i="3"/>
  <c r="E2889" i="3"/>
  <c r="D2889" i="3"/>
  <c r="D2844" i="3"/>
  <c r="E2844" i="3"/>
  <c r="D2851" i="3"/>
  <c r="E2851" i="3"/>
  <c r="E2842" i="3"/>
  <c r="D2842" i="3"/>
  <c r="D2804" i="3"/>
  <c r="E2804" i="3"/>
  <c r="D2806" i="3"/>
  <c r="E2806" i="3"/>
  <c r="E2763" i="3"/>
  <c r="D2763" i="3"/>
  <c r="E2765" i="3"/>
  <c r="D2765" i="3"/>
  <c r="E2770" i="3"/>
  <c r="D2770" i="3"/>
  <c r="E2727" i="3"/>
  <c r="D2727" i="3"/>
  <c r="E2729" i="3"/>
  <c r="D2729" i="3"/>
  <c r="D2684" i="3"/>
  <c r="E2684" i="3"/>
  <c r="D2691" i="3"/>
  <c r="E2691" i="3"/>
  <c r="E2682" i="3"/>
  <c r="D2682" i="3"/>
  <c r="D2644" i="3"/>
  <c r="E2644" i="3"/>
  <c r="E2646" i="3"/>
  <c r="D2646" i="3"/>
  <c r="E2603" i="3"/>
  <c r="D2603" i="3"/>
  <c r="D2605" i="3"/>
  <c r="E2605" i="3"/>
  <c r="E2610" i="3"/>
  <c r="D2610" i="3"/>
  <c r="E2567" i="3"/>
  <c r="D2567" i="3"/>
  <c r="D2569" i="3"/>
  <c r="E2569" i="3"/>
  <c r="E2528" i="3"/>
  <c r="D2528" i="3"/>
  <c r="D2524" i="3"/>
  <c r="E2524" i="3"/>
  <c r="E2522" i="3"/>
  <c r="D2522" i="3"/>
  <c r="E2483" i="3"/>
  <c r="D2483" i="3"/>
  <c r="D2486" i="3"/>
  <c r="E2486" i="3"/>
  <c r="D2451" i="3"/>
  <c r="E2451" i="3"/>
  <c r="E2444" i="3"/>
  <c r="D2444" i="3"/>
  <c r="E2449" i="3"/>
  <c r="D2449" i="3"/>
  <c r="D2402" i="3"/>
  <c r="E2402" i="3"/>
  <c r="E2408" i="3"/>
  <c r="D2408" i="3"/>
  <c r="D2371" i="3"/>
  <c r="E2371" i="3"/>
  <c r="D2366" i="3"/>
  <c r="E2366" i="3"/>
  <c r="E2323" i="3"/>
  <c r="D2323" i="3"/>
  <c r="D2330" i="3"/>
  <c r="E2330" i="3"/>
  <c r="D2325" i="3"/>
  <c r="E2325" i="3"/>
  <c r="D2291" i="3"/>
  <c r="E2291" i="3"/>
  <c r="E2284" i="3"/>
  <c r="D2284" i="3"/>
  <c r="E2289" i="3"/>
  <c r="D2289" i="3"/>
  <c r="D2242" i="3"/>
  <c r="E2242" i="3"/>
  <c r="D2248" i="3"/>
  <c r="E2248" i="3"/>
  <c r="D2211" i="3"/>
  <c r="E2211" i="3"/>
  <c r="D2206" i="3"/>
  <c r="E2206" i="3"/>
  <c r="E2163" i="3"/>
  <c r="D2163" i="3"/>
  <c r="E2170" i="3"/>
  <c r="D2170" i="3"/>
  <c r="E2165" i="3"/>
  <c r="D2165" i="3"/>
  <c r="D2131" i="3"/>
  <c r="E2131" i="3"/>
  <c r="E2124" i="3"/>
  <c r="D2124" i="3"/>
  <c r="D2129" i="3"/>
  <c r="E2129" i="3"/>
  <c r="E2082" i="3"/>
  <c r="D2082" i="3"/>
  <c r="D2088" i="3"/>
  <c r="E2088" i="3"/>
  <c r="D2051" i="3"/>
  <c r="E2051" i="3"/>
  <c r="E2046" i="3"/>
  <c r="D2046" i="3"/>
  <c r="E2003" i="3"/>
  <c r="D2003" i="3"/>
  <c r="E2010" i="3"/>
  <c r="D2010" i="3"/>
  <c r="E2005" i="3"/>
  <c r="D2005" i="3"/>
  <c r="D1971" i="3"/>
  <c r="E1971" i="3"/>
  <c r="E1964" i="3"/>
  <c r="D1964" i="3"/>
  <c r="E1969" i="3"/>
  <c r="D1969" i="3"/>
  <c r="E1922" i="3"/>
  <c r="D1922" i="3"/>
  <c r="E1928" i="3"/>
  <c r="D1928" i="3"/>
  <c r="E1891" i="3"/>
  <c r="D1891" i="3"/>
  <c r="E1886" i="3"/>
  <c r="D1886" i="3"/>
  <c r="E1843" i="3"/>
  <c r="D1843" i="3"/>
  <c r="E1850" i="3"/>
  <c r="D1850" i="3"/>
  <c r="E1845" i="3"/>
  <c r="D1845" i="3"/>
  <c r="E1811" i="3"/>
  <c r="D1811" i="3"/>
  <c r="E1804" i="3"/>
  <c r="D1804" i="3"/>
  <c r="E1809" i="3"/>
  <c r="D1809" i="3"/>
  <c r="E1762" i="3"/>
  <c r="D1762" i="3"/>
  <c r="E1768" i="3"/>
  <c r="D1768" i="3"/>
  <c r="E1731" i="3"/>
  <c r="D1731" i="3"/>
  <c r="E1726" i="3"/>
  <c r="D1726" i="3"/>
  <c r="E1683" i="3"/>
  <c r="D1683" i="3"/>
  <c r="E1690" i="3"/>
  <c r="D1690" i="3"/>
  <c r="E1685" i="3"/>
  <c r="D1685" i="3"/>
  <c r="E1651" i="3"/>
  <c r="D1651" i="3"/>
  <c r="E1644" i="3"/>
  <c r="D1644" i="3"/>
  <c r="E1649" i="3"/>
  <c r="D1649" i="3"/>
  <c r="E1602" i="3"/>
  <c r="D1602" i="3"/>
  <c r="E1608" i="3"/>
  <c r="D1608" i="3"/>
  <c r="E1571" i="3"/>
  <c r="D1571" i="3"/>
  <c r="E1566" i="3"/>
  <c r="D1566" i="3"/>
  <c r="E1523" i="3"/>
  <c r="D1523" i="3"/>
  <c r="E1530" i="3"/>
  <c r="D1530" i="3"/>
  <c r="E1525" i="3"/>
  <c r="D1525" i="3"/>
  <c r="E1491" i="3"/>
  <c r="D1491" i="3"/>
  <c r="E1484" i="3"/>
  <c r="D1484" i="3"/>
  <c r="D1489" i="3"/>
  <c r="E1489" i="3"/>
  <c r="E1442" i="3"/>
  <c r="D1442" i="3"/>
  <c r="E1448" i="3"/>
  <c r="D1448" i="3"/>
  <c r="E1408" i="3"/>
  <c r="D1408" i="3"/>
  <c r="E1411" i="3"/>
  <c r="D1411" i="3"/>
  <c r="E1402" i="3"/>
  <c r="D1402" i="3"/>
  <c r="E1368" i="3"/>
  <c r="D1368" i="3"/>
  <c r="E1366" i="3"/>
  <c r="D1366" i="3"/>
  <c r="E1323" i="3"/>
  <c r="D1323" i="3"/>
  <c r="E1325" i="3"/>
  <c r="D1325" i="3"/>
  <c r="D1330" i="3"/>
  <c r="E1330" i="3"/>
  <c r="E1287" i="3"/>
  <c r="D1287" i="3"/>
  <c r="D1289" i="3"/>
  <c r="E1289" i="3"/>
  <c r="D1248" i="3"/>
  <c r="E1248" i="3"/>
  <c r="E1251" i="3"/>
  <c r="D1251" i="3"/>
  <c r="E1242" i="3"/>
  <c r="D1242" i="3"/>
  <c r="E1204" i="3"/>
  <c r="D1204" i="3"/>
  <c r="E1206" i="3"/>
  <c r="D1206" i="3"/>
  <c r="E1163" i="3"/>
  <c r="D1163" i="3"/>
  <c r="E1165" i="3"/>
  <c r="D1165" i="3"/>
  <c r="E1170" i="3"/>
  <c r="D1170" i="3"/>
  <c r="E1127" i="3"/>
  <c r="D1127" i="3"/>
  <c r="E1129" i="3"/>
  <c r="D1129" i="3"/>
  <c r="D1088" i="3"/>
  <c r="E1088" i="3"/>
  <c r="E1091" i="3"/>
  <c r="D1091" i="3"/>
  <c r="E1082" i="3"/>
  <c r="D1082" i="3"/>
  <c r="D1048" i="3"/>
  <c r="E1048" i="3"/>
  <c r="E1046" i="3"/>
  <c r="D1046" i="3"/>
  <c r="E1003" i="3"/>
  <c r="D1003" i="3"/>
  <c r="E1005" i="3"/>
  <c r="D1005" i="3"/>
  <c r="E1010" i="3"/>
  <c r="D1010" i="3"/>
  <c r="E967" i="3"/>
  <c r="D967" i="3"/>
  <c r="D969" i="3"/>
  <c r="E969" i="3"/>
  <c r="D928" i="3"/>
  <c r="E928" i="3"/>
  <c r="D931" i="3"/>
  <c r="E931" i="3"/>
  <c r="E922" i="3"/>
  <c r="D922" i="3"/>
  <c r="D888" i="3"/>
  <c r="E888" i="3"/>
  <c r="E886" i="3"/>
  <c r="D886" i="3"/>
  <c r="E843" i="3"/>
  <c r="D843" i="3"/>
  <c r="E845" i="3"/>
  <c r="D845" i="3"/>
  <c r="E850" i="3"/>
  <c r="D850" i="3"/>
  <c r="E807" i="3"/>
  <c r="D807" i="3"/>
  <c r="D809" i="3"/>
  <c r="E809" i="3"/>
  <c r="E768" i="3"/>
  <c r="D768" i="3"/>
  <c r="E771" i="3"/>
  <c r="D771" i="3"/>
  <c r="E762" i="3"/>
  <c r="D762" i="3"/>
  <c r="E728" i="3"/>
  <c r="D728" i="3"/>
  <c r="E726" i="3"/>
  <c r="D726" i="3"/>
  <c r="E683" i="3"/>
  <c r="D683" i="3"/>
  <c r="E685" i="3"/>
  <c r="D685" i="3"/>
  <c r="E690" i="3"/>
  <c r="D690" i="3"/>
  <c r="E647" i="3"/>
  <c r="D647" i="3"/>
  <c r="E649" i="3"/>
  <c r="D649" i="3"/>
  <c r="D608" i="3"/>
  <c r="E608" i="3"/>
  <c r="E611" i="3"/>
  <c r="D611" i="3"/>
  <c r="E602" i="3"/>
  <c r="D602" i="3"/>
  <c r="D568" i="3"/>
  <c r="E568" i="3"/>
  <c r="E566" i="3"/>
  <c r="D566" i="3"/>
  <c r="E523" i="3"/>
  <c r="D523" i="3"/>
  <c r="E525" i="3"/>
  <c r="D525" i="3"/>
  <c r="E530" i="3"/>
  <c r="D530" i="3"/>
  <c r="E484" i="3"/>
  <c r="D484" i="3"/>
  <c r="E489" i="3"/>
  <c r="D489" i="3"/>
  <c r="E442" i="3"/>
  <c r="D442" i="3"/>
  <c r="E450" i="3"/>
  <c r="D450" i="3"/>
  <c r="E446" i="3"/>
  <c r="D446" i="3"/>
  <c r="E403" i="3"/>
  <c r="D403" i="3"/>
  <c r="E404" i="3"/>
  <c r="D404" i="3"/>
  <c r="E365" i="3"/>
  <c r="D365" i="3"/>
  <c r="E367" i="3"/>
  <c r="D367" i="3"/>
  <c r="D368" i="3"/>
  <c r="E368" i="3"/>
  <c r="E329" i="3"/>
  <c r="D329" i="3"/>
  <c r="E327" i="3"/>
  <c r="D327" i="3"/>
  <c r="E290" i="3"/>
  <c r="D290" i="3"/>
  <c r="D208" i="3"/>
  <c r="E208" i="3"/>
  <c r="E171" i="3"/>
  <c r="D171" i="3"/>
  <c r="E130" i="3"/>
  <c r="D130" i="3"/>
  <c r="D4479" i="3"/>
  <c r="E4479" i="3"/>
  <c r="D4472" i="3"/>
  <c r="E4472" i="3"/>
  <c r="E4480" i="3"/>
  <c r="D4480" i="3"/>
  <c r="E4435" i="3"/>
  <c r="D4435" i="3"/>
  <c r="D4437" i="3"/>
  <c r="E4437" i="3"/>
  <c r="D4434" i="3"/>
  <c r="E4434" i="3"/>
  <c r="E4401" i="3"/>
  <c r="D4401" i="3"/>
  <c r="E4399" i="3"/>
  <c r="D4399" i="3"/>
  <c r="D4398" i="3"/>
  <c r="E4398" i="3"/>
  <c r="E4353" i="3"/>
  <c r="D4353" i="3"/>
  <c r="E4317" i="3"/>
  <c r="D4317" i="3"/>
  <c r="E4320" i="3"/>
  <c r="D4320" i="3"/>
  <c r="E4272" i="3"/>
  <c r="D4272" i="3"/>
  <c r="E4275" i="3"/>
  <c r="D4275" i="3"/>
  <c r="E4274" i="3"/>
  <c r="D4274" i="3"/>
  <c r="D4233" i="3"/>
  <c r="E4233" i="3"/>
  <c r="D4236" i="3"/>
  <c r="E4236" i="3"/>
  <c r="E4238" i="3"/>
  <c r="D4238" i="3"/>
  <c r="E4195" i="3"/>
  <c r="D4195" i="3"/>
  <c r="E4199" i="3"/>
  <c r="D4199" i="3"/>
  <c r="E4154" i="3"/>
  <c r="D4154" i="3"/>
  <c r="D4153" i="3"/>
  <c r="E4153" i="3"/>
  <c r="E4152" i="3"/>
  <c r="D4152" i="3"/>
  <c r="E4121" i="3"/>
  <c r="D4121" i="3"/>
  <c r="E4118" i="3"/>
  <c r="D4118" i="3"/>
  <c r="E4115" i="3"/>
  <c r="D4115" i="3"/>
  <c r="E4081" i="3"/>
  <c r="D4081" i="3"/>
  <c r="E4073" i="3"/>
  <c r="D4073" i="3"/>
  <c r="D4079" i="3"/>
  <c r="E4079" i="3"/>
  <c r="D4038" i="3"/>
  <c r="E4038" i="3"/>
  <c r="D4040" i="3"/>
  <c r="E4040" i="3"/>
  <c r="D3998" i="3"/>
  <c r="E3998" i="3"/>
  <c r="D4000" i="3"/>
  <c r="E4000" i="3"/>
  <c r="D3960" i="3"/>
  <c r="E3960" i="3"/>
  <c r="E3956" i="3"/>
  <c r="D3956" i="3"/>
  <c r="E3955" i="3"/>
  <c r="D3955" i="3"/>
  <c r="D3912" i="3"/>
  <c r="E3912" i="3"/>
  <c r="E3913" i="3"/>
  <c r="D3913" i="3"/>
  <c r="D3919" i="3"/>
  <c r="E3919" i="3"/>
  <c r="E3873" i="3"/>
  <c r="D3873" i="3"/>
  <c r="E3880" i="3"/>
  <c r="D3880" i="3"/>
  <c r="E3840" i="3"/>
  <c r="D3840" i="3"/>
  <c r="D3832" i="3"/>
  <c r="E3832" i="3"/>
  <c r="E3794" i="3"/>
  <c r="D3794" i="3"/>
  <c r="E3800" i="3"/>
  <c r="D3800" i="3"/>
  <c r="E3795" i="3"/>
  <c r="D3795" i="3"/>
  <c r="E3760" i="3"/>
  <c r="D3760" i="3"/>
  <c r="D3753" i="3"/>
  <c r="E3753" i="3"/>
  <c r="D3759" i="3"/>
  <c r="E3759" i="3"/>
  <c r="E3719" i="3"/>
  <c r="D3719" i="3"/>
  <c r="E3718" i="3"/>
  <c r="D3718" i="3"/>
  <c r="E3676" i="3"/>
  <c r="D3676" i="3"/>
  <c r="E3672" i="3"/>
  <c r="D3672" i="3"/>
  <c r="D3673" i="3"/>
  <c r="E3673" i="3"/>
  <c r="E3632" i="3"/>
  <c r="D3632" i="3"/>
  <c r="E3639" i="3"/>
  <c r="D3639" i="3"/>
  <c r="E3637" i="3"/>
  <c r="D3637" i="3"/>
  <c r="E3592" i="3"/>
  <c r="D3592" i="3"/>
  <c r="E3601" i="3"/>
  <c r="D3601" i="3"/>
  <c r="D3559" i="3"/>
  <c r="E3559" i="3"/>
  <c r="E3558" i="3"/>
  <c r="D3558" i="3"/>
  <c r="D3512" i="3"/>
  <c r="E3512" i="3"/>
  <c r="D3513" i="3"/>
  <c r="E3513" i="3"/>
  <c r="D3478" i="3"/>
  <c r="E3478" i="3"/>
  <c r="D3479" i="3"/>
  <c r="E3479" i="3"/>
  <c r="E3477" i="3"/>
  <c r="D3477" i="3"/>
  <c r="E3432" i="3"/>
  <c r="D3432" i="3"/>
  <c r="E3441" i="3"/>
  <c r="D3441" i="3"/>
  <c r="D3399" i="3"/>
  <c r="E3399" i="3"/>
  <c r="E3398" i="3"/>
  <c r="D3398" i="3"/>
  <c r="E3352" i="3"/>
  <c r="D3352" i="3"/>
  <c r="D3353" i="3"/>
  <c r="E3353" i="3"/>
  <c r="D3318" i="3"/>
  <c r="E3318" i="3"/>
  <c r="D3319" i="3"/>
  <c r="E3319" i="3"/>
  <c r="E3317" i="3"/>
  <c r="D3317" i="3"/>
  <c r="D3272" i="3"/>
  <c r="E3272" i="3"/>
  <c r="D3281" i="3"/>
  <c r="E3281" i="3"/>
  <c r="E3239" i="3"/>
  <c r="D3239" i="3"/>
  <c r="E3238" i="3"/>
  <c r="D3238" i="3"/>
  <c r="E3196" i="3"/>
  <c r="D3196" i="3"/>
  <c r="E3192" i="3"/>
  <c r="D3192" i="3"/>
  <c r="D3193" i="3"/>
  <c r="E3193" i="3"/>
  <c r="D3152" i="3"/>
  <c r="E3152" i="3"/>
  <c r="E3159" i="3"/>
  <c r="D3159" i="3"/>
  <c r="E3157" i="3"/>
  <c r="D3157" i="3"/>
  <c r="E3112" i="3"/>
  <c r="D3112" i="3"/>
  <c r="E3121" i="3"/>
  <c r="D3121" i="3"/>
  <c r="D3075" i="3"/>
  <c r="E3075" i="3"/>
  <c r="E3078" i="3"/>
  <c r="D3078" i="3"/>
  <c r="E3032" i="3"/>
  <c r="D3032" i="3"/>
  <c r="E3034" i="3"/>
  <c r="D3034" i="3"/>
  <c r="E3033" i="3"/>
  <c r="D3033" i="3"/>
  <c r="E2999" i="3"/>
  <c r="D2999" i="3"/>
  <c r="E3000" i="3"/>
  <c r="D3000" i="3"/>
  <c r="D2997" i="3"/>
  <c r="E2997" i="3"/>
  <c r="E2961" i="3"/>
  <c r="D2961" i="3"/>
  <c r="D2954" i="3"/>
  <c r="E2954" i="3"/>
  <c r="D2959" i="3"/>
  <c r="E2959" i="3"/>
  <c r="D2912" i="3"/>
  <c r="E2912" i="3"/>
  <c r="D2918" i="3"/>
  <c r="E2918" i="3"/>
  <c r="E2881" i="3"/>
  <c r="D2881" i="3"/>
  <c r="E2876" i="3"/>
  <c r="D2876" i="3"/>
  <c r="E2837" i="3"/>
  <c r="D2837" i="3"/>
  <c r="E2840" i="3"/>
  <c r="D2840" i="3"/>
  <c r="E2835" i="3"/>
  <c r="D2835" i="3"/>
  <c r="E2801" i="3"/>
  <c r="D2801" i="3"/>
  <c r="E2794" i="3"/>
  <c r="D2794" i="3"/>
  <c r="D2799" i="3"/>
  <c r="E2799" i="3"/>
  <c r="D2752" i="3"/>
  <c r="E2752" i="3"/>
  <c r="D2758" i="3"/>
  <c r="E2758" i="3"/>
  <c r="E2721" i="3"/>
  <c r="D2721" i="3"/>
  <c r="E2716" i="3"/>
  <c r="D2716" i="3"/>
  <c r="E2677" i="3"/>
  <c r="D2677" i="3"/>
  <c r="E2680" i="3"/>
  <c r="D2680" i="3"/>
  <c r="E2675" i="3"/>
  <c r="D2675" i="3"/>
  <c r="D2641" i="3"/>
  <c r="E2641" i="3"/>
  <c r="E2634" i="3"/>
  <c r="D2634" i="3"/>
  <c r="E2639" i="3"/>
  <c r="D2639" i="3"/>
  <c r="E2592" i="3"/>
  <c r="D2592" i="3"/>
  <c r="E2598" i="3"/>
  <c r="D2598" i="3"/>
  <c r="E2557" i="3"/>
  <c r="D2557" i="3"/>
  <c r="D2553" i="3"/>
  <c r="E2553" i="3"/>
  <c r="E2521" i="3"/>
  <c r="D2521" i="3"/>
  <c r="E2517" i="3"/>
  <c r="D2517" i="3"/>
  <c r="E2515" i="3"/>
  <c r="D2515" i="3"/>
  <c r="D2472" i="3"/>
  <c r="E2472" i="3"/>
  <c r="D2474" i="3"/>
  <c r="E2474" i="3"/>
  <c r="D2479" i="3"/>
  <c r="E2479" i="3"/>
  <c r="D2437" i="3"/>
  <c r="E2437" i="3"/>
  <c r="E2400" i="3"/>
  <c r="D2400" i="3"/>
  <c r="E2395" i="3"/>
  <c r="D2395" i="3"/>
  <c r="E2401" i="3"/>
  <c r="D2401" i="3"/>
  <c r="D2352" i="3"/>
  <c r="E2352" i="3"/>
  <c r="D2359" i="3"/>
  <c r="E2359" i="3"/>
  <c r="D2354" i="3"/>
  <c r="E2354" i="3"/>
  <c r="E2320" i="3"/>
  <c r="D2320" i="3"/>
  <c r="E2313" i="3"/>
  <c r="D2313" i="3"/>
  <c r="D2318" i="3"/>
  <c r="E2318" i="3"/>
  <c r="D2277" i="3"/>
  <c r="E2277" i="3"/>
  <c r="E2240" i="3"/>
  <c r="D2240" i="3"/>
  <c r="E2235" i="3"/>
  <c r="D2235" i="3"/>
  <c r="D2241" i="3"/>
  <c r="E2241" i="3"/>
  <c r="D2192" i="3"/>
  <c r="E2192" i="3"/>
  <c r="D2199" i="3"/>
  <c r="E2199" i="3"/>
  <c r="D2194" i="3"/>
  <c r="E2194" i="3"/>
  <c r="E2160" i="3"/>
  <c r="D2160" i="3"/>
  <c r="E2153" i="3"/>
  <c r="D2153" i="3"/>
  <c r="E2158" i="3"/>
  <c r="D2158" i="3"/>
  <c r="E2117" i="3"/>
  <c r="D2117" i="3"/>
  <c r="E2080" i="3"/>
  <c r="D2080" i="3"/>
  <c r="E2075" i="3"/>
  <c r="D2075" i="3"/>
  <c r="D2081" i="3"/>
  <c r="E2081" i="3"/>
  <c r="E2032" i="3"/>
  <c r="D2032" i="3"/>
  <c r="D2039" i="3"/>
  <c r="E2039" i="3"/>
  <c r="E2034" i="3"/>
  <c r="D2034" i="3"/>
  <c r="E2000" i="3"/>
  <c r="D2000" i="3"/>
  <c r="E1993" i="3"/>
  <c r="D1993" i="3"/>
  <c r="D1998" i="3"/>
  <c r="E1998" i="3"/>
  <c r="E1957" i="3"/>
  <c r="D1957" i="3"/>
  <c r="D1920" i="3"/>
  <c r="E1920" i="3"/>
  <c r="E1915" i="3"/>
  <c r="D1915" i="3"/>
  <c r="E1921" i="3"/>
  <c r="D1921" i="3"/>
  <c r="E1872" i="3"/>
  <c r="D1872" i="3"/>
  <c r="E1879" i="3"/>
  <c r="D1879" i="3"/>
  <c r="E1874" i="3"/>
  <c r="D1874" i="3"/>
  <c r="D1840" i="3"/>
  <c r="E1840" i="3"/>
  <c r="E1833" i="3"/>
  <c r="D1833" i="3"/>
  <c r="E1838" i="3"/>
  <c r="D1838" i="3"/>
  <c r="E1797" i="3"/>
  <c r="D1797" i="3"/>
  <c r="D1760" i="3"/>
  <c r="E1760" i="3"/>
  <c r="E1755" i="3"/>
  <c r="D1755" i="3"/>
  <c r="E1761" i="3"/>
  <c r="D1761" i="3"/>
  <c r="E1712" i="3"/>
  <c r="D1712" i="3"/>
  <c r="E1719" i="3"/>
  <c r="D1719" i="3"/>
  <c r="E1714" i="3"/>
  <c r="D1714" i="3"/>
  <c r="D1680" i="3"/>
  <c r="E1680" i="3"/>
  <c r="E1673" i="3"/>
  <c r="D1673" i="3"/>
  <c r="E1678" i="3"/>
  <c r="D1678" i="3"/>
  <c r="E1637" i="3"/>
  <c r="D1637" i="3"/>
  <c r="D1600" i="3"/>
  <c r="E1600" i="3"/>
  <c r="E1595" i="3"/>
  <c r="D1595" i="3"/>
  <c r="E1601" i="3"/>
  <c r="D1601" i="3"/>
  <c r="E1552" i="3"/>
  <c r="D1552" i="3"/>
  <c r="D1559" i="3"/>
  <c r="E1559" i="3"/>
  <c r="E1554" i="3"/>
  <c r="D1554" i="3"/>
  <c r="D1520" i="3"/>
  <c r="E1520" i="3"/>
  <c r="E1513" i="3"/>
  <c r="D1513" i="3"/>
  <c r="E1518" i="3"/>
  <c r="D1518" i="3"/>
  <c r="E1477" i="3"/>
  <c r="D1477" i="3"/>
  <c r="D1440" i="3"/>
  <c r="E1440" i="3"/>
  <c r="E1435" i="3"/>
  <c r="D1435" i="3"/>
  <c r="E1441" i="3"/>
  <c r="D1441" i="3"/>
  <c r="E1393" i="3"/>
  <c r="D1393" i="3"/>
  <c r="D1400" i="3"/>
  <c r="E1400" i="3"/>
  <c r="E1395" i="3"/>
  <c r="D1395" i="3"/>
  <c r="E1361" i="3"/>
  <c r="D1361" i="3"/>
  <c r="E1354" i="3"/>
  <c r="D1354" i="3"/>
  <c r="E1359" i="3"/>
  <c r="D1359" i="3"/>
  <c r="E1312" i="3"/>
  <c r="D1312" i="3"/>
  <c r="E1318" i="3"/>
  <c r="D1318" i="3"/>
  <c r="E1277" i="3"/>
  <c r="D1277" i="3"/>
  <c r="E1276" i="3"/>
  <c r="D1276" i="3"/>
  <c r="E1237" i="3"/>
  <c r="D1237" i="3"/>
  <c r="E1240" i="3"/>
  <c r="D1240" i="3"/>
  <c r="E1235" i="3"/>
  <c r="D1235" i="3"/>
  <c r="D1201" i="3"/>
  <c r="E1201" i="3"/>
  <c r="E1194" i="3"/>
  <c r="D1194" i="3"/>
  <c r="E1199" i="3"/>
  <c r="D1199" i="3"/>
  <c r="E1152" i="3"/>
  <c r="D1152" i="3"/>
  <c r="E1158" i="3"/>
  <c r="D1158" i="3"/>
  <c r="D1121" i="3"/>
  <c r="E1121" i="3"/>
  <c r="E1116" i="3"/>
  <c r="D1116" i="3"/>
  <c r="E1077" i="3"/>
  <c r="D1077" i="3"/>
  <c r="E1080" i="3"/>
  <c r="D1080" i="3"/>
  <c r="E1075" i="3"/>
  <c r="D1075" i="3"/>
  <c r="D1041" i="3"/>
  <c r="E1041" i="3"/>
  <c r="E1034" i="3"/>
  <c r="D1034" i="3"/>
  <c r="E1039" i="3"/>
  <c r="D1039" i="3"/>
  <c r="E992" i="3"/>
  <c r="D992" i="3"/>
  <c r="D998" i="3"/>
  <c r="E998" i="3"/>
  <c r="D961" i="3"/>
  <c r="E961" i="3"/>
  <c r="E956" i="3"/>
  <c r="D956" i="3"/>
  <c r="D921" i="3"/>
  <c r="E921" i="3"/>
  <c r="E920" i="3"/>
  <c r="D920" i="3"/>
  <c r="E915" i="3"/>
  <c r="D915" i="3"/>
  <c r="D881" i="3"/>
  <c r="E881" i="3"/>
  <c r="E874" i="3"/>
  <c r="D874" i="3"/>
  <c r="D879" i="3"/>
  <c r="E879" i="3"/>
  <c r="E832" i="3"/>
  <c r="D832" i="3"/>
  <c r="E838" i="3"/>
  <c r="D838" i="3"/>
  <c r="E797" i="3"/>
  <c r="D797" i="3"/>
  <c r="E796" i="3"/>
  <c r="D796" i="3"/>
  <c r="E753" i="3"/>
  <c r="D753" i="3"/>
  <c r="D760" i="3"/>
  <c r="E760" i="3"/>
  <c r="E755" i="3"/>
  <c r="D755" i="3"/>
  <c r="E721" i="3"/>
  <c r="D721" i="3"/>
  <c r="E714" i="3"/>
  <c r="D714" i="3"/>
  <c r="E719" i="3"/>
  <c r="D719" i="3"/>
  <c r="E672" i="3"/>
  <c r="D672" i="3"/>
  <c r="E678" i="3"/>
  <c r="D678" i="3"/>
  <c r="E637" i="3"/>
  <c r="D637" i="3"/>
  <c r="E636" i="3"/>
  <c r="D636" i="3"/>
  <c r="E593" i="3"/>
  <c r="D593" i="3"/>
  <c r="D600" i="3"/>
  <c r="E600" i="3"/>
  <c r="E595" i="3"/>
  <c r="D595" i="3"/>
  <c r="E561" i="3"/>
  <c r="D561" i="3"/>
  <c r="E554" i="3"/>
  <c r="D554" i="3"/>
  <c r="E559" i="3"/>
  <c r="D559" i="3"/>
  <c r="E512" i="3"/>
  <c r="D512" i="3"/>
  <c r="E518" i="3"/>
  <c r="D518" i="3"/>
  <c r="E473" i="3"/>
  <c r="D473" i="3"/>
  <c r="E472" i="3"/>
  <c r="D472" i="3"/>
  <c r="E434" i="3"/>
  <c r="D434" i="3"/>
  <c r="E432" i="3"/>
  <c r="D432" i="3"/>
  <c r="E437" i="3"/>
  <c r="D437" i="3"/>
  <c r="E398" i="3"/>
  <c r="D398" i="3"/>
  <c r="E396" i="3"/>
  <c r="D396" i="3"/>
  <c r="E401" i="3"/>
  <c r="D401" i="3"/>
  <c r="E359" i="3"/>
  <c r="D359" i="3"/>
  <c r="D360" i="3"/>
  <c r="E360" i="3"/>
  <c r="E312" i="3"/>
  <c r="D312" i="3"/>
  <c r="E313" i="3"/>
  <c r="D313" i="3"/>
  <c r="E238" i="3"/>
  <c r="D238" i="3"/>
  <c r="E241" i="3"/>
  <c r="D241" i="3"/>
  <c r="E199" i="3"/>
  <c r="D199" i="3"/>
  <c r="E159" i="3"/>
  <c r="D159" i="3"/>
  <c r="F152" i="3"/>
  <c r="E81" i="3"/>
  <c r="D81" i="3"/>
  <c r="D274" i="3"/>
  <c r="D4505" i="3"/>
  <c r="E4505" i="3"/>
  <c r="E4503" i="3"/>
  <c r="D4503" i="3"/>
  <c r="D4469" i="3"/>
  <c r="E4469" i="3"/>
  <c r="E4467" i="3"/>
  <c r="D4467" i="3"/>
  <c r="E4425" i="3"/>
  <c r="D4425" i="3"/>
  <c r="D4431" i="3"/>
  <c r="E4431" i="3"/>
  <c r="E4390" i="3"/>
  <c r="D4390" i="3"/>
  <c r="E4388" i="3"/>
  <c r="D4388" i="3"/>
  <c r="D4345" i="3"/>
  <c r="E4345" i="3"/>
  <c r="D4342" i="3"/>
  <c r="E4342" i="3"/>
  <c r="E4343" i="3"/>
  <c r="D4343" i="3"/>
  <c r="E4302" i="3"/>
  <c r="D4302" i="3"/>
  <c r="E4308" i="3"/>
  <c r="D4308" i="3"/>
  <c r="D4307" i="3"/>
  <c r="E4307" i="3"/>
  <c r="E4270" i="3"/>
  <c r="D4270" i="3"/>
  <c r="E4271" i="3"/>
  <c r="D4271" i="3"/>
  <c r="D4228" i="3"/>
  <c r="E4228" i="3"/>
  <c r="E4191" i="3"/>
  <c r="D4191" i="3"/>
  <c r="D4188" i="3"/>
  <c r="E4188" i="3"/>
  <c r="D4144" i="3"/>
  <c r="E4144" i="3"/>
  <c r="D4147" i="3"/>
  <c r="E4147" i="3"/>
  <c r="D4145" i="3"/>
  <c r="E4145" i="3"/>
  <c r="E4106" i="3"/>
  <c r="D4106" i="3"/>
  <c r="E4111" i="3"/>
  <c r="D4111" i="3"/>
  <c r="E4108" i="3"/>
  <c r="D4108" i="3"/>
  <c r="D4067" i="3"/>
  <c r="E4067" i="3"/>
  <c r="D4063" i="3"/>
  <c r="E4063" i="3"/>
  <c r="D4031" i="3"/>
  <c r="E4031" i="3"/>
  <c r="E4026" i="3"/>
  <c r="D4026" i="3"/>
  <c r="E4030" i="3"/>
  <c r="D4030" i="3"/>
  <c r="E3983" i="3"/>
  <c r="D3983" i="3"/>
  <c r="E3989" i="3"/>
  <c r="D3989" i="3"/>
  <c r="D3984" i="3"/>
  <c r="E3984" i="3"/>
  <c r="D3951" i="3"/>
  <c r="E3951" i="3"/>
  <c r="E3950" i="3"/>
  <c r="D3950" i="3"/>
  <c r="E3948" i="3"/>
  <c r="D3948" i="3"/>
  <c r="E3903" i="3"/>
  <c r="D3903" i="3"/>
  <c r="D3869" i="3"/>
  <c r="E3869" i="3"/>
  <c r="E3867" i="3"/>
  <c r="D3867" i="3"/>
  <c r="E3870" i="3"/>
  <c r="D3870" i="3"/>
  <c r="D3827" i="3"/>
  <c r="E3827" i="3"/>
  <c r="E3825" i="3"/>
  <c r="D3825" i="3"/>
  <c r="E3824" i="3"/>
  <c r="D3824" i="3"/>
  <c r="D3786" i="3"/>
  <c r="E3786" i="3"/>
  <c r="E3788" i="3"/>
  <c r="D3788" i="3"/>
  <c r="D3745" i="3"/>
  <c r="E3745" i="3"/>
  <c r="D3743" i="3"/>
  <c r="E3743" i="3"/>
  <c r="E3705" i="3"/>
  <c r="D3705" i="3"/>
  <c r="D3702" i="3"/>
  <c r="E3702" i="3"/>
  <c r="D3667" i="3"/>
  <c r="E3667" i="3"/>
  <c r="E3668" i="3"/>
  <c r="D3668" i="3"/>
  <c r="E3666" i="3"/>
  <c r="D3666" i="3"/>
  <c r="E3625" i="3"/>
  <c r="D3625" i="3"/>
  <c r="E3630" i="3"/>
  <c r="D3630" i="3"/>
  <c r="D3588" i="3"/>
  <c r="E3588" i="3"/>
  <c r="D3587" i="3"/>
  <c r="E3587" i="3"/>
  <c r="E3545" i="3"/>
  <c r="D3545" i="3"/>
  <c r="E3542" i="3"/>
  <c r="D3542" i="3"/>
  <c r="E3508" i="3"/>
  <c r="D3508" i="3"/>
  <c r="E3506" i="3"/>
  <c r="D3506" i="3"/>
  <c r="E3465" i="3"/>
  <c r="D3465" i="3"/>
  <c r="D3470" i="3"/>
  <c r="E3470" i="3"/>
  <c r="D3428" i="3"/>
  <c r="E3428" i="3"/>
  <c r="D3427" i="3"/>
  <c r="E3427" i="3"/>
  <c r="D3391" i="3"/>
  <c r="E3391" i="3"/>
  <c r="E3382" i="3"/>
  <c r="D3382" i="3"/>
  <c r="D3348" i="3"/>
  <c r="E3348" i="3"/>
  <c r="E3346" i="3"/>
  <c r="D3346" i="3"/>
  <c r="E3305" i="3"/>
  <c r="D3305" i="3"/>
  <c r="D3310" i="3"/>
  <c r="E3310" i="3"/>
  <c r="D3268" i="3"/>
  <c r="E3268" i="3"/>
  <c r="D3267" i="3"/>
  <c r="E3267" i="3"/>
  <c r="E3231" i="3"/>
  <c r="D3231" i="3"/>
  <c r="E3222" i="3"/>
  <c r="D3222" i="3"/>
  <c r="D3187" i="3"/>
  <c r="E3187" i="3"/>
  <c r="E3188" i="3"/>
  <c r="D3188" i="3"/>
  <c r="E3186" i="3"/>
  <c r="D3186" i="3"/>
  <c r="E3145" i="3"/>
  <c r="D3145" i="3"/>
  <c r="E3150" i="3"/>
  <c r="D3150" i="3"/>
  <c r="D3108" i="3"/>
  <c r="E3108" i="3"/>
  <c r="D3107" i="3"/>
  <c r="E3107" i="3"/>
  <c r="E3071" i="3"/>
  <c r="D3071" i="3"/>
  <c r="E3064" i="3"/>
  <c r="D3064" i="3"/>
  <c r="E3062" i="3"/>
  <c r="D3062" i="3"/>
  <c r="D3023" i="3"/>
  <c r="E3023" i="3"/>
  <c r="D3029" i="3"/>
  <c r="E3029" i="3"/>
  <c r="E3026" i="3"/>
  <c r="D3026" i="3"/>
  <c r="E2983" i="3"/>
  <c r="D2983" i="3"/>
  <c r="D2990" i="3"/>
  <c r="E2990" i="3"/>
  <c r="E2947" i="3"/>
  <c r="D2947" i="3"/>
  <c r="D2910" i="3"/>
  <c r="E2910" i="3"/>
  <c r="E2905" i="3"/>
  <c r="D2905" i="3"/>
  <c r="E2911" i="3"/>
  <c r="D2911" i="3"/>
  <c r="D2866" i="3"/>
  <c r="E2866" i="3"/>
  <c r="E2869" i="3"/>
  <c r="D2869" i="3"/>
  <c r="E2864" i="3"/>
  <c r="D2864" i="3"/>
  <c r="D2830" i="3"/>
  <c r="E2830" i="3"/>
  <c r="E2823" i="3"/>
  <c r="D2823" i="3"/>
  <c r="E2828" i="3"/>
  <c r="D2828" i="3"/>
  <c r="E2787" i="3"/>
  <c r="D2787" i="3"/>
  <c r="E2750" i="3"/>
  <c r="D2750" i="3"/>
  <c r="E2745" i="3"/>
  <c r="D2745" i="3"/>
  <c r="D2751" i="3"/>
  <c r="E2751" i="3"/>
  <c r="D2706" i="3"/>
  <c r="E2706" i="3"/>
  <c r="E2709" i="3"/>
  <c r="D2709" i="3"/>
  <c r="D2704" i="3"/>
  <c r="E2704" i="3"/>
  <c r="D2670" i="3"/>
  <c r="E2670" i="3"/>
  <c r="E2663" i="3"/>
  <c r="D2663" i="3"/>
  <c r="E2668" i="3"/>
  <c r="D2668" i="3"/>
  <c r="E2627" i="3"/>
  <c r="D2627" i="3"/>
  <c r="E2590" i="3"/>
  <c r="D2590" i="3"/>
  <c r="D2585" i="3"/>
  <c r="E2585" i="3"/>
  <c r="E2591" i="3"/>
  <c r="D2591" i="3"/>
  <c r="E2550" i="3"/>
  <c r="D2550" i="3"/>
  <c r="E2546" i="3"/>
  <c r="D2546" i="3"/>
  <c r="D2544" i="3"/>
  <c r="E2544" i="3"/>
  <c r="E2503" i="3"/>
  <c r="D2503" i="3"/>
  <c r="E2508" i="3"/>
  <c r="D2508" i="3"/>
  <c r="E2464" i="3"/>
  <c r="D2464" i="3"/>
  <c r="E2463" i="3"/>
  <c r="D2463" i="3"/>
  <c r="D2429" i="3"/>
  <c r="E2429" i="3"/>
  <c r="E2428" i="3"/>
  <c r="D2428" i="3"/>
  <c r="E2423" i="3"/>
  <c r="D2423" i="3"/>
  <c r="E2382" i="3"/>
  <c r="D2382" i="3"/>
  <c r="E2387" i="3"/>
  <c r="D2387" i="3"/>
  <c r="D2349" i="3"/>
  <c r="E2349" i="3"/>
  <c r="D2346" i="3"/>
  <c r="E2346" i="3"/>
  <c r="D2351" i="3"/>
  <c r="E2351" i="3"/>
  <c r="D2304" i="3"/>
  <c r="E2304" i="3"/>
  <c r="E2310" i="3"/>
  <c r="D2310" i="3"/>
  <c r="D2269" i="3"/>
  <c r="E2269" i="3"/>
  <c r="E2268" i="3"/>
  <c r="D2268" i="3"/>
  <c r="D2263" i="3"/>
  <c r="E2263" i="3"/>
  <c r="D2222" i="3"/>
  <c r="E2222" i="3"/>
  <c r="E2227" i="3"/>
  <c r="D2227" i="3"/>
  <c r="D2189" i="3"/>
  <c r="E2189" i="3"/>
  <c r="D2186" i="3"/>
  <c r="E2186" i="3"/>
  <c r="D2191" i="3"/>
  <c r="E2191" i="3"/>
  <c r="E2144" i="3"/>
  <c r="D2144" i="3"/>
  <c r="E2150" i="3"/>
  <c r="D2150" i="3"/>
  <c r="D2109" i="3"/>
  <c r="E2109" i="3"/>
  <c r="E2108" i="3"/>
  <c r="D2108" i="3"/>
  <c r="E2103" i="3"/>
  <c r="D2103" i="3"/>
  <c r="E2062" i="3"/>
  <c r="D2062" i="3"/>
  <c r="E2067" i="3"/>
  <c r="D2067" i="3"/>
  <c r="D2029" i="3"/>
  <c r="E2029" i="3"/>
  <c r="E2026" i="3"/>
  <c r="D2026" i="3"/>
  <c r="D2031" i="3"/>
  <c r="E2031" i="3"/>
  <c r="E1984" i="3"/>
  <c r="D1984" i="3"/>
  <c r="E1990" i="3"/>
  <c r="D1990" i="3"/>
  <c r="E1949" i="3"/>
  <c r="D1949" i="3"/>
  <c r="E1948" i="3"/>
  <c r="D1948" i="3"/>
  <c r="E1943" i="3"/>
  <c r="D1943" i="3"/>
  <c r="E1902" i="3"/>
  <c r="D1902" i="3"/>
  <c r="E1907" i="3"/>
  <c r="D1907" i="3"/>
  <c r="E1869" i="3"/>
  <c r="D1869" i="3"/>
  <c r="E1866" i="3"/>
  <c r="D1866" i="3"/>
  <c r="E1871" i="3"/>
  <c r="D1871" i="3"/>
  <c r="E1824" i="3"/>
  <c r="D1824" i="3"/>
  <c r="E1830" i="3"/>
  <c r="D1830" i="3"/>
  <c r="E1789" i="3"/>
  <c r="D1789" i="3"/>
  <c r="E1788" i="3"/>
  <c r="D1788" i="3"/>
  <c r="E1783" i="3"/>
  <c r="D1783" i="3"/>
  <c r="E1742" i="3"/>
  <c r="D1742" i="3"/>
  <c r="E1747" i="3"/>
  <c r="D1747" i="3"/>
  <c r="E1709" i="3"/>
  <c r="D1709" i="3"/>
  <c r="E1706" i="3"/>
  <c r="D1706" i="3"/>
  <c r="E1711" i="3"/>
  <c r="D1711" i="3"/>
  <c r="E1664" i="3"/>
  <c r="D1664" i="3"/>
  <c r="E1670" i="3"/>
  <c r="D1670" i="3"/>
  <c r="E1629" i="3"/>
  <c r="D1629" i="3"/>
  <c r="E1628" i="3"/>
  <c r="D1628" i="3"/>
  <c r="E1623" i="3"/>
  <c r="D1623" i="3"/>
  <c r="E1582" i="3"/>
  <c r="D1582" i="3"/>
  <c r="E1587" i="3"/>
  <c r="D1587" i="3"/>
  <c r="E1549" i="3"/>
  <c r="D1549" i="3"/>
  <c r="E1546" i="3"/>
  <c r="D1546" i="3"/>
  <c r="E1551" i="3"/>
  <c r="D1551" i="3"/>
  <c r="E1504" i="3"/>
  <c r="D1504" i="3"/>
  <c r="E1510" i="3"/>
  <c r="D1510" i="3"/>
  <c r="E1469" i="3"/>
  <c r="D1469" i="3"/>
  <c r="E1468" i="3"/>
  <c r="D1468" i="3"/>
  <c r="E1463" i="3"/>
  <c r="D1463" i="3"/>
  <c r="E1426" i="3"/>
  <c r="D1426" i="3"/>
  <c r="D1429" i="3"/>
  <c r="E1429" i="3"/>
  <c r="E1424" i="3"/>
  <c r="D1424" i="3"/>
  <c r="D1390" i="3"/>
  <c r="E1390" i="3"/>
  <c r="E1383" i="3"/>
  <c r="D1383" i="3"/>
  <c r="E1388" i="3"/>
  <c r="D1388" i="3"/>
  <c r="E1347" i="3"/>
  <c r="D1347" i="3"/>
  <c r="D1310" i="3"/>
  <c r="E1310" i="3"/>
  <c r="E1305" i="3"/>
  <c r="D1305" i="3"/>
  <c r="E1311" i="3"/>
  <c r="D1311" i="3"/>
  <c r="E1262" i="3"/>
  <c r="D1262" i="3"/>
  <c r="D1269" i="3"/>
  <c r="E1269" i="3"/>
  <c r="E1264" i="3"/>
  <c r="D1264" i="3"/>
  <c r="E1230" i="3"/>
  <c r="D1230" i="3"/>
  <c r="E1223" i="3"/>
  <c r="D1223" i="3"/>
  <c r="D1228" i="3"/>
  <c r="E1228" i="3"/>
  <c r="E1187" i="3"/>
  <c r="D1187" i="3"/>
  <c r="E1146" i="3"/>
  <c r="D1146" i="3"/>
  <c r="E1145" i="3"/>
  <c r="D1145" i="3"/>
  <c r="E1151" i="3"/>
  <c r="D1151" i="3"/>
  <c r="E1106" i="3"/>
  <c r="D1106" i="3"/>
  <c r="D1109" i="3"/>
  <c r="E1109" i="3"/>
  <c r="E1104" i="3"/>
  <c r="D1104" i="3"/>
  <c r="E1070" i="3"/>
  <c r="D1070" i="3"/>
  <c r="E1063" i="3"/>
  <c r="D1063" i="3"/>
  <c r="D1068" i="3"/>
  <c r="E1068" i="3"/>
  <c r="E1027" i="3"/>
  <c r="D1027" i="3"/>
  <c r="E986" i="3"/>
  <c r="D986" i="3"/>
  <c r="E985" i="3"/>
  <c r="D985" i="3"/>
  <c r="D991" i="3"/>
  <c r="E991" i="3"/>
  <c r="E946" i="3"/>
  <c r="D946" i="3"/>
  <c r="D949" i="3"/>
  <c r="E949" i="3"/>
  <c r="E944" i="3"/>
  <c r="D944" i="3"/>
  <c r="E910" i="3"/>
  <c r="D910" i="3"/>
  <c r="E903" i="3"/>
  <c r="D903" i="3"/>
  <c r="D908" i="3"/>
  <c r="E908" i="3"/>
  <c r="E867" i="3"/>
  <c r="D867" i="3"/>
  <c r="E826" i="3"/>
  <c r="D826" i="3"/>
  <c r="E825" i="3"/>
  <c r="D825" i="3"/>
  <c r="E831" i="3"/>
  <c r="D831" i="3"/>
  <c r="E786" i="3"/>
  <c r="D786" i="3"/>
  <c r="D789" i="3"/>
  <c r="E789" i="3"/>
  <c r="E784" i="3"/>
  <c r="D784" i="3"/>
  <c r="E750" i="3"/>
  <c r="D750" i="3"/>
  <c r="E743" i="3"/>
  <c r="D743" i="3"/>
  <c r="E748" i="3"/>
  <c r="D748" i="3"/>
  <c r="E707" i="3"/>
  <c r="D707" i="3"/>
  <c r="E666" i="3"/>
  <c r="D666" i="3"/>
  <c r="E665" i="3"/>
  <c r="D665" i="3"/>
  <c r="E671" i="3"/>
  <c r="D671" i="3"/>
  <c r="E626" i="3"/>
  <c r="D626" i="3"/>
  <c r="E629" i="3"/>
  <c r="D629" i="3"/>
  <c r="E624" i="3"/>
  <c r="D624" i="3"/>
  <c r="E590" i="3"/>
  <c r="D590" i="3"/>
  <c r="E583" i="3"/>
  <c r="D583" i="3"/>
  <c r="D588" i="3"/>
  <c r="E588" i="3"/>
  <c r="E547" i="3"/>
  <c r="D547" i="3"/>
  <c r="E506" i="3"/>
  <c r="D506" i="3"/>
  <c r="E505" i="3"/>
  <c r="D505" i="3"/>
  <c r="E511" i="3"/>
  <c r="D511" i="3"/>
  <c r="E463" i="3"/>
  <c r="D463" i="3"/>
  <c r="E465" i="3"/>
  <c r="D465" i="3"/>
  <c r="E471" i="3"/>
  <c r="D471" i="3"/>
  <c r="E431" i="3"/>
  <c r="D431" i="3"/>
  <c r="E429" i="3"/>
  <c r="D429" i="3"/>
  <c r="E430" i="3"/>
  <c r="D430" i="3"/>
  <c r="E391" i="3"/>
  <c r="D391" i="3"/>
  <c r="D388" i="3"/>
  <c r="E388" i="3"/>
  <c r="E343" i="3"/>
  <c r="D343" i="3"/>
  <c r="E342" i="3"/>
  <c r="D342" i="3"/>
  <c r="E307" i="3"/>
  <c r="D307" i="3"/>
  <c r="E305" i="3"/>
  <c r="D305" i="3"/>
  <c r="E306" i="3"/>
  <c r="D306" i="3"/>
  <c r="E271" i="3"/>
  <c r="D271" i="3"/>
  <c r="D269" i="3"/>
  <c r="E269" i="3"/>
  <c r="E270" i="3"/>
  <c r="D270" i="3"/>
  <c r="D228" i="3"/>
  <c r="E228" i="3"/>
  <c r="D188" i="3"/>
  <c r="E188" i="3"/>
  <c r="D111" i="3"/>
  <c r="E111" i="3"/>
  <c r="D109" i="3"/>
  <c r="E109" i="3"/>
  <c r="E110" i="3"/>
  <c r="D110" i="3"/>
  <c r="E31" i="3"/>
  <c r="D31" i="3"/>
  <c r="E4501" i="3"/>
  <c r="D4501" i="3"/>
  <c r="D4498" i="3"/>
  <c r="E4498" i="3"/>
  <c r="D4492" i="3"/>
  <c r="E4492" i="3"/>
  <c r="D4458" i="3"/>
  <c r="E4458" i="3"/>
  <c r="E4457" i="3"/>
  <c r="D4457" i="3"/>
  <c r="E4456" i="3"/>
  <c r="D4456" i="3"/>
  <c r="E4415" i="3"/>
  <c r="D4415" i="3"/>
  <c r="E4420" i="3"/>
  <c r="D4420" i="3"/>
  <c r="E4377" i="3"/>
  <c r="D4377" i="3"/>
  <c r="D4378" i="3"/>
  <c r="E4378" i="3"/>
  <c r="D4333" i="3"/>
  <c r="E4333" i="3"/>
  <c r="E4332" i="3"/>
  <c r="D4332" i="3"/>
  <c r="D4298" i="3"/>
  <c r="E4298" i="3"/>
  <c r="E4294" i="3"/>
  <c r="D4294" i="3"/>
  <c r="E4296" i="3"/>
  <c r="D4296" i="3"/>
  <c r="E4253" i="3"/>
  <c r="D4253" i="3"/>
  <c r="D4260" i="3"/>
  <c r="E4260" i="3"/>
  <c r="E4219" i="3"/>
  <c r="D4219" i="3"/>
  <c r="E4218" i="3"/>
  <c r="D4218" i="3"/>
  <c r="E4181" i="3"/>
  <c r="D4181" i="3"/>
  <c r="D4176" i="3"/>
  <c r="E4176" i="3"/>
  <c r="E4180" i="3"/>
  <c r="D4180" i="3"/>
  <c r="E4132" i="3"/>
  <c r="D4132" i="3"/>
  <c r="D4140" i="3"/>
  <c r="E4140" i="3"/>
  <c r="E4134" i="3"/>
  <c r="D4134" i="3"/>
  <c r="E4100" i="3"/>
  <c r="D4100" i="3"/>
  <c r="E4092" i="3"/>
  <c r="D4092" i="3"/>
  <c r="E4101" i="3"/>
  <c r="D4101" i="3"/>
  <c r="E4058" i="3"/>
  <c r="D4058" i="3"/>
  <c r="D4059" i="3"/>
  <c r="E4059" i="3"/>
  <c r="D4019" i="3"/>
  <c r="E4019" i="3"/>
  <c r="D4013" i="3"/>
  <c r="E4013" i="3"/>
  <c r="D3972" i="3"/>
  <c r="E3972" i="3"/>
  <c r="E3975" i="3"/>
  <c r="D3975" i="3"/>
  <c r="D3977" i="3"/>
  <c r="E3977" i="3"/>
  <c r="D3932" i="3"/>
  <c r="E3932" i="3"/>
  <c r="E3941" i="3"/>
  <c r="D3941" i="3"/>
  <c r="D3892" i="3"/>
  <c r="E3892" i="3"/>
  <c r="D3899" i="3"/>
  <c r="E3899" i="3"/>
  <c r="D3856" i="3"/>
  <c r="E3856" i="3"/>
  <c r="E3853" i="3"/>
  <c r="D3853" i="3"/>
  <c r="D3814" i="3"/>
  <c r="E3814" i="3"/>
  <c r="D3819" i="3"/>
  <c r="E3819" i="3"/>
  <c r="E3817" i="3"/>
  <c r="D3817" i="3"/>
  <c r="D3772" i="3"/>
  <c r="E3772" i="3"/>
  <c r="E3781" i="3"/>
  <c r="D3781" i="3"/>
  <c r="E3734" i="3"/>
  <c r="D3734" i="3"/>
  <c r="E3701" i="3"/>
  <c r="D3701" i="3"/>
  <c r="D3692" i="3"/>
  <c r="E3692" i="3"/>
  <c r="E3652" i="3"/>
  <c r="D3652" i="3"/>
  <c r="E3658" i="3"/>
  <c r="D3658" i="3"/>
  <c r="E3655" i="3"/>
  <c r="D3655" i="3"/>
  <c r="D3612" i="3"/>
  <c r="E3612" i="3"/>
  <c r="E3616" i="3"/>
  <c r="D3616" i="3"/>
  <c r="E3619" i="3"/>
  <c r="D3619" i="3"/>
  <c r="E3578" i="3"/>
  <c r="D3578" i="3"/>
  <c r="E3577" i="3"/>
  <c r="D3577" i="3"/>
  <c r="E3541" i="3"/>
  <c r="D3541" i="3"/>
  <c r="D3532" i="3"/>
  <c r="E3532" i="3"/>
  <c r="E3497" i="3"/>
  <c r="D3497" i="3"/>
  <c r="E3498" i="3"/>
  <c r="D3498" i="3"/>
  <c r="E3495" i="3"/>
  <c r="D3495" i="3"/>
  <c r="D3452" i="3"/>
  <c r="E3452" i="3"/>
  <c r="E3456" i="3"/>
  <c r="D3456" i="3"/>
  <c r="E3459" i="3"/>
  <c r="D3459" i="3"/>
  <c r="E3418" i="3"/>
  <c r="D3418" i="3"/>
  <c r="E3417" i="3"/>
  <c r="D3417" i="3"/>
  <c r="E3376" i="3"/>
  <c r="D3376" i="3"/>
  <c r="D3372" i="3"/>
  <c r="E3372" i="3"/>
  <c r="E3337" i="3"/>
  <c r="D3337" i="3"/>
  <c r="D3338" i="3"/>
  <c r="E3338" i="3"/>
  <c r="E3335" i="3"/>
  <c r="D3335" i="3"/>
  <c r="D3292" i="3"/>
  <c r="E3292" i="3"/>
  <c r="E3296" i="3"/>
  <c r="D3296" i="3"/>
  <c r="E3299" i="3"/>
  <c r="D3299" i="3"/>
  <c r="E3258" i="3"/>
  <c r="D3258" i="3"/>
  <c r="D3257" i="3"/>
  <c r="E3257" i="3"/>
  <c r="E3216" i="3"/>
  <c r="D3216" i="3"/>
  <c r="E3212" i="3"/>
  <c r="D3212" i="3"/>
  <c r="E3172" i="3"/>
  <c r="D3172" i="3"/>
  <c r="E3178" i="3"/>
  <c r="D3178" i="3"/>
  <c r="E3175" i="3"/>
  <c r="D3175" i="3"/>
  <c r="D3132" i="3"/>
  <c r="E3132" i="3"/>
  <c r="E3136" i="3"/>
  <c r="D3136" i="3"/>
  <c r="E3139" i="3"/>
  <c r="D3139" i="3"/>
  <c r="D3098" i="3"/>
  <c r="E3098" i="3"/>
  <c r="E3097" i="3"/>
  <c r="D3097" i="3"/>
  <c r="E3061" i="3"/>
  <c r="D3061" i="3"/>
  <c r="E3054" i="3"/>
  <c r="D3054" i="3"/>
  <c r="E3018" i="3"/>
  <c r="D3018" i="3"/>
  <c r="E3020" i="3"/>
  <c r="D3020" i="3"/>
  <c r="E3015" i="3"/>
  <c r="D3015" i="3"/>
  <c r="D2973" i="3"/>
  <c r="E2973" i="3"/>
  <c r="D2972" i="3"/>
  <c r="E2972" i="3"/>
  <c r="D2979" i="3"/>
  <c r="E2979" i="3"/>
  <c r="D2934" i="3"/>
  <c r="E2934" i="3"/>
  <c r="E2940" i="3"/>
  <c r="D2940" i="3"/>
  <c r="D2899" i="3"/>
  <c r="E2899" i="3"/>
  <c r="D2898" i="3"/>
  <c r="E2898" i="3"/>
  <c r="D2893" i="3"/>
  <c r="E2893" i="3"/>
  <c r="D2852" i="3"/>
  <c r="E2852" i="3"/>
  <c r="E2857" i="3"/>
  <c r="D2857" i="3"/>
  <c r="D2819" i="3"/>
  <c r="E2819" i="3"/>
  <c r="E2816" i="3"/>
  <c r="D2816" i="3"/>
  <c r="E2821" i="3"/>
  <c r="D2821" i="3"/>
  <c r="D2774" i="3"/>
  <c r="E2774" i="3"/>
  <c r="E2780" i="3"/>
  <c r="D2780" i="3"/>
  <c r="D2739" i="3"/>
  <c r="E2739" i="3"/>
  <c r="D2738" i="3"/>
  <c r="E2738" i="3"/>
  <c r="D2733" i="3"/>
  <c r="E2733" i="3"/>
  <c r="E2692" i="3"/>
  <c r="D2692" i="3"/>
  <c r="E2697" i="3"/>
  <c r="D2697" i="3"/>
  <c r="E2659" i="3"/>
  <c r="D2659" i="3"/>
  <c r="D2656" i="3"/>
  <c r="E2656" i="3"/>
  <c r="D2661" i="3"/>
  <c r="E2661" i="3"/>
  <c r="E2614" i="3"/>
  <c r="D2614" i="3"/>
  <c r="E2620" i="3"/>
  <c r="D2620" i="3"/>
  <c r="E2579" i="3"/>
  <c r="D2579" i="3"/>
  <c r="E2578" i="3"/>
  <c r="D2578" i="3"/>
  <c r="D2573" i="3"/>
  <c r="E2573" i="3"/>
  <c r="D2534" i="3"/>
  <c r="E2534" i="3"/>
  <c r="D2532" i="3"/>
  <c r="E2532" i="3"/>
  <c r="E2537" i="3"/>
  <c r="D2537" i="3"/>
  <c r="D2498" i="3"/>
  <c r="E2498" i="3"/>
  <c r="E2496" i="3"/>
  <c r="D2496" i="3"/>
  <c r="E2501" i="3"/>
  <c r="D2501" i="3"/>
  <c r="E2457" i="3"/>
  <c r="D2457" i="3"/>
  <c r="D2459" i="3"/>
  <c r="E2459" i="3"/>
  <c r="D2414" i="3"/>
  <c r="E2414" i="3"/>
  <c r="D2421" i="3"/>
  <c r="E2421" i="3"/>
  <c r="D2412" i="3"/>
  <c r="E2412" i="3"/>
  <c r="D2378" i="3"/>
  <c r="E2378" i="3"/>
  <c r="D2376" i="3"/>
  <c r="E2376" i="3"/>
  <c r="E2333" i="3"/>
  <c r="D2333" i="3"/>
  <c r="E2335" i="3"/>
  <c r="D2335" i="3"/>
  <c r="E2340" i="3"/>
  <c r="D2340" i="3"/>
  <c r="E2297" i="3"/>
  <c r="D2297" i="3"/>
  <c r="D2299" i="3"/>
  <c r="E2299" i="3"/>
  <c r="D2254" i="3"/>
  <c r="E2254" i="3"/>
  <c r="D2261" i="3"/>
  <c r="E2261" i="3"/>
  <c r="D2252" i="3"/>
  <c r="E2252" i="3"/>
  <c r="D2218" i="3"/>
  <c r="E2218" i="3"/>
  <c r="D2216" i="3"/>
  <c r="E2216" i="3"/>
  <c r="E2173" i="3"/>
  <c r="D2173" i="3"/>
  <c r="E2175" i="3"/>
  <c r="D2175" i="3"/>
  <c r="E2180" i="3"/>
  <c r="D2180" i="3"/>
  <c r="E2137" i="3"/>
  <c r="D2137" i="3"/>
  <c r="D2139" i="3"/>
  <c r="E2139" i="3"/>
  <c r="E2094" i="3"/>
  <c r="D2094" i="3"/>
  <c r="D2101" i="3"/>
  <c r="E2101" i="3"/>
  <c r="E2092" i="3"/>
  <c r="D2092" i="3"/>
  <c r="D2058" i="3"/>
  <c r="E2058" i="3"/>
  <c r="E2056" i="3"/>
  <c r="D2056" i="3"/>
  <c r="E2013" i="3"/>
  <c r="D2013" i="3"/>
  <c r="E2015" i="3"/>
  <c r="D2015" i="3"/>
  <c r="E2020" i="3"/>
  <c r="D2020" i="3"/>
  <c r="E1977" i="3"/>
  <c r="D1977" i="3"/>
  <c r="E1979" i="3"/>
  <c r="D1979" i="3"/>
  <c r="E1934" i="3"/>
  <c r="D1934" i="3"/>
  <c r="D1941" i="3"/>
  <c r="E1941" i="3"/>
  <c r="E1932" i="3"/>
  <c r="D1932" i="3"/>
  <c r="E1898" i="3"/>
  <c r="D1898" i="3"/>
  <c r="E1896" i="3"/>
  <c r="D1896" i="3"/>
  <c r="E1853" i="3"/>
  <c r="D1853" i="3"/>
  <c r="E1855" i="3"/>
  <c r="D1855" i="3"/>
  <c r="D1860" i="3"/>
  <c r="E1860" i="3"/>
  <c r="E1817" i="3"/>
  <c r="D1817" i="3"/>
  <c r="E1819" i="3"/>
  <c r="D1819" i="3"/>
  <c r="E1774" i="3"/>
  <c r="D1774" i="3"/>
  <c r="D1781" i="3"/>
  <c r="E1781" i="3"/>
  <c r="E1772" i="3"/>
  <c r="D1772" i="3"/>
  <c r="E1738" i="3"/>
  <c r="D1738" i="3"/>
  <c r="E1736" i="3"/>
  <c r="D1736" i="3"/>
  <c r="E1693" i="3"/>
  <c r="D1693" i="3"/>
  <c r="E1695" i="3"/>
  <c r="D1695" i="3"/>
  <c r="D1700" i="3"/>
  <c r="E1700" i="3"/>
  <c r="E1657" i="3"/>
  <c r="D1657" i="3"/>
  <c r="E1659" i="3"/>
  <c r="D1659" i="3"/>
  <c r="E1614" i="3"/>
  <c r="D1614" i="3"/>
  <c r="D1621" i="3"/>
  <c r="E1621" i="3"/>
  <c r="E1612" i="3"/>
  <c r="D1612" i="3"/>
  <c r="E1578" i="3"/>
  <c r="D1578" i="3"/>
  <c r="E1576" i="3"/>
  <c r="D1576" i="3"/>
  <c r="E1533" i="3"/>
  <c r="D1533" i="3"/>
  <c r="D1535" i="3"/>
  <c r="E1535" i="3"/>
  <c r="D1540" i="3"/>
  <c r="E1540" i="3"/>
  <c r="E1497" i="3"/>
  <c r="D1497" i="3"/>
  <c r="E1499" i="3"/>
  <c r="D1499" i="3"/>
  <c r="E1454" i="3"/>
  <c r="D1454" i="3"/>
  <c r="D1461" i="3"/>
  <c r="E1461" i="3"/>
  <c r="E1452" i="3"/>
  <c r="D1452" i="3"/>
  <c r="E1415" i="3"/>
  <c r="D1415" i="3"/>
  <c r="E1412" i="3"/>
  <c r="D1412" i="3"/>
  <c r="E1417" i="3"/>
  <c r="D1417" i="3"/>
  <c r="E1375" i="3"/>
  <c r="D1375" i="3"/>
  <c r="E1376" i="3"/>
  <c r="D1376" i="3"/>
  <c r="E1381" i="3"/>
  <c r="D1381" i="3"/>
  <c r="E1334" i="3"/>
  <c r="D1334" i="3"/>
  <c r="E1340" i="3"/>
  <c r="D1340" i="3"/>
  <c r="E1298" i="3"/>
  <c r="D1298" i="3"/>
  <c r="E1293" i="3"/>
  <c r="D1293" i="3"/>
  <c r="E1255" i="3"/>
  <c r="D1255" i="3"/>
  <c r="E1252" i="3"/>
  <c r="D1252" i="3"/>
  <c r="E1257" i="3"/>
  <c r="D1257" i="3"/>
  <c r="E1215" i="3"/>
  <c r="D1215" i="3"/>
  <c r="E1216" i="3"/>
  <c r="D1216" i="3"/>
  <c r="D1221" i="3"/>
  <c r="E1221" i="3"/>
  <c r="E1174" i="3"/>
  <c r="D1174" i="3"/>
  <c r="D1180" i="3"/>
  <c r="E1180" i="3"/>
  <c r="E1138" i="3"/>
  <c r="D1138" i="3"/>
  <c r="E1133" i="3"/>
  <c r="D1133" i="3"/>
  <c r="E1092" i="3"/>
  <c r="D1092" i="3"/>
  <c r="E1097" i="3"/>
  <c r="D1097" i="3"/>
  <c r="E1055" i="3"/>
  <c r="D1055" i="3"/>
  <c r="E1056" i="3"/>
  <c r="D1056" i="3"/>
  <c r="D1061" i="3"/>
  <c r="E1061" i="3"/>
  <c r="E1014" i="3"/>
  <c r="D1014" i="3"/>
  <c r="E1020" i="3"/>
  <c r="D1020" i="3"/>
  <c r="E978" i="3"/>
  <c r="D978" i="3"/>
  <c r="E973" i="3"/>
  <c r="D973" i="3"/>
  <c r="E935" i="3"/>
  <c r="D935" i="3"/>
  <c r="E932" i="3"/>
  <c r="D932" i="3"/>
  <c r="E937" i="3"/>
  <c r="D937" i="3"/>
  <c r="E895" i="3"/>
  <c r="D895" i="3"/>
  <c r="D896" i="3"/>
  <c r="E896" i="3"/>
  <c r="D901" i="3"/>
  <c r="E901" i="3"/>
  <c r="E854" i="3"/>
  <c r="D854" i="3"/>
  <c r="E860" i="3"/>
  <c r="D860" i="3"/>
  <c r="E815" i="3"/>
  <c r="D815" i="3"/>
  <c r="E818" i="3"/>
  <c r="D818" i="3"/>
  <c r="E813" i="3"/>
  <c r="D813" i="3"/>
  <c r="E775" i="3"/>
  <c r="D775" i="3"/>
  <c r="E772" i="3"/>
  <c r="D772" i="3"/>
  <c r="E777" i="3"/>
  <c r="D777" i="3"/>
  <c r="E735" i="3"/>
  <c r="D735" i="3"/>
  <c r="E736" i="3"/>
  <c r="D736" i="3"/>
  <c r="E741" i="3"/>
  <c r="D741" i="3"/>
  <c r="E694" i="3"/>
  <c r="D694" i="3"/>
  <c r="D700" i="3"/>
  <c r="E700" i="3"/>
  <c r="E655" i="3"/>
  <c r="D655" i="3"/>
  <c r="E658" i="3"/>
  <c r="D658" i="3"/>
  <c r="E653" i="3"/>
  <c r="D653" i="3"/>
  <c r="E612" i="3"/>
  <c r="D612" i="3"/>
  <c r="E617" i="3"/>
  <c r="D617" i="3"/>
  <c r="E575" i="3"/>
  <c r="D575" i="3"/>
  <c r="E576" i="3"/>
  <c r="D576" i="3"/>
  <c r="E581" i="3"/>
  <c r="D581" i="3"/>
  <c r="E534" i="3"/>
  <c r="D534" i="3"/>
  <c r="D540" i="3"/>
  <c r="E540" i="3"/>
  <c r="E495" i="3"/>
  <c r="D495" i="3"/>
  <c r="E494" i="3"/>
  <c r="D494" i="3"/>
  <c r="E493" i="3"/>
  <c r="D493" i="3"/>
  <c r="E452" i="3"/>
  <c r="D452" i="3"/>
  <c r="E454" i="3"/>
  <c r="D454" i="3"/>
  <c r="E455" i="3"/>
  <c r="D455" i="3"/>
  <c r="E416" i="3"/>
  <c r="D416" i="3"/>
  <c r="E418" i="3"/>
  <c r="D418" i="3"/>
  <c r="E419" i="3"/>
  <c r="D419" i="3"/>
  <c r="E377" i="3"/>
  <c r="D377" i="3"/>
  <c r="E373" i="3"/>
  <c r="D373" i="3"/>
  <c r="E341" i="3"/>
  <c r="D341" i="3"/>
  <c r="E337" i="3"/>
  <c r="D337" i="3"/>
  <c r="E292" i="3"/>
  <c r="D292" i="3"/>
  <c r="E293" i="3"/>
  <c r="D293" i="3"/>
  <c r="E295" i="3"/>
  <c r="D295" i="3"/>
  <c r="E258" i="3"/>
  <c r="D258" i="3"/>
  <c r="E259" i="3"/>
  <c r="D259" i="3"/>
  <c r="D220" i="3"/>
  <c r="E220" i="3"/>
  <c r="E181" i="3"/>
  <c r="D181" i="3"/>
  <c r="F132" i="3"/>
  <c r="E99" i="3"/>
  <c r="D99" i="3"/>
  <c r="D18" i="3"/>
  <c r="E18" i="3"/>
  <c r="D203" i="3"/>
  <c r="D166" i="3"/>
  <c r="E4483" i="3"/>
  <c r="D4483" i="3"/>
  <c r="D4482" i="3"/>
  <c r="E4482" i="3"/>
  <c r="E4444" i="3"/>
  <c r="D4444" i="3"/>
  <c r="D4450" i="3"/>
  <c r="E4450" i="3"/>
  <c r="E4445" i="3"/>
  <c r="D4445" i="3"/>
  <c r="E4408" i="3"/>
  <c r="D4408" i="3"/>
  <c r="E4402" i="3"/>
  <c r="D4402" i="3"/>
  <c r="E4409" i="3"/>
  <c r="D4409" i="3"/>
  <c r="D4364" i="3"/>
  <c r="E4364" i="3"/>
  <c r="D4368" i="3"/>
  <c r="E4368" i="3"/>
  <c r="E4328" i="3"/>
  <c r="D4328" i="3"/>
  <c r="E4326" i="3"/>
  <c r="D4326" i="3"/>
  <c r="D4284" i="3"/>
  <c r="E4284" i="3"/>
  <c r="D4288" i="3"/>
  <c r="E4288" i="3"/>
  <c r="E4285" i="3"/>
  <c r="D4285" i="3"/>
  <c r="D4244" i="3"/>
  <c r="E4244" i="3"/>
  <c r="E4242" i="3"/>
  <c r="D4242" i="3"/>
  <c r="E4249" i="3"/>
  <c r="D4249" i="3"/>
  <c r="D4210" i="3"/>
  <c r="E4210" i="3"/>
  <c r="E4203" i="3"/>
  <c r="D4203" i="3"/>
  <c r="E4168" i="3"/>
  <c r="D4168" i="3"/>
  <c r="E4169" i="3"/>
  <c r="D4169" i="3"/>
  <c r="E4163" i="3"/>
  <c r="D4163" i="3"/>
  <c r="D4125" i="3"/>
  <c r="E4125" i="3"/>
  <c r="D4127" i="3"/>
  <c r="E4127" i="3"/>
  <c r="E4087" i="3"/>
  <c r="D4087" i="3"/>
  <c r="E4083" i="3"/>
  <c r="D4083" i="3"/>
  <c r="D4090" i="3"/>
  <c r="E4090" i="3"/>
  <c r="E4048" i="3"/>
  <c r="D4048" i="3"/>
  <c r="E4049" i="3"/>
  <c r="D4049" i="3"/>
  <c r="E4004" i="3"/>
  <c r="D4004" i="3"/>
  <c r="E4002" i="3"/>
  <c r="D4002" i="3"/>
  <c r="D3964" i="3"/>
  <c r="E3964" i="3"/>
  <c r="E3969" i="3"/>
  <c r="D3969" i="3"/>
  <c r="D3966" i="3"/>
  <c r="E3966" i="3"/>
  <c r="E3923" i="3"/>
  <c r="D3923" i="3"/>
  <c r="E3930" i="3"/>
  <c r="D3930" i="3"/>
  <c r="E3887" i="3"/>
  <c r="D3887" i="3"/>
  <c r="E3889" i="3"/>
  <c r="D3889" i="3"/>
  <c r="E3843" i="3"/>
  <c r="D3843" i="3"/>
  <c r="D3848" i="3"/>
  <c r="E3848" i="3"/>
  <c r="E3842" i="3"/>
  <c r="D3842" i="3"/>
  <c r="D3808" i="3"/>
  <c r="E3808" i="3"/>
  <c r="D3805" i="3"/>
  <c r="E3805" i="3"/>
  <c r="E3806" i="3"/>
  <c r="D3806" i="3"/>
  <c r="E3769" i="3"/>
  <c r="D3769" i="3"/>
  <c r="E3763" i="3"/>
  <c r="D3763" i="3"/>
  <c r="E3770" i="3"/>
  <c r="D3770" i="3"/>
  <c r="E3729" i="3"/>
  <c r="D3729" i="3"/>
  <c r="D3727" i="3"/>
  <c r="E3727" i="3"/>
  <c r="E3690" i="3"/>
  <c r="D3690" i="3"/>
  <c r="E3689" i="3"/>
  <c r="D3689" i="3"/>
  <c r="E3647" i="3"/>
  <c r="D3647" i="3"/>
  <c r="E3643" i="3"/>
  <c r="D3643" i="3"/>
  <c r="E3644" i="3"/>
  <c r="D3644" i="3"/>
  <c r="E3602" i="3"/>
  <c r="D3602" i="3"/>
  <c r="D3608" i="3"/>
  <c r="E3608" i="3"/>
  <c r="E3569" i="3"/>
  <c r="D3569" i="3"/>
  <c r="E3562" i="3"/>
  <c r="D3562" i="3"/>
  <c r="E3526" i="3"/>
  <c r="D3526" i="3"/>
  <c r="E3530" i="3"/>
  <c r="D3530" i="3"/>
  <c r="E3529" i="3"/>
  <c r="D3529" i="3"/>
  <c r="D3482" i="3"/>
  <c r="E3482" i="3"/>
  <c r="D3483" i="3"/>
  <c r="E3483" i="3"/>
  <c r="D3484" i="3"/>
  <c r="E3484" i="3"/>
  <c r="E3442" i="3"/>
  <c r="D3442" i="3"/>
  <c r="D3448" i="3"/>
  <c r="E3448" i="3"/>
  <c r="D3409" i="3"/>
  <c r="E3409" i="3"/>
  <c r="E3402" i="3"/>
  <c r="D3402" i="3"/>
  <c r="D3371" i="3"/>
  <c r="E3371" i="3"/>
  <c r="E3370" i="3"/>
  <c r="D3370" i="3"/>
  <c r="E3369" i="3"/>
  <c r="D3369" i="3"/>
  <c r="E3322" i="3"/>
  <c r="D3322" i="3"/>
  <c r="D3323" i="3"/>
  <c r="E3323" i="3"/>
  <c r="E3324" i="3"/>
  <c r="D3324" i="3"/>
  <c r="E3282" i="3"/>
  <c r="D3282" i="3"/>
  <c r="D3288" i="3"/>
  <c r="E3288" i="3"/>
  <c r="E3249" i="3"/>
  <c r="D3249" i="3"/>
  <c r="E3242" i="3"/>
  <c r="D3242" i="3"/>
  <c r="E3211" i="3"/>
  <c r="D3211" i="3"/>
  <c r="D3210" i="3"/>
  <c r="E3210" i="3"/>
  <c r="E3209" i="3"/>
  <c r="D3209" i="3"/>
  <c r="D3167" i="3"/>
  <c r="E3167" i="3"/>
  <c r="D3163" i="3"/>
  <c r="E3163" i="3"/>
  <c r="D3164" i="3"/>
  <c r="E3164" i="3"/>
  <c r="E3122" i="3"/>
  <c r="D3122" i="3"/>
  <c r="E3128" i="3"/>
  <c r="D3128" i="3"/>
  <c r="E3089" i="3"/>
  <c r="D3089" i="3"/>
  <c r="D3082" i="3"/>
  <c r="E3082" i="3"/>
  <c r="E3051" i="3"/>
  <c r="D3051" i="3"/>
  <c r="E3043" i="3"/>
  <c r="D3043" i="3"/>
  <c r="E3049" i="3"/>
  <c r="D3049" i="3"/>
  <c r="E3003" i="3"/>
  <c r="D3003" i="3"/>
  <c r="E3010" i="3"/>
  <c r="D3010" i="3"/>
  <c r="E3004" i="3"/>
  <c r="D3004" i="3"/>
  <c r="E2963" i="3"/>
  <c r="D2963" i="3"/>
  <c r="D2971" i="3"/>
  <c r="E2971" i="3"/>
  <c r="D2968" i="3"/>
  <c r="E2968" i="3"/>
  <c r="E2927" i="3"/>
  <c r="D2927" i="3"/>
  <c r="E2929" i="3"/>
  <c r="D2929" i="3"/>
  <c r="D2884" i="3"/>
  <c r="E2884" i="3"/>
  <c r="D2891" i="3"/>
  <c r="E2891" i="3"/>
  <c r="E2882" i="3"/>
  <c r="D2882" i="3"/>
  <c r="E2848" i="3"/>
  <c r="D2848" i="3"/>
  <c r="D2846" i="3"/>
  <c r="E2846" i="3"/>
  <c r="E2803" i="3"/>
  <c r="D2803" i="3"/>
  <c r="D2805" i="3"/>
  <c r="E2805" i="3"/>
  <c r="E2810" i="3"/>
  <c r="D2810" i="3"/>
  <c r="E2767" i="3"/>
  <c r="D2767" i="3"/>
  <c r="E2769" i="3"/>
  <c r="D2769" i="3"/>
  <c r="D2724" i="3"/>
  <c r="E2724" i="3"/>
  <c r="D2731" i="3"/>
  <c r="E2731" i="3"/>
  <c r="D2722" i="3"/>
  <c r="E2722" i="3"/>
  <c r="E2688" i="3"/>
  <c r="D2688" i="3"/>
  <c r="D2686" i="3"/>
  <c r="E2686" i="3"/>
  <c r="E2643" i="3"/>
  <c r="D2643" i="3"/>
  <c r="E2645" i="3"/>
  <c r="D2645" i="3"/>
  <c r="E2650" i="3"/>
  <c r="D2650" i="3"/>
  <c r="E2607" i="3"/>
  <c r="D2607" i="3"/>
  <c r="D2609" i="3"/>
  <c r="E2609" i="3"/>
  <c r="D2564" i="3"/>
  <c r="E2564" i="3"/>
  <c r="E2571" i="3"/>
  <c r="D2571" i="3"/>
  <c r="D2562" i="3"/>
  <c r="E2562" i="3"/>
  <c r="E2527" i="3"/>
  <c r="D2527" i="3"/>
  <c r="D2526" i="3"/>
  <c r="E2526" i="3"/>
  <c r="D2491" i="3"/>
  <c r="E2491" i="3"/>
  <c r="D2485" i="3"/>
  <c r="E2485" i="3"/>
  <c r="E2490" i="3"/>
  <c r="D2490" i="3"/>
  <c r="D2442" i="3"/>
  <c r="E2442" i="3"/>
  <c r="E2448" i="3"/>
  <c r="D2448" i="3"/>
  <c r="D2411" i="3"/>
  <c r="E2411" i="3"/>
  <c r="E2406" i="3"/>
  <c r="D2406" i="3"/>
  <c r="E2367" i="3"/>
  <c r="D2367" i="3"/>
  <c r="D2370" i="3"/>
  <c r="E2370" i="3"/>
  <c r="D2365" i="3"/>
  <c r="E2365" i="3"/>
  <c r="D2331" i="3"/>
  <c r="E2331" i="3"/>
  <c r="E2324" i="3"/>
  <c r="D2324" i="3"/>
  <c r="E2329" i="3"/>
  <c r="D2329" i="3"/>
  <c r="D2282" i="3"/>
  <c r="E2282" i="3"/>
  <c r="D2288" i="3"/>
  <c r="E2288" i="3"/>
  <c r="D2251" i="3"/>
  <c r="E2251" i="3"/>
  <c r="D2246" i="3"/>
  <c r="E2246" i="3"/>
  <c r="E2207" i="3"/>
  <c r="D2207" i="3"/>
  <c r="E2210" i="3"/>
  <c r="D2210" i="3"/>
  <c r="D2205" i="3"/>
  <c r="E2205" i="3"/>
  <c r="D2171" i="3"/>
  <c r="E2171" i="3"/>
  <c r="E2164" i="3"/>
  <c r="D2164" i="3"/>
  <c r="D2169" i="3"/>
  <c r="E2169" i="3"/>
  <c r="E2122" i="3"/>
  <c r="D2122" i="3"/>
  <c r="D2128" i="3"/>
  <c r="E2128" i="3"/>
  <c r="D2091" i="3"/>
  <c r="E2091" i="3"/>
  <c r="E2086" i="3"/>
  <c r="D2086" i="3"/>
  <c r="E2047" i="3"/>
  <c r="D2047" i="3"/>
  <c r="E2050" i="3"/>
  <c r="D2050" i="3"/>
  <c r="E2045" i="3"/>
  <c r="D2045" i="3"/>
  <c r="D2011" i="3"/>
  <c r="E2011" i="3"/>
  <c r="E2004" i="3"/>
  <c r="D2004" i="3"/>
  <c r="D2009" i="3"/>
  <c r="E2009" i="3"/>
  <c r="E1962" i="3"/>
  <c r="D1962" i="3"/>
  <c r="E1968" i="3"/>
  <c r="D1968" i="3"/>
  <c r="E1931" i="3"/>
  <c r="D1931" i="3"/>
  <c r="E1926" i="3"/>
  <c r="D1926" i="3"/>
  <c r="E1887" i="3"/>
  <c r="D1887" i="3"/>
  <c r="E1890" i="3"/>
  <c r="D1890" i="3"/>
  <c r="E1885" i="3"/>
  <c r="D1885" i="3"/>
  <c r="E1851" i="3"/>
  <c r="D1851" i="3"/>
  <c r="E1844" i="3"/>
  <c r="D1844" i="3"/>
  <c r="E1849" i="3"/>
  <c r="D1849" i="3"/>
  <c r="E1802" i="3"/>
  <c r="D1802" i="3"/>
  <c r="E1808" i="3"/>
  <c r="D1808" i="3"/>
  <c r="E1771" i="3"/>
  <c r="D1771" i="3"/>
  <c r="E1766" i="3"/>
  <c r="D1766" i="3"/>
  <c r="E1727" i="3"/>
  <c r="D1727" i="3"/>
  <c r="E1730" i="3"/>
  <c r="D1730" i="3"/>
  <c r="E1725" i="3"/>
  <c r="D1725" i="3"/>
  <c r="E1691" i="3"/>
  <c r="D1691" i="3"/>
  <c r="E1684" i="3"/>
  <c r="D1684" i="3"/>
  <c r="E1689" i="3"/>
  <c r="D1689" i="3"/>
  <c r="E1642" i="3"/>
  <c r="D1642" i="3"/>
  <c r="E1648" i="3"/>
  <c r="D1648" i="3"/>
  <c r="E1611" i="3"/>
  <c r="D1611" i="3"/>
  <c r="E1606" i="3"/>
  <c r="D1606" i="3"/>
  <c r="E1567" i="3"/>
  <c r="D1567" i="3"/>
  <c r="E1570" i="3"/>
  <c r="D1570" i="3"/>
  <c r="E1565" i="3"/>
  <c r="D1565" i="3"/>
  <c r="E1531" i="3"/>
  <c r="D1531" i="3"/>
  <c r="E1524" i="3"/>
  <c r="D1524" i="3"/>
  <c r="E1529" i="3"/>
  <c r="D1529" i="3"/>
  <c r="E1482" i="3"/>
  <c r="D1482" i="3"/>
  <c r="E1488" i="3"/>
  <c r="D1488" i="3"/>
  <c r="E1451" i="3"/>
  <c r="D1451" i="3"/>
  <c r="E1446" i="3"/>
  <c r="D1446" i="3"/>
  <c r="E1404" i="3"/>
  <c r="D1404" i="3"/>
  <c r="E1406" i="3"/>
  <c r="D1406" i="3"/>
  <c r="E1363" i="3"/>
  <c r="D1363" i="3"/>
  <c r="E1365" i="3"/>
  <c r="D1365" i="3"/>
  <c r="D1370" i="3"/>
  <c r="E1370" i="3"/>
  <c r="E1327" i="3"/>
  <c r="D1327" i="3"/>
  <c r="E1329" i="3"/>
  <c r="D1329" i="3"/>
  <c r="E1284" i="3"/>
  <c r="D1284" i="3"/>
  <c r="E1291" i="3"/>
  <c r="D1291" i="3"/>
  <c r="E1282" i="3"/>
  <c r="D1282" i="3"/>
  <c r="E1244" i="3"/>
  <c r="D1244" i="3"/>
  <c r="E1246" i="3"/>
  <c r="D1246" i="3"/>
  <c r="E1203" i="3"/>
  <c r="D1203" i="3"/>
  <c r="E1205" i="3"/>
  <c r="D1205" i="3"/>
  <c r="E1210" i="3"/>
  <c r="D1210" i="3"/>
  <c r="E1167" i="3"/>
  <c r="D1167" i="3"/>
  <c r="E1169" i="3"/>
  <c r="D1169" i="3"/>
  <c r="E1124" i="3"/>
  <c r="D1124" i="3"/>
  <c r="E1131" i="3"/>
  <c r="D1131" i="3"/>
  <c r="E1122" i="3"/>
  <c r="D1122" i="3"/>
  <c r="E1084" i="3"/>
  <c r="D1084" i="3"/>
  <c r="E1086" i="3"/>
  <c r="D1086" i="3"/>
  <c r="E1043" i="3"/>
  <c r="D1043" i="3"/>
  <c r="E1045" i="3"/>
  <c r="D1045" i="3"/>
  <c r="E1050" i="3"/>
  <c r="D1050" i="3"/>
  <c r="E1007" i="3"/>
  <c r="D1007" i="3"/>
  <c r="E1009" i="3"/>
  <c r="D1009" i="3"/>
  <c r="E964" i="3"/>
  <c r="D964" i="3"/>
  <c r="D971" i="3"/>
  <c r="E971" i="3"/>
  <c r="E962" i="3"/>
  <c r="D962" i="3"/>
  <c r="E924" i="3"/>
  <c r="D924" i="3"/>
  <c r="E926" i="3"/>
  <c r="D926" i="3"/>
  <c r="E883" i="3"/>
  <c r="D883" i="3"/>
  <c r="E885" i="3"/>
  <c r="D885" i="3"/>
  <c r="E890" i="3"/>
  <c r="D890" i="3"/>
  <c r="E847" i="3"/>
  <c r="D847" i="3"/>
  <c r="D849" i="3"/>
  <c r="E849" i="3"/>
  <c r="E804" i="3"/>
  <c r="D804" i="3"/>
  <c r="E811" i="3"/>
  <c r="D811" i="3"/>
  <c r="E802" i="3"/>
  <c r="D802" i="3"/>
  <c r="E764" i="3"/>
  <c r="D764" i="3"/>
  <c r="E766" i="3"/>
  <c r="D766" i="3"/>
  <c r="E723" i="3"/>
  <c r="D723" i="3"/>
  <c r="E725" i="3"/>
  <c r="D725" i="3"/>
  <c r="E730" i="3"/>
  <c r="D730" i="3"/>
  <c r="E687" i="3"/>
  <c r="D687" i="3"/>
  <c r="E689" i="3"/>
  <c r="D689" i="3"/>
  <c r="E644" i="3"/>
  <c r="D644" i="3"/>
  <c r="E651" i="3"/>
  <c r="D651" i="3"/>
  <c r="E642" i="3"/>
  <c r="D642" i="3"/>
  <c r="E604" i="3"/>
  <c r="D604" i="3"/>
  <c r="E606" i="3"/>
  <c r="D606" i="3"/>
  <c r="E563" i="3"/>
  <c r="D563" i="3"/>
  <c r="E565" i="3"/>
  <c r="D565" i="3"/>
  <c r="E570" i="3"/>
  <c r="D570" i="3"/>
  <c r="E527" i="3"/>
  <c r="D527" i="3"/>
  <c r="E529" i="3"/>
  <c r="D529" i="3"/>
  <c r="E491" i="3"/>
  <c r="D491" i="3"/>
  <c r="E487" i="3"/>
  <c r="D487" i="3"/>
  <c r="E482" i="3"/>
  <c r="D482" i="3"/>
  <c r="E443" i="3"/>
  <c r="D443" i="3"/>
  <c r="E444" i="3"/>
  <c r="D444" i="3"/>
  <c r="E405" i="3"/>
  <c r="D405" i="3"/>
  <c r="E407" i="3"/>
  <c r="D407" i="3"/>
  <c r="D408" i="3"/>
  <c r="E408" i="3"/>
  <c r="E369" i="3"/>
  <c r="D369" i="3"/>
  <c r="E371" i="3"/>
  <c r="D371" i="3"/>
  <c r="E326" i="3"/>
  <c r="D326" i="3"/>
  <c r="E330" i="3"/>
  <c r="D330" i="3"/>
  <c r="E331" i="3"/>
  <c r="D331" i="3"/>
  <c r="D248" i="3"/>
  <c r="E248" i="3"/>
  <c r="E209" i="3"/>
  <c r="D209" i="3"/>
  <c r="F162" i="3"/>
  <c r="E170" i="3"/>
  <c r="D170" i="3"/>
  <c r="D88" i="3"/>
  <c r="E88" i="3"/>
  <c r="D49" i="3"/>
  <c r="E49" i="3"/>
  <c r="E4481" i="3"/>
  <c r="D4481" i="3"/>
  <c r="E4474" i="3"/>
  <c r="D4474" i="3"/>
  <c r="E4440" i="3"/>
  <c r="D4440" i="3"/>
  <c r="D4438" i="3"/>
  <c r="E4438" i="3"/>
  <c r="E4400" i="3"/>
  <c r="D4400" i="3"/>
  <c r="D4392" i="3"/>
  <c r="E4392" i="3"/>
  <c r="D4357" i="3"/>
  <c r="E4357" i="3"/>
  <c r="D4361" i="3"/>
  <c r="E4361" i="3"/>
  <c r="E4359" i="3"/>
  <c r="D4359" i="3"/>
  <c r="E4316" i="3"/>
  <c r="D4316" i="3"/>
  <c r="E4313" i="3"/>
  <c r="D4313" i="3"/>
  <c r="E4314" i="3"/>
  <c r="D4314" i="3"/>
  <c r="E4280" i="3"/>
  <c r="D4280" i="3"/>
  <c r="E4278" i="3"/>
  <c r="D4278" i="3"/>
  <c r="E4235" i="3"/>
  <c r="D4235" i="3"/>
  <c r="E4232" i="3"/>
  <c r="D4232" i="3"/>
  <c r="D4193" i="3"/>
  <c r="E4193" i="3"/>
  <c r="E4192" i="3"/>
  <c r="D4192" i="3"/>
  <c r="E4159" i="3"/>
  <c r="D4159" i="3"/>
  <c r="D4156" i="3"/>
  <c r="E4156" i="3"/>
  <c r="D4113" i="3"/>
  <c r="E4113" i="3"/>
  <c r="E4112" i="3"/>
  <c r="D4112" i="3"/>
  <c r="E4119" i="3"/>
  <c r="D4119" i="3"/>
  <c r="E4077" i="3"/>
  <c r="D4077" i="3"/>
  <c r="D4078" i="3"/>
  <c r="E4078" i="3"/>
  <c r="D4037" i="3"/>
  <c r="E4037" i="3"/>
  <c r="E4033" i="3"/>
  <c r="D4033" i="3"/>
  <c r="D3992" i="3"/>
  <c r="E3992" i="3"/>
  <c r="D3994" i="3"/>
  <c r="E3994" i="3"/>
  <c r="E3995" i="3"/>
  <c r="D3995" i="3"/>
  <c r="D3958" i="3"/>
  <c r="E3958" i="3"/>
  <c r="D3952" i="3"/>
  <c r="E3952" i="3"/>
  <c r="D3959" i="3"/>
  <c r="E3959" i="3"/>
  <c r="E3920" i="3"/>
  <c r="D3920" i="3"/>
  <c r="D3918" i="3"/>
  <c r="E3918" i="3"/>
  <c r="E3878" i="3"/>
  <c r="D3878" i="3"/>
  <c r="D3881" i="3"/>
  <c r="E3881" i="3"/>
  <c r="D3833" i="3"/>
  <c r="E3833" i="3"/>
  <c r="D3838" i="3"/>
  <c r="E3838" i="3"/>
  <c r="E3835" i="3"/>
  <c r="D3835" i="3"/>
  <c r="E3798" i="3"/>
  <c r="D3798" i="3"/>
  <c r="D3792" i="3"/>
  <c r="E3792" i="3"/>
  <c r="E3799" i="3"/>
  <c r="D3799" i="3"/>
  <c r="E3757" i="3"/>
  <c r="D3757" i="3"/>
  <c r="E3758" i="3"/>
  <c r="D3758" i="3"/>
  <c r="E3720" i="3"/>
  <c r="D3720" i="3"/>
  <c r="E3713" i="3"/>
  <c r="D3713" i="3"/>
  <c r="E3678" i="3"/>
  <c r="D3678" i="3"/>
  <c r="E3677" i="3"/>
  <c r="D3677" i="3"/>
  <c r="D3635" i="3"/>
  <c r="E3635" i="3"/>
  <c r="E3641" i="3"/>
  <c r="D3641" i="3"/>
  <c r="E3598" i="3"/>
  <c r="D3598" i="3"/>
  <c r="E3596" i="3"/>
  <c r="D3596" i="3"/>
  <c r="D3560" i="3"/>
  <c r="E3560" i="3"/>
  <c r="E3553" i="3"/>
  <c r="D3553" i="3"/>
  <c r="E3516" i="3"/>
  <c r="D3516" i="3"/>
  <c r="E3518" i="3"/>
  <c r="D3518" i="3"/>
  <c r="E3517" i="3"/>
  <c r="D3517" i="3"/>
  <c r="E3475" i="3"/>
  <c r="D3475" i="3"/>
  <c r="E3481" i="3"/>
  <c r="D3481" i="3"/>
  <c r="E3438" i="3"/>
  <c r="D3438" i="3"/>
  <c r="E3436" i="3"/>
  <c r="D3436" i="3"/>
  <c r="E3395" i="3"/>
  <c r="D3395" i="3"/>
  <c r="E3393" i="3"/>
  <c r="D3393" i="3"/>
  <c r="E3356" i="3"/>
  <c r="D3356" i="3"/>
  <c r="D3358" i="3"/>
  <c r="E3358" i="3"/>
  <c r="E3357" i="3"/>
  <c r="D3357" i="3"/>
  <c r="E3315" i="3"/>
  <c r="D3315" i="3"/>
  <c r="E3321" i="3"/>
  <c r="D3321" i="3"/>
  <c r="D3278" i="3"/>
  <c r="E3278" i="3"/>
  <c r="E3276" i="3"/>
  <c r="D3276" i="3"/>
  <c r="E3235" i="3"/>
  <c r="D3235" i="3"/>
  <c r="D3233" i="3"/>
  <c r="E3233" i="3"/>
  <c r="D3198" i="3"/>
  <c r="E3198" i="3"/>
  <c r="E3197" i="3"/>
  <c r="D3197" i="3"/>
  <c r="E3155" i="3"/>
  <c r="D3155" i="3"/>
  <c r="E3161" i="3"/>
  <c r="D3161" i="3"/>
  <c r="D3118" i="3"/>
  <c r="E3118" i="3"/>
  <c r="E3116" i="3"/>
  <c r="D3116" i="3"/>
  <c r="D3080" i="3"/>
  <c r="E3080" i="3"/>
  <c r="D3074" i="3"/>
  <c r="E3074" i="3"/>
  <c r="E3073" i="3"/>
  <c r="D3073" i="3"/>
  <c r="E3038" i="3"/>
  <c r="D3038" i="3"/>
  <c r="E3039" i="3"/>
  <c r="D3039" i="3"/>
  <c r="E3037" i="3"/>
  <c r="D3037" i="3"/>
  <c r="D2992" i="3"/>
  <c r="E2992" i="3"/>
  <c r="E3001" i="3"/>
  <c r="D3001" i="3"/>
  <c r="D2952" i="3"/>
  <c r="E2952" i="3"/>
  <c r="E2958" i="3"/>
  <c r="D2958" i="3"/>
  <c r="D2913" i="3"/>
  <c r="E2913" i="3"/>
  <c r="E2916" i="3"/>
  <c r="D2916" i="3"/>
  <c r="E2873" i="3"/>
  <c r="D2873" i="3"/>
  <c r="E2880" i="3"/>
  <c r="D2880" i="3"/>
  <c r="E2875" i="3"/>
  <c r="D2875" i="3"/>
  <c r="E2833" i="3"/>
  <c r="D2833" i="3"/>
  <c r="D2834" i="3"/>
  <c r="E2834" i="3"/>
  <c r="D2839" i="3"/>
  <c r="E2839" i="3"/>
  <c r="D2792" i="3"/>
  <c r="E2792" i="3"/>
  <c r="D2798" i="3"/>
  <c r="E2798" i="3"/>
  <c r="D2753" i="3"/>
  <c r="E2753" i="3"/>
  <c r="E2756" i="3"/>
  <c r="D2756" i="3"/>
  <c r="E2713" i="3"/>
  <c r="D2713" i="3"/>
  <c r="E2720" i="3"/>
  <c r="D2720" i="3"/>
  <c r="D2715" i="3"/>
  <c r="E2715" i="3"/>
  <c r="E2673" i="3"/>
  <c r="D2673" i="3"/>
  <c r="D2674" i="3"/>
  <c r="E2674" i="3"/>
  <c r="E2679" i="3"/>
  <c r="D2679" i="3"/>
  <c r="D2632" i="3"/>
  <c r="E2632" i="3"/>
  <c r="D2638" i="3"/>
  <c r="E2638" i="3"/>
  <c r="D2593" i="3"/>
  <c r="E2593" i="3"/>
  <c r="D2596" i="3"/>
  <c r="E2596" i="3"/>
  <c r="D2556" i="3"/>
  <c r="E2556" i="3"/>
  <c r="D2561" i="3"/>
  <c r="E2561" i="3"/>
  <c r="E2555" i="3"/>
  <c r="D2555" i="3"/>
  <c r="D2512" i="3"/>
  <c r="E2512" i="3"/>
  <c r="D2514" i="3"/>
  <c r="E2514" i="3"/>
  <c r="D2519" i="3"/>
  <c r="E2519" i="3"/>
  <c r="E2480" i="3"/>
  <c r="D2480" i="3"/>
  <c r="D2478" i="3"/>
  <c r="E2478" i="3"/>
  <c r="E2440" i="3"/>
  <c r="D2440" i="3"/>
  <c r="E2435" i="3"/>
  <c r="D2435" i="3"/>
  <c r="E2441" i="3"/>
  <c r="D2441" i="3"/>
  <c r="E2396" i="3"/>
  <c r="D2396" i="3"/>
  <c r="D2399" i="3"/>
  <c r="E2399" i="3"/>
  <c r="D2394" i="3"/>
  <c r="E2394" i="3"/>
  <c r="E2360" i="3"/>
  <c r="D2360" i="3"/>
  <c r="E2353" i="3"/>
  <c r="D2353" i="3"/>
  <c r="D2358" i="3"/>
  <c r="E2358" i="3"/>
  <c r="D2317" i="3"/>
  <c r="E2317" i="3"/>
  <c r="E2280" i="3"/>
  <c r="D2280" i="3"/>
  <c r="E2275" i="3"/>
  <c r="D2275" i="3"/>
  <c r="E2281" i="3"/>
  <c r="D2281" i="3"/>
  <c r="D2236" i="3"/>
  <c r="E2236" i="3"/>
  <c r="D2239" i="3"/>
  <c r="E2239" i="3"/>
  <c r="D2234" i="3"/>
  <c r="E2234" i="3"/>
  <c r="E2200" i="3"/>
  <c r="D2200" i="3"/>
  <c r="E2193" i="3"/>
  <c r="D2193" i="3"/>
  <c r="D2198" i="3"/>
  <c r="E2198" i="3"/>
  <c r="E2157" i="3"/>
  <c r="D2157" i="3"/>
  <c r="E2120" i="3"/>
  <c r="D2120" i="3"/>
  <c r="E2115" i="3"/>
  <c r="D2115" i="3"/>
  <c r="D2121" i="3"/>
  <c r="E2121" i="3"/>
  <c r="E2076" i="3"/>
  <c r="D2076" i="3"/>
  <c r="D2079" i="3"/>
  <c r="E2079" i="3"/>
  <c r="E2074" i="3"/>
  <c r="D2074" i="3"/>
  <c r="E2040" i="3"/>
  <c r="D2040" i="3"/>
  <c r="E2033" i="3"/>
  <c r="D2033" i="3"/>
  <c r="D2038" i="3"/>
  <c r="E2038" i="3"/>
  <c r="E1997" i="3"/>
  <c r="D1997" i="3"/>
  <c r="D1960" i="3"/>
  <c r="E1960" i="3"/>
  <c r="E1955" i="3"/>
  <c r="D1955" i="3"/>
  <c r="E1961" i="3"/>
  <c r="D1961" i="3"/>
  <c r="E1916" i="3"/>
  <c r="D1916" i="3"/>
  <c r="E1919" i="3"/>
  <c r="D1919" i="3"/>
  <c r="E1914" i="3"/>
  <c r="D1914" i="3"/>
  <c r="D1880" i="3"/>
  <c r="E1880" i="3"/>
  <c r="E1873" i="3"/>
  <c r="D1873" i="3"/>
  <c r="E1878" i="3"/>
  <c r="D1878" i="3"/>
  <c r="E1837" i="3"/>
  <c r="D1837" i="3"/>
  <c r="D1800" i="3"/>
  <c r="E1800" i="3"/>
  <c r="E1795" i="3"/>
  <c r="D1795" i="3"/>
  <c r="E1801" i="3"/>
  <c r="D1801" i="3"/>
  <c r="E1756" i="3"/>
  <c r="D1756" i="3"/>
  <c r="E1759" i="3"/>
  <c r="D1759" i="3"/>
  <c r="E1754" i="3"/>
  <c r="D1754" i="3"/>
  <c r="D1720" i="3"/>
  <c r="E1720" i="3"/>
  <c r="E1713" i="3"/>
  <c r="D1713" i="3"/>
  <c r="E1718" i="3"/>
  <c r="D1718" i="3"/>
  <c r="E1677" i="3"/>
  <c r="D1677" i="3"/>
  <c r="D1640" i="3"/>
  <c r="E1640" i="3"/>
  <c r="E1635" i="3"/>
  <c r="D1635" i="3"/>
  <c r="E1641" i="3"/>
  <c r="D1641" i="3"/>
  <c r="E1596" i="3"/>
  <c r="D1596" i="3"/>
  <c r="E1599" i="3"/>
  <c r="D1599" i="3"/>
  <c r="E1594" i="3"/>
  <c r="D1594" i="3"/>
  <c r="D1560" i="3"/>
  <c r="E1560" i="3"/>
  <c r="E1553" i="3"/>
  <c r="D1553" i="3"/>
  <c r="E1558" i="3"/>
  <c r="D1558" i="3"/>
  <c r="E1517" i="3"/>
  <c r="D1517" i="3"/>
  <c r="D1480" i="3"/>
  <c r="E1480" i="3"/>
  <c r="E1475" i="3"/>
  <c r="D1475" i="3"/>
  <c r="E1481" i="3"/>
  <c r="D1481" i="3"/>
  <c r="E1436" i="3"/>
  <c r="D1436" i="3"/>
  <c r="E1439" i="3"/>
  <c r="D1439" i="3"/>
  <c r="E1434" i="3"/>
  <c r="D1434" i="3"/>
  <c r="D1401" i="3"/>
  <c r="E1401" i="3"/>
  <c r="E1394" i="3"/>
  <c r="D1394" i="3"/>
  <c r="E1399" i="3"/>
  <c r="D1399" i="3"/>
  <c r="E1352" i="3"/>
  <c r="D1352" i="3"/>
  <c r="E1358" i="3"/>
  <c r="D1358" i="3"/>
  <c r="E1321" i="3"/>
  <c r="D1321" i="3"/>
  <c r="E1316" i="3"/>
  <c r="D1316" i="3"/>
  <c r="E1281" i="3"/>
  <c r="D1281" i="3"/>
  <c r="E1280" i="3"/>
  <c r="D1280" i="3"/>
  <c r="E1275" i="3"/>
  <c r="D1275" i="3"/>
  <c r="D1241" i="3"/>
  <c r="E1241" i="3"/>
  <c r="E1234" i="3"/>
  <c r="D1234" i="3"/>
  <c r="E1239" i="3"/>
  <c r="D1239" i="3"/>
  <c r="E1192" i="3"/>
  <c r="D1192" i="3"/>
  <c r="E1198" i="3"/>
  <c r="D1198" i="3"/>
  <c r="D1161" i="3"/>
  <c r="E1161" i="3"/>
  <c r="E1156" i="3"/>
  <c r="D1156" i="3"/>
  <c r="E1117" i="3"/>
  <c r="D1117" i="3"/>
  <c r="E1120" i="3"/>
  <c r="D1120" i="3"/>
  <c r="E1115" i="3"/>
  <c r="D1115" i="3"/>
  <c r="D1081" i="3"/>
  <c r="E1081" i="3"/>
  <c r="E1074" i="3"/>
  <c r="D1074" i="3"/>
  <c r="E1079" i="3"/>
  <c r="D1079" i="3"/>
  <c r="E1032" i="3"/>
  <c r="D1032" i="3"/>
  <c r="E1038" i="3"/>
  <c r="D1038" i="3"/>
  <c r="D1001" i="3"/>
  <c r="E1001" i="3"/>
  <c r="E996" i="3"/>
  <c r="D996" i="3"/>
  <c r="E957" i="3"/>
  <c r="D957" i="3"/>
  <c r="E960" i="3"/>
  <c r="D960" i="3"/>
  <c r="E955" i="3"/>
  <c r="D955" i="3"/>
  <c r="E917" i="3"/>
  <c r="D917" i="3"/>
  <c r="E914" i="3"/>
  <c r="D914" i="3"/>
  <c r="D919" i="3"/>
  <c r="E919" i="3"/>
  <c r="E872" i="3"/>
  <c r="D872" i="3"/>
  <c r="D878" i="3"/>
  <c r="E878" i="3"/>
  <c r="D841" i="3"/>
  <c r="E841" i="3"/>
  <c r="E836" i="3"/>
  <c r="D836" i="3"/>
  <c r="D801" i="3"/>
  <c r="E801" i="3"/>
  <c r="E800" i="3"/>
  <c r="D800" i="3"/>
  <c r="E795" i="3"/>
  <c r="D795" i="3"/>
  <c r="E761" i="3"/>
  <c r="D761" i="3"/>
  <c r="E754" i="3"/>
  <c r="D754" i="3"/>
  <c r="E759" i="3"/>
  <c r="D759" i="3"/>
  <c r="E712" i="3"/>
  <c r="D712" i="3"/>
  <c r="E718" i="3"/>
  <c r="D718" i="3"/>
  <c r="E681" i="3"/>
  <c r="D681" i="3"/>
  <c r="E676" i="3"/>
  <c r="D676" i="3"/>
  <c r="E641" i="3"/>
  <c r="D641" i="3"/>
  <c r="D640" i="3"/>
  <c r="E640" i="3"/>
  <c r="E635" i="3"/>
  <c r="D635" i="3"/>
  <c r="E601" i="3"/>
  <c r="D601" i="3"/>
  <c r="E594" i="3"/>
  <c r="D594" i="3"/>
  <c r="E599" i="3"/>
  <c r="D599" i="3"/>
  <c r="E552" i="3"/>
  <c r="D552" i="3"/>
  <c r="E558" i="3"/>
  <c r="D558" i="3"/>
  <c r="E521" i="3"/>
  <c r="D521" i="3"/>
  <c r="E516" i="3"/>
  <c r="D516" i="3"/>
  <c r="E481" i="3"/>
  <c r="D481" i="3"/>
  <c r="D480" i="3"/>
  <c r="E480" i="3"/>
  <c r="E475" i="3"/>
  <c r="D475" i="3"/>
  <c r="E438" i="3"/>
  <c r="D438" i="3"/>
  <c r="E436" i="3"/>
  <c r="D436" i="3"/>
  <c r="E441" i="3"/>
  <c r="D441" i="3"/>
  <c r="E395" i="3"/>
  <c r="D395" i="3"/>
  <c r="D400" i="3"/>
  <c r="E400" i="3"/>
  <c r="E355" i="3"/>
  <c r="D355" i="3"/>
  <c r="E353" i="3"/>
  <c r="D353" i="3"/>
  <c r="E314" i="3"/>
  <c r="D314" i="3"/>
  <c r="E316" i="3"/>
  <c r="D316" i="3"/>
  <c r="E317" i="3"/>
  <c r="D317" i="3"/>
  <c r="E278" i="3"/>
  <c r="D278" i="3"/>
  <c r="D280" i="3"/>
  <c r="E280" i="3"/>
  <c r="E281" i="3"/>
  <c r="D281" i="3"/>
  <c r="E239" i="3"/>
  <c r="D239" i="3"/>
  <c r="D240" i="3"/>
  <c r="E240" i="3"/>
  <c r="F192" i="3"/>
  <c r="E118" i="3"/>
  <c r="D118" i="3"/>
  <c r="D120" i="3"/>
  <c r="E120" i="3"/>
  <c r="E121" i="3"/>
  <c r="D121" i="3"/>
  <c r="E39" i="3"/>
  <c r="D39" i="3"/>
  <c r="D38" i="3"/>
  <c r="E38" i="3"/>
  <c r="E40" i="3"/>
  <c r="D40" i="3"/>
  <c r="D165" i="3"/>
  <c r="D4510" i="3"/>
  <c r="E4510" i="3"/>
  <c r="D4508" i="3"/>
  <c r="E4508" i="3"/>
  <c r="E4507" i="3"/>
  <c r="D4507" i="3"/>
  <c r="E4468" i="3"/>
  <c r="D4468" i="3"/>
  <c r="E4465" i="3"/>
  <c r="D4465" i="3"/>
  <c r="E4471" i="3"/>
  <c r="D4471" i="3"/>
  <c r="E4429" i="3"/>
  <c r="D4429" i="3"/>
  <c r="D4426" i="3"/>
  <c r="E4426" i="3"/>
  <c r="E4384" i="3"/>
  <c r="D4384" i="3"/>
  <c r="D4386" i="3"/>
  <c r="E4386" i="3"/>
  <c r="E4383" i="3"/>
  <c r="D4383" i="3"/>
  <c r="E4346" i="3"/>
  <c r="D4346" i="3"/>
  <c r="E4347" i="3"/>
  <c r="D4347" i="3"/>
  <c r="E4304" i="3"/>
  <c r="D4304" i="3"/>
  <c r="E4305" i="3"/>
  <c r="D4305" i="3"/>
  <c r="E4311" i="3"/>
  <c r="D4311" i="3"/>
  <c r="E4265" i="3"/>
  <c r="D4265" i="3"/>
  <c r="D4266" i="3"/>
  <c r="E4266" i="3"/>
  <c r="D4225" i="3"/>
  <c r="E4225" i="3"/>
  <c r="D4224" i="3"/>
  <c r="E4224" i="3"/>
  <c r="E4223" i="3"/>
  <c r="D4223" i="3"/>
  <c r="E4183" i="3"/>
  <c r="D4183" i="3"/>
  <c r="E4186" i="3"/>
  <c r="D4186" i="3"/>
  <c r="D4185" i="3"/>
  <c r="E4185" i="3"/>
  <c r="D4148" i="3"/>
  <c r="E4148" i="3"/>
  <c r="E4146" i="3"/>
  <c r="D4146" i="3"/>
  <c r="E4149" i="3"/>
  <c r="D4149" i="3"/>
  <c r="D4103" i="3"/>
  <c r="E4103" i="3"/>
  <c r="E4102" i="3"/>
  <c r="D4102" i="3"/>
  <c r="E4062" i="3"/>
  <c r="D4062" i="3"/>
  <c r="D4065" i="3"/>
  <c r="E4065" i="3"/>
  <c r="D4069" i="3"/>
  <c r="E4069" i="3"/>
  <c r="E4023" i="3"/>
  <c r="D4023" i="3"/>
  <c r="E4024" i="3"/>
  <c r="D4024" i="3"/>
  <c r="E3990" i="3"/>
  <c r="D3990" i="3"/>
  <c r="E3988" i="3"/>
  <c r="D3988" i="3"/>
  <c r="E3942" i="3"/>
  <c r="D3942" i="3"/>
  <c r="E3907" i="3"/>
  <c r="D3907" i="3"/>
  <c r="D3906" i="3"/>
  <c r="E3906" i="3"/>
  <c r="E3909" i="3"/>
  <c r="D3909" i="3"/>
  <c r="E3866" i="3"/>
  <c r="D3866" i="3"/>
  <c r="E3863" i="3"/>
  <c r="D3863" i="3"/>
  <c r="D3864" i="3"/>
  <c r="E3864" i="3"/>
  <c r="D3823" i="3"/>
  <c r="E3823" i="3"/>
  <c r="E3828" i="3"/>
  <c r="D3828" i="3"/>
  <c r="D3785" i="3"/>
  <c r="E3785" i="3"/>
  <c r="E3782" i="3"/>
  <c r="D3782" i="3"/>
  <c r="E3750" i="3"/>
  <c r="D3750" i="3"/>
  <c r="D3751" i="3"/>
  <c r="E3751" i="3"/>
  <c r="E3749" i="3"/>
  <c r="D3749" i="3"/>
  <c r="E3711" i="3"/>
  <c r="D3711" i="3"/>
  <c r="D3707" i="3"/>
  <c r="E3707" i="3"/>
  <c r="D3706" i="3"/>
  <c r="E3706" i="3"/>
  <c r="E3665" i="3"/>
  <c r="D3665" i="3"/>
  <c r="E3664" i="3"/>
  <c r="D3664" i="3"/>
  <c r="E3670" i="3"/>
  <c r="D3670" i="3"/>
  <c r="D3627" i="3"/>
  <c r="E3627" i="3"/>
  <c r="E3631" i="3"/>
  <c r="D3631" i="3"/>
  <c r="E3584" i="3"/>
  <c r="D3584" i="3"/>
  <c r="D3585" i="3"/>
  <c r="E3585" i="3"/>
  <c r="E3582" i="3"/>
  <c r="D3582" i="3"/>
  <c r="E3551" i="3"/>
  <c r="D3551" i="3"/>
  <c r="E3547" i="3"/>
  <c r="D3547" i="3"/>
  <c r="E3546" i="3"/>
  <c r="D3546" i="3"/>
  <c r="D3505" i="3"/>
  <c r="E3505" i="3"/>
  <c r="E3504" i="3"/>
  <c r="D3504" i="3"/>
  <c r="E3510" i="3"/>
  <c r="D3510" i="3"/>
  <c r="E3467" i="3"/>
  <c r="D3467" i="3"/>
  <c r="E3471" i="3"/>
  <c r="D3471" i="3"/>
  <c r="E3429" i="3"/>
  <c r="D3429" i="3"/>
  <c r="D3425" i="3"/>
  <c r="E3425" i="3"/>
  <c r="E3422" i="3"/>
  <c r="D3422" i="3"/>
  <c r="E3385" i="3"/>
  <c r="D3385" i="3"/>
  <c r="E3387" i="3"/>
  <c r="D3387" i="3"/>
  <c r="E3386" i="3"/>
  <c r="D3386" i="3"/>
  <c r="D3345" i="3"/>
  <c r="E3345" i="3"/>
  <c r="D3344" i="3"/>
  <c r="E3344" i="3"/>
  <c r="E3350" i="3"/>
  <c r="D3350" i="3"/>
  <c r="E3307" i="3"/>
  <c r="D3307" i="3"/>
  <c r="E3311" i="3"/>
  <c r="D3311" i="3"/>
  <c r="D3269" i="3"/>
  <c r="E3269" i="3"/>
  <c r="D3265" i="3"/>
  <c r="E3265" i="3"/>
  <c r="E3262" i="3"/>
  <c r="D3262" i="3"/>
  <c r="D3225" i="3"/>
  <c r="E3225" i="3"/>
  <c r="E3227" i="3"/>
  <c r="D3227" i="3"/>
  <c r="E3226" i="3"/>
  <c r="D3226" i="3"/>
  <c r="D3185" i="3"/>
  <c r="E3185" i="3"/>
  <c r="E3184" i="3"/>
  <c r="D3184" i="3"/>
  <c r="E3190" i="3"/>
  <c r="D3190" i="3"/>
  <c r="E3147" i="3"/>
  <c r="D3147" i="3"/>
  <c r="D3151" i="3"/>
  <c r="E3151" i="3"/>
  <c r="E3104" i="3"/>
  <c r="D3104" i="3"/>
  <c r="E3105" i="3"/>
  <c r="D3105" i="3"/>
  <c r="E3102" i="3"/>
  <c r="D3102" i="3"/>
  <c r="D3067" i="3"/>
  <c r="E3067" i="3"/>
  <c r="E3069" i="3"/>
  <c r="D3069" i="3"/>
  <c r="E3066" i="3"/>
  <c r="D3066" i="3"/>
  <c r="D3025" i="3"/>
  <c r="E3025" i="3"/>
  <c r="E3030" i="3"/>
  <c r="D3030" i="3"/>
  <c r="D2988" i="3"/>
  <c r="E2988" i="3"/>
  <c r="E2987" i="3"/>
  <c r="D2987" i="3"/>
  <c r="E2942" i="3"/>
  <c r="D2942" i="3"/>
  <c r="E2945" i="3"/>
  <c r="D2945" i="3"/>
  <c r="E2951" i="3"/>
  <c r="D2951" i="3"/>
  <c r="D2902" i="3"/>
  <c r="E2902" i="3"/>
  <c r="E2909" i="3"/>
  <c r="D2909" i="3"/>
  <c r="D2904" i="3"/>
  <c r="E2904" i="3"/>
  <c r="E2862" i="3"/>
  <c r="D2862" i="3"/>
  <c r="E2863" i="3"/>
  <c r="D2863" i="3"/>
  <c r="E2868" i="3"/>
  <c r="D2868" i="3"/>
  <c r="E2827" i="3"/>
  <c r="D2827" i="3"/>
  <c r="E2782" i="3"/>
  <c r="D2782" i="3"/>
  <c r="D2785" i="3"/>
  <c r="E2785" i="3"/>
  <c r="D2791" i="3"/>
  <c r="E2791" i="3"/>
  <c r="E2742" i="3"/>
  <c r="D2742" i="3"/>
  <c r="E2749" i="3"/>
  <c r="D2749" i="3"/>
  <c r="E2744" i="3"/>
  <c r="D2744" i="3"/>
  <c r="E2702" i="3"/>
  <c r="D2702" i="3"/>
  <c r="E2703" i="3"/>
  <c r="D2703" i="3"/>
  <c r="D2708" i="3"/>
  <c r="E2708" i="3"/>
  <c r="E2667" i="3"/>
  <c r="D2667" i="3"/>
  <c r="D2622" i="3"/>
  <c r="E2622" i="3"/>
  <c r="D2625" i="3"/>
  <c r="E2625" i="3"/>
  <c r="E2631" i="3"/>
  <c r="D2631" i="3"/>
  <c r="D2582" i="3"/>
  <c r="E2582" i="3"/>
  <c r="D2589" i="3"/>
  <c r="E2589" i="3"/>
  <c r="D2584" i="3"/>
  <c r="E2584" i="3"/>
  <c r="E2543" i="3"/>
  <c r="D2543" i="3"/>
  <c r="D2548" i="3"/>
  <c r="E2548" i="3"/>
  <c r="E2509" i="3"/>
  <c r="D2509" i="3"/>
  <c r="E2507" i="3"/>
  <c r="D2507" i="3"/>
  <c r="E2470" i="3"/>
  <c r="D2470" i="3"/>
  <c r="E2469" i="3"/>
  <c r="D2469" i="3"/>
  <c r="E2467" i="3"/>
  <c r="D2467" i="3"/>
  <c r="D2425" i="3"/>
  <c r="E2425" i="3"/>
  <c r="E2422" i="3"/>
  <c r="D2422" i="3"/>
  <c r="E2427" i="3"/>
  <c r="D2427" i="3"/>
  <c r="E2389" i="3"/>
  <c r="D2389" i="3"/>
  <c r="D2386" i="3"/>
  <c r="E2386" i="3"/>
  <c r="D2391" i="3"/>
  <c r="E2391" i="3"/>
  <c r="D2344" i="3"/>
  <c r="E2344" i="3"/>
  <c r="D2350" i="3"/>
  <c r="E2350" i="3"/>
  <c r="E2309" i="3"/>
  <c r="D2309" i="3"/>
  <c r="E2308" i="3"/>
  <c r="D2308" i="3"/>
  <c r="E2303" i="3"/>
  <c r="D2303" i="3"/>
  <c r="D2265" i="3"/>
  <c r="E2265" i="3"/>
  <c r="E2262" i="3"/>
  <c r="D2262" i="3"/>
  <c r="E2267" i="3"/>
  <c r="D2267" i="3"/>
  <c r="D2229" i="3"/>
  <c r="E2229" i="3"/>
  <c r="D2226" i="3"/>
  <c r="E2226" i="3"/>
  <c r="D2231" i="3"/>
  <c r="E2231" i="3"/>
  <c r="D2184" i="3"/>
  <c r="E2184" i="3"/>
  <c r="E2190" i="3"/>
  <c r="D2190" i="3"/>
  <c r="D2149" i="3"/>
  <c r="E2149" i="3"/>
  <c r="D2148" i="3"/>
  <c r="E2148" i="3"/>
  <c r="E2143" i="3"/>
  <c r="D2143" i="3"/>
  <c r="E2105" i="3"/>
  <c r="D2105" i="3"/>
  <c r="E2102" i="3"/>
  <c r="D2102" i="3"/>
  <c r="E2107" i="3"/>
  <c r="D2107" i="3"/>
  <c r="D2069" i="3"/>
  <c r="E2069" i="3"/>
  <c r="E2066" i="3"/>
  <c r="D2066" i="3"/>
  <c r="D2071" i="3"/>
  <c r="E2071" i="3"/>
  <c r="E2024" i="3"/>
  <c r="D2024" i="3"/>
  <c r="E2030" i="3"/>
  <c r="D2030" i="3"/>
  <c r="E1989" i="3"/>
  <c r="D1989" i="3"/>
  <c r="E1988" i="3"/>
  <c r="D1988" i="3"/>
  <c r="E1983" i="3"/>
  <c r="D1983" i="3"/>
  <c r="E1945" i="3"/>
  <c r="D1945" i="3"/>
  <c r="E1942" i="3"/>
  <c r="D1942" i="3"/>
  <c r="E1947" i="3"/>
  <c r="D1947" i="3"/>
  <c r="E1909" i="3"/>
  <c r="D1909" i="3"/>
  <c r="E1906" i="3"/>
  <c r="D1906" i="3"/>
  <c r="E1911" i="3"/>
  <c r="D1911" i="3"/>
  <c r="E1864" i="3"/>
  <c r="D1864" i="3"/>
  <c r="E1870" i="3"/>
  <c r="D1870" i="3"/>
  <c r="E1829" i="3"/>
  <c r="D1829" i="3"/>
  <c r="E1828" i="3"/>
  <c r="D1828" i="3"/>
  <c r="E1823" i="3"/>
  <c r="D1823" i="3"/>
  <c r="E1785" i="3"/>
  <c r="D1785" i="3"/>
  <c r="E1782" i="3"/>
  <c r="D1782" i="3"/>
  <c r="E1787" i="3"/>
  <c r="D1787" i="3"/>
  <c r="D1749" i="3"/>
  <c r="E1749" i="3"/>
  <c r="E1746" i="3"/>
  <c r="D1746" i="3"/>
  <c r="D1751" i="3"/>
  <c r="E1751" i="3"/>
  <c r="E1704" i="3"/>
  <c r="D1704" i="3"/>
  <c r="E1710" i="3"/>
  <c r="D1710" i="3"/>
  <c r="D1669" i="3"/>
  <c r="E1669" i="3"/>
  <c r="E1668" i="3"/>
  <c r="D1668" i="3"/>
  <c r="E1663" i="3"/>
  <c r="D1663" i="3"/>
  <c r="E1625" i="3"/>
  <c r="D1625" i="3"/>
  <c r="E1622" i="3"/>
  <c r="D1622" i="3"/>
  <c r="E1627" i="3"/>
  <c r="D1627" i="3"/>
  <c r="D1589" i="3"/>
  <c r="E1589" i="3"/>
  <c r="E1586" i="3"/>
  <c r="D1586" i="3"/>
  <c r="E1591" i="3"/>
  <c r="D1591" i="3"/>
  <c r="E1544" i="3"/>
  <c r="D1544" i="3"/>
  <c r="E1550" i="3"/>
  <c r="D1550" i="3"/>
  <c r="E1509" i="3"/>
  <c r="D1509" i="3"/>
  <c r="E1508" i="3"/>
  <c r="D1508" i="3"/>
  <c r="E1503" i="3"/>
  <c r="D1503" i="3"/>
  <c r="E1465" i="3"/>
  <c r="D1465" i="3"/>
  <c r="E1462" i="3"/>
  <c r="D1462" i="3"/>
  <c r="E1467" i="3"/>
  <c r="D1467" i="3"/>
  <c r="D1430" i="3"/>
  <c r="E1430" i="3"/>
  <c r="E1423" i="3"/>
  <c r="D1423" i="3"/>
  <c r="E1428" i="3"/>
  <c r="D1428" i="3"/>
  <c r="E1387" i="3"/>
  <c r="D1387" i="3"/>
  <c r="D1350" i="3"/>
  <c r="E1350" i="3"/>
  <c r="E1345" i="3"/>
  <c r="D1345" i="3"/>
  <c r="E1351" i="3"/>
  <c r="D1351" i="3"/>
  <c r="E1306" i="3"/>
  <c r="D1306" i="3"/>
  <c r="E1309" i="3"/>
  <c r="D1309" i="3"/>
  <c r="E1304" i="3"/>
  <c r="D1304" i="3"/>
  <c r="E1270" i="3"/>
  <c r="D1270" i="3"/>
  <c r="E1263" i="3"/>
  <c r="D1263" i="3"/>
  <c r="D1268" i="3"/>
  <c r="E1268" i="3"/>
  <c r="E1227" i="3"/>
  <c r="D1227" i="3"/>
  <c r="E1190" i="3"/>
  <c r="D1190" i="3"/>
  <c r="E1185" i="3"/>
  <c r="D1185" i="3"/>
  <c r="E1191" i="3"/>
  <c r="D1191" i="3"/>
  <c r="E1150" i="3"/>
  <c r="D1150" i="3"/>
  <c r="D1149" i="3"/>
  <c r="E1149" i="3"/>
  <c r="E1144" i="3"/>
  <c r="D1144" i="3"/>
  <c r="E1110" i="3"/>
  <c r="D1110" i="3"/>
  <c r="E1103" i="3"/>
  <c r="D1103" i="3"/>
  <c r="D1108" i="3"/>
  <c r="E1108" i="3"/>
  <c r="E1067" i="3"/>
  <c r="D1067" i="3"/>
  <c r="E1030" i="3"/>
  <c r="D1030" i="3"/>
  <c r="E1025" i="3"/>
  <c r="D1025" i="3"/>
  <c r="E1031" i="3"/>
  <c r="D1031" i="3"/>
  <c r="E990" i="3"/>
  <c r="D990" i="3"/>
  <c r="D989" i="3"/>
  <c r="E989" i="3"/>
  <c r="E984" i="3"/>
  <c r="D984" i="3"/>
  <c r="E950" i="3"/>
  <c r="D950" i="3"/>
  <c r="E943" i="3"/>
  <c r="D943" i="3"/>
  <c r="D948" i="3"/>
  <c r="E948" i="3"/>
  <c r="E907" i="3"/>
  <c r="D907" i="3"/>
  <c r="E870" i="3"/>
  <c r="D870" i="3"/>
  <c r="E865" i="3"/>
  <c r="D865" i="3"/>
  <c r="D871" i="3"/>
  <c r="E871" i="3"/>
  <c r="E830" i="3"/>
  <c r="D830" i="3"/>
  <c r="D829" i="3"/>
  <c r="E829" i="3"/>
  <c r="E824" i="3"/>
  <c r="D824" i="3"/>
  <c r="E790" i="3"/>
  <c r="D790" i="3"/>
  <c r="E783" i="3"/>
  <c r="D783" i="3"/>
  <c r="D788" i="3"/>
  <c r="E788" i="3"/>
  <c r="E747" i="3"/>
  <c r="D747" i="3"/>
  <c r="E710" i="3"/>
  <c r="D710" i="3"/>
  <c r="E705" i="3"/>
  <c r="D705" i="3"/>
  <c r="E711" i="3"/>
  <c r="D711" i="3"/>
  <c r="E670" i="3"/>
  <c r="D670" i="3"/>
  <c r="E669" i="3"/>
  <c r="D669" i="3"/>
  <c r="E664" i="3"/>
  <c r="D664" i="3"/>
  <c r="E630" i="3"/>
  <c r="D630" i="3"/>
  <c r="E623" i="3"/>
  <c r="D623" i="3"/>
  <c r="D628" i="3"/>
  <c r="E628" i="3"/>
  <c r="E587" i="3"/>
  <c r="D587" i="3"/>
  <c r="E550" i="3"/>
  <c r="D550" i="3"/>
  <c r="E545" i="3"/>
  <c r="D545" i="3"/>
  <c r="E551" i="3"/>
  <c r="D551" i="3"/>
  <c r="E510" i="3"/>
  <c r="D510" i="3"/>
  <c r="E509" i="3"/>
  <c r="D509" i="3"/>
  <c r="E504" i="3"/>
  <c r="D504" i="3"/>
  <c r="E467" i="3"/>
  <c r="D467" i="3"/>
  <c r="E470" i="3"/>
  <c r="D470" i="3"/>
  <c r="D468" i="3"/>
  <c r="E468" i="3"/>
  <c r="E424" i="3"/>
  <c r="D424" i="3"/>
  <c r="D428" i="3"/>
  <c r="E428" i="3"/>
  <c r="E384" i="3"/>
  <c r="D384" i="3"/>
  <c r="E382" i="3"/>
  <c r="D382" i="3"/>
  <c r="E347" i="3"/>
  <c r="D347" i="3"/>
  <c r="E345" i="3"/>
  <c r="D345" i="3"/>
  <c r="E346" i="3"/>
  <c r="D346" i="3"/>
  <c r="E311" i="3"/>
  <c r="D311" i="3"/>
  <c r="E309" i="3"/>
  <c r="D309" i="3"/>
  <c r="E310" i="3"/>
  <c r="D310" i="3"/>
  <c r="D268" i="3"/>
  <c r="E268" i="3"/>
  <c r="E150" i="3"/>
  <c r="D150" i="3"/>
  <c r="E108" i="3"/>
  <c r="D108" i="3"/>
  <c r="E71" i="3"/>
  <c r="D71" i="3"/>
  <c r="E69" i="3"/>
  <c r="D69" i="3"/>
  <c r="D30" i="3"/>
  <c r="E30" i="3"/>
  <c r="D28" i="3"/>
  <c r="E28" i="3"/>
  <c r="E29" i="3"/>
  <c r="D29" i="3"/>
  <c r="D265" i="3"/>
  <c r="E4497" i="3"/>
  <c r="D4497" i="3"/>
  <c r="E4495" i="3"/>
  <c r="D4495" i="3"/>
  <c r="E4496" i="3"/>
  <c r="D4496" i="3"/>
  <c r="E4455" i="3"/>
  <c r="D4455" i="3"/>
  <c r="E4460" i="3"/>
  <c r="D4460" i="3"/>
  <c r="D4413" i="3"/>
  <c r="E4413" i="3"/>
  <c r="D4417" i="3"/>
  <c r="E4417" i="3"/>
  <c r="E4381" i="3"/>
  <c r="D4381" i="3"/>
  <c r="D4372" i="3"/>
  <c r="E4372" i="3"/>
  <c r="E4337" i="3"/>
  <c r="D4337" i="3"/>
  <c r="E4341" i="3"/>
  <c r="D4341" i="3"/>
  <c r="E4336" i="3"/>
  <c r="D4336" i="3"/>
  <c r="D4297" i="3"/>
  <c r="E4297" i="3"/>
  <c r="D4295" i="3"/>
  <c r="E4295" i="3"/>
  <c r="E4300" i="3"/>
  <c r="D4300" i="3"/>
  <c r="E4261" i="3"/>
  <c r="D4261" i="3"/>
  <c r="E4257" i="3"/>
  <c r="D4257" i="3"/>
  <c r="D4221" i="3"/>
  <c r="E4221" i="3"/>
  <c r="E4214" i="3"/>
  <c r="D4214" i="3"/>
  <c r="E4212" i="3"/>
  <c r="D4212" i="3"/>
  <c r="E4177" i="3"/>
  <c r="D4177" i="3"/>
  <c r="E4172" i="3"/>
  <c r="D4172" i="3"/>
  <c r="E4174" i="3"/>
  <c r="D4174" i="3"/>
  <c r="E4135" i="3"/>
  <c r="D4135" i="3"/>
  <c r="E4138" i="3"/>
  <c r="D4138" i="3"/>
  <c r="E4096" i="3"/>
  <c r="D4096" i="3"/>
  <c r="E4098" i="3"/>
  <c r="D4098" i="3"/>
  <c r="E4056" i="3"/>
  <c r="D4056" i="3"/>
  <c r="D4052" i="3"/>
  <c r="E4052" i="3"/>
  <c r="E4053" i="3"/>
  <c r="D4053" i="3"/>
  <c r="D4018" i="3"/>
  <c r="E4018" i="3"/>
  <c r="D4014" i="3"/>
  <c r="E4014" i="3"/>
  <c r="D4017" i="3"/>
  <c r="E4017" i="3"/>
  <c r="D3978" i="3"/>
  <c r="E3978" i="3"/>
  <c r="E3981" i="3"/>
  <c r="D3981" i="3"/>
  <c r="D3939" i="3"/>
  <c r="E3939" i="3"/>
  <c r="D3938" i="3"/>
  <c r="E3938" i="3"/>
  <c r="E3895" i="3"/>
  <c r="D3895" i="3"/>
  <c r="D3900" i="3"/>
  <c r="E3900" i="3"/>
  <c r="E3893" i="3"/>
  <c r="D3893" i="3"/>
  <c r="E3852" i="3"/>
  <c r="D3852" i="3"/>
  <c r="E3858" i="3"/>
  <c r="D3858" i="3"/>
  <c r="E3857" i="3"/>
  <c r="D3857" i="3"/>
  <c r="E3820" i="3"/>
  <c r="D3820" i="3"/>
  <c r="E3821" i="3"/>
  <c r="D3821" i="3"/>
  <c r="E3776" i="3"/>
  <c r="D3776" i="3"/>
  <c r="E3778" i="3"/>
  <c r="D3778" i="3"/>
  <c r="E3740" i="3"/>
  <c r="D3740" i="3"/>
  <c r="D3733" i="3"/>
  <c r="E3733" i="3"/>
  <c r="E3735" i="3"/>
  <c r="D3735" i="3"/>
  <c r="E3696" i="3"/>
  <c r="D3696" i="3"/>
  <c r="E3697" i="3"/>
  <c r="D3697" i="3"/>
  <c r="E3695" i="3"/>
  <c r="D3695" i="3"/>
  <c r="E3656" i="3"/>
  <c r="D3656" i="3"/>
  <c r="E3654" i="3"/>
  <c r="D3654" i="3"/>
  <c r="E3659" i="3"/>
  <c r="D3659" i="3"/>
  <c r="E3617" i="3"/>
  <c r="D3617" i="3"/>
  <c r="E3621" i="3"/>
  <c r="D3621" i="3"/>
  <c r="E3580" i="3"/>
  <c r="D3580" i="3"/>
  <c r="D3576" i="3"/>
  <c r="E3576" i="3"/>
  <c r="E3536" i="3"/>
  <c r="D3536" i="3"/>
  <c r="E3537" i="3"/>
  <c r="D3537" i="3"/>
  <c r="E3535" i="3"/>
  <c r="D3535" i="3"/>
  <c r="E3496" i="3"/>
  <c r="D3496" i="3"/>
  <c r="E3494" i="3"/>
  <c r="D3494" i="3"/>
  <c r="D3499" i="3"/>
  <c r="E3499" i="3"/>
  <c r="E3457" i="3"/>
  <c r="D3457" i="3"/>
  <c r="E3461" i="3"/>
  <c r="D3461" i="3"/>
  <c r="D3414" i="3"/>
  <c r="E3414" i="3"/>
  <c r="E3416" i="3"/>
  <c r="D3416" i="3"/>
  <c r="E3381" i="3"/>
  <c r="D3381" i="3"/>
  <c r="E3377" i="3"/>
  <c r="D3377" i="3"/>
  <c r="E3375" i="3"/>
  <c r="D3375" i="3"/>
  <c r="E3336" i="3"/>
  <c r="D3336" i="3"/>
  <c r="E3334" i="3"/>
  <c r="D3334" i="3"/>
  <c r="E3339" i="3"/>
  <c r="D3339" i="3"/>
  <c r="E3297" i="3"/>
  <c r="D3297" i="3"/>
  <c r="E3301" i="3"/>
  <c r="D3301" i="3"/>
  <c r="D3254" i="3"/>
  <c r="E3254" i="3"/>
  <c r="E3256" i="3"/>
  <c r="D3256" i="3"/>
  <c r="E3221" i="3"/>
  <c r="D3221" i="3"/>
  <c r="D3217" i="3"/>
  <c r="E3217" i="3"/>
  <c r="E3215" i="3"/>
  <c r="D3215" i="3"/>
  <c r="E3176" i="3"/>
  <c r="D3176" i="3"/>
  <c r="E3174" i="3"/>
  <c r="D3174" i="3"/>
  <c r="D3179" i="3"/>
  <c r="E3179" i="3"/>
  <c r="E3137" i="3"/>
  <c r="D3137" i="3"/>
  <c r="E3141" i="3"/>
  <c r="D3141" i="3"/>
  <c r="D3100" i="3"/>
  <c r="E3100" i="3"/>
  <c r="E3096" i="3"/>
  <c r="D3096" i="3"/>
  <c r="D3057" i="3"/>
  <c r="E3057" i="3"/>
  <c r="D3060" i="3"/>
  <c r="E3060" i="3"/>
  <c r="E3055" i="3"/>
  <c r="D3055" i="3"/>
  <c r="D3012" i="3"/>
  <c r="E3012" i="3"/>
  <c r="D3016" i="3"/>
  <c r="E3016" i="3"/>
  <c r="E3019" i="3"/>
  <c r="D3019" i="3"/>
  <c r="D2978" i="3"/>
  <c r="E2978" i="3"/>
  <c r="E2977" i="3"/>
  <c r="D2977" i="3"/>
  <c r="D2939" i="3"/>
  <c r="E2939" i="3"/>
  <c r="D2938" i="3"/>
  <c r="E2938" i="3"/>
  <c r="E2933" i="3"/>
  <c r="D2933" i="3"/>
  <c r="E2895" i="3"/>
  <c r="D2895" i="3"/>
  <c r="D2892" i="3"/>
  <c r="E2892" i="3"/>
  <c r="D2897" i="3"/>
  <c r="E2897" i="3"/>
  <c r="D2859" i="3"/>
  <c r="E2859" i="3"/>
  <c r="E2856" i="3"/>
  <c r="D2856" i="3"/>
  <c r="E2861" i="3"/>
  <c r="D2861" i="3"/>
  <c r="D2814" i="3"/>
  <c r="E2814" i="3"/>
  <c r="E2820" i="3"/>
  <c r="D2820" i="3"/>
  <c r="D2779" i="3"/>
  <c r="E2779" i="3"/>
  <c r="D2778" i="3"/>
  <c r="E2778" i="3"/>
  <c r="E2773" i="3"/>
  <c r="D2773" i="3"/>
  <c r="E2735" i="3"/>
  <c r="D2735" i="3"/>
  <c r="D2732" i="3"/>
  <c r="E2732" i="3"/>
  <c r="D2737" i="3"/>
  <c r="E2737" i="3"/>
  <c r="D2699" i="3"/>
  <c r="E2699" i="3"/>
  <c r="E2696" i="3"/>
  <c r="D2696" i="3"/>
  <c r="D2701" i="3"/>
  <c r="E2701" i="3"/>
  <c r="D2654" i="3"/>
  <c r="E2654" i="3"/>
  <c r="E2660" i="3"/>
  <c r="D2660" i="3"/>
  <c r="E2619" i="3"/>
  <c r="D2619" i="3"/>
  <c r="D2618" i="3"/>
  <c r="E2618" i="3"/>
  <c r="D2613" i="3"/>
  <c r="E2613" i="3"/>
  <c r="E2575" i="3"/>
  <c r="D2575" i="3"/>
  <c r="D2572" i="3"/>
  <c r="E2572" i="3"/>
  <c r="D2577" i="3"/>
  <c r="E2577" i="3"/>
  <c r="D2538" i="3"/>
  <c r="E2538" i="3"/>
  <c r="E2536" i="3"/>
  <c r="D2536" i="3"/>
  <c r="D2541" i="3"/>
  <c r="E2541" i="3"/>
  <c r="D2494" i="3"/>
  <c r="E2494" i="3"/>
  <c r="E2500" i="3"/>
  <c r="D2500" i="3"/>
  <c r="D2458" i="3"/>
  <c r="E2458" i="3"/>
  <c r="E2461" i="3"/>
  <c r="D2461" i="3"/>
  <c r="D2452" i="3"/>
  <c r="E2452" i="3"/>
  <c r="D2418" i="3"/>
  <c r="E2418" i="3"/>
  <c r="D2416" i="3"/>
  <c r="E2416" i="3"/>
  <c r="E2373" i="3"/>
  <c r="D2373" i="3"/>
  <c r="E2375" i="3"/>
  <c r="D2375" i="3"/>
  <c r="E2380" i="3"/>
  <c r="D2380" i="3"/>
  <c r="E2337" i="3"/>
  <c r="D2337" i="3"/>
  <c r="D2339" i="3"/>
  <c r="E2339" i="3"/>
  <c r="D2298" i="3"/>
  <c r="E2298" i="3"/>
  <c r="D2301" i="3"/>
  <c r="E2301" i="3"/>
  <c r="D2292" i="3"/>
  <c r="E2292" i="3"/>
  <c r="D2258" i="3"/>
  <c r="E2258" i="3"/>
  <c r="D2256" i="3"/>
  <c r="E2256" i="3"/>
  <c r="E2213" i="3"/>
  <c r="D2213" i="3"/>
  <c r="E2215" i="3"/>
  <c r="D2215" i="3"/>
  <c r="E2220" i="3"/>
  <c r="D2220" i="3"/>
  <c r="E2177" i="3"/>
  <c r="D2177" i="3"/>
  <c r="E2179" i="3"/>
  <c r="D2179" i="3"/>
  <c r="E2138" i="3"/>
  <c r="D2138" i="3"/>
  <c r="D2141" i="3"/>
  <c r="E2141" i="3"/>
  <c r="E2132" i="3"/>
  <c r="D2132" i="3"/>
  <c r="D2098" i="3"/>
  <c r="E2098" i="3"/>
  <c r="E2096" i="3"/>
  <c r="D2096" i="3"/>
  <c r="E2053" i="3"/>
  <c r="D2053" i="3"/>
  <c r="E2055" i="3"/>
  <c r="D2055" i="3"/>
  <c r="D2060" i="3"/>
  <c r="E2060" i="3"/>
  <c r="E2017" i="3"/>
  <c r="D2017" i="3"/>
  <c r="D2019" i="3"/>
  <c r="E2019" i="3"/>
  <c r="E1978" i="3"/>
  <c r="D1978" i="3"/>
  <c r="D1981" i="3"/>
  <c r="E1981" i="3"/>
  <c r="E1972" i="3"/>
  <c r="D1972" i="3"/>
  <c r="E1938" i="3"/>
  <c r="D1938" i="3"/>
  <c r="E1936" i="3"/>
  <c r="D1936" i="3"/>
  <c r="E1893" i="3"/>
  <c r="D1893" i="3"/>
  <c r="E1895" i="3"/>
  <c r="D1895" i="3"/>
  <c r="D1900" i="3"/>
  <c r="E1900" i="3"/>
  <c r="E1857" i="3"/>
  <c r="D1857" i="3"/>
  <c r="E1859" i="3"/>
  <c r="D1859" i="3"/>
  <c r="E1818" i="3"/>
  <c r="D1818" i="3"/>
  <c r="D1821" i="3"/>
  <c r="E1821" i="3"/>
  <c r="E1812" i="3"/>
  <c r="D1812" i="3"/>
  <c r="E1778" i="3"/>
  <c r="D1778" i="3"/>
  <c r="E1776" i="3"/>
  <c r="D1776" i="3"/>
  <c r="E1733" i="3"/>
  <c r="D1733" i="3"/>
  <c r="E1735" i="3"/>
  <c r="D1735" i="3"/>
  <c r="D1740" i="3"/>
  <c r="E1740" i="3"/>
  <c r="E1697" i="3"/>
  <c r="D1697" i="3"/>
  <c r="E1699" i="3"/>
  <c r="D1699" i="3"/>
  <c r="E1658" i="3"/>
  <c r="D1658" i="3"/>
  <c r="D1661" i="3"/>
  <c r="E1661" i="3"/>
  <c r="E1652" i="3"/>
  <c r="D1652" i="3"/>
  <c r="E1618" i="3"/>
  <c r="D1618" i="3"/>
  <c r="E1616" i="3"/>
  <c r="D1616" i="3"/>
  <c r="E1573" i="3"/>
  <c r="D1573" i="3"/>
  <c r="E1575" i="3"/>
  <c r="D1575" i="3"/>
  <c r="D1580" i="3"/>
  <c r="E1580" i="3"/>
  <c r="E1537" i="3"/>
  <c r="D1537" i="3"/>
  <c r="E1539" i="3"/>
  <c r="D1539" i="3"/>
  <c r="E1498" i="3"/>
  <c r="D1498" i="3"/>
  <c r="D1501" i="3"/>
  <c r="E1501" i="3"/>
  <c r="E1492" i="3"/>
  <c r="D1492" i="3"/>
  <c r="E1458" i="3"/>
  <c r="D1458" i="3"/>
  <c r="E1456" i="3"/>
  <c r="D1456" i="3"/>
  <c r="E1419" i="3"/>
  <c r="D1419" i="3"/>
  <c r="E1416" i="3"/>
  <c r="D1416" i="3"/>
  <c r="D1421" i="3"/>
  <c r="E1421" i="3"/>
  <c r="E1374" i="3"/>
  <c r="D1374" i="3"/>
  <c r="D1380" i="3"/>
  <c r="E1380" i="3"/>
  <c r="E1335" i="3"/>
  <c r="D1335" i="3"/>
  <c r="E1338" i="3"/>
  <c r="D1338" i="3"/>
  <c r="E1333" i="3"/>
  <c r="D1333" i="3"/>
  <c r="E1299" i="3"/>
  <c r="D1299" i="3"/>
  <c r="E1292" i="3"/>
  <c r="D1292" i="3"/>
  <c r="E1297" i="3"/>
  <c r="D1297" i="3"/>
  <c r="E1259" i="3"/>
  <c r="D1259" i="3"/>
  <c r="E1256" i="3"/>
  <c r="D1256" i="3"/>
  <c r="D1261" i="3"/>
  <c r="E1261" i="3"/>
  <c r="E1214" i="3"/>
  <c r="D1214" i="3"/>
  <c r="E1220" i="3"/>
  <c r="D1220" i="3"/>
  <c r="E1175" i="3"/>
  <c r="D1175" i="3"/>
  <c r="E1178" i="3"/>
  <c r="F1178" i="3" s="1"/>
  <c r="D1178" i="3"/>
  <c r="E1173" i="3"/>
  <c r="D1173" i="3"/>
  <c r="E1135" i="3"/>
  <c r="D1135" i="3"/>
  <c r="E1132" i="3"/>
  <c r="D1132" i="3"/>
  <c r="E1137" i="3"/>
  <c r="D1137" i="3"/>
  <c r="E1099" i="3"/>
  <c r="D1099" i="3"/>
  <c r="E1096" i="3"/>
  <c r="D1096" i="3"/>
  <c r="D1101" i="3"/>
  <c r="E1101" i="3"/>
  <c r="E1054" i="3"/>
  <c r="D1054" i="3"/>
  <c r="E1060" i="3"/>
  <c r="D1060" i="3"/>
  <c r="E1015" i="3"/>
  <c r="D1015" i="3"/>
  <c r="E1018" i="3"/>
  <c r="D1018" i="3"/>
  <c r="E1013" i="3"/>
  <c r="D1013" i="3"/>
  <c r="E975" i="3"/>
  <c r="D975" i="3"/>
  <c r="E972" i="3"/>
  <c r="D972" i="3"/>
  <c r="E977" i="3"/>
  <c r="D977" i="3"/>
  <c r="D939" i="3"/>
  <c r="E939" i="3"/>
  <c r="E936" i="3"/>
  <c r="D936" i="3"/>
  <c r="D941" i="3"/>
  <c r="E941" i="3"/>
  <c r="E894" i="3"/>
  <c r="D894" i="3"/>
  <c r="E900" i="3"/>
  <c r="D900" i="3"/>
  <c r="E855" i="3"/>
  <c r="D855" i="3"/>
  <c r="D858" i="3"/>
  <c r="E858" i="3"/>
  <c r="E853" i="3"/>
  <c r="D853" i="3"/>
  <c r="E812" i="3"/>
  <c r="D812" i="3"/>
  <c r="E817" i="3"/>
  <c r="D817" i="3"/>
  <c r="E779" i="3"/>
  <c r="D779" i="3"/>
  <c r="E776" i="3"/>
  <c r="D776" i="3"/>
  <c r="E781" i="3"/>
  <c r="D781" i="3"/>
  <c r="E734" i="3"/>
  <c r="D734" i="3"/>
  <c r="D740" i="3"/>
  <c r="E740" i="3"/>
  <c r="E695" i="3"/>
  <c r="D695" i="3"/>
  <c r="E698" i="3"/>
  <c r="D698" i="3"/>
  <c r="E693" i="3"/>
  <c r="D693" i="3"/>
  <c r="E652" i="3"/>
  <c r="D652" i="3"/>
  <c r="E657" i="3"/>
  <c r="D657" i="3"/>
  <c r="E619" i="3"/>
  <c r="D619" i="3"/>
  <c r="E616" i="3"/>
  <c r="D616" i="3"/>
  <c r="E621" i="3"/>
  <c r="D621" i="3"/>
  <c r="E574" i="3"/>
  <c r="D574" i="3"/>
  <c r="D580" i="3"/>
  <c r="E580" i="3"/>
  <c r="E539" i="3"/>
  <c r="D539" i="3"/>
  <c r="E538" i="3"/>
  <c r="D538" i="3"/>
  <c r="E533" i="3"/>
  <c r="D533" i="3"/>
  <c r="E498" i="3"/>
  <c r="D498" i="3"/>
  <c r="E492" i="3"/>
  <c r="D492" i="3"/>
  <c r="E497" i="3"/>
  <c r="D497" i="3"/>
  <c r="E456" i="3"/>
  <c r="D456" i="3"/>
  <c r="E458" i="3"/>
  <c r="D458" i="3"/>
  <c r="E459" i="3"/>
  <c r="D459" i="3"/>
  <c r="D420" i="3"/>
  <c r="E420" i="3"/>
  <c r="E417" i="3"/>
  <c r="D417" i="3"/>
  <c r="E372" i="3"/>
  <c r="D372" i="3"/>
  <c r="E381" i="3"/>
  <c r="D381" i="3"/>
  <c r="E332" i="3"/>
  <c r="D332" i="3"/>
  <c r="E334" i="3"/>
  <c r="D334" i="3"/>
  <c r="E335" i="3"/>
  <c r="D335" i="3"/>
  <c r="E296" i="3"/>
  <c r="D296" i="3"/>
  <c r="E294" i="3"/>
  <c r="D294" i="3"/>
  <c r="E299" i="3"/>
  <c r="D299" i="3"/>
  <c r="D260" i="3"/>
  <c r="E260" i="3"/>
  <c r="E221" i="3"/>
  <c r="D221" i="3"/>
  <c r="F172" i="3"/>
  <c r="D140" i="3"/>
  <c r="E140" i="3"/>
  <c r="E138" i="3"/>
  <c r="D138" i="3"/>
  <c r="E139" i="3"/>
  <c r="D139" i="3"/>
  <c r="E100" i="3"/>
  <c r="D100" i="3"/>
  <c r="E98" i="3"/>
  <c r="D98" i="3"/>
  <c r="D58" i="3"/>
  <c r="E58" i="3"/>
  <c r="D20" i="3"/>
  <c r="E20" i="3"/>
  <c r="E21" i="3"/>
  <c r="D21" i="3"/>
  <c r="D222" i="3"/>
  <c r="D52" i="3"/>
  <c r="D92" i="3"/>
  <c r="I85" i="4"/>
  <c r="D72" i="3"/>
  <c r="I4" i="4"/>
  <c r="I79" i="2"/>
  <c r="M80" i="2" s="1"/>
  <c r="L79" i="4" s="1"/>
  <c r="D82" i="3"/>
  <c r="D42" i="3"/>
  <c r="D282" i="3"/>
  <c r="D192" i="3"/>
  <c r="D202" i="3"/>
  <c r="D162" i="3"/>
  <c r="D242" i="3"/>
  <c r="N72" i="2"/>
  <c r="N564" i="2"/>
  <c r="N291" i="2"/>
  <c r="N243" i="2"/>
  <c r="N147" i="2"/>
  <c r="N192" i="2"/>
  <c r="N144" i="2"/>
  <c r="N204" i="2"/>
  <c r="N516" i="2"/>
  <c r="N444" i="2"/>
  <c r="N324" i="2"/>
  <c r="N12" i="2"/>
  <c r="N507" i="2"/>
  <c r="N51" i="2"/>
  <c r="N201" i="2"/>
  <c r="N252" i="2"/>
  <c r="N132" i="2"/>
  <c r="I4" i="2"/>
  <c r="M5" i="2" s="1"/>
  <c r="L4" i="4" s="1"/>
  <c r="M562" i="4"/>
  <c r="N459" i="2"/>
  <c r="N597" i="2"/>
  <c r="N573" i="2"/>
  <c r="N240" i="2"/>
  <c r="N27" i="2"/>
  <c r="N177" i="2"/>
  <c r="N153" i="2"/>
  <c r="N114" i="2"/>
  <c r="N366" i="2"/>
  <c r="N342" i="2"/>
  <c r="N318" i="2"/>
  <c r="N258" i="2"/>
  <c r="N66" i="2"/>
  <c r="N288" i="2"/>
  <c r="N48" i="2"/>
  <c r="N471" i="2"/>
  <c r="N423" i="2"/>
  <c r="N255" i="2"/>
  <c r="N135" i="2"/>
  <c r="N645" i="2"/>
  <c r="N57" i="2"/>
  <c r="M280" i="2"/>
  <c r="N480" i="2"/>
  <c r="N369" i="2"/>
  <c r="N219" i="2"/>
  <c r="N171" i="2"/>
  <c r="N384" i="2"/>
  <c r="N513" i="2"/>
  <c r="N501" i="2"/>
  <c r="N60" i="2"/>
  <c r="N558" i="2"/>
  <c r="N591" i="2"/>
  <c r="N567" i="2"/>
  <c r="N411" i="2"/>
  <c r="N387" i="2"/>
  <c r="N363" i="2"/>
  <c r="N540" i="2"/>
  <c r="N372" i="2"/>
  <c r="N321" i="2"/>
  <c r="N336" i="2"/>
  <c r="N102" i="2"/>
  <c r="N588" i="2"/>
  <c r="N456" i="2"/>
  <c r="N276" i="2"/>
  <c r="N603" i="2"/>
  <c r="N351" i="2"/>
  <c r="N636" i="2"/>
  <c r="N600" i="2"/>
  <c r="N360" i="2"/>
  <c r="N300" i="2"/>
  <c r="N216" i="2"/>
  <c r="N498" i="2"/>
  <c r="N78" i="2"/>
  <c r="N99" i="2"/>
  <c r="N87" i="2"/>
  <c r="N576" i="2"/>
  <c r="N504" i="2"/>
  <c r="N312" i="2"/>
  <c r="N657" i="2"/>
  <c r="N549" i="2"/>
  <c r="N405" i="2"/>
  <c r="N129" i="2"/>
  <c r="N105" i="2"/>
  <c r="N264" i="2"/>
  <c r="N156" i="2"/>
  <c r="N120" i="2"/>
  <c r="N84" i="2"/>
  <c r="N24" i="2"/>
  <c r="N546" i="2"/>
  <c r="N510" i="2"/>
  <c r="N462" i="2"/>
  <c r="N222" i="2"/>
  <c r="N186" i="2"/>
  <c r="N18" i="2"/>
  <c r="N552" i="2"/>
  <c r="N228" i="2"/>
  <c r="N168" i="2"/>
  <c r="N108" i="2"/>
  <c r="N36" i="2"/>
  <c r="N639" i="2"/>
  <c r="N615" i="2"/>
  <c r="N579" i="2"/>
  <c r="N267" i="2"/>
  <c r="N624" i="2"/>
  <c r="N408" i="2"/>
  <c r="N96" i="2"/>
  <c r="M358" i="2"/>
  <c r="N630" i="2"/>
  <c r="N54" i="2"/>
  <c r="N531" i="2"/>
  <c r="N495" i="2"/>
  <c r="N303" i="2"/>
  <c r="N75" i="2"/>
  <c r="N273" i="2"/>
  <c r="N648" i="2"/>
  <c r="N420" i="2"/>
  <c r="N627" i="2"/>
  <c r="N279" i="2"/>
  <c r="N429" i="2"/>
  <c r="N225" i="2"/>
  <c r="N69" i="2"/>
  <c r="N45" i="2"/>
  <c r="M358" i="4"/>
  <c r="N528" i="2"/>
  <c r="N468" i="2"/>
  <c r="N396" i="2"/>
  <c r="N180" i="2"/>
  <c r="N606" i="2"/>
  <c r="N522" i="2"/>
  <c r="N486" i="2"/>
  <c r="N438" i="2"/>
  <c r="N306" i="2"/>
  <c r="N198" i="2"/>
  <c r="N162" i="2"/>
  <c r="N138" i="2"/>
  <c r="N126" i="2"/>
  <c r="N90" i="2"/>
  <c r="N30" i="2"/>
  <c r="N612" i="2"/>
  <c r="N348" i="2"/>
  <c r="N543" i="2"/>
  <c r="N519" i="2"/>
  <c r="N339" i="2"/>
  <c r="N231" i="2"/>
  <c r="N207" i="2"/>
  <c r="N159" i="2"/>
  <c r="N123" i="2"/>
  <c r="N39" i="2"/>
  <c r="M153" i="2"/>
  <c r="L152" i="2"/>
  <c r="K151" i="4" s="1"/>
  <c r="M285" i="2"/>
  <c r="L284" i="2"/>
  <c r="K283" i="4" s="1"/>
  <c r="M273" i="2"/>
  <c r="L272" i="2"/>
  <c r="K271" i="4" s="1"/>
  <c r="M272" i="2"/>
  <c r="L271" i="4" s="1"/>
  <c r="M464" i="2"/>
  <c r="L463" i="4" s="1"/>
  <c r="L464" i="2"/>
  <c r="K463" i="4" s="1"/>
  <c r="M465" i="2"/>
  <c r="M366" i="2"/>
  <c r="L365" i="2"/>
  <c r="K364" i="4" s="1"/>
  <c r="L581" i="2"/>
  <c r="K580" i="4" s="1"/>
  <c r="M582" i="2"/>
  <c r="M609" i="2"/>
  <c r="L608" i="2"/>
  <c r="K607" i="4" s="1"/>
  <c r="M200" i="2"/>
  <c r="L199" i="4" s="1"/>
  <c r="M201" i="2"/>
  <c r="L200" i="2"/>
  <c r="K199" i="4" s="1"/>
  <c r="M441" i="2"/>
  <c r="L440" i="2"/>
  <c r="K439" i="4" s="1"/>
  <c r="L332" i="2"/>
  <c r="K331" i="4" s="1"/>
  <c r="M333" i="2"/>
  <c r="L140" i="2"/>
  <c r="K139" i="4" s="1"/>
  <c r="M141" i="2"/>
  <c r="L308" i="2"/>
  <c r="K307" i="4" s="1"/>
  <c r="M309" i="2"/>
  <c r="M209" i="2"/>
  <c r="L208" i="4" s="1"/>
  <c r="M210" i="2"/>
  <c r="L209" i="2"/>
  <c r="K208" i="4" s="1"/>
  <c r="L137" i="2"/>
  <c r="K136" i="4" s="1"/>
  <c r="M138" i="2"/>
  <c r="M630" i="2"/>
  <c r="L629" i="2"/>
  <c r="K628" i="4" s="1"/>
  <c r="M629" i="2"/>
  <c r="L628" i="4" s="1"/>
  <c r="M570" i="2"/>
  <c r="L569" i="2"/>
  <c r="K568" i="4" s="1"/>
  <c r="M258" i="2"/>
  <c r="L257" i="2"/>
  <c r="K256" i="4" s="1"/>
  <c r="L161" i="2"/>
  <c r="K160" i="4" s="1"/>
  <c r="M162" i="2"/>
  <c r="M318" i="2"/>
  <c r="L317" i="2"/>
  <c r="K316" i="4" s="1"/>
  <c r="M270" i="2"/>
  <c r="L269" i="2"/>
  <c r="K268" i="4" s="1"/>
  <c r="M222" i="2"/>
  <c r="L221" i="2"/>
  <c r="K220" i="4" s="1"/>
  <c r="M221" i="2"/>
  <c r="L220" i="4" s="1"/>
  <c r="M522" i="2"/>
  <c r="L521" i="2"/>
  <c r="K520" i="4" s="1"/>
  <c r="M129" i="2"/>
  <c r="L128" i="2"/>
  <c r="K127" i="4" s="1"/>
  <c r="M345" i="2"/>
  <c r="L344" i="2"/>
  <c r="K343" i="4" s="1"/>
  <c r="M344" i="2"/>
  <c r="L343" i="4" s="1"/>
  <c r="L305" i="2"/>
  <c r="K304" i="4" s="1"/>
  <c r="M306" i="2"/>
  <c r="M233" i="2"/>
  <c r="L232" i="4" s="1"/>
  <c r="L233" i="2"/>
  <c r="K232" i="4" s="1"/>
  <c r="M234" i="2"/>
  <c r="L548" i="2"/>
  <c r="K547" i="4" s="1"/>
  <c r="M549" i="2"/>
  <c r="L644" i="2"/>
  <c r="K643" i="4" s="1"/>
  <c r="M645" i="2"/>
  <c r="M150" i="2"/>
  <c r="M149" i="2"/>
  <c r="L148" i="4" s="1"/>
  <c r="L149" i="2"/>
  <c r="K148" i="4" s="1"/>
  <c r="M546" i="2"/>
  <c r="L545" i="2"/>
  <c r="K544" i="4" s="1"/>
  <c r="M414" i="2"/>
  <c r="L413" i="2"/>
  <c r="K412" i="4" s="1"/>
  <c r="M597" i="2"/>
  <c r="L596" i="2"/>
  <c r="K595" i="4" s="1"/>
  <c r="M417" i="2"/>
  <c r="M416" i="2"/>
  <c r="L415" i="4" s="1"/>
  <c r="L416" i="2"/>
  <c r="K415" i="4" s="1"/>
  <c r="M126" i="2"/>
  <c r="M125" i="2"/>
  <c r="L124" i="4" s="1"/>
  <c r="L125" i="2"/>
  <c r="K124" i="4" s="1"/>
  <c r="M105" i="2"/>
  <c r="L104" i="2"/>
  <c r="K103" i="4" s="1"/>
  <c r="L367" i="2"/>
  <c r="I367" i="4"/>
  <c r="I655" i="4"/>
  <c r="I604" i="4"/>
  <c r="I565" i="4"/>
  <c r="I565" i="2"/>
  <c r="I427" i="4"/>
  <c r="I247" i="4"/>
  <c r="I169" i="4"/>
  <c r="I169" i="2"/>
  <c r="I106" i="2"/>
  <c r="M107" i="2" s="1"/>
  <c r="L106" i="4" s="1"/>
  <c r="I535" i="4"/>
  <c r="I481" i="2"/>
  <c r="I481" i="4"/>
  <c r="I409" i="2"/>
  <c r="I409" i="4"/>
  <c r="I301" i="2"/>
  <c r="I238" i="2"/>
  <c r="I187" i="4"/>
  <c r="I109" i="2"/>
  <c r="I109" i="4"/>
  <c r="I355" i="4"/>
  <c r="I328" i="4"/>
  <c r="I274" i="2"/>
  <c r="I175" i="4"/>
  <c r="I115" i="4"/>
  <c r="I583" i="4"/>
  <c r="I487" i="4"/>
  <c r="I325" i="2"/>
  <c r="I325" i="4"/>
  <c r="I610" i="2"/>
  <c r="I571" i="4"/>
  <c r="I475" i="4"/>
  <c r="I442" i="2"/>
  <c r="I181" i="4"/>
  <c r="I181" i="2"/>
  <c r="I640" i="4"/>
  <c r="I433" i="2"/>
  <c r="I433" i="4"/>
  <c r="I166" i="2"/>
  <c r="M167" i="2" s="1"/>
  <c r="L166" i="4" s="1"/>
  <c r="I502" i="2"/>
  <c r="I400" i="4"/>
  <c r="I97" i="2"/>
  <c r="I478" i="2"/>
  <c r="I403" i="4"/>
  <c r="I193" i="2"/>
  <c r="I424" i="4"/>
  <c r="I223" i="4"/>
  <c r="I448" i="4"/>
  <c r="I289" i="4"/>
  <c r="I289" i="2"/>
  <c r="M290" i="2" s="1"/>
  <c r="L289" i="4" s="1"/>
  <c r="I193" i="4"/>
  <c r="I583" i="2"/>
  <c r="N525" i="2"/>
  <c r="I487" i="2"/>
  <c r="M488" i="2" s="1"/>
  <c r="L487" i="4" s="1"/>
  <c r="M440" i="2"/>
  <c r="L439" i="4" s="1"/>
  <c r="I427" i="2"/>
  <c r="N333" i="2"/>
  <c r="M152" i="2"/>
  <c r="L151" i="4" s="1"/>
  <c r="I115" i="2"/>
  <c r="I610" i="4"/>
  <c r="I502" i="4"/>
  <c r="I478" i="4"/>
  <c r="I394" i="4"/>
  <c r="I274" i="4"/>
  <c r="I238" i="4"/>
  <c r="I214" i="4"/>
  <c r="I154" i="4"/>
  <c r="I106" i="4"/>
  <c r="I466" i="2"/>
  <c r="M467" i="2" s="1"/>
  <c r="L466" i="4" s="1"/>
  <c r="I334" i="2"/>
  <c r="I298" i="2"/>
  <c r="I262" i="2"/>
  <c r="L262" i="2"/>
  <c r="I178" i="2"/>
  <c r="I301" i="4"/>
  <c r="N570" i="2"/>
  <c r="M545" i="2"/>
  <c r="L544" i="4" s="1"/>
  <c r="N474" i="2"/>
  <c r="L281" i="2"/>
  <c r="K280" i="4" s="1"/>
  <c r="N282" i="2"/>
  <c r="M161" i="2"/>
  <c r="L160" i="4" s="1"/>
  <c r="J136" i="4" a="1"/>
  <c r="J136" i="4" s="1"/>
  <c r="M137" i="2"/>
  <c r="L136" i="4" s="1"/>
  <c r="L379" i="2"/>
  <c r="I379" i="4"/>
  <c r="I652" i="4"/>
  <c r="I619" i="4"/>
  <c r="I553" i="2"/>
  <c r="I397" i="2"/>
  <c r="I295" i="4"/>
  <c r="I217" i="2"/>
  <c r="I103" i="4"/>
  <c r="I517" i="4"/>
  <c r="I517" i="2"/>
  <c r="I469" i="2"/>
  <c r="I469" i="4"/>
  <c r="I391" i="4"/>
  <c r="I286" i="2"/>
  <c r="I235" i="4"/>
  <c r="I157" i="2"/>
  <c r="M158" i="2" s="1"/>
  <c r="L157" i="4" s="1"/>
  <c r="I94" i="2"/>
  <c r="I352" i="4"/>
  <c r="I310" i="2"/>
  <c r="I271" i="4"/>
  <c r="I211" i="4"/>
  <c r="I145" i="2"/>
  <c r="M146" i="2" s="1"/>
  <c r="L145" i="4" s="1"/>
  <c r="I112" i="2"/>
  <c r="I112" i="4"/>
  <c r="I631" i="4"/>
  <c r="I556" i="4"/>
  <c r="I484" i="4"/>
  <c r="I229" i="4"/>
  <c r="I229" i="2"/>
  <c r="I472" i="4"/>
  <c r="I100" i="4"/>
  <c r="I100" i="2"/>
  <c r="I646" i="2"/>
  <c r="I436" i="4"/>
  <c r="I172" i="4"/>
  <c r="I637" i="4"/>
  <c r="I637" i="2"/>
  <c r="I388" i="4"/>
  <c r="I259" i="4"/>
  <c r="I163" i="4"/>
  <c r="I370" i="2"/>
  <c r="I613" i="4"/>
  <c r="I613" i="2"/>
  <c r="I463" i="4"/>
  <c r="M364" i="2"/>
  <c r="I364" i="4"/>
  <c r="I319" i="4"/>
  <c r="I130" i="2"/>
  <c r="I496" i="4"/>
  <c r="I511" i="4"/>
  <c r="BJ35" i="1"/>
  <c r="I88" i="4"/>
  <c r="I88" i="2"/>
  <c r="M89" i="2" s="1"/>
  <c r="L88" i="4" s="1"/>
  <c r="I226" i="2"/>
  <c r="I460" i="4"/>
  <c r="I421" i="2"/>
  <c r="I145" i="4"/>
  <c r="N633" i="2"/>
  <c r="N621" i="2"/>
  <c r="M608" i="2"/>
  <c r="L607" i="4" s="1"/>
  <c r="M596" i="2"/>
  <c r="L595" i="4" s="1"/>
  <c r="N585" i="2"/>
  <c r="I571" i="2"/>
  <c r="M572" i="2" s="1"/>
  <c r="L571" i="4" s="1"/>
  <c r="N537" i="2"/>
  <c r="N489" i="2"/>
  <c r="N477" i="2"/>
  <c r="N465" i="2"/>
  <c r="N441" i="2"/>
  <c r="M428" i="2"/>
  <c r="L427" i="4" s="1"/>
  <c r="I403" i="2"/>
  <c r="I391" i="2"/>
  <c r="I379" i="2"/>
  <c r="N381" i="2"/>
  <c r="N345" i="2"/>
  <c r="N309" i="2"/>
  <c r="M284" i="2"/>
  <c r="L283" i="4" s="1"/>
  <c r="I259" i="2"/>
  <c r="N261" i="2"/>
  <c r="N213" i="2"/>
  <c r="I187" i="2"/>
  <c r="M188" i="2" s="1"/>
  <c r="L187" i="4" s="1"/>
  <c r="I175" i="2"/>
  <c r="N165" i="2"/>
  <c r="M140" i="2"/>
  <c r="L139" i="4" s="1"/>
  <c r="N117" i="2"/>
  <c r="N21" i="2"/>
  <c r="I646" i="4"/>
  <c r="I562" i="4"/>
  <c r="I526" i="4"/>
  <c r="I490" i="4"/>
  <c r="I466" i="4"/>
  <c r="I442" i="4"/>
  <c r="I370" i="4"/>
  <c r="I118" i="4"/>
  <c r="I94" i="4"/>
  <c r="I634" i="2"/>
  <c r="L634" i="2"/>
  <c r="L334" i="2"/>
  <c r="L214" i="2"/>
  <c r="L178" i="2"/>
  <c r="I154" i="2"/>
  <c r="I118" i="2"/>
  <c r="L118" i="2"/>
  <c r="I157" i="4"/>
  <c r="I652" i="2"/>
  <c r="I640" i="2"/>
  <c r="N642" i="2"/>
  <c r="N594" i="2"/>
  <c r="M581" i="2"/>
  <c r="L580" i="4" s="1"/>
  <c r="N534" i="2"/>
  <c r="M521" i="2"/>
  <c r="L520" i="4" s="1"/>
  <c r="I472" i="2"/>
  <c r="I460" i="2"/>
  <c r="N450" i="2"/>
  <c r="I436" i="2"/>
  <c r="N402" i="2"/>
  <c r="I388" i="2"/>
  <c r="M389" i="2" s="1"/>
  <c r="L388" i="4" s="1"/>
  <c r="N354" i="2"/>
  <c r="M281" i="2"/>
  <c r="L280" i="4" s="1"/>
  <c r="M269" i="2"/>
  <c r="L268" i="4" s="1"/>
  <c r="N246" i="2"/>
  <c r="M232" i="4"/>
  <c r="N234" i="2"/>
  <c r="M98" i="2"/>
  <c r="L97" i="4" s="1"/>
  <c r="L373" i="2"/>
  <c r="I373" i="2"/>
  <c r="I373" i="4"/>
  <c r="I622" i="2"/>
  <c r="I616" i="4"/>
  <c r="I523" i="4"/>
  <c r="I337" i="4"/>
  <c r="I337" i="2"/>
  <c r="I265" i="2"/>
  <c r="I202" i="2"/>
  <c r="M203" i="2" s="1"/>
  <c r="L202" i="4" s="1"/>
  <c r="I151" i="4"/>
  <c r="BI40" i="1"/>
  <c r="I73" i="2"/>
  <c r="M74" i="2" s="1"/>
  <c r="L73" i="4" s="1"/>
  <c r="I73" i="4"/>
  <c r="I505" i="2"/>
  <c r="I505" i="4"/>
  <c r="I457" i="2"/>
  <c r="I349" i="2"/>
  <c r="I283" i="4"/>
  <c r="I205" i="2"/>
  <c r="I205" i="4"/>
  <c r="I142" i="2"/>
  <c r="I91" i="4"/>
  <c r="I346" i="2"/>
  <c r="I307" i="4"/>
  <c r="I241" i="2"/>
  <c r="M208" i="2"/>
  <c r="I208" i="4"/>
  <c r="M136" i="2"/>
  <c r="I136" i="4"/>
  <c r="I628" i="4"/>
  <c r="I541" i="2"/>
  <c r="M542" i="2" s="1"/>
  <c r="L541" i="4" s="1"/>
  <c r="I541" i="4"/>
  <c r="I133" i="2"/>
  <c r="I133" i="4"/>
  <c r="I577" i="2"/>
  <c r="I577" i="4"/>
  <c r="I559" i="4"/>
  <c r="I382" i="2"/>
  <c r="I550" i="2"/>
  <c r="I292" i="4"/>
  <c r="BI17" i="1"/>
  <c r="I85" i="2"/>
  <c r="M86" i="2" s="1"/>
  <c r="L85" i="4" s="1"/>
  <c r="M568" i="2"/>
  <c r="I568" i="4"/>
  <c r="I376" i="4"/>
  <c r="M256" i="2"/>
  <c r="I256" i="4"/>
  <c r="M160" i="2"/>
  <c r="I160" i="4"/>
  <c r="I340" i="4"/>
  <c r="I601" i="2"/>
  <c r="I601" i="4"/>
  <c r="I592" i="4"/>
  <c r="I451" i="4"/>
  <c r="M316" i="2"/>
  <c r="I316" i="4"/>
  <c r="I454" i="2"/>
  <c r="M268" i="2"/>
  <c r="I268" i="4"/>
  <c r="M220" i="2"/>
  <c r="I220" i="4"/>
  <c r="I322" i="2"/>
  <c r="I520" i="4"/>
  <c r="I127" i="4"/>
  <c r="I361" i="2"/>
  <c r="I508" i="4"/>
  <c r="I655" i="2"/>
  <c r="I619" i="2"/>
  <c r="I535" i="2"/>
  <c r="I511" i="2"/>
  <c r="M512" i="2" s="1"/>
  <c r="L511" i="4" s="1"/>
  <c r="I475" i="2"/>
  <c r="I451" i="2"/>
  <c r="I367" i="2"/>
  <c r="I355" i="2"/>
  <c r="I319" i="2"/>
  <c r="I295" i="2"/>
  <c r="I247" i="2"/>
  <c r="I235" i="2"/>
  <c r="M236" i="2" s="1"/>
  <c r="L235" i="4" s="1"/>
  <c r="I223" i="2"/>
  <c r="I163" i="2"/>
  <c r="I598" i="4"/>
  <c r="I310" i="4"/>
  <c r="I298" i="4"/>
  <c r="I286" i="4"/>
  <c r="I226" i="4"/>
  <c r="I142" i="4"/>
  <c r="I598" i="2"/>
  <c r="I562" i="2"/>
  <c r="I526" i="2"/>
  <c r="L430" i="2"/>
  <c r="I430" i="2"/>
  <c r="L394" i="2"/>
  <c r="M360" i="2"/>
  <c r="I82" i="2"/>
  <c r="M83" i="2" s="1"/>
  <c r="L82" i="4" s="1"/>
  <c r="I553" i="4"/>
  <c r="I457" i="4"/>
  <c r="I421" i="4"/>
  <c r="I349" i="4"/>
  <c r="J10" i="4" a="1"/>
  <c r="J10" i="4" s="1"/>
  <c r="M653" i="2"/>
  <c r="L652" i="4" s="1"/>
  <c r="N618" i="2"/>
  <c r="I604" i="2"/>
  <c r="I592" i="2"/>
  <c r="M593" i="2" s="1"/>
  <c r="L592" i="4" s="1"/>
  <c r="M569" i="2"/>
  <c r="L568" i="4" s="1"/>
  <c r="I556" i="2"/>
  <c r="I508" i="2"/>
  <c r="I484" i="2"/>
  <c r="I424" i="2"/>
  <c r="M413" i="2"/>
  <c r="L412" i="4" s="1"/>
  <c r="I376" i="2"/>
  <c r="M365" i="2"/>
  <c r="L364" i="4" s="1"/>
  <c r="I352" i="2"/>
  <c r="I340" i="2"/>
  <c r="M317" i="2"/>
  <c r="L316" i="4" s="1"/>
  <c r="M282" i="2"/>
  <c r="M551" i="2"/>
  <c r="L550" i="4" s="1"/>
  <c r="M479" i="2"/>
  <c r="L478" i="4" s="1"/>
  <c r="M131" i="2"/>
  <c r="L130" i="4" s="1"/>
  <c r="M602" i="2"/>
  <c r="L601" i="4" s="1"/>
  <c r="M482" i="2"/>
  <c r="L481" i="4" s="1"/>
  <c r="M470" i="2"/>
  <c r="L469" i="4" s="1"/>
  <c r="M398" i="2"/>
  <c r="L397" i="4" s="1"/>
  <c r="M338" i="2"/>
  <c r="L337" i="4" s="1"/>
  <c r="M326" i="2"/>
  <c r="L325" i="4" s="1"/>
  <c r="M194" i="2"/>
  <c r="L193" i="4" s="1"/>
  <c r="M110" i="2"/>
  <c r="L109" i="4" s="1"/>
  <c r="M371" i="2"/>
  <c r="L370" i="4" s="1"/>
  <c r="M95" i="2"/>
  <c r="L94" i="4" s="1"/>
  <c r="L580" i="2"/>
  <c r="I580" i="4"/>
  <c r="I607" i="4"/>
  <c r="I589" i="2"/>
  <c r="I445" i="2"/>
  <c r="M446" i="2" s="1"/>
  <c r="L445" i="4" s="1"/>
  <c r="I313" i="2"/>
  <c r="I250" i="2"/>
  <c r="M251" i="2" s="1"/>
  <c r="L250" i="4" s="1"/>
  <c r="I199" i="4"/>
  <c r="I121" i="2"/>
  <c r="I493" i="2"/>
  <c r="M494" i="2" s="1"/>
  <c r="L493" i="4" s="1"/>
  <c r="I439" i="4"/>
  <c r="I331" i="4"/>
  <c r="I253" i="2"/>
  <c r="I253" i="4"/>
  <c r="I190" i="2"/>
  <c r="I139" i="4"/>
  <c r="I343" i="4"/>
  <c r="M304" i="2"/>
  <c r="I304" i="4"/>
  <c r="M232" i="2"/>
  <c r="I232" i="4"/>
  <c r="BI32" i="1"/>
  <c r="I79" i="4"/>
  <c r="I625" i="2"/>
  <c r="I532" i="4"/>
  <c r="I385" i="2"/>
  <c r="I385" i="4"/>
  <c r="I574" i="2"/>
  <c r="M575" i="2" s="1"/>
  <c r="L574" i="4" s="1"/>
  <c r="I529" i="2"/>
  <c r="I547" i="4"/>
  <c r="I277" i="2"/>
  <c r="I277" i="4"/>
  <c r="BJ18" i="1"/>
  <c r="I76" i="2"/>
  <c r="M77" i="2" s="1"/>
  <c r="L76" i="4" s="1"/>
  <c r="I76" i="4"/>
  <c r="I643" i="4"/>
  <c r="I244" i="4"/>
  <c r="M148" i="2"/>
  <c r="I148" i="4"/>
  <c r="M544" i="2"/>
  <c r="I544" i="4"/>
  <c r="I514" i="2"/>
  <c r="M412" i="2"/>
  <c r="I412" i="4"/>
  <c r="I196" i="4"/>
  <c r="I196" i="2"/>
  <c r="I595" i="4"/>
  <c r="I415" i="4"/>
  <c r="M124" i="2"/>
  <c r="I124" i="4"/>
  <c r="I649" i="2"/>
  <c r="I418" i="2"/>
  <c r="I586" i="2"/>
  <c r="I184" i="2"/>
  <c r="I184" i="4"/>
  <c r="I406" i="2"/>
  <c r="I499" i="4"/>
  <c r="I538" i="2"/>
  <c r="M539" i="2" s="1"/>
  <c r="L538" i="4" s="1"/>
  <c r="I241" i="4"/>
  <c r="I97" i="4"/>
  <c r="M644" i="2"/>
  <c r="L643" i="4" s="1"/>
  <c r="I631" i="2"/>
  <c r="N609" i="2"/>
  <c r="I559" i="2"/>
  <c r="N561" i="2"/>
  <c r="M548" i="2"/>
  <c r="L547" i="4" s="1"/>
  <c r="I523" i="2"/>
  <c r="M524" i="2" s="1"/>
  <c r="L523" i="4" s="1"/>
  <c r="I499" i="2"/>
  <c r="M452" i="2"/>
  <c r="L451" i="4" s="1"/>
  <c r="N417" i="2"/>
  <c r="M404" i="2"/>
  <c r="L403" i="4" s="1"/>
  <c r="M356" i="2"/>
  <c r="L355" i="4" s="1"/>
  <c r="M332" i="2"/>
  <c r="L331" i="4" s="1"/>
  <c r="M308" i="2"/>
  <c r="L307" i="4" s="1"/>
  <c r="N285" i="2"/>
  <c r="N237" i="2"/>
  <c r="M224" i="2"/>
  <c r="L223" i="4" s="1"/>
  <c r="I211" i="2"/>
  <c r="M212" i="2" s="1"/>
  <c r="L211" i="4" s="1"/>
  <c r="N189" i="2"/>
  <c r="M176" i="2"/>
  <c r="L175" i="4" s="1"/>
  <c r="M164" i="2"/>
  <c r="L163" i="4" s="1"/>
  <c r="N141" i="2"/>
  <c r="M128" i="2"/>
  <c r="L127" i="4" s="1"/>
  <c r="M116" i="2"/>
  <c r="L115" i="4" s="1"/>
  <c r="M104" i="2"/>
  <c r="L103" i="4" s="1"/>
  <c r="I91" i="2"/>
  <c r="N93" i="2"/>
  <c r="N81" i="2"/>
  <c r="N33" i="2"/>
  <c r="I634" i="4"/>
  <c r="I586" i="4"/>
  <c r="I430" i="4"/>
  <c r="I406" i="4"/>
  <c r="I382" i="4"/>
  <c r="I334" i="4"/>
  <c r="I262" i="4"/>
  <c r="I250" i="4"/>
  <c r="I190" i="4"/>
  <c r="I178" i="4"/>
  <c r="I166" i="4"/>
  <c r="I130" i="4"/>
  <c r="I82" i="4"/>
  <c r="I490" i="2"/>
  <c r="M491" i="2" s="1"/>
  <c r="L490" i="4" s="1"/>
  <c r="I394" i="2"/>
  <c r="L359" i="2"/>
  <c r="K358" i="4" s="1"/>
  <c r="L358" i="2"/>
  <c r="I214" i="2"/>
  <c r="I649" i="4"/>
  <c r="I625" i="4"/>
  <c r="I397" i="4"/>
  <c r="I265" i="4"/>
  <c r="I217" i="4"/>
  <c r="I121" i="4"/>
  <c r="M641" i="2"/>
  <c r="L640" i="4" s="1"/>
  <c r="I616" i="2"/>
  <c r="M617" i="2" s="1"/>
  <c r="L616" i="4" s="1"/>
  <c r="M605" i="2"/>
  <c r="L604" i="4" s="1"/>
  <c r="N582" i="2"/>
  <c r="M557" i="2"/>
  <c r="L556" i="4" s="1"/>
  <c r="I532" i="2"/>
  <c r="M509" i="2"/>
  <c r="L508" i="4" s="1"/>
  <c r="I496" i="2"/>
  <c r="M461" i="2"/>
  <c r="L460" i="4" s="1"/>
  <c r="I448" i="2"/>
  <c r="N426" i="2"/>
  <c r="N414" i="2"/>
  <c r="I400" i="2"/>
  <c r="M401" i="2" s="1"/>
  <c r="L400" i="4" s="1"/>
  <c r="N378" i="2"/>
  <c r="M353" i="2"/>
  <c r="L352" i="4" s="1"/>
  <c r="I328" i="2"/>
  <c r="M329" i="2" s="1"/>
  <c r="L328" i="4" s="1"/>
  <c r="N330" i="2"/>
  <c r="M305" i="2"/>
  <c r="L304" i="4" s="1"/>
  <c r="I292" i="2"/>
  <c r="N294" i="2"/>
  <c r="L280" i="2"/>
  <c r="N270" i="2"/>
  <c r="M257" i="2"/>
  <c r="L256" i="4" s="1"/>
  <c r="I244" i="2"/>
  <c r="N210" i="2"/>
  <c r="I172" i="2"/>
  <c r="M113" i="2"/>
  <c r="L112" i="4" s="1"/>
  <c r="J112" i="4" a="1"/>
  <c r="J112" i="4" s="1"/>
  <c r="M647" i="2"/>
  <c r="L646" i="4" s="1"/>
  <c r="M323" i="2"/>
  <c r="L322" i="4" s="1"/>
  <c r="M374" i="2"/>
  <c r="L373" i="4" s="1"/>
  <c r="M278" i="2"/>
  <c r="L277" i="4" s="1"/>
  <c r="M266" i="2"/>
  <c r="L265" i="4" s="1"/>
  <c r="M242" i="2"/>
  <c r="L241" i="4" s="1"/>
  <c r="M218" i="2"/>
  <c r="L217" i="4" s="1"/>
  <c r="M170" i="2"/>
  <c r="L169" i="4" s="1"/>
  <c r="M134" i="2"/>
  <c r="L133" i="4" s="1"/>
  <c r="M311" i="2"/>
  <c r="L310" i="4" s="1"/>
  <c r="M191" i="2"/>
  <c r="L190" i="4" s="1"/>
  <c r="M143" i="2"/>
  <c r="L142" i="4" s="1"/>
  <c r="N375" i="2"/>
  <c r="N327" i="2"/>
  <c r="N111" i="2"/>
  <c r="N15" i="2"/>
  <c r="J160" i="4" a="1"/>
  <c r="J160" i="4" s="1"/>
  <c r="J481" i="4" a="1"/>
  <c r="J481" i="4" s="1"/>
  <c r="J373" i="4" a="1"/>
  <c r="J373" i="4" s="1"/>
  <c r="J325" i="4" a="1"/>
  <c r="J325" i="4" s="1"/>
  <c r="J277" i="4" a="1"/>
  <c r="J277" i="4" s="1"/>
  <c r="M614" i="2"/>
  <c r="L613" i="4" s="1"/>
  <c r="N483" i="2"/>
  <c r="N435" i="2"/>
  <c r="M434" i="2"/>
  <c r="L433" i="4" s="1"/>
  <c r="M230" i="2"/>
  <c r="L229" i="4" s="1"/>
  <c r="M182" i="2"/>
  <c r="L181" i="4" s="1"/>
  <c r="N63" i="2"/>
  <c r="J88" i="4" a="1"/>
  <c r="J88" i="4" s="1"/>
  <c r="J109" i="4" a="1"/>
  <c r="J109" i="4" s="1"/>
  <c r="N42" i="2"/>
  <c r="BI35" i="1"/>
  <c r="D4" i="3"/>
  <c r="E8" i="3"/>
  <c r="BJ16" i="1"/>
  <c r="M271" i="2"/>
  <c r="M199" i="2"/>
  <c r="M151" i="2"/>
  <c r="M139" i="2"/>
  <c r="M127" i="2"/>
  <c r="M103" i="2"/>
  <c r="BJ32" i="1"/>
  <c r="M643" i="2"/>
  <c r="M607" i="2"/>
  <c r="M595" i="2"/>
  <c r="M547" i="2"/>
  <c r="M463" i="2"/>
  <c r="M439" i="2"/>
  <c r="M415" i="2"/>
  <c r="M343" i="2"/>
  <c r="M331" i="2"/>
  <c r="M307" i="2"/>
  <c r="M283" i="2"/>
  <c r="M628" i="2"/>
  <c r="M580" i="2"/>
  <c r="M520" i="2"/>
  <c r="BJ17" i="1"/>
  <c r="BJ40" i="1"/>
  <c r="BI24" i="1"/>
  <c r="I70" i="2"/>
  <c r="I70" i="4"/>
  <c r="BI20" i="1"/>
  <c r="I67" i="4"/>
  <c r="I67" i="2"/>
  <c r="BI36" i="1"/>
  <c r="I61" i="4"/>
  <c r="I61" i="2"/>
  <c r="I64" i="2"/>
  <c r="I64" i="4"/>
  <c r="I52" i="2"/>
  <c r="I52" i="4"/>
  <c r="BI39" i="1"/>
  <c r="I58" i="2"/>
  <c r="M59" i="2" s="1"/>
  <c r="I58" i="4"/>
  <c r="BI43" i="1"/>
  <c r="I55" i="2"/>
  <c r="I55" i="4"/>
  <c r="I40" i="4"/>
  <c r="I40" i="2"/>
  <c r="M41" i="2" s="1"/>
  <c r="BI41" i="1"/>
  <c r="I16" i="2"/>
  <c r="M17" i="2" s="1"/>
  <c r="I16" i="4"/>
  <c r="I22" i="4"/>
  <c r="I22" i="2"/>
  <c r="BI30" i="1"/>
  <c r="I37" i="4"/>
  <c r="I37" i="2"/>
  <c r="BI31" i="1"/>
  <c r="I25" i="4"/>
  <c r="I25" i="2"/>
  <c r="I28" i="4"/>
  <c r="I28" i="2"/>
  <c r="BI38" i="1"/>
  <c r="I46" i="2"/>
  <c r="M47" i="2" s="1"/>
  <c r="I46" i="4"/>
  <c r="BI19" i="1"/>
  <c r="I43" i="4"/>
  <c r="I43" i="2"/>
  <c r="M44" i="2" s="1"/>
  <c r="BI34" i="1"/>
  <c r="I34" i="2"/>
  <c r="I34" i="4"/>
  <c r="BI27" i="1"/>
  <c r="I19" i="2"/>
  <c r="I19" i="4"/>
  <c r="BI29" i="1"/>
  <c r="I31" i="4"/>
  <c r="I31" i="2"/>
  <c r="M32" i="2" s="1"/>
  <c r="BI42" i="1"/>
  <c r="I49" i="4"/>
  <c r="I49" i="2"/>
  <c r="BI21" i="1"/>
  <c r="I13" i="4"/>
  <c r="I13" i="2"/>
  <c r="AW28" i="1"/>
  <c r="D133" i="3" s="1"/>
  <c r="BI26" i="1"/>
  <c r="I7" i="4"/>
  <c r="I7" i="2"/>
  <c r="I10" i="2"/>
  <c r="M11" i="2" s="1"/>
  <c r="I10" i="4"/>
  <c r="J4" i="4" a="1"/>
  <c r="J4" i="4" s="1"/>
  <c r="BI25" i="1"/>
  <c r="BI22" i="1"/>
  <c r="BI37" i="1"/>
  <c r="BI18" i="1"/>
  <c r="BI23" i="1"/>
  <c r="BI44" i="1"/>
  <c r="BI33" i="1"/>
  <c r="BI28" i="1"/>
  <c r="BK28" i="1" s="1"/>
  <c r="AU28" i="1"/>
  <c r="D102" i="3" s="1"/>
  <c r="F2" i="3" l="1"/>
  <c r="F8" i="3"/>
  <c r="F748" i="3"/>
  <c r="F348" i="3"/>
  <c r="G152" i="3"/>
  <c r="F3108" i="3"/>
  <c r="F2598" i="3"/>
  <c r="F3448" i="3"/>
  <c r="G192" i="3"/>
  <c r="G162" i="3"/>
  <c r="F248" i="3"/>
  <c r="F408" i="3"/>
  <c r="F3808" i="3"/>
  <c r="F3848" i="3"/>
  <c r="F2158" i="3"/>
  <c r="F3258" i="3"/>
  <c r="F2528" i="3"/>
  <c r="F1338" i="3"/>
  <c r="F1618" i="3"/>
  <c r="F1778" i="3"/>
  <c r="F1938" i="3"/>
  <c r="F2548" i="3"/>
  <c r="F1458" i="3"/>
  <c r="D132" i="3"/>
  <c r="F2988" i="3"/>
  <c r="F2098" i="3"/>
  <c r="F2258" i="3"/>
  <c r="F2418" i="3"/>
  <c r="F4018" i="3"/>
  <c r="M81" i="2"/>
  <c r="L82" i="2"/>
  <c r="L80" i="2"/>
  <c r="K79" i="4" s="1"/>
  <c r="F2978" i="3"/>
  <c r="F4078" i="3"/>
  <c r="F3778" i="3"/>
  <c r="F4098" i="3"/>
  <c r="F4138" i="3"/>
  <c r="F268" i="3"/>
  <c r="F2958" i="3"/>
  <c r="F3758" i="3"/>
  <c r="F4158" i="3"/>
  <c r="F2128" i="3"/>
  <c r="F2288" i="3"/>
  <c r="F4088" i="3"/>
  <c r="F4288" i="3"/>
  <c r="F4368" i="3"/>
  <c r="F978" i="3"/>
  <c r="F2868" i="3"/>
  <c r="F858" i="3"/>
  <c r="F878" i="3"/>
  <c r="F3118" i="3"/>
  <c r="F2688" i="3"/>
  <c r="F3588" i="3"/>
  <c r="G172" i="3"/>
  <c r="F428" i="3"/>
  <c r="F2708" i="3"/>
  <c r="F1198" i="3"/>
  <c r="F1358" i="3"/>
  <c r="F3678" i="3"/>
  <c r="F1368" i="3"/>
  <c r="F3288" i="3"/>
  <c r="F3608" i="3"/>
  <c r="F818" i="3"/>
  <c r="F3418" i="3"/>
  <c r="G142" i="3"/>
  <c r="F1158" i="3"/>
  <c r="F2638" i="3"/>
  <c r="F2798" i="3"/>
  <c r="F3838" i="3"/>
  <c r="F88" i="3"/>
  <c r="F3728" i="3"/>
  <c r="F2758" i="3"/>
  <c r="F2918" i="3"/>
  <c r="F258" i="3"/>
  <c r="F418" i="3"/>
  <c r="F578" i="3"/>
  <c r="F738" i="3"/>
  <c r="F3828" i="3"/>
  <c r="F398" i="3"/>
  <c r="F3078" i="3"/>
  <c r="F3198" i="3"/>
  <c r="F3278" i="3"/>
  <c r="F3358" i="3"/>
  <c r="F3632" i="3"/>
  <c r="F1528" i="3"/>
  <c r="F1808" i="3"/>
  <c r="F1968" i="3"/>
  <c r="F2448" i="3"/>
  <c r="F2848" i="3"/>
  <c r="F4228" i="3"/>
  <c r="F4498" i="3"/>
  <c r="F1518" i="3"/>
  <c r="F388" i="3"/>
  <c r="F468" i="3"/>
  <c r="F1558" i="3"/>
  <c r="F1718" i="3"/>
  <c r="F1878" i="3"/>
  <c r="F1678" i="3"/>
  <c r="F1838" i="3"/>
  <c r="F1258" i="3"/>
  <c r="F2458" i="3"/>
  <c r="F2618" i="3"/>
  <c r="F3978" i="3"/>
  <c r="F2308" i="3"/>
  <c r="F2148" i="3"/>
  <c r="F4148" i="3"/>
  <c r="F4048" i="3"/>
  <c r="F4168" i="3"/>
  <c r="F2738" i="3"/>
  <c r="F2898" i="3"/>
  <c r="F2298" i="3"/>
  <c r="F2938" i="3"/>
  <c r="G62" i="3"/>
  <c r="F3988" i="3"/>
  <c r="F1428" i="3"/>
  <c r="F1668" i="3"/>
  <c r="F2478" i="3"/>
  <c r="F3918" i="3"/>
  <c r="G252" i="3"/>
  <c r="F2668" i="3"/>
  <c r="F2828" i="3"/>
  <c r="F4108" i="3"/>
  <c r="F608" i="3"/>
  <c r="F928" i="3"/>
  <c r="F1088" i="3"/>
  <c r="F1248" i="3"/>
  <c r="F3488" i="3"/>
  <c r="F768" i="3"/>
  <c r="G212" i="3"/>
  <c r="F138" i="3"/>
  <c r="F1498" i="3"/>
  <c r="F1658" i="3"/>
  <c r="F1818" i="3"/>
  <c r="F1978" i="3"/>
  <c r="F2138" i="3"/>
  <c r="F2038" i="3"/>
  <c r="F2198" i="3"/>
  <c r="F2358" i="3"/>
  <c r="F2108" i="3"/>
  <c r="F2268" i="3"/>
  <c r="F2428" i="3"/>
  <c r="F1998" i="3"/>
  <c r="F2318" i="3"/>
  <c r="F1098" i="3"/>
  <c r="F2538" i="3"/>
  <c r="F2572" i="3"/>
  <c r="G2572" i="3"/>
  <c r="F2778" i="3"/>
  <c r="G2892" i="3"/>
  <c r="F2892" i="3"/>
  <c r="F3938" i="3"/>
  <c r="F4052" i="3"/>
  <c r="G4052" i="3"/>
  <c r="F4372" i="3"/>
  <c r="G4372" i="3"/>
  <c r="F1508" i="3"/>
  <c r="F1622" i="3"/>
  <c r="G1622" i="3"/>
  <c r="F1828" i="3"/>
  <c r="F1942" i="3"/>
  <c r="G1942" i="3"/>
  <c r="F2262" i="3"/>
  <c r="G2262" i="3"/>
  <c r="F2742" i="3"/>
  <c r="G2742" i="3"/>
  <c r="G3262" i="3"/>
  <c r="F3262" i="3"/>
  <c r="G3582" i="3"/>
  <c r="F3582" i="3"/>
  <c r="F3782" i="3"/>
  <c r="G3782" i="3"/>
  <c r="F3942" i="3"/>
  <c r="G3942" i="3"/>
  <c r="F4102" i="3"/>
  <c r="G4102" i="3"/>
  <c r="F38" i="3"/>
  <c r="G32" i="3"/>
  <c r="F238" i="3"/>
  <c r="F478" i="3"/>
  <c r="F638" i="3"/>
  <c r="F1078" i="3"/>
  <c r="F1238" i="3"/>
  <c r="G2632" i="3"/>
  <c r="F2632" i="3"/>
  <c r="G2792" i="3"/>
  <c r="F2792" i="3"/>
  <c r="F2952" i="3"/>
  <c r="G2952" i="3"/>
  <c r="G2992" i="3"/>
  <c r="F2992" i="3"/>
  <c r="G3792" i="3"/>
  <c r="F3792" i="3"/>
  <c r="G3952" i="3"/>
  <c r="F3952" i="3"/>
  <c r="G3992" i="3"/>
  <c r="F3992" i="3"/>
  <c r="G4392" i="3"/>
  <c r="F4392" i="3"/>
  <c r="F4438" i="3"/>
  <c r="F2488" i="3"/>
  <c r="F2968" i="3"/>
  <c r="F4482" i="3"/>
  <c r="G4482" i="3"/>
  <c r="F292" i="3"/>
  <c r="G292" i="3"/>
  <c r="G452" i="3"/>
  <c r="F452" i="3"/>
  <c r="G612" i="3"/>
  <c r="F612" i="3"/>
  <c r="F772" i="3"/>
  <c r="G772" i="3"/>
  <c r="G1252" i="3"/>
  <c r="F1252" i="3"/>
  <c r="F1412" i="3"/>
  <c r="G1412" i="3"/>
  <c r="F1452" i="3"/>
  <c r="G1452" i="3"/>
  <c r="F1612" i="3"/>
  <c r="G1612" i="3"/>
  <c r="F1772" i="3"/>
  <c r="G1772" i="3"/>
  <c r="G1932" i="3"/>
  <c r="F1932" i="3"/>
  <c r="G2092" i="3"/>
  <c r="F2092" i="3"/>
  <c r="F2578" i="3"/>
  <c r="G2692" i="3"/>
  <c r="F2692" i="3"/>
  <c r="F3018" i="3"/>
  <c r="F3178" i="3"/>
  <c r="F3212" i="3"/>
  <c r="G3212" i="3"/>
  <c r="F3498" i="3"/>
  <c r="F4058" i="3"/>
  <c r="G4092" i="3"/>
  <c r="F4092" i="3"/>
  <c r="G4132" i="3"/>
  <c r="F4132" i="3"/>
  <c r="F4218" i="3"/>
  <c r="F1262" i="3"/>
  <c r="G1262" i="3"/>
  <c r="F1468" i="3"/>
  <c r="F1582" i="3"/>
  <c r="G1582" i="3"/>
  <c r="F1628" i="3"/>
  <c r="G1742" i="3"/>
  <c r="F1742" i="3"/>
  <c r="F1788" i="3"/>
  <c r="G1902" i="3"/>
  <c r="F1902" i="3"/>
  <c r="F1948" i="3"/>
  <c r="G2062" i="3"/>
  <c r="F2062" i="3"/>
  <c r="G2382" i="3"/>
  <c r="F2382" i="3"/>
  <c r="F2508" i="3"/>
  <c r="G3062" i="3"/>
  <c r="F3062" i="3"/>
  <c r="F3188" i="3"/>
  <c r="F3222" i="3"/>
  <c r="G3222" i="3"/>
  <c r="G3382" i="3"/>
  <c r="F3382" i="3"/>
  <c r="G3542" i="3"/>
  <c r="F3542" i="3"/>
  <c r="F3948" i="3"/>
  <c r="G4302" i="3"/>
  <c r="F4302" i="3"/>
  <c r="F4388" i="3"/>
  <c r="F598" i="3"/>
  <c r="F758" i="3"/>
  <c r="F998" i="3"/>
  <c r="F1038" i="3"/>
  <c r="G2472" i="3"/>
  <c r="F2472" i="3"/>
  <c r="F3272" i="3"/>
  <c r="G3272" i="3"/>
  <c r="F3478" i="3"/>
  <c r="G3512" i="3"/>
  <c r="F3512" i="3"/>
  <c r="F3998" i="3"/>
  <c r="F4038" i="3"/>
  <c r="G4472" i="3"/>
  <c r="F4472" i="3"/>
  <c r="F208" i="3"/>
  <c r="F368" i="3"/>
  <c r="F568" i="3"/>
  <c r="F888" i="3"/>
  <c r="F1048" i="3"/>
  <c r="F1488" i="3"/>
  <c r="F2088" i="3"/>
  <c r="F2248" i="3"/>
  <c r="G132" i="3"/>
  <c r="G412" i="3"/>
  <c r="F412" i="3"/>
  <c r="G572" i="3"/>
  <c r="F572" i="3"/>
  <c r="G1212" i="3"/>
  <c r="F1212" i="3"/>
  <c r="G1372" i="3"/>
  <c r="F1372" i="3"/>
  <c r="F1418" i="3"/>
  <c r="G1572" i="3"/>
  <c r="F1572" i="3"/>
  <c r="F1732" i="3"/>
  <c r="G1732" i="3"/>
  <c r="F1892" i="3"/>
  <c r="G1892" i="3"/>
  <c r="F2052" i="3"/>
  <c r="G2052" i="3"/>
  <c r="F3298" i="3"/>
  <c r="G3332" i="3"/>
  <c r="F3332" i="3"/>
  <c r="F3412" i="3"/>
  <c r="G3412" i="3"/>
  <c r="F3458" i="3"/>
  <c r="F3492" i="3"/>
  <c r="G3492" i="3"/>
  <c r="F3572" i="3"/>
  <c r="G3572" i="3"/>
  <c r="F3698" i="3"/>
  <c r="G3812" i="3"/>
  <c r="F3812" i="3"/>
  <c r="G4012" i="3"/>
  <c r="F4012" i="3"/>
  <c r="F4418" i="3"/>
  <c r="F622" i="3"/>
  <c r="G622" i="3"/>
  <c r="F708" i="3"/>
  <c r="F782" i="3"/>
  <c r="G782" i="3"/>
  <c r="F942" i="3"/>
  <c r="G942" i="3"/>
  <c r="F1102" i="3"/>
  <c r="G1102" i="3"/>
  <c r="F1348" i="3"/>
  <c r="F1422" i="3"/>
  <c r="G1422" i="3"/>
  <c r="F1588" i="3"/>
  <c r="G1702" i="3"/>
  <c r="F1702" i="3"/>
  <c r="F1908" i="3"/>
  <c r="F2022" i="3"/>
  <c r="G2022" i="3"/>
  <c r="G2342" i="3"/>
  <c r="F2342" i="3"/>
  <c r="G2822" i="3"/>
  <c r="F2822" i="3"/>
  <c r="F3148" i="3"/>
  <c r="G3342" i="3"/>
  <c r="F3342" i="3"/>
  <c r="G3502" i="3"/>
  <c r="F3502" i="3"/>
  <c r="F3708" i="3"/>
  <c r="F3788" i="3"/>
  <c r="F3908" i="3"/>
  <c r="F4142" i="3"/>
  <c r="G4142" i="3"/>
  <c r="G4182" i="3"/>
  <c r="F4182" i="3"/>
  <c r="F4348" i="3"/>
  <c r="G4382" i="3"/>
  <c r="F4382" i="3"/>
  <c r="F78" i="3"/>
  <c r="F2118" i="3"/>
  <c r="F2278" i="3"/>
  <c r="F2438" i="3"/>
  <c r="F2718" i="3"/>
  <c r="F2878" i="3"/>
  <c r="G3232" i="3"/>
  <c r="F3232" i="3"/>
  <c r="F4432" i="3"/>
  <c r="G4432" i="3"/>
  <c r="G402" i="3"/>
  <c r="F402" i="3"/>
  <c r="F562" i="3"/>
  <c r="G562" i="3"/>
  <c r="G722" i="3"/>
  <c r="F722" i="3"/>
  <c r="G882" i="3"/>
  <c r="F882" i="3"/>
  <c r="G1042" i="3"/>
  <c r="F1042" i="3"/>
  <c r="F1202" i="3"/>
  <c r="G1202" i="3"/>
  <c r="F1362" i="3"/>
  <c r="G1362" i="3"/>
  <c r="G1562" i="3"/>
  <c r="F1562" i="3"/>
  <c r="F1722" i="3"/>
  <c r="G1722" i="3"/>
  <c r="F1882" i="3"/>
  <c r="G1882" i="3"/>
  <c r="G2042" i="3"/>
  <c r="F2042" i="3"/>
  <c r="F3368" i="3"/>
  <c r="G3922" i="3"/>
  <c r="F3922" i="3"/>
  <c r="F3968" i="3"/>
  <c r="G4322" i="3"/>
  <c r="F4322" i="3"/>
  <c r="F618" i="3"/>
  <c r="F898" i="3"/>
  <c r="F2018" i="3"/>
  <c r="F2178" i="3"/>
  <c r="G2332" i="3"/>
  <c r="F2332" i="3"/>
  <c r="F2338" i="3"/>
  <c r="F3738" i="3"/>
  <c r="G422" i="3"/>
  <c r="F422" i="3"/>
  <c r="F462" i="3"/>
  <c r="G462" i="3"/>
  <c r="F502" i="3"/>
  <c r="G502" i="3"/>
  <c r="F582" i="3"/>
  <c r="G582" i="3"/>
  <c r="G662" i="3"/>
  <c r="F662" i="3"/>
  <c r="G822" i="3"/>
  <c r="F822" i="3"/>
  <c r="F902" i="3"/>
  <c r="G902" i="3"/>
  <c r="F982" i="3"/>
  <c r="G982" i="3"/>
  <c r="F1062" i="3"/>
  <c r="G1062" i="3"/>
  <c r="G1142" i="3"/>
  <c r="F1142" i="3"/>
  <c r="F1308" i="3"/>
  <c r="F1302" i="3"/>
  <c r="G1302" i="3"/>
  <c r="G1382" i="3"/>
  <c r="F1382" i="3"/>
  <c r="F3068" i="3"/>
  <c r="G3302" i="3"/>
  <c r="F3302" i="3"/>
  <c r="G3622" i="3"/>
  <c r="F3622" i="3"/>
  <c r="G3822" i="3"/>
  <c r="F3822" i="3"/>
  <c r="F4028" i="3"/>
  <c r="F4022" i="3"/>
  <c r="G4022" i="3"/>
  <c r="F4428" i="3"/>
  <c r="F318" i="3"/>
  <c r="G2272" i="3"/>
  <c r="F2272" i="3"/>
  <c r="G2432" i="3"/>
  <c r="F2432" i="3"/>
  <c r="G2672" i="3"/>
  <c r="F2672" i="3"/>
  <c r="G2832" i="3"/>
  <c r="F2832" i="3"/>
  <c r="F3238" i="3"/>
  <c r="F128" i="3"/>
  <c r="G122" i="3"/>
  <c r="F288" i="3"/>
  <c r="F2322" i="3"/>
  <c r="G2322" i="3"/>
  <c r="G2602" i="3"/>
  <c r="F2602" i="3"/>
  <c r="F2608" i="3"/>
  <c r="F2922" i="3"/>
  <c r="G2922" i="3"/>
  <c r="F2928" i="3"/>
  <c r="F3648" i="3"/>
  <c r="F3768" i="3"/>
  <c r="G4042" i="3"/>
  <c r="F4042" i="3"/>
  <c r="F4488" i="3"/>
  <c r="F98" i="3"/>
  <c r="G92" i="3"/>
  <c r="G492" i="3"/>
  <c r="F492" i="3"/>
  <c r="G1132" i="3"/>
  <c r="F1132" i="3"/>
  <c r="G3852" i="3"/>
  <c r="F3852" i="3"/>
  <c r="F28" i="3"/>
  <c r="G22" i="3"/>
  <c r="F628" i="3"/>
  <c r="F788" i="3"/>
  <c r="F948" i="3"/>
  <c r="F1108" i="3"/>
  <c r="F1268" i="3"/>
  <c r="G2622" i="3"/>
  <c r="F2622" i="3"/>
  <c r="F4508" i="3"/>
  <c r="F118" i="3"/>
  <c r="G112" i="3"/>
  <c r="F278" i="3"/>
  <c r="F3878" i="3"/>
  <c r="G4112" i="3"/>
  <c r="F4112" i="3"/>
  <c r="F4192" i="3"/>
  <c r="G4192" i="3"/>
  <c r="F4232" i="3"/>
  <c r="G4232" i="3"/>
  <c r="F4278" i="3"/>
  <c r="G482" i="3"/>
  <c r="F482" i="3"/>
  <c r="F642" i="3"/>
  <c r="G642" i="3"/>
  <c r="G802" i="3"/>
  <c r="F802" i="3"/>
  <c r="F962" i="3"/>
  <c r="G962" i="3"/>
  <c r="F1122" i="3"/>
  <c r="G1122" i="3"/>
  <c r="F1282" i="3"/>
  <c r="G1282" i="3"/>
  <c r="F3122" i="3"/>
  <c r="G3122" i="3"/>
  <c r="G3282" i="3"/>
  <c r="F3282" i="3"/>
  <c r="G3442" i="3"/>
  <c r="F3442" i="3"/>
  <c r="G3602" i="3"/>
  <c r="F3602" i="3"/>
  <c r="F3842" i="3"/>
  <c r="G3842" i="3"/>
  <c r="G4002" i="3"/>
  <c r="F4002" i="3"/>
  <c r="F4408" i="3"/>
  <c r="F218" i="3"/>
  <c r="F1058" i="3"/>
  <c r="F2058" i="3"/>
  <c r="F2218" i="3"/>
  <c r="F2378" i="3"/>
  <c r="F2498" i="3"/>
  <c r="F2532" i="3"/>
  <c r="G2532" i="3"/>
  <c r="G2972" i="3"/>
  <c r="F2972" i="3"/>
  <c r="F3098" i="3"/>
  <c r="G3892" i="3"/>
  <c r="F3892" i="3"/>
  <c r="F3932" i="3"/>
  <c r="G3932" i="3"/>
  <c r="F4378" i="3"/>
  <c r="F4458" i="3"/>
  <c r="F188" i="3"/>
  <c r="G182" i="3"/>
  <c r="F588" i="3"/>
  <c r="F908" i="3"/>
  <c r="F1068" i="3"/>
  <c r="F1228" i="3"/>
  <c r="F1388" i="3"/>
  <c r="F2748" i="3"/>
  <c r="F3268" i="3"/>
  <c r="F3348" i="3"/>
  <c r="F3428" i="3"/>
  <c r="G3702" i="3"/>
  <c r="F3702" i="3"/>
  <c r="F4188" i="3"/>
  <c r="G432" i="3"/>
  <c r="F432" i="3"/>
  <c r="F472" i="3"/>
  <c r="G472" i="3"/>
  <c r="F838" i="3"/>
  <c r="F1318" i="3"/>
  <c r="F3032" i="3"/>
  <c r="G3032" i="3"/>
  <c r="F3112" i="3"/>
  <c r="G3112" i="3"/>
  <c r="F3398" i="3"/>
  <c r="F3592" i="3"/>
  <c r="G3592" i="3"/>
  <c r="F728" i="3"/>
  <c r="F1448" i="3"/>
  <c r="F1648" i="3"/>
  <c r="F1768" i="3"/>
  <c r="F1928" i="3"/>
  <c r="F2408" i="3"/>
  <c r="G3642" i="3"/>
  <c r="F3642" i="3"/>
  <c r="G3722" i="3"/>
  <c r="F3722" i="3"/>
  <c r="F3802" i="3"/>
  <c r="G3802" i="3"/>
  <c r="F3888" i="3"/>
  <c r="F3962" i="3"/>
  <c r="G3962" i="3"/>
  <c r="G4162" i="3"/>
  <c r="F4162" i="3"/>
  <c r="F4282" i="3"/>
  <c r="G4282" i="3"/>
  <c r="F4328" i="3"/>
  <c r="F378" i="3"/>
  <c r="F498" i="3"/>
  <c r="F938" i="3"/>
  <c r="F2492" i="3"/>
  <c r="G2492" i="3"/>
  <c r="F2858" i="3"/>
  <c r="F3058" i="3"/>
  <c r="F3218" i="3"/>
  <c r="F3378" i="3"/>
  <c r="F3818" i="3"/>
  <c r="F2068" i="3"/>
  <c r="F2182" i="3"/>
  <c r="G2182" i="3"/>
  <c r="G2542" i="3"/>
  <c r="F2542" i="3"/>
  <c r="F2628" i="3"/>
  <c r="F2948" i="3"/>
  <c r="F3628" i="3"/>
  <c r="F632" i="3"/>
  <c r="G632" i="3"/>
  <c r="G792" i="3"/>
  <c r="F792" i="3"/>
  <c r="G952" i="3"/>
  <c r="F952" i="3"/>
  <c r="G1112" i="3"/>
  <c r="F1112" i="3"/>
  <c r="G1272" i="3"/>
  <c r="F1272" i="3"/>
  <c r="F1478" i="3"/>
  <c r="F1638" i="3"/>
  <c r="F1798" i="3"/>
  <c r="F1958" i="3"/>
  <c r="F2558" i="3"/>
  <c r="F3072" i="3"/>
  <c r="G3072" i="3"/>
  <c r="F3158" i="3"/>
  <c r="F3438" i="3"/>
  <c r="F3472" i="3"/>
  <c r="G3472" i="3"/>
  <c r="F3518" i="3"/>
  <c r="F3552" i="3"/>
  <c r="G3552" i="3"/>
  <c r="F4032" i="3"/>
  <c r="G4032" i="3"/>
  <c r="F4198" i="3"/>
  <c r="F4312" i="3"/>
  <c r="G4312" i="3"/>
  <c r="F328" i="3"/>
  <c r="F528" i="3"/>
  <c r="F848" i="3"/>
  <c r="F1008" i="3"/>
  <c r="F1168" i="3"/>
  <c r="F1608" i="3"/>
  <c r="F2208" i="3"/>
  <c r="F2368" i="3"/>
  <c r="G2642" i="3"/>
  <c r="F2642" i="3"/>
  <c r="F2648" i="3"/>
  <c r="F3568" i="3"/>
  <c r="G4122" i="3"/>
  <c r="F4122" i="3"/>
  <c r="G692" i="3"/>
  <c r="F692" i="3"/>
  <c r="F1012" i="3"/>
  <c r="G1012" i="3"/>
  <c r="F1218" i="3"/>
  <c r="G1332" i="3"/>
  <c r="F1332" i="3"/>
  <c r="F1532" i="3"/>
  <c r="G1532" i="3"/>
  <c r="F1538" i="3"/>
  <c r="F1692" i="3"/>
  <c r="G1692" i="3"/>
  <c r="F1698" i="3"/>
  <c r="F1852" i="3"/>
  <c r="G1852" i="3"/>
  <c r="F1858" i="3"/>
  <c r="F2012" i="3"/>
  <c r="G2012" i="3"/>
  <c r="F2172" i="3"/>
  <c r="G2172" i="3"/>
  <c r="F3052" i="3"/>
  <c r="G3052" i="3"/>
  <c r="F3658" i="3"/>
  <c r="F4258" i="3"/>
  <c r="F68" i="3"/>
  <c r="F308" i="3"/>
  <c r="F2188" i="3"/>
  <c r="F2588" i="3"/>
  <c r="F2908" i="3"/>
  <c r="F2982" i="3"/>
  <c r="G2982" i="3"/>
  <c r="F3468" i="3"/>
  <c r="G3742" i="3"/>
  <c r="F3742" i="3"/>
  <c r="F3868" i="3"/>
  <c r="G3862" i="3"/>
  <c r="F3862" i="3"/>
  <c r="F198" i="3"/>
  <c r="G592" i="3"/>
  <c r="F592" i="3"/>
  <c r="F752" i="3"/>
  <c r="G752" i="3"/>
  <c r="F912" i="3"/>
  <c r="G912" i="3"/>
  <c r="G1072" i="3"/>
  <c r="F1072" i="3"/>
  <c r="F1232" i="3"/>
  <c r="G1232" i="3"/>
  <c r="G1392" i="3"/>
  <c r="F1392" i="3"/>
  <c r="F1472" i="3"/>
  <c r="G1472" i="3"/>
  <c r="F1632" i="3"/>
  <c r="G1632" i="3"/>
  <c r="F1792" i="3"/>
  <c r="G1792" i="3"/>
  <c r="G1952" i="3"/>
  <c r="F1952" i="3"/>
  <c r="G2112" i="3"/>
  <c r="F2112" i="3"/>
  <c r="F2998" i="3"/>
  <c r="G4072" i="3"/>
  <c r="F4072" i="3"/>
  <c r="F4318" i="3"/>
  <c r="G4352" i="3"/>
  <c r="F4352" i="3"/>
  <c r="G362" i="3"/>
  <c r="F362" i="3"/>
  <c r="G522" i="3"/>
  <c r="F522" i="3"/>
  <c r="F682" i="3"/>
  <c r="G682" i="3"/>
  <c r="F842" i="3"/>
  <c r="G842" i="3"/>
  <c r="G1002" i="3"/>
  <c r="F1002" i="3"/>
  <c r="G1162" i="3"/>
  <c r="F1162" i="3"/>
  <c r="F1322" i="3"/>
  <c r="G1322" i="3"/>
  <c r="F1522" i="3"/>
  <c r="G1522" i="3"/>
  <c r="F1682" i="3"/>
  <c r="G1682" i="3"/>
  <c r="F1842" i="3"/>
  <c r="G1842" i="3"/>
  <c r="F2002" i="3"/>
  <c r="G2002" i="3"/>
  <c r="F2162" i="3"/>
  <c r="G2162" i="3"/>
  <c r="F2762" i="3"/>
  <c r="G2762" i="3"/>
  <c r="F2768" i="3"/>
  <c r="G3002" i="3"/>
  <c r="F3002" i="3"/>
  <c r="F3168" i="3"/>
  <c r="F3328" i="3"/>
  <c r="G3522" i="3"/>
  <c r="F3522" i="3"/>
  <c r="F3682" i="3"/>
  <c r="G3682" i="3"/>
  <c r="F4008" i="3"/>
  <c r="F4128" i="3"/>
  <c r="G4442" i="3"/>
  <c r="F4442" i="3"/>
  <c r="F58" i="3"/>
  <c r="G52" i="3"/>
  <c r="F2292" i="3"/>
  <c r="G2292" i="3"/>
  <c r="G2452" i="3"/>
  <c r="F2452" i="3"/>
  <c r="F2732" i="3"/>
  <c r="G2732" i="3"/>
  <c r="G3012" i="3"/>
  <c r="F3012" i="3"/>
  <c r="G382" i="3"/>
  <c r="F382" i="3"/>
  <c r="F1462" i="3"/>
  <c r="G1462" i="3"/>
  <c r="F1782" i="3"/>
  <c r="G1782" i="3"/>
  <c r="F2102" i="3"/>
  <c r="G2102" i="3"/>
  <c r="G2422" i="3"/>
  <c r="F2422" i="3"/>
  <c r="F2702" i="3"/>
  <c r="G2702" i="3"/>
  <c r="G2782" i="3"/>
  <c r="F2782" i="3"/>
  <c r="G2862" i="3"/>
  <c r="F2862" i="3"/>
  <c r="F2942" i="3"/>
  <c r="G2942" i="3"/>
  <c r="G3102" i="3"/>
  <c r="F3102" i="3"/>
  <c r="G3422" i="3"/>
  <c r="F3422" i="3"/>
  <c r="G4062" i="3"/>
  <c r="F4062" i="3"/>
  <c r="F4468" i="3"/>
  <c r="G2512" i="3"/>
  <c r="F2512" i="3"/>
  <c r="F3958" i="3"/>
  <c r="G2282" i="3"/>
  <c r="F2282" i="3"/>
  <c r="F2442" i="3"/>
  <c r="G2442" i="3"/>
  <c r="F2562" i="3"/>
  <c r="G2562" i="3"/>
  <c r="G2722" i="3"/>
  <c r="F2722" i="3"/>
  <c r="F3082" i="3"/>
  <c r="G3082" i="3"/>
  <c r="G3482" i="3"/>
  <c r="F3482" i="3"/>
  <c r="F18" i="3"/>
  <c r="G12" i="3"/>
  <c r="F932" i="3"/>
  <c r="G932" i="3"/>
  <c r="G1092" i="3"/>
  <c r="F1092" i="3"/>
  <c r="F1298" i="3"/>
  <c r="F1578" i="3"/>
  <c r="F1738" i="3"/>
  <c r="F1898" i="3"/>
  <c r="G3172" i="3"/>
  <c r="F3172" i="3"/>
  <c r="F3578" i="3"/>
  <c r="F3652" i="3"/>
  <c r="G3652" i="3"/>
  <c r="G4332" i="3"/>
  <c r="F4332" i="3"/>
  <c r="F342" i="3"/>
  <c r="G342" i="3"/>
  <c r="F3508" i="3"/>
  <c r="F3668" i="3"/>
  <c r="F4308" i="3"/>
  <c r="G2192" i="3"/>
  <c r="F2192" i="3"/>
  <c r="G2352" i="3"/>
  <c r="F2352" i="3"/>
  <c r="F2752" i="3"/>
  <c r="G2752" i="3"/>
  <c r="G2912" i="3"/>
  <c r="F2912" i="3"/>
  <c r="F3152" i="3"/>
  <c r="G3152" i="3"/>
  <c r="F3318" i="3"/>
  <c r="F3832" i="3"/>
  <c r="G3832" i="3"/>
  <c r="F3912" i="3"/>
  <c r="G3912" i="3"/>
  <c r="F4398" i="3"/>
  <c r="F2242" i="3"/>
  <c r="G2242" i="3"/>
  <c r="G2402" i="3"/>
  <c r="F2402" i="3"/>
  <c r="F3088" i="3"/>
  <c r="G3162" i="3"/>
  <c r="F3162" i="3"/>
  <c r="F178" i="3"/>
  <c r="F732" i="3"/>
  <c r="G732" i="3"/>
  <c r="F892" i="3"/>
  <c r="G892" i="3"/>
  <c r="F1052" i="3"/>
  <c r="G1052" i="3"/>
  <c r="G2652" i="3"/>
  <c r="F2652" i="3"/>
  <c r="F3618" i="3"/>
  <c r="F3732" i="3"/>
  <c r="G3732" i="3"/>
  <c r="G4292" i="3"/>
  <c r="F4292" i="3"/>
  <c r="F302" i="3"/>
  <c r="G302" i="3"/>
  <c r="F742" i="3"/>
  <c r="G742" i="3"/>
  <c r="F1222" i="3"/>
  <c r="G1222" i="3"/>
  <c r="F1542" i="3"/>
  <c r="G1542" i="3"/>
  <c r="F1748" i="3"/>
  <c r="F1862" i="3"/>
  <c r="G1862" i="3"/>
  <c r="F2388" i="3"/>
  <c r="F2788" i="3"/>
  <c r="G3022" i="3"/>
  <c r="F3022" i="3"/>
  <c r="G3182" i="3"/>
  <c r="F3182" i="3"/>
  <c r="F3228" i="3"/>
  <c r="F3388" i="3"/>
  <c r="F3548" i="3"/>
  <c r="F3982" i="3"/>
  <c r="G3982" i="3"/>
  <c r="F4068" i="3"/>
  <c r="F4422" i="3"/>
  <c r="G4422" i="3"/>
  <c r="F4462" i="3"/>
  <c r="G4462" i="3"/>
  <c r="F558" i="3"/>
  <c r="F718" i="3"/>
  <c r="G2712" i="3"/>
  <c r="F2712" i="3"/>
  <c r="F2872" i="3"/>
  <c r="G2872" i="3"/>
  <c r="F3038" i="3"/>
  <c r="F3598" i="3"/>
  <c r="F3638" i="3"/>
  <c r="F168" i="3"/>
  <c r="F688" i="3"/>
  <c r="F1328" i="3"/>
  <c r="F1728" i="3"/>
  <c r="F2048" i="3"/>
  <c r="F2482" i="3"/>
  <c r="G2482" i="3"/>
  <c r="G2802" i="3"/>
  <c r="F2802" i="3"/>
  <c r="F2808" i="3"/>
  <c r="F3048" i="3"/>
  <c r="F3208" i="3"/>
  <c r="F3688" i="3"/>
  <c r="F3762" i="3"/>
  <c r="G3762" i="3"/>
  <c r="F4082" i="3"/>
  <c r="G4082" i="3"/>
  <c r="F4202" i="3"/>
  <c r="G4202" i="3"/>
  <c r="F298" i="3"/>
  <c r="F458" i="3"/>
  <c r="F778" i="3"/>
  <c r="F1138" i="3"/>
  <c r="G2772" i="3"/>
  <c r="F2772" i="3"/>
  <c r="F2818" i="3"/>
  <c r="G2932" i="3"/>
  <c r="F2932" i="3"/>
  <c r="F3138" i="3"/>
  <c r="G4412" i="3"/>
  <c r="F4412" i="3"/>
  <c r="G262" i="3"/>
  <c r="G542" i="3"/>
  <c r="F542" i="3"/>
  <c r="G702" i="3"/>
  <c r="F702" i="3"/>
  <c r="G862" i="3"/>
  <c r="F862" i="3"/>
  <c r="G1022" i="3"/>
  <c r="F1022" i="3"/>
  <c r="F1182" i="3"/>
  <c r="G1182" i="3"/>
  <c r="F1342" i="3"/>
  <c r="G1342" i="3"/>
  <c r="F1502" i="3"/>
  <c r="G1502" i="3"/>
  <c r="F1548" i="3"/>
  <c r="F1662" i="3"/>
  <c r="G1662" i="3"/>
  <c r="F1708" i="3"/>
  <c r="G1822" i="3"/>
  <c r="F1822" i="3"/>
  <c r="F1868" i="3"/>
  <c r="F1982" i="3"/>
  <c r="G1982" i="3"/>
  <c r="F2028" i="3"/>
  <c r="F2142" i="3"/>
  <c r="G2142" i="3"/>
  <c r="G2302" i="3"/>
  <c r="F2302" i="3"/>
  <c r="F2348" i="3"/>
  <c r="F2462" i="3"/>
  <c r="G2462" i="3"/>
  <c r="F2502" i="3"/>
  <c r="G2502" i="3"/>
  <c r="G3142" i="3"/>
  <c r="F3142" i="3"/>
  <c r="G3462" i="3"/>
  <c r="F3462" i="3"/>
  <c r="G3902" i="3"/>
  <c r="F3902" i="3"/>
  <c r="F4502" i="3"/>
  <c r="G4502" i="3"/>
  <c r="F438" i="3"/>
  <c r="F518" i="3"/>
  <c r="F678" i="3"/>
  <c r="F918" i="3"/>
  <c r="F2078" i="3"/>
  <c r="F2238" i="3"/>
  <c r="F2232" i="3"/>
  <c r="G2232" i="3"/>
  <c r="F2312" i="3"/>
  <c r="G2312" i="3"/>
  <c r="F2398" i="3"/>
  <c r="G2392" i="3"/>
  <c r="F2392" i="3"/>
  <c r="F2518" i="3"/>
  <c r="F2552" i="3"/>
  <c r="G2552" i="3"/>
  <c r="F2678" i="3"/>
  <c r="F2838" i="3"/>
  <c r="F3752" i="3"/>
  <c r="G3752" i="3"/>
  <c r="F4478" i="3"/>
  <c r="F48" i="3"/>
  <c r="G42" i="3"/>
  <c r="F448" i="3"/>
  <c r="F488" i="3"/>
  <c r="F648" i="3"/>
  <c r="F808" i="3"/>
  <c r="F968" i="3"/>
  <c r="F1128" i="3"/>
  <c r="F1288" i="3"/>
  <c r="F1408" i="3"/>
  <c r="F1568" i="3"/>
  <c r="F2168" i="3"/>
  <c r="F2962" i="3"/>
  <c r="G2962" i="3"/>
  <c r="F3008" i="3"/>
  <c r="F3202" i="3"/>
  <c r="G3202" i="3"/>
  <c r="F3362" i="3"/>
  <c r="G3362" i="3"/>
  <c r="G3882" i="3"/>
  <c r="F3882" i="3"/>
  <c r="F4208" i="3"/>
  <c r="F4248" i="3"/>
  <c r="G4362" i="3"/>
  <c r="F4362" i="3"/>
  <c r="G82" i="3"/>
  <c r="F332" i="3"/>
  <c r="G332" i="3"/>
  <c r="F372" i="3"/>
  <c r="G372" i="3"/>
  <c r="G652" i="3"/>
  <c r="F652" i="3"/>
  <c r="G812" i="3"/>
  <c r="F812" i="3"/>
  <c r="F972" i="3"/>
  <c r="G972" i="3"/>
  <c r="F1292" i="3"/>
  <c r="G1292" i="3"/>
  <c r="F1492" i="3"/>
  <c r="G1492" i="3"/>
  <c r="G1652" i="3"/>
  <c r="F1652" i="3"/>
  <c r="G1812" i="3"/>
  <c r="F1812" i="3"/>
  <c r="F1972" i="3"/>
  <c r="G1972" i="3"/>
  <c r="G2132" i="3"/>
  <c r="F2132" i="3"/>
  <c r="G4172" i="3"/>
  <c r="F4172" i="3"/>
  <c r="F4212" i="3"/>
  <c r="G4212" i="3"/>
  <c r="F108" i="3"/>
  <c r="G102" i="3"/>
  <c r="G2582" i="3"/>
  <c r="F2582" i="3"/>
  <c r="G2902" i="3"/>
  <c r="F2902" i="3"/>
  <c r="F3748" i="3"/>
  <c r="G552" i="3"/>
  <c r="F552" i="3"/>
  <c r="F712" i="3"/>
  <c r="G712" i="3"/>
  <c r="G872" i="3"/>
  <c r="F872" i="3"/>
  <c r="F1032" i="3"/>
  <c r="G1032" i="3"/>
  <c r="G1192" i="3"/>
  <c r="F1192" i="3"/>
  <c r="F1352" i="3"/>
  <c r="G1352" i="3"/>
  <c r="F3798" i="3"/>
  <c r="F1482" i="3"/>
  <c r="G1482" i="3"/>
  <c r="G1642" i="3"/>
  <c r="F1642" i="3"/>
  <c r="G1802" i="3"/>
  <c r="F1802" i="3"/>
  <c r="G1962" i="3"/>
  <c r="F1962" i="3"/>
  <c r="F2122" i="3"/>
  <c r="G2122" i="3"/>
  <c r="F2882" i="3"/>
  <c r="G2882" i="3"/>
  <c r="G3242" i="3"/>
  <c r="F3242" i="3"/>
  <c r="F3322" i="3"/>
  <c r="G3322" i="3"/>
  <c r="F3402" i="3"/>
  <c r="G3402" i="3"/>
  <c r="F3562" i="3"/>
  <c r="G3562" i="3"/>
  <c r="G4242" i="3"/>
  <c r="F4242" i="3"/>
  <c r="G4402" i="3"/>
  <c r="F4402" i="3"/>
  <c r="F538" i="3"/>
  <c r="F698" i="3"/>
  <c r="F2252" i="3"/>
  <c r="G2252" i="3"/>
  <c r="F2412" i="3"/>
  <c r="G2412" i="3"/>
  <c r="G2852" i="3"/>
  <c r="F2852" i="3"/>
  <c r="F3132" i="3"/>
  <c r="G3132" i="3"/>
  <c r="G3292" i="3"/>
  <c r="F3292" i="3"/>
  <c r="F3338" i="3"/>
  <c r="G3372" i="3"/>
  <c r="F3372" i="3"/>
  <c r="F3452" i="3"/>
  <c r="G3452" i="3"/>
  <c r="F3532" i="3"/>
  <c r="G3532" i="3"/>
  <c r="G3612" i="3"/>
  <c r="F3612" i="3"/>
  <c r="G3692" i="3"/>
  <c r="F3692" i="3"/>
  <c r="F3772" i="3"/>
  <c r="G3772" i="3"/>
  <c r="F3972" i="3"/>
  <c r="G3972" i="3"/>
  <c r="F4298" i="3"/>
  <c r="G4492" i="3"/>
  <c r="F4492" i="3"/>
  <c r="F228" i="3"/>
  <c r="G222" i="3"/>
  <c r="F2222" i="3"/>
  <c r="G2222" i="3"/>
  <c r="F3028" i="3"/>
  <c r="F4342" i="3"/>
  <c r="G4342" i="3"/>
  <c r="G232" i="3"/>
  <c r="F312" i="3"/>
  <c r="G312" i="3"/>
  <c r="G512" i="3"/>
  <c r="F512" i="3"/>
  <c r="F672" i="3"/>
  <c r="G672" i="3"/>
  <c r="F832" i="3"/>
  <c r="G832" i="3"/>
  <c r="F992" i="3"/>
  <c r="G992" i="3"/>
  <c r="G1152" i="3"/>
  <c r="F1152" i="3"/>
  <c r="G1312" i="3"/>
  <c r="F1312" i="3"/>
  <c r="F1552" i="3"/>
  <c r="G1552" i="3"/>
  <c r="F1712" i="3"/>
  <c r="G1712" i="3"/>
  <c r="F1872" i="3"/>
  <c r="G1872" i="3"/>
  <c r="G2032" i="3"/>
  <c r="F2032" i="3"/>
  <c r="G2592" i="3"/>
  <c r="F2592" i="3"/>
  <c r="G3192" i="3"/>
  <c r="F3192" i="3"/>
  <c r="G3352" i="3"/>
  <c r="F3352" i="3"/>
  <c r="F3432" i="3"/>
  <c r="G3432" i="3"/>
  <c r="F3558" i="3"/>
  <c r="G3632" i="3"/>
  <c r="F3672" i="3"/>
  <c r="G3672" i="3"/>
  <c r="F3718" i="3"/>
  <c r="F4118" i="3"/>
  <c r="G4152" i="3"/>
  <c r="F4152" i="3"/>
  <c r="F4272" i="3"/>
  <c r="G4272" i="3"/>
  <c r="F442" i="3"/>
  <c r="G442" i="3"/>
  <c r="F602" i="3"/>
  <c r="G602" i="3"/>
  <c r="G762" i="3"/>
  <c r="F762" i="3"/>
  <c r="F922" i="3"/>
  <c r="G922" i="3"/>
  <c r="F1082" i="3"/>
  <c r="G1082" i="3"/>
  <c r="F1242" i="3"/>
  <c r="G1242" i="3"/>
  <c r="G1402" i="3"/>
  <c r="F1402" i="3"/>
  <c r="F1442" i="3"/>
  <c r="G1442" i="3"/>
  <c r="G1602" i="3"/>
  <c r="F1602" i="3"/>
  <c r="F1762" i="3"/>
  <c r="G1762" i="3"/>
  <c r="F1888" i="3"/>
  <c r="F1922" i="3"/>
  <c r="G1922" i="3"/>
  <c r="F2082" i="3"/>
  <c r="G2082" i="3"/>
  <c r="F2522" i="3"/>
  <c r="G2522" i="3"/>
  <c r="G2682" i="3"/>
  <c r="F2682" i="3"/>
  <c r="G2842" i="3"/>
  <c r="F2842" i="3"/>
  <c r="F3248" i="3"/>
  <c r="F3408" i="3"/>
  <c r="F4448" i="3"/>
  <c r="F658" i="3"/>
  <c r="F1018" i="3"/>
  <c r="G2212" i="3"/>
  <c r="F2212" i="3"/>
  <c r="F2372" i="3"/>
  <c r="G2372" i="3"/>
  <c r="F2698" i="3"/>
  <c r="F2812" i="3"/>
  <c r="G2812" i="3"/>
  <c r="G3092" i="3"/>
  <c r="F3092" i="3"/>
  <c r="G3252" i="3"/>
  <c r="F3252" i="3"/>
  <c r="F3538" i="3"/>
  <c r="F3898" i="3"/>
  <c r="F4452" i="3"/>
  <c r="G4452" i="3"/>
  <c r="F148" i="3"/>
  <c r="F548" i="3"/>
  <c r="F868" i="3"/>
  <c r="F1028" i="3"/>
  <c r="F1188" i="3"/>
  <c r="F1988" i="3"/>
  <c r="F2228" i="3"/>
  <c r="G2662" i="3"/>
  <c r="F2662" i="3"/>
  <c r="F3662" i="3"/>
  <c r="G3662" i="3"/>
  <c r="G4222" i="3"/>
  <c r="F4222" i="3"/>
  <c r="F4268" i="3"/>
  <c r="G272" i="3"/>
  <c r="F358" i="3"/>
  <c r="G392" i="3"/>
  <c r="F392" i="3"/>
  <c r="F798" i="3"/>
  <c r="F958" i="3"/>
  <c r="F1118" i="3"/>
  <c r="F1278" i="3"/>
  <c r="F3312" i="3"/>
  <c r="G3312" i="3"/>
  <c r="F3392" i="3"/>
  <c r="G3392" i="3"/>
  <c r="F3712" i="3"/>
  <c r="G3712" i="3"/>
  <c r="F4238" i="3"/>
  <c r="F4358" i="3"/>
  <c r="G242" i="3"/>
  <c r="F1208" i="3"/>
  <c r="G2202" i="3"/>
  <c r="F2202" i="3"/>
  <c r="G2362" i="3"/>
  <c r="F2362" i="3"/>
  <c r="F2568" i="3"/>
  <c r="F3128" i="3"/>
  <c r="F3528" i="3"/>
  <c r="F338" i="3"/>
  <c r="F532" i="3"/>
  <c r="G532" i="3"/>
  <c r="F852" i="3"/>
  <c r="G852" i="3"/>
  <c r="G1172" i="3"/>
  <c r="F1172" i="3"/>
  <c r="F1378" i="3"/>
  <c r="G2612" i="3"/>
  <c r="F2612" i="3"/>
  <c r="F2658" i="3"/>
  <c r="F3858" i="3"/>
  <c r="F4178" i="3"/>
  <c r="F4252" i="3"/>
  <c r="G4252" i="3"/>
  <c r="F4338" i="3"/>
  <c r="F508" i="3"/>
  <c r="F668" i="3"/>
  <c r="F828" i="3"/>
  <c r="F988" i="3"/>
  <c r="F1148" i="3"/>
  <c r="F2468" i="3"/>
  <c r="F3308" i="3"/>
  <c r="G4262" i="3"/>
  <c r="F4262" i="3"/>
  <c r="G72" i="3"/>
  <c r="F158" i="3"/>
  <c r="G352" i="3"/>
  <c r="F352" i="3"/>
  <c r="F1398" i="3"/>
  <c r="F1438" i="3"/>
  <c r="G1432" i="3"/>
  <c r="F1432" i="3"/>
  <c r="G1512" i="3"/>
  <c r="F1512" i="3"/>
  <c r="F1598" i="3"/>
  <c r="F1592" i="3"/>
  <c r="G1592" i="3"/>
  <c r="G1672" i="3"/>
  <c r="F1672" i="3"/>
  <c r="F1758" i="3"/>
  <c r="G1752" i="3"/>
  <c r="F1752" i="3"/>
  <c r="F1832" i="3"/>
  <c r="G1832" i="3"/>
  <c r="F1918" i="3"/>
  <c r="F1912" i="3"/>
  <c r="G1912" i="3"/>
  <c r="G1992" i="3"/>
  <c r="F1992" i="3"/>
  <c r="F2072" i="3"/>
  <c r="G2072" i="3"/>
  <c r="F2152" i="3"/>
  <c r="G2152" i="3"/>
  <c r="G3872" i="3"/>
  <c r="F3872" i="3"/>
  <c r="G202" i="3"/>
  <c r="G322" i="3"/>
  <c r="F322" i="3"/>
  <c r="F1688" i="3"/>
  <c r="F1848" i="3"/>
  <c r="F2008" i="3"/>
  <c r="F2328" i="3"/>
  <c r="F2728" i="3"/>
  <c r="F2888" i="3"/>
  <c r="F3042" i="3"/>
  <c r="G3042" i="3"/>
  <c r="F3928" i="3"/>
  <c r="G282" i="3"/>
  <c r="D103" i="3"/>
  <c r="D123" i="3"/>
  <c r="D122" i="3"/>
  <c r="D3" i="3"/>
  <c r="D113" i="3"/>
  <c r="M79" i="2"/>
  <c r="D2" i="3"/>
  <c r="D112" i="3"/>
  <c r="L19" i="2"/>
  <c r="M4" i="2"/>
  <c r="L5" i="2"/>
  <c r="K4" i="4" s="1"/>
  <c r="M6" i="2"/>
  <c r="L364" i="2"/>
  <c r="L610" i="2"/>
  <c r="L400" i="2"/>
  <c r="L442" i="2"/>
  <c r="L625" i="2"/>
  <c r="L304" i="2"/>
  <c r="L124" i="2"/>
  <c r="L544" i="2"/>
  <c r="L526" i="2"/>
  <c r="L100" i="2"/>
  <c r="L136" i="2"/>
  <c r="L340" i="2"/>
  <c r="L568" i="2"/>
  <c r="L562" i="2"/>
  <c r="L484" i="2"/>
  <c r="L112" i="2"/>
  <c r="M36" i="2"/>
  <c r="M34" i="2"/>
  <c r="M28" i="2"/>
  <c r="M30" i="2"/>
  <c r="M22" i="2"/>
  <c r="M24" i="2"/>
  <c r="M55" i="2"/>
  <c r="M57" i="2"/>
  <c r="L460" i="2"/>
  <c r="BK35" i="1"/>
  <c r="L88" i="2"/>
  <c r="M172" i="2"/>
  <c r="M174" i="2"/>
  <c r="L173" i="2"/>
  <c r="K172" i="4" s="1"/>
  <c r="M173" i="2"/>
  <c r="L172" i="4" s="1"/>
  <c r="M500" i="2"/>
  <c r="L499" i="4" s="1"/>
  <c r="L500" i="2"/>
  <c r="K499" i="4" s="1"/>
  <c r="M499" i="2"/>
  <c r="M501" i="2"/>
  <c r="L538" i="2"/>
  <c r="L406" i="2"/>
  <c r="M587" i="2"/>
  <c r="L586" i="4" s="1"/>
  <c r="M586" i="2"/>
  <c r="M588" i="2"/>
  <c r="L587" i="2"/>
  <c r="K586" i="4" s="1"/>
  <c r="M650" i="2"/>
  <c r="L649" i="4" s="1"/>
  <c r="M649" i="2"/>
  <c r="L650" i="2"/>
  <c r="K649" i="4" s="1"/>
  <c r="M651" i="2"/>
  <c r="M196" i="2"/>
  <c r="M198" i="2"/>
  <c r="L197" i="2"/>
  <c r="K196" i="4" s="1"/>
  <c r="M78" i="2"/>
  <c r="L77" i="2"/>
  <c r="K76" i="4" s="1"/>
  <c r="M76" i="2"/>
  <c r="L277" i="2"/>
  <c r="L529" i="2"/>
  <c r="L386" i="2"/>
  <c r="K385" i="4" s="1"/>
  <c r="M387" i="2"/>
  <c r="M385" i="2"/>
  <c r="M627" i="2"/>
  <c r="M625" i="2"/>
  <c r="L626" i="2"/>
  <c r="K625" i="4" s="1"/>
  <c r="M190" i="2"/>
  <c r="M192" i="2"/>
  <c r="L191" i="2"/>
  <c r="K190" i="4" s="1"/>
  <c r="L253" i="2"/>
  <c r="L439" i="2"/>
  <c r="L121" i="2"/>
  <c r="L250" i="2"/>
  <c r="L445" i="2"/>
  <c r="L607" i="2"/>
  <c r="M352" i="2"/>
  <c r="L353" i="2"/>
  <c r="K352" i="4" s="1"/>
  <c r="M354" i="2"/>
  <c r="M426" i="2"/>
  <c r="L425" i="2"/>
  <c r="K424" i="4" s="1"/>
  <c r="M424" i="2"/>
  <c r="M527" i="2"/>
  <c r="L526" i="4" s="1"/>
  <c r="L527" i="2"/>
  <c r="K526" i="4" s="1"/>
  <c r="M526" i="2"/>
  <c r="M528" i="2"/>
  <c r="M248" i="2"/>
  <c r="L247" i="4" s="1"/>
  <c r="M247" i="2"/>
  <c r="L248" i="2"/>
  <c r="K247" i="4" s="1"/>
  <c r="M249" i="2"/>
  <c r="M369" i="2"/>
  <c r="M368" i="2"/>
  <c r="L367" i="4" s="1"/>
  <c r="L368" i="2"/>
  <c r="K367" i="4" s="1"/>
  <c r="M367" i="2"/>
  <c r="M535" i="2"/>
  <c r="M537" i="2"/>
  <c r="L536" i="2"/>
  <c r="K535" i="4" s="1"/>
  <c r="L127" i="2"/>
  <c r="L322" i="2"/>
  <c r="M382" i="2"/>
  <c r="M384" i="2"/>
  <c r="L383" i="2"/>
  <c r="K382" i="4" s="1"/>
  <c r="M133" i="2"/>
  <c r="M135" i="2"/>
  <c r="L134" i="2"/>
  <c r="K133" i="4" s="1"/>
  <c r="L541" i="2"/>
  <c r="L241" i="2"/>
  <c r="L346" i="2"/>
  <c r="L142" i="2"/>
  <c r="M457" i="2"/>
  <c r="M458" i="2"/>
  <c r="L457" i="4" s="1"/>
  <c r="L458" i="2"/>
  <c r="K457" i="4" s="1"/>
  <c r="M459" i="2"/>
  <c r="L505" i="2"/>
  <c r="L266" i="2"/>
  <c r="K265" i="4" s="1"/>
  <c r="M267" i="2"/>
  <c r="M265" i="2"/>
  <c r="L337" i="2"/>
  <c r="L616" i="2"/>
  <c r="M373" i="2"/>
  <c r="M375" i="2"/>
  <c r="L374" i="2"/>
  <c r="K373" i="4" s="1"/>
  <c r="M626" i="2"/>
  <c r="L625" i="4" s="1"/>
  <c r="M462" i="2"/>
  <c r="L461" i="2"/>
  <c r="K460" i="4" s="1"/>
  <c r="M460" i="2"/>
  <c r="M640" i="2"/>
  <c r="M642" i="2"/>
  <c r="L641" i="2"/>
  <c r="K640" i="4" s="1"/>
  <c r="M634" i="2"/>
  <c r="L635" i="2"/>
  <c r="K634" i="4" s="1"/>
  <c r="M636" i="2"/>
  <c r="M381" i="2"/>
  <c r="M379" i="2"/>
  <c r="L380" i="2"/>
  <c r="K379" i="4" s="1"/>
  <c r="L613" i="2"/>
  <c r="L163" i="2"/>
  <c r="M646" i="2"/>
  <c r="M648" i="2"/>
  <c r="L647" i="2"/>
  <c r="K646" i="4" s="1"/>
  <c r="L145" i="2"/>
  <c r="L271" i="2"/>
  <c r="L157" i="2"/>
  <c r="L286" i="2"/>
  <c r="M471" i="2"/>
  <c r="M469" i="2"/>
  <c r="L470" i="2"/>
  <c r="K469" i="4" s="1"/>
  <c r="L517" i="2"/>
  <c r="L217" i="2"/>
  <c r="L397" i="2"/>
  <c r="L619" i="2"/>
  <c r="M262" i="2"/>
  <c r="L263" i="2"/>
  <c r="K262" i="4" s="1"/>
  <c r="M264" i="2"/>
  <c r="M536" i="2"/>
  <c r="L535" i="4" s="1"/>
  <c r="M193" i="2"/>
  <c r="M195" i="2"/>
  <c r="L194" i="2"/>
  <c r="K193" i="4" s="1"/>
  <c r="M478" i="2"/>
  <c r="M480" i="2"/>
  <c r="L479" i="2"/>
  <c r="K478" i="4" s="1"/>
  <c r="M166" i="2"/>
  <c r="L167" i="2"/>
  <c r="K166" i="4" s="1"/>
  <c r="M168" i="2"/>
  <c r="L433" i="2"/>
  <c r="M611" i="2"/>
  <c r="L610" i="4" s="1"/>
  <c r="L611" i="2"/>
  <c r="K610" i="4" s="1"/>
  <c r="M610" i="2"/>
  <c r="M612" i="2"/>
  <c r="L325" i="2"/>
  <c r="L175" i="2"/>
  <c r="L110" i="2"/>
  <c r="K109" i="4" s="1"/>
  <c r="M109" i="2"/>
  <c r="M111" i="2"/>
  <c r="M239" i="2"/>
  <c r="L238" i="4" s="1"/>
  <c r="M238" i="2"/>
  <c r="M240" i="2"/>
  <c r="L239" i="2"/>
  <c r="K238" i="4" s="1"/>
  <c r="L482" i="2"/>
  <c r="K481" i="4" s="1"/>
  <c r="M481" i="2"/>
  <c r="M483" i="2"/>
  <c r="M108" i="2"/>
  <c r="L107" i="2"/>
  <c r="K106" i="4" s="1"/>
  <c r="M106" i="2"/>
  <c r="L169" i="2"/>
  <c r="L427" i="2"/>
  <c r="M263" i="2"/>
  <c r="L262" i="4" s="1"/>
  <c r="L370" i="2"/>
  <c r="L172" i="2"/>
  <c r="L649" i="2"/>
  <c r="L220" i="2"/>
  <c r="L196" i="2"/>
  <c r="L208" i="2"/>
  <c r="L316" i="2"/>
  <c r="L292" i="2"/>
  <c r="L556" i="2"/>
  <c r="L352" i="2"/>
  <c r="M31" i="2"/>
  <c r="M33" i="2"/>
  <c r="M21" i="2"/>
  <c r="M19" i="2"/>
  <c r="M38" i="2"/>
  <c r="L37" i="4" s="1"/>
  <c r="M37" i="2"/>
  <c r="M39" i="2"/>
  <c r="M40" i="2"/>
  <c r="M42" i="2"/>
  <c r="M66" i="2"/>
  <c r="M64" i="2"/>
  <c r="M69" i="2"/>
  <c r="M67" i="2"/>
  <c r="M70" i="2"/>
  <c r="M72" i="2"/>
  <c r="M71" i="2"/>
  <c r="L70" i="4" s="1"/>
  <c r="L508" i="2"/>
  <c r="M450" i="2"/>
  <c r="M448" i="2"/>
  <c r="L449" i="2"/>
  <c r="K448" i="4" s="1"/>
  <c r="M449" i="2"/>
  <c r="L448" i="4" s="1"/>
  <c r="M534" i="2"/>
  <c r="L533" i="2"/>
  <c r="K532" i="4" s="1"/>
  <c r="M532" i="2"/>
  <c r="M91" i="2"/>
  <c r="L92" i="2"/>
  <c r="K91" i="4" s="1"/>
  <c r="M93" i="2"/>
  <c r="M92" i="2"/>
  <c r="L91" i="4" s="1"/>
  <c r="M561" i="2"/>
  <c r="M559" i="2"/>
  <c r="L560" i="2"/>
  <c r="K559" i="4" s="1"/>
  <c r="L586" i="2"/>
  <c r="L415" i="2"/>
  <c r="M516" i="2"/>
  <c r="L515" i="2"/>
  <c r="K514" i="4" s="1"/>
  <c r="M514" i="2"/>
  <c r="M576" i="2"/>
  <c r="M574" i="2"/>
  <c r="L575" i="2"/>
  <c r="K574" i="4" s="1"/>
  <c r="L385" i="2"/>
  <c r="L343" i="2"/>
  <c r="L190" i="2"/>
  <c r="M493" i="2"/>
  <c r="M495" i="2"/>
  <c r="L494" i="2"/>
  <c r="K493" i="4" s="1"/>
  <c r="M314" i="2"/>
  <c r="L313" i="4" s="1"/>
  <c r="M313" i="2"/>
  <c r="L314" i="2"/>
  <c r="K313" i="4" s="1"/>
  <c r="M315" i="2"/>
  <c r="M589" i="2"/>
  <c r="M591" i="2"/>
  <c r="M590" i="2"/>
  <c r="L589" i="4" s="1"/>
  <c r="L590" i="2"/>
  <c r="K589" i="4" s="1"/>
  <c r="M486" i="2"/>
  <c r="M485" i="2"/>
  <c r="L484" i="4" s="1"/>
  <c r="L485" i="2"/>
  <c r="K484" i="4" s="1"/>
  <c r="M484" i="2"/>
  <c r="M594" i="2"/>
  <c r="M592" i="2"/>
  <c r="L593" i="2"/>
  <c r="K592" i="4" s="1"/>
  <c r="M562" i="2"/>
  <c r="L563" i="2"/>
  <c r="K562" i="4" s="1"/>
  <c r="M564" i="2"/>
  <c r="M163" i="2"/>
  <c r="L164" i="2"/>
  <c r="K163" i="4" s="1"/>
  <c r="M165" i="2"/>
  <c r="L296" i="2"/>
  <c r="K295" i="4" s="1"/>
  <c r="M295" i="2"/>
  <c r="M297" i="2"/>
  <c r="M451" i="2"/>
  <c r="L452" i="2"/>
  <c r="K451" i="4" s="1"/>
  <c r="M453" i="2"/>
  <c r="M621" i="2"/>
  <c r="L620" i="2"/>
  <c r="K619" i="4" s="1"/>
  <c r="M619" i="2"/>
  <c r="M362" i="2"/>
  <c r="L361" i="4" s="1"/>
  <c r="M361" i="2"/>
  <c r="L362" i="2"/>
  <c r="K361" i="4" s="1"/>
  <c r="M363" i="2"/>
  <c r="M455" i="2"/>
  <c r="L454" i="4" s="1"/>
  <c r="M454" i="2"/>
  <c r="L455" i="2"/>
  <c r="K454" i="4" s="1"/>
  <c r="M456" i="2"/>
  <c r="L382" i="2"/>
  <c r="L578" i="2"/>
  <c r="K577" i="4" s="1"/>
  <c r="M578" i="2"/>
  <c r="L577" i="4" s="1"/>
  <c r="M577" i="2"/>
  <c r="M579" i="2"/>
  <c r="L133" i="2"/>
  <c r="L283" i="2"/>
  <c r="L457" i="2"/>
  <c r="L151" i="2"/>
  <c r="L265" i="2"/>
  <c r="M624" i="2"/>
  <c r="M623" i="2"/>
  <c r="L622" i="4" s="1"/>
  <c r="L623" i="2"/>
  <c r="K622" i="4" s="1"/>
  <c r="M622" i="2"/>
  <c r="M515" i="2"/>
  <c r="L514" i="4" s="1"/>
  <c r="M425" i="2"/>
  <c r="L424" i="4" s="1"/>
  <c r="M472" i="2"/>
  <c r="L473" i="2"/>
  <c r="K472" i="4" s="1"/>
  <c r="M473" i="2"/>
  <c r="L472" i="4" s="1"/>
  <c r="M474" i="2"/>
  <c r="M654" i="2"/>
  <c r="M652" i="2"/>
  <c r="L653" i="2"/>
  <c r="K652" i="4" s="1"/>
  <c r="M56" i="2"/>
  <c r="L55" i="4" s="1"/>
  <c r="M177" i="2"/>
  <c r="L176" i="2"/>
  <c r="K175" i="4" s="1"/>
  <c r="M175" i="2"/>
  <c r="M392" i="2"/>
  <c r="L391" i="4" s="1"/>
  <c r="M391" i="2"/>
  <c r="L392" i="2"/>
  <c r="K391" i="4" s="1"/>
  <c r="M393" i="2"/>
  <c r="M571" i="2"/>
  <c r="M573" i="2"/>
  <c r="L572" i="2"/>
  <c r="K571" i="4" s="1"/>
  <c r="M620" i="2"/>
  <c r="L619" i="4" s="1"/>
  <c r="M421" i="2"/>
  <c r="L422" i="2"/>
  <c r="K421" i="4" s="1"/>
  <c r="M423" i="2"/>
  <c r="M228" i="2"/>
  <c r="M227" i="2"/>
  <c r="L226" i="4" s="1"/>
  <c r="M226" i="2"/>
  <c r="L227" i="2"/>
  <c r="K226" i="4" s="1"/>
  <c r="L496" i="2"/>
  <c r="L319" i="2"/>
  <c r="L463" i="2"/>
  <c r="M370" i="2"/>
  <c r="L371" i="2"/>
  <c r="K370" i="4" s="1"/>
  <c r="M372" i="2"/>
  <c r="M638" i="2"/>
  <c r="L637" i="4" s="1"/>
  <c r="L638" i="2"/>
  <c r="K637" i="4" s="1"/>
  <c r="M637" i="2"/>
  <c r="M639" i="2"/>
  <c r="L646" i="2"/>
  <c r="L229" i="2"/>
  <c r="M112" i="2"/>
  <c r="M114" i="2"/>
  <c r="L113" i="2"/>
  <c r="K112" i="4" s="1"/>
  <c r="M310" i="2"/>
  <c r="M312" i="2"/>
  <c r="L311" i="2"/>
  <c r="K310" i="4" s="1"/>
  <c r="M96" i="2"/>
  <c r="L95" i="2"/>
  <c r="K94" i="4" s="1"/>
  <c r="M94" i="2"/>
  <c r="L469" i="2"/>
  <c r="M553" i="2"/>
  <c r="L554" i="2"/>
  <c r="K553" i="4" s="1"/>
  <c r="M555" i="2"/>
  <c r="M554" i="2"/>
  <c r="L553" i="4" s="1"/>
  <c r="L299" i="2"/>
  <c r="K298" i="4" s="1"/>
  <c r="M298" i="2"/>
  <c r="M300" i="2"/>
  <c r="M296" i="2"/>
  <c r="L295" i="4" s="1"/>
  <c r="M583" i="2"/>
  <c r="M585" i="2"/>
  <c r="M584" i="2"/>
  <c r="L583" i="4" s="1"/>
  <c r="L584" i="2"/>
  <c r="K583" i="4" s="1"/>
  <c r="L289" i="2"/>
  <c r="L223" i="2"/>
  <c r="L193" i="2"/>
  <c r="L166" i="2"/>
  <c r="L181" i="2"/>
  <c r="L475" i="2"/>
  <c r="M276" i="2"/>
  <c r="M275" i="2"/>
  <c r="L274" i="4" s="1"/>
  <c r="L275" i="2"/>
  <c r="K274" i="4" s="1"/>
  <c r="M274" i="2"/>
  <c r="L109" i="2"/>
  <c r="L238" i="2"/>
  <c r="M410" i="2"/>
  <c r="L409" i="4" s="1"/>
  <c r="M409" i="2"/>
  <c r="M411" i="2"/>
  <c r="L410" i="2"/>
  <c r="K409" i="4" s="1"/>
  <c r="L481" i="2"/>
  <c r="L106" i="2"/>
  <c r="M567" i="2"/>
  <c r="M566" i="2"/>
  <c r="L565" i="4" s="1"/>
  <c r="M565" i="2"/>
  <c r="L566" i="2"/>
  <c r="K565" i="4" s="1"/>
  <c r="L604" i="2"/>
  <c r="M563" i="2"/>
  <c r="L562" i="4" s="1"/>
  <c r="L466" i="2"/>
  <c r="L388" i="2"/>
  <c r="L436" i="2"/>
  <c r="L328" i="2"/>
  <c r="L478" i="2"/>
  <c r="L412" i="2"/>
  <c r="L148" i="2"/>
  <c r="BK18" i="1"/>
  <c r="L76" i="2"/>
  <c r="L592" i="2"/>
  <c r="L160" i="2"/>
  <c r="M15" i="2"/>
  <c r="M13" i="2"/>
  <c r="M51" i="2"/>
  <c r="M49" i="2"/>
  <c r="M45" i="2"/>
  <c r="M43" i="2"/>
  <c r="M48" i="2"/>
  <c r="M46" i="2"/>
  <c r="M27" i="2"/>
  <c r="M26" i="2"/>
  <c r="L25" i="4" s="1"/>
  <c r="M25" i="2"/>
  <c r="M54" i="2"/>
  <c r="M53" i="2"/>
  <c r="L52" i="4" s="1"/>
  <c r="M52" i="2"/>
  <c r="M61" i="2"/>
  <c r="M63" i="2"/>
  <c r="L184" i="2"/>
  <c r="M50" i="2"/>
  <c r="L49" i="4" s="1"/>
  <c r="L245" i="2"/>
  <c r="K244" i="4" s="1"/>
  <c r="M245" i="2"/>
  <c r="L244" i="4" s="1"/>
  <c r="M244" i="2"/>
  <c r="M246" i="2"/>
  <c r="M330" i="2"/>
  <c r="M328" i="2"/>
  <c r="L329" i="2"/>
  <c r="K328" i="4" s="1"/>
  <c r="M400" i="2"/>
  <c r="L401" i="2"/>
  <c r="K400" i="4" s="1"/>
  <c r="M402" i="2"/>
  <c r="M616" i="2"/>
  <c r="M618" i="2"/>
  <c r="L617" i="2"/>
  <c r="K616" i="4" s="1"/>
  <c r="M23" i="2"/>
  <c r="L22" i="4" s="1"/>
  <c r="M394" i="2"/>
  <c r="L395" i="2"/>
  <c r="K394" i="4" s="1"/>
  <c r="M396" i="2"/>
  <c r="M395" i="2"/>
  <c r="L394" i="4" s="1"/>
  <c r="M68" i="2"/>
  <c r="L67" i="4" s="1"/>
  <c r="M211" i="2"/>
  <c r="L212" i="2"/>
  <c r="K211" i="4" s="1"/>
  <c r="M213" i="2"/>
  <c r="M523" i="2"/>
  <c r="M525" i="2"/>
  <c r="L524" i="2"/>
  <c r="K523" i="4" s="1"/>
  <c r="L499" i="2"/>
  <c r="M185" i="2"/>
  <c r="L184" i="4" s="1"/>
  <c r="M186" i="2"/>
  <c r="M184" i="2"/>
  <c r="L185" i="2"/>
  <c r="K184" i="4" s="1"/>
  <c r="M418" i="2"/>
  <c r="L419" i="2"/>
  <c r="K418" i="4" s="1"/>
  <c r="M420" i="2"/>
  <c r="M419" i="2"/>
  <c r="L418" i="4" s="1"/>
  <c r="L514" i="2"/>
  <c r="L643" i="2"/>
  <c r="L547" i="2"/>
  <c r="L574" i="2"/>
  <c r="L331" i="2"/>
  <c r="L493" i="2"/>
  <c r="L199" i="2"/>
  <c r="L313" i="2"/>
  <c r="L589" i="2"/>
  <c r="M378" i="2"/>
  <c r="L377" i="2"/>
  <c r="K376" i="4" s="1"/>
  <c r="M376" i="2"/>
  <c r="M510" i="2"/>
  <c r="M508" i="2"/>
  <c r="L509" i="2"/>
  <c r="K508" i="4" s="1"/>
  <c r="L605" i="2"/>
  <c r="K604" i="4" s="1"/>
  <c r="M606" i="2"/>
  <c r="M604" i="2"/>
  <c r="M430" i="2"/>
  <c r="M432" i="2"/>
  <c r="L431" i="2"/>
  <c r="K430" i="4" s="1"/>
  <c r="M598" i="2"/>
  <c r="L599" i="2"/>
  <c r="K598" i="4" s="1"/>
  <c r="M600" i="2"/>
  <c r="M223" i="2"/>
  <c r="M225" i="2"/>
  <c r="L224" i="2"/>
  <c r="K223" i="4" s="1"/>
  <c r="M321" i="2"/>
  <c r="M320" i="2"/>
  <c r="L319" i="4" s="1"/>
  <c r="M319" i="2"/>
  <c r="L320" i="2"/>
  <c r="K319" i="4" s="1"/>
  <c r="L476" i="2"/>
  <c r="K475" i="4" s="1"/>
  <c r="M477" i="2"/>
  <c r="M475" i="2"/>
  <c r="M657" i="2"/>
  <c r="M656" i="2"/>
  <c r="L655" i="4" s="1"/>
  <c r="M655" i="2"/>
  <c r="L656" i="2"/>
  <c r="K655" i="4" s="1"/>
  <c r="L361" i="2"/>
  <c r="L520" i="2"/>
  <c r="L454" i="2"/>
  <c r="L451" i="2"/>
  <c r="M601" i="2"/>
  <c r="L602" i="2"/>
  <c r="K601" i="4" s="1"/>
  <c r="M603" i="2"/>
  <c r="M85" i="2"/>
  <c r="M87" i="2"/>
  <c r="L86" i="2"/>
  <c r="K85" i="4" s="1"/>
  <c r="M552" i="2"/>
  <c r="L551" i="2"/>
  <c r="K550" i="4" s="1"/>
  <c r="M550" i="2"/>
  <c r="L577" i="2"/>
  <c r="L628" i="2"/>
  <c r="L307" i="2"/>
  <c r="L91" i="2"/>
  <c r="M206" i="2"/>
  <c r="L205" i="4" s="1"/>
  <c r="L206" i="2"/>
  <c r="K205" i="4" s="1"/>
  <c r="M207" i="2"/>
  <c r="M205" i="2"/>
  <c r="M349" i="2"/>
  <c r="M351" i="2"/>
  <c r="L350" i="2"/>
  <c r="K349" i="4" s="1"/>
  <c r="M75" i="2"/>
  <c r="L74" i="2"/>
  <c r="K73" i="4" s="1"/>
  <c r="M73" i="2"/>
  <c r="M204" i="2"/>
  <c r="L203" i="2"/>
  <c r="K202" i="4" s="1"/>
  <c r="M202" i="2"/>
  <c r="L338" i="2"/>
  <c r="K337" i="4" s="1"/>
  <c r="M339" i="2"/>
  <c r="M337" i="2"/>
  <c r="L523" i="2"/>
  <c r="L622" i="2"/>
  <c r="M197" i="2"/>
  <c r="L196" i="4" s="1"/>
  <c r="M377" i="2"/>
  <c r="L376" i="4" s="1"/>
  <c r="L437" i="2"/>
  <c r="K436" i="4" s="1"/>
  <c r="M437" i="2"/>
  <c r="L436" i="4" s="1"/>
  <c r="M436" i="2"/>
  <c r="M438" i="2"/>
  <c r="M14" i="2"/>
  <c r="L13" i="4" s="1"/>
  <c r="L119" i="2"/>
  <c r="K118" i="4" s="1"/>
  <c r="M118" i="2"/>
  <c r="M120" i="2"/>
  <c r="M119" i="2"/>
  <c r="L118" i="4" s="1"/>
  <c r="M260" i="2"/>
  <c r="L259" i="4" s="1"/>
  <c r="L260" i="2"/>
  <c r="K259" i="4" s="1"/>
  <c r="M259" i="2"/>
  <c r="M261" i="2"/>
  <c r="M380" i="2"/>
  <c r="L379" i="4" s="1"/>
  <c r="M403" i="2"/>
  <c r="L404" i="2"/>
  <c r="K403" i="4" s="1"/>
  <c r="M405" i="2"/>
  <c r="M476" i="2"/>
  <c r="L475" i="4" s="1"/>
  <c r="L421" i="2"/>
  <c r="L226" i="2"/>
  <c r="M130" i="2"/>
  <c r="L131" i="2"/>
  <c r="K130" i="4" s="1"/>
  <c r="M132" i="2"/>
  <c r="M613" i="2"/>
  <c r="M615" i="2"/>
  <c r="L614" i="2"/>
  <c r="K613" i="4" s="1"/>
  <c r="L259" i="2"/>
  <c r="M100" i="2"/>
  <c r="M102" i="2"/>
  <c r="M101" i="2"/>
  <c r="L100" i="4" s="1"/>
  <c r="L101" i="2"/>
  <c r="K100" i="4" s="1"/>
  <c r="L211" i="2"/>
  <c r="L310" i="2"/>
  <c r="L94" i="2"/>
  <c r="L235" i="2"/>
  <c r="L391" i="2"/>
  <c r="M519" i="2"/>
  <c r="L518" i="2"/>
  <c r="K517" i="4" s="1"/>
  <c r="M518" i="2"/>
  <c r="L517" i="4" s="1"/>
  <c r="M517" i="2"/>
  <c r="L103" i="2"/>
  <c r="L295" i="2"/>
  <c r="L553" i="2"/>
  <c r="L652" i="2"/>
  <c r="M383" i="2"/>
  <c r="L382" i="4" s="1"/>
  <c r="M180" i="2"/>
  <c r="M179" i="2"/>
  <c r="L178" i="4" s="1"/>
  <c r="L179" i="2"/>
  <c r="K178" i="4" s="1"/>
  <c r="M178" i="2"/>
  <c r="M336" i="2"/>
  <c r="L335" i="2"/>
  <c r="K334" i="4" s="1"/>
  <c r="M335" i="2"/>
  <c r="L334" i="4" s="1"/>
  <c r="M334" i="2"/>
  <c r="M115" i="2"/>
  <c r="M117" i="2"/>
  <c r="L116" i="2"/>
  <c r="K115" i="4" s="1"/>
  <c r="M487" i="2"/>
  <c r="L488" i="2"/>
  <c r="K487" i="4" s="1"/>
  <c r="M489" i="2"/>
  <c r="M97" i="2"/>
  <c r="M99" i="2"/>
  <c r="L98" i="2"/>
  <c r="K97" i="4" s="1"/>
  <c r="M504" i="2"/>
  <c r="M503" i="2"/>
  <c r="L502" i="4" s="1"/>
  <c r="L503" i="2"/>
  <c r="K502" i="4" s="1"/>
  <c r="M502" i="2"/>
  <c r="L640" i="2"/>
  <c r="M443" i="2"/>
  <c r="L442" i="4" s="1"/>
  <c r="M442" i="2"/>
  <c r="L443" i="2"/>
  <c r="K442" i="4" s="1"/>
  <c r="M444" i="2"/>
  <c r="L487" i="2"/>
  <c r="L115" i="2"/>
  <c r="L274" i="2"/>
  <c r="L355" i="2"/>
  <c r="M302" i="2"/>
  <c r="L301" i="4" s="1"/>
  <c r="M301" i="2"/>
  <c r="M303" i="2"/>
  <c r="L302" i="2"/>
  <c r="K301" i="4" s="1"/>
  <c r="L409" i="2"/>
  <c r="M171" i="2"/>
  <c r="L170" i="2"/>
  <c r="K169" i="4" s="1"/>
  <c r="M169" i="2"/>
  <c r="L247" i="2"/>
  <c r="M635" i="2"/>
  <c r="L634" i="4" s="1"/>
  <c r="M299" i="2"/>
  <c r="L298" i="4" s="1"/>
  <c r="M599" i="2"/>
  <c r="L598" i="4" s="1"/>
  <c r="L637" i="2"/>
  <c r="L583" i="2"/>
  <c r="L532" i="2"/>
  <c r="L232" i="2"/>
  <c r="L244" i="2"/>
  <c r="L268" i="2"/>
  <c r="L601" i="2"/>
  <c r="L256" i="2"/>
  <c r="L472" i="2"/>
  <c r="L11" i="2"/>
  <c r="K10" i="4" s="1"/>
  <c r="M10" i="2"/>
  <c r="M12" i="2"/>
  <c r="M16" i="2"/>
  <c r="M18" i="2"/>
  <c r="M58" i="2"/>
  <c r="M60" i="2"/>
  <c r="L490" i="2"/>
  <c r="M65" i="2"/>
  <c r="L64" i="4" s="1"/>
  <c r="M29" i="2"/>
  <c r="L28" i="4" s="1"/>
  <c r="M62" i="2"/>
  <c r="L61" i="4" s="1"/>
  <c r="M35" i="2"/>
  <c r="L34" i="4" s="1"/>
  <c r="M292" i="2"/>
  <c r="L293" i="2"/>
  <c r="K292" i="4" s="1"/>
  <c r="M294" i="2"/>
  <c r="M293" i="2"/>
  <c r="L292" i="4" s="1"/>
  <c r="M498" i="2"/>
  <c r="L497" i="2"/>
  <c r="K496" i="4" s="1"/>
  <c r="M496" i="2"/>
  <c r="M497" i="2"/>
  <c r="L496" i="4" s="1"/>
  <c r="M214" i="2"/>
  <c r="M216" i="2"/>
  <c r="L215" i="2"/>
  <c r="K214" i="4" s="1"/>
  <c r="M490" i="2"/>
  <c r="M492" i="2"/>
  <c r="L491" i="2"/>
  <c r="K490" i="4" s="1"/>
  <c r="M631" i="2"/>
  <c r="M633" i="2"/>
  <c r="M632" i="2"/>
  <c r="L631" i="4" s="1"/>
  <c r="L632" i="2"/>
  <c r="K631" i="4" s="1"/>
  <c r="L539" i="2"/>
  <c r="K538" i="4" s="1"/>
  <c r="M538" i="2"/>
  <c r="M540" i="2"/>
  <c r="M407" i="2"/>
  <c r="L406" i="4" s="1"/>
  <c r="M406" i="2"/>
  <c r="L407" i="2"/>
  <c r="K406" i="4" s="1"/>
  <c r="M408" i="2"/>
  <c r="L418" i="2"/>
  <c r="L595" i="2"/>
  <c r="M277" i="2"/>
  <c r="M279" i="2"/>
  <c r="L278" i="2"/>
  <c r="K277" i="4" s="1"/>
  <c r="M530" i="2"/>
  <c r="L529" i="4" s="1"/>
  <c r="L530" i="2"/>
  <c r="K529" i="4" s="1"/>
  <c r="M529" i="2"/>
  <c r="M531" i="2"/>
  <c r="BK32" i="1"/>
  <c r="L79" i="2"/>
  <c r="L139" i="2"/>
  <c r="M254" i="2"/>
  <c r="L253" i="4" s="1"/>
  <c r="M255" i="2"/>
  <c r="M253" i="2"/>
  <c r="L254" i="2"/>
  <c r="K253" i="4" s="1"/>
  <c r="M122" i="2"/>
  <c r="L121" i="4" s="1"/>
  <c r="M123" i="2"/>
  <c r="L122" i="2"/>
  <c r="K121" i="4" s="1"/>
  <c r="M121" i="2"/>
  <c r="M250" i="2"/>
  <c r="M252" i="2"/>
  <c r="L251" i="2"/>
  <c r="K250" i="4" s="1"/>
  <c r="M445" i="2"/>
  <c r="M447" i="2"/>
  <c r="L446" i="2"/>
  <c r="K445" i="4" s="1"/>
  <c r="M386" i="2"/>
  <c r="L385" i="4" s="1"/>
  <c r="M341" i="2"/>
  <c r="L340" i="4" s="1"/>
  <c r="M340" i="2"/>
  <c r="L341" i="2"/>
  <c r="K340" i="4" s="1"/>
  <c r="M342" i="2"/>
  <c r="M558" i="2"/>
  <c r="M556" i="2"/>
  <c r="L557" i="2"/>
  <c r="K556" i="4" s="1"/>
  <c r="M82" i="2"/>
  <c r="L83" i="2"/>
  <c r="K82" i="4" s="1"/>
  <c r="M84" i="2"/>
  <c r="M235" i="2"/>
  <c r="M237" i="2"/>
  <c r="L236" i="2"/>
  <c r="K235" i="4" s="1"/>
  <c r="M355" i="2"/>
  <c r="M357" i="2"/>
  <c r="L356" i="2"/>
  <c r="K355" i="4" s="1"/>
  <c r="M513" i="2"/>
  <c r="M511" i="2"/>
  <c r="L512" i="2"/>
  <c r="K511" i="4" s="1"/>
  <c r="L323" i="2"/>
  <c r="K322" i="4" s="1"/>
  <c r="M322" i="2"/>
  <c r="M324" i="2"/>
  <c r="L376" i="2"/>
  <c r="L85" i="2"/>
  <c r="BK17" i="1"/>
  <c r="L550" i="2"/>
  <c r="L559" i="2"/>
  <c r="M541" i="2"/>
  <c r="M543" i="2"/>
  <c r="L542" i="2"/>
  <c r="K541" i="4" s="1"/>
  <c r="M243" i="2"/>
  <c r="M241" i="2"/>
  <c r="L242" i="2"/>
  <c r="K241" i="4" s="1"/>
  <c r="M348" i="2"/>
  <c r="M347" i="2"/>
  <c r="L346" i="4" s="1"/>
  <c r="L347" i="2"/>
  <c r="K346" i="4" s="1"/>
  <c r="M346" i="2"/>
  <c r="M142" i="2"/>
  <c r="M144" i="2"/>
  <c r="L143" i="2"/>
  <c r="K142" i="4" s="1"/>
  <c r="L205" i="2"/>
  <c r="L349" i="2"/>
  <c r="M505" i="2"/>
  <c r="L506" i="2"/>
  <c r="K505" i="4" s="1"/>
  <c r="M506" i="2"/>
  <c r="L505" i="4" s="1"/>
  <c r="M507" i="2"/>
  <c r="BK40" i="1"/>
  <c r="L73" i="2"/>
  <c r="L202" i="2"/>
  <c r="M350" i="2"/>
  <c r="L349" i="4" s="1"/>
  <c r="L389" i="2"/>
  <c r="K388" i="4" s="1"/>
  <c r="M388" i="2"/>
  <c r="M390" i="2"/>
  <c r="M533" i="2"/>
  <c r="L532" i="4" s="1"/>
  <c r="M156" i="2"/>
  <c r="L155" i="2"/>
  <c r="K154" i="4" s="1"/>
  <c r="M154" i="2"/>
  <c r="M155" i="2"/>
  <c r="L154" i="4" s="1"/>
  <c r="M20" i="2"/>
  <c r="L19" i="4" s="1"/>
  <c r="M187" i="2"/>
  <c r="M189" i="2"/>
  <c r="L188" i="2"/>
  <c r="K187" i="4" s="1"/>
  <c r="M560" i="2"/>
  <c r="L559" i="4" s="1"/>
  <c r="M88" i="2"/>
  <c r="L89" i="2"/>
  <c r="K88" i="4" s="1"/>
  <c r="M90" i="2"/>
  <c r="L511" i="2"/>
  <c r="L130" i="2"/>
  <c r="M229" i="2"/>
  <c r="L230" i="2"/>
  <c r="K229" i="4" s="1"/>
  <c r="M231" i="2"/>
  <c r="L631" i="2"/>
  <c r="L146" i="2"/>
  <c r="K145" i="4" s="1"/>
  <c r="M147" i="2"/>
  <c r="M145" i="2"/>
  <c r="L158" i="2"/>
  <c r="K157" i="4" s="1"/>
  <c r="M159" i="2"/>
  <c r="M157" i="2"/>
  <c r="M286" i="2"/>
  <c r="M288" i="2"/>
  <c r="M287" i="2"/>
  <c r="L286" i="4" s="1"/>
  <c r="L287" i="2"/>
  <c r="K286" i="4" s="1"/>
  <c r="M219" i="2"/>
  <c r="L218" i="2"/>
  <c r="K217" i="4" s="1"/>
  <c r="M217" i="2"/>
  <c r="M397" i="2"/>
  <c r="L398" i="2"/>
  <c r="K397" i="4" s="1"/>
  <c r="M399" i="2"/>
  <c r="M422" i="2"/>
  <c r="L421" i="4" s="1"/>
  <c r="M466" i="2"/>
  <c r="L467" i="2"/>
  <c r="K466" i="4" s="1"/>
  <c r="M468" i="2"/>
  <c r="M427" i="2"/>
  <c r="L428" i="2"/>
  <c r="K427" i="4" s="1"/>
  <c r="M429" i="2"/>
  <c r="M291" i="2"/>
  <c r="L290" i="2"/>
  <c r="K289" i="4" s="1"/>
  <c r="M289" i="2"/>
  <c r="L448" i="2"/>
  <c r="L424" i="2"/>
  <c r="L403" i="2"/>
  <c r="L97" i="2"/>
  <c r="L502" i="2"/>
  <c r="M435" i="2"/>
  <c r="M433" i="2"/>
  <c r="L434" i="2"/>
  <c r="K433" i="4" s="1"/>
  <c r="M181" i="2"/>
  <c r="M183" i="2"/>
  <c r="L182" i="2"/>
  <c r="K181" i="4" s="1"/>
  <c r="L571" i="2"/>
  <c r="M325" i="2"/>
  <c r="M327" i="2"/>
  <c r="L326" i="2"/>
  <c r="K325" i="4" s="1"/>
  <c r="L187" i="2"/>
  <c r="L301" i="2"/>
  <c r="L535" i="2"/>
  <c r="L565" i="2"/>
  <c r="L655" i="2"/>
  <c r="M431" i="2"/>
  <c r="L430" i="4" s="1"/>
  <c r="M215" i="2"/>
  <c r="L214" i="4" s="1"/>
  <c r="L8" i="2"/>
  <c r="K7" i="4" s="1"/>
  <c r="M7" i="2"/>
  <c r="M9" i="2"/>
  <c r="M8" i="2"/>
  <c r="L7" i="4" s="1"/>
  <c r="G2" i="3"/>
  <c r="N4" i="2"/>
  <c r="BK27" i="1"/>
  <c r="L10" i="4"/>
  <c r="L65" i="2"/>
  <c r="K64" i="4" s="1"/>
  <c r="L68" i="2"/>
  <c r="K67" i="4" s="1"/>
  <c r="L62" i="2"/>
  <c r="K61" i="4" s="1"/>
  <c r="BK22" i="1"/>
  <c r="L64" i="2"/>
  <c r="L67" i="2"/>
  <c r="BK20" i="1"/>
  <c r="L71" i="2"/>
  <c r="K70" i="4" s="1"/>
  <c r="L61" i="2"/>
  <c r="BK36" i="1"/>
  <c r="L70" i="2"/>
  <c r="BK24" i="1"/>
  <c r="N7" i="2"/>
  <c r="BK23" i="1"/>
  <c r="L52" i="2"/>
  <c r="L58" i="4"/>
  <c r="L59" i="2"/>
  <c r="K58" i="4" s="1"/>
  <c r="L56" i="2"/>
  <c r="K55" i="4" s="1"/>
  <c r="L58" i="2"/>
  <c r="BK39" i="1"/>
  <c r="L55" i="2"/>
  <c r="BK43" i="1"/>
  <c r="L53" i="2"/>
  <c r="K52" i="4" s="1"/>
  <c r="BK33" i="1"/>
  <c r="L28" i="2"/>
  <c r="L31" i="2"/>
  <c r="BK29" i="1"/>
  <c r="L46" i="2"/>
  <c r="BK38" i="1"/>
  <c r="L37" i="2"/>
  <c r="BK30" i="1"/>
  <c r="L17" i="2"/>
  <c r="K16" i="4" s="1"/>
  <c r="L16" i="4"/>
  <c r="L49" i="2"/>
  <c r="BK42" i="1"/>
  <c r="L35" i="2"/>
  <c r="K34" i="4" s="1"/>
  <c r="L43" i="2"/>
  <c r="BK19" i="1"/>
  <c r="L29" i="2"/>
  <c r="K28" i="4" s="1"/>
  <c r="L25" i="2"/>
  <c r="BK31" i="1"/>
  <c r="L23" i="2"/>
  <c r="K22" i="4" s="1"/>
  <c r="L16" i="2"/>
  <c r="BK41" i="1"/>
  <c r="BK37" i="1"/>
  <c r="L40" i="2"/>
  <c r="BK25" i="1"/>
  <c r="L22" i="2"/>
  <c r="L32" i="2"/>
  <c r="K31" i="4" s="1"/>
  <c r="L31" i="4"/>
  <c r="L20" i="2"/>
  <c r="K19" i="4" s="1"/>
  <c r="L34" i="2"/>
  <c r="BK34" i="1"/>
  <c r="L38" i="2"/>
  <c r="K37" i="4" s="1"/>
  <c r="L41" i="2"/>
  <c r="K40" i="4" s="1"/>
  <c r="L40" i="4"/>
  <c r="L50" i="2"/>
  <c r="K49" i="4" s="1"/>
  <c r="L44" i="2"/>
  <c r="K43" i="4" s="1"/>
  <c r="L43" i="4"/>
  <c r="L47" i="2"/>
  <c r="K46" i="4" s="1"/>
  <c r="L46" i="4"/>
  <c r="L26" i="2"/>
  <c r="K25" i="4" s="1"/>
  <c r="L14" i="2"/>
  <c r="K13" i="4" s="1"/>
  <c r="BK26" i="1"/>
  <c r="L7" i="2"/>
  <c r="L13" i="2"/>
  <c r="BK21" i="1"/>
  <c r="BK44" i="1"/>
  <c r="L10" i="2"/>
  <c r="L4" i="2"/>
  <c r="N9" i="2" l="1"/>
  <c r="M7" i="4"/>
  <c r="N6" i="2"/>
  <c r="M4" i="4"/>
</calcChain>
</file>

<file path=xl/comments1.xml><?xml version="1.0" encoding="utf-8"?>
<comments xmlns="http://schemas.openxmlformats.org/spreadsheetml/2006/main">
  <authors>
    <author>Müller Viktor</author>
  </authors>
  <commentList>
    <comment ref="L1" authorId="0" shapeId="0">
      <text>
        <r>
          <rPr>
            <b/>
            <sz val="9"/>
            <color indexed="81"/>
            <rFont val="Tahoma"/>
            <family val="2"/>
            <charset val="238"/>
          </rPr>
          <t>*pokud je rozdíl vyšší než 30 %, pole je zabarveno červeně, pokud MHO není využito, jedná se o %rozdíl mezi A B po hodnocení</t>
        </r>
      </text>
    </comment>
  </commentList>
</comments>
</file>

<file path=xl/comments2.xml><?xml version="1.0" encoding="utf-8"?>
<comments xmlns="http://schemas.openxmlformats.org/spreadsheetml/2006/main">
  <authors>
    <author>Müller Viktor</author>
  </authors>
  <commentList>
    <comment ref="M1" authorId="0" shapeId="0">
      <text>
        <r>
          <rPr>
            <b/>
            <sz val="9"/>
            <color indexed="81"/>
            <rFont val="Tahoma"/>
            <family val="2"/>
            <charset val="238"/>
          </rPr>
          <t>*pokud je rozdíl vyšší než 30 %, pole je zabarveno červeně</t>
        </r>
        <r>
          <rPr>
            <sz val="9"/>
            <color indexed="81"/>
            <rFont val="Tahoma"/>
            <family val="2"/>
            <charset val="238"/>
          </rPr>
          <t xml:space="preserve">
</t>
        </r>
      </text>
    </comment>
    <comment ref="M2" authorId="0" shapeId="0">
      <text>
        <r>
          <rPr>
            <b/>
            <sz val="9"/>
            <color indexed="81"/>
            <rFont val="Tahoma"/>
            <family val="2"/>
            <charset val="238"/>
          </rPr>
          <t>**pokud je rozdíl vyšší než 30 %, pole je zabarveno červeně, pokud MHO není využito, jedná se o %rozdíl mezi A B po hodnocení</t>
        </r>
        <r>
          <rPr>
            <sz val="9"/>
            <color indexed="81"/>
            <rFont val="Tahoma"/>
            <family val="2"/>
            <charset val="238"/>
          </rPr>
          <t xml:space="preserve">
</t>
        </r>
      </text>
    </comment>
  </commentList>
</comments>
</file>

<file path=xl/comments3.xml><?xml version="1.0" encoding="utf-8"?>
<comments xmlns="http://schemas.openxmlformats.org/spreadsheetml/2006/main">
  <authors>
    <author>Müller Viktor</author>
  </authors>
  <commentList>
    <comment ref="AM1" authorId="0" shapeId="0">
      <text>
        <r>
          <rPr>
            <b/>
            <sz val="9"/>
            <color indexed="81"/>
            <rFont val="Tahoma"/>
            <family val="2"/>
            <charset val="238"/>
          </rPr>
          <t xml:space="preserve">Müller Viktor:
</t>
        </r>
        <r>
          <rPr>
            <sz val="9"/>
            <color indexed="81"/>
            <rFont val="Tahoma"/>
            <family val="2"/>
            <charset val="238"/>
          </rPr>
          <t xml:space="preserve">kolik % bodů dostanou z maxima, tolik % dostanou z požadované částky.
</t>
        </r>
        <r>
          <rPr>
            <b/>
            <sz val="9"/>
            <color indexed="81"/>
            <rFont val="Tahoma"/>
            <family val="2"/>
            <charset val="238"/>
          </rPr>
          <t>Započítává se i bodová úprava radních</t>
        </r>
        <r>
          <rPr>
            <sz val="9"/>
            <color indexed="81"/>
            <rFont val="Tahoma"/>
            <family val="2"/>
            <charset val="238"/>
          </rPr>
          <t xml:space="preserve">
</t>
        </r>
      </text>
    </comment>
    <comment ref="AM8" authorId="0" shapeId="0">
      <text>
        <r>
          <rPr>
            <b/>
            <sz val="9"/>
            <color indexed="81"/>
            <rFont val="Tahoma"/>
            <family val="2"/>
            <charset val="238"/>
          </rPr>
          <t>Müller Viktor:</t>
        </r>
        <r>
          <rPr>
            <sz val="9"/>
            <color indexed="81"/>
            <rFont val="Tahoma"/>
            <family val="2"/>
            <charset val="238"/>
          </rPr>
          <t xml:space="preserve">
pokud je částka vypočítaná %, můžete natavit jak se má výsledek zaokrouhlit</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<sst xmlns="http://schemas.openxmlformats.org/spreadsheetml/2006/main" count="6252" uniqueCount="832">
  <si>
    <t>Poř. číslo</t>
  </si>
  <si>
    <t>Žadatel</t>
  </si>
  <si>
    <t>Účel použití dotace na akci/projekt a jeho cíl</t>
  </si>
  <si>
    <t>Celkové náklady realizované akce/projektu</t>
  </si>
  <si>
    <t>Termín akce/realizace projektu</t>
  </si>
  <si>
    <t>Požadovaná částka z rozpočtu OK</t>
  </si>
  <si>
    <t>Termín vyúčtování dotace</t>
  </si>
  <si>
    <t>Bodové hodnocení</t>
  </si>
  <si>
    <t>A</t>
  </si>
  <si>
    <t>B</t>
  </si>
  <si>
    <t xml:space="preserve">Název </t>
  </si>
  <si>
    <t>od</t>
  </si>
  <si>
    <t>do</t>
  </si>
  <si>
    <t>Název akce/projektu</t>
  </si>
  <si>
    <t>Celkové předpokládané výdaje realizované akce/projektu</t>
  </si>
  <si>
    <t>Termín akce/ realizace projektu
OD - DO</t>
  </si>
  <si>
    <t>Popis akce/projektu</t>
  </si>
  <si>
    <t>Účel použití dotace na akci/projekt/konkrétní účel</t>
  </si>
  <si>
    <t>INV/NEINV</t>
  </si>
  <si>
    <t xml:space="preserve">Bodové hodnocení </t>
  </si>
  <si>
    <t>Rozdíl hodnocení A,B</t>
  </si>
  <si>
    <t>Zastoupený</t>
  </si>
  <si>
    <t>Identifikační údaje</t>
  </si>
  <si>
    <t>A celkem</t>
  </si>
  <si>
    <t>B celkem</t>
  </si>
  <si>
    <t>Celkem obdrženo bodů A, B</t>
  </si>
  <si>
    <t>Návrh částka</t>
  </si>
  <si>
    <t>číslo odpovědi</t>
  </si>
  <si>
    <t>body</t>
  </si>
  <si>
    <t>text odpovědi</t>
  </si>
  <si>
    <t>Maximální počet bodů pro A</t>
  </si>
  <si>
    <t>Maximální počet bodů pro B</t>
  </si>
  <si>
    <t>poř. číslo žádosti</t>
  </si>
  <si>
    <t>Odpověď</t>
  </si>
  <si>
    <t>číslo otázky</t>
  </si>
  <si>
    <t>počet bodů</t>
  </si>
  <si>
    <t>hodnocení č. 1</t>
  </si>
  <si>
    <t>hodnocení č. 2</t>
  </si>
  <si>
    <t>hodnocení č. 3</t>
  </si>
  <si>
    <t>hodnocení č. 4</t>
  </si>
  <si>
    <t>poměr návrhu k požadavku</t>
  </si>
  <si>
    <t xml:space="preserve">získáno % bodů maxima </t>
  </si>
  <si>
    <t>Bodová úprava radní</t>
  </si>
  <si>
    <t>Přerov</t>
  </si>
  <si>
    <t>Celkem  bodů A, B po úpravě MHO</t>
  </si>
  <si>
    <t>Σ</t>
  </si>
  <si>
    <t>ΣA
ΣB</t>
  </si>
  <si>
    <t>odůvodnění úpravy bodového hodnocení B (MHO)</t>
  </si>
  <si>
    <t>% poměr návrhu k požadované částce</t>
  </si>
  <si>
    <t>%AB z maxima</t>
  </si>
  <si>
    <t>Vzorce</t>
  </si>
  <si>
    <t>texty a body odpovědí</t>
  </si>
  <si>
    <t>Bankovní účet*</t>
  </si>
  <si>
    <t>Email žadatele*</t>
  </si>
  <si>
    <t>Zastoupený*</t>
  </si>
  <si>
    <t>Obec</t>
  </si>
  <si>
    <t>PSČ</t>
  </si>
  <si>
    <t>Okres</t>
  </si>
  <si>
    <t>Právní forma</t>
  </si>
  <si>
    <t>IČO</t>
  </si>
  <si>
    <t>Vlastní zdroje</t>
  </si>
  <si>
    <t>% požadavku z ceny projetku</t>
  </si>
  <si>
    <t xml:space="preserve">požadovaná částka v % z celkových výdajů </t>
  </si>
  <si>
    <t xml:space="preserve">Požadovaná částka v % z celkových výdajů </t>
  </si>
  <si>
    <t>Místo realizace</t>
  </si>
  <si>
    <t>Územní působnost</t>
  </si>
  <si>
    <t>Hlavní město Praha</t>
  </si>
  <si>
    <t>Praha-východ</t>
  </si>
  <si>
    <t>Kolín</t>
  </si>
  <si>
    <t>Pardubice</t>
  </si>
  <si>
    <t>Nymburk</t>
  </si>
  <si>
    <t>Mladá Boleslav</t>
  </si>
  <si>
    <t>Jičín</t>
  </si>
  <si>
    <t>Plzeň-město</t>
  </si>
  <si>
    <t>Plzeň-jih</t>
  </si>
  <si>
    <t>Plzeň-sever</t>
  </si>
  <si>
    <t>Klatovy</t>
  </si>
  <si>
    <t>Rokycany</t>
  </si>
  <si>
    <t>Domažlice</t>
  </si>
  <si>
    <t>Tachov</t>
  </si>
  <si>
    <t>Cheb</t>
  </si>
  <si>
    <t>Sokolov</t>
  </si>
  <si>
    <t>Karlovy Vary</t>
  </si>
  <si>
    <t>České Budějovice</t>
  </si>
  <si>
    <t>Jindřichův Hradec</t>
  </si>
  <si>
    <t>Tábor</t>
  </si>
  <si>
    <t>Český Krumlov</t>
  </si>
  <si>
    <t>Prachatice</t>
  </si>
  <si>
    <t>Strakonice</t>
  </si>
  <si>
    <t>Pelhřimov</t>
  </si>
  <si>
    <t>Písek</t>
  </si>
  <si>
    <t>Ústí nad Labem</t>
  </si>
  <si>
    <t>Děčín</t>
  </si>
  <si>
    <t>Litoměřice</t>
  </si>
  <si>
    <t>Teplice</t>
  </si>
  <si>
    <t>Chomutov</t>
  </si>
  <si>
    <t>Most</t>
  </si>
  <si>
    <t>Louny</t>
  </si>
  <si>
    <t>Liberec</t>
  </si>
  <si>
    <t>Jablonec nad Nisou</t>
  </si>
  <si>
    <t>Česká Lípa</t>
  </si>
  <si>
    <t>Hradec Králové</t>
  </si>
  <si>
    <t>Rychnov nad Kněžnou</t>
  </si>
  <si>
    <t>Semily</t>
  </si>
  <si>
    <t>Ústí nad Orlicí</t>
  </si>
  <si>
    <t>Chrudim</t>
  </si>
  <si>
    <t>Svitavy</t>
  </si>
  <si>
    <t>Trutnov</t>
  </si>
  <si>
    <t>Náchod</t>
  </si>
  <si>
    <t>Havlíčkův Brod</t>
  </si>
  <si>
    <t>Jihlava</t>
  </si>
  <si>
    <t>Žďár nad Sázavou</t>
  </si>
  <si>
    <t>Brno-venkov</t>
  </si>
  <si>
    <t>Brno-město</t>
  </si>
  <si>
    <t>Znojmo</t>
  </si>
  <si>
    <t>Třebíč</t>
  </si>
  <si>
    <t>Blansko</t>
  </si>
  <si>
    <t>Vyškov</t>
  </si>
  <si>
    <t>Uherské Hradiště</t>
  </si>
  <si>
    <t>Břeclav</t>
  </si>
  <si>
    <t>Hodonín</t>
  </si>
  <si>
    <t>Ostrava-město</t>
  </si>
  <si>
    <t>Karviná</t>
  </si>
  <si>
    <t>Frýdek-Místek</t>
  </si>
  <si>
    <t>Nový Jičín</t>
  </si>
  <si>
    <t>Opava</t>
  </si>
  <si>
    <t>Vsetín</t>
  </si>
  <si>
    <t>Zlín</t>
  </si>
  <si>
    <t>Kroměříž</t>
  </si>
  <si>
    <t>Olomouc</t>
  </si>
  <si>
    <t>Prostějov</t>
  </si>
  <si>
    <t>Bruntál</t>
  </si>
  <si>
    <t>Šumperk</t>
  </si>
  <si>
    <t>Jeseník</t>
  </si>
  <si>
    <t>Kraj</t>
  </si>
  <si>
    <t>Středočeský</t>
  </si>
  <si>
    <t>Pardubický</t>
  </si>
  <si>
    <t>Královéhradecký</t>
  </si>
  <si>
    <t>Plzeňský</t>
  </si>
  <si>
    <t>Karlovarský</t>
  </si>
  <si>
    <t>Jihočeský</t>
  </si>
  <si>
    <t>Vysočina</t>
  </si>
  <si>
    <t>Ústecký</t>
  </si>
  <si>
    <t>Liberecký</t>
  </si>
  <si>
    <t>Jihomoravský</t>
  </si>
  <si>
    <t>Zlínský</t>
  </si>
  <si>
    <t>Moravskoslezský</t>
  </si>
  <si>
    <t>Olomoucký</t>
  </si>
  <si>
    <t>Okes dle PSČ vzorec</t>
  </si>
  <si>
    <t>_</t>
  </si>
  <si>
    <t>otázka č.1</t>
  </si>
  <si>
    <t>otázka č.2</t>
  </si>
  <si>
    <t>otázka č.3</t>
  </si>
  <si>
    <t>otázka č.4</t>
  </si>
  <si>
    <t>otázka č.5</t>
  </si>
  <si>
    <t>otázka č.6</t>
  </si>
  <si>
    <t>Ulice+číslo*</t>
  </si>
  <si>
    <t>Email kontaktní osoby*</t>
  </si>
  <si>
    <t>Podrobný popis akce/činnosti</t>
  </si>
  <si>
    <t>Stav žádosti</t>
  </si>
  <si>
    <t>ne</t>
  </si>
  <si>
    <t>ano</t>
  </si>
  <si>
    <t>Hodnocení A</t>
  </si>
  <si>
    <t>Hodnocení B</t>
  </si>
  <si>
    <t>A1
odpověď</t>
  </si>
  <si>
    <t>A1
body</t>
  </si>
  <si>
    <t>A2
odpověď</t>
  </si>
  <si>
    <t>A2
body</t>
  </si>
  <si>
    <t>A3
odpověď</t>
  </si>
  <si>
    <t>A3
body</t>
  </si>
  <si>
    <t>A4
odpověď</t>
  </si>
  <si>
    <t>A4
body</t>
  </si>
  <si>
    <t>A5
odpověď</t>
  </si>
  <si>
    <t>A5
body</t>
  </si>
  <si>
    <t>A6
odpověď</t>
  </si>
  <si>
    <t>A6
body</t>
  </si>
  <si>
    <t>záložní sloupec 1</t>
  </si>
  <si>
    <t>záložní sloupec 2</t>
  </si>
  <si>
    <t>záložní sloupec 3</t>
  </si>
  <si>
    <t>záložní sloupec 4</t>
  </si>
  <si>
    <t>záložní sloupec 5</t>
  </si>
  <si>
    <t>Body
B1</t>
  </si>
  <si>
    <t>Body
B2</t>
  </si>
  <si>
    <t>Body
B3</t>
  </si>
  <si>
    <t>Body
B4</t>
  </si>
  <si>
    <t>Anonymizovat tiskové sestavy</t>
  </si>
  <si>
    <t>C</t>
  </si>
  <si>
    <t>D</t>
  </si>
  <si>
    <t>E</t>
  </si>
  <si>
    <t>F</t>
  </si>
  <si>
    <t>G</t>
  </si>
  <si>
    <t>H</t>
  </si>
  <si>
    <t>I</t>
  </si>
  <si>
    <t>J</t>
  </si>
  <si>
    <t>K</t>
  </si>
  <si>
    <t>L</t>
  </si>
  <si>
    <t>M</t>
  </si>
  <si>
    <t>N</t>
  </si>
  <si>
    <t>O</t>
  </si>
  <si>
    <t>P</t>
  </si>
  <si>
    <t>Q</t>
  </si>
  <si>
    <t>R</t>
  </si>
  <si>
    <t>S</t>
  </si>
  <si>
    <t>T</t>
  </si>
  <si>
    <t>U</t>
  </si>
  <si>
    <t>V</t>
  </si>
  <si>
    <t>W</t>
  </si>
  <si>
    <t>X</t>
  </si>
  <si>
    <t>Y</t>
  </si>
  <si>
    <t>Z</t>
  </si>
  <si>
    <t xml:space="preserve">*%rozdíl mezi A B po hodnocení </t>
  </si>
  <si>
    <t>**%rozdíl A,B pokud bylo využito MHO</t>
  </si>
  <si>
    <t>*% rozdíl mezi A a B</t>
  </si>
  <si>
    <r>
      <t xml:space="preserve">Pokud </t>
    </r>
    <r>
      <rPr>
        <b/>
        <sz val="11"/>
        <color theme="1"/>
        <rFont val="Calibri"/>
        <family val="2"/>
        <charset val="238"/>
        <scheme val="minor"/>
      </rPr>
      <t>ano</t>
    </r>
    <r>
      <rPr>
        <sz val="11"/>
        <color theme="1"/>
        <rFont val="Calibri"/>
        <family val="2"/>
        <charset val="238"/>
        <scheme val="minor"/>
      </rPr>
      <t>, zaokrouhlit na:</t>
    </r>
  </si>
  <si>
    <t>nezaokr.</t>
  </si>
  <si>
    <t>koruny</t>
  </si>
  <si>
    <t>desetikoruny</t>
  </si>
  <si>
    <t>stokoruny</t>
  </si>
  <si>
    <t>tisíce</t>
  </si>
  <si>
    <t>Navrhovaná částka</t>
  </si>
  <si>
    <t>Návrh =  % z požadované částky</t>
  </si>
  <si>
    <t>1A</t>
  </si>
  <si>
    <t>1B</t>
  </si>
  <si>
    <t>1C</t>
  </si>
  <si>
    <t>1D</t>
  </si>
  <si>
    <t>1E</t>
  </si>
  <si>
    <t>1F</t>
  </si>
  <si>
    <t>1G</t>
  </si>
  <si>
    <t>1H</t>
  </si>
  <si>
    <t>1I</t>
  </si>
  <si>
    <t>1J</t>
  </si>
  <si>
    <t>1K</t>
  </si>
  <si>
    <t>1L</t>
  </si>
  <si>
    <t>1M</t>
  </si>
  <si>
    <t>1N</t>
  </si>
  <si>
    <t>1O</t>
  </si>
  <si>
    <t>1P</t>
  </si>
  <si>
    <t>1Q</t>
  </si>
  <si>
    <t>1R</t>
  </si>
  <si>
    <t>1S</t>
  </si>
  <si>
    <t>1T</t>
  </si>
  <si>
    <t>1U</t>
  </si>
  <si>
    <t>1V</t>
  </si>
  <si>
    <t>1W</t>
  </si>
  <si>
    <t>1X</t>
  </si>
  <si>
    <t>1Y</t>
  </si>
  <si>
    <t>1Z</t>
  </si>
  <si>
    <t>2A</t>
  </si>
  <si>
    <t>2B</t>
  </si>
  <si>
    <t>2C</t>
  </si>
  <si>
    <t>2D</t>
  </si>
  <si>
    <t>2E</t>
  </si>
  <si>
    <t>2F</t>
  </si>
  <si>
    <t>2G</t>
  </si>
  <si>
    <t>2H</t>
  </si>
  <si>
    <t>2I</t>
  </si>
  <si>
    <t>2J</t>
  </si>
  <si>
    <t>2K</t>
  </si>
  <si>
    <t>2L</t>
  </si>
  <si>
    <t>2M</t>
  </si>
  <si>
    <t>2N</t>
  </si>
  <si>
    <t>2O</t>
  </si>
  <si>
    <t>2P</t>
  </si>
  <si>
    <t>2Q</t>
  </si>
  <si>
    <t>2R</t>
  </si>
  <si>
    <t>2S</t>
  </si>
  <si>
    <t>2T</t>
  </si>
  <si>
    <t>2U</t>
  </si>
  <si>
    <t>2V</t>
  </si>
  <si>
    <t>2W</t>
  </si>
  <si>
    <t>2X</t>
  </si>
  <si>
    <t>2Y</t>
  </si>
  <si>
    <t>2Z</t>
  </si>
  <si>
    <t>3A</t>
  </si>
  <si>
    <t>3B</t>
  </si>
  <si>
    <t>3C</t>
  </si>
  <si>
    <t>3D</t>
  </si>
  <si>
    <t>3E</t>
  </si>
  <si>
    <t>3F</t>
  </si>
  <si>
    <t>3G</t>
  </si>
  <si>
    <t>3H</t>
  </si>
  <si>
    <t>3I</t>
  </si>
  <si>
    <t>3J</t>
  </si>
  <si>
    <t>3K</t>
  </si>
  <si>
    <t>3L</t>
  </si>
  <si>
    <t>3M</t>
  </si>
  <si>
    <t>3N</t>
  </si>
  <si>
    <t>3O</t>
  </si>
  <si>
    <t>3P</t>
  </si>
  <si>
    <t>3Q</t>
  </si>
  <si>
    <t>3R</t>
  </si>
  <si>
    <t>3S</t>
  </si>
  <si>
    <t>3T</t>
  </si>
  <si>
    <t>3U</t>
  </si>
  <si>
    <t>3V</t>
  </si>
  <si>
    <t>3W</t>
  </si>
  <si>
    <t>3X</t>
  </si>
  <si>
    <t>3Y</t>
  </si>
  <si>
    <t>3Z</t>
  </si>
  <si>
    <t>4A</t>
  </si>
  <si>
    <t>4B</t>
  </si>
  <si>
    <t>4C</t>
  </si>
  <si>
    <t>4D</t>
  </si>
  <si>
    <t>4E</t>
  </si>
  <si>
    <t>4F</t>
  </si>
  <si>
    <t>4G</t>
  </si>
  <si>
    <t>4H</t>
  </si>
  <si>
    <t>4I</t>
  </si>
  <si>
    <t>4J</t>
  </si>
  <si>
    <t>4K</t>
  </si>
  <si>
    <t>4L</t>
  </si>
  <si>
    <t>4M</t>
  </si>
  <si>
    <t>4N</t>
  </si>
  <si>
    <t>4O</t>
  </si>
  <si>
    <t>4P</t>
  </si>
  <si>
    <t>4Q</t>
  </si>
  <si>
    <t>4R</t>
  </si>
  <si>
    <t>4S</t>
  </si>
  <si>
    <t>4T</t>
  </si>
  <si>
    <t>4U</t>
  </si>
  <si>
    <t>4V</t>
  </si>
  <si>
    <t>4W</t>
  </si>
  <si>
    <t>4X</t>
  </si>
  <si>
    <t>4Y</t>
  </si>
  <si>
    <t>4Z</t>
  </si>
  <si>
    <t>5A</t>
  </si>
  <si>
    <t>5B</t>
  </si>
  <si>
    <t>5C</t>
  </si>
  <si>
    <t>5D</t>
  </si>
  <si>
    <t>5E</t>
  </si>
  <si>
    <t>5F</t>
  </si>
  <si>
    <t>5G</t>
  </si>
  <si>
    <t>5H</t>
  </si>
  <si>
    <t>5I</t>
  </si>
  <si>
    <t>5J</t>
  </si>
  <si>
    <t>5K</t>
  </si>
  <si>
    <t>5L</t>
  </si>
  <si>
    <t>5M</t>
  </si>
  <si>
    <t>5N</t>
  </si>
  <si>
    <t>5O</t>
  </si>
  <si>
    <t>5P</t>
  </si>
  <si>
    <t>5Q</t>
  </si>
  <si>
    <t>5R</t>
  </si>
  <si>
    <t>5S</t>
  </si>
  <si>
    <t>5T</t>
  </si>
  <si>
    <t>5U</t>
  </si>
  <si>
    <t>5V</t>
  </si>
  <si>
    <t>5W</t>
  </si>
  <si>
    <t>5X</t>
  </si>
  <si>
    <t>5Y</t>
  </si>
  <si>
    <t>5Z</t>
  </si>
  <si>
    <t>6A</t>
  </si>
  <si>
    <t>6B</t>
  </si>
  <si>
    <t>6C</t>
  </si>
  <si>
    <t>6D</t>
  </si>
  <si>
    <t>6E</t>
  </si>
  <si>
    <t>6F</t>
  </si>
  <si>
    <t>6G</t>
  </si>
  <si>
    <t>6H</t>
  </si>
  <si>
    <t>6I</t>
  </si>
  <si>
    <t>6J</t>
  </si>
  <si>
    <t>6K</t>
  </si>
  <si>
    <t>6L</t>
  </si>
  <si>
    <t>6M</t>
  </si>
  <si>
    <t>6N</t>
  </si>
  <si>
    <t>6O</t>
  </si>
  <si>
    <t>6P</t>
  </si>
  <si>
    <t>6Q</t>
  </si>
  <si>
    <t>6R</t>
  </si>
  <si>
    <t>6S</t>
  </si>
  <si>
    <t>6T</t>
  </si>
  <si>
    <t>6U</t>
  </si>
  <si>
    <t>6V</t>
  </si>
  <si>
    <t>6W</t>
  </si>
  <si>
    <t>6X</t>
  </si>
  <si>
    <t>6Y</t>
  </si>
  <si>
    <t>6Z</t>
  </si>
  <si>
    <t>Parametry hodnocení  dle pravidel</t>
  </si>
  <si>
    <t>řazení jen vyplněných řáků</t>
  </si>
  <si>
    <t>v. 1.18</t>
  </si>
  <si>
    <t>TIC je prodejním místem Olomouc Region Card</t>
  </si>
  <si>
    <t>TIC nabízí regionální produkty (tj. s regionální certifikací)</t>
  </si>
  <si>
    <t>Počet obyvatel obce, ve které je provozováno TIC žádající o dotaci</t>
  </si>
  <si>
    <t>TIC v rámci podaného projektu (akce) vytvoří nový propagační materiál</t>
  </si>
  <si>
    <t>TIC zajistí víkendový provoz min. červen – srpen</t>
  </si>
  <si>
    <t>TIC zajistí odborné vzdělávání pracovníků</t>
  </si>
  <si>
    <t>TIC v rámci projektu (akce) dojde k rozšíření/zkvalitnění komunikačních kanálů, např. úprava webu, mobilní aplikace, propojení na weby OK/SCR apod.</t>
  </si>
  <si>
    <t xml:space="preserve">Kvalita služeb a studentské praxe </t>
  </si>
  <si>
    <t>Odborné hodnocení Centrály cestovního ruchu OK a příslušného sdružení cestovního ruchu, dle sídla TIC (Jeseníky / Střední Morava)</t>
  </si>
  <si>
    <t xml:space="preserve">Odborné hodnocení Výboru pro rozvoj cestovního ruchu </t>
  </si>
  <si>
    <t>evidována - kompletní</t>
  </si>
  <si>
    <t>1</t>
  </si>
  <si>
    <t>Městys Náměšť na Hané</t>
  </si>
  <si>
    <t>nám. T. G. Masaryka 100</t>
  </si>
  <si>
    <t>Náměšť na Hané</t>
  </si>
  <si>
    <t>78344</t>
  </si>
  <si>
    <t>Obec, městská část hlavního města Prahy</t>
  </si>
  <si>
    <t>00299260</t>
  </si>
  <si>
    <t>1815818369/0800</t>
  </si>
  <si>
    <t>mestys@namestnahane.cz</t>
  </si>
  <si>
    <t>starosta@namestnahane.cz</t>
  </si>
  <si>
    <t>Podpora TIC v Náměšti na Hané</t>
  </si>
  <si>
    <t>v rámci podpory TIC bude vytištěn leták o zámku, dobíjecí stanici na kola bude zakoupen stojan na kola, zbývající část finančních prostředků bude použita úhradu mzdových nákladů v rámci rozšíření otevírací doby TIC (od 1.6. do 30.9.)</t>
  </si>
  <si>
    <t>propagační materiál o zámku, stojan na kola, mzdové náklady na rozšíření otevírací doby TIC</t>
  </si>
  <si>
    <t>Zámek Náměšť na Hané bude mít novou expozici muzea, zároveň došlo k vystěhování expozice kočárků, proto je nezbytné vytvořit nový propagační materiál o zámku. V období červen až srpen zajistí TIC víkendový provoz i díky tomu, že zámek přijímá na sezonu brigádníky z řad studentů. Již několik let je v areálu zámku možné připojení na wifi, TIC zveřejňuje informace o aktivitách zámku na sociálních sítích, TIC je prodejním místem Olomouc Region Card. TIC je situován v obci s 2150 obyvateli. Zaměstnanci TIC se průběžně účastní odborného vzdělávání. V roce 2021 byla v zámeckém parku instalována dobíjecí stanice na elektro kola, pro lepší pohodlí cykloturistů bude vedle této stanice umístěn nový stojan na kola.</t>
  </si>
  <si>
    <t>Olomoucký kraj</t>
  </si>
  <si>
    <t>3/2022</t>
  </si>
  <si>
    <t>10/2022</t>
  </si>
  <si>
    <t>31.12.2022</t>
  </si>
  <si>
    <t>neinv.</t>
  </si>
  <si>
    <t>Bezbariérový přístup 
TIC poskytuje WI-FI připojení/hotspot pro návštěvníky 
TIC zveřejňuje informace na sociálních sítích 
TIC nabízí vybavení pro turisty (např. zapůjčení cyklo nářadí, půjčení sportovních potřeb, atd.)</t>
  </si>
  <si>
    <t xml:space="preserve">TIC poskytuje kvalitní informace v rámci dané oblasti a aktivně spolupracuje </t>
  </si>
  <si>
    <t xml:space="preserve">Projekt má významný přínos pro OK </t>
  </si>
  <si>
    <t>2</t>
  </si>
  <si>
    <t>Městské kulturní středisko Javorník</t>
  </si>
  <si>
    <t>Nádražní 160</t>
  </si>
  <si>
    <t>Javorník</t>
  </si>
  <si>
    <t>79070</t>
  </si>
  <si>
    <t>Příspěvková organizace</t>
  </si>
  <si>
    <t>64095541</t>
  </si>
  <si>
    <t>1903206389/0800</t>
  </si>
  <si>
    <t>reditel@mksjavornik.cz</t>
  </si>
  <si>
    <t>Lucie Hecsková</t>
  </si>
  <si>
    <t>Zkvalitňování služeb informačního centra v Javorníku aneb "objevování krás Rychlebských hor na kole"</t>
  </si>
  <si>
    <t>Nový informační leták o nabízené službě pro turisty-půjčovna elektrokol s typy na výlety, které u nás mohou podniknout na kolech a objevovat krásy Rychlebských hor v "sedle", rozšíření pracovní doby, zvýšení kvality nabízených služeb, rozvoj turismu</t>
  </si>
  <si>
    <t>Mzdy brigádníků v rámci rozšíření pracovní doby, grafický návrh a tisk informačního letáku</t>
  </si>
  <si>
    <t>Cílem našeho projektu je rozšíření pracovní doby v měsících červen–září, kdy je turistická sezóna na vrcholu, přičemž v letních měsících (červenec–srpen), kdy k nám do TIC zavítají především rodiny s dětmi navíc rozšíříme pracovní dobu i o neděli. Rozšíření pracovní doby bude zajištěno brigádníky (studenty) na základě DoPP.
Vzhledem ke stále narůstajícím požadavkům turistů po tištěných materiálech, a také z důvodu otevření zcela nové budovy SOUD – turistické centrum na náměstí v Javorníku, kde nově sídlí Městské informační centrum, muzeum a také nově zřízená půjčovna elektrokol se zázemím pro turisty, jsme se v rámci zvýšení informovanosti turistů rozhodli pro vytvoření tištěného informativního letáku o půjčovně elektrokol, kde budou nejen základní informace jako např. ceník, provozní doba půjčovny, ale také cyklistická mapa s typy na výlety, na kterých mohou turisté na těchto elektrokolech objevovat krásy přírody Rychlebských hor. Cyklistika si rok od roku získává stále více nových příznivců a leták tak poskytne cyklistům informace o tom nejzajímavějším, co lze v Javorníku a jeho blízkém či vzdáleném okolí shlédnout. Propagační materiál bude rozdáván všem turistům zdarma.</t>
  </si>
  <si>
    <t>5/2022</t>
  </si>
  <si>
    <t>9/2022</t>
  </si>
  <si>
    <t>30.11.2022</t>
  </si>
  <si>
    <t>TIC pravidelně spolupracuje se vzdělávacími zařízeními (např. zajištění studentů – brigádníků na sezonu) 
Bezbariérový přístup 
TIC poskytuje WI-FI připojení/hotspot pro návštěvníky 
TIC zveřejňuje informace na sociálních sítích 
TIC nabízí vybavení pro turisty (např. zapůjčení cyklo nářadí, půjčení sportovních potřeb, atd.)</t>
  </si>
  <si>
    <t>3</t>
  </si>
  <si>
    <t>Město Štíty</t>
  </si>
  <si>
    <t>nám. Míru 55</t>
  </si>
  <si>
    <t>Štíty</t>
  </si>
  <si>
    <t>78991</t>
  </si>
  <si>
    <t>00303453</t>
  </si>
  <si>
    <t>1905698399/0800</t>
  </si>
  <si>
    <t>info@stity.cz</t>
  </si>
  <si>
    <t>Jiří Vogel</t>
  </si>
  <si>
    <t>Zvýšení informovanosti turistů na Štítecku</t>
  </si>
  <si>
    <t>Tvorba materiálů</t>
  </si>
  <si>
    <t>Tvorba informačních materiálů</t>
  </si>
  <si>
    <t>TIC Štíty potřebuje vytvořit nový leták o Štítech s aktuálními informacemi a fotografiemi. Dále bychom rádi rozšířili nabídku informačních materiálů o skládací mapu Štítecka. Kromě mapy Štítů a okolí s vyznačenými turistickými trasami a cyklotrasami by obsahovala plán města, jeho zajímavosti, fotografie a také tipy na zajímavá místa v okolí, doporučené výlety apod. Nebude chybět odkaz na naše TIC a logo Olomouckého kraje jako poskytovatele finanční podpory. Podklady pro tvorbu (texty, fotografie) si TIC připraví samo, tisk s grafickým zpracováním bude řešen zakázkou. Rádi bychom vše zrealizovali během jara, aby byly materiály připraveny na hlavní turistickou sezónu. Návštěvníci získají kompletní a aktuální přehled o největších turistických atraktivitách Štítecka a okolí, přispějí k dobré orientaci. Materiály budeme distribuovat i do okolí pro co nejlepší propagaci.</t>
  </si>
  <si>
    <t>Více krajů</t>
  </si>
  <si>
    <t>7/2022</t>
  </si>
  <si>
    <t>30.09.2022</t>
  </si>
  <si>
    <t>TIC pravidelně spolupracuje se vzdělávacími zařízeními (např. zajištění studentů – brigádníků na sezonu) 
Bezbariérový přístup 
TIC poskytuje WI-FI připojení/hotspot pro návštěvníky 
TIC zveřejňuje informace na sociálních sítích</t>
  </si>
  <si>
    <t>4</t>
  </si>
  <si>
    <t>Obec Rapotín</t>
  </si>
  <si>
    <t>Šumperská 775</t>
  </si>
  <si>
    <t>Rapotín</t>
  </si>
  <si>
    <t>78814</t>
  </si>
  <si>
    <t>00635901</t>
  </si>
  <si>
    <t>94-1416841/0710</t>
  </si>
  <si>
    <t>blanka.jirouskova@rapotin.cz</t>
  </si>
  <si>
    <t>Bohuslav Hudec</t>
  </si>
  <si>
    <t>Propagační materiály v TIC Rapotín</t>
  </si>
  <si>
    <t>Dotace bude použita na grafické zpracování a tisk nového propagačního materiálu o obci Rapotín - historie, turistické zajímavosti, dále na dotisk letáčků Rozhledna Bukovka a Muzea rapotínské sklárny a na jazykový kurz pro zaměstnance TIC Rapotín.</t>
  </si>
  <si>
    <t>grafické zpracování a tisk propagačních materiálů, podpora odborného vzdělávání pracovníků TIC kurzem německého jazyka</t>
  </si>
  <si>
    <t>Turistické informační centrum (dále TIC) funguje v obci Rapotín již osmým rokem.
TIC je celoročně otevřeno od pondělí do pátku od 9–17hod. a od dubna do září i v sobotu od 9–13hod.
Poskytuje bezplatně veškeré dostupné informace o zajímavých místech v Jeseníkách a v Olomouckém kraji, informace o službách, dopravě, ubytovacích a stravovacích možnostech, sportovním vyžití, dále o kulturních, společenských, dětských akcích, o zajímavostech a památkách v regionu, o možnostech turistických tras, běžeckých,lyžařských a cyklotras.
V TIC je zajištěno bezplatné WI-FI připojení pro návštěvníky a samozřejmostí je i bezbariérový přístup.
Pracovnice IC zajišťují pro návštěvníky následující aktivity – služby Nordic walking point, předprodej a rezervace vstupenek kulturního domu Rapotín a dalších kulturních zařízení, prodej Olomouc region card, předprodej vstupenek v síti Ticketportal, zajišťuje a pořádá výstavy, aktivně spolupracuje se sdružením Jeseníky – Sdružení cestovního ruchu.
Pro zvýšení povědomí návštěvníků, kteří k nám přijíždějí, připravujeme nový propagační materiál o obci Rapotín - historie a turistické zajímavosti. Formát A5, obálka 4 strany, blok 8 stran - grafické zpracování a tisk materiálu. 
Dále i dotisk letáčku Rozhledna Bukovka, 2 000 ks, A4, DL, plnobarevný tisk, 150 g křída a dotisk letáčku o Muzeu rapotínské sklárny, 2 000 KS, A4, DL, plnobarevný tisk, 150 g křída 
Všechny tyto propagační materiály budou umístěny v TIC Rapotín a v Muzeu rapotínské sklárna a budou poskytovány návštěvníkům zdarma. 
Cílem projektu je zajistit pro návštěvníky dostatek informací o atraktivních místech v naší obci.
V TIC Rapotín jsou zaměstnány 2 informační pracovnice. Pro zkvalitnění služeb zejména pro zahraniční turisty, kteří často navštíví toto IC,chceme opět podpořit odborné vzdělávání pracovnic IC jazykovým kurzem německého jazyka – cca 12 lekcí.</t>
  </si>
  <si>
    <t>11/2022</t>
  </si>
  <si>
    <t>31.01.2023</t>
  </si>
  <si>
    <t>5</t>
  </si>
  <si>
    <t>město Velká Bystřice</t>
  </si>
  <si>
    <t>Zámecké náměstí 79</t>
  </si>
  <si>
    <t>Velká Bystřice</t>
  </si>
  <si>
    <t>78353</t>
  </si>
  <si>
    <t>00299651</t>
  </si>
  <si>
    <t>1800230319/0800</t>
  </si>
  <si>
    <t>pazdera@muvb.cz</t>
  </si>
  <si>
    <t>nakladal@muvb.cz</t>
  </si>
  <si>
    <t>Marek Pazdera</t>
  </si>
  <si>
    <t>Zkvalitnění služeb KIC Velká Bystřice v r. 2022</t>
  </si>
  <si>
    <t>A: brigádnická výpomoc během letní sezóny a v době čerpání řádné dovolené kmenovými pracovníky KIC Velká Bystřice
B: pořízení fotodokumentace z kulturních akcí pořádaných městem Velká Bystřice během letní sezóny.</t>
  </si>
  <si>
    <t>mzdy (DPP)</t>
  </si>
  <si>
    <t>A/ zajištění provozu KIC v letní sezóně 2022
Kulturní a informační centrum ve Velké Bystřici je v letním období, tj. od 1. 5. do 31. 10. otevřeno pro návštěvníky úterý až pátek 9:30–18 hodin a soboty a neděle 11–19 hodin. Tato provozní doba dle dosavadních zkušeností plně dostačuje při běžném provozu.
Prodloužení pracovní doby je potřebné ve dnech konání kulturních akcí ve městě, kdy se mnohonásobně zvyšuje počet návštěvníků. Z jejich strany bývá zájem o využití služeb KIC i mimo provozní dobu, což není možné zajistit vzhledem k tomu, že kmenoví zaměstnanci KIC se podílejí i na organizačním zabezpečení kulturních akcí. Pro zajištění prodloužené provozní doby je potřebné zajistit brigádnickou výpomoc, nejlépe z řad studentů.
Tato výpomoc by současněumožnila čerpání řádné dovolené kmenových pracovníků KIC Velká Bystřice.
B/ Pořízení fotodokumentace
Město Velká Bystřice nechává pořizovat fotodokumentaci ze všech pořádaných akcí během celého roku. Jedná se o dokumentaci cca 40 akcí cyklů Hanácký rok v Bystřici a Bystřice napříč žánry. Fotografie jsou pracovníky KIC umisťovány na webu města, slouží jako archivní materiál, pro propagační materiály KIC, jako ilustrace do kalendárií akcí a zároveň jako dokladování pro vyúčtování
přidělených grantů a dotací. Jelikož je nutné, aby fotograf byl přítomen na každé akci a po celou dobu jejího trvání, není možné tuto činnost zajistit prostřednictvím kmenových pracovníků Kulturního a informačního centra. Činnost fotografa zajišťujeme brigádnickou výpomocí na dohodu o pracovním poměru.
Dotace by umožnila částečnou úhradu mzdy od 1. 6. do 30. 9. 2022, po zbytek roku by bylo řešeno z prostředků města.</t>
  </si>
  <si>
    <t>6/2022</t>
  </si>
  <si>
    <t xml:space="preserve">Bezbariérový přístup 
TIC poskytuje WI-FI připojení/hotspot pro návštěvníky 
TIC zveřejňuje informace na sociálních sítích </t>
  </si>
  <si>
    <t>6</t>
  </si>
  <si>
    <t>Kulturní a informační služby města Přerova</t>
  </si>
  <si>
    <t>nám. T. G. Masaryka 150/8</t>
  </si>
  <si>
    <t>75002</t>
  </si>
  <si>
    <t>45180512</t>
  </si>
  <si>
    <t>1882080309/0800</t>
  </si>
  <si>
    <t>namestek@kis-prerov.cz</t>
  </si>
  <si>
    <t>mic.vedouci@kis-prerov.cz</t>
  </si>
  <si>
    <t>Jaroslav Macíček</t>
  </si>
  <si>
    <t>Marketingové aktivity MIC Přerov v roce 2022</t>
  </si>
  <si>
    <t>Zpracování programu pro rodiče s dětmi - Výlet s tajenkou, tisk prop. materiálu.
Jazykové vzdělávání pracovníků TIC.</t>
  </si>
  <si>
    <t>Výlet s tajenkou - zpracování a tisk prop. materiálu
Jazykové kurzy pro pracovníky TIC</t>
  </si>
  <si>
    <t>V roce 2022 je prioritním marketingovým plánem MIC Přerov zacílit na děti a jejich rodiče a vytvořit pro ně nový program, aby měli motivaci přijet do Přerova a poznat město i trochu jinak. Co je Výlet s tajenkou? Scénář krátkého výletu na atraktivním místě v republice s kreslenou mapou od výtvarnice, doplňovačkou, praktickými radami na cestu, zábavnými hledacími úkoly a naučným textem, který zabaví nejen děti, ale i rodiče. Propagační materiál (doplňovačku a trasu) k výletu obdrží zájemci v informačnímcentru, nebo bude ke stažení zdarma na webu www.veldo.cz. Po trase navštíví cílová skupina zábavné prvky, které umožní udržovat motivaci dětí. Klíčovým bodem výletu je zážitek, který umožní dětem být součástí něčeho zajímavého a dobrodružného.
K odborným kompetencím pracovníka infocentra patří schopnost komunikace ve světových jazycích při návštěvě zahraničních turistů. Neustálé vzdělávání pracovníků TIC přináší seberealizaci, větší důvěru v sebe sama, a vede tak k podávání lepších pracovních výkonů..Jazykové kurzy, které absolvují pracovníci, budou mít velký přínos pro poskytování kvalitnějších služeb v jejich oboru.</t>
  </si>
  <si>
    <t>1/2022</t>
  </si>
  <si>
    <t>12/2022</t>
  </si>
  <si>
    <t>7</t>
  </si>
  <si>
    <t>Městské kulturní středisko Kojetín, příspěvková organizace</t>
  </si>
  <si>
    <t>náměstí Republiky 1033</t>
  </si>
  <si>
    <t>Kojetín</t>
  </si>
  <si>
    <t>75201</t>
  </si>
  <si>
    <t>00368903</t>
  </si>
  <si>
    <t>1880903359/0800</t>
  </si>
  <si>
    <t>reditelka@meks.kojetin.cz</t>
  </si>
  <si>
    <t>Hana Svačinová</t>
  </si>
  <si>
    <t>Rozšíření otevírací doby v letní turistické sezóně 2022 na Vzdělávacím a informačním centru Kojetín</t>
  </si>
  <si>
    <t>Hlavním cílem projektu je zkvalitnit stávající poskytované služby Vzdělávacího a informačního centra Kojetín, rozšířit otevírací dobu v hlavní turistické sezóně (květen–září 2022) o víkendy. více příloha</t>
  </si>
  <si>
    <t>Dohody o provedení práce</t>
  </si>
  <si>
    <t>Městské kulturní středisko Kojetín zajišťuje chod Vzdělávacího a informačního centra Kojetín – informace, galerie, expozice muzea,
které je veřejně přístupné a viditelně označené účelové zařízení poskytující objektivní a ověřené informace o turistických cílech,
službách cestovního ruchu, rekreační a kulturní nabídce ve městě Kojetíně, regionu Střední Haná a Olomouckém kraji. Provozování
VIC má charakter veřejné služby. VIC se řídí platnými oborovými standardy stanovenými profesní organizací A.T.I.C.Splnění
oborového standardu má VIC doloženo platným certifikátem v kategorii „C“. více příloha</t>
  </si>
  <si>
    <t>Celorepubliková</t>
  </si>
  <si>
    <t>8</t>
  </si>
  <si>
    <t>Obec Velké Losiny</t>
  </si>
  <si>
    <t>Rudé armády 321</t>
  </si>
  <si>
    <t>Velké Losiny</t>
  </si>
  <si>
    <t>78815</t>
  </si>
  <si>
    <t>00303551</t>
  </si>
  <si>
    <t>5126841/0100</t>
  </si>
  <si>
    <t>podatelna@losiny.cz</t>
  </si>
  <si>
    <t>info@losiny.cz</t>
  </si>
  <si>
    <t>Jana Fialová</t>
  </si>
  <si>
    <t>Zkvalitnění služeb Informačního centra Velké Losiny</t>
  </si>
  <si>
    <t>Nová reprezentační brožura Velké Losiny.</t>
  </si>
  <si>
    <t>V letošním roce bychom chtěli vytisknout propagační materiál, který prezentuje obec Velké Losiny a její nejvýznamnější atraktivity.
 V této reprezentační brožuře se představí obec Velké Losiny – historie, jak obec vznikla, základní informace o památkách, kultuře, sportovních možností a využití volného času, tipů na výlety, doporučení restaurací a stravovacích zařízení, další obecné informace. Bude tu i něco málo z gastronomie, jelikož tu máme pár produktů, které jsou označeny značkou Jeseníky - original produkt a určitě je potřeba je zmínit. 
V minulosti již informační centrum podobnou brožuru mělo, avšak to už je několik let zpátky, od té doby bohužel ucelenější materiál o Velkých Losinách nemáme. 
Ráda bych, aby budoucí brožura byla také alespoň ve dvou jazykových mutacích.
Rozhodla jsem se udělat mutace v anglickém a polském jazyce, jelikož tato varianta je pro naše infocentrum zcela vyhovující, vzhledem k návštěvnosti turistů z cizích zemí. Materiál v cizím jazyce o Losinách není, proto si myslím, že by bylo vhodné alespoň základní charakteristiku o Velkých Losinách a jejich atraktivitách mít. Zároveň lze tento produkt mít v elektronické podobě, půjde ho nasdílet na webové stránky infocentra, může být k dispozici ke stažení.
Samozřejmostí je, že tento "průvodce" bude v informačním centru k dispozici zdarma.
Také tyto materiály poskytujeme do nejbližších IC, tím pádem rozšiřujeme nabídku a povědomí o lokalitě mimo danou obec.</t>
  </si>
  <si>
    <t>9</t>
  </si>
  <si>
    <t>Statutární město Olomouc</t>
  </si>
  <si>
    <t>Horní náměstí 583</t>
  </si>
  <si>
    <t>77900</t>
  </si>
  <si>
    <t>00299308</t>
  </si>
  <si>
    <t>1801731369/0800</t>
  </si>
  <si>
    <t>petra.fedele@olomouc.eu</t>
  </si>
  <si>
    <t>Markéta Záleská</t>
  </si>
  <si>
    <t>Průvodcovské služby Informačního centra Olomouc</t>
  </si>
  <si>
    <t>Cílem prohlídek pořádaných Informačním centrem Olomouc je seznámit návštěvníky s historií města, jeho atraktivitami a nejvýznamnějšími milníky.</t>
  </si>
  <si>
    <t>mzdové náklady na brigádníky</t>
  </si>
  <si>
    <t>Cílem prohlídek pořádaných Informačním centrem Olomouc je seznámit návštěvníky s historií města, jeho atraktivitami a nejvýznamnějšími milníky. Návštěvník má možnost si vybrat z několika prohlídek města a to od standardní prohlídky, kde se dozví základní informace o městě, s průvodcem se podívá na atraktivity Horního a Dolního náměstí (model města, orloj, kašny, domy a paláce, sloup Nejsvětější Trojice, budova radnice s expozicemi, výstup na radniční věž), další z nabízených prohlídek je prohlídka Slavnostního freskového sálu Komenium či prohlídka " Za branami města".</t>
  </si>
  <si>
    <t>10</t>
  </si>
  <si>
    <t>MAS Horní Pomoraví o.p.s.</t>
  </si>
  <si>
    <t>Hlavní 137</t>
  </si>
  <si>
    <t>Hanušovice</t>
  </si>
  <si>
    <t>78833</t>
  </si>
  <si>
    <t>Obecně prospěšná společnost</t>
  </si>
  <si>
    <t>27777146</t>
  </si>
  <si>
    <t>193758861/0600</t>
  </si>
  <si>
    <t>olejnikova@hornipomoravi.eu</t>
  </si>
  <si>
    <t>tesarkova@hornipomoravi.eu</t>
  </si>
  <si>
    <t>Anna Bartošová</t>
  </si>
  <si>
    <t>Zkvalitnění služeb TIC Hanušovice</t>
  </si>
  <si>
    <t>Zkvalitnění služeb TIC Hanušovice
Sběr a zveřejňování informací o zajímavých místech, atrakcích, službách, produktech, programech a akcích cestovního ruchu na
turistickém informačním portálu Olomouckého kraje www.ok-tourism.cz</t>
  </si>
  <si>
    <t>Zajištění otevírací doby v letní sezóně
Vzdělávání pracovníka TIC
Zaplacení členského příspěvku A.T.I.C. ČR
Tvorba a tisk propagačních materiálů a trhacích map  
Zveřejnění a sběr informací na www.ok-tourism.cz</t>
  </si>
  <si>
    <t>Příspěvek bude využit na financování sezónního zaměstnance- předpokladem je zřízení jednoho pracovního místa pro
zajištění sezónního provozu, místo bude nabídnuto studentovi SŠ nebo VŠ na dohodu o provedení práce v průběhu měsíce
června, července,  srpna a září. Tudíž bude zajištěna otevírací doba TIC v letní sezóně.
Příspěvek bude použit na grafickou úpravu, tvorbu a tisk propagačních materiálů k propagaci TIC Hanušovice.
Dále příspěvek bude využit na zajištění tištěných turistických trhacích map pro návštěvníky TIC Hanušovice.
Příspěvek bude použit na financování členského příspěvku A.T.I.C. ČR .
Dále k zajištění vzdělávání pracovníka informačního centra.</t>
  </si>
  <si>
    <t>2/2022</t>
  </si>
  <si>
    <t>TIC pravidelně spolupracuje se vzdělávacími zařízeními (např. zajištění studentů – brigádníků na sezonu)
TIC poskytuje WI-FI připojení/hotspot pro návštěvníky 
TIC zveřejňuje informace na sociálních sítích 
TIC nabízí vybavení pro turisty (např. zapůjčení cyklo nářadí, půjčení sportovních potřeb, atd.)</t>
  </si>
  <si>
    <t>11</t>
  </si>
  <si>
    <t>MAS Šternbersko o.p.s.</t>
  </si>
  <si>
    <t>Horní náměstí 16</t>
  </si>
  <si>
    <t>Šternberk</t>
  </si>
  <si>
    <t>78501</t>
  </si>
  <si>
    <t>26879794</t>
  </si>
  <si>
    <t>3625721389/0800</t>
  </si>
  <si>
    <t>machowska@mas-sternbersko.cz</t>
  </si>
  <si>
    <t>cepnikova@mas-sternbersko.cz</t>
  </si>
  <si>
    <t>Veronika Machowská</t>
  </si>
  <si>
    <t>Rozvoj služeb informačního centra ve Šternberku pro rok 2022 (7. ročník)</t>
  </si>
  <si>
    <t>Dotace bude použita především na částečnou úhradu mzdových prostředků v rámci obsluhy Informačního centra Šternberk v hlavní turistickou sezonu, tj. v období červen až září 2022, přes víkendy a ve státní svátky bude otevírací doba od 10 do 16:30 hod.</t>
  </si>
  <si>
    <t>Dotace bude využita na částečnou úhradu mzdových nákladů na činnost Informačního centra Šternberk v hlavní
turistickou sezonu od června do září 2022.</t>
  </si>
  <si>
    <t>Dotace bude využita v souladu s podmínkami žádosti, a to především na částečnou úhradu mzdových nákladů na činnost
Informačního centra Šternberk v hlavní turistickou sezonu od června do září 2022. V průběhu činnosti informačního centra budeme zajišťovat sběr informací o zajímavých místech, atrakcích, službách, produktech, programech a akcích cestovního ruchu a tyto předávat na web ok-tourism.cz. Na tento web také vyvěsíme min. 18 turistických cílů ze Šternberska. Dále v termínu do 30. 11. 2022 provedeme posezónní aktualizaci informací, sběr o zajímavých místech, atrakcích, službách, produktech, programech a akcích cestovního ruchu. Za období  od 1. 6. 2022 do 31. 12. 2022 se budeme snažit vložit na web OK nejméně 200 kulturních a turistických akcí. Vminulém roce bylo na web vloženo celkem 47 kulturních a turistických akcí.
Spolupráce s agenturou Střední Morava – sdružení cestovního ruchu bude prohlubována především dodáváním propagačních
materiálů a jejich následnou nabídkou na web – prolink na stránky SM-SCR. Pracovníci IC Šternberk se i nadále budou pravidelně
zúčastňovat školení a seminářů pořádaných jak Olomouckým krajem, tak i organizací A.T.I.C., případně Sdružením cestovního ruchu Střední Morava. MAS Šternbersko o. p. s. opět v rámci IC Šternberk bude realizovat projekt „ŠTERNBERK ŽIJE“, který slouží na oživení informačního centra prostřednictvím série nejrůznějších akcí.</t>
  </si>
  <si>
    <t>12</t>
  </si>
  <si>
    <t>Městská knihovna Lipník nad Bečvou, příspěvková organizace</t>
  </si>
  <si>
    <t>náměstí T. G. Masaryka 11/16</t>
  </si>
  <si>
    <t>Lipník nad Bečvou</t>
  </si>
  <si>
    <t>75131</t>
  </si>
  <si>
    <t>70866341</t>
  </si>
  <si>
    <t>27-7323690247/0100</t>
  </si>
  <si>
    <t>knihovna@mek-lipniknb.cz</t>
  </si>
  <si>
    <t>tic@mek-lipniknb.cz</t>
  </si>
  <si>
    <t>Pavlína Papežová</t>
  </si>
  <si>
    <t>Video-propagace městské památkové rezervace Lipník nad Bečvou a zajištění průvodcovské služby v turistické sezóně</t>
  </si>
  <si>
    <t>Cílem prokejtu v roce 2022 je natočení propagačního videa městské památkové rezervace Lipník nad Bečvou a zajištění průvodcovské služby.</t>
  </si>
  <si>
    <t>1) náklady na přípravu videa 
2) mzdové prostředky průvodců</t>
  </si>
  <si>
    <t>Cílem projektu v roce 2022 je:
Příprava propagačního videa, na kterém budou představeny památky Lipníka nad Bečvou a bude sloužit jako pozvánka k návštěvě našeho města a propagaci průvodcovské služby.  Toto video umístíme na stránky turistického informačního centra, dále bude promítáno na televizi, která je umístěna přímo v TIC. Bude sloužit k propagaci městské památkové rezervace na veletrzích a v mediích. Městská knihovna bude vlastnit autorská práva k tomuto videu.
Mzdové prostředky na zaměstnancev době turistické sezóny od 1. května do 30. září, kdy turistické informační centrum nabízí doplňkovou službu průvodcovství po městské památkové rezervaci vždy v 10:00 a 14:00 hodin denně mimo pondělí. Prohlídky města s průvodcem jsou zdarma a výklad jeposkytován i v anglickém a německém jazyce. O tuto službu je každoročně velký zájem, v roce 2021 si naše město s průvodcem prohlédlo 1 177 návštěvníků, celkově proběhlo 105 prohlídek, v roce 2020 si naše město s průvodcem prohlédlo 889 návštěvníků, celkově proběhlo 69 prohlídek.
Průvodcovská služba láká do našeho města spoustu turistů, které následně můžeme odkázat na další turistické cíle v Olomouckém kraji.
Pracovník informačního centra prováděl v roce 2021 sezónní aktualizaci i posezónní aktualizaci informací a aktualizaci stávajících informací o zajímavých místech, atrakcích, službách, produktech, programech a akcích cestovního ruchu na turistickém informačním portálu Olomouckého kraje www.ok-tourism.cz.</t>
  </si>
  <si>
    <t>13</t>
  </si>
  <si>
    <t>Obec Lipová-lázně</t>
  </si>
  <si>
    <t>Lipová -lázně 396</t>
  </si>
  <si>
    <t>Lipová-lázně</t>
  </si>
  <si>
    <t>79061</t>
  </si>
  <si>
    <t>00302929</t>
  </si>
  <si>
    <t>239611460/0300</t>
  </si>
  <si>
    <t>Zmolik@lipova-lazne.cz</t>
  </si>
  <si>
    <t>Navratilova@lipova-lazne.cz</t>
  </si>
  <si>
    <t>Lubomír Žmolík</t>
  </si>
  <si>
    <t>Zkvalitnění služeb informačního centra v Muzeu JOhanna Schrotha- rozšíření pracovní doby v letních měsících ( od 1.6.2022 do 30.9.2022)</t>
  </si>
  <si>
    <t>Zkvalitnění služeb v informačním centru Johanna Schrotha v obci Lipová-lázně  - rozšíření pracovní doby v letních měsících ( od 1.6.20222 do 30.9.2022)</t>
  </si>
  <si>
    <t>Dotace bude použita na úhradu mzdových nákladů brigádníků či brigádnic v IC, kteří budou pracovat na dohodu o provedení práce</t>
  </si>
  <si>
    <t>Obec Lipová -lázně provozuje IC v Muzeu Johanna Schrotha, kteréslouží pro  všechny návštěvníky obce Lipová -lázně. provozní doba v mimo sezonu je vždy úterý a pátek, od 13,00 hodin do 17,00 hodin. V hlavní sezonu se provozní doba mění, je otevřeno od úterý do neděle, vždy od 10,00 hodin až do 17,00 hodin. Abychom toto rozšíření provozních hodin zvládli, musíme přijmout 2 brigádníky či brigádnice a tyto takté zaplatit.</t>
  </si>
  <si>
    <t>Lipová -lázně</t>
  </si>
  <si>
    <t>14</t>
  </si>
  <si>
    <t>Městské kulturní středisko Konice, příspěvková organizace</t>
  </si>
  <si>
    <t>Kostelní 46</t>
  </si>
  <si>
    <t>Konice</t>
  </si>
  <si>
    <t>79852</t>
  </si>
  <si>
    <t>00209988</t>
  </si>
  <si>
    <t>23339701/0100</t>
  </si>
  <si>
    <t>kultura@konice.cz</t>
  </si>
  <si>
    <t>Tomáš Vrba</t>
  </si>
  <si>
    <t>Zkvalitnění služeb TIC XIII.</t>
  </si>
  <si>
    <t>Zkvalitnění služeb Turistického informačního centra pro návštěvníky Konice, jeho zpřístupnění ve dnech pracovního volna, o sobotách a nedělích, v termínu červen až září 2022, tvorbu materiálu propagující turistické cíle v lokalitě.</t>
  </si>
  <si>
    <t>Finanční příspěvek Olomouckého kraje bude použit na mzdové prostředky brigádníků Turistického informačního centra Konice v měsících červen až září 2022, tvorbu propagačního materiálu a nákup turistických pomůcek.</t>
  </si>
  <si>
    <t>Finanční příspěvek od Ol. kraje přispěje k lepší informovanosti a návštěvnosti města Konice a v rámci průvodcovských služeb v zámku Konice i pro návštěvníky možnost seznámení se s historií Konicka.
Projekt Podpora zkvalitnění služeb turistických informačních center v Olomouckém kraji bude zajišťovat služby, které jim mohou být poskytnuty každý den.
Finanční příspěvek Olomouckého kraje bude použit na mzdové prostředky brigádníků Turistického informačního centra v měsících červen až září 2022, tvorbu materiálu propagující turistické cíle v lokalitě a nákup turistických pomůcek.</t>
  </si>
  <si>
    <t>15</t>
  </si>
  <si>
    <t>Lázně Slatinice a.s.</t>
  </si>
  <si>
    <t>Slatinice 29</t>
  </si>
  <si>
    <t>Slatinice</t>
  </si>
  <si>
    <t>78342</t>
  </si>
  <si>
    <t>Akciová společnost</t>
  </si>
  <si>
    <t>25367757</t>
  </si>
  <si>
    <t>981662/0800</t>
  </si>
  <si>
    <t>ivo.janal@lazneslatinice.cz</t>
  </si>
  <si>
    <t>Irena Vašicová</t>
  </si>
  <si>
    <t>Rozšíření služeb TIC Slatinice a propagace turisticky zajímavých cílů Olomouckého kraje</t>
  </si>
  <si>
    <t>Vytvoření nové navigační tabule.
Výroba nových tištěných materiálů propagující turistické cíle.
Nákup nářadí na opravu jízdních kol.
Rozšíření otevírací doby TIC v hlavní letní turistické sezóně 2022.</t>
  </si>
  <si>
    <t>Dotace bude použita na pořízení navigační tabule, servisního nářadí na jízdní kola, vyhotovení propagačních materiálů a na mzdy pracovníků z důvodu rozšíření otevírací doby TIC v hlavní turistické sezóně.</t>
  </si>
  <si>
    <t>Vytvoření nové navigační tabule. V rámci tohoto projektu bude vyhotovena nová navigační tabule s mapou, která pomůže turistům orientovat se v lázeňském areálu. Účelem je, aby turisté lépe našli budovu TIC Slatinice.
Výroba nových tištěných materiálů propagující turistické cíle. Budou vyhotoveny nové tiskové materiály propagující turistické cíle ve Slatinicích a okolí.
Nákup nářadí na opravu jízdních kol. V rámci projektu se TIC Slatinice vybaví sadou servisního nářadí na opravu jízdních kol pro turisty v nouzi.
Rozšíření otevírací doby v hlavní letní turistické sezóně 2022 (měsíce červenec a srpen) oproti ostatním měsícům. Místo pěti dnů v týdnu bude TIC Slatinice v hlavní turistické sezóně otevřeno sedm dnů v týdnu.
K dalším činnostem Turistického informačního centra v rámci projektu patří:
- Zprostředkování informačních služeb turistům, klientům a hostům lázní o zajímavostech, turistických cílech a kulturních akcích v Olomouckém kraji.
- Pořádání kulturních akcí v areálu TIC (živé koncerty a písničkové recitály).
- Pořádání zábavných programů a společenských akcí pro širokou veřejnost, a to ve spolupráci s kulturní manažerkou.
- Možnost půjčení vzduchového kompresoru pro dohušťování jízdních kol.
- Možnost vypůjčení společenských her a sportovních potřeb.
- Půjčování holí Nordic Walking.
- Informování o turistických aktivitách prostřednictvím internetu.
- Zprostředkování výletů k významným památkám regionu.
- Zprostředkování služeb cestovního ruchu.</t>
  </si>
  <si>
    <t>16</t>
  </si>
  <si>
    <t>Město Němčice nad Hanou</t>
  </si>
  <si>
    <t>Palackého nám. 3</t>
  </si>
  <si>
    <t>Němčice nad Hanou</t>
  </si>
  <si>
    <t>79827</t>
  </si>
  <si>
    <t>00288497</t>
  </si>
  <si>
    <t>94-2511701/0710</t>
  </si>
  <si>
    <t>podatelna@nemcicenh.cz</t>
  </si>
  <si>
    <t>knihovna@nemcicenh.cz</t>
  </si>
  <si>
    <t>Jan Vrána</t>
  </si>
  <si>
    <t>Podpora turistických informačních center</t>
  </si>
  <si>
    <t>TIC Němčice nad Hanou je nejvíce využíváno návštěvníky od jara do podzimu. Cílem je rozšíření otevírací doby během letních měsíců i sobotu a v době konání velkých akcí a tím zajistit propagaci města.</t>
  </si>
  <si>
    <t>Účelem dotace v roce 2022 je úhrada mzdových výdajů včetně sociálního a zdravotního pojištění pracovníkům, kteří zajistí provoz TIC v období červen - září a v době konání kulturních a sportovních akcí.</t>
  </si>
  <si>
    <t>Cílem je nejen rozšířit otevírací dobu TIC pro podporu informovanosti pěších a cykloturistů, ale také v době pořádání některých významných akcí v Němčicích nad Hanou zlepšit informovanost o turistické nabídce Olomouckého kraje a zvýšit celkovou návštěvnost a propagaci města Němčice nad Hanou. Na provoz TIC a rozšíření služeb bude přijat pracovník na pracovní dohodu, který se podílí mimo jiné i na organizaci a průběhu významných němčických akcí jako je Veterán Rallye, Němčické hody a Na bicyklech Němčickem.</t>
  </si>
  <si>
    <t xml:space="preserve">TIC poskytuje informace v rámci dané oblasti a spolupracuje na vyžádání </t>
  </si>
  <si>
    <t>17</t>
  </si>
  <si>
    <t>Jeseníky přes hranici, z.s.</t>
  </si>
  <si>
    <t>tř. A. Kašpara 37</t>
  </si>
  <si>
    <t>Bludov</t>
  </si>
  <si>
    <t>78961</t>
  </si>
  <si>
    <t>Spolek</t>
  </si>
  <si>
    <t>26574047</t>
  </si>
  <si>
    <t>3209145319/0800</t>
  </si>
  <si>
    <t>marketa@pradedovomuzeum.cz</t>
  </si>
  <si>
    <t>tereza@pradedovomuzeum.cz</t>
  </si>
  <si>
    <t>Tereza Nikodýmová Schreiberová</t>
  </si>
  <si>
    <t>TIC Pradědovo muzeum</t>
  </si>
  <si>
    <t>TIC Pradědovo dětské muzeum je situováno v lázeňské obci Bludov. Areál každoročně navštíví kolem 32 tisíc návštěvníků. TIC je řádně certifikováno a v létě je otevřeno 7 dní v týdnu, 10 hodin denně.</t>
  </si>
  <si>
    <t>Dotace bude použita na prodloužení provozní pracovní doby letní turistické sezóny 2022, konkrétně na mzdy pracovníků TIC a na výrobu propagačních materiálů. Celkem požadujemem dotaci ve výši 27 000,-kč na pokrytí mezd a 3000,-kč na letáky.</t>
  </si>
  <si>
    <t>V rámci projektu je řešeno rozšíření pracovní doby TIC Pradědovo muzeum v letní turistické sezoně 2022. Díky dotace dojde  prodloužení provozní doby na víkendy a státní svátky na 10 hodin denně, 7 dní v týdnu. O víkendech a státních svátcích je provoznídoba ostatních IC značně omezena.
Dále díky projektu budou vydány letáky s tématem nabídky atrakcí pro rodiny s dětmi na Šumpersku a budou rozeslány do ostatních IC. Takové informační materiály jsou v IC poptávány.
Pracovníci IC:
270hod x 100,-kč/hod= 27 000,-kč.
Letáky: 3000,-kč.
Časový harmonogram projektu:
Projekt bude realizován od 1.6. do 30.9.2022.</t>
  </si>
  <si>
    <t>18</t>
  </si>
  <si>
    <t>Mohelnické kulturní a sportovní centrum, s.r.o.</t>
  </si>
  <si>
    <t>Lazebnická 974/2</t>
  </si>
  <si>
    <t>Mohelnice</t>
  </si>
  <si>
    <t>78985</t>
  </si>
  <si>
    <t>Společnost s ručením omezeným</t>
  </si>
  <si>
    <t>29386004</t>
  </si>
  <si>
    <t>2456551379/0800</t>
  </si>
  <si>
    <t>karabcova@mksdk.cz</t>
  </si>
  <si>
    <t>Aleš Heidenreich</t>
  </si>
  <si>
    <t>Rozšíření služeb TIC Mohelnicka a tvorba materiálů propagující turistické cíle v dané lokalitě</t>
  </si>
  <si>
    <t>Projekt je zaměřen na rozšíření služeb a to zejména na otevírací dobu TIC v letní turistické sezóně a také na tvorbu materiálů propagující turistické cíle ve městě Mohelnice a okolí.</t>
  </si>
  <si>
    <t>Z projektu uhradíme náklady vynaložené na rozšíření otevírací doby  a nové propagační materiály propagující turistické cíle.</t>
  </si>
  <si>
    <t>Tento projekt  je zaměřen na rozšíření služeb TIC Mohelnicka a tvorbu materiálů propagující turistické cíle v dané lokalitě v roce 2022 .
Z projektu uhradíme větší část nákladů na materiály propagující turistické cíle. Zaměříme se na letáčky pro všechny věkové kategorie. Chceme se zaměřit zejména na materiály pro děti, které jsou u nás tolik poptávány. Dětem nabídneme dětské dopravní hřiště, ptačí stezku v Mohelnických sadech, dětská hřiště a mnoho dalšího.
Mezi další naše prospekty zařadíme letáčky k věži kostela sv. Tomáše Becketa, která je tolik navštěvovaná a je z ní krásný výhled na okolí Mohelnicka. Návštěvníci z věže mají pohled na tři hlavní dominanty okolí, a to hrad Bouzov, hrad Mírov a zámek Úsov. Při hezkém počasí je vidět i vysílač Praděd. Letos má věž velké výročí, a to 700 let od jejího postavení. V rámci tohoto výročí bychom chtěli vytvořit propagační materiál, ve kterém budou všechny informace o věži pro naše návštěvníky. 
Zájemci o cykloturistiku a pěší si přijdou také na své. Vzniklo, zde spoustu nových cyklostezek, které chceme tuto sezónu návštěvníkům doporučit formou nových cyklotras a pěších tras. Hlavním mottem tras jsou přírodní krásy a celá řada místních památek a zajímavostí.
 Jako každý rok rozšíříme služby o víkendový provoz a použijeme tak zbytek nákladů s tímto souvisejících. 
Projekt zlepší kvalitu poskytovaných služeb, pracovní podmínky a informovanost o možnostech cestovního ruchu a modernizaci turistického portálu ok-tourism.cz a infomohelnice.cz. Očekáváme zvýšení zájmu o lokalitu a nárůst návštěvnosti jednotlivých turistických cílů v Mohelnici, turistické oblasti Mohelnicko a Olomouckém kraji.</t>
  </si>
  <si>
    <t>19</t>
  </si>
  <si>
    <t>Město Vidnava</t>
  </si>
  <si>
    <t>Mírové náměstí 80</t>
  </si>
  <si>
    <t>Vidnava</t>
  </si>
  <si>
    <t>79055</t>
  </si>
  <si>
    <t>00303585</t>
  </si>
  <si>
    <t>107-1942380267/0100</t>
  </si>
  <si>
    <t>podatelna@vidnava.cz</t>
  </si>
  <si>
    <t>Rostislav Kačora</t>
  </si>
  <si>
    <t>Rozšíření služeb a nabídky TIC Vidnava</t>
  </si>
  <si>
    <t>Projekt zajistí rozšíření a zkvalitnění služeb TIC vč. průvodcovských, prodloužení otevírací doby TIC v létě 7-8/2022 + nový produkt cestovního ruchu (zdarma-trhací mapa - plánek města s kultur. památkami, naučnými stezkami i okolní přírodou-1000 ks)</t>
  </si>
  <si>
    <t>prodloužení otevírací doby TIC Vidnava - rozšíření o letních prázdninách r. 2022 oproti stávající době o 140 hodin, nový produkt CR - trhací mapa s plánkem města, okolí a turistických zajímavostí v počtu 1 000 ks</t>
  </si>
  <si>
    <t>Projekt zajistí prodloužení otevírací doby TIC Vidnava - rozšíření o letních prázdninách oproti stávající době o 140 hodin (zejména víkendy a svátky = 20 dnů) v TIC odpracují dva brigádníci s jazykovými znalostmi a znalostí místního prostředí. V červenci a srpnu 2022 bude rozšířena otvírací doba TIC o 20 dnů a otevřeno bude denně:
8,30 - 12,00 a 12,30 - 16,00 hod. = pracovní dny, víkendy a svátky – oba brigádníci budou přijati na základě uzavření dohod o provedení práce.
Zbývající původní otevírání TIC v pracovní dny (pondělky 14,00 - 16,00 hod. v knihovně) – zajistí naše stálá pracovnice TIC.
Realizací projektu vznikne nový produkt cestovního ruchu - barevná trhací mapa vel. A4 (1000 ks, lepených po 100 ks) s plánkem města Vidnavy a jeho okolí - městská památková zóna, další kulturní památky, naučné stezky a příroda (zdarma). Tak projekt podpoří lepší orientaci turistů a návštěvníků regionu Vidnavska. V TIC Vidnava – na veřejné vývěsce a dveřích + na trhací mapě bude splněna publicita – logo OK sinformací, že tento produkt podpořil Olomoucký kraj. Stejně tak město Vidnava dodrží publicitu na webových stranách a ve svém zpravodaji (čtvrtletník).
Díky projektu dojde opět ke zlepšení informačních služeb a informovanosti o možnostech cestovního ruchu a zážitků v přírodě na Jesenicku v rámci Olomouckého kraje - podporou stávajícího TIC ve Vidnavě a spolupráce s Olomouckým krajem i příslušnými sdruženími cestovního ruchu. 
V souladu se smlouvou o poskytnutí dotace a pravidly bude probíhat také aktualizace informací a akcí na portále OK-tourism.cz včetně spolupráce se sdružením CR.
Harmonogram:
1.5. - 30.6.2022 - příprava projektu, návrh plánku města do trhací mapy, grafická příprava a zadání objednávky, výroba
1.7. - 31.8.2022 - rozšíření otvírací doby TIC - nabídky služeb, aktualizace dat na web, sociální sítě, kalendář akcí a portály
1.9. - 30.9.2022 - doplnění kalendáře akcí a dat, aktualizace, pokračování spolupráce s OK a SCR</t>
  </si>
  <si>
    <t>20</t>
  </si>
  <si>
    <t>Mikroregion Plumlovsko</t>
  </si>
  <si>
    <t>Rudé armády 302</t>
  </si>
  <si>
    <t>Plumlov</t>
  </si>
  <si>
    <t>798 03</t>
  </si>
  <si>
    <t>Svazek obcí</t>
  </si>
  <si>
    <t>71201190</t>
  </si>
  <si>
    <t>86-7235760217/0100</t>
  </si>
  <si>
    <t>mikroregionplumlov@volny.cz</t>
  </si>
  <si>
    <t>Jaroslav Střelák</t>
  </si>
  <si>
    <t>Turistické informační centrum Plumlov 2022</t>
  </si>
  <si>
    <t>K rozšíření aktivit TIC  na zámku Plumlov v letních měsících je potřeba navýšit dočasně počet pracovníků, kteří budou zvládat nárůst návštěvníků. Dotace bude použita na úhradu mzdových nákladů v období červen - září 2022.</t>
  </si>
  <si>
    <t>Z dotace budou hrazeny mzdové výdaje a zákonné odvody pracovníků a průvodců TIC Plumlov.</t>
  </si>
  <si>
    <t>Zkvalitnění a rozšíření činnosti sezónního TIC na zámku Plumlov v letní turistické sezóně. V hlavní turistické sezóně červenec a srpen a v červnu a v září bude možné díky finanční pomoci rozšířit činnost TIC, průvodcovskou službu na zámku Plumlov a propagaci akcí. Turistické informační centrum je provozováno ve spolupráci s Klubovým zařízením Plumlov, p.o. a slouží jako vstupní prostor pro návštěvníky zámku Plumlov a okolí Plumlovské přehrady. Z důvodu rozšíření provozní doby TIC Plumlov na počátku, následně v průběhu a poté i na konci letní turistické sezóny, vznikne potřeba navýšení pracovníků TIC a průvodců po zámku Plumlov. V rámci projektu bude využíván objednávkový a rezervační systém i z mobilních zařízení. Systém byl zaveden v minulých letech z projektu. V rámci projektu bude použita dotace na mzdové náklady a zákonné odvody na zajištění provozu turistického informačního centra v rozšířené letní turistické sezóně. Z vlastních zdrojů budou finanční prostředky využity na   doplňkové průvodcovské služby na zámku Plumlov jako jsou osvědčené letní akce - Šermířské víkendy, vernisáže výstav, Pohádkové a noční prohlídky zámku, Dětský karneval na zámku, Zámecké pohádky a pověsti – akce pro MŠ a ZŠ. Návštěvníkům a turistům slouží v prostoru před TIC i bezplatné připojení k Wi-Fi síti. V případě neposkytnutí dotace bude otevírací doba TIC v červnu a září výrazně omezena. Z dotace budou hrazeny mzdové náklady a zákonné odvody pracovníků a průvodců TIC. Pokud nedojde ke zhoršení epidemiologické situacea budou moci být otevřeny hrady a zámky uskuteční se plánované akce, které byly v letech 2020 a 2021 podstatně omezeny nebo se nekonaly vůbec.  V rámci aktivit zámku se konají i různé kulturní programy, které jsou propagací navázány i na TIC Plumlov. V rámci projektu bude zpracován bude minimálně 1 turistický produkt, kdy produktová karta bude odsouhlasena sdružením cestovního ruchu  Střední Morava.</t>
  </si>
  <si>
    <t>Mezinárodní</t>
  </si>
  <si>
    <t>TIC Mikroregion Plumlovsko umístěné na zámku Pluml</t>
  </si>
  <si>
    <t>21</t>
  </si>
  <si>
    <t>Město Jeseník</t>
  </si>
  <si>
    <t>Masarykovo nám. 167/1</t>
  </si>
  <si>
    <t>79001</t>
  </si>
  <si>
    <t>00302724</t>
  </si>
  <si>
    <t>9005-1520841/0100</t>
  </si>
  <si>
    <t>jan.mrosek@mujes.cz</t>
  </si>
  <si>
    <t>Zdeňka Blišťanová</t>
  </si>
  <si>
    <t>Zajištění rozšířené otevírací doby TIC během letní sezony 2022 a školení zaměstnanců TIC</t>
  </si>
  <si>
    <t>Výdaje určeny na posílení personálního zajištění TIC v letních měsících (6-8/2022), a to z důvodu výrazného zvýšení počtu
návštěvníků a také rozšíření otevírací doby TIC. Druhou částí je pak školení na zkvalitnění schopností zaměstnanců TIC.</t>
  </si>
  <si>
    <t>Personální zajištění provozu TIC v letních měsících od června do září a dvě školení pro zaměstnance TIC</t>
  </si>
  <si>
    <t>Informační centrum Jeseník v budově Katovny je TIC, které pokrývá jak město, tak také území Mikroregionu Jesenicko.
Poskytuje základní informace a propagační materiály o městě Jeseník, o Jesenicku, o celých Jeseníkách a polském příhraničí. V TIC
pracuje rodilá polská mluvčí, takže TIC spolupracuje jak s IC na Jesenicku, tak s těmi v polském pohraničí. Zaměstnanci TIC dále aktualizují turistické informace na webu města, pracují s Facebookem a nově také Instagramem, přispívají do měsíčníku Naše město, a to vše s mikroregionálním až regionálním přesahem. TIC spolupracuje v rámci své činnosti (za podpory oddělení strategického rozvoje a cestovního ruchu) s destinačním managementem Jeseníky-Sdružení cestovního ruchu a Euroregion Praděd a s dalšími aktéryv cestovním ruchu. Pracovníci IC se také podílí na tvorbě propagačních materiálů, v letošním roce půjde o aktualizaci dvou městských okruhů Jesenické toulky, ke kterým vznikne také web ve 4 jazykových mutacích, mapa s questingem pro děti. Všechny tyto adalší činnosti musí pracovníci TIC vykonávat celoročně. Vzhledem k tomu, že je návštěvnost TIC v letních měsíčních více než dvojnásobná oproti průměru zbylým měsícům a otevírací doba je rozšířena, pak je třeba posílit personální kapacity v letních měsících, tedy od června do září, aby byla zachována kvalita a rozsah služeb pro návštěvníky TIC. Jedná se o 400 hodin pro brigádníky.
Jak bylo zmíněno pracovníci TIC pracují se sociálními sítěmi, nově také převezmou Instagram města, který se zaměřuje na turisty. K tomuto budou doškoleni v rámci připravovaného školení. Druhá oblast školení pak na něj naváže - bude se věnovat úpravě fotografií pro Instagram a také tvorbě jednoduchých plakátů, a to v grafickém programu Canva.</t>
  </si>
  <si>
    <t>8/2022</t>
  </si>
  <si>
    <t>31.10.2022</t>
  </si>
  <si>
    <t>22</t>
  </si>
  <si>
    <t>Město Zlaté Hory</t>
  </si>
  <si>
    <t>nám. Svobody 80</t>
  </si>
  <si>
    <t>Zlaté Hory</t>
  </si>
  <si>
    <t>79376</t>
  </si>
  <si>
    <t>00296481</t>
  </si>
  <si>
    <t>1848932379/0800</t>
  </si>
  <si>
    <t>jaromir.vopat@zlatehory.cz</t>
  </si>
  <si>
    <t>Rác</t>
  </si>
  <si>
    <t>Rozšíření provozu MIC Zlaté Hory 2022</t>
  </si>
  <si>
    <t>Cílem projektu je udržení rozšířeného víkendového provozu Městského informačního centra ve Zlatých Horách v hlavní turistické
sezóně, odborné vzdělávání pracovníků IC a vytvoření nových propagačních materiálů.</t>
  </si>
  <si>
    <t>Dotace bude využita na úhradu mzdových nákladů rozšířené provozní doby IC ve Zlatých Horách v letní turistické sezóně, odborné vzdělávání zaměstnanců a výrobu propagačních materiálů.</t>
  </si>
  <si>
    <t>Město Zlaté Hory má záměr zachovat stávající víkendový provoz MIC Zlaté Hory v letní turistické sezóně, čímž dojde k udržení vysokého standardu široce využívaných doplňkových služeb pro návštěvníky regionu. Potvrzením tohoto trendu je vysoká návštěvnostMěstského informačního centra ve Zlatých Horách v letních měsících, jehož služeb hojně využívají turisté navštěvující místní turistické cíle (Poštovní štola, Zlatokopecký skanzen, Biskupská kupa, Městské muzeum, Mechové jezírko, Poutní kostel Panny Marie Pomocné atd.) S tím úzce souvisí také podpora zajištění provozu nad rámec běžné celoroční pracovní doby. Dotace bude použita na částečnou úhradu mzdových nákladů, které vzniknou vlivem rozšířeného víkendového provozu MIC Zlaté Hory během hlavní letní turistické sezóny.
Dalším náplní projektu je pokračovat v odborném vzdělávání pracovníků MIC zejména v oblasti IT technologií, marketingu a grafiky. Rozšiřováním jejich kompetencí dochází ke zkvalitnění propagace jednotlivých akcí a regionu, výhodou je také možnost okamžité reakce na různé změny apod. Sekundárním přínosem bude také zefektivnění propagace kulturních a společenských akcí v regionu.
K úspěšné propagaci města Zlaté Hory je taktéž třeba aktualizovat propagační materiály jako letáky a mapy, které napomáhají rozvoji turistického ruchu v naší lokalitě. V rámci projektu dojde k vydání letáků a map nově vyznačených cyklotras v počtu 2000 ks od každého.</t>
  </si>
  <si>
    <t>4/2022</t>
  </si>
  <si>
    <t>23</t>
  </si>
  <si>
    <t>Městské kulturní zařízení Uničov</t>
  </si>
  <si>
    <t>Moravské nám. 1143</t>
  </si>
  <si>
    <t>Uničov</t>
  </si>
  <si>
    <t>78391</t>
  </si>
  <si>
    <t>63729156</t>
  </si>
  <si>
    <t>19-967910207/0100</t>
  </si>
  <si>
    <t>sedlacek@mkzunicov.cz</t>
  </si>
  <si>
    <t>mic@unicov.cz</t>
  </si>
  <si>
    <t>Radim Sedláček</t>
  </si>
  <si>
    <t>Uničov - město živé historie</t>
  </si>
  <si>
    <t>Cílem projektu je zkvalitnění služeb Městského informačního centra rozšířením provozní doby v hlavní turistické sezóně o 450 minut týdně.</t>
  </si>
  <si>
    <t>Dotace bude použita na částečnou úhradu mzdových nákladů brigádníků z řad studentů v měsících červenci a srpnu 2022 (80%) a částečnou úhradu nákladů na realizaci virtuální prohlídky Šatlavy - Muzea vězeňství (20%)</t>
  </si>
  <si>
    <t>Zkvalitnění služeb MIC Uničov bude dosaženo rozšířením provozní doby během hlavní turistické sezóny v měsících červenec a srpen 2022, a to v pracovních dnech od 8:30 hodin do 17:30 hodin a o víkendech od 10:00 hodin do 17:00 hodin bez polední přestávky.Provozní doba bude zajištěna pomocí 2 brigádníků z řad studentů a jedné stálé pracovnice informačního centra.
Počítá se s pomocí 2 studentů, kteří ovládají několik světových jazyků a budou tak nápomocni i při komentovaných prohlídkách
městem, při výstupech na radniční věž, které probíhají několikrát denně, a na dalších akcích pořádaných Městským informačním
centrem. 
Brigádníci budou nápomocni také při prodeji vstupenek na kulturní akce, aktualizaci služeb, lékařské péče, kulturních a
společenských aktivit ve městě a okolí. Úkolem všech pracovníků informačního centra je nejen dobrá reprezentace města Uničova a okolí, ale i propagace celého Olomouckého kraje.
Rozšířením provozní doby MIC přilákáme více turistů do našeho města, seznámíme je s nabídkou atraktivních výletů po Olomouckém kraji s možnostmi ubytování, využití Olomouc region Card apod. 
Na nadcházející turistickou sezónu připravujeme:
- nové webové stránky MKZ Uničov (součástí obsahu stránek bude i Městské informační centrum a jeho aktivity) 
- vizualizace prostor Šatlavy - Muzea vězeňství (virtuální prohlídka - bude součástí nových webových stránek)
- nový propagační materiál (průvodce městem)
- výroba nových vizitek (Mariánský sloup a kostel Nanebevzetí Panny Marie)</t>
  </si>
  <si>
    <t>24</t>
  </si>
  <si>
    <t>Priessnitzovy léčebné lázně a.s.</t>
  </si>
  <si>
    <t>Priessnitzova 299/12</t>
  </si>
  <si>
    <t>45193452</t>
  </si>
  <si>
    <t>423062/0800</t>
  </si>
  <si>
    <t>bracikova@priessnitz.cz</t>
  </si>
  <si>
    <t>Michal Gaube</t>
  </si>
  <si>
    <t>Rozšíření otevírací doby TIC v letní turistické sezoně 2022</t>
  </si>
  <si>
    <t>Zajištění provozu turistického informačního centra v rámci rozšíření otevírací doby v měsících červen-září, ve všedních dnech, víkendech a státních svátcích.</t>
  </si>
  <si>
    <t>Mzdové náklady pro zajištění provozu TIC v hlavní lázeňské sezóně nad rámec běžné provozní doby TIC v měsících červen-září 2022.</t>
  </si>
  <si>
    <t>V rámci zvyšování úrovně poskytovaných služeb TIC, tj. poskytování, vyhledávání, šíření a aktualizování informací o zajímavých
místech, produktech, programech a akcích cestovního ruchu v letních měsících rozšiřujeme provozní dobu TIC. Rozšíření otevírací doby TIC bude řešeno pracovní smlouvou na dobu určitou a dohodami o provedení práce s vybranými uchazeči z řad studentů a sezonních pracovníků.
Při výběru bude přihlíženo na dosavadní zkušenosti uchazečů, znalosti jesenického regionu a okolí, komunikační schopnosti, jazykové znalosti, uživatelskou znalost PC a časovou flexibilitu. Priessnitzovy léčebné lázně a.s. jsou v letní turistické sezoně navštěvovány nejen turisty z České republiky, ale i ze zahraničí. Denně navštíví Priessnitzovy lázně kromě stovek lázeňských klientů a obyvatel regionu také tisíce turistů. V TIC podáváme nejen turistické informace, ale také provozujeme půjčovnu sportovních potřeb, například disků pro venkovní hru Discgolf, holí pro kondiční chůzi Nordic Walking po lázeňskýchstezkách, horských kol, elektrokol a koloběžek. Půjčujeme základní servisní vybavení pro cyklisty v rámci programu Cyklisté vítáni včetně možnosti bezplatného dobíjení elektrokol. Pro turisty také zajišťujeme prodej upomínkových a dárkových předmětů, turistických známek, map, knih a dalších převážně regionálních produktů. Pracovníci TIC také na denní bázi zajišťují aktualizaci informací na webových stránkách lázní a partnerů.
Otevírací doba TIC běžná: Po-Pá 9:00-12:00, 12:30-16:00 (leden-květen, říjen- prosinec)
Otevírací doba TIC rozšířená: Po-Ne 9:00-12:00, 12:30-17:00 ( červen - září) včetně státních svátků</t>
  </si>
  <si>
    <t>TIC Priessnitzovy léčebné lázně a.s.</t>
  </si>
  <si>
    <t>25</t>
  </si>
  <si>
    <t>Městský klub Litovel</t>
  </si>
  <si>
    <t>Nám. Př. Otakara 753/11</t>
  </si>
  <si>
    <t>Litovel</t>
  </si>
  <si>
    <t>78401</t>
  </si>
  <si>
    <t>00849341</t>
  </si>
  <si>
    <t>35-7816970247/0100</t>
  </si>
  <si>
    <t>kolarova@mklitovel.cz</t>
  </si>
  <si>
    <t>TIC@litovel.eu</t>
  </si>
  <si>
    <t>Hana Neumanová</t>
  </si>
  <si>
    <t>Služby TIC Litovel 2022</t>
  </si>
  <si>
    <t>Rozšíření služeb TIC Litovel v turistické sezoně: rozšíření provozní doby TIC Litovel v červenci a srpnu, komentované prohlídky města, prohlídky radniční věže a  muzea harmonik, cyklovyjížďky Litovelským Pomoravím s průvodcem, pěší výlet do okolí.</t>
  </si>
  <si>
    <t>mzdy brigádníků, tisk propagačních materiálů, školení zaměstnanců</t>
  </si>
  <si>
    <t>TIC Litovel zahájilo provoz 1. dubna 2014 a je řádným členem Asociace turistických informačních center. Během roku 2021 jej navštívilo 12 813 turistů.
TIC Litovel je celoročně otevřeno 6 dní v týdnu (po – pá: 9 – 17 hod, so: 9 – 15 hod.) a v případě poskytnutí dotace bude prodloužena provozní doba po – ne: 9 – 17 hod. v červenci a srpnu, a část měsíce  i v červnu a září. Provoz TIC bude zajištěn i brigádníky (studenty středních a vysokých škol) dojde k posílení provozu TIC i v pracovních dnech dalším zaměstnancem.
Jedním z cílů tohoto projektu je představení města Litovel návštěvníkům, kteří mohou využít komentovaných prohlídek města zdarma. V minulosti se nám osvědčily 90 min. prohlídky města v několika termínech v červenci a srpnu (vždy ve středu v 13:30 hod.) zajišťovány průvodci z TIC. Nabízíme cyklovyjížďky Litovelským Pomoravím s průvodcem či pěší výlet s průvodcem. Programy jsou závislé na výši poskytnuté dotace.
Dotaci použijeme i na odborné vzdělávání pro zaměstnance TIC a také vytvoříme tištěný propagační leták.
TIC umístilo banner Olomouckého kraje a Střední Moravy/Jeseníky – Sdružení cestovního ruchu na web informačního centra. Více na: https://www.litovel.eu/redakce/index.php?slozka=89850&amp;xuser=650787796324315282&amp;lanG=cs
TIC nabízíinformace o městě a celém Mikroregionu Litovelsko, o naučných stezkách a cyklotrasách, o kulturních a sportovních akcích, o ubytování a stravování. Prodává dlouhodobé jízdenky IDSOK spol. Arriva autobusy, vstupenky Ticketstream, Moravského divadla Olomouc a Městského klubu Litovel. 
Nabízí propagační materiály Olomouckého kraje, prodává Olomouc region card, tur. známky a vizitky a regionální potraviny a suvenýry (Pivovar Litovel, Brazzale Moravia, keramika Hrachovinová, bronzové šperky J. Tomance, káva Sacer Gape…).
TIC nabízí úschovnu zavazadel i kol v rámci projektu Cyklisté vítáni -zapůjčení cyklo nářadí, veřejný internet, kopírovací služby,   průvodcovské služby, půjčuje disky k DiscGolfParku Smetanovy sady v Litovli.</t>
  </si>
  <si>
    <t>TIC poskytuje WI-FI připojení/hotspot pro návštěvníky 
TIC zveřejňuje informace na sociálních sítích 
TIC nabízí vybavení pro turisty (např. zapůjčení cyklo nářadí, půjčení sportovních potřeb, atd.)</t>
  </si>
  <si>
    <t>26</t>
  </si>
  <si>
    <t>Statutární město Prostějov</t>
  </si>
  <si>
    <t>nám. T. G. Masaryka 130/14</t>
  </si>
  <si>
    <t>79601</t>
  </si>
  <si>
    <t>00288659</t>
  </si>
  <si>
    <t>94-28228701/0710</t>
  </si>
  <si>
    <t>veronika.barakova@prostejov.eu</t>
  </si>
  <si>
    <t>jana.gaborova@prostejov.eu</t>
  </si>
  <si>
    <t>František Jura</t>
  </si>
  <si>
    <t>Podpora průvodcovských služeb TIC</t>
  </si>
  <si>
    <t>Cílem projektu je navýšení četnosti prohlídek a rozšíření prohlídkových okruhů během turistické sezóny. V roce 2022 bude přidán nový prohlídkový okruh-Národní dům a městské divadlo. Nadále pokračuje spolupráce se SOŠPO-studenty oboru cestovní ruch.</t>
  </si>
  <si>
    <t>- pokrytí mzdových nákladů při zaměstnávání studentů SOŠPO Prostějov
- provoz TIC v rámci rozšířené otevírací doby nad rámec běžné pracovní doby
- tvorba propagačních materiálů a informačních panelů
- nový turistický produkt</t>
  </si>
  <si>
    <t>Projekt řeší navýšení četnosti prohlídek a rozšíření prohlídkových okruhů během turistické sezóny. Turistické informační centrum v Prostějově (dále jen TIC) nabízí návštěvníkům v období od dubna do října (včetně) rozšířenou otevírací dobu. V uvedeném období je TIC turistům k dispozici i v sobotu, a to od 8:00 do 12:00. V rámci rozšířené otevírací doby nabízí TIC v Prostějově prohlídky radniční věže, přičemž prohlídky si zájemci mohou rezervovat na bezplatné kontaktní lince TIC. Prohlídky radniční věže,mimo července a srpna, probíhají po telefonické domluvě kdykoliv během provozní doby TIC. Během měsíců července a srpna je pak nabídka prohlídkových okruhů rozšířena o historické centrum města, kostel Povýšení svatého kříže, budovu prostějovské radnice,okruh prostějovskými židovskými památkami. V letošním roce bude přidán nový prohlídkový okruh - Národní dům a městské divadlo. Prohlídka bude zahrnovat interiéry divadelních a spolkových prostor této secesní národní kulturní památky.
V období prázdnin jsou prohlídky radniční věže nabízeny od pondělí do neděle, vždy nejméně třikrát denně s pevně stanoveným časem prohlídky. Historické centrum města, kostel Povýšení svatého kříže, okruh židovskými památkami a prohlídku Národního domu, si pak návštěvníci budou moci prohlédnout dle stanoveného harmonogramu v průběhu prázdnin každou sobotu a neděli v odpoledních hodinách.
Na personálním zajištění prohlídek, včetně nového okruhu, spolupracuje TIC v Prostějově, resp. Magistrát města Prostějova, se Střední odbornou školou podnikání a obchodu. Studenti oboru Marketing turismu a wellness služby tak získávají cenné zkušenosti pro svoji budoucí profesní dráhu a zároveň dochází k rozšíření otevírací doby a nabídky prohlídek TIC.</t>
  </si>
  <si>
    <t>stornována</t>
  </si>
  <si>
    <t>27</t>
  </si>
  <si>
    <t>Sluňákov - centrum ekologických aktivit města Olomouce, o.p.s.</t>
  </si>
  <si>
    <t>Skrbeňská 669/70</t>
  </si>
  <si>
    <t>Horka nad Moravou</t>
  </si>
  <si>
    <t>78335</t>
  </si>
  <si>
    <t>27784525</t>
  </si>
  <si>
    <t>2581594001/5500</t>
  </si>
  <si>
    <t>martina.andryskova.paluchova@slunakov.cz</t>
  </si>
  <si>
    <t>Michal Bartoś, Ph.D.</t>
  </si>
  <si>
    <t>AKTIVITY INFORMAČNÍHO CENTRA DŮM PŘÍRODY LITOVELSKÉHO POMORAVÍ</t>
  </si>
  <si>
    <t>Podpora umožní zvýšení informovanosti o nabídce volnočasových aktivit a turistických cílů v Ol.kraji. Kromě provozu a propagace zajistíme prohlídky s průvodcem, programy pro různé cílové skupiny a tech. zázemí pro cyklisty. (rozšíření otevírací doby)</t>
  </si>
  <si>
    <t>Mzdové výdaje, materiál na zabezpečení akcí, kancelářský, výtvarný a tvořivý materiál, provozní výdaje a propagace aktivit, lektorné, ochr./dez. prostředky a pomůcky, propagace, tisk a reklama, odborné vzdělávání, provozní služby a jiné služby.</t>
  </si>
  <si>
    <t>V TIC Dům přírody Litovelského Pomoraví i v další sezoně nabídneme turistům a návštěvníkům informace o oblasti Hané a regionu Střední Moravy, prohlídky areálu, speciální akce, včetně nových programů pro různé cílové skupiny atd. Cyklistům poskytujeme zázemí, půjčujeme nářadí a dáváme tipy na přírodní, kulturní a technické zajímavosti. V obchůdku prodáváme regionální produkty, turistické známky, pohledy, upomínkové předměty, a také drobné občerstvení. Návštěvníci mohou využít bezbariérové zázemí nízkoenergetického domu – toalety a posezení na terase, nakoupit drobné občerstvení. 
Společně s areálem domu přírody provozujeme Informační centrum CHKO Litovelského Pomoraví v přestavěné hájence na Šargouně u Litovle, kde probíhají některé akce projektu.
Aktivita 1) Otevírací doba a aktivity TIC vyplývající ze smlouvy - rozšíření otvírací doby, poskytování služeb TIC
Aktivita 2) Pomůcky a programy pro skupiny se zdravotním znevýhodněním - zajištění dalších služeb pro turisty
Aktivita 3)  Workshopy Hliněné pece a proutěné výplety
Aktivita 4) Nabídka programů informačního centra pro individuální návštěvníky - samostatné vstupy do uzavřených objektů areálu domu přírody, aktivity, hry a pomůcky pro individuální návštěvníky
Aktivita 5) Nabídka programů informačního centra pro organizované skupiny - komentované prohlídky galerie v přírodě
Aktivita 6) Speciální akce v Domu Přírody Litovelského Pomoraví - organizované veřejné akce, výstavy, vše ve spolupráci s dobrovolníky a studenty
Aktivita 7) Systematická komunikace a propagace Informačního centra - zajištění kvalitních komunikačních kanálů, tvorba nových informačních materiálů, digitální marketing a soc. sítě, virtuální prohlídka a úprava webových stránek
Aktivita 8) Další vzdělávání pracovníků informačního centra - rozvoj lidských zdrojů
Jednotlivé aktivity na sebe časově nenavazují a budou realizovány v průběhu celé doby trvání projektu.</t>
  </si>
  <si>
    <t>Horka nad Moravou
Horka nad Moravou</t>
  </si>
  <si>
    <t>28</t>
  </si>
  <si>
    <t>Zatím neurčeno</t>
  </si>
  <si>
    <t>katarina.zuntychova@slunakov.cz</t>
  </si>
  <si>
    <t>Michal Bartoš, Ph.D.</t>
  </si>
  <si>
    <t>Podpora umožní zvýšení informovanosti o nabídce volnočasových aktivit a turistických cílů v Ol.kraji. Kromě provozu a propagace
zajistíme prohlídky s průvodcem, programy pro různé cílové skupiny a tech. zázemí pro cyklisty. (rozšíření otevírací doby)</t>
  </si>
  <si>
    <t>V TIC Dům přírody Litovelského Pomoraví i v další sezoně nabídneme turistům a návštěvníkům informace o oblasti Hané a regionu Střední Moravy, prohlídky areálu, speciální akce, včetně nových programů pro různé cílové skupiny atd. Cyklistům poskytujeme zázemí, půjčujeme nářadí a dáváme tipy na přírodní, kulturní a technické zajímavosti. V obchůdku prodáváme regionální produkty, turistické známky, pohledy, upomínkové předměty, a také drobné občerstvení. Návštěvníci mohou využít bezbariérové zázemí nízkoenergetického domu – toalety a posezení na terase, nakoupit drobné občerstvení.
Společně s areálem domu přírody provozujeme Informační centrum CHKO Litovelského Pomoraví v přestavěné hájence na Šargouně u Litovle, kde probíhají některé akce projektu.
Aktivita 1) Otevírací doba a aktivity TIC vyplývající ze smlouvy - rozšíření otvírací doby, poskytování služeb TIC
Aktivita 2) Pomůcky a programy pro skupiny se zdravotním znevýhodněním - zajištění dalších služeb pro turisty
Aktivita 3) Workshopy Hliněné pece a proutěné výplety
Aktivita 4) Nabídka programů informačního centra pro individuální návštěvníky - samostatné vstupy do uzavřených objektů areálu domu přírody, aktivity, hry a pomůcky pro individuální návštěvníky
Aktivita 5) Nabídka programů informačního centra pro organizované skupiny - komentované prohlídky galerie v přírodě
Aktivita 6) Speciální akce v Domu Přírody Litovelského Pomoraví - organizované veřejné akce, výstavy, vše ve spolupráci s
dobrovolníky a studenty
Aktivita 7) Systematická komunikace a propagace Informačního centra - zajištění kvalitních komunikačních kanálů, tvorba nových
informačních materiálů, digitální marketing a soc. sítě, virtuální prohlídka a úprava webových stránek
Aktivita 8) Další vzdělávání pracovníků informačního centra - rozvoj lidských zdrojů
Jednotlivé aktivity na sebe časově nenavazují a budou realizovány v průběhu celé doby trvání projektu.</t>
  </si>
  <si>
    <t>HORKA NAD MORAVOU</t>
  </si>
  <si>
    <t>29</t>
  </si>
  <si>
    <t>Obec Loučná nad Desnou</t>
  </si>
  <si>
    <t>Loučná nad Desnou 57</t>
  </si>
  <si>
    <t>Loučná nad Desnou</t>
  </si>
  <si>
    <t>78811</t>
  </si>
  <si>
    <t>00302953</t>
  </si>
  <si>
    <t>273704126/0300</t>
  </si>
  <si>
    <t>starostka@loucna-nad-desnou.cz</t>
  </si>
  <si>
    <t>Petra Harazímová</t>
  </si>
  <si>
    <t>TIC Loučná nad Desnou</t>
  </si>
  <si>
    <t>Podpora turistického informačního centra obce Loučná nad Desnou.</t>
  </si>
  <si>
    <t>- grafické zpracování informačních materiálů o obci
- tisk informačních materiálů o obci</t>
  </si>
  <si>
    <t>Turistické informační centrum v naší obci Loučná nad Desnou je velmi vytíženě a vzhledem k tomu, že zde máme velké množství atraktivit, tak je toto naše IC vytížené každý rok více a více.
V obci máme tyto atraktivity: Dlouhé stráně, Švýcárna, Vřesová Studánka, Červenohorské sedlo, Kurzovní chata atd. a navíc mnoho lyžařských areálů. Zároveň v současné době máme cca 3 500 turistických lůžek v obci, celkově tedy v letním a zimním období obec každý den navštíví odhadem cca 6 000 - 10 000 turistů.
Byli bychom rádi, kdybychom pro turisty pro letošní rok mohli připravit propagační materiály o naší obci. Mezi tyto propagační materiály by spadaly:
- trhací mapa obce (včetně turisticky atraktivních míst), kdy její součástí na druhé straně jsou i popsány turisticky atraktivní místa (vždy fotka daného místa + popis dané atraktivity, aby turisté věděli, čím je místo atraktivní)
- informační letáky o obci (zpracování informačních materiálů o obci a jejich důležitých místech - historie, současnost, atraktivity)
- online propagační materiály o obci - na webové stránky icloucna.cz + facebook a instagram IC Loučná nad Desnou.</t>
  </si>
  <si>
    <t>Ano</t>
  </si>
  <si>
    <t>Ne</t>
  </si>
  <si>
    <t>Do 10 000</t>
  </si>
  <si>
    <t>Nad 10 000</t>
  </si>
  <si>
    <t xml:space="preserve">Rozhoduje </t>
  </si>
  <si>
    <t>ZOK</t>
  </si>
  <si>
    <t xml:space="preserve">ROK </t>
  </si>
  <si>
    <t xml:space="preserve">Rozdílné hodnocení z důvodu nulového bodového zisku v rámci kritéria B1. Vzhledem k povaze a potenciálu akce doporučují hodnotitelé uvedený návrh. </t>
  </si>
  <si>
    <t xml:space="preserve">Rozdílné hodnocení z důvodu nulového bodového zisku v rámci kritéria A2. Vzhledem k povaze a potenciálu akce doporučují hodnotitelé uvedený návrh. </t>
  </si>
  <si>
    <t xml:space="preserve">Rozdílné hodnocení z důvodu nulového bodového zisku v rámci kritérií A1, A2, A4 a A6. Vzhledem k povaze a potenciálu akce doporučují hodnotitelé uvedený návrh. </t>
  </si>
  <si>
    <t xml:space="preserve">Rozdílné hodnocení z důvodu nulového bodového zisku v rámci kritérií A1, A2, A5 a A6. Vzhledem k povaze a potenciálu akce doporučují hodnotitelé uvedený návrh. </t>
  </si>
  <si>
    <t xml:space="preserve">Odůvodnění nevyhovění žádosti </t>
  </si>
  <si>
    <t>Nevyhovění žádosti z důvodu vyčerpání limitu de minimis.</t>
  </si>
  <si>
    <t xml:space="preserve">ZOK </t>
  </si>
  <si>
    <t xml:space="preserve">Rozdílné hodnocení z důvodu nulového bodového zisku v rámci kritérií B1. Vzhledem k povaze a potenciálu akce doporučují hodnotitelé uvedený návrh. </t>
  </si>
  <si>
    <t xml:space="preserve">Rozdílné hodnocení z důvodu nulového bodového zisku v rámci kritéria A1 a A6. Vzhledem k povaze a potenciálu akce doporučují hodnotitelé uvedený návrh. </t>
  </si>
  <si>
    <t xml:space="preserve">Rozdílné hodnocení z důvodu nulového bodového zisku v rámci kritéria A2 a A3. Vzhledem k povaze a potenciálu akce doporučují hodnotitelé uvedený návrh. </t>
  </si>
  <si>
    <t xml:space="preserve">Rozdílné hodnocení z důvodu nulového bodového zisku v rámci kritéria A4 a A6. Vzhledem k povaze a potenciálu akce doporučují hodnotitelé uvedený návrh. </t>
  </si>
  <si>
    <t xml:space="preserve">Rozdílné hodnocení z důvodu nulového bodového zisku v rámci kritéria A2 a A6. Vzhledem k povaze a potenciálu akce doporučují hodnotitelé uvedený návrh. </t>
  </si>
  <si>
    <t xml:space="preserve">Rozdílné hodnocení z důvodu nižšího bodového zisku v rámci kritérií B. Vzhledem k povaze a potenciálu akce doporučují hodnotitelé uvedený návrh.  </t>
  </si>
  <si>
    <t>pův. 18 000</t>
  </si>
  <si>
    <t>pův. 15 000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</si>
</sst>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 &quot;Kč&quot;"/>
    <numFmt numFmtId="165" formatCode="#,##0.000000"/>
  </numFmts>
  <fonts count="28" x14ac:knownFonts="1">
    <font>
      <sz val="11"/>
      <color theme="1"/>
      <name val="Calibri"/>
      <family val="2"/>
      <charset val="238"/>
      <scheme val="minor"/>
    </font>
    <font>
      <b/>
      <sz val="8"/>
      <name val="Tahoma"/>
      <family val="2"/>
      <charset val="238"/>
    </font>
    <font>
      <b/>
      <sz val="10"/>
      <name val="Arial"/>
      <family val="2"/>
      <charset val="238"/>
    </font>
    <font>
      <sz val="8"/>
      <name val="Tahoma"/>
      <family val="2"/>
      <charset val="238"/>
    </font>
    <font>
      <sz val="11"/>
      <color indexed="9"/>
      <name val="Calibri"/>
      <family val="2"/>
      <charset val="238"/>
    </font>
    <font>
      <sz val="11"/>
      <color theme="0"/>
      <name val="Calibri"/>
      <family val="2"/>
      <charset val="238"/>
      <scheme val="minor"/>
    </font>
    <font>
      <b/>
      <sz val="11"/>
      <color theme="1"/>
      <name val="Calibri"/>
      <family val="2"/>
      <charset val="238"/>
      <scheme val="minor"/>
    </font>
    <font>
      <sz val="11"/>
      <color rgb="FFFF0000"/>
      <name val="Calibri"/>
      <family val="2"/>
      <charset val="238"/>
      <scheme val="minor"/>
    </font>
    <font>
      <b/>
      <sz val="11"/>
      <color rgb="FFFF0000"/>
      <name val="Calibri"/>
      <family val="2"/>
      <charset val="238"/>
      <scheme val="minor"/>
    </font>
    <font>
      <b/>
      <sz val="11"/>
      <color rgb="FF0070C0"/>
      <name val="Calibri"/>
      <family val="2"/>
      <charset val="238"/>
      <scheme val="minor"/>
    </font>
    <font>
      <sz val="11"/>
      <name val="Calibri"/>
      <family val="2"/>
      <charset val="238"/>
      <scheme val="minor"/>
    </font>
    <font>
      <i/>
      <sz val="11"/>
      <name val="Calibri"/>
      <family val="2"/>
      <charset val="238"/>
      <scheme val="minor"/>
    </font>
    <font>
      <sz val="8"/>
      <name val="Calibri"/>
      <family val="2"/>
      <charset val="238"/>
      <scheme val="minor"/>
    </font>
    <font>
      <b/>
      <sz val="8"/>
      <color theme="1"/>
      <name val="Tahoma"/>
      <family val="2"/>
      <charset val="238"/>
    </font>
    <font>
      <sz val="8"/>
      <color theme="1"/>
      <name val="Tahoma"/>
      <family val="2"/>
      <charset val="238"/>
    </font>
    <font>
      <b/>
      <sz val="11"/>
      <name val="Calibri"/>
      <family val="2"/>
      <charset val="238"/>
      <scheme val="minor"/>
    </font>
    <font>
      <sz val="11"/>
      <color rgb="FFFF0000"/>
      <name val="Calibri"/>
      <family val="2"/>
      <charset val="238"/>
    </font>
    <font>
      <sz val="11"/>
      <color theme="1"/>
      <name val="Calibri"/>
      <family val="2"/>
      <charset val="238"/>
      <scheme val="minor"/>
    </font>
    <font>
      <b/>
      <sz val="8"/>
      <color theme="0"/>
      <name val="Tahoma"/>
      <family val="2"/>
      <charset val="238"/>
    </font>
    <font>
      <b/>
      <sz val="10"/>
      <name val="Tahoma"/>
      <family val="2"/>
      <charset val="238"/>
    </font>
    <font>
      <sz val="11"/>
      <color theme="0"/>
      <name val="Calibri"/>
      <family val="2"/>
      <charset val="238"/>
    </font>
    <font>
      <b/>
      <sz val="9"/>
      <color theme="1"/>
      <name val="Tahoma"/>
      <family val="2"/>
      <charset val="238"/>
    </font>
    <font>
      <sz val="9"/>
      <color indexed="81"/>
      <name val="Tahoma"/>
      <family val="2"/>
      <charset val="238"/>
    </font>
    <font>
      <b/>
      <sz val="9"/>
      <color indexed="81"/>
      <name val="Tahoma"/>
      <family val="2"/>
      <charset val="238"/>
    </font>
    <font>
      <b/>
      <sz val="8"/>
      <color rgb="FFFF0000"/>
      <name val="Tahoma"/>
      <family val="2"/>
      <charset val="238"/>
    </font>
    <font>
      <sz val="10"/>
      <name val="Calibri"/>
      <family val="2"/>
      <charset val="238"/>
      <scheme val="minor"/>
    </font>
    <font>
      <sz val="10"/>
      <color theme="1"/>
      <name val="Calibri"/>
      <family val="2"/>
      <charset val="238"/>
      <scheme val="minor"/>
    </font>
    <font>
      <sz val="8"/>
      <color rgb="FFFF0000"/>
      <name val="Tahoma"/>
      <family val="2"/>
      <charset val="238"/>
    </font>
  </fonts>
  <fills count="11">
    <fill>
      <patternFill patternType="none"/>
    </fill>
    <fill>
      <patternFill patternType="gray125"/>
    </fill>
    <fill>
      <patternFill patternType="solid">
        <fgColor theme="6" tint="0.59999389629810485"/>
        <bgColor indexed="64"/>
      </patternFill>
    </fill>
    <fill>
      <patternFill patternType="solid">
        <fgColor theme="5" tint="0.59999389629810485"/>
        <bgColor indexed="64"/>
      </patternFill>
    </fill>
    <fill>
      <patternFill patternType="solid">
        <fgColor theme="0"/>
        <bgColor indexed="64"/>
      </patternFill>
    </fill>
    <fill>
      <patternFill patternType="solid">
        <fgColor rgb="FFFFFF66"/>
        <bgColor indexed="64"/>
      </patternFill>
    </fill>
    <fill>
      <patternFill patternType="solid">
        <fgColor theme="9" tint="0.79998168889431442"/>
        <bgColor indexed="64"/>
      </patternFill>
    </fill>
    <fill>
      <patternFill patternType="solid">
        <fgColor rgb="FFFFFFCC"/>
        <bgColor indexed="64"/>
      </patternFill>
    </fill>
    <fill>
      <patternFill patternType="solid">
        <fgColor theme="7" tint="0.59999389629810485"/>
        <bgColor indexed="64"/>
      </patternFill>
    </fill>
    <fill>
      <patternFill patternType="solid">
        <fgColor rgb="FF00B0F0"/>
        <bgColor indexed="64"/>
      </patternFill>
    </fill>
    <fill>
      <patternFill patternType="solid">
        <fgColor rgb="FFFFFF00"/>
        <bgColor indexed="64"/>
      </patternFill>
    </fill>
  </fills>
  <borders count="52">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top style="thin">
        <color indexed="64"/>
      </top>
      <bottom style="thin">
        <color indexed="64"/>
      </bottom>
      <diagonal/>
    </border>
    <border>
      <left/>
      <right style="medium">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14996795556505021"/>
      </left>
      <right style="medium">
        <color auto="1"/>
      </right>
      <top style="thin">
        <color indexed="64"/>
      </top>
      <bottom style="thin">
        <color indexed="64"/>
      </bottom>
      <diagonal/>
    </border>
    <border>
      <left style="medium">
        <color indexed="64"/>
      </left>
      <right style="thin">
        <color theme="0" tint="-0.14996795556505021"/>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style="thin">
        <color indexed="64"/>
      </top>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theme="0" tint="-0.34998626667073579"/>
      </right>
      <top/>
      <bottom style="thin">
        <color indexed="64"/>
      </bottom>
      <diagonal/>
    </border>
    <border>
      <left style="thin">
        <color theme="0" tint="-0.34998626667073579"/>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9" fontId="17" fillId="0" borderId="0" applyFont="0" applyFill="0" applyBorder="0" applyAlignment="0" applyProtection="0"/>
  </cellStyleXfs>
  <cellXfs count="359">
    <xf numFmtId="0" fontId="0" fillId="0" borderId="0" xfId="0"/>
    <xf numFmtId="0" fontId="1" fillId="0" borderId="1" xfId="0" applyFont="1" applyFill="1" applyBorder="1" applyAlignment="1">
      <alignment horizontal="center" vertical="center" wrapText="1"/>
    </xf>
    <xf numFmtId="0" fontId="0" fillId="0" borderId="0" xfId="0" applyBorder="1"/>
    <xf numFmtId="0" fontId="0" fillId="0" borderId="0" xfId="0" applyAlignment="1">
      <alignment vertical="center" wrapText="1"/>
    </xf>
    <xf numFmtId="0" fontId="0" fillId="0" borderId="0" xfId="0" applyBorder="1" applyAlignment="1">
      <alignment vertical="top" wrapText="1"/>
    </xf>
    <xf numFmtId="0" fontId="0" fillId="0" borderId="0" xfId="0" applyAlignment="1">
      <alignment vertical="top" wrapText="1"/>
    </xf>
    <xf numFmtId="164" fontId="0" fillId="0" borderId="0" xfId="0" applyNumberFormat="1"/>
    <xf numFmtId="164" fontId="0" fillId="0" borderId="0" xfId="0" applyNumberFormat="1" applyAlignment="1">
      <alignment wrapText="1"/>
    </xf>
    <xf numFmtId="0" fontId="1" fillId="0" borderId="3" xfId="0" applyFont="1" applyFill="1" applyBorder="1" applyAlignment="1">
      <alignment horizontal="centerContinuous" wrapText="1"/>
    </xf>
    <xf numFmtId="0" fontId="1" fillId="0" borderId="2" xfId="0" applyFont="1" applyFill="1" applyBorder="1" applyAlignment="1">
      <alignment horizontal="centerContinuous" vertical="center" wrapText="1"/>
    </xf>
    <xf numFmtId="0" fontId="1" fillId="0" borderId="3" xfId="0" applyFont="1" applyFill="1" applyBorder="1" applyAlignment="1">
      <alignment horizontal="centerContinuous" vertical="center" wrapText="1"/>
    </xf>
    <xf numFmtId="0" fontId="1" fillId="0" borderId="2" xfId="0" applyFont="1" applyFill="1" applyBorder="1" applyAlignment="1">
      <alignment horizontal="centerContinuous" wrapText="1"/>
    </xf>
    <xf numFmtId="0" fontId="1" fillId="0" borderId="4" xfId="0" applyFont="1" applyFill="1" applyBorder="1" applyAlignment="1">
      <alignment horizontal="centerContinuous" wrapText="1"/>
    </xf>
    <xf numFmtId="0" fontId="1" fillId="0" borderId="0" xfId="0" applyFont="1" applyAlignment="1">
      <alignment horizontal="center" vertical="center" wrapText="1"/>
    </xf>
    <xf numFmtId="0" fontId="1" fillId="0" borderId="11" xfId="0" applyFont="1" applyFill="1" applyBorder="1" applyAlignment="1">
      <alignment horizontal="centerContinuous" vertical="center" wrapText="1"/>
    </xf>
    <xf numFmtId="0" fontId="1" fillId="0" borderId="11" xfId="0" applyFont="1" applyFill="1" applyBorder="1" applyAlignment="1">
      <alignment horizontal="centerContinuous" wrapText="1"/>
    </xf>
    <xf numFmtId="0" fontId="3" fillId="0" borderId="0" xfId="0" applyFont="1" applyAlignment="1">
      <alignment horizontal="center" vertical="top"/>
    </xf>
    <xf numFmtId="0" fontId="3" fillId="0" borderId="0" xfId="0" applyFont="1"/>
    <xf numFmtId="0" fontId="0" fillId="0" borderId="0" xfId="0" applyAlignment="1">
      <alignment horizontal="center"/>
    </xf>
    <xf numFmtId="164" fontId="1" fillId="0" borderId="2" xfId="0" applyNumberFormat="1" applyFont="1" applyFill="1" applyBorder="1" applyAlignment="1">
      <alignment horizontal="centerContinuous" wrapText="1"/>
    </xf>
    <xf numFmtId="164" fontId="1" fillId="0" borderId="3" xfId="0" applyNumberFormat="1" applyFont="1" applyFill="1" applyBorder="1" applyAlignment="1">
      <alignment horizontal="centerContinuous" wrapText="1"/>
    </xf>
    <xf numFmtId="164" fontId="1" fillId="0" borderId="11" xfId="0" applyNumberFormat="1" applyFont="1" applyFill="1" applyBorder="1" applyAlignment="1">
      <alignment horizontal="centerContinuous" wrapText="1"/>
    </xf>
    <xf numFmtId="0" fontId="1" fillId="0" borderId="9" xfId="0" applyFont="1" applyFill="1" applyBorder="1" applyAlignment="1">
      <alignment horizontal="centerContinuous" wrapText="1"/>
    </xf>
    <xf numFmtId="0" fontId="6" fillId="0" borderId="0" xfId="0" applyFont="1" applyBorder="1" applyAlignment="1">
      <alignment vertical="top" wrapText="1"/>
    </xf>
    <xf numFmtId="0" fontId="1" fillId="0" borderId="0" xfId="0" applyFont="1" applyFill="1" applyAlignment="1">
      <alignment vertical="center"/>
    </xf>
    <xf numFmtId="0" fontId="0" fillId="0" borderId="0" xfId="0" applyAlignment="1">
      <alignment vertical="center"/>
    </xf>
    <xf numFmtId="0" fontId="9" fillId="0" borderId="0" xfId="0" applyFont="1"/>
    <xf numFmtId="0" fontId="1" fillId="0" borderId="7" xfId="0" applyFont="1" applyBorder="1" applyAlignment="1">
      <alignment horizontal="center" vertical="center" wrapText="1"/>
    </xf>
    <xf numFmtId="0" fontId="4" fillId="4" borderId="0" xfId="0" applyFont="1" applyFill="1"/>
    <xf numFmtId="0" fontId="5" fillId="4" borderId="0" xfId="0" applyFont="1" applyFill="1"/>
    <xf numFmtId="0" fontId="1" fillId="0" borderId="2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18" xfId="0" applyFont="1" applyBorder="1" applyAlignment="1">
      <alignment horizontal="center" vertical="center" wrapText="1"/>
    </xf>
    <xf numFmtId="0" fontId="1" fillId="0" borderId="20" xfId="0" applyFont="1" applyBorder="1" applyAlignment="1">
      <alignment horizontal="center" vertical="center" wrapText="1"/>
    </xf>
    <xf numFmtId="0" fontId="1" fillId="4" borderId="19" xfId="0" applyFont="1" applyFill="1" applyBorder="1" applyAlignment="1">
      <alignment horizontal="center" wrapText="1"/>
    </xf>
    <xf numFmtId="0" fontId="1" fillId="4" borderId="17" xfId="0" applyFont="1" applyFill="1" applyBorder="1" applyAlignment="1">
      <alignment horizontal="center" wrapText="1"/>
    </xf>
    <xf numFmtId="0" fontId="1" fillId="4" borderId="1" xfId="0" applyFont="1" applyFill="1" applyBorder="1" applyAlignment="1">
      <alignment horizontal="left" vertical="center" wrapText="1"/>
    </xf>
    <xf numFmtId="0" fontId="3" fillId="4" borderId="11" xfId="0" applyFont="1" applyFill="1" applyBorder="1" applyAlignment="1">
      <alignment horizontal="left" vertical="center" wrapText="1"/>
    </xf>
    <xf numFmtId="0" fontId="0" fillId="0" borderId="0" xfId="0" applyFont="1"/>
    <xf numFmtId="0" fontId="1" fillId="4" borderId="21" xfId="0" applyFont="1" applyFill="1" applyBorder="1" applyAlignment="1">
      <alignment horizontal="center" vertical="center" wrapText="1"/>
    </xf>
    <xf numFmtId="0" fontId="1" fillId="4" borderId="26" xfId="0" applyFont="1" applyFill="1" applyBorder="1" applyAlignment="1">
      <alignment horizontal="center" wrapText="1"/>
    </xf>
    <xf numFmtId="0" fontId="1" fillId="5" borderId="25" xfId="0" applyFont="1" applyFill="1" applyBorder="1" applyAlignment="1">
      <alignment horizontal="center" vertical="center" wrapText="1"/>
    </xf>
    <xf numFmtId="0" fontId="1" fillId="5" borderId="24" xfId="0" applyFont="1" applyFill="1" applyBorder="1" applyAlignment="1">
      <alignment horizontal="center" vertical="center" wrapText="1"/>
    </xf>
    <xf numFmtId="0" fontId="1" fillId="5" borderId="20" xfId="0" applyFont="1" applyFill="1" applyBorder="1" applyAlignment="1">
      <alignment horizontal="center" vertical="center" wrapText="1"/>
    </xf>
    <xf numFmtId="0" fontId="3" fillId="5" borderId="7" xfId="0" applyFont="1" applyFill="1" applyBorder="1" applyAlignment="1">
      <alignment horizontal="center" vertical="center" wrapText="1"/>
    </xf>
    <xf numFmtId="0" fontId="3" fillId="5" borderId="7" xfId="0" applyFont="1" applyFill="1" applyBorder="1" applyAlignment="1">
      <alignment horizontal="center" vertical="center"/>
    </xf>
    <xf numFmtId="9" fontId="6" fillId="0" borderId="0" xfId="0" applyNumberFormat="1" applyFont="1" applyFill="1" applyBorder="1" applyAlignment="1">
      <alignment horizontal="center" vertical="center"/>
    </xf>
    <xf numFmtId="9" fontId="11" fillId="0" borderId="0" xfId="0" applyNumberFormat="1" applyFont="1" applyFill="1" applyBorder="1" applyAlignment="1">
      <alignment horizontal="center" vertical="center"/>
    </xf>
    <xf numFmtId="9" fontId="15" fillId="0" borderId="0" xfId="0" applyNumberFormat="1" applyFont="1" applyFill="1" applyBorder="1" applyAlignment="1">
      <alignment horizontal="center" vertical="center"/>
    </xf>
    <xf numFmtId="9" fontId="3" fillId="4" borderId="1" xfId="0" applyNumberFormat="1" applyFont="1" applyFill="1" applyBorder="1" applyAlignment="1">
      <alignment horizontal="centerContinuous" vertical="top" wrapText="1"/>
    </xf>
    <xf numFmtId="9" fontId="3" fillId="4" borderId="1" xfId="0" applyNumberFormat="1" applyFont="1" applyFill="1" applyBorder="1" applyAlignment="1">
      <alignment horizontal="center" vertical="top" wrapText="1"/>
    </xf>
    <xf numFmtId="0" fontId="0" fillId="0" borderId="0" xfId="0" applyFill="1" applyBorder="1" applyAlignment="1">
      <alignment vertical="center" wrapText="1"/>
    </xf>
    <xf numFmtId="0" fontId="0" fillId="0" borderId="0" xfId="0" applyFill="1" applyBorder="1" applyAlignment="1">
      <alignment horizontal="left" vertical="top" wrapText="1"/>
    </xf>
    <xf numFmtId="0" fontId="8" fillId="0" borderId="27" xfId="0" applyFont="1" applyBorder="1" applyAlignment="1">
      <alignment horizontal="center" vertical="center" wrapText="1"/>
    </xf>
    <xf numFmtId="0" fontId="0" fillId="0" borderId="0" xfId="0" applyFill="1" applyBorder="1"/>
    <xf numFmtId="0" fontId="0" fillId="0" borderId="0" xfId="0" applyBorder="1" applyAlignment="1">
      <alignment horizontal="center" vertical="center"/>
    </xf>
    <xf numFmtId="14" fontId="0" fillId="0" borderId="0" xfId="0" applyNumberFormat="1" applyBorder="1" applyAlignment="1">
      <alignment horizontal="center" vertical="center"/>
    </xf>
    <xf numFmtId="0" fontId="6" fillId="0" borderId="0" xfId="0" applyFont="1" applyFill="1" applyBorder="1" applyAlignment="1">
      <alignment vertical="top" wrapText="1"/>
    </xf>
    <xf numFmtId="0" fontId="0" fillId="0" borderId="0" xfId="0" applyFill="1" applyBorder="1" applyAlignment="1">
      <alignment vertical="top" wrapText="1"/>
    </xf>
    <xf numFmtId="9" fontId="10" fillId="0" borderId="0" xfId="0" applyNumberFormat="1" applyFont="1" applyFill="1" applyBorder="1" applyAlignment="1">
      <alignment vertical="center"/>
    </xf>
    <xf numFmtId="0" fontId="0" fillId="0" borderId="5" xfId="0" applyFill="1" applyBorder="1" applyAlignment="1">
      <alignment vertical="center"/>
    </xf>
    <xf numFmtId="0" fontId="0" fillId="5" borderId="7" xfId="0" applyFill="1" applyBorder="1"/>
    <xf numFmtId="0" fontId="0" fillId="0" borderId="0" xfId="0" applyNumberFormat="1"/>
    <xf numFmtId="0" fontId="7" fillId="0" borderId="30" xfId="0" applyFont="1" applyBorder="1" applyAlignment="1">
      <alignment horizontal="center" vertical="center"/>
    </xf>
    <xf numFmtId="0" fontId="0" fillId="0" borderId="0" xfId="0" applyFill="1" applyBorder="1" applyAlignment="1">
      <alignment horizontal="center" vertical="center"/>
    </xf>
    <xf numFmtId="14" fontId="0" fillId="0" borderId="0" xfId="0" applyNumberFormat="1" applyFill="1" applyBorder="1" applyAlignment="1">
      <alignment horizontal="center" vertical="center"/>
    </xf>
    <xf numFmtId="0" fontId="7" fillId="0" borderId="0" xfId="0" applyFont="1" applyFill="1" applyBorder="1" applyAlignment="1">
      <alignment horizontal="center"/>
    </xf>
    <xf numFmtId="0" fontId="7" fillId="0" borderId="0" xfId="0" applyNumberFormat="1" applyFont="1" applyFill="1" applyBorder="1" applyAlignment="1">
      <alignment horizontal="center"/>
    </xf>
    <xf numFmtId="0" fontId="0" fillId="0" borderId="0" xfId="0" applyFill="1" applyAlignment="1">
      <alignment wrapText="1"/>
    </xf>
    <xf numFmtId="3" fontId="3" fillId="6" borderId="7" xfId="0" applyNumberFormat="1" applyFont="1" applyFill="1" applyBorder="1" applyAlignment="1">
      <alignment horizontal="right" vertical="center"/>
    </xf>
    <xf numFmtId="3" fontId="3" fillId="6" borderId="7" xfId="0" applyNumberFormat="1" applyFont="1" applyFill="1" applyBorder="1" applyAlignment="1">
      <alignment horizontal="right" vertical="center" wrapText="1"/>
    </xf>
    <xf numFmtId="2" fontId="3" fillId="6" borderId="7" xfId="0" applyNumberFormat="1" applyFont="1" applyFill="1" applyBorder="1" applyAlignment="1">
      <alignment horizontal="right" vertical="center"/>
    </xf>
    <xf numFmtId="10" fontId="3" fillId="6" borderId="16" xfId="0" applyNumberFormat="1" applyFont="1" applyFill="1" applyBorder="1" applyAlignment="1">
      <alignment horizontal="right" vertical="center"/>
    </xf>
    <xf numFmtId="0" fontId="1" fillId="4" borderId="3" xfId="0" applyFont="1" applyFill="1" applyBorder="1" applyAlignment="1">
      <alignment vertical="center" wrapText="1"/>
    </xf>
    <xf numFmtId="0" fontId="1" fillId="4" borderId="31"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0" fillId="0" borderId="0" xfId="0" applyFill="1" applyBorder="1" applyAlignment="1">
      <alignment horizontal="center" vertical="center"/>
    </xf>
    <xf numFmtId="14" fontId="0" fillId="0" borderId="0" xfId="0" applyNumberFormat="1" applyFill="1" applyBorder="1" applyAlignment="1">
      <alignment horizontal="center" vertical="center"/>
    </xf>
    <xf numFmtId="0" fontId="1" fillId="4" borderId="1" xfId="0" applyFont="1" applyFill="1" applyBorder="1" applyAlignment="1">
      <alignment horizontal="center" vertical="center" wrapText="1"/>
    </xf>
    <xf numFmtId="0" fontId="0" fillId="0" borderId="0" xfId="0" applyFill="1" applyBorder="1" applyAlignment="1">
      <alignment vertical="center"/>
    </xf>
    <xf numFmtId="164" fontId="1" fillId="0" borderId="11" xfId="0" applyNumberFormat="1" applyFont="1" applyFill="1" applyBorder="1" applyAlignment="1">
      <alignment horizontal="center" vertical="center" wrapText="1"/>
    </xf>
    <xf numFmtId="0" fontId="3" fillId="0" borderId="11" xfId="0" applyFont="1" applyBorder="1" applyAlignment="1">
      <alignment horizontal="center" vertical="top"/>
    </xf>
    <xf numFmtId="0" fontId="1" fillId="0" borderId="34" xfId="0" applyFont="1" applyBorder="1" applyAlignment="1">
      <alignment horizontal="center" vertical="center" wrapText="1"/>
    </xf>
    <xf numFmtId="9" fontId="3" fillId="6" borderId="7" xfId="1" applyFont="1" applyFill="1" applyBorder="1" applyAlignment="1">
      <alignment vertical="center"/>
    </xf>
    <xf numFmtId="164" fontId="1" fillId="0" borderId="1" xfId="0" applyNumberFormat="1" applyFont="1" applyFill="1" applyBorder="1" applyAlignment="1">
      <alignment horizontal="centerContinuous" wrapText="1"/>
    </xf>
    <xf numFmtId="164" fontId="1" fillId="0" borderId="11" xfId="0" applyNumberFormat="1" applyFont="1" applyFill="1" applyBorder="1" applyAlignment="1">
      <alignment horizontal="centerContinuous" vertical="center" wrapText="1"/>
    </xf>
    <xf numFmtId="0" fontId="1" fillId="0" borderId="12" xfId="0" applyFont="1" applyFill="1" applyBorder="1" applyAlignment="1">
      <alignment horizontal="centerContinuous" vertical="center" wrapText="1"/>
    </xf>
    <xf numFmtId="9" fontId="3" fillId="4" borderId="1" xfId="0" applyNumberFormat="1" applyFont="1" applyFill="1" applyBorder="1" applyAlignment="1">
      <alignment horizontal="centerContinuous" vertical="center" wrapText="1"/>
    </xf>
    <xf numFmtId="9" fontId="0" fillId="0" borderId="0" xfId="1" applyFont="1" applyBorder="1" applyAlignment="1">
      <alignment horizontal="center" vertical="center"/>
    </xf>
    <xf numFmtId="9" fontId="0" fillId="0" borderId="0" xfId="1" applyFont="1" applyFill="1" applyBorder="1" applyAlignment="1">
      <alignment horizontal="center" vertical="center"/>
    </xf>
    <xf numFmtId="0" fontId="0" fillId="0" borderId="0" xfId="0" applyAlignment="1">
      <alignment horizontal="center" vertical="center"/>
    </xf>
    <xf numFmtId="164" fontId="1" fillId="0" borderId="11" xfId="0" applyNumberFormat="1" applyFont="1" applyFill="1" applyBorder="1" applyAlignment="1">
      <alignment horizontal="center" vertical="center" wrapText="1"/>
    </xf>
    <xf numFmtId="0" fontId="1" fillId="0" borderId="2" xfId="0" applyFont="1" applyFill="1" applyBorder="1" applyAlignment="1">
      <alignment horizontal="center" vertical="center"/>
    </xf>
    <xf numFmtId="49" fontId="3" fillId="6" borderId="7" xfId="1" applyNumberFormat="1" applyFont="1" applyFill="1" applyBorder="1" applyAlignment="1">
      <alignment horizontal="center" vertical="center"/>
    </xf>
    <xf numFmtId="49" fontId="3" fillId="6" borderId="7" xfId="0" applyNumberFormat="1" applyFont="1" applyFill="1" applyBorder="1" applyAlignment="1">
      <alignment horizontal="center"/>
    </xf>
    <xf numFmtId="49" fontId="14" fillId="6" borderId="7" xfId="0" applyNumberFormat="1" applyFont="1" applyFill="1" applyBorder="1" applyAlignment="1">
      <alignment horizontal="center"/>
    </xf>
    <xf numFmtId="49" fontId="14" fillId="0" borderId="0" xfId="0" applyNumberFormat="1" applyFont="1" applyAlignment="1">
      <alignment horizontal="center"/>
    </xf>
    <xf numFmtId="0" fontId="14" fillId="0" borderId="0" xfId="0" applyFont="1" applyAlignment="1">
      <alignment horizontal="center"/>
    </xf>
    <xf numFmtId="1" fontId="3" fillId="6" borderId="7" xfId="1" applyNumberFormat="1" applyFont="1" applyFill="1" applyBorder="1" applyAlignment="1">
      <alignment horizontal="center" vertical="center"/>
    </xf>
    <xf numFmtId="1" fontId="3" fillId="6" borderId="7" xfId="0" applyNumberFormat="1" applyFont="1" applyFill="1" applyBorder="1" applyAlignment="1">
      <alignment horizontal="center"/>
    </xf>
    <xf numFmtId="1" fontId="14" fillId="6" borderId="7" xfId="0" applyNumberFormat="1" applyFont="1" applyFill="1" applyBorder="1" applyAlignment="1">
      <alignment horizontal="center"/>
    </xf>
    <xf numFmtId="9" fontId="3" fillId="6" borderId="7" xfId="1" applyFont="1" applyFill="1" applyBorder="1" applyAlignment="1">
      <alignment horizontal="center" vertical="center"/>
    </xf>
    <xf numFmtId="0" fontId="1" fillId="0" borderId="14"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3" xfId="0" applyFont="1" applyFill="1" applyBorder="1" applyAlignment="1">
      <alignment horizontal="center" vertical="center"/>
    </xf>
    <xf numFmtId="0" fontId="1" fillId="0" borderId="0" xfId="0" applyFont="1"/>
    <xf numFmtId="0" fontId="1" fillId="0" borderId="0" xfId="0" applyFont="1" applyAlignment="1">
      <alignment horizontal="left"/>
    </xf>
    <xf numFmtId="0" fontId="1" fillId="0" borderId="0" xfId="0" applyFont="1" applyAlignment="1">
      <alignment horizontal="centerContinuous" vertical="center" wrapText="1"/>
    </xf>
    <xf numFmtId="0" fontId="1" fillId="0" borderId="0" xfId="0" applyFont="1" applyAlignment="1">
      <alignment horizontal="centerContinuous" wrapText="1"/>
    </xf>
    <xf numFmtId="0" fontId="1" fillId="0" borderId="0" xfId="0" applyFont="1" applyAlignment="1">
      <alignment horizontal="center" wrapText="1"/>
    </xf>
    <xf numFmtId="0" fontId="1" fillId="0" borderId="1" xfId="0" applyFont="1" applyBorder="1" applyAlignment="1">
      <alignment horizontal="center" vertical="center" wrapText="1"/>
    </xf>
    <xf numFmtId="0" fontId="1" fillId="0" borderId="1" xfId="0" applyFont="1" applyBorder="1" applyAlignment="1">
      <alignment horizontal="centerContinuous" vertical="center" wrapText="1"/>
    </xf>
    <xf numFmtId="0" fontId="2" fillId="0" borderId="15" xfId="0" applyFont="1" applyBorder="1" applyAlignment="1">
      <alignment horizontal="centerContinuous" vertical="center"/>
    </xf>
    <xf numFmtId="0" fontId="2" fillId="0" borderId="30" xfId="0" applyFont="1" applyBorder="1" applyAlignment="1">
      <alignment horizontal="centerContinuous" vertical="center"/>
    </xf>
    <xf numFmtId="0" fontId="1" fillId="0" borderId="36" xfId="0" applyFont="1" applyBorder="1" applyAlignment="1">
      <alignment horizontal="center" vertical="center" wrapText="1"/>
    </xf>
    <xf numFmtId="0" fontId="1" fillId="0" borderId="1" xfId="0" applyFont="1" applyBorder="1" applyAlignment="1">
      <alignment horizontal="centerContinuous" wrapText="1"/>
    </xf>
    <xf numFmtId="0" fontId="1" fillId="0" borderId="13" xfId="0" applyFont="1" applyBorder="1" applyAlignment="1">
      <alignment horizontal="centerContinuous" wrapText="1"/>
    </xf>
    <xf numFmtId="0" fontId="1" fillId="0" borderId="1" xfId="0" applyFont="1" applyBorder="1" applyAlignment="1">
      <alignment horizontal="center" wrapText="1"/>
    </xf>
    <xf numFmtId="0" fontId="1" fillId="0" borderId="14" xfId="0" applyFont="1" applyBorder="1" applyAlignment="1">
      <alignment horizontal="centerContinuous" wrapText="1"/>
    </xf>
    <xf numFmtId="0" fontId="18" fillId="0" borderId="14" xfId="0" applyFont="1" applyBorder="1" applyAlignment="1">
      <alignment horizontal="centerContinuous" wrapText="1"/>
    </xf>
    <xf numFmtId="0" fontId="18" fillId="0" borderId="1" xfId="0" applyFont="1" applyBorder="1" applyAlignment="1">
      <alignment horizontal="centerContinuous" wrapText="1"/>
    </xf>
    <xf numFmtId="0" fontId="1" fillId="0" borderId="2" xfId="0" applyFont="1" applyBorder="1" applyAlignment="1">
      <alignment horizontal="left" vertical="center" wrapText="1"/>
    </xf>
    <xf numFmtId="0" fontId="2" fillId="0" borderId="37" xfId="0" applyFont="1" applyBorder="1" applyAlignment="1">
      <alignment horizontal="left" vertical="center" wrapText="1"/>
    </xf>
    <xf numFmtId="0" fontId="1" fillId="0" borderId="6" xfId="0" applyFont="1" applyBorder="1" applyAlignment="1">
      <alignment horizontal="left" vertical="center" wrapText="1"/>
    </xf>
    <xf numFmtId="0" fontId="1" fillId="0" borderId="4" xfId="0" applyFont="1" applyBorder="1" applyAlignment="1">
      <alignment horizontal="left" vertical="center" wrapText="1"/>
    </xf>
    <xf numFmtId="0" fontId="1" fillId="0" borderId="35" xfId="0" applyFont="1" applyBorder="1" applyAlignment="1">
      <alignment horizontal="center" vertical="center" wrapText="1"/>
    </xf>
    <xf numFmtId="0" fontId="3" fillId="4" borderId="1" xfId="0" applyFont="1" applyFill="1" applyBorder="1" applyAlignment="1">
      <alignment horizontal="left" vertical="center" wrapText="1"/>
    </xf>
    <xf numFmtId="0" fontId="5" fillId="0" borderId="0" xfId="0" applyFont="1" applyFill="1" applyBorder="1"/>
    <xf numFmtId="0" fontId="20" fillId="0" borderId="0" xfId="0" applyFont="1" applyFill="1"/>
    <xf numFmtId="0" fontId="20" fillId="0" borderId="0" xfId="0" applyFont="1" applyFill="1" applyAlignment="1">
      <alignment vertical="center"/>
    </xf>
    <xf numFmtId="0" fontId="5" fillId="0" borderId="0" xfId="0" applyFont="1" applyFill="1"/>
    <xf numFmtId="0" fontId="1" fillId="0" borderId="0" xfId="0" applyFont="1" applyFill="1" applyBorder="1" applyAlignment="1">
      <alignment horizontal="center" vertical="center"/>
    </xf>
    <xf numFmtId="0" fontId="6" fillId="0" borderId="28" xfId="0" applyFont="1" applyBorder="1" applyAlignment="1">
      <alignment horizontal="center" vertical="top" wrapText="1"/>
    </xf>
    <xf numFmtId="0" fontId="7" fillId="0" borderId="28" xfId="0" applyFont="1" applyBorder="1" applyAlignment="1">
      <alignment vertical="top"/>
    </xf>
    <xf numFmtId="0" fontId="7" fillId="0" borderId="0" xfId="0" applyFont="1" applyFill="1" applyBorder="1" applyAlignment="1">
      <alignment vertical="top" wrapText="1"/>
    </xf>
    <xf numFmtId="0" fontId="0" fillId="0" borderId="0" xfId="0" applyAlignment="1">
      <alignment vertical="top"/>
    </xf>
    <xf numFmtId="0" fontId="6" fillId="0" borderId="0" xfId="0" applyNumberFormat="1" applyFont="1" applyFill="1" applyBorder="1" applyAlignment="1">
      <alignment horizontal="left" vertical="top" wrapText="1"/>
    </xf>
    <xf numFmtId="0" fontId="6" fillId="0" borderId="0" xfId="0" applyFont="1" applyFill="1" applyBorder="1" applyAlignment="1">
      <alignment horizontal="left" vertical="top" wrapText="1"/>
    </xf>
    <xf numFmtId="0" fontId="0" fillId="0" borderId="0" xfId="0" applyAlignment="1">
      <alignment horizontal="left" vertical="top"/>
    </xf>
    <xf numFmtId="0" fontId="1" fillId="0" borderId="39" xfId="0" applyFont="1" applyFill="1" applyBorder="1" applyAlignment="1">
      <alignment vertical="center" wrapText="1"/>
    </xf>
    <xf numFmtId="0" fontId="1" fillId="0" borderId="39" xfId="0" applyFont="1" applyFill="1" applyBorder="1" applyAlignment="1">
      <alignment horizontal="center" vertical="center"/>
    </xf>
    <xf numFmtId="0" fontId="1" fillId="0" borderId="39" xfId="0" applyFont="1" applyFill="1" applyBorder="1" applyAlignment="1">
      <alignment horizontal="center" vertical="center" wrapText="1"/>
    </xf>
    <xf numFmtId="0" fontId="1" fillId="0" borderId="0" xfId="0" applyFont="1" applyFill="1" applyBorder="1" applyAlignment="1">
      <alignment vertical="center"/>
    </xf>
    <xf numFmtId="0" fontId="1" fillId="0" borderId="0" xfId="0" applyFont="1" applyFill="1" applyBorder="1" applyAlignment="1">
      <alignment vertical="center" wrapText="1"/>
    </xf>
    <xf numFmtId="0" fontId="1" fillId="0" borderId="0" xfId="0" applyFont="1" applyFill="1" applyBorder="1" applyAlignment="1">
      <alignment horizontal="center" vertical="center" wrapText="1"/>
    </xf>
    <xf numFmtId="0" fontId="1" fillId="0" borderId="41" xfId="0" applyFont="1" applyBorder="1" applyAlignment="1">
      <alignment horizontal="center" vertical="center" wrapText="1"/>
    </xf>
    <xf numFmtId="0" fontId="1" fillId="0" borderId="31" xfId="0" applyFont="1" applyBorder="1" applyAlignment="1">
      <alignment horizontal="center" vertical="center" wrapText="1"/>
    </xf>
    <xf numFmtId="0" fontId="1" fillId="0" borderId="42"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40" xfId="0" applyFont="1" applyBorder="1" applyAlignment="1">
      <alignment horizontal="center" vertical="center" wrapText="1"/>
    </xf>
    <xf numFmtId="0" fontId="1" fillId="0" borderId="7" xfId="0" applyFont="1" applyBorder="1" applyAlignment="1">
      <alignment horizontal="center" vertical="top" wrapText="1"/>
    </xf>
    <xf numFmtId="0" fontId="1" fillId="0" borderId="7" xfId="0" applyFont="1" applyBorder="1" applyAlignment="1">
      <alignment horizontal="left" vertical="top" wrapText="1"/>
    </xf>
    <xf numFmtId="0" fontId="3" fillId="5" borderId="7" xfId="0" applyFont="1" applyFill="1" applyBorder="1" applyAlignment="1">
      <alignment horizontal="center" vertical="top" wrapText="1"/>
    </xf>
    <xf numFmtId="0" fontId="0" fillId="5" borderId="7" xfId="0" applyFill="1" applyBorder="1" applyAlignment="1">
      <alignment vertical="top"/>
    </xf>
    <xf numFmtId="0" fontId="1" fillId="0" borderId="32" xfId="0" applyFont="1" applyBorder="1" applyAlignment="1">
      <alignment horizontal="center" vertical="center" wrapText="1"/>
    </xf>
    <xf numFmtId="0" fontId="1" fillId="0" borderId="33" xfId="0" applyFont="1" applyBorder="1" applyAlignment="1">
      <alignment horizontal="center" vertical="center" wrapText="1"/>
    </xf>
    <xf numFmtId="0" fontId="3" fillId="0" borderId="1" xfId="0" applyFont="1" applyBorder="1" applyAlignment="1">
      <alignment horizontal="center" vertical="top"/>
    </xf>
    <xf numFmtId="0" fontId="1" fillId="0" borderId="3" xfId="0" applyFont="1" applyFill="1" applyBorder="1" applyAlignment="1">
      <alignment horizontal="center" vertical="center" wrapText="1"/>
    </xf>
    <xf numFmtId="0" fontId="5" fillId="0" borderId="0" xfId="0" applyFont="1"/>
    <xf numFmtId="0" fontId="1" fillId="2" borderId="43" xfId="0" applyFont="1" applyFill="1" applyBorder="1" applyAlignment="1">
      <alignment vertical="center" wrapText="1"/>
    </xf>
    <xf numFmtId="0" fontId="1" fillId="5" borderId="44" xfId="0" applyFont="1" applyFill="1" applyBorder="1" applyAlignment="1">
      <alignment horizontal="center" vertical="center"/>
    </xf>
    <xf numFmtId="0" fontId="1" fillId="3" borderId="40" xfId="0" applyFont="1" applyFill="1" applyBorder="1" applyAlignment="1">
      <alignment vertical="center" wrapText="1"/>
    </xf>
    <xf numFmtId="0" fontId="1" fillId="5" borderId="16" xfId="0" applyFont="1" applyFill="1" applyBorder="1" applyAlignment="1">
      <alignment horizontal="center" vertical="center" wrapText="1"/>
    </xf>
    <xf numFmtId="0" fontId="6" fillId="0" borderId="23" xfId="0" applyFont="1" applyBorder="1" applyAlignment="1">
      <alignment horizontal="center"/>
    </xf>
    <xf numFmtId="0" fontId="1" fillId="4" borderId="10" xfId="0" applyFont="1" applyFill="1" applyBorder="1" applyAlignment="1">
      <alignment horizontal="center" vertical="center" wrapText="1"/>
    </xf>
    <xf numFmtId="0" fontId="2" fillId="0" borderId="4" xfId="0" applyFont="1" applyBorder="1" applyAlignment="1">
      <alignment horizontal="left" vertical="center" wrapText="1"/>
    </xf>
    <xf numFmtId="0" fontId="19" fillId="0" borderId="38" xfId="0" applyFont="1" applyBorder="1" applyAlignment="1">
      <alignment horizontal="left" vertical="center" wrapText="1"/>
    </xf>
    <xf numFmtId="0" fontId="2" fillId="0" borderId="38" xfId="0" applyFont="1" applyBorder="1" applyAlignment="1">
      <alignment horizontal="left" vertical="center" wrapText="1"/>
    </xf>
    <xf numFmtId="0" fontId="2" fillId="0" borderId="26" xfId="0" applyFont="1" applyBorder="1" applyAlignment="1">
      <alignment horizontal="left" vertical="center" wrapText="1"/>
    </xf>
    <xf numFmtId="165" fontId="3" fillId="5" borderId="7" xfId="0" applyNumberFormat="1" applyFont="1" applyFill="1" applyBorder="1" applyAlignment="1">
      <alignment horizontal="center" vertical="center" wrapText="1"/>
    </xf>
    <xf numFmtId="0" fontId="1" fillId="5" borderId="2" xfId="0" applyFont="1" applyFill="1" applyBorder="1" applyAlignment="1">
      <alignment horizontal="center" vertical="center" wrapText="1"/>
    </xf>
    <xf numFmtId="0" fontId="0" fillId="5" borderId="20" xfId="0" applyFill="1" applyBorder="1" applyAlignment="1">
      <alignment horizontal="center" vertical="center"/>
    </xf>
    <xf numFmtId="0" fontId="0" fillId="5" borderId="20" xfId="0" applyFill="1" applyBorder="1"/>
    <xf numFmtId="0" fontId="3" fillId="6" borderId="7" xfId="0" applyFont="1" applyFill="1" applyBorder="1" applyAlignment="1">
      <alignment wrapText="1"/>
    </xf>
    <xf numFmtId="0" fontId="3" fillId="6" borderId="7" xfId="0" applyFont="1" applyFill="1" applyBorder="1"/>
    <xf numFmtId="0" fontId="3" fillId="0" borderId="45" xfId="0" applyFont="1" applyFill="1" applyBorder="1" applyAlignment="1">
      <alignment horizontal="center" wrapText="1"/>
    </xf>
    <xf numFmtId="0" fontId="3" fillId="0" borderId="46" xfId="0" applyFont="1" applyFill="1" applyBorder="1" applyAlignment="1">
      <alignment horizontal="center" wrapText="1"/>
    </xf>
    <xf numFmtId="0" fontId="0" fillId="0" borderId="46" xfId="0" applyFill="1" applyBorder="1" applyAlignment="1">
      <alignment horizontal="center" wrapText="1"/>
    </xf>
    <xf numFmtId="0" fontId="3" fillId="0" borderId="47" xfId="0" applyFont="1" applyFill="1" applyBorder="1" applyAlignment="1">
      <alignment horizontal="center" wrapText="1"/>
    </xf>
    <xf numFmtId="0" fontId="3" fillId="6" borderId="48" xfId="0" applyFont="1" applyFill="1" applyBorder="1"/>
    <xf numFmtId="0" fontId="3" fillId="6" borderId="18" xfId="0" applyFont="1" applyFill="1" applyBorder="1" applyAlignment="1">
      <alignment wrapText="1"/>
    </xf>
    <xf numFmtId="0" fontId="3" fillId="7" borderId="48" xfId="0" applyFont="1" applyFill="1" applyBorder="1"/>
    <xf numFmtId="0" fontId="3" fillId="7" borderId="7" xfId="0" applyFont="1" applyFill="1" applyBorder="1" applyAlignment="1">
      <alignment wrapText="1"/>
    </xf>
    <xf numFmtId="0" fontId="3" fillId="7" borderId="18" xfId="0" applyFont="1" applyFill="1" applyBorder="1" applyAlignment="1">
      <alignment wrapText="1"/>
    </xf>
    <xf numFmtId="0" fontId="3" fillId="7" borderId="7" xfId="0" applyFont="1" applyFill="1" applyBorder="1"/>
    <xf numFmtId="0" fontId="0" fillId="0" borderId="0" xfId="0" applyFill="1" applyBorder="1" applyAlignment="1">
      <alignment horizontal="center" vertical="center"/>
    </xf>
    <xf numFmtId="14" fontId="0" fillId="0" borderId="0" xfId="0" applyNumberFormat="1" applyBorder="1" applyAlignment="1">
      <alignment horizontal="center" vertical="center"/>
    </xf>
    <xf numFmtId="0" fontId="0" fillId="0" borderId="0" xfId="0" applyBorder="1" applyAlignment="1">
      <alignment horizontal="center" vertical="center"/>
    </xf>
    <xf numFmtId="14" fontId="0" fillId="0" borderId="0" xfId="0" applyNumberFormat="1" applyFill="1" applyBorder="1" applyAlignment="1">
      <alignment horizontal="center" vertical="center"/>
    </xf>
    <xf numFmtId="0" fontId="1" fillId="0" borderId="2" xfId="0" applyFont="1" applyFill="1" applyBorder="1" applyAlignment="1">
      <alignment horizontal="center" vertical="center" wrapText="1"/>
    </xf>
    <xf numFmtId="0" fontId="13" fillId="0" borderId="1" xfId="0" applyFont="1" applyFill="1" applyBorder="1" applyAlignment="1">
      <alignment horizontal="center" vertical="top" wrapText="1"/>
    </xf>
    <xf numFmtId="0" fontId="6" fillId="0" borderId="1" xfId="0" applyFont="1" applyFill="1" applyBorder="1" applyAlignment="1">
      <alignment horizontal="center" vertical="center" wrapText="1"/>
    </xf>
    <xf numFmtId="0" fontId="5" fillId="0" borderId="0" xfId="0" applyFont="1" applyAlignment="1">
      <alignment vertical="center"/>
    </xf>
    <xf numFmtId="0" fontId="10" fillId="0" borderId="0" xfId="0" applyFont="1" applyAlignment="1">
      <alignment vertical="center"/>
    </xf>
    <xf numFmtId="0" fontId="10" fillId="0" borderId="0" xfId="0" applyFont="1"/>
    <xf numFmtId="0" fontId="10" fillId="0" borderId="0" xfId="0" applyFont="1" applyAlignment="1">
      <alignment horizontal="center" vertical="center"/>
    </xf>
    <xf numFmtId="0" fontId="6" fillId="6" borderId="7" xfId="0" applyFont="1" applyFill="1" applyBorder="1" applyAlignment="1">
      <alignment vertical="center"/>
    </xf>
    <xf numFmtId="0" fontId="24" fillId="0" borderId="0" xfId="0" applyFont="1" applyAlignment="1">
      <alignment horizontal="center" vertical="center"/>
    </xf>
    <xf numFmtId="0" fontId="18" fillId="0" borderId="0" xfId="0" applyFont="1" applyAlignment="1">
      <alignment horizontal="center" vertical="center"/>
    </xf>
    <xf numFmtId="0" fontId="18" fillId="0" borderId="0" xfId="0" applyFont="1" applyAlignment="1">
      <alignment vertical="center"/>
    </xf>
    <xf numFmtId="0" fontId="1" fillId="0" borderId="0" xfId="0" applyFont="1" applyAlignment="1">
      <alignment vertical="center"/>
    </xf>
    <xf numFmtId="0" fontId="1" fillId="0" borderId="0" xfId="0" applyFont="1" applyAlignment="1">
      <alignment horizontal="center" vertical="center"/>
    </xf>
    <xf numFmtId="3" fontId="3" fillId="6" borderId="7" xfId="1" applyNumberFormat="1" applyFont="1" applyFill="1" applyBorder="1" applyAlignment="1">
      <alignment vertical="center"/>
    </xf>
    <xf numFmtId="0" fontId="3" fillId="0" borderId="1" xfId="0" applyFont="1" applyBorder="1" applyAlignment="1">
      <alignment horizontal="center" vertical="center"/>
    </xf>
    <xf numFmtId="9" fontId="3" fillId="6" borderId="7" xfId="1" applyFont="1" applyFill="1" applyBorder="1" applyAlignment="1">
      <alignment horizontal="right" vertical="center"/>
    </xf>
    <xf numFmtId="0" fontId="0" fillId="0" borderId="0" xfId="0" applyFont="1" applyAlignment="1">
      <alignment vertical="center"/>
    </xf>
    <xf numFmtId="0" fontId="16" fillId="0" borderId="51" xfId="0" applyFont="1" applyBorder="1" applyAlignment="1">
      <alignment horizontal="center" vertical="center" wrapText="1"/>
    </xf>
    <xf numFmtId="0" fontId="16" fillId="0" borderId="51" xfId="0" applyFont="1" applyBorder="1" applyAlignment="1">
      <alignment horizontal="center" vertical="center"/>
    </xf>
    <xf numFmtId="0" fontId="14" fillId="0" borderId="0" xfId="0" applyFont="1" applyAlignment="1">
      <alignment horizontal="center" vertical="top"/>
    </xf>
    <xf numFmtId="0" fontId="13" fillId="0" borderId="0" xfId="0" applyFont="1" applyAlignment="1">
      <alignment vertical="center"/>
    </xf>
    <xf numFmtId="0" fontId="25" fillId="0" borderId="45" xfId="0" applyFont="1" applyBorder="1" applyAlignment="1">
      <alignment horizontal="center" wrapText="1"/>
    </xf>
    <xf numFmtId="0" fontId="25" fillId="0" borderId="46" xfId="0" applyFont="1" applyBorder="1" applyAlignment="1">
      <alignment horizontal="center" wrapText="1"/>
    </xf>
    <xf numFmtId="0" fontId="26" fillId="0" borderId="46" xfId="0" applyFont="1" applyBorder="1" applyAlignment="1">
      <alignment horizontal="center" wrapText="1"/>
    </xf>
    <xf numFmtId="0" fontId="25" fillId="0" borderId="47" xfId="0" applyFont="1" applyBorder="1" applyAlignment="1">
      <alignment horizontal="center" wrapText="1"/>
    </xf>
    <xf numFmtId="165" fontId="3" fillId="5" borderId="7" xfId="0" applyNumberFormat="1" applyFont="1" applyFill="1" applyBorder="1" applyAlignment="1">
      <alignment horizontal="center" vertical="center"/>
    </xf>
    <xf numFmtId="3" fontId="3" fillId="5" borderId="7" xfId="0" applyNumberFormat="1" applyFont="1" applyFill="1" applyBorder="1" applyAlignment="1">
      <alignment horizontal="center" vertical="center"/>
    </xf>
    <xf numFmtId="0" fontId="3" fillId="5" borderId="7" xfId="0" applyFont="1" applyFill="1" applyBorder="1" applyAlignment="1">
      <alignment vertical="center" wrapText="1"/>
    </xf>
    <xf numFmtId="1" fontId="10" fillId="0" borderId="0" xfId="0" applyNumberFormat="1" applyFont="1"/>
    <xf numFmtId="1" fontId="1" fillId="0" borderId="0" xfId="0" applyNumberFormat="1" applyFont="1" applyAlignment="1">
      <alignment vertical="center"/>
    </xf>
    <xf numFmtId="1" fontId="3" fillId="0" borderId="11" xfId="0" applyNumberFormat="1" applyFont="1" applyBorder="1" applyAlignment="1">
      <alignment horizontal="center" vertical="top"/>
    </xf>
    <xf numFmtId="1" fontId="1" fillId="0" borderId="34" xfId="0" applyNumberFormat="1" applyFont="1" applyBorder="1" applyAlignment="1">
      <alignment horizontal="center" vertical="center" wrapText="1"/>
    </xf>
    <xf numFmtId="1" fontId="3" fillId="6" borderId="7" xfId="1" applyNumberFormat="1" applyFont="1" applyFill="1" applyBorder="1" applyAlignment="1">
      <alignment vertical="center"/>
    </xf>
    <xf numFmtId="1" fontId="0" fillId="0" borderId="0" xfId="0" applyNumberFormat="1"/>
    <xf numFmtId="0" fontId="3" fillId="0" borderId="7" xfId="0" applyFont="1" applyBorder="1" applyAlignment="1">
      <alignment horizontal="center" vertical="top"/>
    </xf>
    <xf numFmtId="0" fontId="3" fillId="0" borderId="7" xfId="0" applyFont="1" applyBorder="1" applyAlignment="1">
      <alignment vertical="top"/>
    </xf>
    <xf numFmtId="49" fontId="3" fillId="0" borderId="7" xfId="0" applyNumberFormat="1" applyFont="1" applyBorder="1" applyAlignment="1">
      <alignment horizontal="left" vertical="top" wrapText="1"/>
    </xf>
    <xf numFmtId="49" fontId="3" fillId="0" borderId="7" xfId="0" applyNumberFormat="1" applyFont="1" applyFill="1" applyBorder="1" applyAlignment="1">
      <alignment horizontal="left" vertical="top" wrapText="1"/>
    </xf>
    <xf numFmtId="49" fontId="3" fillId="0" borderId="7" xfId="0" applyNumberFormat="1" applyFont="1" applyBorder="1" applyAlignment="1">
      <alignment horizontal="right" vertical="top" wrapText="1"/>
    </xf>
    <xf numFmtId="0" fontId="3" fillId="0" borderId="7" xfId="0" applyFont="1" applyBorder="1" applyAlignment="1">
      <alignment horizontal="left" vertical="top" wrapText="1"/>
    </xf>
    <xf numFmtId="3" fontId="3" fillId="0" borderId="7" xfId="0" applyNumberFormat="1" applyFont="1" applyBorder="1" applyAlignment="1">
      <alignment horizontal="right" vertical="center"/>
    </xf>
    <xf numFmtId="0" fontId="3" fillId="0" borderId="7" xfId="0" applyFont="1" applyBorder="1" applyAlignment="1">
      <alignment horizontal="right" vertical="center"/>
    </xf>
    <xf numFmtId="3" fontId="3" fillId="0" borderId="7" xfId="0" applyNumberFormat="1" applyFont="1" applyBorder="1" applyAlignment="1">
      <alignment horizontal="right" vertical="top"/>
    </xf>
    <xf numFmtId="0" fontId="1" fillId="5" borderId="25" xfId="0" applyFont="1" applyFill="1" applyBorder="1" applyAlignment="1">
      <alignment horizontal="left" vertical="center" wrapText="1"/>
    </xf>
    <xf numFmtId="0" fontId="3" fillId="4" borderId="7" xfId="0" applyFont="1" applyFill="1" applyBorder="1" applyAlignment="1">
      <alignment horizontal="center" vertical="top"/>
    </xf>
    <xf numFmtId="3" fontId="1" fillId="0" borderId="0" xfId="0" applyNumberFormat="1" applyFont="1"/>
    <xf numFmtId="0" fontId="3" fillId="9" borderId="7" xfId="0" applyFont="1" applyFill="1" applyBorder="1" applyAlignment="1">
      <alignment horizontal="center" vertical="top"/>
    </xf>
    <xf numFmtId="0" fontId="3" fillId="9" borderId="7" xfId="0" applyFont="1" applyFill="1" applyBorder="1" applyAlignment="1">
      <alignment vertical="top"/>
    </xf>
    <xf numFmtId="49" fontId="3" fillId="9" borderId="7" xfId="0" applyNumberFormat="1" applyFont="1" applyFill="1" applyBorder="1" applyAlignment="1">
      <alignment horizontal="left" vertical="top" wrapText="1"/>
    </xf>
    <xf numFmtId="49" fontId="3" fillId="9" borderId="7" xfId="0" applyNumberFormat="1" applyFont="1" applyFill="1" applyBorder="1" applyAlignment="1">
      <alignment horizontal="right" vertical="top" wrapText="1"/>
    </xf>
    <xf numFmtId="0" fontId="3" fillId="9" borderId="7" xfId="0" applyFont="1" applyFill="1" applyBorder="1" applyAlignment="1">
      <alignment horizontal="left" vertical="top" wrapText="1"/>
    </xf>
    <xf numFmtId="3" fontId="3" fillId="9" borderId="7" xfId="0" applyNumberFormat="1" applyFont="1" applyFill="1" applyBorder="1" applyAlignment="1">
      <alignment horizontal="right" vertical="center"/>
    </xf>
    <xf numFmtId="0" fontId="3" fillId="9" borderId="7" xfId="0" applyFont="1" applyFill="1" applyBorder="1" applyAlignment="1">
      <alignment horizontal="right" vertical="center"/>
    </xf>
    <xf numFmtId="3" fontId="3" fillId="9" borderId="7" xfId="0" applyNumberFormat="1" applyFont="1" applyFill="1" applyBorder="1" applyAlignment="1">
      <alignment horizontal="right" vertical="top"/>
    </xf>
    <xf numFmtId="0" fontId="1" fillId="9" borderId="25" xfId="0" applyFont="1" applyFill="1" applyBorder="1" applyAlignment="1">
      <alignment horizontal="center" vertical="center" wrapText="1"/>
    </xf>
    <xf numFmtId="1" fontId="1" fillId="9" borderId="24" xfId="0" applyNumberFormat="1" applyFont="1" applyFill="1" applyBorder="1" applyAlignment="1">
      <alignment horizontal="center" vertical="center" wrapText="1"/>
    </xf>
    <xf numFmtId="0" fontId="1" fillId="9" borderId="25" xfId="0" applyFont="1" applyFill="1" applyBorder="1" applyAlignment="1">
      <alignment horizontal="left" vertical="center" wrapText="1"/>
    </xf>
    <xf numFmtId="0" fontId="1" fillId="9" borderId="20" xfId="0" applyFont="1" applyFill="1" applyBorder="1" applyAlignment="1">
      <alignment horizontal="center" vertical="center" wrapText="1"/>
    </xf>
    <xf numFmtId="0" fontId="3" fillId="9" borderId="7" xfId="0" applyFont="1" applyFill="1" applyBorder="1" applyAlignment="1">
      <alignment horizontal="center" vertical="center" wrapText="1"/>
    </xf>
    <xf numFmtId="3" fontId="3" fillId="9" borderId="7" xfId="0" applyNumberFormat="1" applyFont="1" applyFill="1" applyBorder="1" applyAlignment="1">
      <alignment horizontal="right" vertical="center" wrapText="1"/>
    </xf>
    <xf numFmtId="2" fontId="3" fillId="9" borderId="7" xfId="0" applyNumberFormat="1" applyFont="1" applyFill="1" applyBorder="1" applyAlignment="1">
      <alignment horizontal="right" vertical="center"/>
    </xf>
    <xf numFmtId="9" fontId="3" fillId="9" borderId="7" xfId="1" applyFont="1" applyFill="1" applyBorder="1" applyAlignment="1">
      <alignment horizontal="right" vertical="center"/>
    </xf>
    <xf numFmtId="10" fontId="3" fillId="9" borderId="16" xfId="0" applyNumberFormat="1" applyFont="1" applyFill="1" applyBorder="1" applyAlignment="1">
      <alignment horizontal="right" vertical="center"/>
    </xf>
    <xf numFmtId="9" fontId="3" fillId="9" borderId="7" xfId="1" applyFont="1" applyFill="1" applyBorder="1" applyAlignment="1">
      <alignment vertical="center"/>
    </xf>
    <xf numFmtId="1" fontId="3" fillId="9" borderId="7" xfId="1" applyNumberFormat="1" applyFont="1" applyFill="1" applyBorder="1" applyAlignment="1">
      <alignment vertical="center"/>
    </xf>
    <xf numFmtId="3" fontId="3" fillId="9" borderId="7" xfId="1" applyNumberFormat="1" applyFont="1" applyFill="1" applyBorder="1" applyAlignment="1">
      <alignment vertical="center"/>
    </xf>
    <xf numFmtId="9" fontId="3" fillId="9" borderId="7" xfId="1" applyFont="1" applyFill="1" applyBorder="1" applyAlignment="1">
      <alignment horizontal="center" vertical="center"/>
    </xf>
    <xf numFmtId="1" fontId="14" fillId="9" borderId="7" xfId="0" applyNumberFormat="1" applyFont="1" applyFill="1" applyBorder="1" applyAlignment="1">
      <alignment horizontal="center"/>
    </xf>
    <xf numFmtId="49" fontId="14" fillId="9" borderId="7" xfId="0" applyNumberFormat="1" applyFont="1" applyFill="1" applyBorder="1" applyAlignment="1">
      <alignment horizontal="center"/>
    </xf>
    <xf numFmtId="0" fontId="0" fillId="9" borderId="0" xfId="0" applyFill="1"/>
    <xf numFmtId="0" fontId="0" fillId="9" borderId="7" xfId="0" applyFill="1" applyBorder="1"/>
    <xf numFmtId="0" fontId="0" fillId="9" borderId="7" xfId="0" applyFill="1" applyBorder="1" applyAlignment="1">
      <alignment vertical="top"/>
    </xf>
    <xf numFmtId="0" fontId="0" fillId="9" borderId="20" xfId="0" applyFill="1" applyBorder="1"/>
    <xf numFmtId="0" fontId="3" fillId="9" borderId="48" xfId="0" applyFont="1" applyFill="1" applyBorder="1"/>
    <xf numFmtId="0" fontId="3" fillId="9" borderId="7" xfId="0" applyFont="1" applyFill="1" applyBorder="1" applyAlignment="1">
      <alignment wrapText="1"/>
    </xf>
    <xf numFmtId="0" fontId="3" fillId="9" borderId="7" xfId="0" applyFont="1" applyFill="1" applyBorder="1"/>
    <xf numFmtId="0" fontId="3" fillId="9" borderId="18" xfId="0" applyFont="1" applyFill="1" applyBorder="1" applyAlignment="1">
      <alignment wrapText="1"/>
    </xf>
    <xf numFmtId="0" fontId="1" fillId="9" borderId="24" xfId="0" applyFont="1" applyFill="1" applyBorder="1" applyAlignment="1">
      <alignment horizontal="center" vertical="center" wrapText="1"/>
    </xf>
    <xf numFmtId="1" fontId="3" fillId="9" borderId="7" xfId="0" applyNumberFormat="1" applyFont="1" applyFill="1" applyBorder="1" applyAlignment="1">
      <alignment horizontal="center"/>
    </xf>
    <xf numFmtId="49" fontId="3" fillId="9" borderId="7" xfId="0" applyNumberFormat="1" applyFont="1" applyFill="1" applyBorder="1" applyAlignment="1">
      <alignment horizontal="center"/>
    </xf>
    <xf numFmtId="0" fontId="3" fillId="9" borderId="0" xfId="0" applyFont="1" applyFill="1" applyAlignment="1">
      <alignment horizontal="center" vertical="top"/>
    </xf>
    <xf numFmtId="0" fontId="3" fillId="9" borderId="7" xfId="0" applyFont="1" applyFill="1" applyBorder="1" applyAlignment="1">
      <alignment horizontal="center" vertical="center"/>
    </xf>
    <xf numFmtId="0" fontId="3" fillId="9" borderId="0" xfId="0" applyFont="1" applyFill="1"/>
    <xf numFmtId="3" fontId="27" fillId="0" borderId="7" xfId="0" applyNumberFormat="1" applyFont="1" applyBorder="1" applyAlignment="1">
      <alignment horizontal="right" vertical="top"/>
    </xf>
    <xf numFmtId="3" fontId="27" fillId="9" borderId="7" xfId="0" applyNumberFormat="1" applyFont="1" applyFill="1" applyBorder="1" applyAlignment="1">
      <alignment horizontal="right" vertical="top"/>
    </xf>
    <xf numFmtId="0" fontId="27" fillId="9" borderId="7" xfId="0" applyFont="1" applyFill="1" applyBorder="1" applyAlignment="1">
      <alignment horizontal="center" vertical="top"/>
    </xf>
    <xf numFmtId="3" fontId="27" fillId="9" borderId="7" xfId="0" applyNumberFormat="1" applyFont="1" applyFill="1" applyBorder="1" applyAlignment="1">
      <alignment horizontal="right" vertical="center"/>
    </xf>
    <xf numFmtId="0" fontId="27" fillId="0" borderId="7" xfId="0" applyFont="1" applyBorder="1" applyAlignment="1">
      <alignment horizontal="center" vertical="top"/>
    </xf>
    <xf numFmtId="0" fontId="3" fillId="10" borderId="7" xfId="0" applyFont="1" applyFill="1" applyBorder="1" applyAlignment="1">
      <alignment horizontal="center" vertical="top"/>
    </xf>
    <xf numFmtId="0" fontId="0" fillId="0" borderId="7" xfId="0" applyBorder="1" applyAlignment="1">
      <alignment horizontal="center" vertical="center"/>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0" borderId="11" xfId="0" applyFont="1" applyBorder="1" applyAlignment="1">
      <alignment horizontal="center" vertical="center"/>
    </xf>
    <xf numFmtId="9" fontId="6" fillId="0" borderId="0" xfId="0" applyNumberFormat="1" applyFont="1" applyBorder="1" applyAlignment="1">
      <alignment horizontal="center" vertical="center"/>
    </xf>
    <xf numFmtId="164" fontId="6" fillId="0" borderId="0" xfId="0" applyNumberFormat="1" applyFont="1" applyBorder="1" applyAlignment="1">
      <alignment horizontal="center" vertical="center"/>
    </xf>
    <xf numFmtId="0" fontId="0" fillId="0" borderId="0" xfId="0" applyBorder="1" applyAlignment="1">
      <alignment horizontal="center" vertical="center"/>
    </xf>
    <xf numFmtId="0" fontId="0" fillId="4" borderId="2" xfId="0" applyFill="1" applyBorder="1" applyAlignment="1">
      <alignment horizontal="center" vertical="center" wrapText="1"/>
    </xf>
    <xf numFmtId="0" fontId="0" fillId="4" borderId="3" xfId="0" applyFill="1" applyBorder="1" applyAlignment="1">
      <alignment horizontal="center" vertical="center" wrapText="1"/>
    </xf>
    <xf numFmtId="0" fontId="0" fillId="4" borderId="11" xfId="0" applyFill="1" applyBorder="1" applyAlignment="1">
      <alignment horizontal="center" vertical="center" wrapText="1"/>
    </xf>
    <xf numFmtId="0" fontId="0" fillId="0" borderId="0" xfId="0" applyFill="1" applyBorder="1" applyAlignment="1">
      <alignment horizontal="center" vertical="center"/>
    </xf>
    <xf numFmtId="164" fontId="0" fillId="0" borderId="0" xfId="0" applyNumberFormat="1" applyBorder="1" applyAlignment="1">
      <alignment horizontal="center" vertical="center" wrapText="1"/>
    </xf>
    <xf numFmtId="14" fontId="0" fillId="0" borderId="0" xfId="0" applyNumberFormat="1" applyBorder="1" applyAlignment="1">
      <alignment horizontal="center" vertical="center"/>
    </xf>
    <xf numFmtId="164" fontId="0" fillId="0" borderId="0" xfId="0" applyNumberFormat="1" applyBorder="1" applyAlignment="1">
      <alignment horizontal="center" vertical="center"/>
    </xf>
    <xf numFmtId="164" fontId="8" fillId="0" borderId="0" xfId="0" applyNumberFormat="1" applyFont="1" applyBorder="1" applyAlignment="1">
      <alignment horizontal="center" vertical="center"/>
    </xf>
    <xf numFmtId="0" fontId="1" fillId="4" borderId="14" xfId="0" applyFont="1" applyFill="1" applyBorder="1" applyAlignment="1">
      <alignment horizontal="center" vertical="center" wrapText="1"/>
    </xf>
    <xf numFmtId="0" fontId="1" fillId="4" borderId="15" xfId="0" applyFont="1" applyFill="1" applyBorder="1" applyAlignment="1">
      <alignment horizontal="center" vertical="center" wrapText="1"/>
    </xf>
    <xf numFmtId="0" fontId="1" fillId="4" borderId="2" xfId="0" applyFont="1" applyFill="1" applyBorder="1" applyAlignment="1">
      <alignment horizontal="center" wrapText="1"/>
    </xf>
    <xf numFmtId="0" fontId="1" fillId="4" borderId="3" xfId="0" applyFont="1" applyFill="1" applyBorder="1" applyAlignment="1">
      <alignment horizontal="center" wrapText="1"/>
    </xf>
    <xf numFmtId="0" fontId="1" fillId="4" borderId="11" xfId="0" applyFont="1" applyFill="1" applyBorder="1" applyAlignment="1">
      <alignment horizontal="center" wrapText="1"/>
    </xf>
    <xf numFmtId="0" fontId="13" fillId="4" borderId="2" xfId="0" applyFont="1" applyFill="1" applyBorder="1" applyAlignment="1">
      <alignment horizontal="center" vertical="center" wrapText="1"/>
    </xf>
    <xf numFmtId="0" fontId="13" fillId="4" borderId="3" xfId="0" applyFont="1" applyFill="1" applyBorder="1" applyAlignment="1">
      <alignment horizontal="center" vertical="center" wrapText="1"/>
    </xf>
    <xf numFmtId="0" fontId="13" fillId="4" borderId="11" xfId="0" applyFont="1" applyFill="1" applyBorder="1" applyAlignment="1">
      <alignment horizontal="center" vertical="center" wrapText="1"/>
    </xf>
    <xf numFmtId="164" fontId="1" fillId="4" borderId="2" xfId="0" applyNumberFormat="1" applyFont="1" applyFill="1" applyBorder="1" applyAlignment="1">
      <alignment horizontal="center" vertical="center" wrapText="1"/>
    </xf>
    <xf numFmtId="164" fontId="1" fillId="4" borderId="3" xfId="0" applyNumberFormat="1" applyFont="1" applyFill="1" applyBorder="1" applyAlignment="1">
      <alignment horizontal="center" vertical="center" wrapText="1"/>
    </xf>
    <xf numFmtId="164" fontId="1" fillId="4" borderId="11" xfId="0" applyNumberFormat="1" applyFont="1" applyFill="1" applyBorder="1" applyAlignment="1">
      <alignment horizontal="center" vertical="center" wrapText="1"/>
    </xf>
    <xf numFmtId="164" fontId="0" fillId="0" borderId="5" xfId="0" applyNumberFormat="1" applyBorder="1" applyAlignment="1">
      <alignment horizontal="center" vertical="center"/>
    </xf>
    <xf numFmtId="0" fontId="0" fillId="0" borderId="7" xfId="0" applyBorder="1" applyAlignment="1">
      <alignment horizontal="center" vertical="center" wrapText="1"/>
    </xf>
    <xf numFmtId="0" fontId="0" fillId="0" borderId="7" xfId="0" applyBorder="1" applyAlignment="1">
      <alignment horizontal="center" wrapText="1"/>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11" xfId="0" applyFont="1"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164" fontId="6" fillId="0" borderId="0" xfId="0" applyNumberFormat="1" applyFont="1" applyFill="1" applyBorder="1" applyAlignment="1">
      <alignment horizontal="center" vertical="center"/>
    </xf>
    <xf numFmtId="164" fontId="8" fillId="0" borderId="0" xfId="0" applyNumberFormat="1" applyFont="1" applyFill="1" applyBorder="1" applyAlignment="1">
      <alignment horizontal="center" vertical="center"/>
    </xf>
    <xf numFmtId="164" fontId="0" fillId="0" borderId="0" xfId="0" applyNumberFormat="1" applyFill="1" applyBorder="1" applyAlignment="1">
      <alignment horizontal="center" vertical="center" wrapText="1"/>
    </xf>
    <xf numFmtId="14" fontId="0" fillId="0" borderId="0" xfId="0" applyNumberFormat="1" applyFill="1" applyBorder="1" applyAlignment="1">
      <alignment horizontal="center" vertical="center"/>
    </xf>
    <xf numFmtId="164" fontId="0" fillId="0" borderId="0" xfId="0" applyNumberFormat="1" applyFill="1" applyBorder="1" applyAlignment="1">
      <alignment horizontal="center" vertical="center"/>
    </xf>
    <xf numFmtId="0" fontId="0" fillId="0" borderId="5" xfId="0" applyFill="1" applyBorder="1" applyAlignment="1">
      <alignment horizontal="center" vertical="center"/>
    </xf>
    <xf numFmtId="14" fontId="0" fillId="0" borderId="5" xfId="0" applyNumberFormat="1" applyFill="1" applyBorder="1" applyAlignment="1">
      <alignment horizontal="center" vertical="center"/>
    </xf>
    <xf numFmtId="0" fontId="1" fillId="0" borderId="2" xfId="0" applyFont="1" applyFill="1" applyBorder="1" applyAlignment="1">
      <alignment horizontal="center" vertical="top" wrapText="1"/>
    </xf>
    <xf numFmtId="0" fontId="6" fillId="0" borderId="11" xfId="0" applyFont="1" applyFill="1" applyBorder="1" applyAlignment="1">
      <alignment horizontal="center" vertical="top" wrapText="1"/>
    </xf>
    <xf numFmtId="0" fontId="1" fillId="4" borderId="13"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11" xfId="0" applyFont="1" applyFill="1" applyBorder="1" applyAlignment="1">
      <alignment horizontal="center" vertical="center" wrapText="1"/>
    </xf>
    <xf numFmtId="164" fontId="0" fillId="0" borderId="5" xfId="0" applyNumberFormat="1" applyFill="1" applyBorder="1" applyAlignment="1">
      <alignment horizontal="center" vertical="center"/>
    </xf>
    <xf numFmtId="0" fontId="6" fillId="0" borderId="2"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0" fillId="0" borderId="0" xfId="0" applyFill="1" applyAlignment="1">
      <alignment horizontal="center" wrapText="1"/>
    </xf>
    <xf numFmtId="0" fontId="0" fillId="0" borderId="0" xfId="0" applyFill="1" applyAlignment="1">
      <alignment horizontal="center" vertical="center" wrapText="1"/>
    </xf>
    <xf numFmtId="0" fontId="10" fillId="0" borderId="0" xfId="0" applyFont="1" applyFill="1" applyAlignment="1">
      <alignment horizontal="center" vertical="center" wrapText="1"/>
    </xf>
    <xf numFmtId="0" fontId="7" fillId="0" borderId="0" xfId="0" applyFont="1" applyFill="1" applyBorder="1" applyAlignment="1">
      <alignment horizontal="center" vertical="center"/>
    </xf>
    <xf numFmtId="0" fontId="8" fillId="0" borderId="0" xfId="0" applyFont="1" applyBorder="1" applyAlignment="1">
      <alignment horizontal="center" vertical="center"/>
    </xf>
    <xf numFmtId="0" fontId="7" fillId="0" borderId="0" xfId="0" applyNumberFormat="1" applyFont="1" applyFill="1" applyBorder="1" applyAlignment="1">
      <alignment horizontal="center" vertical="center"/>
    </xf>
    <xf numFmtId="0" fontId="0" fillId="8" borderId="40" xfId="0" applyFill="1" applyBorder="1" applyAlignment="1">
      <alignment horizontal="left"/>
    </xf>
    <xf numFmtId="0" fontId="0" fillId="8" borderId="50" xfId="0" applyFill="1" applyBorder="1" applyAlignment="1">
      <alignment horizontal="left"/>
    </xf>
    <xf numFmtId="0" fontId="0" fillId="8" borderId="42" xfId="0" applyFill="1" applyBorder="1" applyAlignment="1">
      <alignment horizontal="left"/>
    </xf>
    <xf numFmtId="0" fontId="0" fillId="2" borderId="49" xfId="0" applyFill="1" applyBorder="1" applyAlignment="1">
      <alignment horizontal="left"/>
    </xf>
    <xf numFmtId="0" fontId="0" fillId="2" borderId="39" xfId="0" applyFill="1" applyBorder="1" applyAlignment="1">
      <alignment horizontal="left"/>
    </xf>
    <xf numFmtId="0" fontId="0" fillId="2" borderId="35" xfId="0" applyFill="1" applyBorder="1" applyAlignment="1">
      <alignment horizontal="left"/>
    </xf>
    <xf numFmtId="0" fontId="3" fillId="0" borderId="8" xfId="0" applyFont="1" applyBorder="1" applyAlignment="1">
      <alignment horizontal="center" vertical="top"/>
    </xf>
    <xf numFmtId="0" fontId="3" fillId="0" borderId="8" xfId="0" applyFont="1" applyFill="1" applyBorder="1" applyAlignment="1">
      <alignment horizontal="center" vertical="top"/>
    </xf>
    <xf numFmtId="0" fontId="21" fillId="0" borderId="20" xfId="0" applyFont="1" applyBorder="1" applyAlignment="1">
      <alignment horizontal="center"/>
    </xf>
    <xf numFmtId="0" fontId="21" fillId="0" borderId="22" xfId="0" applyFont="1" applyBorder="1" applyAlignment="1">
      <alignment horizontal="center"/>
    </xf>
    <xf numFmtId="0" fontId="21" fillId="0" borderId="23" xfId="0" applyFont="1" applyBorder="1" applyAlignment="1">
      <alignment horizontal="center"/>
    </xf>
    <xf numFmtId="0" fontId="1" fillId="0" borderId="14"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4" xfId="0" applyFont="1" applyFill="1" applyBorder="1" applyAlignment="1">
      <alignment horizontal="center" vertical="center" wrapText="1"/>
    </xf>
    <xf numFmtId="0" fontId="1" fillId="0" borderId="15" xfId="0" applyFont="1" applyFill="1" applyBorder="1" applyAlignment="1">
      <alignment horizontal="center" vertical="center" wrapText="1"/>
    </xf>
    <xf numFmtId="0" fontId="1" fillId="0" borderId="13" xfId="0" applyFont="1" applyFill="1" applyBorder="1" applyAlignment="1">
      <alignment horizontal="center" vertical="center" wrapText="1"/>
    </xf>
    <xf numFmtId="0" fontId="1" fillId="0" borderId="12" xfId="0" applyFont="1" applyFill="1" applyBorder="1" applyAlignment="1">
      <alignment horizontal="center" vertical="center" wrapText="1"/>
    </xf>
    <xf numFmtId="0" fontId="1" fillId="0" borderId="29" xfId="0" applyFont="1" applyFill="1" applyBorder="1" applyAlignment="1">
      <alignment horizontal="center" vertical="center" wrapText="1"/>
    </xf>
    <xf numFmtId="0" fontId="6" fillId="6" borderId="20" xfId="0" applyFont="1" applyFill="1" applyBorder="1" applyAlignment="1">
      <alignment horizontal="left"/>
    </xf>
    <xf numFmtId="0" fontId="6" fillId="6" borderId="22" xfId="0" applyFont="1" applyFill="1" applyBorder="1" applyAlignment="1">
      <alignment horizontal="left"/>
    </xf>
    <xf numFmtId="0" fontId="24" fillId="0" borderId="14" xfId="0" applyFont="1" applyBorder="1" applyAlignment="1">
      <alignment horizontal="center" vertical="center"/>
    </xf>
    <xf numFmtId="0" fontId="24" fillId="0" borderId="15" xfId="0" applyFont="1" applyBorder="1" applyAlignment="1">
      <alignment horizontal="center" vertical="center"/>
    </xf>
    <xf numFmtId="0" fontId="24" fillId="0" borderId="13" xfId="0" applyFont="1" applyBorder="1" applyAlignment="1">
      <alignment horizontal="center" vertical="center"/>
    </xf>
  </cellXfs>
  <cellStyles count="2">
    <cellStyle name="Normální" xfId="0" builtinId="0"/>
    <cellStyle name="Procenta" xfId="1" builtinId="5"/>
  </cellStyles>
  <dxfs count="185">
    <dxf>
      <fill>
        <patternFill>
          <bgColor theme="9" tint="0.79998168889431442"/>
        </patternFill>
      </fill>
    </dxf>
    <dxf>
      <fill>
        <patternFill>
          <bgColor theme="8" tint="0.79998168889431442"/>
        </patternFill>
      </fill>
    </dxf>
    <dxf>
      <fill>
        <patternFill>
          <bgColor theme="6" tint="0.39994506668294322"/>
        </patternFill>
      </fill>
    </dxf>
    <dxf>
      <fill>
        <patternFill>
          <bgColor rgb="FFFF0000"/>
        </patternFill>
      </fill>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left style="thin">
          <color auto="1"/>
        </left>
        <right style="thin">
          <color auto="1"/>
        </right>
        <top style="thin">
          <color auto="1"/>
        </top>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left style="thin">
          <color auto="1"/>
        </left>
        <right style="thin">
          <color auto="1"/>
        </right>
        <top style="thin">
          <color auto="1"/>
        </top>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left style="thin">
          <color auto="1"/>
        </left>
        <right style="thin">
          <color auto="1"/>
        </right>
        <top style="thin">
          <color auto="1"/>
        </top>
        <bottom style="thin">
          <color auto="1"/>
        </bottom>
        <vertical/>
        <horizontal/>
      </border>
    </dxf>
    <dxf>
      <fill>
        <patternFill>
          <bgColor theme="5"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border>
        <left style="thin">
          <color auto="1"/>
        </left>
        <right style="thin">
          <color auto="1"/>
        </right>
        <top style="thin">
          <color auto="1"/>
        </top>
        <bottom style="thin">
          <color auto="1"/>
        </bottom>
        <vertical/>
        <horizontal/>
      </border>
    </dxf>
    <dxf>
      <fill>
        <patternFill>
          <bgColor theme="5" tint="0.39994506668294322"/>
        </patternFill>
      </fill>
    </dxf>
    <dxf>
      <fill>
        <patternFill patternType="solid">
          <bgColor theme="0"/>
        </patternFill>
      </fill>
    </dxf>
    <dxf>
      <border>
        <left style="thin">
          <color auto="1"/>
        </left>
        <right style="thin">
          <color auto="1"/>
        </right>
        <top style="thin">
          <color auto="1"/>
        </top>
        <bottom style="thin">
          <color auto="1"/>
        </bottom>
        <vertical/>
        <horizontal/>
      </border>
    </dxf>
    <dxf>
      <fill>
        <patternFill>
          <bgColor theme="5" tint="0.39994506668294322"/>
        </patternFill>
      </fill>
    </dxf>
    <dxf>
      <fill>
        <patternFill patternType="solid">
          <bgColor theme="0"/>
        </patternFill>
      </fill>
    </dxf>
    <dxf>
      <border>
        <left style="thin">
          <color auto="1"/>
        </left>
        <right style="thin">
          <color auto="1"/>
        </right>
        <top style="thin">
          <color auto="1"/>
        </top>
        <bottom style="thin">
          <color auto="1"/>
        </bottom>
        <vertical/>
        <horizontal/>
      </border>
    </dxf>
    <dxf>
      <fill>
        <patternFill>
          <bgColor theme="5" tint="0.39994506668294322"/>
        </patternFill>
      </fill>
    </dxf>
    <dxf>
      <fill>
        <patternFill patternType="solid">
          <bgColor theme="0"/>
        </patternFill>
      </fill>
    </dxf>
    <dxf>
      <border>
        <left style="thin">
          <color auto="1"/>
        </left>
        <right style="thin">
          <color auto="1"/>
        </right>
        <top style="thin">
          <color auto="1"/>
        </top>
        <bottom style="thin">
          <color auto="1"/>
        </bottom>
        <vertical/>
        <horizontal/>
      </border>
    </dxf>
    <dxf>
      <fill>
        <patternFill>
          <bgColor theme="5" tint="0.39994506668294322"/>
        </patternFill>
      </fill>
    </dxf>
    <dxf>
      <fill>
        <patternFill patternType="solid">
          <bgColor theme="0"/>
        </patternFill>
      </fill>
    </dxf>
    <dxf>
      <border>
        <left style="thin">
          <color auto="1"/>
        </left>
        <right style="thin">
          <color auto="1"/>
        </right>
        <top style="thin">
          <color auto="1"/>
        </top>
        <bottom style="thin">
          <color auto="1"/>
        </bottom>
        <vertical/>
        <horizontal/>
      </border>
    </dxf>
    <dxf>
      <fill>
        <patternFill>
          <bgColor theme="5" tint="0.39994506668294322"/>
        </patternFill>
      </fill>
    </dxf>
    <dxf>
      <fill>
        <patternFill patternType="solid">
          <bgColor theme="0"/>
        </patternFill>
      </fill>
    </dxf>
    <dxf>
      <border>
        <left style="thin">
          <color auto="1"/>
        </left>
        <right style="thin">
          <color auto="1"/>
        </right>
        <top style="thin">
          <color auto="1"/>
        </top>
        <bottom style="thin">
          <color auto="1"/>
        </bottom>
        <vertical/>
        <horizontal/>
      </border>
    </dxf>
    <dxf>
      <fill>
        <patternFill>
          <bgColor theme="5" tint="0.39994506668294322"/>
        </patternFill>
      </fill>
    </dxf>
    <dxf>
      <fill>
        <patternFill patternType="solid">
          <bgColor theme="0"/>
        </patternFill>
      </fill>
    </dxf>
    <dxf>
      <border>
        <left style="thin">
          <color auto="1"/>
        </left>
        <right style="thin">
          <color auto="1"/>
        </right>
        <top style="thin">
          <color auto="1"/>
        </top>
        <bottom style="thin">
          <color auto="1"/>
        </bottom>
        <vertical/>
        <horizontal/>
      </border>
    </dxf>
    <dxf>
      <fill>
        <patternFill>
          <bgColor theme="5" tint="0.39994506668294322"/>
        </patternFill>
      </fill>
    </dxf>
    <dxf>
      <fill>
        <patternFill patternType="solid">
          <bgColor theme="0"/>
        </patternFill>
      </fill>
    </dxf>
    <dxf>
      <border>
        <left style="thin">
          <color auto="1"/>
        </left>
        <right style="thin">
          <color auto="1"/>
        </right>
        <top style="thin">
          <color auto="1"/>
        </top>
        <bottom style="thin">
          <color auto="1"/>
        </bottom>
        <vertical/>
        <horizontal/>
      </border>
    </dxf>
    <dxf>
      <fill>
        <patternFill>
          <bgColor theme="5" tint="0.39994506668294322"/>
        </patternFill>
      </fill>
    </dxf>
    <dxf>
      <fill>
        <patternFill patternType="solid">
          <bgColor theme="0"/>
        </patternFill>
      </fill>
    </dxf>
    <dxf>
      <fill>
        <patternFill patternType="none">
          <bgColor auto="1"/>
        </patternFill>
      </fill>
      <border>
        <left style="thin">
          <color indexed="64"/>
        </left>
        <right style="thin">
          <color indexed="64"/>
        </right>
        <top style="thin">
          <color indexed="64"/>
        </top>
        <bottom style="thin">
          <color indexed="64"/>
        </bottom>
      </border>
    </dxf>
    <dxf>
      <fill>
        <patternFill patternType="none">
          <bgColor auto="1"/>
        </patternFill>
      </fill>
      <border>
        <left style="thin">
          <color indexed="64"/>
        </left>
        <right style="thin">
          <color indexed="64"/>
        </right>
        <top style="thin">
          <color indexed="64"/>
        </top>
        <bottom style="thin">
          <color indexed="64"/>
        </bottom>
      </border>
    </dxf>
    <dxf>
      <fill>
        <patternFill>
          <bgColor theme="5" tint="0.39994506668294322"/>
        </patternFill>
      </fill>
      <border>
        <left/>
        <right/>
        <top/>
        <bottom/>
      </border>
    </dxf>
    <dxf>
      <border>
        <left style="thin">
          <color auto="1"/>
        </left>
        <right style="thin">
          <color auto="1"/>
        </right>
        <top style="thin">
          <color auto="1"/>
        </top>
        <bottom style="thin">
          <color auto="1"/>
        </bottom>
        <vertical/>
        <horizontal/>
      </border>
    </dxf>
    <dxf>
      <fill>
        <patternFill patternType="none">
          <bgColor auto="1"/>
        </patternFill>
      </fill>
    </dxf>
    <dxf>
      <border>
        <left style="thin">
          <color auto="1"/>
        </left>
        <right style="thin">
          <color auto="1"/>
        </right>
        <top style="thin">
          <color auto="1"/>
        </top>
        <bottom style="thin">
          <color auto="1"/>
        </bottom>
        <vertical/>
        <horizontal/>
      </border>
    </dxf>
    <dxf>
      <fill>
        <patternFill>
          <bgColor theme="6" tint="0.39994506668294322"/>
        </patternFill>
      </fill>
    </dxf>
    <dxf>
      <fill>
        <patternFill>
          <bgColor theme="5" tint="0.39994506668294322"/>
        </patternFill>
      </fill>
    </dxf>
    <dxf>
      <fill>
        <patternFill patternType="none">
          <bgColor auto="1"/>
        </patternFill>
      </fill>
    </dxf>
    <dxf>
      <fill>
        <patternFill>
          <bgColor theme="5" tint="0.39994506668294322"/>
        </patternFill>
      </fill>
    </dxf>
    <dxf>
      <fill>
        <patternFill patternType="none">
          <bgColor auto="1"/>
        </patternFill>
      </fill>
      <border>
        <left style="thin">
          <color indexed="64"/>
        </left>
        <right style="thin">
          <color indexed="64"/>
        </right>
        <top style="thin">
          <color indexed="64"/>
        </top>
        <bottom style="thin">
          <color indexed="64"/>
        </bottom>
      </border>
    </dxf>
    <dxf>
      <fill>
        <patternFill patternType="none">
          <bgColor auto="1"/>
        </patternFill>
      </fill>
    </dxf>
    <dxf>
      <border>
        <left style="thin">
          <color indexed="64"/>
        </left>
        <right style="thin">
          <color indexed="64"/>
        </right>
        <top style="thin">
          <color indexed="64"/>
        </top>
        <bottom style="thin">
          <color indexed="64"/>
        </bottom>
      </border>
    </dxf>
    <dxf>
      <fill>
        <patternFill patternType="none">
          <bgColor auto="1"/>
        </patternFill>
      </fill>
      <border>
        <left style="thin">
          <color indexed="64"/>
        </left>
        <right style="thin">
          <color indexed="64"/>
        </right>
        <top style="thin">
          <color indexed="64"/>
        </top>
        <bottom style="thin">
          <color indexed="64"/>
        </bottom>
      </border>
    </dxf>
    <dxf>
      <fill>
        <patternFill patternType="none">
          <bgColor auto="1"/>
        </patternFill>
      </fill>
      <border>
        <left style="thin">
          <color indexed="64"/>
        </left>
        <right style="thin">
          <color indexed="64"/>
        </right>
        <top style="thin">
          <color indexed="64"/>
        </top>
        <bottom style="thin">
          <color indexed="64"/>
        </bottom>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5" tint="0.39994506668294322"/>
        </patternFill>
      </fill>
    </dxf>
    <dxf>
      <fill>
        <patternFill patternType="solid">
          <bgColor theme="0"/>
        </patternFill>
      </fill>
    </dxf>
    <dxf>
      <border>
        <left style="thin">
          <color indexed="64"/>
        </left>
        <right style="thin">
          <color indexed="64"/>
        </right>
        <top style="thin">
          <color indexed="64"/>
        </top>
        <bottom style="thin">
          <color indexed="64"/>
        </bottom>
      </border>
    </dxf>
    <dxf>
      <fill>
        <patternFill patternType="none">
          <bgColor auto="1"/>
        </patternFill>
      </fill>
      <border>
        <left style="thin">
          <color indexed="64"/>
        </left>
        <right style="thin">
          <color indexed="64"/>
        </right>
        <top style="thin">
          <color indexed="64"/>
        </top>
        <bottom style="thin">
          <color indexed="64"/>
        </bottom>
      </border>
    </dxf>
    <dxf>
      <border>
        <bottom style="thin">
          <color indexed="64"/>
        </bottom>
      </border>
    </dxf>
    <dxf>
      <border>
        <left style="thin">
          <color indexed="64"/>
        </left>
        <right style="thin">
          <color indexed="64"/>
        </right>
        <top style="thin">
          <color indexed="64"/>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rder>
    </dxf>
    <dxf>
      <border>
        <left style="thin">
          <color indexed="64"/>
        </left>
        <right style="thin">
          <color indexed="64"/>
        </right>
        <top style="thin">
          <color indexed="64"/>
        </top>
        <bottom style="thin">
          <color indexed="64"/>
        </bottom>
      </border>
    </dxf>
    <dxf>
      <border>
        <right style="thin">
          <color indexed="64"/>
        </right>
        <top style="thin">
          <color indexed="64"/>
        </top>
      </border>
    </dxf>
    <dxf>
      <fill>
        <patternFill patternType="none">
          <bgColor auto="1"/>
        </patternFill>
      </fill>
      <border>
        <left style="thin">
          <color indexed="64"/>
        </left>
        <right style="thin">
          <color indexed="64"/>
        </right>
        <top style="thin">
          <color indexed="64"/>
        </top>
        <bottom style="thin">
          <color indexed="64"/>
        </bottom>
      </border>
    </dxf>
    <dxf>
      <border>
        <left style="thin">
          <color indexed="64"/>
        </left>
      </border>
    </dxf>
    <dxf>
      <border>
        <left style="thin">
          <color indexed="64"/>
        </left>
        <bottom style="thin">
          <color indexed="64"/>
        </bottom>
      </border>
    </dxf>
    <dxf>
      <border>
        <bottom style="thin">
          <color indexed="64"/>
        </bottom>
      </border>
    </dxf>
    <dxf>
      <fill>
        <patternFill patternType="none">
          <bgColor auto="1"/>
        </patternFill>
      </fill>
      <border>
        <left style="thin">
          <color indexed="64"/>
        </left>
        <right style="thin">
          <color indexed="64"/>
        </right>
        <top style="thin">
          <color indexed="64"/>
        </top>
        <bottom style="thin">
          <color indexed="64"/>
        </bottom>
      </border>
    </dxf>
    <dxf>
      <fill>
        <patternFill patternType="none">
          <bgColor auto="1"/>
        </patternFill>
      </fill>
      <border>
        <left style="thin">
          <color indexed="64"/>
        </left>
        <right style="thin">
          <color indexed="64"/>
        </right>
        <top style="thin">
          <color indexed="64"/>
        </top>
        <bottom style="thin">
          <color indexed="64"/>
        </bottom>
      </border>
    </dxf>
    <dxf>
      <fill>
        <patternFill patternType="none">
          <bgColor auto="1"/>
        </patternFill>
      </fill>
      <border>
        <left style="thin">
          <color indexed="64"/>
        </left>
        <right style="thin">
          <color indexed="64"/>
        </right>
        <top style="thin">
          <color indexed="64"/>
        </top>
        <bottom style="thin">
          <color indexed="64"/>
        </bottom>
      </border>
    </dxf>
    <dxf>
      <fill>
        <patternFill patternType="none">
          <bgColor auto="1"/>
        </patternFill>
      </fill>
      <border>
        <left style="thin">
          <color indexed="64"/>
        </left>
        <right style="thin">
          <color indexed="64"/>
        </right>
        <top style="thin">
          <color indexed="64"/>
        </top>
        <bottom style="thin">
          <color indexed="64"/>
        </bottom>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5" tint="0.39994506668294322"/>
        </patternFill>
      </fill>
    </dxf>
    <dxf>
      <fill>
        <patternFill patternType="solid">
          <bgColor theme="0"/>
        </patternFill>
      </fill>
    </dxf>
    <dxf>
      <border>
        <left style="thin">
          <color indexed="64"/>
        </left>
        <right style="thin">
          <color indexed="64"/>
        </right>
        <top style="thin">
          <color indexed="64"/>
        </top>
        <bottom style="thin">
          <color indexed="64"/>
        </bottom>
      </border>
    </dxf>
    <dxf>
      <fill>
        <patternFill patternType="none">
          <bgColor auto="1"/>
        </patternFill>
      </fill>
      <border>
        <left style="thin">
          <color indexed="64"/>
        </left>
        <right style="thin">
          <color indexed="64"/>
        </right>
        <top style="thin">
          <color indexed="64"/>
        </top>
        <bottom style="thin">
          <color indexed="64"/>
        </bottom>
      </border>
    </dxf>
    <dxf>
      <border>
        <left style="thin">
          <color auto="1"/>
        </left>
        <right style="thin">
          <color auto="1"/>
        </right>
        <top style="thin">
          <color auto="1"/>
        </top>
        <bottom style="thin">
          <color auto="1"/>
        </bottom>
        <vertical/>
        <horizontal/>
      </border>
    </dxf>
    <dxf>
      <fill>
        <patternFill>
          <bgColor theme="5" tint="0.39994506668294322"/>
        </patternFill>
      </fill>
      <border>
        <left/>
        <right/>
        <top/>
        <bottom/>
      </border>
    </dxf>
    <dxf>
      <border>
        <left style="thin">
          <color auto="1"/>
        </left>
        <right style="thin">
          <color auto="1"/>
        </right>
        <top style="thin">
          <color auto="1"/>
        </top>
        <bottom style="thin">
          <color auto="1"/>
        </bottom>
        <vertical/>
        <horizontal/>
      </border>
    </dxf>
    <dxf>
      <fill>
        <patternFill patternType="none">
          <bgColor auto="1"/>
        </patternFill>
      </fill>
    </dxf>
    <dxf>
      <border>
        <bottom style="thin">
          <color indexed="64"/>
        </bottom>
      </border>
    </dxf>
    <dxf>
      <border>
        <left style="thin">
          <color indexed="64"/>
        </left>
        <right style="thin">
          <color indexed="64"/>
        </right>
        <top style="thin">
          <color indexed="64"/>
        </top>
      </border>
    </dxf>
    <dxf>
      <border>
        <left style="thin">
          <color auto="1"/>
        </left>
        <right style="thin">
          <color auto="1"/>
        </right>
        <bottom style="thin">
          <color auto="1"/>
        </bottom>
        <vertical/>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rder>
    </dxf>
    <dxf>
      <border>
        <left style="thin">
          <color indexed="64"/>
        </left>
        <right style="thin">
          <color indexed="64"/>
        </right>
        <top style="thin">
          <color indexed="64"/>
        </top>
        <bottom style="thin">
          <color indexed="64"/>
        </bottom>
      </border>
    </dxf>
    <dxf>
      <border>
        <right style="thin">
          <color indexed="64"/>
        </right>
        <top style="thin">
          <color indexed="64"/>
        </top>
      </border>
    </dxf>
    <dxf>
      <fill>
        <patternFill patternType="none">
          <bgColor auto="1"/>
        </patternFill>
      </fill>
      <border>
        <left style="thin">
          <color indexed="64"/>
        </left>
        <right style="thin">
          <color indexed="64"/>
        </right>
        <top style="thin">
          <color indexed="64"/>
        </top>
        <bottom style="thin">
          <color indexed="64"/>
        </bottom>
      </border>
    </dxf>
    <dxf>
      <border>
        <left style="thin">
          <color indexed="64"/>
        </left>
      </border>
    </dxf>
    <dxf>
      <border>
        <left style="thin">
          <color indexed="64"/>
        </left>
        <bottom style="thin">
          <color indexed="64"/>
        </bottom>
      </border>
    </dxf>
    <dxf>
      <border>
        <bottom style="thin">
          <color indexed="64"/>
        </bottom>
      </border>
    </dxf>
    <dxf>
      <border>
        <left style="thin">
          <color auto="1"/>
        </left>
        <right style="thin">
          <color auto="1"/>
        </right>
        <top style="thin">
          <color auto="1"/>
        </top>
        <bottom style="thin">
          <color auto="1"/>
        </bottom>
        <vertical/>
        <horizontal/>
      </border>
    </dxf>
    <dxf>
      <fill>
        <patternFill>
          <bgColor theme="6" tint="0.39994506668294322"/>
        </patternFill>
      </fill>
    </dxf>
    <dxf>
      <fill>
        <patternFill>
          <bgColor theme="5" tint="0.39994506668294322"/>
        </patternFill>
      </fill>
    </dxf>
    <dxf>
      <fill>
        <patternFill patternType="none">
          <bgColor auto="1"/>
        </patternFill>
      </fill>
    </dxf>
    <dxf>
      <border>
        <left style="thin">
          <color auto="1"/>
        </left>
        <right style="thin">
          <color auto="1"/>
        </right>
        <top style="thin">
          <color auto="1"/>
        </top>
        <bottom style="thin">
          <color auto="1"/>
        </bottom>
        <vertical/>
        <horizontal/>
      </border>
    </dxf>
    <dxf>
      <fill>
        <patternFill>
          <bgColor theme="5" tint="0.39994506668294322"/>
        </patternFill>
      </fill>
    </dxf>
    <dxf>
      <fill>
        <patternFill patternType="solid">
          <bgColor theme="0"/>
        </patternFill>
      </fill>
    </dxf>
    <dxf>
      <fill>
        <patternFill>
          <bgColor theme="5" tint="0.39994506668294322"/>
        </patternFill>
      </fill>
    </dxf>
    <dxf>
      <fill>
        <patternFill patternType="none">
          <bgColor auto="1"/>
        </patternFill>
      </fill>
      <border>
        <left style="thin">
          <color indexed="64"/>
        </left>
        <right style="thin">
          <color indexed="64"/>
        </right>
        <top style="thin">
          <color indexed="64"/>
        </top>
        <bottom style="thin">
          <color indexed="64"/>
        </bottom>
      </border>
    </dxf>
    <dxf>
      <fill>
        <patternFill patternType="none">
          <bgColor auto="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rder>
    </dxf>
    <dxf>
      <border>
        <right style="thin">
          <color indexed="64"/>
        </right>
        <top style="thin">
          <color indexed="64"/>
        </top>
      </border>
    </dxf>
    <dxf>
      <fill>
        <patternFill patternType="none">
          <bgColor auto="1"/>
        </patternFill>
      </fill>
      <border>
        <left style="thin">
          <color indexed="64"/>
        </left>
        <right style="thin">
          <color indexed="64"/>
        </right>
        <top style="thin">
          <color indexed="64"/>
        </top>
        <bottom style="thin">
          <color indexed="64"/>
        </bottom>
      </border>
    </dxf>
    <dxf>
      <border>
        <bottom style="thin">
          <color auto="1"/>
        </bottom>
        <vertical/>
        <horizontal/>
      </border>
    </dxf>
    <dxf>
      <border>
        <left style="thin">
          <color indexed="64"/>
        </left>
      </border>
    </dxf>
    <dxf>
      <border>
        <left style="thin">
          <color indexed="64"/>
        </left>
        <bottom style="thin">
          <color indexed="64"/>
        </bottom>
      </border>
    </dxf>
    <dxf>
      <border>
        <bottom style="thin">
          <color indexed="64"/>
        </bottom>
      </border>
    </dxf>
    <dxf>
      <border>
        <left style="thin">
          <color indexed="64"/>
        </left>
        <right style="thin">
          <color indexed="64"/>
        </right>
        <top style="thin">
          <color indexed="64"/>
        </top>
        <bottom style="thin">
          <color indexed="64"/>
        </bottom>
      </border>
    </dxf>
    <dxf>
      <border>
        <bottom style="thin">
          <color indexed="64"/>
        </bottom>
      </border>
    </dxf>
    <dxf>
      <border>
        <left style="thin">
          <color auto="1"/>
        </left>
        <right style="thin">
          <color auto="1"/>
        </right>
        <top style="thin">
          <color auto="1"/>
        </top>
        <bottom style="thin">
          <color auto="1"/>
        </bottom>
        <vertical/>
        <horizontal/>
      </border>
    </dxf>
    <dxf>
      <fill>
        <patternFill patternType="none">
          <bgColor auto="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5" tint="0.39994506668294322"/>
        </patternFill>
      </fill>
      <border>
        <left style="thin">
          <color auto="1"/>
        </left>
        <right style="thin">
          <color auto="1"/>
        </right>
        <top style="thin">
          <color auto="1"/>
        </top>
        <bottom style="thin">
          <color auto="1"/>
        </bottom>
      </border>
    </dxf>
    <dxf>
      <border>
        <left style="thin">
          <color indexed="64"/>
        </left>
        <right style="thin">
          <color indexed="64"/>
        </right>
        <top style="thin">
          <color indexed="64"/>
        </top>
      </border>
    </dxf>
    <dxf>
      <border>
        <right style="thin">
          <color indexed="64"/>
        </right>
        <top style="thin">
          <color indexed="64"/>
        </top>
      </border>
    </dxf>
    <dxf>
      <border>
        <left style="thin">
          <color indexed="64"/>
        </left>
        <right style="thin">
          <color indexed="64"/>
        </right>
        <top style="thin">
          <color indexed="64"/>
        </top>
        <bottom style="thin">
          <color indexed="64"/>
        </bottom>
      </border>
    </dxf>
    <dxf>
      <border>
        <left style="thin">
          <color indexed="64"/>
        </left>
      </border>
    </dxf>
    <dxf>
      <border>
        <left style="thin">
          <color indexed="64"/>
        </left>
        <bottom style="thin">
          <color indexed="64"/>
        </bottom>
      </border>
    </dxf>
    <dxf>
      <border>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rder>
    </dxf>
    <dxf>
      <border>
        <bottom style="thin">
          <color indexed="64"/>
        </bottom>
      </border>
    </dxf>
    <dxf>
      <border>
        <left style="thin">
          <color auto="1"/>
        </left>
        <right style="thin">
          <color auto="1"/>
        </right>
        <top style="thin">
          <color auto="1"/>
        </top>
        <bottom style="thin">
          <color auto="1"/>
        </bottom>
        <vertical/>
        <horizontal/>
      </border>
    </dxf>
    <dxf>
      <fill>
        <patternFill patternType="none">
          <bgColor auto="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5" tint="0.39994506668294322"/>
        </patternFill>
      </fill>
      <border>
        <left style="thin">
          <color auto="1"/>
        </left>
        <right style="thin">
          <color auto="1"/>
        </right>
        <top style="thin">
          <color auto="1"/>
        </top>
        <bottom style="thin">
          <color auto="1"/>
        </bottom>
      </border>
    </dxf>
    <dxf>
      <border>
        <left style="thin">
          <color indexed="64"/>
        </left>
        <right style="thin">
          <color indexed="64"/>
        </right>
        <top style="thin">
          <color indexed="64"/>
        </top>
      </border>
    </dxf>
    <dxf>
      <border>
        <right style="thin">
          <color indexed="64"/>
        </right>
        <top style="thin">
          <color indexed="64"/>
        </top>
      </border>
    </dxf>
    <dxf>
      <border>
        <left style="thin">
          <color indexed="64"/>
        </left>
        <right style="thin">
          <color indexed="64"/>
        </right>
        <top style="thin">
          <color indexed="64"/>
        </top>
        <bottom style="thin">
          <color indexed="64"/>
        </bottom>
      </border>
    </dxf>
    <dxf>
      <border>
        <left style="thin">
          <color indexed="64"/>
        </left>
      </border>
    </dxf>
    <dxf>
      <border>
        <left style="thin">
          <color indexed="64"/>
        </left>
        <bottom style="thin">
          <color indexed="64"/>
        </bottom>
      </border>
    </dxf>
    <dxf>
      <border>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rder>
    </dxf>
    <dxf>
      <border>
        <bottom style="thin">
          <color indexed="64"/>
        </bottom>
      </border>
    </dxf>
    <dxf>
      <border>
        <left style="thin">
          <color auto="1"/>
        </left>
        <right style="thin">
          <color auto="1"/>
        </right>
        <top style="thin">
          <color auto="1"/>
        </top>
        <bottom style="thin">
          <color auto="1"/>
        </bottom>
        <vertical/>
        <horizontal/>
      </border>
    </dxf>
    <dxf>
      <fill>
        <patternFill patternType="none">
          <bgColor auto="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5" tint="0.39994506668294322"/>
        </patternFill>
      </fill>
      <border>
        <left style="thin">
          <color auto="1"/>
        </left>
        <right style="thin">
          <color auto="1"/>
        </right>
        <top style="thin">
          <color auto="1"/>
        </top>
        <bottom style="thin">
          <color auto="1"/>
        </bottom>
      </border>
    </dxf>
    <dxf>
      <border>
        <left style="thin">
          <color indexed="64"/>
        </left>
        <right style="thin">
          <color indexed="64"/>
        </right>
        <top style="thin">
          <color indexed="64"/>
        </top>
      </border>
    </dxf>
    <dxf>
      <border>
        <right style="thin">
          <color indexed="64"/>
        </right>
        <top style="thin">
          <color indexed="64"/>
        </top>
      </border>
    </dxf>
    <dxf>
      <border>
        <left style="thin">
          <color indexed="64"/>
        </left>
        <right style="thin">
          <color indexed="64"/>
        </right>
        <top style="thin">
          <color indexed="64"/>
        </top>
        <bottom style="thin">
          <color indexed="64"/>
        </bottom>
      </border>
    </dxf>
    <dxf>
      <border>
        <left style="thin">
          <color indexed="64"/>
        </left>
      </border>
    </dxf>
    <dxf>
      <border>
        <left style="thin">
          <color indexed="64"/>
        </left>
        <bottom style="thin">
          <color indexed="64"/>
        </bottom>
      </border>
    </dxf>
    <dxf>
      <border>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66"/>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Q1200"/>
  <sheetViews>
    <sheetView tabSelected="1" topLeftCell="A37" zoomScaleNormal="100" zoomScaleSheetLayoutView="90" workbookViewId="0">
      <selection activeCell="M40" sqref="M40:M42"/>
    </sheetView>
  </sheetViews>
  <sheetFormatPr defaultRowHeight="15" x14ac:dyDescent="0.25"/>
  <cols>
    <col min="1" max="1" width="4.28515625" style="128" customWidth="1"/>
    <col min="2" max="2" width="5.42578125" style="54" customWidth="1"/>
    <col min="3" max="3" width="22.28515625" style="3" customWidth="1"/>
    <col min="4" max="4" width="37.5703125" style="5" customWidth="1"/>
    <col min="5" max="5" width="17.7109375" style="7" customWidth="1"/>
    <col min="6" max="6" width="12.28515625" style="18" customWidth="1"/>
    <col min="7" max="7" width="19.28515625" style="6" customWidth="1"/>
    <col min="8" max="8" width="10" customWidth="1"/>
    <col min="10" max="10" width="9.5703125" bestFit="1" customWidth="1"/>
    <col min="12" max="12" width="11.28515625" customWidth="1"/>
    <col min="13" max="13" width="17.28515625" style="6" customWidth="1"/>
    <col min="14" max="14" width="10.5703125" customWidth="1"/>
    <col min="15" max="15" width="12.5703125" customWidth="1"/>
    <col min="16" max="16" width="14.42578125" customWidth="1"/>
  </cols>
  <sheetData>
    <row r="1" spans="1:16" ht="44.25" thickBot="1" x14ac:dyDescent="0.3">
      <c r="B1" s="9" t="s">
        <v>0</v>
      </c>
      <c r="C1" s="9" t="s">
        <v>1</v>
      </c>
      <c r="D1" s="1" t="s">
        <v>13</v>
      </c>
      <c r="E1" s="19" t="s">
        <v>14</v>
      </c>
      <c r="F1" s="11" t="s">
        <v>15</v>
      </c>
      <c r="G1" s="84" t="s">
        <v>5</v>
      </c>
      <c r="H1" s="12" t="s">
        <v>6</v>
      </c>
      <c r="I1" s="293" t="s">
        <v>19</v>
      </c>
      <c r="J1" s="294"/>
      <c r="K1" s="298" t="s">
        <v>25</v>
      </c>
      <c r="L1" s="285" t="s">
        <v>212</v>
      </c>
      <c r="M1" s="301" t="s">
        <v>26</v>
      </c>
      <c r="N1" s="295" t="s">
        <v>18</v>
      </c>
      <c r="O1" s="279" t="s">
        <v>814</v>
      </c>
      <c r="P1" s="307" t="s">
        <v>821</v>
      </c>
    </row>
    <row r="2" spans="1:16" ht="15.75" thickBot="1" x14ac:dyDescent="0.3">
      <c r="B2" s="10"/>
      <c r="C2" s="36" t="s">
        <v>22</v>
      </c>
      <c r="D2" s="1" t="s">
        <v>16</v>
      </c>
      <c r="E2" s="20"/>
      <c r="F2" s="8"/>
      <c r="G2" s="20"/>
      <c r="H2" s="22"/>
      <c r="I2" s="34" t="s">
        <v>23</v>
      </c>
      <c r="J2" s="35" t="s">
        <v>24</v>
      </c>
      <c r="K2" s="299"/>
      <c r="L2" s="286"/>
      <c r="M2" s="302"/>
      <c r="N2" s="296"/>
      <c r="O2" s="280"/>
      <c r="P2" s="308"/>
    </row>
    <row r="3" spans="1:16" s="25" customFormat="1" ht="21.75" thickBot="1" x14ac:dyDescent="0.3">
      <c r="A3" s="129"/>
      <c r="B3" s="14"/>
      <c r="C3" s="37" t="s">
        <v>21</v>
      </c>
      <c r="D3" s="1" t="s">
        <v>17</v>
      </c>
      <c r="E3" s="85"/>
      <c r="F3" s="14"/>
      <c r="G3" s="80" t="s">
        <v>62</v>
      </c>
      <c r="H3" s="86"/>
      <c r="I3" s="87">
        <v>0.6</v>
      </c>
      <c r="J3" s="87">
        <v>0.4</v>
      </c>
      <c r="K3" s="300"/>
      <c r="L3" s="287"/>
      <c r="M3" s="303"/>
      <c r="N3" s="297"/>
      <c r="O3" s="281"/>
      <c r="P3" s="309"/>
    </row>
    <row r="4" spans="1:16" ht="90" hidden="1" x14ac:dyDescent="0.25">
      <c r="A4" s="130"/>
      <c r="B4" s="288">
        <f ca="1">IF(OFFSET(Zdroj!$B$16,A3,0)&gt;0,OFFSET(Zdroj!$B$16,A3,0)+0,"")</f>
        <v>27</v>
      </c>
      <c r="C4" s="51" t="str">
        <f ca="1">IF($B4="","",IF(Zdroj!$AQ$9="ano",CONCATENATE(OFFSET(Zdroj!C$16,'k rozhodnutí'!$A3,0),"
","Anonymizováno","
",OFFSET(Zdroj!E$16,'k rozhodnutí'!$A3,0),"
",OFFSET(Zdroj!F$16,'k rozhodnutí'!$A3,0)),CONCATENATE(OFFSET(Zdroj!C$16,'k rozhodnutí'!$A3,0),"
",OFFSET(Zdroj!D$16,'k rozhodnutí'!$A3,0),"
",OFFSET(Zdroj!E$16,'k rozhodnutí'!$A3,0),"
",OFFSET(Zdroj!F$16,'k rozhodnutí'!$A3,0))))</f>
        <v>Sluňákov - centrum ekologických aktivit města Olomouce, o.p.s.
Skrbeňská 669/70
Horka nad Moravou
78335</v>
      </c>
      <c r="D4" s="23" t="str">
        <f ca="1">IF($B4="","",OFFSET(Zdroj!N$16,'k rozhodnutí'!$A3,0))</f>
        <v>AKTIVITY INFORMAČNÍHO CENTRA DŮM PŘÍRODY LITOVELSKÉHO POMORAVÍ</v>
      </c>
      <c r="E4" s="289">
        <f ca="1">IF($B4="","",OFFSET(Zdroj!T$16,'k rozhodnutí'!$A3,0))</f>
        <v>65000</v>
      </c>
      <c r="F4" s="56" t="str">
        <f ca="1">IF($B4="","",OFFSET(Zdroj!U$16,'k rozhodnutí'!$A3,0))</f>
        <v>1/2022</v>
      </c>
      <c r="G4" s="304">
        <f ca="1">IF($B4="","",OFFSET(Zdroj!W$16,'k rozhodnutí'!$A3,0))</f>
        <v>0</v>
      </c>
      <c r="H4" s="290">
        <f ca="1">IF($B4="","",OFFSET(Zdroj!Y$16,'k rozhodnutí'!$A3,0))</f>
        <v>0</v>
      </c>
      <c r="I4" s="284" t="str">
        <f ca="1">IF($B4="","",OFFSET(Zdroj!BG$16,'k rozhodnutí'!$A3,0))</f>
        <v/>
      </c>
      <c r="J4" s="284" t="e" cm="1">
        <f t="array" aca="1" ref="J4" ca="1">IF($B4="","",SUM('k rozhodnutí detailní'!J4:J6+'k rozhodnutí detailní'!K4:K6))</f>
        <v>#VALUE!</v>
      </c>
      <c r="K4" s="284" t="e">
        <f ca="1">IF($B4="","",'k rozhodnutí detailní'!L5)</f>
        <v>#VALUE!</v>
      </c>
      <c r="L4" s="282" t="e">
        <f ca="1">IF($B4="","",'k rozhodnutí detailní'!M5)</f>
        <v>#VALUE!</v>
      </c>
      <c r="M4" s="283">
        <f ca="1">IF(B4="","",'k rozhodnutí detailní'!N4)</f>
        <v>0</v>
      </c>
      <c r="N4" s="284" t="str">
        <f ca="1">IF($B4="","",OFFSET(Zdroj!Z$16,'k rozhodnutí'!$A3,0))</f>
        <v>neinv.</v>
      </c>
    </row>
    <row r="5" spans="1:16" ht="105" hidden="1" x14ac:dyDescent="0.25">
      <c r="A5" s="130"/>
      <c r="B5" s="288"/>
      <c r="C5" s="51" t="str">
        <f ca="1">IF($B4="","",IF(Zdroj!$AQ$9="ano",CONCATENATE("Okres:","
",OFFSET(Zdroj!BP$16,'k rozhodnutí'!$A3,0),"
","Právní forma","
",OFFSET(Zdroj!H$16,'k rozhodnutí'!$A3,0),"
",IF(OFFSET(Zdroj!I$16,'k rozhodnutí'!$A3,0)="","","IČO: "),OFFSET(Zdroj!I$16,'k rozhodnutí'!$A3,0),"
","B.Ú. ",IF(OFFSET(Zdroj!J$16,'k rozhodnutí'!$A3,0)="","","Anonymizováno")),CONCATENATE("Okres:","
",OFFSET(Zdroj!BP$16,'k rozhodnutí'!$A3,0),"
","Právní forma","
",OFFSET(Zdroj!H$16,'k rozhodnutí'!$A3,0),"
",IF(OFFSET(Zdroj!I$16,'k rozhodnutí'!$A3,0)="","","IČO: "),OFFSET(Zdroj!I$16,'k rozhodnutí'!$A3,0),"
","B.Ú. ",OFFSET(Zdroj!J$16,'k rozhodnutí'!$A3,0))))</f>
        <v>Okres:
Olomouc
Právní forma
Obecně prospěšná společnost
IČO: 27784525
B.Ú. 2581594001/5500</v>
      </c>
      <c r="D5" s="4" t="str">
        <f ca="1">IF($B4="","",OFFSET(Zdroj!O$16,'k rozhodnutí'!$A3,0))</f>
        <v>Podpora umožní zvýšení informovanosti o nabídce volnočasových aktivit a turistických cílů v Ol.kraji. Kromě provozu a propagace zajistíme prohlídky s průvodcem, programy pro různé cílové skupiny a tech. zázemí pro cyklisty. (rozšíření otevírací doby)</v>
      </c>
      <c r="E5" s="289"/>
      <c r="F5" s="55"/>
      <c r="G5" s="291"/>
      <c r="H5" s="290"/>
      <c r="I5" s="284"/>
      <c r="J5" s="284"/>
      <c r="K5" s="284"/>
      <c r="L5" s="282"/>
      <c r="M5" s="283"/>
      <c r="N5" s="284"/>
    </row>
    <row r="6" spans="1:16" ht="120" hidden="1" x14ac:dyDescent="0.25">
      <c r="A6" s="130">
        <f>ROW()/3-1</f>
        <v>1</v>
      </c>
      <c r="B6" s="288"/>
      <c r="C6" s="52" t="str">
        <f ca="1">IF($B4="","",IF(Zdroj!$AQ$9="ano",IF(OFFSET(Zdroj!M$16,'k rozhodnutí'!$A3,0)="","","Anonymizováno"),IF(OFFSET(Zdroj!M$16,'k rozhodnutí'!$A3,0)="","",OFFSET(Zdroj!M$16,'k rozhodnutí'!$A3,0))))</f>
        <v>Michal Bartoś, Ph.D.</v>
      </c>
      <c r="D6" s="4" t="str">
        <f ca="1">IF($B4="","",CONCATENATE("Dotace bude použita na:","
",OFFSET(Zdroj!P$16,'k rozhodnutí'!$A3,0)))</f>
        <v>Dotace bude použita na:
Mzdové výdaje, materiál na zabezpečení akcí, kancelářský, výtvarný a tvořivý materiál, provozní výdaje a propagace aktivit, lektorné, ochr./dez. prostředky a pomůcky, propagace, tisk a reklama, odborné vzdělávání, provozní služby a jiné služby.</v>
      </c>
      <c r="E6" s="289"/>
      <c r="F6" s="56" t="str">
        <f ca="1">IF($B4="","",OFFSET(Zdroj!V$16,'k rozhodnutí'!$A3,0))</f>
        <v>12/2022</v>
      </c>
      <c r="G6" s="88">
        <f ca="1">IF($B4="","",OFFSET(Zdroj!BM$16,'k rozhodnutí'!$A3,0))</f>
        <v>0</v>
      </c>
      <c r="H6" s="290"/>
      <c r="I6" s="284"/>
      <c r="J6" s="284"/>
      <c r="K6" s="284"/>
      <c r="L6" s="282"/>
      <c r="M6" s="283"/>
      <c r="N6" s="284"/>
    </row>
    <row r="7" spans="1:16" ht="75" hidden="1" customHeight="1" x14ac:dyDescent="0.25">
      <c r="A7" s="130"/>
      <c r="B7" s="288">
        <f ca="1">IF(OFFSET(Zdroj!$B$16,A6,0)&gt;0,OFFSET(Zdroj!$B$16,A6,0)+0,"")</f>
        <v>28</v>
      </c>
      <c r="C7" s="51" t="str">
        <f ca="1">IF($B7="","",IF(Zdroj!$AQ$9="ano",CONCATENATE(OFFSET(Zdroj!C$16,'k rozhodnutí'!$A6,0),"
","Anonymizováno","
",OFFSET(Zdroj!E$16,'k rozhodnutí'!$A6,0),"
",OFFSET(Zdroj!F$16,'k rozhodnutí'!$A6,0)),CONCATENATE(OFFSET(Zdroj!C$16,'k rozhodnutí'!$A6,0),"
",OFFSET(Zdroj!D$16,'k rozhodnutí'!$A6,0),"
",OFFSET(Zdroj!E$16,'k rozhodnutí'!$A6,0),"
",OFFSET(Zdroj!F$16,'k rozhodnutí'!$A6,0))))</f>
        <v>Sluňákov - centrum ekologických aktivit města Olomouce, o.p.s.
Skrbeňská 669/70
Horka nad Moravou
78335</v>
      </c>
      <c r="D7" s="23" t="str">
        <f ca="1">IF($B7="","",OFFSET(Zdroj!N$16,'k rozhodnutí'!$A6,0))</f>
        <v>AKTIVITY INFORMAČNÍHO CENTRA DŮM PŘÍRODY LITOVELSKÉHO POMORAVÍ</v>
      </c>
      <c r="E7" s="289">
        <f ca="1">IF($B7="","",OFFSET(Zdroj!T$16,'k rozhodnutí'!$A6,0))</f>
        <v>65000</v>
      </c>
      <c r="F7" s="186" t="str">
        <f ca="1">IF($B7="","",OFFSET(Zdroj!U$16,'k rozhodnutí'!$A6,0))</f>
        <v>1/2022</v>
      </c>
      <c r="G7" s="291">
        <f ca="1">IF($B7="","",OFFSET(Zdroj!W$16,'k rozhodnutí'!$A6,0))</f>
        <v>0</v>
      </c>
      <c r="H7" s="290">
        <f ca="1">IF($B7="","",OFFSET(Zdroj!Y$16,'k rozhodnutí'!$A6,0))</f>
        <v>0</v>
      </c>
      <c r="I7" s="284" t="str">
        <f ca="1">IF($B7="","",OFFSET(Zdroj!BG$16,'k rozhodnutí'!$A6,0))</f>
        <v/>
      </c>
      <c r="J7" s="284" t="e" cm="1">
        <f t="array" aca="1" ref="J7" ca="1">IF($B7="","",SUM('k rozhodnutí detailní'!J7:J9+'k rozhodnutí detailní'!K7:K9))</f>
        <v>#VALUE!</v>
      </c>
      <c r="K7" s="284" t="e">
        <f ca="1">IF($B7="","",'k rozhodnutí detailní'!L8)</f>
        <v>#VALUE!</v>
      </c>
      <c r="L7" s="282" t="e">
        <f ca="1">IF($B7="","",'k rozhodnutí detailní'!M8)</f>
        <v>#VALUE!</v>
      </c>
      <c r="M7" s="283">
        <f ca="1">IF(B7="","",'k rozhodnutí detailní'!N7)</f>
        <v>0</v>
      </c>
      <c r="N7" s="284" t="str">
        <f ca="1">IF($B7="","",OFFSET(Zdroj!Z$16,'k rozhodnutí'!$A6,0))</f>
        <v>neinv.</v>
      </c>
    </row>
    <row r="8" spans="1:16" ht="105" hidden="1" customHeight="1" x14ac:dyDescent="0.25">
      <c r="A8" s="130"/>
      <c r="B8" s="288"/>
      <c r="C8" s="51" t="str">
        <f ca="1">IF($B7="","",IF(Zdroj!$AQ$9="ano",CONCATENATE("Okres:","
",OFFSET(Zdroj!BP$16,'k rozhodnutí'!$A6,0),"
","Právní forma","
",OFFSET(Zdroj!H$16,'k rozhodnutí'!$A6,0),"
",IF(OFFSET(Zdroj!I$16,'k rozhodnutí'!$A6,0)="","","IČO: "),OFFSET(Zdroj!I$16,'k rozhodnutí'!$A6,0),"
","B.Ú. ",IF(OFFSET(Zdroj!J$16,'k rozhodnutí'!$A6,0)="","","Anonymizováno")),CONCATENATE("Okres:","
",OFFSET(Zdroj!BP$16,'k rozhodnutí'!$A6,0),"
","Právní forma","
",OFFSET(Zdroj!H$16,'k rozhodnutí'!$A6,0),"
",IF(OFFSET(Zdroj!I$16,'k rozhodnutí'!$A6,0)="","","IČO: "),OFFSET(Zdroj!I$16,'k rozhodnutí'!$A6,0),"
","B.Ú. ",OFFSET(Zdroj!J$16,'k rozhodnutí'!$A6,0))))</f>
        <v>Okres:
Olomouc
Právní forma
Zatím neurčeno
IČO: 27784525
B.Ú. 2581594001/5500</v>
      </c>
      <c r="D8" s="4" t="str">
        <f ca="1">IF($B7="","",OFFSET(Zdroj!O$16,'k rozhodnutí'!$A6,0))</f>
        <v>Podpora umožní zvýšení informovanosti o nabídce volnočasových aktivit a turistických cílů v Ol.kraji. Kromě provozu a propagace
zajistíme prohlídky s průvodcem, programy pro různé cílové skupiny a tech. zázemí pro cyklisty. (rozšíření otevírací doby)</v>
      </c>
      <c r="E8" s="289"/>
      <c r="F8" s="187"/>
      <c r="G8" s="291"/>
      <c r="H8" s="290"/>
      <c r="I8" s="284"/>
      <c r="J8" s="284"/>
      <c r="K8" s="284"/>
      <c r="L8" s="282"/>
      <c r="M8" s="283"/>
      <c r="N8" s="284"/>
    </row>
    <row r="9" spans="1:16" ht="105" hidden="1" customHeight="1" x14ac:dyDescent="0.25">
      <c r="A9" s="130">
        <f>ROW()/3-1</f>
        <v>2</v>
      </c>
      <c r="B9" s="288"/>
      <c r="C9" s="52" t="str">
        <f ca="1">IF($B7="","",IF(Zdroj!$AQ$9="ano",IF(OFFSET(Zdroj!M$16,'k rozhodnutí'!$A6,0)="","","Anonymizováno"),IF(OFFSET(Zdroj!M$16,'k rozhodnutí'!$A6,0)="","",OFFSET(Zdroj!M$16,'k rozhodnutí'!$A6,0))))</f>
        <v>Michal Bartoš, Ph.D.</v>
      </c>
      <c r="D9" s="4" t="str">
        <f ca="1">IF($B7="","",CONCATENATE("Dotace bude použita na:","
",OFFSET(Zdroj!P$16,'k rozhodnutí'!$A6,0)))</f>
        <v>Dotace bude použita na:
Mzdové výdaje, materiál na zabezpečení akcí, kancelářský, výtvarný a tvořivý materiál, provozní výdaje a propagace aktivit, lektorné, ochr./dez. prostředky a pomůcky, propagace, tisk a reklama, odborné vzdělávání, provozní služby a jiné služby.</v>
      </c>
      <c r="E9" s="289"/>
      <c r="F9" s="186" t="str">
        <f ca="1">IF($B7="","",OFFSET(Zdroj!V$16,'k rozhodnutí'!$A6,0))</f>
        <v>12/2022</v>
      </c>
      <c r="G9" s="88">
        <f ca="1">IF($B7="","",OFFSET(Zdroj!BM$16,'k rozhodnutí'!$A6,0))</f>
        <v>0</v>
      </c>
      <c r="H9" s="290"/>
      <c r="I9" s="284"/>
      <c r="J9" s="284"/>
      <c r="K9" s="284"/>
      <c r="L9" s="282"/>
      <c r="M9" s="283"/>
      <c r="N9" s="284"/>
    </row>
    <row r="10" spans="1:16" ht="88.5" customHeight="1" x14ac:dyDescent="0.25">
      <c r="A10" s="130"/>
      <c r="B10" s="288">
        <f ca="1">IF(OFFSET(Zdroj!$B$16,A9,0)&gt;0,OFFSET(Zdroj!$B$16,A9,0)+0,"")</f>
        <v>25</v>
      </c>
      <c r="C10" s="51" t="str">
        <f ca="1">IF($B10="","",IF(Zdroj!$AQ$9="ano",CONCATENATE(OFFSET(Zdroj!C$16,'k rozhodnutí'!$A9,0),"
","Anonymizováno","
",OFFSET(Zdroj!E$16,'k rozhodnutí'!$A9,0),"
",OFFSET(Zdroj!F$16,'k rozhodnutí'!$A9,0)),CONCATENATE(OFFSET(Zdroj!C$16,'k rozhodnutí'!$A9,0),"
",OFFSET(Zdroj!D$16,'k rozhodnutí'!$A9,0),"
",OFFSET(Zdroj!E$16,'k rozhodnutí'!$A9,0),"
",OFFSET(Zdroj!F$16,'k rozhodnutí'!$A9,0))))</f>
        <v>Městský klub Litovel
Nám. Př. Otakara 753/11
Litovel
78401</v>
      </c>
      <c r="D10" s="23" t="str">
        <f ca="1">IF($B10="","",OFFSET(Zdroj!N$16,'k rozhodnutí'!$A9,0))</f>
        <v>Služby TIC Litovel 2022</v>
      </c>
      <c r="E10" s="289">
        <f ca="1">IF($B10="","",OFFSET(Zdroj!T$16,'k rozhodnutí'!$A9,0))</f>
        <v>30000</v>
      </c>
      <c r="F10" s="186" t="str">
        <f ca="1">IF($B10="","",OFFSET(Zdroj!U$16,'k rozhodnutí'!$A9,0))</f>
        <v>4/2022</v>
      </c>
      <c r="G10" s="291">
        <f ca="1">IF($B10="","",OFFSET(Zdroj!W$16,'k rozhodnutí'!$A9,0))</f>
        <v>30000</v>
      </c>
      <c r="H10" s="290" t="str">
        <f ca="1">IF($B10="","",OFFSET(Zdroj!Y$16,'k rozhodnutí'!$A9,0))</f>
        <v>30.11.2022</v>
      </c>
      <c r="I10" s="284">
        <f ca="1">IF($B10="","",OFFSET(Zdroj!BG$16,'k rozhodnutí'!$A9,0))</f>
        <v>60</v>
      </c>
      <c r="J10" s="284" cm="1">
        <f t="array" aca="1" ref="J10" ca="1">IF($B10="","",SUM('k rozhodnutí detailní'!J10:J12+'k rozhodnutí detailní'!K10:K12))</f>
        <v>34</v>
      </c>
      <c r="K10" s="284" t="str">
        <f ca="1">IF($B10="","",'k rozhodnutí detailní'!L11)</f>
        <v>94 z 100</v>
      </c>
      <c r="L10" s="282">
        <f ca="1">IF($B10="","",'k rozhodnutí detailní'!M11)</f>
        <v>0.15</v>
      </c>
      <c r="M10" s="283">
        <f ca="1">IF(B10="","",'k rozhodnutí detailní'!N10)</f>
        <v>30000</v>
      </c>
      <c r="N10" s="284" t="str">
        <f ca="1">IF($B10="","",OFFSET(Zdroj!Z$16,'k rozhodnutí'!$A9,0))</f>
        <v>neinv.</v>
      </c>
      <c r="O10" s="278" t="s">
        <v>815</v>
      </c>
      <c r="P10" s="305"/>
    </row>
    <row r="11" spans="1:16" ht="124.5" customHeight="1" x14ac:dyDescent="0.25">
      <c r="A11" s="130"/>
      <c r="B11" s="288"/>
      <c r="C11" s="51" t="str">
        <f ca="1">IF($B10="","",IF(Zdroj!$AQ$9="ano",CONCATENATE("Okres:","
",OFFSET(Zdroj!BP$16,'k rozhodnutí'!$A9,0),"
","Právní forma","
",OFFSET(Zdroj!H$16,'k rozhodnutí'!$A9,0),"
",IF(OFFSET(Zdroj!I$16,'k rozhodnutí'!$A9,0)="","","IČO: "),OFFSET(Zdroj!I$16,'k rozhodnutí'!$A9,0),"
","B.Ú. ",IF(OFFSET(Zdroj!J$16,'k rozhodnutí'!$A9,0)="","","Anonymizováno")),CONCATENATE("Okres:","
",OFFSET(Zdroj!BP$16,'k rozhodnutí'!$A9,0),"
","Právní forma","
",OFFSET(Zdroj!H$16,'k rozhodnutí'!$A9,0),"
",IF(OFFSET(Zdroj!I$16,'k rozhodnutí'!$A9,0)="","","IČO: "),OFFSET(Zdroj!I$16,'k rozhodnutí'!$A9,0),"
","B.Ú. ",OFFSET(Zdroj!J$16,'k rozhodnutí'!$A9,0))))</f>
        <v>Okres:
Olomouc
Právní forma
Příspěvková organizace
IČO: 00849341
B.Ú. 35-7816970247/0100</v>
      </c>
      <c r="D11" s="4" t="str">
        <f ca="1">IF($B10="","",OFFSET(Zdroj!O$16,'k rozhodnutí'!$A9,0))</f>
        <v>Rozšíření služeb TIC Litovel v turistické sezoně: rozšíření provozní doby TIC Litovel v červenci a srpnu, komentované prohlídky města, prohlídky radniční věže a  muzea harmonik, cyklovyjížďky Litovelským Pomoravím s průvodcem, pěší výlet do okolí.</v>
      </c>
      <c r="E11" s="289"/>
      <c r="F11" s="187"/>
      <c r="G11" s="291"/>
      <c r="H11" s="290"/>
      <c r="I11" s="284"/>
      <c r="J11" s="284"/>
      <c r="K11" s="284"/>
      <c r="L11" s="282"/>
      <c r="M11" s="283"/>
      <c r="N11" s="284"/>
      <c r="O11" s="278"/>
      <c r="P11" s="305"/>
    </row>
    <row r="12" spans="1:16" ht="74.25" customHeight="1" x14ac:dyDescent="0.25">
      <c r="A12" s="130">
        <f>ROW()/3-1</f>
        <v>3</v>
      </c>
      <c r="B12" s="288"/>
      <c r="C12" s="52" t="str">
        <f ca="1">IF($B10="","",IF(Zdroj!$AQ$9="ano",IF(OFFSET(Zdroj!M$16,'k rozhodnutí'!$A9,0)="","","Anonymizováno"),IF(OFFSET(Zdroj!M$16,'k rozhodnutí'!$A9,0)="","",OFFSET(Zdroj!M$16,'k rozhodnutí'!$A9,0))))</f>
        <v>Hana Neumanová</v>
      </c>
      <c r="D12" s="4" t="str">
        <f ca="1">IF($B10="","",CONCATENATE("Dotace bude použita na:","
",OFFSET(Zdroj!P$16,'k rozhodnutí'!$A9,0)))</f>
        <v>Dotace bude použita na:
mzdy brigádníků, tisk propagačních materiálů, školení zaměstnanců</v>
      </c>
      <c r="E12" s="289"/>
      <c r="F12" s="186" t="str">
        <f ca="1">IF($B10="","",OFFSET(Zdroj!V$16,'k rozhodnutí'!$A9,0))</f>
        <v>9/2022</v>
      </c>
      <c r="G12" s="88">
        <f ca="1">IF($B10="","",OFFSET(Zdroj!BM$16,'k rozhodnutí'!$A9,0))</f>
        <v>1</v>
      </c>
      <c r="H12" s="290"/>
      <c r="I12" s="284"/>
      <c r="J12" s="284"/>
      <c r="K12" s="284"/>
      <c r="L12" s="282"/>
      <c r="M12" s="283"/>
      <c r="N12" s="284"/>
      <c r="O12" s="278"/>
      <c r="P12" s="305"/>
    </row>
    <row r="13" spans="1:16" ht="75" customHeight="1" x14ac:dyDescent="0.25">
      <c r="A13" s="130"/>
      <c r="B13" s="288">
        <f ca="1">IF(OFFSET(Zdroj!$B$16,A12,0)&gt;0,OFFSET(Zdroj!$B$16,A12,0)+0,"")</f>
        <v>14</v>
      </c>
      <c r="C13" s="51" t="str">
        <f ca="1">IF($B13="","",IF(Zdroj!$AQ$9="ano",CONCATENATE(OFFSET(Zdroj!C$16,'k rozhodnutí'!$A12,0),"
","Anonymizováno","
",OFFSET(Zdroj!E$16,'k rozhodnutí'!$A12,0),"
",OFFSET(Zdroj!F$16,'k rozhodnutí'!$A12,0)),CONCATENATE(OFFSET(Zdroj!C$16,'k rozhodnutí'!$A12,0),"
",OFFSET(Zdroj!D$16,'k rozhodnutí'!$A12,0),"
",OFFSET(Zdroj!E$16,'k rozhodnutí'!$A12,0),"
",OFFSET(Zdroj!F$16,'k rozhodnutí'!$A12,0))))</f>
        <v>Městské kulturní středisko Konice, příspěvková organizace
Kostelní 46
Konice
79852</v>
      </c>
      <c r="D13" s="23" t="str">
        <f ca="1">IF($B13="","",OFFSET(Zdroj!N$16,'k rozhodnutí'!$A12,0))</f>
        <v>Zkvalitnění služeb TIC XIII.</v>
      </c>
      <c r="E13" s="289">
        <f ca="1">IF($B13="","",OFFSET(Zdroj!T$16,'k rozhodnutí'!$A12,0))</f>
        <v>35000</v>
      </c>
      <c r="F13" s="186" t="str">
        <f ca="1">IF($B13="","",OFFSET(Zdroj!U$16,'k rozhodnutí'!$A12,0))</f>
        <v>6/2022</v>
      </c>
      <c r="G13" s="291">
        <f ca="1">IF($B13="","",OFFSET(Zdroj!W$16,'k rozhodnutí'!$A12,0))</f>
        <v>35000</v>
      </c>
      <c r="H13" s="290" t="str">
        <f ca="1">IF($B13="","",OFFSET(Zdroj!Y$16,'k rozhodnutí'!$A12,0))</f>
        <v>30.11.2022</v>
      </c>
      <c r="I13" s="284">
        <f ca="1">IF($B13="","",OFFSET(Zdroj!BG$16,'k rozhodnutí'!$A12,0))</f>
        <v>52</v>
      </c>
      <c r="J13" s="284" cm="1">
        <f t="array" aca="1" ref="J13" ca="1">IF($B13="","",SUM('k rozhodnutí detailní'!J13:J15+'k rozhodnutí detailní'!K13:K15))</f>
        <v>36</v>
      </c>
      <c r="K13" s="284" t="str">
        <f ca="1">IF($B13="","",'k rozhodnutí detailní'!L14)</f>
        <v>88 z 100</v>
      </c>
      <c r="L13" s="282">
        <f ca="1">IF($B13="","",'k rozhodnutí detailní'!M14)</f>
        <v>0.04</v>
      </c>
      <c r="M13" s="283">
        <f ca="1">IF(B13="","",'k rozhodnutí detailní'!N13)</f>
        <v>35000</v>
      </c>
      <c r="N13" s="284" t="str">
        <f ca="1">IF($B13="","",OFFSET(Zdroj!Z$16,'k rozhodnutí'!$A12,0))</f>
        <v>neinv.</v>
      </c>
      <c r="O13" s="278" t="s">
        <v>815</v>
      </c>
      <c r="P13" s="305"/>
    </row>
    <row r="14" spans="1:16" ht="105" customHeight="1" x14ac:dyDescent="0.25">
      <c r="A14" s="130"/>
      <c r="B14" s="288"/>
      <c r="C14" s="51" t="str">
        <f ca="1">IF($B13="","",IF(Zdroj!$AQ$9="ano",CONCATENATE("Okres:","
",OFFSET(Zdroj!BP$16,'k rozhodnutí'!$A12,0),"
","Právní forma","
",OFFSET(Zdroj!H$16,'k rozhodnutí'!$A12,0),"
",IF(OFFSET(Zdroj!I$16,'k rozhodnutí'!$A12,0)="","","IČO: "),OFFSET(Zdroj!I$16,'k rozhodnutí'!$A12,0),"
","B.Ú. ",IF(OFFSET(Zdroj!J$16,'k rozhodnutí'!$A12,0)="","","Anonymizováno")),CONCATENATE("Okres:","
",OFFSET(Zdroj!BP$16,'k rozhodnutí'!$A12,0),"
","Právní forma","
",OFFSET(Zdroj!H$16,'k rozhodnutí'!$A12,0),"
",IF(OFFSET(Zdroj!I$16,'k rozhodnutí'!$A12,0)="","","IČO: "),OFFSET(Zdroj!I$16,'k rozhodnutí'!$A12,0),"
","B.Ú. ",OFFSET(Zdroj!J$16,'k rozhodnutí'!$A12,0))))</f>
        <v>Okres:
Prostějov
Právní forma
Příspěvková organizace
IČO: 00209988
B.Ú. 23339701/0100</v>
      </c>
      <c r="D14" s="4" t="str">
        <f ca="1">IF($B13="","",OFFSET(Zdroj!O$16,'k rozhodnutí'!$A12,0))</f>
        <v>Zkvalitnění služeb Turistického informačního centra pro návštěvníky Konice, jeho zpřístupnění ve dnech pracovního volna, o sobotách a nedělích, v termínu červen až září 2022, tvorbu materiálu propagující turistické cíle v lokalitě.</v>
      </c>
      <c r="E14" s="289"/>
      <c r="F14" s="187"/>
      <c r="G14" s="291"/>
      <c r="H14" s="290"/>
      <c r="I14" s="284"/>
      <c r="J14" s="284"/>
      <c r="K14" s="284"/>
      <c r="L14" s="282"/>
      <c r="M14" s="283"/>
      <c r="N14" s="284"/>
      <c r="O14" s="278"/>
      <c r="P14" s="305"/>
    </row>
    <row r="15" spans="1:16" ht="105" customHeight="1" x14ac:dyDescent="0.25">
      <c r="A15" s="130">
        <f>ROW()/3-1</f>
        <v>4</v>
      </c>
      <c r="B15" s="288"/>
      <c r="C15" s="52" t="str">
        <f ca="1">IF($B13="","",IF(Zdroj!$AQ$9="ano",IF(OFFSET(Zdroj!M$16,'k rozhodnutí'!$A12,0)="","","Anonymizováno"),IF(OFFSET(Zdroj!M$16,'k rozhodnutí'!$A12,0)="","",OFFSET(Zdroj!M$16,'k rozhodnutí'!$A12,0))))</f>
        <v>Tomáš Vrba</v>
      </c>
      <c r="D15" s="4" t="str">
        <f ca="1">IF($B13="","",CONCATENATE("Dotace bude použita na:","
",OFFSET(Zdroj!P$16,'k rozhodnutí'!$A12,0)))</f>
        <v>Dotace bude použita na:
Finanční příspěvek Olomouckého kraje bude použit na mzdové prostředky brigádníků Turistického informačního centra Konice v měsících červen až září 2022, tvorbu propagačního materiálu a nákup turistických pomůcek.</v>
      </c>
      <c r="E15" s="289"/>
      <c r="F15" s="186" t="str">
        <f ca="1">IF($B13="","",OFFSET(Zdroj!V$16,'k rozhodnutí'!$A12,0))</f>
        <v>9/2022</v>
      </c>
      <c r="G15" s="88">
        <f ca="1">IF($B13="","",OFFSET(Zdroj!BM$16,'k rozhodnutí'!$A12,0))</f>
        <v>1</v>
      </c>
      <c r="H15" s="290"/>
      <c r="I15" s="284"/>
      <c r="J15" s="284"/>
      <c r="K15" s="284"/>
      <c r="L15" s="282"/>
      <c r="M15" s="283"/>
      <c r="N15" s="284"/>
      <c r="O15" s="278"/>
      <c r="P15" s="305"/>
    </row>
    <row r="16" spans="1:16" ht="60" customHeight="1" x14ac:dyDescent="0.25">
      <c r="A16" s="130"/>
      <c r="B16" s="288">
        <f ca="1">IF(OFFSET(Zdroj!$B$16,A15,0)&gt;0,OFFSET(Zdroj!$B$16,A15,0)+0,"")</f>
        <v>22</v>
      </c>
      <c r="C16" s="51" t="str">
        <f ca="1">IF($B16="","",IF(Zdroj!$AQ$9="ano",CONCATENATE(OFFSET(Zdroj!C$16,'k rozhodnutí'!$A15,0),"
","Anonymizováno","
",OFFSET(Zdroj!E$16,'k rozhodnutí'!$A15,0),"
",OFFSET(Zdroj!F$16,'k rozhodnutí'!$A15,0)),CONCATENATE(OFFSET(Zdroj!C$16,'k rozhodnutí'!$A15,0),"
",OFFSET(Zdroj!D$16,'k rozhodnutí'!$A15,0),"
",OFFSET(Zdroj!E$16,'k rozhodnutí'!$A15,0),"
",OFFSET(Zdroj!F$16,'k rozhodnutí'!$A15,0))))</f>
        <v>Město Zlaté Hory
nám. Svobody 80
Zlaté Hory
79376</v>
      </c>
      <c r="D16" s="23" t="str">
        <f ca="1">IF($B16="","",OFFSET(Zdroj!N$16,'k rozhodnutí'!$A15,0))</f>
        <v>Rozšíření provozu MIC Zlaté Hory 2022</v>
      </c>
      <c r="E16" s="289">
        <f ca="1">IF($B16="","",OFFSET(Zdroj!T$16,'k rozhodnutí'!$A15,0))</f>
        <v>100000</v>
      </c>
      <c r="F16" s="186" t="str">
        <f ca="1">IF($B16="","",OFFSET(Zdroj!U$16,'k rozhodnutí'!$A15,0))</f>
        <v>4/2022</v>
      </c>
      <c r="G16" s="291">
        <f ca="1">IF($B16="","",OFFSET(Zdroj!W$16,'k rozhodnutí'!$A15,0))</f>
        <v>45000</v>
      </c>
      <c r="H16" s="290" t="str">
        <f ca="1">IF($B16="","",OFFSET(Zdroj!Y$16,'k rozhodnutí'!$A15,0))</f>
        <v>31.12.2022</v>
      </c>
      <c r="I16" s="284">
        <f ca="1">IF($B16="","",OFFSET(Zdroj!BG$16,'k rozhodnutí'!$A15,0))</f>
        <v>60</v>
      </c>
      <c r="J16" s="284" cm="1">
        <f t="array" aca="1" ref="J16" ca="1">IF($B16="","",SUM('k rozhodnutí detailní'!J16:J18+'k rozhodnutí detailní'!K16:K18))</f>
        <v>27</v>
      </c>
      <c r="K16" s="284" t="str">
        <f ca="1">IF($B16="","",'k rozhodnutí detailní'!L17)</f>
        <v>87 z 100</v>
      </c>
      <c r="L16" s="282">
        <f ca="1">IF($B16="","",'k rozhodnutí detailní'!M17)</f>
        <v>0.33</v>
      </c>
      <c r="M16" s="283">
        <f ca="1">IF(B16="","",'k rozhodnutí detailní'!N16)</f>
        <v>45000</v>
      </c>
      <c r="N16" s="284" t="str">
        <f ca="1">IF($B16="","",OFFSET(Zdroj!Z$16,'k rozhodnutí'!$A15,0))</f>
        <v>neinv.</v>
      </c>
      <c r="O16" s="278" t="s">
        <v>815</v>
      </c>
      <c r="P16" s="305"/>
    </row>
    <row r="17" spans="1:16" ht="105" customHeight="1" x14ac:dyDescent="0.25">
      <c r="A17" s="130"/>
      <c r="B17" s="288"/>
      <c r="C17" s="51" t="str">
        <f ca="1">IF($B16="","",IF(Zdroj!$AQ$9="ano",CONCATENATE("Okres:","
",OFFSET(Zdroj!BP$16,'k rozhodnutí'!$A15,0),"
","Právní forma","
",OFFSET(Zdroj!H$16,'k rozhodnutí'!$A15,0),"
",IF(OFFSET(Zdroj!I$16,'k rozhodnutí'!$A15,0)="","","IČO: "),OFFSET(Zdroj!I$16,'k rozhodnutí'!$A15,0),"
","B.Ú. ",IF(OFFSET(Zdroj!J$16,'k rozhodnutí'!$A15,0)="","","Anonymizováno")),CONCATENATE("Okres:","
",OFFSET(Zdroj!BP$16,'k rozhodnutí'!$A15,0),"
","Právní forma","
",OFFSET(Zdroj!H$16,'k rozhodnutí'!$A15,0),"
",IF(OFFSET(Zdroj!I$16,'k rozhodnutí'!$A15,0)="","","IČO: "),OFFSET(Zdroj!I$16,'k rozhodnutí'!$A15,0),"
","B.Ú. ",OFFSET(Zdroj!J$16,'k rozhodnutí'!$A15,0))))</f>
        <v>Okres:
Jeseník
Právní forma
Obec, městská část hlavního města Prahy
IČO: 00296481
B.Ú. 1848932379/0800</v>
      </c>
      <c r="D17" s="4" t="str">
        <f ca="1">IF($B16="","",OFFSET(Zdroj!O$16,'k rozhodnutí'!$A15,0))</f>
        <v>Cílem projektu je udržení rozšířeného víkendového provozu Městského informačního centra ve Zlatých Horách v hlavní turistické
sezóně, odborné vzdělávání pracovníků IC a vytvoření nových propagačních materiálů.</v>
      </c>
      <c r="E17" s="289"/>
      <c r="F17" s="187"/>
      <c r="G17" s="291"/>
      <c r="H17" s="290"/>
      <c r="I17" s="284"/>
      <c r="J17" s="284"/>
      <c r="K17" s="284"/>
      <c r="L17" s="282"/>
      <c r="M17" s="283"/>
      <c r="N17" s="284"/>
      <c r="O17" s="278"/>
      <c r="P17" s="305"/>
    </row>
    <row r="18" spans="1:16" ht="105" customHeight="1" x14ac:dyDescent="0.25">
      <c r="A18" s="130">
        <f>ROW()/3-1</f>
        <v>5</v>
      </c>
      <c r="B18" s="288"/>
      <c r="C18" s="52" t="str">
        <f ca="1">IF($B16="","",IF(Zdroj!$AQ$9="ano",IF(OFFSET(Zdroj!M$16,'k rozhodnutí'!$A15,0)="","","Anonymizováno"),IF(OFFSET(Zdroj!M$16,'k rozhodnutí'!$A15,0)="","",OFFSET(Zdroj!M$16,'k rozhodnutí'!$A15,0))))</f>
        <v>Rác</v>
      </c>
      <c r="D18" s="4" t="str">
        <f ca="1">IF($B16="","",CONCATENATE("Dotace bude použita na:","
",OFFSET(Zdroj!P$16,'k rozhodnutí'!$A15,0)))</f>
        <v>Dotace bude použita na:
Dotace bude využita na úhradu mzdových nákladů rozšířené provozní doby IC ve Zlatých Horách v letní turistické sezóně, odborné vzdělávání zaměstnanců a výrobu propagačních materiálů.</v>
      </c>
      <c r="E18" s="289"/>
      <c r="F18" s="186" t="str">
        <f ca="1">IF($B16="","",OFFSET(Zdroj!V$16,'k rozhodnutí'!$A15,0))</f>
        <v>10/2022</v>
      </c>
      <c r="G18" s="88">
        <f ca="1">IF($B16="","",OFFSET(Zdroj!BM$16,'k rozhodnutí'!$A15,0))</f>
        <v>0.45</v>
      </c>
      <c r="H18" s="290"/>
      <c r="I18" s="284"/>
      <c r="J18" s="284"/>
      <c r="K18" s="284"/>
      <c r="L18" s="282"/>
      <c r="M18" s="283"/>
      <c r="N18" s="284"/>
      <c r="O18" s="278"/>
      <c r="P18" s="305"/>
    </row>
    <row r="19" spans="1:16" s="2" customFormat="1" ht="60" customHeight="1" x14ac:dyDescent="0.25">
      <c r="A19" s="130"/>
      <c r="B19" s="288">
        <f ca="1">IF(OFFSET(Zdroj!$B$16,A18,0)&gt;0,OFFSET(Zdroj!$B$16,A18,0)+0,"")</f>
        <v>4</v>
      </c>
      <c r="C19" s="51" t="str">
        <f ca="1">IF($B19="","",IF(Zdroj!$AQ$9="ano",CONCATENATE(OFFSET(Zdroj!C$16,'k rozhodnutí'!$A18,0),"
","Anonymizováno","
",OFFSET(Zdroj!E$16,'k rozhodnutí'!$A18,0),"
",OFFSET(Zdroj!F$16,'k rozhodnutí'!$A18,0)),CONCATENATE(OFFSET(Zdroj!C$16,'k rozhodnutí'!$A18,0),"
",OFFSET(Zdroj!D$16,'k rozhodnutí'!$A18,0),"
",OFFSET(Zdroj!E$16,'k rozhodnutí'!$A18,0),"
",OFFSET(Zdroj!F$16,'k rozhodnutí'!$A18,0))))</f>
        <v>Obec Rapotín
Šumperská 775
Rapotín
78814</v>
      </c>
      <c r="D19" s="23" t="str">
        <f ca="1">IF($B19="","",OFFSET(Zdroj!N$16,'k rozhodnutí'!$A18,0))</f>
        <v>Propagační materiály v TIC Rapotín</v>
      </c>
      <c r="E19" s="289">
        <f ca="1">IF($B19="","",OFFSET(Zdroj!T$16,'k rozhodnutí'!$A18,0))</f>
        <v>35000</v>
      </c>
      <c r="F19" s="186" t="str">
        <f ca="1">IF($B19="","",OFFSET(Zdroj!U$16,'k rozhodnutí'!$A18,0))</f>
        <v>3/2022</v>
      </c>
      <c r="G19" s="291">
        <f ca="1">IF($B19="","",OFFSET(Zdroj!W$16,'k rozhodnutí'!$A18,0))</f>
        <v>35000</v>
      </c>
      <c r="H19" s="290" t="str">
        <f ca="1">IF($B19="","",OFFSET(Zdroj!Y$16,'k rozhodnutí'!$A18,0))</f>
        <v>31.01.2023</v>
      </c>
      <c r="I19" s="284">
        <f ca="1">IF($B19="","",OFFSET(Zdroj!BG$16,'k rozhodnutí'!$A18,0))</f>
        <v>60</v>
      </c>
      <c r="J19" s="284" cm="1">
        <f t="array" aca="1" ref="J19" ca="1">IF($B19="","",SUM('k rozhodnutí detailní'!J19:J21+'k rozhodnutí detailní'!K19:K21))</f>
        <v>24</v>
      </c>
      <c r="K19" s="284" t="str">
        <f ca="1">IF($B19="","",'k rozhodnutí detailní'!L20)</f>
        <v>84 z 100</v>
      </c>
      <c r="L19" s="282">
        <f ca="1">IF($B19="","",'k rozhodnutí detailní'!M20)</f>
        <v>0.4</v>
      </c>
      <c r="M19" s="283">
        <f ca="1">IF(B19="","",'k rozhodnutí detailní'!N19)</f>
        <v>35000</v>
      </c>
      <c r="N19" s="284" t="str">
        <f ca="1">IF($B19="","",OFFSET(Zdroj!Z$16,'k rozhodnutí'!$A18,0))</f>
        <v>neinv.</v>
      </c>
      <c r="O19" s="278" t="s">
        <v>815</v>
      </c>
      <c r="P19" s="305"/>
    </row>
    <row r="20" spans="1:16" s="2" customFormat="1" ht="105" customHeight="1" x14ac:dyDescent="0.25">
      <c r="A20" s="130"/>
      <c r="B20" s="288"/>
      <c r="C20" s="51" t="str">
        <f ca="1">IF($B19="","",IF(Zdroj!$AQ$9="ano",CONCATENATE("Okres:","
",OFFSET(Zdroj!BP$16,'k rozhodnutí'!$A18,0),"
","Právní forma","
",OFFSET(Zdroj!H$16,'k rozhodnutí'!$A18,0),"
",IF(OFFSET(Zdroj!I$16,'k rozhodnutí'!$A18,0)="","","IČO: "),OFFSET(Zdroj!I$16,'k rozhodnutí'!$A18,0),"
","B.Ú. ",IF(OFFSET(Zdroj!J$16,'k rozhodnutí'!$A18,0)="","","Anonymizováno")),CONCATENATE("Okres:","
",OFFSET(Zdroj!BP$16,'k rozhodnutí'!$A18,0),"
","Právní forma","
",OFFSET(Zdroj!H$16,'k rozhodnutí'!$A18,0),"
",IF(OFFSET(Zdroj!I$16,'k rozhodnutí'!$A18,0)="","","IČO: "),OFFSET(Zdroj!I$16,'k rozhodnutí'!$A18,0),"
","B.Ú. ",OFFSET(Zdroj!J$16,'k rozhodnutí'!$A18,0))))</f>
        <v>Okres:
Šumperk
Právní forma
Obec, městská část hlavního města Prahy
IČO: 00635901
B.Ú. 94-1416841/0710</v>
      </c>
      <c r="D20" s="4" t="str">
        <f ca="1">IF($B19="","",OFFSET(Zdroj!O$16,'k rozhodnutí'!$A18,0))</f>
        <v>Dotace bude použita na grafické zpracování a tisk nového propagačního materiálu o obci Rapotín - historie, turistické zajímavosti, dále na dotisk letáčků Rozhledna Bukovka a Muzea rapotínské sklárny a na jazykový kurz pro zaměstnance TIC Rapotín.</v>
      </c>
      <c r="E20" s="289"/>
      <c r="F20" s="187"/>
      <c r="G20" s="291"/>
      <c r="H20" s="290"/>
      <c r="I20" s="284"/>
      <c r="J20" s="284"/>
      <c r="K20" s="284"/>
      <c r="L20" s="282"/>
      <c r="M20" s="283"/>
      <c r="N20" s="284"/>
      <c r="O20" s="278"/>
      <c r="P20" s="305"/>
    </row>
    <row r="21" spans="1:16" s="2" customFormat="1" ht="105" customHeight="1" x14ac:dyDescent="0.25">
      <c r="A21" s="130">
        <f>ROW()/3-1</f>
        <v>6</v>
      </c>
      <c r="B21" s="288"/>
      <c r="C21" s="52" t="str">
        <f ca="1">IF($B19="","",IF(Zdroj!$AQ$9="ano",IF(OFFSET(Zdroj!M$16,'k rozhodnutí'!$A18,0)="","","Anonymizováno"),IF(OFFSET(Zdroj!M$16,'k rozhodnutí'!$A18,0)="","",OFFSET(Zdroj!M$16,'k rozhodnutí'!$A18,0))))</f>
        <v>Bohuslav Hudec</v>
      </c>
      <c r="D21" s="4" t="str">
        <f ca="1">IF($B19="","",CONCATENATE("Dotace bude použita na:","
",OFFSET(Zdroj!P$16,'k rozhodnutí'!$A18,0)))</f>
        <v>Dotace bude použita na:
grafické zpracování a tisk propagačních materiálů, podpora odborného vzdělávání pracovníků TIC kurzem německého jazyka</v>
      </c>
      <c r="E21" s="289"/>
      <c r="F21" s="186" t="str">
        <f ca="1">IF($B19="","",OFFSET(Zdroj!V$16,'k rozhodnutí'!$A18,0))</f>
        <v>11/2022</v>
      </c>
      <c r="G21" s="88">
        <f ca="1">IF($B19="","",OFFSET(Zdroj!BM$16,'k rozhodnutí'!$A18,0))</f>
        <v>1</v>
      </c>
      <c r="H21" s="290"/>
      <c r="I21" s="284"/>
      <c r="J21" s="284"/>
      <c r="K21" s="284"/>
      <c r="L21" s="282"/>
      <c r="M21" s="283"/>
      <c r="N21" s="284"/>
      <c r="O21" s="278"/>
      <c r="P21" s="305"/>
    </row>
    <row r="22" spans="1:16" s="2" customFormat="1" ht="75" customHeight="1" x14ac:dyDescent="0.25">
      <c r="A22" s="130"/>
      <c r="B22" s="288">
        <f ca="1">IF(OFFSET(Zdroj!$B$16,A21,0)&gt;0,OFFSET(Zdroj!$B$16,A21,0)+0,"")</f>
        <v>21</v>
      </c>
      <c r="C22" s="51" t="str">
        <f ca="1">IF($B22="","",IF(Zdroj!$AQ$9="ano",CONCATENATE(OFFSET(Zdroj!C$16,'k rozhodnutí'!$A21,0),"
","Anonymizováno","
",OFFSET(Zdroj!E$16,'k rozhodnutí'!$A21,0),"
",OFFSET(Zdroj!F$16,'k rozhodnutí'!$A21,0)),CONCATENATE(OFFSET(Zdroj!C$16,'k rozhodnutí'!$A21,0),"
",OFFSET(Zdroj!D$16,'k rozhodnutí'!$A21,0),"
",OFFSET(Zdroj!E$16,'k rozhodnutí'!$A21,0),"
",OFFSET(Zdroj!F$16,'k rozhodnutí'!$A21,0))))</f>
        <v>Město Jeseník
Masarykovo nám. 167/1
Jeseník
79001</v>
      </c>
      <c r="D22" s="23" t="str">
        <f ca="1">IF($B22="","",OFFSET(Zdroj!N$16,'k rozhodnutí'!$A21,0))</f>
        <v>Zajištění rozšířené otevírací doby TIC během letní sezony 2022 a školení zaměstnanců TIC</v>
      </c>
      <c r="E22" s="289">
        <f ca="1">IF($B22="","",OFFSET(Zdroj!T$16,'k rozhodnutí'!$A21,0))</f>
        <v>60000</v>
      </c>
      <c r="F22" s="186" t="str">
        <f ca="1">IF($B22="","",OFFSET(Zdroj!U$16,'k rozhodnutí'!$A21,0))</f>
        <v>6/2022</v>
      </c>
      <c r="G22" s="291">
        <f ca="1">IF($B22="","",OFFSET(Zdroj!W$16,'k rozhodnutí'!$A21,0))</f>
        <v>42000</v>
      </c>
      <c r="H22" s="290" t="str">
        <f ca="1">IF($B22="","",OFFSET(Zdroj!Y$16,'k rozhodnutí'!$A21,0))</f>
        <v>31.10.2022</v>
      </c>
      <c r="I22" s="284">
        <f ca="1">IF($B22="","",OFFSET(Zdroj!BG$16,'k rozhodnutí'!$A21,0))</f>
        <v>44</v>
      </c>
      <c r="J22" s="284" cm="1">
        <f t="array" aca="1" ref="J22" ca="1">IF($B22="","",SUM('k rozhodnutí detailní'!J22:J24+'k rozhodnutí detailní'!K22:K24))</f>
        <v>39</v>
      </c>
      <c r="K22" s="284" t="str">
        <f ca="1">IF($B22="","",'k rozhodnutí detailní'!L23)</f>
        <v>83 z 100</v>
      </c>
      <c r="L22" s="282">
        <f ca="1">IF($B22="","",'k rozhodnutí detailní'!M23)</f>
        <v>0.33</v>
      </c>
      <c r="M22" s="283">
        <f ca="1">IF(B22="","",'k rozhodnutí detailní'!N22)</f>
        <v>42000</v>
      </c>
      <c r="N22" s="284" t="str">
        <f ca="1">IF($B22="","",OFFSET(Zdroj!Z$16,'k rozhodnutí'!$A21,0))</f>
        <v>neinv.</v>
      </c>
      <c r="O22" s="278" t="s">
        <v>815</v>
      </c>
      <c r="P22" s="305"/>
    </row>
    <row r="23" spans="1:16" s="2" customFormat="1" ht="105" customHeight="1" x14ac:dyDescent="0.25">
      <c r="A23" s="130"/>
      <c r="B23" s="288"/>
      <c r="C23" s="51" t="str">
        <f ca="1">IF($B22="","",IF(Zdroj!$AQ$9="ano",CONCATENATE("Okres:","
",OFFSET(Zdroj!BP$16,'k rozhodnutí'!$A21,0),"
","Právní forma","
",OFFSET(Zdroj!H$16,'k rozhodnutí'!$A21,0),"
",IF(OFFSET(Zdroj!I$16,'k rozhodnutí'!$A21,0)="","","IČO: "),OFFSET(Zdroj!I$16,'k rozhodnutí'!$A21,0),"
","B.Ú. ",IF(OFFSET(Zdroj!J$16,'k rozhodnutí'!$A21,0)="","","Anonymizováno")),CONCATENATE("Okres:","
",OFFSET(Zdroj!BP$16,'k rozhodnutí'!$A21,0),"
","Právní forma","
",OFFSET(Zdroj!H$16,'k rozhodnutí'!$A21,0),"
",IF(OFFSET(Zdroj!I$16,'k rozhodnutí'!$A21,0)="","","IČO: "),OFFSET(Zdroj!I$16,'k rozhodnutí'!$A21,0),"
","B.Ú. ",OFFSET(Zdroj!J$16,'k rozhodnutí'!$A21,0))))</f>
        <v>Okres:
Jeseník
Právní forma
Obec, městská část hlavního města Prahy
IČO: 00302724
B.Ú. 9005-1520841/0100</v>
      </c>
      <c r="D23" s="4" t="str">
        <f ca="1">IF($B22="","",OFFSET(Zdroj!O$16,'k rozhodnutí'!$A21,0))</f>
        <v>Výdaje určeny na posílení personálního zajištění TIC v letních měsících (6-8/2022), a to z důvodu výrazného zvýšení počtu
návštěvníků a také rozšíření otevírací doby TIC. Druhou částí je pak školení na zkvalitnění schopností zaměstnanců TIC.</v>
      </c>
      <c r="E23" s="289"/>
      <c r="F23" s="187"/>
      <c r="G23" s="291"/>
      <c r="H23" s="290"/>
      <c r="I23" s="284"/>
      <c r="J23" s="284"/>
      <c r="K23" s="284"/>
      <c r="L23" s="282"/>
      <c r="M23" s="283"/>
      <c r="N23" s="284"/>
      <c r="O23" s="278"/>
      <c r="P23" s="305"/>
    </row>
    <row r="24" spans="1:16" s="2" customFormat="1" ht="30" customHeight="1" x14ac:dyDescent="0.25">
      <c r="A24" s="130">
        <f>ROW()/3-1</f>
        <v>7</v>
      </c>
      <c r="B24" s="288"/>
      <c r="C24" s="52" t="str">
        <f ca="1">IF($B22="","",IF(Zdroj!$AQ$9="ano",IF(OFFSET(Zdroj!M$16,'k rozhodnutí'!$A21,0)="","","Anonymizováno"),IF(OFFSET(Zdroj!M$16,'k rozhodnutí'!$A21,0)="","",OFFSET(Zdroj!M$16,'k rozhodnutí'!$A21,0))))</f>
        <v>Zdeňka Blišťanová</v>
      </c>
      <c r="D24" s="4" t="str">
        <f ca="1">IF($B22="","",CONCATENATE("Dotace bude použita na:","
",OFFSET(Zdroj!P$16,'k rozhodnutí'!$A21,0)))</f>
        <v>Dotace bude použita na:
Personální zajištění provozu TIC v letních měsících od června do září a dvě školení pro zaměstnance TIC</v>
      </c>
      <c r="E24" s="289"/>
      <c r="F24" s="186" t="str">
        <f ca="1">IF($B22="","",OFFSET(Zdroj!V$16,'k rozhodnutí'!$A21,0))</f>
        <v>8/2022</v>
      </c>
      <c r="G24" s="88">
        <f ca="1">IF($B22="","",OFFSET(Zdroj!BM$16,'k rozhodnutí'!$A21,0))</f>
        <v>0.7</v>
      </c>
      <c r="H24" s="290"/>
      <c r="I24" s="284"/>
      <c r="J24" s="284"/>
      <c r="K24" s="284"/>
      <c r="L24" s="282"/>
      <c r="M24" s="283"/>
      <c r="N24" s="284"/>
      <c r="O24" s="278"/>
      <c r="P24" s="305"/>
    </row>
    <row r="25" spans="1:16" s="2" customFormat="1" ht="60" customHeight="1" x14ac:dyDescent="0.25">
      <c r="A25" s="130"/>
      <c r="B25" s="288">
        <f ca="1">IF(OFFSET(Zdroj!$B$16,A24,0)&gt;0,OFFSET(Zdroj!$B$16,A24,0)+0,"")</f>
        <v>17</v>
      </c>
      <c r="C25" s="51" t="str">
        <f ca="1">IF($B25="","",IF(Zdroj!$AQ$9="ano",CONCATENATE(OFFSET(Zdroj!C$16,'k rozhodnutí'!$A24,0),"
","Anonymizováno","
",OFFSET(Zdroj!E$16,'k rozhodnutí'!$A24,0),"
",OFFSET(Zdroj!F$16,'k rozhodnutí'!$A24,0)),CONCATENATE(OFFSET(Zdroj!C$16,'k rozhodnutí'!$A24,0),"
",OFFSET(Zdroj!D$16,'k rozhodnutí'!$A24,0),"
",OFFSET(Zdroj!E$16,'k rozhodnutí'!$A24,0),"
",OFFSET(Zdroj!F$16,'k rozhodnutí'!$A24,0))))</f>
        <v>Jeseníky přes hranici, z.s.
tř. A. Kašpara 37
Bludov
78961</v>
      </c>
      <c r="D25" s="23" t="str">
        <f ca="1">IF($B25="","",OFFSET(Zdroj!N$16,'k rozhodnutí'!$A24,0))</f>
        <v>TIC Pradědovo muzeum</v>
      </c>
      <c r="E25" s="289">
        <f ca="1">IF($B25="","",OFFSET(Zdroj!T$16,'k rozhodnutí'!$A24,0))</f>
        <v>30000</v>
      </c>
      <c r="F25" s="186" t="str">
        <f ca="1">IF($B25="","",OFFSET(Zdroj!U$16,'k rozhodnutí'!$A24,0))</f>
        <v>6/2022</v>
      </c>
      <c r="G25" s="291">
        <f ca="1">IF($B25="","",OFFSET(Zdroj!W$16,'k rozhodnutí'!$A24,0))</f>
        <v>30000</v>
      </c>
      <c r="H25" s="290" t="str">
        <f ca="1">IF($B25="","",OFFSET(Zdroj!Y$16,'k rozhodnutí'!$A24,0))</f>
        <v>30.11.2022</v>
      </c>
      <c r="I25" s="284">
        <f ca="1">IF($B25="","",OFFSET(Zdroj!BG$16,'k rozhodnutí'!$A24,0))</f>
        <v>42</v>
      </c>
      <c r="J25" s="284" cm="1">
        <f t="array" aca="1" ref="J25" ca="1">IF($B25="","",SUM('k rozhodnutí detailní'!J25:J27+'k rozhodnutí detailní'!K25:K27))</f>
        <v>40</v>
      </c>
      <c r="K25" s="284" t="str">
        <f ca="1">IF($B25="","",'k rozhodnutí detailní'!L26)</f>
        <v>82 z 100</v>
      </c>
      <c r="L25" s="282">
        <f ca="1">IF($B25="","",'k rozhodnutí detailní'!M26)</f>
        <v>0.43</v>
      </c>
      <c r="M25" s="283">
        <f ca="1">IF(B25="","",'k rozhodnutí detailní'!N25)</f>
        <v>30000</v>
      </c>
      <c r="N25" s="284" t="str">
        <f ca="1">IF($B25="","",OFFSET(Zdroj!Z$16,'k rozhodnutí'!$A24,0))</f>
        <v>neinv.</v>
      </c>
      <c r="O25" s="278" t="s">
        <v>816</v>
      </c>
      <c r="P25" s="305"/>
    </row>
    <row r="26" spans="1:16" s="2" customFormat="1" ht="105" customHeight="1" x14ac:dyDescent="0.25">
      <c r="A26" s="130"/>
      <c r="B26" s="288"/>
      <c r="C26" s="51" t="str">
        <f ca="1">IF($B25="","",IF(Zdroj!$AQ$9="ano",CONCATENATE("Okres:","
",OFFSET(Zdroj!BP$16,'k rozhodnutí'!$A24,0),"
","Právní forma","
",OFFSET(Zdroj!H$16,'k rozhodnutí'!$A24,0),"
",IF(OFFSET(Zdroj!I$16,'k rozhodnutí'!$A24,0)="","","IČO: "),OFFSET(Zdroj!I$16,'k rozhodnutí'!$A24,0),"
","B.Ú. ",IF(OFFSET(Zdroj!J$16,'k rozhodnutí'!$A24,0)="","","Anonymizováno")),CONCATENATE("Okres:","
",OFFSET(Zdroj!BP$16,'k rozhodnutí'!$A24,0),"
","Právní forma","
",OFFSET(Zdroj!H$16,'k rozhodnutí'!$A24,0),"
",IF(OFFSET(Zdroj!I$16,'k rozhodnutí'!$A24,0)="","","IČO: "),OFFSET(Zdroj!I$16,'k rozhodnutí'!$A24,0),"
","B.Ú. ",OFFSET(Zdroj!J$16,'k rozhodnutí'!$A24,0))))</f>
        <v>Okres:
Šumperk
Právní forma
Spolek
IČO: 26574047
B.Ú. 3209145319/0800</v>
      </c>
      <c r="D26" s="4" t="str">
        <f ca="1">IF($B25="","",OFFSET(Zdroj!O$16,'k rozhodnutí'!$A24,0))</f>
        <v>TIC Pradědovo dětské muzeum je situováno v lázeňské obci Bludov. Areál každoročně navštíví kolem 32 tisíc návštěvníků. TIC je řádně certifikováno a v létě je otevřeno 7 dní v týdnu, 10 hodin denně.</v>
      </c>
      <c r="E26" s="289"/>
      <c r="F26" s="187"/>
      <c r="G26" s="291"/>
      <c r="H26" s="290"/>
      <c r="I26" s="284"/>
      <c r="J26" s="284"/>
      <c r="K26" s="284"/>
      <c r="L26" s="282"/>
      <c r="M26" s="283"/>
      <c r="N26" s="284"/>
      <c r="O26" s="278"/>
      <c r="P26" s="305"/>
    </row>
    <row r="27" spans="1:16" s="2" customFormat="1" ht="105" customHeight="1" x14ac:dyDescent="0.25">
      <c r="A27" s="130">
        <f>ROW()/3-1</f>
        <v>8</v>
      </c>
      <c r="B27" s="288"/>
      <c r="C27" s="52" t="str">
        <f ca="1">IF($B25="","",IF(Zdroj!$AQ$9="ano",IF(OFFSET(Zdroj!M$16,'k rozhodnutí'!$A24,0)="","","Anonymizováno"),IF(OFFSET(Zdroj!M$16,'k rozhodnutí'!$A24,0)="","",OFFSET(Zdroj!M$16,'k rozhodnutí'!$A24,0))))</f>
        <v>Tereza Nikodýmová Schreiberová</v>
      </c>
      <c r="D27" s="4" t="str">
        <f ca="1">IF($B25="","",CONCATENATE("Dotace bude použita na:","
",OFFSET(Zdroj!P$16,'k rozhodnutí'!$A24,0)))</f>
        <v>Dotace bude použita na:
Dotace bude použita na prodloužení provozní pracovní doby letní turistické sezóny 2022, konkrétně na mzdy pracovníků TIC a na výrobu propagačních materiálů. Celkem požadujemem dotaci ve výši 27 000,-kč na pokrytí mezd a 3000,-kč na letáky.</v>
      </c>
      <c r="E27" s="289"/>
      <c r="F27" s="186" t="str">
        <f ca="1">IF($B25="","",OFFSET(Zdroj!V$16,'k rozhodnutí'!$A24,0))</f>
        <v>9/2022</v>
      </c>
      <c r="G27" s="88">
        <f ca="1">IF($B25="","",OFFSET(Zdroj!BM$16,'k rozhodnutí'!$A24,0))</f>
        <v>1</v>
      </c>
      <c r="H27" s="290"/>
      <c r="I27" s="284"/>
      <c r="J27" s="284"/>
      <c r="K27" s="284"/>
      <c r="L27" s="282"/>
      <c r="M27" s="283"/>
      <c r="N27" s="284"/>
      <c r="O27" s="278"/>
      <c r="P27" s="305"/>
    </row>
    <row r="28" spans="1:16" s="2" customFormat="1" ht="60" customHeight="1" x14ac:dyDescent="0.25">
      <c r="A28" s="130"/>
      <c r="B28" s="288">
        <f ca="1">IF(OFFSET(Zdroj!$B$16,A27,0)&gt;0,OFFSET(Zdroj!$B$16,A27,0)+0,"")</f>
        <v>23</v>
      </c>
      <c r="C28" s="51" t="str">
        <f ca="1">IF($B28="","",IF(Zdroj!$AQ$9="ano",CONCATENATE(OFFSET(Zdroj!C$16,'k rozhodnutí'!$A27,0),"
","Anonymizováno","
",OFFSET(Zdroj!E$16,'k rozhodnutí'!$A27,0),"
",OFFSET(Zdroj!F$16,'k rozhodnutí'!$A27,0)),CONCATENATE(OFFSET(Zdroj!C$16,'k rozhodnutí'!$A27,0),"
",OFFSET(Zdroj!D$16,'k rozhodnutí'!$A27,0),"
",OFFSET(Zdroj!E$16,'k rozhodnutí'!$A27,0),"
",OFFSET(Zdroj!F$16,'k rozhodnutí'!$A27,0))))</f>
        <v>Městské kulturní zařízení Uničov
Moravské nám. 1143
Uničov
78391</v>
      </c>
      <c r="D28" s="23" t="str">
        <f ca="1">IF($B28="","",OFFSET(Zdroj!N$16,'k rozhodnutí'!$A27,0))</f>
        <v>Uničov - město živé historie</v>
      </c>
      <c r="E28" s="289">
        <f ca="1">IF($B28="","",OFFSET(Zdroj!T$16,'k rozhodnutí'!$A27,0))</f>
        <v>65000</v>
      </c>
      <c r="F28" s="186" t="str">
        <f ca="1">IF($B28="","",OFFSET(Zdroj!U$16,'k rozhodnutí'!$A27,0))</f>
        <v>7/2022</v>
      </c>
      <c r="G28" s="291">
        <f ca="1">IF($B28="","",OFFSET(Zdroj!W$16,'k rozhodnutí'!$A27,0))</f>
        <v>45000</v>
      </c>
      <c r="H28" s="290" t="str">
        <f ca="1">IF($B28="","",OFFSET(Zdroj!Y$16,'k rozhodnutí'!$A27,0))</f>
        <v>31.10.2022</v>
      </c>
      <c r="I28" s="284">
        <f ca="1">IF($B28="","",OFFSET(Zdroj!BG$16,'k rozhodnutí'!$A27,0))</f>
        <v>42</v>
      </c>
      <c r="J28" s="284" cm="1">
        <f t="array" aca="1" ref="J28" ca="1">IF($B28="","",SUM('k rozhodnutí detailní'!J28:J30+'k rozhodnutí detailní'!K28:K30))</f>
        <v>40</v>
      </c>
      <c r="K28" s="284" t="str">
        <f ca="1">IF($B28="","",'k rozhodnutí detailní'!L29)</f>
        <v>82 z 100</v>
      </c>
      <c r="L28" s="282">
        <f ca="1">IF($B28="","",'k rozhodnutí detailní'!M29)</f>
        <v>0.43</v>
      </c>
      <c r="M28" s="283">
        <f ca="1">IF(B28="","",'k rozhodnutí detailní'!N28)</f>
        <v>45000</v>
      </c>
      <c r="N28" s="284" t="str">
        <f ca="1">IF($B28="","",OFFSET(Zdroj!Z$16,'k rozhodnutí'!$A27,0))</f>
        <v>neinv.</v>
      </c>
      <c r="O28" s="278" t="s">
        <v>815</v>
      </c>
      <c r="P28" s="305"/>
    </row>
    <row r="29" spans="1:16" s="2" customFormat="1" ht="120" customHeight="1" x14ac:dyDescent="0.25">
      <c r="A29" s="130"/>
      <c r="B29" s="288"/>
      <c r="C29" s="51" t="str">
        <f ca="1">IF($B28="","",IF(Zdroj!$AQ$9="ano",CONCATENATE("Okres:","
",OFFSET(Zdroj!BP$16,'k rozhodnutí'!$A27,0),"
","Právní forma","
",OFFSET(Zdroj!H$16,'k rozhodnutí'!$A27,0),"
",IF(OFFSET(Zdroj!I$16,'k rozhodnutí'!$A27,0)="","","IČO: "),OFFSET(Zdroj!I$16,'k rozhodnutí'!$A27,0),"
","B.Ú. ",IF(OFFSET(Zdroj!J$16,'k rozhodnutí'!$A27,0)="","","Anonymizováno")),CONCATENATE("Okres:","
",OFFSET(Zdroj!BP$16,'k rozhodnutí'!$A27,0),"
","Právní forma","
",OFFSET(Zdroj!H$16,'k rozhodnutí'!$A27,0),"
",IF(OFFSET(Zdroj!I$16,'k rozhodnutí'!$A27,0)="","","IČO: "),OFFSET(Zdroj!I$16,'k rozhodnutí'!$A27,0),"
","B.Ú. ",OFFSET(Zdroj!J$16,'k rozhodnutí'!$A27,0))))</f>
        <v>Okres:
Olomouc
Právní forma
Příspěvková organizace
IČO: 63729156
B.Ú. 19-967910207/0100</v>
      </c>
      <c r="D29" s="4" t="str">
        <f ca="1">IF($B28="","",OFFSET(Zdroj!O$16,'k rozhodnutí'!$A27,0))</f>
        <v>Cílem projektu je zkvalitnění služeb Městského informačního centra rozšířením provozní doby v hlavní turistické sezóně o 450 minut týdně.</v>
      </c>
      <c r="E29" s="289"/>
      <c r="F29" s="187"/>
      <c r="G29" s="291"/>
      <c r="H29" s="290"/>
      <c r="I29" s="284"/>
      <c r="J29" s="284"/>
      <c r="K29" s="284"/>
      <c r="L29" s="282"/>
      <c r="M29" s="283"/>
      <c r="N29" s="284"/>
      <c r="O29" s="278"/>
      <c r="P29" s="305"/>
    </row>
    <row r="30" spans="1:16" s="2" customFormat="1" ht="45" customHeight="1" x14ac:dyDescent="0.25">
      <c r="A30" s="130">
        <f>ROW()/3-1</f>
        <v>9</v>
      </c>
      <c r="B30" s="288"/>
      <c r="C30" s="52" t="str">
        <f ca="1">IF($B28="","",IF(Zdroj!$AQ$9="ano",IF(OFFSET(Zdroj!M$16,'k rozhodnutí'!$A27,0)="","","Anonymizováno"),IF(OFFSET(Zdroj!M$16,'k rozhodnutí'!$A27,0)="","",OFFSET(Zdroj!M$16,'k rozhodnutí'!$A27,0))))</f>
        <v>Radim Sedláček</v>
      </c>
      <c r="D30" s="4" t="str">
        <f ca="1">IF($B28="","",CONCATENATE("Dotace bude použita na:","
",OFFSET(Zdroj!P$16,'k rozhodnutí'!$A27,0)))</f>
        <v>Dotace bude použita na:
Dotace bude použita na částečnou úhradu mzdových nákladů brigádníků z řad studentů v měsících červenci a srpnu 2022 (80%) a částečnou úhradu nákladů na realizaci virtuální prohlídky Šatlavy - Muzea vězeňství (20%)</v>
      </c>
      <c r="E30" s="289"/>
      <c r="F30" s="186" t="str">
        <f ca="1">IF($B28="","",OFFSET(Zdroj!V$16,'k rozhodnutí'!$A27,0))</f>
        <v>8/2022</v>
      </c>
      <c r="G30" s="88">
        <f ca="1">IF($B28="","",OFFSET(Zdroj!BM$16,'k rozhodnutí'!$A27,0))</f>
        <v>0.69230769230769229</v>
      </c>
      <c r="H30" s="290"/>
      <c r="I30" s="284"/>
      <c r="J30" s="284"/>
      <c r="K30" s="284"/>
      <c r="L30" s="282"/>
      <c r="M30" s="283"/>
      <c r="N30" s="284"/>
      <c r="O30" s="278"/>
      <c r="P30" s="305"/>
    </row>
    <row r="31" spans="1:16" s="2" customFormat="1" ht="60" customHeight="1" x14ac:dyDescent="0.25">
      <c r="A31" s="130"/>
      <c r="B31" s="288">
        <f ca="1">IF(OFFSET(Zdroj!$B$16,A30,0)&gt;0,OFFSET(Zdroj!$B$16,A30,0)+0,"")</f>
        <v>7</v>
      </c>
      <c r="C31" s="51" t="str">
        <f ca="1">IF($B31="","",IF(Zdroj!$AQ$9="ano",CONCATENATE(OFFSET(Zdroj!C$16,'k rozhodnutí'!$A30,0),"
","Anonymizováno","
",OFFSET(Zdroj!E$16,'k rozhodnutí'!$A30,0),"
",OFFSET(Zdroj!F$16,'k rozhodnutí'!$A30,0)),CONCATENATE(OFFSET(Zdroj!C$16,'k rozhodnutí'!$A30,0),"
",OFFSET(Zdroj!D$16,'k rozhodnutí'!$A30,0),"
",OFFSET(Zdroj!E$16,'k rozhodnutí'!$A30,0),"
",OFFSET(Zdroj!F$16,'k rozhodnutí'!$A30,0))))</f>
        <v>Městské kulturní středisko Kojetín, příspěvková organizace
náměstí Republiky 1033
Kojetín
75201</v>
      </c>
      <c r="D31" s="23" t="str">
        <f ca="1">IF($B31="","",OFFSET(Zdroj!N$16,'k rozhodnutí'!$A30,0))</f>
        <v>Rozšíření otevírací doby v letní turistické sezóně 2022 na Vzdělávacím a informačním centru Kojetín</v>
      </c>
      <c r="E31" s="289">
        <f ca="1">IF($B31="","",OFFSET(Zdroj!T$16,'k rozhodnutí'!$A30,0))</f>
        <v>34000</v>
      </c>
      <c r="F31" s="186" t="str">
        <f ca="1">IF($B31="","",OFFSET(Zdroj!U$16,'k rozhodnutí'!$A30,0))</f>
        <v>5/2022</v>
      </c>
      <c r="G31" s="291">
        <f ca="1">IF($B31="","",OFFSET(Zdroj!W$16,'k rozhodnutí'!$A30,0))</f>
        <v>34000</v>
      </c>
      <c r="H31" s="290" t="str">
        <f ca="1">IF($B31="","",OFFSET(Zdroj!Y$16,'k rozhodnutí'!$A30,0))</f>
        <v>31.12.2022</v>
      </c>
      <c r="I31" s="284">
        <f ca="1">IF($B31="","",OFFSET(Zdroj!BG$16,'k rozhodnutí'!$A30,0))</f>
        <v>42</v>
      </c>
      <c r="J31" s="284" cm="1">
        <f t="array" aca="1" ref="J31" ca="1">IF($B31="","",SUM('k rozhodnutí detailní'!J31:J33+'k rozhodnutí detailní'!K31:K33))</f>
        <v>40</v>
      </c>
      <c r="K31" s="284" t="str">
        <f ca="1">IF($B31="","",'k rozhodnutí detailní'!L32)</f>
        <v>82 z 100</v>
      </c>
      <c r="L31" s="282">
        <f ca="1">IF($B31="","",'k rozhodnutí detailní'!M32)</f>
        <v>0.43</v>
      </c>
      <c r="M31" s="283">
        <f ca="1">IF(B31="","",'k rozhodnutí detailní'!N31)</f>
        <v>34000</v>
      </c>
      <c r="N31" s="284" t="str">
        <f ca="1">IF($B31="","",OFFSET(Zdroj!Z$16,'k rozhodnutí'!$A30,0))</f>
        <v>neinv.</v>
      </c>
      <c r="O31" s="278" t="s">
        <v>815</v>
      </c>
      <c r="P31" s="305"/>
    </row>
    <row r="32" spans="1:16" s="2" customFormat="1" ht="105" customHeight="1" x14ac:dyDescent="0.25">
      <c r="A32" s="130"/>
      <c r="B32" s="288"/>
      <c r="C32" s="51" t="str">
        <f ca="1">IF($B31="","",IF(Zdroj!$AQ$9="ano",CONCATENATE("Okres:","
",OFFSET(Zdroj!BP$16,'k rozhodnutí'!$A30,0),"
","Právní forma","
",OFFSET(Zdroj!H$16,'k rozhodnutí'!$A30,0),"
",IF(OFFSET(Zdroj!I$16,'k rozhodnutí'!$A30,0)="","","IČO: "),OFFSET(Zdroj!I$16,'k rozhodnutí'!$A30,0),"
","B.Ú. ",IF(OFFSET(Zdroj!J$16,'k rozhodnutí'!$A30,0)="","","Anonymizováno")),CONCATENATE("Okres:","
",OFFSET(Zdroj!BP$16,'k rozhodnutí'!$A30,0),"
","Právní forma","
",OFFSET(Zdroj!H$16,'k rozhodnutí'!$A30,0),"
",IF(OFFSET(Zdroj!I$16,'k rozhodnutí'!$A30,0)="","","IČO: "),OFFSET(Zdroj!I$16,'k rozhodnutí'!$A30,0),"
","B.Ú. ",OFFSET(Zdroj!J$16,'k rozhodnutí'!$A30,0))))</f>
        <v>Okres:
Přerov
Právní forma
Příspěvková organizace
IČO: 00368903
B.Ú. 1880903359/0800</v>
      </c>
      <c r="D32" s="4" t="str">
        <f ca="1">IF($B31="","",OFFSET(Zdroj!O$16,'k rozhodnutí'!$A30,0))</f>
        <v>Hlavním cílem projektu je zkvalitnit stávající poskytované služby Vzdělávacího a informačního centra Kojetín, rozšířit otevírací dobu v hlavní turistické sezóně (květen–září 2022) o víkendy. více příloha</v>
      </c>
      <c r="E32" s="289"/>
      <c r="F32" s="187"/>
      <c r="G32" s="291"/>
      <c r="H32" s="290"/>
      <c r="I32" s="284"/>
      <c r="J32" s="284"/>
      <c r="K32" s="284"/>
      <c r="L32" s="282"/>
      <c r="M32" s="283"/>
      <c r="N32" s="284"/>
      <c r="O32" s="278"/>
      <c r="P32" s="305"/>
    </row>
    <row r="33" spans="1:17" s="2" customFormat="1" ht="60" customHeight="1" x14ac:dyDescent="0.25">
      <c r="A33" s="130">
        <f>ROW()/3-1</f>
        <v>10</v>
      </c>
      <c r="B33" s="288"/>
      <c r="C33" s="52" t="str">
        <f ca="1">IF($B31="","",IF(Zdroj!$AQ$9="ano",IF(OFFSET(Zdroj!M$16,'k rozhodnutí'!$A30,0)="","","Anonymizováno"),IF(OFFSET(Zdroj!M$16,'k rozhodnutí'!$A30,0)="","",OFFSET(Zdroj!M$16,'k rozhodnutí'!$A30,0))))</f>
        <v>Hana Svačinová</v>
      </c>
      <c r="D33" s="4" t="str">
        <f ca="1">IF($B31="","",CONCATENATE("Dotace bude použita na:","
",OFFSET(Zdroj!P$16,'k rozhodnutí'!$A30,0)))</f>
        <v>Dotace bude použita na:
Dohody o provedení práce</v>
      </c>
      <c r="E33" s="289"/>
      <c r="F33" s="186" t="str">
        <f ca="1">IF($B31="","",OFFSET(Zdroj!V$16,'k rozhodnutí'!$A30,0))</f>
        <v>10/2022</v>
      </c>
      <c r="G33" s="88">
        <f ca="1">IF($B31="","",OFFSET(Zdroj!BM$16,'k rozhodnutí'!$A30,0))</f>
        <v>1</v>
      </c>
      <c r="H33" s="290"/>
      <c r="I33" s="284"/>
      <c r="J33" s="284"/>
      <c r="K33" s="284"/>
      <c r="L33" s="282"/>
      <c r="M33" s="283"/>
      <c r="N33" s="284"/>
      <c r="O33" s="278"/>
      <c r="P33" s="305"/>
    </row>
    <row r="34" spans="1:17" s="2" customFormat="1" ht="60" customHeight="1" x14ac:dyDescent="0.25">
      <c r="A34" s="130"/>
      <c r="B34" s="288">
        <f ca="1">IF(OFFSET(Zdroj!$B$16,A33,0)&gt;0,OFFSET(Zdroj!$B$16,A33,0)+0,"")</f>
        <v>2</v>
      </c>
      <c r="C34" s="51" t="str">
        <f ca="1">IF($B34="","",IF(Zdroj!$AQ$9="ano",CONCATENATE(OFFSET(Zdroj!C$16,'k rozhodnutí'!$A33,0),"
","Anonymizováno","
",OFFSET(Zdroj!E$16,'k rozhodnutí'!$A33,0),"
",OFFSET(Zdroj!F$16,'k rozhodnutí'!$A33,0)),CONCATENATE(OFFSET(Zdroj!C$16,'k rozhodnutí'!$A33,0),"
",OFFSET(Zdroj!D$16,'k rozhodnutí'!$A33,0),"
",OFFSET(Zdroj!E$16,'k rozhodnutí'!$A33,0),"
",OFFSET(Zdroj!F$16,'k rozhodnutí'!$A33,0))))</f>
        <v>Městské kulturní středisko Javorník
Nádražní 160
Javorník
79070</v>
      </c>
      <c r="D34" s="23" t="str">
        <f ca="1">IF($B34="","",OFFSET(Zdroj!N$16,'k rozhodnutí'!$A33,0))</f>
        <v>Zkvalitňování služeb informačního centra v Javorníku aneb "objevování krás Rychlebských hor na kole"</v>
      </c>
      <c r="E34" s="289">
        <f ca="1">IF($B34="","",OFFSET(Zdroj!T$16,'k rozhodnutí'!$A33,0))</f>
        <v>51000</v>
      </c>
      <c r="F34" s="186" t="str">
        <f ca="1">IF($B34="","",OFFSET(Zdroj!U$16,'k rozhodnutí'!$A33,0))</f>
        <v>5/2022</v>
      </c>
      <c r="G34" s="291">
        <f ca="1">IF($B34="","",OFFSET(Zdroj!W$16,'k rozhodnutí'!$A33,0))</f>
        <v>35000</v>
      </c>
      <c r="H34" s="290" t="str">
        <f ca="1">IF($B34="","",OFFSET(Zdroj!Y$16,'k rozhodnutí'!$A33,0))</f>
        <v>30.11.2022</v>
      </c>
      <c r="I34" s="284">
        <f ca="1">IF($B34="","",OFFSET(Zdroj!BG$16,'k rozhodnutí'!$A33,0))</f>
        <v>52</v>
      </c>
      <c r="J34" s="284" cm="1">
        <f t="array" aca="1" ref="J34" ca="1">IF($B34="","",SUM('k rozhodnutí detailní'!J34:J36+'k rozhodnutí detailní'!K34:K36))</f>
        <v>28</v>
      </c>
      <c r="K34" s="284" t="str">
        <f ca="1">IF($B34="","",'k rozhodnutí detailní'!L35)</f>
        <v>80 z 100</v>
      </c>
      <c r="L34" s="282">
        <f ca="1">IF($B34="","",'k rozhodnutí detailní'!M35)</f>
        <v>0.2</v>
      </c>
      <c r="M34" s="283">
        <f ca="1">IF(B34="","",'k rozhodnutí detailní'!N34)</f>
        <v>35000</v>
      </c>
      <c r="N34" s="284" t="str">
        <f ca="1">IF($B34="","",OFFSET(Zdroj!Z$16,'k rozhodnutí'!$A33,0))</f>
        <v>neinv.</v>
      </c>
      <c r="O34" s="278" t="s">
        <v>815</v>
      </c>
      <c r="P34" s="305"/>
    </row>
    <row r="35" spans="1:17" s="2" customFormat="1" ht="105" customHeight="1" x14ac:dyDescent="0.25">
      <c r="A35" s="130"/>
      <c r="B35" s="288"/>
      <c r="C35" s="51" t="str">
        <f ca="1">IF($B34="","",IF(Zdroj!$AQ$9="ano",CONCATENATE("Okres:","
",OFFSET(Zdroj!BP$16,'k rozhodnutí'!$A33,0),"
","Právní forma","
",OFFSET(Zdroj!H$16,'k rozhodnutí'!$A33,0),"
",IF(OFFSET(Zdroj!I$16,'k rozhodnutí'!$A33,0)="","","IČO: "),OFFSET(Zdroj!I$16,'k rozhodnutí'!$A33,0),"
","B.Ú. ",IF(OFFSET(Zdroj!J$16,'k rozhodnutí'!$A33,0)="","","Anonymizováno")),CONCATENATE("Okres:","
",OFFSET(Zdroj!BP$16,'k rozhodnutí'!$A33,0),"
","Právní forma","
",OFFSET(Zdroj!H$16,'k rozhodnutí'!$A33,0),"
",IF(OFFSET(Zdroj!I$16,'k rozhodnutí'!$A33,0)="","","IČO: "),OFFSET(Zdroj!I$16,'k rozhodnutí'!$A33,0),"
","B.Ú. ",OFFSET(Zdroj!J$16,'k rozhodnutí'!$A33,0))))</f>
        <v>Okres:
Jeseník
Právní forma
Příspěvková organizace
IČO: 64095541
B.Ú. 1903206389/0800</v>
      </c>
      <c r="D35" s="4" t="str">
        <f ca="1">IF($B34="","",OFFSET(Zdroj!O$16,'k rozhodnutí'!$A33,0))</f>
        <v>Nový informační leták o nabízené službě pro turisty-půjčovna elektrokol s typy na výlety, které u nás mohou podniknout na kolech a objevovat krásy Rychlebských hor v "sedle", rozšíření pracovní doby, zvýšení kvality nabízených služeb, rozvoj turismu</v>
      </c>
      <c r="E35" s="289"/>
      <c r="F35" s="187"/>
      <c r="G35" s="291"/>
      <c r="H35" s="290"/>
      <c r="I35" s="284"/>
      <c r="J35" s="284"/>
      <c r="K35" s="284"/>
      <c r="L35" s="282"/>
      <c r="M35" s="283"/>
      <c r="N35" s="284"/>
      <c r="O35" s="278"/>
      <c r="P35" s="305"/>
    </row>
    <row r="36" spans="1:17" s="2" customFormat="1" ht="60" customHeight="1" x14ac:dyDescent="0.25">
      <c r="A36" s="130">
        <f>ROW()/3-1</f>
        <v>11</v>
      </c>
      <c r="B36" s="288"/>
      <c r="C36" s="52" t="str">
        <f ca="1">IF($B34="","",IF(Zdroj!$AQ$9="ano",IF(OFFSET(Zdroj!M$16,'k rozhodnutí'!$A33,0)="","","Anonymizováno"),IF(OFFSET(Zdroj!M$16,'k rozhodnutí'!$A33,0)="","",OFFSET(Zdroj!M$16,'k rozhodnutí'!$A33,0))))</f>
        <v>Lucie Hecsková</v>
      </c>
      <c r="D36" s="4" t="str">
        <f ca="1">IF($B34="","",CONCATENATE("Dotace bude použita na:","
",OFFSET(Zdroj!P$16,'k rozhodnutí'!$A33,0)))</f>
        <v>Dotace bude použita na:
Mzdy brigádníků v rámci rozšíření pracovní doby, grafický návrh a tisk informačního letáku</v>
      </c>
      <c r="E36" s="289"/>
      <c r="F36" s="186" t="str">
        <f ca="1">IF($B34="","",OFFSET(Zdroj!V$16,'k rozhodnutí'!$A33,0))</f>
        <v>9/2022</v>
      </c>
      <c r="G36" s="88">
        <f ca="1">IF($B34="","",OFFSET(Zdroj!BM$16,'k rozhodnutí'!$A33,0))</f>
        <v>0.68627450980392157</v>
      </c>
      <c r="H36" s="290"/>
      <c r="I36" s="284"/>
      <c r="J36" s="284"/>
      <c r="K36" s="284"/>
      <c r="L36" s="282"/>
      <c r="M36" s="283"/>
      <c r="N36" s="284"/>
      <c r="O36" s="278"/>
      <c r="P36" s="305"/>
    </row>
    <row r="37" spans="1:17" s="2" customFormat="1" ht="60" customHeight="1" x14ac:dyDescent="0.25">
      <c r="A37" s="130"/>
      <c r="B37" s="288">
        <f ca="1">IF(OFFSET(Zdroj!$B$16,A36,0)&gt;0,OFFSET(Zdroj!$B$16,A36,0)+0,"")</f>
        <v>6</v>
      </c>
      <c r="C37" s="51" t="str">
        <f ca="1">IF($B37="","",IF(Zdroj!$AQ$9="ano",CONCATENATE(OFFSET(Zdroj!C$16,'k rozhodnutí'!$A36,0),"
","Anonymizováno","
",OFFSET(Zdroj!E$16,'k rozhodnutí'!$A36,0),"
",OFFSET(Zdroj!F$16,'k rozhodnutí'!$A36,0)),CONCATENATE(OFFSET(Zdroj!C$16,'k rozhodnutí'!$A36,0),"
",OFFSET(Zdroj!D$16,'k rozhodnutí'!$A36,0),"
",OFFSET(Zdroj!E$16,'k rozhodnutí'!$A36,0),"
",OFFSET(Zdroj!F$16,'k rozhodnutí'!$A36,0))))</f>
        <v>Kulturní a informační služby města Přerova
nám. T. G. Masaryka 150/8
Přerov
75002</v>
      </c>
      <c r="D37" s="23" t="str">
        <f ca="1">IF($B37="","",OFFSET(Zdroj!N$16,'k rozhodnutí'!$A36,0))</f>
        <v>Marketingové aktivity MIC Přerov v roce 2022</v>
      </c>
      <c r="E37" s="289">
        <f ca="1">IF($B37="","",OFFSET(Zdroj!T$16,'k rozhodnutí'!$A36,0))</f>
        <v>26000</v>
      </c>
      <c r="F37" s="186" t="str">
        <f ca="1">IF($B37="","",OFFSET(Zdroj!U$16,'k rozhodnutí'!$A36,0))</f>
        <v>1/2022</v>
      </c>
      <c r="G37" s="291">
        <f ca="1">IF($B37="","",OFFSET(Zdroj!W$16,'k rozhodnutí'!$A36,0))</f>
        <v>26000</v>
      </c>
      <c r="H37" s="290" t="str">
        <f ca="1">IF($B37="","",OFFSET(Zdroj!Y$16,'k rozhodnutí'!$A36,0))</f>
        <v>31.01.2023</v>
      </c>
      <c r="I37" s="284">
        <f ca="1">IF($B37="","",OFFSET(Zdroj!BG$16,'k rozhodnutí'!$A36,0))</f>
        <v>54</v>
      </c>
      <c r="J37" s="284" cm="1">
        <f t="array" aca="1" ref="J37" ca="1">IF($B37="","",SUM('k rozhodnutí detailní'!J37:J39+'k rozhodnutí detailní'!K37:K39))</f>
        <v>23</v>
      </c>
      <c r="K37" s="284" t="str">
        <f ca="1">IF($B37="","",'k rozhodnutí detailní'!L38)</f>
        <v>77 z 100</v>
      </c>
      <c r="L37" s="282">
        <f ca="1">IF($B37="","",'k rozhodnutí detailní'!M38)</f>
        <v>0.37</v>
      </c>
      <c r="M37" s="283">
        <f ca="1">IF(B37="","",'k rozhodnutí detailní'!N37)</f>
        <v>26000</v>
      </c>
      <c r="N37" s="284" t="str">
        <f ca="1">IF($B37="","",OFFSET(Zdroj!Z$16,'k rozhodnutí'!$A36,0))</f>
        <v>neinv.</v>
      </c>
      <c r="O37" s="278" t="s">
        <v>815</v>
      </c>
      <c r="P37" s="305"/>
    </row>
    <row r="38" spans="1:17" s="2" customFormat="1" ht="105" customHeight="1" x14ac:dyDescent="0.25">
      <c r="A38" s="130"/>
      <c r="B38" s="288"/>
      <c r="C38" s="51" t="str">
        <f ca="1">IF($B37="","",IF(Zdroj!$AQ$9="ano",CONCATENATE("Okres:","
",OFFSET(Zdroj!BP$16,'k rozhodnutí'!$A36,0),"
","Právní forma","
",OFFSET(Zdroj!H$16,'k rozhodnutí'!$A36,0),"
",IF(OFFSET(Zdroj!I$16,'k rozhodnutí'!$A36,0)="","","IČO: "),OFFSET(Zdroj!I$16,'k rozhodnutí'!$A36,0),"
","B.Ú. ",IF(OFFSET(Zdroj!J$16,'k rozhodnutí'!$A36,0)="","","Anonymizováno")),CONCATENATE("Okres:","
",OFFSET(Zdroj!BP$16,'k rozhodnutí'!$A36,0),"
","Právní forma","
",OFFSET(Zdroj!H$16,'k rozhodnutí'!$A36,0),"
",IF(OFFSET(Zdroj!I$16,'k rozhodnutí'!$A36,0)="","","IČO: "),OFFSET(Zdroj!I$16,'k rozhodnutí'!$A36,0),"
","B.Ú. ",OFFSET(Zdroj!J$16,'k rozhodnutí'!$A36,0))))</f>
        <v>Okres:
Přerov
Právní forma
Příspěvková organizace
IČO: 45180512
B.Ú. 1882080309/0800</v>
      </c>
      <c r="D38" s="4" t="str">
        <f ca="1">IF($B37="","",OFFSET(Zdroj!O$16,'k rozhodnutí'!$A36,0))</f>
        <v>Zpracování programu pro rodiče s dětmi - Výlet s tajenkou, tisk prop. materiálu.
Jazykové vzdělávání pracovníků TIC.</v>
      </c>
      <c r="E38" s="289"/>
      <c r="F38" s="187"/>
      <c r="G38" s="291"/>
      <c r="H38" s="290"/>
      <c r="I38" s="284"/>
      <c r="J38" s="284"/>
      <c r="K38" s="284"/>
      <c r="L38" s="282"/>
      <c r="M38" s="283"/>
      <c r="N38" s="284"/>
      <c r="O38" s="278"/>
      <c r="P38" s="305"/>
    </row>
    <row r="39" spans="1:17" s="2" customFormat="1" ht="105" customHeight="1" x14ac:dyDescent="0.25">
      <c r="A39" s="130">
        <f>ROW()/3-1</f>
        <v>12</v>
      </c>
      <c r="B39" s="288"/>
      <c r="C39" s="52" t="str">
        <f ca="1">IF($B37="","",IF(Zdroj!$AQ$9="ano",IF(OFFSET(Zdroj!M$16,'k rozhodnutí'!$A36,0)="","","Anonymizováno"),IF(OFFSET(Zdroj!M$16,'k rozhodnutí'!$A36,0)="","",OFFSET(Zdroj!M$16,'k rozhodnutí'!$A36,0))))</f>
        <v>Jaroslav Macíček</v>
      </c>
      <c r="D39" s="4" t="str">
        <f ca="1">IF($B37="","",CONCATENATE("Dotace bude použita na:","
",OFFSET(Zdroj!P$16,'k rozhodnutí'!$A36,0)))</f>
        <v>Dotace bude použita na:
Výlet s tajenkou - zpracování a tisk prop. materiálu
Jazykové kurzy pro pracovníky TIC</v>
      </c>
      <c r="E39" s="289"/>
      <c r="F39" s="186" t="str">
        <f ca="1">IF($B37="","",OFFSET(Zdroj!V$16,'k rozhodnutí'!$A36,0))</f>
        <v>12/2022</v>
      </c>
      <c r="G39" s="88">
        <f ca="1">IF($B37="","",OFFSET(Zdroj!BM$16,'k rozhodnutí'!$A36,0))</f>
        <v>1</v>
      </c>
      <c r="H39" s="290"/>
      <c r="I39" s="284"/>
      <c r="J39" s="284"/>
      <c r="K39" s="284"/>
      <c r="L39" s="282"/>
      <c r="M39" s="283"/>
      <c r="N39" s="284"/>
      <c r="O39" s="278"/>
      <c r="P39" s="305"/>
    </row>
    <row r="40" spans="1:17" s="2" customFormat="1" ht="60" customHeight="1" x14ac:dyDescent="0.25">
      <c r="A40" s="130"/>
      <c r="B40" s="288">
        <f ca="1">IF(OFFSET(Zdroj!$B$16,A39,0)&gt;0,OFFSET(Zdroj!$B$16,A39,0)+0,"")</f>
        <v>1</v>
      </c>
      <c r="C40" s="51" t="str">
        <f ca="1">IF($B40="","",IF(Zdroj!$AQ$9="ano",CONCATENATE(OFFSET(Zdroj!C$16,'k rozhodnutí'!$A39,0),"
","Anonymizováno","
",OFFSET(Zdroj!E$16,'k rozhodnutí'!$A39,0),"
",OFFSET(Zdroj!F$16,'k rozhodnutí'!$A39,0)),CONCATENATE(OFFSET(Zdroj!C$16,'k rozhodnutí'!$A39,0),"
",OFFSET(Zdroj!D$16,'k rozhodnutí'!$A39,0),"
",OFFSET(Zdroj!E$16,'k rozhodnutí'!$A39,0),"
",OFFSET(Zdroj!F$16,'k rozhodnutí'!$A39,0))))</f>
        <v>Městys Náměšť na Hané
nám. T. G. Masaryka 100
Náměšť na Hané
78344</v>
      </c>
      <c r="D40" s="23" t="str">
        <f ca="1">IF($B40="","",OFFSET(Zdroj!N$16,'k rozhodnutí'!$A39,0))</f>
        <v>Podpora TIC v Náměšti na Hané</v>
      </c>
      <c r="E40" s="289">
        <f ca="1">IF($B40="","",OFFSET(Zdroj!T$16,'k rozhodnutí'!$A39,0))</f>
        <v>35000</v>
      </c>
      <c r="F40" s="186" t="str">
        <f ca="1">IF($B40="","",OFFSET(Zdroj!U$16,'k rozhodnutí'!$A39,0))</f>
        <v>3/2022</v>
      </c>
      <c r="G40" s="291">
        <f ca="1">IF($B40="","",OFFSET(Zdroj!W$16,'k rozhodnutí'!$A39,0))</f>
        <v>35000</v>
      </c>
      <c r="H40" s="290" t="str">
        <f ca="1">IF($B40="","",OFFSET(Zdroj!Y$16,'k rozhodnutí'!$A39,0))</f>
        <v>31.12.2022</v>
      </c>
      <c r="I40" s="284">
        <f ca="1">IF($B40="","",OFFSET(Zdroj!BG$16,'k rozhodnutí'!$A39,0))</f>
        <v>40</v>
      </c>
      <c r="J40" s="284" cm="1">
        <f t="array" aca="1" ref="J40" ca="1">IF($B40="","",SUM('k rozhodnutí detailní'!J40:J42+'k rozhodnutí detailní'!K40:K42))</f>
        <v>36</v>
      </c>
      <c r="K40" s="284" t="str">
        <f ca="1">IF($B40="","",'k rozhodnutí detailní'!L41)</f>
        <v>76 z 100</v>
      </c>
      <c r="L40" s="282">
        <f ca="1">IF($B40="","",'k rozhodnutí detailní'!M41)</f>
        <v>0.35000000000000003</v>
      </c>
      <c r="M40" s="292">
        <v>16000</v>
      </c>
      <c r="N40" s="284" t="str">
        <f ca="1">IF($B40="","",OFFSET(Zdroj!Z$16,'k rozhodnutí'!$A39,0))</f>
        <v>neinv.</v>
      </c>
      <c r="O40" s="278" t="s">
        <v>815</v>
      </c>
      <c r="P40" s="305"/>
    </row>
    <row r="41" spans="1:17" s="2" customFormat="1" ht="105" customHeight="1" x14ac:dyDescent="0.25">
      <c r="A41" s="130"/>
      <c r="B41" s="288"/>
      <c r="C41" s="51" t="str">
        <f ca="1">IF($B40="","",IF(Zdroj!$AQ$9="ano",CONCATENATE("Okres:","
",OFFSET(Zdroj!BP$16,'k rozhodnutí'!$A39,0),"
","Právní forma","
",OFFSET(Zdroj!H$16,'k rozhodnutí'!$A39,0),"
",IF(OFFSET(Zdroj!I$16,'k rozhodnutí'!$A39,0)="","","IČO: "),OFFSET(Zdroj!I$16,'k rozhodnutí'!$A39,0),"
","B.Ú. ",IF(OFFSET(Zdroj!J$16,'k rozhodnutí'!$A39,0)="","","Anonymizováno")),CONCATENATE("Okres:","
",OFFSET(Zdroj!BP$16,'k rozhodnutí'!$A39,0),"
","Právní forma","
",OFFSET(Zdroj!H$16,'k rozhodnutí'!$A39,0),"
",IF(OFFSET(Zdroj!I$16,'k rozhodnutí'!$A39,0)="","","IČO: "),OFFSET(Zdroj!I$16,'k rozhodnutí'!$A39,0),"
","B.Ú. ",OFFSET(Zdroj!J$16,'k rozhodnutí'!$A39,0))))</f>
        <v>Okres:
Olomouc
Právní forma
Obec, městská část hlavního města Prahy
IČO: 00299260
B.Ú. 1815818369/0800</v>
      </c>
      <c r="D41" s="4" t="str">
        <f ca="1">IF($B40="","",OFFSET(Zdroj!O$16,'k rozhodnutí'!$A39,0))</f>
        <v>v rámci podpory TIC bude vytištěn leták o zámku, dobíjecí stanici na kola bude zakoupen stojan na kola, zbývající část finančních prostředků bude použita úhradu mzdových nákladů v rámci rozšíření otevírací doby TIC (od 1.6. do 30.9.)</v>
      </c>
      <c r="E41" s="289"/>
      <c r="F41" s="187"/>
      <c r="G41" s="291"/>
      <c r="H41" s="290"/>
      <c r="I41" s="284"/>
      <c r="J41" s="284"/>
      <c r="K41" s="284"/>
      <c r="L41" s="282"/>
      <c r="M41" s="292"/>
      <c r="N41" s="284"/>
      <c r="O41" s="278"/>
      <c r="P41" s="305"/>
      <c r="Q41" s="2" t="s">
        <v>830</v>
      </c>
    </row>
    <row r="42" spans="1:17" s="2" customFormat="1" ht="90" customHeight="1" x14ac:dyDescent="0.25">
      <c r="A42" s="130">
        <f>ROW()/3-1</f>
        <v>13</v>
      </c>
      <c r="B42" s="288"/>
      <c r="C42" s="52" t="str">
        <f ca="1">IF($B40="","",IF(Zdroj!$AQ$9="ano",IF(OFFSET(Zdroj!M$16,'k rozhodnutí'!$A39,0)="","","Anonymizováno"),IF(OFFSET(Zdroj!M$16,'k rozhodnutí'!$A39,0)="","",OFFSET(Zdroj!M$16,'k rozhodnutí'!$A39,0))))</f>
        <v/>
      </c>
      <c r="D42" s="4" t="str">
        <f ca="1">IF($B40="","",CONCATENATE("Dotace bude použita na:","
",OFFSET(Zdroj!P$16,'k rozhodnutí'!$A39,0)))</f>
        <v>Dotace bude použita na:
propagační materiál o zámku, stojan na kola, mzdové náklady na rozšíření otevírací doby TIC</v>
      </c>
      <c r="E42" s="289"/>
      <c r="F42" s="186" t="str">
        <f ca="1">IF($B40="","",OFFSET(Zdroj!V$16,'k rozhodnutí'!$A39,0))</f>
        <v>10/2022</v>
      </c>
      <c r="G42" s="88">
        <f ca="1">IF($B40="","",OFFSET(Zdroj!BM$16,'k rozhodnutí'!$A39,0))</f>
        <v>1</v>
      </c>
      <c r="H42" s="290"/>
      <c r="I42" s="284"/>
      <c r="J42" s="284"/>
      <c r="K42" s="284"/>
      <c r="L42" s="282"/>
      <c r="M42" s="292"/>
      <c r="N42" s="284"/>
      <c r="O42" s="278"/>
      <c r="P42" s="305"/>
    </row>
    <row r="43" spans="1:17" s="2" customFormat="1" ht="60" customHeight="1" x14ac:dyDescent="0.25">
      <c r="A43" s="130"/>
      <c r="B43" s="288">
        <f ca="1">IF(OFFSET(Zdroj!$B$16,A42,0)&gt;0,OFFSET(Zdroj!$B$16,A42,0)+0,"")</f>
        <v>10</v>
      </c>
      <c r="C43" s="51" t="str">
        <f ca="1">IF($B43="","",IF(Zdroj!$AQ$9="ano",CONCATENATE(OFFSET(Zdroj!C$16,'k rozhodnutí'!$A42,0),"
","Anonymizováno","
",OFFSET(Zdroj!E$16,'k rozhodnutí'!$A42,0),"
",OFFSET(Zdroj!F$16,'k rozhodnutí'!$A42,0)),CONCATENATE(OFFSET(Zdroj!C$16,'k rozhodnutí'!$A42,0),"
",OFFSET(Zdroj!D$16,'k rozhodnutí'!$A42,0),"
",OFFSET(Zdroj!E$16,'k rozhodnutí'!$A42,0),"
",OFFSET(Zdroj!F$16,'k rozhodnutí'!$A42,0))))</f>
        <v>MAS Horní Pomoraví o.p.s.
Hlavní 137
Hanušovice
78833</v>
      </c>
      <c r="D43" s="23" t="str">
        <f ca="1">IF($B43="","",OFFSET(Zdroj!N$16,'k rozhodnutí'!$A42,0))</f>
        <v>Zkvalitnění služeb TIC Hanušovice</v>
      </c>
      <c r="E43" s="289">
        <f ca="1">IF($B43="","",OFFSET(Zdroj!T$16,'k rozhodnutí'!$A42,0))</f>
        <v>30000</v>
      </c>
      <c r="F43" s="186" t="str">
        <f ca="1">IF($B43="","",OFFSET(Zdroj!U$16,'k rozhodnutí'!$A42,0))</f>
        <v>2/2022</v>
      </c>
      <c r="G43" s="291">
        <f ca="1">IF($B43="","",OFFSET(Zdroj!W$16,'k rozhodnutí'!$A42,0))</f>
        <v>30000</v>
      </c>
      <c r="H43" s="290" t="str">
        <f ca="1">IF($B43="","",OFFSET(Zdroj!Y$16,'k rozhodnutí'!$A42,0))</f>
        <v>31.01.2023</v>
      </c>
      <c r="I43" s="284">
        <f ca="1">IF($B43="","",OFFSET(Zdroj!BG$16,'k rozhodnutí'!$A42,0))</f>
        <v>50</v>
      </c>
      <c r="J43" s="284" cm="1">
        <f t="array" aca="1" ref="J43" ca="1">IF($B43="","",SUM('k rozhodnutí detailní'!J43:J45+'k rozhodnutí detailní'!K43:K45))</f>
        <v>26</v>
      </c>
      <c r="K43" s="284" t="str">
        <f ca="1">IF($B43="","",'k rozhodnutí detailní'!L44)</f>
        <v>76 z 100</v>
      </c>
      <c r="L43" s="282">
        <f ca="1">IF($B43="","",'k rozhodnutí detailní'!M44)</f>
        <v>0.22</v>
      </c>
      <c r="M43" s="292">
        <v>16000</v>
      </c>
      <c r="N43" s="284" t="str">
        <f ca="1">IF($B43="","",OFFSET(Zdroj!Z$16,'k rozhodnutí'!$A42,0))</f>
        <v>neinv.</v>
      </c>
      <c r="O43" s="278" t="s">
        <v>815</v>
      </c>
      <c r="P43" s="305"/>
    </row>
    <row r="44" spans="1:17" s="2" customFormat="1" ht="105" customHeight="1" x14ac:dyDescent="0.25">
      <c r="A44" s="130"/>
      <c r="B44" s="288"/>
      <c r="C44" s="51" t="str">
        <f ca="1">IF($B43="","",IF(Zdroj!$AQ$9="ano",CONCATENATE("Okres:","
",OFFSET(Zdroj!BP$16,'k rozhodnutí'!$A42,0),"
","Právní forma","
",OFFSET(Zdroj!H$16,'k rozhodnutí'!$A42,0),"
",IF(OFFSET(Zdroj!I$16,'k rozhodnutí'!$A42,0)="","","IČO: "),OFFSET(Zdroj!I$16,'k rozhodnutí'!$A42,0),"
","B.Ú. ",IF(OFFSET(Zdroj!J$16,'k rozhodnutí'!$A42,0)="","","Anonymizováno")),CONCATENATE("Okres:","
",OFFSET(Zdroj!BP$16,'k rozhodnutí'!$A42,0),"
","Právní forma","
",OFFSET(Zdroj!H$16,'k rozhodnutí'!$A42,0),"
",IF(OFFSET(Zdroj!I$16,'k rozhodnutí'!$A42,0)="","","IČO: "),OFFSET(Zdroj!I$16,'k rozhodnutí'!$A42,0),"
","B.Ú. ",OFFSET(Zdroj!J$16,'k rozhodnutí'!$A42,0))))</f>
        <v>Okres:
Šumperk
Právní forma
Obecně prospěšná společnost
IČO: 27777146
B.Ú. 193758861/0600</v>
      </c>
      <c r="D44" s="4" t="str">
        <f ca="1">IF($B43="","",OFFSET(Zdroj!O$16,'k rozhodnutí'!$A42,0))</f>
        <v>Zkvalitnění služeb TIC Hanušovice
Sběr a zveřejňování informací o zajímavých místech, atrakcích, službách, produktech, programech a akcích cestovního ruchu na
turistickém informačním portálu Olomouckého kraje www.ok-tourism.cz</v>
      </c>
      <c r="E44" s="289"/>
      <c r="F44" s="187"/>
      <c r="G44" s="291"/>
      <c r="H44" s="290"/>
      <c r="I44" s="284"/>
      <c r="J44" s="284"/>
      <c r="K44" s="284"/>
      <c r="L44" s="282"/>
      <c r="M44" s="292"/>
      <c r="N44" s="284"/>
      <c r="O44" s="278"/>
      <c r="P44" s="305"/>
      <c r="Q44" s="2" t="s">
        <v>831</v>
      </c>
    </row>
    <row r="45" spans="1:17" s="2" customFormat="1" ht="105" customHeight="1" x14ac:dyDescent="0.25">
      <c r="A45" s="130">
        <f>ROW()/3-1</f>
        <v>14</v>
      </c>
      <c r="B45" s="288"/>
      <c r="C45" s="52" t="str">
        <f ca="1">IF($B43="","",IF(Zdroj!$AQ$9="ano",IF(OFFSET(Zdroj!M$16,'k rozhodnutí'!$A42,0)="","","Anonymizováno"),IF(OFFSET(Zdroj!M$16,'k rozhodnutí'!$A42,0)="","",OFFSET(Zdroj!M$16,'k rozhodnutí'!$A42,0))))</f>
        <v>Anna Bartošová</v>
      </c>
      <c r="D45" s="4" t="str">
        <f ca="1">IF($B43="","",CONCATENATE("Dotace bude použita na:","
",OFFSET(Zdroj!P$16,'k rozhodnutí'!$A42,0)))</f>
        <v>Dotace bude použita na:
Zajištění otevírací doby v letní sezóně
Vzdělávání pracovníka TIC
Zaplacení členského příspěvku A.T.I.C. ČR
Tvorba a tisk propagačních materiálů a trhacích map  
Zveřejnění a sběr informací na www.ok-tourism.cz</v>
      </c>
      <c r="E45" s="289"/>
      <c r="F45" s="186" t="str">
        <f ca="1">IF($B43="","",OFFSET(Zdroj!V$16,'k rozhodnutí'!$A42,0))</f>
        <v>12/2022</v>
      </c>
      <c r="G45" s="88">
        <f ca="1">IF($B43="","",OFFSET(Zdroj!BM$16,'k rozhodnutí'!$A42,0))</f>
        <v>1</v>
      </c>
      <c r="H45" s="290"/>
      <c r="I45" s="284"/>
      <c r="J45" s="284"/>
      <c r="K45" s="284"/>
      <c r="L45" s="282"/>
      <c r="M45" s="292"/>
      <c r="N45" s="284"/>
      <c r="O45" s="278"/>
      <c r="P45" s="305"/>
    </row>
    <row r="46" spans="1:17" s="2" customFormat="1" ht="60" customHeight="1" x14ac:dyDescent="0.25">
      <c r="A46" s="130"/>
      <c r="B46" s="288">
        <f ca="1">IF(OFFSET(Zdroj!$B$16,A45,0)&gt;0,OFFSET(Zdroj!$B$16,A45,0)+0,"")</f>
        <v>12</v>
      </c>
      <c r="C46" s="51" t="str">
        <f ca="1">IF($B46="","",IF(Zdroj!$AQ$9="ano",CONCATENATE(OFFSET(Zdroj!C$16,'k rozhodnutí'!$A45,0),"
","Anonymizováno","
",OFFSET(Zdroj!E$16,'k rozhodnutí'!$A45,0),"
",OFFSET(Zdroj!F$16,'k rozhodnutí'!$A45,0)),CONCATENATE(OFFSET(Zdroj!C$16,'k rozhodnutí'!$A45,0),"
",OFFSET(Zdroj!D$16,'k rozhodnutí'!$A45,0),"
",OFFSET(Zdroj!E$16,'k rozhodnutí'!$A45,0),"
",OFFSET(Zdroj!F$16,'k rozhodnutí'!$A45,0))))</f>
        <v>Městská knihovna Lipník nad Bečvou, příspěvková organizace
náměstí T. G. Masaryka 11/16
Lipník nad Bečvou
75131</v>
      </c>
      <c r="D46" s="23" t="str">
        <f ca="1">IF($B46="","",OFFSET(Zdroj!N$16,'k rozhodnutí'!$A45,0))</f>
        <v>Video-propagace městské památkové rezervace Lipník nad Bečvou a zajištění průvodcovské služby v turistické sezóně</v>
      </c>
      <c r="E46" s="289">
        <f ca="1">IF($B46="","",OFFSET(Zdroj!T$16,'k rozhodnutí'!$A45,0))</f>
        <v>95000</v>
      </c>
      <c r="F46" s="186" t="str">
        <f ca="1">IF($B46="","",OFFSET(Zdroj!U$16,'k rozhodnutí'!$A45,0))</f>
        <v>3/2022</v>
      </c>
      <c r="G46" s="291">
        <f ca="1">IF($B46="","",OFFSET(Zdroj!W$16,'k rozhodnutí'!$A45,0))</f>
        <v>45000</v>
      </c>
      <c r="H46" s="290" t="str">
        <f ca="1">IF($B46="","",OFFSET(Zdroj!Y$16,'k rozhodnutí'!$A45,0))</f>
        <v>31.01.2023</v>
      </c>
      <c r="I46" s="284">
        <f ca="1">IF($B46="","",OFFSET(Zdroj!BG$16,'k rozhodnutí'!$A45,0))</f>
        <v>52</v>
      </c>
      <c r="J46" s="284" cm="1">
        <f t="array" aca="1" ref="J46" ca="1">IF($B46="","",SUM('k rozhodnutí detailní'!J46:J48+'k rozhodnutí detailní'!K46:K48))</f>
        <v>24</v>
      </c>
      <c r="K46" s="284" t="str">
        <f ca="1">IF($B46="","",'k rozhodnutí detailní'!L47)</f>
        <v>76 z 100</v>
      </c>
      <c r="L46" s="282">
        <f ca="1">IF($B46="","",'k rozhodnutí detailní'!M47)</f>
        <v>0.31</v>
      </c>
      <c r="M46" s="292">
        <v>16000</v>
      </c>
      <c r="N46" s="284" t="str">
        <f ca="1">IF($B46="","",OFFSET(Zdroj!Z$16,'k rozhodnutí'!$A45,0))</f>
        <v>neinv.</v>
      </c>
      <c r="O46" s="278" t="s">
        <v>815</v>
      </c>
      <c r="P46" s="305"/>
    </row>
    <row r="47" spans="1:17" s="2" customFormat="1" ht="105" x14ac:dyDescent="0.25">
      <c r="A47" s="130"/>
      <c r="B47" s="288"/>
      <c r="C47" s="51" t="str">
        <f ca="1">IF($B46="","",IF(Zdroj!$AQ$9="ano",CONCATENATE("Okres:","
",OFFSET(Zdroj!BP$16,'k rozhodnutí'!$A45,0),"
","Právní forma","
",OFFSET(Zdroj!H$16,'k rozhodnutí'!$A45,0),"
",IF(OFFSET(Zdroj!I$16,'k rozhodnutí'!$A45,0)="","","IČO: "),OFFSET(Zdroj!I$16,'k rozhodnutí'!$A45,0),"
","B.Ú. ",IF(OFFSET(Zdroj!J$16,'k rozhodnutí'!$A45,0)="","","Anonymizováno")),CONCATENATE("Okres:","
",OFFSET(Zdroj!BP$16,'k rozhodnutí'!$A45,0),"
","Právní forma","
",OFFSET(Zdroj!H$16,'k rozhodnutí'!$A45,0),"
",IF(OFFSET(Zdroj!I$16,'k rozhodnutí'!$A45,0)="","","IČO: "),OFFSET(Zdroj!I$16,'k rozhodnutí'!$A45,0),"
","B.Ú. ",OFFSET(Zdroj!J$16,'k rozhodnutí'!$A45,0))))</f>
        <v>Okres:
Přerov
Právní forma
Příspěvková organizace
IČO: 70866341
B.Ú. 27-7323690247/0100</v>
      </c>
      <c r="D47" s="4" t="str">
        <f ca="1">IF($B46="","",OFFSET(Zdroj!O$16,'k rozhodnutí'!$A45,0))</f>
        <v>Cílem prokejtu v roce 2022 je natočení propagačního videa městské památkové rezervace Lipník nad Bečvou a zajištění průvodcovské služby.</v>
      </c>
      <c r="E47" s="289"/>
      <c r="F47" s="187"/>
      <c r="G47" s="291"/>
      <c r="H47" s="290"/>
      <c r="I47" s="284"/>
      <c r="J47" s="284"/>
      <c r="K47" s="284"/>
      <c r="L47" s="282"/>
      <c r="M47" s="292"/>
      <c r="N47" s="284"/>
      <c r="O47" s="278"/>
      <c r="P47" s="305"/>
      <c r="Q47" s="2" t="s">
        <v>831</v>
      </c>
    </row>
    <row r="48" spans="1:17" s="2" customFormat="1" ht="45" x14ac:dyDescent="0.25">
      <c r="A48" s="130">
        <f>ROW()/3-1</f>
        <v>15</v>
      </c>
      <c r="B48" s="288"/>
      <c r="C48" s="52" t="str">
        <f ca="1">IF($B46="","",IF(Zdroj!$AQ$9="ano",IF(OFFSET(Zdroj!M$16,'k rozhodnutí'!$A45,0)="","","Anonymizováno"),IF(OFFSET(Zdroj!M$16,'k rozhodnutí'!$A45,0)="","",OFFSET(Zdroj!M$16,'k rozhodnutí'!$A45,0))))</f>
        <v>Pavlína Papežová</v>
      </c>
      <c r="D48" s="4" t="str">
        <f ca="1">IF($B46="","",CONCATENATE("Dotace bude použita na:","
",OFFSET(Zdroj!P$16,'k rozhodnutí'!$A45,0)))</f>
        <v>Dotace bude použita na:
1) náklady na přípravu videa 
2) mzdové prostředky průvodců</v>
      </c>
      <c r="E48" s="289"/>
      <c r="F48" s="186" t="str">
        <f ca="1">IF($B46="","",OFFSET(Zdroj!V$16,'k rozhodnutí'!$A45,0))</f>
        <v>11/2022</v>
      </c>
      <c r="G48" s="88">
        <f ca="1">IF($B46="","",OFFSET(Zdroj!BM$16,'k rozhodnutí'!$A45,0))</f>
        <v>0.47368421052631576</v>
      </c>
      <c r="H48" s="290"/>
      <c r="I48" s="284"/>
      <c r="J48" s="284"/>
      <c r="K48" s="284"/>
      <c r="L48" s="282"/>
      <c r="M48" s="292"/>
      <c r="N48" s="284"/>
      <c r="O48" s="278"/>
      <c r="P48" s="305"/>
    </row>
    <row r="49" spans="1:16" s="2" customFormat="1" ht="60" x14ac:dyDescent="0.25">
      <c r="A49" s="130"/>
      <c r="B49" s="288">
        <f ca="1">IF(OFFSET(Zdroj!$B$16,A48,0)&gt;0,OFFSET(Zdroj!$B$16,A48,0)+0,"")</f>
        <v>8</v>
      </c>
      <c r="C49" s="51" t="str">
        <f ca="1">IF($B49="","",IF(Zdroj!$AQ$9="ano",CONCATENATE(OFFSET(Zdroj!C$16,'k rozhodnutí'!$A48,0),"
","Anonymizováno","
",OFFSET(Zdroj!E$16,'k rozhodnutí'!$A48,0),"
",OFFSET(Zdroj!F$16,'k rozhodnutí'!$A48,0)),CONCATENATE(OFFSET(Zdroj!C$16,'k rozhodnutí'!$A48,0),"
",OFFSET(Zdroj!D$16,'k rozhodnutí'!$A48,0),"
",OFFSET(Zdroj!E$16,'k rozhodnutí'!$A48,0),"
",OFFSET(Zdroj!F$16,'k rozhodnutí'!$A48,0))))</f>
        <v>Obec Velké Losiny
Rudé armády 321
Velké Losiny
78815</v>
      </c>
      <c r="D49" s="23" t="str">
        <f ca="1">IF($B49="","",OFFSET(Zdroj!N$16,'k rozhodnutí'!$A48,0))</f>
        <v>Zkvalitnění služeb Informačního centra Velké Losiny</v>
      </c>
      <c r="E49" s="289">
        <f ca="1">IF($B49="","",OFFSET(Zdroj!T$16,'k rozhodnutí'!$A48,0))</f>
        <v>65000</v>
      </c>
      <c r="F49" s="186" t="str">
        <f ca="1">IF($B49="","",OFFSET(Zdroj!U$16,'k rozhodnutí'!$A48,0))</f>
        <v>5/2022</v>
      </c>
      <c r="G49" s="291">
        <f ca="1">IF($B49="","",OFFSET(Zdroj!W$16,'k rozhodnutí'!$A48,0))</f>
        <v>45000</v>
      </c>
      <c r="H49" s="290" t="str">
        <f ca="1">IF($B49="","",OFFSET(Zdroj!Y$16,'k rozhodnutí'!$A48,0))</f>
        <v>31.01.2023</v>
      </c>
      <c r="I49" s="284">
        <f ca="1">IF($B49="","",OFFSET(Zdroj!BG$16,'k rozhodnutí'!$A48,0))</f>
        <v>52</v>
      </c>
      <c r="J49" s="284" cm="1">
        <f t="array" aca="1" ref="J49" ca="1">IF($B49="","",SUM('k rozhodnutí detailní'!J49:J51+'k rozhodnutí detailní'!K49:K51))</f>
        <v>23</v>
      </c>
      <c r="K49" s="284" t="str">
        <f ca="1">IF($B49="","",'k rozhodnutí detailní'!L50)</f>
        <v>75 z 100</v>
      </c>
      <c r="L49" s="282">
        <f ca="1">IF($B49="","",'k rozhodnutí detailní'!M50)</f>
        <v>0.34</v>
      </c>
      <c r="M49" s="283">
        <f ca="1">IF(B49="","",'k rozhodnutí detailní'!N49)</f>
        <v>15000</v>
      </c>
      <c r="N49" s="284" t="str">
        <f ca="1">IF($B49="","",OFFSET(Zdroj!Z$16,'k rozhodnutí'!$A48,0))</f>
        <v>neinv.</v>
      </c>
      <c r="O49" s="278" t="s">
        <v>815</v>
      </c>
    </row>
    <row r="50" spans="1:16" s="2" customFormat="1" ht="105" x14ac:dyDescent="0.25">
      <c r="A50" s="130"/>
      <c r="B50" s="288"/>
      <c r="C50" s="51" t="str">
        <f ca="1">IF($B49="","",IF(Zdroj!$AQ$9="ano",CONCATENATE("Okres:","
",OFFSET(Zdroj!BP$16,'k rozhodnutí'!$A48,0),"
","Právní forma","
",OFFSET(Zdroj!H$16,'k rozhodnutí'!$A48,0),"
",IF(OFFSET(Zdroj!I$16,'k rozhodnutí'!$A48,0)="","","IČO: "),OFFSET(Zdroj!I$16,'k rozhodnutí'!$A48,0),"
","B.Ú. ",IF(OFFSET(Zdroj!J$16,'k rozhodnutí'!$A48,0)="","","Anonymizováno")),CONCATENATE("Okres:","
",OFFSET(Zdroj!BP$16,'k rozhodnutí'!$A48,0),"
","Právní forma","
",OFFSET(Zdroj!H$16,'k rozhodnutí'!$A48,0),"
",IF(OFFSET(Zdroj!I$16,'k rozhodnutí'!$A48,0)="","","IČO: "),OFFSET(Zdroj!I$16,'k rozhodnutí'!$A48,0),"
","B.Ú. ",OFFSET(Zdroj!J$16,'k rozhodnutí'!$A48,0))))</f>
        <v>Okres:
Šumperk
Právní forma
Obec, městská část hlavního města Prahy
IČO: 00303551
B.Ú. 5126841/0100</v>
      </c>
      <c r="D50" s="4" t="str">
        <f ca="1">IF($B49="","",OFFSET(Zdroj!O$16,'k rozhodnutí'!$A48,0))</f>
        <v>Nová reprezentační brožura Velké Losiny.</v>
      </c>
      <c r="E50" s="289"/>
      <c r="F50" s="187"/>
      <c r="G50" s="291"/>
      <c r="H50" s="290"/>
      <c r="I50" s="284"/>
      <c r="J50" s="284"/>
      <c r="K50" s="284"/>
      <c r="L50" s="282"/>
      <c r="M50" s="283"/>
      <c r="N50" s="284"/>
      <c r="O50" s="278"/>
    </row>
    <row r="51" spans="1:16" s="2" customFormat="1" ht="45.75" thickBot="1" x14ac:dyDescent="0.3">
      <c r="A51" s="130">
        <f>ROW()/3-1</f>
        <v>16</v>
      </c>
      <c r="B51" s="288"/>
      <c r="C51" s="52" t="str">
        <f ca="1">IF($B49="","",IF(Zdroj!$AQ$9="ano",IF(OFFSET(Zdroj!M$16,'k rozhodnutí'!$A48,0)="","","Anonymizováno"),IF(OFFSET(Zdroj!M$16,'k rozhodnutí'!$A48,0)="","",OFFSET(Zdroj!M$16,'k rozhodnutí'!$A48,0))))</f>
        <v>Jana Fialová</v>
      </c>
      <c r="D51" s="4" t="str">
        <f ca="1">IF($B49="","",CONCATENATE("Dotace bude použita na:","
",OFFSET(Zdroj!P$16,'k rozhodnutí'!$A48,0)))</f>
        <v>Dotace bude použita na:
Nová reprezentační brožura Velké Losiny.</v>
      </c>
      <c r="E51" s="289"/>
      <c r="F51" s="186" t="str">
        <f ca="1">IF($B49="","",OFFSET(Zdroj!V$16,'k rozhodnutí'!$A48,0))</f>
        <v>12/2022</v>
      </c>
      <c r="G51" s="88">
        <f ca="1">IF($B49="","",OFFSET(Zdroj!BM$16,'k rozhodnutí'!$A48,0))</f>
        <v>0.69230769230769229</v>
      </c>
      <c r="H51" s="290"/>
      <c r="I51" s="284"/>
      <c r="J51" s="284"/>
      <c r="K51" s="284"/>
      <c r="L51" s="282"/>
      <c r="M51" s="283"/>
      <c r="N51" s="284"/>
      <c r="O51" s="278"/>
    </row>
    <row r="52" spans="1:16" s="2" customFormat="1" ht="75" customHeight="1" x14ac:dyDescent="0.25">
      <c r="A52" s="130"/>
      <c r="B52" s="288">
        <f ca="1">IF(OFFSET(Zdroj!$B$16,A51,0)&gt;0,OFFSET(Zdroj!$B$16,A51,0)+0,"")</f>
        <v>26</v>
      </c>
      <c r="C52" s="51" t="str">
        <f ca="1">IF($B52="","",IF(Zdroj!$AQ$9="ano",CONCATENATE(OFFSET(Zdroj!C$16,'k rozhodnutí'!$A51,0),"
","Anonymizováno","
",OFFSET(Zdroj!E$16,'k rozhodnutí'!$A51,0),"
",OFFSET(Zdroj!F$16,'k rozhodnutí'!$A51,0)),CONCATENATE(OFFSET(Zdroj!C$16,'k rozhodnutí'!$A51,0),"
",OFFSET(Zdroj!D$16,'k rozhodnutí'!$A51,0),"
",OFFSET(Zdroj!E$16,'k rozhodnutí'!$A51,0),"
",OFFSET(Zdroj!F$16,'k rozhodnutí'!$A51,0))))</f>
        <v>Statutární město Prostějov
nám. T. G. Masaryka 130/14
Prostějov
79601</v>
      </c>
      <c r="D52" s="23" t="str">
        <f ca="1">IF($B52="","",OFFSET(Zdroj!N$16,'k rozhodnutí'!$A51,0))</f>
        <v>Podpora průvodcovských služeb TIC</v>
      </c>
      <c r="E52" s="289">
        <f ca="1">IF($B52="","",OFFSET(Zdroj!T$16,'k rozhodnutí'!$A51,0))</f>
        <v>35000</v>
      </c>
      <c r="F52" s="186" t="str">
        <f ca="1">IF($B52="","",OFFSET(Zdroj!U$16,'k rozhodnutí'!$A51,0))</f>
        <v>4/2022</v>
      </c>
      <c r="G52" s="291">
        <f ca="1">IF($B52="","",OFFSET(Zdroj!W$16,'k rozhodnutí'!$A51,0))</f>
        <v>35000</v>
      </c>
      <c r="H52" s="290" t="str">
        <f ca="1">IF($B52="","",OFFSET(Zdroj!Y$16,'k rozhodnutí'!$A51,0))</f>
        <v>31.12.2022</v>
      </c>
      <c r="I52" s="284">
        <f ca="1">IF($B52="","",OFFSET(Zdroj!BG$16,'k rozhodnutí'!$A51,0))</f>
        <v>34</v>
      </c>
      <c r="J52" s="284" cm="1">
        <f t="array" aca="1" ref="J52" ca="1">IF($B52="","",SUM('k rozhodnutí detailní'!J52:J54+'k rozhodnutí detailní'!K52:K54))</f>
        <v>39</v>
      </c>
      <c r="K52" s="284" t="str">
        <f ca="1">IF($B52="","",'k rozhodnutí detailní'!L53)</f>
        <v>73 z 100</v>
      </c>
      <c r="L52" s="282">
        <f ca="1">IF($B52="","",'k rozhodnutí detailní'!M53)</f>
        <v>0.73</v>
      </c>
      <c r="M52" s="283">
        <f ca="1">IF(B52="","",'k rozhodnutí detailní'!N52)</f>
        <v>0</v>
      </c>
      <c r="N52" s="284" t="str">
        <f ca="1">IF($B52="","",OFFSET(Zdroj!Z$16,'k rozhodnutí'!$A51,0))</f>
        <v>neinv.</v>
      </c>
      <c r="O52" s="278" t="s">
        <v>815</v>
      </c>
      <c r="P52" s="310" t="s">
        <v>822</v>
      </c>
    </row>
    <row r="53" spans="1:16" s="2" customFormat="1" ht="105" customHeight="1" x14ac:dyDescent="0.25">
      <c r="A53" s="130"/>
      <c r="B53" s="288"/>
      <c r="C53" s="51" t="str">
        <f ca="1">IF($B52="","",IF(Zdroj!$AQ$9="ano",CONCATENATE("Okres:","
",OFFSET(Zdroj!BP$16,'k rozhodnutí'!$A51,0),"
","Právní forma","
",OFFSET(Zdroj!H$16,'k rozhodnutí'!$A51,0),"
",IF(OFFSET(Zdroj!I$16,'k rozhodnutí'!$A51,0)="","","IČO: "),OFFSET(Zdroj!I$16,'k rozhodnutí'!$A51,0),"
","B.Ú. ",IF(OFFSET(Zdroj!J$16,'k rozhodnutí'!$A51,0)="","","Anonymizováno")),CONCATENATE("Okres:","
",OFFSET(Zdroj!BP$16,'k rozhodnutí'!$A51,0),"
","Právní forma","
",OFFSET(Zdroj!H$16,'k rozhodnutí'!$A51,0),"
",IF(OFFSET(Zdroj!I$16,'k rozhodnutí'!$A51,0)="","","IČO: "),OFFSET(Zdroj!I$16,'k rozhodnutí'!$A51,0),"
","B.Ú. ",OFFSET(Zdroj!J$16,'k rozhodnutí'!$A51,0))))</f>
        <v>Okres:
Prostějov
Právní forma
Obec, městská část hlavního města Prahy
IČO: 00288659
B.Ú. 94-28228701/0710</v>
      </c>
      <c r="D53" s="4" t="str">
        <f ca="1">IF($B52="","",OFFSET(Zdroj!O$16,'k rozhodnutí'!$A51,0))</f>
        <v>Cílem projektu je navýšení četnosti prohlídek a rozšíření prohlídkových okruhů během turistické sezóny. V roce 2022 bude přidán nový prohlídkový okruh-Národní dům a městské divadlo. Nadále pokračuje spolupráce se SOŠPO-studenty oboru cestovní ruch.</v>
      </c>
      <c r="E53" s="289"/>
      <c r="F53" s="187"/>
      <c r="G53" s="291"/>
      <c r="H53" s="290"/>
      <c r="I53" s="284"/>
      <c r="J53" s="284"/>
      <c r="K53" s="284"/>
      <c r="L53" s="282"/>
      <c r="M53" s="283"/>
      <c r="N53" s="284"/>
      <c r="O53" s="278"/>
      <c r="P53" s="311"/>
    </row>
    <row r="54" spans="1:16" s="2" customFormat="1" ht="105" customHeight="1" x14ac:dyDescent="0.25">
      <c r="A54" s="130">
        <f>ROW()/3-1</f>
        <v>17</v>
      </c>
      <c r="B54" s="288"/>
      <c r="C54" s="52" t="str">
        <f ca="1">IF($B52="","",IF(Zdroj!$AQ$9="ano",IF(OFFSET(Zdroj!M$16,'k rozhodnutí'!$A51,0)="","","Anonymizováno"),IF(OFFSET(Zdroj!M$16,'k rozhodnutí'!$A51,0)="","",OFFSET(Zdroj!M$16,'k rozhodnutí'!$A51,0))))</f>
        <v>František Jura</v>
      </c>
      <c r="D54" s="4" t="str">
        <f ca="1">IF($B52="","",CONCATENATE("Dotace bude použita na:","
",OFFSET(Zdroj!P$16,'k rozhodnutí'!$A51,0)))</f>
        <v>Dotace bude použita na:
- pokrytí mzdových nákladů při zaměstnávání studentů SOŠPO Prostějov
- provoz TIC v rámci rozšířené otevírací doby nad rámec běžné pracovní doby
- tvorba propagačních materiálů a informačních panelů
- nový turistický produkt</v>
      </c>
      <c r="E54" s="289"/>
      <c r="F54" s="186" t="str">
        <f ca="1">IF($B52="","",OFFSET(Zdroj!V$16,'k rozhodnutí'!$A51,0))</f>
        <v>10/2022</v>
      </c>
      <c r="G54" s="88">
        <f ca="1">IF($B52="","",OFFSET(Zdroj!BM$16,'k rozhodnutí'!$A51,0))</f>
        <v>1</v>
      </c>
      <c r="H54" s="290"/>
      <c r="I54" s="284"/>
      <c r="J54" s="284"/>
      <c r="K54" s="284"/>
      <c r="L54" s="282"/>
      <c r="M54" s="283"/>
      <c r="N54" s="284"/>
      <c r="O54" s="278"/>
      <c r="P54" s="311"/>
    </row>
    <row r="55" spans="1:16" s="2" customFormat="1" ht="60" customHeight="1" x14ac:dyDescent="0.25">
      <c r="A55" s="130"/>
      <c r="B55" s="288">
        <f ca="1">IF(OFFSET(Zdroj!$B$16,A54,0)&gt;0,OFFSET(Zdroj!$B$16,A54,0)+0,"")</f>
        <v>9</v>
      </c>
      <c r="C55" s="51" t="str">
        <f ca="1">IF($B55="","",IF(Zdroj!$AQ$9="ano",CONCATENATE(OFFSET(Zdroj!C$16,'k rozhodnutí'!$A54,0),"
","Anonymizováno","
",OFFSET(Zdroj!E$16,'k rozhodnutí'!$A54,0),"
",OFFSET(Zdroj!F$16,'k rozhodnutí'!$A54,0)),CONCATENATE(OFFSET(Zdroj!C$16,'k rozhodnutí'!$A54,0),"
",OFFSET(Zdroj!D$16,'k rozhodnutí'!$A54,0),"
",OFFSET(Zdroj!E$16,'k rozhodnutí'!$A54,0),"
",OFFSET(Zdroj!F$16,'k rozhodnutí'!$A54,0))))</f>
        <v>Statutární město Olomouc
Horní náměstí 583
Olomouc
77900</v>
      </c>
      <c r="D55" s="23" t="str">
        <f ca="1">IF($B55="","",OFFSET(Zdroj!N$16,'k rozhodnutí'!$A54,0))</f>
        <v>Průvodcovské služby Informačního centra Olomouc</v>
      </c>
      <c r="E55" s="289">
        <f ca="1">IF($B55="","",OFFSET(Zdroj!T$16,'k rozhodnutí'!$A54,0))</f>
        <v>215000</v>
      </c>
      <c r="F55" s="186" t="str">
        <f ca="1">IF($B55="","",OFFSET(Zdroj!U$16,'k rozhodnutí'!$A54,0))</f>
        <v>6/2022</v>
      </c>
      <c r="G55" s="291">
        <f ca="1">IF($B55="","",OFFSET(Zdroj!W$16,'k rozhodnutí'!$A54,0))</f>
        <v>45000</v>
      </c>
      <c r="H55" s="290" t="str">
        <f ca="1">IF($B55="","",OFFSET(Zdroj!Y$16,'k rozhodnutí'!$A54,0))</f>
        <v>30.11.2022</v>
      </c>
      <c r="I55" s="284">
        <f ca="1">IF($B55="","",OFFSET(Zdroj!BG$16,'k rozhodnutí'!$A54,0))</f>
        <v>44</v>
      </c>
      <c r="J55" s="284" cm="1">
        <f t="array" aca="1" ref="J55" ca="1">IF($B55="","",SUM('k rozhodnutí detailní'!J55:J57+'k rozhodnutí detailní'!K55:K57))</f>
        <v>28</v>
      </c>
      <c r="K55" s="284" t="str">
        <f ca="1">IF($B55="","",'k rozhodnutí detailní'!L56)</f>
        <v>72 z 100</v>
      </c>
      <c r="L55" s="282">
        <f ca="1">IF($B55="","",'k rozhodnutí detailní'!M56)</f>
        <v>0.05</v>
      </c>
      <c r="M55" s="283">
        <f ca="1">IF(B55="","",'k rozhodnutí detailní'!N55)</f>
        <v>15000</v>
      </c>
      <c r="N55" s="284" t="str">
        <f ca="1">IF($B55="","",OFFSET(Zdroj!Z$16,'k rozhodnutí'!$A54,0))</f>
        <v>neinv.</v>
      </c>
      <c r="O55" s="278" t="s">
        <v>815</v>
      </c>
      <c r="P55" s="305"/>
    </row>
    <row r="56" spans="1:16" s="2" customFormat="1" ht="120" customHeight="1" x14ac:dyDescent="0.25">
      <c r="A56" s="130"/>
      <c r="B56" s="288"/>
      <c r="C56" s="51" t="str">
        <f ca="1">IF($B55="","",IF(Zdroj!$AQ$9="ano",CONCATENATE("Okres:","
",OFFSET(Zdroj!BP$16,'k rozhodnutí'!$A54,0),"
","Právní forma","
",OFFSET(Zdroj!H$16,'k rozhodnutí'!$A54,0),"
",IF(OFFSET(Zdroj!I$16,'k rozhodnutí'!$A54,0)="","","IČO: "),OFFSET(Zdroj!I$16,'k rozhodnutí'!$A54,0),"
","B.Ú. ",IF(OFFSET(Zdroj!J$16,'k rozhodnutí'!$A54,0)="","","Anonymizováno")),CONCATENATE("Okres:","
",OFFSET(Zdroj!BP$16,'k rozhodnutí'!$A54,0),"
","Právní forma","
",OFFSET(Zdroj!H$16,'k rozhodnutí'!$A54,0),"
",IF(OFFSET(Zdroj!I$16,'k rozhodnutí'!$A54,0)="","","IČO: "),OFFSET(Zdroj!I$16,'k rozhodnutí'!$A54,0),"
","B.Ú. ",OFFSET(Zdroj!J$16,'k rozhodnutí'!$A54,0))))</f>
        <v>Okres:
Olomouc
Právní forma
Obec, městská část hlavního města Prahy
IČO: 00299308
B.Ú. 1801731369/0800</v>
      </c>
      <c r="D56" s="4" t="str">
        <f ca="1">IF($B55="","",OFFSET(Zdroj!O$16,'k rozhodnutí'!$A54,0))</f>
        <v>Cílem prohlídek pořádaných Informačním centrem Olomouc je seznámit návštěvníky s historií města, jeho atraktivitami a nejvýznamnějšími milníky.</v>
      </c>
      <c r="E56" s="289"/>
      <c r="F56" s="187"/>
      <c r="G56" s="291"/>
      <c r="H56" s="290"/>
      <c r="I56" s="284"/>
      <c r="J56" s="284"/>
      <c r="K56" s="284"/>
      <c r="L56" s="282"/>
      <c r="M56" s="283"/>
      <c r="N56" s="284"/>
      <c r="O56" s="278"/>
      <c r="P56" s="305"/>
    </row>
    <row r="57" spans="1:16" s="2" customFormat="1" ht="90" customHeight="1" x14ac:dyDescent="0.25">
      <c r="A57" s="130">
        <f>ROW()/3-1</f>
        <v>18</v>
      </c>
      <c r="B57" s="288"/>
      <c r="C57" s="52" t="str">
        <f ca="1">IF($B55="","",IF(Zdroj!$AQ$9="ano",IF(OFFSET(Zdroj!M$16,'k rozhodnutí'!$A54,0)="","","Anonymizováno"),IF(OFFSET(Zdroj!M$16,'k rozhodnutí'!$A54,0)="","",OFFSET(Zdroj!M$16,'k rozhodnutí'!$A54,0))))</f>
        <v>Markéta Záleská</v>
      </c>
      <c r="D57" s="4" t="str">
        <f ca="1">IF($B55="","",CONCATENATE("Dotace bude použita na:","
",OFFSET(Zdroj!P$16,'k rozhodnutí'!$A54,0)))</f>
        <v>Dotace bude použita na:
mzdové náklady na brigádníky</v>
      </c>
      <c r="E57" s="289"/>
      <c r="F57" s="186" t="str">
        <f ca="1">IF($B55="","",OFFSET(Zdroj!V$16,'k rozhodnutí'!$A54,0))</f>
        <v>9/2022</v>
      </c>
      <c r="G57" s="88">
        <f ca="1">IF($B55="","",OFFSET(Zdroj!BM$16,'k rozhodnutí'!$A54,0))</f>
        <v>0.20930232558139536</v>
      </c>
      <c r="H57" s="290"/>
      <c r="I57" s="284"/>
      <c r="J57" s="284"/>
      <c r="K57" s="284"/>
      <c r="L57" s="282"/>
      <c r="M57" s="283"/>
      <c r="N57" s="284"/>
      <c r="O57" s="278"/>
      <c r="P57" s="305"/>
    </row>
    <row r="58" spans="1:16" s="2" customFormat="1" ht="60" customHeight="1" x14ac:dyDescent="0.25">
      <c r="A58" s="130"/>
      <c r="B58" s="288">
        <f ca="1">IF(OFFSET(Zdroj!$B$16,A57,0)&gt;0,OFFSET(Zdroj!$B$16,A57,0)+0,"")</f>
        <v>11</v>
      </c>
      <c r="C58" s="51" t="str">
        <f ca="1">IF($B58="","",IF(Zdroj!$AQ$9="ano",CONCATENATE(OFFSET(Zdroj!C$16,'k rozhodnutí'!$A57,0),"
","Anonymizováno","
",OFFSET(Zdroj!E$16,'k rozhodnutí'!$A57,0),"
",OFFSET(Zdroj!F$16,'k rozhodnutí'!$A57,0)),CONCATENATE(OFFSET(Zdroj!C$16,'k rozhodnutí'!$A57,0),"
",OFFSET(Zdroj!D$16,'k rozhodnutí'!$A57,0),"
",OFFSET(Zdroj!E$16,'k rozhodnutí'!$A57,0),"
",OFFSET(Zdroj!F$16,'k rozhodnutí'!$A57,0))))</f>
        <v>MAS Šternbersko o.p.s.
Horní náměstí 16
Šternberk
78501</v>
      </c>
      <c r="D58" s="23" t="str">
        <f ca="1">IF($B58="","",OFFSET(Zdroj!N$16,'k rozhodnutí'!$A57,0))</f>
        <v>Rozvoj služeb informačního centra ve Šternberku pro rok 2022 (7. ročník)</v>
      </c>
      <c r="E58" s="289">
        <f ca="1">IF($B58="","",OFFSET(Zdroj!T$16,'k rozhodnutí'!$A57,0))</f>
        <v>35000</v>
      </c>
      <c r="F58" s="186" t="str">
        <f ca="1">IF($B58="","",OFFSET(Zdroj!U$16,'k rozhodnutí'!$A57,0))</f>
        <v>6/2022</v>
      </c>
      <c r="G58" s="291">
        <f ca="1">IF($B58="","",OFFSET(Zdroj!W$16,'k rozhodnutí'!$A57,0))</f>
        <v>35000</v>
      </c>
      <c r="H58" s="290" t="str">
        <f ca="1">IF($B58="","",OFFSET(Zdroj!Y$16,'k rozhodnutí'!$A57,0))</f>
        <v>31.01.2023</v>
      </c>
      <c r="I58" s="284">
        <f ca="1">IF($B58="","",OFFSET(Zdroj!BG$16,'k rozhodnutí'!$A57,0))</f>
        <v>44</v>
      </c>
      <c r="J58" s="284" cm="1">
        <f t="array" aca="1" ref="J58" ca="1">IF($B58="","",SUM('k rozhodnutí detailní'!J58:J60+'k rozhodnutí detailní'!K58:K60))</f>
        <v>28</v>
      </c>
      <c r="K58" s="284" t="str">
        <f ca="1">IF($B58="","",'k rozhodnutí detailní'!L59)</f>
        <v>72 z 100</v>
      </c>
      <c r="L58" s="282">
        <f ca="1">IF($B58="","",'k rozhodnutí detailní'!M59)</f>
        <v>0.05</v>
      </c>
      <c r="M58" s="283">
        <f ca="1">IF(B58="","",'k rozhodnutí detailní'!N58)</f>
        <v>15000</v>
      </c>
      <c r="N58" s="284" t="str">
        <f ca="1">IF($B58="","",OFFSET(Zdroj!Z$16,'k rozhodnutí'!$A57,0))</f>
        <v>neinv.</v>
      </c>
      <c r="O58" s="278" t="s">
        <v>815</v>
      </c>
      <c r="P58" s="305"/>
    </row>
    <row r="59" spans="1:16" s="2" customFormat="1" ht="105" customHeight="1" x14ac:dyDescent="0.25">
      <c r="A59" s="130"/>
      <c r="B59" s="288"/>
      <c r="C59" s="51" t="str">
        <f ca="1">IF($B58="","",IF(Zdroj!$AQ$9="ano",CONCATENATE("Okres:","
",OFFSET(Zdroj!BP$16,'k rozhodnutí'!$A57,0),"
","Právní forma","
",OFFSET(Zdroj!H$16,'k rozhodnutí'!$A57,0),"
",IF(OFFSET(Zdroj!I$16,'k rozhodnutí'!$A57,0)="","","IČO: "),OFFSET(Zdroj!I$16,'k rozhodnutí'!$A57,0),"
","B.Ú. ",IF(OFFSET(Zdroj!J$16,'k rozhodnutí'!$A57,0)="","","Anonymizováno")),CONCATENATE("Okres:","
",OFFSET(Zdroj!BP$16,'k rozhodnutí'!$A57,0),"
","Právní forma","
",OFFSET(Zdroj!H$16,'k rozhodnutí'!$A57,0),"
",IF(OFFSET(Zdroj!I$16,'k rozhodnutí'!$A57,0)="","","IČO: "),OFFSET(Zdroj!I$16,'k rozhodnutí'!$A57,0),"
","B.Ú. ",OFFSET(Zdroj!J$16,'k rozhodnutí'!$A57,0))))</f>
        <v>Okres:
Olomouc
Právní forma
Obecně prospěšná společnost
IČO: 26879794
B.Ú. 3625721389/0800</v>
      </c>
      <c r="D59" s="4" t="str">
        <f ca="1">IF($B58="","",OFFSET(Zdroj!O$16,'k rozhodnutí'!$A57,0))</f>
        <v>Dotace bude použita především na částečnou úhradu mzdových prostředků v rámci obsluhy Informačního centra Šternberk v hlavní turistickou sezonu, tj. v období červen až září 2022, přes víkendy a ve státní svátky bude otevírací doba od 10 do 16:30 hod.</v>
      </c>
      <c r="E59" s="289"/>
      <c r="F59" s="187"/>
      <c r="G59" s="291"/>
      <c r="H59" s="290"/>
      <c r="I59" s="284"/>
      <c r="J59" s="284"/>
      <c r="K59" s="284"/>
      <c r="L59" s="282"/>
      <c r="M59" s="283"/>
      <c r="N59" s="284"/>
      <c r="O59" s="278"/>
      <c r="P59" s="305"/>
    </row>
    <row r="60" spans="1:16" s="2" customFormat="1" ht="105" customHeight="1" x14ac:dyDescent="0.25">
      <c r="A60" s="130">
        <f>ROW()/3-1</f>
        <v>19</v>
      </c>
      <c r="B60" s="288"/>
      <c r="C60" s="52" t="str">
        <f ca="1">IF($B58="","",IF(Zdroj!$AQ$9="ano",IF(OFFSET(Zdroj!M$16,'k rozhodnutí'!$A57,0)="","","Anonymizováno"),IF(OFFSET(Zdroj!M$16,'k rozhodnutí'!$A57,0)="","",OFFSET(Zdroj!M$16,'k rozhodnutí'!$A57,0))))</f>
        <v>Veronika Machowská</v>
      </c>
      <c r="D60" s="4" t="str">
        <f ca="1">IF($B58="","",CONCATENATE("Dotace bude použita na:","
",OFFSET(Zdroj!P$16,'k rozhodnutí'!$A57,0)))</f>
        <v>Dotace bude použita na:
Dotace bude využita na částečnou úhradu mzdových nákladů na činnost Informačního centra Šternberk v hlavní
turistickou sezonu od června do září 2022.</v>
      </c>
      <c r="E60" s="289"/>
      <c r="F60" s="186" t="str">
        <f ca="1">IF($B58="","",OFFSET(Zdroj!V$16,'k rozhodnutí'!$A57,0))</f>
        <v>12/2022</v>
      </c>
      <c r="G60" s="88">
        <f ca="1">IF($B58="","",OFFSET(Zdroj!BM$16,'k rozhodnutí'!$A57,0))</f>
        <v>1</v>
      </c>
      <c r="H60" s="290"/>
      <c r="I60" s="284"/>
      <c r="J60" s="284"/>
      <c r="K60" s="284"/>
      <c r="L60" s="282"/>
      <c r="M60" s="283"/>
      <c r="N60" s="284"/>
      <c r="O60" s="278"/>
      <c r="P60" s="305"/>
    </row>
    <row r="61" spans="1:16" s="2" customFormat="1" ht="75" customHeight="1" x14ac:dyDescent="0.25">
      <c r="A61" s="130"/>
      <c r="B61" s="288">
        <f ca="1">IF(OFFSET(Zdroj!$B$16,A60,0)&gt;0,OFFSET(Zdroj!$B$16,A60,0)+0,"")</f>
        <v>29</v>
      </c>
      <c r="C61" s="51" t="str">
        <f ca="1">IF($B61="","",IF(Zdroj!$AQ$9="ano",CONCATENATE(OFFSET(Zdroj!C$16,'k rozhodnutí'!$A60,0),"
","Anonymizováno","
",OFFSET(Zdroj!E$16,'k rozhodnutí'!$A60,0),"
",OFFSET(Zdroj!F$16,'k rozhodnutí'!$A60,0)),CONCATENATE(OFFSET(Zdroj!C$16,'k rozhodnutí'!$A60,0),"
",OFFSET(Zdroj!D$16,'k rozhodnutí'!$A60,0),"
",OFFSET(Zdroj!E$16,'k rozhodnutí'!$A60,0),"
",OFFSET(Zdroj!F$16,'k rozhodnutí'!$A60,0))))</f>
        <v>Obec Loučná nad Desnou
Loučná nad Desnou 57
Loučná nad Desnou
78811</v>
      </c>
      <c r="D61" s="23" t="str">
        <f ca="1">IF($B61="","",OFFSET(Zdroj!N$16,'k rozhodnutí'!$A60,0))</f>
        <v>TIC Loučná nad Desnou</v>
      </c>
      <c r="E61" s="289">
        <f ca="1">IF($B61="","",OFFSET(Zdroj!T$16,'k rozhodnutí'!$A60,0))</f>
        <v>100000</v>
      </c>
      <c r="F61" s="186" t="str">
        <f ca="1">IF($B61="","",OFFSET(Zdroj!U$16,'k rozhodnutí'!$A60,0))</f>
        <v>3/2022</v>
      </c>
      <c r="G61" s="291">
        <f ca="1">IF($B61="","",OFFSET(Zdroj!W$16,'k rozhodnutí'!$A60,0))</f>
        <v>45000</v>
      </c>
      <c r="H61" s="290" t="str">
        <f ca="1">IF($B61="","",OFFSET(Zdroj!Y$16,'k rozhodnutí'!$A60,0))</f>
        <v>31.12.2022</v>
      </c>
      <c r="I61" s="284">
        <f ca="1">IF($B61="","",OFFSET(Zdroj!BG$16,'k rozhodnutí'!$A60,0))</f>
        <v>42</v>
      </c>
      <c r="J61" s="284" cm="1">
        <f t="array" aca="1" ref="J61" ca="1">IF($B61="","",SUM('k rozhodnutí detailní'!J61:J63+'k rozhodnutí detailní'!K61:K63))</f>
        <v>28</v>
      </c>
      <c r="K61" s="284" t="str">
        <f ca="1">IF($B61="","",'k rozhodnutí detailní'!L62)</f>
        <v>70 z 100</v>
      </c>
      <c r="L61" s="282">
        <f ca="1">IF($B61="","",'k rozhodnutí detailní'!M62)</f>
        <v>0</v>
      </c>
      <c r="M61" s="283">
        <f ca="1">IF(B61="","",'k rozhodnutí detailní'!N61)</f>
        <v>15000</v>
      </c>
      <c r="N61" s="284" t="str">
        <f ca="1">IF($B61="","",OFFSET(Zdroj!Z$16,'k rozhodnutí'!$A60,0))</f>
        <v>neinv.</v>
      </c>
      <c r="O61" s="278" t="s">
        <v>815</v>
      </c>
      <c r="P61" s="305"/>
    </row>
    <row r="62" spans="1:16" s="2" customFormat="1" ht="105" customHeight="1" x14ac:dyDescent="0.25">
      <c r="A62" s="130"/>
      <c r="B62" s="288"/>
      <c r="C62" s="51" t="str">
        <f ca="1">IF($B61="","",IF(Zdroj!$AQ$9="ano",CONCATENATE("Okres:","
",OFFSET(Zdroj!BP$16,'k rozhodnutí'!$A60,0),"
","Právní forma","
",OFFSET(Zdroj!H$16,'k rozhodnutí'!$A60,0),"
",IF(OFFSET(Zdroj!I$16,'k rozhodnutí'!$A60,0)="","","IČO: "),OFFSET(Zdroj!I$16,'k rozhodnutí'!$A60,0),"
","B.Ú. ",IF(OFFSET(Zdroj!J$16,'k rozhodnutí'!$A60,0)="","","Anonymizováno")),CONCATENATE("Okres:","
",OFFSET(Zdroj!BP$16,'k rozhodnutí'!$A60,0),"
","Právní forma","
",OFFSET(Zdroj!H$16,'k rozhodnutí'!$A60,0),"
",IF(OFFSET(Zdroj!I$16,'k rozhodnutí'!$A60,0)="","","IČO: "),OFFSET(Zdroj!I$16,'k rozhodnutí'!$A60,0),"
","B.Ú. ",OFFSET(Zdroj!J$16,'k rozhodnutí'!$A60,0))))</f>
        <v>Okres:
Šumperk
Právní forma
Obec, městská část hlavního města Prahy
IČO: 00302953
B.Ú. 273704126/0300</v>
      </c>
      <c r="D62" s="4" t="str">
        <f ca="1">IF($B61="","",OFFSET(Zdroj!O$16,'k rozhodnutí'!$A60,0))</f>
        <v>Podpora turistického informačního centra obce Loučná nad Desnou.</v>
      </c>
      <c r="E62" s="289"/>
      <c r="F62" s="187"/>
      <c r="G62" s="291"/>
      <c r="H62" s="290"/>
      <c r="I62" s="284"/>
      <c r="J62" s="284"/>
      <c r="K62" s="284"/>
      <c r="L62" s="282"/>
      <c r="M62" s="283"/>
      <c r="N62" s="284"/>
      <c r="O62" s="278"/>
      <c r="P62" s="305"/>
    </row>
    <row r="63" spans="1:16" s="2" customFormat="1" ht="105" customHeight="1" x14ac:dyDescent="0.25">
      <c r="A63" s="130">
        <f>ROW()/3-1</f>
        <v>20</v>
      </c>
      <c r="B63" s="288"/>
      <c r="C63" s="52" t="str">
        <f ca="1">IF($B61="","",IF(Zdroj!$AQ$9="ano",IF(OFFSET(Zdroj!M$16,'k rozhodnutí'!$A60,0)="","","Anonymizováno"),IF(OFFSET(Zdroj!M$16,'k rozhodnutí'!$A60,0)="","",OFFSET(Zdroj!M$16,'k rozhodnutí'!$A60,0))))</f>
        <v>Petra Harazímová</v>
      </c>
      <c r="D63" s="4" t="str">
        <f ca="1">IF($B61="","",CONCATENATE("Dotace bude použita na:","
",OFFSET(Zdroj!P$16,'k rozhodnutí'!$A60,0)))</f>
        <v>Dotace bude použita na:
- grafické zpracování informačních materiálů o obci
- tisk informačních materiálů o obci</v>
      </c>
      <c r="E63" s="289"/>
      <c r="F63" s="186" t="str">
        <f ca="1">IF($B61="","",OFFSET(Zdroj!V$16,'k rozhodnutí'!$A60,0))</f>
        <v>10/2022</v>
      </c>
      <c r="G63" s="88">
        <f ca="1">IF($B61="","",OFFSET(Zdroj!BM$16,'k rozhodnutí'!$A60,0))</f>
        <v>0.45</v>
      </c>
      <c r="H63" s="290"/>
      <c r="I63" s="284"/>
      <c r="J63" s="284"/>
      <c r="K63" s="284"/>
      <c r="L63" s="282"/>
      <c r="M63" s="283"/>
      <c r="N63" s="284"/>
      <c r="O63" s="278"/>
      <c r="P63" s="305"/>
    </row>
    <row r="64" spans="1:16" s="2" customFormat="1" ht="60" customHeight="1" x14ac:dyDescent="0.25">
      <c r="A64" s="130"/>
      <c r="B64" s="288">
        <f ca="1">IF(OFFSET(Zdroj!$B$16,A63,0)&gt;0,OFFSET(Zdroj!$B$16,A63,0)+0,"")</f>
        <v>20</v>
      </c>
      <c r="C64" s="51" t="str">
        <f ca="1">IF($B64="","",IF(Zdroj!$AQ$9="ano",CONCATENATE(OFFSET(Zdroj!C$16,'k rozhodnutí'!$A63,0),"
","Anonymizováno","
",OFFSET(Zdroj!E$16,'k rozhodnutí'!$A63,0),"
",OFFSET(Zdroj!F$16,'k rozhodnutí'!$A63,0)),CONCATENATE(OFFSET(Zdroj!C$16,'k rozhodnutí'!$A63,0),"
",OFFSET(Zdroj!D$16,'k rozhodnutí'!$A63,0),"
",OFFSET(Zdroj!E$16,'k rozhodnutí'!$A63,0),"
",OFFSET(Zdroj!F$16,'k rozhodnutí'!$A63,0))))</f>
        <v>Mikroregion Plumlovsko
Rudé armády 302
Plumlov
798 03</v>
      </c>
      <c r="D64" s="23" t="str">
        <f ca="1">IF($B64="","",OFFSET(Zdroj!N$16,'k rozhodnutí'!$A63,0))</f>
        <v>Turistické informační centrum Plumlov 2022</v>
      </c>
      <c r="E64" s="289">
        <f ca="1">IF($B64="","",OFFSET(Zdroj!T$16,'k rozhodnutí'!$A63,0))</f>
        <v>65000</v>
      </c>
      <c r="F64" s="186" t="str">
        <f ca="1">IF($B64="","",OFFSET(Zdroj!U$16,'k rozhodnutí'!$A63,0))</f>
        <v>5/2022</v>
      </c>
      <c r="G64" s="291">
        <f ca="1">IF($B64="","",OFFSET(Zdroj!W$16,'k rozhodnutí'!$A63,0))</f>
        <v>45000</v>
      </c>
      <c r="H64" s="290" t="str">
        <f ca="1">IF($B64="","",OFFSET(Zdroj!Y$16,'k rozhodnutí'!$A63,0))</f>
        <v>31.12.2022</v>
      </c>
      <c r="I64" s="284">
        <f ca="1">IF($B64="","",OFFSET(Zdroj!BG$16,'k rozhodnutí'!$A63,0))</f>
        <v>42</v>
      </c>
      <c r="J64" s="284" cm="1">
        <f t="array" aca="1" ref="J64" ca="1">IF($B64="","",SUM('k rozhodnutí detailní'!J64:J66+'k rozhodnutí detailní'!K64:K66))</f>
        <v>28</v>
      </c>
      <c r="K64" s="284" t="str">
        <f ca="1">IF($B64="","",'k rozhodnutí detailní'!L65)</f>
        <v>70 z 100</v>
      </c>
      <c r="L64" s="282">
        <f ca="1">IF($B64="","",'k rozhodnutí detailní'!M65)</f>
        <v>0</v>
      </c>
      <c r="M64" s="283">
        <f ca="1">IF(B64="","",'k rozhodnutí detailní'!N64)</f>
        <v>15000</v>
      </c>
      <c r="N64" s="284" t="str">
        <f ca="1">IF($B64="","",OFFSET(Zdroj!Z$16,'k rozhodnutí'!$A63,0))</f>
        <v>neinv.</v>
      </c>
      <c r="O64" s="278" t="s">
        <v>815</v>
      </c>
      <c r="P64" s="305"/>
    </row>
    <row r="65" spans="1:16" s="2" customFormat="1" ht="105" customHeight="1" x14ac:dyDescent="0.25">
      <c r="A65" s="130"/>
      <c r="B65" s="288"/>
      <c r="C65" s="51" t="str">
        <f ca="1">IF($B64="","",IF(Zdroj!$AQ$9="ano",CONCATENATE("Okres:","
",OFFSET(Zdroj!BP$16,'k rozhodnutí'!$A63,0),"
","Právní forma","
",OFFSET(Zdroj!H$16,'k rozhodnutí'!$A63,0),"
",IF(OFFSET(Zdroj!I$16,'k rozhodnutí'!$A63,0)="","","IČO: "),OFFSET(Zdroj!I$16,'k rozhodnutí'!$A63,0),"
","B.Ú. ",IF(OFFSET(Zdroj!J$16,'k rozhodnutí'!$A63,0)="","","Anonymizováno")),CONCATENATE("Okres:","
",OFFSET(Zdroj!BP$16,'k rozhodnutí'!$A63,0),"
","Právní forma","
",OFFSET(Zdroj!H$16,'k rozhodnutí'!$A63,0),"
",IF(OFFSET(Zdroj!I$16,'k rozhodnutí'!$A63,0)="","","IČO: "),OFFSET(Zdroj!I$16,'k rozhodnutí'!$A63,0),"
","B.Ú. ",OFFSET(Zdroj!J$16,'k rozhodnutí'!$A63,0))))</f>
        <v>Okres:
Prostějov
Právní forma
Svazek obcí
IČO: 71201190
B.Ú. 86-7235760217/0100</v>
      </c>
      <c r="D65" s="4" t="str">
        <f ca="1">IF($B64="","",OFFSET(Zdroj!O$16,'k rozhodnutí'!$A63,0))</f>
        <v>K rozšíření aktivit TIC  na zámku Plumlov v letních měsících je potřeba navýšit dočasně počet pracovníků, kteří budou zvládat nárůst návštěvníků. Dotace bude použita na úhradu mzdových nákladů v období červen - září 2022.</v>
      </c>
      <c r="E65" s="289"/>
      <c r="F65" s="187"/>
      <c r="G65" s="291"/>
      <c r="H65" s="290"/>
      <c r="I65" s="284"/>
      <c r="J65" s="284"/>
      <c r="K65" s="284"/>
      <c r="L65" s="282"/>
      <c r="M65" s="283"/>
      <c r="N65" s="284"/>
      <c r="O65" s="278"/>
      <c r="P65" s="305"/>
    </row>
    <row r="66" spans="1:16" s="2" customFormat="1" ht="60" customHeight="1" x14ac:dyDescent="0.25">
      <c r="A66" s="130">
        <f>ROW()/3-1</f>
        <v>21</v>
      </c>
      <c r="B66" s="288"/>
      <c r="C66" s="52" t="str">
        <f ca="1">IF($B64="","",IF(Zdroj!$AQ$9="ano",IF(OFFSET(Zdroj!M$16,'k rozhodnutí'!$A63,0)="","","Anonymizováno"),IF(OFFSET(Zdroj!M$16,'k rozhodnutí'!$A63,0)="","",OFFSET(Zdroj!M$16,'k rozhodnutí'!$A63,0))))</f>
        <v>Jaroslav Střelák</v>
      </c>
      <c r="D66" s="4" t="str">
        <f ca="1">IF($B64="","",CONCATENATE("Dotace bude použita na:","
",OFFSET(Zdroj!P$16,'k rozhodnutí'!$A63,0)))</f>
        <v>Dotace bude použita na:
Z dotace budou hrazeny mzdové výdaje a zákonné odvody pracovníků a průvodců TIC Plumlov.</v>
      </c>
      <c r="E66" s="289"/>
      <c r="F66" s="186" t="str">
        <f ca="1">IF($B64="","",OFFSET(Zdroj!V$16,'k rozhodnutí'!$A63,0))</f>
        <v>10/2022</v>
      </c>
      <c r="G66" s="88">
        <f ca="1">IF($B64="","",OFFSET(Zdroj!BM$16,'k rozhodnutí'!$A63,0))</f>
        <v>0.69230769230769229</v>
      </c>
      <c r="H66" s="290"/>
      <c r="I66" s="284"/>
      <c r="J66" s="284"/>
      <c r="K66" s="284"/>
      <c r="L66" s="282"/>
      <c r="M66" s="283"/>
      <c r="N66" s="284"/>
      <c r="O66" s="278"/>
      <c r="P66" s="305"/>
    </row>
    <row r="67" spans="1:16" s="2" customFormat="1" ht="60" customHeight="1" x14ac:dyDescent="0.25">
      <c r="A67" s="130"/>
      <c r="B67" s="288">
        <f ca="1">IF(OFFSET(Zdroj!$B$16,A66,0)&gt;0,OFFSET(Zdroj!$B$16,A66,0)+0,"")</f>
        <v>13</v>
      </c>
      <c r="C67" s="51" t="str">
        <f ca="1">IF($B67="","",IF(Zdroj!$AQ$9="ano",CONCATENATE(OFFSET(Zdroj!C$16,'k rozhodnutí'!$A66,0),"
","Anonymizováno","
",OFFSET(Zdroj!E$16,'k rozhodnutí'!$A66,0),"
",OFFSET(Zdroj!F$16,'k rozhodnutí'!$A66,0)),CONCATENATE(OFFSET(Zdroj!C$16,'k rozhodnutí'!$A66,0),"
",OFFSET(Zdroj!D$16,'k rozhodnutí'!$A66,0),"
",OFFSET(Zdroj!E$16,'k rozhodnutí'!$A66,0),"
",OFFSET(Zdroj!F$16,'k rozhodnutí'!$A66,0))))</f>
        <v>Obec Lipová-lázně
Lipová -lázně 396
Lipová-lázně
79061</v>
      </c>
      <c r="D67" s="23" t="str">
        <f ca="1">IF($B67="","",OFFSET(Zdroj!N$16,'k rozhodnutí'!$A66,0))</f>
        <v>Zkvalitnění služeb informačního centra v Muzeu JOhanna Schrotha- rozšíření pracovní doby v letních měsících ( od 1.6.2022 do 30.9.2022)</v>
      </c>
      <c r="E67" s="289">
        <f ca="1">IF($B67="","",OFFSET(Zdroj!T$16,'k rozhodnutí'!$A66,0))</f>
        <v>60000</v>
      </c>
      <c r="F67" s="186" t="str">
        <f ca="1">IF($B67="","",OFFSET(Zdroj!U$16,'k rozhodnutí'!$A66,0))</f>
        <v>6/2022</v>
      </c>
      <c r="G67" s="291">
        <f ca="1">IF($B67="","",OFFSET(Zdroj!W$16,'k rozhodnutí'!$A66,0))</f>
        <v>30000</v>
      </c>
      <c r="H67" s="290" t="str">
        <f ca="1">IF($B67="","",OFFSET(Zdroj!Y$16,'k rozhodnutí'!$A66,0))</f>
        <v>30.11.2022</v>
      </c>
      <c r="I67" s="284">
        <f ca="1">IF($B67="","",OFFSET(Zdroj!BG$16,'k rozhodnutí'!$A66,0))</f>
        <v>42</v>
      </c>
      <c r="J67" s="284" cm="1">
        <f t="array" aca="1" ref="J67" ca="1">IF($B67="","",SUM('k rozhodnutí detailní'!J67:J69+'k rozhodnutí detailní'!K67:K69))</f>
        <v>24</v>
      </c>
      <c r="K67" s="284" t="str">
        <f ca="1">IF($B67="","",'k rozhodnutí detailní'!L68)</f>
        <v>66 z 100</v>
      </c>
      <c r="L67" s="282">
        <f ca="1">IF($B67="","",'k rozhodnutí detailní'!M68)</f>
        <v>0.15</v>
      </c>
      <c r="M67" s="283">
        <f ca="1">IF(B67="","",'k rozhodnutí detailní'!N67)</f>
        <v>15000</v>
      </c>
      <c r="N67" s="284" t="str">
        <f ca="1">IF($B67="","",OFFSET(Zdroj!Z$16,'k rozhodnutí'!$A66,0))</f>
        <v>neinv.</v>
      </c>
      <c r="O67" s="278" t="s">
        <v>823</v>
      </c>
      <c r="P67" s="305"/>
    </row>
    <row r="68" spans="1:16" s="2" customFormat="1" ht="120" customHeight="1" x14ac:dyDescent="0.25">
      <c r="A68" s="130"/>
      <c r="B68" s="288"/>
      <c r="C68" s="51" t="str">
        <f ca="1">IF($B67="","",IF(Zdroj!$AQ$9="ano",CONCATENATE("Okres:","
",OFFSET(Zdroj!BP$16,'k rozhodnutí'!$A66,0),"
","Právní forma","
",OFFSET(Zdroj!H$16,'k rozhodnutí'!$A66,0),"
",IF(OFFSET(Zdroj!I$16,'k rozhodnutí'!$A66,0)="","","IČO: "),OFFSET(Zdroj!I$16,'k rozhodnutí'!$A66,0),"
","B.Ú. ",IF(OFFSET(Zdroj!J$16,'k rozhodnutí'!$A66,0)="","","Anonymizováno")),CONCATENATE("Okres:","
",OFFSET(Zdroj!BP$16,'k rozhodnutí'!$A66,0),"
","Právní forma","
",OFFSET(Zdroj!H$16,'k rozhodnutí'!$A66,0),"
",IF(OFFSET(Zdroj!I$16,'k rozhodnutí'!$A66,0)="","","IČO: "),OFFSET(Zdroj!I$16,'k rozhodnutí'!$A66,0),"
","B.Ú. ",OFFSET(Zdroj!J$16,'k rozhodnutí'!$A66,0))))</f>
        <v>Okres:
Jeseník
Právní forma
Obec, městská část hlavního města Prahy
IČO: 00302929
B.Ú. 239611460/0300</v>
      </c>
      <c r="D68" s="4" t="str">
        <f ca="1">IF($B67="","",OFFSET(Zdroj!O$16,'k rozhodnutí'!$A66,0))</f>
        <v>Zkvalitnění služeb v informačním centru Johanna Schrotha v obci Lipová-lázně  - rozšíření pracovní doby v letních měsících ( od 1.6.20222 do 30.9.2022)</v>
      </c>
      <c r="E68" s="289"/>
      <c r="F68" s="187"/>
      <c r="G68" s="291"/>
      <c r="H68" s="290"/>
      <c r="I68" s="284"/>
      <c r="J68" s="284"/>
      <c r="K68" s="284"/>
      <c r="L68" s="282"/>
      <c r="M68" s="283"/>
      <c r="N68" s="284"/>
      <c r="O68" s="278"/>
      <c r="P68" s="305"/>
    </row>
    <row r="69" spans="1:16" s="2" customFormat="1" ht="60" customHeight="1" x14ac:dyDescent="0.25">
      <c r="A69" s="130">
        <f>ROW()/3-1</f>
        <v>22</v>
      </c>
      <c r="B69" s="288"/>
      <c r="C69" s="52" t="str">
        <f ca="1">IF($B67="","",IF(Zdroj!$AQ$9="ano",IF(OFFSET(Zdroj!M$16,'k rozhodnutí'!$A66,0)="","","Anonymizováno"),IF(OFFSET(Zdroj!M$16,'k rozhodnutí'!$A66,0)="","",OFFSET(Zdroj!M$16,'k rozhodnutí'!$A66,0))))</f>
        <v>Lubomír Žmolík</v>
      </c>
      <c r="D69" s="4" t="str">
        <f ca="1">IF($B67="","",CONCATENATE("Dotace bude použita na:","
",OFFSET(Zdroj!P$16,'k rozhodnutí'!$A66,0)))</f>
        <v>Dotace bude použita na:
Dotace bude použita na úhradu mzdových nákladů brigádníků či brigádnic v IC, kteří budou pracovat na dohodu o provedení práce</v>
      </c>
      <c r="E69" s="289"/>
      <c r="F69" s="186" t="str">
        <f ca="1">IF($B67="","",OFFSET(Zdroj!V$16,'k rozhodnutí'!$A66,0))</f>
        <v>9/2022</v>
      </c>
      <c r="G69" s="88">
        <f ca="1">IF($B67="","",OFFSET(Zdroj!BM$16,'k rozhodnutí'!$A66,0))</f>
        <v>0.5</v>
      </c>
      <c r="H69" s="290"/>
      <c r="I69" s="284"/>
      <c r="J69" s="284"/>
      <c r="K69" s="284"/>
      <c r="L69" s="282"/>
      <c r="M69" s="283"/>
      <c r="N69" s="284"/>
      <c r="O69" s="278"/>
      <c r="P69" s="305"/>
    </row>
    <row r="70" spans="1:16" s="2" customFormat="1" ht="75" customHeight="1" x14ac:dyDescent="0.25">
      <c r="A70" s="130"/>
      <c r="B70" s="288">
        <f ca="1">IF(OFFSET(Zdroj!$B$16,A69,0)&gt;0,OFFSET(Zdroj!$B$16,A69,0)+0,"")</f>
        <v>15</v>
      </c>
      <c r="C70" s="51" t="str">
        <f ca="1">IF($B70="","",IF(Zdroj!$AQ$9="ano",CONCATENATE(OFFSET(Zdroj!C$16,'k rozhodnutí'!$A69,0),"
","Anonymizováno","
",OFFSET(Zdroj!E$16,'k rozhodnutí'!$A69,0),"
",OFFSET(Zdroj!F$16,'k rozhodnutí'!$A69,0)),CONCATENATE(OFFSET(Zdroj!C$16,'k rozhodnutí'!$A69,0),"
",OFFSET(Zdroj!D$16,'k rozhodnutí'!$A69,0),"
",OFFSET(Zdroj!E$16,'k rozhodnutí'!$A69,0),"
",OFFSET(Zdroj!F$16,'k rozhodnutí'!$A69,0))))</f>
        <v>Lázně Slatinice a.s.
Slatinice 29
Slatinice
78342</v>
      </c>
      <c r="D70" s="23" t="str">
        <f ca="1">IF($B70="","",OFFSET(Zdroj!N$16,'k rozhodnutí'!$A69,0))</f>
        <v>Rozšíření služeb TIC Slatinice a propagace turisticky zajímavých cílů Olomouckého kraje</v>
      </c>
      <c r="E70" s="289">
        <f ca="1">IF($B70="","",OFFSET(Zdroj!T$16,'k rozhodnutí'!$A69,0))</f>
        <v>35000</v>
      </c>
      <c r="F70" s="186" t="str">
        <f ca="1">IF($B70="","",OFFSET(Zdroj!U$16,'k rozhodnutí'!$A69,0))</f>
        <v>6/2022</v>
      </c>
      <c r="G70" s="291">
        <f ca="1">IF($B70="","",OFFSET(Zdroj!W$16,'k rozhodnutí'!$A69,0))</f>
        <v>35000</v>
      </c>
      <c r="H70" s="290" t="str">
        <f ca="1">IF($B70="","",OFFSET(Zdroj!Y$16,'k rozhodnutí'!$A69,0))</f>
        <v>30.11.2022</v>
      </c>
      <c r="I70" s="284">
        <f ca="1">IF($B70="","",OFFSET(Zdroj!BG$16,'k rozhodnutí'!$A69,0))</f>
        <v>42</v>
      </c>
      <c r="J70" s="284" cm="1">
        <f t="array" aca="1" ref="J70" ca="1">IF($B70="","",SUM('k rozhodnutí detailní'!J70:J72+'k rozhodnutí detailní'!K70:K72))</f>
        <v>24</v>
      </c>
      <c r="K70" s="284" t="str">
        <f ca="1">IF($B70="","",'k rozhodnutí detailní'!L71)</f>
        <v>66 z 100</v>
      </c>
      <c r="L70" s="282">
        <f ca="1">IF($B70="","",'k rozhodnutí detailní'!M71)</f>
        <v>0.15</v>
      </c>
      <c r="M70" s="283">
        <f ca="1">IF(B70="","",'k rozhodnutí detailní'!N70)</f>
        <v>15000</v>
      </c>
      <c r="N70" s="284" t="str">
        <f ca="1">IF($B70="","",OFFSET(Zdroj!Z$16,'k rozhodnutí'!$A69,0))</f>
        <v>neinv.</v>
      </c>
      <c r="O70" s="278" t="s">
        <v>816</v>
      </c>
      <c r="P70" s="305"/>
    </row>
    <row r="71" spans="1:16" s="2" customFormat="1" ht="90" customHeight="1" x14ac:dyDescent="0.25">
      <c r="A71" s="130"/>
      <c r="B71" s="288"/>
      <c r="C71" s="51" t="str">
        <f ca="1">IF($B70="","",IF(Zdroj!$AQ$9="ano",CONCATENATE("Okres:","
",OFFSET(Zdroj!BP$16,'k rozhodnutí'!$A69,0),"
","Právní forma","
",OFFSET(Zdroj!H$16,'k rozhodnutí'!$A69,0),"
",IF(OFFSET(Zdroj!I$16,'k rozhodnutí'!$A69,0)="","","IČO: "),OFFSET(Zdroj!I$16,'k rozhodnutí'!$A69,0),"
","B.Ú. ",IF(OFFSET(Zdroj!J$16,'k rozhodnutí'!$A69,0)="","","Anonymizováno")),CONCATENATE("Okres:","
",OFFSET(Zdroj!BP$16,'k rozhodnutí'!$A69,0),"
","Právní forma","
",OFFSET(Zdroj!H$16,'k rozhodnutí'!$A69,0),"
",IF(OFFSET(Zdroj!I$16,'k rozhodnutí'!$A69,0)="","","IČO: "),OFFSET(Zdroj!I$16,'k rozhodnutí'!$A69,0),"
","B.Ú. ",OFFSET(Zdroj!J$16,'k rozhodnutí'!$A69,0))))</f>
        <v>Okres:
Prostějov
Právní forma
Akciová společnost
IČO: 25367757
B.Ú. 981662/0800</v>
      </c>
      <c r="D71" s="4" t="str">
        <f ca="1">IF($B70="","",OFFSET(Zdroj!O$16,'k rozhodnutí'!$A69,0))</f>
        <v>Vytvoření nové navigační tabule.
Výroba nových tištěných materiálů propagující turistické cíle.
Nákup nářadí na opravu jízdních kol.
Rozšíření otevírací doby TIC v hlavní letní turistické sezóně 2022.</v>
      </c>
      <c r="E71" s="289"/>
      <c r="F71" s="187"/>
      <c r="G71" s="291"/>
      <c r="H71" s="290"/>
      <c r="I71" s="284"/>
      <c r="J71" s="284"/>
      <c r="K71" s="284"/>
      <c r="L71" s="282"/>
      <c r="M71" s="283"/>
      <c r="N71" s="284"/>
      <c r="O71" s="278"/>
      <c r="P71" s="305"/>
    </row>
    <row r="72" spans="1:16" s="2" customFormat="1" ht="45" customHeight="1" x14ac:dyDescent="0.25">
      <c r="A72" s="130">
        <f>ROW()/3-1</f>
        <v>23</v>
      </c>
      <c r="B72" s="288"/>
      <c r="C72" s="52" t="str">
        <f ca="1">IF($B70="","",IF(Zdroj!$AQ$9="ano",IF(OFFSET(Zdroj!M$16,'k rozhodnutí'!$A69,0)="","","Anonymizováno"),IF(OFFSET(Zdroj!M$16,'k rozhodnutí'!$A69,0)="","",OFFSET(Zdroj!M$16,'k rozhodnutí'!$A69,0))))</f>
        <v>Irena Vašicová</v>
      </c>
      <c r="D72" s="4" t="str">
        <f ca="1">IF($B70="","",CONCATENATE("Dotace bude použita na:","
",OFFSET(Zdroj!P$16,'k rozhodnutí'!$A69,0)))</f>
        <v>Dotace bude použita na:
Dotace bude použita na pořízení navigační tabule, servisního nářadí na jízdní kola, vyhotovení propagačních materiálů a na mzdy pracovníků z důvodu rozšíření otevírací doby TIC v hlavní turistické sezóně.</v>
      </c>
      <c r="E72" s="289"/>
      <c r="F72" s="186" t="str">
        <f ca="1">IF($B70="","",OFFSET(Zdroj!V$16,'k rozhodnutí'!$A69,0))</f>
        <v>9/2022</v>
      </c>
      <c r="G72" s="88">
        <f ca="1">IF($B70="","",OFFSET(Zdroj!BM$16,'k rozhodnutí'!$A69,0))</f>
        <v>1</v>
      </c>
      <c r="H72" s="290"/>
      <c r="I72" s="284"/>
      <c r="J72" s="284"/>
      <c r="K72" s="284"/>
      <c r="L72" s="282"/>
      <c r="M72" s="283"/>
      <c r="N72" s="284"/>
      <c r="O72" s="278"/>
      <c r="P72" s="305"/>
    </row>
    <row r="73" spans="1:16" s="2" customFormat="1" ht="60" x14ac:dyDescent="0.25">
      <c r="A73" s="130"/>
      <c r="B73" s="288">
        <f ca="1">IF(OFFSET(Zdroj!$B$16,A72,0)&gt;0,OFFSET(Zdroj!$B$16,A72,0)+0,"")</f>
        <v>19</v>
      </c>
      <c r="C73" s="51" t="str">
        <f ca="1">IF($B73="","",IF(Zdroj!$AQ$9="ano",CONCATENATE(OFFSET(Zdroj!C$16,'k rozhodnutí'!$A72,0),"
","Anonymizováno","
",OFFSET(Zdroj!E$16,'k rozhodnutí'!$A72,0),"
",OFFSET(Zdroj!F$16,'k rozhodnutí'!$A72,0)),CONCATENATE(OFFSET(Zdroj!C$16,'k rozhodnutí'!$A72,0),"
",OFFSET(Zdroj!D$16,'k rozhodnutí'!$A72,0),"
",OFFSET(Zdroj!E$16,'k rozhodnutí'!$A72,0),"
",OFFSET(Zdroj!F$16,'k rozhodnutí'!$A72,0))))</f>
        <v>Město Vidnava
Mírové náměstí 80
Vidnava
79055</v>
      </c>
      <c r="D73" s="23" t="str">
        <f ca="1">IF($B73="","",OFFSET(Zdroj!N$16,'k rozhodnutí'!$A72,0))</f>
        <v>Rozšíření služeb a nabídky TIC Vidnava</v>
      </c>
      <c r="E73" s="289">
        <f ca="1">IF($B73="","",OFFSET(Zdroj!T$16,'k rozhodnutí'!$A72,0))</f>
        <v>37385</v>
      </c>
      <c r="F73" s="186" t="str">
        <f ca="1">IF($B73="","",OFFSET(Zdroj!U$16,'k rozhodnutí'!$A72,0))</f>
        <v>5/2022</v>
      </c>
      <c r="G73" s="291">
        <f ca="1">IF($B73="","",OFFSET(Zdroj!W$16,'k rozhodnutí'!$A72,0))</f>
        <v>30000</v>
      </c>
      <c r="H73" s="290" t="str">
        <f ca="1">IF($B73="","",OFFSET(Zdroj!Y$16,'k rozhodnutí'!$A72,0))</f>
        <v>30.11.2022</v>
      </c>
      <c r="I73" s="284">
        <f ca="1">IF($B73="","",OFFSET(Zdroj!BG$16,'k rozhodnutí'!$A72,0))</f>
        <v>42</v>
      </c>
      <c r="J73" s="284" cm="1">
        <f t="array" aca="1" ref="J73" ca="1">IF($B73="","",SUM('k rozhodnutí detailní'!J73:J75+'k rozhodnutí detailní'!K73:K75))</f>
        <v>24</v>
      </c>
      <c r="K73" s="284" t="str">
        <f ca="1">IF($B73="","",'k rozhodnutí detailní'!L74)</f>
        <v>66 z 100</v>
      </c>
      <c r="L73" s="282">
        <f ca="1">IF($B73="","",'k rozhodnutí detailní'!M74)</f>
        <v>0.15</v>
      </c>
      <c r="M73" s="283">
        <f ca="1">IF(B73="","",'k rozhodnutí detailní'!N73)</f>
        <v>15000</v>
      </c>
      <c r="N73" s="284" t="str">
        <f ca="1">IF($B73="","",OFFSET(Zdroj!Z$16,'k rozhodnutí'!$A72,0))</f>
        <v>neinv.</v>
      </c>
      <c r="O73" s="278" t="s">
        <v>823</v>
      </c>
      <c r="P73" s="305"/>
    </row>
    <row r="74" spans="1:16" s="2" customFormat="1" ht="120" x14ac:dyDescent="0.25">
      <c r="A74" s="130"/>
      <c r="B74" s="288"/>
      <c r="C74" s="51" t="str">
        <f ca="1">IF($B73="","",IF(Zdroj!$AQ$9="ano",CONCATENATE("Okres:","
",OFFSET(Zdroj!BP$16,'k rozhodnutí'!$A72,0),"
","Právní forma","
",OFFSET(Zdroj!H$16,'k rozhodnutí'!$A72,0),"
",IF(OFFSET(Zdroj!I$16,'k rozhodnutí'!$A72,0)="","","IČO: "),OFFSET(Zdroj!I$16,'k rozhodnutí'!$A72,0),"
","B.Ú. ",IF(OFFSET(Zdroj!J$16,'k rozhodnutí'!$A72,0)="","","Anonymizováno")),CONCATENATE("Okres:","
",OFFSET(Zdroj!BP$16,'k rozhodnutí'!$A72,0),"
","Právní forma","
",OFFSET(Zdroj!H$16,'k rozhodnutí'!$A72,0),"
",IF(OFFSET(Zdroj!I$16,'k rozhodnutí'!$A72,0)="","","IČO: "),OFFSET(Zdroj!I$16,'k rozhodnutí'!$A72,0),"
","B.Ú. ",OFFSET(Zdroj!J$16,'k rozhodnutí'!$A72,0))))</f>
        <v>Okres:
Jeseník
Právní forma
Obec, městská část hlavního města Prahy
IČO: 00303585
B.Ú. 107-1942380267/0100</v>
      </c>
      <c r="D74" s="4" t="str">
        <f ca="1">IF($B73="","",OFFSET(Zdroj!O$16,'k rozhodnutí'!$A72,0))</f>
        <v>Projekt zajistí rozšíření a zkvalitnění služeb TIC vč. průvodcovských, prodloužení otevírací doby TIC v létě 7-8/2022 + nový produkt cestovního ruchu (zdarma-trhací mapa - plánek města s kultur. památkami, naučnými stezkami i okolní přírodou-1000 ks)</v>
      </c>
      <c r="E74" s="289"/>
      <c r="F74" s="187"/>
      <c r="G74" s="291"/>
      <c r="H74" s="290"/>
      <c r="I74" s="284"/>
      <c r="J74" s="284"/>
      <c r="K74" s="284"/>
      <c r="L74" s="282"/>
      <c r="M74" s="283"/>
      <c r="N74" s="284"/>
      <c r="O74" s="278"/>
      <c r="P74" s="305"/>
    </row>
    <row r="75" spans="1:16" s="2" customFormat="1" ht="105" x14ac:dyDescent="0.25">
      <c r="A75" s="130">
        <f>ROW()/3-1</f>
        <v>24</v>
      </c>
      <c r="B75" s="288"/>
      <c r="C75" s="52" t="str">
        <f ca="1">IF($B73="","",IF(Zdroj!$AQ$9="ano",IF(OFFSET(Zdroj!M$16,'k rozhodnutí'!$A72,0)="","","Anonymizováno"),IF(OFFSET(Zdroj!M$16,'k rozhodnutí'!$A72,0)="","",OFFSET(Zdroj!M$16,'k rozhodnutí'!$A72,0))))</f>
        <v>Rostislav Kačora</v>
      </c>
      <c r="D75" s="4" t="str">
        <f ca="1">IF($B73="","",CONCATENATE("Dotace bude použita na:","
",OFFSET(Zdroj!P$16,'k rozhodnutí'!$A72,0)))</f>
        <v>Dotace bude použita na:
prodloužení otevírací doby TIC Vidnava - rozšíření o letních prázdninách r. 2022 oproti stávající době o 140 hodin, nový produkt CR - trhací mapa s plánkem města, okolí a turistických zajímavostí v počtu 1 000 ks</v>
      </c>
      <c r="E75" s="289"/>
      <c r="F75" s="186" t="str">
        <f ca="1">IF($B73="","",OFFSET(Zdroj!V$16,'k rozhodnutí'!$A72,0))</f>
        <v>9/2022</v>
      </c>
      <c r="G75" s="88">
        <f ca="1">IF($B73="","",OFFSET(Zdroj!BM$16,'k rozhodnutí'!$A72,0))</f>
        <v>0.80246088003209848</v>
      </c>
      <c r="H75" s="290"/>
      <c r="I75" s="284"/>
      <c r="J75" s="284"/>
      <c r="K75" s="284"/>
      <c r="L75" s="282"/>
      <c r="M75" s="283"/>
      <c r="N75" s="284"/>
      <c r="O75" s="278"/>
      <c r="P75" s="305"/>
    </row>
    <row r="76" spans="1:16" s="2" customFormat="1" ht="75" x14ac:dyDescent="0.25">
      <c r="A76" s="130"/>
      <c r="B76" s="288">
        <f ca="1">IF(OFFSET(Zdroj!$B$16,A75,0)&gt;0,OFFSET(Zdroj!$B$16,A75,0)+0,"")</f>
        <v>24</v>
      </c>
      <c r="C76" s="51" t="str">
        <f ca="1">IF($B76="","",IF(Zdroj!$AQ$9="ano",CONCATENATE(OFFSET(Zdroj!C$16,'k rozhodnutí'!$A75,0),"
","Anonymizováno","
",OFFSET(Zdroj!E$16,'k rozhodnutí'!$A75,0),"
",OFFSET(Zdroj!F$16,'k rozhodnutí'!$A75,0)),CONCATENATE(OFFSET(Zdroj!C$16,'k rozhodnutí'!$A75,0),"
",OFFSET(Zdroj!D$16,'k rozhodnutí'!$A75,0),"
",OFFSET(Zdroj!E$16,'k rozhodnutí'!$A75,0),"
",OFFSET(Zdroj!F$16,'k rozhodnutí'!$A75,0))))</f>
        <v>Priessnitzovy léčebné lázně a.s.
Priessnitzova 299/12
Jeseník
79001</v>
      </c>
      <c r="D76" s="23" t="str">
        <f ca="1">IF($B76="","",OFFSET(Zdroj!N$16,'k rozhodnutí'!$A75,0))</f>
        <v>Rozšíření otevírací doby TIC v letní turistické sezoně 2022</v>
      </c>
      <c r="E76" s="289">
        <f ca="1">IF($B76="","",OFFSET(Zdroj!T$16,'k rozhodnutí'!$A75,0))</f>
        <v>122040</v>
      </c>
      <c r="F76" s="186" t="str">
        <f ca="1">IF($B76="","",OFFSET(Zdroj!U$16,'k rozhodnutí'!$A75,0))</f>
        <v>6/2022</v>
      </c>
      <c r="G76" s="291">
        <f ca="1">IF($B76="","",OFFSET(Zdroj!W$16,'k rozhodnutí'!$A75,0))</f>
        <v>45000</v>
      </c>
      <c r="H76" s="290" t="str">
        <f ca="1">IF($B76="","",OFFSET(Zdroj!Y$16,'k rozhodnutí'!$A75,0))</f>
        <v>30.11.2022</v>
      </c>
      <c r="I76" s="284">
        <f ca="1">IF($B76="","",OFFSET(Zdroj!BG$16,'k rozhodnutí'!$A75,0))</f>
        <v>36</v>
      </c>
      <c r="J76" s="284" cm="1">
        <f t="array" aca="1" ref="J76" ca="1">IF($B76="","",SUM('k rozhodnutí detailní'!J76:J78+'k rozhodnutí detailní'!K76:K78))</f>
        <v>28</v>
      </c>
      <c r="K76" s="284" t="str">
        <f ca="1">IF($B76="","",'k rozhodnutí detailní'!L77)</f>
        <v>64 z 100</v>
      </c>
      <c r="L76" s="282">
        <f ca="1">IF($B76="","",'k rozhodnutí detailní'!M77)</f>
        <v>0.17</v>
      </c>
      <c r="M76" s="283">
        <f ca="1">IF(B76="","",'k rozhodnutí detailní'!N76)</f>
        <v>15000</v>
      </c>
      <c r="N76" s="284" t="str">
        <f ca="1">IF($B76="","",OFFSET(Zdroj!Z$16,'k rozhodnutí'!$A75,0))</f>
        <v>neinv.</v>
      </c>
      <c r="O76" s="278" t="s">
        <v>816</v>
      </c>
      <c r="P76" s="305"/>
    </row>
    <row r="77" spans="1:16" s="2" customFormat="1" ht="90" x14ac:dyDescent="0.25">
      <c r="A77" s="130"/>
      <c r="B77" s="288"/>
      <c r="C77" s="51" t="str">
        <f ca="1">IF($B76="","",IF(Zdroj!$AQ$9="ano",CONCATENATE("Okres:","
",OFFSET(Zdroj!BP$16,'k rozhodnutí'!$A75,0),"
","Právní forma","
",OFFSET(Zdroj!H$16,'k rozhodnutí'!$A75,0),"
",IF(OFFSET(Zdroj!I$16,'k rozhodnutí'!$A75,0)="","","IČO: "),OFFSET(Zdroj!I$16,'k rozhodnutí'!$A75,0),"
","B.Ú. ",IF(OFFSET(Zdroj!J$16,'k rozhodnutí'!$A75,0)="","","Anonymizováno")),CONCATENATE("Okres:","
",OFFSET(Zdroj!BP$16,'k rozhodnutí'!$A75,0),"
","Právní forma","
",OFFSET(Zdroj!H$16,'k rozhodnutí'!$A75,0),"
",IF(OFFSET(Zdroj!I$16,'k rozhodnutí'!$A75,0)="","","IČO: "),OFFSET(Zdroj!I$16,'k rozhodnutí'!$A75,0),"
","B.Ú. ",OFFSET(Zdroj!J$16,'k rozhodnutí'!$A75,0))))</f>
        <v>Okres:
Jeseník
Právní forma
Akciová společnost
IČO: 45193452
B.Ú. 423062/0800</v>
      </c>
      <c r="D77" s="4" t="str">
        <f ca="1">IF($B76="","",OFFSET(Zdroj!O$16,'k rozhodnutí'!$A75,0))</f>
        <v>Zajištění provozu turistického informačního centra v rámci rozšíření otevírací doby v měsících červen-září, ve všedních dnech, víkendech a státních svátcích.</v>
      </c>
      <c r="E77" s="289"/>
      <c r="F77" s="187"/>
      <c r="G77" s="291"/>
      <c r="H77" s="290"/>
      <c r="I77" s="284"/>
      <c r="J77" s="284"/>
      <c r="K77" s="284"/>
      <c r="L77" s="282"/>
      <c r="M77" s="283"/>
      <c r="N77" s="284"/>
      <c r="O77" s="278"/>
      <c r="P77" s="305"/>
    </row>
    <row r="78" spans="1:16" s="2" customFormat="1" ht="75" x14ac:dyDescent="0.25">
      <c r="A78" s="130">
        <f>ROW()/3-1</f>
        <v>25</v>
      </c>
      <c r="B78" s="288"/>
      <c r="C78" s="52" t="str">
        <f ca="1">IF($B76="","",IF(Zdroj!$AQ$9="ano",IF(OFFSET(Zdroj!M$16,'k rozhodnutí'!$A75,0)="","","Anonymizováno"),IF(OFFSET(Zdroj!M$16,'k rozhodnutí'!$A75,0)="","",OFFSET(Zdroj!M$16,'k rozhodnutí'!$A75,0))))</f>
        <v>Michal Gaube</v>
      </c>
      <c r="D78" s="4" t="str">
        <f ca="1">IF($B76="","",CONCATENATE("Dotace bude použita na:","
",OFFSET(Zdroj!P$16,'k rozhodnutí'!$A75,0)))</f>
        <v>Dotace bude použita na:
Mzdové náklady pro zajištění provozu TIC v hlavní lázeňské sezóně nad rámec běžné provozní doby TIC v měsících červen-září 2022.</v>
      </c>
      <c r="E78" s="289"/>
      <c r="F78" s="186" t="str">
        <f ca="1">IF($B76="","",OFFSET(Zdroj!V$16,'k rozhodnutí'!$A75,0))</f>
        <v>9/2022</v>
      </c>
      <c r="G78" s="88">
        <f ca="1">IF($B76="","",OFFSET(Zdroj!BM$16,'k rozhodnutí'!$A75,0))</f>
        <v>0.36873156342182889</v>
      </c>
      <c r="H78" s="290"/>
      <c r="I78" s="284"/>
      <c r="J78" s="284"/>
      <c r="K78" s="284"/>
      <c r="L78" s="282"/>
      <c r="M78" s="283"/>
      <c r="N78" s="284"/>
      <c r="O78" s="278"/>
      <c r="P78" s="305"/>
    </row>
    <row r="79" spans="1:16" s="2" customFormat="1" ht="60" x14ac:dyDescent="0.25">
      <c r="A79" s="130"/>
      <c r="B79" s="288">
        <f ca="1">IF(OFFSET(Zdroj!$B$16,A78,0)&gt;0,OFFSET(Zdroj!$B$16,A78,0)+0,"")</f>
        <v>5</v>
      </c>
      <c r="C79" s="51" t="str">
        <f ca="1">IF($B79="","",IF(Zdroj!$AQ$9="ano",CONCATENATE(OFFSET(Zdroj!C$16,'k rozhodnutí'!$A78,0),"
","Anonymizováno","
",OFFSET(Zdroj!E$16,'k rozhodnutí'!$A78,0),"
",OFFSET(Zdroj!F$16,'k rozhodnutí'!$A78,0)),CONCATENATE(OFFSET(Zdroj!C$16,'k rozhodnutí'!$A78,0),"
",OFFSET(Zdroj!D$16,'k rozhodnutí'!$A78,0),"
",OFFSET(Zdroj!E$16,'k rozhodnutí'!$A78,0),"
",OFFSET(Zdroj!F$16,'k rozhodnutí'!$A78,0))))</f>
        <v>město Velká Bystřice
Zámecké náměstí 79
Velká Bystřice
78353</v>
      </c>
      <c r="D79" s="23" t="str">
        <f ca="1">IF($B79="","",OFFSET(Zdroj!N$16,'k rozhodnutí'!$A78,0))</f>
        <v>Zkvalitnění služeb KIC Velká Bystřice v r. 2022</v>
      </c>
      <c r="E79" s="289">
        <f ca="1">IF($B79="","",OFFSET(Zdroj!T$16,'k rozhodnutí'!$A78,0))</f>
        <v>35000</v>
      </c>
      <c r="F79" s="186" t="str">
        <f ca="1">IF($B79="","",OFFSET(Zdroj!U$16,'k rozhodnutí'!$A78,0))</f>
        <v>6/2022</v>
      </c>
      <c r="G79" s="291">
        <f ca="1">IF($B79="","",OFFSET(Zdroj!W$16,'k rozhodnutí'!$A78,0))</f>
        <v>35000</v>
      </c>
      <c r="H79" s="290" t="str">
        <f ca="1">IF($B79="","",OFFSET(Zdroj!Y$16,'k rozhodnutí'!$A78,0))</f>
        <v>30.11.2022</v>
      </c>
      <c r="I79" s="284">
        <f ca="1">IF($B79="","",OFFSET(Zdroj!BG$16,'k rozhodnutí'!$A78,0))</f>
        <v>32</v>
      </c>
      <c r="J79" s="284" cm="1">
        <f t="array" aca="1" ref="J79" ca="1">IF($B79="","",SUM('k rozhodnutí detailní'!J79:J81+'k rozhodnutí detailní'!K79:K81))</f>
        <v>23</v>
      </c>
      <c r="K79" s="284" t="str">
        <f ca="1">IF($B79="","",'k rozhodnutí detailní'!L80)</f>
        <v>55 z 100</v>
      </c>
      <c r="L79" s="282">
        <f ca="1">IF($B79="","",'k rozhodnutí detailní'!M80)</f>
        <v>0.08</v>
      </c>
      <c r="M79" s="283">
        <f ca="1">IF(B79="","",'k rozhodnutí detailní'!N79)</f>
        <v>15000</v>
      </c>
      <c r="N79" s="284" t="str">
        <f ca="1">IF($B79="","",OFFSET(Zdroj!Z$16,'k rozhodnutí'!$A78,0))</f>
        <v>neinv.</v>
      </c>
      <c r="O79" s="278" t="s">
        <v>815</v>
      </c>
      <c r="P79" s="305"/>
    </row>
    <row r="80" spans="1:16" s="2" customFormat="1" ht="105" x14ac:dyDescent="0.25">
      <c r="A80" s="130"/>
      <c r="B80" s="288"/>
      <c r="C80" s="51" t="str">
        <f ca="1">IF($B79="","",IF(Zdroj!$AQ$9="ano",CONCATENATE("Okres:","
",OFFSET(Zdroj!BP$16,'k rozhodnutí'!$A78,0),"
","Právní forma","
",OFFSET(Zdroj!H$16,'k rozhodnutí'!$A78,0),"
",IF(OFFSET(Zdroj!I$16,'k rozhodnutí'!$A78,0)="","","IČO: "),OFFSET(Zdroj!I$16,'k rozhodnutí'!$A78,0),"
","B.Ú. ",IF(OFFSET(Zdroj!J$16,'k rozhodnutí'!$A78,0)="","","Anonymizováno")),CONCATENATE("Okres:","
",OFFSET(Zdroj!BP$16,'k rozhodnutí'!$A78,0),"
","Právní forma","
",OFFSET(Zdroj!H$16,'k rozhodnutí'!$A78,0),"
",IF(OFFSET(Zdroj!I$16,'k rozhodnutí'!$A78,0)="","","IČO: "),OFFSET(Zdroj!I$16,'k rozhodnutí'!$A78,0),"
","B.Ú. ",OFFSET(Zdroj!J$16,'k rozhodnutí'!$A78,0))))</f>
        <v>Okres:
Olomouc
Právní forma
Obec, městská část hlavního města Prahy
IČO: 00299651
B.Ú. 1800230319/0800</v>
      </c>
      <c r="D80" s="4" t="str">
        <f ca="1">IF($B79="","",OFFSET(Zdroj!O$16,'k rozhodnutí'!$A78,0))</f>
        <v>A: brigádnická výpomoc během letní sezóny a v době čerpání řádné dovolené kmenovými pracovníky KIC Velká Bystřice
B: pořízení fotodokumentace z kulturních akcí pořádaných městem Velká Bystřice během letní sezóny.</v>
      </c>
      <c r="E80" s="289"/>
      <c r="F80" s="187"/>
      <c r="G80" s="291"/>
      <c r="H80" s="290"/>
      <c r="I80" s="284"/>
      <c r="J80" s="284"/>
      <c r="K80" s="284"/>
      <c r="L80" s="282"/>
      <c r="M80" s="283"/>
      <c r="N80" s="284"/>
      <c r="O80" s="278"/>
      <c r="P80" s="305"/>
    </row>
    <row r="81" spans="1:16" s="2" customFormat="1" ht="30" x14ac:dyDescent="0.25">
      <c r="A81" s="130">
        <f>ROW()/3-1</f>
        <v>26</v>
      </c>
      <c r="B81" s="288"/>
      <c r="C81" s="52" t="str">
        <f ca="1">IF($B79="","",IF(Zdroj!$AQ$9="ano",IF(OFFSET(Zdroj!M$16,'k rozhodnutí'!$A78,0)="","","Anonymizováno"),IF(OFFSET(Zdroj!M$16,'k rozhodnutí'!$A78,0)="","",OFFSET(Zdroj!M$16,'k rozhodnutí'!$A78,0))))</f>
        <v>Marek Pazdera</v>
      </c>
      <c r="D81" s="4" t="str">
        <f ca="1">IF($B79="","",CONCATENATE("Dotace bude použita na:","
",OFFSET(Zdroj!P$16,'k rozhodnutí'!$A78,0)))</f>
        <v>Dotace bude použita na:
mzdy (DPP)</v>
      </c>
      <c r="E81" s="289"/>
      <c r="F81" s="186" t="str">
        <f ca="1">IF($B79="","",OFFSET(Zdroj!V$16,'k rozhodnutí'!$A78,0))</f>
        <v>9/2022</v>
      </c>
      <c r="G81" s="88">
        <f ca="1">IF($B79="","",OFFSET(Zdroj!BM$16,'k rozhodnutí'!$A78,0))</f>
        <v>1</v>
      </c>
      <c r="H81" s="290"/>
      <c r="I81" s="284"/>
      <c r="J81" s="284"/>
      <c r="K81" s="284"/>
      <c r="L81" s="282"/>
      <c r="M81" s="283"/>
      <c r="N81" s="284"/>
      <c r="O81" s="278"/>
      <c r="P81" s="305"/>
    </row>
    <row r="82" spans="1:16" s="2" customFormat="1" ht="75" x14ac:dyDescent="0.25">
      <c r="A82" s="130"/>
      <c r="B82" s="288">
        <f ca="1">IF(OFFSET(Zdroj!$B$16,A81,0)&gt;0,OFFSET(Zdroj!$B$16,A81,0)+0,"")</f>
        <v>16</v>
      </c>
      <c r="C82" s="51" t="str">
        <f ca="1">IF($B82="","",IF(Zdroj!$AQ$9="ano",CONCATENATE(OFFSET(Zdroj!C$16,'k rozhodnutí'!$A81,0),"
","Anonymizováno","
",OFFSET(Zdroj!E$16,'k rozhodnutí'!$A81,0),"
",OFFSET(Zdroj!F$16,'k rozhodnutí'!$A81,0)),CONCATENATE(OFFSET(Zdroj!C$16,'k rozhodnutí'!$A81,0),"
",OFFSET(Zdroj!D$16,'k rozhodnutí'!$A81,0),"
",OFFSET(Zdroj!E$16,'k rozhodnutí'!$A81,0),"
",OFFSET(Zdroj!F$16,'k rozhodnutí'!$A81,0))))</f>
        <v>Město Němčice nad Hanou
Palackého nám. 3
Němčice nad Hanou
79827</v>
      </c>
      <c r="D82" s="23" t="str">
        <f ca="1">IF($B82="","",OFFSET(Zdroj!N$16,'k rozhodnutí'!$A81,0))</f>
        <v>Podpora turistických informačních center</v>
      </c>
      <c r="E82" s="289">
        <f ca="1">IF($B82="","",OFFSET(Zdroj!T$16,'k rozhodnutí'!$A81,0))</f>
        <v>35000</v>
      </c>
      <c r="F82" s="186" t="str">
        <f ca="1">IF($B82="","",OFFSET(Zdroj!U$16,'k rozhodnutí'!$A81,0))</f>
        <v>6/2022</v>
      </c>
      <c r="G82" s="291">
        <f ca="1">IF($B82="","",OFFSET(Zdroj!W$16,'k rozhodnutí'!$A81,0))</f>
        <v>35000</v>
      </c>
      <c r="H82" s="290" t="str">
        <f ca="1">IF($B82="","",OFFSET(Zdroj!Y$16,'k rozhodnutí'!$A81,0))</f>
        <v>30.11.2022</v>
      </c>
      <c r="I82" s="284">
        <f ca="1">IF($B82="","",OFFSET(Zdroj!BG$16,'k rozhodnutí'!$A81,0))</f>
        <v>20</v>
      </c>
      <c r="J82" s="284" cm="1">
        <f t="array" aca="1" ref="J82" ca="1">IF($B82="","",SUM('k rozhodnutí detailní'!J82:J84+'k rozhodnutí detailní'!K82:K84))</f>
        <v>35</v>
      </c>
      <c r="K82" s="284" t="str">
        <f ca="1">IF($B82="","",'k rozhodnutí detailní'!L83)</f>
        <v>55 z 100</v>
      </c>
      <c r="L82" s="282">
        <f ca="1">IF($B82="","",'k rozhodnutí detailní'!M83)</f>
        <v>1.6300000000000001</v>
      </c>
      <c r="M82" s="283">
        <f ca="1">IF(B82="","",'k rozhodnutí detailní'!N82)</f>
        <v>15000</v>
      </c>
      <c r="N82" s="284" t="str">
        <f ca="1">IF($B82="","",OFFSET(Zdroj!Z$16,'k rozhodnutí'!$A81,0))</f>
        <v>neinv.</v>
      </c>
      <c r="O82" s="278" t="s">
        <v>815</v>
      </c>
      <c r="P82" s="305"/>
    </row>
    <row r="83" spans="1:16" s="2" customFormat="1" ht="105" x14ac:dyDescent="0.25">
      <c r="A83" s="130"/>
      <c r="B83" s="288"/>
      <c r="C83" s="51" t="str">
        <f ca="1">IF($B82="","",IF(Zdroj!$AQ$9="ano",CONCATENATE("Okres:","
",OFFSET(Zdroj!BP$16,'k rozhodnutí'!$A81,0),"
","Právní forma","
",OFFSET(Zdroj!H$16,'k rozhodnutí'!$A81,0),"
",IF(OFFSET(Zdroj!I$16,'k rozhodnutí'!$A81,0)="","","IČO: "),OFFSET(Zdroj!I$16,'k rozhodnutí'!$A81,0),"
","B.Ú. ",IF(OFFSET(Zdroj!J$16,'k rozhodnutí'!$A81,0)="","","Anonymizováno")),CONCATENATE("Okres:","
",OFFSET(Zdroj!BP$16,'k rozhodnutí'!$A81,0),"
","Právní forma","
",OFFSET(Zdroj!H$16,'k rozhodnutí'!$A81,0),"
",IF(OFFSET(Zdroj!I$16,'k rozhodnutí'!$A81,0)="","","IČO: "),OFFSET(Zdroj!I$16,'k rozhodnutí'!$A81,0),"
","B.Ú. ",OFFSET(Zdroj!J$16,'k rozhodnutí'!$A81,0))))</f>
        <v>Okres:
Prostějov
Právní forma
Obec, městská část hlavního města Prahy
IČO: 00288497
B.Ú. 94-2511701/0710</v>
      </c>
      <c r="D83" s="4" t="str">
        <f ca="1">IF($B82="","",OFFSET(Zdroj!O$16,'k rozhodnutí'!$A81,0))</f>
        <v>TIC Němčice nad Hanou je nejvíce využíváno návštěvníky od jara do podzimu. Cílem je rozšíření otevírací doby během letních měsíců i sobotu a v době konání velkých akcí a tím zajistit propagaci města.</v>
      </c>
      <c r="E83" s="289"/>
      <c r="F83" s="187"/>
      <c r="G83" s="291"/>
      <c r="H83" s="290"/>
      <c r="I83" s="284"/>
      <c r="J83" s="284"/>
      <c r="K83" s="284"/>
      <c r="L83" s="282"/>
      <c r="M83" s="283"/>
      <c r="N83" s="284"/>
      <c r="O83" s="278"/>
      <c r="P83" s="305"/>
    </row>
    <row r="84" spans="1:16" s="2" customFormat="1" ht="105" x14ac:dyDescent="0.25">
      <c r="A84" s="130">
        <f>ROW()/3-1</f>
        <v>27</v>
      </c>
      <c r="B84" s="288"/>
      <c r="C84" s="52" t="str">
        <f ca="1">IF($B82="","",IF(Zdroj!$AQ$9="ano",IF(OFFSET(Zdroj!M$16,'k rozhodnutí'!$A81,0)="","","Anonymizováno"),IF(OFFSET(Zdroj!M$16,'k rozhodnutí'!$A81,0)="","",OFFSET(Zdroj!M$16,'k rozhodnutí'!$A81,0))))</f>
        <v>Jan Vrána</v>
      </c>
      <c r="D84" s="4" t="str">
        <f ca="1">IF($B82="","",CONCATENATE("Dotace bude použita na:","
",OFFSET(Zdroj!P$16,'k rozhodnutí'!$A81,0)))</f>
        <v>Dotace bude použita na:
Účelem dotace v roce 2022 je úhrada mzdových výdajů včetně sociálního a zdravotního pojištění pracovníkům, kteří zajistí provoz TIC v období červen - září a v době konání kulturních a sportovních akcí.</v>
      </c>
      <c r="E84" s="289"/>
      <c r="F84" s="186" t="str">
        <f ca="1">IF($B82="","",OFFSET(Zdroj!V$16,'k rozhodnutí'!$A81,0))</f>
        <v>9/2022</v>
      </c>
      <c r="G84" s="88">
        <f ca="1">IF($B82="","",OFFSET(Zdroj!BM$16,'k rozhodnutí'!$A81,0))</f>
        <v>1</v>
      </c>
      <c r="H84" s="290"/>
      <c r="I84" s="284"/>
      <c r="J84" s="284"/>
      <c r="K84" s="284"/>
      <c r="L84" s="282"/>
      <c r="M84" s="283"/>
      <c r="N84" s="284"/>
      <c r="O84" s="278"/>
      <c r="P84" s="305"/>
    </row>
    <row r="85" spans="1:16" s="2" customFormat="1" ht="90" x14ac:dyDescent="0.25">
      <c r="A85" s="130"/>
      <c r="B85" s="288">
        <f ca="1">IF(OFFSET(Zdroj!$B$16,A84,0)&gt;0,OFFSET(Zdroj!$B$16,A84,0)+0,"")</f>
        <v>18</v>
      </c>
      <c r="C85" s="51" t="str">
        <f ca="1">IF($B85="","",IF(Zdroj!$AQ$9="ano",CONCATENATE(OFFSET(Zdroj!C$16,'k rozhodnutí'!$A84,0),"
","Anonymizováno","
",OFFSET(Zdroj!E$16,'k rozhodnutí'!$A84,0),"
",OFFSET(Zdroj!F$16,'k rozhodnutí'!$A84,0)),CONCATENATE(OFFSET(Zdroj!C$16,'k rozhodnutí'!$A84,0),"
",OFFSET(Zdroj!D$16,'k rozhodnutí'!$A84,0),"
",OFFSET(Zdroj!E$16,'k rozhodnutí'!$A84,0),"
",OFFSET(Zdroj!F$16,'k rozhodnutí'!$A84,0))))</f>
        <v>Mohelnické kulturní a sportovní centrum, s.r.o.
Lazebnická 974/2
Mohelnice
78985</v>
      </c>
      <c r="D85" s="23" t="str">
        <f ca="1">IF($B85="","",OFFSET(Zdroj!N$16,'k rozhodnutí'!$A84,0))</f>
        <v>Rozšíření služeb TIC Mohelnicka a tvorba materiálů propagující turistické cíle v dané lokalitě</v>
      </c>
      <c r="E85" s="289">
        <f ca="1">IF($B85="","",OFFSET(Zdroj!T$16,'k rozhodnutí'!$A84,0))</f>
        <v>35000</v>
      </c>
      <c r="F85" s="186" t="str">
        <f ca="1">IF($B85="","",OFFSET(Zdroj!U$16,'k rozhodnutí'!$A84,0))</f>
        <v>6/2022</v>
      </c>
      <c r="G85" s="291">
        <f ca="1">IF($B85="","",OFFSET(Zdroj!W$16,'k rozhodnutí'!$A84,0))</f>
        <v>35000</v>
      </c>
      <c r="H85" s="290" t="str">
        <f ca="1">IF($B85="","",OFFSET(Zdroj!Y$16,'k rozhodnutí'!$A84,0))</f>
        <v>30.11.2022</v>
      </c>
      <c r="I85" s="284">
        <f ca="1">IF($B85="","",OFFSET(Zdroj!BG$16,'k rozhodnutí'!$A84,0))</f>
        <v>28</v>
      </c>
      <c r="J85" s="284" cm="1">
        <f t="array" aca="1" ref="J85" ca="1">IF($B85="","",SUM('k rozhodnutí detailní'!J85:J87+'k rozhodnutí detailní'!K85:K87))</f>
        <v>23</v>
      </c>
      <c r="K85" s="284" t="str">
        <f ca="1">IF($B85="","",'k rozhodnutí detailní'!L86)</f>
        <v>51 z 100</v>
      </c>
      <c r="L85" s="282">
        <f ca="1">IF($B85="","",'k rozhodnutí detailní'!M86)</f>
        <v>0.24</v>
      </c>
      <c r="M85" s="283">
        <f ca="1">IF(B85="","",'k rozhodnutí detailní'!N85)</f>
        <v>15000</v>
      </c>
      <c r="N85" s="284" t="str">
        <f ca="1">IF($B85="","",OFFSET(Zdroj!Z$16,'k rozhodnutí'!$A84,0))</f>
        <v>neinv.</v>
      </c>
      <c r="O85" s="278" t="s">
        <v>816</v>
      </c>
      <c r="P85" s="305"/>
    </row>
    <row r="86" spans="1:16" s="2" customFormat="1" ht="105" x14ac:dyDescent="0.25">
      <c r="A86" s="130"/>
      <c r="B86" s="288"/>
      <c r="C86" s="51" t="str">
        <f ca="1">IF($B85="","",IF(Zdroj!$AQ$9="ano",CONCATENATE("Okres:","
",OFFSET(Zdroj!BP$16,'k rozhodnutí'!$A84,0),"
","Právní forma","
",OFFSET(Zdroj!H$16,'k rozhodnutí'!$A84,0),"
",IF(OFFSET(Zdroj!I$16,'k rozhodnutí'!$A84,0)="","","IČO: "),OFFSET(Zdroj!I$16,'k rozhodnutí'!$A84,0),"
","B.Ú. ",IF(OFFSET(Zdroj!J$16,'k rozhodnutí'!$A84,0)="","","Anonymizováno")),CONCATENATE("Okres:","
",OFFSET(Zdroj!BP$16,'k rozhodnutí'!$A84,0),"
","Právní forma","
",OFFSET(Zdroj!H$16,'k rozhodnutí'!$A84,0),"
",IF(OFFSET(Zdroj!I$16,'k rozhodnutí'!$A84,0)="","","IČO: "),OFFSET(Zdroj!I$16,'k rozhodnutí'!$A84,0),"
","B.Ú. ",OFFSET(Zdroj!J$16,'k rozhodnutí'!$A84,0))))</f>
        <v>Okres:
Šumperk
Právní forma
Společnost s ručením omezeným
IČO: 29386004
B.Ú. 2456551379/0800</v>
      </c>
      <c r="D86" s="4" t="str">
        <f ca="1">IF($B85="","",OFFSET(Zdroj!O$16,'k rozhodnutí'!$A84,0))</f>
        <v>Projekt je zaměřen na rozšíření služeb a to zejména na otevírací dobu TIC v letní turistické sezóně a také na tvorbu materiálů propagující turistické cíle ve městě Mohelnice a okolí.</v>
      </c>
      <c r="E86" s="289"/>
      <c r="F86" s="187"/>
      <c r="G86" s="291"/>
      <c r="H86" s="290"/>
      <c r="I86" s="284"/>
      <c r="J86" s="284"/>
      <c r="K86" s="284"/>
      <c r="L86" s="282"/>
      <c r="M86" s="283"/>
      <c r="N86" s="284"/>
      <c r="O86" s="278"/>
      <c r="P86" s="305"/>
    </row>
    <row r="87" spans="1:16" s="2" customFormat="1" ht="75" x14ac:dyDescent="0.25">
      <c r="A87" s="130">
        <f>ROW()/3-1</f>
        <v>28</v>
      </c>
      <c r="B87" s="288"/>
      <c r="C87" s="52" t="str">
        <f ca="1">IF($B85="","",IF(Zdroj!$AQ$9="ano",IF(OFFSET(Zdroj!M$16,'k rozhodnutí'!$A84,0)="","","Anonymizováno"),IF(OFFSET(Zdroj!M$16,'k rozhodnutí'!$A84,0)="","",OFFSET(Zdroj!M$16,'k rozhodnutí'!$A84,0))))</f>
        <v>Aleš Heidenreich</v>
      </c>
      <c r="D87" s="4" t="str">
        <f ca="1">IF($B85="","",CONCATENATE("Dotace bude použita na:","
",OFFSET(Zdroj!P$16,'k rozhodnutí'!$A84,0)))</f>
        <v>Dotace bude použita na:
Z projektu uhradíme náklady vynaložené na rozšíření otevírací doby  a nové propagační materiály propagující turistické cíle.</v>
      </c>
      <c r="E87" s="289"/>
      <c r="F87" s="186" t="str">
        <f ca="1">IF($B85="","",OFFSET(Zdroj!V$16,'k rozhodnutí'!$A84,0))</f>
        <v>9/2022</v>
      </c>
      <c r="G87" s="88">
        <f ca="1">IF($B85="","",OFFSET(Zdroj!BM$16,'k rozhodnutí'!$A84,0))</f>
        <v>1</v>
      </c>
      <c r="H87" s="290"/>
      <c r="I87" s="284"/>
      <c r="J87" s="284"/>
      <c r="K87" s="284"/>
      <c r="L87" s="282"/>
      <c r="M87" s="283"/>
      <c r="N87" s="284"/>
      <c r="O87" s="278"/>
      <c r="P87" s="305"/>
    </row>
    <row r="88" spans="1:16" s="2" customFormat="1" ht="60" x14ac:dyDescent="0.25">
      <c r="A88" s="130"/>
      <c r="B88" s="288">
        <f ca="1">IF(OFFSET(Zdroj!$B$16,A87,0)&gt;0,OFFSET(Zdroj!$B$16,A87,0)+0,"")</f>
        <v>3</v>
      </c>
      <c r="C88" s="51" t="str">
        <f ca="1">IF($B88="","",IF(Zdroj!$AQ$9="ano",CONCATENATE(OFFSET(Zdroj!C$16,'k rozhodnutí'!$A87,0),"
","Anonymizováno","
",OFFSET(Zdroj!E$16,'k rozhodnutí'!$A87,0),"
",OFFSET(Zdroj!F$16,'k rozhodnutí'!$A87,0)),CONCATENATE(OFFSET(Zdroj!C$16,'k rozhodnutí'!$A87,0),"
",OFFSET(Zdroj!D$16,'k rozhodnutí'!$A87,0),"
",OFFSET(Zdroj!E$16,'k rozhodnutí'!$A87,0),"
",OFFSET(Zdroj!F$16,'k rozhodnutí'!$A87,0))))</f>
        <v>Město Štíty
nám. Míru 55
Štíty
78991</v>
      </c>
      <c r="D88" s="23" t="str">
        <f ca="1">IF($B88="","",OFFSET(Zdroj!N$16,'k rozhodnutí'!$A87,0))</f>
        <v>Zvýšení informovanosti turistů na Štítecku</v>
      </c>
      <c r="E88" s="289">
        <f ca="1">IF($B88="","",OFFSET(Zdroj!T$16,'k rozhodnutí'!$A87,0))</f>
        <v>34000</v>
      </c>
      <c r="F88" s="186" t="str">
        <f ca="1">IF($B88="","",OFFSET(Zdroj!U$16,'k rozhodnutí'!$A87,0))</f>
        <v>3/2022</v>
      </c>
      <c r="G88" s="291">
        <f ca="1">IF($B88="","",OFFSET(Zdroj!W$16,'k rozhodnutí'!$A87,0))</f>
        <v>34000</v>
      </c>
      <c r="H88" s="290" t="str">
        <f ca="1">IF($B88="","",OFFSET(Zdroj!Y$16,'k rozhodnutí'!$A87,0))</f>
        <v>30.09.2022</v>
      </c>
      <c r="I88" s="284">
        <f ca="1">IF($B88="","",OFFSET(Zdroj!BG$16,'k rozhodnutí'!$A87,0))</f>
        <v>18</v>
      </c>
      <c r="J88" s="284" cm="1">
        <f t="array" aca="1" ref="J88" ca="1">IF($B88="","",SUM('k rozhodnutí detailní'!J88:J90+'k rozhodnutí detailní'!K88:K90))</f>
        <v>27</v>
      </c>
      <c r="K88" s="284" t="str">
        <f ca="1">IF($B88="","",'k rozhodnutí detailní'!L89)</f>
        <v>45 z 100</v>
      </c>
      <c r="L88" s="282">
        <f ca="1">IF($B88="","",'k rozhodnutí detailní'!M89)</f>
        <v>1.25</v>
      </c>
      <c r="M88" s="283">
        <f ca="1">IF(B88="","",'k rozhodnutí detailní'!N88)</f>
        <v>15000</v>
      </c>
      <c r="N88" s="284" t="str">
        <f ca="1">IF($B88="","",OFFSET(Zdroj!Z$16,'k rozhodnutí'!$A87,0))</f>
        <v>neinv.</v>
      </c>
      <c r="O88" s="278" t="s">
        <v>815</v>
      </c>
      <c r="P88" s="306"/>
    </row>
    <row r="89" spans="1:16" s="2" customFormat="1" ht="105" x14ac:dyDescent="0.25">
      <c r="A89" s="130"/>
      <c r="B89" s="288"/>
      <c r="C89" s="51" t="str">
        <f ca="1">IF($B88="","",IF(Zdroj!$AQ$9="ano",CONCATENATE("Okres:","
",OFFSET(Zdroj!BP$16,'k rozhodnutí'!$A87,0),"
","Právní forma","
",OFFSET(Zdroj!H$16,'k rozhodnutí'!$A87,0),"
",IF(OFFSET(Zdroj!I$16,'k rozhodnutí'!$A87,0)="","","IČO: "),OFFSET(Zdroj!I$16,'k rozhodnutí'!$A87,0),"
","B.Ú. ",IF(OFFSET(Zdroj!J$16,'k rozhodnutí'!$A87,0)="","","Anonymizováno")),CONCATENATE("Okres:","
",OFFSET(Zdroj!BP$16,'k rozhodnutí'!$A87,0),"
","Právní forma","
",OFFSET(Zdroj!H$16,'k rozhodnutí'!$A87,0),"
",IF(OFFSET(Zdroj!I$16,'k rozhodnutí'!$A87,0)="","","IČO: "),OFFSET(Zdroj!I$16,'k rozhodnutí'!$A87,0),"
","B.Ú. ",OFFSET(Zdroj!J$16,'k rozhodnutí'!$A87,0))))</f>
        <v>Okres:
Šumperk
Právní forma
Obec, městská část hlavního města Prahy
IČO: 00303453
B.Ú. 1905698399/0800</v>
      </c>
      <c r="D89" s="4" t="str">
        <f ca="1">IF($B88="","",OFFSET(Zdroj!O$16,'k rozhodnutí'!$A87,0))</f>
        <v>Tvorba materiálů</v>
      </c>
      <c r="E89" s="289"/>
      <c r="F89" s="187"/>
      <c r="G89" s="291"/>
      <c r="H89" s="290"/>
      <c r="I89" s="284"/>
      <c r="J89" s="284"/>
      <c r="K89" s="284"/>
      <c r="L89" s="282"/>
      <c r="M89" s="283"/>
      <c r="N89" s="284"/>
      <c r="O89" s="278"/>
      <c r="P89" s="306"/>
    </row>
    <row r="90" spans="1:16" s="2" customFormat="1" ht="30" x14ac:dyDescent="0.25">
      <c r="A90" s="130">
        <f>ROW()/3-1</f>
        <v>29</v>
      </c>
      <c r="B90" s="288"/>
      <c r="C90" s="52" t="str">
        <f ca="1">IF($B88="","",IF(Zdroj!$AQ$9="ano",IF(OFFSET(Zdroj!M$16,'k rozhodnutí'!$A87,0)="","","Anonymizováno"),IF(OFFSET(Zdroj!M$16,'k rozhodnutí'!$A87,0)="","",OFFSET(Zdroj!M$16,'k rozhodnutí'!$A87,0))))</f>
        <v>Jiří Vogel</v>
      </c>
      <c r="D90" s="4" t="str">
        <f ca="1">IF($B88="","",CONCATENATE("Dotace bude použita na:","
",OFFSET(Zdroj!P$16,'k rozhodnutí'!$A87,0)))</f>
        <v>Dotace bude použita na:
Tvorba informačních materiálů</v>
      </c>
      <c r="E90" s="289"/>
      <c r="F90" s="186" t="str">
        <f ca="1">IF($B88="","",OFFSET(Zdroj!V$16,'k rozhodnutí'!$A87,0))</f>
        <v>7/2022</v>
      </c>
      <c r="G90" s="88">
        <f ca="1">IF($B88="","",OFFSET(Zdroj!BM$16,'k rozhodnutí'!$A87,0))</f>
        <v>1</v>
      </c>
      <c r="H90" s="290"/>
      <c r="I90" s="284"/>
      <c r="J90" s="284"/>
      <c r="K90" s="284"/>
      <c r="L90" s="282"/>
      <c r="M90" s="283"/>
      <c r="N90" s="284"/>
      <c r="O90" s="278"/>
      <c r="P90" s="306"/>
    </row>
    <row r="91" spans="1:16" s="2" customFormat="1" x14ac:dyDescent="0.25">
      <c r="A91" s="130"/>
      <c r="B91" s="288" t="str">
        <f ca="1">IF(OFFSET(Zdroj!$B$16,A90,0)&gt;0,OFFSET(Zdroj!$B$16,A90,0)+0,"")</f>
        <v/>
      </c>
      <c r="C91" s="51" t="str">
        <f ca="1">IF($B91="","",IF(Zdroj!$AQ$9="ano",CONCATENATE(OFFSET(Zdroj!C$16,'k rozhodnutí'!$A90,0),"
","Anonymizováno","
",OFFSET(Zdroj!E$16,'k rozhodnutí'!$A90,0),"
",OFFSET(Zdroj!F$16,'k rozhodnutí'!$A90,0)),CONCATENATE(OFFSET(Zdroj!C$16,'k rozhodnutí'!$A90,0),"
",OFFSET(Zdroj!D$16,'k rozhodnutí'!$A90,0),"
",OFFSET(Zdroj!E$16,'k rozhodnutí'!$A90,0),"
",OFFSET(Zdroj!F$16,'k rozhodnutí'!$A90,0))))</f>
        <v/>
      </c>
      <c r="D91" s="23" t="str">
        <f ca="1">IF($B91="","",OFFSET(Zdroj!N$16,'k rozhodnutí'!$A90,0))</f>
        <v/>
      </c>
      <c r="E91" s="289" t="str">
        <f ca="1">IF($B91="","",OFFSET(Zdroj!T$16,'k rozhodnutí'!$A90,0))</f>
        <v/>
      </c>
      <c r="F91" s="186" t="str">
        <f ca="1">IF($B91="","",OFFSET(Zdroj!U$16,'k rozhodnutí'!$A90,0))</f>
        <v/>
      </c>
      <c r="G91" s="291" t="str">
        <f ca="1">IF($B91="","",OFFSET(Zdroj!W$16,'k rozhodnutí'!$A90,0))</f>
        <v/>
      </c>
      <c r="H91" s="290" t="str">
        <f ca="1">IF($B91="","",OFFSET(Zdroj!Y$16,'k rozhodnutí'!$A90,0))</f>
        <v/>
      </c>
      <c r="I91" s="284" t="str">
        <f ca="1">IF($B91="","",OFFSET(Zdroj!BG$16,'k rozhodnutí'!$A90,0))</f>
        <v/>
      </c>
      <c r="J91" s="284" t="str" cm="1">
        <f t="array" aca="1" ref="J91" ca="1">IF($B91="","",SUM('k rozhodnutí detailní'!J91:J93+'k rozhodnutí detailní'!K91:K93))</f>
        <v/>
      </c>
      <c r="K91" s="284" t="str">
        <f ca="1">IF($B91="","",'k rozhodnutí detailní'!L92)</f>
        <v/>
      </c>
      <c r="L91" s="282" t="str">
        <f ca="1">IF($B91="","",'k rozhodnutí detailní'!M92)</f>
        <v/>
      </c>
      <c r="M91" s="283" t="str">
        <f ca="1">IF(B91="","",'k rozhodnutí detailní'!N91)</f>
        <v/>
      </c>
      <c r="N91" s="284" t="str">
        <f ca="1">IF($B91="","",OFFSET(Zdroj!Z$16,'k rozhodnutí'!$A90,0))</f>
        <v/>
      </c>
    </row>
    <row r="92" spans="1:16" s="2" customFormat="1" x14ac:dyDescent="0.25">
      <c r="A92" s="130"/>
      <c r="B92" s="288"/>
      <c r="C92" s="51" t="str">
        <f ca="1">IF($B91="","",IF(Zdroj!$AQ$9="ano",CONCATENATE("Okres:","
",OFFSET(Zdroj!BP$16,'k rozhodnutí'!$A90,0),"
","Právní forma","
",OFFSET(Zdroj!H$16,'k rozhodnutí'!$A90,0),"
",IF(OFFSET(Zdroj!I$16,'k rozhodnutí'!$A90,0)="","","IČO: "),OFFSET(Zdroj!I$16,'k rozhodnutí'!$A90,0),"
","B.Ú. ",IF(OFFSET(Zdroj!J$16,'k rozhodnutí'!$A90,0)="","","Anonymizováno")),CONCATENATE("Okres:","
",OFFSET(Zdroj!BP$16,'k rozhodnutí'!$A90,0),"
","Právní forma","
",OFFSET(Zdroj!H$16,'k rozhodnutí'!$A90,0),"
",IF(OFFSET(Zdroj!I$16,'k rozhodnutí'!$A90,0)="","","IČO: "),OFFSET(Zdroj!I$16,'k rozhodnutí'!$A90,0),"
","B.Ú. ",OFFSET(Zdroj!J$16,'k rozhodnutí'!$A90,0))))</f>
        <v/>
      </c>
      <c r="D92" s="4" t="str">
        <f ca="1">IF($B91="","",OFFSET(Zdroj!O$16,'k rozhodnutí'!$A90,0))</f>
        <v/>
      </c>
      <c r="E92" s="289"/>
      <c r="F92" s="187"/>
      <c r="G92" s="291"/>
      <c r="H92" s="290"/>
      <c r="I92" s="284"/>
      <c r="J92" s="284"/>
      <c r="K92" s="284"/>
      <c r="L92" s="282"/>
      <c r="M92" s="283"/>
      <c r="N92" s="284"/>
    </row>
    <row r="93" spans="1:16" s="2" customFormat="1" x14ac:dyDescent="0.25">
      <c r="A93" s="130">
        <f>ROW()/3-1</f>
        <v>30</v>
      </c>
      <c r="B93" s="288"/>
      <c r="C93" s="52" t="str">
        <f ca="1">IF($B91="","",IF(Zdroj!$AQ$9="ano",IF(OFFSET(Zdroj!M$16,'k rozhodnutí'!$A90,0)="","","Anonymizováno"),IF(OFFSET(Zdroj!M$16,'k rozhodnutí'!$A90,0)="","",OFFSET(Zdroj!M$16,'k rozhodnutí'!$A90,0))))</f>
        <v/>
      </c>
      <c r="D93" s="4" t="str">
        <f ca="1">IF($B91="","",CONCATENATE("Dotace bude použita na:","
",OFFSET(Zdroj!P$16,'k rozhodnutí'!$A90,0)))</f>
        <v/>
      </c>
      <c r="E93" s="289"/>
      <c r="F93" s="186" t="str">
        <f ca="1">IF($B91="","",OFFSET(Zdroj!V$16,'k rozhodnutí'!$A90,0))</f>
        <v/>
      </c>
      <c r="G93" s="88" t="str">
        <f ca="1">IF($B91="","",OFFSET(Zdroj!BM$16,'k rozhodnutí'!$A90,0))</f>
        <v/>
      </c>
      <c r="H93" s="290"/>
      <c r="I93" s="284"/>
      <c r="J93" s="284"/>
      <c r="K93" s="284"/>
      <c r="L93" s="282"/>
      <c r="M93" s="283"/>
      <c r="N93" s="284"/>
    </row>
    <row r="94" spans="1:16" s="2" customFormat="1" x14ac:dyDescent="0.25">
      <c r="A94" s="130"/>
      <c r="B94" s="288" t="str">
        <f ca="1">IF(OFFSET(Zdroj!$B$16,A93,0)&gt;0,OFFSET(Zdroj!$B$16,A93,0)+0,"")</f>
        <v/>
      </c>
      <c r="C94" s="51" t="str">
        <f ca="1">IF($B94="","",IF(Zdroj!$AQ$9="ano",CONCATENATE(OFFSET(Zdroj!C$16,'k rozhodnutí'!$A93,0),"
","Anonymizováno","
",OFFSET(Zdroj!E$16,'k rozhodnutí'!$A93,0),"
",OFFSET(Zdroj!F$16,'k rozhodnutí'!$A93,0)),CONCATENATE(OFFSET(Zdroj!C$16,'k rozhodnutí'!$A93,0),"
",OFFSET(Zdroj!D$16,'k rozhodnutí'!$A93,0),"
",OFFSET(Zdroj!E$16,'k rozhodnutí'!$A93,0),"
",OFFSET(Zdroj!F$16,'k rozhodnutí'!$A93,0))))</f>
        <v/>
      </c>
      <c r="D94" s="23" t="str">
        <f ca="1">IF($B94="","",OFFSET(Zdroj!N$16,'k rozhodnutí'!$A93,0))</f>
        <v/>
      </c>
      <c r="E94" s="289" t="str">
        <f ca="1">IF($B94="","",OFFSET(Zdroj!T$16,'k rozhodnutí'!$A93,0))</f>
        <v/>
      </c>
      <c r="F94" s="186" t="str">
        <f ca="1">IF($B94="","",OFFSET(Zdroj!U$16,'k rozhodnutí'!$A93,0))</f>
        <v/>
      </c>
      <c r="G94" s="291" t="str">
        <f ca="1">IF($B94="","",OFFSET(Zdroj!W$16,'k rozhodnutí'!$A93,0))</f>
        <v/>
      </c>
      <c r="H94" s="290" t="str">
        <f ca="1">IF($B94="","",OFFSET(Zdroj!Y$16,'k rozhodnutí'!$A93,0))</f>
        <v/>
      </c>
      <c r="I94" s="284" t="str">
        <f ca="1">IF($B94="","",OFFSET(Zdroj!BG$16,'k rozhodnutí'!$A93,0))</f>
        <v/>
      </c>
      <c r="J94" s="284" t="str" cm="1">
        <f t="array" aca="1" ref="J94" ca="1">IF($B94="","",SUM('k rozhodnutí detailní'!J94:J96+'k rozhodnutí detailní'!K94:K96))</f>
        <v/>
      </c>
      <c r="K94" s="284" t="str">
        <f ca="1">IF($B94="","",'k rozhodnutí detailní'!L95)</f>
        <v/>
      </c>
      <c r="L94" s="282" t="str">
        <f ca="1">IF($B94="","",'k rozhodnutí detailní'!M95)</f>
        <v/>
      </c>
      <c r="M94" s="283" t="str">
        <f ca="1">IF(B94="","",'k rozhodnutí detailní'!N94)</f>
        <v/>
      </c>
      <c r="N94" s="284" t="str">
        <f ca="1">IF($B94="","",OFFSET(Zdroj!Z$16,'k rozhodnutí'!$A93,0))</f>
        <v/>
      </c>
    </row>
    <row r="95" spans="1:16" s="2" customFormat="1" x14ac:dyDescent="0.25">
      <c r="A95" s="130"/>
      <c r="B95" s="288"/>
      <c r="C95" s="51" t="str">
        <f ca="1">IF($B94="","",IF(Zdroj!$AQ$9="ano",CONCATENATE("Okres:","
",OFFSET(Zdroj!BP$16,'k rozhodnutí'!$A93,0),"
","Právní forma","
",OFFSET(Zdroj!H$16,'k rozhodnutí'!$A93,0),"
",IF(OFFSET(Zdroj!I$16,'k rozhodnutí'!$A93,0)="","","IČO: "),OFFSET(Zdroj!I$16,'k rozhodnutí'!$A93,0),"
","B.Ú. ",IF(OFFSET(Zdroj!J$16,'k rozhodnutí'!$A93,0)="","","Anonymizováno")),CONCATENATE("Okres:","
",OFFSET(Zdroj!BP$16,'k rozhodnutí'!$A93,0),"
","Právní forma","
",OFFSET(Zdroj!H$16,'k rozhodnutí'!$A93,0),"
",IF(OFFSET(Zdroj!I$16,'k rozhodnutí'!$A93,0)="","","IČO: "),OFFSET(Zdroj!I$16,'k rozhodnutí'!$A93,0),"
","B.Ú. ",OFFSET(Zdroj!J$16,'k rozhodnutí'!$A93,0))))</f>
        <v/>
      </c>
      <c r="D95" s="4" t="str">
        <f ca="1">IF($B94="","",OFFSET(Zdroj!O$16,'k rozhodnutí'!$A93,0))</f>
        <v/>
      </c>
      <c r="E95" s="289"/>
      <c r="F95" s="187"/>
      <c r="G95" s="291"/>
      <c r="H95" s="290"/>
      <c r="I95" s="284"/>
      <c r="J95" s="284"/>
      <c r="K95" s="284"/>
      <c r="L95" s="282"/>
      <c r="M95" s="283"/>
      <c r="N95" s="284"/>
    </row>
    <row r="96" spans="1:16" s="2" customFormat="1" x14ac:dyDescent="0.25">
      <c r="A96" s="130">
        <f>ROW()/3-1</f>
        <v>31</v>
      </c>
      <c r="B96" s="288"/>
      <c r="C96" s="52" t="str">
        <f ca="1">IF($B94="","",IF(Zdroj!$AQ$9="ano",IF(OFFSET(Zdroj!M$16,'k rozhodnutí'!$A93,0)="","","Anonymizováno"),IF(OFFSET(Zdroj!M$16,'k rozhodnutí'!$A93,0)="","",OFFSET(Zdroj!M$16,'k rozhodnutí'!$A93,0))))</f>
        <v/>
      </c>
      <c r="D96" s="4" t="str">
        <f ca="1">IF($B94="","",CONCATENATE("Dotace bude použita na:","
",OFFSET(Zdroj!P$16,'k rozhodnutí'!$A93,0)))</f>
        <v/>
      </c>
      <c r="E96" s="289"/>
      <c r="F96" s="186" t="str">
        <f ca="1">IF($B94="","",OFFSET(Zdroj!V$16,'k rozhodnutí'!$A93,0))</f>
        <v/>
      </c>
      <c r="G96" s="88" t="str">
        <f ca="1">IF($B94="","",OFFSET(Zdroj!BM$16,'k rozhodnutí'!$A93,0))</f>
        <v/>
      </c>
      <c r="H96" s="290"/>
      <c r="I96" s="284"/>
      <c r="J96" s="284"/>
      <c r="K96" s="284"/>
      <c r="L96" s="282"/>
      <c r="M96" s="283"/>
      <c r="N96" s="284"/>
    </row>
    <row r="97" spans="1:14" s="2" customFormat="1" x14ac:dyDescent="0.25">
      <c r="A97" s="130"/>
      <c r="B97" s="288" t="str">
        <f ca="1">IF(OFFSET(Zdroj!$B$16,A96,0)&gt;0,OFFSET(Zdroj!$B$16,A96,0)+0,"")</f>
        <v/>
      </c>
      <c r="C97" s="51" t="str">
        <f ca="1">IF($B97="","",IF(Zdroj!$AQ$9="ano",CONCATENATE(OFFSET(Zdroj!C$16,'k rozhodnutí'!$A96,0),"
","Anonymizováno","
",OFFSET(Zdroj!E$16,'k rozhodnutí'!$A96,0),"
",OFFSET(Zdroj!F$16,'k rozhodnutí'!$A96,0)),CONCATENATE(OFFSET(Zdroj!C$16,'k rozhodnutí'!$A96,0),"
",OFFSET(Zdroj!D$16,'k rozhodnutí'!$A96,0),"
",OFFSET(Zdroj!E$16,'k rozhodnutí'!$A96,0),"
",OFFSET(Zdroj!F$16,'k rozhodnutí'!$A96,0))))</f>
        <v/>
      </c>
      <c r="D97" s="23" t="str">
        <f ca="1">IF($B97="","",OFFSET(Zdroj!N$16,'k rozhodnutí'!$A96,0))</f>
        <v/>
      </c>
      <c r="E97" s="289" t="str">
        <f ca="1">IF($B97="","",OFFSET(Zdroj!T$16,'k rozhodnutí'!$A96,0))</f>
        <v/>
      </c>
      <c r="F97" s="186" t="str">
        <f ca="1">IF($B97="","",OFFSET(Zdroj!U$16,'k rozhodnutí'!$A96,0))</f>
        <v/>
      </c>
      <c r="G97" s="291" t="str">
        <f ca="1">IF($B97="","",OFFSET(Zdroj!W$16,'k rozhodnutí'!$A96,0))</f>
        <v/>
      </c>
      <c r="H97" s="290" t="str">
        <f ca="1">IF($B97="","",OFFSET(Zdroj!Y$16,'k rozhodnutí'!$A96,0))</f>
        <v/>
      </c>
      <c r="I97" s="284" t="str">
        <f ca="1">IF($B97="","",OFFSET(Zdroj!BG$16,'k rozhodnutí'!$A96,0))</f>
        <v/>
      </c>
      <c r="J97" s="284" t="str" cm="1">
        <f t="array" aca="1" ref="J97" ca="1">IF($B97="","",SUM('k rozhodnutí detailní'!J97:J99+'k rozhodnutí detailní'!K97:K99))</f>
        <v/>
      </c>
      <c r="K97" s="284" t="str">
        <f ca="1">IF($B97="","",'k rozhodnutí detailní'!L98)</f>
        <v/>
      </c>
      <c r="L97" s="282" t="str">
        <f ca="1">IF($B97="","",'k rozhodnutí detailní'!M98)</f>
        <v/>
      </c>
      <c r="M97" s="283" t="str">
        <f ca="1">IF(B97="","",'k rozhodnutí detailní'!N97)</f>
        <v/>
      </c>
      <c r="N97" s="284" t="str">
        <f ca="1">IF($B97="","",OFFSET(Zdroj!Z$16,'k rozhodnutí'!$A96,0))</f>
        <v/>
      </c>
    </row>
    <row r="98" spans="1:14" s="2" customFormat="1" x14ac:dyDescent="0.25">
      <c r="A98" s="130"/>
      <c r="B98" s="288"/>
      <c r="C98" s="51" t="str">
        <f ca="1">IF($B97="","",IF(Zdroj!$AQ$9="ano",CONCATENATE("Okres:","
",OFFSET(Zdroj!BP$16,'k rozhodnutí'!$A96,0),"
","Právní forma","
",OFFSET(Zdroj!H$16,'k rozhodnutí'!$A96,0),"
",IF(OFFSET(Zdroj!I$16,'k rozhodnutí'!$A96,0)="","","IČO: "),OFFSET(Zdroj!I$16,'k rozhodnutí'!$A96,0),"
","B.Ú. ",IF(OFFSET(Zdroj!J$16,'k rozhodnutí'!$A96,0)="","","Anonymizováno")),CONCATENATE("Okres:","
",OFFSET(Zdroj!BP$16,'k rozhodnutí'!$A96,0),"
","Právní forma","
",OFFSET(Zdroj!H$16,'k rozhodnutí'!$A96,0),"
",IF(OFFSET(Zdroj!I$16,'k rozhodnutí'!$A96,0)="","","IČO: "),OFFSET(Zdroj!I$16,'k rozhodnutí'!$A96,0),"
","B.Ú. ",OFFSET(Zdroj!J$16,'k rozhodnutí'!$A96,0))))</f>
        <v/>
      </c>
      <c r="D98" s="4" t="str">
        <f ca="1">IF($B97="","",OFFSET(Zdroj!O$16,'k rozhodnutí'!$A96,0))</f>
        <v/>
      </c>
      <c r="E98" s="289"/>
      <c r="F98" s="187"/>
      <c r="G98" s="291"/>
      <c r="H98" s="290"/>
      <c r="I98" s="284"/>
      <c r="J98" s="284"/>
      <c r="K98" s="284"/>
      <c r="L98" s="282"/>
      <c r="M98" s="283"/>
      <c r="N98" s="284"/>
    </row>
    <row r="99" spans="1:14" s="2" customFormat="1" x14ac:dyDescent="0.25">
      <c r="A99" s="130">
        <f>ROW()/3-1</f>
        <v>32</v>
      </c>
      <c r="B99" s="288"/>
      <c r="C99" s="52" t="str">
        <f ca="1">IF($B97="","",IF(Zdroj!$AQ$9="ano",IF(OFFSET(Zdroj!M$16,'k rozhodnutí'!$A96,0)="","","Anonymizováno"),IF(OFFSET(Zdroj!M$16,'k rozhodnutí'!$A96,0)="","",OFFSET(Zdroj!M$16,'k rozhodnutí'!$A96,0))))</f>
        <v/>
      </c>
      <c r="D99" s="4" t="str">
        <f ca="1">IF($B97="","",CONCATENATE("Dotace bude použita na:","
",OFFSET(Zdroj!P$16,'k rozhodnutí'!$A96,0)))</f>
        <v/>
      </c>
      <c r="E99" s="289"/>
      <c r="F99" s="186" t="str">
        <f ca="1">IF($B97="","",OFFSET(Zdroj!V$16,'k rozhodnutí'!$A96,0))</f>
        <v/>
      </c>
      <c r="G99" s="88" t="str">
        <f ca="1">IF($B97="","",OFFSET(Zdroj!BM$16,'k rozhodnutí'!$A96,0))</f>
        <v/>
      </c>
      <c r="H99" s="290"/>
      <c r="I99" s="284"/>
      <c r="J99" s="284"/>
      <c r="K99" s="284"/>
      <c r="L99" s="282"/>
      <c r="M99" s="283"/>
      <c r="N99" s="284"/>
    </row>
    <row r="100" spans="1:14" s="2" customFormat="1" x14ac:dyDescent="0.25">
      <c r="A100" s="130"/>
      <c r="B100" s="288" t="str">
        <f ca="1">IF(OFFSET(Zdroj!$B$16,A99,0)&gt;0,OFFSET(Zdroj!$B$16,A99,0)+0,"")</f>
        <v/>
      </c>
      <c r="C100" s="51" t="str">
        <f ca="1">IF($B100="","",IF(Zdroj!$AQ$9="ano",CONCATENATE(OFFSET(Zdroj!C$16,'k rozhodnutí'!$A99,0),"
","Anonymizováno","
",OFFSET(Zdroj!E$16,'k rozhodnutí'!$A99,0),"
",OFFSET(Zdroj!F$16,'k rozhodnutí'!$A99,0)),CONCATENATE(OFFSET(Zdroj!C$16,'k rozhodnutí'!$A99,0),"
",OFFSET(Zdroj!D$16,'k rozhodnutí'!$A99,0),"
",OFFSET(Zdroj!E$16,'k rozhodnutí'!$A99,0),"
",OFFSET(Zdroj!F$16,'k rozhodnutí'!$A99,0))))</f>
        <v/>
      </c>
      <c r="D100" s="23" t="str">
        <f ca="1">IF($B100="","",OFFSET(Zdroj!N$16,'k rozhodnutí'!$A99,0))</f>
        <v/>
      </c>
      <c r="E100" s="289" t="str">
        <f ca="1">IF($B100="","",OFFSET(Zdroj!T$16,'k rozhodnutí'!$A99,0))</f>
        <v/>
      </c>
      <c r="F100" s="186" t="str">
        <f ca="1">IF($B100="","",OFFSET(Zdroj!U$16,'k rozhodnutí'!$A99,0))</f>
        <v/>
      </c>
      <c r="G100" s="291" t="str">
        <f ca="1">IF($B100="","",OFFSET(Zdroj!W$16,'k rozhodnutí'!$A99,0))</f>
        <v/>
      </c>
      <c r="H100" s="290" t="str">
        <f ca="1">IF($B100="","",OFFSET(Zdroj!Y$16,'k rozhodnutí'!$A99,0))</f>
        <v/>
      </c>
      <c r="I100" s="284" t="str">
        <f ca="1">IF($B100="","",OFFSET(Zdroj!BG$16,'k rozhodnutí'!$A99,0))</f>
        <v/>
      </c>
      <c r="J100" s="284" t="str" cm="1">
        <f t="array" aca="1" ref="J100" ca="1">IF($B100="","",SUM('k rozhodnutí detailní'!J100:J102+'k rozhodnutí detailní'!K100:K102))</f>
        <v/>
      </c>
      <c r="K100" s="284" t="str">
        <f ca="1">IF($B100="","",'k rozhodnutí detailní'!L101)</f>
        <v/>
      </c>
      <c r="L100" s="282" t="str">
        <f ca="1">IF($B100="","",'k rozhodnutí detailní'!M101)</f>
        <v/>
      </c>
      <c r="M100" s="283" t="str">
        <f ca="1">IF(B100="","",'k rozhodnutí detailní'!N100)</f>
        <v/>
      </c>
      <c r="N100" s="284" t="str">
        <f ca="1">IF($B100="","",OFFSET(Zdroj!Z$16,'k rozhodnutí'!$A99,0))</f>
        <v/>
      </c>
    </row>
    <row r="101" spans="1:14" s="2" customFormat="1" x14ac:dyDescent="0.25">
      <c r="A101" s="130"/>
      <c r="B101" s="288"/>
      <c r="C101" s="51" t="str">
        <f ca="1">IF($B100="","",IF(Zdroj!$AQ$9="ano",CONCATENATE("Okres:","
",OFFSET(Zdroj!BP$16,'k rozhodnutí'!$A99,0),"
","Právní forma","
",OFFSET(Zdroj!H$16,'k rozhodnutí'!$A99,0),"
",IF(OFFSET(Zdroj!I$16,'k rozhodnutí'!$A99,0)="","","IČO: "),OFFSET(Zdroj!I$16,'k rozhodnutí'!$A99,0),"
","B.Ú. ",IF(OFFSET(Zdroj!J$16,'k rozhodnutí'!$A99,0)="","","Anonymizováno")),CONCATENATE("Okres:","
",OFFSET(Zdroj!BP$16,'k rozhodnutí'!$A99,0),"
","Právní forma","
",OFFSET(Zdroj!H$16,'k rozhodnutí'!$A99,0),"
",IF(OFFSET(Zdroj!I$16,'k rozhodnutí'!$A99,0)="","","IČO: "),OFFSET(Zdroj!I$16,'k rozhodnutí'!$A99,0),"
","B.Ú. ",OFFSET(Zdroj!J$16,'k rozhodnutí'!$A99,0))))</f>
        <v/>
      </c>
      <c r="D101" s="4" t="str">
        <f ca="1">IF($B100="","",OFFSET(Zdroj!O$16,'k rozhodnutí'!$A99,0))</f>
        <v/>
      </c>
      <c r="E101" s="289"/>
      <c r="F101" s="187"/>
      <c r="G101" s="291"/>
      <c r="H101" s="290"/>
      <c r="I101" s="284"/>
      <c r="J101" s="284"/>
      <c r="K101" s="284"/>
      <c r="L101" s="282"/>
      <c r="M101" s="283"/>
      <c r="N101" s="284"/>
    </row>
    <row r="102" spans="1:14" s="2" customFormat="1" x14ac:dyDescent="0.25">
      <c r="A102" s="130">
        <f>ROW()/3-1</f>
        <v>33</v>
      </c>
      <c r="B102" s="288"/>
      <c r="C102" s="52" t="str">
        <f ca="1">IF($B100="","",IF(Zdroj!$AQ$9="ano",IF(OFFSET(Zdroj!M$16,'k rozhodnutí'!$A99,0)="","","Anonymizováno"),IF(OFFSET(Zdroj!M$16,'k rozhodnutí'!$A99,0)="","",OFFSET(Zdroj!M$16,'k rozhodnutí'!$A99,0))))</f>
        <v/>
      </c>
      <c r="D102" s="4" t="str">
        <f ca="1">IF($B100="","",CONCATENATE("Dotace bude použita na:","
",OFFSET(Zdroj!P$16,'k rozhodnutí'!$A99,0)))</f>
        <v/>
      </c>
      <c r="E102" s="289"/>
      <c r="F102" s="186" t="str">
        <f ca="1">IF($B100="","",OFFSET(Zdroj!V$16,'k rozhodnutí'!$A99,0))</f>
        <v/>
      </c>
      <c r="G102" s="88" t="str">
        <f ca="1">IF($B100="","",OFFSET(Zdroj!BM$16,'k rozhodnutí'!$A99,0))</f>
        <v/>
      </c>
      <c r="H102" s="290"/>
      <c r="I102" s="284"/>
      <c r="J102" s="284"/>
      <c r="K102" s="284"/>
      <c r="L102" s="282"/>
      <c r="M102" s="283"/>
      <c r="N102" s="284"/>
    </row>
    <row r="103" spans="1:14" s="2" customFormat="1" x14ac:dyDescent="0.25">
      <c r="A103" s="130"/>
      <c r="B103" s="288" t="str">
        <f ca="1">IF(OFFSET(Zdroj!$B$16,A102,0)&gt;0,OFFSET(Zdroj!$B$16,A102,0)+0,"")</f>
        <v/>
      </c>
      <c r="C103" s="51" t="str">
        <f ca="1">IF($B103="","",IF(Zdroj!$AQ$9="ano",CONCATENATE(OFFSET(Zdroj!C$16,'k rozhodnutí'!$A102,0),"
","Anonymizováno","
",OFFSET(Zdroj!E$16,'k rozhodnutí'!$A102,0),"
",OFFSET(Zdroj!F$16,'k rozhodnutí'!$A102,0)),CONCATENATE(OFFSET(Zdroj!C$16,'k rozhodnutí'!$A102,0),"
",OFFSET(Zdroj!D$16,'k rozhodnutí'!$A102,0),"
",OFFSET(Zdroj!E$16,'k rozhodnutí'!$A102,0),"
",OFFSET(Zdroj!F$16,'k rozhodnutí'!$A102,0))))</f>
        <v/>
      </c>
      <c r="D103" s="23" t="str">
        <f ca="1">IF($B103="","",OFFSET(Zdroj!N$16,'k rozhodnutí'!$A102,0))</f>
        <v/>
      </c>
      <c r="E103" s="289" t="str">
        <f ca="1">IF($B103="","",OFFSET(Zdroj!T$16,'k rozhodnutí'!$A102,0))</f>
        <v/>
      </c>
      <c r="F103" s="186" t="str">
        <f ca="1">IF($B103="","",OFFSET(Zdroj!U$16,'k rozhodnutí'!$A102,0))</f>
        <v/>
      </c>
      <c r="G103" s="291" t="str">
        <f ca="1">IF($B103="","",OFFSET(Zdroj!W$16,'k rozhodnutí'!$A102,0))</f>
        <v/>
      </c>
      <c r="H103" s="290" t="str">
        <f ca="1">IF($B103="","",OFFSET(Zdroj!Y$16,'k rozhodnutí'!$A102,0))</f>
        <v/>
      </c>
      <c r="I103" s="284" t="str">
        <f ca="1">IF($B103="","",OFFSET(Zdroj!BG$16,'k rozhodnutí'!$A102,0))</f>
        <v/>
      </c>
      <c r="J103" s="284" t="str" cm="1">
        <f t="array" aca="1" ref="J103" ca="1">IF($B103="","",SUM('k rozhodnutí detailní'!J103:J105+'k rozhodnutí detailní'!K103:K105))</f>
        <v/>
      </c>
      <c r="K103" s="284" t="str">
        <f ca="1">IF($B103="","",'k rozhodnutí detailní'!L104)</f>
        <v/>
      </c>
      <c r="L103" s="282" t="str">
        <f ca="1">IF($B103="","",'k rozhodnutí detailní'!M104)</f>
        <v/>
      </c>
      <c r="M103" s="283" t="str">
        <f ca="1">IF(B103="","",'k rozhodnutí detailní'!N103)</f>
        <v/>
      </c>
      <c r="N103" s="284" t="str">
        <f ca="1">IF($B103="","",OFFSET(Zdroj!Z$16,'k rozhodnutí'!$A102,0))</f>
        <v/>
      </c>
    </row>
    <row r="104" spans="1:14" s="2" customFormat="1" x14ac:dyDescent="0.25">
      <c r="A104" s="130"/>
      <c r="B104" s="288"/>
      <c r="C104" s="51" t="str">
        <f ca="1">IF($B103="","",IF(Zdroj!$AQ$9="ano",CONCATENATE("Okres:","
",OFFSET(Zdroj!BP$16,'k rozhodnutí'!$A102,0),"
","Právní forma","
",OFFSET(Zdroj!H$16,'k rozhodnutí'!$A102,0),"
",IF(OFFSET(Zdroj!I$16,'k rozhodnutí'!$A102,0)="","","IČO: "),OFFSET(Zdroj!I$16,'k rozhodnutí'!$A102,0),"
","B.Ú. ",IF(OFFSET(Zdroj!J$16,'k rozhodnutí'!$A102,0)="","","Anonymizováno")),CONCATENATE("Okres:","
",OFFSET(Zdroj!BP$16,'k rozhodnutí'!$A102,0),"
","Právní forma","
",OFFSET(Zdroj!H$16,'k rozhodnutí'!$A102,0),"
",IF(OFFSET(Zdroj!I$16,'k rozhodnutí'!$A102,0)="","","IČO: "),OFFSET(Zdroj!I$16,'k rozhodnutí'!$A102,0),"
","B.Ú. ",OFFSET(Zdroj!J$16,'k rozhodnutí'!$A102,0))))</f>
        <v/>
      </c>
      <c r="D104" s="4" t="str">
        <f ca="1">IF($B103="","",OFFSET(Zdroj!O$16,'k rozhodnutí'!$A102,0))</f>
        <v/>
      </c>
      <c r="E104" s="289"/>
      <c r="F104" s="187"/>
      <c r="G104" s="291"/>
      <c r="H104" s="290"/>
      <c r="I104" s="284"/>
      <c r="J104" s="284"/>
      <c r="K104" s="284"/>
      <c r="L104" s="282"/>
      <c r="M104" s="283"/>
      <c r="N104" s="284"/>
    </row>
    <row r="105" spans="1:14" s="2" customFormat="1" x14ac:dyDescent="0.25">
      <c r="A105" s="130">
        <f>ROW()/3-1</f>
        <v>34</v>
      </c>
      <c r="B105" s="288"/>
      <c r="C105" s="52" t="str">
        <f ca="1">IF($B103="","",IF(Zdroj!$AQ$9="ano",IF(OFFSET(Zdroj!M$16,'k rozhodnutí'!$A102,0)="","","Anonymizováno"),IF(OFFSET(Zdroj!M$16,'k rozhodnutí'!$A102,0)="","",OFFSET(Zdroj!M$16,'k rozhodnutí'!$A102,0))))</f>
        <v/>
      </c>
      <c r="D105" s="4" t="str">
        <f ca="1">IF($B103="","",CONCATENATE("Dotace bude použita na:","
",OFFSET(Zdroj!P$16,'k rozhodnutí'!$A102,0)))</f>
        <v/>
      </c>
      <c r="E105" s="289"/>
      <c r="F105" s="186" t="str">
        <f ca="1">IF($B103="","",OFFSET(Zdroj!V$16,'k rozhodnutí'!$A102,0))</f>
        <v/>
      </c>
      <c r="G105" s="88" t="str">
        <f ca="1">IF($B103="","",OFFSET(Zdroj!BM$16,'k rozhodnutí'!$A102,0))</f>
        <v/>
      </c>
      <c r="H105" s="290"/>
      <c r="I105" s="284"/>
      <c r="J105" s="284"/>
      <c r="K105" s="284"/>
      <c r="L105" s="282"/>
      <c r="M105" s="283"/>
      <c r="N105" s="284"/>
    </row>
    <row r="106" spans="1:14" s="2" customFormat="1" x14ac:dyDescent="0.25">
      <c r="A106" s="130"/>
      <c r="B106" s="288" t="str">
        <f ca="1">IF(OFFSET(Zdroj!$B$16,A105,0)&gt;0,OFFSET(Zdroj!$B$16,A105,0)+0,"")</f>
        <v/>
      </c>
      <c r="C106" s="51" t="str">
        <f ca="1">IF($B106="","",IF(Zdroj!$AQ$9="ano",CONCATENATE(OFFSET(Zdroj!C$16,'k rozhodnutí'!$A105,0),"
","Anonymizováno","
",OFFSET(Zdroj!E$16,'k rozhodnutí'!$A105,0),"
",OFFSET(Zdroj!F$16,'k rozhodnutí'!$A105,0)),CONCATENATE(OFFSET(Zdroj!C$16,'k rozhodnutí'!$A105,0),"
",OFFSET(Zdroj!D$16,'k rozhodnutí'!$A105,0),"
",OFFSET(Zdroj!E$16,'k rozhodnutí'!$A105,0),"
",OFFSET(Zdroj!F$16,'k rozhodnutí'!$A105,0))))</f>
        <v/>
      </c>
      <c r="D106" s="23" t="str">
        <f ca="1">IF($B106="","",OFFSET(Zdroj!N$16,'k rozhodnutí'!$A105,0))</f>
        <v/>
      </c>
      <c r="E106" s="289" t="str">
        <f ca="1">IF($B106="","",OFFSET(Zdroj!T$16,'k rozhodnutí'!$A105,0))</f>
        <v/>
      </c>
      <c r="F106" s="186" t="str">
        <f ca="1">IF($B106="","",OFFSET(Zdroj!U$16,'k rozhodnutí'!$A105,0))</f>
        <v/>
      </c>
      <c r="G106" s="291" t="str">
        <f ca="1">IF($B106="","",OFFSET(Zdroj!W$16,'k rozhodnutí'!$A105,0))</f>
        <v/>
      </c>
      <c r="H106" s="290" t="str">
        <f ca="1">IF($B106="","",OFFSET(Zdroj!Y$16,'k rozhodnutí'!$A105,0))</f>
        <v/>
      </c>
      <c r="I106" s="284" t="str">
        <f ca="1">IF($B106="","",OFFSET(Zdroj!BG$16,'k rozhodnutí'!$A105,0))</f>
        <v/>
      </c>
      <c r="J106" s="284" t="str" cm="1">
        <f t="array" aca="1" ref="J106" ca="1">IF($B106="","",SUM('k rozhodnutí detailní'!J106:J108+'k rozhodnutí detailní'!K106:K108))</f>
        <v/>
      </c>
      <c r="K106" s="284" t="str">
        <f ca="1">IF($B106="","",'k rozhodnutí detailní'!L107)</f>
        <v/>
      </c>
      <c r="L106" s="282" t="str">
        <f ca="1">IF($B106="","",'k rozhodnutí detailní'!M107)</f>
        <v/>
      </c>
      <c r="M106" s="283" t="str">
        <f ca="1">IF(B106="","",'k rozhodnutí detailní'!N106)</f>
        <v/>
      </c>
      <c r="N106" s="284" t="str">
        <f ca="1">IF($B106="","",OFFSET(Zdroj!Z$16,'k rozhodnutí'!$A105,0))</f>
        <v/>
      </c>
    </row>
    <row r="107" spans="1:14" s="2" customFormat="1" x14ac:dyDescent="0.25">
      <c r="A107" s="130"/>
      <c r="B107" s="288"/>
      <c r="C107" s="51" t="str">
        <f ca="1">IF($B106="","",IF(Zdroj!$AQ$9="ano",CONCATENATE("Okres:","
",OFFSET(Zdroj!BP$16,'k rozhodnutí'!$A105,0),"
","Právní forma","
",OFFSET(Zdroj!H$16,'k rozhodnutí'!$A105,0),"
",IF(OFFSET(Zdroj!I$16,'k rozhodnutí'!$A105,0)="","","IČO: "),OFFSET(Zdroj!I$16,'k rozhodnutí'!$A105,0),"
","B.Ú. ",IF(OFFSET(Zdroj!J$16,'k rozhodnutí'!$A105,0)="","","Anonymizováno")),CONCATENATE("Okres:","
",OFFSET(Zdroj!BP$16,'k rozhodnutí'!$A105,0),"
","Právní forma","
",OFFSET(Zdroj!H$16,'k rozhodnutí'!$A105,0),"
",IF(OFFSET(Zdroj!I$16,'k rozhodnutí'!$A105,0)="","","IČO: "),OFFSET(Zdroj!I$16,'k rozhodnutí'!$A105,0),"
","B.Ú. ",OFFSET(Zdroj!J$16,'k rozhodnutí'!$A105,0))))</f>
        <v/>
      </c>
      <c r="D107" s="4" t="str">
        <f ca="1">IF($B106="","",OFFSET(Zdroj!O$16,'k rozhodnutí'!$A105,0))</f>
        <v/>
      </c>
      <c r="E107" s="289"/>
      <c r="F107" s="187"/>
      <c r="G107" s="291"/>
      <c r="H107" s="290"/>
      <c r="I107" s="284"/>
      <c r="J107" s="284"/>
      <c r="K107" s="284"/>
      <c r="L107" s="282"/>
      <c r="M107" s="283"/>
      <c r="N107" s="284"/>
    </row>
    <row r="108" spans="1:14" s="2" customFormat="1" x14ac:dyDescent="0.25">
      <c r="A108" s="130">
        <f>ROW()/3-1</f>
        <v>35</v>
      </c>
      <c r="B108" s="288"/>
      <c r="C108" s="52" t="str">
        <f ca="1">IF($B106="","",IF(Zdroj!$AQ$9="ano",IF(OFFSET(Zdroj!M$16,'k rozhodnutí'!$A105,0)="","","Anonymizováno"),IF(OFFSET(Zdroj!M$16,'k rozhodnutí'!$A105,0)="","",OFFSET(Zdroj!M$16,'k rozhodnutí'!$A105,0))))</f>
        <v/>
      </c>
      <c r="D108" s="4" t="str">
        <f ca="1">IF($B106="","",CONCATENATE("Dotace bude použita na:","
",OFFSET(Zdroj!P$16,'k rozhodnutí'!$A105,0)))</f>
        <v/>
      </c>
      <c r="E108" s="289"/>
      <c r="F108" s="186" t="str">
        <f ca="1">IF($B106="","",OFFSET(Zdroj!V$16,'k rozhodnutí'!$A105,0))</f>
        <v/>
      </c>
      <c r="G108" s="88" t="str">
        <f ca="1">IF($B106="","",OFFSET(Zdroj!BM$16,'k rozhodnutí'!$A105,0))</f>
        <v/>
      </c>
      <c r="H108" s="290"/>
      <c r="I108" s="284"/>
      <c r="J108" s="284"/>
      <c r="K108" s="284"/>
      <c r="L108" s="282"/>
      <c r="M108" s="283"/>
      <c r="N108" s="284"/>
    </row>
    <row r="109" spans="1:14" s="2" customFormat="1" x14ac:dyDescent="0.25">
      <c r="A109" s="130"/>
      <c r="B109" s="288" t="str">
        <f ca="1">IF(OFFSET(Zdroj!$B$16,A108,0)&gt;0,OFFSET(Zdroj!$B$16,A108,0)+0,"")</f>
        <v/>
      </c>
      <c r="C109" s="51" t="str">
        <f ca="1">IF($B109="","",IF(Zdroj!$AQ$9="ano",CONCATENATE(OFFSET(Zdroj!C$16,'k rozhodnutí'!$A108,0),"
","Anonymizováno","
",OFFSET(Zdroj!E$16,'k rozhodnutí'!$A108,0),"
",OFFSET(Zdroj!F$16,'k rozhodnutí'!$A108,0)),CONCATENATE(OFFSET(Zdroj!C$16,'k rozhodnutí'!$A108,0),"
",OFFSET(Zdroj!D$16,'k rozhodnutí'!$A108,0),"
",OFFSET(Zdroj!E$16,'k rozhodnutí'!$A108,0),"
",OFFSET(Zdroj!F$16,'k rozhodnutí'!$A108,0))))</f>
        <v/>
      </c>
      <c r="D109" s="23" t="str">
        <f ca="1">IF($B109="","",OFFSET(Zdroj!N$16,'k rozhodnutí'!$A108,0))</f>
        <v/>
      </c>
      <c r="E109" s="289" t="str">
        <f ca="1">IF($B109="","",OFFSET(Zdroj!T$16,'k rozhodnutí'!$A108,0))</f>
        <v/>
      </c>
      <c r="F109" s="186" t="str">
        <f ca="1">IF($B109="","",OFFSET(Zdroj!U$16,'k rozhodnutí'!$A108,0))</f>
        <v/>
      </c>
      <c r="G109" s="291" t="str">
        <f ca="1">IF($B109="","",OFFSET(Zdroj!W$16,'k rozhodnutí'!$A108,0))</f>
        <v/>
      </c>
      <c r="H109" s="290" t="str">
        <f ca="1">IF($B109="","",OFFSET(Zdroj!Y$16,'k rozhodnutí'!$A108,0))</f>
        <v/>
      </c>
      <c r="I109" s="284" t="str">
        <f ca="1">IF($B109="","",OFFSET(Zdroj!BG$16,'k rozhodnutí'!$A108,0))</f>
        <v/>
      </c>
      <c r="J109" s="284" t="str" cm="1">
        <f t="array" aca="1" ref="J109" ca="1">IF($B109="","",SUM('k rozhodnutí detailní'!J109:J111+'k rozhodnutí detailní'!K109:K111))</f>
        <v/>
      </c>
      <c r="K109" s="284" t="str">
        <f ca="1">IF($B109="","",'k rozhodnutí detailní'!L110)</f>
        <v/>
      </c>
      <c r="L109" s="282" t="str">
        <f ca="1">IF($B109="","",'k rozhodnutí detailní'!M110)</f>
        <v/>
      </c>
      <c r="M109" s="283" t="str">
        <f ca="1">IF(B109="","",'k rozhodnutí detailní'!N109)</f>
        <v/>
      </c>
      <c r="N109" s="284" t="str">
        <f ca="1">IF($B109="","",OFFSET(Zdroj!Z$16,'k rozhodnutí'!$A108,0))</f>
        <v/>
      </c>
    </row>
    <row r="110" spans="1:14" s="2" customFormat="1" x14ac:dyDescent="0.25">
      <c r="A110" s="130"/>
      <c r="B110" s="288"/>
      <c r="C110" s="51" t="str">
        <f ca="1">IF($B109="","",IF(Zdroj!$AQ$9="ano",CONCATENATE("Okres:","
",OFFSET(Zdroj!BP$16,'k rozhodnutí'!$A108,0),"
","Právní forma","
",OFFSET(Zdroj!H$16,'k rozhodnutí'!$A108,0),"
",IF(OFFSET(Zdroj!I$16,'k rozhodnutí'!$A108,0)="","","IČO: "),OFFSET(Zdroj!I$16,'k rozhodnutí'!$A108,0),"
","B.Ú. ",IF(OFFSET(Zdroj!J$16,'k rozhodnutí'!$A108,0)="","","Anonymizováno")),CONCATENATE("Okres:","
",OFFSET(Zdroj!BP$16,'k rozhodnutí'!$A108,0),"
","Právní forma","
",OFFSET(Zdroj!H$16,'k rozhodnutí'!$A108,0),"
",IF(OFFSET(Zdroj!I$16,'k rozhodnutí'!$A108,0)="","","IČO: "),OFFSET(Zdroj!I$16,'k rozhodnutí'!$A108,0),"
","B.Ú. ",OFFSET(Zdroj!J$16,'k rozhodnutí'!$A108,0))))</f>
        <v/>
      </c>
      <c r="D110" s="4" t="str">
        <f ca="1">IF($B109="","",OFFSET(Zdroj!O$16,'k rozhodnutí'!$A108,0))</f>
        <v/>
      </c>
      <c r="E110" s="289"/>
      <c r="F110" s="187"/>
      <c r="G110" s="291"/>
      <c r="H110" s="290"/>
      <c r="I110" s="284"/>
      <c r="J110" s="284"/>
      <c r="K110" s="284"/>
      <c r="L110" s="282"/>
      <c r="M110" s="283"/>
      <c r="N110" s="284"/>
    </row>
    <row r="111" spans="1:14" s="2" customFormat="1" x14ac:dyDescent="0.25">
      <c r="A111" s="130">
        <f>ROW()/3-1</f>
        <v>36</v>
      </c>
      <c r="B111" s="288"/>
      <c r="C111" s="52" t="str">
        <f ca="1">IF($B109="","",IF(Zdroj!$AQ$9="ano",IF(OFFSET(Zdroj!M$16,'k rozhodnutí'!$A108,0)="","","Anonymizováno"),IF(OFFSET(Zdroj!M$16,'k rozhodnutí'!$A108,0)="","",OFFSET(Zdroj!M$16,'k rozhodnutí'!$A108,0))))</f>
        <v/>
      </c>
      <c r="D111" s="4" t="str">
        <f ca="1">IF($B109="","",CONCATENATE("Dotace bude použita na:","
",OFFSET(Zdroj!P$16,'k rozhodnutí'!$A108,0)))</f>
        <v/>
      </c>
      <c r="E111" s="289"/>
      <c r="F111" s="186" t="str">
        <f ca="1">IF($B109="","",OFFSET(Zdroj!V$16,'k rozhodnutí'!$A108,0))</f>
        <v/>
      </c>
      <c r="G111" s="88" t="str">
        <f ca="1">IF($B109="","",OFFSET(Zdroj!BM$16,'k rozhodnutí'!$A108,0))</f>
        <v/>
      </c>
      <c r="H111" s="290"/>
      <c r="I111" s="284"/>
      <c r="J111" s="284"/>
      <c r="K111" s="284"/>
      <c r="L111" s="282"/>
      <c r="M111" s="283"/>
      <c r="N111" s="284"/>
    </row>
    <row r="112" spans="1:14" s="2" customFormat="1" x14ac:dyDescent="0.25">
      <c r="A112" s="130"/>
      <c r="B112" s="288" t="str">
        <f ca="1">IF(OFFSET(Zdroj!$B$16,A111,0)&gt;0,OFFSET(Zdroj!$B$16,A111,0)+0,"")</f>
        <v/>
      </c>
      <c r="C112" s="51" t="str">
        <f ca="1">IF($B112="","",IF(Zdroj!$AQ$9="ano",CONCATENATE(OFFSET(Zdroj!C$16,'k rozhodnutí'!$A111,0),"
","Anonymizováno","
",OFFSET(Zdroj!E$16,'k rozhodnutí'!$A111,0),"
",OFFSET(Zdroj!F$16,'k rozhodnutí'!$A111,0)),CONCATENATE(OFFSET(Zdroj!C$16,'k rozhodnutí'!$A111,0),"
",OFFSET(Zdroj!D$16,'k rozhodnutí'!$A111,0),"
",OFFSET(Zdroj!E$16,'k rozhodnutí'!$A111,0),"
",OFFSET(Zdroj!F$16,'k rozhodnutí'!$A111,0))))</f>
        <v/>
      </c>
      <c r="D112" s="23" t="str">
        <f ca="1">IF($B112="","",OFFSET(Zdroj!N$16,'k rozhodnutí'!$A111,0))</f>
        <v/>
      </c>
      <c r="E112" s="289" t="str">
        <f ca="1">IF($B112="","",OFFSET(Zdroj!T$16,'k rozhodnutí'!$A111,0))</f>
        <v/>
      </c>
      <c r="F112" s="186" t="str">
        <f ca="1">IF($B112="","",OFFSET(Zdroj!U$16,'k rozhodnutí'!$A111,0))</f>
        <v/>
      </c>
      <c r="G112" s="291" t="str">
        <f ca="1">IF($B112="","",OFFSET(Zdroj!W$16,'k rozhodnutí'!$A111,0))</f>
        <v/>
      </c>
      <c r="H112" s="290" t="str">
        <f ca="1">IF($B112="","",OFFSET(Zdroj!Y$16,'k rozhodnutí'!$A111,0))</f>
        <v/>
      </c>
      <c r="I112" s="284" t="str">
        <f ca="1">IF($B112="","",OFFSET(Zdroj!BG$16,'k rozhodnutí'!$A111,0))</f>
        <v/>
      </c>
      <c r="J112" s="284" t="str" cm="1">
        <f t="array" aca="1" ref="J112" ca="1">IF($B112="","",SUM('k rozhodnutí detailní'!J112:J114+'k rozhodnutí detailní'!K112:K114))</f>
        <v/>
      </c>
      <c r="K112" s="284" t="str">
        <f ca="1">IF($B112="","",'k rozhodnutí detailní'!L113)</f>
        <v/>
      </c>
      <c r="L112" s="282" t="str">
        <f ca="1">IF($B112="","",'k rozhodnutí detailní'!M113)</f>
        <v/>
      </c>
      <c r="M112" s="283" t="str">
        <f ca="1">IF(B112="","",'k rozhodnutí detailní'!N112)</f>
        <v/>
      </c>
      <c r="N112" s="284" t="str">
        <f ca="1">IF($B112="","",OFFSET(Zdroj!Z$16,'k rozhodnutí'!$A111,0))</f>
        <v/>
      </c>
    </row>
    <row r="113" spans="1:14" s="2" customFormat="1" x14ac:dyDescent="0.25">
      <c r="A113" s="130"/>
      <c r="B113" s="288"/>
      <c r="C113" s="51" t="str">
        <f ca="1">IF($B112="","",IF(Zdroj!$AQ$9="ano",CONCATENATE("Okres:","
",OFFSET(Zdroj!BP$16,'k rozhodnutí'!$A111,0),"
","Právní forma","
",OFFSET(Zdroj!H$16,'k rozhodnutí'!$A111,0),"
",IF(OFFSET(Zdroj!I$16,'k rozhodnutí'!$A111,0)="","","IČO: "),OFFSET(Zdroj!I$16,'k rozhodnutí'!$A111,0),"
","B.Ú. ",IF(OFFSET(Zdroj!J$16,'k rozhodnutí'!$A111,0)="","","Anonymizováno")),CONCATENATE("Okres:","
",OFFSET(Zdroj!BP$16,'k rozhodnutí'!$A111,0),"
","Právní forma","
",OFFSET(Zdroj!H$16,'k rozhodnutí'!$A111,0),"
",IF(OFFSET(Zdroj!I$16,'k rozhodnutí'!$A111,0)="","","IČO: "),OFFSET(Zdroj!I$16,'k rozhodnutí'!$A111,0),"
","B.Ú. ",OFFSET(Zdroj!J$16,'k rozhodnutí'!$A111,0))))</f>
        <v/>
      </c>
      <c r="D113" s="4" t="str">
        <f ca="1">IF($B112="","",OFFSET(Zdroj!O$16,'k rozhodnutí'!$A111,0))</f>
        <v/>
      </c>
      <c r="E113" s="289"/>
      <c r="F113" s="187"/>
      <c r="G113" s="291"/>
      <c r="H113" s="290"/>
      <c r="I113" s="284"/>
      <c r="J113" s="284"/>
      <c r="K113" s="284"/>
      <c r="L113" s="282"/>
      <c r="M113" s="283"/>
      <c r="N113" s="284"/>
    </row>
    <row r="114" spans="1:14" s="2" customFormat="1" x14ac:dyDescent="0.25">
      <c r="A114" s="130">
        <f>ROW()/3-1</f>
        <v>37</v>
      </c>
      <c r="B114" s="288"/>
      <c r="C114" s="52" t="str">
        <f ca="1">IF($B112="","",IF(Zdroj!$AQ$9="ano",IF(OFFSET(Zdroj!M$16,'k rozhodnutí'!$A111,0)="","","Anonymizováno"),IF(OFFSET(Zdroj!M$16,'k rozhodnutí'!$A111,0)="","",OFFSET(Zdroj!M$16,'k rozhodnutí'!$A111,0))))</f>
        <v/>
      </c>
      <c r="D114" s="4" t="str">
        <f ca="1">IF($B112="","",CONCATENATE("Dotace bude použita na:","
",OFFSET(Zdroj!P$16,'k rozhodnutí'!$A111,0)))</f>
        <v/>
      </c>
      <c r="E114" s="289"/>
      <c r="F114" s="186" t="str">
        <f ca="1">IF($B112="","",OFFSET(Zdroj!V$16,'k rozhodnutí'!$A111,0))</f>
        <v/>
      </c>
      <c r="G114" s="88" t="str">
        <f ca="1">IF($B112="","",OFFSET(Zdroj!BM$16,'k rozhodnutí'!$A111,0))</f>
        <v/>
      </c>
      <c r="H114" s="290"/>
      <c r="I114" s="284"/>
      <c r="J114" s="284"/>
      <c r="K114" s="284"/>
      <c r="L114" s="282"/>
      <c r="M114" s="283"/>
      <c r="N114" s="284"/>
    </row>
    <row r="115" spans="1:14" s="2" customFormat="1" x14ac:dyDescent="0.25">
      <c r="A115" s="130"/>
      <c r="B115" s="288" t="str">
        <f ca="1">IF(OFFSET(Zdroj!$B$16,A114,0)&gt;0,OFFSET(Zdroj!$B$16,A114,0)+0,"")</f>
        <v/>
      </c>
      <c r="C115" s="51" t="str">
        <f ca="1">IF($B115="","",IF(Zdroj!$AQ$9="ano",CONCATENATE(OFFSET(Zdroj!C$16,'k rozhodnutí'!$A114,0),"
","Anonymizováno","
",OFFSET(Zdroj!E$16,'k rozhodnutí'!$A114,0),"
",OFFSET(Zdroj!F$16,'k rozhodnutí'!$A114,0)),CONCATENATE(OFFSET(Zdroj!C$16,'k rozhodnutí'!$A114,0),"
",OFFSET(Zdroj!D$16,'k rozhodnutí'!$A114,0),"
",OFFSET(Zdroj!E$16,'k rozhodnutí'!$A114,0),"
",OFFSET(Zdroj!F$16,'k rozhodnutí'!$A114,0))))</f>
        <v/>
      </c>
      <c r="D115" s="23" t="str">
        <f ca="1">IF($B115="","",OFFSET(Zdroj!N$16,'k rozhodnutí'!$A114,0))</f>
        <v/>
      </c>
      <c r="E115" s="289" t="str">
        <f ca="1">IF($B115="","",OFFSET(Zdroj!T$16,'k rozhodnutí'!$A114,0))</f>
        <v/>
      </c>
      <c r="F115" s="186" t="str">
        <f ca="1">IF($B115="","",OFFSET(Zdroj!U$16,'k rozhodnutí'!$A114,0))</f>
        <v/>
      </c>
      <c r="G115" s="291" t="str">
        <f ca="1">IF($B115="","",OFFSET(Zdroj!W$16,'k rozhodnutí'!$A114,0))</f>
        <v/>
      </c>
      <c r="H115" s="290" t="str">
        <f ca="1">IF($B115="","",OFFSET(Zdroj!Y$16,'k rozhodnutí'!$A114,0))</f>
        <v/>
      </c>
      <c r="I115" s="284" t="str">
        <f ca="1">IF($B115="","",OFFSET(Zdroj!BG$16,'k rozhodnutí'!$A114,0))</f>
        <v/>
      </c>
      <c r="J115" s="284" t="str" cm="1">
        <f t="array" aca="1" ref="J115" ca="1">IF($B115="","",SUM('k rozhodnutí detailní'!J115:J117+'k rozhodnutí detailní'!K115:K117))</f>
        <v/>
      </c>
      <c r="K115" s="284" t="str">
        <f ca="1">IF($B115="","",'k rozhodnutí detailní'!L116)</f>
        <v/>
      </c>
      <c r="L115" s="282" t="str">
        <f ca="1">IF($B115="","",'k rozhodnutí detailní'!M116)</f>
        <v/>
      </c>
      <c r="M115" s="283" t="str">
        <f ca="1">IF(B115="","",'k rozhodnutí detailní'!N115)</f>
        <v/>
      </c>
      <c r="N115" s="284" t="str">
        <f ca="1">IF($B115="","",OFFSET(Zdroj!Z$16,'k rozhodnutí'!$A114,0))</f>
        <v/>
      </c>
    </row>
    <row r="116" spans="1:14" s="2" customFormat="1" x14ac:dyDescent="0.25">
      <c r="A116" s="130"/>
      <c r="B116" s="288"/>
      <c r="C116" s="51" t="str">
        <f ca="1">IF($B115="","",IF(Zdroj!$AQ$9="ano",CONCATENATE("Okres:","
",OFFSET(Zdroj!BP$16,'k rozhodnutí'!$A114,0),"
","Právní forma","
",OFFSET(Zdroj!H$16,'k rozhodnutí'!$A114,0),"
",IF(OFFSET(Zdroj!I$16,'k rozhodnutí'!$A114,0)="","","IČO: "),OFFSET(Zdroj!I$16,'k rozhodnutí'!$A114,0),"
","B.Ú. ",IF(OFFSET(Zdroj!J$16,'k rozhodnutí'!$A114,0)="","","Anonymizováno")),CONCATENATE("Okres:","
",OFFSET(Zdroj!BP$16,'k rozhodnutí'!$A114,0),"
","Právní forma","
",OFFSET(Zdroj!H$16,'k rozhodnutí'!$A114,0),"
",IF(OFFSET(Zdroj!I$16,'k rozhodnutí'!$A114,0)="","","IČO: "),OFFSET(Zdroj!I$16,'k rozhodnutí'!$A114,0),"
","B.Ú. ",OFFSET(Zdroj!J$16,'k rozhodnutí'!$A114,0))))</f>
        <v/>
      </c>
      <c r="D116" s="4" t="str">
        <f ca="1">IF($B115="","",OFFSET(Zdroj!O$16,'k rozhodnutí'!$A114,0))</f>
        <v/>
      </c>
      <c r="E116" s="289"/>
      <c r="F116" s="187"/>
      <c r="G116" s="291"/>
      <c r="H116" s="290"/>
      <c r="I116" s="284"/>
      <c r="J116" s="284"/>
      <c r="K116" s="284"/>
      <c r="L116" s="282"/>
      <c r="M116" s="283"/>
      <c r="N116" s="284"/>
    </row>
    <row r="117" spans="1:14" s="2" customFormat="1" x14ac:dyDescent="0.25">
      <c r="A117" s="130">
        <f>ROW()/3-1</f>
        <v>38</v>
      </c>
      <c r="B117" s="288"/>
      <c r="C117" s="52" t="str">
        <f ca="1">IF($B115="","",IF(Zdroj!$AQ$9="ano",IF(OFFSET(Zdroj!M$16,'k rozhodnutí'!$A114,0)="","","Anonymizováno"),IF(OFFSET(Zdroj!M$16,'k rozhodnutí'!$A114,0)="","",OFFSET(Zdroj!M$16,'k rozhodnutí'!$A114,0))))</f>
        <v/>
      </c>
      <c r="D117" s="4" t="str">
        <f ca="1">IF($B115="","",CONCATENATE("Dotace bude použita na:","
",OFFSET(Zdroj!P$16,'k rozhodnutí'!$A114,0)))</f>
        <v/>
      </c>
      <c r="E117" s="289"/>
      <c r="F117" s="186" t="str">
        <f ca="1">IF($B115="","",OFFSET(Zdroj!V$16,'k rozhodnutí'!$A114,0))</f>
        <v/>
      </c>
      <c r="G117" s="88" t="str">
        <f ca="1">IF($B115="","",OFFSET(Zdroj!BM$16,'k rozhodnutí'!$A114,0))</f>
        <v/>
      </c>
      <c r="H117" s="290"/>
      <c r="I117" s="284"/>
      <c r="J117" s="284"/>
      <c r="K117" s="284"/>
      <c r="L117" s="282"/>
      <c r="M117" s="283"/>
      <c r="N117" s="284"/>
    </row>
    <row r="118" spans="1:14" s="2" customFormat="1" x14ac:dyDescent="0.25">
      <c r="A118" s="130"/>
      <c r="B118" s="288" t="str">
        <f ca="1">IF(OFFSET(Zdroj!$B$16,A117,0)&gt;0,OFFSET(Zdroj!$B$16,A117,0)+0,"")</f>
        <v/>
      </c>
      <c r="C118" s="51" t="str">
        <f ca="1">IF($B118="","",IF(Zdroj!$AQ$9="ano",CONCATENATE(OFFSET(Zdroj!C$16,'k rozhodnutí'!$A117,0),"
","Anonymizováno","
",OFFSET(Zdroj!E$16,'k rozhodnutí'!$A117,0),"
",OFFSET(Zdroj!F$16,'k rozhodnutí'!$A117,0)),CONCATENATE(OFFSET(Zdroj!C$16,'k rozhodnutí'!$A117,0),"
",OFFSET(Zdroj!D$16,'k rozhodnutí'!$A117,0),"
",OFFSET(Zdroj!E$16,'k rozhodnutí'!$A117,0),"
",OFFSET(Zdroj!F$16,'k rozhodnutí'!$A117,0))))</f>
        <v/>
      </c>
      <c r="D118" s="23" t="str">
        <f ca="1">IF($B118="","",OFFSET(Zdroj!N$16,'k rozhodnutí'!$A117,0))</f>
        <v/>
      </c>
      <c r="E118" s="289" t="str">
        <f ca="1">IF($B118="","",OFFSET(Zdroj!T$16,'k rozhodnutí'!$A117,0))</f>
        <v/>
      </c>
      <c r="F118" s="186" t="str">
        <f ca="1">IF($B118="","",OFFSET(Zdroj!U$16,'k rozhodnutí'!$A117,0))</f>
        <v/>
      </c>
      <c r="G118" s="291" t="str">
        <f ca="1">IF($B118="","",OFFSET(Zdroj!W$16,'k rozhodnutí'!$A117,0))</f>
        <v/>
      </c>
      <c r="H118" s="290" t="str">
        <f ca="1">IF($B118="","",OFFSET(Zdroj!Y$16,'k rozhodnutí'!$A117,0))</f>
        <v/>
      </c>
      <c r="I118" s="284" t="str">
        <f ca="1">IF($B118="","",OFFSET(Zdroj!BG$16,'k rozhodnutí'!$A117,0))</f>
        <v/>
      </c>
      <c r="J118" s="284" t="str" cm="1">
        <f t="array" aca="1" ref="J118" ca="1">IF($B118="","",SUM('k rozhodnutí detailní'!J118:J120+'k rozhodnutí detailní'!K118:K120))</f>
        <v/>
      </c>
      <c r="K118" s="284" t="str">
        <f ca="1">IF($B118="","",'k rozhodnutí detailní'!L119)</f>
        <v/>
      </c>
      <c r="L118" s="282" t="str">
        <f ca="1">IF($B118="","",'k rozhodnutí detailní'!M119)</f>
        <v/>
      </c>
      <c r="M118" s="283" t="str">
        <f ca="1">IF(B118="","",'k rozhodnutí detailní'!N118)</f>
        <v/>
      </c>
      <c r="N118" s="284" t="str">
        <f ca="1">IF($B118="","",OFFSET(Zdroj!Z$16,'k rozhodnutí'!$A117,0))</f>
        <v/>
      </c>
    </row>
    <row r="119" spans="1:14" s="2" customFormat="1" x14ac:dyDescent="0.25">
      <c r="A119" s="130"/>
      <c r="B119" s="288"/>
      <c r="C119" s="51" t="str">
        <f ca="1">IF($B118="","",IF(Zdroj!$AQ$9="ano",CONCATENATE("Okres:","
",OFFSET(Zdroj!BP$16,'k rozhodnutí'!$A117,0),"
","Právní forma","
",OFFSET(Zdroj!H$16,'k rozhodnutí'!$A117,0),"
",IF(OFFSET(Zdroj!I$16,'k rozhodnutí'!$A117,0)="","","IČO: "),OFFSET(Zdroj!I$16,'k rozhodnutí'!$A117,0),"
","B.Ú. ",IF(OFFSET(Zdroj!J$16,'k rozhodnutí'!$A117,0)="","","Anonymizováno")),CONCATENATE("Okres:","
",OFFSET(Zdroj!BP$16,'k rozhodnutí'!$A117,0),"
","Právní forma","
",OFFSET(Zdroj!H$16,'k rozhodnutí'!$A117,0),"
",IF(OFFSET(Zdroj!I$16,'k rozhodnutí'!$A117,0)="","","IČO: "),OFFSET(Zdroj!I$16,'k rozhodnutí'!$A117,0),"
","B.Ú. ",OFFSET(Zdroj!J$16,'k rozhodnutí'!$A117,0))))</f>
        <v/>
      </c>
      <c r="D119" s="4" t="str">
        <f ca="1">IF($B118="","",OFFSET(Zdroj!O$16,'k rozhodnutí'!$A117,0))</f>
        <v/>
      </c>
      <c r="E119" s="289"/>
      <c r="F119" s="187"/>
      <c r="G119" s="291"/>
      <c r="H119" s="290"/>
      <c r="I119" s="284"/>
      <c r="J119" s="284"/>
      <c r="K119" s="284"/>
      <c r="L119" s="282"/>
      <c r="M119" s="283"/>
      <c r="N119" s="284"/>
    </row>
    <row r="120" spans="1:14" s="2" customFormat="1" x14ac:dyDescent="0.25">
      <c r="A120" s="130">
        <f>ROW()/3-1</f>
        <v>39</v>
      </c>
      <c r="B120" s="288"/>
      <c r="C120" s="52" t="str">
        <f ca="1">IF($B118="","",IF(Zdroj!$AQ$9="ano",IF(OFFSET(Zdroj!M$16,'k rozhodnutí'!$A117,0)="","","Anonymizováno"),IF(OFFSET(Zdroj!M$16,'k rozhodnutí'!$A117,0)="","",OFFSET(Zdroj!M$16,'k rozhodnutí'!$A117,0))))</f>
        <v/>
      </c>
      <c r="D120" s="4" t="str">
        <f ca="1">IF($B118="","",CONCATENATE("Dotace bude použita na:","
",OFFSET(Zdroj!P$16,'k rozhodnutí'!$A117,0)))</f>
        <v/>
      </c>
      <c r="E120" s="289"/>
      <c r="F120" s="186" t="str">
        <f ca="1">IF($B118="","",OFFSET(Zdroj!V$16,'k rozhodnutí'!$A117,0))</f>
        <v/>
      </c>
      <c r="G120" s="88" t="str">
        <f ca="1">IF($B118="","",OFFSET(Zdroj!BM$16,'k rozhodnutí'!$A117,0))</f>
        <v/>
      </c>
      <c r="H120" s="290"/>
      <c r="I120" s="284"/>
      <c r="J120" s="284"/>
      <c r="K120" s="284"/>
      <c r="L120" s="282"/>
      <c r="M120" s="283"/>
      <c r="N120" s="284"/>
    </row>
    <row r="121" spans="1:14" s="2" customFormat="1" x14ac:dyDescent="0.25">
      <c r="A121" s="130"/>
      <c r="B121" s="288" t="str">
        <f ca="1">IF(OFFSET(Zdroj!$B$16,A120,0)&gt;0,OFFSET(Zdroj!$B$16,A120,0)+0,"")</f>
        <v/>
      </c>
      <c r="C121" s="51" t="str">
        <f ca="1">IF($B121="","",IF(Zdroj!$AQ$9="ano",CONCATENATE(OFFSET(Zdroj!C$16,'k rozhodnutí'!$A120,0),"
","Anonymizováno","
",OFFSET(Zdroj!E$16,'k rozhodnutí'!$A120,0),"
",OFFSET(Zdroj!F$16,'k rozhodnutí'!$A120,0)),CONCATENATE(OFFSET(Zdroj!C$16,'k rozhodnutí'!$A120,0),"
",OFFSET(Zdroj!D$16,'k rozhodnutí'!$A120,0),"
",OFFSET(Zdroj!E$16,'k rozhodnutí'!$A120,0),"
",OFFSET(Zdroj!F$16,'k rozhodnutí'!$A120,0))))</f>
        <v/>
      </c>
      <c r="D121" s="23" t="str">
        <f ca="1">IF($B121="","",OFFSET(Zdroj!N$16,'k rozhodnutí'!$A120,0))</f>
        <v/>
      </c>
      <c r="E121" s="289" t="str">
        <f ca="1">IF($B121="","",OFFSET(Zdroj!T$16,'k rozhodnutí'!$A120,0))</f>
        <v/>
      </c>
      <c r="F121" s="186" t="str">
        <f ca="1">IF($B121="","",OFFSET(Zdroj!U$16,'k rozhodnutí'!$A120,0))</f>
        <v/>
      </c>
      <c r="G121" s="291" t="str">
        <f ca="1">IF($B121="","",OFFSET(Zdroj!W$16,'k rozhodnutí'!$A120,0))</f>
        <v/>
      </c>
      <c r="H121" s="290" t="str">
        <f ca="1">IF($B121="","",OFFSET(Zdroj!Y$16,'k rozhodnutí'!$A120,0))</f>
        <v/>
      </c>
      <c r="I121" s="284" t="str">
        <f ca="1">IF($B121="","",OFFSET(Zdroj!BG$16,'k rozhodnutí'!$A120,0))</f>
        <v/>
      </c>
      <c r="J121" s="284" t="str" cm="1">
        <f t="array" aca="1" ref="J121" ca="1">IF($B121="","",SUM('k rozhodnutí detailní'!J121:J123+'k rozhodnutí detailní'!K121:K123))</f>
        <v/>
      </c>
      <c r="K121" s="284" t="str">
        <f ca="1">IF($B121="","",'k rozhodnutí detailní'!L122)</f>
        <v/>
      </c>
      <c r="L121" s="282" t="str">
        <f ca="1">IF($B121="","",'k rozhodnutí detailní'!M122)</f>
        <v/>
      </c>
      <c r="M121" s="283" t="str">
        <f ca="1">IF(B121="","",'k rozhodnutí detailní'!N121)</f>
        <v/>
      </c>
      <c r="N121" s="284" t="str">
        <f ca="1">IF($B121="","",OFFSET(Zdroj!Z$16,'k rozhodnutí'!$A120,0))</f>
        <v/>
      </c>
    </row>
    <row r="122" spans="1:14" s="2" customFormat="1" x14ac:dyDescent="0.25">
      <c r="A122" s="130"/>
      <c r="B122" s="288"/>
      <c r="C122" s="51" t="str">
        <f ca="1">IF($B121="","",IF(Zdroj!$AQ$9="ano",CONCATENATE("Okres:","
",OFFSET(Zdroj!BP$16,'k rozhodnutí'!$A120,0),"
","Právní forma","
",OFFSET(Zdroj!H$16,'k rozhodnutí'!$A120,0),"
",IF(OFFSET(Zdroj!I$16,'k rozhodnutí'!$A120,0)="","","IČO: "),OFFSET(Zdroj!I$16,'k rozhodnutí'!$A120,0),"
","B.Ú. ",IF(OFFSET(Zdroj!J$16,'k rozhodnutí'!$A120,0)="","","Anonymizováno")),CONCATENATE("Okres:","
",OFFSET(Zdroj!BP$16,'k rozhodnutí'!$A120,0),"
","Právní forma","
",OFFSET(Zdroj!H$16,'k rozhodnutí'!$A120,0),"
",IF(OFFSET(Zdroj!I$16,'k rozhodnutí'!$A120,0)="","","IČO: "),OFFSET(Zdroj!I$16,'k rozhodnutí'!$A120,0),"
","B.Ú. ",OFFSET(Zdroj!J$16,'k rozhodnutí'!$A120,0))))</f>
        <v/>
      </c>
      <c r="D122" s="4" t="str">
        <f ca="1">IF($B121="","",OFFSET(Zdroj!O$16,'k rozhodnutí'!$A120,0))</f>
        <v/>
      </c>
      <c r="E122" s="289"/>
      <c r="F122" s="187"/>
      <c r="G122" s="291"/>
      <c r="H122" s="290"/>
      <c r="I122" s="284"/>
      <c r="J122" s="284"/>
      <c r="K122" s="284"/>
      <c r="L122" s="282"/>
      <c r="M122" s="283"/>
      <c r="N122" s="284"/>
    </row>
    <row r="123" spans="1:14" s="2" customFormat="1" x14ac:dyDescent="0.25">
      <c r="A123" s="130">
        <f>ROW()/3-1</f>
        <v>40</v>
      </c>
      <c r="B123" s="288"/>
      <c r="C123" s="52" t="str">
        <f ca="1">IF($B121="","",IF(Zdroj!$AQ$9="ano",IF(OFFSET(Zdroj!M$16,'k rozhodnutí'!$A120,0)="","","Anonymizováno"),IF(OFFSET(Zdroj!M$16,'k rozhodnutí'!$A120,0)="","",OFFSET(Zdroj!M$16,'k rozhodnutí'!$A120,0))))</f>
        <v/>
      </c>
      <c r="D123" s="4" t="str">
        <f ca="1">IF($B121="","",CONCATENATE("Dotace bude použita na:","
",OFFSET(Zdroj!P$16,'k rozhodnutí'!$A120,0)))</f>
        <v/>
      </c>
      <c r="E123" s="289"/>
      <c r="F123" s="186" t="str">
        <f ca="1">IF($B121="","",OFFSET(Zdroj!V$16,'k rozhodnutí'!$A120,0))</f>
        <v/>
      </c>
      <c r="G123" s="88" t="str">
        <f ca="1">IF($B121="","",OFFSET(Zdroj!BM$16,'k rozhodnutí'!$A120,0))</f>
        <v/>
      </c>
      <c r="H123" s="290"/>
      <c r="I123" s="284"/>
      <c r="J123" s="284"/>
      <c r="K123" s="284"/>
      <c r="L123" s="282"/>
      <c r="M123" s="283"/>
      <c r="N123" s="284"/>
    </row>
    <row r="124" spans="1:14" s="2" customFormat="1" x14ac:dyDescent="0.25">
      <c r="A124" s="130"/>
      <c r="B124" s="288" t="str">
        <f ca="1">IF(OFFSET(Zdroj!$B$16,A123,0)&gt;0,OFFSET(Zdroj!$B$16,A123,0)+0,"")</f>
        <v/>
      </c>
      <c r="C124" s="51" t="str">
        <f ca="1">IF($B124="","",IF(Zdroj!$AQ$9="ano",CONCATENATE(OFFSET(Zdroj!C$16,'k rozhodnutí'!$A123,0),"
","Anonymizováno","
",OFFSET(Zdroj!E$16,'k rozhodnutí'!$A123,0),"
",OFFSET(Zdroj!F$16,'k rozhodnutí'!$A123,0)),CONCATENATE(OFFSET(Zdroj!C$16,'k rozhodnutí'!$A123,0),"
",OFFSET(Zdroj!D$16,'k rozhodnutí'!$A123,0),"
",OFFSET(Zdroj!E$16,'k rozhodnutí'!$A123,0),"
",OFFSET(Zdroj!F$16,'k rozhodnutí'!$A123,0))))</f>
        <v/>
      </c>
      <c r="D124" s="23" t="str">
        <f ca="1">IF($B124="","",OFFSET(Zdroj!N$16,'k rozhodnutí'!$A123,0))</f>
        <v/>
      </c>
      <c r="E124" s="289" t="str">
        <f ca="1">IF($B124="","",OFFSET(Zdroj!T$16,'k rozhodnutí'!$A123,0))</f>
        <v/>
      </c>
      <c r="F124" s="186" t="str">
        <f ca="1">IF($B124="","",OFFSET(Zdroj!U$16,'k rozhodnutí'!$A123,0))</f>
        <v/>
      </c>
      <c r="G124" s="291" t="str">
        <f ca="1">IF($B124="","",OFFSET(Zdroj!W$16,'k rozhodnutí'!$A123,0))</f>
        <v/>
      </c>
      <c r="H124" s="290" t="str">
        <f ca="1">IF($B124="","",OFFSET(Zdroj!Y$16,'k rozhodnutí'!$A123,0))</f>
        <v/>
      </c>
      <c r="I124" s="284" t="str">
        <f ca="1">IF($B124="","",OFFSET(Zdroj!BG$16,'k rozhodnutí'!$A123,0))</f>
        <v/>
      </c>
      <c r="J124" s="284" t="str" cm="1">
        <f t="array" aca="1" ref="J124" ca="1">IF($B124="","",SUM('k rozhodnutí detailní'!J124:J126+'k rozhodnutí detailní'!K124:K126))</f>
        <v/>
      </c>
      <c r="K124" s="284" t="str">
        <f ca="1">IF($B124="","",'k rozhodnutí detailní'!L125)</f>
        <v/>
      </c>
      <c r="L124" s="282" t="str">
        <f ca="1">IF($B124="","",'k rozhodnutí detailní'!M125)</f>
        <v/>
      </c>
      <c r="M124" s="283" t="str">
        <f ca="1">IF(B124="","",'k rozhodnutí detailní'!N124)</f>
        <v/>
      </c>
      <c r="N124" s="284" t="str">
        <f ca="1">IF($B124="","",OFFSET(Zdroj!Z$16,'k rozhodnutí'!$A123,0))</f>
        <v/>
      </c>
    </row>
    <row r="125" spans="1:14" s="2" customFormat="1" x14ac:dyDescent="0.25">
      <c r="A125" s="130"/>
      <c r="B125" s="288"/>
      <c r="C125" s="51" t="str">
        <f ca="1">IF($B124="","",IF(Zdroj!$AQ$9="ano",CONCATENATE("Okres:","
",OFFSET(Zdroj!BP$16,'k rozhodnutí'!$A123,0),"
","Právní forma","
",OFFSET(Zdroj!H$16,'k rozhodnutí'!$A123,0),"
",IF(OFFSET(Zdroj!I$16,'k rozhodnutí'!$A123,0)="","","IČO: "),OFFSET(Zdroj!I$16,'k rozhodnutí'!$A123,0),"
","B.Ú. ",IF(OFFSET(Zdroj!J$16,'k rozhodnutí'!$A123,0)="","","Anonymizováno")),CONCATENATE("Okres:","
",OFFSET(Zdroj!BP$16,'k rozhodnutí'!$A123,0),"
","Právní forma","
",OFFSET(Zdroj!H$16,'k rozhodnutí'!$A123,0),"
",IF(OFFSET(Zdroj!I$16,'k rozhodnutí'!$A123,0)="","","IČO: "),OFFSET(Zdroj!I$16,'k rozhodnutí'!$A123,0),"
","B.Ú. ",OFFSET(Zdroj!J$16,'k rozhodnutí'!$A123,0))))</f>
        <v/>
      </c>
      <c r="D125" s="4" t="str">
        <f ca="1">IF($B124="","",OFFSET(Zdroj!O$16,'k rozhodnutí'!$A123,0))</f>
        <v/>
      </c>
      <c r="E125" s="289"/>
      <c r="F125" s="187"/>
      <c r="G125" s="291"/>
      <c r="H125" s="290"/>
      <c r="I125" s="284"/>
      <c r="J125" s="284"/>
      <c r="K125" s="284"/>
      <c r="L125" s="282"/>
      <c r="M125" s="283"/>
      <c r="N125" s="284"/>
    </row>
    <row r="126" spans="1:14" s="2" customFormat="1" x14ac:dyDescent="0.25">
      <c r="A126" s="130">
        <f>ROW()/3-1</f>
        <v>41</v>
      </c>
      <c r="B126" s="288"/>
      <c r="C126" s="52" t="str">
        <f ca="1">IF($B124="","",IF(Zdroj!$AQ$9="ano",IF(OFFSET(Zdroj!M$16,'k rozhodnutí'!$A123,0)="","","Anonymizováno"),IF(OFFSET(Zdroj!M$16,'k rozhodnutí'!$A123,0)="","",OFFSET(Zdroj!M$16,'k rozhodnutí'!$A123,0))))</f>
        <v/>
      </c>
      <c r="D126" s="4" t="str">
        <f ca="1">IF($B124="","",CONCATENATE("Dotace bude použita na:","
",OFFSET(Zdroj!P$16,'k rozhodnutí'!$A123,0)))</f>
        <v/>
      </c>
      <c r="E126" s="289"/>
      <c r="F126" s="186" t="str">
        <f ca="1">IF($B124="","",OFFSET(Zdroj!V$16,'k rozhodnutí'!$A123,0))</f>
        <v/>
      </c>
      <c r="G126" s="88" t="str">
        <f ca="1">IF($B124="","",OFFSET(Zdroj!BM$16,'k rozhodnutí'!$A123,0))</f>
        <v/>
      </c>
      <c r="H126" s="290"/>
      <c r="I126" s="284"/>
      <c r="J126" s="284"/>
      <c r="K126" s="284"/>
      <c r="L126" s="282"/>
      <c r="M126" s="283"/>
      <c r="N126" s="284"/>
    </row>
    <row r="127" spans="1:14" s="2" customFormat="1" x14ac:dyDescent="0.25">
      <c r="A127" s="130"/>
      <c r="B127" s="288" t="str">
        <f ca="1">IF(OFFSET(Zdroj!$B$16,A126,0)&gt;0,OFFSET(Zdroj!$B$16,A126,0)+0,"")</f>
        <v/>
      </c>
      <c r="C127" s="51" t="str">
        <f ca="1">IF($B127="","",IF(Zdroj!$AQ$9="ano",CONCATENATE(OFFSET(Zdroj!C$16,'k rozhodnutí'!$A126,0),"
","Anonymizováno","
",OFFSET(Zdroj!E$16,'k rozhodnutí'!$A126,0),"
",OFFSET(Zdroj!F$16,'k rozhodnutí'!$A126,0)),CONCATENATE(OFFSET(Zdroj!C$16,'k rozhodnutí'!$A126,0),"
",OFFSET(Zdroj!D$16,'k rozhodnutí'!$A126,0),"
",OFFSET(Zdroj!E$16,'k rozhodnutí'!$A126,0),"
",OFFSET(Zdroj!F$16,'k rozhodnutí'!$A126,0))))</f>
        <v/>
      </c>
      <c r="D127" s="23" t="str">
        <f ca="1">IF($B127="","",OFFSET(Zdroj!N$16,'k rozhodnutí'!$A126,0))</f>
        <v/>
      </c>
      <c r="E127" s="289" t="str">
        <f ca="1">IF($B127="","",OFFSET(Zdroj!T$16,'k rozhodnutí'!$A126,0))</f>
        <v/>
      </c>
      <c r="F127" s="186" t="str">
        <f ca="1">IF($B127="","",OFFSET(Zdroj!U$16,'k rozhodnutí'!$A126,0))</f>
        <v/>
      </c>
      <c r="G127" s="291" t="str">
        <f ca="1">IF($B127="","",OFFSET(Zdroj!W$16,'k rozhodnutí'!$A126,0))</f>
        <v/>
      </c>
      <c r="H127" s="290" t="str">
        <f ca="1">IF($B127="","",OFFSET(Zdroj!Y$16,'k rozhodnutí'!$A126,0))</f>
        <v/>
      </c>
      <c r="I127" s="284" t="str">
        <f ca="1">IF($B127="","",OFFSET(Zdroj!BG$16,'k rozhodnutí'!$A126,0))</f>
        <v/>
      </c>
      <c r="J127" s="284" t="str" cm="1">
        <f t="array" aca="1" ref="J127" ca="1">IF($B127="","",SUM('k rozhodnutí detailní'!J127:J129+'k rozhodnutí detailní'!K127:K129))</f>
        <v/>
      </c>
      <c r="K127" s="284" t="str">
        <f ca="1">IF($B127="","",'k rozhodnutí detailní'!L128)</f>
        <v/>
      </c>
      <c r="L127" s="282" t="str">
        <f ca="1">IF($B127="","",'k rozhodnutí detailní'!M128)</f>
        <v/>
      </c>
      <c r="M127" s="283" t="str">
        <f ca="1">IF(B127="","",'k rozhodnutí detailní'!N127)</f>
        <v/>
      </c>
      <c r="N127" s="284" t="str">
        <f ca="1">IF($B127="","",OFFSET(Zdroj!Z$16,'k rozhodnutí'!$A126,0))</f>
        <v/>
      </c>
    </row>
    <row r="128" spans="1:14" s="2" customFormat="1" x14ac:dyDescent="0.25">
      <c r="A128" s="130"/>
      <c r="B128" s="288"/>
      <c r="C128" s="51" t="str">
        <f ca="1">IF($B127="","",IF(Zdroj!$AQ$9="ano",CONCATENATE("Okres:","
",OFFSET(Zdroj!BP$16,'k rozhodnutí'!$A126,0),"
","Právní forma","
",OFFSET(Zdroj!H$16,'k rozhodnutí'!$A126,0),"
",IF(OFFSET(Zdroj!I$16,'k rozhodnutí'!$A126,0)="","","IČO: "),OFFSET(Zdroj!I$16,'k rozhodnutí'!$A126,0),"
","B.Ú. ",IF(OFFSET(Zdroj!J$16,'k rozhodnutí'!$A126,0)="","","Anonymizováno")),CONCATENATE("Okres:","
",OFFSET(Zdroj!BP$16,'k rozhodnutí'!$A126,0),"
","Právní forma","
",OFFSET(Zdroj!H$16,'k rozhodnutí'!$A126,0),"
",IF(OFFSET(Zdroj!I$16,'k rozhodnutí'!$A126,0)="","","IČO: "),OFFSET(Zdroj!I$16,'k rozhodnutí'!$A126,0),"
","B.Ú. ",OFFSET(Zdroj!J$16,'k rozhodnutí'!$A126,0))))</f>
        <v/>
      </c>
      <c r="D128" s="4" t="str">
        <f ca="1">IF($B127="","",OFFSET(Zdroj!O$16,'k rozhodnutí'!$A126,0))</f>
        <v/>
      </c>
      <c r="E128" s="289"/>
      <c r="F128" s="187"/>
      <c r="G128" s="291"/>
      <c r="H128" s="290"/>
      <c r="I128" s="284"/>
      <c r="J128" s="284"/>
      <c r="K128" s="284"/>
      <c r="L128" s="282"/>
      <c r="M128" s="283"/>
      <c r="N128" s="284"/>
    </row>
    <row r="129" spans="1:14" s="2" customFormat="1" x14ac:dyDescent="0.25">
      <c r="A129" s="130">
        <f>ROW()/3-1</f>
        <v>42</v>
      </c>
      <c r="B129" s="288"/>
      <c r="C129" s="52" t="str">
        <f ca="1">IF($B127="","",IF(Zdroj!$AQ$9="ano",IF(OFFSET(Zdroj!M$16,'k rozhodnutí'!$A126,0)="","","Anonymizováno"),IF(OFFSET(Zdroj!M$16,'k rozhodnutí'!$A126,0)="","",OFFSET(Zdroj!M$16,'k rozhodnutí'!$A126,0))))</f>
        <v/>
      </c>
      <c r="D129" s="4" t="str">
        <f ca="1">IF($B127="","",CONCATENATE("Dotace bude použita na:","
",OFFSET(Zdroj!P$16,'k rozhodnutí'!$A126,0)))</f>
        <v/>
      </c>
      <c r="E129" s="289"/>
      <c r="F129" s="186" t="str">
        <f ca="1">IF($B127="","",OFFSET(Zdroj!V$16,'k rozhodnutí'!$A126,0))</f>
        <v/>
      </c>
      <c r="G129" s="88" t="str">
        <f ca="1">IF($B127="","",OFFSET(Zdroj!BM$16,'k rozhodnutí'!$A126,0))</f>
        <v/>
      </c>
      <c r="H129" s="290"/>
      <c r="I129" s="284"/>
      <c r="J129" s="284"/>
      <c r="K129" s="284"/>
      <c r="L129" s="282"/>
      <c r="M129" s="283"/>
      <c r="N129" s="284"/>
    </row>
    <row r="130" spans="1:14" s="2" customFormat="1" x14ac:dyDescent="0.25">
      <c r="A130" s="130"/>
      <c r="B130" s="288" t="str">
        <f ca="1">IF(OFFSET(Zdroj!$B$16,A129,0)&gt;0,OFFSET(Zdroj!$B$16,A129,0)+0,"")</f>
        <v/>
      </c>
      <c r="C130" s="51" t="str">
        <f ca="1">IF($B130="","",IF(Zdroj!$AQ$9="ano",CONCATENATE(OFFSET(Zdroj!C$16,'k rozhodnutí'!$A129,0),"
","Anonymizováno","
",OFFSET(Zdroj!E$16,'k rozhodnutí'!$A129,0),"
",OFFSET(Zdroj!F$16,'k rozhodnutí'!$A129,0)),CONCATENATE(OFFSET(Zdroj!C$16,'k rozhodnutí'!$A129,0),"
",OFFSET(Zdroj!D$16,'k rozhodnutí'!$A129,0),"
",OFFSET(Zdroj!E$16,'k rozhodnutí'!$A129,0),"
",OFFSET(Zdroj!F$16,'k rozhodnutí'!$A129,0))))</f>
        <v/>
      </c>
      <c r="D130" s="23" t="str">
        <f ca="1">IF($B130="","",OFFSET(Zdroj!N$16,'k rozhodnutí'!$A129,0))</f>
        <v/>
      </c>
      <c r="E130" s="289" t="str">
        <f ca="1">IF($B130="","",OFFSET(Zdroj!T$16,'k rozhodnutí'!$A129,0))</f>
        <v/>
      </c>
      <c r="F130" s="186" t="str">
        <f ca="1">IF($B130="","",OFFSET(Zdroj!U$16,'k rozhodnutí'!$A129,0))</f>
        <v/>
      </c>
      <c r="G130" s="291" t="str">
        <f ca="1">IF($B130="","",OFFSET(Zdroj!W$16,'k rozhodnutí'!$A129,0))</f>
        <v/>
      </c>
      <c r="H130" s="290" t="str">
        <f ca="1">IF($B130="","",OFFSET(Zdroj!Y$16,'k rozhodnutí'!$A129,0))</f>
        <v/>
      </c>
      <c r="I130" s="284" t="str">
        <f ca="1">IF($B130="","",OFFSET(Zdroj!BG$16,'k rozhodnutí'!$A129,0))</f>
        <v/>
      </c>
      <c r="J130" s="284" t="str" cm="1">
        <f t="array" aca="1" ref="J130" ca="1">IF($B130="","",SUM('k rozhodnutí detailní'!J130:J132+'k rozhodnutí detailní'!K130:K132))</f>
        <v/>
      </c>
      <c r="K130" s="284" t="str">
        <f ca="1">IF($B130="","",'k rozhodnutí detailní'!L131)</f>
        <v/>
      </c>
      <c r="L130" s="282" t="str">
        <f ca="1">IF($B130="","",'k rozhodnutí detailní'!M131)</f>
        <v/>
      </c>
      <c r="M130" s="283" t="str">
        <f ca="1">IF(B130="","",'k rozhodnutí detailní'!N130)</f>
        <v/>
      </c>
      <c r="N130" s="284" t="str">
        <f ca="1">IF($B130="","",OFFSET(Zdroj!Z$16,'k rozhodnutí'!$A129,0))</f>
        <v/>
      </c>
    </row>
    <row r="131" spans="1:14" s="2" customFormat="1" x14ac:dyDescent="0.25">
      <c r="A131" s="130"/>
      <c r="B131" s="288"/>
      <c r="C131" s="51" t="str">
        <f ca="1">IF($B130="","",IF(Zdroj!$AQ$9="ano",CONCATENATE("Okres:","
",OFFSET(Zdroj!BP$16,'k rozhodnutí'!$A129,0),"
","Právní forma","
",OFFSET(Zdroj!H$16,'k rozhodnutí'!$A129,0),"
",IF(OFFSET(Zdroj!I$16,'k rozhodnutí'!$A129,0)="","","IČO: "),OFFSET(Zdroj!I$16,'k rozhodnutí'!$A129,0),"
","B.Ú. ",IF(OFFSET(Zdroj!J$16,'k rozhodnutí'!$A129,0)="","","Anonymizováno")),CONCATENATE("Okres:","
",OFFSET(Zdroj!BP$16,'k rozhodnutí'!$A129,0),"
","Právní forma","
",OFFSET(Zdroj!H$16,'k rozhodnutí'!$A129,0),"
",IF(OFFSET(Zdroj!I$16,'k rozhodnutí'!$A129,0)="","","IČO: "),OFFSET(Zdroj!I$16,'k rozhodnutí'!$A129,0),"
","B.Ú. ",OFFSET(Zdroj!J$16,'k rozhodnutí'!$A129,0))))</f>
        <v/>
      </c>
      <c r="D131" s="4" t="str">
        <f ca="1">IF($B130="","",OFFSET(Zdroj!O$16,'k rozhodnutí'!$A129,0))</f>
        <v/>
      </c>
      <c r="E131" s="289"/>
      <c r="F131" s="187"/>
      <c r="G131" s="291"/>
      <c r="H131" s="290"/>
      <c r="I131" s="284"/>
      <c r="J131" s="284"/>
      <c r="K131" s="284"/>
      <c r="L131" s="282"/>
      <c r="M131" s="283"/>
      <c r="N131" s="284"/>
    </row>
    <row r="132" spans="1:14" s="2" customFormat="1" x14ac:dyDescent="0.25">
      <c r="A132" s="130">
        <f>ROW()/3-1</f>
        <v>43</v>
      </c>
      <c r="B132" s="288"/>
      <c r="C132" s="52" t="str">
        <f ca="1">IF($B130="","",IF(Zdroj!$AQ$9="ano",IF(OFFSET(Zdroj!M$16,'k rozhodnutí'!$A129,0)="","","Anonymizováno"),IF(OFFSET(Zdroj!M$16,'k rozhodnutí'!$A129,0)="","",OFFSET(Zdroj!M$16,'k rozhodnutí'!$A129,0))))</f>
        <v/>
      </c>
      <c r="D132" s="4" t="str">
        <f ca="1">IF($B130="","",CONCATENATE("Dotace bude použita na:","
",OFFSET(Zdroj!P$16,'k rozhodnutí'!$A129,0)))</f>
        <v/>
      </c>
      <c r="E132" s="289"/>
      <c r="F132" s="186" t="str">
        <f ca="1">IF($B130="","",OFFSET(Zdroj!V$16,'k rozhodnutí'!$A129,0))</f>
        <v/>
      </c>
      <c r="G132" s="88" t="str">
        <f ca="1">IF($B130="","",OFFSET(Zdroj!BM$16,'k rozhodnutí'!$A129,0))</f>
        <v/>
      </c>
      <c r="H132" s="290"/>
      <c r="I132" s="284"/>
      <c r="J132" s="284"/>
      <c r="K132" s="284"/>
      <c r="L132" s="282"/>
      <c r="M132" s="283"/>
      <c r="N132" s="284"/>
    </row>
    <row r="133" spans="1:14" s="2" customFormat="1" x14ac:dyDescent="0.25">
      <c r="A133" s="130"/>
      <c r="B133" s="288" t="str">
        <f ca="1">IF(OFFSET(Zdroj!$B$16,A132,0)&gt;0,OFFSET(Zdroj!$B$16,A132,0)+0,"")</f>
        <v/>
      </c>
      <c r="C133" s="51" t="str">
        <f ca="1">IF($B133="","",IF(Zdroj!$AQ$9="ano",CONCATENATE(OFFSET(Zdroj!C$16,'k rozhodnutí'!$A132,0),"
","Anonymizováno","
",OFFSET(Zdroj!E$16,'k rozhodnutí'!$A132,0),"
",OFFSET(Zdroj!F$16,'k rozhodnutí'!$A132,0)),CONCATENATE(OFFSET(Zdroj!C$16,'k rozhodnutí'!$A132,0),"
",OFFSET(Zdroj!D$16,'k rozhodnutí'!$A132,0),"
",OFFSET(Zdroj!E$16,'k rozhodnutí'!$A132,0),"
",OFFSET(Zdroj!F$16,'k rozhodnutí'!$A132,0))))</f>
        <v/>
      </c>
      <c r="D133" s="23" t="str">
        <f ca="1">IF($B133="","",OFFSET(Zdroj!N$16,'k rozhodnutí'!$A132,0))</f>
        <v/>
      </c>
      <c r="E133" s="289" t="str">
        <f ca="1">IF($B133="","",OFFSET(Zdroj!T$16,'k rozhodnutí'!$A132,0))</f>
        <v/>
      </c>
      <c r="F133" s="186" t="str">
        <f ca="1">IF($B133="","",OFFSET(Zdroj!U$16,'k rozhodnutí'!$A132,0))</f>
        <v/>
      </c>
      <c r="G133" s="291" t="str">
        <f ca="1">IF($B133="","",OFFSET(Zdroj!W$16,'k rozhodnutí'!$A132,0))</f>
        <v/>
      </c>
      <c r="H133" s="290" t="str">
        <f ca="1">IF($B133="","",OFFSET(Zdroj!Y$16,'k rozhodnutí'!$A132,0))</f>
        <v/>
      </c>
      <c r="I133" s="284" t="str">
        <f ca="1">IF($B133="","",OFFSET(Zdroj!BG$16,'k rozhodnutí'!$A132,0))</f>
        <v/>
      </c>
      <c r="J133" s="284" t="str" cm="1">
        <f t="array" aca="1" ref="J133" ca="1">IF($B133="","",SUM('k rozhodnutí detailní'!J133:J135+'k rozhodnutí detailní'!K133:K135))</f>
        <v/>
      </c>
      <c r="K133" s="284" t="str">
        <f ca="1">IF($B133="","",'k rozhodnutí detailní'!L134)</f>
        <v/>
      </c>
      <c r="L133" s="282" t="str">
        <f ca="1">IF($B133="","",'k rozhodnutí detailní'!M134)</f>
        <v/>
      </c>
      <c r="M133" s="283" t="str">
        <f ca="1">IF(B133="","",'k rozhodnutí detailní'!N133)</f>
        <v/>
      </c>
      <c r="N133" s="284" t="str">
        <f ca="1">IF($B133="","",OFFSET(Zdroj!Z$16,'k rozhodnutí'!$A132,0))</f>
        <v/>
      </c>
    </row>
    <row r="134" spans="1:14" s="2" customFormat="1" x14ac:dyDescent="0.25">
      <c r="A134" s="130"/>
      <c r="B134" s="288"/>
      <c r="C134" s="51" t="str">
        <f ca="1">IF($B133="","",IF(Zdroj!$AQ$9="ano",CONCATENATE("Okres:","
",OFFSET(Zdroj!BP$16,'k rozhodnutí'!$A132,0),"
","Právní forma","
",OFFSET(Zdroj!H$16,'k rozhodnutí'!$A132,0),"
",IF(OFFSET(Zdroj!I$16,'k rozhodnutí'!$A132,0)="","","IČO: "),OFFSET(Zdroj!I$16,'k rozhodnutí'!$A132,0),"
","B.Ú. ",IF(OFFSET(Zdroj!J$16,'k rozhodnutí'!$A132,0)="","","Anonymizováno")),CONCATENATE("Okres:","
",OFFSET(Zdroj!BP$16,'k rozhodnutí'!$A132,0),"
","Právní forma","
",OFFSET(Zdroj!H$16,'k rozhodnutí'!$A132,0),"
",IF(OFFSET(Zdroj!I$16,'k rozhodnutí'!$A132,0)="","","IČO: "),OFFSET(Zdroj!I$16,'k rozhodnutí'!$A132,0),"
","B.Ú. ",OFFSET(Zdroj!J$16,'k rozhodnutí'!$A132,0))))</f>
        <v/>
      </c>
      <c r="D134" s="4" t="str">
        <f ca="1">IF($B133="","",OFFSET(Zdroj!O$16,'k rozhodnutí'!$A132,0))</f>
        <v/>
      </c>
      <c r="E134" s="289"/>
      <c r="F134" s="187"/>
      <c r="G134" s="291"/>
      <c r="H134" s="290"/>
      <c r="I134" s="284"/>
      <c r="J134" s="284"/>
      <c r="K134" s="284"/>
      <c r="L134" s="282"/>
      <c r="M134" s="283"/>
      <c r="N134" s="284"/>
    </row>
    <row r="135" spans="1:14" s="2" customFormat="1" x14ac:dyDescent="0.25">
      <c r="A135" s="130">
        <f>ROW()/3-1</f>
        <v>44</v>
      </c>
      <c r="B135" s="288"/>
      <c r="C135" s="52" t="str">
        <f ca="1">IF($B133="","",IF(Zdroj!$AQ$9="ano",IF(OFFSET(Zdroj!M$16,'k rozhodnutí'!$A132,0)="","","Anonymizováno"),IF(OFFSET(Zdroj!M$16,'k rozhodnutí'!$A132,0)="","",OFFSET(Zdroj!M$16,'k rozhodnutí'!$A132,0))))</f>
        <v/>
      </c>
      <c r="D135" s="4" t="str">
        <f ca="1">IF($B133="","",CONCATENATE("Dotace bude použita na:","
",OFFSET(Zdroj!P$16,'k rozhodnutí'!$A132,0)))</f>
        <v/>
      </c>
      <c r="E135" s="289"/>
      <c r="F135" s="186" t="str">
        <f ca="1">IF($B133="","",OFFSET(Zdroj!V$16,'k rozhodnutí'!$A132,0))</f>
        <v/>
      </c>
      <c r="G135" s="88" t="str">
        <f ca="1">IF($B133="","",OFFSET(Zdroj!BM$16,'k rozhodnutí'!$A132,0))</f>
        <v/>
      </c>
      <c r="H135" s="290"/>
      <c r="I135" s="284"/>
      <c r="J135" s="284"/>
      <c r="K135" s="284"/>
      <c r="L135" s="282"/>
      <c r="M135" s="283"/>
      <c r="N135" s="284"/>
    </row>
    <row r="136" spans="1:14" s="2" customFormat="1" x14ac:dyDescent="0.25">
      <c r="A136" s="130"/>
      <c r="B136" s="288" t="str">
        <f ca="1">IF(OFFSET(Zdroj!$B$16,A135,0)&gt;0,OFFSET(Zdroj!$B$16,A135,0)+0,"")</f>
        <v/>
      </c>
      <c r="C136" s="51" t="str">
        <f ca="1">IF($B136="","",IF(Zdroj!$AQ$9="ano",CONCATENATE(OFFSET(Zdroj!C$16,'k rozhodnutí'!$A135,0),"
","Anonymizováno","
",OFFSET(Zdroj!E$16,'k rozhodnutí'!$A135,0),"
",OFFSET(Zdroj!F$16,'k rozhodnutí'!$A135,0)),CONCATENATE(OFFSET(Zdroj!C$16,'k rozhodnutí'!$A135,0),"
",OFFSET(Zdroj!D$16,'k rozhodnutí'!$A135,0),"
",OFFSET(Zdroj!E$16,'k rozhodnutí'!$A135,0),"
",OFFSET(Zdroj!F$16,'k rozhodnutí'!$A135,0))))</f>
        <v/>
      </c>
      <c r="D136" s="23" t="str">
        <f ca="1">IF($B136="","",OFFSET(Zdroj!N$16,'k rozhodnutí'!$A135,0))</f>
        <v/>
      </c>
      <c r="E136" s="289" t="str">
        <f ca="1">IF($B136="","",OFFSET(Zdroj!T$16,'k rozhodnutí'!$A135,0))</f>
        <v/>
      </c>
      <c r="F136" s="186" t="str">
        <f ca="1">IF($B136="","",OFFSET(Zdroj!U$16,'k rozhodnutí'!$A135,0))</f>
        <v/>
      </c>
      <c r="G136" s="291" t="str">
        <f ca="1">IF($B136="","",OFFSET(Zdroj!W$16,'k rozhodnutí'!$A135,0))</f>
        <v/>
      </c>
      <c r="H136" s="290" t="str">
        <f ca="1">IF($B136="","",OFFSET(Zdroj!Y$16,'k rozhodnutí'!$A135,0))</f>
        <v/>
      </c>
      <c r="I136" s="284" t="str">
        <f ca="1">IF($B136="","",OFFSET(Zdroj!BG$16,'k rozhodnutí'!$A135,0))</f>
        <v/>
      </c>
      <c r="J136" s="284" t="str" cm="1">
        <f t="array" aca="1" ref="J136" ca="1">IF($B136="","",SUM('k rozhodnutí detailní'!J136:J138+'k rozhodnutí detailní'!K136:K138))</f>
        <v/>
      </c>
      <c r="K136" s="284" t="str">
        <f ca="1">IF($B136="","",'k rozhodnutí detailní'!L137)</f>
        <v/>
      </c>
      <c r="L136" s="282" t="str">
        <f ca="1">IF($B136="","",'k rozhodnutí detailní'!M137)</f>
        <v/>
      </c>
      <c r="M136" s="283" t="str">
        <f ca="1">IF(B136="","",'k rozhodnutí detailní'!N136)</f>
        <v/>
      </c>
      <c r="N136" s="284" t="str">
        <f ca="1">IF($B136="","",OFFSET(Zdroj!Z$16,'k rozhodnutí'!$A135,0))</f>
        <v/>
      </c>
    </row>
    <row r="137" spans="1:14" s="2" customFormat="1" x14ac:dyDescent="0.25">
      <c r="A137" s="130"/>
      <c r="B137" s="288"/>
      <c r="C137" s="51" t="str">
        <f ca="1">IF($B136="","",IF(Zdroj!$AQ$9="ano",CONCATENATE("Okres:","
",OFFSET(Zdroj!BP$16,'k rozhodnutí'!$A135,0),"
","Právní forma","
",OFFSET(Zdroj!H$16,'k rozhodnutí'!$A135,0),"
",IF(OFFSET(Zdroj!I$16,'k rozhodnutí'!$A135,0)="","","IČO: "),OFFSET(Zdroj!I$16,'k rozhodnutí'!$A135,0),"
","B.Ú. ",IF(OFFSET(Zdroj!J$16,'k rozhodnutí'!$A135,0)="","","Anonymizováno")),CONCATENATE("Okres:","
",OFFSET(Zdroj!BP$16,'k rozhodnutí'!$A135,0),"
","Právní forma","
",OFFSET(Zdroj!H$16,'k rozhodnutí'!$A135,0),"
",IF(OFFSET(Zdroj!I$16,'k rozhodnutí'!$A135,0)="","","IČO: "),OFFSET(Zdroj!I$16,'k rozhodnutí'!$A135,0),"
","B.Ú. ",OFFSET(Zdroj!J$16,'k rozhodnutí'!$A135,0))))</f>
        <v/>
      </c>
      <c r="D137" s="4" t="str">
        <f ca="1">IF($B136="","",OFFSET(Zdroj!O$16,'k rozhodnutí'!$A135,0))</f>
        <v/>
      </c>
      <c r="E137" s="289"/>
      <c r="F137" s="187"/>
      <c r="G137" s="291"/>
      <c r="H137" s="290"/>
      <c r="I137" s="284"/>
      <c r="J137" s="284"/>
      <c r="K137" s="284"/>
      <c r="L137" s="282"/>
      <c r="M137" s="283"/>
      <c r="N137" s="284"/>
    </row>
    <row r="138" spans="1:14" s="2" customFormat="1" x14ac:dyDescent="0.25">
      <c r="A138" s="130">
        <f>ROW()/3-1</f>
        <v>45</v>
      </c>
      <c r="B138" s="288"/>
      <c r="C138" s="52" t="str">
        <f ca="1">IF($B136="","",IF(Zdroj!$AQ$9="ano",IF(OFFSET(Zdroj!M$16,'k rozhodnutí'!$A135,0)="","","Anonymizováno"),IF(OFFSET(Zdroj!M$16,'k rozhodnutí'!$A135,0)="","",OFFSET(Zdroj!M$16,'k rozhodnutí'!$A135,0))))</f>
        <v/>
      </c>
      <c r="D138" s="4" t="str">
        <f ca="1">IF($B136="","",CONCATENATE("Dotace bude použita na:","
",OFFSET(Zdroj!P$16,'k rozhodnutí'!$A135,0)))</f>
        <v/>
      </c>
      <c r="E138" s="289"/>
      <c r="F138" s="186" t="str">
        <f ca="1">IF($B136="","",OFFSET(Zdroj!V$16,'k rozhodnutí'!$A135,0))</f>
        <v/>
      </c>
      <c r="G138" s="88" t="str">
        <f ca="1">IF($B136="","",OFFSET(Zdroj!BM$16,'k rozhodnutí'!$A135,0))</f>
        <v/>
      </c>
      <c r="H138" s="290"/>
      <c r="I138" s="284"/>
      <c r="J138" s="284"/>
      <c r="K138" s="284"/>
      <c r="L138" s="282"/>
      <c r="M138" s="283"/>
      <c r="N138" s="284"/>
    </row>
    <row r="139" spans="1:14" s="2" customFormat="1" x14ac:dyDescent="0.25">
      <c r="A139" s="130"/>
      <c r="B139" s="288" t="str">
        <f ca="1">IF(OFFSET(Zdroj!$B$16,A138,0)&gt;0,OFFSET(Zdroj!$B$16,A138,0)+0,"")</f>
        <v/>
      </c>
      <c r="C139" s="51" t="str">
        <f ca="1">IF($B139="","",IF(Zdroj!$AQ$9="ano",CONCATENATE(OFFSET(Zdroj!C$16,'k rozhodnutí'!$A138,0),"
","Anonymizováno","
",OFFSET(Zdroj!E$16,'k rozhodnutí'!$A138,0),"
",OFFSET(Zdroj!F$16,'k rozhodnutí'!$A138,0)),CONCATENATE(OFFSET(Zdroj!C$16,'k rozhodnutí'!$A138,0),"
",OFFSET(Zdroj!D$16,'k rozhodnutí'!$A138,0),"
",OFFSET(Zdroj!E$16,'k rozhodnutí'!$A138,0),"
",OFFSET(Zdroj!F$16,'k rozhodnutí'!$A138,0))))</f>
        <v/>
      </c>
      <c r="D139" s="23" t="str">
        <f ca="1">IF($B139="","",OFFSET(Zdroj!N$16,'k rozhodnutí'!$A138,0))</f>
        <v/>
      </c>
      <c r="E139" s="289" t="str">
        <f ca="1">IF($B139="","",OFFSET(Zdroj!T$16,'k rozhodnutí'!$A138,0))</f>
        <v/>
      </c>
      <c r="F139" s="186" t="str">
        <f ca="1">IF($B139="","",OFFSET(Zdroj!U$16,'k rozhodnutí'!$A138,0))</f>
        <v/>
      </c>
      <c r="G139" s="291" t="str">
        <f ca="1">IF($B139="","",OFFSET(Zdroj!W$16,'k rozhodnutí'!$A138,0))</f>
        <v/>
      </c>
      <c r="H139" s="290" t="str">
        <f ca="1">IF($B139="","",OFFSET(Zdroj!Y$16,'k rozhodnutí'!$A138,0))</f>
        <v/>
      </c>
      <c r="I139" s="284" t="str">
        <f ca="1">IF($B139="","",OFFSET(Zdroj!BG$16,'k rozhodnutí'!$A138,0))</f>
        <v/>
      </c>
      <c r="J139" s="284" t="str" cm="1">
        <f t="array" aca="1" ref="J139" ca="1">IF($B139="","",SUM('k rozhodnutí detailní'!J139:J141+'k rozhodnutí detailní'!K139:K141))</f>
        <v/>
      </c>
      <c r="K139" s="284" t="str">
        <f ca="1">IF($B139="","",'k rozhodnutí detailní'!L140)</f>
        <v/>
      </c>
      <c r="L139" s="282" t="str">
        <f ca="1">IF($B139="","",'k rozhodnutí detailní'!M140)</f>
        <v/>
      </c>
      <c r="M139" s="283" t="str">
        <f ca="1">IF(B139="","",'k rozhodnutí detailní'!N139)</f>
        <v/>
      </c>
      <c r="N139" s="284" t="str">
        <f ca="1">IF($B139="","",OFFSET(Zdroj!Z$16,'k rozhodnutí'!$A138,0))</f>
        <v/>
      </c>
    </row>
    <row r="140" spans="1:14" s="2" customFormat="1" x14ac:dyDescent="0.25">
      <c r="A140" s="130"/>
      <c r="B140" s="288"/>
      <c r="C140" s="51" t="str">
        <f ca="1">IF($B139="","",IF(Zdroj!$AQ$9="ano",CONCATENATE("Okres:","
",OFFSET(Zdroj!BP$16,'k rozhodnutí'!$A138,0),"
","Právní forma","
",OFFSET(Zdroj!H$16,'k rozhodnutí'!$A138,0),"
",IF(OFFSET(Zdroj!I$16,'k rozhodnutí'!$A138,0)="","","IČO: "),OFFSET(Zdroj!I$16,'k rozhodnutí'!$A138,0),"
","B.Ú. ",IF(OFFSET(Zdroj!J$16,'k rozhodnutí'!$A138,0)="","","Anonymizováno")),CONCATENATE("Okres:","
",OFFSET(Zdroj!BP$16,'k rozhodnutí'!$A138,0),"
","Právní forma","
",OFFSET(Zdroj!H$16,'k rozhodnutí'!$A138,0),"
",IF(OFFSET(Zdroj!I$16,'k rozhodnutí'!$A138,0)="","","IČO: "),OFFSET(Zdroj!I$16,'k rozhodnutí'!$A138,0),"
","B.Ú. ",OFFSET(Zdroj!J$16,'k rozhodnutí'!$A138,0))))</f>
        <v/>
      </c>
      <c r="D140" s="4" t="str">
        <f ca="1">IF($B139="","",OFFSET(Zdroj!O$16,'k rozhodnutí'!$A138,0))</f>
        <v/>
      </c>
      <c r="E140" s="289"/>
      <c r="F140" s="187"/>
      <c r="G140" s="291"/>
      <c r="H140" s="290"/>
      <c r="I140" s="284"/>
      <c r="J140" s="284"/>
      <c r="K140" s="284"/>
      <c r="L140" s="282"/>
      <c r="M140" s="283"/>
      <c r="N140" s="284"/>
    </row>
    <row r="141" spans="1:14" s="2" customFormat="1" x14ac:dyDescent="0.25">
      <c r="A141" s="130">
        <f>ROW()/3-1</f>
        <v>46</v>
      </c>
      <c r="B141" s="288"/>
      <c r="C141" s="52" t="str">
        <f ca="1">IF($B139="","",IF(Zdroj!$AQ$9="ano",IF(OFFSET(Zdroj!M$16,'k rozhodnutí'!$A138,0)="","","Anonymizováno"),IF(OFFSET(Zdroj!M$16,'k rozhodnutí'!$A138,0)="","",OFFSET(Zdroj!M$16,'k rozhodnutí'!$A138,0))))</f>
        <v/>
      </c>
      <c r="D141" s="4" t="str">
        <f ca="1">IF($B139="","",CONCATENATE("Dotace bude použita na:","
",OFFSET(Zdroj!P$16,'k rozhodnutí'!$A138,0)))</f>
        <v/>
      </c>
      <c r="E141" s="289"/>
      <c r="F141" s="186" t="str">
        <f ca="1">IF($B139="","",OFFSET(Zdroj!V$16,'k rozhodnutí'!$A138,0))</f>
        <v/>
      </c>
      <c r="G141" s="88" t="str">
        <f ca="1">IF($B139="","",OFFSET(Zdroj!BM$16,'k rozhodnutí'!$A138,0))</f>
        <v/>
      </c>
      <c r="H141" s="290"/>
      <c r="I141" s="284"/>
      <c r="J141" s="284"/>
      <c r="K141" s="284"/>
      <c r="L141" s="282"/>
      <c r="M141" s="283"/>
      <c r="N141" s="284"/>
    </row>
    <row r="142" spans="1:14" s="2" customFormat="1" x14ac:dyDescent="0.25">
      <c r="A142" s="130"/>
      <c r="B142" s="288" t="str">
        <f ca="1">IF(OFFSET(Zdroj!$B$16,A141,0)&gt;0,OFFSET(Zdroj!$B$16,A141,0)+0,"")</f>
        <v/>
      </c>
      <c r="C142" s="51" t="str">
        <f ca="1">IF($B142="","",IF(Zdroj!$AQ$9="ano",CONCATENATE(OFFSET(Zdroj!C$16,'k rozhodnutí'!$A141,0),"
","Anonymizováno","
",OFFSET(Zdroj!E$16,'k rozhodnutí'!$A141,0),"
",OFFSET(Zdroj!F$16,'k rozhodnutí'!$A141,0)),CONCATENATE(OFFSET(Zdroj!C$16,'k rozhodnutí'!$A141,0),"
",OFFSET(Zdroj!D$16,'k rozhodnutí'!$A141,0),"
",OFFSET(Zdroj!E$16,'k rozhodnutí'!$A141,0),"
",OFFSET(Zdroj!F$16,'k rozhodnutí'!$A141,0))))</f>
        <v/>
      </c>
      <c r="D142" s="23" t="str">
        <f ca="1">IF($B142="","",OFFSET(Zdroj!N$16,'k rozhodnutí'!$A141,0))</f>
        <v/>
      </c>
      <c r="E142" s="289" t="str">
        <f ca="1">IF($B142="","",OFFSET(Zdroj!T$16,'k rozhodnutí'!$A141,0))</f>
        <v/>
      </c>
      <c r="F142" s="186" t="str">
        <f ca="1">IF($B142="","",OFFSET(Zdroj!U$16,'k rozhodnutí'!$A141,0))</f>
        <v/>
      </c>
      <c r="G142" s="291" t="str">
        <f ca="1">IF($B142="","",OFFSET(Zdroj!W$16,'k rozhodnutí'!$A141,0))</f>
        <v/>
      </c>
      <c r="H142" s="290" t="str">
        <f ca="1">IF($B142="","",OFFSET(Zdroj!Y$16,'k rozhodnutí'!$A141,0))</f>
        <v/>
      </c>
      <c r="I142" s="284" t="str">
        <f ca="1">IF($B142="","",OFFSET(Zdroj!BG$16,'k rozhodnutí'!$A141,0))</f>
        <v/>
      </c>
      <c r="J142" s="284" t="str" cm="1">
        <f t="array" aca="1" ref="J142" ca="1">IF($B142="","",SUM('k rozhodnutí detailní'!J142:J144+'k rozhodnutí detailní'!K142:K144))</f>
        <v/>
      </c>
      <c r="K142" s="284" t="str">
        <f ca="1">IF($B142="","",'k rozhodnutí detailní'!L143)</f>
        <v/>
      </c>
      <c r="L142" s="282" t="str">
        <f ca="1">IF($B142="","",'k rozhodnutí detailní'!M143)</f>
        <v/>
      </c>
      <c r="M142" s="283" t="str">
        <f ca="1">IF(B142="","",'k rozhodnutí detailní'!N142)</f>
        <v/>
      </c>
      <c r="N142" s="284" t="str">
        <f ca="1">IF($B142="","",OFFSET(Zdroj!Z$16,'k rozhodnutí'!$A141,0))</f>
        <v/>
      </c>
    </row>
    <row r="143" spans="1:14" s="2" customFormat="1" x14ac:dyDescent="0.25">
      <c r="A143" s="130"/>
      <c r="B143" s="288"/>
      <c r="C143" s="51" t="str">
        <f ca="1">IF($B142="","",IF(Zdroj!$AQ$9="ano",CONCATENATE("Okres:","
",OFFSET(Zdroj!BP$16,'k rozhodnutí'!$A141,0),"
","Právní forma","
",OFFSET(Zdroj!H$16,'k rozhodnutí'!$A141,0),"
",IF(OFFSET(Zdroj!I$16,'k rozhodnutí'!$A141,0)="","","IČO: "),OFFSET(Zdroj!I$16,'k rozhodnutí'!$A141,0),"
","B.Ú. ",IF(OFFSET(Zdroj!J$16,'k rozhodnutí'!$A141,0)="","","Anonymizováno")),CONCATENATE("Okres:","
",OFFSET(Zdroj!BP$16,'k rozhodnutí'!$A141,0),"
","Právní forma","
",OFFSET(Zdroj!H$16,'k rozhodnutí'!$A141,0),"
",IF(OFFSET(Zdroj!I$16,'k rozhodnutí'!$A141,0)="","","IČO: "),OFFSET(Zdroj!I$16,'k rozhodnutí'!$A141,0),"
","B.Ú. ",OFFSET(Zdroj!J$16,'k rozhodnutí'!$A141,0))))</f>
        <v/>
      </c>
      <c r="D143" s="4" t="str">
        <f ca="1">IF($B142="","",OFFSET(Zdroj!O$16,'k rozhodnutí'!$A141,0))</f>
        <v/>
      </c>
      <c r="E143" s="289"/>
      <c r="F143" s="187"/>
      <c r="G143" s="291"/>
      <c r="H143" s="290"/>
      <c r="I143" s="284"/>
      <c r="J143" s="284"/>
      <c r="K143" s="284"/>
      <c r="L143" s="282"/>
      <c r="M143" s="283"/>
      <c r="N143" s="284"/>
    </row>
    <row r="144" spans="1:14" s="2" customFormat="1" x14ac:dyDescent="0.25">
      <c r="A144" s="130">
        <f>ROW()/3-1</f>
        <v>47</v>
      </c>
      <c r="B144" s="288"/>
      <c r="C144" s="52" t="str">
        <f ca="1">IF($B142="","",IF(Zdroj!$AQ$9="ano",IF(OFFSET(Zdroj!M$16,'k rozhodnutí'!$A141,0)="","","Anonymizováno"),IF(OFFSET(Zdroj!M$16,'k rozhodnutí'!$A141,0)="","",OFFSET(Zdroj!M$16,'k rozhodnutí'!$A141,0))))</f>
        <v/>
      </c>
      <c r="D144" s="4" t="str">
        <f ca="1">IF($B142="","",CONCATENATE("Dotace bude použita na:","
",OFFSET(Zdroj!P$16,'k rozhodnutí'!$A141,0)))</f>
        <v/>
      </c>
      <c r="E144" s="289"/>
      <c r="F144" s="186" t="str">
        <f ca="1">IF($B142="","",OFFSET(Zdroj!V$16,'k rozhodnutí'!$A141,0))</f>
        <v/>
      </c>
      <c r="G144" s="88" t="str">
        <f ca="1">IF($B142="","",OFFSET(Zdroj!BM$16,'k rozhodnutí'!$A141,0))</f>
        <v/>
      </c>
      <c r="H144" s="290"/>
      <c r="I144" s="284"/>
      <c r="J144" s="284"/>
      <c r="K144" s="284"/>
      <c r="L144" s="282"/>
      <c r="M144" s="283"/>
      <c r="N144" s="284"/>
    </row>
    <row r="145" spans="1:14" s="2" customFormat="1" x14ac:dyDescent="0.25">
      <c r="A145" s="130"/>
      <c r="B145" s="288" t="str">
        <f ca="1">IF(OFFSET(Zdroj!$B$16,A144,0)&gt;0,OFFSET(Zdroj!$B$16,A144,0)+0,"")</f>
        <v/>
      </c>
      <c r="C145" s="51" t="str">
        <f ca="1">IF($B145="","",IF(Zdroj!$AQ$9="ano",CONCATENATE(OFFSET(Zdroj!C$16,'k rozhodnutí'!$A144,0),"
","Anonymizováno","
",OFFSET(Zdroj!E$16,'k rozhodnutí'!$A144,0),"
",OFFSET(Zdroj!F$16,'k rozhodnutí'!$A144,0)),CONCATENATE(OFFSET(Zdroj!C$16,'k rozhodnutí'!$A144,0),"
",OFFSET(Zdroj!D$16,'k rozhodnutí'!$A144,0),"
",OFFSET(Zdroj!E$16,'k rozhodnutí'!$A144,0),"
",OFFSET(Zdroj!F$16,'k rozhodnutí'!$A144,0))))</f>
        <v/>
      </c>
      <c r="D145" s="23" t="str">
        <f ca="1">IF($B145="","",OFFSET(Zdroj!N$16,'k rozhodnutí'!$A144,0))</f>
        <v/>
      </c>
      <c r="E145" s="289" t="str">
        <f ca="1">IF($B145="","",OFFSET(Zdroj!T$16,'k rozhodnutí'!$A144,0))</f>
        <v/>
      </c>
      <c r="F145" s="186" t="str">
        <f ca="1">IF($B145="","",OFFSET(Zdroj!U$16,'k rozhodnutí'!$A144,0))</f>
        <v/>
      </c>
      <c r="G145" s="291" t="str">
        <f ca="1">IF($B145="","",OFFSET(Zdroj!W$16,'k rozhodnutí'!$A144,0))</f>
        <v/>
      </c>
      <c r="H145" s="290" t="str">
        <f ca="1">IF($B145="","",OFFSET(Zdroj!Y$16,'k rozhodnutí'!$A144,0))</f>
        <v/>
      </c>
      <c r="I145" s="284" t="str">
        <f ca="1">IF($B145="","",OFFSET(Zdroj!BG$16,'k rozhodnutí'!$A144,0))</f>
        <v/>
      </c>
      <c r="J145" s="284" t="str" cm="1">
        <f t="array" aca="1" ref="J145" ca="1">IF($B145="","",SUM('k rozhodnutí detailní'!J145:J147+'k rozhodnutí detailní'!K145:K147))</f>
        <v/>
      </c>
      <c r="K145" s="284" t="str">
        <f ca="1">IF($B145="","",'k rozhodnutí detailní'!L146)</f>
        <v/>
      </c>
      <c r="L145" s="282" t="str">
        <f ca="1">IF($B145="","",'k rozhodnutí detailní'!M146)</f>
        <v/>
      </c>
      <c r="M145" s="283" t="str">
        <f ca="1">IF(B145="","",'k rozhodnutí detailní'!N145)</f>
        <v/>
      </c>
      <c r="N145" s="284" t="str">
        <f ca="1">IF($B145="","",OFFSET(Zdroj!Z$16,'k rozhodnutí'!$A144,0))</f>
        <v/>
      </c>
    </row>
    <row r="146" spans="1:14" s="2" customFormat="1" x14ac:dyDescent="0.25">
      <c r="A146" s="130"/>
      <c r="B146" s="288"/>
      <c r="C146" s="51" t="str">
        <f ca="1">IF($B145="","",IF(Zdroj!$AQ$9="ano",CONCATENATE("Okres:","
",OFFSET(Zdroj!BP$16,'k rozhodnutí'!$A144,0),"
","Právní forma","
",OFFSET(Zdroj!H$16,'k rozhodnutí'!$A144,0),"
",IF(OFFSET(Zdroj!I$16,'k rozhodnutí'!$A144,0)="","","IČO: "),OFFSET(Zdroj!I$16,'k rozhodnutí'!$A144,0),"
","B.Ú. ",IF(OFFSET(Zdroj!J$16,'k rozhodnutí'!$A144,0)="","","Anonymizováno")),CONCATENATE("Okres:","
",OFFSET(Zdroj!BP$16,'k rozhodnutí'!$A144,0),"
","Právní forma","
",OFFSET(Zdroj!H$16,'k rozhodnutí'!$A144,0),"
",IF(OFFSET(Zdroj!I$16,'k rozhodnutí'!$A144,0)="","","IČO: "),OFFSET(Zdroj!I$16,'k rozhodnutí'!$A144,0),"
","B.Ú. ",OFFSET(Zdroj!J$16,'k rozhodnutí'!$A144,0))))</f>
        <v/>
      </c>
      <c r="D146" s="4" t="str">
        <f ca="1">IF($B145="","",OFFSET(Zdroj!O$16,'k rozhodnutí'!$A144,0))</f>
        <v/>
      </c>
      <c r="E146" s="289"/>
      <c r="F146" s="187"/>
      <c r="G146" s="291"/>
      <c r="H146" s="290"/>
      <c r="I146" s="284"/>
      <c r="J146" s="284"/>
      <c r="K146" s="284"/>
      <c r="L146" s="282"/>
      <c r="M146" s="283"/>
      <c r="N146" s="284"/>
    </row>
    <row r="147" spans="1:14" s="2" customFormat="1" x14ac:dyDescent="0.25">
      <c r="A147" s="130">
        <f>ROW()/3-1</f>
        <v>48</v>
      </c>
      <c r="B147" s="288"/>
      <c r="C147" s="52" t="str">
        <f ca="1">IF($B145="","",IF(Zdroj!$AQ$9="ano",IF(OFFSET(Zdroj!M$16,'k rozhodnutí'!$A144,0)="","","Anonymizováno"),IF(OFFSET(Zdroj!M$16,'k rozhodnutí'!$A144,0)="","",OFFSET(Zdroj!M$16,'k rozhodnutí'!$A144,0))))</f>
        <v/>
      </c>
      <c r="D147" s="4" t="str">
        <f ca="1">IF($B145="","",CONCATENATE("Dotace bude použita na:","
",OFFSET(Zdroj!P$16,'k rozhodnutí'!$A144,0)))</f>
        <v/>
      </c>
      <c r="E147" s="289"/>
      <c r="F147" s="186" t="str">
        <f ca="1">IF($B145="","",OFFSET(Zdroj!V$16,'k rozhodnutí'!$A144,0))</f>
        <v/>
      </c>
      <c r="G147" s="88" t="str">
        <f ca="1">IF($B145="","",OFFSET(Zdroj!BM$16,'k rozhodnutí'!$A144,0))</f>
        <v/>
      </c>
      <c r="H147" s="290"/>
      <c r="I147" s="284"/>
      <c r="J147" s="284"/>
      <c r="K147" s="284"/>
      <c r="L147" s="282"/>
      <c r="M147" s="283"/>
      <c r="N147" s="284"/>
    </row>
    <row r="148" spans="1:14" s="2" customFormat="1" x14ac:dyDescent="0.25">
      <c r="A148" s="130"/>
      <c r="B148" s="288" t="str">
        <f ca="1">IF(OFFSET(Zdroj!$B$16,A147,0)&gt;0,OFFSET(Zdroj!$B$16,A147,0)+0,"")</f>
        <v/>
      </c>
      <c r="C148" s="51" t="str">
        <f ca="1">IF($B148="","",IF(Zdroj!$AQ$9="ano",CONCATENATE(OFFSET(Zdroj!C$16,'k rozhodnutí'!$A147,0),"
","Anonymizováno","
",OFFSET(Zdroj!E$16,'k rozhodnutí'!$A147,0),"
",OFFSET(Zdroj!F$16,'k rozhodnutí'!$A147,0)),CONCATENATE(OFFSET(Zdroj!C$16,'k rozhodnutí'!$A147,0),"
",OFFSET(Zdroj!D$16,'k rozhodnutí'!$A147,0),"
",OFFSET(Zdroj!E$16,'k rozhodnutí'!$A147,0),"
",OFFSET(Zdroj!F$16,'k rozhodnutí'!$A147,0))))</f>
        <v/>
      </c>
      <c r="D148" s="23" t="str">
        <f ca="1">IF($B148="","",OFFSET(Zdroj!N$16,'k rozhodnutí'!$A147,0))</f>
        <v/>
      </c>
      <c r="E148" s="289" t="str">
        <f ca="1">IF($B148="","",OFFSET(Zdroj!T$16,'k rozhodnutí'!$A147,0))</f>
        <v/>
      </c>
      <c r="F148" s="186" t="str">
        <f ca="1">IF($B148="","",OFFSET(Zdroj!U$16,'k rozhodnutí'!$A147,0))</f>
        <v/>
      </c>
      <c r="G148" s="291" t="str">
        <f ca="1">IF($B148="","",OFFSET(Zdroj!W$16,'k rozhodnutí'!$A147,0))</f>
        <v/>
      </c>
      <c r="H148" s="290" t="str">
        <f ca="1">IF($B148="","",OFFSET(Zdroj!Y$16,'k rozhodnutí'!$A147,0))</f>
        <v/>
      </c>
      <c r="I148" s="284" t="str">
        <f ca="1">IF($B148="","",OFFSET(Zdroj!BG$16,'k rozhodnutí'!$A147,0))</f>
        <v/>
      </c>
      <c r="J148" s="284" t="str" cm="1">
        <f t="array" aca="1" ref="J148" ca="1">IF($B148="","",SUM('k rozhodnutí detailní'!J148:J150+'k rozhodnutí detailní'!K148:K150))</f>
        <v/>
      </c>
      <c r="K148" s="284" t="str">
        <f ca="1">IF($B148="","",'k rozhodnutí detailní'!L149)</f>
        <v/>
      </c>
      <c r="L148" s="282" t="str">
        <f ca="1">IF($B148="","",'k rozhodnutí detailní'!M149)</f>
        <v/>
      </c>
      <c r="M148" s="283" t="str">
        <f ca="1">IF(B148="","",'k rozhodnutí detailní'!N148)</f>
        <v/>
      </c>
      <c r="N148" s="284" t="str">
        <f ca="1">IF($B148="","",OFFSET(Zdroj!Z$16,'k rozhodnutí'!$A147,0))</f>
        <v/>
      </c>
    </row>
    <row r="149" spans="1:14" s="2" customFormat="1" x14ac:dyDescent="0.25">
      <c r="A149" s="130"/>
      <c r="B149" s="288"/>
      <c r="C149" s="51" t="str">
        <f ca="1">IF($B148="","",IF(Zdroj!$AQ$9="ano",CONCATENATE("Okres:","
",OFFSET(Zdroj!BP$16,'k rozhodnutí'!$A147,0),"
","Právní forma","
",OFFSET(Zdroj!H$16,'k rozhodnutí'!$A147,0),"
",IF(OFFSET(Zdroj!I$16,'k rozhodnutí'!$A147,0)="","","IČO: "),OFFSET(Zdroj!I$16,'k rozhodnutí'!$A147,0),"
","B.Ú. ",IF(OFFSET(Zdroj!J$16,'k rozhodnutí'!$A147,0)="","","Anonymizováno")),CONCATENATE("Okres:","
",OFFSET(Zdroj!BP$16,'k rozhodnutí'!$A147,0),"
","Právní forma","
",OFFSET(Zdroj!H$16,'k rozhodnutí'!$A147,0),"
",IF(OFFSET(Zdroj!I$16,'k rozhodnutí'!$A147,0)="","","IČO: "),OFFSET(Zdroj!I$16,'k rozhodnutí'!$A147,0),"
","B.Ú. ",OFFSET(Zdroj!J$16,'k rozhodnutí'!$A147,0))))</f>
        <v/>
      </c>
      <c r="D149" s="4" t="str">
        <f ca="1">IF($B148="","",OFFSET(Zdroj!O$16,'k rozhodnutí'!$A147,0))</f>
        <v/>
      </c>
      <c r="E149" s="289"/>
      <c r="F149" s="187"/>
      <c r="G149" s="291"/>
      <c r="H149" s="290"/>
      <c r="I149" s="284"/>
      <c r="J149" s="284"/>
      <c r="K149" s="284"/>
      <c r="L149" s="282"/>
      <c r="M149" s="283"/>
      <c r="N149" s="284"/>
    </row>
    <row r="150" spans="1:14" s="2" customFormat="1" x14ac:dyDescent="0.25">
      <c r="A150" s="130">
        <f>ROW()/3-1</f>
        <v>49</v>
      </c>
      <c r="B150" s="288"/>
      <c r="C150" s="52" t="str">
        <f ca="1">IF($B148="","",IF(Zdroj!$AQ$9="ano",IF(OFFSET(Zdroj!M$16,'k rozhodnutí'!$A147,0)="","","Anonymizováno"),IF(OFFSET(Zdroj!M$16,'k rozhodnutí'!$A147,0)="","",OFFSET(Zdroj!M$16,'k rozhodnutí'!$A147,0))))</f>
        <v/>
      </c>
      <c r="D150" s="4" t="str">
        <f ca="1">IF($B148="","",CONCATENATE("Dotace bude použita na:","
",OFFSET(Zdroj!P$16,'k rozhodnutí'!$A147,0)))</f>
        <v/>
      </c>
      <c r="E150" s="289"/>
      <c r="F150" s="186" t="str">
        <f ca="1">IF($B148="","",OFFSET(Zdroj!V$16,'k rozhodnutí'!$A147,0))</f>
        <v/>
      </c>
      <c r="G150" s="88" t="str">
        <f ca="1">IF($B148="","",OFFSET(Zdroj!BM$16,'k rozhodnutí'!$A147,0))</f>
        <v/>
      </c>
      <c r="H150" s="290"/>
      <c r="I150" s="284"/>
      <c r="J150" s="284"/>
      <c r="K150" s="284"/>
      <c r="L150" s="282"/>
      <c r="M150" s="283"/>
      <c r="N150" s="284"/>
    </row>
    <row r="151" spans="1:14" s="2" customFormat="1" x14ac:dyDescent="0.25">
      <c r="A151" s="130"/>
      <c r="B151" s="288" t="str">
        <f ca="1">IF(OFFSET(Zdroj!$B$16,A150,0)&gt;0,OFFSET(Zdroj!$B$16,A150,0)+0,"")</f>
        <v/>
      </c>
      <c r="C151" s="51" t="str">
        <f ca="1">IF($B151="","",IF(Zdroj!$AQ$9="ano",CONCATENATE(OFFSET(Zdroj!C$16,'k rozhodnutí'!$A150,0),"
","Anonymizováno","
",OFFSET(Zdroj!E$16,'k rozhodnutí'!$A150,0),"
",OFFSET(Zdroj!F$16,'k rozhodnutí'!$A150,0)),CONCATENATE(OFFSET(Zdroj!C$16,'k rozhodnutí'!$A150,0),"
",OFFSET(Zdroj!D$16,'k rozhodnutí'!$A150,0),"
",OFFSET(Zdroj!E$16,'k rozhodnutí'!$A150,0),"
",OFFSET(Zdroj!F$16,'k rozhodnutí'!$A150,0))))</f>
        <v/>
      </c>
      <c r="D151" s="23" t="str">
        <f ca="1">IF($B151="","",OFFSET(Zdroj!N$16,'k rozhodnutí'!$A150,0))</f>
        <v/>
      </c>
      <c r="E151" s="289" t="str">
        <f ca="1">IF($B151="","",OFFSET(Zdroj!T$16,'k rozhodnutí'!$A150,0))</f>
        <v/>
      </c>
      <c r="F151" s="186" t="str">
        <f ca="1">IF($B151="","",OFFSET(Zdroj!U$16,'k rozhodnutí'!$A150,0))</f>
        <v/>
      </c>
      <c r="G151" s="291" t="str">
        <f ca="1">IF($B151="","",OFFSET(Zdroj!W$16,'k rozhodnutí'!$A150,0))</f>
        <v/>
      </c>
      <c r="H151" s="290" t="str">
        <f ca="1">IF($B151="","",OFFSET(Zdroj!Y$16,'k rozhodnutí'!$A150,0))</f>
        <v/>
      </c>
      <c r="I151" s="284" t="str">
        <f ca="1">IF($B151="","",OFFSET(Zdroj!BG$16,'k rozhodnutí'!$A150,0))</f>
        <v/>
      </c>
      <c r="J151" s="284" t="str" cm="1">
        <f t="array" aca="1" ref="J151" ca="1">IF($B151="","",SUM('k rozhodnutí detailní'!J151:J153+'k rozhodnutí detailní'!K151:K153))</f>
        <v/>
      </c>
      <c r="K151" s="284" t="str">
        <f ca="1">IF($B151="","",'k rozhodnutí detailní'!L152)</f>
        <v/>
      </c>
      <c r="L151" s="282" t="str">
        <f ca="1">IF($B151="","",'k rozhodnutí detailní'!M152)</f>
        <v/>
      </c>
      <c r="M151" s="283" t="str">
        <f ca="1">IF(B151="","",'k rozhodnutí detailní'!N151)</f>
        <v/>
      </c>
      <c r="N151" s="284" t="str">
        <f ca="1">IF($B151="","",OFFSET(Zdroj!Z$16,'k rozhodnutí'!$A150,0))</f>
        <v/>
      </c>
    </row>
    <row r="152" spans="1:14" s="2" customFormat="1" x14ac:dyDescent="0.25">
      <c r="A152" s="130"/>
      <c r="B152" s="288"/>
      <c r="C152" s="51" t="str">
        <f ca="1">IF($B151="","",IF(Zdroj!$AQ$9="ano",CONCATENATE("Okres:","
",OFFSET(Zdroj!BP$16,'k rozhodnutí'!$A150,0),"
","Právní forma","
",OFFSET(Zdroj!H$16,'k rozhodnutí'!$A150,0),"
",IF(OFFSET(Zdroj!I$16,'k rozhodnutí'!$A150,0)="","","IČO: "),OFFSET(Zdroj!I$16,'k rozhodnutí'!$A150,0),"
","B.Ú. ",IF(OFFSET(Zdroj!J$16,'k rozhodnutí'!$A150,0)="","","Anonymizováno")),CONCATENATE("Okres:","
",OFFSET(Zdroj!BP$16,'k rozhodnutí'!$A150,0),"
","Právní forma","
",OFFSET(Zdroj!H$16,'k rozhodnutí'!$A150,0),"
",IF(OFFSET(Zdroj!I$16,'k rozhodnutí'!$A150,0)="","","IČO: "),OFFSET(Zdroj!I$16,'k rozhodnutí'!$A150,0),"
","B.Ú. ",OFFSET(Zdroj!J$16,'k rozhodnutí'!$A150,0))))</f>
        <v/>
      </c>
      <c r="D152" s="4" t="str">
        <f ca="1">IF($B151="","",OFFSET(Zdroj!O$16,'k rozhodnutí'!$A150,0))</f>
        <v/>
      </c>
      <c r="E152" s="289"/>
      <c r="F152" s="187"/>
      <c r="G152" s="291"/>
      <c r="H152" s="290"/>
      <c r="I152" s="284"/>
      <c r="J152" s="284"/>
      <c r="K152" s="284"/>
      <c r="L152" s="282"/>
      <c r="M152" s="283"/>
      <c r="N152" s="284"/>
    </row>
    <row r="153" spans="1:14" s="2" customFormat="1" x14ac:dyDescent="0.25">
      <c r="A153" s="130">
        <f>ROW()/3-1</f>
        <v>50</v>
      </c>
      <c r="B153" s="288"/>
      <c r="C153" s="52" t="str">
        <f ca="1">IF($B151="","",IF(Zdroj!$AQ$9="ano",IF(OFFSET(Zdroj!M$16,'k rozhodnutí'!$A150,0)="","","Anonymizováno"),IF(OFFSET(Zdroj!M$16,'k rozhodnutí'!$A150,0)="","",OFFSET(Zdroj!M$16,'k rozhodnutí'!$A150,0))))</f>
        <v/>
      </c>
      <c r="D153" s="4" t="str">
        <f ca="1">IF($B151="","",CONCATENATE("Dotace bude použita na:","
",OFFSET(Zdroj!P$16,'k rozhodnutí'!$A150,0)))</f>
        <v/>
      </c>
      <c r="E153" s="289"/>
      <c r="F153" s="186" t="str">
        <f ca="1">IF($B151="","",OFFSET(Zdroj!V$16,'k rozhodnutí'!$A150,0))</f>
        <v/>
      </c>
      <c r="G153" s="88" t="str">
        <f ca="1">IF($B151="","",OFFSET(Zdroj!BM$16,'k rozhodnutí'!$A150,0))</f>
        <v/>
      </c>
      <c r="H153" s="290"/>
      <c r="I153" s="284"/>
      <c r="J153" s="284"/>
      <c r="K153" s="284"/>
      <c r="L153" s="282"/>
      <c r="M153" s="283"/>
      <c r="N153" s="284"/>
    </row>
    <row r="154" spans="1:14" s="2" customFormat="1" x14ac:dyDescent="0.25">
      <c r="A154" s="130"/>
      <c r="B154" s="288" t="str">
        <f ca="1">IF(OFFSET(Zdroj!$B$16,A153,0)&gt;0,OFFSET(Zdroj!$B$16,A153,0)+0,"")</f>
        <v/>
      </c>
      <c r="C154" s="51" t="str">
        <f ca="1">IF($B154="","",IF(Zdroj!$AQ$9="ano",CONCATENATE(OFFSET(Zdroj!C$16,'k rozhodnutí'!$A153,0),"
","Anonymizováno","
",OFFSET(Zdroj!E$16,'k rozhodnutí'!$A153,0),"
",OFFSET(Zdroj!F$16,'k rozhodnutí'!$A153,0)),CONCATENATE(OFFSET(Zdroj!C$16,'k rozhodnutí'!$A153,0),"
",OFFSET(Zdroj!D$16,'k rozhodnutí'!$A153,0),"
",OFFSET(Zdroj!E$16,'k rozhodnutí'!$A153,0),"
",OFFSET(Zdroj!F$16,'k rozhodnutí'!$A153,0))))</f>
        <v/>
      </c>
      <c r="D154" s="23" t="str">
        <f ca="1">IF($B154="","",OFFSET(Zdroj!N$16,'k rozhodnutí'!$A153,0))</f>
        <v/>
      </c>
      <c r="E154" s="289" t="str">
        <f ca="1">IF($B154="","",OFFSET(Zdroj!T$16,'k rozhodnutí'!$A153,0))</f>
        <v/>
      </c>
      <c r="F154" s="186" t="str">
        <f ca="1">IF($B154="","",OFFSET(Zdroj!U$16,'k rozhodnutí'!$A153,0))</f>
        <v/>
      </c>
      <c r="G154" s="291" t="str">
        <f ca="1">IF($B154="","",OFFSET(Zdroj!W$16,'k rozhodnutí'!$A153,0))</f>
        <v/>
      </c>
      <c r="H154" s="290" t="str">
        <f ca="1">IF($B154="","",OFFSET(Zdroj!Y$16,'k rozhodnutí'!$A153,0))</f>
        <v/>
      </c>
      <c r="I154" s="284" t="str">
        <f ca="1">IF($B154="","",OFFSET(Zdroj!BG$16,'k rozhodnutí'!$A153,0))</f>
        <v/>
      </c>
      <c r="J154" s="284" t="str" cm="1">
        <f t="array" aca="1" ref="J154" ca="1">IF($B154="","",SUM('k rozhodnutí detailní'!J154:J156+'k rozhodnutí detailní'!K154:K156))</f>
        <v/>
      </c>
      <c r="K154" s="284" t="str">
        <f ca="1">IF($B154="","",'k rozhodnutí detailní'!L155)</f>
        <v/>
      </c>
      <c r="L154" s="282" t="str">
        <f ca="1">IF($B154="","",'k rozhodnutí detailní'!M155)</f>
        <v/>
      </c>
      <c r="M154" s="283" t="str">
        <f ca="1">IF(B154="","",'k rozhodnutí detailní'!N154)</f>
        <v/>
      </c>
      <c r="N154" s="284" t="str">
        <f ca="1">IF($B154="","",OFFSET(Zdroj!Z$16,'k rozhodnutí'!$A153,0))</f>
        <v/>
      </c>
    </row>
    <row r="155" spans="1:14" s="2" customFormat="1" x14ac:dyDescent="0.25">
      <c r="A155" s="130"/>
      <c r="B155" s="288"/>
      <c r="C155" s="51" t="str">
        <f ca="1">IF($B154="","",IF(Zdroj!$AQ$9="ano",CONCATENATE("Okres:","
",OFFSET(Zdroj!BP$16,'k rozhodnutí'!$A153,0),"
","Právní forma","
",OFFSET(Zdroj!H$16,'k rozhodnutí'!$A153,0),"
",IF(OFFSET(Zdroj!I$16,'k rozhodnutí'!$A153,0)="","","IČO: "),OFFSET(Zdroj!I$16,'k rozhodnutí'!$A153,0),"
","B.Ú. ",IF(OFFSET(Zdroj!J$16,'k rozhodnutí'!$A153,0)="","","Anonymizováno")),CONCATENATE("Okres:","
",OFFSET(Zdroj!BP$16,'k rozhodnutí'!$A153,0),"
","Právní forma","
",OFFSET(Zdroj!H$16,'k rozhodnutí'!$A153,0),"
",IF(OFFSET(Zdroj!I$16,'k rozhodnutí'!$A153,0)="","","IČO: "),OFFSET(Zdroj!I$16,'k rozhodnutí'!$A153,0),"
","B.Ú. ",OFFSET(Zdroj!J$16,'k rozhodnutí'!$A153,0))))</f>
        <v/>
      </c>
      <c r="D155" s="4" t="str">
        <f ca="1">IF($B154="","",OFFSET(Zdroj!O$16,'k rozhodnutí'!$A153,0))</f>
        <v/>
      </c>
      <c r="E155" s="289"/>
      <c r="F155" s="187"/>
      <c r="G155" s="291"/>
      <c r="H155" s="290"/>
      <c r="I155" s="284"/>
      <c r="J155" s="284"/>
      <c r="K155" s="284"/>
      <c r="L155" s="282"/>
      <c r="M155" s="283"/>
      <c r="N155" s="284"/>
    </row>
    <row r="156" spans="1:14" s="2" customFormat="1" x14ac:dyDescent="0.25">
      <c r="A156" s="130">
        <f>ROW()/3-1</f>
        <v>51</v>
      </c>
      <c r="B156" s="288"/>
      <c r="C156" s="52" t="str">
        <f ca="1">IF($B154="","",IF(Zdroj!$AQ$9="ano",IF(OFFSET(Zdroj!M$16,'k rozhodnutí'!$A153,0)="","","Anonymizováno"),IF(OFFSET(Zdroj!M$16,'k rozhodnutí'!$A153,0)="","",OFFSET(Zdroj!M$16,'k rozhodnutí'!$A153,0))))</f>
        <v/>
      </c>
      <c r="D156" s="4" t="str">
        <f ca="1">IF($B154="","",CONCATENATE("Dotace bude použita na:","
",OFFSET(Zdroj!P$16,'k rozhodnutí'!$A153,0)))</f>
        <v/>
      </c>
      <c r="E156" s="289"/>
      <c r="F156" s="186" t="str">
        <f ca="1">IF($B154="","",OFFSET(Zdroj!V$16,'k rozhodnutí'!$A153,0))</f>
        <v/>
      </c>
      <c r="G156" s="88" t="str">
        <f ca="1">IF($B154="","",OFFSET(Zdroj!BM$16,'k rozhodnutí'!$A153,0))</f>
        <v/>
      </c>
      <c r="H156" s="290"/>
      <c r="I156" s="284"/>
      <c r="J156" s="284"/>
      <c r="K156" s="284"/>
      <c r="L156" s="282"/>
      <c r="M156" s="283"/>
      <c r="N156" s="284"/>
    </row>
    <row r="157" spans="1:14" s="2" customFormat="1" x14ac:dyDescent="0.25">
      <c r="A157" s="130"/>
      <c r="B157" s="288" t="str">
        <f ca="1">IF(OFFSET(Zdroj!$B$16,A156,0)&gt;0,OFFSET(Zdroj!$B$16,A156,0)+0,"")</f>
        <v/>
      </c>
      <c r="C157" s="51" t="str">
        <f ca="1">IF($B157="","",IF(Zdroj!$AQ$9="ano",CONCATENATE(OFFSET(Zdroj!C$16,'k rozhodnutí'!$A156,0),"
","Anonymizováno","
",OFFSET(Zdroj!E$16,'k rozhodnutí'!$A156,0),"
",OFFSET(Zdroj!F$16,'k rozhodnutí'!$A156,0)),CONCATENATE(OFFSET(Zdroj!C$16,'k rozhodnutí'!$A156,0),"
",OFFSET(Zdroj!D$16,'k rozhodnutí'!$A156,0),"
",OFFSET(Zdroj!E$16,'k rozhodnutí'!$A156,0),"
",OFFSET(Zdroj!F$16,'k rozhodnutí'!$A156,0))))</f>
        <v/>
      </c>
      <c r="D157" s="23" t="str">
        <f ca="1">IF($B157="","",OFFSET(Zdroj!N$16,'k rozhodnutí'!$A156,0))</f>
        <v/>
      </c>
      <c r="E157" s="289" t="str">
        <f ca="1">IF($B157="","",OFFSET(Zdroj!T$16,'k rozhodnutí'!$A156,0))</f>
        <v/>
      </c>
      <c r="F157" s="186" t="str">
        <f ca="1">IF($B157="","",OFFSET(Zdroj!U$16,'k rozhodnutí'!$A156,0))</f>
        <v/>
      </c>
      <c r="G157" s="291" t="str">
        <f ca="1">IF($B157="","",OFFSET(Zdroj!W$16,'k rozhodnutí'!$A156,0))</f>
        <v/>
      </c>
      <c r="H157" s="290" t="str">
        <f ca="1">IF($B157="","",OFFSET(Zdroj!Y$16,'k rozhodnutí'!$A156,0))</f>
        <v/>
      </c>
      <c r="I157" s="284" t="str">
        <f ca="1">IF($B157="","",OFFSET(Zdroj!BG$16,'k rozhodnutí'!$A156,0))</f>
        <v/>
      </c>
      <c r="J157" s="284" t="str" cm="1">
        <f t="array" aca="1" ref="J157" ca="1">IF($B157="","",SUM('k rozhodnutí detailní'!J157:J159+'k rozhodnutí detailní'!K157:K159))</f>
        <v/>
      </c>
      <c r="K157" s="284" t="str">
        <f ca="1">IF($B157="","",'k rozhodnutí detailní'!L158)</f>
        <v/>
      </c>
      <c r="L157" s="282" t="str">
        <f ca="1">IF($B157="","",'k rozhodnutí detailní'!M158)</f>
        <v/>
      </c>
      <c r="M157" s="283" t="str">
        <f ca="1">IF(B157="","",'k rozhodnutí detailní'!N157)</f>
        <v/>
      </c>
      <c r="N157" s="284" t="str">
        <f ca="1">IF($B157="","",OFFSET(Zdroj!Z$16,'k rozhodnutí'!$A156,0))</f>
        <v/>
      </c>
    </row>
    <row r="158" spans="1:14" s="2" customFormat="1" x14ac:dyDescent="0.25">
      <c r="A158" s="130"/>
      <c r="B158" s="288"/>
      <c r="C158" s="51" t="str">
        <f ca="1">IF($B157="","",IF(Zdroj!$AQ$9="ano",CONCATENATE("Okres:","
",OFFSET(Zdroj!BP$16,'k rozhodnutí'!$A156,0),"
","Právní forma","
",OFFSET(Zdroj!H$16,'k rozhodnutí'!$A156,0),"
",IF(OFFSET(Zdroj!I$16,'k rozhodnutí'!$A156,0)="","","IČO: "),OFFSET(Zdroj!I$16,'k rozhodnutí'!$A156,0),"
","B.Ú. ",IF(OFFSET(Zdroj!J$16,'k rozhodnutí'!$A156,0)="","","Anonymizováno")),CONCATENATE("Okres:","
",OFFSET(Zdroj!BP$16,'k rozhodnutí'!$A156,0),"
","Právní forma","
",OFFSET(Zdroj!H$16,'k rozhodnutí'!$A156,0),"
",IF(OFFSET(Zdroj!I$16,'k rozhodnutí'!$A156,0)="","","IČO: "),OFFSET(Zdroj!I$16,'k rozhodnutí'!$A156,0),"
","B.Ú. ",OFFSET(Zdroj!J$16,'k rozhodnutí'!$A156,0))))</f>
        <v/>
      </c>
      <c r="D158" s="4" t="str">
        <f ca="1">IF($B157="","",OFFSET(Zdroj!O$16,'k rozhodnutí'!$A156,0))</f>
        <v/>
      </c>
      <c r="E158" s="289"/>
      <c r="F158" s="187"/>
      <c r="G158" s="291"/>
      <c r="H158" s="290"/>
      <c r="I158" s="284"/>
      <c r="J158" s="284"/>
      <c r="K158" s="284"/>
      <c r="L158" s="282"/>
      <c r="M158" s="283"/>
      <c r="N158" s="284"/>
    </row>
    <row r="159" spans="1:14" s="2" customFormat="1" x14ac:dyDescent="0.25">
      <c r="A159" s="130">
        <f>ROW()/3-1</f>
        <v>52</v>
      </c>
      <c r="B159" s="288"/>
      <c r="C159" s="52" t="str">
        <f ca="1">IF($B157="","",IF(Zdroj!$AQ$9="ano",IF(OFFSET(Zdroj!M$16,'k rozhodnutí'!$A156,0)="","","Anonymizováno"),IF(OFFSET(Zdroj!M$16,'k rozhodnutí'!$A156,0)="","",OFFSET(Zdroj!M$16,'k rozhodnutí'!$A156,0))))</f>
        <v/>
      </c>
      <c r="D159" s="4" t="str">
        <f ca="1">IF($B157="","",CONCATENATE("Dotace bude použita na:","
",OFFSET(Zdroj!P$16,'k rozhodnutí'!$A156,0)))</f>
        <v/>
      </c>
      <c r="E159" s="289"/>
      <c r="F159" s="186" t="str">
        <f ca="1">IF($B157="","",OFFSET(Zdroj!V$16,'k rozhodnutí'!$A156,0))</f>
        <v/>
      </c>
      <c r="G159" s="88" t="str">
        <f ca="1">IF($B157="","",OFFSET(Zdroj!BM$16,'k rozhodnutí'!$A156,0))</f>
        <v/>
      </c>
      <c r="H159" s="290"/>
      <c r="I159" s="284"/>
      <c r="J159" s="284"/>
      <c r="K159" s="284"/>
      <c r="L159" s="282"/>
      <c r="M159" s="283"/>
      <c r="N159" s="284"/>
    </row>
    <row r="160" spans="1:14" s="2" customFormat="1" x14ac:dyDescent="0.25">
      <c r="A160" s="130"/>
      <c r="B160" s="288" t="str">
        <f ca="1">IF(OFFSET(Zdroj!$B$16,A159,0)&gt;0,OFFSET(Zdroj!$B$16,A159,0)+0,"")</f>
        <v/>
      </c>
      <c r="C160" s="51" t="str">
        <f ca="1">IF($B160="","",IF(Zdroj!$AQ$9="ano",CONCATENATE(OFFSET(Zdroj!C$16,'k rozhodnutí'!$A159,0),"
","Anonymizováno","
",OFFSET(Zdroj!E$16,'k rozhodnutí'!$A159,0),"
",OFFSET(Zdroj!F$16,'k rozhodnutí'!$A159,0)),CONCATENATE(OFFSET(Zdroj!C$16,'k rozhodnutí'!$A159,0),"
",OFFSET(Zdroj!D$16,'k rozhodnutí'!$A159,0),"
",OFFSET(Zdroj!E$16,'k rozhodnutí'!$A159,0),"
",OFFSET(Zdroj!F$16,'k rozhodnutí'!$A159,0))))</f>
        <v/>
      </c>
      <c r="D160" s="23" t="str">
        <f ca="1">IF($B160="","",OFFSET(Zdroj!N$16,'k rozhodnutí'!$A159,0))</f>
        <v/>
      </c>
      <c r="E160" s="289" t="str">
        <f ca="1">IF($B160="","",OFFSET(Zdroj!T$16,'k rozhodnutí'!$A159,0))</f>
        <v/>
      </c>
      <c r="F160" s="186" t="str">
        <f ca="1">IF($B160="","",OFFSET(Zdroj!U$16,'k rozhodnutí'!$A159,0))</f>
        <v/>
      </c>
      <c r="G160" s="291" t="str">
        <f ca="1">IF($B160="","",OFFSET(Zdroj!W$16,'k rozhodnutí'!$A159,0))</f>
        <v/>
      </c>
      <c r="H160" s="290" t="str">
        <f ca="1">IF($B160="","",OFFSET(Zdroj!Y$16,'k rozhodnutí'!$A159,0))</f>
        <v/>
      </c>
      <c r="I160" s="284" t="str">
        <f ca="1">IF($B160="","",OFFSET(Zdroj!BG$16,'k rozhodnutí'!$A159,0))</f>
        <v/>
      </c>
      <c r="J160" s="284" t="str" cm="1">
        <f t="array" aca="1" ref="J160" ca="1">IF($B160="","",SUM('k rozhodnutí detailní'!J160:J162+'k rozhodnutí detailní'!K160:K162))</f>
        <v/>
      </c>
      <c r="K160" s="284" t="str">
        <f ca="1">IF($B160="","",'k rozhodnutí detailní'!L161)</f>
        <v/>
      </c>
      <c r="L160" s="282" t="str">
        <f ca="1">IF($B160="","",'k rozhodnutí detailní'!M161)</f>
        <v/>
      </c>
      <c r="M160" s="283" t="str">
        <f ca="1">IF(B160="","",'k rozhodnutí detailní'!N160)</f>
        <v/>
      </c>
      <c r="N160" s="284" t="str">
        <f ca="1">IF($B160="","",OFFSET(Zdroj!Z$16,'k rozhodnutí'!$A159,0))</f>
        <v/>
      </c>
    </row>
    <row r="161" spans="1:14" s="2" customFormat="1" x14ac:dyDescent="0.25">
      <c r="A161" s="130"/>
      <c r="B161" s="288"/>
      <c r="C161" s="51" t="str">
        <f ca="1">IF($B160="","",IF(Zdroj!$AQ$9="ano",CONCATENATE("Okres:","
",OFFSET(Zdroj!BP$16,'k rozhodnutí'!$A159,0),"
","Právní forma","
",OFFSET(Zdroj!H$16,'k rozhodnutí'!$A159,0),"
",IF(OFFSET(Zdroj!I$16,'k rozhodnutí'!$A159,0)="","","IČO: "),OFFSET(Zdroj!I$16,'k rozhodnutí'!$A159,0),"
","B.Ú. ",IF(OFFSET(Zdroj!J$16,'k rozhodnutí'!$A159,0)="","","Anonymizováno")),CONCATENATE("Okres:","
",OFFSET(Zdroj!BP$16,'k rozhodnutí'!$A159,0),"
","Právní forma","
",OFFSET(Zdroj!H$16,'k rozhodnutí'!$A159,0),"
",IF(OFFSET(Zdroj!I$16,'k rozhodnutí'!$A159,0)="","","IČO: "),OFFSET(Zdroj!I$16,'k rozhodnutí'!$A159,0),"
","B.Ú. ",OFFSET(Zdroj!J$16,'k rozhodnutí'!$A159,0))))</f>
        <v/>
      </c>
      <c r="D161" s="4" t="str">
        <f ca="1">IF($B160="","",OFFSET(Zdroj!O$16,'k rozhodnutí'!$A159,0))</f>
        <v/>
      </c>
      <c r="E161" s="289"/>
      <c r="F161" s="187"/>
      <c r="G161" s="291"/>
      <c r="H161" s="290"/>
      <c r="I161" s="284"/>
      <c r="J161" s="284"/>
      <c r="K161" s="284"/>
      <c r="L161" s="282"/>
      <c r="M161" s="283"/>
      <c r="N161" s="284"/>
    </row>
    <row r="162" spans="1:14" s="2" customFormat="1" x14ac:dyDescent="0.25">
      <c r="A162" s="130">
        <f>ROW()/3-1</f>
        <v>53</v>
      </c>
      <c r="B162" s="288"/>
      <c r="C162" s="52" t="str">
        <f ca="1">IF($B160="","",IF(Zdroj!$AQ$9="ano",IF(OFFSET(Zdroj!M$16,'k rozhodnutí'!$A159,0)="","","Anonymizováno"),IF(OFFSET(Zdroj!M$16,'k rozhodnutí'!$A159,0)="","",OFFSET(Zdroj!M$16,'k rozhodnutí'!$A159,0))))</f>
        <v/>
      </c>
      <c r="D162" s="4" t="str">
        <f ca="1">IF($B160="","",CONCATENATE("Dotace bude použita na:","
",OFFSET(Zdroj!P$16,'k rozhodnutí'!$A159,0)))</f>
        <v/>
      </c>
      <c r="E162" s="289"/>
      <c r="F162" s="186" t="str">
        <f ca="1">IF($B160="","",OFFSET(Zdroj!V$16,'k rozhodnutí'!$A159,0))</f>
        <v/>
      </c>
      <c r="G162" s="88" t="str">
        <f ca="1">IF($B160="","",OFFSET(Zdroj!BM$16,'k rozhodnutí'!$A159,0))</f>
        <v/>
      </c>
      <c r="H162" s="290"/>
      <c r="I162" s="284"/>
      <c r="J162" s="284"/>
      <c r="K162" s="284"/>
      <c r="L162" s="282"/>
      <c r="M162" s="283"/>
      <c r="N162" s="284"/>
    </row>
    <row r="163" spans="1:14" s="2" customFormat="1" x14ac:dyDescent="0.25">
      <c r="A163" s="130"/>
      <c r="B163" s="288" t="str">
        <f ca="1">IF(OFFSET(Zdroj!$B$16,A162,0)&gt;0,OFFSET(Zdroj!$B$16,A162,0)+0,"")</f>
        <v/>
      </c>
      <c r="C163" s="51" t="str">
        <f ca="1">IF($B163="","",IF(Zdroj!$AQ$9="ano",CONCATENATE(OFFSET(Zdroj!C$16,'k rozhodnutí'!$A162,0),"
","Anonymizováno","
",OFFSET(Zdroj!E$16,'k rozhodnutí'!$A162,0),"
",OFFSET(Zdroj!F$16,'k rozhodnutí'!$A162,0)),CONCATENATE(OFFSET(Zdroj!C$16,'k rozhodnutí'!$A162,0),"
",OFFSET(Zdroj!D$16,'k rozhodnutí'!$A162,0),"
",OFFSET(Zdroj!E$16,'k rozhodnutí'!$A162,0),"
",OFFSET(Zdroj!F$16,'k rozhodnutí'!$A162,0))))</f>
        <v/>
      </c>
      <c r="D163" s="23" t="str">
        <f ca="1">IF($B163="","",OFFSET(Zdroj!N$16,'k rozhodnutí'!$A162,0))</f>
        <v/>
      </c>
      <c r="E163" s="289" t="str">
        <f ca="1">IF($B163="","",OFFSET(Zdroj!T$16,'k rozhodnutí'!$A162,0))</f>
        <v/>
      </c>
      <c r="F163" s="186" t="str">
        <f ca="1">IF($B163="","",OFFSET(Zdroj!U$16,'k rozhodnutí'!$A162,0))</f>
        <v/>
      </c>
      <c r="G163" s="291" t="str">
        <f ca="1">IF($B163="","",OFFSET(Zdroj!W$16,'k rozhodnutí'!$A162,0))</f>
        <v/>
      </c>
      <c r="H163" s="290" t="str">
        <f ca="1">IF($B163="","",OFFSET(Zdroj!Y$16,'k rozhodnutí'!$A162,0))</f>
        <v/>
      </c>
      <c r="I163" s="284" t="str">
        <f ca="1">IF($B163="","",OFFSET(Zdroj!BG$16,'k rozhodnutí'!$A162,0))</f>
        <v/>
      </c>
      <c r="J163" s="284" t="str" cm="1">
        <f t="array" aca="1" ref="J163" ca="1">IF($B163="","",SUM('k rozhodnutí detailní'!J163:J165+'k rozhodnutí detailní'!K163:K165))</f>
        <v/>
      </c>
      <c r="K163" s="284" t="str">
        <f ca="1">IF($B163="","",'k rozhodnutí detailní'!L164)</f>
        <v/>
      </c>
      <c r="L163" s="282" t="str">
        <f ca="1">IF($B163="","",'k rozhodnutí detailní'!M164)</f>
        <v/>
      </c>
      <c r="M163" s="283" t="str">
        <f ca="1">IF(B163="","",'k rozhodnutí detailní'!N163)</f>
        <v/>
      </c>
      <c r="N163" s="284" t="str">
        <f ca="1">IF($B163="","",OFFSET(Zdroj!Z$16,'k rozhodnutí'!$A162,0))</f>
        <v/>
      </c>
    </row>
    <row r="164" spans="1:14" s="2" customFormat="1" x14ac:dyDescent="0.25">
      <c r="A164" s="130"/>
      <c r="B164" s="288"/>
      <c r="C164" s="51" t="str">
        <f ca="1">IF($B163="","",IF(Zdroj!$AQ$9="ano",CONCATENATE("Okres:","
",OFFSET(Zdroj!BP$16,'k rozhodnutí'!$A162,0),"
","Právní forma","
",OFFSET(Zdroj!H$16,'k rozhodnutí'!$A162,0),"
",IF(OFFSET(Zdroj!I$16,'k rozhodnutí'!$A162,0)="","","IČO: "),OFFSET(Zdroj!I$16,'k rozhodnutí'!$A162,0),"
","B.Ú. ",IF(OFFSET(Zdroj!J$16,'k rozhodnutí'!$A162,0)="","","Anonymizováno")),CONCATENATE("Okres:","
",OFFSET(Zdroj!BP$16,'k rozhodnutí'!$A162,0),"
","Právní forma","
",OFFSET(Zdroj!H$16,'k rozhodnutí'!$A162,0),"
",IF(OFFSET(Zdroj!I$16,'k rozhodnutí'!$A162,0)="","","IČO: "),OFFSET(Zdroj!I$16,'k rozhodnutí'!$A162,0),"
","B.Ú. ",OFFSET(Zdroj!J$16,'k rozhodnutí'!$A162,0))))</f>
        <v/>
      </c>
      <c r="D164" s="4" t="str">
        <f ca="1">IF($B163="","",OFFSET(Zdroj!O$16,'k rozhodnutí'!$A162,0))</f>
        <v/>
      </c>
      <c r="E164" s="289"/>
      <c r="F164" s="187"/>
      <c r="G164" s="291"/>
      <c r="H164" s="290"/>
      <c r="I164" s="284"/>
      <c r="J164" s="284"/>
      <c r="K164" s="284"/>
      <c r="L164" s="282"/>
      <c r="M164" s="283"/>
      <c r="N164" s="284"/>
    </row>
    <row r="165" spans="1:14" s="2" customFormat="1" x14ac:dyDescent="0.25">
      <c r="A165" s="130">
        <f>ROW()/3-1</f>
        <v>54</v>
      </c>
      <c r="B165" s="288"/>
      <c r="C165" s="52" t="str">
        <f ca="1">IF($B163="","",IF(Zdroj!$AQ$9="ano",IF(OFFSET(Zdroj!M$16,'k rozhodnutí'!$A162,0)="","","Anonymizováno"),IF(OFFSET(Zdroj!M$16,'k rozhodnutí'!$A162,0)="","",OFFSET(Zdroj!M$16,'k rozhodnutí'!$A162,0))))</f>
        <v/>
      </c>
      <c r="D165" s="4" t="str">
        <f ca="1">IF($B163="","",CONCATENATE("Dotace bude použita na:","
",OFFSET(Zdroj!P$16,'k rozhodnutí'!$A162,0)))</f>
        <v/>
      </c>
      <c r="E165" s="289"/>
      <c r="F165" s="186" t="str">
        <f ca="1">IF($B163="","",OFFSET(Zdroj!V$16,'k rozhodnutí'!$A162,0))</f>
        <v/>
      </c>
      <c r="G165" s="88" t="str">
        <f ca="1">IF($B163="","",OFFSET(Zdroj!BM$16,'k rozhodnutí'!$A162,0))</f>
        <v/>
      </c>
      <c r="H165" s="290"/>
      <c r="I165" s="284"/>
      <c r="J165" s="284"/>
      <c r="K165" s="284"/>
      <c r="L165" s="282"/>
      <c r="M165" s="283"/>
      <c r="N165" s="284"/>
    </row>
    <row r="166" spans="1:14" s="2" customFormat="1" x14ac:dyDescent="0.25">
      <c r="A166" s="130"/>
      <c r="B166" s="288" t="str">
        <f ca="1">IF(OFFSET(Zdroj!$B$16,A165,0)&gt;0,OFFSET(Zdroj!$B$16,A165,0)+0,"")</f>
        <v/>
      </c>
      <c r="C166" s="51" t="str">
        <f ca="1">IF($B166="","",IF(Zdroj!$AQ$9="ano",CONCATENATE(OFFSET(Zdroj!C$16,'k rozhodnutí'!$A165,0),"
","Anonymizováno","
",OFFSET(Zdroj!E$16,'k rozhodnutí'!$A165,0),"
",OFFSET(Zdroj!F$16,'k rozhodnutí'!$A165,0)),CONCATENATE(OFFSET(Zdroj!C$16,'k rozhodnutí'!$A165,0),"
",OFFSET(Zdroj!D$16,'k rozhodnutí'!$A165,0),"
",OFFSET(Zdroj!E$16,'k rozhodnutí'!$A165,0),"
",OFFSET(Zdroj!F$16,'k rozhodnutí'!$A165,0))))</f>
        <v/>
      </c>
      <c r="D166" s="23" t="str">
        <f ca="1">IF($B166="","",OFFSET(Zdroj!N$16,'k rozhodnutí'!$A165,0))</f>
        <v/>
      </c>
      <c r="E166" s="289" t="str">
        <f ca="1">IF($B166="","",OFFSET(Zdroj!T$16,'k rozhodnutí'!$A165,0))</f>
        <v/>
      </c>
      <c r="F166" s="186" t="str">
        <f ca="1">IF($B166="","",OFFSET(Zdroj!U$16,'k rozhodnutí'!$A165,0))</f>
        <v/>
      </c>
      <c r="G166" s="291" t="str">
        <f ca="1">IF($B166="","",OFFSET(Zdroj!W$16,'k rozhodnutí'!$A165,0))</f>
        <v/>
      </c>
      <c r="H166" s="290" t="str">
        <f ca="1">IF($B166="","",OFFSET(Zdroj!Y$16,'k rozhodnutí'!$A165,0))</f>
        <v/>
      </c>
      <c r="I166" s="284" t="str">
        <f ca="1">IF($B166="","",OFFSET(Zdroj!BG$16,'k rozhodnutí'!$A165,0))</f>
        <v/>
      </c>
      <c r="J166" s="284" t="str" cm="1">
        <f t="array" aca="1" ref="J166" ca="1">IF($B166="","",SUM('k rozhodnutí detailní'!J166:J168+'k rozhodnutí detailní'!K166:K168))</f>
        <v/>
      </c>
      <c r="K166" s="284" t="str">
        <f ca="1">IF($B166="","",'k rozhodnutí detailní'!L167)</f>
        <v/>
      </c>
      <c r="L166" s="282" t="str">
        <f ca="1">IF($B166="","",'k rozhodnutí detailní'!M167)</f>
        <v/>
      </c>
      <c r="M166" s="283" t="str">
        <f ca="1">IF(B166="","",'k rozhodnutí detailní'!N166)</f>
        <v/>
      </c>
      <c r="N166" s="284" t="str">
        <f ca="1">IF($B166="","",OFFSET(Zdroj!Z$16,'k rozhodnutí'!$A165,0))</f>
        <v/>
      </c>
    </row>
    <row r="167" spans="1:14" s="2" customFormat="1" x14ac:dyDescent="0.25">
      <c r="A167" s="130"/>
      <c r="B167" s="288"/>
      <c r="C167" s="51" t="str">
        <f ca="1">IF($B166="","",IF(Zdroj!$AQ$9="ano",CONCATENATE("Okres:","
",OFFSET(Zdroj!BP$16,'k rozhodnutí'!$A165,0),"
","Právní forma","
",OFFSET(Zdroj!H$16,'k rozhodnutí'!$A165,0),"
",IF(OFFSET(Zdroj!I$16,'k rozhodnutí'!$A165,0)="","","IČO: "),OFFSET(Zdroj!I$16,'k rozhodnutí'!$A165,0),"
","B.Ú. ",IF(OFFSET(Zdroj!J$16,'k rozhodnutí'!$A165,0)="","","Anonymizováno")),CONCATENATE("Okres:","
",OFFSET(Zdroj!BP$16,'k rozhodnutí'!$A165,0),"
","Právní forma","
",OFFSET(Zdroj!H$16,'k rozhodnutí'!$A165,0),"
",IF(OFFSET(Zdroj!I$16,'k rozhodnutí'!$A165,0)="","","IČO: "),OFFSET(Zdroj!I$16,'k rozhodnutí'!$A165,0),"
","B.Ú. ",OFFSET(Zdroj!J$16,'k rozhodnutí'!$A165,0))))</f>
        <v/>
      </c>
      <c r="D167" s="4" t="str">
        <f ca="1">IF($B166="","",OFFSET(Zdroj!O$16,'k rozhodnutí'!$A165,0))</f>
        <v/>
      </c>
      <c r="E167" s="289"/>
      <c r="F167" s="187"/>
      <c r="G167" s="291"/>
      <c r="H167" s="290"/>
      <c r="I167" s="284"/>
      <c r="J167" s="284"/>
      <c r="K167" s="284"/>
      <c r="L167" s="282"/>
      <c r="M167" s="283"/>
      <c r="N167" s="284"/>
    </row>
    <row r="168" spans="1:14" s="2" customFormat="1" x14ac:dyDescent="0.25">
      <c r="A168" s="130">
        <f>ROW()/3-1</f>
        <v>55</v>
      </c>
      <c r="B168" s="288"/>
      <c r="C168" s="52" t="str">
        <f ca="1">IF($B166="","",IF(Zdroj!$AQ$9="ano",IF(OFFSET(Zdroj!M$16,'k rozhodnutí'!$A165,0)="","","Anonymizováno"),IF(OFFSET(Zdroj!M$16,'k rozhodnutí'!$A165,0)="","",OFFSET(Zdroj!M$16,'k rozhodnutí'!$A165,0))))</f>
        <v/>
      </c>
      <c r="D168" s="4" t="str">
        <f ca="1">IF($B166="","",CONCATENATE("Dotace bude použita na:","
",OFFSET(Zdroj!P$16,'k rozhodnutí'!$A165,0)))</f>
        <v/>
      </c>
      <c r="E168" s="289"/>
      <c r="F168" s="186" t="str">
        <f ca="1">IF($B166="","",OFFSET(Zdroj!V$16,'k rozhodnutí'!$A165,0))</f>
        <v/>
      </c>
      <c r="G168" s="88" t="str">
        <f ca="1">IF($B166="","",OFFSET(Zdroj!BM$16,'k rozhodnutí'!$A165,0))</f>
        <v/>
      </c>
      <c r="H168" s="290"/>
      <c r="I168" s="284"/>
      <c r="J168" s="284"/>
      <c r="K168" s="284"/>
      <c r="L168" s="282"/>
      <c r="M168" s="283"/>
      <c r="N168" s="284"/>
    </row>
    <row r="169" spans="1:14" s="2" customFormat="1" x14ac:dyDescent="0.25">
      <c r="A169" s="130"/>
      <c r="B169" s="288" t="str">
        <f ca="1">IF(OFFSET(Zdroj!$B$16,A168,0)&gt;0,OFFSET(Zdroj!$B$16,A168,0)+0,"")</f>
        <v/>
      </c>
      <c r="C169" s="51" t="str">
        <f ca="1">IF($B169="","",IF(Zdroj!$AQ$9="ano",CONCATENATE(OFFSET(Zdroj!C$16,'k rozhodnutí'!$A168,0),"
","Anonymizováno","
",OFFSET(Zdroj!E$16,'k rozhodnutí'!$A168,0),"
",OFFSET(Zdroj!F$16,'k rozhodnutí'!$A168,0)),CONCATENATE(OFFSET(Zdroj!C$16,'k rozhodnutí'!$A168,0),"
",OFFSET(Zdroj!D$16,'k rozhodnutí'!$A168,0),"
",OFFSET(Zdroj!E$16,'k rozhodnutí'!$A168,0),"
",OFFSET(Zdroj!F$16,'k rozhodnutí'!$A168,0))))</f>
        <v/>
      </c>
      <c r="D169" s="23" t="str">
        <f ca="1">IF($B169="","",OFFSET(Zdroj!N$16,'k rozhodnutí'!$A168,0))</f>
        <v/>
      </c>
      <c r="E169" s="289" t="str">
        <f ca="1">IF($B169="","",OFFSET(Zdroj!T$16,'k rozhodnutí'!$A168,0))</f>
        <v/>
      </c>
      <c r="F169" s="186" t="str">
        <f ca="1">IF($B169="","",OFFSET(Zdroj!U$16,'k rozhodnutí'!$A168,0))</f>
        <v/>
      </c>
      <c r="G169" s="291" t="str">
        <f ca="1">IF($B169="","",OFFSET(Zdroj!W$16,'k rozhodnutí'!$A168,0))</f>
        <v/>
      </c>
      <c r="H169" s="290" t="str">
        <f ca="1">IF($B169="","",OFFSET(Zdroj!Y$16,'k rozhodnutí'!$A168,0))</f>
        <v/>
      </c>
      <c r="I169" s="284" t="str">
        <f ca="1">IF($B169="","",OFFSET(Zdroj!BG$16,'k rozhodnutí'!$A168,0))</f>
        <v/>
      </c>
      <c r="J169" s="284" t="str" cm="1">
        <f t="array" aca="1" ref="J169" ca="1">IF($B169="","",SUM('k rozhodnutí detailní'!J169:J171+'k rozhodnutí detailní'!K169:K171))</f>
        <v/>
      </c>
      <c r="K169" s="284" t="str">
        <f ca="1">IF($B169="","",'k rozhodnutí detailní'!L170)</f>
        <v/>
      </c>
      <c r="L169" s="282" t="str">
        <f ca="1">IF($B169="","",'k rozhodnutí detailní'!M170)</f>
        <v/>
      </c>
      <c r="M169" s="283" t="str">
        <f ca="1">IF(B169="","",'k rozhodnutí detailní'!N169)</f>
        <v/>
      </c>
      <c r="N169" s="284" t="str">
        <f ca="1">IF($B169="","",OFFSET(Zdroj!Z$16,'k rozhodnutí'!$A168,0))</f>
        <v/>
      </c>
    </row>
    <row r="170" spans="1:14" s="2" customFormat="1" x14ac:dyDescent="0.25">
      <c r="A170" s="130"/>
      <c r="B170" s="288"/>
      <c r="C170" s="51" t="str">
        <f ca="1">IF($B169="","",IF(Zdroj!$AQ$9="ano",CONCATENATE("Okres:","
",OFFSET(Zdroj!BP$16,'k rozhodnutí'!$A168,0),"
","Právní forma","
",OFFSET(Zdroj!H$16,'k rozhodnutí'!$A168,0),"
",IF(OFFSET(Zdroj!I$16,'k rozhodnutí'!$A168,0)="","","IČO: "),OFFSET(Zdroj!I$16,'k rozhodnutí'!$A168,0),"
","B.Ú. ",IF(OFFSET(Zdroj!J$16,'k rozhodnutí'!$A168,0)="","","Anonymizováno")),CONCATENATE("Okres:","
",OFFSET(Zdroj!BP$16,'k rozhodnutí'!$A168,0),"
","Právní forma","
",OFFSET(Zdroj!H$16,'k rozhodnutí'!$A168,0),"
",IF(OFFSET(Zdroj!I$16,'k rozhodnutí'!$A168,0)="","","IČO: "),OFFSET(Zdroj!I$16,'k rozhodnutí'!$A168,0),"
","B.Ú. ",OFFSET(Zdroj!J$16,'k rozhodnutí'!$A168,0))))</f>
        <v/>
      </c>
      <c r="D170" s="4" t="str">
        <f ca="1">IF($B169="","",OFFSET(Zdroj!O$16,'k rozhodnutí'!$A168,0))</f>
        <v/>
      </c>
      <c r="E170" s="289"/>
      <c r="F170" s="187"/>
      <c r="G170" s="291"/>
      <c r="H170" s="290"/>
      <c r="I170" s="284"/>
      <c r="J170" s="284"/>
      <c r="K170" s="284"/>
      <c r="L170" s="282"/>
      <c r="M170" s="283"/>
      <c r="N170" s="284"/>
    </row>
    <row r="171" spans="1:14" s="2" customFormat="1" x14ac:dyDescent="0.25">
      <c r="A171" s="130">
        <f>ROW()/3-1</f>
        <v>56</v>
      </c>
      <c r="B171" s="288"/>
      <c r="C171" s="52" t="str">
        <f ca="1">IF($B169="","",IF(Zdroj!$AQ$9="ano",IF(OFFSET(Zdroj!M$16,'k rozhodnutí'!$A168,0)="","","Anonymizováno"),IF(OFFSET(Zdroj!M$16,'k rozhodnutí'!$A168,0)="","",OFFSET(Zdroj!M$16,'k rozhodnutí'!$A168,0))))</f>
        <v/>
      </c>
      <c r="D171" s="4" t="str">
        <f ca="1">IF($B169="","",CONCATENATE("Dotace bude použita na:","
",OFFSET(Zdroj!P$16,'k rozhodnutí'!$A168,0)))</f>
        <v/>
      </c>
      <c r="E171" s="289"/>
      <c r="F171" s="186" t="str">
        <f ca="1">IF($B169="","",OFFSET(Zdroj!V$16,'k rozhodnutí'!$A168,0))</f>
        <v/>
      </c>
      <c r="G171" s="88" t="str">
        <f ca="1">IF($B169="","",OFFSET(Zdroj!BM$16,'k rozhodnutí'!$A168,0))</f>
        <v/>
      </c>
      <c r="H171" s="290"/>
      <c r="I171" s="284"/>
      <c r="J171" s="284"/>
      <c r="K171" s="284"/>
      <c r="L171" s="282"/>
      <c r="M171" s="283"/>
      <c r="N171" s="284"/>
    </row>
    <row r="172" spans="1:14" s="2" customFormat="1" x14ac:dyDescent="0.25">
      <c r="A172" s="130"/>
      <c r="B172" s="288" t="str">
        <f ca="1">IF(OFFSET(Zdroj!$B$16,A171,0)&gt;0,OFFSET(Zdroj!$B$16,A171,0)+0,"")</f>
        <v/>
      </c>
      <c r="C172" s="51" t="str">
        <f ca="1">IF($B172="","",IF(Zdroj!$AQ$9="ano",CONCATENATE(OFFSET(Zdroj!C$16,'k rozhodnutí'!$A171,0),"
","Anonymizováno","
",OFFSET(Zdroj!E$16,'k rozhodnutí'!$A171,0),"
",OFFSET(Zdroj!F$16,'k rozhodnutí'!$A171,0)),CONCATENATE(OFFSET(Zdroj!C$16,'k rozhodnutí'!$A171,0),"
",OFFSET(Zdroj!D$16,'k rozhodnutí'!$A171,0),"
",OFFSET(Zdroj!E$16,'k rozhodnutí'!$A171,0),"
",OFFSET(Zdroj!F$16,'k rozhodnutí'!$A171,0))))</f>
        <v/>
      </c>
      <c r="D172" s="23" t="str">
        <f ca="1">IF($B172="","",OFFSET(Zdroj!N$16,'k rozhodnutí'!$A171,0))</f>
        <v/>
      </c>
      <c r="E172" s="289" t="str">
        <f ca="1">IF($B172="","",OFFSET(Zdroj!T$16,'k rozhodnutí'!$A171,0))</f>
        <v/>
      </c>
      <c r="F172" s="186" t="str">
        <f ca="1">IF($B172="","",OFFSET(Zdroj!U$16,'k rozhodnutí'!$A171,0))</f>
        <v/>
      </c>
      <c r="G172" s="291" t="str">
        <f ca="1">IF($B172="","",OFFSET(Zdroj!W$16,'k rozhodnutí'!$A171,0))</f>
        <v/>
      </c>
      <c r="H172" s="290" t="str">
        <f ca="1">IF($B172="","",OFFSET(Zdroj!Y$16,'k rozhodnutí'!$A171,0))</f>
        <v/>
      </c>
      <c r="I172" s="284" t="str">
        <f ca="1">IF($B172="","",OFFSET(Zdroj!BG$16,'k rozhodnutí'!$A171,0))</f>
        <v/>
      </c>
      <c r="J172" s="284" t="str" cm="1">
        <f t="array" aca="1" ref="J172" ca="1">IF($B172="","",SUM('k rozhodnutí detailní'!J172:J174+'k rozhodnutí detailní'!K172:K174))</f>
        <v/>
      </c>
      <c r="K172" s="284" t="str">
        <f ca="1">IF($B172="","",'k rozhodnutí detailní'!L173)</f>
        <v/>
      </c>
      <c r="L172" s="282" t="str">
        <f ca="1">IF($B172="","",'k rozhodnutí detailní'!M173)</f>
        <v/>
      </c>
      <c r="M172" s="283" t="str">
        <f ca="1">IF(B172="","",'k rozhodnutí detailní'!N172)</f>
        <v/>
      </c>
      <c r="N172" s="284" t="str">
        <f ca="1">IF($B172="","",OFFSET(Zdroj!Z$16,'k rozhodnutí'!$A171,0))</f>
        <v/>
      </c>
    </row>
    <row r="173" spans="1:14" s="2" customFormat="1" x14ac:dyDescent="0.25">
      <c r="A173" s="130"/>
      <c r="B173" s="288"/>
      <c r="C173" s="51" t="str">
        <f ca="1">IF($B172="","",IF(Zdroj!$AQ$9="ano",CONCATENATE("Okres:","
",OFFSET(Zdroj!BP$16,'k rozhodnutí'!$A171,0),"
","Právní forma","
",OFFSET(Zdroj!H$16,'k rozhodnutí'!$A171,0),"
",IF(OFFSET(Zdroj!I$16,'k rozhodnutí'!$A171,0)="","","IČO: "),OFFSET(Zdroj!I$16,'k rozhodnutí'!$A171,0),"
","B.Ú. ",IF(OFFSET(Zdroj!J$16,'k rozhodnutí'!$A171,0)="","","Anonymizováno")),CONCATENATE("Okres:","
",OFFSET(Zdroj!BP$16,'k rozhodnutí'!$A171,0),"
","Právní forma","
",OFFSET(Zdroj!H$16,'k rozhodnutí'!$A171,0),"
",IF(OFFSET(Zdroj!I$16,'k rozhodnutí'!$A171,0)="","","IČO: "),OFFSET(Zdroj!I$16,'k rozhodnutí'!$A171,0),"
","B.Ú. ",OFFSET(Zdroj!J$16,'k rozhodnutí'!$A171,0))))</f>
        <v/>
      </c>
      <c r="D173" s="4" t="str">
        <f ca="1">IF($B172="","",OFFSET(Zdroj!O$16,'k rozhodnutí'!$A171,0))</f>
        <v/>
      </c>
      <c r="E173" s="289"/>
      <c r="F173" s="187"/>
      <c r="G173" s="291"/>
      <c r="H173" s="290"/>
      <c r="I173" s="284"/>
      <c r="J173" s="284"/>
      <c r="K173" s="284"/>
      <c r="L173" s="282"/>
      <c r="M173" s="283"/>
      <c r="N173" s="284"/>
    </row>
    <row r="174" spans="1:14" s="2" customFormat="1" x14ac:dyDescent="0.25">
      <c r="A174" s="130">
        <f>ROW()/3-1</f>
        <v>57</v>
      </c>
      <c r="B174" s="288"/>
      <c r="C174" s="52" t="str">
        <f ca="1">IF($B172="","",IF(Zdroj!$AQ$9="ano",IF(OFFSET(Zdroj!M$16,'k rozhodnutí'!$A171,0)="","","Anonymizováno"),IF(OFFSET(Zdroj!M$16,'k rozhodnutí'!$A171,0)="","",OFFSET(Zdroj!M$16,'k rozhodnutí'!$A171,0))))</f>
        <v/>
      </c>
      <c r="D174" s="4" t="str">
        <f ca="1">IF($B172="","",CONCATENATE("Dotace bude použita na:","
",OFFSET(Zdroj!P$16,'k rozhodnutí'!$A171,0)))</f>
        <v/>
      </c>
      <c r="E174" s="289"/>
      <c r="F174" s="186" t="str">
        <f ca="1">IF($B172="","",OFFSET(Zdroj!V$16,'k rozhodnutí'!$A171,0))</f>
        <v/>
      </c>
      <c r="G174" s="88" t="str">
        <f ca="1">IF($B172="","",OFFSET(Zdroj!BM$16,'k rozhodnutí'!$A171,0))</f>
        <v/>
      </c>
      <c r="H174" s="290"/>
      <c r="I174" s="284"/>
      <c r="J174" s="284"/>
      <c r="K174" s="284"/>
      <c r="L174" s="282"/>
      <c r="M174" s="283"/>
      <c r="N174" s="284"/>
    </row>
    <row r="175" spans="1:14" s="2" customFormat="1" x14ac:dyDescent="0.25">
      <c r="A175" s="130"/>
      <c r="B175" s="288" t="str">
        <f ca="1">IF(OFFSET(Zdroj!$B$16,A174,0)&gt;0,OFFSET(Zdroj!$B$16,A174,0)+0,"")</f>
        <v/>
      </c>
      <c r="C175" s="51" t="str">
        <f ca="1">IF($B175="","",IF(Zdroj!$AQ$9="ano",CONCATENATE(OFFSET(Zdroj!C$16,'k rozhodnutí'!$A174,0),"
","Anonymizováno","
",OFFSET(Zdroj!E$16,'k rozhodnutí'!$A174,0),"
",OFFSET(Zdroj!F$16,'k rozhodnutí'!$A174,0)),CONCATENATE(OFFSET(Zdroj!C$16,'k rozhodnutí'!$A174,0),"
",OFFSET(Zdroj!D$16,'k rozhodnutí'!$A174,0),"
",OFFSET(Zdroj!E$16,'k rozhodnutí'!$A174,0),"
",OFFSET(Zdroj!F$16,'k rozhodnutí'!$A174,0))))</f>
        <v/>
      </c>
      <c r="D175" s="23" t="str">
        <f ca="1">IF($B175="","",OFFSET(Zdroj!N$16,'k rozhodnutí'!$A174,0))</f>
        <v/>
      </c>
      <c r="E175" s="289" t="str">
        <f ca="1">IF($B175="","",OFFSET(Zdroj!T$16,'k rozhodnutí'!$A174,0))</f>
        <v/>
      </c>
      <c r="F175" s="186" t="str">
        <f ca="1">IF($B175="","",OFFSET(Zdroj!U$16,'k rozhodnutí'!$A174,0))</f>
        <v/>
      </c>
      <c r="G175" s="291" t="str">
        <f ca="1">IF($B175="","",OFFSET(Zdroj!W$16,'k rozhodnutí'!$A174,0))</f>
        <v/>
      </c>
      <c r="H175" s="290" t="str">
        <f ca="1">IF($B175="","",OFFSET(Zdroj!Y$16,'k rozhodnutí'!$A174,0))</f>
        <v/>
      </c>
      <c r="I175" s="284" t="str">
        <f ca="1">IF($B175="","",OFFSET(Zdroj!BG$16,'k rozhodnutí'!$A174,0))</f>
        <v/>
      </c>
      <c r="J175" s="284" t="str" cm="1">
        <f t="array" aca="1" ref="J175" ca="1">IF($B175="","",SUM('k rozhodnutí detailní'!J175:J177+'k rozhodnutí detailní'!K175:K177))</f>
        <v/>
      </c>
      <c r="K175" s="284" t="str">
        <f ca="1">IF($B175="","",'k rozhodnutí detailní'!L176)</f>
        <v/>
      </c>
      <c r="L175" s="282" t="str">
        <f ca="1">IF($B175="","",'k rozhodnutí detailní'!M176)</f>
        <v/>
      </c>
      <c r="M175" s="283" t="str">
        <f ca="1">IF(B175="","",'k rozhodnutí detailní'!N175)</f>
        <v/>
      </c>
      <c r="N175" s="284" t="str">
        <f ca="1">IF($B175="","",OFFSET(Zdroj!Z$16,'k rozhodnutí'!$A174,0))</f>
        <v/>
      </c>
    </row>
    <row r="176" spans="1:14" s="2" customFormat="1" x14ac:dyDescent="0.25">
      <c r="A176" s="130"/>
      <c r="B176" s="288"/>
      <c r="C176" s="51" t="str">
        <f ca="1">IF($B175="","",IF(Zdroj!$AQ$9="ano",CONCATENATE("Okres:","
",OFFSET(Zdroj!BP$16,'k rozhodnutí'!$A174,0),"
","Právní forma","
",OFFSET(Zdroj!H$16,'k rozhodnutí'!$A174,0),"
",IF(OFFSET(Zdroj!I$16,'k rozhodnutí'!$A174,0)="","","IČO: "),OFFSET(Zdroj!I$16,'k rozhodnutí'!$A174,0),"
","B.Ú. ",IF(OFFSET(Zdroj!J$16,'k rozhodnutí'!$A174,0)="","","Anonymizováno")),CONCATENATE("Okres:","
",OFFSET(Zdroj!BP$16,'k rozhodnutí'!$A174,0),"
","Právní forma","
",OFFSET(Zdroj!H$16,'k rozhodnutí'!$A174,0),"
",IF(OFFSET(Zdroj!I$16,'k rozhodnutí'!$A174,0)="","","IČO: "),OFFSET(Zdroj!I$16,'k rozhodnutí'!$A174,0),"
","B.Ú. ",OFFSET(Zdroj!J$16,'k rozhodnutí'!$A174,0))))</f>
        <v/>
      </c>
      <c r="D176" s="4" t="str">
        <f ca="1">IF($B175="","",OFFSET(Zdroj!O$16,'k rozhodnutí'!$A174,0))</f>
        <v/>
      </c>
      <c r="E176" s="289"/>
      <c r="F176" s="187"/>
      <c r="G176" s="291"/>
      <c r="H176" s="290"/>
      <c r="I176" s="284"/>
      <c r="J176" s="284"/>
      <c r="K176" s="284"/>
      <c r="L176" s="282"/>
      <c r="M176" s="283"/>
      <c r="N176" s="284"/>
    </row>
    <row r="177" spans="1:14" s="2" customFormat="1" x14ac:dyDescent="0.25">
      <c r="A177" s="130">
        <f>ROW()/3-1</f>
        <v>58</v>
      </c>
      <c r="B177" s="288"/>
      <c r="C177" s="52" t="str">
        <f ca="1">IF($B175="","",IF(Zdroj!$AQ$9="ano",IF(OFFSET(Zdroj!M$16,'k rozhodnutí'!$A174,0)="","","Anonymizováno"),IF(OFFSET(Zdroj!M$16,'k rozhodnutí'!$A174,0)="","",OFFSET(Zdroj!M$16,'k rozhodnutí'!$A174,0))))</f>
        <v/>
      </c>
      <c r="D177" s="4" t="str">
        <f ca="1">IF($B175="","",CONCATENATE("Dotace bude použita na:","
",OFFSET(Zdroj!P$16,'k rozhodnutí'!$A174,0)))</f>
        <v/>
      </c>
      <c r="E177" s="289"/>
      <c r="F177" s="186" t="str">
        <f ca="1">IF($B175="","",OFFSET(Zdroj!V$16,'k rozhodnutí'!$A174,0))</f>
        <v/>
      </c>
      <c r="G177" s="88" t="str">
        <f ca="1">IF($B175="","",OFFSET(Zdroj!BM$16,'k rozhodnutí'!$A174,0))</f>
        <v/>
      </c>
      <c r="H177" s="290"/>
      <c r="I177" s="284"/>
      <c r="J177" s="284"/>
      <c r="K177" s="284"/>
      <c r="L177" s="282"/>
      <c r="M177" s="283"/>
      <c r="N177" s="284"/>
    </row>
    <row r="178" spans="1:14" s="2" customFormat="1" x14ac:dyDescent="0.25">
      <c r="A178" s="130"/>
      <c r="B178" s="288" t="str">
        <f ca="1">IF(OFFSET(Zdroj!$B$16,A177,0)&gt;0,OFFSET(Zdroj!$B$16,A177,0)+0,"")</f>
        <v/>
      </c>
      <c r="C178" s="51" t="str">
        <f ca="1">IF($B178="","",IF(Zdroj!$AQ$9="ano",CONCATENATE(OFFSET(Zdroj!C$16,'k rozhodnutí'!$A177,0),"
","Anonymizováno","
",OFFSET(Zdroj!E$16,'k rozhodnutí'!$A177,0),"
",OFFSET(Zdroj!F$16,'k rozhodnutí'!$A177,0)),CONCATENATE(OFFSET(Zdroj!C$16,'k rozhodnutí'!$A177,0),"
",OFFSET(Zdroj!D$16,'k rozhodnutí'!$A177,0),"
",OFFSET(Zdroj!E$16,'k rozhodnutí'!$A177,0),"
",OFFSET(Zdroj!F$16,'k rozhodnutí'!$A177,0))))</f>
        <v/>
      </c>
      <c r="D178" s="23" t="str">
        <f ca="1">IF($B178="","",OFFSET(Zdroj!N$16,'k rozhodnutí'!$A177,0))</f>
        <v/>
      </c>
      <c r="E178" s="289" t="str">
        <f ca="1">IF($B178="","",OFFSET(Zdroj!T$16,'k rozhodnutí'!$A177,0))</f>
        <v/>
      </c>
      <c r="F178" s="186" t="str">
        <f ca="1">IF($B178="","",OFFSET(Zdroj!U$16,'k rozhodnutí'!$A177,0))</f>
        <v/>
      </c>
      <c r="G178" s="291" t="str">
        <f ca="1">IF($B178="","",OFFSET(Zdroj!W$16,'k rozhodnutí'!$A177,0))</f>
        <v/>
      </c>
      <c r="H178" s="290" t="str">
        <f ca="1">IF($B178="","",OFFSET(Zdroj!Y$16,'k rozhodnutí'!$A177,0))</f>
        <v/>
      </c>
      <c r="I178" s="284" t="str">
        <f ca="1">IF($B178="","",OFFSET(Zdroj!BG$16,'k rozhodnutí'!$A177,0))</f>
        <v/>
      </c>
      <c r="J178" s="284" t="str" cm="1">
        <f t="array" aca="1" ref="J178" ca="1">IF($B178="","",SUM('k rozhodnutí detailní'!J178:J180+'k rozhodnutí detailní'!K178:K180))</f>
        <v/>
      </c>
      <c r="K178" s="284" t="str">
        <f ca="1">IF($B178="","",'k rozhodnutí detailní'!L179)</f>
        <v/>
      </c>
      <c r="L178" s="282" t="str">
        <f ca="1">IF($B178="","",'k rozhodnutí detailní'!M179)</f>
        <v/>
      </c>
      <c r="M178" s="283" t="str">
        <f ca="1">IF(B178="","",'k rozhodnutí detailní'!N178)</f>
        <v/>
      </c>
      <c r="N178" s="284" t="str">
        <f ca="1">IF($B178="","",OFFSET(Zdroj!Z$16,'k rozhodnutí'!$A177,0))</f>
        <v/>
      </c>
    </row>
    <row r="179" spans="1:14" s="2" customFormat="1" x14ac:dyDescent="0.25">
      <c r="A179" s="130"/>
      <c r="B179" s="288"/>
      <c r="C179" s="51" t="str">
        <f ca="1">IF($B178="","",IF(Zdroj!$AQ$9="ano",CONCATENATE("Okres:","
",OFFSET(Zdroj!BP$16,'k rozhodnutí'!$A177,0),"
","Právní forma","
",OFFSET(Zdroj!H$16,'k rozhodnutí'!$A177,0),"
",IF(OFFSET(Zdroj!I$16,'k rozhodnutí'!$A177,0)="","","IČO: "),OFFSET(Zdroj!I$16,'k rozhodnutí'!$A177,0),"
","B.Ú. ",IF(OFFSET(Zdroj!J$16,'k rozhodnutí'!$A177,0)="","","Anonymizováno")),CONCATENATE("Okres:","
",OFFSET(Zdroj!BP$16,'k rozhodnutí'!$A177,0),"
","Právní forma","
",OFFSET(Zdroj!H$16,'k rozhodnutí'!$A177,0),"
",IF(OFFSET(Zdroj!I$16,'k rozhodnutí'!$A177,0)="","","IČO: "),OFFSET(Zdroj!I$16,'k rozhodnutí'!$A177,0),"
","B.Ú. ",OFFSET(Zdroj!J$16,'k rozhodnutí'!$A177,0))))</f>
        <v/>
      </c>
      <c r="D179" s="4" t="str">
        <f ca="1">IF($B178="","",OFFSET(Zdroj!O$16,'k rozhodnutí'!$A177,0))</f>
        <v/>
      </c>
      <c r="E179" s="289"/>
      <c r="F179" s="187"/>
      <c r="G179" s="291"/>
      <c r="H179" s="290"/>
      <c r="I179" s="284"/>
      <c r="J179" s="284"/>
      <c r="K179" s="284"/>
      <c r="L179" s="282"/>
      <c r="M179" s="283"/>
      <c r="N179" s="284"/>
    </row>
    <row r="180" spans="1:14" s="2" customFormat="1" x14ac:dyDescent="0.25">
      <c r="A180" s="130">
        <f>ROW()/3-1</f>
        <v>59</v>
      </c>
      <c r="B180" s="288"/>
      <c r="C180" s="52" t="str">
        <f ca="1">IF($B178="","",IF(Zdroj!$AQ$9="ano",IF(OFFSET(Zdroj!M$16,'k rozhodnutí'!$A177,0)="","","Anonymizováno"),IF(OFFSET(Zdroj!M$16,'k rozhodnutí'!$A177,0)="","",OFFSET(Zdroj!M$16,'k rozhodnutí'!$A177,0))))</f>
        <v/>
      </c>
      <c r="D180" s="4" t="str">
        <f ca="1">IF($B178="","",CONCATENATE("Dotace bude použita na:","
",OFFSET(Zdroj!P$16,'k rozhodnutí'!$A177,0)))</f>
        <v/>
      </c>
      <c r="E180" s="289"/>
      <c r="F180" s="186" t="str">
        <f ca="1">IF($B178="","",OFFSET(Zdroj!V$16,'k rozhodnutí'!$A177,0))</f>
        <v/>
      </c>
      <c r="G180" s="88" t="str">
        <f ca="1">IF($B178="","",OFFSET(Zdroj!BM$16,'k rozhodnutí'!$A177,0))</f>
        <v/>
      </c>
      <c r="H180" s="290"/>
      <c r="I180" s="284"/>
      <c r="J180" s="284"/>
      <c r="K180" s="284"/>
      <c r="L180" s="282"/>
      <c r="M180" s="283"/>
      <c r="N180" s="284"/>
    </row>
    <row r="181" spans="1:14" s="2" customFormat="1" x14ac:dyDescent="0.25">
      <c r="A181" s="130"/>
      <c r="B181" s="288" t="str">
        <f ca="1">IF(OFFSET(Zdroj!$B$16,A180,0)&gt;0,OFFSET(Zdroj!$B$16,A180,0)+0,"")</f>
        <v/>
      </c>
      <c r="C181" s="51" t="str">
        <f ca="1">IF($B181="","",IF(Zdroj!$AQ$9="ano",CONCATENATE(OFFSET(Zdroj!C$16,'k rozhodnutí'!$A180,0),"
","Anonymizováno","
",OFFSET(Zdroj!E$16,'k rozhodnutí'!$A180,0),"
",OFFSET(Zdroj!F$16,'k rozhodnutí'!$A180,0)),CONCATENATE(OFFSET(Zdroj!C$16,'k rozhodnutí'!$A180,0),"
",OFFSET(Zdroj!D$16,'k rozhodnutí'!$A180,0),"
",OFFSET(Zdroj!E$16,'k rozhodnutí'!$A180,0),"
",OFFSET(Zdroj!F$16,'k rozhodnutí'!$A180,0))))</f>
        <v/>
      </c>
      <c r="D181" s="23" t="str">
        <f ca="1">IF($B181="","",OFFSET(Zdroj!N$16,'k rozhodnutí'!$A180,0))</f>
        <v/>
      </c>
      <c r="E181" s="289" t="str">
        <f ca="1">IF($B181="","",OFFSET(Zdroj!T$16,'k rozhodnutí'!$A180,0))</f>
        <v/>
      </c>
      <c r="F181" s="186" t="str">
        <f ca="1">IF($B181="","",OFFSET(Zdroj!U$16,'k rozhodnutí'!$A180,0))</f>
        <v/>
      </c>
      <c r="G181" s="291" t="str">
        <f ca="1">IF($B181="","",OFFSET(Zdroj!W$16,'k rozhodnutí'!$A180,0))</f>
        <v/>
      </c>
      <c r="H181" s="290" t="str">
        <f ca="1">IF($B181="","",OFFSET(Zdroj!Y$16,'k rozhodnutí'!$A180,0))</f>
        <v/>
      </c>
      <c r="I181" s="284" t="str">
        <f ca="1">IF($B181="","",OFFSET(Zdroj!BG$16,'k rozhodnutí'!$A180,0))</f>
        <v/>
      </c>
      <c r="J181" s="284" t="str" cm="1">
        <f t="array" aca="1" ref="J181" ca="1">IF($B181="","",SUM('k rozhodnutí detailní'!J181:J183+'k rozhodnutí detailní'!K181:K183))</f>
        <v/>
      </c>
      <c r="K181" s="284" t="str">
        <f ca="1">IF($B181="","",'k rozhodnutí detailní'!L182)</f>
        <v/>
      </c>
      <c r="L181" s="282" t="str">
        <f ca="1">IF($B181="","",'k rozhodnutí detailní'!M182)</f>
        <v/>
      </c>
      <c r="M181" s="283" t="str">
        <f ca="1">IF(B181="","",'k rozhodnutí detailní'!N181)</f>
        <v/>
      </c>
      <c r="N181" s="284" t="str">
        <f ca="1">IF($B181="","",OFFSET(Zdroj!Z$16,'k rozhodnutí'!$A180,0))</f>
        <v/>
      </c>
    </row>
    <row r="182" spans="1:14" s="2" customFormat="1" x14ac:dyDescent="0.25">
      <c r="A182" s="130"/>
      <c r="B182" s="288"/>
      <c r="C182" s="51" t="str">
        <f ca="1">IF($B181="","",IF(Zdroj!$AQ$9="ano",CONCATENATE("Okres:","
",OFFSET(Zdroj!BP$16,'k rozhodnutí'!$A180,0),"
","Právní forma","
",OFFSET(Zdroj!H$16,'k rozhodnutí'!$A180,0),"
",IF(OFFSET(Zdroj!I$16,'k rozhodnutí'!$A180,0)="","","IČO: "),OFFSET(Zdroj!I$16,'k rozhodnutí'!$A180,0),"
","B.Ú. ",IF(OFFSET(Zdroj!J$16,'k rozhodnutí'!$A180,0)="","","Anonymizováno")),CONCATENATE("Okres:","
",OFFSET(Zdroj!BP$16,'k rozhodnutí'!$A180,0),"
","Právní forma","
",OFFSET(Zdroj!H$16,'k rozhodnutí'!$A180,0),"
",IF(OFFSET(Zdroj!I$16,'k rozhodnutí'!$A180,0)="","","IČO: "),OFFSET(Zdroj!I$16,'k rozhodnutí'!$A180,0),"
","B.Ú. ",OFFSET(Zdroj!J$16,'k rozhodnutí'!$A180,0))))</f>
        <v/>
      </c>
      <c r="D182" s="4" t="str">
        <f ca="1">IF($B181="","",OFFSET(Zdroj!O$16,'k rozhodnutí'!$A180,0))</f>
        <v/>
      </c>
      <c r="E182" s="289"/>
      <c r="F182" s="187"/>
      <c r="G182" s="291"/>
      <c r="H182" s="290"/>
      <c r="I182" s="284"/>
      <c r="J182" s="284"/>
      <c r="K182" s="284"/>
      <c r="L182" s="282"/>
      <c r="M182" s="283"/>
      <c r="N182" s="284"/>
    </row>
    <row r="183" spans="1:14" s="2" customFormat="1" x14ac:dyDescent="0.25">
      <c r="A183" s="130">
        <f>ROW()/3-1</f>
        <v>60</v>
      </c>
      <c r="B183" s="288"/>
      <c r="C183" s="52" t="str">
        <f ca="1">IF($B181="","",IF(Zdroj!$AQ$9="ano",IF(OFFSET(Zdroj!M$16,'k rozhodnutí'!$A180,0)="","","Anonymizováno"),IF(OFFSET(Zdroj!M$16,'k rozhodnutí'!$A180,0)="","",OFFSET(Zdroj!M$16,'k rozhodnutí'!$A180,0))))</f>
        <v/>
      </c>
      <c r="D183" s="4" t="str">
        <f ca="1">IF($B181="","",CONCATENATE("Dotace bude použita na:","
",OFFSET(Zdroj!P$16,'k rozhodnutí'!$A180,0)))</f>
        <v/>
      </c>
      <c r="E183" s="289"/>
      <c r="F183" s="186" t="str">
        <f ca="1">IF($B181="","",OFFSET(Zdroj!V$16,'k rozhodnutí'!$A180,0))</f>
        <v/>
      </c>
      <c r="G183" s="88" t="str">
        <f ca="1">IF($B181="","",OFFSET(Zdroj!BM$16,'k rozhodnutí'!$A180,0))</f>
        <v/>
      </c>
      <c r="H183" s="290"/>
      <c r="I183" s="284"/>
      <c r="J183" s="284"/>
      <c r="K183" s="284"/>
      <c r="L183" s="282"/>
      <c r="M183" s="283"/>
      <c r="N183" s="284"/>
    </row>
    <row r="184" spans="1:14" s="2" customFormat="1" x14ac:dyDescent="0.25">
      <c r="A184" s="130"/>
      <c r="B184" s="288" t="str">
        <f ca="1">IF(OFFSET(Zdroj!$B$16,A183,0)&gt;0,OFFSET(Zdroj!$B$16,A183,0)+0,"")</f>
        <v/>
      </c>
      <c r="C184" s="51" t="str">
        <f ca="1">IF($B184="","",IF(Zdroj!$AQ$9="ano",CONCATENATE(OFFSET(Zdroj!C$16,'k rozhodnutí'!$A183,0),"
","Anonymizováno","
",OFFSET(Zdroj!E$16,'k rozhodnutí'!$A183,0),"
",OFFSET(Zdroj!F$16,'k rozhodnutí'!$A183,0)),CONCATENATE(OFFSET(Zdroj!C$16,'k rozhodnutí'!$A183,0),"
",OFFSET(Zdroj!D$16,'k rozhodnutí'!$A183,0),"
",OFFSET(Zdroj!E$16,'k rozhodnutí'!$A183,0),"
",OFFSET(Zdroj!F$16,'k rozhodnutí'!$A183,0))))</f>
        <v/>
      </c>
      <c r="D184" s="23" t="str">
        <f ca="1">IF($B184="","",OFFSET(Zdroj!N$16,'k rozhodnutí'!$A183,0))</f>
        <v/>
      </c>
      <c r="E184" s="289" t="str">
        <f ca="1">IF($B184="","",OFFSET(Zdroj!T$16,'k rozhodnutí'!$A183,0))</f>
        <v/>
      </c>
      <c r="F184" s="186" t="str">
        <f ca="1">IF($B184="","",OFFSET(Zdroj!U$16,'k rozhodnutí'!$A183,0))</f>
        <v/>
      </c>
      <c r="G184" s="291" t="str">
        <f ca="1">IF($B184="","",OFFSET(Zdroj!W$16,'k rozhodnutí'!$A183,0))</f>
        <v/>
      </c>
      <c r="H184" s="290" t="str">
        <f ca="1">IF($B184="","",OFFSET(Zdroj!Y$16,'k rozhodnutí'!$A183,0))</f>
        <v/>
      </c>
      <c r="I184" s="284" t="str">
        <f ca="1">IF($B184="","",OFFSET(Zdroj!BG$16,'k rozhodnutí'!$A183,0))</f>
        <v/>
      </c>
      <c r="J184" s="284" t="str" cm="1">
        <f t="array" aca="1" ref="J184" ca="1">IF($B184="","",SUM('k rozhodnutí detailní'!J184:J186+'k rozhodnutí detailní'!K184:K186))</f>
        <v/>
      </c>
      <c r="K184" s="284" t="str">
        <f ca="1">IF($B184="","",'k rozhodnutí detailní'!L185)</f>
        <v/>
      </c>
      <c r="L184" s="282" t="str">
        <f ca="1">IF($B184="","",'k rozhodnutí detailní'!M185)</f>
        <v/>
      </c>
      <c r="M184" s="283" t="str">
        <f ca="1">IF(B184="","",'k rozhodnutí detailní'!N184)</f>
        <v/>
      </c>
      <c r="N184" s="284" t="str">
        <f ca="1">IF($B184="","",OFFSET(Zdroj!Z$16,'k rozhodnutí'!$A183,0))</f>
        <v/>
      </c>
    </row>
    <row r="185" spans="1:14" s="2" customFormat="1" x14ac:dyDescent="0.25">
      <c r="A185" s="130"/>
      <c r="B185" s="288"/>
      <c r="C185" s="51" t="str">
        <f ca="1">IF($B184="","",IF(Zdroj!$AQ$9="ano",CONCATENATE("Okres:","
",OFFSET(Zdroj!BP$16,'k rozhodnutí'!$A183,0),"
","Právní forma","
",OFFSET(Zdroj!H$16,'k rozhodnutí'!$A183,0),"
",IF(OFFSET(Zdroj!I$16,'k rozhodnutí'!$A183,0)="","","IČO: "),OFFSET(Zdroj!I$16,'k rozhodnutí'!$A183,0),"
","B.Ú. ",IF(OFFSET(Zdroj!J$16,'k rozhodnutí'!$A183,0)="","","Anonymizováno")),CONCATENATE("Okres:","
",OFFSET(Zdroj!BP$16,'k rozhodnutí'!$A183,0),"
","Právní forma","
",OFFSET(Zdroj!H$16,'k rozhodnutí'!$A183,0),"
",IF(OFFSET(Zdroj!I$16,'k rozhodnutí'!$A183,0)="","","IČO: "),OFFSET(Zdroj!I$16,'k rozhodnutí'!$A183,0),"
","B.Ú. ",OFFSET(Zdroj!J$16,'k rozhodnutí'!$A183,0))))</f>
        <v/>
      </c>
      <c r="D185" s="4" t="str">
        <f ca="1">IF($B184="","",OFFSET(Zdroj!O$16,'k rozhodnutí'!$A183,0))</f>
        <v/>
      </c>
      <c r="E185" s="289"/>
      <c r="F185" s="187"/>
      <c r="G185" s="291"/>
      <c r="H185" s="290"/>
      <c r="I185" s="284"/>
      <c r="J185" s="284"/>
      <c r="K185" s="284"/>
      <c r="L185" s="282"/>
      <c r="M185" s="283"/>
      <c r="N185" s="284"/>
    </row>
    <row r="186" spans="1:14" s="2" customFormat="1" x14ac:dyDescent="0.25">
      <c r="A186" s="130">
        <f>ROW()/3-1</f>
        <v>61</v>
      </c>
      <c r="B186" s="288"/>
      <c r="C186" s="52" t="str">
        <f ca="1">IF($B184="","",IF(Zdroj!$AQ$9="ano",IF(OFFSET(Zdroj!M$16,'k rozhodnutí'!$A183,0)="","","Anonymizováno"),IF(OFFSET(Zdroj!M$16,'k rozhodnutí'!$A183,0)="","",OFFSET(Zdroj!M$16,'k rozhodnutí'!$A183,0))))</f>
        <v/>
      </c>
      <c r="D186" s="4" t="str">
        <f ca="1">IF($B184="","",CONCATENATE("Dotace bude použita na:","
",OFFSET(Zdroj!P$16,'k rozhodnutí'!$A183,0)))</f>
        <v/>
      </c>
      <c r="E186" s="289"/>
      <c r="F186" s="186" t="str">
        <f ca="1">IF($B184="","",OFFSET(Zdroj!V$16,'k rozhodnutí'!$A183,0))</f>
        <v/>
      </c>
      <c r="G186" s="88" t="str">
        <f ca="1">IF($B184="","",OFFSET(Zdroj!BM$16,'k rozhodnutí'!$A183,0))</f>
        <v/>
      </c>
      <c r="H186" s="290"/>
      <c r="I186" s="284"/>
      <c r="J186" s="284"/>
      <c r="K186" s="284"/>
      <c r="L186" s="282"/>
      <c r="M186" s="283"/>
      <c r="N186" s="284"/>
    </row>
    <row r="187" spans="1:14" s="2" customFormat="1" x14ac:dyDescent="0.25">
      <c r="A187" s="130"/>
      <c r="B187" s="288" t="str">
        <f ca="1">IF(OFFSET(Zdroj!$B$16,A186,0)&gt;0,OFFSET(Zdroj!$B$16,A186,0)+0,"")</f>
        <v/>
      </c>
      <c r="C187" s="51" t="str">
        <f ca="1">IF($B187="","",IF(Zdroj!$AQ$9="ano",CONCATENATE(OFFSET(Zdroj!C$16,'k rozhodnutí'!$A186,0),"
","Anonymizováno","
",OFFSET(Zdroj!E$16,'k rozhodnutí'!$A186,0),"
",OFFSET(Zdroj!F$16,'k rozhodnutí'!$A186,0)),CONCATENATE(OFFSET(Zdroj!C$16,'k rozhodnutí'!$A186,0),"
",OFFSET(Zdroj!D$16,'k rozhodnutí'!$A186,0),"
",OFFSET(Zdroj!E$16,'k rozhodnutí'!$A186,0),"
",OFFSET(Zdroj!F$16,'k rozhodnutí'!$A186,0))))</f>
        <v/>
      </c>
      <c r="D187" s="23" t="str">
        <f ca="1">IF($B187="","",OFFSET(Zdroj!N$16,'k rozhodnutí'!$A186,0))</f>
        <v/>
      </c>
      <c r="E187" s="289" t="str">
        <f ca="1">IF($B187="","",OFFSET(Zdroj!T$16,'k rozhodnutí'!$A186,0))</f>
        <v/>
      </c>
      <c r="F187" s="186" t="str">
        <f ca="1">IF($B187="","",OFFSET(Zdroj!U$16,'k rozhodnutí'!$A186,0))</f>
        <v/>
      </c>
      <c r="G187" s="291" t="str">
        <f ca="1">IF($B187="","",OFFSET(Zdroj!W$16,'k rozhodnutí'!$A186,0))</f>
        <v/>
      </c>
      <c r="H187" s="290" t="str">
        <f ca="1">IF($B187="","",OFFSET(Zdroj!Y$16,'k rozhodnutí'!$A186,0))</f>
        <v/>
      </c>
      <c r="I187" s="284" t="str">
        <f ca="1">IF($B187="","",OFFSET(Zdroj!BG$16,'k rozhodnutí'!$A186,0))</f>
        <v/>
      </c>
      <c r="J187" s="284" t="str" cm="1">
        <f t="array" aca="1" ref="J187" ca="1">IF($B187="","",SUM('k rozhodnutí detailní'!J187:J189+'k rozhodnutí detailní'!K187:K189))</f>
        <v/>
      </c>
      <c r="K187" s="284" t="str">
        <f ca="1">IF($B187="","",'k rozhodnutí detailní'!L188)</f>
        <v/>
      </c>
      <c r="L187" s="282" t="str">
        <f ca="1">IF($B187="","",'k rozhodnutí detailní'!M188)</f>
        <v/>
      </c>
      <c r="M187" s="283" t="str">
        <f ca="1">IF(B187="","",'k rozhodnutí detailní'!N187)</f>
        <v/>
      </c>
      <c r="N187" s="284" t="str">
        <f ca="1">IF($B187="","",OFFSET(Zdroj!Z$16,'k rozhodnutí'!$A186,0))</f>
        <v/>
      </c>
    </row>
    <row r="188" spans="1:14" s="2" customFormat="1" x14ac:dyDescent="0.25">
      <c r="A188" s="130"/>
      <c r="B188" s="288"/>
      <c r="C188" s="51" t="str">
        <f ca="1">IF($B187="","",IF(Zdroj!$AQ$9="ano",CONCATENATE("Okres:","
",OFFSET(Zdroj!BP$16,'k rozhodnutí'!$A186,0),"
","Právní forma","
",OFFSET(Zdroj!H$16,'k rozhodnutí'!$A186,0),"
",IF(OFFSET(Zdroj!I$16,'k rozhodnutí'!$A186,0)="","","IČO: "),OFFSET(Zdroj!I$16,'k rozhodnutí'!$A186,0),"
","B.Ú. ",IF(OFFSET(Zdroj!J$16,'k rozhodnutí'!$A186,0)="","","Anonymizováno")),CONCATENATE("Okres:","
",OFFSET(Zdroj!BP$16,'k rozhodnutí'!$A186,0),"
","Právní forma","
",OFFSET(Zdroj!H$16,'k rozhodnutí'!$A186,0),"
",IF(OFFSET(Zdroj!I$16,'k rozhodnutí'!$A186,0)="","","IČO: "),OFFSET(Zdroj!I$16,'k rozhodnutí'!$A186,0),"
","B.Ú. ",OFFSET(Zdroj!J$16,'k rozhodnutí'!$A186,0))))</f>
        <v/>
      </c>
      <c r="D188" s="4" t="str">
        <f ca="1">IF($B187="","",OFFSET(Zdroj!O$16,'k rozhodnutí'!$A186,0))</f>
        <v/>
      </c>
      <c r="E188" s="289"/>
      <c r="F188" s="187"/>
      <c r="G188" s="291"/>
      <c r="H188" s="290"/>
      <c r="I188" s="284"/>
      <c r="J188" s="284"/>
      <c r="K188" s="284"/>
      <c r="L188" s="282"/>
      <c r="M188" s="283"/>
      <c r="N188" s="284"/>
    </row>
    <row r="189" spans="1:14" s="2" customFormat="1" x14ac:dyDescent="0.25">
      <c r="A189" s="130">
        <f>ROW()/3-1</f>
        <v>62</v>
      </c>
      <c r="B189" s="288"/>
      <c r="C189" s="52" t="str">
        <f ca="1">IF($B187="","",IF(Zdroj!$AQ$9="ano",IF(OFFSET(Zdroj!M$16,'k rozhodnutí'!$A186,0)="","","Anonymizováno"),IF(OFFSET(Zdroj!M$16,'k rozhodnutí'!$A186,0)="","",OFFSET(Zdroj!M$16,'k rozhodnutí'!$A186,0))))</f>
        <v/>
      </c>
      <c r="D189" s="4" t="str">
        <f ca="1">IF($B187="","",CONCATENATE("Dotace bude použita na:","
",OFFSET(Zdroj!P$16,'k rozhodnutí'!$A186,0)))</f>
        <v/>
      </c>
      <c r="E189" s="289"/>
      <c r="F189" s="186" t="str">
        <f ca="1">IF($B187="","",OFFSET(Zdroj!V$16,'k rozhodnutí'!$A186,0))</f>
        <v/>
      </c>
      <c r="G189" s="88" t="str">
        <f ca="1">IF($B187="","",OFFSET(Zdroj!BM$16,'k rozhodnutí'!$A186,0))</f>
        <v/>
      </c>
      <c r="H189" s="290"/>
      <c r="I189" s="284"/>
      <c r="J189" s="284"/>
      <c r="K189" s="284"/>
      <c r="L189" s="282"/>
      <c r="M189" s="283"/>
      <c r="N189" s="284"/>
    </row>
    <row r="190" spans="1:14" s="2" customFormat="1" x14ac:dyDescent="0.25">
      <c r="A190" s="130"/>
      <c r="B190" s="288" t="str">
        <f ca="1">IF(OFFSET(Zdroj!$B$16,A189,0)&gt;0,OFFSET(Zdroj!$B$16,A189,0)+0,"")</f>
        <v/>
      </c>
      <c r="C190" s="51" t="str">
        <f ca="1">IF($B190="","",IF(Zdroj!$AQ$9="ano",CONCATENATE(OFFSET(Zdroj!C$16,'k rozhodnutí'!$A189,0),"
","Anonymizováno","
",OFFSET(Zdroj!E$16,'k rozhodnutí'!$A189,0),"
",OFFSET(Zdroj!F$16,'k rozhodnutí'!$A189,0)),CONCATENATE(OFFSET(Zdroj!C$16,'k rozhodnutí'!$A189,0),"
",OFFSET(Zdroj!D$16,'k rozhodnutí'!$A189,0),"
",OFFSET(Zdroj!E$16,'k rozhodnutí'!$A189,0),"
",OFFSET(Zdroj!F$16,'k rozhodnutí'!$A189,0))))</f>
        <v/>
      </c>
      <c r="D190" s="23" t="str">
        <f ca="1">IF($B190="","",OFFSET(Zdroj!N$16,'k rozhodnutí'!$A189,0))</f>
        <v/>
      </c>
      <c r="E190" s="289" t="str">
        <f ca="1">IF($B190="","",OFFSET(Zdroj!T$16,'k rozhodnutí'!$A189,0))</f>
        <v/>
      </c>
      <c r="F190" s="186" t="str">
        <f ca="1">IF($B190="","",OFFSET(Zdroj!U$16,'k rozhodnutí'!$A189,0))</f>
        <v/>
      </c>
      <c r="G190" s="291" t="str">
        <f ca="1">IF($B190="","",OFFSET(Zdroj!W$16,'k rozhodnutí'!$A189,0))</f>
        <v/>
      </c>
      <c r="H190" s="290" t="str">
        <f ca="1">IF($B190="","",OFFSET(Zdroj!Y$16,'k rozhodnutí'!$A189,0))</f>
        <v/>
      </c>
      <c r="I190" s="284" t="str">
        <f ca="1">IF($B190="","",OFFSET(Zdroj!BG$16,'k rozhodnutí'!$A189,0))</f>
        <v/>
      </c>
      <c r="J190" s="284" t="str" cm="1">
        <f t="array" aca="1" ref="J190" ca="1">IF($B190="","",SUM('k rozhodnutí detailní'!J190:J192+'k rozhodnutí detailní'!K190:K192))</f>
        <v/>
      </c>
      <c r="K190" s="284" t="str">
        <f ca="1">IF($B190="","",'k rozhodnutí detailní'!L191)</f>
        <v/>
      </c>
      <c r="L190" s="282" t="str">
        <f ca="1">IF($B190="","",'k rozhodnutí detailní'!M191)</f>
        <v/>
      </c>
      <c r="M190" s="283" t="str">
        <f ca="1">IF(B190="","",'k rozhodnutí detailní'!N190)</f>
        <v/>
      </c>
      <c r="N190" s="284" t="str">
        <f ca="1">IF($B190="","",OFFSET(Zdroj!Z$16,'k rozhodnutí'!$A189,0))</f>
        <v/>
      </c>
    </row>
    <row r="191" spans="1:14" s="2" customFormat="1" x14ac:dyDescent="0.25">
      <c r="A191" s="130"/>
      <c r="B191" s="288"/>
      <c r="C191" s="51" t="str">
        <f ca="1">IF($B190="","",IF(Zdroj!$AQ$9="ano",CONCATENATE("Okres:","
",OFFSET(Zdroj!BP$16,'k rozhodnutí'!$A189,0),"
","Právní forma","
",OFFSET(Zdroj!H$16,'k rozhodnutí'!$A189,0),"
",IF(OFFSET(Zdroj!I$16,'k rozhodnutí'!$A189,0)="","","IČO: "),OFFSET(Zdroj!I$16,'k rozhodnutí'!$A189,0),"
","B.Ú. ",IF(OFFSET(Zdroj!J$16,'k rozhodnutí'!$A189,0)="","","Anonymizováno")),CONCATENATE("Okres:","
",OFFSET(Zdroj!BP$16,'k rozhodnutí'!$A189,0),"
","Právní forma","
",OFFSET(Zdroj!H$16,'k rozhodnutí'!$A189,0),"
",IF(OFFSET(Zdroj!I$16,'k rozhodnutí'!$A189,0)="","","IČO: "),OFFSET(Zdroj!I$16,'k rozhodnutí'!$A189,0),"
","B.Ú. ",OFFSET(Zdroj!J$16,'k rozhodnutí'!$A189,0))))</f>
        <v/>
      </c>
      <c r="D191" s="4" t="str">
        <f ca="1">IF($B190="","",OFFSET(Zdroj!O$16,'k rozhodnutí'!$A189,0))</f>
        <v/>
      </c>
      <c r="E191" s="289"/>
      <c r="F191" s="187"/>
      <c r="G191" s="291"/>
      <c r="H191" s="290"/>
      <c r="I191" s="284"/>
      <c r="J191" s="284"/>
      <c r="K191" s="284"/>
      <c r="L191" s="282"/>
      <c r="M191" s="283"/>
      <c r="N191" s="284"/>
    </row>
    <row r="192" spans="1:14" s="2" customFormat="1" x14ac:dyDescent="0.25">
      <c r="A192" s="130">
        <f>ROW()/3-1</f>
        <v>63</v>
      </c>
      <c r="B192" s="288"/>
      <c r="C192" s="52" t="str">
        <f ca="1">IF($B190="","",IF(Zdroj!$AQ$9="ano",IF(OFFSET(Zdroj!M$16,'k rozhodnutí'!$A189,0)="","","Anonymizováno"),IF(OFFSET(Zdroj!M$16,'k rozhodnutí'!$A189,0)="","",OFFSET(Zdroj!M$16,'k rozhodnutí'!$A189,0))))</f>
        <v/>
      </c>
      <c r="D192" s="4" t="str">
        <f ca="1">IF($B190="","",CONCATENATE("Dotace bude použita na:","
",OFFSET(Zdroj!P$16,'k rozhodnutí'!$A189,0)))</f>
        <v/>
      </c>
      <c r="E192" s="289"/>
      <c r="F192" s="186" t="str">
        <f ca="1">IF($B190="","",OFFSET(Zdroj!V$16,'k rozhodnutí'!$A189,0))</f>
        <v/>
      </c>
      <c r="G192" s="88" t="str">
        <f ca="1">IF($B190="","",OFFSET(Zdroj!BM$16,'k rozhodnutí'!$A189,0))</f>
        <v/>
      </c>
      <c r="H192" s="290"/>
      <c r="I192" s="284"/>
      <c r="J192" s="284"/>
      <c r="K192" s="284"/>
      <c r="L192" s="282"/>
      <c r="M192" s="283"/>
      <c r="N192" s="284"/>
    </row>
    <row r="193" spans="1:14" s="2" customFormat="1" x14ac:dyDescent="0.25">
      <c r="A193" s="130"/>
      <c r="B193" s="288" t="str">
        <f ca="1">IF(OFFSET(Zdroj!$B$16,A192,0)&gt;0,OFFSET(Zdroj!$B$16,A192,0)+0,"")</f>
        <v/>
      </c>
      <c r="C193" s="51" t="str">
        <f ca="1">IF($B193="","",IF(Zdroj!$AQ$9="ano",CONCATENATE(OFFSET(Zdroj!C$16,'k rozhodnutí'!$A192,0),"
","Anonymizováno","
",OFFSET(Zdroj!E$16,'k rozhodnutí'!$A192,0),"
",OFFSET(Zdroj!F$16,'k rozhodnutí'!$A192,0)),CONCATENATE(OFFSET(Zdroj!C$16,'k rozhodnutí'!$A192,0),"
",OFFSET(Zdroj!D$16,'k rozhodnutí'!$A192,0),"
",OFFSET(Zdroj!E$16,'k rozhodnutí'!$A192,0),"
",OFFSET(Zdroj!F$16,'k rozhodnutí'!$A192,0))))</f>
        <v/>
      </c>
      <c r="D193" s="23" t="str">
        <f ca="1">IF($B193="","",OFFSET(Zdroj!N$16,'k rozhodnutí'!$A192,0))</f>
        <v/>
      </c>
      <c r="E193" s="289" t="str">
        <f ca="1">IF($B193="","",OFFSET(Zdroj!T$16,'k rozhodnutí'!$A192,0))</f>
        <v/>
      </c>
      <c r="F193" s="186" t="str">
        <f ca="1">IF($B193="","",OFFSET(Zdroj!U$16,'k rozhodnutí'!$A192,0))</f>
        <v/>
      </c>
      <c r="G193" s="291" t="str">
        <f ca="1">IF($B193="","",OFFSET(Zdroj!W$16,'k rozhodnutí'!$A192,0))</f>
        <v/>
      </c>
      <c r="H193" s="290" t="str">
        <f ca="1">IF($B193="","",OFFSET(Zdroj!Y$16,'k rozhodnutí'!$A192,0))</f>
        <v/>
      </c>
      <c r="I193" s="284" t="str">
        <f ca="1">IF($B193="","",OFFSET(Zdroj!BG$16,'k rozhodnutí'!$A192,0))</f>
        <v/>
      </c>
      <c r="J193" s="284" t="str" cm="1">
        <f t="array" aca="1" ref="J193" ca="1">IF($B193="","",SUM('k rozhodnutí detailní'!J193:J195+'k rozhodnutí detailní'!K193:K195))</f>
        <v/>
      </c>
      <c r="K193" s="284" t="str">
        <f ca="1">IF($B193="","",'k rozhodnutí detailní'!L194)</f>
        <v/>
      </c>
      <c r="L193" s="282" t="str">
        <f ca="1">IF($B193="","",'k rozhodnutí detailní'!M194)</f>
        <v/>
      </c>
      <c r="M193" s="283" t="str">
        <f ca="1">IF(B193="","",'k rozhodnutí detailní'!N193)</f>
        <v/>
      </c>
      <c r="N193" s="284" t="str">
        <f ca="1">IF($B193="","",OFFSET(Zdroj!Z$16,'k rozhodnutí'!$A192,0))</f>
        <v/>
      </c>
    </row>
    <row r="194" spans="1:14" s="2" customFormat="1" x14ac:dyDescent="0.25">
      <c r="A194" s="130"/>
      <c r="B194" s="288"/>
      <c r="C194" s="51" t="str">
        <f ca="1">IF($B193="","",IF(Zdroj!$AQ$9="ano",CONCATENATE("Okres:","
",OFFSET(Zdroj!BP$16,'k rozhodnutí'!$A192,0),"
","Právní forma","
",OFFSET(Zdroj!H$16,'k rozhodnutí'!$A192,0),"
",IF(OFFSET(Zdroj!I$16,'k rozhodnutí'!$A192,0)="","","IČO: "),OFFSET(Zdroj!I$16,'k rozhodnutí'!$A192,0),"
","B.Ú. ",IF(OFFSET(Zdroj!J$16,'k rozhodnutí'!$A192,0)="","","Anonymizováno")),CONCATENATE("Okres:","
",OFFSET(Zdroj!BP$16,'k rozhodnutí'!$A192,0),"
","Právní forma","
",OFFSET(Zdroj!H$16,'k rozhodnutí'!$A192,0),"
",IF(OFFSET(Zdroj!I$16,'k rozhodnutí'!$A192,0)="","","IČO: "),OFFSET(Zdroj!I$16,'k rozhodnutí'!$A192,0),"
","B.Ú. ",OFFSET(Zdroj!J$16,'k rozhodnutí'!$A192,0))))</f>
        <v/>
      </c>
      <c r="D194" s="4" t="str">
        <f ca="1">IF($B193="","",OFFSET(Zdroj!O$16,'k rozhodnutí'!$A192,0))</f>
        <v/>
      </c>
      <c r="E194" s="289"/>
      <c r="F194" s="187"/>
      <c r="G194" s="291"/>
      <c r="H194" s="290"/>
      <c r="I194" s="284"/>
      <c r="J194" s="284"/>
      <c r="K194" s="284"/>
      <c r="L194" s="282"/>
      <c r="M194" s="283"/>
      <c r="N194" s="284"/>
    </row>
    <row r="195" spans="1:14" s="2" customFormat="1" x14ac:dyDescent="0.25">
      <c r="A195" s="130">
        <f>ROW()/3-1</f>
        <v>64</v>
      </c>
      <c r="B195" s="288"/>
      <c r="C195" s="52" t="str">
        <f ca="1">IF($B193="","",IF(Zdroj!$AQ$9="ano",IF(OFFSET(Zdroj!M$16,'k rozhodnutí'!$A192,0)="","","Anonymizováno"),IF(OFFSET(Zdroj!M$16,'k rozhodnutí'!$A192,0)="","",OFFSET(Zdroj!M$16,'k rozhodnutí'!$A192,0))))</f>
        <v/>
      </c>
      <c r="D195" s="4" t="str">
        <f ca="1">IF($B193="","",CONCATENATE("Dotace bude použita na:","
",OFFSET(Zdroj!P$16,'k rozhodnutí'!$A192,0)))</f>
        <v/>
      </c>
      <c r="E195" s="289"/>
      <c r="F195" s="186" t="str">
        <f ca="1">IF($B193="","",OFFSET(Zdroj!V$16,'k rozhodnutí'!$A192,0))</f>
        <v/>
      </c>
      <c r="G195" s="88" t="str">
        <f ca="1">IF($B193="","",OFFSET(Zdroj!BM$16,'k rozhodnutí'!$A192,0))</f>
        <v/>
      </c>
      <c r="H195" s="290"/>
      <c r="I195" s="284"/>
      <c r="J195" s="284"/>
      <c r="K195" s="284"/>
      <c r="L195" s="282"/>
      <c r="M195" s="283"/>
      <c r="N195" s="284"/>
    </row>
    <row r="196" spans="1:14" s="2" customFormat="1" x14ac:dyDescent="0.25">
      <c r="A196" s="130"/>
      <c r="B196" s="288" t="str">
        <f ca="1">IF(OFFSET(Zdroj!$B$16,A195,0)&gt;0,OFFSET(Zdroj!$B$16,A195,0)+0,"")</f>
        <v/>
      </c>
      <c r="C196" s="51" t="str">
        <f ca="1">IF($B196="","",IF(Zdroj!$AQ$9="ano",CONCATENATE(OFFSET(Zdroj!C$16,'k rozhodnutí'!$A195,0),"
","Anonymizováno","
",OFFSET(Zdroj!E$16,'k rozhodnutí'!$A195,0),"
",OFFSET(Zdroj!F$16,'k rozhodnutí'!$A195,0)),CONCATENATE(OFFSET(Zdroj!C$16,'k rozhodnutí'!$A195,0),"
",OFFSET(Zdroj!D$16,'k rozhodnutí'!$A195,0),"
",OFFSET(Zdroj!E$16,'k rozhodnutí'!$A195,0),"
",OFFSET(Zdroj!F$16,'k rozhodnutí'!$A195,0))))</f>
        <v/>
      </c>
      <c r="D196" s="23" t="str">
        <f ca="1">IF($B196="","",OFFSET(Zdroj!N$16,'k rozhodnutí'!$A195,0))</f>
        <v/>
      </c>
      <c r="E196" s="289" t="str">
        <f ca="1">IF($B196="","",OFFSET(Zdroj!T$16,'k rozhodnutí'!$A195,0))</f>
        <v/>
      </c>
      <c r="F196" s="186" t="str">
        <f ca="1">IF($B196="","",OFFSET(Zdroj!U$16,'k rozhodnutí'!$A195,0))</f>
        <v/>
      </c>
      <c r="G196" s="291" t="str">
        <f ca="1">IF($B196="","",OFFSET(Zdroj!W$16,'k rozhodnutí'!$A195,0))</f>
        <v/>
      </c>
      <c r="H196" s="290" t="str">
        <f ca="1">IF($B196="","",OFFSET(Zdroj!Y$16,'k rozhodnutí'!$A195,0))</f>
        <v/>
      </c>
      <c r="I196" s="284" t="str">
        <f ca="1">IF($B196="","",OFFSET(Zdroj!BG$16,'k rozhodnutí'!$A195,0))</f>
        <v/>
      </c>
      <c r="J196" s="284" t="str" cm="1">
        <f t="array" aca="1" ref="J196" ca="1">IF($B196="","",SUM('k rozhodnutí detailní'!J196:J198+'k rozhodnutí detailní'!K196:K198))</f>
        <v/>
      </c>
      <c r="K196" s="284" t="str">
        <f ca="1">IF($B196="","",'k rozhodnutí detailní'!L197)</f>
        <v/>
      </c>
      <c r="L196" s="282" t="str">
        <f ca="1">IF($B196="","",'k rozhodnutí detailní'!M197)</f>
        <v/>
      </c>
      <c r="M196" s="283" t="str">
        <f ca="1">IF(B196="","",'k rozhodnutí detailní'!N196)</f>
        <v/>
      </c>
      <c r="N196" s="284" t="str">
        <f ca="1">IF($B196="","",OFFSET(Zdroj!Z$16,'k rozhodnutí'!$A195,0))</f>
        <v/>
      </c>
    </row>
    <row r="197" spans="1:14" s="2" customFormat="1" x14ac:dyDescent="0.25">
      <c r="A197" s="130"/>
      <c r="B197" s="288"/>
      <c r="C197" s="51" t="str">
        <f ca="1">IF($B196="","",IF(Zdroj!$AQ$9="ano",CONCATENATE("Okres:","
",OFFSET(Zdroj!BP$16,'k rozhodnutí'!$A195,0),"
","Právní forma","
",OFFSET(Zdroj!H$16,'k rozhodnutí'!$A195,0),"
",IF(OFFSET(Zdroj!I$16,'k rozhodnutí'!$A195,0)="","","IČO: "),OFFSET(Zdroj!I$16,'k rozhodnutí'!$A195,0),"
","B.Ú. ",IF(OFFSET(Zdroj!J$16,'k rozhodnutí'!$A195,0)="","","Anonymizováno")),CONCATENATE("Okres:","
",OFFSET(Zdroj!BP$16,'k rozhodnutí'!$A195,0),"
","Právní forma","
",OFFSET(Zdroj!H$16,'k rozhodnutí'!$A195,0),"
",IF(OFFSET(Zdroj!I$16,'k rozhodnutí'!$A195,0)="","","IČO: "),OFFSET(Zdroj!I$16,'k rozhodnutí'!$A195,0),"
","B.Ú. ",OFFSET(Zdroj!J$16,'k rozhodnutí'!$A195,0))))</f>
        <v/>
      </c>
      <c r="D197" s="4" t="str">
        <f ca="1">IF($B196="","",OFFSET(Zdroj!O$16,'k rozhodnutí'!$A195,0))</f>
        <v/>
      </c>
      <c r="E197" s="289"/>
      <c r="F197" s="187"/>
      <c r="G197" s="291"/>
      <c r="H197" s="290"/>
      <c r="I197" s="284"/>
      <c r="J197" s="284"/>
      <c r="K197" s="284"/>
      <c r="L197" s="282"/>
      <c r="M197" s="283"/>
      <c r="N197" s="284"/>
    </row>
    <row r="198" spans="1:14" s="2" customFormat="1" x14ac:dyDescent="0.25">
      <c r="A198" s="130">
        <f>ROW()/3-1</f>
        <v>65</v>
      </c>
      <c r="B198" s="288"/>
      <c r="C198" s="52" t="str">
        <f ca="1">IF($B196="","",IF(Zdroj!$AQ$9="ano",IF(OFFSET(Zdroj!M$16,'k rozhodnutí'!$A195,0)="","","Anonymizováno"),IF(OFFSET(Zdroj!M$16,'k rozhodnutí'!$A195,0)="","",OFFSET(Zdroj!M$16,'k rozhodnutí'!$A195,0))))</f>
        <v/>
      </c>
      <c r="D198" s="4" t="str">
        <f ca="1">IF($B196="","",CONCATENATE("Dotace bude použita na:","
",OFFSET(Zdroj!P$16,'k rozhodnutí'!$A195,0)))</f>
        <v/>
      </c>
      <c r="E198" s="289"/>
      <c r="F198" s="186" t="str">
        <f ca="1">IF($B196="","",OFFSET(Zdroj!V$16,'k rozhodnutí'!$A195,0))</f>
        <v/>
      </c>
      <c r="G198" s="88" t="str">
        <f ca="1">IF($B196="","",OFFSET(Zdroj!BM$16,'k rozhodnutí'!$A195,0))</f>
        <v/>
      </c>
      <c r="H198" s="290"/>
      <c r="I198" s="284"/>
      <c r="J198" s="284"/>
      <c r="K198" s="284"/>
      <c r="L198" s="282"/>
      <c r="M198" s="283"/>
      <c r="N198" s="284"/>
    </row>
    <row r="199" spans="1:14" s="2" customFormat="1" x14ac:dyDescent="0.25">
      <c r="A199" s="130"/>
      <c r="B199" s="288" t="str">
        <f ca="1">IF(OFFSET(Zdroj!$B$16,A198,0)&gt;0,OFFSET(Zdroj!$B$16,A198,0)+0,"")</f>
        <v/>
      </c>
      <c r="C199" s="51" t="str">
        <f ca="1">IF($B199="","",IF(Zdroj!$AQ$9="ano",CONCATENATE(OFFSET(Zdroj!C$16,'k rozhodnutí'!$A198,0),"
","Anonymizováno","
",OFFSET(Zdroj!E$16,'k rozhodnutí'!$A198,0),"
",OFFSET(Zdroj!F$16,'k rozhodnutí'!$A198,0)),CONCATENATE(OFFSET(Zdroj!C$16,'k rozhodnutí'!$A198,0),"
",OFFSET(Zdroj!D$16,'k rozhodnutí'!$A198,0),"
",OFFSET(Zdroj!E$16,'k rozhodnutí'!$A198,0),"
",OFFSET(Zdroj!F$16,'k rozhodnutí'!$A198,0))))</f>
        <v/>
      </c>
      <c r="D199" s="23" t="str">
        <f ca="1">IF($B199="","",OFFSET(Zdroj!N$16,'k rozhodnutí'!$A198,0))</f>
        <v/>
      </c>
      <c r="E199" s="289" t="str">
        <f ca="1">IF($B199="","",OFFSET(Zdroj!T$16,'k rozhodnutí'!$A198,0))</f>
        <v/>
      </c>
      <c r="F199" s="186" t="str">
        <f ca="1">IF($B199="","",OFFSET(Zdroj!U$16,'k rozhodnutí'!$A198,0))</f>
        <v/>
      </c>
      <c r="G199" s="291" t="str">
        <f ca="1">IF($B199="","",OFFSET(Zdroj!W$16,'k rozhodnutí'!$A198,0))</f>
        <v/>
      </c>
      <c r="H199" s="290" t="str">
        <f ca="1">IF($B199="","",OFFSET(Zdroj!Y$16,'k rozhodnutí'!$A198,0))</f>
        <v/>
      </c>
      <c r="I199" s="284" t="str">
        <f ca="1">IF($B199="","",OFFSET(Zdroj!BG$16,'k rozhodnutí'!$A198,0))</f>
        <v/>
      </c>
      <c r="J199" s="284" t="str" cm="1">
        <f t="array" aca="1" ref="J199" ca="1">IF($B199="","",SUM('k rozhodnutí detailní'!J199:J201+'k rozhodnutí detailní'!K199:K201))</f>
        <v/>
      </c>
      <c r="K199" s="284" t="str">
        <f ca="1">IF($B199="","",'k rozhodnutí detailní'!L200)</f>
        <v/>
      </c>
      <c r="L199" s="282" t="str">
        <f ca="1">IF($B199="","",'k rozhodnutí detailní'!M200)</f>
        <v/>
      </c>
      <c r="M199" s="283" t="str">
        <f ca="1">IF(B199="","",'k rozhodnutí detailní'!N199)</f>
        <v/>
      </c>
      <c r="N199" s="284" t="str">
        <f ca="1">IF($B199="","",OFFSET(Zdroj!Z$16,'k rozhodnutí'!$A198,0))</f>
        <v/>
      </c>
    </row>
    <row r="200" spans="1:14" s="2" customFormat="1" x14ac:dyDescent="0.25">
      <c r="A200" s="130"/>
      <c r="B200" s="288"/>
      <c r="C200" s="51" t="str">
        <f ca="1">IF($B199="","",IF(Zdroj!$AQ$9="ano",CONCATENATE("Okres:","
",OFFSET(Zdroj!BP$16,'k rozhodnutí'!$A198,0),"
","Právní forma","
",OFFSET(Zdroj!H$16,'k rozhodnutí'!$A198,0),"
",IF(OFFSET(Zdroj!I$16,'k rozhodnutí'!$A198,0)="","","IČO: "),OFFSET(Zdroj!I$16,'k rozhodnutí'!$A198,0),"
","B.Ú. ",IF(OFFSET(Zdroj!J$16,'k rozhodnutí'!$A198,0)="","","Anonymizováno")),CONCATENATE("Okres:","
",OFFSET(Zdroj!BP$16,'k rozhodnutí'!$A198,0),"
","Právní forma","
",OFFSET(Zdroj!H$16,'k rozhodnutí'!$A198,0),"
",IF(OFFSET(Zdroj!I$16,'k rozhodnutí'!$A198,0)="","","IČO: "),OFFSET(Zdroj!I$16,'k rozhodnutí'!$A198,0),"
","B.Ú. ",OFFSET(Zdroj!J$16,'k rozhodnutí'!$A198,0))))</f>
        <v/>
      </c>
      <c r="D200" s="4" t="str">
        <f ca="1">IF($B199="","",OFFSET(Zdroj!O$16,'k rozhodnutí'!$A198,0))</f>
        <v/>
      </c>
      <c r="E200" s="289"/>
      <c r="F200" s="187"/>
      <c r="G200" s="291"/>
      <c r="H200" s="290"/>
      <c r="I200" s="284"/>
      <c r="J200" s="284"/>
      <c r="K200" s="284"/>
      <c r="L200" s="282"/>
      <c r="M200" s="283"/>
      <c r="N200" s="284"/>
    </row>
    <row r="201" spans="1:14" s="2" customFormat="1" x14ac:dyDescent="0.25">
      <c r="A201" s="130">
        <f>ROW()/3-1</f>
        <v>66</v>
      </c>
      <c r="B201" s="288"/>
      <c r="C201" s="52" t="str">
        <f ca="1">IF($B199="","",IF(Zdroj!$AQ$9="ano",IF(OFFSET(Zdroj!M$16,'k rozhodnutí'!$A198,0)="","","Anonymizováno"),IF(OFFSET(Zdroj!M$16,'k rozhodnutí'!$A198,0)="","",OFFSET(Zdroj!M$16,'k rozhodnutí'!$A198,0))))</f>
        <v/>
      </c>
      <c r="D201" s="4" t="str">
        <f ca="1">IF($B199="","",CONCATENATE("Dotace bude použita na:","
",OFFSET(Zdroj!P$16,'k rozhodnutí'!$A198,0)))</f>
        <v/>
      </c>
      <c r="E201" s="289"/>
      <c r="F201" s="186" t="str">
        <f ca="1">IF($B199="","",OFFSET(Zdroj!V$16,'k rozhodnutí'!$A198,0))</f>
        <v/>
      </c>
      <c r="G201" s="88" t="str">
        <f ca="1">IF($B199="","",OFFSET(Zdroj!BM$16,'k rozhodnutí'!$A198,0))</f>
        <v/>
      </c>
      <c r="H201" s="290"/>
      <c r="I201" s="284"/>
      <c r="J201" s="284"/>
      <c r="K201" s="284"/>
      <c r="L201" s="282"/>
      <c r="M201" s="283"/>
      <c r="N201" s="284"/>
    </row>
    <row r="202" spans="1:14" s="2" customFormat="1" x14ac:dyDescent="0.25">
      <c r="A202" s="130"/>
      <c r="B202" s="288" t="str">
        <f ca="1">IF(OFFSET(Zdroj!$B$16,A201,0)&gt;0,OFFSET(Zdroj!$B$16,A201,0)+0,"")</f>
        <v/>
      </c>
      <c r="C202" s="51" t="str">
        <f ca="1">IF($B202="","",IF(Zdroj!$AQ$9="ano",CONCATENATE(OFFSET(Zdroj!C$16,'k rozhodnutí'!$A201,0),"
","Anonymizováno","
",OFFSET(Zdroj!E$16,'k rozhodnutí'!$A201,0),"
",OFFSET(Zdroj!F$16,'k rozhodnutí'!$A201,0)),CONCATENATE(OFFSET(Zdroj!C$16,'k rozhodnutí'!$A201,0),"
",OFFSET(Zdroj!D$16,'k rozhodnutí'!$A201,0),"
",OFFSET(Zdroj!E$16,'k rozhodnutí'!$A201,0),"
",OFFSET(Zdroj!F$16,'k rozhodnutí'!$A201,0))))</f>
        <v/>
      </c>
      <c r="D202" s="23" t="str">
        <f ca="1">IF($B202="","",OFFSET(Zdroj!N$16,'k rozhodnutí'!$A201,0))</f>
        <v/>
      </c>
      <c r="E202" s="289" t="str">
        <f ca="1">IF($B202="","",OFFSET(Zdroj!T$16,'k rozhodnutí'!$A201,0))</f>
        <v/>
      </c>
      <c r="F202" s="186" t="str">
        <f ca="1">IF($B202="","",OFFSET(Zdroj!U$16,'k rozhodnutí'!$A201,0))</f>
        <v/>
      </c>
      <c r="G202" s="291" t="str">
        <f ca="1">IF($B202="","",OFFSET(Zdroj!W$16,'k rozhodnutí'!$A201,0))</f>
        <v/>
      </c>
      <c r="H202" s="290" t="str">
        <f ca="1">IF($B202="","",OFFSET(Zdroj!Y$16,'k rozhodnutí'!$A201,0))</f>
        <v/>
      </c>
      <c r="I202" s="284" t="str">
        <f ca="1">IF($B202="","",OFFSET(Zdroj!BG$16,'k rozhodnutí'!$A201,0))</f>
        <v/>
      </c>
      <c r="J202" s="284" t="str" cm="1">
        <f t="array" aca="1" ref="J202" ca="1">IF($B202="","",SUM('k rozhodnutí detailní'!J202:J204+'k rozhodnutí detailní'!K202:K204))</f>
        <v/>
      </c>
      <c r="K202" s="284" t="str">
        <f ca="1">IF($B202="","",'k rozhodnutí detailní'!L203)</f>
        <v/>
      </c>
      <c r="L202" s="282" t="str">
        <f ca="1">IF($B202="","",'k rozhodnutí detailní'!M203)</f>
        <v/>
      </c>
      <c r="M202" s="283" t="str">
        <f ca="1">IF(B202="","",'k rozhodnutí detailní'!N202)</f>
        <v/>
      </c>
      <c r="N202" s="284" t="str">
        <f ca="1">IF($B202="","",OFFSET(Zdroj!Z$16,'k rozhodnutí'!$A201,0))</f>
        <v/>
      </c>
    </row>
    <row r="203" spans="1:14" s="2" customFormat="1" x14ac:dyDescent="0.25">
      <c r="A203" s="130"/>
      <c r="B203" s="288"/>
      <c r="C203" s="51" t="str">
        <f ca="1">IF($B202="","",IF(Zdroj!$AQ$9="ano",CONCATENATE("Okres:","
",OFFSET(Zdroj!BP$16,'k rozhodnutí'!$A201,0),"
","Právní forma","
",OFFSET(Zdroj!H$16,'k rozhodnutí'!$A201,0),"
",IF(OFFSET(Zdroj!I$16,'k rozhodnutí'!$A201,0)="","","IČO: "),OFFSET(Zdroj!I$16,'k rozhodnutí'!$A201,0),"
","B.Ú. ",IF(OFFSET(Zdroj!J$16,'k rozhodnutí'!$A201,0)="","","Anonymizováno")),CONCATENATE("Okres:","
",OFFSET(Zdroj!BP$16,'k rozhodnutí'!$A201,0),"
","Právní forma","
",OFFSET(Zdroj!H$16,'k rozhodnutí'!$A201,0),"
",IF(OFFSET(Zdroj!I$16,'k rozhodnutí'!$A201,0)="","","IČO: "),OFFSET(Zdroj!I$16,'k rozhodnutí'!$A201,0),"
","B.Ú. ",OFFSET(Zdroj!J$16,'k rozhodnutí'!$A201,0))))</f>
        <v/>
      </c>
      <c r="D203" s="4" t="str">
        <f ca="1">IF($B202="","",OFFSET(Zdroj!O$16,'k rozhodnutí'!$A201,0))</f>
        <v/>
      </c>
      <c r="E203" s="289"/>
      <c r="F203" s="187"/>
      <c r="G203" s="291"/>
      <c r="H203" s="290"/>
      <c r="I203" s="284"/>
      <c r="J203" s="284"/>
      <c r="K203" s="284"/>
      <c r="L203" s="282"/>
      <c r="M203" s="283"/>
      <c r="N203" s="284"/>
    </row>
    <row r="204" spans="1:14" s="2" customFormat="1" x14ac:dyDescent="0.25">
      <c r="A204" s="130">
        <f>ROW()/3-1</f>
        <v>67</v>
      </c>
      <c r="B204" s="288"/>
      <c r="C204" s="52" t="str">
        <f ca="1">IF($B202="","",IF(Zdroj!$AQ$9="ano",IF(OFFSET(Zdroj!M$16,'k rozhodnutí'!$A201,0)="","","Anonymizováno"),IF(OFFSET(Zdroj!M$16,'k rozhodnutí'!$A201,0)="","",OFFSET(Zdroj!M$16,'k rozhodnutí'!$A201,0))))</f>
        <v/>
      </c>
      <c r="D204" s="4" t="str">
        <f ca="1">IF($B202="","",CONCATENATE("Dotace bude použita na:","
",OFFSET(Zdroj!P$16,'k rozhodnutí'!$A201,0)))</f>
        <v/>
      </c>
      <c r="E204" s="289"/>
      <c r="F204" s="186" t="str">
        <f ca="1">IF($B202="","",OFFSET(Zdroj!V$16,'k rozhodnutí'!$A201,0))</f>
        <v/>
      </c>
      <c r="G204" s="88" t="str">
        <f ca="1">IF($B202="","",OFFSET(Zdroj!BM$16,'k rozhodnutí'!$A201,0))</f>
        <v/>
      </c>
      <c r="H204" s="290"/>
      <c r="I204" s="284"/>
      <c r="J204" s="284"/>
      <c r="K204" s="284"/>
      <c r="L204" s="282"/>
      <c r="M204" s="283"/>
      <c r="N204" s="284"/>
    </row>
    <row r="205" spans="1:14" s="2" customFormat="1" x14ac:dyDescent="0.25">
      <c r="A205" s="130"/>
      <c r="B205" s="288" t="str">
        <f ca="1">IF(OFFSET(Zdroj!$B$16,A204,0)&gt;0,OFFSET(Zdroj!$B$16,A204,0)+0,"")</f>
        <v/>
      </c>
      <c r="C205" s="51" t="str">
        <f ca="1">IF($B205="","",IF(Zdroj!$AQ$9="ano",CONCATENATE(OFFSET(Zdroj!C$16,'k rozhodnutí'!$A204,0),"
","Anonymizováno","
",OFFSET(Zdroj!E$16,'k rozhodnutí'!$A204,0),"
",OFFSET(Zdroj!F$16,'k rozhodnutí'!$A204,0)),CONCATENATE(OFFSET(Zdroj!C$16,'k rozhodnutí'!$A204,0),"
",OFFSET(Zdroj!D$16,'k rozhodnutí'!$A204,0),"
",OFFSET(Zdroj!E$16,'k rozhodnutí'!$A204,0),"
",OFFSET(Zdroj!F$16,'k rozhodnutí'!$A204,0))))</f>
        <v/>
      </c>
      <c r="D205" s="23" t="str">
        <f ca="1">IF($B205="","",OFFSET(Zdroj!N$16,'k rozhodnutí'!$A204,0))</f>
        <v/>
      </c>
      <c r="E205" s="289" t="str">
        <f ca="1">IF($B205="","",OFFSET(Zdroj!T$16,'k rozhodnutí'!$A204,0))</f>
        <v/>
      </c>
      <c r="F205" s="186" t="str">
        <f ca="1">IF($B205="","",OFFSET(Zdroj!U$16,'k rozhodnutí'!$A204,0))</f>
        <v/>
      </c>
      <c r="G205" s="291" t="str">
        <f ca="1">IF($B205="","",OFFSET(Zdroj!W$16,'k rozhodnutí'!$A204,0))</f>
        <v/>
      </c>
      <c r="H205" s="290" t="str">
        <f ca="1">IF($B205="","",OFFSET(Zdroj!Y$16,'k rozhodnutí'!$A204,0))</f>
        <v/>
      </c>
      <c r="I205" s="284" t="str">
        <f ca="1">IF($B205="","",OFFSET(Zdroj!BG$16,'k rozhodnutí'!$A204,0))</f>
        <v/>
      </c>
      <c r="J205" s="284" t="str" cm="1">
        <f t="array" aca="1" ref="J205" ca="1">IF($B205="","",SUM('k rozhodnutí detailní'!J205:J207+'k rozhodnutí detailní'!K205:K207))</f>
        <v/>
      </c>
      <c r="K205" s="284" t="str">
        <f ca="1">IF($B205="","",'k rozhodnutí detailní'!L206)</f>
        <v/>
      </c>
      <c r="L205" s="282" t="str">
        <f ca="1">IF($B205="","",'k rozhodnutí detailní'!M206)</f>
        <v/>
      </c>
      <c r="M205" s="283" t="str">
        <f ca="1">IF(B205="","",'k rozhodnutí detailní'!N205)</f>
        <v/>
      </c>
      <c r="N205" s="284" t="str">
        <f ca="1">IF($B205="","",OFFSET(Zdroj!Z$16,'k rozhodnutí'!$A204,0))</f>
        <v/>
      </c>
    </row>
    <row r="206" spans="1:14" s="2" customFormat="1" x14ac:dyDescent="0.25">
      <c r="A206" s="130"/>
      <c r="B206" s="288"/>
      <c r="C206" s="51" t="str">
        <f ca="1">IF($B205="","",IF(Zdroj!$AQ$9="ano",CONCATENATE("Okres:","
",OFFSET(Zdroj!BP$16,'k rozhodnutí'!$A204,0),"
","Právní forma","
",OFFSET(Zdroj!H$16,'k rozhodnutí'!$A204,0),"
",IF(OFFSET(Zdroj!I$16,'k rozhodnutí'!$A204,0)="","","IČO: "),OFFSET(Zdroj!I$16,'k rozhodnutí'!$A204,0),"
","B.Ú. ",IF(OFFSET(Zdroj!J$16,'k rozhodnutí'!$A204,0)="","","Anonymizováno")),CONCATENATE("Okres:","
",OFFSET(Zdroj!BP$16,'k rozhodnutí'!$A204,0),"
","Právní forma","
",OFFSET(Zdroj!H$16,'k rozhodnutí'!$A204,0),"
",IF(OFFSET(Zdroj!I$16,'k rozhodnutí'!$A204,0)="","","IČO: "),OFFSET(Zdroj!I$16,'k rozhodnutí'!$A204,0),"
","B.Ú. ",OFFSET(Zdroj!J$16,'k rozhodnutí'!$A204,0))))</f>
        <v/>
      </c>
      <c r="D206" s="4" t="str">
        <f ca="1">IF($B205="","",OFFSET(Zdroj!O$16,'k rozhodnutí'!$A204,0))</f>
        <v/>
      </c>
      <c r="E206" s="289"/>
      <c r="F206" s="187"/>
      <c r="G206" s="291"/>
      <c r="H206" s="290"/>
      <c r="I206" s="284"/>
      <c r="J206" s="284"/>
      <c r="K206" s="284"/>
      <c r="L206" s="282"/>
      <c r="M206" s="283"/>
      <c r="N206" s="284"/>
    </row>
    <row r="207" spans="1:14" s="2" customFormat="1" x14ac:dyDescent="0.25">
      <c r="A207" s="130">
        <f>ROW()/3-1</f>
        <v>68</v>
      </c>
      <c r="B207" s="288"/>
      <c r="C207" s="52" t="str">
        <f ca="1">IF($B205="","",IF(Zdroj!$AQ$9="ano",IF(OFFSET(Zdroj!M$16,'k rozhodnutí'!$A204,0)="","","Anonymizováno"),IF(OFFSET(Zdroj!M$16,'k rozhodnutí'!$A204,0)="","",OFFSET(Zdroj!M$16,'k rozhodnutí'!$A204,0))))</f>
        <v/>
      </c>
      <c r="D207" s="4" t="str">
        <f ca="1">IF($B205="","",CONCATENATE("Dotace bude použita na:","
",OFFSET(Zdroj!P$16,'k rozhodnutí'!$A204,0)))</f>
        <v/>
      </c>
      <c r="E207" s="289"/>
      <c r="F207" s="186" t="str">
        <f ca="1">IF($B205="","",OFFSET(Zdroj!V$16,'k rozhodnutí'!$A204,0))</f>
        <v/>
      </c>
      <c r="G207" s="88" t="str">
        <f ca="1">IF($B205="","",OFFSET(Zdroj!BM$16,'k rozhodnutí'!$A204,0))</f>
        <v/>
      </c>
      <c r="H207" s="290"/>
      <c r="I207" s="284"/>
      <c r="J207" s="284"/>
      <c r="K207" s="284"/>
      <c r="L207" s="282"/>
      <c r="M207" s="283"/>
      <c r="N207" s="284"/>
    </row>
    <row r="208" spans="1:14" s="2" customFormat="1" x14ac:dyDescent="0.25">
      <c r="A208" s="130"/>
      <c r="B208" s="288" t="str">
        <f ca="1">IF(OFFSET(Zdroj!$B$16,A207,0)&gt;0,OFFSET(Zdroj!$B$16,A207,0)+0,"")</f>
        <v/>
      </c>
      <c r="C208" s="51" t="str">
        <f ca="1">IF($B208="","",IF(Zdroj!$AQ$9="ano",CONCATENATE(OFFSET(Zdroj!C$16,'k rozhodnutí'!$A207,0),"
","Anonymizováno","
",OFFSET(Zdroj!E$16,'k rozhodnutí'!$A207,0),"
",OFFSET(Zdroj!F$16,'k rozhodnutí'!$A207,0)),CONCATENATE(OFFSET(Zdroj!C$16,'k rozhodnutí'!$A207,0),"
",OFFSET(Zdroj!D$16,'k rozhodnutí'!$A207,0),"
",OFFSET(Zdroj!E$16,'k rozhodnutí'!$A207,0),"
",OFFSET(Zdroj!F$16,'k rozhodnutí'!$A207,0))))</f>
        <v/>
      </c>
      <c r="D208" s="23" t="str">
        <f ca="1">IF($B208="","",OFFSET(Zdroj!N$16,'k rozhodnutí'!$A207,0))</f>
        <v/>
      </c>
      <c r="E208" s="289" t="str">
        <f ca="1">IF($B208="","",OFFSET(Zdroj!T$16,'k rozhodnutí'!$A207,0))</f>
        <v/>
      </c>
      <c r="F208" s="186" t="str">
        <f ca="1">IF($B208="","",OFFSET(Zdroj!U$16,'k rozhodnutí'!$A207,0))</f>
        <v/>
      </c>
      <c r="G208" s="291" t="str">
        <f ca="1">IF($B208="","",OFFSET(Zdroj!W$16,'k rozhodnutí'!$A207,0))</f>
        <v/>
      </c>
      <c r="H208" s="290" t="str">
        <f ca="1">IF($B208="","",OFFSET(Zdroj!Y$16,'k rozhodnutí'!$A207,0))</f>
        <v/>
      </c>
      <c r="I208" s="284" t="str">
        <f ca="1">IF($B208="","",OFFSET(Zdroj!BG$16,'k rozhodnutí'!$A207,0))</f>
        <v/>
      </c>
      <c r="J208" s="284" t="str" cm="1">
        <f t="array" aca="1" ref="J208" ca="1">IF($B208="","",SUM('k rozhodnutí detailní'!J208:J210+'k rozhodnutí detailní'!K208:K210))</f>
        <v/>
      </c>
      <c r="K208" s="284" t="str">
        <f ca="1">IF($B208="","",'k rozhodnutí detailní'!L209)</f>
        <v/>
      </c>
      <c r="L208" s="282" t="str">
        <f ca="1">IF($B208="","",'k rozhodnutí detailní'!M209)</f>
        <v/>
      </c>
      <c r="M208" s="283" t="str">
        <f ca="1">IF(B208="","",'k rozhodnutí detailní'!N208)</f>
        <v/>
      </c>
      <c r="N208" s="284" t="str">
        <f ca="1">IF($B208="","",OFFSET(Zdroj!Z$16,'k rozhodnutí'!$A207,0))</f>
        <v/>
      </c>
    </row>
    <row r="209" spans="1:14" s="2" customFormat="1" x14ac:dyDescent="0.25">
      <c r="A209" s="130"/>
      <c r="B209" s="288"/>
      <c r="C209" s="51" t="str">
        <f ca="1">IF($B208="","",IF(Zdroj!$AQ$9="ano",CONCATENATE("Okres:","
",OFFSET(Zdroj!BP$16,'k rozhodnutí'!$A207,0),"
","Právní forma","
",OFFSET(Zdroj!H$16,'k rozhodnutí'!$A207,0),"
",IF(OFFSET(Zdroj!I$16,'k rozhodnutí'!$A207,0)="","","IČO: "),OFFSET(Zdroj!I$16,'k rozhodnutí'!$A207,0),"
","B.Ú. ",IF(OFFSET(Zdroj!J$16,'k rozhodnutí'!$A207,0)="","","Anonymizováno")),CONCATENATE("Okres:","
",OFFSET(Zdroj!BP$16,'k rozhodnutí'!$A207,0),"
","Právní forma","
",OFFSET(Zdroj!H$16,'k rozhodnutí'!$A207,0),"
",IF(OFFSET(Zdroj!I$16,'k rozhodnutí'!$A207,0)="","","IČO: "),OFFSET(Zdroj!I$16,'k rozhodnutí'!$A207,0),"
","B.Ú. ",OFFSET(Zdroj!J$16,'k rozhodnutí'!$A207,0))))</f>
        <v/>
      </c>
      <c r="D209" s="4" t="str">
        <f ca="1">IF($B208="","",OFFSET(Zdroj!O$16,'k rozhodnutí'!$A207,0))</f>
        <v/>
      </c>
      <c r="E209" s="289"/>
      <c r="F209" s="187"/>
      <c r="G209" s="291"/>
      <c r="H209" s="290"/>
      <c r="I209" s="284"/>
      <c r="J209" s="284"/>
      <c r="K209" s="284"/>
      <c r="L209" s="282"/>
      <c r="M209" s="283"/>
      <c r="N209" s="284"/>
    </row>
    <row r="210" spans="1:14" s="2" customFormat="1" x14ac:dyDescent="0.25">
      <c r="A210" s="130">
        <f>ROW()/3-1</f>
        <v>69</v>
      </c>
      <c r="B210" s="288"/>
      <c r="C210" s="52" t="str">
        <f ca="1">IF($B208="","",IF(Zdroj!$AQ$9="ano",IF(OFFSET(Zdroj!M$16,'k rozhodnutí'!$A207,0)="","","Anonymizováno"),IF(OFFSET(Zdroj!M$16,'k rozhodnutí'!$A207,0)="","",OFFSET(Zdroj!M$16,'k rozhodnutí'!$A207,0))))</f>
        <v/>
      </c>
      <c r="D210" s="4" t="str">
        <f ca="1">IF($B208="","",CONCATENATE("Dotace bude použita na:","
",OFFSET(Zdroj!P$16,'k rozhodnutí'!$A207,0)))</f>
        <v/>
      </c>
      <c r="E210" s="289"/>
      <c r="F210" s="186" t="str">
        <f ca="1">IF($B208="","",OFFSET(Zdroj!V$16,'k rozhodnutí'!$A207,0))</f>
        <v/>
      </c>
      <c r="G210" s="88" t="str">
        <f ca="1">IF($B208="","",OFFSET(Zdroj!BM$16,'k rozhodnutí'!$A207,0))</f>
        <v/>
      </c>
      <c r="H210" s="290"/>
      <c r="I210" s="284"/>
      <c r="J210" s="284"/>
      <c r="K210" s="284"/>
      <c r="L210" s="282"/>
      <c r="M210" s="283"/>
      <c r="N210" s="284"/>
    </row>
    <row r="211" spans="1:14" s="2" customFormat="1" x14ac:dyDescent="0.25">
      <c r="A211" s="130"/>
      <c r="B211" s="288" t="str">
        <f ca="1">IF(OFFSET(Zdroj!$B$16,A210,0)&gt;0,OFFSET(Zdroj!$B$16,A210,0)+0,"")</f>
        <v/>
      </c>
      <c r="C211" s="51" t="str">
        <f ca="1">IF($B211="","",IF(Zdroj!$AQ$9="ano",CONCATENATE(OFFSET(Zdroj!C$16,'k rozhodnutí'!$A210,0),"
","Anonymizováno","
",OFFSET(Zdroj!E$16,'k rozhodnutí'!$A210,0),"
",OFFSET(Zdroj!F$16,'k rozhodnutí'!$A210,0)),CONCATENATE(OFFSET(Zdroj!C$16,'k rozhodnutí'!$A210,0),"
",OFFSET(Zdroj!D$16,'k rozhodnutí'!$A210,0),"
",OFFSET(Zdroj!E$16,'k rozhodnutí'!$A210,0),"
",OFFSET(Zdroj!F$16,'k rozhodnutí'!$A210,0))))</f>
        <v/>
      </c>
      <c r="D211" s="23" t="str">
        <f ca="1">IF($B211="","",OFFSET(Zdroj!N$16,'k rozhodnutí'!$A210,0))</f>
        <v/>
      </c>
      <c r="E211" s="289" t="str">
        <f ca="1">IF($B211="","",OFFSET(Zdroj!T$16,'k rozhodnutí'!$A210,0))</f>
        <v/>
      </c>
      <c r="F211" s="186" t="str">
        <f ca="1">IF($B211="","",OFFSET(Zdroj!U$16,'k rozhodnutí'!$A210,0))</f>
        <v/>
      </c>
      <c r="G211" s="291" t="str">
        <f ca="1">IF($B211="","",OFFSET(Zdroj!W$16,'k rozhodnutí'!$A210,0))</f>
        <v/>
      </c>
      <c r="H211" s="290" t="str">
        <f ca="1">IF($B211="","",OFFSET(Zdroj!Y$16,'k rozhodnutí'!$A210,0))</f>
        <v/>
      </c>
      <c r="I211" s="284" t="str">
        <f ca="1">IF($B211="","",OFFSET(Zdroj!BG$16,'k rozhodnutí'!$A210,0))</f>
        <v/>
      </c>
      <c r="J211" s="284" t="str" cm="1">
        <f t="array" aca="1" ref="J211" ca="1">IF($B211="","",SUM('k rozhodnutí detailní'!J211:J213+'k rozhodnutí detailní'!K211:K213))</f>
        <v/>
      </c>
      <c r="K211" s="284" t="str">
        <f ca="1">IF($B211="","",'k rozhodnutí detailní'!L212)</f>
        <v/>
      </c>
      <c r="L211" s="282" t="str">
        <f ca="1">IF($B211="","",'k rozhodnutí detailní'!M212)</f>
        <v/>
      </c>
      <c r="M211" s="283" t="str">
        <f ca="1">IF(B211="","",'k rozhodnutí detailní'!N211)</f>
        <v/>
      </c>
      <c r="N211" s="284" t="str">
        <f ca="1">IF($B211="","",OFFSET(Zdroj!Z$16,'k rozhodnutí'!$A210,0))</f>
        <v/>
      </c>
    </row>
    <row r="212" spans="1:14" s="2" customFormat="1" x14ac:dyDescent="0.25">
      <c r="A212" s="130"/>
      <c r="B212" s="288"/>
      <c r="C212" s="51" t="str">
        <f ca="1">IF($B211="","",IF(Zdroj!$AQ$9="ano",CONCATENATE("Okres:","
",OFFSET(Zdroj!BP$16,'k rozhodnutí'!$A210,0),"
","Právní forma","
",OFFSET(Zdroj!H$16,'k rozhodnutí'!$A210,0),"
",IF(OFFSET(Zdroj!I$16,'k rozhodnutí'!$A210,0)="","","IČO: "),OFFSET(Zdroj!I$16,'k rozhodnutí'!$A210,0),"
","B.Ú. ",IF(OFFSET(Zdroj!J$16,'k rozhodnutí'!$A210,0)="","","Anonymizováno")),CONCATENATE("Okres:","
",OFFSET(Zdroj!BP$16,'k rozhodnutí'!$A210,0),"
","Právní forma","
",OFFSET(Zdroj!H$16,'k rozhodnutí'!$A210,0),"
",IF(OFFSET(Zdroj!I$16,'k rozhodnutí'!$A210,0)="","","IČO: "),OFFSET(Zdroj!I$16,'k rozhodnutí'!$A210,0),"
","B.Ú. ",OFFSET(Zdroj!J$16,'k rozhodnutí'!$A210,0))))</f>
        <v/>
      </c>
      <c r="D212" s="4" t="str">
        <f ca="1">IF($B211="","",OFFSET(Zdroj!O$16,'k rozhodnutí'!$A210,0))</f>
        <v/>
      </c>
      <c r="E212" s="289"/>
      <c r="F212" s="187"/>
      <c r="G212" s="291"/>
      <c r="H212" s="290"/>
      <c r="I212" s="284"/>
      <c r="J212" s="284"/>
      <c r="K212" s="284"/>
      <c r="L212" s="282"/>
      <c r="M212" s="283"/>
      <c r="N212" s="284"/>
    </row>
    <row r="213" spans="1:14" s="2" customFormat="1" x14ac:dyDescent="0.25">
      <c r="A213" s="130">
        <f>ROW()/3-1</f>
        <v>70</v>
      </c>
      <c r="B213" s="288"/>
      <c r="C213" s="52" t="str">
        <f ca="1">IF($B211="","",IF(Zdroj!$AQ$9="ano",IF(OFFSET(Zdroj!M$16,'k rozhodnutí'!$A210,0)="","","Anonymizováno"),IF(OFFSET(Zdroj!M$16,'k rozhodnutí'!$A210,0)="","",OFFSET(Zdroj!M$16,'k rozhodnutí'!$A210,0))))</f>
        <v/>
      </c>
      <c r="D213" s="4" t="str">
        <f ca="1">IF($B211="","",CONCATENATE("Dotace bude použita na:","
",OFFSET(Zdroj!P$16,'k rozhodnutí'!$A210,0)))</f>
        <v/>
      </c>
      <c r="E213" s="289"/>
      <c r="F213" s="186" t="str">
        <f ca="1">IF($B211="","",OFFSET(Zdroj!V$16,'k rozhodnutí'!$A210,0))</f>
        <v/>
      </c>
      <c r="G213" s="88" t="str">
        <f ca="1">IF($B211="","",OFFSET(Zdroj!BM$16,'k rozhodnutí'!$A210,0))</f>
        <v/>
      </c>
      <c r="H213" s="290"/>
      <c r="I213" s="284"/>
      <c r="J213" s="284"/>
      <c r="K213" s="284"/>
      <c r="L213" s="282"/>
      <c r="M213" s="283"/>
      <c r="N213" s="284"/>
    </row>
    <row r="214" spans="1:14" s="2" customFormat="1" x14ac:dyDescent="0.25">
      <c r="A214" s="130"/>
      <c r="B214" s="288" t="str">
        <f ca="1">IF(OFFSET(Zdroj!$B$16,A213,0)&gt;0,OFFSET(Zdroj!$B$16,A213,0)+0,"")</f>
        <v/>
      </c>
      <c r="C214" s="51" t="str">
        <f ca="1">IF($B214="","",IF(Zdroj!$AQ$9="ano",CONCATENATE(OFFSET(Zdroj!C$16,'k rozhodnutí'!$A213,0),"
","Anonymizováno","
",OFFSET(Zdroj!E$16,'k rozhodnutí'!$A213,0),"
",OFFSET(Zdroj!F$16,'k rozhodnutí'!$A213,0)),CONCATENATE(OFFSET(Zdroj!C$16,'k rozhodnutí'!$A213,0),"
",OFFSET(Zdroj!D$16,'k rozhodnutí'!$A213,0),"
",OFFSET(Zdroj!E$16,'k rozhodnutí'!$A213,0),"
",OFFSET(Zdroj!F$16,'k rozhodnutí'!$A213,0))))</f>
        <v/>
      </c>
      <c r="D214" s="23" t="str">
        <f ca="1">IF($B214="","",OFFSET(Zdroj!N$16,'k rozhodnutí'!$A213,0))</f>
        <v/>
      </c>
      <c r="E214" s="289" t="str">
        <f ca="1">IF($B214="","",OFFSET(Zdroj!T$16,'k rozhodnutí'!$A213,0))</f>
        <v/>
      </c>
      <c r="F214" s="186" t="str">
        <f ca="1">IF($B214="","",OFFSET(Zdroj!U$16,'k rozhodnutí'!$A213,0))</f>
        <v/>
      </c>
      <c r="G214" s="291" t="str">
        <f ca="1">IF($B214="","",OFFSET(Zdroj!W$16,'k rozhodnutí'!$A213,0))</f>
        <v/>
      </c>
      <c r="H214" s="290" t="str">
        <f ca="1">IF($B214="","",OFFSET(Zdroj!Y$16,'k rozhodnutí'!$A213,0))</f>
        <v/>
      </c>
      <c r="I214" s="284" t="str">
        <f ca="1">IF($B214="","",OFFSET(Zdroj!BG$16,'k rozhodnutí'!$A213,0))</f>
        <v/>
      </c>
      <c r="J214" s="284" t="str" cm="1">
        <f t="array" aca="1" ref="J214" ca="1">IF($B214="","",SUM('k rozhodnutí detailní'!J214:J216+'k rozhodnutí detailní'!K214:K216))</f>
        <v/>
      </c>
      <c r="K214" s="284" t="str">
        <f ca="1">IF($B214="","",'k rozhodnutí detailní'!L215)</f>
        <v/>
      </c>
      <c r="L214" s="282" t="str">
        <f ca="1">IF($B214="","",'k rozhodnutí detailní'!M215)</f>
        <v/>
      </c>
      <c r="M214" s="283" t="str">
        <f ca="1">IF(B214="","",'k rozhodnutí detailní'!N214)</f>
        <v/>
      </c>
      <c r="N214" s="284" t="str">
        <f ca="1">IF($B214="","",OFFSET(Zdroj!Z$16,'k rozhodnutí'!$A213,0))</f>
        <v/>
      </c>
    </row>
    <row r="215" spans="1:14" s="2" customFormat="1" x14ac:dyDescent="0.25">
      <c r="A215" s="130"/>
      <c r="B215" s="288"/>
      <c r="C215" s="51" t="str">
        <f ca="1">IF($B214="","",IF(Zdroj!$AQ$9="ano",CONCATENATE("Okres:","
",OFFSET(Zdroj!BP$16,'k rozhodnutí'!$A213,0),"
","Právní forma","
",OFFSET(Zdroj!H$16,'k rozhodnutí'!$A213,0),"
",IF(OFFSET(Zdroj!I$16,'k rozhodnutí'!$A213,0)="","","IČO: "),OFFSET(Zdroj!I$16,'k rozhodnutí'!$A213,0),"
","B.Ú. ",IF(OFFSET(Zdroj!J$16,'k rozhodnutí'!$A213,0)="","","Anonymizováno")),CONCATENATE("Okres:","
",OFFSET(Zdroj!BP$16,'k rozhodnutí'!$A213,0),"
","Právní forma","
",OFFSET(Zdroj!H$16,'k rozhodnutí'!$A213,0),"
",IF(OFFSET(Zdroj!I$16,'k rozhodnutí'!$A213,0)="","","IČO: "),OFFSET(Zdroj!I$16,'k rozhodnutí'!$A213,0),"
","B.Ú. ",OFFSET(Zdroj!J$16,'k rozhodnutí'!$A213,0))))</f>
        <v/>
      </c>
      <c r="D215" s="4" t="str">
        <f ca="1">IF($B214="","",OFFSET(Zdroj!O$16,'k rozhodnutí'!$A213,0))</f>
        <v/>
      </c>
      <c r="E215" s="289"/>
      <c r="F215" s="187"/>
      <c r="G215" s="291"/>
      <c r="H215" s="290"/>
      <c r="I215" s="284"/>
      <c r="J215" s="284"/>
      <c r="K215" s="284"/>
      <c r="L215" s="282"/>
      <c r="M215" s="283"/>
      <c r="N215" s="284"/>
    </row>
    <row r="216" spans="1:14" s="2" customFormat="1" x14ac:dyDescent="0.25">
      <c r="A216" s="130">
        <f>ROW()/3-1</f>
        <v>71</v>
      </c>
      <c r="B216" s="288"/>
      <c r="C216" s="52" t="str">
        <f ca="1">IF($B214="","",IF(Zdroj!$AQ$9="ano",IF(OFFSET(Zdroj!M$16,'k rozhodnutí'!$A213,0)="","","Anonymizováno"),IF(OFFSET(Zdroj!M$16,'k rozhodnutí'!$A213,0)="","",OFFSET(Zdroj!M$16,'k rozhodnutí'!$A213,0))))</f>
        <v/>
      </c>
      <c r="D216" s="4" t="str">
        <f ca="1">IF($B214="","",CONCATENATE("Dotace bude použita na:","
",OFFSET(Zdroj!P$16,'k rozhodnutí'!$A213,0)))</f>
        <v/>
      </c>
      <c r="E216" s="289"/>
      <c r="F216" s="186" t="str">
        <f ca="1">IF($B214="","",OFFSET(Zdroj!V$16,'k rozhodnutí'!$A213,0))</f>
        <v/>
      </c>
      <c r="G216" s="88" t="str">
        <f ca="1">IF($B214="","",OFFSET(Zdroj!BM$16,'k rozhodnutí'!$A213,0))</f>
        <v/>
      </c>
      <c r="H216" s="290"/>
      <c r="I216" s="284"/>
      <c r="J216" s="284"/>
      <c r="K216" s="284"/>
      <c r="L216" s="282"/>
      <c r="M216" s="283"/>
      <c r="N216" s="284"/>
    </row>
    <row r="217" spans="1:14" s="2" customFormat="1" x14ac:dyDescent="0.25">
      <c r="A217" s="130"/>
      <c r="B217" s="288" t="str">
        <f ca="1">IF(OFFSET(Zdroj!$B$16,A216,0)&gt;0,OFFSET(Zdroj!$B$16,A216,0)+0,"")</f>
        <v/>
      </c>
      <c r="C217" s="51" t="str">
        <f ca="1">IF($B217="","",IF(Zdroj!$AQ$9="ano",CONCATENATE(OFFSET(Zdroj!C$16,'k rozhodnutí'!$A216,0),"
","Anonymizováno","
",OFFSET(Zdroj!E$16,'k rozhodnutí'!$A216,0),"
",OFFSET(Zdroj!F$16,'k rozhodnutí'!$A216,0)),CONCATENATE(OFFSET(Zdroj!C$16,'k rozhodnutí'!$A216,0),"
",OFFSET(Zdroj!D$16,'k rozhodnutí'!$A216,0),"
",OFFSET(Zdroj!E$16,'k rozhodnutí'!$A216,0),"
",OFFSET(Zdroj!F$16,'k rozhodnutí'!$A216,0))))</f>
        <v/>
      </c>
      <c r="D217" s="23" t="str">
        <f ca="1">IF($B217="","",OFFSET(Zdroj!N$16,'k rozhodnutí'!$A216,0))</f>
        <v/>
      </c>
      <c r="E217" s="289" t="str">
        <f ca="1">IF($B217="","",OFFSET(Zdroj!T$16,'k rozhodnutí'!$A216,0))</f>
        <v/>
      </c>
      <c r="F217" s="186" t="str">
        <f ca="1">IF($B217="","",OFFSET(Zdroj!U$16,'k rozhodnutí'!$A216,0))</f>
        <v/>
      </c>
      <c r="G217" s="291" t="str">
        <f ca="1">IF($B217="","",OFFSET(Zdroj!W$16,'k rozhodnutí'!$A216,0))</f>
        <v/>
      </c>
      <c r="H217" s="290" t="str">
        <f ca="1">IF($B217="","",OFFSET(Zdroj!Y$16,'k rozhodnutí'!$A216,0))</f>
        <v/>
      </c>
      <c r="I217" s="284" t="str">
        <f ca="1">IF($B217="","",OFFSET(Zdroj!BG$16,'k rozhodnutí'!$A216,0))</f>
        <v/>
      </c>
      <c r="J217" s="284" t="str" cm="1">
        <f t="array" aca="1" ref="J217" ca="1">IF($B217="","",SUM('k rozhodnutí detailní'!J217:J219+'k rozhodnutí detailní'!K217:K219))</f>
        <v/>
      </c>
      <c r="K217" s="284" t="str">
        <f ca="1">IF($B217="","",'k rozhodnutí detailní'!L218)</f>
        <v/>
      </c>
      <c r="L217" s="282" t="str">
        <f ca="1">IF($B217="","",'k rozhodnutí detailní'!M218)</f>
        <v/>
      </c>
      <c r="M217" s="283" t="str">
        <f ca="1">IF(B217="","",'k rozhodnutí detailní'!N217)</f>
        <v/>
      </c>
      <c r="N217" s="284" t="str">
        <f ca="1">IF($B217="","",OFFSET(Zdroj!Z$16,'k rozhodnutí'!$A216,0))</f>
        <v/>
      </c>
    </row>
    <row r="218" spans="1:14" s="2" customFormat="1" x14ac:dyDescent="0.25">
      <c r="A218" s="130"/>
      <c r="B218" s="288"/>
      <c r="C218" s="51" t="str">
        <f ca="1">IF($B217="","",IF(Zdroj!$AQ$9="ano",CONCATENATE("Okres:","
",OFFSET(Zdroj!BP$16,'k rozhodnutí'!$A216,0),"
","Právní forma","
",OFFSET(Zdroj!H$16,'k rozhodnutí'!$A216,0),"
",IF(OFFSET(Zdroj!I$16,'k rozhodnutí'!$A216,0)="","","IČO: "),OFFSET(Zdroj!I$16,'k rozhodnutí'!$A216,0),"
","B.Ú. ",IF(OFFSET(Zdroj!J$16,'k rozhodnutí'!$A216,0)="","","Anonymizováno")),CONCATENATE("Okres:","
",OFFSET(Zdroj!BP$16,'k rozhodnutí'!$A216,0),"
","Právní forma","
",OFFSET(Zdroj!H$16,'k rozhodnutí'!$A216,0),"
",IF(OFFSET(Zdroj!I$16,'k rozhodnutí'!$A216,0)="","","IČO: "),OFFSET(Zdroj!I$16,'k rozhodnutí'!$A216,0),"
","B.Ú. ",OFFSET(Zdroj!J$16,'k rozhodnutí'!$A216,0))))</f>
        <v/>
      </c>
      <c r="D218" s="4" t="str">
        <f ca="1">IF($B217="","",OFFSET(Zdroj!O$16,'k rozhodnutí'!$A216,0))</f>
        <v/>
      </c>
      <c r="E218" s="289"/>
      <c r="F218" s="187"/>
      <c r="G218" s="291"/>
      <c r="H218" s="290"/>
      <c r="I218" s="284"/>
      <c r="J218" s="284"/>
      <c r="K218" s="284"/>
      <c r="L218" s="282"/>
      <c r="M218" s="283"/>
      <c r="N218" s="284"/>
    </row>
    <row r="219" spans="1:14" s="2" customFormat="1" x14ac:dyDescent="0.25">
      <c r="A219" s="130">
        <f>ROW()/3-1</f>
        <v>72</v>
      </c>
      <c r="B219" s="288"/>
      <c r="C219" s="52" t="str">
        <f ca="1">IF($B217="","",IF(Zdroj!$AQ$9="ano",IF(OFFSET(Zdroj!M$16,'k rozhodnutí'!$A216,0)="","","Anonymizováno"),IF(OFFSET(Zdroj!M$16,'k rozhodnutí'!$A216,0)="","",OFFSET(Zdroj!M$16,'k rozhodnutí'!$A216,0))))</f>
        <v/>
      </c>
      <c r="D219" s="4" t="str">
        <f ca="1">IF($B217="","",CONCATENATE("Dotace bude použita na:","
",OFFSET(Zdroj!P$16,'k rozhodnutí'!$A216,0)))</f>
        <v/>
      </c>
      <c r="E219" s="289"/>
      <c r="F219" s="186" t="str">
        <f ca="1">IF($B217="","",OFFSET(Zdroj!V$16,'k rozhodnutí'!$A216,0))</f>
        <v/>
      </c>
      <c r="G219" s="88" t="str">
        <f ca="1">IF($B217="","",OFFSET(Zdroj!BM$16,'k rozhodnutí'!$A216,0))</f>
        <v/>
      </c>
      <c r="H219" s="290"/>
      <c r="I219" s="284"/>
      <c r="J219" s="284"/>
      <c r="K219" s="284"/>
      <c r="L219" s="282"/>
      <c r="M219" s="283"/>
      <c r="N219" s="284"/>
    </row>
    <row r="220" spans="1:14" s="2" customFormat="1" x14ac:dyDescent="0.25">
      <c r="A220" s="130"/>
      <c r="B220" s="288" t="str">
        <f ca="1">IF(OFFSET(Zdroj!$B$16,A219,0)&gt;0,OFFSET(Zdroj!$B$16,A219,0)+0,"")</f>
        <v/>
      </c>
      <c r="C220" s="51" t="str">
        <f ca="1">IF($B220="","",IF(Zdroj!$AQ$9="ano",CONCATENATE(OFFSET(Zdroj!C$16,'k rozhodnutí'!$A219,0),"
","Anonymizováno","
",OFFSET(Zdroj!E$16,'k rozhodnutí'!$A219,0),"
",OFFSET(Zdroj!F$16,'k rozhodnutí'!$A219,0)),CONCATENATE(OFFSET(Zdroj!C$16,'k rozhodnutí'!$A219,0),"
",OFFSET(Zdroj!D$16,'k rozhodnutí'!$A219,0),"
",OFFSET(Zdroj!E$16,'k rozhodnutí'!$A219,0),"
",OFFSET(Zdroj!F$16,'k rozhodnutí'!$A219,0))))</f>
        <v/>
      </c>
      <c r="D220" s="23" t="str">
        <f ca="1">IF($B220="","",OFFSET(Zdroj!N$16,'k rozhodnutí'!$A219,0))</f>
        <v/>
      </c>
      <c r="E220" s="289" t="str">
        <f ca="1">IF($B220="","",OFFSET(Zdroj!T$16,'k rozhodnutí'!$A219,0))</f>
        <v/>
      </c>
      <c r="F220" s="186" t="str">
        <f ca="1">IF($B220="","",OFFSET(Zdroj!U$16,'k rozhodnutí'!$A219,0))</f>
        <v/>
      </c>
      <c r="G220" s="291" t="str">
        <f ca="1">IF($B220="","",OFFSET(Zdroj!W$16,'k rozhodnutí'!$A219,0))</f>
        <v/>
      </c>
      <c r="H220" s="290" t="str">
        <f ca="1">IF($B220="","",OFFSET(Zdroj!Y$16,'k rozhodnutí'!$A219,0))</f>
        <v/>
      </c>
      <c r="I220" s="284" t="str">
        <f ca="1">IF($B220="","",OFFSET(Zdroj!BG$16,'k rozhodnutí'!$A219,0))</f>
        <v/>
      </c>
      <c r="J220" s="284" t="str" cm="1">
        <f t="array" aca="1" ref="J220" ca="1">IF($B220="","",SUM('k rozhodnutí detailní'!J220:J222+'k rozhodnutí detailní'!K220:K222))</f>
        <v/>
      </c>
      <c r="K220" s="284" t="str">
        <f ca="1">IF($B220="","",'k rozhodnutí detailní'!L221)</f>
        <v/>
      </c>
      <c r="L220" s="282" t="str">
        <f ca="1">IF($B220="","",'k rozhodnutí detailní'!M221)</f>
        <v/>
      </c>
      <c r="M220" s="283" t="str">
        <f ca="1">IF(B220="","",'k rozhodnutí detailní'!N220)</f>
        <v/>
      </c>
      <c r="N220" s="284" t="str">
        <f ca="1">IF($B220="","",OFFSET(Zdroj!Z$16,'k rozhodnutí'!$A219,0))</f>
        <v/>
      </c>
    </row>
    <row r="221" spans="1:14" s="2" customFormat="1" x14ac:dyDescent="0.25">
      <c r="A221" s="130"/>
      <c r="B221" s="288"/>
      <c r="C221" s="51" t="str">
        <f ca="1">IF($B220="","",IF(Zdroj!$AQ$9="ano",CONCATENATE("Okres:","
",OFFSET(Zdroj!BP$16,'k rozhodnutí'!$A219,0),"
","Právní forma","
",OFFSET(Zdroj!H$16,'k rozhodnutí'!$A219,0),"
",IF(OFFSET(Zdroj!I$16,'k rozhodnutí'!$A219,0)="","","IČO: "),OFFSET(Zdroj!I$16,'k rozhodnutí'!$A219,0),"
","B.Ú. ",IF(OFFSET(Zdroj!J$16,'k rozhodnutí'!$A219,0)="","","Anonymizováno")),CONCATENATE("Okres:","
",OFFSET(Zdroj!BP$16,'k rozhodnutí'!$A219,0),"
","Právní forma","
",OFFSET(Zdroj!H$16,'k rozhodnutí'!$A219,0),"
",IF(OFFSET(Zdroj!I$16,'k rozhodnutí'!$A219,0)="","","IČO: "),OFFSET(Zdroj!I$16,'k rozhodnutí'!$A219,0),"
","B.Ú. ",OFFSET(Zdroj!J$16,'k rozhodnutí'!$A219,0))))</f>
        <v/>
      </c>
      <c r="D221" s="4" t="str">
        <f ca="1">IF($B220="","",OFFSET(Zdroj!O$16,'k rozhodnutí'!$A219,0))</f>
        <v/>
      </c>
      <c r="E221" s="289"/>
      <c r="F221" s="187"/>
      <c r="G221" s="291"/>
      <c r="H221" s="290"/>
      <c r="I221" s="284"/>
      <c r="J221" s="284"/>
      <c r="K221" s="284"/>
      <c r="L221" s="282"/>
      <c r="M221" s="283"/>
      <c r="N221" s="284"/>
    </row>
    <row r="222" spans="1:14" s="2" customFormat="1" x14ac:dyDescent="0.25">
      <c r="A222" s="130">
        <f>ROW()/3-1</f>
        <v>73</v>
      </c>
      <c r="B222" s="288"/>
      <c r="C222" s="52" t="str">
        <f ca="1">IF($B220="","",IF(Zdroj!$AQ$9="ano",IF(OFFSET(Zdroj!M$16,'k rozhodnutí'!$A219,0)="","","Anonymizováno"),IF(OFFSET(Zdroj!M$16,'k rozhodnutí'!$A219,0)="","",OFFSET(Zdroj!M$16,'k rozhodnutí'!$A219,0))))</f>
        <v/>
      </c>
      <c r="D222" s="4" t="str">
        <f ca="1">IF($B220="","",CONCATENATE("Dotace bude použita na:","
",OFFSET(Zdroj!P$16,'k rozhodnutí'!$A219,0)))</f>
        <v/>
      </c>
      <c r="E222" s="289"/>
      <c r="F222" s="186" t="str">
        <f ca="1">IF($B220="","",OFFSET(Zdroj!V$16,'k rozhodnutí'!$A219,0))</f>
        <v/>
      </c>
      <c r="G222" s="88" t="str">
        <f ca="1">IF($B220="","",OFFSET(Zdroj!BM$16,'k rozhodnutí'!$A219,0))</f>
        <v/>
      </c>
      <c r="H222" s="290"/>
      <c r="I222" s="284"/>
      <c r="J222" s="284"/>
      <c r="K222" s="284"/>
      <c r="L222" s="282"/>
      <c r="M222" s="283"/>
      <c r="N222" s="284"/>
    </row>
    <row r="223" spans="1:14" s="2" customFormat="1" x14ac:dyDescent="0.25">
      <c r="A223" s="130"/>
      <c r="B223" s="288" t="str">
        <f ca="1">IF(OFFSET(Zdroj!$B$16,A222,0)&gt;0,OFFSET(Zdroj!$B$16,A222,0)+0,"")</f>
        <v/>
      </c>
      <c r="C223" s="51" t="str">
        <f ca="1">IF($B223="","",IF(Zdroj!$AQ$9="ano",CONCATENATE(OFFSET(Zdroj!C$16,'k rozhodnutí'!$A222,0),"
","Anonymizováno","
",OFFSET(Zdroj!E$16,'k rozhodnutí'!$A222,0),"
",OFFSET(Zdroj!F$16,'k rozhodnutí'!$A222,0)),CONCATENATE(OFFSET(Zdroj!C$16,'k rozhodnutí'!$A222,0),"
",OFFSET(Zdroj!D$16,'k rozhodnutí'!$A222,0),"
",OFFSET(Zdroj!E$16,'k rozhodnutí'!$A222,0),"
",OFFSET(Zdroj!F$16,'k rozhodnutí'!$A222,0))))</f>
        <v/>
      </c>
      <c r="D223" s="23" t="str">
        <f ca="1">IF($B223="","",OFFSET(Zdroj!N$16,'k rozhodnutí'!$A222,0))</f>
        <v/>
      </c>
      <c r="E223" s="289" t="str">
        <f ca="1">IF($B223="","",OFFSET(Zdroj!T$16,'k rozhodnutí'!$A222,0))</f>
        <v/>
      </c>
      <c r="F223" s="186" t="str">
        <f ca="1">IF($B223="","",OFFSET(Zdroj!U$16,'k rozhodnutí'!$A222,0))</f>
        <v/>
      </c>
      <c r="G223" s="291" t="str">
        <f ca="1">IF($B223="","",OFFSET(Zdroj!W$16,'k rozhodnutí'!$A222,0))</f>
        <v/>
      </c>
      <c r="H223" s="290" t="str">
        <f ca="1">IF($B223="","",OFFSET(Zdroj!Y$16,'k rozhodnutí'!$A222,0))</f>
        <v/>
      </c>
      <c r="I223" s="284" t="str">
        <f ca="1">IF($B223="","",OFFSET(Zdroj!BG$16,'k rozhodnutí'!$A222,0))</f>
        <v/>
      </c>
      <c r="J223" s="284" t="str" cm="1">
        <f t="array" aca="1" ref="J223" ca="1">IF($B223="","",SUM('k rozhodnutí detailní'!J223:J225+'k rozhodnutí detailní'!K223:K225))</f>
        <v/>
      </c>
      <c r="K223" s="284" t="str">
        <f ca="1">IF($B223="","",'k rozhodnutí detailní'!L224)</f>
        <v/>
      </c>
      <c r="L223" s="282" t="str">
        <f ca="1">IF($B223="","",'k rozhodnutí detailní'!M224)</f>
        <v/>
      </c>
      <c r="M223" s="283" t="str">
        <f ca="1">IF(B223="","",'k rozhodnutí detailní'!N223)</f>
        <v/>
      </c>
      <c r="N223" s="284" t="str">
        <f ca="1">IF($B223="","",OFFSET(Zdroj!Z$16,'k rozhodnutí'!$A222,0))</f>
        <v/>
      </c>
    </row>
    <row r="224" spans="1:14" s="2" customFormat="1" x14ac:dyDescent="0.25">
      <c r="A224" s="130"/>
      <c r="B224" s="288"/>
      <c r="C224" s="51" t="str">
        <f ca="1">IF($B223="","",IF(Zdroj!$AQ$9="ano",CONCATENATE("Okres:","
",OFFSET(Zdroj!BP$16,'k rozhodnutí'!$A222,0),"
","Právní forma","
",OFFSET(Zdroj!H$16,'k rozhodnutí'!$A222,0),"
",IF(OFFSET(Zdroj!I$16,'k rozhodnutí'!$A222,0)="","","IČO: "),OFFSET(Zdroj!I$16,'k rozhodnutí'!$A222,0),"
","B.Ú. ",IF(OFFSET(Zdroj!J$16,'k rozhodnutí'!$A222,0)="","","Anonymizováno")),CONCATENATE("Okres:","
",OFFSET(Zdroj!BP$16,'k rozhodnutí'!$A222,0),"
","Právní forma","
",OFFSET(Zdroj!H$16,'k rozhodnutí'!$A222,0),"
",IF(OFFSET(Zdroj!I$16,'k rozhodnutí'!$A222,0)="","","IČO: "),OFFSET(Zdroj!I$16,'k rozhodnutí'!$A222,0),"
","B.Ú. ",OFFSET(Zdroj!J$16,'k rozhodnutí'!$A222,0))))</f>
        <v/>
      </c>
      <c r="D224" s="4" t="str">
        <f ca="1">IF($B223="","",OFFSET(Zdroj!O$16,'k rozhodnutí'!$A222,0))</f>
        <v/>
      </c>
      <c r="E224" s="289"/>
      <c r="F224" s="187"/>
      <c r="G224" s="291"/>
      <c r="H224" s="290"/>
      <c r="I224" s="284"/>
      <c r="J224" s="284"/>
      <c r="K224" s="284"/>
      <c r="L224" s="282"/>
      <c r="M224" s="283"/>
      <c r="N224" s="284"/>
    </row>
    <row r="225" spans="1:14" s="2" customFormat="1" x14ac:dyDescent="0.25">
      <c r="A225" s="130">
        <f>ROW()/3-1</f>
        <v>74</v>
      </c>
      <c r="B225" s="288"/>
      <c r="C225" s="52" t="str">
        <f ca="1">IF($B223="","",IF(Zdroj!$AQ$9="ano",IF(OFFSET(Zdroj!M$16,'k rozhodnutí'!$A222,0)="","","Anonymizováno"),IF(OFFSET(Zdroj!M$16,'k rozhodnutí'!$A222,0)="","",OFFSET(Zdroj!M$16,'k rozhodnutí'!$A222,0))))</f>
        <v/>
      </c>
      <c r="D225" s="4" t="str">
        <f ca="1">IF($B223="","",CONCATENATE("Dotace bude použita na:","
",OFFSET(Zdroj!P$16,'k rozhodnutí'!$A222,0)))</f>
        <v/>
      </c>
      <c r="E225" s="289"/>
      <c r="F225" s="186" t="str">
        <f ca="1">IF($B223="","",OFFSET(Zdroj!V$16,'k rozhodnutí'!$A222,0))</f>
        <v/>
      </c>
      <c r="G225" s="88" t="str">
        <f ca="1">IF($B223="","",OFFSET(Zdroj!BM$16,'k rozhodnutí'!$A222,0))</f>
        <v/>
      </c>
      <c r="H225" s="290"/>
      <c r="I225" s="284"/>
      <c r="J225" s="284"/>
      <c r="K225" s="284"/>
      <c r="L225" s="282"/>
      <c r="M225" s="283"/>
      <c r="N225" s="284"/>
    </row>
    <row r="226" spans="1:14" s="2" customFormat="1" x14ac:dyDescent="0.25">
      <c r="A226" s="130"/>
      <c r="B226" s="288" t="str">
        <f ca="1">IF(OFFSET(Zdroj!$B$16,A225,0)&gt;0,OFFSET(Zdroj!$B$16,A225,0)+0,"")</f>
        <v/>
      </c>
      <c r="C226" s="51" t="str">
        <f ca="1">IF($B226="","",IF(Zdroj!$AQ$9="ano",CONCATENATE(OFFSET(Zdroj!C$16,'k rozhodnutí'!$A225,0),"
","Anonymizováno","
",OFFSET(Zdroj!E$16,'k rozhodnutí'!$A225,0),"
",OFFSET(Zdroj!F$16,'k rozhodnutí'!$A225,0)),CONCATENATE(OFFSET(Zdroj!C$16,'k rozhodnutí'!$A225,0),"
",OFFSET(Zdroj!D$16,'k rozhodnutí'!$A225,0),"
",OFFSET(Zdroj!E$16,'k rozhodnutí'!$A225,0),"
",OFFSET(Zdroj!F$16,'k rozhodnutí'!$A225,0))))</f>
        <v/>
      </c>
      <c r="D226" s="23" t="str">
        <f ca="1">IF($B226="","",OFFSET(Zdroj!N$16,'k rozhodnutí'!$A225,0))</f>
        <v/>
      </c>
      <c r="E226" s="289" t="str">
        <f ca="1">IF($B226="","",OFFSET(Zdroj!T$16,'k rozhodnutí'!$A225,0))</f>
        <v/>
      </c>
      <c r="F226" s="186" t="str">
        <f ca="1">IF($B226="","",OFFSET(Zdroj!U$16,'k rozhodnutí'!$A225,0))</f>
        <v/>
      </c>
      <c r="G226" s="291" t="str">
        <f ca="1">IF($B226="","",OFFSET(Zdroj!W$16,'k rozhodnutí'!$A225,0))</f>
        <v/>
      </c>
      <c r="H226" s="290" t="str">
        <f ca="1">IF($B226="","",OFFSET(Zdroj!Y$16,'k rozhodnutí'!$A225,0))</f>
        <v/>
      </c>
      <c r="I226" s="284" t="str">
        <f ca="1">IF($B226="","",OFFSET(Zdroj!BG$16,'k rozhodnutí'!$A225,0))</f>
        <v/>
      </c>
      <c r="J226" s="284" t="str" cm="1">
        <f t="array" aca="1" ref="J226" ca="1">IF($B226="","",SUM('k rozhodnutí detailní'!J226:J228+'k rozhodnutí detailní'!K226:K228))</f>
        <v/>
      </c>
      <c r="K226" s="284" t="str">
        <f ca="1">IF($B226="","",'k rozhodnutí detailní'!L227)</f>
        <v/>
      </c>
      <c r="L226" s="282" t="str">
        <f ca="1">IF($B226="","",'k rozhodnutí detailní'!M227)</f>
        <v/>
      </c>
      <c r="M226" s="283" t="str">
        <f ca="1">IF(B226="","",'k rozhodnutí detailní'!N226)</f>
        <v/>
      </c>
      <c r="N226" s="284" t="str">
        <f ca="1">IF($B226="","",OFFSET(Zdroj!Z$16,'k rozhodnutí'!$A225,0))</f>
        <v/>
      </c>
    </row>
    <row r="227" spans="1:14" s="2" customFormat="1" x14ac:dyDescent="0.25">
      <c r="A227" s="130"/>
      <c r="B227" s="288"/>
      <c r="C227" s="51" t="str">
        <f ca="1">IF($B226="","",IF(Zdroj!$AQ$9="ano",CONCATENATE("Okres:","
",OFFSET(Zdroj!BP$16,'k rozhodnutí'!$A225,0),"
","Právní forma","
",OFFSET(Zdroj!H$16,'k rozhodnutí'!$A225,0),"
",IF(OFFSET(Zdroj!I$16,'k rozhodnutí'!$A225,0)="","","IČO: "),OFFSET(Zdroj!I$16,'k rozhodnutí'!$A225,0),"
","B.Ú. ",IF(OFFSET(Zdroj!J$16,'k rozhodnutí'!$A225,0)="","","Anonymizováno")),CONCATENATE("Okres:","
",OFFSET(Zdroj!BP$16,'k rozhodnutí'!$A225,0),"
","Právní forma","
",OFFSET(Zdroj!H$16,'k rozhodnutí'!$A225,0),"
",IF(OFFSET(Zdroj!I$16,'k rozhodnutí'!$A225,0)="","","IČO: "),OFFSET(Zdroj!I$16,'k rozhodnutí'!$A225,0),"
","B.Ú. ",OFFSET(Zdroj!J$16,'k rozhodnutí'!$A225,0))))</f>
        <v/>
      </c>
      <c r="D227" s="4" t="str">
        <f ca="1">IF($B226="","",OFFSET(Zdroj!O$16,'k rozhodnutí'!$A225,0))</f>
        <v/>
      </c>
      <c r="E227" s="289"/>
      <c r="F227" s="187"/>
      <c r="G227" s="291"/>
      <c r="H227" s="290"/>
      <c r="I227" s="284"/>
      <c r="J227" s="284"/>
      <c r="K227" s="284"/>
      <c r="L227" s="282"/>
      <c r="M227" s="283"/>
      <c r="N227" s="284"/>
    </row>
    <row r="228" spans="1:14" s="2" customFormat="1" x14ac:dyDescent="0.25">
      <c r="A228" s="130">
        <f>ROW()/3-1</f>
        <v>75</v>
      </c>
      <c r="B228" s="288"/>
      <c r="C228" s="52" t="str">
        <f ca="1">IF($B226="","",IF(Zdroj!$AQ$9="ano",IF(OFFSET(Zdroj!M$16,'k rozhodnutí'!$A225,0)="","","Anonymizováno"),IF(OFFSET(Zdroj!M$16,'k rozhodnutí'!$A225,0)="","",OFFSET(Zdroj!M$16,'k rozhodnutí'!$A225,0))))</f>
        <v/>
      </c>
      <c r="D228" s="4" t="str">
        <f ca="1">IF($B226="","",CONCATENATE("Dotace bude použita na:","
",OFFSET(Zdroj!P$16,'k rozhodnutí'!$A225,0)))</f>
        <v/>
      </c>
      <c r="E228" s="289"/>
      <c r="F228" s="186" t="str">
        <f ca="1">IF($B226="","",OFFSET(Zdroj!V$16,'k rozhodnutí'!$A225,0))</f>
        <v/>
      </c>
      <c r="G228" s="88" t="str">
        <f ca="1">IF($B226="","",OFFSET(Zdroj!BM$16,'k rozhodnutí'!$A225,0))</f>
        <v/>
      </c>
      <c r="H228" s="290"/>
      <c r="I228" s="284"/>
      <c r="J228" s="284"/>
      <c r="K228" s="284"/>
      <c r="L228" s="282"/>
      <c r="M228" s="283"/>
      <c r="N228" s="284"/>
    </row>
    <row r="229" spans="1:14" s="2" customFormat="1" x14ac:dyDescent="0.25">
      <c r="A229" s="130"/>
      <c r="B229" s="288" t="str">
        <f ca="1">IF(OFFSET(Zdroj!$B$16,A228,0)&gt;0,OFFSET(Zdroj!$B$16,A228,0)+0,"")</f>
        <v/>
      </c>
      <c r="C229" s="51" t="str">
        <f ca="1">IF($B229="","",IF(Zdroj!$AQ$9="ano",CONCATENATE(OFFSET(Zdroj!C$16,'k rozhodnutí'!$A228,0),"
","Anonymizováno","
",OFFSET(Zdroj!E$16,'k rozhodnutí'!$A228,0),"
",OFFSET(Zdroj!F$16,'k rozhodnutí'!$A228,0)),CONCATENATE(OFFSET(Zdroj!C$16,'k rozhodnutí'!$A228,0),"
",OFFSET(Zdroj!D$16,'k rozhodnutí'!$A228,0),"
",OFFSET(Zdroj!E$16,'k rozhodnutí'!$A228,0),"
",OFFSET(Zdroj!F$16,'k rozhodnutí'!$A228,0))))</f>
        <v/>
      </c>
      <c r="D229" s="23" t="str">
        <f ca="1">IF($B229="","",OFFSET(Zdroj!N$16,'k rozhodnutí'!$A228,0))</f>
        <v/>
      </c>
      <c r="E229" s="289" t="str">
        <f ca="1">IF($B229="","",OFFSET(Zdroj!T$16,'k rozhodnutí'!$A228,0))</f>
        <v/>
      </c>
      <c r="F229" s="186" t="str">
        <f ca="1">IF($B229="","",OFFSET(Zdroj!U$16,'k rozhodnutí'!$A228,0))</f>
        <v/>
      </c>
      <c r="G229" s="291" t="str">
        <f ca="1">IF($B229="","",OFFSET(Zdroj!W$16,'k rozhodnutí'!$A228,0))</f>
        <v/>
      </c>
      <c r="H229" s="290" t="str">
        <f ca="1">IF($B229="","",OFFSET(Zdroj!Y$16,'k rozhodnutí'!$A228,0))</f>
        <v/>
      </c>
      <c r="I229" s="284" t="str">
        <f ca="1">IF($B229="","",OFFSET(Zdroj!BG$16,'k rozhodnutí'!$A228,0))</f>
        <v/>
      </c>
      <c r="J229" s="284" t="str" cm="1">
        <f t="array" aca="1" ref="J229" ca="1">IF($B229="","",SUM('k rozhodnutí detailní'!J229:J231+'k rozhodnutí detailní'!K229:K231))</f>
        <v/>
      </c>
      <c r="K229" s="284" t="str">
        <f ca="1">IF($B229="","",'k rozhodnutí detailní'!L230)</f>
        <v/>
      </c>
      <c r="L229" s="282" t="str">
        <f ca="1">IF($B229="","",'k rozhodnutí detailní'!M230)</f>
        <v/>
      </c>
      <c r="M229" s="283" t="str">
        <f ca="1">IF(B229="","",'k rozhodnutí detailní'!N229)</f>
        <v/>
      </c>
      <c r="N229" s="284" t="str">
        <f ca="1">IF($B229="","",OFFSET(Zdroj!Z$16,'k rozhodnutí'!$A228,0))</f>
        <v/>
      </c>
    </row>
    <row r="230" spans="1:14" s="2" customFormat="1" x14ac:dyDescent="0.25">
      <c r="A230" s="130"/>
      <c r="B230" s="288"/>
      <c r="C230" s="51" t="str">
        <f ca="1">IF($B229="","",IF(Zdroj!$AQ$9="ano",CONCATENATE("Okres:","
",OFFSET(Zdroj!BP$16,'k rozhodnutí'!$A228,0),"
","Právní forma","
",OFFSET(Zdroj!H$16,'k rozhodnutí'!$A228,0),"
",IF(OFFSET(Zdroj!I$16,'k rozhodnutí'!$A228,0)="","","IČO: "),OFFSET(Zdroj!I$16,'k rozhodnutí'!$A228,0),"
","B.Ú. ",IF(OFFSET(Zdroj!J$16,'k rozhodnutí'!$A228,0)="","","Anonymizováno")),CONCATENATE("Okres:","
",OFFSET(Zdroj!BP$16,'k rozhodnutí'!$A228,0),"
","Právní forma","
",OFFSET(Zdroj!H$16,'k rozhodnutí'!$A228,0),"
",IF(OFFSET(Zdroj!I$16,'k rozhodnutí'!$A228,0)="","","IČO: "),OFFSET(Zdroj!I$16,'k rozhodnutí'!$A228,0),"
","B.Ú. ",OFFSET(Zdroj!J$16,'k rozhodnutí'!$A228,0))))</f>
        <v/>
      </c>
      <c r="D230" s="4" t="str">
        <f ca="1">IF($B229="","",OFFSET(Zdroj!O$16,'k rozhodnutí'!$A228,0))</f>
        <v/>
      </c>
      <c r="E230" s="289"/>
      <c r="F230" s="187"/>
      <c r="G230" s="291"/>
      <c r="H230" s="290"/>
      <c r="I230" s="284"/>
      <c r="J230" s="284"/>
      <c r="K230" s="284"/>
      <c r="L230" s="282"/>
      <c r="M230" s="283"/>
      <c r="N230" s="284"/>
    </row>
    <row r="231" spans="1:14" s="2" customFormat="1" x14ac:dyDescent="0.25">
      <c r="A231" s="130">
        <f>ROW()/3-1</f>
        <v>76</v>
      </c>
      <c r="B231" s="288"/>
      <c r="C231" s="52" t="str">
        <f ca="1">IF($B229="","",IF(Zdroj!$AQ$9="ano",IF(OFFSET(Zdroj!M$16,'k rozhodnutí'!$A228,0)="","","Anonymizováno"),IF(OFFSET(Zdroj!M$16,'k rozhodnutí'!$A228,0)="","",OFFSET(Zdroj!M$16,'k rozhodnutí'!$A228,0))))</f>
        <v/>
      </c>
      <c r="D231" s="4" t="str">
        <f ca="1">IF($B229="","",CONCATENATE("Dotace bude použita na:","
",OFFSET(Zdroj!P$16,'k rozhodnutí'!$A228,0)))</f>
        <v/>
      </c>
      <c r="E231" s="289"/>
      <c r="F231" s="186" t="str">
        <f ca="1">IF($B229="","",OFFSET(Zdroj!V$16,'k rozhodnutí'!$A228,0))</f>
        <v/>
      </c>
      <c r="G231" s="88" t="str">
        <f ca="1">IF($B229="","",OFFSET(Zdroj!BM$16,'k rozhodnutí'!$A228,0))</f>
        <v/>
      </c>
      <c r="H231" s="290"/>
      <c r="I231" s="284"/>
      <c r="J231" s="284"/>
      <c r="K231" s="284"/>
      <c r="L231" s="282"/>
      <c r="M231" s="283"/>
      <c r="N231" s="284"/>
    </row>
    <row r="232" spans="1:14" s="2" customFormat="1" x14ac:dyDescent="0.25">
      <c r="A232" s="130"/>
      <c r="B232" s="288" t="str">
        <f ca="1">IF(OFFSET(Zdroj!$B$16,A231,0)&gt;0,OFFSET(Zdroj!$B$16,A231,0)+0,"")</f>
        <v/>
      </c>
      <c r="C232" s="51" t="str">
        <f ca="1">IF($B232="","",IF(Zdroj!$AQ$9="ano",CONCATENATE(OFFSET(Zdroj!C$16,'k rozhodnutí'!$A231,0),"
","Anonymizováno","
",OFFSET(Zdroj!E$16,'k rozhodnutí'!$A231,0),"
",OFFSET(Zdroj!F$16,'k rozhodnutí'!$A231,0)),CONCATENATE(OFFSET(Zdroj!C$16,'k rozhodnutí'!$A231,0),"
",OFFSET(Zdroj!D$16,'k rozhodnutí'!$A231,0),"
",OFFSET(Zdroj!E$16,'k rozhodnutí'!$A231,0),"
",OFFSET(Zdroj!F$16,'k rozhodnutí'!$A231,0))))</f>
        <v/>
      </c>
      <c r="D232" s="23" t="str">
        <f ca="1">IF($B232="","",OFFSET(Zdroj!N$16,'k rozhodnutí'!$A231,0))</f>
        <v/>
      </c>
      <c r="E232" s="289" t="str">
        <f ca="1">IF($B232="","",OFFSET(Zdroj!T$16,'k rozhodnutí'!$A231,0))</f>
        <v/>
      </c>
      <c r="F232" s="186" t="str">
        <f ca="1">IF($B232="","",OFFSET(Zdroj!U$16,'k rozhodnutí'!$A231,0))</f>
        <v/>
      </c>
      <c r="G232" s="291" t="str">
        <f ca="1">IF($B232="","",OFFSET(Zdroj!W$16,'k rozhodnutí'!$A231,0))</f>
        <v/>
      </c>
      <c r="H232" s="290" t="str">
        <f ca="1">IF($B232="","",OFFSET(Zdroj!Y$16,'k rozhodnutí'!$A231,0))</f>
        <v/>
      </c>
      <c r="I232" s="284" t="str">
        <f ca="1">IF($B232="","",OFFSET(Zdroj!BG$16,'k rozhodnutí'!$A231,0))</f>
        <v/>
      </c>
      <c r="J232" s="284" t="str" cm="1">
        <f t="array" aca="1" ref="J232" ca="1">IF($B232="","",SUM('k rozhodnutí detailní'!J232:J234+'k rozhodnutí detailní'!K232:K234))</f>
        <v/>
      </c>
      <c r="K232" s="284" t="str">
        <f ca="1">IF($B232="","",'k rozhodnutí detailní'!L233)</f>
        <v/>
      </c>
      <c r="L232" s="282" t="str">
        <f ca="1">IF($B232="","",'k rozhodnutí detailní'!M233)</f>
        <v/>
      </c>
      <c r="M232" s="283" t="str">
        <f ca="1">IF(B232="","",'k rozhodnutí detailní'!N232)</f>
        <v/>
      </c>
      <c r="N232" s="284" t="str">
        <f ca="1">IF($B232="","",OFFSET(Zdroj!Z$16,'k rozhodnutí'!$A231,0))</f>
        <v/>
      </c>
    </row>
    <row r="233" spans="1:14" s="2" customFormat="1" x14ac:dyDescent="0.25">
      <c r="A233" s="130"/>
      <c r="B233" s="288"/>
      <c r="C233" s="51" t="str">
        <f ca="1">IF($B232="","",IF(Zdroj!$AQ$9="ano",CONCATENATE("Okres:","
",OFFSET(Zdroj!BP$16,'k rozhodnutí'!$A231,0),"
","Právní forma","
",OFFSET(Zdroj!H$16,'k rozhodnutí'!$A231,0),"
",IF(OFFSET(Zdroj!I$16,'k rozhodnutí'!$A231,0)="","","IČO: "),OFFSET(Zdroj!I$16,'k rozhodnutí'!$A231,0),"
","B.Ú. ",IF(OFFSET(Zdroj!J$16,'k rozhodnutí'!$A231,0)="","","Anonymizováno")),CONCATENATE("Okres:","
",OFFSET(Zdroj!BP$16,'k rozhodnutí'!$A231,0),"
","Právní forma","
",OFFSET(Zdroj!H$16,'k rozhodnutí'!$A231,0),"
",IF(OFFSET(Zdroj!I$16,'k rozhodnutí'!$A231,0)="","","IČO: "),OFFSET(Zdroj!I$16,'k rozhodnutí'!$A231,0),"
","B.Ú. ",OFFSET(Zdroj!J$16,'k rozhodnutí'!$A231,0))))</f>
        <v/>
      </c>
      <c r="D233" s="4" t="str">
        <f ca="1">IF($B232="","",OFFSET(Zdroj!O$16,'k rozhodnutí'!$A231,0))</f>
        <v/>
      </c>
      <c r="E233" s="289"/>
      <c r="F233" s="187"/>
      <c r="G233" s="291"/>
      <c r="H233" s="290"/>
      <c r="I233" s="284"/>
      <c r="J233" s="284"/>
      <c r="K233" s="284"/>
      <c r="L233" s="282"/>
      <c r="M233" s="283"/>
      <c r="N233" s="284"/>
    </row>
    <row r="234" spans="1:14" s="2" customFormat="1" x14ac:dyDescent="0.25">
      <c r="A234" s="130">
        <f>ROW()/3-1</f>
        <v>77</v>
      </c>
      <c r="B234" s="288"/>
      <c r="C234" s="52" t="str">
        <f ca="1">IF($B232="","",IF(Zdroj!$AQ$9="ano",IF(OFFSET(Zdroj!M$16,'k rozhodnutí'!$A231,0)="","","Anonymizováno"),IF(OFFSET(Zdroj!M$16,'k rozhodnutí'!$A231,0)="","",OFFSET(Zdroj!M$16,'k rozhodnutí'!$A231,0))))</f>
        <v/>
      </c>
      <c r="D234" s="4" t="str">
        <f ca="1">IF($B232="","",CONCATENATE("Dotace bude použita na:","
",OFFSET(Zdroj!P$16,'k rozhodnutí'!$A231,0)))</f>
        <v/>
      </c>
      <c r="E234" s="289"/>
      <c r="F234" s="186" t="str">
        <f ca="1">IF($B232="","",OFFSET(Zdroj!V$16,'k rozhodnutí'!$A231,0))</f>
        <v/>
      </c>
      <c r="G234" s="88" t="str">
        <f ca="1">IF($B232="","",OFFSET(Zdroj!BM$16,'k rozhodnutí'!$A231,0))</f>
        <v/>
      </c>
      <c r="H234" s="290"/>
      <c r="I234" s="284"/>
      <c r="J234" s="284"/>
      <c r="K234" s="284"/>
      <c r="L234" s="282"/>
      <c r="M234" s="283"/>
      <c r="N234" s="284"/>
    </row>
    <row r="235" spans="1:14" s="2" customFormat="1" x14ac:dyDescent="0.25">
      <c r="A235" s="130"/>
      <c r="B235" s="288" t="str">
        <f ca="1">IF(OFFSET(Zdroj!$B$16,A234,0)&gt;0,OFFSET(Zdroj!$B$16,A234,0)+0,"")</f>
        <v/>
      </c>
      <c r="C235" s="51" t="str">
        <f ca="1">IF($B235="","",IF(Zdroj!$AQ$9="ano",CONCATENATE(OFFSET(Zdroj!C$16,'k rozhodnutí'!$A234,0),"
","Anonymizováno","
",OFFSET(Zdroj!E$16,'k rozhodnutí'!$A234,0),"
",OFFSET(Zdroj!F$16,'k rozhodnutí'!$A234,0)),CONCATENATE(OFFSET(Zdroj!C$16,'k rozhodnutí'!$A234,0),"
",OFFSET(Zdroj!D$16,'k rozhodnutí'!$A234,0),"
",OFFSET(Zdroj!E$16,'k rozhodnutí'!$A234,0),"
",OFFSET(Zdroj!F$16,'k rozhodnutí'!$A234,0))))</f>
        <v/>
      </c>
      <c r="D235" s="23" t="str">
        <f ca="1">IF($B235="","",OFFSET(Zdroj!N$16,'k rozhodnutí'!$A234,0))</f>
        <v/>
      </c>
      <c r="E235" s="289" t="str">
        <f ca="1">IF($B235="","",OFFSET(Zdroj!T$16,'k rozhodnutí'!$A234,0))</f>
        <v/>
      </c>
      <c r="F235" s="186" t="str">
        <f ca="1">IF($B235="","",OFFSET(Zdroj!U$16,'k rozhodnutí'!$A234,0))</f>
        <v/>
      </c>
      <c r="G235" s="291" t="str">
        <f ca="1">IF($B235="","",OFFSET(Zdroj!W$16,'k rozhodnutí'!$A234,0))</f>
        <v/>
      </c>
      <c r="H235" s="290" t="str">
        <f ca="1">IF($B235="","",OFFSET(Zdroj!Y$16,'k rozhodnutí'!$A234,0))</f>
        <v/>
      </c>
      <c r="I235" s="284" t="str">
        <f ca="1">IF($B235="","",OFFSET(Zdroj!BG$16,'k rozhodnutí'!$A234,0))</f>
        <v/>
      </c>
      <c r="J235" s="284" t="str" cm="1">
        <f t="array" aca="1" ref="J235" ca="1">IF($B235="","",SUM('k rozhodnutí detailní'!J235:J237+'k rozhodnutí detailní'!K235:K237))</f>
        <v/>
      </c>
      <c r="K235" s="284" t="str">
        <f ca="1">IF($B235="","",'k rozhodnutí detailní'!L236)</f>
        <v/>
      </c>
      <c r="L235" s="282" t="str">
        <f ca="1">IF($B235="","",'k rozhodnutí detailní'!M236)</f>
        <v/>
      </c>
      <c r="M235" s="283" t="str">
        <f ca="1">IF(B235="","",'k rozhodnutí detailní'!N235)</f>
        <v/>
      </c>
      <c r="N235" s="284" t="str">
        <f ca="1">IF($B235="","",OFFSET(Zdroj!Z$16,'k rozhodnutí'!$A234,0))</f>
        <v/>
      </c>
    </row>
    <row r="236" spans="1:14" s="2" customFormat="1" x14ac:dyDescent="0.25">
      <c r="A236" s="130"/>
      <c r="B236" s="288"/>
      <c r="C236" s="51" t="str">
        <f ca="1">IF($B235="","",IF(Zdroj!$AQ$9="ano",CONCATENATE("Okres:","
",OFFSET(Zdroj!BP$16,'k rozhodnutí'!$A234,0),"
","Právní forma","
",OFFSET(Zdroj!H$16,'k rozhodnutí'!$A234,0),"
",IF(OFFSET(Zdroj!I$16,'k rozhodnutí'!$A234,0)="","","IČO: "),OFFSET(Zdroj!I$16,'k rozhodnutí'!$A234,0),"
","B.Ú. ",IF(OFFSET(Zdroj!J$16,'k rozhodnutí'!$A234,0)="","","Anonymizováno")),CONCATENATE("Okres:","
",OFFSET(Zdroj!BP$16,'k rozhodnutí'!$A234,0),"
","Právní forma","
",OFFSET(Zdroj!H$16,'k rozhodnutí'!$A234,0),"
",IF(OFFSET(Zdroj!I$16,'k rozhodnutí'!$A234,0)="","","IČO: "),OFFSET(Zdroj!I$16,'k rozhodnutí'!$A234,0),"
","B.Ú. ",OFFSET(Zdroj!J$16,'k rozhodnutí'!$A234,0))))</f>
        <v/>
      </c>
      <c r="D236" s="4" t="str">
        <f ca="1">IF($B235="","",OFFSET(Zdroj!O$16,'k rozhodnutí'!$A234,0))</f>
        <v/>
      </c>
      <c r="E236" s="289"/>
      <c r="F236" s="187"/>
      <c r="G236" s="291"/>
      <c r="H236" s="290"/>
      <c r="I236" s="284"/>
      <c r="J236" s="284"/>
      <c r="K236" s="284"/>
      <c r="L236" s="282"/>
      <c r="M236" s="283"/>
      <c r="N236" s="284"/>
    </row>
    <row r="237" spans="1:14" s="2" customFormat="1" x14ac:dyDescent="0.25">
      <c r="A237" s="130">
        <f>ROW()/3-1</f>
        <v>78</v>
      </c>
      <c r="B237" s="288"/>
      <c r="C237" s="52" t="str">
        <f ca="1">IF($B235="","",IF(Zdroj!$AQ$9="ano",IF(OFFSET(Zdroj!M$16,'k rozhodnutí'!$A234,0)="","","Anonymizováno"),IF(OFFSET(Zdroj!M$16,'k rozhodnutí'!$A234,0)="","",OFFSET(Zdroj!M$16,'k rozhodnutí'!$A234,0))))</f>
        <v/>
      </c>
      <c r="D237" s="4" t="str">
        <f ca="1">IF($B235="","",CONCATENATE("Dotace bude použita na:","
",OFFSET(Zdroj!P$16,'k rozhodnutí'!$A234,0)))</f>
        <v/>
      </c>
      <c r="E237" s="289"/>
      <c r="F237" s="186" t="str">
        <f ca="1">IF($B235="","",OFFSET(Zdroj!V$16,'k rozhodnutí'!$A234,0))</f>
        <v/>
      </c>
      <c r="G237" s="88" t="str">
        <f ca="1">IF($B235="","",OFFSET(Zdroj!BM$16,'k rozhodnutí'!$A234,0))</f>
        <v/>
      </c>
      <c r="H237" s="290"/>
      <c r="I237" s="284"/>
      <c r="J237" s="284"/>
      <c r="K237" s="284"/>
      <c r="L237" s="282"/>
      <c r="M237" s="283"/>
      <c r="N237" s="284"/>
    </row>
    <row r="238" spans="1:14" s="2" customFormat="1" x14ac:dyDescent="0.25">
      <c r="A238" s="130"/>
      <c r="B238" s="288" t="str">
        <f ca="1">IF(OFFSET(Zdroj!$B$16,A237,0)&gt;0,OFFSET(Zdroj!$B$16,A237,0)+0,"")</f>
        <v/>
      </c>
      <c r="C238" s="51" t="str">
        <f ca="1">IF($B238="","",IF(Zdroj!$AQ$9="ano",CONCATENATE(OFFSET(Zdroj!C$16,'k rozhodnutí'!$A237,0),"
","Anonymizováno","
",OFFSET(Zdroj!E$16,'k rozhodnutí'!$A237,0),"
",OFFSET(Zdroj!F$16,'k rozhodnutí'!$A237,0)),CONCATENATE(OFFSET(Zdroj!C$16,'k rozhodnutí'!$A237,0),"
",OFFSET(Zdroj!D$16,'k rozhodnutí'!$A237,0),"
",OFFSET(Zdroj!E$16,'k rozhodnutí'!$A237,0),"
",OFFSET(Zdroj!F$16,'k rozhodnutí'!$A237,0))))</f>
        <v/>
      </c>
      <c r="D238" s="23" t="str">
        <f ca="1">IF($B238="","",OFFSET(Zdroj!N$16,'k rozhodnutí'!$A237,0))</f>
        <v/>
      </c>
      <c r="E238" s="289" t="str">
        <f ca="1">IF($B238="","",OFFSET(Zdroj!T$16,'k rozhodnutí'!$A237,0))</f>
        <v/>
      </c>
      <c r="F238" s="186" t="str">
        <f ca="1">IF($B238="","",OFFSET(Zdroj!U$16,'k rozhodnutí'!$A237,0))</f>
        <v/>
      </c>
      <c r="G238" s="291" t="str">
        <f ca="1">IF($B238="","",OFFSET(Zdroj!W$16,'k rozhodnutí'!$A237,0))</f>
        <v/>
      </c>
      <c r="H238" s="290" t="str">
        <f ca="1">IF($B238="","",OFFSET(Zdroj!Y$16,'k rozhodnutí'!$A237,0))</f>
        <v/>
      </c>
      <c r="I238" s="284" t="str">
        <f ca="1">IF($B238="","",OFFSET(Zdroj!BG$16,'k rozhodnutí'!$A237,0))</f>
        <v/>
      </c>
      <c r="J238" s="284" t="str" cm="1">
        <f t="array" aca="1" ref="J238" ca="1">IF($B238="","",SUM('k rozhodnutí detailní'!J238:J240+'k rozhodnutí detailní'!K238:K240))</f>
        <v/>
      </c>
      <c r="K238" s="284" t="str">
        <f ca="1">IF($B238="","",'k rozhodnutí detailní'!L239)</f>
        <v/>
      </c>
      <c r="L238" s="282" t="str">
        <f ca="1">IF($B238="","",'k rozhodnutí detailní'!M239)</f>
        <v/>
      </c>
      <c r="M238" s="283" t="str">
        <f ca="1">IF(B238="","",'k rozhodnutí detailní'!N238)</f>
        <v/>
      </c>
      <c r="N238" s="284" t="str">
        <f ca="1">IF($B238="","",OFFSET(Zdroj!Z$16,'k rozhodnutí'!$A237,0))</f>
        <v/>
      </c>
    </row>
    <row r="239" spans="1:14" s="2" customFormat="1" x14ac:dyDescent="0.25">
      <c r="A239" s="130"/>
      <c r="B239" s="288"/>
      <c r="C239" s="51" t="str">
        <f ca="1">IF($B238="","",IF(Zdroj!$AQ$9="ano",CONCATENATE("Okres:","
",OFFSET(Zdroj!BP$16,'k rozhodnutí'!$A237,0),"
","Právní forma","
",OFFSET(Zdroj!H$16,'k rozhodnutí'!$A237,0),"
",IF(OFFSET(Zdroj!I$16,'k rozhodnutí'!$A237,0)="","","IČO: "),OFFSET(Zdroj!I$16,'k rozhodnutí'!$A237,0),"
","B.Ú. ",IF(OFFSET(Zdroj!J$16,'k rozhodnutí'!$A237,0)="","","Anonymizováno")),CONCATENATE("Okres:","
",OFFSET(Zdroj!BP$16,'k rozhodnutí'!$A237,0),"
","Právní forma","
",OFFSET(Zdroj!H$16,'k rozhodnutí'!$A237,0),"
",IF(OFFSET(Zdroj!I$16,'k rozhodnutí'!$A237,0)="","","IČO: "),OFFSET(Zdroj!I$16,'k rozhodnutí'!$A237,0),"
","B.Ú. ",OFFSET(Zdroj!J$16,'k rozhodnutí'!$A237,0))))</f>
        <v/>
      </c>
      <c r="D239" s="4" t="str">
        <f ca="1">IF($B238="","",OFFSET(Zdroj!O$16,'k rozhodnutí'!$A237,0))</f>
        <v/>
      </c>
      <c r="E239" s="289"/>
      <c r="F239" s="187"/>
      <c r="G239" s="291"/>
      <c r="H239" s="290"/>
      <c r="I239" s="284"/>
      <c r="J239" s="284"/>
      <c r="K239" s="284"/>
      <c r="L239" s="282"/>
      <c r="M239" s="283"/>
      <c r="N239" s="284"/>
    </row>
    <row r="240" spans="1:14" s="2" customFormat="1" x14ac:dyDescent="0.25">
      <c r="A240" s="130">
        <f>ROW()/3-1</f>
        <v>79</v>
      </c>
      <c r="B240" s="288"/>
      <c r="C240" s="52" t="str">
        <f ca="1">IF($B238="","",IF(Zdroj!$AQ$9="ano",IF(OFFSET(Zdroj!M$16,'k rozhodnutí'!$A237,0)="","","Anonymizováno"),IF(OFFSET(Zdroj!M$16,'k rozhodnutí'!$A237,0)="","",OFFSET(Zdroj!M$16,'k rozhodnutí'!$A237,0))))</f>
        <v/>
      </c>
      <c r="D240" s="4" t="str">
        <f ca="1">IF($B238="","",CONCATENATE("Dotace bude použita na:","
",OFFSET(Zdroj!P$16,'k rozhodnutí'!$A237,0)))</f>
        <v/>
      </c>
      <c r="E240" s="289"/>
      <c r="F240" s="186" t="str">
        <f ca="1">IF($B238="","",OFFSET(Zdroj!V$16,'k rozhodnutí'!$A237,0))</f>
        <v/>
      </c>
      <c r="G240" s="88" t="str">
        <f ca="1">IF($B238="","",OFFSET(Zdroj!BM$16,'k rozhodnutí'!$A237,0))</f>
        <v/>
      </c>
      <c r="H240" s="290"/>
      <c r="I240" s="284"/>
      <c r="J240" s="284"/>
      <c r="K240" s="284"/>
      <c r="L240" s="282"/>
      <c r="M240" s="283"/>
      <c r="N240" s="284"/>
    </row>
    <row r="241" spans="1:14" s="2" customFormat="1" x14ac:dyDescent="0.25">
      <c r="A241" s="130"/>
      <c r="B241" s="288" t="str">
        <f ca="1">IF(OFFSET(Zdroj!$B$16,A240,0)&gt;0,OFFSET(Zdroj!$B$16,A240,0)+0,"")</f>
        <v/>
      </c>
      <c r="C241" s="51" t="str">
        <f ca="1">IF($B241="","",IF(Zdroj!$AQ$9="ano",CONCATENATE(OFFSET(Zdroj!C$16,'k rozhodnutí'!$A240,0),"
","Anonymizováno","
",OFFSET(Zdroj!E$16,'k rozhodnutí'!$A240,0),"
",OFFSET(Zdroj!F$16,'k rozhodnutí'!$A240,0)),CONCATENATE(OFFSET(Zdroj!C$16,'k rozhodnutí'!$A240,0),"
",OFFSET(Zdroj!D$16,'k rozhodnutí'!$A240,0),"
",OFFSET(Zdroj!E$16,'k rozhodnutí'!$A240,0),"
",OFFSET(Zdroj!F$16,'k rozhodnutí'!$A240,0))))</f>
        <v/>
      </c>
      <c r="D241" s="23" t="str">
        <f ca="1">IF($B241="","",OFFSET(Zdroj!N$16,'k rozhodnutí'!$A240,0))</f>
        <v/>
      </c>
      <c r="E241" s="289" t="str">
        <f ca="1">IF($B241="","",OFFSET(Zdroj!T$16,'k rozhodnutí'!$A240,0))</f>
        <v/>
      </c>
      <c r="F241" s="186" t="str">
        <f ca="1">IF($B241="","",OFFSET(Zdroj!U$16,'k rozhodnutí'!$A240,0))</f>
        <v/>
      </c>
      <c r="G241" s="291" t="str">
        <f ca="1">IF($B241="","",OFFSET(Zdroj!W$16,'k rozhodnutí'!$A240,0))</f>
        <v/>
      </c>
      <c r="H241" s="290" t="str">
        <f ca="1">IF($B241="","",OFFSET(Zdroj!Y$16,'k rozhodnutí'!$A240,0))</f>
        <v/>
      </c>
      <c r="I241" s="284" t="str">
        <f ca="1">IF($B241="","",OFFSET(Zdroj!BG$16,'k rozhodnutí'!$A240,0))</f>
        <v/>
      </c>
      <c r="J241" s="284" t="str" cm="1">
        <f t="array" aca="1" ref="J241" ca="1">IF($B241="","",SUM('k rozhodnutí detailní'!J241:J243+'k rozhodnutí detailní'!K241:K243))</f>
        <v/>
      </c>
      <c r="K241" s="284" t="str">
        <f ca="1">IF($B241="","",'k rozhodnutí detailní'!L242)</f>
        <v/>
      </c>
      <c r="L241" s="282" t="str">
        <f ca="1">IF($B241="","",'k rozhodnutí detailní'!M242)</f>
        <v/>
      </c>
      <c r="M241" s="283" t="str">
        <f ca="1">IF(B241="","",'k rozhodnutí detailní'!N241)</f>
        <v/>
      </c>
      <c r="N241" s="284" t="str">
        <f ca="1">IF($B241="","",OFFSET(Zdroj!Z$16,'k rozhodnutí'!$A240,0))</f>
        <v/>
      </c>
    </row>
    <row r="242" spans="1:14" s="2" customFormat="1" x14ac:dyDescent="0.25">
      <c r="A242" s="130"/>
      <c r="B242" s="288"/>
      <c r="C242" s="51" t="str">
        <f ca="1">IF($B241="","",IF(Zdroj!$AQ$9="ano",CONCATENATE("Okres:","
",OFFSET(Zdroj!BP$16,'k rozhodnutí'!$A240,0),"
","Právní forma","
",OFFSET(Zdroj!H$16,'k rozhodnutí'!$A240,0),"
",IF(OFFSET(Zdroj!I$16,'k rozhodnutí'!$A240,0)="","","IČO: "),OFFSET(Zdroj!I$16,'k rozhodnutí'!$A240,0),"
","B.Ú. ",IF(OFFSET(Zdroj!J$16,'k rozhodnutí'!$A240,0)="","","Anonymizováno")),CONCATENATE("Okres:","
",OFFSET(Zdroj!BP$16,'k rozhodnutí'!$A240,0),"
","Právní forma","
",OFFSET(Zdroj!H$16,'k rozhodnutí'!$A240,0),"
",IF(OFFSET(Zdroj!I$16,'k rozhodnutí'!$A240,0)="","","IČO: "),OFFSET(Zdroj!I$16,'k rozhodnutí'!$A240,0),"
","B.Ú. ",OFFSET(Zdroj!J$16,'k rozhodnutí'!$A240,0))))</f>
        <v/>
      </c>
      <c r="D242" s="4" t="str">
        <f ca="1">IF($B241="","",OFFSET(Zdroj!O$16,'k rozhodnutí'!$A240,0))</f>
        <v/>
      </c>
      <c r="E242" s="289"/>
      <c r="F242" s="187"/>
      <c r="G242" s="291"/>
      <c r="H242" s="290"/>
      <c r="I242" s="284"/>
      <c r="J242" s="284"/>
      <c r="K242" s="284"/>
      <c r="L242" s="282"/>
      <c r="M242" s="283"/>
      <c r="N242" s="284"/>
    </row>
    <row r="243" spans="1:14" s="2" customFormat="1" x14ac:dyDescent="0.25">
      <c r="A243" s="130">
        <f>ROW()/3-1</f>
        <v>80</v>
      </c>
      <c r="B243" s="288"/>
      <c r="C243" s="52" t="str">
        <f ca="1">IF($B241="","",IF(Zdroj!$AQ$9="ano",IF(OFFSET(Zdroj!M$16,'k rozhodnutí'!$A240,0)="","","Anonymizováno"),IF(OFFSET(Zdroj!M$16,'k rozhodnutí'!$A240,0)="","",OFFSET(Zdroj!M$16,'k rozhodnutí'!$A240,0))))</f>
        <v/>
      </c>
      <c r="D243" s="4" t="str">
        <f ca="1">IF($B241="","",CONCATENATE("Dotace bude použita na:","
",OFFSET(Zdroj!P$16,'k rozhodnutí'!$A240,0)))</f>
        <v/>
      </c>
      <c r="E243" s="289"/>
      <c r="F243" s="186" t="str">
        <f ca="1">IF($B241="","",OFFSET(Zdroj!V$16,'k rozhodnutí'!$A240,0))</f>
        <v/>
      </c>
      <c r="G243" s="88" t="str">
        <f ca="1">IF($B241="","",OFFSET(Zdroj!BM$16,'k rozhodnutí'!$A240,0))</f>
        <v/>
      </c>
      <c r="H243" s="290"/>
      <c r="I243" s="284"/>
      <c r="J243" s="284"/>
      <c r="K243" s="284"/>
      <c r="L243" s="282"/>
      <c r="M243" s="283"/>
      <c r="N243" s="284"/>
    </row>
    <row r="244" spans="1:14" s="2" customFormat="1" x14ac:dyDescent="0.25">
      <c r="A244" s="130"/>
      <c r="B244" s="288" t="str">
        <f ca="1">IF(OFFSET(Zdroj!$B$16,A243,0)&gt;0,OFFSET(Zdroj!$B$16,A243,0)+0,"")</f>
        <v/>
      </c>
      <c r="C244" s="51" t="str">
        <f ca="1">IF($B244="","",IF(Zdroj!$AQ$9="ano",CONCATENATE(OFFSET(Zdroj!C$16,'k rozhodnutí'!$A243,0),"
","Anonymizováno","
",OFFSET(Zdroj!E$16,'k rozhodnutí'!$A243,0),"
",OFFSET(Zdroj!F$16,'k rozhodnutí'!$A243,0)),CONCATENATE(OFFSET(Zdroj!C$16,'k rozhodnutí'!$A243,0),"
",OFFSET(Zdroj!D$16,'k rozhodnutí'!$A243,0),"
",OFFSET(Zdroj!E$16,'k rozhodnutí'!$A243,0),"
",OFFSET(Zdroj!F$16,'k rozhodnutí'!$A243,0))))</f>
        <v/>
      </c>
      <c r="D244" s="23" t="str">
        <f ca="1">IF($B244="","",OFFSET(Zdroj!N$16,'k rozhodnutí'!$A243,0))</f>
        <v/>
      </c>
      <c r="E244" s="289" t="str">
        <f ca="1">IF($B244="","",OFFSET(Zdroj!T$16,'k rozhodnutí'!$A243,0))</f>
        <v/>
      </c>
      <c r="F244" s="186" t="str">
        <f ca="1">IF($B244="","",OFFSET(Zdroj!U$16,'k rozhodnutí'!$A243,0))</f>
        <v/>
      </c>
      <c r="G244" s="291" t="str">
        <f ca="1">IF($B244="","",OFFSET(Zdroj!W$16,'k rozhodnutí'!$A243,0))</f>
        <v/>
      </c>
      <c r="H244" s="290" t="str">
        <f ca="1">IF($B244="","",OFFSET(Zdroj!Y$16,'k rozhodnutí'!$A243,0))</f>
        <v/>
      </c>
      <c r="I244" s="284" t="str">
        <f ca="1">IF($B244="","",OFFSET(Zdroj!BG$16,'k rozhodnutí'!$A243,0))</f>
        <v/>
      </c>
      <c r="J244" s="284" t="str" cm="1">
        <f t="array" aca="1" ref="J244" ca="1">IF($B244="","",SUM('k rozhodnutí detailní'!J244:J246+'k rozhodnutí detailní'!K244:K246))</f>
        <v/>
      </c>
      <c r="K244" s="284" t="str">
        <f ca="1">IF($B244="","",'k rozhodnutí detailní'!L245)</f>
        <v/>
      </c>
      <c r="L244" s="282" t="str">
        <f ca="1">IF($B244="","",'k rozhodnutí detailní'!M245)</f>
        <v/>
      </c>
      <c r="M244" s="283" t="str">
        <f ca="1">IF(B244="","",'k rozhodnutí detailní'!N244)</f>
        <v/>
      </c>
      <c r="N244" s="284" t="str">
        <f ca="1">IF($B244="","",OFFSET(Zdroj!Z$16,'k rozhodnutí'!$A243,0))</f>
        <v/>
      </c>
    </row>
    <row r="245" spans="1:14" s="2" customFormat="1" x14ac:dyDescent="0.25">
      <c r="A245" s="130"/>
      <c r="B245" s="288"/>
      <c r="C245" s="51" t="str">
        <f ca="1">IF($B244="","",IF(Zdroj!$AQ$9="ano",CONCATENATE("Okres:","
",OFFSET(Zdroj!BP$16,'k rozhodnutí'!$A243,0),"
","Právní forma","
",OFFSET(Zdroj!H$16,'k rozhodnutí'!$A243,0),"
",IF(OFFSET(Zdroj!I$16,'k rozhodnutí'!$A243,0)="","","IČO: "),OFFSET(Zdroj!I$16,'k rozhodnutí'!$A243,0),"
","B.Ú. ",IF(OFFSET(Zdroj!J$16,'k rozhodnutí'!$A243,0)="","","Anonymizováno")),CONCATENATE("Okres:","
",OFFSET(Zdroj!BP$16,'k rozhodnutí'!$A243,0),"
","Právní forma","
",OFFSET(Zdroj!H$16,'k rozhodnutí'!$A243,0),"
",IF(OFFSET(Zdroj!I$16,'k rozhodnutí'!$A243,0)="","","IČO: "),OFFSET(Zdroj!I$16,'k rozhodnutí'!$A243,0),"
","B.Ú. ",OFFSET(Zdroj!J$16,'k rozhodnutí'!$A243,0))))</f>
        <v/>
      </c>
      <c r="D245" s="4" t="str">
        <f ca="1">IF($B244="","",OFFSET(Zdroj!O$16,'k rozhodnutí'!$A243,0))</f>
        <v/>
      </c>
      <c r="E245" s="289"/>
      <c r="F245" s="187"/>
      <c r="G245" s="291"/>
      <c r="H245" s="290"/>
      <c r="I245" s="284"/>
      <c r="J245" s="284"/>
      <c r="K245" s="284"/>
      <c r="L245" s="282"/>
      <c r="M245" s="283"/>
      <c r="N245" s="284"/>
    </row>
    <row r="246" spans="1:14" s="2" customFormat="1" x14ac:dyDescent="0.25">
      <c r="A246" s="130">
        <f>ROW()/3-1</f>
        <v>81</v>
      </c>
      <c r="B246" s="288"/>
      <c r="C246" s="52" t="str">
        <f ca="1">IF($B244="","",IF(Zdroj!$AQ$9="ano",IF(OFFSET(Zdroj!M$16,'k rozhodnutí'!$A243,0)="","","Anonymizováno"),IF(OFFSET(Zdroj!M$16,'k rozhodnutí'!$A243,0)="","",OFFSET(Zdroj!M$16,'k rozhodnutí'!$A243,0))))</f>
        <v/>
      </c>
      <c r="D246" s="4" t="str">
        <f ca="1">IF($B244="","",CONCATENATE("Dotace bude použita na:","
",OFFSET(Zdroj!P$16,'k rozhodnutí'!$A243,0)))</f>
        <v/>
      </c>
      <c r="E246" s="289"/>
      <c r="F246" s="186" t="str">
        <f ca="1">IF($B244="","",OFFSET(Zdroj!V$16,'k rozhodnutí'!$A243,0))</f>
        <v/>
      </c>
      <c r="G246" s="88" t="str">
        <f ca="1">IF($B244="","",OFFSET(Zdroj!BM$16,'k rozhodnutí'!$A243,0))</f>
        <v/>
      </c>
      <c r="H246" s="290"/>
      <c r="I246" s="284"/>
      <c r="J246" s="284"/>
      <c r="K246" s="284"/>
      <c r="L246" s="282"/>
      <c r="M246" s="283"/>
      <c r="N246" s="284"/>
    </row>
    <row r="247" spans="1:14" s="2" customFormat="1" x14ac:dyDescent="0.25">
      <c r="A247" s="130"/>
      <c r="B247" s="288" t="str">
        <f ca="1">IF(OFFSET(Zdroj!$B$16,A246,0)&gt;0,OFFSET(Zdroj!$B$16,A246,0)+0,"")</f>
        <v/>
      </c>
      <c r="C247" s="51" t="str">
        <f ca="1">IF($B247="","",IF(Zdroj!$AQ$9="ano",CONCATENATE(OFFSET(Zdroj!C$16,'k rozhodnutí'!$A246,0),"
","Anonymizováno","
",OFFSET(Zdroj!E$16,'k rozhodnutí'!$A246,0),"
",OFFSET(Zdroj!F$16,'k rozhodnutí'!$A246,0)),CONCATENATE(OFFSET(Zdroj!C$16,'k rozhodnutí'!$A246,0),"
",OFFSET(Zdroj!D$16,'k rozhodnutí'!$A246,0),"
",OFFSET(Zdroj!E$16,'k rozhodnutí'!$A246,0),"
",OFFSET(Zdroj!F$16,'k rozhodnutí'!$A246,0))))</f>
        <v/>
      </c>
      <c r="D247" s="23" t="str">
        <f ca="1">IF($B247="","",OFFSET(Zdroj!N$16,'k rozhodnutí'!$A246,0))</f>
        <v/>
      </c>
      <c r="E247" s="289" t="str">
        <f ca="1">IF($B247="","",OFFSET(Zdroj!T$16,'k rozhodnutí'!$A246,0))</f>
        <v/>
      </c>
      <c r="F247" s="186" t="str">
        <f ca="1">IF($B247="","",OFFSET(Zdroj!U$16,'k rozhodnutí'!$A246,0))</f>
        <v/>
      </c>
      <c r="G247" s="291" t="str">
        <f ca="1">IF($B247="","",OFFSET(Zdroj!W$16,'k rozhodnutí'!$A246,0))</f>
        <v/>
      </c>
      <c r="H247" s="290" t="str">
        <f ca="1">IF($B247="","",OFFSET(Zdroj!Y$16,'k rozhodnutí'!$A246,0))</f>
        <v/>
      </c>
      <c r="I247" s="284" t="str">
        <f ca="1">IF($B247="","",OFFSET(Zdroj!BG$16,'k rozhodnutí'!$A246,0))</f>
        <v/>
      </c>
      <c r="J247" s="284" t="str" cm="1">
        <f t="array" aca="1" ref="J247" ca="1">IF($B247="","",SUM('k rozhodnutí detailní'!J247:J249+'k rozhodnutí detailní'!K247:K249))</f>
        <v/>
      </c>
      <c r="K247" s="284" t="str">
        <f ca="1">IF($B247="","",'k rozhodnutí detailní'!L248)</f>
        <v/>
      </c>
      <c r="L247" s="282" t="str">
        <f ca="1">IF($B247="","",'k rozhodnutí detailní'!M248)</f>
        <v/>
      </c>
      <c r="M247" s="283" t="str">
        <f ca="1">IF(B247="","",'k rozhodnutí detailní'!N247)</f>
        <v/>
      </c>
      <c r="N247" s="284" t="str">
        <f ca="1">IF($B247="","",OFFSET(Zdroj!Z$16,'k rozhodnutí'!$A246,0))</f>
        <v/>
      </c>
    </row>
    <row r="248" spans="1:14" s="2" customFormat="1" x14ac:dyDescent="0.25">
      <c r="A248" s="130"/>
      <c r="B248" s="288"/>
      <c r="C248" s="51" t="str">
        <f ca="1">IF($B247="","",IF(Zdroj!$AQ$9="ano",CONCATENATE("Okres:","
",OFFSET(Zdroj!BP$16,'k rozhodnutí'!$A246,0),"
","Právní forma","
",OFFSET(Zdroj!H$16,'k rozhodnutí'!$A246,0),"
",IF(OFFSET(Zdroj!I$16,'k rozhodnutí'!$A246,0)="","","IČO: "),OFFSET(Zdroj!I$16,'k rozhodnutí'!$A246,0),"
","B.Ú. ",IF(OFFSET(Zdroj!J$16,'k rozhodnutí'!$A246,0)="","","Anonymizováno")),CONCATENATE("Okres:","
",OFFSET(Zdroj!BP$16,'k rozhodnutí'!$A246,0),"
","Právní forma","
",OFFSET(Zdroj!H$16,'k rozhodnutí'!$A246,0),"
",IF(OFFSET(Zdroj!I$16,'k rozhodnutí'!$A246,0)="","","IČO: "),OFFSET(Zdroj!I$16,'k rozhodnutí'!$A246,0),"
","B.Ú. ",OFFSET(Zdroj!J$16,'k rozhodnutí'!$A246,0))))</f>
        <v/>
      </c>
      <c r="D248" s="4" t="str">
        <f ca="1">IF($B247="","",OFFSET(Zdroj!O$16,'k rozhodnutí'!$A246,0))</f>
        <v/>
      </c>
      <c r="E248" s="289"/>
      <c r="F248" s="187"/>
      <c r="G248" s="291"/>
      <c r="H248" s="290"/>
      <c r="I248" s="284"/>
      <c r="J248" s="284"/>
      <c r="K248" s="284"/>
      <c r="L248" s="282"/>
      <c r="M248" s="283"/>
      <c r="N248" s="284"/>
    </row>
    <row r="249" spans="1:14" s="2" customFormat="1" x14ac:dyDescent="0.25">
      <c r="A249" s="130">
        <f>ROW()/3-1</f>
        <v>82</v>
      </c>
      <c r="B249" s="288"/>
      <c r="C249" s="52" t="str">
        <f ca="1">IF($B247="","",IF(Zdroj!$AQ$9="ano",IF(OFFSET(Zdroj!M$16,'k rozhodnutí'!$A246,0)="","","Anonymizováno"),IF(OFFSET(Zdroj!M$16,'k rozhodnutí'!$A246,0)="","",OFFSET(Zdroj!M$16,'k rozhodnutí'!$A246,0))))</f>
        <v/>
      </c>
      <c r="D249" s="4" t="str">
        <f ca="1">IF($B247="","",CONCATENATE("Dotace bude použita na:","
",OFFSET(Zdroj!P$16,'k rozhodnutí'!$A246,0)))</f>
        <v/>
      </c>
      <c r="E249" s="289"/>
      <c r="F249" s="186" t="str">
        <f ca="1">IF($B247="","",OFFSET(Zdroj!V$16,'k rozhodnutí'!$A246,0))</f>
        <v/>
      </c>
      <c r="G249" s="88" t="str">
        <f ca="1">IF($B247="","",OFFSET(Zdroj!BM$16,'k rozhodnutí'!$A246,0))</f>
        <v/>
      </c>
      <c r="H249" s="290"/>
      <c r="I249" s="284"/>
      <c r="J249" s="284"/>
      <c r="K249" s="284"/>
      <c r="L249" s="282"/>
      <c r="M249" s="283"/>
      <c r="N249" s="284"/>
    </row>
    <row r="250" spans="1:14" s="2" customFormat="1" x14ac:dyDescent="0.25">
      <c r="A250" s="130"/>
      <c r="B250" s="288" t="str">
        <f ca="1">IF(OFFSET(Zdroj!$B$16,A249,0)&gt;0,OFFSET(Zdroj!$B$16,A249,0)+0,"")</f>
        <v/>
      </c>
      <c r="C250" s="51" t="str">
        <f ca="1">IF($B250="","",IF(Zdroj!$AQ$9="ano",CONCATENATE(OFFSET(Zdroj!C$16,'k rozhodnutí'!$A249,0),"
","Anonymizováno","
",OFFSET(Zdroj!E$16,'k rozhodnutí'!$A249,0),"
",OFFSET(Zdroj!F$16,'k rozhodnutí'!$A249,0)),CONCATENATE(OFFSET(Zdroj!C$16,'k rozhodnutí'!$A249,0),"
",OFFSET(Zdroj!D$16,'k rozhodnutí'!$A249,0),"
",OFFSET(Zdroj!E$16,'k rozhodnutí'!$A249,0),"
",OFFSET(Zdroj!F$16,'k rozhodnutí'!$A249,0))))</f>
        <v/>
      </c>
      <c r="D250" s="23" t="str">
        <f ca="1">IF($B250="","",OFFSET(Zdroj!N$16,'k rozhodnutí'!$A249,0))</f>
        <v/>
      </c>
      <c r="E250" s="289" t="str">
        <f ca="1">IF($B250="","",OFFSET(Zdroj!T$16,'k rozhodnutí'!$A249,0))</f>
        <v/>
      </c>
      <c r="F250" s="186" t="str">
        <f ca="1">IF($B250="","",OFFSET(Zdroj!U$16,'k rozhodnutí'!$A249,0))</f>
        <v/>
      </c>
      <c r="G250" s="291" t="str">
        <f ca="1">IF($B250="","",OFFSET(Zdroj!W$16,'k rozhodnutí'!$A249,0))</f>
        <v/>
      </c>
      <c r="H250" s="290" t="str">
        <f ca="1">IF($B250="","",OFFSET(Zdroj!Y$16,'k rozhodnutí'!$A249,0))</f>
        <v/>
      </c>
      <c r="I250" s="284" t="str">
        <f ca="1">IF($B250="","",OFFSET(Zdroj!BG$16,'k rozhodnutí'!$A249,0))</f>
        <v/>
      </c>
      <c r="J250" s="284" t="str" cm="1">
        <f t="array" aca="1" ref="J250" ca="1">IF($B250="","",SUM('k rozhodnutí detailní'!J250:J252+'k rozhodnutí detailní'!K250:K252))</f>
        <v/>
      </c>
      <c r="K250" s="284" t="str">
        <f ca="1">IF($B250="","",'k rozhodnutí detailní'!L251)</f>
        <v/>
      </c>
      <c r="L250" s="282" t="str">
        <f ca="1">IF($B250="","",'k rozhodnutí detailní'!M251)</f>
        <v/>
      </c>
      <c r="M250" s="283" t="str">
        <f ca="1">IF(B250="","",'k rozhodnutí detailní'!N250)</f>
        <v/>
      </c>
      <c r="N250" s="284" t="str">
        <f ca="1">IF($B250="","",OFFSET(Zdroj!Z$16,'k rozhodnutí'!$A249,0))</f>
        <v/>
      </c>
    </row>
    <row r="251" spans="1:14" s="2" customFormat="1" x14ac:dyDescent="0.25">
      <c r="A251" s="130"/>
      <c r="B251" s="288"/>
      <c r="C251" s="51" t="str">
        <f ca="1">IF($B250="","",IF(Zdroj!$AQ$9="ano",CONCATENATE("Okres:","
",OFFSET(Zdroj!BP$16,'k rozhodnutí'!$A249,0),"
","Právní forma","
",OFFSET(Zdroj!H$16,'k rozhodnutí'!$A249,0),"
",IF(OFFSET(Zdroj!I$16,'k rozhodnutí'!$A249,0)="","","IČO: "),OFFSET(Zdroj!I$16,'k rozhodnutí'!$A249,0),"
","B.Ú. ",IF(OFFSET(Zdroj!J$16,'k rozhodnutí'!$A249,0)="","","Anonymizováno")),CONCATENATE("Okres:","
",OFFSET(Zdroj!BP$16,'k rozhodnutí'!$A249,0),"
","Právní forma","
",OFFSET(Zdroj!H$16,'k rozhodnutí'!$A249,0),"
",IF(OFFSET(Zdroj!I$16,'k rozhodnutí'!$A249,0)="","","IČO: "),OFFSET(Zdroj!I$16,'k rozhodnutí'!$A249,0),"
","B.Ú. ",OFFSET(Zdroj!J$16,'k rozhodnutí'!$A249,0))))</f>
        <v/>
      </c>
      <c r="D251" s="4" t="str">
        <f ca="1">IF($B250="","",OFFSET(Zdroj!O$16,'k rozhodnutí'!$A249,0))</f>
        <v/>
      </c>
      <c r="E251" s="289"/>
      <c r="F251" s="187"/>
      <c r="G251" s="291"/>
      <c r="H251" s="290"/>
      <c r="I251" s="284"/>
      <c r="J251" s="284"/>
      <c r="K251" s="284"/>
      <c r="L251" s="282"/>
      <c r="M251" s="283"/>
      <c r="N251" s="284"/>
    </row>
    <row r="252" spans="1:14" s="2" customFormat="1" x14ac:dyDescent="0.25">
      <c r="A252" s="130">
        <f>ROW()/3-1</f>
        <v>83</v>
      </c>
      <c r="B252" s="288"/>
      <c r="C252" s="52" t="str">
        <f ca="1">IF($B250="","",IF(Zdroj!$AQ$9="ano",IF(OFFSET(Zdroj!M$16,'k rozhodnutí'!$A249,0)="","","Anonymizováno"),IF(OFFSET(Zdroj!M$16,'k rozhodnutí'!$A249,0)="","",OFFSET(Zdroj!M$16,'k rozhodnutí'!$A249,0))))</f>
        <v/>
      </c>
      <c r="D252" s="4" t="str">
        <f ca="1">IF($B250="","",CONCATENATE("Dotace bude použita na:","
",OFFSET(Zdroj!P$16,'k rozhodnutí'!$A249,0)))</f>
        <v/>
      </c>
      <c r="E252" s="289"/>
      <c r="F252" s="186" t="str">
        <f ca="1">IF($B250="","",OFFSET(Zdroj!V$16,'k rozhodnutí'!$A249,0))</f>
        <v/>
      </c>
      <c r="G252" s="88" t="str">
        <f ca="1">IF($B250="","",OFFSET(Zdroj!BM$16,'k rozhodnutí'!$A249,0))</f>
        <v/>
      </c>
      <c r="H252" s="290"/>
      <c r="I252" s="284"/>
      <c r="J252" s="284"/>
      <c r="K252" s="284"/>
      <c r="L252" s="282"/>
      <c r="M252" s="283"/>
      <c r="N252" s="284"/>
    </row>
    <row r="253" spans="1:14" s="2" customFormat="1" x14ac:dyDescent="0.25">
      <c r="A253" s="130"/>
      <c r="B253" s="288" t="str">
        <f ca="1">IF(OFFSET(Zdroj!$B$16,A252,0)&gt;0,OFFSET(Zdroj!$B$16,A252,0)+0,"")</f>
        <v/>
      </c>
      <c r="C253" s="51" t="str">
        <f ca="1">IF($B253="","",IF(Zdroj!$AQ$9="ano",CONCATENATE(OFFSET(Zdroj!C$16,'k rozhodnutí'!$A252,0),"
","Anonymizováno","
",OFFSET(Zdroj!E$16,'k rozhodnutí'!$A252,0),"
",OFFSET(Zdroj!F$16,'k rozhodnutí'!$A252,0)),CONCATENATE(OFFSET(Zdroj!C$16,'k rozhodnutí'!$A252,0),"
",OFFSET(Zdroj!D$16,'k rozhodnutí'!$A252,0),"
",OFFSET(Zdroj!E$16,'k rozhodnutí'!$A252,0),"
",OFFSET(Zdroj!F$16,'k rozhodnutí'!$A252,0))))</f>
        <v/>
      </c>
      <c r="D253" s="23" t="str">
        <f ca="1">IF($B253="","",OFFSET(Zdroj!N$16,'k rozhodnutí'!$A252,0))</f>
        <v/>
      </c>
      <c r="E253" s="289" t="str">
        <f ca="1">IF($B253="","",OFFSET(Zdroj!T$16,'k rozhodnutí'!$A252,0))</f>
        <v/>
      </c>
      <c r="F253" s="186" t="str">
        <f ca="1">IF($B253="","",OFFSET(Zdroj!U$16,'k rozhodnutí'!$A252,0))</f>
        <v/>
      </c>
      <c r="G253" s="291" t="str">
        <f ca="1">IF($B253="","",OFFSET(Zdroj!W$16,'k rozhodnutí'!$A252,0))</f>
        <v/>
      </c>
      <c r="H253" s="290" t="str">
        <f ca="1">IF($B253="","",OFFSET(Zdroj!Y$16,'k rozhodnutí'!$A252,0))</f>
        <v/>
      </c>
      <c r="I253" s="284" t="str">
        <f ca="1">IF($B253="","",OFFSET(Zdroj!BG$16,'k rozhodnutí'!$A252,0))</f>
        <v/>
      </c>
      <c r="J253" s="284" t="str" cm="1">
        <f t="array" aca="1" ref="J253" ca="1">IF($B253="","",SUM('k rozhodnutí detailní'!J253:J255+'k rozhodnutí detailní'!K253:K255))</f>
        <v/>
      </c>
      <c r="K253" s="284" t="str">
        <f ca="1">IF($B253="","",'k rozhodnutí detailní'!L254)</f>
        <v/>
      </c>
      <c r="L253" s="282" t="str">
        <f ca="1">IF($B253="","",'k rozhodnutí detailní'!M254)</f>
        <v/>
      </c>
      <c r="M253" s="283" t="str">
        <f ca="1">IF(B253="","",'k rozhodnutí detailní'!N253)</f>
        <v/>
      </c>
      <c r="N253" s="284" t="str">
        <f ca="1">IF($B253="","",OFFSET(Zdroj!Z$16,'k rozhodnutí'!$A252,0))</f>
        <v/>
      </c>
    </row>
    <row r="254" spans="1:14" s="2" customFormat="1" x14ac:dyDescent="0.25">
      <c r="A254" s="130"/>
      <c r="B254" s="288"/>
      <c r="C254" s="51" t="str">
        <f ca="1">IF($B253="","",IF(Zdroj!$AQ$9="ano",CONCATENATE("Okres:","
",OFFSET(Zdroj!BP$16,'k rozhodnutí'!$A252,0),"
","Právní forma","
",OFFSET(Zdroj!H$16,'k rozhodnutí'!$A252,0),"
",IF(OFFSET(Zdroj!I$16,'k rozhodnutí'!$A252,0)="","","IČO: "),OFFSET(Zdroj!I$16,'k rozhodnutí'!$A252,0),"
","B.Ú. ",IF(OFFSET(Zdroj!J$16,'k rozhodnutí'!$A252,0)="","","Anonymizováno")),CONCATENATE("Okres:","
",OFFSET(Zdroj!BP$16,'k rozhodnutí'!$A252,0),"
","Právní forma","
",OFFSET(Zdroj!H$16,'k rozhodnutí'!$A252,0),"
",IF(OFFSET(Zdroj!I$16,'k rozhodnutí'!$A252,0)="","","IČO: "),OFFSET(Zdroj!I$16,'k rozhodnutí'!$A252,0),"
","B.Ú. ",OFFSET(Zdroj!J$16,'k rozhodnutí'!$A252,0))))</f>
        <v/>
      </c>
      <c r="D254" s="4" t="str">
        <f ca="1">IF($B253="","",OFFSET(Zdroj!O$16,'k rozhodnutí'!$A252,0))</f>
        <v/>
      </c>
      <c r="E254" s="289"/>
      <c r="F254" s="187"/>
      <c r="G254" s="291"/>
      <c r="H254" s="290"/>
      <c r="I254" s="284"/>
      <c r="J254" s="284"/>
      <c r="K254" s="284"/>
      <c r="L254" s="282"/>
      <c r="M254" s="283"/>
      <c r="N254" s="284"/>
    </row>
    <row r="255" spans="1:14" s="2" customFormat="1" x14ac:dyDescent="0.25">
      <c r="A255" s="130">
        <f>ROW()/3-1</f>
        <v>84</v>
      </c>
      <c r="B255" s="288"/>
      <c r="C255" s="52" t="str">
        <f ca="1">IF($B253="","",IF(Zdroj!$AQ$9="ano",IF(OFFSET(Zdroj!M$16,'k rozhodnutí'!$A252,0)="","","Anonymizováno"),IF(OFFSET(Zdroj!M$16,'k rozhodnutí'!$A252,0)="","",OFFSET(Zdroj!M$16,'k rozhodnutí'!$A252,0))))</f>
        <v/>
      </c>
      <c r="D255" s="4" t="str">
        <f ca="1">IF($B253="","",CONCATENATE("Dotace bude použita na:","
",OFFSET(Zdroj!P$16,'k rozhodnutí'!$A252,0)))</f>
        <v/>
      </c>
      <c r="E255" s="289"/>
      <c r="F255" s="186" t="str">
        <f ca="1">IF($B253="","",OFFSET(Zdroj!V$16,'k rozhodnutí'!$A252,0))</f>
        <v/>
      </c>
      <c r="G255" s="88" t="str">
        <f ca="1">IF($B253="","",OFFSET(Zdroj!BM$16,'k rozhodnutí'!$A252,0))</f>
        <v/>
      </c>
      <c r="H255" s="290"/>
      <c r="I255" s="284"/>
      <c r="J255" s="284"/>
      <c r="K255" s="284"/>
      <c r="L255" s="282"/>
      <c r="M255" s="283"/>
      <c r="N255" s="284"/>
    </row>
    <row r="256" spans="1:14" s="2" customFormat="1" x14ac:dyDescent="0.25">
      <c r="A256" s="130"/>
      <c r="B256" s="288" t="str">
        <f ca="1">IF(OFFSET(Zdroj!$B$16,A255,0)&gt;0,OFFSET(Zdroj!$B$16,A255,0)+0,"")</f>
        <v/>
      </c>
      <c r="C256" s="51" t="str">
        <f ca="1">IF($B256="","",IF(Zdroj!$AQ$9="ano",CONCATENATE(OFFSET(Zdroj!C$16,'k rozhodnutí'!$A255,0),"
","Anonymizováno","
",OFFSET(Zdroj!E$16,'k rozhodnutí'!$A255,0),"
",OFFSET(Zdroj!F$16,'k rozhodnutí'!$A255,0)),CONCATENATE(OFFSET(Zdroj!C$16,'k rozhodnutí'!$A255,0),"
",OFFSET(Zdroj!D$16,'k rozhodnutí'!$A255,0),"
",OFFSET(Zdroj!E$16,'k rozhodnutí'!$A255,0),"
",OFFSET(Zdroj!F$16,'k rozhodnutí'!$A255,0))))</f>
        <v/>
      </c>
      <c r="D256" s="23" t="str">
        <f ca="1">IF($B256="","",OFFSET(Zdroj!N$16,'k rozhodnutí'!$A255,0))</f>
        <v/>
      </c>
      <c r="E256" s="289" t="str">
        <f ca="1">IF($B256="","",OFFSET(Zdroj!T$16,'k rozhodnutí'!$A255,0))</f>
        <v/>
      </c>
      <c r="F256" s="186" t="str">
        <f ca="1">IF($B256="","",OFFSET(Zdroj!U$16,'k rozhodnutí'!$A255,0))</f>
        <v/>
      </c>
      <c r="G256" s="291" t="str">
        <f ca="1">IF($B256="","",OFFSET(Zdroj!W$16,'k rozhodnutí'!$A255,0))</f>
        <v/>
      </c>
      <c r="H256" s="290" t="str">
        <f ca="1">IF($B256="","",OFFSET(Zdroj!Y$16,'k rozhodnutí'!$A255,0))</f>
        <v/>
      </c>
      <c r="I256" s="284" t="str">
        <f ca="1">IF($B256="","",OFFSET(Zdroj!BG$16,'k rozhodnutí'!$A255,0))</f>
        <v/>
      </c>
      <c r="J256" s="284" t="str" cm="1">
        <f t="array" aca="1" ref="J256" ca="1">IF($B256="","",SUM('k rozhodnutí detailní'!J256:J258+'k rozhodnutí detailní'!K256:K258))</f>
        <v/>
      </c>
      <c r="K256" s="284" t="str">
        <f ca="1">IF($B256="","",'k rozhodnutí detailní'!L257)</f>
        <v/>
      </c>
      <c r="L256" s="282" t="str">
        <f ca="1">IF($B256="","",'k rozhodnutí detailní'!M257)</f>
        <v/>
      </c>
      <c r="M256" s="283" t="str">
        <f ca="1">IF(B256="","",'k rozhodnutí detailní'!N256)</f>
        <v/>
      </c>
      <c r="N256" s="284" t="str">
        <f ca="1">IF($B256="","",OFFSET(Zdroj!Z$16,'k rozhodnutí'!$A255,0))</f>
        <v/>
      </c>
    </row>
    <row r="257" spans="1:14" s="2" customFormat="1" x14ac:dyDescent="0.25">
      <c r="A257" s="130"/>
      <c r="B257" s="288"/>
      <c r="C257" s="51" t="str">
        <f ca="1">IF($B256="","",IF(Zdroj!$AQ$9="ano",CONCATENATE("Okres:","
",OFFSET(Zdroj!BP$16,'k rozhodnutí'!$A255,0),"
","Právní forma","
",OFFSET(Zdroj!H$16,'k rozhodnutí'!$A255,0),"
",IF(OFFSET(Zdroj!I$16,'k rozhodnutí'!$A255,0)="","","IČO: "),OFFSET(Zdroj!I$16,'k rozhodnutí'!$A255,0),"
","B.Ú. ",IF(OFFSET(Zdroj!J$16,'k rozhodnutí'!$A255,0)="","","Anonymizováno")),CONCATENATE("Okres:","
",OFFSET(Zdroj!BP$16,'k rozhodnutí'!$A255,0),"
","Právní forma","
",OFFSET(Zdroj!H$16,'k rozhodnutí'!$A255,0),"
",IF(OFFSET(Zdroj!I$16,'k rozhodnutí'!$A255,0)="","","IČO: "),OFFSET(Zdroj!I$16,'k rozhodnutí'!$A255,0),"
","B.Ú. ",OFFSET(Zdroj!J$16,'k rozhodnutí'!$A255,0))))</f>
        <v/>
      </c>
      <c r="D257" s="4" t="str">
        <f ca="1">IF($B256="","",OFFSET(Zdroj!O$16,'k rozhodnutí'!$A255,0))</f>
        <v/>
      </c>
      <c r="E257" s="289"/>
      <c r="F257" s="187"/>
      <c r="G257" s="291"/>
      <c r="H257" s="290"/>
      <c r="I257" s="284"/>
      <c r="J257" s="284"/>
      <c r="K257" s="284"/>
      <c r="L257" s="282"/>
      <c r="M257" s="283"/>
      <c r="N257" s="284"/>
    </row>
    <row r="258" spans="1:14" s="2" customFormat="1" x14ac:dyDescent="0.25">
      <c r="A258" s="130">
        <f>ROW()/3-1</f>
        <v>85</v>
      </c>
      <c r="B258" s="288"/>
      <c r="C258" s="52" t="str">
        <f ca="1">IF($B256="","",IF(Zdroj!$AQ$9="ano",IF(OFFSET(Zdroj!M$16,'k rozhodnutí'!$A255,0)="","","Anonymizováno"),IF(OFFSET(Zdroj!M$16,'k rozhodnutí'!$A255,0)="","",OFFSET(Zdroj!M$16,'k rozhodnutí'!$A255,0))))</f>
        <v/>
      </c>
      <c r="D258" s="4" t="str">
        <f ca="1">IF($B256="","",CONCATENATE("Dotace bude použita na:","
",OFFSET(Zdroj!P$16,'k rozhodnutí'!$A255,0)))</f>
        <v/>
      </c>
      <c r="E258" s="289"/>
      <c r="F258" s="186" t="str">
        <f ca="1">IF($B256="","",OFFSET(Zdroj!V$16,'k rozhodnutí'!$A255,0))</f>
        <v/>
      </c>
      <c r="G258" s="88" t="str">
        <f ca="1">IF($B256="","",OFFSET(Zdroj!BM$16,'k rozhodnutí'!$A255,0))</f>
        <v/>
      </c>
      <c r="H258" s="290"/>
      <c r="I258" s="284"/>
      <c r="J258" s="284"/>
      <c r="K258" s="284"/>
      <c r="L258" s="282"/>
      <c r="M258" s="283"/>
      <c r="N258" s="284"/>
    </row>
    <row r="259" spans="1:14" s="2" customFormat="1" x14ac:dyDescent="0.25">
      <c r="A259" s="130"/>
      <c r="B259" s="288" t="str">
        <f ca="1">IF(OFFSET(Zdroj!$B$16,A258,0)&gt;0,OFFSET(Zdroj!$B$16,A258,0)+0,"")</f>
        <v/>
      </c>
      <c r="C259" s="51" t="str">
        <f ca="1">IF($B259="","",IF(Zdroj!$AQ$9="ano",CONCATENATE(OFFSET(Zdroj!C$16,'k rozhodnutí'!$A258,0),"
","Anonymizováno","
",OFFSET(Zdroj!E$16,'k rozhodnutí'!$A258,0),"
",OFFSET(Zdroj!F$16,'k rozhodnutí'!$A258,0)),CONCATENATE(OFFSET(Zdroj!C$16,'k rozhodnutí'!$A258,0),"
",OFFSET(Zdroj!D$16,'k rozhodnutí'!$A258,0),"
",OFFSET(Zdroj!E$16,'k rozhodnutí'!$A258,0),"
",OFFSET(Zdroj!F$16,'k rozhodnutí'!$A258,0))))</f>
        <v/>
      </c>
      <c r="D259" s="23" t="str">
        <f ca="1">IF($B259="","",OFFSET(Zdroj!N$16,'k rozhodnutí'!$A258,0))</f>
        <v/>
      </c>
      <c r="E259" s="289" t="str">
        <f ca="1">IF($B259="","",OFFSET(Zdroj!T$16,'k rozhodnutí'!$A258,0))</f>
        <v/>
      </c>
      <c r="F259" s="186" t="str">
        <f ca="1">IF($B259="","",OFFSET(Zdroj!U$16,'k rozhodnutí'!$A258,0))</f>
        <v/>
      </c>
      <c r="G259" s="291" t="str">
        <f ca="1">IF($B259="","",OFFSET(Zdroj!W$16,'k rozhodnutí'!$A258,0))</f>
        <v/>
      </c>
      <c r="H259" s="290" t="str">
        <f ca="1">IF($B259="","",OFFSET(Zdroj!Y$16,'k rozhodnutí'!$A258,0))</f>
        <v/>
      </c>
      <c r="I259" s="284" t="str">
        <f ca="1">IF($B259="","",OFFSET(Zdroj!BG$16,'k rozhodnutí'!$A258,0))</f>
        <v/>
      </c>
      <c r="J259" s="284" t="str" cm="1">
        <f t="array" aca="1" ref="J259" ca="1">IF($B259="","",SUM('k rozhodnutí detailní'!J259:J261+'k rozhodnutí detailní'!K259:K261))</f>
        <v/>
      </c>
      <c r="K259" s="284" t="str">
        <f ca="1">IF($B259="","",'k rozhodnutí detailní'!L260)</f>
        <v/>
      </c>
      <c r="L259" s="282" t="str">
        <f ca="1">IF($B259="","",'k rozhodnutí detailní'!M260)</f>
        <v/>
      </c>
      <c r="M259" s="283" t="str">
        <f ca="1">IF(B259="","",'k rozhodnutí detailní'!N259)</f>
        <v/>
      </c>
      <c r="N259" s="284" t="str">
        <f ca="1">IF($B259="","",OFFSET(Zdroj!Z$16,'k rozhodnutí'!$A258,0))</f>
        <v/>
      </c>
    </row>
    <row r="260" spans="1:14" s="2" customFormat="1" x14ac:dyDescent="0.25">
      <c r="A260" s="130"/>
      <c r="B260" s="288"/>
      <c r="C260" s="51" t="str">
        <f ca="1">IF($B259="","",IF(Zdroj!$AQ$9="ano",CONCATENATE("Okres:","
",OFFSET(Zdroj!BP$16,'k rozhodnutí'!$A258,0),"
","Právní forma","
",OFFSET(Zdroj!H$16,'k rozhodnutí'!$A258,0),"
",IF(OFFSET(Zdroj!I$16,'k rozhodnutí'!$A258,0)="","","IČO: "),OFFSET(Zdroj!I$16,'k rozhodnutí'!$A258,0),"
","B.Ú. ",IF(OFFSET(Zdroj!J$16,'k rozhodnutí'!$A258,0)="","","Anonymizováno")),CONCATENATE("Okres:","
",OFFSET(Zdroj!BP$16,'k rozhodnutí'!$A258,0),"
","Právní forma","
",OFFSET(Zdroj!H$16,'k rozhodnutí'!$A258,0),"
",IF(OFFSET(Zdroj!I$16,'k rozhodnutí'!$A258,0)="","","IČO: "),OFFSET(Zdroj!I$16,'k rozhodnutí'!$A258,0),"
","B.Ú. ",OFFSET(Zdroj!J$16,'k rozhodnutí'!$A258,0))))</f>
        <v/>
      </c>
      <c r="D260" s="4" t="str">
        <f ca="1">IF($B259="","",OFFSET(Zdroj!O$16,'k rozhodnutí'!$A258,0))</f>
        <v/>
      </c>
      <c r="E260" s="289"/>
      <c r="F260" s="187"/>
      <c r="G260" s="291"/>
      <c r="H260" s="290"/>
      <c r="I260" s="284"/>
      <c r="J260" s="284"/>
      <c r="K260" s="284"/>
      <c r="L260" s="282"/>
      <c r="M260" s="283"/>
      <c r="N260" s="284"/>
    </row>
    <row r="261" spans="1:14" s="2" customFormat="1" x14ac:dyDescent="0.25">
      <c r="A261" s="130">
        <f>ROW()/3-1</f>
        <v>86</v>
      </c>
      <c r="B261" s="288"/>
      <c r="C261" s="52" t="str">
        <f ca="1">IF($B259="","",IF(Zdroj!$AQ$9="ano",IF(OFFSET(Zdroj!M$16,'k rozhodnutí'!$A258,0)="","","Anonymizováno"),IF(OFFSET(Zdroj!M$16,'k rozhodnutí'!$A258,0)="","",OFFSET(Zdroj!M$16,'k rozhodnutí'!$A258,0))))</f>
        <v/>
      </c>
      <c r="D261" s="4" t="str">
        <f ca="1">IF($B259="","",CONCATENATE("Dotace bude použita na:","
",OFFSET(Zdroj!P$16,'k rozhodnutí'!$A258,0)))</f>
        <v/>
      </c>
      <c r="E261" s="289"/>
      <c r="F261" s="186" t="str">
        <f ca="1">IF($B259="","",OFFSET(Zdroj!V$16,'k rozhodnutí'!$A258,0))</f>
        <v/>
      </c>
      <c r="G261" s="88" t="str">
        <f ca="1">IF($B259="","",OFFSET(Zdroj!BM$16,'k rozhodnutí'!$A258,0))</f>
        <v/>
      </c>
      <c r="H261" s="290"/>
      <c r="I261" s="284"/>
      <c r="J261" s="284"/>
      <c r="K261" s="284"/>
      <c r="L261" s="282"/>
      <c r="M261" s="283"/>
      <c r="N261" s="284"/>
    </row>
    <row r="262" spans="1:14" s="2" customFormat="1" x14ac:dyDescent="0.25">
      <c r="A262" s="130"/>
      <c r="B262" s="288" t="str">
        <f ca="1">IF(OFFSET(Zdroj!$B$16,A261,0)&gt;0,OFFSET(Zdroj!$B$16,A261,0)+0,"")</f>
        <v/>
      </c>
      <c r="C262" s="51" t="str">
        <f ca="1">IF($B262="","",IF(Zdroj!$AQ$9="ano",CONCATENATE(OFFSET(Zdroj!C$16,'k rozhodnutí'!$A261,0),"
","Anonymizováno","
",OFFSET(Zdroj!E$16,'k rozhodnutí'!$A261,0),"
",OFFSET(Zdroj!F$16,'k rozhodnutí'!$A261,0)),CONCATENATE(OFFSET(Zdroj!C$16,'k rozhodnutí'!$A261,0),"
",OFFSET(Zdroj!D$16,'k rozhodnutí'!$A261,0),"
",OFFSET(Zdroj!E$16,'k rozhodnutí'!$A261,0),"
",OFFSET(Zdroj!F$16,'k rozhodnutí'!$A261,0))))</f>
        <v/>
      </c>
      <c r="D262" s="23" t="str">
        <f ca="1">IF($B262="","",OFFSET(Zdroj!N$16,'k rozhodnutí'!$A261,0))</f>
        <v/>
      </c>
      <c r="E262" s="289" t="str">
        <f ca="1">IF($B262="","",OFFSET(Zdroj!T$16,'k rozhodnutí'!$A261,0))</f>
        <v/>
      </c>
      <c r="F262" s="186" t="str">
        <f ca="1">IF($B262="","",OFFSET(Zdroj!U$16,'k rozhodnutí'!$A261,0))</f>
        <v/>
      </c>
      <c r="G262" s="291" t="str">
        <f ca="1">IF($B262="","",OFFSET(Zdroj!W$16,'k rozhodnutí'!$A261,0))</f>
        <v/>
      </c>
      <c r="H262" s="290" t="str">
        <f ca="1">IF($B262="","",OFFSET(Zdroj!Y$16,'k rozhodnutí'!$A261,0))</f>
        <v/>
      </c>
      <c r="I262" s="284" t="str">
        <f ca="1">IF($B262="","",OFFSET(Zdroj!BG$16,'k rozhodnutí'!$A261,0))</f>
        <v/>
      </c>
      <c r="J262" s="284" t="str" cm="1">
        <f t="array" aca="1" ref="J262" ca="1">IF($B262="","",SUM('k rozhodnutí detailní'!J262:J264+'k rozhodnutí detailní'!K262:K264))</f>
        <v/>
      </c>
      <c r="K262" s="284" t="str">
        <f ca="1">IF($B262="","",'k rozhodnutí detailní'!L263)</f>
        <v/>
      </c>
      <c r="L262" s="282" t="str">
        <f ca="1">IF($B262="","",'k rozhodnutí detailní'!M263)</f>
        <v/>
      </c>
      <c r="M262" s="283" t="str">
        <f ca="1">IF(B262="","",'k rozhodnutí detailní'!N262)</f>
        <v/>
      </c>
      <c r="N262" s="284" t="str">
        <f ca="1">IF($B262="","",OFFSET(Zdroj!Z$16,'k rozhodnutí'!$A261,0))</f>
        <v/>
      </c>
    </row>
    <row r="263" spans="1:14" s="2" customFormat="1" x14ac:dyDescent="0.25">
      <c r="A263" s="130"/>
      <c r="B263" s="288"/>
      <c r="C263" s="51" t="str">
        <f ca="1">IF($B262="","",IF(Zdroj!$AQ$9="ano",CONCATENATE("Okres:","
",OFFSET(Zdroj!BP$16,'k rozhodnutí'!$A261,0),"
","Právní forma","
",OFFSET(Zdroj!H$16,'k rozhodnutí'!$A261,0),"
",IF(OFFSET(Zdroj!I$16,'k rozhodnutí'!$A261,0)="","","IČO: "),OFFSET(Zdroj!I$16,'k rozhodnutí'!$A261,0),"
","B.Ú. ",IF(OFFSET(Zdroj!J$16,'k rozhodnutí'!$A261,0)="","","Anonymizováno")),CONCATENATE("Okres:","
",OFFSET(Zdroj!BP$16,'k rozhodnutí'!$A261,0),"
","Právní forma","
",OFFSET(Zdroj!H$16,'k rozhodnutí'!$A261,0),"
",IF(OFFSET(Zdroj!I$16,'k rozhodnutí'!$A261,0)="","","IČO: "),OFFSET(Zdroj!I$16,'k rozhodnutí'!$A261,0),"
","B.Ú. ",OFFSET(Zdroj!J$16,'k rozhodnutí'!$A261,0))))</f>
        <v/>
      </c>
      <c r="D263" s="4" t="str">
        <f ca="1">IF($B262="","",OFFSET(Zdroj!O$16,'k rozhodnutí'!$A261,0))</f>
        <v/>
      </c>
      <c r="E263" s="289"/>
      <c r="F263" s="187"/>
      <c r="G263" s="291"/>
      <c r="H263" s="290"/>
      <c r="I263" s="284"/>
      <c r="J263" s="284"/>
      <c r="K263" s="284"/>
      <c r="L263" s="282"/>
      <c r="M263" s="283"/>
      <c r="N263" s="284"/>
    </row>
    <row r="264" spans="1:14" s="2" customFormat="1" x14ac:dyDescent="0.25">
      <c r="A264" s="130">
        <f>ROW()/3-1</f>
        <v>87</v>
      </c>
      <c r="B264" s="288"/>
      <c r="C264" s="52" t="str">
        <f ca="1">IF($B262="","",IF(Zdroj!$AQ$9="ano",IF(OFFSET(Zdroj!M$16,'k rozhodnutí'!$A261,0)="","","Anonymizováno"),IF(OFFSET(Zdroj!M$16,'k rozhodnutí'!$A261,0)="","",OFFSET(Zdroj!M$16,'k rozhodnutí'!$A261,0))))</f>
        <v/>
      </c>
      <c r="D264" s="4" t="str">
        <f ca="1">IF($B262="","",CONCATENATE("Dotace bude použita na:","
",OFFSET(Zdroj!P$16,'k rozhodnutí'!$A261,0)))</f>
        <v/>
      </c>
      <c r="E264" s="289"/>
      <c r="F264" s="186" t="str">
        <f ca="1">IF($B262="","",OFFSET(Zdroj!V$16,'k rozhodnutí'!$A261,0))</f>
        <v/>
      </c>
      <c r="G264" s="88" t="str">
        <f ca="1">IF($B262="","",OFFSET(Zdroj!BM$16,'k rozhodnutí'!$A261,0))</f>
        <v/>
      </c>
      <c r="H264" s="290"/>
      <c r="I264" s="284"/>
      <c r="J264" s="284"/>
      <c r="K264" s="284"/>
      <c r="L264" s="282"/>
      <c r="M264" s="283"/>
      <c r="N264" s="284"/>
    </row>
    <row r="265" spans="1:14" s="2" customFormat="1" x14ac:dyDescent="0.25">
      <c r="A265" s="130"/>
      <c r="B265" s="288" t="str">
        <f ca="1">IF(OFFSET(Zdroj!$B$16,A264,0)&gt;0,OFFSET(Zdroj!$B$16,A264,0)+0,"")</f>
        <v/>
      </c>
      <c r="C265" s="51" t="str">
        <f ca="1">IF($B265="","",IF(Zdroj!$AQ$9="ano",CONCATENATE(OFFSET(Zdroj!C$16,'k rozhodnutí'!$A264,0),"
","Anonymizováno","
",OFFSET(Zdroj!E$16,'k rozhodnutí'!$A264,0),"
",OFFSET(Zdroj!F$16,'k rozhodnutí'!$A264,0)),CONCATENATE(OFFSET(Zdroj!C$16,'k rozhodnutí'!$A264,0),"
",OFFSET(Zdroj!D$16,'k rozhodnutí'!$A264,0),"
",OFFSET(Zdroj!E$16,'k rozhodnutí'!$A264,0),"
",OFFSET(Zdroj!F$16,'k rozhodnutí'!$A264,0))))</f>
        <v/>
      </c>
      <c r="D265" s="23" t="str">
        <f ca="1">IF($B265="","",OFFSET(Zdroj!N$16,'k rozhodnutí'!$A264,0))</f>
        <v/>
      </c>
      <c r="E265" s="289" t="str">
        <f ca="1">IF($B265="","",OFFSET(Zdroj!T$16,'k rozhodnutí'!$A264,0))</f>
        <v/>
      </c>
      <c r="F265" s="186" t="str">
        <f ca="1">IF($B265="","",OFFSET(Zdroj!U$16,'k rozhodnutí'!$A264,0))</f>
        <v/>
      </c>
      <c r="G265" s="291" t="str">
        <f ca="1">IF($B265="","",OFFSET(Zdroj!W$16,'k rozhodnutí'!$A264,0))</f>
        <v/>
      </c>
      <c r="H265" s="290" t="str">
        <f ca="1">IF($B265="","",OFFSET(Zdroj!Y$16,'k rozhodnutí'!$A264,0))</f>
        <v/>
      </c>
      <c r="I265" s="284" t="str">
        <f ca="1">IF($B265="","",OFFSET(Zdroj!BG$16,'k rozhodnutí'!$A264,0))</f>
        <v/>
      </c>
      <c r="J265" s="284" t="str" cm="1">
        <f t="array" aca="1" ref="J265" ca="1">IF($B265="","",SUM('k rozhodnutí detailní'!J265:J267+'k rozhodnutí detailní'!K265:K267))</f>
        <v/>
      </c>
      <c r="K265" s="284" t="str">
        <f ca="1">IF($B265="","",'k rozhodnutí detailní'!L266)</f>
        <v/>
      </c>
      <c r="L265" s="282" t="str">
        <f ca="1">IF($B265="","",'k rozhodnutí detailní'!M266)</f>
        <v/>
      </c>
      <c r="M265" s="283" t="str">
        <f ca="1">IF(B265="","",'k rozhodnutí detailní'!N265)</f>
        <v/>
      </c>
      <c r="N265" s="284" t="str">
        <f ca="1">IF($B265="","",OFFSET(Zdroj!Z$16,'k rozhodnutí'!$A264,0))</f>
        <v/>
      </c>
    </row>
    <row r="266" spans="1:14" s="2" customFormat="1" x14ac:dyDescent="0.25">
      <c r="A266" s="130"/>
      <c r="B266" s="288"/>
      <c r="C266" s="51" t="str">
        <f ca="1">IF($B265="","",IF(Zdroj!$AQ$9="ano",CONCATENATE("Okres:","
",OFFSET(Zdroj!BP$16,'k rozhodnutí'!$A264,0),"
","Právní forma","
",OFFSET(Zdroj!H$16,'k rozhodnutí'!$A264,0),"
",IF(OFFSET(Zdroj!I$16,'k rozhodnutí'!$A264,0)="","","IČO: "),OFFSET(Zdroj!I$16,'k rozhodnutí'!$A264,0),"
","B.Ú. ",IF(OFFSET(Zdroj!J$16,'k rozhodnutí'!$A264,0)="","","Anonymizováno")),CONCATENATE("Okres:","
",OFFSET(Zdroj!BP$16,'k rozhodnutí'!$A264,0),"
","Právní forma","
",OFFSET(Zdroj!H$16,'k rozhodnutí'!$A264,0),"
",IF(OFFSET(Zdroj!I$16,'k rozhodnutí'!$A264,0)="","","IČO: "),OFFSET(Zdroj!I$16,'k rozhodnutí'!$A264,0),"
","B.Ú. ",OFFSET(Zdroj!J$16,'k rozhodnutí'!$A264,0))))</f>
        <v/>
      </c>
      <c r="D266" s="4" t="str">
        <f ca="1">IF($B265="","",OFFSET(Zdroj!O$16,'k rozhodnutí'!$A264,0))</f>
        <v/>
      </c>
      <c r="E266" s="289"/>
      <c r="F266" s="187"/>
      <c r="G266" s="291"/>
      <c r="H266" s="290"/>
      <c r="I266" s="284"/>
      <c r="J266" s="284"/>
      <c r="K266" s="284"/>
      <c r="L266" s="282"/>
      <c r="M266" s="283"/>
      <c r="N266" s="284"/>
    </row>
    <row r="267" spans="1:14" s="2" customFormat="1" x14ac:dyDescent="0.25">
      <c r="A267" s="130">
        <f>ROW()/3-1</f>
        <v>88</v>
      </c>
      <c r="B267" s="288"/>
      <c r="C267" s="52" t="str">
        <f ca="1">IF($B265="","",IF(Zdroj!$AQ$9="ano",IF(OFFSET(Zdroj!M$16,'k rozhodnutí'!$A264,0)="","","Anonymizováno"),IF(OFFSET(Zdroj!M$16,'k rozhodnutí'!$A264,0)="","",OFFSET(Zdroj!M$16,'k rozhodnutí'!$A264,0))))</f>
        <v/>
      </c>
      <c r="D267" s="4" t="str">
        <f ca="1">IF($B265="","",CONCATENATE("Dotace bude použita na:","
",OFFSET(Zdroj!P$16,'k rozhodnutí'!$A264,0)))</f>
        <v/>
      </c>
      <c r="E267" s="289"/>
      <c r="F267" s="186" t="str">
        <f ca="1">IF($B265="","",OFFSET(Zdroj!V$16,'k rozhodnutí'!$A264,0))</f>
        <v/>
      </c>
      <c r="G267" s="88" t="str">
        <f ca="1">IF($B265="","",OFFSET(Zdroj!BM$16,'k rozhodnutí'!$A264,0))</f>
        <v/>
      </c>
      <c r="H267" s="290"/>
      <c r="I267" s="284"/>
      <c r="J267" s="284"/>
      <c r="K267" s="284"/>
      <c r="L267" s="282"/>
      <c r="M267" s="283"/>
      <c r="N267" s="284"/>
    </row>
    <row r="268" spans="1:14" s="2" customFormat="1" x14ac:dyDescent="0.25">
      <c r="A268" s="130"/>
      <c r="B268" s="288" t="str">
        <f ca="1">IF(OFFSET(Zdroj!$B$16,A267,0)&gt;0,OFFSET(Zdroj!$B$16,A267,0)+0,"")</f>
        <v/>
      </c>
      <c r="C268" s="51" t="str">
        <f ca="1">IF($B268="","",IF(Zdroj!$AQ$9="ano",CONCATENATE(OFFSET(Zdroj!C$16,'k rozhodnutí'!$A267,0),"
","Anonymizováno","
",OFFSET(Zdroj!E$16,'k rozhodnutí'!$A267,0),"
",OFFSET(Zdroj!F$16,'k rozhodnutí'!$A267,0)),CONCATENATE(OFFSET(Zdroj!C$16,'k rozhodnutí'!$A267,0),"
",OFFSET(Zdroj!D$16,'k rozhodnutí'!$A267,0),"
",OFFSET(Zdroj!E$16,'k rozhodnutí'!$A267,0),"
",OFFSET(Zdroj!F$16,'k rozhodnutí'!$A267,0))))</f>
        <v/>
      </c>
      <c r="D268" s="23" t="str">
        <f ca="1">IF($B268="","",OFFSET(Zdroj!N$16,'k rozhodnutí'!$A267,0))</f>
        <v/>
      </c>
      <c r="E268" s="289" t="str">
        <f ca="1">IF($B268="","",OFFSET(Zdroj!T$16,'k rozhodnutí'!$A267,0))</f>
        <v/>
      </c>
      <c r="F268" s="186" t="str">
        <f ca="1">IF($B268="","",OFFSET(Zdroj!U$16,'k rozhodnutí'!$A267,0))</f>
        <v/>
      </c>
      <c r="G268" s="291" t="str">
        <f ca="1">IF($B268="","",OFFSET(Zdroj!W$16,'k rozhodnutí'!$A267,0))</f>
        <v/>
      </c>
      <c r="H268" s="290" t="str">
        <f ca="1">IF($B268="","",OFFSET(Zdroj!Y$16,'k rozhodnutí'!$A267,0))</f>
        <v/>
      </c>
      <c r="I268" s="284" t="str">
        <f ca="1">IF($B268="","",OFFSET(Zdroj!BG$16,'k rozhodnutí'!$A267,0))</f>
        <v/>
      </c>
      <c r="J268" s="284" t="str" cm="1">
        <f t="array" aca="1" ref="J268" ca="1">IF($B268="","",SUM('k rozhodnutí detailní'!J268:J270+'k rozhodnutí detailní'!K268:K270))</f>
        <v/>
      </c>
      <c r="K268" s="284" t="str">
        <f ca="1">IF($B268="","",'k rozhodnutí detailní'!L269)</f>
        <v/>
      </c>
      <c r="L268" s="282" t="str">
        <f ca="1">IF($B268="","",'k rozhodnutí detailní'!M269)</f>
        <v/>
      </c>
      <c r="M268" s="283" t="str">
        <f ca="1">IF(B268="","",'k rozhodnutí detailní'!N268)</f>
        <v/>
      </c>
      <c r="N268" s="284" t="str">
        <f ca="1">IF($B268="","",OFFSET(Zdroj!Z$16,'k rozhodnutí'!$A267,0))</f>
        <v/>
      </c>
    </row>
    <row r="269" spans="1:14" s="2" customFormat="1" x14ac:dyDescent="0.25">
      <c r="A269" s="130"/>
      <c r="B269" s="288"/>
      <c r="C269" s="51" t="str">
        <f ca="1">IF($B268="","",IF(Zdroj!$AQ$9="ano",CONCATENATE("Okres:","
",OFFSET(Zdroj!BP$16,'k rozhodnutí'!$A267,0),"
","Právní forma","
",OFFSET(Zdroj!H$16,'k rozhodnutí'!$A267,0),"
",IF(OFFSET(Zdroj!I$16,'k rozhodnutí'!$A267,0)="","","IČO: "),OFFSET(Zdroj!I$16,'k rozhodnutí'!$A267,0),"
","B.Ú. ",IF(OFFSET(Zdroj!J$16,'k rozhodnutí'!$A267,0)="","","Anonymizováno")),CONCATENATE("Okres:","
",OFFSET(Zdroj!BP$16,'k rozhodnutí'!$A267,0),"
","Právní forma","
",OFFSET(Zdroj!H$16,'k rozhodnutí'!$A267,0),"
",IF(OFFSET(Zdroj!I$16,'k rozhodnutí'!$A267,0)="","","IČO: "),OFFSET(Zdroj!I$16,'k rozhodnutí'!$A267,0),"
","B.Ú. ",OFFSET(Zdroj!J$16,'k rozhodnutí'!$A267,0))))</f>
        <v/>
      </c>
      <c r="D269" s="4" t="str">
        <f ca="1">IF($B268="","",OFFSET(Zdroj!O$16,'k rozhodnutí'!$A267,0))</f>
        <v/>
      </c>
      <c r="E269" s="289"/>
      <c r="F269" s="187"/>
      <c r="G269" s="291"/>
      <c r="H269" s="290"/>
      <c r="I269" s="284"/>
      <c r="J269" s="284"/>
      <c r="K269" s="284"/>
      <c r="L269" s="282"/>
      <c r="M269" s="283"/>
      <c r="N269" s="284"/>
    </row>
    <row r="270" spans="1:14" s="2" customFormat="1" x14ac:dyDescent="0.25">
      <c r="A270" s="130">
        <f>ROW()/3-1</f>
        <v>89</v>
      </c>
      <c r="B270" s="288"/>
      <c r="C270" s="52" t="str">
        <f ca="1">IF($B268="","",IF(Zdroj!$AQ$9="ano",IF(OFFSET(Zdroj!M$16,'k rozhodnutí'!$A267,0)="","","Anonymizováno"),IF(OFFSET(Zdroj!M$16,'k rozhodnutí'!$A267,0)="","",OFFSET(Zdroj!M$16,'k rozhodnutí'!$A267,0))))</f>
        <v/>
      </c>
      <c r="D270" s="4" t="str">
        <f ca="1">IF($B268="","",CONCATENATE("Dotace bude použita na:","
",OFFSET(Zdroj!P$16,'k rozhodnutí'!$A267,0)))</f>
        <v/>
      </c>
      <c r="E270" s="289"/>
      <c r="F270" s="186" t="str">
        <f ca="1">IF($B268="","",OFFSET(Zdroj!V$16,'k rozhodnutí'!$A267,0))</f>
        <v/>
      </c>
      <c r="G270" s="88" t="str">
        <f ca="1">IF($B268="","",OFFSET(Zdroj!BM$16,'k rozhodnutí'!$A267,0))</f>
        <v/>
      </c>
      <c r="H270" s="290"/>
      <c r="I270" s="284"/>
      <c r="J270" s="284"/>
      <c r="K270" s="284"/>
      <c r="L270" s="282"/>
      <c r="M270" s="283"/>
      <c r="N270" s="284"/>
    </row>
    <row r="271" spans="1:14" s="2" customFormat="1" x14ac:dyDescent="0.25">
      <c r="A271" s="130"/>
      <c r="B271" s="288" t="str">
        <f ca="1">IF(OFFSET(Zdroj!$B$16,A270,0)&gt;0,OFFSET(Zdroj!$B$16,A270,0)+0,"")</f>
        <v/>
      </c>
      <c r="C271" s="51" t="str">
        <f ca="1">IF($B271="","",IF(Zdroj!$AQ$9="ano",CONCATENATE(OFFSET(Zdroj!C$16,'k rozhodnutí'!$A270,0),"
","Anonymizováno","
",OFFSET(Zdroj!E$16,'k rozhodnutí'!$A270,0),"
",OFFSET(Zdroj!F$16,'k rozhodnutí'!$A270,0)),CONCATENATE(OFFSET(Zdroj!C$16,'k rozhodnutí'!$A270,0),"
",OFFSET(Zdroj!D$16,'k rozhodnutí'!$A270,0),"
",OFFSET(Zdroj!E$16,'k rozhodnutí'!$A270,0),"
",OFFSET(Zdroj!F$16,'k rozhodnutí'!$A270,0))))</f>
        <v/>
      </c>
      <c r="D271" s="23" t="str">
        <f ca="1">IF($B271="","",OFFSET(Zdroj!N$16,'k rozhodnutí'!$A270,0))</f>
        <v/>
      </c>
      <c r="E271" s="289" t="str">
        <f ca="1">IF($B271="","",OFFSET(Zdroj!T$16,'k rozhodnutí'!$A270,0))</f>
        <v/>
      </c>
      <c r="F271" s="186" t="str">
        <f ca="1">IF($B271="","",OFFSET(Zdroj!U$16,'k rozhodnutí'!$A270,0))</f>
        <v/>
      </c>
      <c r="G271" s="291" t="str">
        <f ca="1">IF($B271="","",OFFSET(Zdroj!W$16,'k rozhodnutí'!$A270,0))</f>
        <v/>
      </c>
      <c r="H271" s="290" t="str">
        <f ca="1">IF($B271="","",OFFSET(Zdroj!Y$16,'k rozhodnutí'!$A270,0))</f>
        <v/>
      </c>
      <c r="I271" s="284" t="str">
        <f ca="1">IF($B271="","",OFFSET(Zdroj!BG$16,'k rozhodnutí'!$A270,0))</f>
        <v/>
      </c>
      <c r="J271" s="284" t="str" cm="1">
        <f t="array" aca="1" ref="J271" ca="1">IF($B271="","",SUM('k rozhodnutí detailní'!J271:J273+'k rozhodnutí detailní'!K271:K273))</f>
        <v/>
      </c>
      <c r="K271" s="284" t="str">
        <f ca="1">IF($B271="","",'k rozhodnutí detailní'!L272)</f>
        <v/>
      </c>
      <c r="L271" s="282" t="str">
        <f ca="1">IF($B271="","",'k rozhodnutí detailní'!M272)</f>
        <v/>
      </c>
      <c r="M271" s="283" t="str">
        <f ca="1">IF(B271="","",'k rozhodnutí detailní'!N271)</f>
        <v/>
      </c>
      <c r="N271" s="284" t="str">
        <f ca="1">IF($B271="","",OFFSET(Zdroj!Z$16,'k rozhodnutí'!$A270,0))</f>
        <v/>
      </c>
    </row>
    <row r="272" spans="1:14" s="2" customFormat="1" x14ac:dyDescent="0.25">
      <c r="A272" s="130"/>
      <c r="B272" s="288"/>
      <c r="C272" s="51" t="str">
        <f ca="1">IF($B271="","",IF(Zdroj!$AQ$9="ano",CONCATENATE("Okres:","
",OFFSET(Zdroj!BP$16,'k rozhodnutí'!$A270,0),"
","Právní forma","
",OFFSET(Zdroj!H$16,'k rozhodnutí'!$A270,0),"
",IF(OFFSET(Zdroj!I$16,'k rozhodnutí'!$A270,0)="","","IČO: "),OFFSET(Zdroj!I$16,'k rozhodnutí'!$A270,0),"
","B.Ú. ",IF(OFFSET(Zdroj!J$16,'k rozhodnutí'!$A270,0)="","","Anonymizováno")),CONCATENATE("Okres:","
",OFFSET(Zdroj!BP$16,'k rozhodnutí'!$A270,0),"
","Právní forma","
",OFFSET(Zdroj!H$16,'k rozhodnutí'!$A270,0),"
",IF(OFFSET(Zdroj!I$16,'k rozhodnutí'!$A270,0)="","","IČO: "),OFFSET(Zdroj!I$16,'k rozhodnutí'!$A270,0),"
","B.Ú. ",OFFSET(Zdroj!J$16,'k rozhodnutí'!$A270,0))))</f>
        <v/>
      </c>
      <c r="D272" s="4" t="str">
        <f ca="1">IF($B271="","",OFFSET(Zdroj!O$16,'k rozhodnutí'!$A270,0))</f>
        <v/>
      </c>
      <c r="E272" s="289"/>
      <c r="F272" s="187"/>
      <c r="G272" s="291"/>
      <c r="H272" s="290"/>
      <c r="I272" s="284"/>
      <c r="J272" s="284"/>
      <c r="K272" s="284"/>
      <c r="L272" s="282"/>
      <c r="M272" s="283"/>
      <c r="N272" s="284"/>
    </row>
    <row r="273" spans="1:14" s="2" customFormat="1" x14ac:dyDescent="0.25">
      <c r="A273" s="130">
        <f>ROW()/3-1</f>
        <v>90</v>
      </c>
      <c r="B273" s="288"/>
      <c r="C273" s="52" t="str">
        <f ca="1">IF($B271="","",IF(Zdroj!$AQ$9="ano",IF(OFFSET(Zdroj!M$16,'k rozhodnutí'!$A270,0)="","","Anonymizováno"),IF(OFFSET(Zdroj!M$16,'k rozhodnutí'!$A270,0)="","",OFFSET(Zdroj!M$16,'k rozhodnutí'!$A270,0))))</f>
        <v/>
      </c>
      <c r="D273" s="4" t="str">
        <f ca="1">IF($B271="","",CONCATENATE("Dotace bude použita na:","
",OFFSET(Zdroj!P$16,'k rozhodnutí'!$A270,0)))</f>
        <v/>
      </c>
      <c r="E273" s="289"/>
      <c r="F273" s="186" t="str">
        <f ca="1">IF($B271="","",OFFSET(Zdroj!V$16,'k rozhodnutí'!$A270,0))</f>
        <v/>
      </c>
      <c r="G273" s="88" t="str">
        <f ca="1">IF($B271="","",OFFSET(Zdroj!BM$16,'k rozhodnutí'!$A270,0))</f>
        <v/>
      </c>
      <c r="H273" s="290"/>
      <c r="I273" s="284"/>
      <c r="J273" s="284"/>
      <c r="K273" s="284"/>
      <c r="L273" s="282"/>
      <c r="M273" s="283"/>
      <c r="N273" s="284"/>
    </row>
    <row r="274" spans="1:14" s="2" customFormat="1" x14ac:dyDescent="0.25">
      <c r="A274" s="130"/>
      <c r="B274" s="288" t="str">
        <f ca="1">IF(OFFSET(Zdroj!$B$16,A273,0)&gt;0,OFFSET(Zdroj!$B$16,A273,0)+0,"")</f>
        <v/>
      </c>
      <c r="C274" s="51" t="str">
        <f ca="1">IF($B274="","",IF(Zdroj!$AQ$9="ano",CONCATENATE(OFFSET(Zdroj!C$16,'k rozhodnutí'!$A273,0),"
","Anonymizováno","
",OFFSET(Zdroj!E$16,'k rozhodnutí'!$A273,0),"
",OFFSET(Zdroj!F$16,'k rozhodnutí'!$A273,0)),CONCATENATE(OFFSET(Zdroj!C$16,'k rozhodnutí'!$A273,0),"
",OFFSET(Zdroj!D$16,'k rozhodnutí'!$A273,0),"
",OFFSET(Zdroj!E$16,'k rozhodnutí'!$A273,0),"
",OFFSET(Zdroj!F$16,'k rozhodnutí'!$A273,0))))</f>
        <v/>
      </c>
      <c r="D274" s="23" t="str">
        <f ca="1">IF($B274="","",OFFSET(Zdroj!N$16,'k rozhodnutí'!$A273,0))</f>
        <v/>
      </c>
      <c r="E274" s="289" t="str">
        <f ca="1">IF($B274="","",OFFSET(Zdroj!T$16,'k rozhodnutí'!$A273,0))</f>
        <v/>
      </c>
      <c r="F274" s="186" t="str">
        <f ca="1">IF($B274="","",OFFSET(Zdroj!U$16,'k rozhodnutí'!$A273,0))</f>
        <v/>
      </c>
      <c r="G274" s="291" t="str">
        <f ca="1">IF($B274="","",OFFSET(Zdroj!W$16,'k rozhodnutí'!$A273,0))</f>
        <v/>
      </c>
      <c r="H274" s="290" t="str">
        <f ca="1">IF($B274="","",OFFSET(Zdroj!Y$16,'k rozhodnutí'!$A273,0))</f>
        <v/>
      </c>
      <c r="I274" s="284" t="str">
        <f ca="1">IF($B274="","",OFFSET(Zdroj!BG$16,'k rozhodnutí'!$A273,0))</f>
        <v/>
      </c>
      <c r="J274" s="284" t="str" cm="1">
        <f t="array" aca="1" ref="J274" ca="1">IF($B274="","",SUM('k rozhodnutí detailní'!J274:J276+'k rozhodnutí detailní'!K274:K276))</f>
        <v/>
      </c>
      <c r="K274" s="284" t="str">
        <f ca="1">IF($B274="","",'k rozhodnutí detailní'!L275)</f>
        <v/>
      </c>
      <c r="L274" s="282" t="str">
        <f ca="1">IF($B274="","",'k rozhodnutí detailní'!M275)</f>
        <v/>
      </c>
      <c r="M274" s="283" t="str">
        <f ca="1">IF(B274="","",'k rozhodnutí detailní'!N274)</f>
        <v/>
      </c>
      <c r="N274" s="284" t="str">
        <f ca="1">IF($B274="","",OFFSET(Zdroj!Z$16,'k rozhodnutí'!$A273,0))</f>
        <v/>
      </c>
    </row>
    <row r="275" spans="1:14" s="2" customFormat="1" x14ac:dyDescent="0.25">
      <c r="A275" s="130"/>
      <c r="B275" s="288"/>
      <c r="C275" s="51" t="str">
        <f ca="1">IF($B274="","",IF(Zdroj!$AQ$9="ano",CONCATENATE("Okres:","
",OFFSET(Zdroj!BP$16,'k rozhodnutí'!$A273,0),"
","Právní forma","
",OFFSET(Zdroj!H$16,'k rozhodnutí'!$A273,0),"
",IF(OFFSET(Zdroj!I$16,'k rozhodnutí'!$A273,0)="","","IČO: "),OFFSET(Zdroj!I$16,'k rozhodnutí'!$A273,0),"
","B.Ú. ",IF(OFFSET(Zdroj!J$16,'k rozhodnutí'!$A273,0)="","","Anonymizováno")),CONCATENATE("Okres:","
",OFFSET(Zdroj!BP$16,'k rozhodnutí'!$A273,0),"
","Právní forma","
",OFFSET(Zdroj!H$16,'k rozhodnutí'!$A273,0),"
",IF(OFFSET(Zdroj!I$16,'k rozhodnutí'!$A273,0)="","","IČO: "),OFFSET(Zdroj!I$16,'k rozhodnutí'!$A273,0),"
","B.Ú. ",OFFSET(Zdroj!J$16,'k rozhodnutí'!$A273,0))))</f>
        <v/>
      </c>
      <c r="D275" s="4" t="str">
        <f ca="1">IF($B274="","",OFFSET(Zdroj!O$16,'k rozhodnutí'!$A273,0))</f>
        <v/>
      </c>
      <c r="E275" s="289"/>
      <c r="F275" s="187"/>
      <c r="G275" s="291"/>
      <c r="H275" s="290"/>
      <c r="I275" s="284"/>
      <c r="J275" s="284"/>
      <c r="K275" s="284"/>
      <c r="L275" s="282"/>
      <c r="M275" s="283"/>
      <c r="N275" s="284"/>
    </row>
    <row r="276" spans="1:14" s="2" customFormat="1" x14ac:dyDescent="0.25">
      <c r="A276" s="130">
        <f>ROW()/3-1</f>
        <v>91</v>
      </c>
      <c r="B276" s="288"/>
      <c r="C276" s="52" t="str">
        <f ca="1">IF($B274="","",IF(Zdroj!$AQ$9="ano",IF(OFFSET(Zdroj!M$16,'k rozhodnutí'!$A273,0)="","","Anonymizováno"),IF(OFFSET(Zdroj!M$16,'k rozhodnutí'!$A273,0)="","",OFFSET(Zdroj!M$16,'k rozhodnutí'!$A273,0))))</f>
        <v/>
      </c>
      <c r="D276" s="4" t="str">
        <f ca="1">IF($B274="","",CONCATENATE("Dotace bude použita na:","
",OFFSET(Zdroj!P$16,'k rozhodnutí'!$A273,0)))</f>
        <v/>
      </c>
      <c r="E276" s="289"/>
      <c r="F276" s="186" t="str">
        <f ca="1">IF($B274="","",OFFSET(Zdroj!V$16,'k rozhodnutí'!$A273,0))</f>
        <v/>
      </c>
      <c r="G276" s="88" t="str">
        <f ca="1">IF($B274="","",OFFSET(Zdroj!BM$16,'k rozhodnutí'!$A273,0))</f>
        <v/>
      </c>
      <c r="H276" s="290"/>
      <c r="I276" s="284"/>
      <c r="J276" s="284"/>
      <c r="K276" s="284"/>
      <c r="L276" s="282"/>
      <c r="M276" s="283"/>
      <c r="N276" s="284"/>
    </row>
    <row r="277" spans="1:14" s="2" customFormat="1" x14ac:dyDescent="0.25">
      <c r="A277" s="130"/>
      <c r="B277" s="288" t="str">
        <f ca="1">IF(OFFSET(Zdroj!$B$16,A276,0)&gt;0,OFFSET(Zdroj!$B$16,A276,0)+0,"")</f>
        <v/>
      </c>
      <c r="C277" s="51" t="str">
        <f ca="1">IF($B277="","",IF(Zdroj!$AQ$9="ano",CONCATENATE(OFFSET(Zdroj!C$16,'k rozhodnutí'!$A276,0),"
","Anonymizováno","
",OFFSET(Zdroj!E$16,'k rozhodnutí'!$A276,0),"
",OFFSET(Zdroj!F$16,'k rozhodnutí'!$A276,0)),CONCATENATE(OFFSET(Zdroj!C$16,'k rozhodnutí'!$A276,0),"
",OFFSET(Zdroj!D$16,'k rozhodnutí'!$A276,0),"
",OFFSET(Zdroj!E$16,'k rozhodnutí'!$A276,0),"
",OFFSET(Zdroj!F$16,'k rozhodnutí'!$A276,0))))</f>
        <v/>
      </c>
      <c r="D277" s="23" t="str">
        <f ca="1">IF($B277="","",OFFSET(Zdroj!N$16,'k rozhodnutí'!$A276,0))</f>
        <v/>
      </c>
      <c r="E277" s="289" t="str">
        <f ca="1">IF($B277="","",OFFSET(Zdroj!T$16,'k rozhodnutí'!$A276,0))</f>
        <v/>
      </c>
      <c r="F277" s="186" t="str">
        <f ca="1">IF($B277="","",OFFSET(Zdroj!U$16,'k rozhodnutí'!$A276,0))</f>
        <v/>
      </c>
      <c r="G277" s="291" t="str">
        <f ca="1">IF($B277="","",OFFSET(Zdroj!W$16,'k rozhodnutí'!$A276,0))</f>
        <v/>
      </c>
      <c r="H277" s="290" t="str">
        <f ca="1">IF($B277="","",OFFSET(Zdroj!Y$16,'k rozhodnutí'!$A276,0))</f>
        <v/>
      </c>
      <c r="I277" s="284" t="str">
        <f ca="1">IF($B277="","",OFFSET(Zdroj!BG$16,'k rozhodnutí'!$A276,0))</f>
        <v/>
      </c>
      <c r="J277" s="284" t="str" cm="1">
        <f t="array" aca="1" ref="J277" ca="1">IF($B277="","",SUM('k rozhodnutí detailní'!J277:J279+'k rozhodnutí detailní'!K277:K279))</f>
        <v/>
      </c>
      <c r="K277" s="284" t="str">
        <f ca="1">IF($B277="","",'k rozhodnutí detailní'!L278)</f>
        <v/>
      </c>
      <c r="L277" s="282" t="str">
        <f ca="1">IF($B277="","",'k rozhodnutí detailní'!M278)</f>
        <v/>
      </c>
      <c r="M277" s="283" t="str">
        <f ca="1">IF(B277="","",'k rozhodnutí detailní'!N277)</f>
        <v/>
      </c>
      <c r="N277" s="284" t="str">
        <f ca="1">IF($B277="","",OFFSET(Zdroj!Z$16,'k rozhodnutí'!$A276,0))</f>
        <v/>
      </c>
    </row>
    <row r="278" spans="1:14" s="2" customFormat="1" x14ac:dyDescent="0.25">
      <c r="A278" s="130"/>
      <c r="B278" s="288"/>
      <c r="C278" s="51" t="str">
        <f ca="1">IF($B277="","",IF(Zdroj!$AQ$9="ano",CONCATENATE("Okres:","
",OFFSET(Zdroj!BP$16,'k rozhodnutí'!$A276,0),"
","Právní forma","
",OFFSET(Zdroj!H$16,'k rozhodnutí'!$A276,0),"
",IF(OFFSET(Zdroj!I$16,'k rozhodnutí'!$A276,0)="","","IČO: "),OFFSET(Zdroj!I$16,'k rozhodnutí'!$A276,0),"
","B.Ú. ",IF(OFFSET(Zdroj!J$16,'k rozhodnutí'!$A276,0)="","","Anonymizováno")),CONCATENATE("Okres:","
",OFFSET(Zdroj!BP$16,'k rozhodnutí'!$A276,0),"
","Právní forma","
",OFFSET(Zdroj!H$16,'k rozhodnutí'!$A276,0),"
",IF(OFFSET(Zdroj!I$16,'k rozhodnutí'!$A276,0)="","","IČO: "),OFFSET(Zdroj!I$16,'k rozhodnutí'!$A276,0),"
","B.Ú. ",OFFSET(Zdroj!J$16,'k rozhodnutí'!$A276,0))))</f>
        <v/>
      </c>
      <c r="D278" s="4" t="str">
        <f ca="1">IF($B277="","",OFFSET(Zdroj!O$16,'k rozhodnutí'!$A276,0))</f>
        <v/>
      </c>
      <c r="E278" s="289"/>
      <c r="F278" s="187"/>
      <c r="G278" s="291"/>
      <c r="H278" s="290"/>
      <c r="I278" s="284"/>
      <c r="J278" s="284"/>
      <c r="K278" s="284"/>
      <c r="L278" s="282"/>
      <c r="M278" s="283"/>
      <c r="N278" s="284"/>
    </row>
    <row r="279" spans="1:14" s="2" customFormat="1" x14ac:dyDescent="0.25">
      <c r="A279" s="130">
        <f>ROW()/3-1</f>
        <v>92</v>
      </c>
      <c r="B279" s="288"/>
      <c r="C279" s="52" t="str">
        <f ca="1">IF($B277="","",IF(Zdroj!$AQ$9="ano",IF(OFFSET(Zdroj!M$16,'k rozhodnutí'!$A276,0)="","","Anonymizováno"),IF(OFFSET(Zdroj!M$16,'k rozhodnutí'!$A276,0)="","",OFFSET(Zdroj!M$16,'k rozhodnutí'!$A276,0))))</f>
        <v/>
      </c>
      <c r="D279" s="4" t="str">
        <f ca="1">IF($B277="","",CONCATENATE("Dotace bude použita na:","
",OFFSET(Zdroj!P$16,'k rozhodnutí'!$A276,0)))</f>
        <v/>
      </c>
      <c r="E279" s="289"/>
      <c r="F279" s="186" t="str">
        <f ca="1">IF($B277="","",OFFSET(Zdroj!V$16,'k rozhodnutí'!$A276,0))</f>
        <v/>
      </c>
      <c r="G279" s="88" t="str">
        <f ca="1">IF($B277="","",OFFSET(Zdroj!BM$16,'k rozhodnutí'!$A276,0))</f>
        <v/>
      </c>
      <c r="H279" s="290"/>
      <c r="I279" s="284"/>
      <c r="J279" s="284"/>
      <c r="K279" s="284"/>
      <c r="L279" s="282"/>
      <c r="M279" s="283"/>
      <c r="N279" s="284"/>
    </row>
    <row r="280" spans="1:14" s="2" customFormat="1" x14ac:dyDescent="0.25">
      <c r="A280" s="130"/>
      <c r="B280" s="288" t="str">
        <f ca="1">IF(OFFSET(Zdroj!$B$16,A279,0)&gt;0,OFFSET(Zdroj!$B$16,A279,0)+0,"")</f>
        <v/>
      </c>
      <c r="C280" s="51" t="str">
        <f ca="1">IF($B280="","",IF(Zdroj!$AQ$9="ano",CONCATENATE(OFFSET(Zdroj!C$16,'k rozhodnutí'!$A279,0),"
","Anonymizováno","
",OFFSET(Zdroj!E$16,'k rozhodnutí'!$A279,0),"
",OFFSET(Zdroj!F$16,'k rozhodnutí'!$A279,0)),CONCATENATE(OFFSET(Zdroj!C$16,'k rozhodnutí'!$A279,0),"
",OFFSET(Zdroj!D$16,'k rozhodnutí'!$A279,0),"
",OFFSET(Zdroj!E$16,'k rozhodnutí'!$A279,0),"
",OFFSET(Zdroj!F$16,'k rozhodnutí'!$A279,0))))</f>
        <v/>
      </c>
      <c r="D280" s="23" t="str">
        <f ca="1">IF($B280="","",OFFSET(Zdroj!N$16,'k rozhodnutí'!$A279,0))</f>
        <v/>
      </c>
      <c r="E280" s="289" t="str">
        <f ca="1">IF($B280="","",OFFSET(Zdroj!T$16,'k rozhodnutí'!$A279,0))</f>
        <v/>
      </c>
      <c r="F280" s="186" t="str">
        <f ca="1">IF($B280="","",OFFSET(Zdroj!U$16,'k rozhodnutí'!$A279,0))</f>
        <v/>
      </c>
      <c r="G280" s="291" t="str">
        <f ca="1">IF($B280="","",OFFSET(Zdroj!W$16,'k rozhodnutí'!$A279,0))</f>
        <v/>
      </c>
      <c r="H280" s="290" t="str">
        <f ca="1">IF($B280="","",OFFSET(Zdroj!Y$16,'k rozhodnutí'!$A279,0))</f>
        <v/>
      </c>
      <c r="I280" s="284" t="str">
        <f ca="1">IF($B280="","",OFFSET(Zdroj!BG$16,'k rozhodnutí'!$A279,0))</f>
        <v/>
      </c>
      <c r="J280" s="284" t="str" cm="1">
        <f t="array" aca="1" ref="J280" ca="1">IF($B280="","",SUM('k rozhodnutí detailní'!J280:J282+'k rozhodnutí detailní'!K280:K282))</f>
        <v/>
      </c>
      <c r="K280" s="284" t="str">
        <f ca="1">IF($B280="","",'k rozhodnutí detailní'!L281)</f>
        <v/>
      </c>
      <c r="L280" s="282" t="str">
        <f ca="1">IF($B280="","",'k rozhodnutí detailní'!M281)</f>
        <v/>
      </c>
      <c r="M280" s="283" t="str">
        <f ca="1">IF(B280="","",'k rozhodnutí detailní'!N280)</f>
        <v/>
      </c>
      <c r="N280" s="284" t="str">
        <f ca="1">IF($B280="","",OFFSET(Zdroj!Z$16,'k rozhodnutí'!$A279,0))</f>
        <v/>
      </c>
    </row>
    <row r="281" spans="1:14" s="2" customFormat="1" x14ac:dyDescent="0.25">
      <c r="A281" s="130"/>
      <c r="B281" s="288"/>
      <c r="C281" s="51" t="str">
        <f ca="1">IF($B280="","",IF(Zdroj!$AQ$9="ano",CONCATENATE("Okres:","
",OFFSET(Zdroj!BP$16,'k rozhodnutí'!$A279,0),"
","Právní forma","
",OFFSET(Zdroj!H$16,'k rozhodnutí'!$A279,0),"
",IF(OFFSET(Zdroj!I$16,'k rozhodnutí'!$A279,0)="","","IČO: "),OFFSET(Zdroj!I$16,'k rozhodnutí'!$A279,0),"
","B.Ú. ",IF(OFFSET(Zdroj!J$16,'k rozhodnutí'!$A279,0)="","","Anonymizováno")),CONCATENATE("Okres:","
",OFFSET(Zdroj!BP$16,'k rozhodnutí'!$A279,0),"
","Právní forma","
",OFFSET(Zdroj!H$16,'k rozhodnutí'!$A279,0),"
",IF(OFFSET(Zdroj!I$16,'k rozhodnutí'!$A279,0)="","","IČO: "),OFFSET(Zdroj!I$16,'k rozhodnutí'!$A279,0),"
","B.Ú. ",OFFSET(Zdroj!J$16,'k rozhodnutí'!$A279,0))))</f>
        <v/>
      </c>
      <c r="D281" s="4" t="str">
        <f ca="1">IF($B280="","",OFFSET(Zdroj!O$16,'k rozhodnutí'!$A279,0))</f>
        <v/>
      </c>
      <c r="E281" s="289"/>
      <c r="F281" s="187"/>
      <c r="G281" s="291"/>
      <c r="H281" s="290"/>
      <c r="I281" s="284"/>
      <c r="J281" s="284"/>
      <c r="K281" s="284"/>
      <c r="L281" s="282"/>
      <c r="M281" s="283"/>
      <c r="N281" s="284"/>
    </row>
    <row r="282" spans="1:14" s="2" customFormat="1" x14ac:dyDescent="0.25">
      <c r="A282" s="130">
        <f>ROW()/3-1</f>
        <v>93</v>
      </c>
      <c r="B282" s="288"/>
      <c r="C282" s="52" t="str">
        <f ca="1">IF($B280="","",IF(Zdroj!$AQ$9="ano",IF(OFFSET(Zdroj!M$16,'k rozhodnutí'!$A279,0)="","","Anonymizováno"),IF(OFFSET(Zdroj!M$16,'k rozhodnutí'!$A279,0)="","",OFFSET(Zdroj!M$16,'k rozhodnutí'!$A279,0))))</f>
        <v/>
      </c>
      <c r="D282" s="4" t="str">
        <f ca="1">IF($B280="","",CONCATENATE("Dotace bude použita na:","
",OFFSET(Zdroj!P$16,'k rozhodnutí'!$A279,0)))</f>
        <v/>
      </c>
      <c r="E282" s="289"/>
      <c r="F282" s="186" t="str">
        <f ca="1">IF($B280="","",OFFSET(Zdroj!V$16,'k rozhodnutí'!$A279,0))</f>
        <v/>
      </c>
      <c r="G282" s="88" t="str">
        <f ca="1">IF($B280="","",OFFSET(Zdroj!BM$16,'k rozhodnutí'!$A279,0))</f>
        <v/>
      </c>
      <c r="H282" s="290"/>
      <c r="I282" s="284"/>
      <c r="J282" s="284"/>
      <c r="K282" s="284"/>
      <c r="L282" s="282"/>
      <c r="M282" s="283"/>
      <c r="N282" s="284"/>
    </row>
    <row r="283" spans="1:14" s="2" customFormat="1" x14ac:dyDescent="0.25">
      <c r="A283" s="130"/>
      <c r="B283" s="288" t="str">
        <f ca="1">IF(OFFSET(Zdroj!$B$16,A282,0)&gt;0,OFFSET(Zdroj!$B$16,A282,0)+0,"")</f>
        <v/>
      </c>
      <c r="C283" s="51" t="str">
        <f ca="1">IF($B283="","",IF(Zdroj!$AQ$9="ano",CONCATENATE(OFFSET(Zdroj!C$16,'k rozhodnutí'!$A282,0),"
","Anonymizováno","
",OFFSET(Zdroj!E$16,'k rozhodnutí'!$A282,0),"
",OFFSET(Zdroj!F$16,'k rozhodnutí'!$A282,0)),CONCATENATE(OFFSET(Zdroj!C$16,'k rozhodnutí'!$A282,0),"
",OFFSET(Zdroj!D$16,'k rozhodnutí'!$A282,0),"
",OFFSET(Zdroj!E$16,'k rozhodnutí'!$A282,0),"
",OFFSET(Zdroj!F$16,'k rozhodnutí'!$A282,0))))</f>
        <v/>
      </c>
      <c r="D283" s="23" t="str">
        <f ca="1">IF($B283="","",OFFSET(Zdroj!N$16,'k rozhodnutí'!$A282,0))</f>
        <v/>
      </c>
      <c r="E283" s="289" t="str">
        <f ca="1">IF($B283="","",OFFSET(Zdroj!T$16,'k rozhodnutí'!$A282,0))</f>
        <v/>
      </c>
      <c r="F283" s="186" t="str">
        <f ca="1">IF($B283="","",OFFSET(Zdroj!U$16,'k rozhodnutí'!$A282,0))</f>
        <v/>
      </c>
      <c r="G283" s="291" t="str">
        <f ca="1">IF($B283="","",OFFSET(Zdroj!W$16,'k rozhodnutí'!$A282,0))</f>
        <v/>
      </c>
      <c r="H283" s="290" t="str">
        <f ca="1">IF($B283="","",OFFSET(Zdroj!Y$16,'k rozhodnutí'!$A282,0))</f>
        <v/>
      </c>
      <c r="I283" s="284" t="str">
        <f ca="1">IF($B283="","",OFFSET(Zdroj!BG$16,'k rozhodnutí'!$A282,0))</f>
        <v/>
      </c>
      <c r="J283" s="284" t="str" cm="1">
        <f t="array" aca="1" ref="J283" ca="1">IF($B283="","",SUM('k rozhodnutí detailní'!J283:J285+'k rozhodnutí detailní'!K283:K285))</f>
        <v/>
      </c>
      <c r="K283" s="284" t="str">
        <f ca="1">IF($B283="","",'k rozhodnutí detailní'!L284)</f>
        <v/>
      </c>
      <c r="L283" s="282" t="str">
        <f ca="1">IF($B283="","",'k rozhodnutí detailní'!M284)</f>
        <v/>
      </c>
      <c r="M283" s="283" t="str">
        <f ca="1">IF(B283="","",'k rozhodnutí detailní'!N283)</f>
        <v/>
      </c>
      <c r="N283" s="284" t="str">
        <f ca="1">IF($B283="","",OFFSET(Zdroj!Z$16,'k rozhodnutí'!$A282,0))</f>
        <v/>
      </c>
    </row>
    <row r="284" spans="1:14" s="2" customFormat="1" x14ac:dyDescent="0.25">
      <c r="A284" s="130"/>
      <c r="B284" s="288"/>
      <c r="C284" s="51" t="str">
        <f ca="1">IF($B283="","",IF(Zdroj!$AQ$9="ano",CONCATENATE("Okres:","
",OFFSET(Zdroj!BP$16,'k rozhodnutí'!$A282,0),"
","Právní forma","
",OFFSET(Zdroj!H$16,'k rozhodnutí'!$A282,0),"
",IF(OFFSET(Zdroj!I$16,'k rozhodnutí'!$A282,0)="","","IČO: "),OFFSET(Zdroj!I$16,'k rozhodnutí'!$A282,0),"
","B.Ú. ",IF(OFFSET(Zdroj!J$16,'k rozhodnutí'!$A282,0)="","","Anonymizováno")),CONCATENATE("Okres:","
",OFFSET(Zdroj!BP$16,'k rozhodnutí'!$A282,0),"
","Právní forma","
",OFFSET(Zdroj!H$16,'k rozhodnutí'!$A282,0),"
",IF(OFFSET(Zdroj!I$16,'k rozhodnutí'!$A282,0)="","","IČO: "),OFFSET(Zdroj!I$16,'k rozhodnutí'!$A282,0),"
","B.Ú. ",OFFSET(Zdroj!J$16,'k rozhodnutí'!$A282,0))))</f>
        <v/>
      </c>
      <c r="D284" s="4" t="str">
        <f ca="1">IF($B283="","",OFFSET(Zdroj!O$16,'k rozhodnutí'!$A282,0))</f>
        <v/>
      </c>
      <c r="E284" s="289"/>
      <c r="F284" s="187"/>
      <c r="G284" s="291"/>
      <c r="H284" s="290"/>
      <c r="I284" s="284"/>
      <c r="J284" s="284"/>
      <c r="K284" s="284"/>
      <c r="L284" s="282"/>
      <c r="M284" s="283"/>
      <c r="N284" s="284"/>
    </row>
    <row r="285" spans="1:14" s="2" customFormat="1" x14ac:dyDescent="0.25">
      <c r="A285" s="130">
        <f>ROW()/3-1</f>
        <v>94</v>
      </c>
      <c r="B285" s="288"/>
      <c r="C285" s="52" t="str">
        <f ca="1">IF($B283="","",IF(Zdroj!$AQ$9="ano",IF(OFFSET(Zdroj!M$16,'k rozhodnutí'!$A282,0)="","","Anonymizováno"),IF(OFFSET(Zdroj!M$16,'k rozhodnutí'!$A282,0)="","",OFFSET(Zdroj!M$16,'k rozhodnutí'!$A282,0))))</f>
        <v/>
      </c>
      <c r="D285" s="4" t="str">
        <f ca="1">IF($B283="","",CONCATENATE("Dotace bude použita na:","
",OFFSET(Zdroj!P$16,'k rozhodnutí'!$A282,0)))</f>
        <v/>
      </c>
      <c r="E285" s="289"/>
      <c r="F285" s="186" t="str">
        <f ca="1">IF($B283="","",OFFSET(Zdroj!V$16,'k rozhodnutí'!$A282,0))</f>
        <v/>
      </c>
      <c r="G285" s="88" t="str">
        <f ca="1">IF($B283="","",OFFSET(Zdroj!BM$16,'k rozhodnutí'!$A282,0))</f>
        <v/>
      </c>
      <c r="H285" s="290"/>
      <c r="I285" s="284"/>
      <c r="J285" s="284"/>
      <c r="K285" s="284"/>
      <c r="L285" s="282"/>
      <c r="M285" s="283"/>
      <c r="N285" s="284"/>
    </row>
    <row r="286" spans="1:14" s="2" customFormat="1" x14ac:dyDescent="0.25">
      <c r="A286" s="130"/>
      <c r="B286" s="288" t="str">
        <f ca="1">IF(OFFSET(Zdroj!$B$16,A285,0)&gt;0,OFFSET(Zdroj!$B$16,A285,0)+0,"")</f>
        <v/>
      </c>
      <c r="C286" s="51" t="str">
        <f ca="1">IF($B286="","",IF(Zdroj!$AQ$9="ano",CONCATENATE(OFFSET(Zdroj!C$16,'k rozhodnutí'!$A285,0),"
","Anonymizováno","
",OFFSET(Zdroj!E$16,'k rozhodnutí'!$A285,0),"
",OFFSET(Zdroj!F$16,'k rozhodnutí'!$A285,0)),CONCATENATE(OFFSET(Zdroj!C$16,'k rozhodnutí'!$A285,0),"
",OFFSET(Zdroj!D$16,'k rozhodnutí'!$A285,0),"
",OFFSET(Zdroj!E$16,'k rozhodnutí'!$A285,0),"
",OFFSET(Zdroj!F$16,'k rozhodnutí'!$A285,0))))</f>
        <v/>
      </c>
      <c r="D286" s="23" t="str">
        <f ca="1">IF($B286="","",OFFSET(Zdroj!N$16,'k rozhodnutí'!$A285,0))</f>
        <v/>
      </c>
      <c r="E286" s="289" t="str">
        <f ca="1">IF($B286="","",OFFSET(Zdroj!T$16,'k rozhodnutí'!$A285,0))</f>
        <v/>
      </c>
      <c r="F286" s="186" t="str">
        <f ca="1">IF($B286="","",OFFSET(Zdroj!U$16,'k rozhodnutí'!$A285,0))</f>
        <v/>
      </c>
      <c r="G286" s="291" t="str">
        <f ca="1">IF($B286="","",OFFSET(Zdroj!W$16,'k rozhodnutí'!$A285,0))</f>
        <v/>
      </c>
      <c r="H286" s="290" t="str">
        <f ca="1">IF($B286="","",OFFSET(Zdroj!Y$16,'k rozhodnutí'!$A285,0))</f>
        <v/>
      </c>
      <c r="I286" s="284" t="str">
        <f ca="1">IF($B286="","",OFFSET(Zdroj!BG$16,'k rozhodnutí'!$A285,0))</f>
        <v/>
      </c>
      <c r="J286" s="284" t="str" cm="1">
        <f t="array" aca="1" ref="J286" ca="1">IF($B286="","",SUM('k rozhodnutí detailní'!J286:J288+'k rozhodnutí detailní'!K286:K288))</f>
        <v/>
      </c>
      <c r="K286" s="284" t="str">
        <f ca="1">IF($B286="","",'k rozhodnutí detailní'!L287)</f>
        <v/>
      </c>
      <c r="L286" s="282" t="str">
        <f ca="1">IF($B286="","",'k rozhodnutí detailní'!M287)</f>
        <v/>
      </c>
      <c r="M286" s="283" t="str">
        <f ca="1">IF(B286="","",'k rozhodnutí detailní'!N286)</f>
        <v/>
      </c>
      <c r="N286" s="284" t="str">
        <f ca="1">IF($B286="","",OFFSET(Zdroj!Z$16,'k rozhodnutí'!$A285,0))</f>
        <v/>
      </c>
    </row>
    <row r="287" spans="1:14" s="2" customFormat="1" x14ac:dyDescent="0.25">
      <c r="A287" s="130"/>
      <c r="B287" s="288"/>
      <c r="C287" s="51" t="str">
        <f ca="1">IF($B286="","",IF(Zdroj!$AQ$9="ano",CONCATENATE("Okres:","
",OFFSET(Zdroj!BP$16,'k rozhodnutí'!$A285,0),"
","Právní forma","
",OFFSET(Zdroj!H$16,'k rozhodnutí'!$A285,0),"
",IF(OFFSET(Zdroj!I$16,'k rozhodnutí'!$A285,0)="","","IČO: "),OFFSET(Zdroj!I$16,'k rozhodnutí'!$A285,0),"
","B.Ú. ",IF(OFFSET(Zdroj!J$16,'k rozhodnutí'!$A285,0)="","","Anonymizováno")),CONCATENATE("Okres:","
",OFFSET(Zdroj!BP$16,'k rozhodnutí'!$A285,0),"
","Právní forma","
",OFFSET(Zdroj!H$16,'k rozhodnutí'!$A285,0),"
",IF(OFFSET(Zdroj!I$16,'k rozhodnutí'!$A285,0)="","","IČO: "),OFFSET(Zdroj!I$16,'k rozhodnutí'!$A285,0),"
","B.Ú. ",OFFSET(Zdroj!J$16,'k rozhodnutí'!$A285,0))))</f>
        <v/>
      </c>
      <c r="D287" s="4" t="str">
        <f ca="1">IF($B286="","",OFFSET(Zdroj!O$16,'k rozhodnutí'!$A285,0))</f>
        <v/>
      </c>
      <c r="E287" s="289"/>
      <c r="F287" s="187"/>
      <c r="G287" s="291"/>
      <c r="H287" s="290"/>
      <c r="I287" s="284"/>
      <c r="J287" s="284"/>
      <c r="K287" s="284"/>
      <c r="L287" s="282"/>
      <c r="M287" s="283"/>
      <c r="N287" s="284"/>
    </row>
    <row r="288" spans="1:14" s="2" customFormat="1" x14ac:dyDescent="0.25">
      <c r="A288" s="130">
        <f>ROW()/3-1</f>
        <v>95</v>
      </c>
      <c r="B288" s="288"/>
      <c r="C288" s="52" t="str">
        <f ca="1">IF($B286="","",IF(Zdroj!$AQ$9="ano",IF(OFFSET(Zdroj!M$16,'k rozhodnutí'!$A285,0)="","","Anonymizováno"),IF(OFFSET(Zdroj!M$16,'k rozhodnutí'!$A285,0)="","",OFFSET(Zdroj!M$16,'k rozhodnutí'!$A285,0))))</f>
        <v/>
      </c>
      <c r="D288" s="4" t="str">
        <f ca="1">IF($B286="","",CONCATENATE("Dotace bude použita na:","
",OFFSET(Zdroj!P$16,'k rozhodnutí'!$A285,0)))</f>
        <v/>
      </c>
      <c r="E288" s="289"/>
      <c r="F288" s="186" t="str">
        <f ca="1">IF($B286="","",OFFSET(Zdroj!V$16,'k rozhodnutí'!$A285,0))</f>
        <v/>
      </c>
      <c r="G288" s="88" t="str">
        <f ca="1">IF($B286="","",OFFSET(Zdroj!BM$16,'k rozhodnutí'!$A285,0))</f>
        <v/>
      </c>
      <c r="H288" s="290"/>
      <c r="I288" s="284"/>
      <c r="J288" s="284"/>
      <c r="K288" s="284"/>
      <c r="L288" s="282"/>
      <c r="M288" s="283"/>
      <c r="N288" s="284"/>
    </row>
    <row r="289" spans="1:14" s="2" customFormat="1" x14ac:dyDescent="0.25">
      <c r="A289" s="130"/>
      <c r="B289" s="288" t="str">
        <f ca="1">IF(OFFSET(Zdroj!$B$16,A288,0)&gt;0,OFFSET(Zdroj!$B$16,A288,0)+0,"")</f>
        <v/>
      </c>
      <c r="C289" s="51" t="str">
        <f ca="1">IF($B289="","",IF(Zdroj!$AQ$9="ano",CONCATENATE(OFFSET(Zdroj!C$16,'k rozhodnutí'!$A288,0),"
","Anonymizováno","
",OFFSET(Zdroj!E$16,'k rozhodnutí'!$A288,0),"
",OFFSET(Zdroj!F$16,'k rozhodnutí'!$A288,0)),CONCATENATE(OFFSET(Zdroj!C$16,'k rozhodnutí'!$A288,0),"
",OFFSET(Zdroj!D$16,'k rozhodnutí'!$A288,0),"
",OFFSET(Zdroj!E$16,'k rozhodnutí'!$A288,0),"
",OFFSET(Zdroj!F$16,'k rozhodnutí'!$A288,0))))</f>
        <v/>
      </c>
      <c r="D289" s="23" t="str">
        <f ca="1">IF($B289="","",OFFSET(Zdroj!N$16,'k rozhodnutí'!$A288,0))</f>
        <v/>
      </c>
      <c r="E289" s="289" t="str">
        <f ca="1">IF($B289="","",OFFSET(Zdroj!T$16,'k rozhodnutí'!$A288,0))</f>
        <v/>
      </c>
      <c r="F289" s="186" t="str">
        <f ca="1">IF($B289="","",OFFSET(Zdroj!U$16,'k rozhodnutí'!$A288,0))</f>
        <v/>
      </c>
      <c r="G289" s="291" t="str">
        <f ca="1">IF($B289="","",OFFSET(Zdroj!W$16,'k rozhodnutí'!$A288,0))</f>
        <v/>
      </c>
      <c r="H289" s="290" t="str">
        <f ca="1">IF($B289="","",OFFSET(Zdroj!Y$16,'k rozhodnutí'!$A288,0))</f>
        <v/>
      </c>
      <c r="I289" s="284" t="str">
        <f ca="1">IF($B289="","",OFFSET(Zdroj!BG$16,'k rozhodnutí'!$A288,0))</f>
        <v/>
      </c>
      <c r="J289" s="284" t="str" cm="1">
        <f t="array" aca="1" ref="J289" ca="1">IF($B289="","",SUM('k rozhodnutí detailní'!J289:J291+'k rozhodnutí detailní'!K289:K291))</f>
        <v/>
      </c>
      <c r="K289" s="284" t="str">
        <f ca="1">IF($B289="","",'k rozhodnutí detailní'!L290)</f>
        <v/>
      </c>
      <c r="L289" s="282" t="str">
        <f ca="1">IF($B289="","",'k rozhodnutí detailní'!M290)</f>
        <v/>
      </c>
      <c r="M289" s="283" t="str">
        <f ca="1">IF(B289="","",'k rozhodnutí detailní'!N289)</f>
        <v/>
      </c>
      <c r="N289" s="284" t="str">
        <f ca="1">IF($B289="","",OFFSET(Zdroj!Z$16,'k rozhodnutí'!$A288,0))</f>
        <v/>
      </c>
    </row>
    <row r="290" spans="1:14" s="2" customFormat="1" x14ac:dyDescent="0.25">
      <c r="A290" s="130"/>
      <c r="B290" s="288"/>
      <c r="C290" s="51" t="str">
        <f ca="1">IF($B289="","",IF(Zdroj!$AQ$9="ano",CONCATENATE("Okres:","
",OFFSET(Zdroj!BP$16,'k rozhodnutí'!$A288,0),"
","Právní forma","
",OFFSET(Zdroj!H$16,'k rozhodnutí'!$A288,0),"
",IF(OFFSET(Zdroj!I$16,'k rozhodnutí'!$A288,0)="","","IČO: "),OFFSET(Zdroj!I$16,'k rozhodnutí'!$A288,0),"
","B.Ú. ",IF(OFFSET(Zdroj!J$16,'k rozhodnutí'!$A288,0)="","","Anonymizováno")),CONCATENATE("Okres:","
",OFFSET(Zdroj!BP$16,'k rozhodnutí'!$A288,0),"
","Právní forma","
",OFFSET(Zdroj!H$16,'k rozhodnutí'!$A288,0),"
",IF(OFFSET(Zdroj!I$16,'k rozhodnutí'!$A288,0)="","","IČO: "),OFFSET(Zdroj!I$16,'k rozhodnutí'!$A288,0),"
","B.Ú. ",OFFSET(Zdroj!J$16,'k rozhodnutí'!$A288,0))))</f>
        <v/>
      </c>
      <c r="D290" s="4" t="str">
        <f ca="1">IF($B289="","",OFFSET(Zdroj!O$16,'k rozhodnutí'!$A288,0))</f>
        <v/>
      </c>
      <c r="E290" s="289"/>
      <c r="F290" s="187"/>
      <c r="G290" s="291"/>
      <c r="H290" s="290"/>
      <c r="I290" s="284"/>
      <c r="J290" s="284"/>
      <c r="K290" s="284"/>
      <c r="L290" s="282"/>
      <c r="M290" s="283"/>
      <c r="N290" s="284"/>
    </row>
    <row r="291" spans="1:14" s="2" customFormat="1" x14ac:dyDescent="0.25">
      <c r="A291" s="130">
        <f>ROW()/3-1</f>
        <v>96</v>
      </c>
      <c r="B291" s="288"/>
      <c r="C291" s="52" t="str">
        <f ca="1">IF($B289="","",IF(Zdroj!$AQ$9="ano",IF(OFFSET(Zdroj!M$16,'k rozhodnutí'!$A288,0)="","","Anonymizováno"),IF(OFFSET(Zdroj!M$16,'k rozhodnutí'!$A288,0)="","",OFFSET(Zdroj!M$16,'k rozhodnutí'!$A288,0))))</f>
        <v/>
      </c>
      <c r="D291" s="4" t="str">
        <f ca="1">IF($B289="","",CONCATENATE("Dotace bude použita na:","
",OFFSET(Zdroj!P$16,'k rozhodnutí'!$A288,0)))</f>
        <v/>
      </c>
      <c r="E291" s="289"/>
      <c r="F291" s="186" t="str">
        <f ca="1">IF($B289="","",OFFSET(Zdroj!V$16,'k rozhodnutí'!$A288,0))</f>
        <v/>
      </c>
      <c r="G291" s="88" t="str">
        <f ca="1">IF($B289="","",OFFSET(Zdroj!BM$16,'k rozhodnutí'!$A288,0))</f>
        <v/>
      </c>
      <c r="H291" s="290"/>
      <c r="I291" s="284"/>
      <c r="J291" s="284"/>
      <c r="K291" s="284"/>
      <c r="L291" s="282"/>
      <c r="M291" s="283"/>
      <c r="N291" s="284"/>
    </row>
    <row r="292" spans="1:14" s="2" customFormat="1" x14ac:dyDescent="0.25">
      <c r="A292" s="130"/>
      <c r="B292" s="288" t="str">
        <f ca="1">IF(OFFSET(Zdroj!$B$16,A291,0)&gt;0,OFFSET(Zdroj!$B$16,A291,0)+0,"")</f>
        <v/>
      </c>
      <c r="C292" s="51" t="str">
        <f ca="1">IF($B292="","",IF(Zdroj!$AQ$9="ano",CONCATENATE(OFFSET(Zdroj!C$16,'k rozhodnutí'!$A291,0),"
","Anonymizováno","
",OFFSET(Zdroj!E$16,'k rozhodnutí'!$A291,0),"
",OFFSET(Zdroj!F$16,'k rozhodnutí'!$A291,0)),CONCATENATE(OFFSET(Zdroj!C$16,'k rozhodnutí'!$A291,0),"
",OFFSET(Zdroj!D$16,'k rozhodnutí'!$A291,0),"
",OFFSET(Zdroj!E$16,'k rozhodnutí'!$A291,0),"
",OFFSET(Zdroj!F$16,'k rozhodnutí'!$A291,0))))</f>
        <v/>
      </c>
      <c r="D292" s="23" t="str">
        <f ca="1">IF($B292="","",OFFSET(Zdroj!N$16,'k rozhodnutí'!$A291,0))</f>
        <v/>
      </c>
      <c r="E292" s="289" t="str">
        <f ca="1">IF($B292="","",OFFSET(Zdroj!T$16,'k rozhodnutí'!$A291,0))</f>
        <v/>
      </c>
      <c r="F292" s="186" t="str">
        <f ca="1">IF($B292="","",OFFSET(Zdroj!U$16,'k rozhodnutí'!$A291,0))</f>
        <v/>
      </c>
      <c r="G292" s="291" t="str">
        <f ca="1">IF($B292="","",OFFSET(Zdroj!W$16,'k rozhodnutí'!$A291,0))</f>
        <v/>
      </c>
      <c r="H292" s="290" t="str">
        <f ca="1">IF($B292="","",OFFSET(Zdroj!Y$16,'k rozhodnutí'!$A291,0))</f>
        <v/>
      </c>
      <c r="I292" s="284" t="str">
        <f ca="1">IF($B292="","",OFFSET(Zdroj!BG$16,'k rozhodnutí'!$A291,0))</f>
        <v/>
      </c>
      <c r="J292" s="284" t="str" cm="1">
        <f t="array" aca="1" ref="J292" ca="1">IF($B292="","",SUM('k rozhodnutí detailní'!J292:J294+'k rozhodnutí detailní'!K292:K294))</f>
        <v/>
      </c>
      <c r="K292" s="284" t="str">
        <f ca="1">IF($B292="","",'k rozhodnutí detailní'!L293)</f>
        <v/>
      </c>
      <c r="L292" s="282" t="str">
        <f ca="1">IF($B292="","",'k rozhodnutí detailní'!M293)</f>
        <v/>
      </c>
      <c r="M292" s="283" t="str">
        <f ca="1">IF(B292="","",'k rozhodnutí detailní'!N292)</f>
        <v/>
      </c>
      <c r="N292" s="284" t="str">
        <f ca="1">IF($B292="","",OFFSET(Zdroj!Z$16,'k rozhodnutí'!$A291,0))</f>
        <v/>
      </c>
    </row>
    <row r="293" spans="1:14" s="2" customFormat="1" x14ac:dyDescent="0.25">
      <c r="A293" s="130"/>
      <c r="B293" s="288"/>
      <c r="C293" s="51" t="str">
        <f ca="1">IF($B292="","",IF(Zdroj!$AQ$9="ano",CONCATENATE("Okres:","
",OFFSET(Zdroj!BP$16,'k rozhodnutí'!$A291,0),"
","Právní forma","
",OFFSET(Zdroj!H$16,'k rozhodnutí'!$A291,0),"
",IF(OFFSET(Zdroj!I$16,'k rozhodnutí'!$A291,0)="","","IČO: "),OFFSET(Zdroj!I$16,'k rozhodnutí'!$A291,0),"
","B.Ú. ",IF(OFFSET(Zdroj!J$16,'k rozhodnutí'!$A291,0)="","","Anonymizováno")),CONCATENATE("Okres:","
",OFFSET(Zdroj!BP$16,'k rozhodnutí'!$A291,0),"
","Právní forma","
",OFFSET(Zdroj!H$16,'k rozhodnutí'!$A291,0),"
",IF(OFFSET(Zdroj!I$16,'k rozhodnutí'!$A291,0)="","","IČO: "),OFFSET(Zdroj!I$16,'k rozhodnutí'!$A291,0),"
","B.Ú. ",OFFSET(Zdroj!J$16,'k rozhodnutí'!$A291,0))))</f>
        <v/>
      </c>
      <c r="D293" s="4" t="str">
        <f ca="1">IF($B292="","",OFFSET(Zdroj!O$16,'k rozhodnutí'!$A291,0))</f>
        <v/>
      </c>
      <c r="E293" s="289"/>
      <c r="F293" s="187"/>
      <c r="G293" s="291"/>
      <c r="H293" s="290"/>
      <c r="I293" s="284"/>
      <c r="J293" s="284"/>
      <c r="K293" s="284"/>
      <c r="L293" s="282"/>
      <c r="M293" s="283"/>
      <c r="N293" s="284"/>
    </row>
    <row r="294" spans="1:14" s="2" customFormat="1" x14ac:dyDescent="0.25">
      <c r="A294" s="130">
        <f>ROW()/3-1</f>
        <v>97</v>
      </c>
      <c r="B294" s="288"/>
      <c r="C294" s="52" t="str">
        <f ca="1">IF($B292="","",IF(Zdroj!$AQ$9="ano",IF(OFFSET(Zdroj!M$16,'k rozhodnutí'!$A291,0)="","","Anonymizováno"),IF(OFFSET(Zdroj!M$16,'k rozhodnutí'!$A291,0)="","",OFFSET(Zdroj!M$16,'k rozhodnutí'!$A291,0))))</f>
        <v/>
      </c>
      <c r="D294" s="4" t="str">
        <f ca="1">IF($B292="","",CONCATENATE("Dotace bude použita na:","
",OFFSET(Zdroj!P$16,'k rozhodnutí'!$A291,0)))</f>
        <v/>
      </c>
      <c r="E294" s="289"/>
      <c r="F294" s="186" t="str">
        <f ca="1">IF($B292="","",OFFSET(Zdroj!V$16,'k rozhodnutí'!$A291,0))</f>
        <v/>
      </c>
      <c r="G294" s="88" t="str">
        <f ca="1">IF($B292="","",OFFSET(Zdroj!BM$16,'k rozhodnutí'!$A291,0))</f>
        <v/>
      </c>
      <c r="H294" s="290"/>
      <c r="I294" s="284"/>
      <c r="J294" s="284"/>
      <c r="K294" s="284"/>
      <c r="L294" s="282"/>
      <c r="M294" s="283"/>
      <c r="N294" s="284"/>
    </row>
    <row r="295" spans="1:14" s="2" customFormat="1" x14ac:dyDescent="0.25">
      <c r="A295" s="130"/>
      <c r="B295" s="288" t="str">
        <f ca="1">IF(OFFSET(Zdroj!$B$16,A294,0)&gt;0,OFFSET(Zdroj!$B$16,A294,0)+0,"")</f>
        <v/>
      </c>
      <c r="C295" s="51" t="str">
        <f ca="1">IF($B295="","",IF(Zdroj!$AQ$9="ano",CONCATENATE(OFFSET(Zdroj!C$16,'k rozhodnutí'!$A294,0),"
","Anonymizováno","
",OFFSET(Zdroj!E$16,'k rozhodnutí'!$A294,0),"
",OFFSET(Zdroj!F$16,'k rozhodnutí'!$A294,0)),CONCATENATE(OFFSET(Zdroj!C$16,'k rozhodnutí'!$A294,0),"
",OFFSET(Zdroj!D$16,'k rozhodnutí'!$A294,0),"
",OFFSET(Zdroj!E$16,'k rozhodnutí'!$A294,0),"
",OFFSET(Zdroj!F$16,'k rozhodnutí'!$A294,0))))</f>
        <v/>
      </c>
      <c r="D295" s="23" t="str">
        <f ca="1">IF($B295="","",OFFSET(Zdroj!N$16,'k rozhodnutí'!$A294,0))</f>
        <v/>
      </c>
      <c r="E295" s="289" t="str">
        <f ca="1">IF($B295="","",OFFSET(Zdroj!T$16,'k rozhodnutí'!$A294,0))</f>
        <v/>
      </c>
      <c r="F295" s="186" t="str">
        <f ca="1">IF($B295="","",OFFSET(Zdroj!U$16,'k rozhodnutí'!$A294,0))</f>
        <v/>
      </c>
      <c r="G295" s="291" t="str">
        <f ca="1">IF($B295="","",OFFSET(Zdroj!W$16,'k rozhodnutí'!$A294,0))</f>
        <v/>
      </c>
      <c r="H295" s="290" t="str">
        <f ca="1">IF($B295="","",OFFSET(Zdroj!Y$16,'k rozhodnutí'!$A294,0))</f>
        <v/>
      </c>
      <c r="I295" s="284" t="str">
        <f ca="1">IF($B295="","",OFFSET(Zdroj!BG$16,'k rozhodnutí'!$A294,0))</f>
        <v/>
      </c>
      <c r="J295" s="284" t="str" cm="1">
        <f t="array" aca="1" ref="J295" ca="1">IF($B295="","",SUM('k rozhodnutí detailní'!J295:J297+'k rozhodnutí detailní'!K295:K297))</f>
        <v/>
      </c>
      <c r="K295" s="284" t="str">
        <f ca="1">IF($B295="","",'k rozhodnutí detailní'!L296)</f>
        <v/>
      </c>
      <c r="L295" s="282" t="str">
        <f ca="1">IF($B295="","",'k rozhodnutí detailní'!M296)</f>
        <v/>
      </c>
      <c r="M295" s="283" t="str">
        <f ca="1">IF(B295="","",'k rozhodnutí detailní'!N295)</f>
        <v/>
      </c>
      <c r="N295" s="284" t="str">
        <f ca="1">IF($B295="","",OFFSET(Zdroj!Z$16,'k rozhodnutí'!$A294,0))</f>
        <v/>
      </c>
    </row>
    <row r="296" spans="1:14" s="2" customFormat="1" x14ac:dyDescent="0.25">
      <c r="A296" s="130"/>
      <c r="B296" s="288"/>
      <c r="C296" s="51" t="str">
        <f ca="1">IF($B295="","",IF(Zdroj!$AQ$9="ano",CONCATENATE("Okres:","
",OFFSET(Zdroj!BP$16,'k rozhodnutí'!$A294,0),"
","Právní forma","
",OFFSET(Zdroj!H$16,'k rozhodnutí'!$A294,0),"
",IF(OFFSET(Zdroj!I$16,'k rozhodnutí'!$A294,0)="","","IČO: "),OFFSET(Zdroj!I$16,'k rozhodnutí'!$A294,0),"
","B.Ú. ",IF(OFFSET(Zdroj!J$16,'k rozhodnutí'!$A294,0)="","","Anonymizováno")),CONCATENATE("Okres:","
",OFFSET(Zdroj!BP$16,'k rozhodnutí'!$A294,0),"
","Právní forma","
",OFFSET(Zdroj!H$16,'k rozhodnutí'!$A294,0),"
",IF(OFFSET(Zdroj!I$16,'k rozhodnutí'!$A294,0)="","","IČO: "),OFFSET(Zdroj!I$16,'k rozhodnutí'!$A294,0),"
","B.Ú. ",OFFSET(Zdroj!J$16,'k rozhodnutí'!$A294,0))))</f>
        <v/>
      </c>
      <c r="D296" s="4" t="str">
        <f ca="1">IF($B295="","",OFFSET(Zdroj!O$16,'k rozhodnutí'!$A294,0))</f>
        <v/>
      </c>
      <c r="E296" s="289"/>
      <c r="F296" s="187"/>
      <c r="G296" s="291"/>
      <c r="H296" s="290"/>
      <c r="I296" s="284"/>
      <c r="J296" s="284"/>
      <c r="K296" s="284"/>
      <c r="L296" s="282"/>
      <c r="M296" s="283"/>
      <c r="N296" s="284"/>
    </row>
    <row r="297" spans="1:14" s="2" customFormat="1" x14ac:dyDescent="0.25">
      <c r="A297" s="130">
        <f>ROW()/3-1</f>
        <v>98</v>
      </c>
      <c r="B297" s="288"/>
      <c r="C297" s="52" t="str">
        <f ca="1">IF($B295="","",IF(Zdroj!$AQ$9="ano",IF(OFFSET(Zdroj!M$16,'k rozhodnutí'!$A294,0)="","","Anonymizováno"),IF(OFFSET(Zdroj!M$16,'k rozhodnutí'!$A294,0)="","",OFFSET(Zdroj!M$16,'k rozhodnutí'!$A294,0))))</f>
        <v/>
      </c>
      <c r="D297" s="4" t="str">
        <f ca="1">IF($B295="","",CONCATENATE("Dotace bude použita na:","
",OFFSET(Zdroj!P$16,'k rozhodnutí'!$A294,0)))</f>
        <v/>
      </c>
      <c r="E297" s="289"/>
      <c r="F297" s="186" t="str">
        <f ca="1">IF($B295="","",OFFSET(Zdroj!V$16,'k rozhodnutí'!$A294,0))</f>
        <v/>
      </c>
      <c r="G297" s="88" t="str">
        <f ca="1">IF($B295="","",OFFSET(Zdroj!BM$16,'k rozhodnutí'!$A294,0))</f>
        <v/>
      </c>
      <c r="H297" s="290"/>
      <c r="I297" s="284"/>
      <c r="J297" s="284"/>
      <c r="K297" s="284"/>
      <c r="L297" s="282"/>
      <c r="M297" s="283"/>
      <c r="N297" s="284"/>
    </row>
    <row r="298" spans="1:14" s="2" customFormat="1" x14ac:dyDescent="0.25">
      <c r="A298" s="130"/>
      <c r="B298" s="288" t="str">
        <f ca="1">IF(OFFSET(Zdroj!$B$16,A297,0)&gt;0,OFFSET(Zdroj!$B$16,A297,0)+0,"")</f>
        <v/>
      </c>
      <c r="C298" s="51" t="str">
        <f ca="1">IF($B298="","",IF(Zdroj!$AQ$9="ano",CONCATENATE(OFFSET(Zdroj!C$16,'k rozhodnutí'!$A297,0),"
","Anonymizováno","
",OFFSET(Zdroj!E$16,'k rozhodnutí'!$A297,0),"
",OFFSET(Zdroj!F$16,'k rozhodnutí'!$A297,0)),CONCATENATE(OFFSET(Zdroj!C$16,'k rozhodnutí'!$A297,0),"
",OFFSET(Zdroj!D$16,'k rozhodnutí'!$A297,0),"
",OFFSET(Zdroj!E$16,'k rozhodnutí'!$A297,0),"
",OFFSET(Zdroj!F$16,'k rozhodnutí'!$A297,0))))</f>
        <v/>
      </c>
      <c r="D298" s="23" t="str">
        <f ca="1">IF($B298="","",OFFSET(Zdroj!N$16,'k rozhodnutí'!$A297,0))</f>
        <v/>
      </c>
      <c r="E298" s="289" t="str">
        <f ca="1">IF($B298="","",OFFSET(Zdroj!T$16,'k rozhodnutí'!$A297,0))</f>
        <v/>
      </c>
      <c r="F298" s="186" t="str">
        <f ca="1">IF($B298="","",OFFSET(Zdroj!U$16,'k rozhodnutí'!$A297,0))</f>
        <v/>
      </c>
      <c r="G298" s="291" t="str">
        <f ca="1">IF($B298="","",OFFSET(Zdroj!W$16,'k rozhodnutí'!$A297,0))</f>
        <v/>
      </c>
      <c r="H298" s="290" t="str">
        <f ca="1">IF($B298="","",OFFSET(Zdroj!Y$16,'k rozhodnutí'!$A297,0))</f>
        <v/>
      </c>
      <c r="I298" s="284" t="str">
        <f ca="1">IF($B298="","",OFFSET(Zdroj!BG$16,'k rozhodnutí'!$A297,0))</f>
        <v/>
      </c>
      <c r="J298" s="284" t="str" cm="1">
        <f t="array" aca="1" ref="J298" ca="1">IF($B298="","",SUM('k rozhodnutí detailní'!J298:J300+'k rozhodnutí detailní'!K298:K300))</f>
        <v/>
      </c>
      <c r="K298" s="284" t="str">
        <f ca="1">IF($B298="","",'k rozhodnutí detailní'!L299)</f>
        <v/>
      </c>
      <c r="L298" s="282" t="str">
        <f ca="1">IF($B298="","",'k rozhodnutí detailní'!M299)</f>
        <v/>
      </c>
      <c r="M298" s="283" t="str">
        <f ca="1">IF(B298="","",'k rozhodnutí detailní'!N298)</f>
        <v/>
      </c>
      <c r="N298" s="284" t="str">
        <f ca="1">IF($B298="","",OFFSET(Zdroj!Z$16,'k rozhodnutí'!$A297,0))</f>
        <v/>
      </c>
    </row>
    <row r="299" spans="1:14" s="2" customFormat="1" x14ac:dyDescent="0.25">
      <c r="A299" s="130"/>
      <c r="B299" s="288"/>
      <c r="C299" s="51" t="str">
        <f ca="1">IF($B298="","",IF(Zdroj!$AQ$9="ano",CONCATENATE("Okres:","
",OFFSET(Zdroj!BP$16,'k rozhodnutí'!$A297,0),"
","Právní forma","
",OFFSET(Zdroj!H$16,'k rozhodnutí'!$A297,0),"
",IF(OFFSET(Zdroj!I$16,'k rozhodnutí'!$A297,0)="","","IČO: "),OFFSET(Zdroj!I$16,'k rozhodnutí'!$A297,0),"
","B.Ú. ",IF(OFFSET(Zdroj!J$16,'k rozhodnutí'!$A297,0)="","","Anonymizováno")),CONCATENATE("Okres:","
",OFFSET(Zdroj!BP$16,'k rozhodnutí'!$A297,0),"
","Právní forma","
",OFFSET(Zdroj!H$16,'k rozhodnutí'!$A297,0),"
",IF(OFFSET(Zdroj!I$16,'k rozhodnutí'!$A297,0)="","","IČO: "),OFFSET(Zdroj!I$16,'k rozhodnutí'!$A297,0),"
","B.Ú. ",OFFSET(Zdroj!J$16,'k rozhodnutí'!$A297,0))))</f>
        <v/>
      </c>
      <c r="D299" s="4" t="str">
        <f ca="1">IF($B298="","",OFFSET(Zdroj!O$16,'k rozhodnutí'!$A297,0))</f>
        <v/>
      </c>
      <c r="E299" s="289"/>
      <c r="F299" s="187"/>
      <c r="G299" s="291"/>
      <c r="H299" s="290"/>
      <c r="I299" s="284"/>
      <c r="J299" s="284"/>
      <c r="K299" s="284"/>
      <c r="L299" s="282"/>
      <c r="M299" s="283"/>
      <c r="N299" s="284"/>
    </row>
    <row r="300" spans="1:14" s="2" customFormat="1" x14ac:dyDescent="0.25">
      <c r="A300" s="130">
        <f>ROW()/3-1</f>
        <v>99</v>
      </c>
      <c r="B300" s="288"/>
      <c r="C300" s="52" t="str">
        <f ca="1">IF($B298="","",IF(Zdroj!$AQ$9="ano",IF(OFFSET(Zdroj!M$16,'k rozhodnutí'!$A297,0)="","","Anonymizováno"),IF(OFFSET(Zdroj!M$16,'k rozhodnutí'!$A297,0)="","",OFFSET(Zdroj!M$16,'k rozhodnutí'!$A297,0))))</f>
        <v/>
      </c>
      <c r="D300" s="4" t="str">
        <f ca="1">IF($B298="","",CONCATENATE("Dotace bude použita na:","
",OFFSET(Zdroj!P$16,'k rozhodnutí'!$A297,0)))</f>
        <v/>
      </c>
      <c r="E300" s="289"/>
      <c r="F300" s="186" t="str">
        <f ca="1">IF($B298="","",OFFSET(Zdroj!V$16,'k rozhodnutí'!$A297,0))</f>
        <v/>
      </c>
      <c r="G300" s="88" t="str">
        <f ca="1">IF($B298="","",OFFSET(Zdroj!BM$16,'k rozhodnutí'!$A297,0))</f>
        <v/>
      </c>
      <c r="H300" s="290"/>
      <c r="I300" s="284"/>
      <c r="J300" s="284"/>
      <c r="K300" s="284"/>
      <c r="L300" s="282"/>
      <c r="M300" s="283"/>
      <c r="N300" s="284"/>
    </row>
    <row r="301" spans="1:14" s="2" customFormat="1" x14ac:dyDescent="0.25">
      <c r="A301" s="130"/>
      <c r="B301" s="288" t="str">
        <f ca="1">IF(OFFSET(Zdroj!$B$16,A300,0)&gt;0,OFFSET(Zdroj!$B$16,A300,0)+0,"")</f>
        <v/>
      </c>
      <c r="C301" s="51" t="str">
        <f ca="1">IF($B301="","",IF(Zdroj!$AQ$9="ano",CONCATENATE(OFFSET(Zdroj!C$16,'k rozhodnutí'!$A300,0),"
","Anonymizováno","
",OFFSET(Zdroj!E$16,'k rozhodnutí'!$A300,0),"
",OFFSET(Zdroj!F$16,'k rozhodnutí'!$A300,0)),CONCATENATE(OFFSET(Zdroj!C$16,'k rozhodnutí'!$A300,0),"
",OFFSET(Zdroj!D$16,'k rozhodnutí'!$A300,0),"
",OFFSET(Zdroj!E$16,'k rozhodnutí'!$A300,0),"
",OFFSET(Zdroj!F$16,'k rozhodnutí'!$A300,0))))</f>
        <v/>
      </c>
      <c r="D301" s="23" t="str">
        <f ca="1">IF($B301="","",OFFSET(Zdroj!N$16,'k rozhodnutí'!$A300,0))</f>
        <v/>
      </c>
      <c r="E301" s="289" t="str">
        <f ca="1">IF($B301="","",OFFSET(Zdroj!T$16,'k rozhodnutí'!$A300,0))</f>
        <v/>
      </c>
      <c r="F301" s="186" t="str">
        <f ca="1">IF($B301="","",OFFSET(Zdroj!U$16,'k rozhodnutí'!$A300,0))</f>
        <v/>
      </c>
      <c r="G301" s="291" t="str">
        <f ca="1">IF($B301="","",OFFSET(Zdroj!W$16,'k rozhodnutí'!$A300,0))</f>
        <v/>
      </c>
      <c r="H301" s="290" t="str">
        <f ca="1">IF($B301="","",OFFSET(Zdroj!Y$16,'k rozhodnutí'!$A300,0))</f>
        <v/>
      </c>
      <c r="I301" s="284" t="str">
        <f ca="1">IF($B301="","",OFFSET(Zdroj!BG$16,'k rozhodnutí'!$A300,0))</f>
        <v/>
      </c>
      <c r="J301" s="284" t="str" cm="1">
        <f t="array" aca="1" ref="J301" ca="1">IF($B301="","",SUM('k rozhodnutí detailní'!J301:J303+'k rozhodnutí detailní'!K301:K303))</f>
        <v/>
      </c>
      <c r="K301" s="284" t="str">
        <f ca="1">IF($B301="","",'k rozhodnutí detailní'!L302)</f>
        <v/>
      </c>
      <c r="L301" s="282" t="str">
        <f ca="1">IF($B301="","",'k rozhodnutí detailní'!M302)</f>
        <v/>
      </c>
      <c r="M301" s="283" t="str">
        <f ca="1">IF(B301="","",'k rozhodnutí detailní'!N301)</f>
        <v/>
      </c>
      <c r="N301" s="284" t="str">
        <f ca="1">IF($B301="","",OFFSET(Zdroj!Z$16,'k rozhodnutí'!$A300,0))</f>
        <v/>
      </c>
    </row>
    <row r="302" spans="1:14" s="2" customFormat="1" x14ac:dyDescent="0.25">
      <c r="A302" s="130"/>
      <c r="B302" s="288"/>
      <c r="C302" s="51" t="str">
        <f ca="1">IF($B301="","",IF(Zdroj!$AQ$9="ano",CONCATENATE("Okres:","
",OFFSET(Zdroj!BP$16,'k rozhodnutí'!$A300,0),"
","Právní forma","
",OFFSET(Zdroj!H$16,'k rozhodnutí'!$A300,0),"
",IF(OFFSET(Zdroj!I$16,'k rozhodnutí'!$A300,0)="","","IČO: "),OFFSET(Zdroj!I$16,'k rozhodnutí'!$A300,0),"
","B.Ú. ",IF(OFFSET(Zdroj!J$16,'k rozhodnutí'!$A300,0)="","","Anonymizováno")),CONCATENATE("Okres:","
",OFFSET(Zdroj!BP$16,'k rozhodnutí'!$A300,0),"
","Právní forma","
",OFFSET(Zdroj!H$16,'k rozhodnutí'!$A300,0),"
",IF(OFFSET(Zdroj!I$16,'k rozhodnutí'!$A300,0)="","","IČO: "),OFFSET(Zdroj!I$16,'k rozhodnutí'!$A300,0),"
","B.Ú. ",OFFSET(Zdroj!J$16,'k rozhodnutí'!$A300,0))))</f>
        <v/>
      </c>
      <c r="D302" s="4" t="str">
        <f ca="1">IF($B301="","",OFFSET(Zdroj!O$16,'k rozhodnutí'!$A300,0))</f>
        <v/>
      </c>
      <c r="E302" s="289"/>
      <c r="F302" s="187"/>
      <c r="G302" s="291"/>
      <c r="H302" s="290"/>
      <c r="I302" s="284"/>
      <c r="J302" s="284"/>
      <c r="K302" s="284"/>
      <c r="L302" s="282"/>
      <c r="M302" s="283"/>
      <c r="N302" s="284"/>
    </row>
    <row r="303" spans="1:14" s="2" customFormat="1" x14ac:dyDescent="0.25">
      <c r="A303" s="130">
        <f>ROW()/3-1</f>
        <v>100</v>
      </c>
      <c r="B303" s="288"/>
      <c r="C303" s="52" t="str">
        <f ca="1">IF($B301="","",IF(Zdroj!$AQ$9="ano",IF(OFFSET(Zdroj!M$16,'k rozhodnutí'!$A300,0)="","","Anonymizováno"),IF(OFFSET(Zdroj!M$16,'k rozhodnutí'!$A300,0)="","",OFFSET(Zdroj!M$16,'k rozhodnutí'!$A300,0))))</f>
        <v/>
      </c>
      <c r="D303" s="4" t="str">
        <f ca="1">IF($B301="","",CONCATENATE("Dotace bude použita na:","
",OFFSET(Zdroj!P$16,'k rozhodnutí'!$A300,0)))</f>
        <v/>
      </c>
      <c r="E303" s="289"/>
      <c r="F303" s="186" t="str">
        <f ca="1">IF($B301="","",OFFSET(Zdroj!V$16,'k rozhodnutí'!$A300,0))</f>
        <v/>
      </c>
      <c r="G303" s="88" t="str">
        <f ca="1">IF($B301="","",OFFSET(Zdroj!BM$16,'k rozhodnutí'!$A300,0))</f>
        <v/>
      </c>
      <c r="H303" s="290"/>
      <c r="I303" s="284"/>
      <c r="J303" s="284"/>
      <c r="K303" s="284"/>
      <c r="L303" s="282"/>
      <c r="M303" s="283"/>
      <c r="N303" s="284"/>
    </row>
    <row r="304" spans="1:14" s="2" customFormat="1" x14ac:dyDescent="0.25">
      <c r="A304" s="130"/>
      <c r="B304" s="288" t="str">
        <f ca="1">IF(OFFSET(Zdroj!$B$16,A303,0)&gt;0,OFFSET(Zdroj!$B$16,A303,0)+0,"")</f>
        <v/>
      </c>
      <c r="C304" s="51" t="str">
        <f ca="1">IF($B304="","",IF(Zdroj!$AQ$9="ano",CONCATENATE(OFFSET(Zdroj!C$16,'k rozhodnutí'!$A303,0),"
","Anonymizováno","
",OFFSET(Zdroj!E$16,'k rozhodnutí'!$A303,0),"
",OFFSET(Zdroj!F$16,'k rozhodnutí'!$A303,0)),CONCATENATE(OFFSET(Zdroj!C$16,'k rozhodnutí'!$A303,0),"
",OFFSET(Zdroj!D$16,'k rozhodnutí'!$A303,0),"
",OFFSET(Zdroj!E$16,'k rozhodnutí'!$A303,0),"
",OFFSET(Zdroj!F$16,'k rozhodnutí'!$A303,0))))</f>
        <v/>
      </c>
      <c r="D304" s="23" t="str">
        <f ca="1">IF($B304="","",OFFSET(Zdroj!N$16,'k rozhodnutí'!$A303,0))</f>
        <v/>
      </c>
      <c r="E304" s="289" t="str">
        <f ca="1">IF($B304="","",OFFSET(Zdroj!T$16,'k rozhodnutí'!$A303,0))</f>
        <v/>
      </c>
      <c r="F304" s="186" t="str">
        <f ca="1">IF($B304="","",OFFSET(Zdroj!U$16,'k rozhodnutí'!$A303,0))</f>
        <v/>
      </c>
      <c r="G304" s="291" t="str">
        <f ca="1">IF($B304="","",OFFSET(Zdroj!W$16,'k rozhodnutí'!$A303,0))</f>
        <v/>
      </c>
      <c r="H304" s="290" t="str">
        <f ca="1">IF($B304="","",OFFSET(Zdroj!Y$16,'k rozhodnutí'!$A303,0))</f>
        <v/>
      </c>
      <c r="I304" s="284" t="str">
        <f ca="1">IF($B304="","",OFFSET(Zdroj!BG$16,'k rozhodnutí'!$A303,0))</f>
        <v/>
      </c>
      <c r="J304" s="284" t="str" cm="1">
        <f t="array" aca="1" ref="J304" ca="1">IF($B304="","",SUM('k rozhodnutí detailní'!J304:J306+'k rozhodnutí detailní'!K304:K306))</f>
        <v/>
      </c>
      <c r="K304" s="284" t="str">
        <f ca="1">IF($B304="","",'k rozhodnutí detailní'!L305)</f>
        <v/>
      </c>
      <c r="L304" s="282" t="str">
        <f ca="1">IF($B304="","",'k rozhodnutí detailní'!M305)</f>
        <v/>
      </c>
      <c r="M304" s="283" t="str">
        <f ca="1">IF(B304="","",'k rozhodnutí detailní'!N304)</f>
        <v/>
      </c>
      <c r="N304" s="284" t="str">
        <f ca="1">IF($B304="","",OFFSET(Zdroj!Z$16,'k rozhodnutí'!$A303,0))</f>
        <v/>
      </c>
    </row>
    <row r="305" spans="1:14" s="2" customFormat="1" x14ac:dyDescent="0.25">
      <c r="A305" s="130"/>
      <c r="B305" s="288"/>
      <c r="C305" s="51" t="str">
        <f ca="1">IF($B304="","",IF(Zdroj!$AQ$9="ano",CONCATENATE("Okres:","
",OFFSET(Zdroj!BP$16,'k rozhodnutí'!$A303,0),"
","Právní forma","
",OFFSET(Zdroj!H$16,'k rozhodnutí'!$A303,0),"
",IF(OFFSET(Zdroj!I$16,'k rozhodnutí'!$A303,0)="","","IČO: "),OFFSET(Zdroj!I$16,'k rozhodnutí'!$A303,0),"
","B.Ú. ",IF(OFFSET(Zdroj!J$16,'k rozhodnutí'!$A303,0)="","","Anonymizováno")),CONCATENATE("Okres:","
",OFFSET(Zdroj!BP$16,'k rozhodnutí'!$A303,0),"
","Právní forma","
",OFFSET(Zdroj!H$16,'k rozhodnutí'!$A303,0),"
",IF(OFFSET(Zdroj!I$16,'k rozhodnutí'!$A303,0)="","","IČO: "),OFFSET(Zdroj!I$16,'k rozhodnutí'!$A303,0),"
","B.Ú. ",OFFSET(Zdroj!J$16,'k rozhodnutí'!$A303,0))))</f>
        <v/>
      </c>
      <c r="D305" s="4" t="str">
        <f ca="1">IF($B304="","",OFFSET(Zdroj!O$16,'k rozhodnutí'!$A303,0))</f>
        <v/>
      </c>
      <c r="E305" s="289"/>
      <c r="F305" s="187"/>
      <c r="G305" s="291"/>
      <c r="H305" s="290"/>
      <c r="I305" s="284"/>
      <c r="J305" s="284"/>
      <c r="K305" s="284"/>
      <c r="L305" s="282"/>
      <c r="M305" s="283"/>
      <c r="N305" s="284"/>
    </row>
    <row r="306" spans="1:14" s="2" customFormat="1" x14ac:dyDescent="0.25">
      <c r="A306" s="130">
        <f>ROW()/3-1</f>
        <v>101</v>
      </c>
      <c r="B306" s="288"/>
      <c r="C306" s="52" t="str">
        <f ca="1">IF($B304="","",IF(Zdroj!$AQ$9="ano",IF(OFFSET(Zdroj!M$16,'k rozhodnutí'!$A303,0)="","","Anonymizováno"),IF(OFFSET(Zdroj!M$16,'k rozhodnutí'!$A303,0)="","",OFFSET(Zdroj!M$16,'k rozhodnutí'!$A303,0))))</f>
        <v/>
      </c>
      <c r="D306" s="4" t="str">
        <f ca="1">IF($B304="","",CONCATENATE("Dotace bude použita na:","
",OFFSET(Zdroj!P$16,'k rozhodnutí'!$A303,0)))</f>
        <v/>
      </c>
      <c r="E306" s="289"/>
      <c r="F306" s="186" t="str">
        <f ca="1">IF($B304="","",OFFSET(Zdroj!V$16,'k rozhodnutí'!$A303,0))</f>
        <v/>
      </c>
      <c r="G306" s="88" t="str">
        <f ca="1">IF($B304="","",OFFSET(Zdroj!BM$16,'k rozhodnutí'!$A303,0))</f>
        <v/>
      </c>
      <c r="H306" s="290"/>
      <c r="I306" s="284"/>
      <c r="J306" s="284"/>
      <c r="K306" s="284"/>
      <c r="L306" s="282"/>
      <c r="M306" s="283"/>
      <c r="N306" s="284"/>
    </row>
    <row r="307" spans="1:14" s="2" customFormat="1" x14ac:dyDescent="0.25">
      <c r="A307" s="130"/>
      <c r="B307" s="288" t="str">
        <f ca="1">IF(OFFSET(Zdroj!$B$16,A306,0)&gt;0,OFFSET(Zdroj!$B$16,A306,0)+0,"")</f>
        <v/>
      </c>
      <c r="C307" s="51" t="str">
        <f ca="1">IF($B307="","",IF(Zdroj!$AQ$9="ano",CONCATENATE(OFFSET(Zdroj!C$16,'k rozhodnutí'!$A306,0),"
","Anonymizováno","
",OFFSET(Zdroj!E$16,'k rozhodnutí'!$A306,0),"
",OFFSET(Zdroj!F$16,'k rozhodnutí'!$A306,0)),CONCATENATE(OFFSET(Zdroj!C$16,'k rozhodnutí'!$A306,0),"
",OFFSET(Zdroj!D$16,'k rozhodnutí'!$A306,0),"
",OFFSET(Zdroj!E$16,'k rozhodnutí'!$A306,0),"
",OFFSET(Zdroj!F$16,'k rozhodnutí'!$A306,0))))</f>
        <v/>
      </c>
      <c r="D307" s="23" t="str">
        <f ca="1">IF($B307="","",OFFSET(Zdroj!N$16,'k rozhodnutí'!$A306,0))</f>
        <v/>
      </c>
      <c r="E307" s="289" t="str">
        <f ca="1">IF($B307="","",OFFSET(Zdroj!T$16,'k rozhodnutí'!$A306,0))</f>
        <v/>
      </c>
      <c r="F307" s="186" t="str">
        <f ca="1">IF($B307="","",OFFSET(Zdroj!U$16,'k rozhodnutí'!$A306,0))</f>
        <v/>
      </c>
      <c r="G307" s="291" t="str">
        <f ca="1">IF($B307="","",OFFSET(Zdroj!W$16,'k rozhodnutí'!$A306,0))</f>
        <v/>
      </c>
      <c r="H307" s="290" t="str">
        <f ca="1">IF($B307="","",OFFSET(Zdroj!Y$16,'k rozhodnutí'!$A306,0))</f>
        <v/>
      </c>
      <c r="I307" s="284" t="str">
        <f ca="1">IF($B307="","",OFFSET(Zdroj!BG$16,'k rozhodnutí'!$A306,0))</f>
        <v/>
      </c>
      <c r="J307" s="284" t="str" cm="1">
        <f t="array" aca="1" ref="J307" ca="1">IF($B307="","",SUM('k rozhodnutí detailní'!J307:J309+'k rozhodnutí detailní'!K307:K309))</f>
        <v/>
      </c>
      <c r="K307" s="284" t="str">
        <f ca="1">IF($B307="","",'k rozhodnutí detailní'!L308)</f>
        <v/>
      </c>
      <c r="L307" s="282" t="str">
        <f ca="1">IF($B307="","",'k rozhodnutí detailní'!M308)</f>
        <v/>
      </c>
      <c r="M307" s="283" t="str">
        <f ca="1">IF(B307="","",'k rozhodnutí detailní'!N307)</f>
        <v/>
      </c>
      <c r="N307" s="284" t="str">
        <f ca="1">IF($B307="","",OFFSET(Zdroj!Z$16,'k rozhodnutí'!$A306,0))</f>
        <v/>
      </c>
    </row>
    <row r="308" spans="1:14" s="2" customFormat="1" x14ac:dyDescent="0.25">
      <c r="A308" s="130"/>
      <c r="B308" s="288"/>
      <c r="C308" s="51" t="str">
        <f ca="1">IF($B307="","",IF(Zdroj!$AQ$9="ano",CONCATENATE("Okres:","
",OFFSET(Zdroj!BP$16,'k rozhodnutí'!$A306,0),"
","Právní forma","
",OFFSET(Zdroj!H$16,'k rozhodnutí'!$A306,0),"
",IF(OFFSET(Zdroj!I$16,'k rozhodnutí'!$A306,0)="","","IČO: "),OFFSET(Zdroj!I$16,'k rozhodnutí'!$A306,0),"
","B.Ú. ",IF(OFFSET(Zdroj!J$16,'k rozhodnutí'!$A306,0)="","","Anonymizováno")),CONCATENATE("Okres:","
",OFFSET(Zdroj!BP$16,'k rozhodnutí'!$A306,0),"
","Právní forma","
",OFFSET(Zdroj!H$16,'k rozhodnutí'!$A306,0),"
",IF(OFFSET(Zdroj!I$16,'k rozhodnutí'!$A306,0)="","","IČO: "),OFFSET(Zdroj!I$16,'k rozhodnutí'!$A306,0),"
","B.Ú. ",OFFSET(Zdroj!J$16,'k rozhodnutí'!$A306,0))))</f>
        <v/>
      </c>
      <c r="D308" s="4" t="str">
        <f ca="1">IF($B307="","",OFFSET(Zdroj!O$16,'k rozhodnutí'!$A306,0))</f>
        <v/>
      </c>
      <c r="E308" s="289"/>
      <c r="F308" s="187"/>
      <c r="G308" s="291"/>
      <c r="H308" s="290"/>
      <c r="I308" s="284"/>
      <c r="J308" s="284"/>
      <c r="K308" s="284"/>
      <c r="L308" s="282"/>
      <c r="M308" s="283"/>
      <c r="N308" s="284"/>
    </row>
    <row r="309" spans="1:14" s="2" customFormat="1" x14ac:dyDescent="0.25">
      <c r="A309" s="130">
        <f>ROW()/3-1</f>
        <v>102</v>
      </c>
      <c r="B309" s="288"/>
      <c r="C309" s="52" t="str">
        <f ca="1">IF($B307="","",IF(Zdroj!$AQ$9="ano",IF(OFFSET(Zdroj!M$16,'k rozhodnutí'!$A306,0)="","","Anonymizováno"),IF(OFFSET(Zdroj!M$16,'k rozhodnutí'!$A306,0)="","",OFFSET(Zdroj!M$16,'k rozhodnutí'!$A306,0))))</f>
        <v/>
      </c>
      <c r="D309" s="4" t="str">
        <f ca="1">IF($B307="","",CONCATENATE("Dotace bude použita na:","
",OFFSET(Zdroj!P$16,'k rozhodnutí'!$A306,0)))</f>
        <v/>
      </c>
      <c r="E309" s="289"/>
      <c r="F309" s="186" t="str">
        <f ca="1">IF($B307="","",OFFSET(Zdroj!V$16,'k rozhodnutí'!$A306,0))</f>
        <v/>
      </c>
      <c r="G309" s="88" t="str">
        <f ca="1">IF($B307="","",OFFSET(Zdroj!BM$16,'k rozhodnutí'!$A306,0))</f>
        <v/>
      </c>
      <c r="H309" s="290"/>
      <c r="I309" s="284"/>
      <c r="J309" s="284"/>
      <c r="K309" s="284"/>
      <c r="L309" s="282"/>
      <c r="M309" s="283"/>
      <c r="N309" s="284"/>
    </row>
    <row r="310" spans="1:14" s="2" customFormat="1" x14ac:dyDescent="0.25">
      <c r="A310" s="130"/>
      <c r="B310" s="288" t="str">
        <f ca="1">IF(OFFSET(Zdroj!$B$16,A309,0)&gt;0,OFFSET(Zdroj!$B$16,A309,0)+0,"")</f>
        <v/>
      </c>
      <c r="C310" s="51" t="str">
        <f ca="1">IF($B310="","",IF(Zdroj!$AQ$9="ano",CONCATENATE(OFFSET(Zdroj!C$16,'k rozhodnutí'!$A309,0),"
","Anonymizováno","
",OFFSET(Zdroj!E$16,'k rozhodnutí'!$A309,0),"
",OFFSET(Zdroj!F$16,'k rozhodnutí'!$A309,0)),CONCATENATE(OFFSET(Zdroj!C$16,'k rozhodnutí'!$A309,0),"
",OFFSET(Zdroj!D$16,'k rozhodnutí'!$A309,0),"
",OFFSET(Zdroj!E$16,'k rozhodnutí'!$A309,0),"
",OFFSET(Zdroj!F$16,'k rozhodnutí'!$A309,0))))</f>
        <v/>
      </c>
      <c r="D310" s="23" t="str">
        <f ca="1">IF($B310="","",OFFSET(Zdroj!N$16,'k rozhodnutí'!$A309,0))</f>
        <v/>
      </c>
      <c r="E310" s="289" t="str">
        <f ca="1">IF($B310="","",OFFSET(Zdroj!T$16,'k rozhodnutí'!$A309,0))</f>
        <v/>
      </c>
      <c r="F310" s="186" t="str">
        <f ca="1">IF($B310="","",OFFSET(Zdroj!U$16,'k rozhodnutí'!$A309,0))</f>
        <v/>
      </c>
      <c r="G310" s="291" t="str">
        <f ca="1">IF($B310="","",OFFSET(Zdroj!W$16,'k rozhodnutí'!$A309,0))</f>
        <v/>
      </c>
      <c r="H310" s="290" t="str">
        <f ca="1">IF($B310="","",OFFSET(Zdroj!Y$16,'k rozhodnutí'!$A309,0))</f>
        <v/>
      </c>
      <c r="I310" s="284" t="str">
        <f ca="1">IF($B310="","",OFFSET(Zdroj!BG$16,'k rozhodnutí'!$A309,0))</f>
        <v/>
      </c>
      <c r="J310" s="284" t="str" cm="1">
        <f t="array" aca="1" ref="J310" ca="1">IF($B310="","",SUM('k rozhodnutí detailní'!J310:J312+'k rozhodnutí detailní'!K310:K312))</f>
        <v/>
      </c>
      <c r="K310" s="284" t="str">
        <f ca="1">IF($B310="","",'k rozhodnutí detailní'!L311)</f>
        <v/>
      </c>
      <c r="L310" s="282" t="str">
        <f ca="1">IF($B310="","",'k rozhodnutí detailní'!M311)</f>
        <v/>
      </c>
      <c r="M310" s="283" t="str">
        <f ca="1">IF(B310="","",'k rozhodnutí detailní'!N310)</f>
        <v/>
      </c>
      <c r="N310" s="284" t="str">
        <f ca="1">IF($B310="","",OFFSET(Zdroj!Z$16,'k rozhodnutí'!$A309,0))</f>
        <v/>
      </c>
    </row>
    <row r="311" spans="1:14" s="2" customFormat="1" x14ac:dyDescent="0.25">
      <c r="A311" s="130"/>
      <c r="B311" s="288"/>
      <c r="C311" s="51" t="str">
        <f ca="1">IF($B310="","",IF(Zdroj!$AQ$9="ano",CONCATENATE("Okres:","
",OFFSET(Zdroj!BP$16,'k rozhodnutí'!$A309,0),"
","Právní forma","
",OFFSET(Zdroj!H$16,'k rozhodnutí'!$A309,0),"
",IF(OFFSET(Zdroj!I$16,'k rozhodnutí'!$A309,0)="","","IČO: "),OFFSET(Zdroj!I$16,'k rozhodnutí'!$A309,0),"
","B.Ú. ",IF(OFFSET(Zdroj!J$16,'k rozhodnutí'!$A309,0)="","","Anonymizováno")),CONCATENATE("Okres:","
",OFFSET(Zdroj!BP$16,'k rozhodnutí'!$A309,0),"
","Právní forma","
",OFFSET(Zdroj!H$16,'k rozhodnutí'!$A309,0),"
",IF(OFFSET(Zdroj!I$16,'k rozhodnutí'!$A309,0)="","","IČO: "),OFFSET(Zdroj!I$16,'k rozhodnutí'!$A309,0),"
","B.Ú. ",OFFSET(Zdroj!J$16,'k rozhodnutí'!$A309,0))))</f>
        <v/>
      </c>
      <c r="D311" s="4" t="str">
        <f ca="1">IF($B310="","",OFFSET(Zdroj!O$16,'k rozhodnutí'!$A309,0))</f>
        <v/>
      </c>
      <c r="E311" s="289"/>
      <c r="F311" s="187"/>
      <c r="G311" s="291"/>
      <c r="H311" s="290"/>
      <c r="I311" s="284"/>
      <c r="J311" s="284"/>
      <c r="K311" s="284"/>
      <c r="L311" s="282"/>
      <c r="M311" s="283"/>
      <c r="N311" s="284"/>
    </row>
    <row r="312" spans="1:14" s="2" customFormat="1" x14ac:dyDescent="0.25">
      <c r="A312" s="130">
        <f>ROW()/3-1</f>
        <v>103</v>
      </c>
      <c r="B312" s="288"/>
      <c r="C312" s="52" t="str">
        <f ca="1">IF($B310="","",IF(Zdroj!$AQ$9="ano",IF(OFFSET(Zdroj!M$16,'k rozhodnutí'!$A309,0)="","","Anonymizováno"),IF(OFFSET(Zdroj!M$16,'k rozhodnutí'!$A309,0)="","",OFFSET(Zdroj!M$16,'k rozhodnutí'!$A309,0))))</f>
        <v/>
      </c>
      <c r="D312" s="4" t="str">
        <f ca="1">IF($B310="","",CONCATENATE("Dotace bude použita na:","
",OFFSET(Zdroj!P$16,'k rozhodnutí'!$A309,0)))</f>
        <v/>
      </c>
      <c r="E312" s="289"/>
      <c r="F312" s="186" t="str">
        <f ca="1">IF($B310="","",OFFSET(Zdroj!V$16,'k rozhodnutí'!$A309,0))</f>
        <v/>
      </c>
      <c r="G312" s="88" t="str">
        <f ca="1">IF($B310="","",OFFSET(Zdroj!BM$16,'k rozhodnutí'!$A309,0))</f>
        <v/>
      </c>
      <c r="H312" s="290"/>
      <c r="I312" s="284"/>
      <c r="J312" s="284"/>
      <c r="K312" s="284"/>
      <c r="L312" s="282"/>
      <c r="M312" s="283"/>
      <c r="N312" s="284"/>
    </row>
    <row r="313" spans="1:14" s="2" customFormat="1" x14ac:dyDescent="0.25">
      <c r="A313" s="130"/>
      <c r="B313" s="288" t="str">
        <f ca="1">IF(OFFSET(Zdroj!$B$16,A312,0)&gt;0,OFFSET(Zdroj!$B$16,A312,0)+0,"")</f>
        <v/>
      </c>
      <c r="C313" s="51" t="str">
        <f ca="1">IF($B313="","",IF(Zdroj!$AQ$9="ano",CONCATENATE(OFFSET(Zdroj!C$16,'k rozhodnutí'!$A312,0),"
","Anonymizováno","
",OFFSET(Zdroj!E$16,'k rozhodnutí'!$A312,0),"
",OFFSET(Zdroj!F$16,'k rozhodnutí'!$A312,0)),CONCATENATE(OFFSET(Zdroj!C$16,'k rozhodnutí'!$A312,0),"
",OFFSET(Zdroj!D$16,'k rozhodnutí'!$A312,0),"
",OFFSET(Zdroj!E$16,'k rozhodnutí'!$A312,0),"
",OFFSET(Zdroj!F$16,'k rozhodnutí'!$A312,0))))</f>
        <v/>
      </c>
      <c r="D313" s="23" t="str">
        <f ca="1">IF($B313="","",OFFSET(Zdroj!N$16,'k rozhodnutí'!$A312,0))</f>
        <v/>
      </c>
      <c r="E313" s="289" t="str">
        <f ca="1">IF($B313="","",OFFSET(Zdroj!T$16,'k rozhodnutí'!$A312,0))</f>
        <v/>
      </c>
      <c r="F313" s="186" t="str">
        <f ca="1">IF($B313="","",OFFSET(Zdroj!U$16,'k rozhodnutí'!$A312,0))</f>
        <v/>
      </c>
      <c r="G313" s="291" t="str">
        <f ca="1">IF($B313="","",OFFSET(Zdroj!W$16,'k rozhodnutí'!$A312,0))</f>
        <v/>
      </c>
      <c r="H313" s="290" t="str">
        <f ca="1">IF($B313="","",OFFSET(Zdroj!Y$16,'k rozhodnutí'!$A312,0))</f>
        <v/>
      </c>
      <c r="I313" s="284" t="str">
        <f ca="1">IF($B313="","",OFFSET(Zdroj!BG$16,'k rozhodnutí'!$A312,0))</f>
        <v/>
      </c>
      <c r="J313" s="284" t="str" cm="1">
        <f t="array" aca="1" ref="J313" ca="1">IF($B313="","",SUM('k rozhodnutí detailní'!J313:J315+'k rozhodnutí detailní'!K313:K315))</f>
        <v/>
      </c>
      <c r="K313" s="284" t="str">
        <f ca="1">IF($B313="","",'k rozhodnutí detailní'!L314)</f>
        <v/>
      </c>
      <c r="L313" s="282" t="str">
        <f ca="1">IF($B313="","",'k rozhodnutí detailní'!M314)</f>
        <v/>
      </c>
      <c r="M313" s="283" t="str">
        <f ca="1">IF(B313="","",'k rozhodnutí detailní'!N313)</f>
        <v/>
      </c>
      <c r="N313" s="284" t="str">
        <f ca="1">IF($B313="","",OFFSET(Zdroj!Z$16,'k rozhodnutí'!$A312,0))</f>
        <v/>
      </c>
    </row>
    <row r="314" spans="1:14" s="2" customFormat="1" x14ac:dyDescent="0.25">
      <c r="A314" s="130"/>
      <c r="B314" s="288"/>
      <c r="C314" s="51" t="str">
        <f ca="1">IF($B313="","",IF(Zdroj!$AQ$9="ano",CONCATENATE("Okres:","
",OFFSET(Zdroj!BP$16,'k rozhodnutí'!$A312,0),"
","Právní forma","
",OFFSET(Zdroj!H$16,'k rozhodnutí'!$A312,0),"
",IF(OFFSET(Zdroj!I$16,'k rozhodnutí'!$A312,0)="","","IČO: "),OFFSET(Zdroj!I$16,'k rozhodnutí'!$A312,0),"
","B.Ú. ",IF(OFFSET(Zdroj!J$16,'k rozhodnutí'!$A312,0)="","","Anonymizováno")),CONCATENATE("Okres:","
",OFFSET(Zdroj!BP$16,'k rozhodnutí'!$A312,0),"
","Právní forma","
",OFFSET(Zdroj!H$16,'k rozhodnutí'!$A312,0),"
",IF(OFFSET(Zdroj!I$16,'k rozhodnutí'!$A312,0)="","","IČO: "),OFFSET(Zdroj!I$16,'k rozhodnutí'!$A312,0),"
","B.Ú. ",OFFSET(Zdroj!J$16,'k rozhodnutí'!$A312,0))))</f>
        <v/>
      </c>
      <c r="D314" s="4" t="str">
        <f ca="1">IF($B313="","",OFFSET(Zdroj!O$16,'k rozhodnutí'!$A312,0))</f>
        <v/>
      </c>
      <c r="E314" s="289"/>
      <c r="F314" s="187"/>
      <c r="G314" s="291"/>
      <c r="H314" s="290"/>
      <c r="I314" s="284"/>
      <c r="J314" s="284"/>
      <c r="K314" s="284"/>
      <c r="L314" s="282"/>
      <c r="M314" s="283"/>
      <c r="N314" s="284"/>
    </row>
    <row r="315" spans="1:14" s="2" customFormat="1" x14ac:dyDescent="0.25">
      <c r="A315" s="130">
        <f>ROW()/3-1</f>
        <v>104</v>
      </c>
      <c r="B315" s="288"/>
      <c r="C315" s="52" t="str">
        <f ca="1">IF($B313="","",IF(Zdroj!$AQ$9="ano",IF(OFFSET(Zdroj!M$16,'k rozhodnutí'!$A312,0)="","","Anonymizováno"),IF(OFFSET(Zdroj!M$16,'k rozhodnutí'!$A312,0)="","",OFFSET(Zdroj!M$16,'k rozhodnutí'!$A312,0))))</f>
        <v/>
      </c>
      <c r="D315" s="4" t="str">
        <f ca="1">IF($B313="","",CONCATENATE("Dotace bude použita na:","
",OFFSET(Zdroj!P$16,'k rozhodnutí'!$A312,0)))</f>
        <v/>
      </c>
      <c r="E315" s="289"/>
      <c r="F315" s="186" t="str">
        <f ca="1">IF($B313="","",OFFSET(Zdroj!V$16,'k rozhodnutí'!$A312,0))</f>
        <v/>
      </c>
      <c r="G315" s="88" t="str">
        <f ca="1">IF($B313="","",OFFSET(Zdroj!BM$16,'k rozhodnutí'!$A312,0))</f>
        <v/>
      </c>
      <c r="H315" s="290"/>
      <c r="I315" s="284"/>
      <c r="J315" s="284"/>
      <c r="K315" s="284"/>
      <c r="L315" s="282"/>
      <c r="M315" s="283"/>
      <c r="N315" s="284"/>
    </row>
    <row r="316" spans="1:14" s="2" customFormat="1" x14ac:dyDescent="0.25">
      <c r="A316" s="130"/>
      <c r="B316" s="288" t="str">
        <f ca="1">IF(OFFSET(Zdroj!$B$16,A315,0)&gt;0,OFFSET(Zdroj!$B$16,A315,0)+0,"")</f>
        <v/>
      </c>
      <c r="C316" s="51" t="str">
        <f ca="1">IF($B316="","",IF(Zdroj!$AQ$9="ano",CONCATENATE(OFFSET(Zdroj!C$16,'k rozhodnutí'!$A315,0),"
","Anonymizováno","
",OFFSET(Zdroj!E$16,'k rozhodnutí'!$A315,0),"
",OFFSET(Zdroj!F$16,'k rozhodnutí'!$A315,0)),CONCATENATE(OFFSET(Zdroj!C$16,'k rozhodnutí'!$A315,0),"
",OFFSET(Zdroj!D$16,'k rozhodnutí'!$A315,0),"
",OFFSET(Zdroj!E$16,'k rozhodnutí'!$A315,0),"
",OFFSET(Zdroj!F$16,'k rozhodnutí'!$A315,0))))</f>
        <v/>
      </c>
      <c r="D316" s="23" t="str">
        <f ca="1">IF($B316="","",OFFSET(Zdroj!N$16,'k rozhodnutí'!$A315,0))</f>
        <v/>
      </c>
      <c r="E316" s="289" t="str">
        <f ca="1">IF($B316="","",OFFSET(Zdroj!T$16,'k rozhodnutí'!$A315,0))</f>
        <v/>
      </c>
      <c r="F316" s="186" t="str">
        <f ca="1">IF($B316="","",OFFSET(Zdroj!U$16,'k rozhodnutí'!$A315,0))</f>
        <v/>
      </c>
      <c r="G316" s="291" t="str">
        <f ca="1">IF($B316="","",OFFSET(Zdroj!W$16,'k rozhodnutí'!$A315,0))</f>
        <v/>
      </c>
      <c r="H316" s="290" t="str">
        <f ca="1">IF($B316="","",OFFSET(Zdroj!Y$16,'k rozhodnutí'!$A315,0))</f>
        <v/>
      </c>
      <c r="I316" s="284" t="str">
        <f ca="1">IF($B316="","",OFFSET(Zdroj!BG$16,'k rozhodnutí'!$A315,0))</f>
        <v/>
      </c>
      <c r="J316" s="284" t="str" cm="1">
        <f t="array" aca="1" ref="J316" ca="1">IF($B316="","",SUM('k rozhodnutí detailní'!J316:J318+'k rozhodnutí detailní'!K316:K318))</f>
        <v/>
      </c>
      <c r="K316" s="284" t="str">
        <f ca="1">IF($B316="","",'k rozhodnutí detailní'!L317)</f>
        <v/>
      </c>
      <c r="L316" s="282" t="str">
        <f ca="1">IF($B316="","",'k rozhodnutí detailní'!M317)</f>
        <v/>
      </c>
      <c r="M316" s="283" t="str">
        <f ca="1">IF(B316="","",'k rozhodnutí detailní'!N316)</f>
        <v/>
      </c>
      <c r="N316" s="284" t="str">
        <f ca="1">IF($B316="","",OFFSET(Zdroj!Z$16,'k rozhodnutí'!$A315,0))</f>
        <v/>
      </c>
    </row>
    <row r="317" spans="1:14" s="2" customFormat="1" x14ac:dyDescent="0.25">
      <c r="A317" s="130"/>
      <c r="B317" s="288"/>
      <c r="C317" s="51" t="str">
        <f ca="1">IF($B316="","",IF(Zdroj!$AQ$9="ano",CONCATENATE("Okres:","
",OFFSET(Zdroj!BP$16,'k rozhodnutí'!$A315,0),"
","Právní forma","
",OFFSET(Zdroj!H$16,'k rozhodnutí'!$A315,0),"
",IF(OFFSET(Zdroj!I$16,'k rozhodnutí'!$A315,0)="","","IČO: "),OFFSET(Zdroj!I$16,'k rozhodnutí'!$A315,0),"
","B.Ú. ",IF(OFFSET(Zdroj!J$16,'k rozhodnutí'!$A315,0)="","","Anonymizováno")),CONCATENATE("Okres:","
",OFFSET(Zdroj!BP$16,'k rozhodnutí'!$A315,0),"
","Právní forma","
",OFFSET(Zdroj!H$16,'k rozhodnutí'!$A315,0),"
",IF(OFFSET(Zdroj!I$16,'k rozhodnutí'!$A315,0)="","","IČO: "),OFFSET(Zdroj!I$16,'k rozhodnutí'!$A315,0),"
","B.Ú. ",OFFSET(Zdroj!J$16,'k rozhodnutí'!$A315,0))))</f>
        <v/>
      </c>
      <c r="D317" s="4" t="str">
        <f ca="1">IF($B316="","",OFFSET(Zdroj!O$16,'k rozhodnutí'!$A315,0))</f>
        <v/>
      </c>
      <c r="E317" s="289"/>
      <c r="F317" s="187"/>
      <c r="G317" s="291"/>
      <c r="H317" s="290"/>
      <c r="I317" s="284"/>
      <c r="J317" s="284"/>
      <c r="K317" s="284"/>
      <c r="L317" s="282"/>
      <c r="M317" s="283"/>
      <c r="N317" s="284"/>
    </row>
    <row r="318" spans="1:14" s="2" customFormat="1" x14ac:dyDescent="0.25">
      <c r="A318" s="130">
        <f>ROW()/3-1</f>
        <v>105</v>
      </c>
      <c r="B318" s="288"/>
      <c r="C318" s="52" t="str">
        <f ca="1">IF($B316="","",IF(Zdroj!$AQ$9="ano",IF(OFFSET(Zdroj!M$16,'k rozhodnutí'!$A315,0)="","","Anonymizováno"),IF(OFFSET(Zdroj!M$16,'k rozhodnutí'!$A315,0)="","",OFFSET(Zdroj!M$16,'k rozhodnutí'!$A315,0))))</f>
        <v/>
      </c>
      <c r="D318" s="4" t="str">
        <f ca="1">IF($B316="","",CONCATENATE("Dotace bude použita na:","
",OFFSET(Zdroj!P$16,'k rozhodnutí'!$A315,0)))</f>
        <v/>
      </c>
      <c r="E318" s="289"/>
      <c r="F318" s="186" t="str">
        <f ca="1">IF($B316="","",OFFSET(Zdroj!V$16,'k rozhodnutí'!$A315,0))</f>
        <v/>
      </c>
      <c r="G318" s="88" t="str">
        <f ca="1">IF($B316="","",OFFSET(Zdroj!BM$16,'k rozhodnutí'!$A315,0))</f>
        <v/>
      </c>
      <c r="H318" s="290"/>
      <c r="I318" s="284"/>
      <c r="J318" s="284"/>
      <c r="K318" s="284"/>
      <c r="L318" s="282"/>
      <c r="M318" s="283"/>
      <c r="N318" s="284"/>
    </row>
    <row r="319" spans="1:14" s="2" customFormat="1" x14ac:dyDescent="0.25">
      <c r="A319" s="130"/>
      <c r="B319" s="288" t="str">
        <f ca="1">IF(OFFSET(Zdroj!$B$16,A318,0)&gt;0,OFFSET(Zdroj!$B$16,A318,0)+0,"")</f>
        <v/>
      </c>
      <c r="C319" s="51" t="str">
        <f ca="1">IF($B319="","",IF(Zdroj!$AQ$9="ano",CONCATENATE(OFFSET(Zdroj!C$16,'k rozhodnutí'!$A318,0),"
","Anonymizováno","
",OFFSET(Zdroj!E$16,'k rozhodnutí'!$A318,0),"
",OFFSET(Zdroj!F$16,'k rozhodnutí'!$A318,0)),CONCATENATE(OFFSET(Zdroj!C$16,'k rozhodnutí'!$A318,0),"
",OFFSET(Zdroj!D$16,'k rozhodnutí'!$A318,0),"
",OFFSET(Zdroj!E$16,'k rozhodnutí'!$A318,0),"
",OFFSET(Zdroj!F$16,'k rozhodnutí'!$A318,0))))</f>
        <v/>
      </c>
      <c r="D319" s="23" t="str">
        <f ca="1">IF($B319="","",OFFSET(Zdroj!N$16,'k rozhodnutí'!$A318,0))</f>
        <v/>
      </c>
      <c r="E319" s="289" t="str">
        <f ca="1">IF($B319="","",OFFSET(Zdroj!T$16,'k rozhodnutí'!$A318,0))</f>
        <v/>
      </c>
      <c r="F319" s="186" t="str">
        <f ca="1">IF($B319="","",OFFSET(Zdroj!U$16,'k rozhodnutí'!$A318,0))</f>
        <v/>
      </c>
      <c r="G319" s="291" t="str">
        <f ca="1">IF($B319="","",OFFSET(Zdroj!W$16,'k rozhodnutí'!$A318,0))</f>
        <v/>
      </c>
      <c r="H319" s="290" t="str">
        <f ca="1">IF($B319="","",OFFSET(Zdroj!Y$16,'k rozhodnutí'!$A318,0))</f>
        <v/>
      </c>
      <c r="I319" s="284" t="str">
        <f ca="1">IF($B319="","",OFFSET(Zdroj!BG$16,'k rozhodnutí'!$A318,0))</f>
        <v/>
      </c>
      <c r="J319" s="284" t="str" cm="1">
        <f t="array" aca="1" ref="J319" ca="1">IF($B319="","",SUM('k rozhodnutí detailní'!J319:J321+'k rozhodnutí detailní'!K319:K321))</f>
        <v/>
      </c>
      <c r="K319" s="284" t="str">
        <f ca="1">IF($B319="","",'k rozhodnutí detailní'!L320)</f>
        <v/>
      </c>
      <c r="L319" s="282" t="str">
        <f ca="1">IF($B319="","",'k rozhodnutí detailní'!M320)</f>
        <v/>
      </c>
      <c r="M319" s="283" t="str">
        <f ca="1">IF(B319="","",'k rozhodnutí detailní'!N319)</f>
        <v/>
      </c>
      <c r="N319" s="284" t="str">
        <f ca="1">IF($B319="","",OFFSET(Zdroj!Z$16,'k rozhodnutí'!$A318,0))</f>
        <v/>
      </c>
    </row>
    <row r="320" spans="1:14" s="2" customFormat="1" x14ac:dyDescent="0.25">
      <c r="A320" s="130"/>
      <c r="B320" s="288"/>
      <c r="C320" s="51" t="str">
        <f ca="1">IF($B319="","",IF(Zdroj!$AQ$9="ano",CONCATENATE("Okres:","
",OFFSET(Zdroj!BP$16,'k rozhodnutí'!$A318,0),"
","Právní forma","
",OFFSET(Zdroj!H$16,'k rozhodnutí'!$A318,0),"
",IF(OFFSET(Zdroj!I$16,'k rozhodnutí'!$A318,0)="","","IČO: "),OFFSET(Zdroj!I$16,'k rozhodnutí'!$A318,0),"
","B.Ú. ",IF(OFFSET(Zdroj!J$16,'k rozhodnutí'!$A318,0)="","","Anonymizováno")),CONCATENATE("Okres:","
",OFFSET(Zdroj!BP$16,'k rozhodnutí'!$A318,0),"
","Právní forma","
",OFFSET(Zdroj!H$16,'k rozhodnutí'!$A318,0),"
",IF(OFFSET(Zdroj!I$16,'k rozhodnutí'!$A318,0)="","","IČO: "),OFFSET(Zdroj!I$16,'k rozhodnutí'!$A318,0),"
","B.Ú. ",OFFSET(Zdroj!J$16,'k rozhodnutí'!$A318,0))))</f>
        <v/>
      </c>
      <c r="D320" s="4" t="str">
        <f ca="1">IF($B319="","",OFFSET(Zdroj!O$16,'k rozhodnutí'!$A318,0))</f>
        <v/>
      </c>
      <c r="E320" s="289"/>
      <c r="F320" s="187"/>
      <c r="G320" s="291"/>
      <c r="H320" s="290"/>
      <c r="I320" s="284"/>
      <c r="J320" s="284"/>
      <c r="K320" s="284"/>
      <c r="L320" s="282"/>
      <c r="M320" s="283"/>
      <c r="N320" s="284"/>
    </row>
    <row r="321" spans="1:14" s="2" customFormat="1" x14ac:dyDescent="0.25">
      <c r="A321" s="130">
        <f>ROW()/3-1</f>
        <v>106</v>
      </c>
      <c r="B321" s="288"/>
      <c r="C321" s="52" t="str">
        <f ca="1">IF($B319="","",IF(Zdroj!$AQ$9="ano",IF(OFFSET(Zdroj!M$16,'k rozhodnutí'!$A318,0)="","","Anonymizováno"),IF(OFFSET(Zdroj!M$16,'k rozhodnutí'!$A318,0)="","",OFFSET(Zdroj!M$16,'k rozhodnutí'!$A318,0))))</f>
        <v/>
      </c>
      <c r="D321" s="4" t="str">
        <f ca="1">IF($B319="","",CONCATENATE("Dotace bude použita na:","
",OFFSET(Zdroj!P$16,'k rozhodnutí'!$A318,0)))</f>
        <v/>
      </c>
      <c r="E321" s="289"/>
      <c r="F321" s="186" t="str">
        <f ca="1">IF($B319="","",OFFSET(Zdroj!V$16,'k rozhodnutí'!$A318,0))</f>
        <v/>
      </c>
      <c r="G321" s="88" t="str">
        <f ca="1">IF($B319="","",OFFSET(Zdroj!BM$16,'k rozhodnutí'!$A318,0))</f>
        <v/>
      </c>
      <c r="H321" s="290"/>
      <c r="I321" s="284"/>
      <c r="J321" s="284"/>
      <c r="K321" s="284"/>
      <c r="L321" s="282"/>
      <c r="M321" s="283"/>
      <c r="N321" s="284"/>
    </row>
    <row r="322" spans="1:14" s="2" customFormat="1" x14ac:dyDescent="0.25">
      <c r="A322" s="130"/>
      <c r="B322" s="288" t="str">
        <f ca="1">IF(OFFSET(Zdroj!$B$16,A321,0)&gt;0,OFFSET(Zdroj!$B$16,A321,0)+0,"")</f>
        <v/>
      </c>
      <c r="C322" s="51" t="str">
        <f ca="1">IF($B322="","",IF(Zdroj!$AQ$9="ano",CONCATENATE(OFFSET(Zdroj!C$16,'k rozhodnutí'!$A321,0),"
","Anonymizováno","
",OFFSET(Zdroj!E$16,'k rozhodnutí'!$A321,0),"
",OFFSET(Zdroj!F$16,'k rozhodnutí'!$A321,0)),CONCATENATE(OFFSET(Zdroj!C$16,'k rozhodnutí'!$A321,0),"
",OFFSET(Zdroj!D$16,'k rozhodnutí'!$A321,0),"
",OFFSET(Zdroj!E$16,'k rozhodnutí'!$A321,0),"
",OFFSET(Zdroj!F$16,'k rozhodnutí'!$A321,0))))</f>
        <v/>
      </c>
      <c r="D322" s="23" t="str">
        <f ca="1">IF($B322="","",OFFSET(Zdroj!N$16,'k rozhodnutí'!$A321,0))</f>
        <v/>
      </c>
      <c r="E322" s="289" t="str">
        <f ca="1">IF($B322="","",OFFSET(Zdroj!T$16,'k rozhodnutí'!$A321,0))</f>
        <v/>
      </c>
      <c r="F322" s="186" t="str">
        <f ca="1">IF($B322="","",OFFSET(Zdroj!U$16,'k rozhodnutí'!$A321,0))</f>
        <v/>
      </c>
      <c r="G322" s="291" t="str">
        <f ca="1">IF($B322="","",OFFSET(Zdroj!W$16,'k rozhodnutí'!$A321,0))</f>
        <v/>
      </c>
      <c r="H322" s="290" t="str">
        <f ca="1">IF($B322="","",OFFSET(Zdroj!Y$16,'k rozhodnutí'!$A321,0))</f>
        <v/>
      </c>
      <c r="I322" s="284" t="str">
        <f ca="1">IF($B322="","",OFFSET(Zdroj!BG$16,'k rozhodnutí'!$A321,0))</f>
        <v/>
      </c>
      <c r="J322" s="284" t="str" cm="1">
        <f t="array" aca="1" ref="J322" ca="1">IF($B322="","",SUM('k rozhodnutí detailní'!J322:J324+'k rozhodnutí detailní'!K322:K324))</f>
        <v/>
      </c>
      <c r="K322" s="284" t="str">
        <f ca="1">IF($B322="","",'k rozhodnutí detailní'!L323)</f>
        <v/>
      </c>
      <c r="L322" s="282" t="str">
        <f ca="1">IF($B322="","",'k rozhodnutí detailní'!M323)</f>
        <v/>
      </c>
      <c r="M322" s="283" t="str">
        <f ca="1">IF(B322="","",'k rozhodnutí detailní'!N322)</f>
        <v/>
      </c>
      <c r="N322" s="284" t="str">
        <f ca="1">IF($B322="","",OFFSET(Zdroj!Z$16,'k rozhodnutí'!$A321,0))</f>
        <v/>
      </c>
    </row>
    <row r="323" spans="1:14" s="2" customFormat="1" x14ac:dyDescent="0.25">
      <c r="A323" s="130"/>
      <c r="B323" s="288"/>
      <c r="C323" s="51" t="str">
        <f ca="1">IF($B322="","",IF(Zdroj!$AQ$9="ano",CONCATENATE("Okres:","
",OFFSET(Zdroj!BP$16,'k rozhodnutí'!$A321,0),"
","Právní forma","
",OFFSET(Zdroj!H$16,'k rozhodnutí'!$A321,0),"
",IF(OFFSET(Zdroj!I$16,'k rozhodnutí'!$A321,0)="","","IČO: "),OFFSET(Zdroj!I$16,'k rozhodnutí'!$A321,0),"
","B.Ú. ",IF(OFFSET(Zdroj!J$16,'k rozhodnutí'!$A321,0)="","","Anonymizováno")),CONCATENATE("Okres:","
",OFFSET(Zdroj!BP$16,'k rozhodnutí'!$A321,0),"
","Právní forma","
",OFFSET(Zdroj!H$16,'k rozhodnutí'!$A321,0),"
",IF(OFFSET(Zdroj!I$16,'k rozhodnutí'!$A321,0)="","","IČO: "),OFFSET(Zdroj!I$16,'k rozhodnutí'!$A321,0),"
","B.Ú. ",OFFSET(Zdroj!J$16,'k rozhodnutí'!$A321,0))))</f>
        <v/>
      </c>
      <c r="D323" s="4" t="str">
        <f ca="1">IF($B322="","",OFFSET(Zdroj!O$16,'k rozhodnutí'!$A321,0))</f>
        <v/>
      </c>
      <c r="E323" s="289"/>
      <c r="F323" s="187"/>
      <c r="G323" s="291"/>
      <c r="H323" s="290"/>
      <c r="I323" s="284"/>
      <c r="J323" s="284"/>
      <c r="K323" s="284"/>
      <c r="L323" s="282"/>
      <c r="M323" s="283"/>
      <c r="N323" s="284"/>
    </row>
    <row r="324" spans="1:14" s="2" customFormat="1" x14ac:dyDescent="0.25">
      <c r="A324" s="130">
        <f>ROW()/3-1</f>
        <v>107</v>
      </c>
      <c r="B324" s="288"/>
      <c r="C324" s="52" t="str">
        <f ca="1">IF($B322="","",IF(Zdroj!$AQ$9="ano",IF(OFFSET(Zdroj!M$16,'k rozhodnutí'!$A321,0)="","","Anonymizováno"),IF(OFFSET(Zdroj!M$16,'k rozhodnutí'!$A321,0)="","",OFFSET(Zdroj!M$16,'k rozhodnutí'!$A321,0))))</f>
        <v/>
      </c>
      <c r="D324" s="4" t="str">
        <f ca="1">IF($B322="","",CONCATENATE("Dotace bude použita na:","
",OFFSET(Zdroj!P$16,'k rozhodnutí'!$A321,0)))</f>
        <v/>
      </c>
      <c r="E324" s="289"/>
      <c r="F324" s="186" t="str">
        <f ca="1">IF($B322="","",OFFSET(Zdroj!V$16,'k rozhodnutí'!$A321,0))</f>
        <v/>
      </c>
      <c r="G324" s="88" t="str">
        <f ca="1">IF($B322="","",OFFSET(Zdroj!BM$16,'k rozhodnutí'!$A321,0))</f>
        <v/>
      </c>
      <c r="H324" s="290"/>
      <c r="I324" s="284"/>
      <c r="J324" s="284"/>
      <c r="K324" s="284"/>
      <c r="L324" s="282"/>
      <c r="M324" s="283"/>
      <c r="N324" s="284"/>
    </row>
    <row r="325" spans="1:14" s="2" customFormat="1" x14ac:dyDescent="0.25">
      <c r="A325" s="130"/>
      <c r="B325" s="288" t="str">
        <f ca="1">IF(OFFSET(Zdroj!$B$16,A324,0)&gt;0,OFFSET(Zdroj!$B$16,A324,0)+0,"")</f>
        <v/>
      </c>
      <c r="C325" s="51" t="str">
        <f ca="1">IF($B325="","",IF(Zdroj!$AQ$9="ano",CONCATENATE(OFFSET(Zdroj!C$16,'k rozhodnutí'!$A324,0),"
","Anonymizováno","
",OFFSET(Zdroj!E$16,'k rozhodnutí'!$A324,0),"
",OFFSET(Zdroj!F$16,'k rozhodnutí'!$A324,0)),CONCATENATE(OFFSET(Zdroj!C$16,'k rozhodnutí'!$A324,0),"
",OFFSET(Zdroj!D$16,'k rozhodnutí'!$A324,0),"
",OFFSET(Zdroj!E$16,'k rozhodnutí'!$A324,0),"
",OFFSET(Zdroj!F$16,'k rozhodnutí'!$A324,0))))</f>
        <v/>
      </c>
      <c r="D325" s="23" t="str">
        <f ca="1">IF($B325="","",OFFSET(Zdroj!N$16,'k rozhodnutí'!$A324,0))</f>
        <v/>
      </c>
      <c r="E325" s="289" t="str">
        <f ca="1">IF($B325="","",OFFSET(Zdroj!T$16,'k rozhodnutí'!$A324,0))</f>
        <v/>
      </c>
      <c r="F325" s="186" t="str">
        <f ca="1">IF($B325="","",OFFSET(Zdroj!U$16,'k rozhodnutí'!$A324,0))</f>
        <v/>
      </c>
      <c r="G325" s="291" t="str">
        <f ca="1">IF($B325="","",OFFSET(Zdroj!W$16,'k rozhodnutí'!$A324,0))</f>
        <v/>
      </c>
      <c r="H325" s="290" t="str">
        <f ca="1">IF($B325="","",OFFSET(Zdroj!Y$16,'k rozhodnutí'!$A324,0))</f>
        <v/>
      </c>
      <c r="I325" s="284" t="str">
        <f ca="1">IF($B325="","",OFFSET(Zdroj!BG$16,'k rozhodnutí'!$A324,0))</f>
        <v/>
      </c>
      <c r="J325" s="284" t="str" cm="1">
        <f t="array" aca="1" ref="J325" ca="1">IF($B325="","",SUM('k rozhodnutí detailní'!J325:J327+'k rozhodnutí detailní'!K325:K327))</f>
        <v/>
      </c>
      <c r="K325" s="284" t="str">
        <f ca="1">IF($B325="","",'k rozhodnutí detailní'!L326)</f>
        <v/>
      </c>
      <c r="L325" s="282" t="str">
        <f ca="1">IF($B325="","",'k rozhodnutí detailní'!M326)</f>
        <v/>
      </c>
      <c r="M325" s="283" t="str">
        <f ca="1">IF(B325="","",'k rozhodnutí detailní'!N325)</f>
        <v/>
      </c>
      <c r="N325" s="284" t="str">
        <f ca="1">IF($B325="","",OFFSET(Zdroj!Z$16,'k rozhodnutí'!$A324,0))</f>
        <v/>
      </c>
    </row>
    <row r="326" spans="1:14" s="2" customFormat="1" x14ac:dyDescent="0.25">
      <c r="A326" s="130"/>
      <c r="B326" s="288"/>
      <c r="C326" s="51" t="str">
        <f ca="1">IF($B325="","",IF(Zdroj!$AQ$9="ano",CONCATENATE("Okres:","
",OFFSET(Zdroj!BP$16,'k rozhodnutí'!$A324,0),"
","Právní forma","
",OFFSET(Zdroj!H$16,'k rozhodnutí'!$A324,0),"
",IF(OFFSET(Zdroj!I$16,'k rozhodnutí'!$A324,0)="","","IČO: "),OFFSET(Zdroj!I$16,'k rozhodnutí'!$A324,0),"
","B.Ú. ",IF(OFFSET(Zdroj!J$16,'k rozhodnutí'!$A324,0)="","","Anonymizováno")),CONCATENATE("Okres:","
",OFFSET(Zdroj!BP$16,'k rozhodnutí'!$A324,0),"
","Právní forma","
",OFFSET(Zdroj!H$16,'k rozhodnutí'!$A324,0),"
",IF(OFFSET(Zdroj!I$16,'k rozhodnutí'!$A324,0)="","","IČO: "),OFFSET(Zdroj!I$16,'k rozhodnutí'!$A324,0),"
","B.Ú. ",OFFSET(Zdroj!J$16,'k rozhodnutí'!$A324,0))))</f>
        <v/>
      </c>
      <c r="D326" s="4" t="str">
        <f ca="1">IF($B325="","",OFFSET(Zdroj!O$16,'k rozhodnutí'!$A324,0))</f>
        <v/>
      </c>
      <c r="E326" s="289"/>
      <c r="F326" s="187"/>
      <c r="G326" s="291"/>
      <c r="H326" s="290"/>
      <c r="I326" s="284"/>
      <c r="J326" s="284"/>
      <c r="K326" s="284"/>
      <c r="L326" s="282"/>
      <c r="M326" s="283"/>
      <c r="N326" s="284"/>
    </row>
    <row r="327" spans="1:14" s="2" customFormat="1" x14ac:dyDescent="0.25">
      <c r="A327" s="130">
        <f>ROW()/3-1</f>
        <v>108</v>
      </c>
      <c r="B327" s="288"/>
      <c r="C327" s="52" t="str">
        <f ca="1">IF($B325="","",IF(Zdroj!$AQ$9="ano",IF(OFFSET(Zdroj!M$16,'k rozhodnutí'!$A324,0)="","","Anonymizováno"),IF(OFFSET(Zdroj!M$16,'k rozhodnutí'!$A324,0)="","",OFFSET(Zdroj!M$16,'k rozhodnutí'!$A324,0))))</f>
        <v/>
      </c>
      <c r="D327" s="4" t="str">
        <f ca="1">IF($B325="","",CONCATENATE("Dotace bude použita na:","
",OFFSET(Zdroj!P$16,'k rozhodnutí'!$A324,0)))</f>
        <v/>
      </c>
      <c r="E327" s="289"/>
      <c r="F327" s="186" t="str">
        <f ca="1">IF($B325="","",OFFSET(Zdroj!V$16,'k rozhodnutí'!$A324,0))</f>
        <v/>
      </c>
      <c r="G327" s="88" t="str">
        <f ca="1">IF($B325="","",OFFSET(Zdroj!BM$16,'k rozhodnutí'!$A324,0))</f>
        <v/>
      </c>
      <c r="H327" s="290"/>
      <c r="I327" s="284"/>
      <c r="J327" s="284"/>
      <c r="K327" s="284"/>
      <c r="L327" s="282"/>
      <c r="M327" s="283"/>
      <c r="N327" s="284"/>
    </row>
    <row r="328" spans="1:14" s="2" customFormat="1" x14ac:dyDescent="0.25">
      <c r="A328" s="130"/>
      <c r="B328" s="288" t="str">
        <f ca="1">IF(OFFSET(Zdroj!$B$16,A327,0)&gt;0,OFFSET(Zdroj!$B$16,A327,0)+0,"")</f>
        <v/>
      </c>
      <c r="C328" s="51" t="str">
        <f ca="1">IF($B328="","",IF(Zdroj!$AQ$9="ano",CONCATENATE(OFFSET(Zdroj!C$16,'k rozhodnutí'!$A327,0),"
","Anonymizováno","
",OFFSET(Zdroj!E$16,'k rozhodnutí'!$A327,0),"
",OFFSET(Zdroj!F$16,'k rozhodnutí'!$A327,0)),CONCATENATE(OFFSET(Zdroj!C$16,'k rozhodnutí'!$A327,0),"
",OFFSET(Zdroj!D$16,'k rozhodnutí'!$A327,0),"
",OFFSET(Zdroj!E$16,'k rozhodnutí'!$A327,0),"
",OFFSET(Zdroj!F$16,'k rozhodnutí'!$A327,0))))</f>
        <v/>
      </c>
      <c r="D328" s="23" t="str">
        <f ca="1">IF($B328="","",OFFSET(Zdroj!N$16,'k rozhodnutí'!$A327,0))</f>
        <v/>
      </c>
      <c r="E328" s="289" t="str">
        <f ca="1">IF($B328="","",OFFSET(Zdroj!T$16,'k rozhodnutí'!$A327,0))</f>
        <v/>
      </c>
      <c r="F328" s="186" t="str">
        <f ca="1">IF($B328="","",OFFSET(Zdroj!U$16,'k rozhodnutí'!$A327,0))</f>
        <v/>
      </c>
      <c r="G328" s="291" t="str">
        <f ca="1">IF($B328="","",OFFSET(Zdroj!W$16,'k rozhodnutí'!$A327,0))</f>
        <v/>
      </c>
      <c r="H328" s="290" t="str">
        <f ca="1">IF($B328="","",OFFSET(Zdroj!Y$16,'k rozhodnutí'!$A327,0))</f>
        <v/>
      </c>
      <c r="I328" s="284" t="str">
        <f ca="1">IF($B328="","",OFFSET(Zdroj!BG$16,'k rozhodnutí'!$A327,0))</f>
        <v/>
      </c>
      <c r="J328" s="284" t="str" cm="1">
        <f t="array" aca="1" ref="J328" ca="1">IF($B328="","",SUM('k rozhodnutí detailní'!J328:J330+'k rozhodnutí detailní'!K328:K330))</f>
        <v/>
      </c>
      <c r="K328" s="284" t="str">
        <f ca="1">IF($B328="","",'k rozhodnutí detailní'!L329)</f>
        <v/>
      </c>
      <c r="L328" s="282" t="str">
        <f ca="1">IF($B328="","",'k rozhodnutí detailní'!M329)</f>
        <v/>
      </c>
      <c r="M328" s="283" t="str">
        <f ca="1">IF(B328="","",'k rozhodnutí detailní'!N328)</f>
        <v/>
      </c>
      <c r="N328" s="284" t="str">
        <f ca="1">IF($B328="","",OFFSET(Zdroj!Z$16,'k rozhodnutí'!$A327,0))</f>
        <v/>
      </c>
    </row>
    <row r="329" spans="1:14" s="2" customFormat="1" x14ac:dyDescent="0.25">
      <c r="A329" s="130"/>
      <c r="B329" s="288"/>
      <c r="C329" s="51" t="str">
        <f ca="1">IF($B328="","",IF(Zdroj!$AQ$9="ano",CONCATENATE("Okres:","
",OFFSET(Zdroj!BP$16,'k rozhodnutí'!$A327,0),"
","Právní forma","
",OFFSET(Zdroj!H$16,'k rozhodnutí'!$A327,0),"
",IF(OFFSET(Zdroj!I$16,'k rozhodnutí'!$A327,0)="","","IČO: "),OFFSET(Zdroj!I$16,'k rozhodnutí'!$A327,0),"
","B.Ú. ",IF(OFFSET(Zdroj!J$16,'k rozhodnutí'!$A327,0)="","","Anonymizováno")),CONCATENATE("Okres:","
",OFFSET(Zdroj!BP$16,'k rozhodnutí'!$A327,0),"
","Právní forma","
",OFFSET(Zdroj!H$16,'k rozhodnutí'!$A327,0),"
",IF(OFFSET(Zdroj!I$16,'k rozhodnutí'!$A327,0)="","","IČO: "),OFFSET(Zdroj!I$16,'k rozhodnutí'!$A327,0),"
","B.Ú. ",OFFSET(Zdroj!J$16,'k rozhodnutí'!$A327,0))))</f>
        <v/>
      </c>
      <c r="D329" s="4" t="str">
        <f ca="1">IF($B328="","",OFFSET(Zdroj!O$16,'k rozhodnutí'!$A327,0))</f>
        <v/>
      </c>
      <c r="E329" s="289"/>
      <c r="F329" s="187"/>
      <c r="G329" s="291"/>
      <c r="H329" s="290"/>
      <c r="I329" s="284"/>
      <c r="J329" s="284"/>
      <c r="K329" s="284"/>
      <c r="L329" s="282"/>
      <c r="M329" s="283"/>
      <c r="N329" s="284"/>
    </row>
    <row r="330" spans="1:14" s="2" customFormat="1" x14ac:dyDescent="0.25">
      <c r="A330" s="130">
        <f>ROW()/3-1</f>
        <v>109</v>
      </c>
      <c r="B330" s="288"/>
      <c r="C330" s="52" t="str">
        <f ca="1">IF($B328="","",IF(Zdroj!$AQ$9="ano",IF(OFFSET(Zdroj!M$16,'k rozhodnutí'!$A327,0)="","","Anonymizováno"),IF(OFFSET(Zdroj!M$16,'k rozhodnutí'!$A327,0)="","",OFFSET(Zdroj!M$16,'k rozhodnutí'!$A327,0))))</f>
        <v/>
      </c>
      <c r="D330" s="4" t="str">
        <f ca="1">IF($B328="","",CONCATENATE("Dotace bude použita na:","
",OFFSET(Zdroj!P$16,'k rozhodnutí'!$A327,0)))</f>
        <v/>
      </c>
      <c r="E330" s="289"/>
      <c r="F330" s="186" t="str">
        <f ca="1">IF($B328="","",OFFSET(Zdroj!V$16,'k rozhodnutí'!$A327,0))</f>
        <v/>
      </c>
      <c r="G330" s="88" t="str">
        <f ca="1">IF($B328="","",OFFSET(Zdroj!BM$16,'k rozhodnutí'!$A327,0))</f>
        <v/>
      </c>
      <c r="H330" s="290"/>
      <c r="I330" s="284"/>
      <c r="J330" s="284"/>
      <c r="K330" s="284"/>
      <c r="L330" s="282"/>
      <c r="M330" s="283"/>
      <c r="N330" s="284"/>
    </row>
    <row r="331" spans="1:14" s="2" customFormat="1" x14ac:dyDescent="0.25">
      <c r="A331" s="130"/>
      <c r="B331" s="288" t="str">
        <f ca="1">IF(OFFSET(Zdroj!$B$16,A330,0)&gt;0,OFFSET(Zdroj!$B$16,A330,0)+0,"")</f>
        <v/>
      </c>
      <c r="C331" s="51" t="str">
        <f ca="1">IF($B331="","",IF(Zdroj!$AQ$9="ano",CONCATENATE(OFFSET(Zdroj!C$16,'k rozhodnutí'!$A330,0),"
","Anonymizováno","
",OFFSET(Zdroj!E$16,'k rozhodnutí'!$A330,0),"
",OFFSET(Zdroj!F$16,'k rozhodnutí'!$A330,0)),CONCATENATE(OFFSET(Zdroj!C$16,'k rozhodnutí'!$A330,0),"
",OFFSET(Zdroj!D$16,'k rozhodnutí'!$A330,0),"
",OFFSET(Zdroj!E$16,'k rozhodnutí'!$A330,0),"
",OFFSET(Zdroj!F$16,'k rozhodnutí'!$A330,0))))</f>
        <v/>
      </c>
      <c r="D331" s="23" t="str">
        <f ca="1">IF($B331="","",OFFSET(Zdroj!N$16,'k rozhodnutí'!$A330,0))</f>
        <v/>
      </c>
      <c r="E331" s="289" t="str">
        <f ca="1">IF($B331="","",OFFSET(Zdroj!T$16,'k rozhodnutí'!$A330,0))</f>
        <v/>
      </c>
      <c r="F331" s="186" t="str">
        <f ca="1">IF($B331="","",OFFSET(Zdroj!U$16,'k rozhodnutí'!$A330,0))</f>
        <v/>
      </c>
      <c r="G331" s="291" t="str">
        <f ca="1">IF($B331="","",OFFSET(Zdroj!W$16,'k rozhodnutí'!$A330,0))</f>
        <v/>
      </c>
      <c r="H331" s="290" t="str">
        <f ca="1">IF($B331="","",OFFSET(Zdroj!Y$16,'k rozhodnutí'!$A330,0))</f>
        <v/>
      </c>
      <c r="I331" s="284" t="str">
        <f ca="1">IF($B331="","",OFFSET(Zdroj!BG$16,'k rozhodnutí'!$A330,0))</f>
        <v/>
      </c>
      <c r="J331" s="284" t="str" cm="1">
        <f t="array" aca="1" ref="J331" ca="1">IF($B331="","",SUM('k rozhodnutí detailní'!J331:J333+'k rozhodnutí detailní'!K331:K333))</f>
        <v/>
      </c>
      <c r="K331" s="284" t="str">
        <f ca="1">IF($B331="","",'k rozhodnutí detailní'!L332)</f>
        <v/>
      </c>
      <c r="L331" s="282" t="str">
        <f ca="1">IF($B331="","",'k rozhodnutí detailní'!M332)</f>
        <v/>
      </c>
      <c r="M331" s="283" t="str">
        <f ca="1">IF(B331="","",'k rozhodnutí detailní'!N331)</f>
        <v/>
      </c>
      <c r="N331" s="284" t="str">
        <f ca="1">IF($B331="","",OFFSET(Zdroj!Z$16,'k rozhodnutí'!$A330,0))</f>
        <v/>
      </c>
    </row>
    <row r="332" spans="1:14" s="2" customFormat="1" x14ac:dyDescent="0.25">
      <c r="A332" s="130"/>
      <c r="B332" s="288"/>
      <c r="C332" s="51" t="str">
        <f ca="1">IF($B331="","",IF(Zdroj!$AQ$9="ano",CONCATENATE("Okres:","
",OFFSET(Zdroj!BP$16,'k rozhodnutí'!$A330,0),"
","Právní forma","
",OFFSET(Zdroj!H$16,'k rozhodnutí'!$A330,0),"
",IF(OFFSET(Zdroj!I$16,'k rozhodnutí'!$A330,0)="","","IČO: "),OFFSET(Zdroj!I$16,'k rozhodnutí'!$A330,0),"
","B.Ú. ",IF(OFFSET(Zdroj!J$16,'k rozhodnutí'!$A330,0)="","","Anonymizováno")),CONCATENATE("Okres:","
",OFFSET(Zdroj!BP$16,'k rozhodnutí'!$A330,0),"
","Právní forma","
",OFFSET(Zdroj!H$16,'k rozhodnutí'!$A330,0),"
",IF(OFFSET(Zdroj!I$16,'k rozhodnutí'!$A330,0)="","","IČO: "),OFFSET(Zdroj!I$16,'k rozhodnutí'!$A330,0),"
","B.Ú. ",OFFSET(Zdroj!J$16,'k rozhodnutí'!$A330,0))))</f>
        <v/>
      </c>
      <c r="D332" s="4" t="str">
        <f ca="1">IF($B331="","",OFFSET(Zdroj!O$16,'k rozhodnutí'!$A330,0))</f>
        <v/>
      </c>
      <c r="E332" s="289"/>
      <c r="F332" s="187"/>
      <c r="G332" s="291"/>
      <c r="H332" s="290"/>
      <c r="I332" s="284"/>
      <c r="J332" s="284"/>
      <c r="K332" s="284"/>
      <c r="L332" s="282"/>
      <c r="M332" s="283"/>
      <c r="N332" s="284"/>
    </row>
    <row r="333" spans="1:14" s="2" customFormat="1" x14ac:dyDescent="0.25">
      <c r="A333" s="130">
        <f>ROW()/3-1</f>
        <v>110</v>
      </c>
      <c r="B333" s="288"/>
      <c r="C333" s="52" t="str">
        <f ca="1">IF($B331="","",IF(Zdroj!$AQ$9="ano",IF(OFFSET(Zdroj!M$16,'k rozhodnutí'!$A330,0)="","","Anonymizováno"),IF(OFFSET(Zdroj!M$16,'k rozhodnutí'!$A330,0)="","",OFFSET(Zdroj!M$16,'k rozhodnutí'!$A330,0))))</f>
        <v/>
      </c>
      <c r="D333" s="4" t="str">
        <f ca="1">IF($B331="","",CONCATENATE("Dotace bude použita na:","
",OFFSET(Zdroj!P$16,'k rozhodnutí'!$A330,0)))</f>
        <v/>
      </c>
      <c r="E333" s="289"/>
      <c r="F333" s="186" t="str">
        <f ca="1">IF($B331="","",OFFSET(Zdroj!V$16,'k rozhodnutí'!$A330,0))</f>
        <v/>
      </c>
      <c r="G333" s="88" t="str">
        <f ca="1">IF($B331="","",OFFSET(Zdroj!BM$16,'k rozhodnutí'!$A330,0))</f>
        <v/>
      </c>
      <c r="H333" s="290"/>
      <c r="I333" s="284"/>
      <c r="J333" s="284"/>
      <c r="K333" s="284"/>
      <c r="L333" s="282"/>
      <c r="M333" s="283"/>
      <c r="N333" s="284"/>
    </row>
    <row r="334" spans="1:14" s="2" customFormat="1" x14ac:dyDescent="0.25">
      <c r="A334" s="130"/>
      <c r="B334" s="288" t="str">
        <f ca="1">IF(OFFSET(Zdroj!$B$16,A333,0)&gt;0,OFFSET(Zdroj!$B$16,A333,0)+0,"")</f>
        <v/>
      </c>
      <c r="C334" s="51" t="str">
        <f ca="1">IF($B334="","",IF(Zdroj!$AQ$9="ano",CONCATENATE(OFFSET(Zdroj!C$16,'k rozhodnutí'!$A333,0),"
","Anonymizováno","
",OFFSET(Zdroj!E$16,'k rozhodnutí'!$A333,0),"
",OFFSET(Zdroj!F$16,'k rozhodnutí'!$A333,0)),CONCATENATE(OFFSET(Zdroj!C$16,'k rozhodnutí'!$A333,0),"
",OFFSET(Zdroj!D$16,'k rozhodnutí'!$A333,0),"
",OFFSET(Zdroj!E$16,'k rozhodnutí'!$A333,0),"
",OFFSET(Zdroj!F$16,'k rozhodnutí'!$A333,0))))</f>
        <v/>
      </c>
      <c r="D334" s="23" t="str">
        <f ca="1">IF($B334="","",OFFSET(Zdroj!N$16,'k rozhodnutí'!$A333,0))</f>
        <v/>
      </c>
      <c r="E334" s="289" t="str">
        <f ca="1">IF($B334="","",OFFSET(Zdroj!T$16,'k rozhodnutí'!$A333,0))</f>
        <v/>
      </c>
      <c r="F334" s="186" t="str">
        <f ca="1">IF($B334="","",OFFSET(Zdroj!U$16,'k rozhodnutí'!$A333,0))</f>
        <v/>
      </c>
      <c r="G334" s="291" t="str">
        <f ca="1">IF($B334="","",OFFSET(Zdroj!W$16,'k rozhodnutí'!$A333,0))</f>
        <v/>
      </c>
      <c r="H334" s="290" t="str">
        <f ca="1">IF($B334="","",OFFSET(Zdroj!Y$16,'k rozhodnutí'!$A333,0))</f>
        <v/>
      </c>
      <c r="I334" s="284" t="str">
        <f ca="1">IF($B334="","",OFFSET(Zdroj!BG$16,'k rozhodnutí'!$A333,0))</f>
        <v/>
      </c>
      <c r="J334" s="284" t="str" cm="1">
        <f t="array" aca="1" ref="J334" ca="1">IF($B334="","",SUM('k rozhodnutí detailní'!J334:J336+'k rozhodnutí detailní'!K334:K336))</f>
        <v/>
      </c>
      <c r="K334" s="284" t="str">
        <f ca="1">IF($B334="","",'k rozhodnutí detailní'!L335)</f>
        <v/>
      </c>
      <c r="L334" s="282" t="str">
        <f ca="1">IF($B334="","",'k rozhodnutí detailní'!M335)</f>
        <v/>
      </c>
      <c r="M334" s="283" t="str">
        <f ca="1">IF(B334="","",'k rozhodnutí detailní'!N334)</f>
        <v/>
      </c>
      <c r="N334" s="284" t="str">
        <f ca="1">IF($B334="","",OFFSET(Zdroj!Z$16,'k rozhodnutí'!$A333,0))</f>
        <v/>
      </c>
    </row>
    <row r="335" spans="1:14" s="2" customFormat="1" x14ac:dyDescent="0.25">
      <c r="A335" s="130"/>
      <c r="B335" s="288"/>
      <c r="C335" s="51" t="str">
        <f ca="1">IF($B334="","",IF(Zdroj!$AQ$9="ano",CONCATENATE("Okres:","
",OFFSET(Zdroj!BP$16,'k rozhodnutí'!$A333,0),"
","Právní forma","
",OFFSET(Zdroj!H$16,'k rozhodnutí'!$A333,0),"
",IF(OFFSET(Zdroj!I$16,'k rozhodnutí'!$A333,0)="","","IČO: "),OFFSET(Zdroj!I$16,'k rozhodnutí'!$A333,0),"
","B.Ú. ",IF(OFFSET(Zdroj!J$16,'k rozhodnutí'!$A333,0)="","","Anonymizováno")),CONCATENATE("Okres:","
",OFFSET(Zdroj!BP$16,'k rozhodnutí'!$A333,0),"
","Právní forma","
",OFFSET(Zdroj!H$16,'k rozhodnutí'!$A333,0),"
",IF(OFFSET(Zdroj!I$16,'k rozhodnutí'!$A333,0)="","","IČO: "),OFFSET(Zdroj!I$16,'k rozhodnutí'!$A333,0),"
","B.Ú. ",OFFSET(Zdroj!J$16,'k rozhodnutí'!$A333,0))))</f>
        <v/>
      </c>
      <c r="D335" s="4" t="str">
        <f ca="1">IF($B334="","",OFFSET(Zdroj!O$16,'k rozhodnutí'!$A333,0))</f>
        <v/>
      </c>
      <c r="E335" s="289"/>
      <c r="F335" s="187"/>
      <c r="G335" s="291"/>
      <c r="H335" s="290"/>
      <c r="I335" s="284"/>
      <c r="J335" s="284"/>
      <c r="K335" s="284"/>
      <c r="L335" s="282"/>
      <c r="M335" s="283"/>
      <c r="N335" s="284"/>
    </row>
    <row r="336" spans="1:14" s="2" customFormat="1" x14ac:dyDescent="0.25">
      <c r="A336" s="130">
        <f>ROW()/3-1</f>
        <v>111</v>
      </c>
      <c r="B336" s="288"/>
      <c r="C336" s="52" t="str">
        <f ca="1">IF($B334="","",IF(Zdroj!$AQ$9="ano",IF(OFFSET(Zdroj!M$16,'k rozhodnutí'!$A333,0)="","","Anonymizováno"),IF(OFFSET(Zdroj!M$16,'k rozhodnutí'!$A333,0)="","",OFFSET(Zdroj!M$16,'k rozhodnutí'!$A333,0))))</f>
        <v/>
      </c>
      <c r="D336" s="4" t="str">
        <f ca="1">IF($B334="","",CONCATENATE("Dotace bude použita na:","
",OFFSET(Zdroj!P$16,'k rozhodnutí'!$A333,0)))</f>
        <v/>
      </c>
      <c r="E336" s="289"/>
      <c r="F336" s="186" t="str">
        <f ca="1">IF($B334="","",OFFSET(Zdroj!V$16,'k rozhodnutí'!$A333,0))</f>
        <v/>
      </c>
      <c r="G336" s="88" t="str">
        <f ca="1">IF($B334="","",OFFSET(Zdroj!BM$16,'k rozhodnutí'!$A333,0))</f>
        <v/>
      </c>
      <c r="H336" s="290"/>
      <c r="I336" s="284"/>
      <c r="J336" s="284"/>
      <c r="K336" s="284"/>
      <c r="L336" s="282"/>
      <c r="M336" s="283"/>
      <c r="N336" s="284"/>
    </row>
    <row r="337" spans="1:14" s="2" customFormat="1" x14ac:dyDescent="0.25">
      <c r="A337" s="130"/>
      <c r="B337" s="288" t="str">
        <f ca="1">IF(OFFSET(Zdroj!$B$16,A336,0)&gt;0,OFFSET(Zdroj!$B$16,A336,0)+0,"")</f>
        <v/>
      </c>
      <c r="C337" s="51" t="str">
        <f ca="1">IF($B337="","",IF(Zdroj!$AQ$9="ano",CONCATENATE(OFFSET(Zdroj!C$16,'k rozhodnutí'!$A336,0),"
","Anonymizováno","
",OFFSET(Zdroj!E$16,'k rozhodnutí'!$A336,0),"
",OFFSET(Zdroj!F$16,'k rozhodnutí'!$A336,0)),CONCATENATE(OFFSET(Zdroj!C$16,'k rozhodnutí'!$A336,0),"
",OFFSET(Zdroj!D$16,'k rozhodnutí'!$A336,0),"
",OFFSET(Zdroj!E$16,'k rozhodnutí'!$A336,0),"
",OFFSET(Zdroj!F$16,'k rozhodnutí'!$A336,0))))</f>
        <v/>
      </c>
      <c r="D337" s="23" t="str">
        <f ca="1">IF($B337="","",OFFSET(Zdroj!N$16,'k rozhodnutí'!$A336,0))</f>
        <v/>
      </c>
      <c r="E337" s="289" t="str">
        <f ca="1">IF($B337="","",OFFSET(Zdroj!T$16,'k rozhodnutí'!$A336,0))</f>
        <v/>
      </c>
      <c r="F337" s="186" t="str">
        <f ca="1">IF($B337="","",OFFSET(Zdroj!U$16,'k rozhodnutí'!$A336,0))</f>
        <v/>
      </c>
      <c r="G337" s="291" t="str">
        <f ca="1">IF($B337="","",OFFSET(Zdroj!W$16,'k rozhodnutí'!$A336,0))</f>
        <v/>
      </c>
      <c r="H337" s="290" t="str">
        <f ca="1">IF($B337="","",OFFSET(Zdroj!Y$16,'k rozhodnutí'!$A336,0))</f>
        <v/>
      </c>
      <c r="I337" s="284" t="str">
        <f ca="1">IF($B337="","",OFFSET(Zdroj!BG$16,'k rozhodnutí'!$A336,0))</f>
        <v/>
      </c>
      <c r="J337" s="284" t="str" cm="1">
        <f t="array" aca="1" ref="J337" ca="1">IF($B337="","",SUM('k rozhodnutí detailní'!J337:J339+'k rozhodnutí detailní'!K337:K339))</f>
        <v/>
      </c>
      <c r="K337" s="284" t="str">
        <f ca="1">IF($B337="","",'k rozhodnutí detailní'!L338)</f>
        <v/>
      </c>
      <c r="L337" s="282" t="str">
        <f ca="1">IF($B337="","",'k rozhodnutí detailní'!M338)</f>
        <v/>
      </c>
      <c r="M337" s="283" t="str">
        <f ca="1">IF(B337="","",'k rozhodnutí detailní'!N337)</f>
        <v/>
      </c>
      <c r="N337" s="284" t="str">
        <f ca="1">IF($B337="","",OFFSET(Zdroj!Z$16,'k rozhodnutí'!$A336,0))</f>
        <v/>
      </c>
    </row>
    <row r="338" spans="1:14" s="2" customFormat="1" x14ac:dyDescent="0.25">
      <c r="A338" s="130"/>
      <c r="B338" s="288"/>
      <c r="C338" s="51" t="str">
        <f ca="1">IF($B337="","",IF(Zdroj!$AQ$9="ano",CONCATENATE("Okres:","
",OFFSET(Zdroj!BP$16,'k rozhodnutí'!$A336,0),"
","Právní forma","
",OFFSET(Zdroj!H$16,'k rozhodnutí'!$A336,0),"
",IF(OFFSET(Zdroj!I$16,'k rozhodnutí'!$A336,0)="","","IČO: "),OFFSET(Zdroj!I$16,'k rozhodnutí'!$A336,0),"
","B.Ú. ",IF(OFFSET(Zdroj!J$16,'k rozhodnutí'!$A336,0)="","","Anonymizováno")),CONCATENATE("Okres:","
",OFFSET(Zdroj!BP$16,'k rozhodnutí'!$A336,0),"
","Právní forma","
",OFFSET(Zdroj!H$16,'k rozhodnutí'!$A336,0),"
",IF(OFFSET(Zdroj!I$16,'k rozhodnutí'!$A336,0)="","","IČO: "),OFFSET(Zdroj!I$16,'k rozhodnutí'!$A336,0),"
","B.Ú. ",OFFSET(Zdroj!J$16,'k rozhodnutí'!$A336,0))))</f>
        <v/>
      </c>
      <c r="D338" s="4" t="str">
        <f ca="1">IF($B337="","",OFFSET(Zdroj!O$16,'k rozhodnutí'!$A336,0))</f>
        <v/>
      </c>
      <c r="E338" s="289"/>
      <c r="F338" s="187"/>
      <c r="G338" s="291"/>
      <c r="H338" s="290"/>
      <c r="I338" s="284"/>
      <c r="J338" s="284"/>
      <c r="K338" s="284"/>
      <c r="L338" s="282"/>
      <c r="M338" s="283"/>
      <c r="N338" s="284"/>
    </row>
    <row r="339" spans="1:14" s="2" customFormat="1" x14ac:dyDescent="0.25">
      <c r="A339" s="130">
        <f>ROW()/3-1</f>
        <v>112</v>
      </c>
      <c r="B339" s="288"/>
      <c r="C339" s="52" t="str">
        <f ca="1">IF($B337="","",IF(Zdroj!$AQ$9="ano",IF(OFFSET(Zdroj!M$16,'k rozhodnutí'!$A336,0)="","","Anonymizováno"),IF(OFFSET(Zdroj!M$16,'k rozhodnutí'!$A336,0)="","",OFFSET(Zdroj!M$16,'k rozhodnutí'!$A336,0))))</f>
        <v/>
      </c>
      <c r="D339" s="4" t="str">
        <f ca="1">IF($B337="","",CONCATENATE("Dotace bude použita na:","
",OFFSET(Zdroj!P$16,'k rozhodnutí'!$A336,0)))</f>
        <v/>
      </c>
      <c r="E339" s="289"/>
      <c r="F339" s="186" t="str">
        <f ca="1">IF($B337="","",OFFSET(Zdroj!V$16,'k rozhodnutí'!$A336,0))</f>
        <v/>
      </c>
      <c r="G339" s="88" t="str">
        <f ca="1">IF($B337="","",OFFSET(Zdroj!BM$16,'k rozhodnutí'!$A336,0))</f>
        <v/>
      </c>
      <c r="H339" s="290"/>
      <c r="I339" s="284"/>
      <c r="J339" s="284"/>
      <c r="K339" s="284"/>
      <c r="L339" s="282"/>
      <c r="M339" s="283"/>
      <c r="N339" s="284"/>
    </row>
    <row r="340" spans="1:14" s="2" customFormat="1" x14ac:dyDescent="0.25">
      <c r="A340" s="130"/>
      <c r="B340" s="288" t="str">
        <f ca="1">IF(OFFSET(Zdroj!$B$16,A339,0)&gt;0,OFFSET(Zdroj!$B$16,A339,0)+0,"")</f>
        <v/>
      </c>
      <c r="C340" s="51" t="str">
        <f ca="1">IF($B340="","",IF(Zdroj!$AQ$9="ano",CONCATENATE(OFFSET(Zdroj!C$16,'k rozhodnutí'!$A339,0),"
","Anonymizováno","
",OFFSET(Zdroj!E$16,'k rozhodnutí'!$A339,0),"
",OFFSET(Zdroj!F$16,'k rozhodnutí'!$A339,0)),CONCATENATE(OFFSET(Zdroj!C$16,'k rozhodnutí'!$A339,0),"
",OFFSET(Zdroj!D$16,'k rozhodnutí'!$A339,0),"
",OFFSET(Zdroj!E$16,'k rozhodnutí'!$A339,0),"
",OFFSET(Zdroj!F$16,'k rozhodnutí'!$A339,0))))</f>
        <v/>
      </c>
      <c r="D340" s="23" t="str">
        <f ca="1">IF($B340="","",OFFSET(Zdroj!N$16,'k rozhodnutí'!$A339,0))</f>
        <v/>
      </c>
      <c r="E340" s="289" t="str">
        <f ca="1">IF($B340="","",OFFSET(Zdroj!T$16,'k rozhodnutí'!$A339,0))</f>
        <v/>
      </c>
      <c r="F340" s="186" t="str">
        <f ca="1">IF($B340="","",OFFSET(Zdroj!U$16,'k rozhodnutí'!$A339,0))</f>
        <v/>
      </c>
      <c r="G340" s="291" t="str">
        <f ca="1">IF($B340="","",OFFSET(Zdroj!W$16,'k rozhodnutí'!$A339,0))</f>
        <v/>
      </c>
      <c r="H340" s="290" t="str">
        <f ca="1">IF($B340="","",OFFSET(Zdroj!Y$16,'k rozhodnutí'!$A339,0))</f>
        <v/>
      </c>
      <c r="I340" s="284" t="str">
        <f ca="1">IF($B340="","",OFFSET(Zdroj!BG$16,'k rozhodnutí'!$A339,0))</f>
        <v/>
      </c>
      <c r="J340" s="284" t="str" cm="1">
        <f t="array" aca="1" ref="J340" ca="1">IF($B340="","",SUM('k rozhodnutí detailní'!J340:J342+'k rozhodnutí detailní'!K340:K342))</f>
        <v/>
      </c>
      <c r="K340" s="284" t="str">
        <f ca="1">IF($B340="","",'k rozhodnutí detailní'!L341)</f>
        <v/>
      </c>
      <c r="L340" s="282" t="str">
        <f ca="1">IF($B340="","",'k rozhodnutí detailní'!M341)</f>
        <v/>
      </c>
      <c r="M340" s="283" t="str">
        <f ca="1">IF(B340="","",'k rozhodnutí detailní'!N340)</f>
        <v/>
      </c>
      <c r="N340" s="284" t="str">
        <f ca="1">IF($B340="","",OFFSET(Zdroj!Z$16,'k rozhodnutí'!$A339,0))</f>
        <v/>
      </c>
    </row>
    <row r="341" spans="1:14" s="2" customFormat="1" x14ac:dyDescent="0.25">
      <c r="A341" s="130"/>
      <c r="B341" s="288"/>
      <c r="C341" s="51" t="str">
        <f ca="1">IF($B340="","",IF(Zdroj!$AQ$9="ano",CONCATENATE("Okres:","
",OFFSET(Zdroj!BP$16,'k rozhodnutí'!$A339,0),"
","Právní forma","
",OFFSET(Zdroj!H$16,'k rozhodnutí'!$A339,0),"
",IF(OFFSET(Zdroj!I$16,'k rozhodnutí'!$A339,0)="","","IČO: "),OFFSET(Zdroj!I$16,'k rozhodnutí'!$A339,0),"
","B.Ú. ",IF(OFFSET(Zdroj!J$16,'k rozhodnutí'!$A339,0)="","","Anonymizováno")),CONCATENATE("Okres:","
",OFFSET(Zdroj!BP$16,'k rozhodnutí'!$A339,0),"
","Právní forma","
",OFFSET(Zdroj!H$16,'k rozhodnutí'!$A339,0),"
",IF(OFFSET(Zdroj!I$16,'k rozhodnutí'!$A339,0)="","","IČO: "),OFFSET(Zdroj!I$16,'k rozhodnutí'!$A339,0),"
","B.Ú. ",OFFSET(Zdroj!J$16,'k rozhodnutí'!$A339,0))))</f>
        <v/>
      </c>
      <c r="D341" s="4" t="str">
        <f ca="1">IF($B340="","",OFFSET(Zdroj!O$16,'k rozhodnutí'!$A339,0))</f>
        <v/>
      </c>
      <c r="E341" s="289"/>
      <c r="F341" s="187"/>
      <c r="G341" s="291"/>
      <c r="H341" s="290"/>
      <c r="I341" s="284"/>
      <c r="J341" s="284"/>
      <c r="K341" s="284"/>
      <c r="L341" s="282"/>
      <c r="M341" s="283"/>
      <c r="N341" s="284"/>
    </row>
    <row r="342" spans="1:14" s="2" customFormat="1" x14ac:dyDescent="0.25">
      <c r="A342" s="130">
        <f>ROW()/3-1</f>
        <v>113</v>
      </c>
      <c r="B342" s="288"/>
      <c r="C342" s="52" t="str">
        <f ca="1">IF($B340="","",IF(Zdroj!$AQ$9="ano",IF(OFFSET(Zdroj!M$16,'k rozhodnutí'!$A339,0)="","","Anonymizováno"),IF(OFFSET(Zdroj!M$16,'k rozhodnutí'!$A339,0)="","",OFFSET(Zdroj!M$16,'k rozhodnutí'!$A339,0))))</f>
        <v/>
      </c>
      <c r="D342" s="4" t="str">
        <f ca="1">IF($B340="","",CONCATENATE("Dotace bude použita na:","
",OFFSET(Zdroj!P$16,'k rozhodnutí'!$A339,0)))</f>
        <v/>
      </c>
      <c r="E342" s="289"/>
      <c r="F342" s="186" t="str">
        <f ca="1">IF($B340="","",OFFSET(Zdroj!V$16,'k rozhodnutí'!$A339,0))</f>
        <v/>
      </c>
      <c r="G342" s="88" t="str">
        <f ca="1">IF($B340="","",OFFSET(Zdroj!BM$16,'k rozhodnutí'!$A339,0))</f>
        <v/>
      </c>
      <c r="H342" s="290"/>
      <c r="I342" s="284"/>
      <c r="J342" s="284"/>
      <c r="K342" s="284"/>
      <c r="L342" s="282"/>
      <c r="M342" s="283"/>
      <c r="N342" s="284"/>
    </row>
    <row r="343" spans="1:14" s="2" customFormat="1" x14ac:dyDescent="0.25">
      <c r="A343" s="130"/>
      <c r="B343" s="288" t="str">
        <f ca="1">IF(OFFSET(Zdroj!$B$16,A342,0)&gt;0,OFFSET(Zdroj!$B$16,A342,0)+0,"")</f>
        <v/>
      </c>
      <c r="C343" s="51" t="str">
        <f ca="1">IF($B343="","",IF(Zdroj!$AQ$9="ano",CONCATENATE(OFFSET(Zdroj!C$16,'k rozhodnutí'!$A342,0),"
","Anonymizováno","
",OFFSET(Zdroj!E$16,'k rozhodnutí'!$A342,0),"
",OFFSET(Zdroj!F$16,'k rozhodnutí'!$A342,0)),CONCATENATE(OFFSET(Zdroj!C$16,'k rozhodnutí'!$A342,0),"
",OFFSET(Zdroj!D$16,'k rozhodnutí'!$A342,0),"
",OFFSET(Zdroj!E$16,'k rozhodnutí'!$A342,0),"
",OFFSET(Zdroj!F$16,'k rozhodnutí'!$A342,0))))</f>
        <v/>
      </c>
      <c r="D343" s="23" t="str">
        <f ca="1">IF($B343="","",OFFSET(Zdroj!N$16,'k rozhodnutí'!$A342,0))</f>
        <v/>
      </c>
      <c r="E343" s="289" t="str">
        <f ca="1">IF($B343="","",OFFSET(Zdroj!T$16,'k rozhodnutí'!$A342,0))</f>
        <v/>
      </c>
      <c r="F343" s="186" t="str">
        <f ca="1">IF($B343="","",OFFSET(Zdroj!U$16,'k rozhodnutí'!$A342,0))</f>
        <v/>
      </c>
      <c r="G343" s="291" t="str">
        <f ca="1">IF($B343="","",OFFSET(Zdroj!W$16,'k rozhodnutí'!$A342,0))</f>
        <v/>
      </c>
      <c r="H343" s="290" t="str">
        <f ca="1">IF($B343="","",OFFSET(Zdroj!Y$16,'k rozhodnutí'!$A342,0))</f>
        <v/>
      </c>
      <c r="I343" s="284" t="str">
        <f ca="1">IF($B343="","",OFFSET(Zdroj!BG$16,'k rozhodnutí'!$A342,0))</f>
        <v/>
      </c>
      <c r="J343" s="284" t="str" cm="1">
        <f t="array" aca="1" ref="J343" ca="1">IF($B343="","",SUM('k rozhodnutí detailní'!J343:J345+'k rozhodnutí detailní'!K343:K345))</f>
        <v/>
      </c>
      <c r="K343" s="284" t="str">
        <f ca="1">IF($B343="","",'k rozhodnutí detailní'!L344)</f>
        <v/>
      </c>
      <c r="L343" s="282" t="str">
        <f ca="1">IF($B343="","",'k rozhodnutí detailní'!M344)</f>
        <v/>
      </c>
      <c r="M343" s="283" t="str">
        <f ca="1">IF(B343="","",'k rozhodnutí detailní'!N343)</f>
        <v/>
      </c>
      <c r="N343" s="284" t="str">
        <f ca="1">IF($B343="","",OFFSET(Zdroj!Z$16,'k rozhodnutí'!$A342,0))</f>
        <v/>
      </c>
    </row>
    <row r="344" spans="1:14" s="2" customFormat="1" x14ac:dyDescent="0.25">
      <c r="A344" s="130"/>
      <c r="B344" s="288"/>
      <c r="C344" s="51" t="str">
        <f ca="1">IF($B343="","",IF(Zdroj!$AQ$9="ano",CONCATENATE("Okres:","
",OFFSET(Zdroj!BP$16,'k rozhodnutí'!$A342,0),"
","Právní forma","
",OFFSET(Zdroj!H$16,'k rozhodnutí'!$A342,0),"
",IF(OFFSET(Zdroj!I$16,'k rozhodnutí'!$A342,0)="","","IČO: "),OFFSET(Zdroj!I$16,'k rozhodnutí'!$A342,0),"
","B.Ú. ",IF(OFFSET(Zdroj!J$16,'k rozhodnutí'!$A342,0)="","","Anonymizováno")),CONCATENATE("Okres:","
",OFFSET(Zdroj!BP$16,'k rozhodnutí'!$A342,0),"
","Právní forma","
",OFFSET(Zdroj!H$16,'k rozhodnutí'!$A342,0),"
",IF(OFFSET(Zdroj!I$16,'k rozhodnutí'!$A342,0)="","","IČO: "),OFFSET(Zdroj!I$16,'k rozhodnutí'!$A342,0),"
","B.Ú. ",OFFSET(Zdroj!J$16,'k rozhodnutí'!$A342,0))))</f>
        <v/>
      </c>
      <c r="D344" s="4" t="str">
        <f ca="1">IF($B343="","",OFFSET(Zdroj!O$16,'k rozhodnutí'!$A342,0))</f>
        <v/>
      </c>
      <c r="E344" s="289"/>
      <c r="F344" s="187"/>
      <c r="G344" s="291"/>
      <c r="H344" s="290"/>
      <c r="I344" s="284"/>
      <c r="J344" s="284"/>
      <c r="K344" s="284"/>
      <c r="L344" s="282"/>
      <c r="M344" s="283"/>
      <c r="N344" s="284"/>
    </row>
    <row r="345" spans="1:14" s="2" customFormat="1" x14ac:dyDescent="0.25">
      <c r="A345" s="130">
        <f>ROW()/3-1</f>
        <v>114</v>
      </c>
      <c r="B345" s="288"/>
      <c r="C345" s="52" t="str">
        <f ca="1">IF($B343="","",IF(Zdroj!$AQ$9="ano",IF(OFFSET(Zdroj!M$16,'k rozhodnutí'!$A342,0)="","","Anonymizováno"),IF(OFFSET(Zdroj!M$16,'k rozhodnutí'!$A342,0)="","",OFFSET(Zdroj!M$16,'k rozhodnutí'!$A342,0))))</f>
        <v/>
      </c>
      <c r="D345" s="4" t="str">
        <f ca="1">IF($B343="","",CONCATENATE("Dotace bude použita na:","
",OFFSET(Zdroj!P$16,'k rozhodnutí'!$A342,0)))</f>
        <v/>
      </c>
      <c r="E345" s="289"/>
      <c r="F345" s="186" t="str">
        <f ca="1">IF($B343="","",OFFSET(Zdroj!V$16,'k rozhodnutí'!$A342,0))</f>
        <v/>
      </c>
      <c r="G345" s="88" t="str">
        <f ca="1">IF($B343="","",OFFSET(Zdroj!BM$16,'k rozhodnutí'!$A342,0))</f>
        <v/>
      </c>
      <c r="H345" s="290"/>
      <c r="I345" s="284"/>
      <c r="J345" s="284"/>
      <c r="K345" s="284"/>
      <c r="L345" s="282"/>
      <c r="M345" s="283"/>
      <c r="N345" s="284"/>
    </row>
    <row r="346" spans="1:14" s="2" customFormat="1" x14ac:dyDescent="0.25">
      <c r="A346" s="130"/>
      <c r="B346" s="288" t="str">
        <f ca="1">IF(OFFSET(Zdroj!$B$16,A345,0)&gt;0,OFFSET(Zdroj!$B$16,A345,0)+0,"")</f>
        <v/>
      </c>
      <c r="C346" s="51" t="str">
        <f ca="1">IF($B346="","",IF(Zdroj!$AQ$9="ano",CONCATENATE(OFFSET(Zdroj!C$16,'k rozhodnutí'!$A345,0),"
","Anonymizováno","
",OFFSET(Zdroj!E$16,'k rozhodnutí'!$A345,0),"
",OFFSET(Zdroj!F$16,'k rozhodnutí'!$A345,0)),CONCATENATE(OFFSET(Zdroj!C$16,'k rozhodnutí'!$A345,0),"
",OFFSET(Zdroj!D$16,'k rozhodnutí'!$A345,0),"
",OFFSET(Zdroj!E$16,'k rozhodnutí'!$A345,0),"
",OFFSET(Zdroj!F$16,'k rozhodnutí'!$A345,0))))</f>
        <v/>
      </c>
      <c r="D346" s="23" t="str">
        <f ca="1">IF($B346="","",OFFSET(Zdroj!N$16,'k rozhodnutí'!$A345,0))</f>
        <v/>
      </c>
      <c r="E346" s="289" t="str">
        <f ca="1">IF($B346="","",OFFSET(Zdroj!T$16,'k rozhodnutí'!$A345,0))</f>
        <v/>
      </c>
      <c r="F346" s="186" t="str">
        <f ca="1">IF($B346="","",OFFSET(Zdroj!U$16,'k rozhodnutí'!$A345,0))</f>
        <v/>
      </c>
      <c r="G346" s="291" t="str">
        <f ca="1">IF($B346="","",OFFSET(Zdroj!W$16,'k rozhodnutí'!$A345,0))</f>
        <v/>
      </c>
      <c r="H346" s="290" t="str">
        <f ca="1">IF($B346="","",OFFSET(Zdroj!Y$16,'k rozhodnutí'!$A345,0))</f>
        <v/>
      </c>
      <c r="I346" s="284" t="str">
        <f ca="1">IF($B346="","",OFFSET(Zdroj!BG$16,'k rozhodnutí'!$A345,0))</f>
        <v/>
      </c>
      <c r="J346" s="284" t="str" cm="1">
        <f t="array" aca="1" ref="J346" ca="1">IF($B346="","",SUM('k rozhodnutí detailní'!J346:J348+'k rozhodnutí detailní'!K346:K348))</f>
        <v/>
      </c>
      <c r="K346" s="284" t="str">
        <f ca="1">IF($B346="","",'k rozhodnutí detailní'!L347)</f>
        <v/>
      </c>
      <c r="L346" s="282" t="str">
        <f ca="1">IF($B346="","",'k rozhodnutí detailní'!M347)</f>
        <v/>
      </c>
      <c r="M346" s="283" t="str">
        <f ca="1">IF(B346="","",'k rozhodnutí detailní'!N346)</f>
        <v/>
      </c>
      <c r="N346" s="284" t="str">
        <f ca="1">IF($B346="","",OFFSET(Zdroj!Z$16,'k rozhodnutí'!$A345,0))</f>
        <v/>
      </c>
    </row>
    <row r="347" spans="1:14" s="2" customFormat="1" x14ac:dyDescent="0.25">
      <c r="A347" s="130"/>
      <c r="B347" s="288"/>
      <c r="C347" s="51" t="str">
        <f ca="1">IF($B346="","",IF(Zdroj!$AQ$9="ano",CONCATENATE("Okres:","
",OFFSET(Zdroj!BP$16,'k rozhodnutí'!$A345,0),"
","Právní forma","
",OFFSET(Zdroj!H$16,'k rozhodnutí'!$A345,0),"
",IF(OFFSET(Zdroj!I$16,'k rozhodnutí'!$A345,0)="","","IČO: "),OFFSET(Zdroj!I$16,'k rozhodnutí'!$A345,0),"
","B.Ú. ",IF(OFFSET(Zdroj!J$16,'k rozhodnutí'!$A345,0)="","","Anonymizováno")),CONCATENATE("Okres:","
",OFFSET(Zdroj!BP$16,'k rozhodnutí'!$A345,0),"
","Právní forma","
",OFFSET(Zdroj!H$16,'k rozhodnutí'!$A345,0),"
",IF(OFFSET(Zdroj!I$16,'k rozhodnutí'!$A345,0)="","","IČO: "),OFFSET(Zdroj!I$16,'k rozhodnutí'!$A345,0),"
","B.Ú. ",OFFSET(Zdroj!J$16,'k rozhodnutí'!$A345,0))))</f>
        <v/>
      </c>
      <c r="D347" s="4" t="str">
        <f ca="1">IF($B346="","",OFFSET(Zdroj!O$16,'k rozhodnutí'!$A345,0))</f>
        <v/>
      </c>
      <c r="E347" s="289"/>
      <c r="F347" s="187"/>
      <c r="G347" s="291"/>
      <c r="H347" s="290"/>
      <c r="I347" s="284"/>
      <c r="J347" s="284"/>
      <c r="K347" s="284"/>
      <c r="L347" s="282"/>
      <c r="M347" s="283"/>
      <c r="N347" s="284"/>
    </row>
    <row r="348" spans="1:14" s="2" customFormat="1" x14ac:dyDescent="0.25">
      <c r="A348" s="130">
        <f>ROW()/3-1</f>
        <v>115</v>
      </c>
      <c r="B348" s="288"/>
      <c r="C348" s="52" t="str">
        <f ca="1">IF($B346="","",IF(Zdroj!$AQ$9="ano",IF(OFFSET(Zdroj!M$16,'k rozhodnutí'!$A345,0)="","","Anonymizováno"),IF(OFFSET(Zdroj!M$16,'k rozhodnutí'!$A345,0)="","",OFFSET(Zdroj!M$16,'k rozhodnutí'!$A345,0))))</f>
        <v/>
      </c>
      <c r="D348" s="4" t="str">
        <f ca="1">IF($B346="","",CONCATENATE("Dotace bude použita na:","
",OFFSET(Zdroj!P$16,'k rozhodnutí'!$A345,0)))</f>
        <v/>
      </c>
      <c r="E348" s="289"/>
      <c r="F348" s="186" t="str">
        <f ca="1">IF($B346="","",OFFSET(Zdroj!V$16,'k rozhodnutí'!$A345,0))</f>
        <v/>
      </c>
      <c r="G348" s="88" t="str">
        <f ca="1">IF($B346="","",OFFSET(Zdroj!BM$16,'k rozhodnutí'!$A345,0))</f>
        <v/>
      </c>
      <c r="H348" s="290"/>
      <c r="I348" s="284"/>
      <c r="J348" s="284"/>
      <c r="K348" s="284"/>
      <c r="L348" s="282"/>
      <c r="M348" s="283"/>
      <c r="N348" s="284"/>
    </row>
    <row r="349" spans="1:14" s="2" customFormat="1" x14ac:dyDescent="0.25">
      <c r="A349" s="130"/>
      <c r="B349" s="288" t="str">
        <f ca="1">IF(OFFSET(Zdroj!$B$16,A348,0)&gt;0,OFFSET(Zdroj!$B$16,A348,0)+0,"")</f>
        <v/>
      </c>
      <c r="C349" s="51" t="str">
        <f ca="1">IF($B349="","",IF(Zdroj!$AQ$9="ano",CONCATENATE(OFFSET(Zdroj!C$16,'k rozhodnutí'!$A348,0),"
","Anonymizováno","
",OFFSET(Zdroj!E$16,'k rozhodnutí'!$A348,0),"
",OFFSET(Zdroj!F$16,'k rozhodnutí'!$A348,0)),CONCATENATE(OFFSET(Zdroj!C$16,'k rozhodnutí'!$A348,0),"
",OFFSET(Zdroj!D$16,'k rozhodnutí'!$A348,0),"
",OFFSET(Zdroj!E$16,'k rozhodnutí'!$A348,0),"
",OFFSET(Zdroj!F$16,'k rozhodnutí'!$A348,0))))</f>
        <v/>
      </c>
      <c r="D349" s="23" t="str">
        <f ca="1">IF($B349="","",OFFSET(Zdroj!N$16,'k rozhodnutí'!$A348,0))</f>
        <v/>
      </c>
      <c r="E349" s="289" t="str">
        <f ca="1">IF($B349="","",OFFSET(Zdroj!T$16,'k rozhodnutí'!$A348,0))</f>
        <v/>
      </c>
      <c r="F349" s="186" t="str">
        <f ca="1">IF($B349="","",OFFSET(Zdroj!U$16,'k rozhodnutí'!$A348,0))</f>
        <v/>
      </c>
      <c r="G349" s="291" t="str">
        <f ca="1">IF($B349="","",OFFSET(Zdroj!W$16,'k rozhodnutí'!$A348,0))</f>
        <v/>
      </c>
      <c r="H349" s="290" t="str">
        <f ca="1">IF($B349="","",OFFSET(Zdroj!Y$16,'k rozhodnutí'!$A348,0))</f>
        <v/>
      </c>
      <c r="I349" s="284" t="str">
        <f ca="1">IF($B349="","",OFFSET(Zdroj!BG$16,'k rozhodnutí'!$A348,0))</f>
        <v/>
      </c>
      <c r="J349" s="284" t="str" cm="1">
        <f t="array" aca="1" ref="J349" ca="1">IF($B349="","",SUM('k rozhodnutí detailní'!J349:J351+'k rozhodnutí detailní'!K349:K351))</f>
        <v/>
      </c>
      <c r="K349" s="284" t="str">
        <f ca="1">IF($B349="","",'k rozhodnutí detailní'!L350)</f>
        <v/>
      </c>
      <c r="L349" s="282" t="str">
        <f ca="1">IF($B349="","",'k rozhodnutí detailní'!M350)</f>
        <v/>
      </c>
      <c r="M349" s="283" t="str">
        <f ca="1">IF(B349="","",'k rozhodnutí detailní'!N349)</f>
        <v/>
      </c>
      <c r="N349" s="284" t="str">
        <f ca="1">IF($B349="","",OFFSET(Zdroj!Z$16,'k rozhodnutí'!$A348,0))</f>
        <v/>
      </c>
    </row>
    <row r="350" spans="1:14" s="2" customFormat="1" x14ac:dyDescent="0.25">
      <c r="A350" s="130"/>
      <c r="B350" s="288"/>
      <c r="C350" s="51" t="str">
        <f ca="1">IF($B349="","",IF(Zdroj!$AQ$9="ano",CONCATENATE("Okres:","
",OFFSET(Zdroj!BP$16,'k rozhodnutí'!$A348,0),"
","Právní forma","
",OFFSET(Zdroj!H$16,'k rozhodnutí'!$A348,0),"
",IF(OFFSET(Zdroj!I$16,'k rozhodnutí'!$A348,0)="","","IČO: "),OFFSET(Zdroj!I$16,'k rozhodnutí'!$A348,0),"
","B.Ú. ",IF(OFFSET(Zdroj!J$16,'k rozhodnutí'!$A348,0)="","","Anonymizováno")),CONCATENATE("Okres:","
",OFFSET(Zdroj!BP$16,'k rozhodnutí'!$A348,0),"
","Právní forma","
",OFFSET(Zdroj!H$16,'k rozhodnutí'!$A348,0),"
",IF(OFFSET(Zdroj!I$16,'k rozhodnutí'!$A348,0)="","","IČO: "),OFFSET(Zdroj!I$16,'k rozhodnutí'!$A348,0),"
","B.Ú. ",OFFSET(Zdroj!J$16,'k rozhodnutí'!$A348,0))))</f>
        <v/>
      </c>
      <c r="D350" s="4" t="str">
        <f ca="1">IF($B349="","",OFFSET(Zdroj!O$16,'k rozhodnutí'!$A348,0))</f>
        <v/>
      </c>
      <c r="E350" s="289"/>
      <c r="F350" s="187"/>
      <c r="G350" s="291"/>
      <c r="H350" s="290"/>
      <c r="I350" s="284"/>
      <c r="J350" s="284"/>
      <c r="K350" s="284"/>
      <c r="L350" s="282"/>
      <c r="M350" s="283"/>
      <c r="N350" s="284"/>
    </row>
    <row r="351" spans="1:14" s="2" customFormat="1" x14ac:dyDescent="0.25">
      <c r="A351" s="130">
        <f>ROW()/3-1</f>
        <v>116</v>
      </c>
      <c r="B351" s="288"/>
      <c r="C351" s="52" t="str">
        <f ca="1">IF($B349="","",IF(Zdroj!$AQ$9="ano",IF(OFFSET(Zdroj!M$16,'k rozhodnutí'!$A348,0)="","","Anonymizováno"),IF(OFFSET(Zdroj!M$16,'k rozhodnutí'!$A348,0)="","",OFFSET(Zdroj!M$16,'k rozhodnutí'!$A348,0))))</f>
        <v/>
      </c>
      <c r="D351" s="4" t="str">
        <f ca="1">IF($B349="","",CONCATENATE("Dotace bude použita na:","
",OFFSET(Zdroj!P$16,'k rozhodnutí'!$A348,0)))</f>
        <v/>
      </c>
      <c r="E351" s="289"/>
      <c r="F351" s="186" t="str">
        <f ca="1">IF($B349="","",OFFSET(Zdroj!V$16,'k rozhodnutí'!$A348,0))</f>
        <v/>
      </c>
      <c r="G351" s="88" t="str">
        <f ca="1">IF($B349="","",OFFSET(Zdroj!BM$16,'k rozhodnutí'!$A348,0))</f>
        <v/>
      </c>
      <c r="H351" s="290"/>
      <c r="I351" s="284"/>
      <c r="J351" s="284"/>
      <c r="K351" s="284"/>
      <c r="L351" s="282"/>
      <c r="M351" s="283"/>
      <c r="N351" s="284"/>
    </row>
    <row r="352" spans="1:14" s="2" customFormat="1" x14ac:dyDescent="0.25">
      <c r="A352" s="130"/>
      <c r="B352" s="288" t="str">
        <f ca="1">IF(OFFSET(Zdroj!$B$16,A351,0)&gt;0,OFFSET(Zdroj!$B$16,A351,0)+0,"")</f>
        <v/>
      </c>
      <c r="C352" s="51" t="str">
        <f ca="1">IF($B352="","",IF(Zdroj!$AQ$9="ano",CONCATENATE(OFFSET(Zdroj!C$16,'k rozhodnutí'!$A351,0),"
","Anonymizováno","
",OFFSET(Zdroj!E$16,'k rozhodnutí'!$A351,0),"
",OFFSET(Zdroj!F$16,'k rozhodnutí'!$A351,0)),CONCATENATE(OFFSET(Zdroj!C$16,'k rozhodnutí'!$A351,0),"
",OFFSET(Zdroj!D$16,'k rozhodnutí'!$A351,0),"
",OFFSET(Zdroj!E$16,'k rozhodnutí'!$A351,0),"
",OFFSET(Zdroj!F$16,'k rozhodnutí'!$A351,0))))</f>
        <v/>
      </c>
      <c r="D352" s="23" t="str">
        <f ca="1">IF($B352="","",OFFSET(Zdroj!N$16,'k rozhodnutí'!$A351,0))</f>
        <v/>
      </c>
      <c r="E352" s="289" t="str">
        <f ca="1">IF($B352="","",OFFSET(Zdroj!T$16,'k rozhodnutí'!$A351,0))</f>
        <v/>
      </c>
      <c r="F352" s="186" t="str">
        <f ca="1">IF($B352="","",OFFSET(Zdroj!U$16,'k rozhodnutí'!$A351,0))</f>
        <v/>
      </c>
      <c r="G352" s="291" t="str">
        <f ca="1">IF($B352="","",OFFSET(Zdroj!W$16,'k rozhodnutí'!$A351,0))</f>
        <v/>
      </c>
      <c r="H352" s="290" t="str">
        <f ca="1">IF($B352="","",OFFSET(Zdroj!Y$16,'k rozhodnutí'!$A351,0))</f>
        <v/>
      </c>
      <c r="I352" s="284" t="str">
        <f ca="1">IF($B352="","",OFFSET(Zdroj!BG$16,'k rozhodnutí'!$A351,0))</f>
        <v/>
      </c>
      <c r="J352" s="284" t="str" cm="1">
        <f t="array" aca="1" ref="J352" ca="1">IF($B352="","",SUM('k rozhodnutí detailní'!J352:J354+'k rozhodnutí detailní'!K352:K354))</f>
        <v/>
      </c>
      <c r="K352" s="284" t="str">
        <f ca="1">IF($B352="","",'k rozhodnutí detailní'!L353)</f>
        <v/>
      </c>
      <c r="L352" s="282" t="str">
        <f ca="1">IF($B352="","",'k rozhodnutí detailní'!M353)</f>
        <v/>
      </c>
      <c r="M352" s="283" t="str">
        <f ca="1">IF(B352="","",'k rozhodnutí detailní'!N352)</f>
        <v/>
      </c>
      <c r="N352" s="284" t="str">
        <f ca="1">IF($B352="","",OFFSET(Zdroj!Z$16,'k rozhodnutí'!$A351,0))</f>
        <v/>
      </c>
    </row>
    <row r="353" spans="1:14" s="2" customFormat="1" x14ac:dyDescent="0.25">
      <c r="A353" s="130"/>
      <c r="B353" s="288"/>
      <c r="C353" s="51" t="str">
        <f ca="1">IF($B352="","",IF(Zdroj!$AQ$9="ano",CONCATENATE("Okres:","
",OFFSET(Zdroj!BP$16,'k rozhodnutí'!$A351,0),"
","Právní forma","
",OFFSET(Zdroj!H$16,'k rozhodnutí'!$A351,0),"
",IF(OFFSET(Zdroj!I$16,'k rozhodnutí'!$A351,0)="","","IČO: "),OFFSET(Zdroj!I$16,'k rozhodnutí'!$A351,0),"
","B.Ú. ",IF(OFFSET(Zdroj!J$16,'k rozhodnutí'!$A351,0)="","","Anonymizováno")),CONCATENATE("Okres:","
",OFFSET(Zdroj!BP$16,'k rozhodnutí'!$A351,0),"
","Právní forma","
",OFFSET(Zdroj!H$16,'k rozhodnutí'!$A351,0),"
",IF(OFFSET(Zdroj!I$16,'k rozhodnutí'!$A351,0)="","","IČO: "),OFFSET(Zdroj!I$16,'k rozhodnutí'!$A351,0),"
","B.Ú. ",OFFSET(Zdroj!J$16,'k rozhodnutí'!$A351,0))))</f>
        <v/>
      </c>
      <c r="D353" s="4" t="str">
        <f ca="1">IF($B352="","",OFFSET(Zdroj!O$16,'k rozhodnutí'!$A351,0))</f>
        <v/>
      </c>
      <c r="E353" s="289"/>
      <c r="F353" s="187"/>
      <c r="G353" s="291"/>
      <c r="H353" s="290"/>
      <c r="I353" s="284"/>
      <c r="J353" s="284"/>
      <c r="K353" s="284"/>
      <c r="L353" s="282"/>
      <c r="M353" s="283"/>
      <c r="N353" s="284"/>
    </row>
    <row r="354" spans="1:14" s="2" customFormat="1" x14ac:dyDescent="0.25">
      <c r="A354" s="130">
        <f>ROW()/3-1</f>
        <v>117</v>
      </c>
      <c r="B354" s="288"/>
      <c r="C354" s="52" t="str">
        <f ca="1">IF($B352="","",IF(Zdroj!$AQ$9="ano",IF(OFFSET(Zdroj!M$16,'k rozhodnutí'!$A351,0)="","","Anonymizováno"),IF(OFFSET(Zdroj!M$16,'k rozhodnutí'!$A351,0)="","",OFFSET(Zdroj!M$16,'k rozhodnutí'!$A351,0))))</f>
        <v/>
      </c>
      <c r="D354" s="4" t="str">
        <f ca="1">IF($B352="","",CONCATENATE("Dotace bude použita na:","
",OFFSET(Zdroj!P$16,'k rozhodnutí'!$A351,0)))</f>
        <v/>
      </c>
      <c r="E354" s="289"/>
      <c r="F354" s="186" t="str">
        <f ca="1">IF($B352="","",OFFSET(Zdroj!V$16,'k rozhodnutí'!$A351,0))</f>
        <v/>
      </c>
      <c r="G354" s="88" t="str">
        <f ca="1">IF($B352="","",OFFSET(Zdroj!BM$16,'k rozhodnutí'!$A351,0))</f>
        <v/>
      </c>
      <c r="H354" s="290"/>
      <c r="I354" s="284"/>
      <c r="J354" s="284"/>
      <c r="K354" s="284"/>
      <c r="L354" s="282"/>
      <c r="M354" s="283"/>
      <c r="N354" s="284"/>
    </row>
    <row r="355" spans="1:14" s="2" customFormat="1" x14ac:dyDescent="0.25">
      <c r="A355" s="130"/>
      <c r="B355" s="288" t="str">
        <f ca="1">IF(OFFSET(Zdroj!$B$16,A354,0)&gt;0,OFFSET(Zdroj!$B$16,A354,0)+0,"")</f>
        <v/>
      </c>
      <c r="C355" s="51" t="str">
        <f ca="1">IF($B355="","",IF(Zdroj!$AQ$9="ano",CONCATENATE(OFFSET(Zdroj!C$16,'k rozhodnutí'!$A354,0),"
","Anonymizováno","
",OFFSET(Zdroj!E$16,'k rozhodnutí'!$A354,0),"
",OFFSET(Zdroj!F$16,'k rozhodnutí'!$A354,0)),CONCATENATE(OFFSET(Zdroj!C$16,'k rozhodnutí'!$A354,0),"
",OFFSET(Zdroj!D$16,'k rozhodnutí'!$A354,0),"
",OFFSET(Zdroj!E$16,'k rozhodnutí'!$A354,0),"
",OFFSET(Zdroj!F$16,'k rozhodnutí'!$A354,0))))</f>
        <v/>
      </c>
      <c r="D355" s="23" t="str">
        <f ca="1">IF($B355="","",OFFSET(Zdroj!N$16,'k rozhodnutí'!$A354,0))</f>
        <v/>
      </c>
      <c r="E355" s="289" t="str">
        <f ca="1">IF($B355="","",OFFSET(Zdroj!T$16,'k rozhodnutí'!$A354,0))</f>
        <v/>
      </c>
      <c r="F355" s="186" t="str">
        <f ca="1">IF($B355="","",OFFSET(Zdroj!U$16,'k rozhodnutí'!$A354,0))</f>
        <v/>
      </c>
      <c r="G355" s="291" t="str">
        <f ca="1">IF($B355="","",OFFSET(Zdroj!W$16,'k rozhodnutí'!$A354,0))</f>
        <v/>
      </c>
      <c r="H355" s="290" t="str">
        <f ca="1">IF($B355="","",OFFSET(Zdroj!Y$16,'k rozhodnutí'!$A354,0))</f>
        <v/>
      </c>
      <c r="I355" s="284" t="str">
        <f ca="1">IF($B355="","",OFFSET(Zdroj!BG$16,'k rozhodnutí'!$A354,0))</f>
        <v/>
      </c>
      <c r="J355" s="284" t="str" cm="1">
        <f t="array" aca="1" ref="J355" ca="1">IF($B355="","",SUM('k rozhodnutí detailní'!J355:J357+'k rozhodnutí detailní'!K355:K357))</f>
        <v/>
      </c>
      <c r="K355" s="284" t="str">
        <f ca="1">IF($B355="","",'k rozhodnutí detailní'!L356)</f>
        <v/>
      </c>
      <c r="L355" s="282" t="str">
        <f ca="1">IF($B355="","",'k rozhodnutí detailní'!M356)</f>
        <v/>
      </c>
      <c r="M355" s="283" t="str">
        <f ca="1">IF(B355="","",'k rozhodnutí detailní'!N355)</f>
        <v/>
      </c>
      <c r="N355" s="284" t="str">
        <f ca="1">IF($B355="","",OFFSET(Zdroj!Z$16,'k rozhodnutí'!$A354,0))</f>
        <v/>
      </c>
    </row>
    <row r="356" spans="1:14" s="2" customFormat="1" x14ac:dyDescent="0.25">
      <c r="A356" s="130"/>
      <c r="B356" s="288"/>
      <c r="C356" s="51" t="str">
        <f ca="1">IF($B355="","",IF(Zdroj!$AQ$9="ano",CONCATENATE("Okres:","
",OFFSET(Zdroj!BP$16,'k rozhodnutí'!$A354,0),"
","Právní forma","
",OFFSET(Zdroj!H$16,'k rozhodnutí'!$A354,0),"
",IF(OFFSET(Zdroj!I$16,'k rozhodnutí'!$A354,0)="","","IČO: "),OFFSET(Zdroj!I$16,'k rozhodnutí'!$A354,0),"
","B.Ú. ",IF(OFFSET(Zdroj!J$16,'k rozhodnutí'!$A354,0)="","","Anonymizováno")),CONCATENATE("Okres:","
",OFFSET(Zdroj!BP$16,'k rozhodnutí'!$A354,0),"
","Právní forma","
",OFFSET(Zdroj!H$16,'k rozhodnutí'!$A354,0),"
",IF(OFFSET(Zdroj!I$16,'k rozhodnutí'!$A354,0)="","","IČO: "),OFFSET(Zdroj!I$16,'k rozhodnutí'!$A354,0),"
","B.Ú. ",OFFSET(Zdroj!J$16,'k rozhodnutí'!$A354,0))))</f>
        <v/>
      </c>
      <c r="D356" s="4" t="str">
        <f ca="1">IF($B355="","",OFFSET(Zdroj!O$16,'k rozhodnutí'!$A354,0))</f>
        <v/>
      </c>
      <c r="E356" s="289"/>
      <c r="F356" s="187"/>
      <c r="G356" s="291"/>
      <c r="H356" s="290"/>
      <c r="I356" s="284"/>
      <c r="J356" s="284"/>
      <c r="K356" s="284"/>
      <c r="L356" s="282"/>
      <c r="M356" s="283"/>
      <c r="N356" s="284"/>
    </row>
    <row r="357" spans="1:14" s="2" customFormat="1" x14ac:dyDescent="0.25">
      <c r="A357" s="130">
        <f>ROW()/3-1</f>
        <v>118</v>
      </c>
      <c r="B357" s="288"/>
      <c r="C357" s="52" t="str">
        <f ca="1">IF($B355="","",IF(Zdroj!$AQ$9="ano",IF(OFFSET(Zdroj!M$16,'k rozhodnutí'!$A354,0)="","","Anonymizováno"),IF(OFFSET(Zdroj!M$16,'k rozhodnutí'!$A354,0)="","",OFFSET(Zdroj!M$16,'k rozhodnutí'!$A354,0))))</f>
        <v/>
      </c>
      <c r="D357" s="4" t="str">
        <f ca="1">IF($B355="","",CONCATENATE("Dotace bude použita na:","
",OFFSET(Zdroj!P$16,'k rozhodnutí'!$A354,0)))</f>
        <v/>
      </c>
      <c r="E357" s="289"/>
      <c r="F357" s="186" t="str">
        <f ca="1">IF($B355="","",OFFSET(Zdroj!V$16,'k rozhodnutí'!$A354,0))</f>
        <v/>
      </c>
      <c r="G357" s="88" t="str">
        <f ca="1">IF($B355="","",OFFSET(Zdroj!BM$16,'k rozhodnutí'!$A354,0))</f>
        <v/>
      </c>
      <c r="H357" s="290"/>
      <c r="I357" s="284"/>
      <c r="J357" s="284"/>
      <c r="K357" s="284"/>
      <c r="L357" s="282"/>
      <c r="M357" s="283"/>
      <c r="N357" s="284"/>
    </row>
    <row r="358" spans="1:14" s="2" customFormat="1" x14ac:dyDescent="0.25">
      <c r="A358" s="130"/>
      <c r="B358" s="288" t="str">
        <f ca="1">IF(OFFSET(Zdroj!$B$16,A357,0)&gt;0,OFFSET(Zdroj!$B$16,A357,0)+0,"")</f>
        <v/>
      </c>
      <c r="C358" s="51" t="str">
        <f ca="1">IF($B358="","",IF(Zdroj!$AQ$9="ano",CONCATENATE(OFFSET(Zdroj!C$16,'k rozhodnutí'!$A357,0),"
","Anonymizováno","
",OFFSET(Zdroj!E$16,'k rozhodnutí'!$A357,0),"
",OFFSET(Zdroj!F$16,'k rozhodnutí'!$A357,0)),CONCATENATE(OFFSET(Zdroj!C$16,'k rozhodnutí'!$A357,0),"
",OFFSET(Zdroj!D$16,'k rozhodnutí'!$A357,0),"
",OFFSET(Zdroj!E$16,'k rozhodnutí'!$A357,0),"
",OFFSET(Zdroj!F$16,'k rozhodnutí'!$A357,0))))</f>
        <v/>
      </c>
      <c r="D358" s="23" t="str">
        <f ca="1">IF($B358="","",OFFSET(Zdroj!N$16,'k rozhodnutí'!$A357,0))</f>
        <v/>
      </c>
      <c r="E358" s="289" t="str">
        <f ca="1">IF($B358="","",OFFSET(Zdroj!T$16,'k rozhodnutí'!$A357,0))</f>
        <v/>
      </c>
      <c r="F358" s="186" t="str">
        <f ca="1">IF($B358="","",OFFSET(Zdroj!U$16,'k rozhodnutí'!$A357,0))</f>
        <v/>
      </c>
      <c r="G358" s="291" t="str">
        <f ca="1">IF($B358="","",OFFSET(Zdroj!W$16,'k rozhodnutí'!$A357,0))</f>
        <v/>
      </c>
      <c r="H358" s="290" t="str">
        <f ca="1">IF($B358="","",OFFSET(Zdroj!Y$16,'k rozhodnutí'!$A357,0))</f>
        <v/>
      </c>
      <c r="I358" s="284" t="str">
        <f ca="1">IF($B358="","",OFFSET(Zdroj!BG$16,'k rozhodnutí'!$A357,0))</f>
        <v/>
      </c>
      <c r="J358" s="284" t="str" cm="1">
        <f t="array" aca="1" ref="J358" ca="1">IF($B358="","",SUM('k rozhodnutí detailní'!J358:J360+'k rozhodnutí detailní'!K358:K360))</f>
        <v/>
      </c>
      <c r="K358" s="284" t="str">
        <f ca="1">IF($B358="","",'k rozhodnutí detailní'!L359)</f>
        <v/>
      </c>
      <c r="L358" s="282" t="str">
        <f ca="1">IF($B358="","",'k rozhodnutí detailní'!M359)</f>
        <v/>
      </c>
      <c r="M358" s="283" t="str">
        <f ca="1">IF(B358="","",'k rozhodnutí detailní'!N358)</f>
        <v/>
      </c>
      <c r="N358" s="284" t="str">
        <f ca="1">IF($B358="","",OFFSET(Zdroj!Z$16,'k rozhodnutí'!$A357,0))</f>
        <v/>
      </c>
    </row>
    <row r="359" spans="1:14" s="2" customFormat="1" x14ac:dyDescent="0.25">
      <c r="A359" s="130"/>
      <c r="B359" s="288"/>
      <c r="C359" s="51" t="str">
        <f ca="1">IF($B358="","",IF(Zdroj!$AQ$9="ano",CONCATENATE("Okres:","
",OFFSET(Zdroj!BP$16,'k rozhodnutí'!$A357,0),"
","Právní forma","
",OFFSET(Zdroj!H$16,'k rozhodnutí'!$A357,0),"
",IF(OFFSET(Zdroj!I$16,'k rozhodnutí'!$A357,0)="","","IČO: "),OFFSET(Zdroj!I$16,'k rozhodnutí'!$A357,0),"
","B.Ú. ",IF(OFFSET(Zdroj!J$16,'k rozhodnutí'!$A357,0)="","","Anonymizováno")),CONCATENATE("Okres:","
",OFFSET(Zdroj!BP$16,'k rozhodnutí'!$A357,0),"
","Právní forma","
",OFFSET(Zdroj!H$16,'k rozhodnutí'!$A357,0),"
",IF(OFFSET(Zdroj!I$16,'k rozhodnutí'!$A357,0)="","","IČO: "),OFFSET(Zdroj!I$16,'k rozhodnutí'!$A357,0),"
","B.Ú. ",OFFSET(Zdroj!J$16,'k rozhodnutí'!$A357,0))))</f>
        <v/>
      </c>
      <c r="D359" s="4" t="str">
        <f ca="1">IF($B358="","",OFFSET(Zdroj!O$16,'k rozhodnutí'!$A357,0))</f>
        <v/>
      </c>
      <c r="E359" s="289"/>
      <c r="F359" s="187"/>
      <c r="G359" s="291"/>
      <c r="H359" s="290"/>
      <c r="I359" s="284"/>
      <c r="J359" s="284"/>
      <c r="K359" s="284"/>
      <c r="L359" s="282"/>
      <c r="M359" s="283"/>
      <c r="N359" s="284"/>
    </row>
    <row r="360" spans="1:14" s="2" customFormat="1" x14ac:dyDescent="0.25">
      <c r="A360" s="130">
        <f>ROW()/3-1</f>
        <v>119</v>
      </c>
      <c r="B360" s="288"/>
      <c r="C360" s="52" t="str">
        <f ca="1">IF($B358="","",IF(Zdroj!$AQ$9="ano",IF(OFFSET(Zdroj!M$16,'k rozhodnutí'!$A357,0)="","","Anonymizováno"),IF(OFFSET(Zdroj!M$16,'k rozhodnutí'!$A357,0)="","",OFFSET(Zdroj!M$16,'k rozhodnutí'!$A357,0))))</f>
        <v/>
      </c>
      <c r="D360" s="4" t="str">
        <f ca="1">IF($B358="","",CONCATENATE("Dotace bude použita na:","
",OFFSET(Zdroj!P$16,'k rozhodnutí'!$A357,0)))</f>
        <v/>
      </c>
      <c r="E360" s="289"/>
      <c r="F360" s="186" t="str">
        <f ca="1">IF($B358="","",OFFSET(Zdroj!V$16,'k rozhodnutí'!$A357,0))</f>
        <v/>
      </c>
      <c r="G360" s="88" t="str">
        <f ca="1">IF($B358="","",OFFSET(Zdroj!BM$16,'k rozhodnutí'!$A357,0))</f>
        <v/>
      </c>
      <c r="H360" s="290"/>
      <c r="I360" s="284"/>
      <c r="J360" s="284"/>
      <c r="K360" s="284"/>
      <c r="L360" s="282"/>
      <c r="M360" s="283"/>
      <c r="N360" s="284"/>
    </row>
    <row r="361" spans="1:14" s="2" customFormat="1" x14ac:dyDescent="0.25">
      <c r="A361" s="130"/>
      <c r="B361" s="288" t="str">
        <f ca="1">IF(OFFSET(Zdroj!$B$16,A360,0)&gt;0,OFFSET(Zdroj!$B$16,A360,0)+0,"")</f>
        <v/>
      </c>
      <c r="C361" s="51" t="str">
        <f ca="1">IF($B361="","",IF(Zdroj!$AQ$9="ano",CONCATENATE(OFFSET(Zdroj!C$16,'k rozhodnutí'!$A360,0),"
","Anonymizováno","
",OFFSET(Zdroj!E$16,'k rozhodnutí'!$A360,0),"
",OFFSET(Zdroj!F$16,'k rozhodnutí'!$A360,0)),CONCATENATE(OFFSET(Zdroj!C$16,'k rozhodnutí'!$A360,0),"
",OFFSET(Zdroj!D$16,'k rozhodnutí'!$A360,0),"
",OFFSET(Zdroj!E$16,'k rozhodnutí'!$A360,0),"
",OFFSET(Zdroj!F$16,'k rozhodnutí'!$A360,0))))</f>
        <v/>
      </c>
      <c r="D361" s="23" t="str">
        <f ca="1">IF($B361="","",OFFSET(Zdroj!N$16,'k rozhodnutí'!$A360,0))</f>
        <v/>
      </c>
      <c r="E361" s="289" t="str">
        <f ca="1">IF($B361="","",OFFSET(Zdroj!T$16,'k rozhodnutí'!$A360,0))</f>
        <v/>
      </c>
      <c r="F361" s="186" t="str">
        <f ca="1">IF($B361="","",OFFSET(Zdroj!U$16,'k rozhodnutí'!$A360,0))</f>
        <v/>
      </c>
      <c r="G361" s="291" t="str">
        <f ca="1">IF($B361="","",OFFSET(Zdroj!W$16,'k rozhodnutí'!$A360,0))</f>
        <v/>
      </c>
      <c r="H361" s="290" t="str">
        <f ca="1">IF($B361="","",OFFSET(Zdroj!Y$16,'k rozhodnutí'!$A360,0))</f>
        <v/>
      </c>
      <c r="I361" s="284" t="str">
        <f ca="1">IF($B361="","",OFFSET(Zdroj!BG$16,'k rozhodnutí'!$A360,0))</f>
        <v/>
      </c>
      <c r="J361" s="284" t="str" cm="1">
        <f t="array" aca="1" ref="J361" ca="1">IF($B361="","",SUM('k rozhodnutí detailní'!J361:J363+'k rozhodnutí detailní'!K361:K363))</f>
        <v/>
      </c>
      <c r="K361" s="284" t="str">
        <f ca="1">IF($B361="","",'k rozhodnutí detailní'!L362)</f>
        <v/>
      </c>
      <c r="L361" s="282" t="str">
        <f ca="1">IF($B361="","",'k rozhodnutí detailní'!M362)</f>
        <v/>
      </c>
      <c r="M361" s="283" t="str">
        <f ca="1">IF(B361="","",'k rozhodnutí detailní'!N361)</f>
        <v/>
      </c>
      <c r="N361" s="284" t="str">
        <f ca="1">IF($B361="","",OFFSET(Zdroj!Z$16,'k rozhodnutí'!$A360,0))</f>
        <v/>
      </c>
    </row>
    <row r="362" spans="1:14" s="2" customFormat="1" x14ac:dyDescent="0.25">
      <c r="A362" s="130"/>
      <c r="B362" s="288"/>
      <c r="C362" s="51" t="str">
        <f ca="1">IF($B361="","",IF(Zdroj!$AQ$9="ano",CONCATENATE("Okres:","
",OFFSET(Zdroj!BP$16,'k rozhodnutí'!$A360,0),"
","Právní forma","
",OFFSET(Zdroj!H$16,'k rozhodnutí'!$A360,0),"
",IF(OFFSET(Zdroj!I$16,'k rozhodnutí'!$A360,0)="","","IČO: "),OFFSET(Zdroj!I$16,'k rozhodnutí'!$A360,0),"
","B.Ú. ",IF(OFFSET(Zdroj!J$16,'k rozhodnutí'!$A360,0)="","","Anonymizováno")),CONCATENATE("Okres:","
",OFFSET(Zdroj!BP$16,'k rozhodnutí'!$A360,0),"
","Právní forma","
",OFFSET(Zdroj!H$16,'k rozhodnutí'!$A360,0),"
",IF(OFFSET(Zdroj!I$16,'k rozhodnutí'!$A360,0)="","","IČO: "),OFFSET(Zdroj!I$16,'k rozhodnutí'!$A360,0),"
","B.Ú. ",OFFSET(Zdroj!J$16,'k rozhodnutí'!$A360,0))))</f>
        <v/>
      </c>
      <c r="D362" s="4" t="str">
        <f ca="1">IF($B361="","",OFFSET(Zdroj!O$16,'k rozhodnutí'!$A360,0))</f>
        <v/>
      </c>
      <c r="E362" s="289"/>
      <c r="F362" s="187"/>
      <c r="G362" s="291"/>
      <c r="H362" s="290"/>
      <c r="I362" s="284"/>
      <c r="J362" s="284"/>
      <c r="K362" s="284"/>
      <c r="L362" s="282"/>
      <c r="M362" s="283"/>
      <c r="N362" s="284"/>
    </row>
    <row r="363" spans="1:14" s="2" customFormat="1" x14ac:dyDescent="0.25">
      <c r="A363" s="130">
        <f>ROW()/3-1</f>
        <v>120</v>
      </c>
      <c r="B363" s="288"/>
      <c r="C363" s="52" t="str">
        <f ca="1">IF($B361="","",IF(Zdroj!$AQ$9="ano",IF(OFFSET(Zdroj!M$16,'k rozhodnutí'!$A360,0)="","","Anonymizováno"),IF(OFFSET(Zdroj!M$16,'k rozhodnutí'!$A360,0)="","",OFFSET(Zdroj!M$16,'k rozhodnutí'!$A360,0))))</f>
        <v/>
      </c>
      <c r="D363" s="4" t="str">
        <f ca="1">IF($B361="","",CONCATENATE("Dotace bude použita na:","
",OFFSET(Zdroj!P$16,'k rozhodnutí'!$A360,0)))</f>
        <v/>
      </c>
      <c r="E363" s="289"/>
      <c r="F363" s="186" t="str">
        <f ca="1">IF($B361="","",OFFSET(Zdroj!V$16,'k rozhodnutí'!$A360,0))</f>
        <v/>
      </c>
      <c r="G363" s="88" t="str">
        <f ca="1">IF($B361="","",OFFSET(Zdroj!BM$16,'k rozhodnutí'!$A360,0))</f>
        <v/>
      </c>
      <c r="H363" s="290"/>
      <c r="I363" s="284"/>
      <c r="J363" s="284"/>
      <c r="K363" s="284"/>
      <c r="L363" s="282"/>
      <c r="M363" s="283"/>
      <c r="N363" s="284"/>
    </row>
    <row r="364" spans="1:14" s="2" customFormat="1" x14ac:dyDescent="0.25">
      <c r="A364" s="130"/>
      <c r="B364" s="288" t="str">
        <f ca="1">IF(OFFSET(Zdroj!$B$16,A363,0)&gt;0,OFFSET(Zdroj!$B$16,A363,0)+0,"")</f>
        <v/>
      </c>
      <c r="C364" s="51" t="str">
        <f ca="1">IF($B364="","",IF(Zdroj!$AQ$9="ano",CONCATENATE(OFFSET(Zdroj!C$16,'k rozhodnutí'!$A363,0),"
","Anonymizováno","
",OFFSET(Zdroj!E$16,'k rozhodnutí'!$A363,0),"
",OFFSET(Zdroj!F$16,'k rozhodnutí'!$A363,0)),CONCATENATE(OFFSET(Zdroj!C$16,'k rozhodnutí'!$A363,0),"
",OFFSET(Zdroj!D$16,'k rozhodnutí'!$A363,0),"
",OFFSET(Zdroj!E$16,'k rozhodnutí'!$A363,0),"
",OFFSET(Zdroj!F$16,'k rozhodnutí'!$A363,0))))</f>
        <v/>
      </c>
      <c r="D364" s="23" t="str">
        <f ca="1">IF($B364="","",OFFSET(Zdroj!N$16,'k rozhodnutí'!$A363,0))</f>
        <v/>
      </c>
      <c r="E364" s="289" t="str">
        <f ca="1">IF($B364="","",OFFSET(Zdroj!T$16,'k rozhodnutí'!$A363,0))</f>
        <v/>
      </c>
      <c r="F364" s="186" t="str">
        <f ca="1">IF($B364="","",OFFSET(Zdroj!U$16,'k rozhodnutí'!$A363,0))</f>
        <v/>
      </c>
      <c r="G364" s="291" t="str">
        <f ca="1">IF($B364="","",OFFSET(Zdroj!W$16,'k rozhodnutí'!$A363,0))</f>
        <v/>
      </c>
      <c r="H364" s="290" t="str">
        <f ca="1">IF($B364="","",OFFSET(Zdroj!Y$16,'k rozhodnutí'!$A363,0))</f>
        <v/>
      </c>
      <c r="I364" s="284" t="str">
        <f ca="1">IF($B364="","",OFFSET(Zdroj!BG$16,'k rozhodnutí'!$A363,0))</f>
        <v/>
      </c>
      <c r="J364" s="284" t="str" cm="1">
        <f t="array" aca="1" ref="J364" ca="1">IF($B364="","",SUM('k rozhodnutí detailní'!J364:J366+'k rozhodnutí detailní'!K364:K366))</f>
        <v/>
      </c>
      <c r="K364" s="284" t="str">
        <f ca="1">IF($B364="","",'k rozhodnutí detailní'!L365)</f>
        <v/>
      </c>
      <c r="L364" s="282" t="str">
        <f ca="1">IF($B364="","",'k rozhodnutí detailní'!M365)</f>
        <v/>
      </c>
      <c r="M364" s="283" t="str">
        <f ca="1">IF(B364="","",'k rozhodnutí detailní'!N364)</f>
        <v/>
      </c>
      <c r="N364" s="284" t="str">
        <f ca="1">IF($B364="","",OFFSET(Zdroj!Z$16,'k rozhodnutí'!$A363,0))</f>
        <v/>
      </c>
    </row>
    <row r="365" spans="1:14" s="2" customFormat="1" x14ac:dyDescent="0.25">
      <c r="A365" s="130"/>
      <c r="B365" s="288"/>
      <c r="C365" s="51" t="str">
        <f ca="1">IF($B364="","",IF(Zdroj!$AQ$9="ano",CONCATENATE("Okres:","
",OFFSET(Zdroj!BP$16,'k rozhodnutí'!$A363,0),"
","Právní forma","
",OFFSET(Zdroj!H$16,'k rozhodnutí'!$A363,0),"
",IF(OFFSET(Zdroj!I$16,'k rozhodnutí'!$A363,0)="","","IČO: "),OFFSET(Zdroj!I$16,'k rozhodnutí'!$A363,0),"
","B.Ú. ",IF(OFFSET(Zdroj!J$16,'k rozhodnutí'!$A363,0)="","","Anonymizováno")),CONCATENATE("Okres:","
",OFFSET(Zdroj!BP$16,'k rozhodnutí'!$A363,0),"
","Právní forma","
",OFFSET(Zdroj!H$16,'k rozhodnutí'!$A363,0),"
",IF(OFFSET(Zdroj!I$16,'k rozhodnutí'!$A363,0)="","","IČO: "),OFFSET(Zdroj!I$16,'k rozhodnutí'!$A363,0),"
","B.Ú. ",OFFSET(Zdroj!J$16,'k rozhodnutí'!$A363,0))))</f>
        <v/>
      </c>
      <c r="D365" s="4" t="str">
        <f ca="1">IF($B364="","",OFFSET(Zdroj!O$16,'k rozhodnutí'!$A363,0))</f>
        <v/>
      </c>
      <c r="E365" s="289"/>
      <c r="F365" s="187"/>
      <c r="G365" s="291"/>
      <c r="H365" s="290"/>
      <c r="I365" s="284"/>
      <c r="J365" s="284"/>
      <c r="K365" s="284"/>
      <c r="L365" s="282"/>
      <c r="M365" s="283"/>
      <c r="N365" s="284"/>
    </row>
    <row r="366" spans="1:14" s="2" customFormat="1" x14ac:dyDescent="0.25">
      <c r="A366" s="130">
        <f>ROW()/3-1</f>
        <v>121</v>
      </c>
      <c r="B366" s="288"/>
      <c r="C366" s="52" t="str">
        <f ca="1">IF($B364="","",IF(Zdroj!$AQ$9="ano",IF(OFFSET(Zdroj!M$16,'k rozhodnutí'!$A363,0)="","","Anonymizováno"),IF(OFFSET(Zdroj!M$16,'k rozhodnutí'!$A363,0)="","",OFFSET(Zdroj!M$16,'k rozhodnutí'!$A363,0))))</f>
        <v/>
      </c>
      <c r="D366" s="4" t="str">
        <f ca="1">IF($B364="","",CONCATENATE("Dotace bude použita na:","
",OFFSET(Zdroj!P$16,'k rozhodnutí'!$A363,0)))</f>
        <v/>
      </c>
      <c r="E366" s="289"/>
      <c r="F366" s="186" t="str">
        <f ca="1">IF($B364="","",OFFSET(Zdroj!V$16,'k rozhodnutí'!$A363,0))</f>
        <v/>
      </c>
      <c r="G366" s="88" t="str">
        <f ca="1">IF($B364="","",OFFSET(Zdroj!BM$16,'k rozhodnutí'!$A363,0))</f>
        <v/>
      </c>
      <c r="H366" s="290"/>
      <c r="I366" s="284"/>
      <c r="J366" s="284"/>
      <c r="K366" s="284"/>
      <c r="L366" s="282"/>
      <c r="M366" s="283"/>
      <c r="N366" s="284"/>
    </row>
    <row r="367" spans="1:14" s="2" customFormat="1" x14ac:dyDescent="0.25">
      <c r="A367" s="130"/>
      <c r="B367" s="288" t="str">
        <f ca="1">IF(OFFSET(Zdroj!$B$16,A366,0)&gt;0,OFFSET(Zdroj!$B$16,A366,0)+0,"")</f>
        <v/>
      </c>
      <c r="C367" s="51" t="str">
        <f ca="1">IF($B367="","",IF(Zdroj!$AQ$9="ano",CONCATENATE(OFFSET(Zdroj!C$16,'k rozhodnutí'!$A366,0),"
","Anonymizováno","
",OFFSET(Zdroj!E$16,'k rozhodnutí'!$A366,0),"
",OFFSET(Zdroj!F$16,'k rozhodnutí'!$A366,0)),CONCATENATE(OFFSET(Zdroj!C$16,'k rozhodnutí'!$A366,0),"
",OFFSET(Zdroj!D$16,'k rozhodnutí'!$A366,0),"
",OFFSET(Zdroj!E$16,'k rozhodnutí'!$A366,0),"
",OFFSET(Zdroj!F$16,'k rozhodnutí'!$A366,0))))</f>
        <v/>
      </c>
      <c r="D367" s="23" t="str">
        <f ca="1">IF($B367="","",OFFSET(Zdroj!N$16,'k rozhodnutí'!$A366,0))</f>
        <v/>
      </c>
      <c r="E367" s="289" t="str">
        <f ca="1">IF($B367="","",OFFSET(Zdroj!T$16,'k rozhodnutí'!$A366,0))</f>
        <v/>
      </c>
      <c r="F367" s="186" t="str">
        <f ca="1">IF($B367="","",OFFSET(Zdroj!U$16,'k rozhodnutí'!$A366,0))</f>
        <v/>
      </c>
      <c r="G367" s="291" t="str">
        <f ca="1">IF($B367="","",OFFSET(Zdroj!W$16,'k rozhodnutí'!$A366,0))</f>
        <v/>
      </c>
      <c r="H367" s="290" t="str">
        <f ca="1">IF($B367="","",OFFSET(Zdroj!Y$16,'k rozhodnutí'!$A366,0))</f>
        <v/>
      </c>
      <c r="I367" s="284" t="str">
        <f ca="1">IF($B367="","",OFFSET(Zdroj!BG$16,'k rozhodnutí'!$A366,0))</f>
        <v/>
      </c>
      <c r="J367" s="284" t="str" cm="1">
        <f t="array" aca="1" ref="J367" ca="1">IF($B367="","",SUM('k rozhodnutí detailní'!J367:J369+'k rozhodnutí detailní'!K367:K369))</f>
        <v/>
      </c>
      <c r="K367" s="284" t="str">
        <f ca="1">IF($B367="","",'k rozhodnutí detailní'!L368)</f>
        <v/>
      </c>
      <c r="L367" s="282" t="str">
        <f ca="1">IF($B367="","",'k rozhodnutí detailní'!M368)</f>
        <v/>
      </c>
      <c r="M367" s="283" t="str">
        <f ca="1">IF(B367="","",'k rozhodnutí detailní'!N367)</f>
        <v/>
      </c>
      <c r="N367" s="284" t="str">
        <f ca="1">IF($B367="","",OFFSET(Zdroj!Z$16,'k rozhodnutí'!$A366,0))</f>
        <v/>
      </c>
    </row>
    <row r="368" spans="1:14" s="2" customFormat="1" x14ac:dyDescent="0.25">
      <c r="A368" s="130"/>
      <c r="B368" s="288"/>
      <c r="C368" s="51" t="str">
        <f ca="1">IF($B367="","",IF(Zdroj!$AQ$9="ano",CONCATENATE("Okres:","
",OFFSET(Zdroj!BP$16,'k rozhodnutí'!$A366,0),"
","Právní forma","
",OFFSET(Zdroj!H$16,'k rozhodnutí'!$A366,0),"
",IF(OFFSET(Zdroj!I$16,'k rozhodnutí'!$A366,0)="","","IČO: "),OFFSET(Zdroj!I$16,'k rozhodnutí'!$A366,0),"
","B.Ú. ",IF(OFFSET(Zdroj!J$16,'k rozhodnutí'!$A366,0)="","","Anonymizováno")),CONCATENATE("Okres:","
",OFFSET(Zdroj!BP$16,'k rozhodnutí'!$A366,0),"
","Právní forma","
",OFFSET(Zdroj!H$16,'k rozhodnutí'!$A366,0),"
",IF(OFFSET(Zdroj!I$16,'k rozhodnutí'!$A366,0)="","","IČO: "),OFFSET(Zdroj!I$16,'k rozhodnutí'!$A366,0),"
","B.Ú. ",OFFSET(Zdroj!J$16,'k rozhodnutí'!$A366,0))))</f>
        <v/>
      </c>
      <c r="D368" s="4" t="str">
        <f ca="1">IF($B367="","",OFFSET(Zdroj!O$16,'k rozhodnutí'!$A366,0))</f>
        <v/>
      </c>
      <c r="E368" s="289"/>
      <c r="F368" s="187"/>
      <c r="G368" s="291"/>
      <c r="H368" s="290"/>
      <c r="I368" s="284"/>
      <c r="J368" s="284"/>
      <c r="K368" s="284"/>
      <c r="L368" s="282"/>
      <c r="M368" s="283"/>
      <c r="N368" s="284"/>
    </row>
    <row r="369" spans="1:14" s="2" customFormat="1" x14ac:dyDescent="0.25">
      <c r="A369" s="130">
        <f>ROW()/3-1</f>
        <v>122</v>
      </c>
      <c r="B369" s="288"/>
      <c r="C369" s="52" t="str">
        <f ca="1">IF($B367="","",IF(Zdroj!$AQ$9="ano",IF(OFFSET(Zdroj!M$16,'k rozhodnutí'!$A366,0)="","","Anonymizováno"),IF(OFFSET(Zdroj!M$16,'k rozhodnutí'!$A366,0)="","",OFFSET(Zdroj!M$16,'k rozhodnutí'!$A366,0))))</f>
        <v/>
      </c>
      <c r="D369" s="4" t="str">
        <f ca="1">IF($B367="","",CONCATENATE("Dotace bude použita na:","
",OFFSET(Zdroj!P$16,'k rozhodnutí'!$A366,0)))</f>
        <v/>
      </c>
      <c r="E369" s="289"/>
      <c r="F369" s="186" t="str">
        <f ca="1">IF($B367="","",OFFSET(Zdroj!V$16,'k rozhodnutí'!$A366,0))</f>
        <v/>
      </c>
      <c r="G369" s="88" t="str">
        <f ca="1">IF($B367="","",OFFSET(Zdroj!BM$16,'k rozhodnutí'!$A366,0))</f>
        <v/>
      </c>
      <c r="H369" s="290"/>
      <c r="I369" s="284"/>
      <c r="J369" s="284"/>
      <c r="K369" s="284"/>
      <c r="L369" s="282"/>
      <c r="M369" s="283"/>
      <c r="N369" s="284"/>
    </row>
    <row r="370" spans="1:14" s="2" customFormat="1" x14ac:dyDescent="0.25">
      <c r="A370" s="130"/>
      <c r="B370" s="288" t="str">
        <f ca="1">IF(OFFSET(Zdroj!$B$16,A369,0)&gt;0,OFFSET(Zdroj!$B$16,A369,0)+0,"")</f>
        <v/>
      </c>
      <c r="C370" s="51" t="str">
        <f ca="1">IF($B370="","",IF(Zdroj!$AQ$9="ano",CONCATENATE(OFFSET(Zdroj!C$16,'k rozhodnutí'!$A369,0),"
","Anonymizováno","
",OFFSET(Zdroj!E$16,'k rozhodnutí'!$A369,0),"
",OFFSET(Zdroj!F$16,'k rozhodnutí'!$A369,0)),CONCATENATE(OFFSET(Zdroj!C$16,'k rozhodnutí'!$A369,0),"
",OFFSET(Zdroj!D$16,'k rozhodnutí'!$A369,0),"
",OFFSET(Zdroj!E$16,'k rozhodnutí'!$A369,0),"
",OFFSET(Zdroj!F$16,'k rozhodnutí'!$A369,0))))</f>
        <v/>
      </c>
      <c r="D370" s="23" t="str">
        <f ca="1">IF($B370="","",OFFSET(Zdroj!N$16,'k rozhodnutí'!$A369,0))</f>
        <v/>
      </c>
      <c r="E370" s="289" t="str">
        <f ca="1">IF($B370="","",OFFSET(Zdroj!T$16,'k rozhodnutí'!$A369,0))</f>
        <v/>
      </c>
      <c r="F370" s="186" t="str">
        <f ca="1">IF($B370="","",OFFSET(Zdroj!U$16,'k rozhodnutí'!$A369,0))</f>
        <v/>
      </c>
      <c r="G370" s="291" t="str">
        <f ca="1">IF($B370="","",OFFSET(Zdroj!W$16,'k rozhodnutí'!$A369,0))</f>
        <v/>
      </c>
      <c r="H370" s="290" t="str">
        <f ca="1">IF($B370="","",OFFSET(Zdroj!Y$16,'k rozhodnutí'!$A369,0))</f>
        <v/>
      </c>
      <c r="I370" s="284" t="str">
        <f ca="1">IF($B370="","",OFFSET(Zdroj!BG$16,'k rozhodnutí'!$A369,0))</f>
        <v/>
      </c>
      <c r="J370" s="284" t="str" cm="1">
        <f t="array" aca="1" ref="J370" ca="1">IF($B370="","",SUM('k rozhodnutí detailní'!J370:J372+'k rozhodnutí detailní'!K370:K372))</f>
        <v/>
      </c>
      <c r="K370" s="284" t="str">
        <f ca="1">IF($B370="","",'k rozhodnutí detailní'!L371)</f>
        <v/>
      </c>
      <c r="L370" s="282" t="str">
        <f ca="1">IF($B370="","",'k rozhodnutí detailní'!M371)</f>
        <v/>
      </c>
      <c r="M370" s="283" t="str">
        <f ca="1">IF(B370="","",'k rozhodnutí detailní'!N370)</f>
        <v/>
      </c>
      <c r="N370" s="284" t="str">
        <f ca="1">IF($B370="","",OFFSET(Zdroj!Z$16,'k rozhodnutí'!$A369,0))</f>
        <v/>
      </c>
    </row>
    <row r="371" spans="1:14" s="2" customFormat="1" x14ac:dyDescent="0.25">
      <c r="A371" s="130"/>
      <c r="B371" s="288"/>
      <c r="C371" s="51" t="str">
        <f ca="1">IF($B370="","",IF(Zdroj!$AQ$9="ano",CONCATENATE("Okres:","
",OFFSET(Zdroj!BP$16,'k rozhodnutí'!$A369,0),"
","Právní forma","
",OFFSET(Zdroj!H$16,'k rozhodnutí'!$A369,0),"
",IF(OFFSET(Zdroj!I$16,'k rozhodnutí'!$A369,0)="","","IČO: "),OFFSET(Zdroj!I$16,'k rozhodnutí'!$A369,0),"
","B.Ú. ",IF(OFFSET(Zdroj!J$16,'k rozhodnutí'!$A369,0)="","","Anonymizováno")),CONCATENATE("Okres:","
",OFFSET(Zdroj!BP$16,'k rozhodnutí'!$A369,0),"
","Právní forma","
",OFFSET(Zdroj!H$16,'k rozhodnutí'!$A369,0),"
",IF(OFFSET(Zdroj!I$16,'k rozhodnutí'!$A369,0)="","","IČO: "),OFFSET(Zdroj!I$16,'k rozhodnutí'!$A369,0),"
","B.Ú. ",OFFSET(Zdroj!J$16,'k rozhodnutí'!$A369,0))))</f>
        <v/>
      </c>
      <c r="D371" s="4" t="str">
        <f ca="1">IF($B370="","",OFFSET(Zdroj!O$16,'k rozhodnutí'!$A369,0))</f>
        <v/>
      </c>
      <c r="E371" s="289"/>
      <c r="F371" s="187"/>
      <c r="G371" s="291"/>
      <c r="H371" s="290"/>
      <c r="I371" s="284"/>
      <c r="J371" s="284"/>
      <c r="K371" s="284"/>
      <c r="L371" s="282"/>
      <c r="M371" s="283"/>
      <c r="N371" s="284"/>
    </row>
    <row r="372" spans="1:14" s="2" customFormat="1" x14ac:dyDescent="0.25">
      <c r="A372" s="130">
        <f>ROW()/3-1</f>
        <v>123</v>
      </c>
      <c r="B372" s="288"/>
      <c r="C372" s="52" t="str">
        <f ca="1">IF($B370="","",IF(Zdroj!$AQ$9="ano",IF(OFFSET(Zdroj!M$16,'k rozhodnutí'!$A369,0)="","","Anonymizováno"),IF(OFFSET(Zdroj!M$16,'k rozhodnutí'!$A369,0)="","",OFFSET(Zdroj!M$16,'k rozhodnutí'!$A369,0))))</f>
        <v/>
      </c>
      <c r="D372" s="4" t="str">
        <f ca="1">IF($B370="","",CONCATENATE("Dotace bude použita na:","
",OFFSET(Zdroj!P$16,'k rozhodnutí'!$A369,0)))</f>
        <v/>
      </c>
      <c r="E372" s="289"/>
      <c r="F372" s="186" t="str">
        <f ca="1">IF($B370="","",OFFSET(Zdroj!V$16,'k rozhodnutí'!$A369,0))</f>
        <v/>
      </c>
      <c r="G372" s="88" t="str">
        <f ca="1">IF($B370="","",OFFSET(Zdroj!BM$16,'k rozhodnutí'!$A369,0))</f>
        <v/>
      </c>
      <c r="H372" s="290"/>
      <c r="I372" s="284"/>
      <c r="J372" s="284"/>
      <c r="K372" s="284"/>
      <c r="L372" s="282"/>
      <c r="M372" s="283"/>
      <c r="N372" s="284"/>
    </row>
    <row r="373" spans="1:14" s="2" customFormat="1" x14ac:dyDescent="0.25">
      <c r="A373" s="130"/>
      <c r="B373" s="288" t="str">
        <f ca="1">IF(OFFSET(Zdroj!$B$16,A372,0)&gt;0,OFFSET(Zdroj!$B$16,A372,0)+0,"")</f>
        <v/>
      </c>
      <c r="C373" s="51" t="str">
        <f ca="1">IF($B373="","",IF(Zdroj!$AQ$9="ano",CONCATENATE(OFFSET(Zdroj!C$16,'k rozhodnutí'!$A372,0),"
","Anonymizováno","
",OFFSET(Zdroj!E$16,'k rozhodnutí'!$A372,0),"
",OFFSET(Zdroj!F$16,'k rozhodnutí'!$A372,0)),CONCATENATE(OFFSET(Zdroj!C$16,'k rozhodnutí'!$A372,0),"
",OFFSET(Zdroj!D$16,'k rozhodnutí'!$A372,0),"
",OFFSET(Zdroj!E$16,'k rozhodnutí'!$A372,0),"
",OFFSET(Zdroj!F$16,'k rozhodnutí'!$A372,0))))</f>
        <v/>
      </c>
      <c r="D373" s="23" t="str">
        <f ca="1">IF($B373="","",OFFSET(Zdroj!N$16,'k rozhodnutí'!$A372,0))</f>
        <v/>
      </c>
      <c r="E373" s="289" t="str">
        <f ca="1">IF($B373="","",OFFSET(Zdroj!T$16,'k rozhodnutí'!$A372,0))</f>
        <v/>
      </c>
      <c r="F373" s="186" t="str">
        <f ca="1">IF($B373="","",OFFSET(Zdroj!U$16,'k rozhodnutí'!$A372,0))</f>
        <v/>
      </c>
      <c r="G373" s="291" t="str">
        <f ca="1">IF($B373="","",OFFSET(Zdroj!W$16,'k rozhodnutí'!$A372,0))</f>
        <v/>
      </c>
      <c r="H373" s="290" t="str">
        <f ca="1">IF($B373="","",OFFSET(Zdroj!Y$16,'k rozhodnutí'!$A372,0))</f>
        <v/>
      </c>
      <c r="I373" s="284" t="str">
        <f ca="1">IF($B373="","",OFFSET(Zdroj!BG$16,'k rozhodnutí'!$A372,0))</f>
        <v/>
      </c>
      <c r="J373" s="284" t="str" cm="1">
        <f t="array" aca="1" ref="J373" ca="1">IF($B373="","",SUM('k rozhodnutí detailní'!J373:J375+'k rozhodnutí detailní'!K373:K375))</f>
        <v/>
      </c>
      <c r="K373" s="284" t="str">
        <f ca="1">IF($B373="","",'k rozhodnutí detailní'!L374)</f>
        <v/>
      </c>
      <c r="L373" s="282" t="str">
        <f ca="1">IF($B373="","",'k rozhodnutí detailní'!M374)</f>
        <v/>
      </c>
      <c r="M373" s="283" t="str">
        <f ca="1">IF(B373="","",'k rozhodnutí detailní'!N373)</f>
        <v/>
      </c>
      <c r="N373" s="284" t="str">
        <f ca="1">IF($B373="","",OFFSET(Zdroj!Z$16,'k rozhodnutí'!$A372,0))</f>
        <v/>
      </c>
    </row>
    <row r="374" spans="1:14" s="2" customFormat="1" x14ac:dyDescent="0.25">
      <c r="A374" s="130"/>
      <c r="B374" s="288"/>
      <c r="C374" s="51" t="str">
        <f ca="1">IF($B373="","",IF(Zdroj!$AQ$9="ano",CONCATENATE("Okres:","
",OFFSET(Zdroj!BP$16,'k rozhodnutí'!$A372,0),"
","Právní forma","
",OFFSET(Zdroj!H$16,'k rozhodnutí'!$A372,0),"
",IF(OFFSET(Zdroj!I$16,'k rozhodnutí'!$A372,0)="","","IČO: "),OFFSET(Zdroj!I$16,'k rozhodnutí'!$A372,0),"
","B.Ú. ",IF(OFFSET(Zdroj!J$16,'k rozhodnutí'!$A372,0)="","","Anonymizováno")),CONCATENATE("Okres:","
",OFFSET(Zdroj!BP$16,'k rozhodnutí'!$A372,0),"
","Právní forma","
",OFFSET(Zdroj!H$16,'k rozhodnutí'!$A372,0),"
",IF(OFFSET(Zdroj!I$16,'k rozhodnutí'!$A372,0)="","","IČO: "),OFFSET(Zdroj!I$16,'k rozhodnutí'!$A372,0),"
","B.Ú. ",OFFSET(Zdroj!J$16,'k rozhodnutí'!$A372,0))))</f>
        <v/>
      </c>
      <c r="D374" s="4" t="str">
        <f ca="1">IF($B373="","",OFFSET(Zdroj!O$16,'k rozhodnutí'!$A372,0))</f>
        <v/>
      </c>
      <c r="E374" s="289"/>
      <c r="F374" s="187"/>
      <c r="G374" s="291"/>
      <c r="H374" s="290"/>
      <c r="I374" s="284"/>
      <c r="J374" s="284"/>
      <c r="K374" s="284"/>
      <c r="L374" s="282"/>
      <c r="M374" s="283"/>
      <c r="N374" s="284"/>
    </row>
    <row r="375" spans="1:14" s="2" customFormat="1" x14ac:dyDescent="0.25">
      <c r="A375" s="130">
        <f>ROW()/3-1</f>
        <v>124</v>
      </c>
      <c r="B375" s="288"/>
      <c r="C375" s="52" t="str">
        <f ca="1">IF($B373="","",IF(Zdroj!$AQ$9="ano",IF(OFFSET(Zdroj!M$16,'k rozhodnutí'!$A372,0)="","","Anonymizováno"),IF(OFFSET(Zdroj!M$16,'k rozhodnutí'!$A372,0)="","",OFFSET(Zdroj!M$16,'k rozhodnutí'!$A372,0))))</f>
        <v/>
      </c>
      <c r="D375" s="4" t="str">
        <f ca="1">IF($B373="","",CONCATENATE("Dotace bude použita na:","
",OFFSET(Zdroj!P$16,'k rozhodnutí'!$A372,0)))</f>
        <v/>
      </c>
      <c r="E375" s="289"/>
      <c r="F375" s="186" t="str">
        <f ca="1">IF($B373="","",OFFSET(Zdroj!V$16,'k rozhodnutí'!$A372,0))</f>
        <v/>
      </c>
      <c r="G375" s="88" t="str">
        <f ca="1">IF($B373="","",OFFSET(Zdroj!BM$16,'k rozhodnutí'!$A372,0))</f>
        <v/>
      </c>
      <c r="H375" s="290"/>
      <c r="I375" s="284"/>
      <c r="J375" s="284"/>
      <c r="K375" s="284"/>
      <c r="L375" s="282"/>
      <c r="M375" s="283"/>
      <c r="N375" s="284"/>
    </row>
    <row r="376" spans="1:14" s="2" customFormat="1" x14ac:dyDescent="0.25">
      <c r="A376" s="130"/>
      <c r="B376" s="288" t="str">
        <f ca="1">IF(OFFSET(Zdroj!$B$16,A375,0)&gt;0,OFFSET(Zdroj!$B$16,A375,0)+0,"")</f>
        <v/>
      </c>
      <c r="C376" s="51" t="str">
        <f ca="1">IF($B376="","",IF(Zdroj!$AQ$9="ano",CONCATENATE(OFFSET(Zdroj!C$16,'k rozhodnutí'!$A375,0),"
","Anonymizováno","
",OFFSET(Zdroj!E$16,'k rozhodnutí'!$A375,0),"
",OFFSET(Zdroj!F$16,'k rozhodnutí'!$A375,0)),CONCATENATE(OFFSET(Zdroj!C$16,'k rozhodnutí'!$A375,0),"
",OFFSET(Zdroj!D$16,'k rozhodnutí'!$A375,0),"
",OFFSET(Zdroj!E$16,'k rozhodnutí'!$A375,0),"
",OFFSET(Zdroj!F$16,'k rozhodnutí'!$A375,0))))</f>
        <v/>
      </c>
      <c r="D376" s="23" t="str">
        <f ca="1">IF($B376="","",OFFSET(Zdroj!N$16,'k rozhodnutí'!$A375,0))</f>
        <v/>
      </c>
      <c r="E376" s="289" t="str">
        <f ca="1">IF($B376="","",OFFSET(Zdroj!T$16,'k rozhodnutí'!$A375,0))</f>
        <v/>
      </c>
      <c r="F376" s="186" t="str">
        <f ca="1">IF($B376="","",OFFSET(Zdroj!U$16,'k rozhodnutí'!$A375,0))</f>
        <v/>
      </c>
      <c r="G376" s="291" t="str">
        <f ca="1">IF($B376="","",OFFSET(Zdroj!W$16,'k rozhodnutí'!$A375,0))</f>
        <v/>
      </c>
      <c r="H376" s="290" t="str">
        <f ca="1">IF($B376="","",OFFSET(Zdroj!Y$16,'k rozhodnutí'!$A375,0))</f>
        <v/>
      </c>
      <c r="I376" s="284" t="str">
        <f ca="1">IF($B376="","",OFFSET(Zdroj!BG$16,'k rozhodnutí'!$A375,0))</f>
        <v/>
      </c>
      <c r="J376" s="284" t="str" cm="1">
        <f t="array" aca="1" ref="J376" ca="1">IF($B376="","",SUM('k rozhodnutí detailní'!J376:J378+'k rozhodnutí detailní'!K376:K378))</f>
        <v/>
      </c>
      <c r="K376" s="284" t="str">
        <f ca="1">IF($B376="","",'k rozhodnutí detailní'!L377)</f>
        <v/>
      </c>
      <c r="L376" s="282" t="str">
        <f ca="1">IF($B376="","",'k rozhodnutí detailní'!M377)</f>
        <v/>
      </c>
      <c r="M376" s="283" t="str">
        <f ca="1">IF(B376="","",'k rozhodnutí detailní'!N376)</f>
        <v/>
      </c>
      <c r="N376" s="284" t="str">
        <f ca="1">IF($B376="","",OFFSET(Zdroj!Z$16,'k rozhodnutí'!$A375,0))</f>
        <v/>
      </c>
    </row>
    <row r="377" spans="1:14" s="2" customFormat="1" x14ac:dyDescent="0.25">
      <c r="A377" s="130"/>
      <c r="B377" s="288"/>
      <c r="C377" s="51" t="str">
        <f ca="1">IF($B376="","",IF(Zdroj!$AQ$9="ano",CONCATENATE("Okres:","
",OFFSET(Zdroj!BP$16,'k rozhodnutí'!$A375,0),"
","Právní forma","
",OFFSET(Zdroj!H$16,'k rozhodnutí'!$A375,0),"
",IF(OFFSET(Zdroj!I$16,'k rozhodnutí'!$A375,0)="","","IČO: "),OFFSET(Zdroj!I$16,'k rozhodnutí'!$A375,0),"
","B.Ú. ",IF(OFFSET(Zdroj!J$16,'k rozhodnutí'!$A375,0)="","","Anonymizováno")),CONCATENATE("Okres:","
",OFFSET(Zdroj!BP$16,'k rozhodnutí'!$A375,0),"
","Právní forma","
",OFFSET(Zdroj!H$16,'k rozhodnutí'!$A375,0),"
",IF(OFFSET(Zdroj!I$16,'k rozhodnutí'!$A375,0)="","","IČO: "),OFFSET(Zdroj!I$16,'k rozhodnutí'!$A375,0),"
","B.Ú. ",OFFSET(Zdroj!J$16,'k rozhodnutí'!$A375,0))))</f>
        <v/>
      </c>
      <c r="D377" s="4" t="str">
        <f ca="1">IF($B376="","",OFFSET(Zdroj!O$16,'k rozhodnutí'!$A375,0))</f>
        <v/>
      </c>
      <c r="E377" s="289"/>
      <c r="F377" s="187"/>
      <c r="G377" s="291"/>
      <c r="H377" s="290"/>
      <c r="I377" s="284"/>
      <c r="J377" s="284"/>
      <c r="K377" s="284"/>
      <c r="L377" s="282"/>
      <c r="M377" s="283"/>
      <c r="N377" s="284"/>
    </row>
    <row r="378" spans="1:14" s="2" customFormat="1" x14ac:dyDescent="0.25">
      <c r="A378" s="130">
        <f>ROW()/3-1</f>
        <v>125</v>
      </c>
      <c r="B378" s="288"/>
      <c r="C378" s="52" t="str">
        <f ca="1">IF($B376="","",IF(Zdroj!$AQ$9="ano",IF(OFFSET(Zdroj!M$16,'k rozhodnutí'!$A375,0)="","","Anonymizováno"),IF(OFFSET(Zdroj!M$16,'k rozhodnutí'!$A375,0)="","",OFFSET(Zdroj!M$16,'k rozhodnutí'!$A375,0))))</f>
        <v/>
      </c>
      <c r="D378" s="4" t="str">
        <f ca="1">IF($B376="","",CONCATENATE("Dotace bude použita na:","
",OFFSET(Zdroj!P$16,'k rozhodnutí'!$A375,0)))</f>
        <v/>
      </c>
      <c r="E378" s="289"/>
      <c r="F378" s="186" t="str">
        <f ca="1">IF($B376="","",OFFSET(Zdroj!V$16,'k rozhodnutí'!$A375,0))</f>
        <v/>
      </c>
      <c r="G378" s="88" t="str">
        <f ca="1">IF($B376="","",OFFSET(Zdroj!BM$16,'k rozhodnutí'!$A375,0))</f>
        <v/>
      </c>
      <c r="H378" s="290"/>
      <c r="I378" s="284"/>
      <c r="J378" s="284"/>
      <c r="K378" s="284"/>
      <c r="L378" s="282"/>
      <c r="M378" s="283"/>
      <c r="N378" s="284"/>
    </row>
    <row r="379" spans="1:14" s="2" customFormat="1" x14ac:dyDescent="0.25">
      <c r="A379" s="130"/>
      <c r="B379" s="288" t="str">
        <f ca="1">IF(OFFSET(Zdroj!$B$16,A378,0)&gt;0,OFFSET(Zdroj!$B$16,A378,0)+0,"")</f>
        <v/>
      </c>
      <c r="C379" s="51" t="str">
        <f ca="1">IF($B379="","",IF(Zdroj!$AQ$9="ano",CONCATENATE(OFFSET(Zdroj!C$16,'k rozhodnutí'!$A378,0),"
","Anonymizováno","
",OFFSET(Zdroj!E$16,'k rozhodnutí'!$A378,0),"
",OFFSET(Zdroj!F$16,'k rozhodnutí'!$A378,0)),CONCATENATE(OFFSET(Zdroj!C$16,'k rozhodnutí'!$A378,0),"
",OFFSET(Zdroj!D$16,'k rozhodnutí'!$A378,0),"
",OFFSET(Zdroj!E$16,'k rozhodnutí'!$A378,0),"
",OFFSET(Zdroj!F$16,'k rozhodnutí'!$A378,0))))</f>
        <v/>
      </c>
      <c r="D379" s="23" t="str">
        <f ca="1">IF($B379="","",OFFSET(Zdroj!N$16,'k rozhodnutí'!$A378,0))</f>
        <v/>
      </c>
      <c r="E379" s="289" t="str">
        <f ca="1">IF($B379="","",OFFSET(Zdroj!T$16,'k rozhodnutí'!$A378,0))</f>
        <v/>
      </c>
      <c r="F379" s="186" t="str">
        <f ca="1">IF($B379="","",OFFSET(Zdroj!U$16,'k rozhodnutí'!$A378,0))</f>
        <v/>
      </c>
      <c r="G379" s="291" t="str">
        <f ca="1">IF($B379="","",OFFSET(Zdroj!W$16,'k rozhodnutí'!$A378,0))</f>
        <v/>
      </c>
      <c r="H379" s="290" t="str">
        <f ca="1">IF($B379="","",OFFSET(Zdroj!Y$16,'k rozhodnutí'!$A378,0))</f>
        <v/>
      </c>
      <c r="I379" s="284" t="str">
        <f ca="1">IF($B379="","",OFFSET(Zdroj!BG$16,'k rozhodnutí'!$A378,0))</f>
        <v/>
      </c>
      <c r="J379" s="284" t="str" cm="1">
        <f t="array" aca="1" ref="J379" ca="1">IF($B379="","",SUM('k rozhodnutí detailní'!J379:J381+'k rozhodnutí detailní'!K379:K381))</f>
        <v/>
      </c>
      <c r="K379" s="284" t="str">
        <f ca="1">IF($B379="","",'k rozhodnutí detailní'!L380)</f>
        <v/>
      </c>
      <c r="L379" s="282" t="str">
        <f ca="1">IF($B379="","",'k rozhodnutí detailní'!M380)</f>
        <v/>
      </c>
      <c r="M379" s="283" t="str">
        <f ca="1">IF(B379="","",'k rozhodnutí detailní'!N379)</f>
        <v/>
      </c>
      <c r="N379" s="284" t="str">
        <f ca="1">IF($B379="","",OFFSET(Zdroj!Z$16,'k rozhodnutí'!$A378,0))</f>
        <v/>
      </c>
    </row>
    <row r="380" spans="1:14" s="2" customFormat="1" x14ac:dyDescent="0.25">
      <c r="A380" s="130"/>
      <c r="B380" s="288"/>
      <c r="C380" s="51" t="str">
        <f ca="1">IF($B379="","",IF(Zdroj!$AQ$9="ano",CONCATENATE("Okres:","
",OFFSET(Zdroj!BP$16,'k rozhodnutí'!$A378,0),"
","Právní forma","
",OFFSET(Zdroj!H$16,'k rozhodnutí'!$A378,0),"
",IF(OFFSET(Zdroj!I$16,'k rozhodnutí'!$A378,0)="","","IČO: "),OFFSET(Zdroj!I$16,'k rozhodnutí'!$A378,0),"
","B.Ú. ",IF(OFFSET(Zdroj!J$16,'k rozhodnutí'!$A378,0)="","","Anonymizováno")),CONCATENATE("Okres:","
",OFFSET(Zdroj!BP$16,'k rozhodnutí'!$A378,0),"
","Právní forma","
",OFFSET(Zdroj!H$16,'k rozhodnutí'!$A378,0),"
",IF(OFFSET(Zdroj!I$16,'k rozhodnutí'!$A378,0)="","","IČO: "),OFFSET(Zdroj!I$16,'k rozhodnutí'!$A378,0),"
","B.Ú. ",OFFSET(Zdroj!J$16,'k rozhodnutí'!$A378,0))))</f>
        <v/>
      </c>
      <c r="D380" s="4" t="str">
        <f ca="1">IF($B379="","",OFFSET(Zdroj!O$16,'k rozhodnutí'!$A378,0))</f>
        <v/>
      </c>
      <c r="E380" s="289"/>
      <c r="F380" s="187"/>
      <c r="G380" s="291"/>
      <c r="H380" s="290"/>
      <c r="I380" s="284"/>
      <c r="J380" s="284"/>
      <c r="K380" s="284"/>
      <c r="L380" s="282"/>
      <c r="M380" s="283"/>
      <c r="N380" s="284"/>
    </row>
    <row r="381" spans="1:14" s="2" customFormat="1" x14ac:dyDescent="0.25">
      <c r="A381" s="130">
        <f>ROW()/3-1</f>
        <v>126</v>
      </c>
      <c r="B381" s="288"/>
      <c r="C381" s="52" t="str">
        <f ca="1">IF($B379="","",IF(Zdroj!$AQ$9="ano",IF(OFFSET(Zdroj!M$16,'k rozhodnutí'!$A378,0)="","","Anonymizováno"),IF(OFFSET(Zdroj!M$16,'k rozhodnutí'!$A378,0)="","",OFFSET(Zdroj!M$16,'k rozhodnutí'!$A378,0))))</f>
        <v/>
      </c>
      <c r="D381" s="4" t="str">
        <f ca="1">IF($B379="","",CONCATENATE("Dotace bude použita na:","
",OFFSET(Zdroj!P$16,'k rozhodnutí'!$A378,0)))</f>
        <v/>
      </c>
      <c r="E381" s="289"/>
      <c r="F381" s="186" t="str">
        <f ca="1">IF($B379="","",OFFSET(Zdroj!V$16,'k rozhodnutí'!$A378,0))</f>
        <v/>
      </c>
      <c r="G381" s="88" t="str">
        <f ca="1">IF($B379="","",OFFSET(Zdroj!BM$16,'k rozhodnutí'!$A378,0))</f>
        <v/>
      </c>
      <c r="H381" s="290"/>
      <c r="I381" s="284"/>
      <c r="J381" s="284"/>
      <c r="K381" s="284"/>
      <c r="L381" s="282"/>
      <c r="M381" s="283"/>
      <c r="N381" s="284"/>
    </row>
    <row r="382" spans="1:14" s="2" customFormat="1" x14ac:dyDescent="0.25">
      <c r="A382" s="130"/>
      <c r="B382" s="288" t="str">
        <f ca="1">IF(OFFSET(Zdroj!$B$16,A381,0)&gt;0,OFFSET(Zdroj!$B$16,A381,0)+0,"")</f>
        <v/>
      </c>
      <c r="C382" s="51" t="str">
        <f ca="1">IF($B382="","",IF(Zdroj!$AQ$9="ano",CONCATENATE(OFFSET(Zdroj!C$16,'k rozhodnutí'!$A381,0),"
","Anonymizováno","
",OFFSET(Zdroj!E$16,'k rozhodnutí'!$A381,0),"
",OFFSET(Zdroj!F$16,'k rozhodnutí'!$A381,0)),CONCATENATE(OFFSET(Zdroj!C$16,'k rozhodnutí'!$A381,0),"
",OFFSET(Zdroj!D$16,'k rozhodnutí'!$A381,0),"
",OFFSET(Zdroj!E$16,'k rozhodnutí'!$A381,0),"
",OFFSET(Zdroj!F$16,'k rozhodnutí'!$A381,0))))</f>
        <v/>
      </c>
      <c r="D382" s="23" t="str">
        <f ca="1">IF($B382="","",OFFSET(Zdroj!N$16,'k rozhodnutí'!$A381,0))</f>
        <v/>
      </c>
      <c r="E382" s="289" t="str">
        <f ca="1">IF($B382="","",OFFSET(Zdroj!T$16,'k rozhodnutí'!$A381,0))</f>
        <v/>
      </c>
      <c r="F382" s="186" t="str">
        <f ca="1">IF($B382="","",OFFSET(Zdroj!U$16,'k rozhodnutí'!$A381,0))</f>
        <v/>
      </c>
      <c r="G382" s="291" t="str">
        <f ca="1">IF($B382="","",OFFSET(Zdroj!W$16,'k rozhodnutí'!$A381,0))</f>
        <v/>
      </c>
      <c r="H382" s="290" t="str">
        <f ca="1">IF($B382="","",OFFSET(Zdroj!Y$16,'k rozhodnutí'!$A381,0))</f>
        <v/>
      </c>
      <c r="I382" s="284" t="str">
        <f ca="1">IF($B382="","",OFFSET(Zdroj!BG$16,'k rozhodnutí'!$A381,0))</f>
        <v/>
      </c>
      <c r="J382" s="284" t="str" cm="1">
        <f t="array" aca="1" ref="J382" ca="1">IF($B382="","",SUM('k rozhodnutí detailní'!J382:J384+'k rozhodnutí detailní'!K382:K384))</f>
        <v/>
      </c>
      <c r="K382" s="284" t="str">
        <f ca="1">IF($B382="","",'k rozhodnutí detailní'!L383)</f>
        <v/>
      </c>
      <c r="L382" s="282" t="str">
        <f ca="1">IF($B382="","",'k rozhodnutí detailní'!M383)</f>
        <v/>
      </c>
      <c r="M382" s="283" t="str">
        <f ca="1">IF(B382="","",'k rozhodnutí detailní'!N382)</f>
        <v/>
      </c>
      <c r="N382" s="284" t="str">
        <f ca="1">IF($B382="","",OFFSET(Zdroj!Z$16,'k rozhodnutí'!$A381,0))</f>
        <v/>
      </c>
    </row>
    <row r="383" spans="1:14" s="2" customFormat="1" x14ac:dyDescent="0.25">
      <c r="A383" s="130"/>
      <c r="B383" s="288"/>
      <c r="C383" s="51" t="str">
        <f ca="1">IF($B382="","",IF(Zdroj!$AQ$9="ano",CONCATENATE("Okres:","
",OFFSET(Zdroj!BP$16,'k rozhodnutí'!$A381,0),"
","Právní forma","
",OFFSET(Zdroj!H$16,'k rozhodnutí'!$A381,0),"
",IF(OFFSET(Zdroj!I$16,'k rozhodnutí'!$A381,0)="","","IČO: "),OFFSET(Zdroj!I$16,'k rozhodnutí'!$A381,0),"
","B.Ú. ",IF(OFFSET(Zdroj!J$16,'k rozhodnutí'!$A381,0)="","","Anonymizováno")),CONCATENATE("Okres:","
",OFFSET(Zdroj!BP$16,'k rozhodnutí'!$A381,0),"
","Právní forma","
",OFFSET(Zdroj!H$16,'k rozhodnutí'!$A381,0),"
",IF(OFFSET(Zdroj!I$16,'k rozhodnutí'!$A381,0)="","","IČO: "),OFFSET(Zdroj!I$16,'k rozhodnutí'!$A381,0),"
","B.Ú. ",OFFSET(Zdroj!J$16,'k rozhodnutí'!$A381,0))))</f>
        <v/>
      </c>
      <c r="D383" s="4" t="str">
        <f ca="1">IF($B382="","",OFFSET(Zdroj!O$16,'k rozhodnutí'!$A381,0))</f>
        <v/>
      </c>
      <c r="E383" s="289"/>
      <c r="F383" s="187"/>
      <c r="G383" s="291"/>
      <c r="H383" s="290"/>
      <c r="I383" s="284"/>
      <c r="J383" s="284"/>
      <c r="K383" s="284"/>
      <c r="L383" s="282"/>
      <c r="M383" s="283"/>
      <c r="N383" s="284"/>
    </row>
    <row r="384" spans="1:14" s="2" customFormat="1" x14ac:dyDescent="0.25">
      <c r="A384" s="130">
        <f>ROW()/3-1</f>
        <v>127</v>
      </c>
      <c r="B384" s="288"/>
      <c r="C384" s="52" t="str">
        <f ca="1">IF($B382="","",IF(Zdroj!$AQ$9="ano",IF(OFFSET(Zdroj!M$16,'k rozhodnutí'!$A381,0)="","","Anonymizováno"),IF(OFFSET(Zdroj!M$16,'k rozhodnutí'!$A381,0)="","",OFFSET(Zdroj!M$16,'k rozhodnutí'!$A381,0))))</f>
        <v/>
      </c>
      <c r="D384" s="4" t="str">
        <f ca="1">IF($B382="","",CONCATENATE("Dotace bude použita na:","
",OFFSET(Zdroj!P$16,'k rozhodnutí'!$A381,0)))</f>
        <v/>
      </c>
      <c r="E384" s="289"/>
      <c r="F384" s="186" t="str">
        <f ca="1">IF($B382="","",OFFSET(Zdroj!V$16,'k rozhodnutí'!$A381,0))</f>
        <v/>
      </c>
      <c r="G384" s="88" t="str">
        <f ca="1">IF($B382="","",OFFSET(Zdroj!BM$16,'k rozhodnutí'!$A381,0))</f>
        <v/>
      </c>
      <c r="H384" s="290"/>
      <c r="I384" s="284"/>
      <c r="J384" s="284"/>
      <c r="K384" s="284"/>
      <c r="L384" s="282"/>
      <c r="M384" s="283"/>
      <c r="N384" s="284"/>
    </row>
    <row r="385" spans="1:14" s="2" customFormat="1" x14ac:dyDescent="0.25">
      <c r="A385" s="130"/>
      <c r="B385" s="288" t="str">
        <f ca="1">IF(OFFSET(Zdroj!$B$16,A384,0)&gt;0,OFFSET(Zdroj!$B$16,A384,0)+0,"")</f>
        <v/>
      </c>
      <c r="C385" s="51" t="str">
        <f ca="1">IF($B385="","",IF(Zdroj!$AQ$9="ano",CONCATENATE(OFFSET(Zdroj!C$16,'k rozhodnutí'!$A384,0),"
","Anonymizováno","
",OFFSET(Zdroj!E$16,'k rozhodnutí'!$A384,0),"
",OFFSET(Zdroj!F$16,'k rozhodnutí'!$A384,0)),CONCATENATE(OFFSET(Zdroj!C$16,'k rozhodnutí'!$A384,0),"
",OFFSET(Zdroj!D$16,'k rozhodnutí'!$A384,0),"
",OFFSET(Zdroj!E$16,'k rozhodnutí'!$A384,0),"
",OFFSET(Zdroj!F$16,'k rozhodnutí'!$A384,0))))</f>
        <v/>
      </c>
      <c r="D385" s="23" t="str">
        <f ca="1">IF($B385="","",OFFSET(Zdroj!N$16,'k rozhodnutí'!$A384,0))</f>
        <v/>
      </c>
      <c r="E385" s="289" t="str">
        <f ca="1">IF($B385="","",OFFSET(Zdroj!T$16,'k rozhodnutí'!$A384,0))</f>
        <v/>
      </c>
      <c r="F385" s="186" t="str">
        <f ca="1">IF($B385="","",OFFSET(Zdroj!U$16,'k rozhodnutí'!$A384,0))</f>
        <v/>
      </c>
      <c r="G385" s="291" t="str">
        <f ca="1">IF($B385="","",OFFSET(Zdroj!W$16,'k rozhodnutí'!$A384,0))</f>
        <v/>
      </c>
      <c r="H385" s="290" t="str">
        <f ca="1">IF($B385="","",OFFSET(Zdroj!Y$16,'k rozhodnutí'!$A384,0))</f>
        <v/>
      </c>
      <c r="I385" s="284" t="str">
        <f ca="1">IF($B385="","",OFFSET(Zdroj!BG$16,'k rozhodnutí'!$A384,0))</f>
        <v/>
      </c>
      <c r="J385" s="284" t="str" cm="1">
        <f t="array" aca="1" ref="J385" ca="1">IF($B385="","",SUM('k rozhodnutí detailní'!J385:J387+'k rozhodnutí detailní'!K385:K387))</f>
        <v/>
      </c>
      <c r="K385" s="284" t="str">
        <f ca="1">IF($B385="","",'k rozhodnutí detailní'!L386)</f>
        <v/>
      </c>
      <c r="L385" s="282" t="str">
        <f ca="1">IF($B385="","",'k rozhodnutí detailní'!M386)</f>
        <v/>
      </c>
      <c r="M385" s="283" t="str">
        <f ca="1">IF(B385="","",'k rozhodnutí detailní'!N385)</f>
        <v/>
      </c>
      <c r="N385" s="284" t="str">
        <f ca="1">IF($B385="","",OFFSET(Zdroj!Z$16,'k rozhodnutí'!$A384,0))</f>
        <v/>
      </c>
    </row>
    <row r="386" spans="1:14" s="2" customFormat="1" x14ac:dyDescent="0.25">
      <c r="A386" s="130"/>
      <c r="B386" s="288"/>
      <c r="C386" s="51" t="str">
        <f ca="1">IF($B385="","",IF(Zdroj!$AQ$9="ano",CONCATENATE("Okres:","
",OFFSET(Zdroj!BP$16,'k rozhodnutí'!$A384,0),"
","Právní forma","
",OFFSET(Zdroj!H$16,'k rozhodnutí'!$A384,0),"
",IF(OFFSET(Zdroj!I$16,'k rozhodnutí'!$A384,0)="","","IČO: "),OFFSET(Zdroj!I$16,'k rozhodnutí'!$A384,0),"
","B.Ú. ",IF(OFFSET(Zdroj!J$16,'k rozhodnutí'!$A384,0)="","","Anonymizováno")),CONCATENATE("Okres:","
",OFFSET(Zdroj!BP$16,'k rozhodnutí'!$A384,0),"
","Právní forma","
",OFFSET(Zdroj!H$16,'k rozhodnutí'!$A384,0),"
",IF(OFFSET(Zdroj!I$16,'k rozhodnutí'!$A384,0)="","","IČO: "),OFFSET(Zdroj!I$16,'k rozhodnutí'!$A384,0),"
","B.Ú. ",OFFSET(Zdroj!J$16,'k rozhodnutí'!$A384,0))))</f>
        <v/>
      </c>
      <c r="D386" s="4" t="str">
        <f ca="1">IF($B385="","",OFFSET(Zdroj!O$16,'k rozhodnutí'!$A384,0))</f>
        <v/>
      </c>
      <c r="E386" s="289"/>
      <c r="F386" s="187"/>
      <c r="G386" s="291"/>
      <c r="H386" s="290"/>
      <c r="I386" s="284"/>
      <c r="J386" s="284"/>
      <c r="K386" s="284"/>
      <c r="L386" s="282"/>
      <c r="M386" s="283"/>
      <c r="N386" s="284"/>
    </row>
    <row r="387" spans="1:14" s="2" customFormat="1" x14ac:dyDescent="0.25">
      <c r="A387" s="130">
        <f>ROW()/3-1</f>
        <v>128</v>
      </c>
      <c r="B387" s="288"/>
      <c r="C387" s="52" t="str">
        <f ca="1">IF($B385="","",IF(Zdroj!$AQ$9="ano",IF(OFFSET(Zdroj!M$16,'k rozhodnutí'!$A384,0)="","","Anonymizováno"),IF(OFFSET(Zdroj!M$16,'k rozhodnutí'!$A384,0)="","",OFFSET(Zdroj!M$16,'k rozhodnutí'!$A384,0))))</f>
        <v/>
      </c>
      <c r="D387" s="4" t="str">
        <f ca="1">IF($B385="","",CONCATENATE("Dotace bude použita na:","
",OFFSET(Zdroj!P$16,'k rozhodnutí'!$A384,0)))</f>
        <v/>
      </c>
      <c r="E387" s="289"/>
      <c r="F387" s="186" t="str">
        <f ca="1">IF($B385="","",OFFSET(Zdroj!V$16,'k rozhodnutí'!$A384,0))</f>
        <v/>
      </c>
      <c r="G387" s="88" t="str">
        <f ca="1">IF($B385="","",OFFSET(Zdroj!BM$16,'k rozhodnutí'!$A384,0))</f>
        <v/>
      </c>
      <c r="H387" s="290"/>
      <c r="I387" s="284"/>
      <c r="J387" s="284"/>
      <c r="K387" s="284"/>
      <c r="L387" s="282"/>
      <c r="M387" s="283"/>
      <c r="N387" s="284"/>
    </row>
    <row r="388" spans="1:14" s="2" customFormat="1" x14ac:dyDescent="0.25">
      <c r="A388" s="130"/>
      <c r="B388" s="288" t="str">
        <f ca="1">IF(OFFSET(Zdroj!$B$16,A387,0)&gt;0,OFFSET(Zdroj!$B$16,A387,0)+0,"")</f>
        <v/>
      </c>
      <c r="C388" s="51" t="str">
        <f ca="1">IF($B388="","",IF(Zdroj!$AQ$9="ano",CONCATENATE(OFFSET(Zdroj!C$16,'k rozhodnutí'!$A387,0),"
","Anonymizováno","
",OFFSET(Zdroj!E$16,'k rozhodnutí'!$A387,0),"
",OFFSET(Zdroj!F$16,'k rozhodnutí'!$A387,0)),CONCATENATE(OFFSET(Zdroj!C$16,'k rozhodnutí'!$A387,0),"
",OFFSET(Zdroj!D$16,'k rozhodnutí'!$A387,0),"
",OFFSET(Zdroj!E$16,'k rozhodnutí'!$A387,0),"
",OFFSET(Zdroj!F$16,'k rozhodnutí'!$A387,0))))</f>
        <v/>
      </c>
      <c r="D388" s="23" t="str">
        <f ca="1">IF($B388="","",OFFSET(Zdroj!N$16,'k rozhodnutí'!$A387,0))</f>
        <v/>
      </c>
      <c r="E388" s="289" t="str">
        <f ca="1">IF($B388="","",OFFSET(Zdroj!T$16,'k rozhodnutí'!$A387,0))</f>
        <v/>
      </c>
      <c r="F388" s="186" t="str">
        <f ca="1">IF($B388="","",OFFSET(Zdroj!U$16,'k rozhodnutí'!$A387,0))</f>
        <v/>
      </c>
      <c r="G388" s="291" t="str">
        <f ca="1">IF($B388="","",OFFSET(Zdroj!W$16,'k rozhodnutí'!$A387,0))</f>
        <v/>
      </c>
      <c r="H388" s="290" t="str">
        <f ca="1">IF($B388="","",OFFSET(Zdroj!Y$16,'k rozhodnutí'!$A387,0))</f>
        <v/>
      </c>
      <c r="I388" s="284" t="str">
        <f ca="1">IF($B388="","",OFFSET(Zdroj!BG$16,'k rozhodnutí'!$A387,0))</f>
        <v/>
      </c>
      <c r="J388" s="284" t="str" cm="1">
        <f t="array" aca="1" ref="J388" ca="1">IF($B388="","",SUM('k rozhodnutí detailní'!J388:J390+'k rozhodnutí detailní'!K388:K390))</f>
        <v/>
      </c>
      <c r="K388" s="284" t="str">
        <f ca="1">IF($B388="","",'k rozhodnutí detailní'!L389)</f>
        <v/>
      </c>
      <c r="L388" s="282" t="str">
        <f ca="1">IF($B388="","",'k rozhodnutí detailní'!M389)</f>
        <v/>
      </c>
      <c r="M388" s="283" t="str">
        <f ca="1">IF(B388="","",'k rozhodnutí detailní'!N388)</f>
        <v/>
      </c>
      <c r="N388" s="284" t="str">
        <f ca="1">IF($B388="","",OFFSET(Zdroj!Z$16,'k rozhodnutí'!$A387,0))</f>
        <v/>
      </c>
    </row>
    <row r="389" spans="1:14" s="2" customFormat="1" x14ac:dyDescent="0.25">
      <c r="A389" s="130"/>
      <c r="B389" s="288"/>
      <c r="C389" s="51" t="str">
        <f ca="1">IF($B388="","",IF(Zdroj!$AQ$9="ano",CONCATENATE("Okres:","
",OFFSET(Zdroj!BP$16,'k rozhodnutí'!$A387,0),"
","Právní forma","
",OFFSET(Zdroj!H$16,'k rozhodnutí'!$A387,0),"
",IF(OFFSET(Zdroj!I$16,'k rozhodnutí'!$A387,0)="","","IČO: "),OFFSET(Zdroj!I$16,'k rozhodnutí'!$A387,0),"
","B.Ú. ",IF(OFFSET(Zdroj!J$16,'k rozhodnutí'!$A387,0)="","","Anonymizováno")),CONCATENATE("Okres:","
",OFFSET(Zdroj!BP$16,'k rozhodnutí'!$A387,0),"
","Právní forma","
",OFFSET(Zdroj!H$16,'k rozhodnutí'!$A387,0),"
",IF(OFFSET(Zdroj!I$16,'k rozhodnutí'!$A387,0)="","","IČO: "),OFFSET(Zdroj!I$16,'k rozhodnutí'!$A387,0),"
","B.Ú. ",OFFSET(Zdroj!J$16,'k rozhodnutí'!$A387,0))))</f>
        <v/>
      </c>
      <c r="D389" s="4" t="str">
        <f ca="1">IF($B388="","",OFFSET(Zdroj!O$16,'k rozhodnutí'!$A387,0))</f>
        <v/>
      </c>
      <c r="E389" s="289"/>
      <c r="F389" s="187"/>
      <c r="G389" s="291"/>
      <c r="H389" s="290"/>
      <c r="I389" s="284"/>
      <c r="J389" s="284"/>
      <c r="K389" s="284"/>
      <c r="L389" s="282"/>
      <c r="M389" s="283"/>
      <c r="N389" s="284"/>
    </row>
    <row r="390" spans="1:14" s="2" customFormat="1" x14ac:dyDescent="0.25">
      <c r="A390" s="130">
        <f>ROW()/3-1</f>
        <v>129</v>
      </c>
      <c r="B390" s="288"/>
      <c r="C390" s="52" t="str">
        <f ca="1">IF($B388="","",IF(Zdroj!$AQ$9="ano",IF(OFFSET(Zdroj!M$16,'k rozhodnutí'!$A387,0)="","","Anonymizováno"),IF(OFFSET(Zdroj!M$16,'k rozhodnutí'!$A387,0)="","",OFFSET(Zdroj!M$16,'k rozhodnutí'!$A387,0))))</f>
        <v/>
      </c>
      <c r="D390" s="4" t="str">
        <f ca="1">IF($B388="","",CONCATENATE("Dotace bude použita na:","
",OFFSET(Zdroj!P$16,'k rozhodnutí'!$A387,0)))</f>
        <v/>
      </c>
      <c r="E390" s="289"/>
      <c r="F390" s="186" t="str">
        <f ca="1">IF($B388="","",OFFSET(Zdroj!V$16,'k rozhodnutí'!$A387,0))</f>
        <v/>
      </c>
      <c r="G390" s="88" t="str">
        <f ca="1">IF($B388="","",OFFSET(Zdroj!BM$16,'k rozhodnutí'!$A387,0))</f>
        <v/>
      </c>
      <c r="H390" s="290"/>
      <c r="I390" s="284"/>
      <c r="J390" s="284"/>
      <c r="K390" s="284"/>
      <c r="L390" s="282"/>
      <c r="M390" s="283"/>
      <c r="N390" s="284"/>
    </row>
    <row r="391" spans="1:14" s="2" customFormat="1" x14ac:dyDescent="0.25">
      <c r="A391" s="130"/>
      <c r="B391" s="288" t="str">
        <f ca="1">IF(OFFSET(Zdroj!$B$16,A390,0)&gt;0,OFFSET(Zdroj!$B$16,A390,0)+0,"")</f>
        <v/>
      </c>
      <c r="C391" s="51" t="str">
        <f ca="1">IF($B391="","",IF(Zdroj!$AQ$9="ano",CONCATENATE(OFFSET(Zdroj!C$16,'k rozhodnutí'!$A390,0),"
","Anonymizováno","
",OFFSET(Zdroj!E$16,'k rozhodnutí'!$A390,0),"
",OFFSET(Zdroj!F$16,'k rozhodnutí'!$A390,0)),CONCATENATE(OFFSET(Zdroj!C$16,'k rozhodnutí'!$A390,0),"
",OFFSET(Zdroj!D$16,'k rozhodnutí'!$A390,0),"
",OFFSET(Zdroj!E$16,'k rozhodnutí'!$A390,0),"
",OFFSET(Zdroj!F$16,'k rozhodnutí'!$A390,0))))</f>
        <v/>
      </c>
      <c r="D391" s="23" t="str">
        <f ca="1">IF($B391="","",OFFSET(Zdroj!N$16,'k rozhodnutí'!$A390,0))</f>
        <v/>
      </c>
      <c r="E391" s="289" t="str">
        <f ca="1">IF($B391="","",OFFSET(Zdroj!T$16,'k rozhodnutí'!$A390,0))</f>
        <v/>
      </c>
      <c r="F391" s="186" t="str">
        <f ca="1">IF($B391="","",OFFSET(Zdroj!U$16,'k rozhodnutí'!$A390,0))</f>
        <v/>
      </c>
      <c r="G391" s="291" t="str">
        <f ca="1">IF($B391="","",OFFSET(Zdroj!W$16,'k rozhodnutí'!$A390,0))</f>
        <v/>
      </c>
      <c r="H391" s="290" t="str">
        <f ca="1">IF($B391="","",OFFSET(Zdroj!Y$16,'k rozhodnutí'!$A390,0))</f>
        <v/>
      </c>
      <c r="I391" s="284" t="str">
        <f ca="1">IF($B391="","",OFFSET(Zdroj!BG$16,'k rozhodnutí'!$A390,0))</f>
        <v/>
      </c>
      <c r="J391" s="284" t="str" cm="1">
        <f t="array" aca="1" ref="J391" ca="1">IF($B391="","",SUM('k rozhodnutí detailní'!J391:J393+'k rozhodnutí detailní'!K391:K393))</f>
        <v/>
      </c>
      <c r="K391" s="284" t="str">
        <f ca="1">IF($B391="","",'k rozhodnutí detailní'!L392)</f>
        <v/>
      </c>
      <c r="L391" s="282" t="str">
        <f ca="1">IF($B391="","",'k rozhodnutí detailní'!M392)</f>
        <v/>
      </c>
      <c r="M391" s="283" t="str">
        <f ca="1">IF(B391="","",'k rozhodnutí detailní'!N391)</f>
        <v/>
      </c>
      <c r="N391" s="284" t="str">
        <f ca="1">IF($B391="","",OFFSET(Zdroj!Z$16,'k rozhodnutí'!$A390,0))</f>
        <v/>
      </c>
    </row>
    <row r="392" spans="1:14" s="2" customFormat="1" x14ac:dyDescent="0.25">
      <c r="A392" s="130"/>
      <c r="B392" s="288"/>
      <c r="C392" s="51" t="str">
        <f ca="1">IF($B391="","",IF(Zdroj!$AQ$9="ano",CONCATENATE("Okres:","
",OFFSET(Zdroj!BP$16,'k rozhodnutí'!$A390,0),"
","Právní forma","
",OFFSET(Zdroj!H$16,'k rozhodnutí'!$A390,0),"
",IF(OFFSET(Zdroj!I$16,'k rozhodnutí'!$A390,0)="","","IČO: "),OFFSET(Zdroj!I$16,'k rozhodnutí'!$A390,0),"
","B.Ú. ",IF(OFFSET(Zdroj!J$16,'k rozhodnutí'!$A390,0)="","","Anonymizováno")),CONCATENATE("Okres:","
",OFFSET(Zdroj!BP$16,'k rozhodnutí'!$A390,0),"
","Právní forma","
",OFFSET(Zdroj!H$16,'k rozhodnutí'!$A390,0),"
",IF(OFFSET(Zdroj!I$16,'k rozhodnutí'!$A390,0)="","","IČO: "),OFFSET(Zdroj!I$16,'k rozhodnutí'!$A390,0),"
","B.Ú. ",OFFSET(Zdroj!J$16,'k rozhodnutí'!$A390,0))))</f>
        <v/>
      </c>
      <c r="D392" s="4" t="str">
        <f ca="1">IF($B391="","",OFFSET(Zdroj!O$16,'k rozhodnutí'!$A390,0))</f>
        <v/>
      </c>
      <c r="E392" s="289"/>
      <c r="F392" s="187"/>
      <c r="G392" s="291"/>
      <c r="H392" s="290"/>
      <c r="I392" s="284"/>
      <c r="J392" s="284"/>
      <c r="K392" s="284"/>
      <c r="L392" s="282"/>
      <c r="M392" s="283"/>
      <c r="N392" s="284"/>
    </row>
    <row r="393" spans="1:14" s="2" customFormat="1" x14ac:dyDescent="0.25">
      <c r="A393" s="130">
        <f>ROW()/3-1</f>
        <v>130</v>
      </c>
      <c r="B393" s="288"/>
      <c r="C393" s="52" t="str">
        <f ca="1">IF($B391="","",IF(Zdroj!$AQ$9="ano",IF(OFFSET(Zdroj!M$16,'k rozhodnutí'!$A390,0)="","","Anonymizováno"),IF(OFFSET(Zdroj!M$16,'k rozhodnutí'!$A390,0)="","",OFFSET(Zdroj!M$16,'k rozhodnutí'!$A390,0))))</f>
        <v/>
      </c>
      <c r="D393" s="4" t="str">
        <f ca="1">IF($B391="","",CONCATENATE("Dotace bude použita na:","
",OFFSET(Zdroj!P$16,'k rozhodnutí'!$A390,0)))</f>
        <v/>
      </c>
      <c r="E393" s="289"/>
      <c r="F393" s="186" t="str">
        <f ca="1">IF($B391="","",OFFSET(Zdroj!V$16,'k rozhodnutí'!$A390,0))</f>
        <v/>
      </c>
      <c r="G393" s="88" t="str">
        <f ca="1">IF($B391="","",OFFSET(Zdroj!BM$16,'k rozhodnutí'!$A390,0))</f>
        <v/>
      </c>
      <c r="H393" s="290"/>
      <c r="I393" s="284"/>
      <c r="J393" s="284"/>
      <c r="K393" s="284"/>
      <c r="L393" s="282"/>
      <c r="M393" s="283"/>
      <c r="N393" s="284"/>
    </row>
    <row r="394" spans="1:14" s="2" customFormat="1" x14ac:dyDescent="0.25">
      <c r="A394" s="130"/>
      <c r="B394" s="288" t="str">
        <f ca="1">IF(OFFSET(Zdroj!$B$16,A393,0)&gt;0,OFFSET(Zdroj!$B$16,A393,0)+0,"")</f>
        <v/>
      </c>
      <c r="C394" s="51" t="str">
        <f ca="1">IF($B394="","",IF(Zdroj!$AQ$9="ano",CONCATENATE(OFFSET(Zdroj!C$16,'k rozhodnutí'!$A393,0),"
","Anonymizováno","
",OFFSET(Zdroj!E$16,'k rozhodnutí'!$A393,0),"
",OFFSET(Zdroj!F$16,'k rozhodnutí'!$A393,0)),CONCATENATE(OFFSET(Zdroj!C$16,'k rozhodnutí'!$A393,0),"
",OFFSET(Zdroj!D$16,'k rozhodnutí'!$A393,0),"
",OFFSET(Zdroj!E$16,'k rozhodnutí'!$A393,0),"
",OFFSET(Zdroj!F$16,'k rozhodnutí'!$A393,0))))</f>
        <v/>
      </c>
      <c r="D394" s="23" t="str">
        <f ca="1">IF($B394="","",OFFSET(Zdroj!N$16,'k rozhodnutí'!$A393,0))</f>
        <v/>
      </c>
      <c r="E394" s="289" t="str">
        <f ca="1">IF($B394="","",OFFSET(Zdroj!T$16,'k rozhodnutí'!$A393,0))</f>
        <v/>
      </c>
      <c r="F394" s="186" t="str">
        <f ca="1">IF($B394="","",OFFSET(Zdroj!U$16,'k rozhodnutí'!$A393,0))</f>
        <v/>
      </c>
      <c r="G394" s="291" t="str">
        <f ca="1">IF($B394="","",OFFSET(Zdroj!W$16,'k rozhodnutí'!$A393,0))</f>
        <v/>
      </c>
      <c r="H394" s="290" t="str">
        <f ca="1">IF($B394="","",OFFSET(Zdroj!Y$16,'k rozhodnutí'!$A393,0))</f>
        <v/>
      </c>
      <c r="I394" s="284" t="str">
        <f ca="1">IF($B394="","",OFFSET(Zdroj!BG$16,'k rozhodnutí'!$A393,0))</f>
        <v/>
      </c>
      <c r="J394" s="284" t="str" cm="1">
        <f t="array" aca="1" ref="J394" ca="1">IF($B394="","",SUM('k rozhodnutí detailní'!J394:J396+'k rozhodnutí detailní'!K394:K396))</f>
        <v/>
      </c>
      <c r="K394" s="284" t="str">
        <f ca="1">IF($B394="","",'k rozhodnutí detailní'!L395)</f>
        <v/>
      </c>
      <c r="L394" s="282" t="str">
        <f ca="1">IF($B394="","",'k rozhodnutí detailní'!M395)</f>
        <v/>
      </c>
      <c r="M394" s="283" t="str">
        <f ca="1">IF(B394="","",'k rozhodnutí detailní'!N394)</f>
        <v/>
      </c>
      <c r="N394" s="284" t="str">
        <f ca="1">IF($B394="","",OFFSET(Zdroj!Z$16,'k rozhodnutí'!$A393,0))</f>
        <v/>
      </c>
    </row>
    <row r="395" spans="1:14" s="2" customFormat="1" x14ac:dyDescent="0.25">
      <c r="A395" s="130"/>
      <c r="B395" s="288"/>
      <c r="C395" s="51" t="str">
        <f ca="1">IF($B394="","",IF(Zdroj!$AQ$9="ano",CONCATENATE("Okres:","
",OFFSET(Zdroj!BP$16,'k rozhodnutí'!$A393,0),"
","Právní forma","
",OFFSET(Zdroj!H$16,'k rozhodnutí'!$A393,0),"
",IF(OFFSET(Zdroj!I$16,'k rozhodnutí'!$A393,0)="","","IČO: "),OFFSET(Zdroj!I$16,'k rozhodnutí'!$A393,0),"
","B.Ú. ",IF(OFFSET(Zdroj!J$16,'k rozhodnutí'!$A393,0)="","","Anonymizováno")),CONCATENATE("Okres:","
",OFFSET(Zdroj!BP$16,'k rozhodnutí'!$A393,0),"
","Právní forma","
",OFFSET(Zdroj!H$16,'k rozhodnutí'!$A393,0),"
",IF(OFFSET(Zdroj!I$16,'k rozhodnutí'!$A393,0)="","","IČO: "),OFFSET(Zdroj!I$16,'k rozhodnutí'!$A393,0),"
","B.Ú. ",OFFSET(Zdroj!J$16,'k rozhodnutí'!$A393,0))))</f>
        <v/>
      </c>
      <c r="D395" s="4" t="str">
        <f ca="1">IF($B394="","",OFFSET(Zdroj!O$16,'k rozhodnutí'!$A393,0))</f>
        <v/>
      </c>
      <c r="E395" s="289"/>
      <c r="F395" s="187"/>
      <c r="G395" s="291"/>
      <c r="H395" s="290"/>
      <c r="I395" s="284"/>
      <c r="J395" s="284"/>
      <c r="K395" s="284"/>
      <c r="L395" s="282"/>
      <c r="M395" s="283"/>
      <c r="N395" s="284"/>
    </row>
    <row r="396" spans="1:14" s="2" customFormat="1" x14ac:dyDescent="0.25">
      <c r="A396" s="130">
        <f>ROW()/3-1</f>
        <v>131</v>
      </c>
      <c r="B396" s="288"/>
      <c r="C396" s="52" t="str">
        <f ca="1">IF($B394="","",IF(Zdroj!$AQ$9="ano",IF(OFFSET(Zdroj!M$16,'k rozhodnutí'!$A393,0)="","","Anonymizováno"),IF(OFFSET(Zdroj!M$16,'k rozhodnutí'!$A393,0)="","",OFFSET(Zdroj!M$16,'k rozhodnutí'!$A393,0))))</f>
        <v/>
      </c>
      <c r="D396" s="4" t="str">
        <f ca="1">IF($B394="","",CONCATENATE("Dotace bude použita na:","
",OFFSET(Zdroj!P$16,'k rozhodnutí'!$A393,0)))</f>
        <v/>
      </c>
      <c r="E396" s="289"/>
      <c r="F396" s="186" t="str">
        <f ca="1">IF($B394="","",OFFSET(Zdroj!V$16,'k rozhodnutí'!$A393,0))</f>
        <v/>
      </c>
      <c r="G396" s="88" t="str">
        <f ca="1">IF($B394="","",OFFSET(Zdroj!BM$16,'k rozhodnutí'!$A393,0))</f>
        <v/>
      </c>
      <c r="H396" s="290"/>
      <c r="I396" s="284"/>
      <c r="J396" s="284"/>
      <c r="K396" s="284"/>
      <c r="L396" s="282"/>
      <c r="M396" s="283"/>
      <c r="N396" s="284"/>
    </row>
    <row r="397" spans="1:14" s="2" customFormat="1" x14ac:dyDescent="0.25">
      <c r="A397" s="130"/>
      <c r="B397" s="288" t="str">
        <f ca="1">IF(OFFSET(Zdroj!$B$16,A396,0)&gt;0,OFFSET(Zdroj!$B$16,A396,0)+0,"")</f>
        <v/>
      </c>
      <c r="C397" s="51" t="str">
        <f ca="1">IF($B397="","",IF(Zdroj!$AQ$9="ano",CONCATENATE(OFFSET(Zdroj!C$16,'k rozhodnutí'!$A396,0),"
","Anonymizováno","
",OFFSET(Zdroj!E$16,'k rozhodnutí'!$A396,0),"
",OFFSET(Zdroj!F$16,'k rozhodnutí'!$A396,0)),CONCATENATE(OFFSET(Zdroj!C$16,'k rozhodnutí'!$A396,0),"
",OFFSET(Zdroj!D$16,'k rozhodnutí'!$A396,0),"
",OFFSET(Zdroj!E$16,'k rozhodnutí'!$A396,0),"
",OFFSET(Zdroj!F$16,'k rozhodnutí'!$A396,0))))</f>
        <v/>
      </c>
      <c r="D397" s="23" t="str">
        <f ca="1">IF($B397="","",OFFSET(Zdroj!N$16,'k rozhodnutí'!$A396,0))</f>
        <v/>
      </c>
      <c r="E397" s="289" t="str">
        <f ca="1">IF($B397="","",OFFSET(Zdroj!T$16,'k rozhodnutí'!$A396,0))</f>
        <v/>
      </c>
      <c r="F397" s="186" t="str">
        <f ca="1">IF($B397="","",OFFSET(Zdroj!U$16,'k rozhodnutí'!$A396,0))</f>
        <v/>
      </c>
      <c r="G397" s="291" t="str">
        <f ca="1">IF($B397="","",OFFSET(Zdroj!W$16,'k rozhodnutí'!$A396,0))</f>
        <v/>
      </c>
      <c r="H397" s="290" t="str">
        <f ca="1">IF($B397="","",OFFSET(Zdroj!Y$16,'k rozhodnutí'!$A396,0))</f>
        <v/>
      </c>
      <c r="I397" s="284" t="str">
        <f ca="1">IF($B397="","",OFFSET(Zdroj!BG$16,'k rozhodnutí'!$A396,0))</f>
        <v/>
      </c>
      <c r="J397" s="284" t="str" cm="1">
        <f t="array" aca="1" ref="J397" ca="1">IF($B397="","",SUM('k rozhodnutí detailní'!J397:J399+'k rozhodnutí detailní'!K397:K399))</f>
        <v/>
      </c>
      <c r="K397" s="284" t="str">
        <f ca="1">IF($B397="","",'k rozhodnutí detailní'!L398)</f>
        <v/>
      </c>
      <c r="L397" s="282" t="str">
        <f ca="1">IF($B397="","",'k rozhodnutí detailní'!M398)</f>
        <v/>
      </c>
      <c r="M397" s="283" t="str">
        <f ca="1">IF(B397="","",'k rozhodnutí detailní'!N397)</f>
        <v/>
      </c>
      <c r="N397" s="284" t="str">
        <f ca="1">IF($B397="","",OFFSET(Zdroj!Z$16,'k rozhodnutí'!$A396,0))</f>
        <v/>
      </c>
    </row>
    <row r="398" spans="1:14" s="2" customFormat="1" x14ac:dyDescent="0.25">
      <c r="A398" s="130"/>
      <c r="B398" s="288"/>
      <c r="C398" s="51" t="str">
        <f ca="1">IF($B397="","",IF(Zdroj!$AQ$9="ano",CONCATENATE("Okres:","
",OFFSET(Zdroj!BP$16,'k rozhodnutí'!$A396,0),"
","Právní forma","
",OFFSET(Zdroj!H$16,'k rozhodnutí'!$A396,0),"
",IF(OFFSET(Zdroj!I$16,'k rozhodnutí'!$A396,0)="","","IČO: "),OFFSET(Zdroj!I$16,'k rozhodnutí'!$A396,0),"
","B.Ú. ",IF(OFFSET(Zdroj!J$16,'k rozhodnutí'!$A396,0)="","","Anonymizováno")),CONCATENATE("Okres:","
",OFFSET(Zdroj!BP$16,'k rozhodnutí'!$A396,0),"
","Právní forma","
",OFFSET(Zdroj!H$16,'k rozhodnutí'!$A396,0),"
",IF(OFFSET(Zdroj!I$16,'k rozhodnutí'!$A396,0)="","","IČO: "),OFFSET(Zdroj!I$16,'k rozhodnutí'!$A396,0),"
","B.Ú. ",OFFSET(Zdroj!J$16,'k rozhodnutí'!$A396,0))))</f>
        <v/>
      </c>
      <c r="D398" s="4" t="str">
        <f ca="1">IF($B397="","",OFFSET(Zdroj!O$16,'k rozhodnutí'!$A396,0))</f>
        <v/>
      </c>
      <c r="E398" s="289"/>
      <c r="F398" s="187"/>
      <c r="G398" s="291"/>
      <c r="H398" s="290"/>
      <c r="I398" s="284"/>
      <c r="J398" s="284"/>
      <c r="K398" s="284"/>
      <c r="L398" s="282"/>
      <c r="M398" s="283"/>
      <c r="N398" s="284"/>
    </row>
    <row r="399" spans="1:14" s="2" customFormat="1" x14ac:dyDescent="0.25">
      <c r="A399" s="130">
        <f>ROW()/3-1</f>
        <v>132</v>
      </c>
      <c r="B399" s="288"/>
      <c r="C399" s="52" t="str">
        <f ca="1">IF($B397="","",IF(Zdroj!$AQ$9="ano",IF(OFFSET(Zdroj!M$16,'k rozhodnutí'!$A396,0)="","","Anonymizováno"),IF(OFFSET(Zdroj!M$16,'k rozhodnutí'!$A396,0)="","",OFFSET(Zdroj!M$16,'k rozhodnutí'!$A396,0))))</f>
        <v/>
      </c>
      <c r="D399" s="4" t="str">
        <f ca="1">IF($B397="","",CONCATENATE("Dotace bude použita na:","
",OFFSET(Zdroj!P$16,'k rozhodnutí'!$A396,0)))</f>
        <v/>
      </c>
      <c r="E399" s="289"/>
      <c r="F399" s="186" t="str">
        <f ca="1">IF($B397="","",OFFSET(Zdroj!V$16,'k rozhodnutí'!$A396,0))</f>
        <v/>
      </c>
      <c r="G399" s="88" t="str">
        <f ca="1">IF($B397="","",OFFSET(Zdroj!BM$16,'k rozhodnutí'!$A396,0))</f>
        <v/>
      </c>
      <c r="H399" s="290"/>
      <c r="I399" s="284"/>
      <c r="J399" s="284"/>
      <c r="K399" s="284"/>
      <c r="L399" s="282"/>
      <c r="M399" s="283"/>
      <c r="N399" s="284"/>
    </row>
    <row r="400" spans="1:14" s="2" customFormat="1" x14ac:dyDescent="0.25">
      <c r="A400" s="130"/>
      <c r="B400" s="288" t="str">
        <f ca="1">IF(OFFSET(Zdroj!$B$16,A399,0)&gt;0,OFFSET(Zdroj!$B$16,A399,0)+0,"")</f>
        <v/>
      </c>
      <c r="C400" s="51" t="str">
        <f ca="1">IF($B400="","",IF(Zdroj!$AQ$9="ano",CONCATENATE(OFFSET(Zdroj!C$16,'k rozhodnutí'!$A399,0),"
","Anonymizováno","
",OFFSET(Zdroj!E$16,'k rozhodnutí'!$A399,0),"
",OFFSET(Zdroj!F$16,'k rozhodnutí'!$A399,0)),CONCATENATE(OFFSET(Zdroj!C$16,'k rozhodnutí'!$A399,0),"
",OFFSET(Zdroj!D$16,'k rozhodnutí'!$A399,0),"
",OFFSET(Zdroj!E$16,'k rozhodnutí'!$A399,0),"
",OFFSET(Zdroj!F$16,'k rozhodnutí'!$A399,0))))</f>
        <v/>
      </c>
      <c r="D400" s="23" t="str">
        <f ca="1">IF($B400="","",OFFSET(Zdroj!N$16,'k rozhodnutí'!$A399,0))</f>
        <v/>
      </c>
      <c r="E400" s="289" t="str">
        <f ca="1">IF($B400="","",OFFSET(Zdroj!T$16,'k rozhodnutí'!$A399,0))</f>
        <v/>
      </c>
      <c r="F400" s="186" t="str">
        <f ca="1">IF($B400="","",OFFSET(Zdroj!U$16,'k rozhodnutí'!$A399,0))</f>
        <v/>
      </c>
      <c r="G400" s="291" t="str">
        <f ca="1">IF($B400="","",OFFSET(Zdroj!W$16,'k rozhodnutí'!$A399,0))</f>
        <v/>
      </c>
      <c r="H400" s="290" t="str">
        <f ca="1">IF($B400="","",OFFSET(Zdroj!Y$16,'k rozhodnutí'!$A399,0))</f>
        <v/>
      </c>
      <c r="I400" s="284" t="str">
        <f ca="1">IF($B400="","",OFFSET(Zdroj!BG$16,'k rozhodnutí'!$A399,0))</f>
        <v/>
      </c>
      <c r="J400" s="284" t="str" cm="1">
        <f t="array" aca="1" ref="J400" ca="1">IF($B400="","",SUM('k rozhodnutí detailní'!J400:J402+'k rozhodnutí detailní'!K400:K402))</f>
        <v/>
      </c>
      <c r="K400" s="284" t="str">
        <f ca="1">IF($B400="","",'k rozhodnutí detailní'!L401)</f>
        <v/>
      </c>
      <c r="L400" s="282" t="str">
        <f ca="1">IF($B400="","",'k rozhodnutí detailní'!M401)</f>
        <v/>
      </c>
      <c r="M400" s="283" t="str">
        <f ca="1">IF(B400="","",'k rozhodnutí detailní'!N400)</f>
        <v/>
      </c>
      <c r="N400" s="284" t="str">
        <f ca="1">IF($B400="","",OFFSET(Zdroj!Z$16,'k rozhodnutí'!$A399,0))</f>
        <v/>
      </c>
    </row>
    <row r="401" spans="1:14" s="2" customFormat="1" x14ac:dyDescent="0.25">
      <c r="A401" s="130"/>
      <c r="B401" s="288"/>
      <c r="C401" s="51" t="str">
        <f ca="1">IF($B400="","",IF(Zdroj!$AQ$9="ano",CONCATENATE("Okres:","
",OFFSET(Zdroj!BP$16,'k rozhodnutí'!$A399,0),"
","Právní forma","
",OFFSET(Zdroj!H$16,'k rozhodnutí'!$A399,0),"
",IF(OFFSET(Zdroj!I$16,'k rozhodnutí'!$A399,0)="","","IČO: "),OFFSET(Zdroj!I$16,'k rozhodnutí'!$A399,0),"
","B.Ú. ",IF(OFFSET(Zdroj!J$16,'k rozhodnutí'!$A399,0)="","","Anonymizováno")),CONCATENATE("Okres:","
",OFFSET(Zdroj!BP$16,'k rozhodnutí'!$A399,0),"
","Právní forma","
",OFFSET(Zdroj!H$16,'k rozhodnutí'!$A399,0),"
",IF(OFFSET(Zdroj!I$16,'k rozhodnutí'!$A399,0)="","","IČO: "),OFFSET(Zdroj!I$16,'k rozhodnutí'!$A399,0),"
","B.Ú. ",OFFSET(Zdroj!J$16,'k rozhodnutí'!$A399,0))))</f>
        <v/>
      </c>
      <c r="D401" s="4" t="str">
        <f ca="1">IF($B400="","",OFFSET(Zdroj!O$16,'k rozhodnutí'!$A399,0))</f>
        <v/>
      </c>
      <c r="E401" s="289"/>
      <c r="F401" s="187"/>
      <c r="G401" s="291"/>
      <c r="H401" s="290"/>
      <c r="I401" s="284"/>
      <c r="J401" s="284"/>
      <c r="K401" s="284"/>
      <c r="L401" s="282"/>
      <c r="M401" s="283"/>
      <c r="N401" s="284"/>
    </row>
    <row r="402" spans="1:14" s="2" customFormat="1" x14ac:dyDescent="0.25">
      <c r="A402" s="130">
        <f>ROW()/3-1</f>
        <v>133</v>
      </c>
      <c r="B402" s="288"/>
      <c r="C402" s="52" t="str">
        <f ca="1">IF($B400="","",IF(Zdroj!$AQ$9="ano",IF(OFFSET(Zdroj!M$16,'k rozhodnutí'!$A399,0)="","","Anonymizováno"),IF(OFFSET(Zdroj!M$16,'k rozhodnutí'!$A399,0)="","",OFFSET(Zdroj!M$16,'k rozhodnutí'!$A399,0))))</f>
        <v/>
      </c>
      <c r="D402" s="4" t="str">
        <f ca="1">IF($B400="","",CONCATENATE("Dotace bude použita na:","
",OFFSET(Zdroj!P$16,'k rozhodnutí'!$A399,0)))</f>
        <v/>
      </c>
      <c r="E402" s="289"/>
      <c r="F402" s="186" t="str">
        <f ca="1">IF($B400="","",OFFSET(Zdroj!V$16,'k rozhodnutí'!$A399,0))</f>
        <v/>
      </c>
      <c r="G402" s="88" t="str">
        <f ca="1">IF($B400="","",OFFSET(Zdroj!BM$16,'k rozhodnutí'!$A399,0))</f>
        <v/>
      </c>
      <c r="H402" s="290"/>
      <c r="I402" s="284"/>
      <c r="J402" s="284"/>
      <c r="K402" s="284"/>
      <c r="L402" s="282"/>
      <c r="M402" s="283"/>
      <c r="N402" s="284"/>
    </row>
    <row r="403" spans="1:14" s="2" customFormat="1" x14ac:dyDescent="0.25">
      <c r="A403" s="130"/>
      <c r="B403" s="288" t="str">
        <f ca="1">IF(OFFSET(Zdroj!$B$16,A402,0)&gt;0,OFFSET(Zdroj!$B$16,A402,0)+0,"")</f>
        <v/>
      </c>
      <c r="C403" s="51" t="str">
        <f ca="1">IF($B403="","",IF(Zdroj!$AQ$9="ano",CONCATENATE(OFFSET(Zdroj!C$16,'k rozhodnutí'!$A402,0),"
","Anonymizováno","
",OFFSET(Zdroj!E$16,'k rozhodnutí'!$A402,0),"
",OFFSET(Zdroj!F$16,'k rozhodnutí'!$A402,0)),CONCATENATE(OFFSET(Zdroj!C$16,'k rozhodnutí'!$A402,0),"
",OFFSET(Zdroj!D$16,'k rozhodnutí'!$A402,0),"
",OFFSET(Zdroj!E$16,'k rozhodnutí'!$A402,0),"
",OFFSET(Zdroj!F$16,'k rozhodnutí'!$A402,0))))</f>
        <v/>
      </c>
      <c r="D403" s="23" t="str">
        <f ca="1">IF($B403="","",OFFSET(Zdroj!N$16,'k rozhodnutí'!$A402,0))</f>
        <v/>
      </c>
      <c r="E403" s="289" t="str">
        <f ca="1">IF($B403="","",OFFSET(Zdroj!T$16,'k rozhodnutí'!$A402,0))</f>
        <v/>
      </c>
      <c r="F403" s="186" t="str">
        <f ca="1">IF($B403="","",OFFSET(Zdroj!U$16,'k rozhodnutí'!$A402,0))</f>
        <v/>
      </c>
      <c r="G403" s="291" t="str">
        <f ca="1">IF($B403="","",OFFSET(Zdroj!W$16,'k rozhodnutí'!$A402,0))</f>
        <v/>
      </c>
      <c r="H403" s="290" t="str">
        <f ca="1">IF($B403="","",OFFSET(Zdroj!Y$16,'k rozhodnutí'!$A402,0))</f>
        <v/>
      </c>
      <c r="I403" s="284" t="str">
        <f ca="1">IF($B403="","",OFFSET(Zdroj!BG$16,'k rozhodnutí'!$A402,0))</f>
        <v/>
      </c>
      <c r="J403" s="284" t="str" cm="1">
        <f t="array" aca="1" ref="J403" ca="1">IF($B403="","",SUM('k rozhodnutí detailní'!J403:J405+'k rozhodnutí detailní'!K403:K405))</f>
        <v/>
      </c>
      <c r="K403" s="284" t="str">
        <f ca="1">IF($B403="","",'k rozhodnutí detailní'!L404)</f>
        <v/>
      </c>
      <c r="L403" s="282" t="str">
        <f ca="1">IF($B403="","",'k rozhodnutí detailní'!M404)</f>
        <v/>
      </c>
      <c r="M403" s="283" t="str">
        <f ca="1">IF(B403="","",'k rozhodnutí detailní'!N403)</f>
        <v/>
      </c>
      <c r="N403" s="284" t="str">
        <f ca="1">IF($B403="","",OFFSET(Zdroj!Z$16,'k rozhodnutí'!$A402,0))</f>
        <v/>
      </c>
    </row>
    <row r="404" spans="1:14" s="2" customFormat="1" x14ac:dyDescent="0.25">
      <c r="A404" s="130"/>
      <c r="B404" s="288"/>
      <c r="C404" s="51" t="str">
        <f ca="1">IF($B403="","",IF(Zdroj!$AQ$9="ano",CONCATENATE("Okres:","
",OFFSET(Zdroj!BP$16,'k rozhodnutí'!$A402,0),"
","Právní forma","
",OFFSET(Zdroj!H$16,'k rozhodnutí'!$A402,0),"
",IF(OFFSET(Zdroj!I$16,'k rozhodnutí'!$A402,0)="","","IČO: "),OFFSET(Zdroj!I$16,'k rozhodnutí'!$A402,0),"
","B.Ú. ",IF(OFFSET(Zdroj!J$16,'k rozhodnutí'!$A402,0)="","","Anonymizováno")),CONCATENATE("Okres:","
",OFFSET(Zdroj!BP$16,'k rozhodnutí'!$A402,0),"
","Právní forma","
",OFFSET(Zdroj!H$16,'k rozhodnutí'!$A402,0),"
",IF(OFFSET(Zdroj!I$16,'k rozhodnutí'!$A402,0)="","","IČO: "),OFFSET(Zdroj!I$16,'k rozhodnutí'!$A402,0),"
","B.Ú. ",OFFSET(Zdroj!J$16,'k rozhodnutí'!$A402,0))))</f>
        <v/>
      </c>
      <c r="D404" s="4" t="str">
        <f ca="1">IF($B403="","",OFFSET(Zdroj!O$16,'k rozhodnutí'!$A402,0))</f>
        <v/>
      </c>
      <c r="E404" s="289"/>
      <c r="F404" s="187"/>
      <c r="G404" s="291"/>
      <c r="H404" s="290"/>
      <c r="I404" s="284"/>
      <c r="J404" s="284"/>
      <c r="K404" s="284"/>
      <c r="L404" s="282"/>
      <c r="M404" s="283"/>
      <c r="N404" s="284"/>
    </row>
    <row r="405" spans="1:14" s="2" customFormat="1" x14ac:dyDescent="0.25">
      <c r="A405" s="130">
        <f>ROW()/3-1</f>
        <v>134</v>
      </c>
      <c r="B405" s="288"/>
      <c r="C405" s="52" t="str">
        <f ca="1">IF($B403="","",IF(Zdroj!$AQ$9="ano",IF(OFFSET(Zdroj!M$16,'k rozhodnutí'!$A402,0)="","","Anonymizováno"),IF(OFFSET(Zdroj!M$16,'k rozhodnutí'!$A402,0)="","",OFFSET(Zdroj!M$16,'k rozhodnutí'!$A402,0))))</f>
        <v/>
      </c>
      <c r="D405" s="4" t="str">
        <f ca="1">IF($B403="","",CONCATENATE("Dotace bude použita na:","
",OFFSET(Zdroj!P$16,'k rozhodnutí'!$A402,0)))</f>
        <v/>
      </c>
      <c r="E405" s="289"/>
      <c r="F405" s="186" t="str">
        <f ca="1">IF($B403="","",OFFSET(Zdroj!V$16,'k rozhodnutí'!$A402,0))</f>
        <v/>
      </c>
      <c r="G405" s="88" t="str">
        <f ca="1">IF($B403="","",OFFSET(Zdroj!BM$16,'k rozhodnutí'!$A402,0))</f>
        <v/>
      </c>
      <c r="H405" s="290"/>
      <c r="I405" s="284"/>
      <c r="J405" s="284"/>
      <c r="K405" s="284"/>
      <c r="L405" s="282"/>
      <c r="M405" s="283"/>
      <c r="N405" s="284"/>
    </row>
    <row r="406" spans="1:14" s="2" customFormat="1" x14ac:dyDescent="0.25">
      <c r="A406" s="130"/>
      <c r="B406" s="288" t="str">
        <f ca="1">IF(OFFSET(Zdroj!$B$16,A405,0)&gt;0,OFFSET(Zdroj!$B$16,A405,0)+0,"")</f>
        <v/>
      </c>
      <c r="C406" s="51" t="str">
        <f ca="1">IF($B406="","",IF(Zdroj!$AQ$9="ano",CONCATENATE(OFFSET(Zdroj!C$16,'k rozhodnutí'!$A405,0),"
","Anonymizováno","
",OFFSET(Zdroj!E$16,'k rozhodnutí'!$A405,0),"
",OFFSET(Zdroj!F$16,'k rozhodnutí'!$A405,0)),CONCATENATE(OFFSET(Zdroj!C$16,'k rozhodnutí'!$A405,0),"
",OFFSET(Zdroj!D$16,'k rozhodnutí'!$A405,0),"
",OFFSET(Zdroj!E$16,'k rozhodnutí'!$A405,0),"
",OFFSET(Zdroj!F$16,'k rozhodnutí'!$A405,0))))</f>
        <v/>
      </c>
      <c r="D406" s="23" t="str">
        <f ca="1">IF($B406="","",OFFSET(Zdroj!N$16,'k rozhodnutí'!$A405,0))</f>
        <v/>
      </c>
      <c r="E406" s="289" t="str">
        <f ca="1">IF($B406="","",OFFSET(Zdroj!T$16,'k rozhodnutí'!$A405,0))</f>
        <v/>
      </c>
      <c r="F406" s="186" t="str">
        <f ca="1">IF($B406="","",OFFSET(Zdroj!U$16,'k rozhodnutí'!$A405,0))</f>
        <v/>
      </c>
      <c r="G406" s="291" t="str">
        <f ca="1">IF($B406="","",OFFSET(Zdroj!W$16,'k rozhodnutí'!$A405,0))</f>
        <v/>
      </c>
      <c r="H406" s="290" t="str">
        <f ca="1">IF($B406="","",OFFSET(Zdroj!Y$16,'k rozhodnutí'!$A405,0))</f>
        <v/>
      </c>
      <c r="I406" s="284" t="str">
        <f ca="1">IF($B406="","",OFFSET(Zdroj!BG$16,'k rozhodnutí'!$A405,0))</f>
        <v/>
      </c>
      <c r="J406" s="284" t="str" cm="1">
        <f t="array" aca="1" ref="J406" ca="1">IF($B406="","",SUM('k rozhodnutí detailní'!J406:J408+'k rozhodnutí detailní'!K406:K408))</f>
        <v/>
      </c>
      <c r="K406" s="284" t="str">
        <f ca="1">IF($B406="","",'k rozhodnutí detailní'!L407)</f>
        <v/>
      </c>
      <c r="L406" s="282" t="str">
        <f ca="1">IF($B406="","",'k rozhodnutí detailní'!M407)</f>
        <v/>
      </c>
      <c r="M406" s="283" t="str">
        <f ca="1">IF(B406="","",'k rozhodnutí detailní'!N406)</f>
        <v/>
      </c>
      <c r="N406" s="284" t="str">
        <f ca="1">IF($B406="","",OFFSET(Zdroj!Z$16,'k rozhodnutí'!$A405,0))</f>
        <v/>
      </c>
    </row>
    <row r="407" spans="1:14" s="2" customFormat="1" x14ac:dyDescent="0.25">
      <c r="A407" s="130"/>
      <c r="B407" s="288"/>
      <c r="C407" s="51" t="str">
        <f ca="1">IF($B406="","",IF(Zdroj!$AQ$9="ano",CONCATENATE("Okres:","
",OFFSET(Zdroj!BP$16,'k rozhodnutí'!$A405,0),"
","Právní forma","
",OFFSET(Zdroj!H$16,'k rozhodnutí'!$A405,0),"
",IF(OFFSET(Zdroj!I$16,'k rozhodnutí'!$A405,0)="","","IČO: "),OFFSET(Zdroj!I$16,'k rozhodnutí'!$A405,0),"
","B.Ú. ",IF(OFFSET(Zdroj!J$16,'k rozhodnutí'!$A405,0)="","","Anonymizováno")),CONCATENATE("Okres:","
",OFFSET(Zdroj!BP$16,'k rozhodnutí'!$A405,0),"
","Právní forma","
",OFFSET(Zdroj!H$16,'k rozhodnutí'!$A405,0),"
",IF(OFFSET(Zdroj!I$16,'k rozhodnutí'!$A405,0)="","","IČO: "),OFFSET(Zdroj!I$16,'k rozhodnutí'!$A405,0),"
","B.Ú. ",OFFSET(Zdroj!J$16,'k rozhodnutí'!$A405,0))))</f>
        <v/>
      </c>
      <c r="D407" s="4" t="str">
        <f ca="1">IF($B406="","",OFFSET(Zdroj!O$16,'k rozhodnutí'!$A405,0))</f>
        <v/>
      </c>
      <c r="E407" s="289"/>
      <c r="F407" s="187"/>
      <c r="G407" s="291"/>
      <c r="H407" s="290"/>
      <c r="I407" s="284"/>
      <c r="J407" s="284"/>
      <c r="K407" s="284"/>
      <c r="L407" s="282"/>
      <c r="M407" s="283"/>
      <c r="N407" s="284"/>
    </row>
    <row r="408" spans="1:14" s="2" customFormat="1" x14ac:dyDescent="0.25">
      <c r="A408" s="130">
        <f>ROW()/3-1</f>
        <v>135</v>
      </c>
      <c r="B408" s="288"/>
      <c r="C408" s="52" t="str">
        <f ca="1">IF($B406="","",IF(Zdroj!$AQ$9="ano",IF(OFFSET(Zdroj!M$16,'k rozhodnutí'!$A405,0)="","","Anonymizováno"),IF(OFFSET(Zdroj!M$16,'k rozhodnutí'!$A405,0)="","",OFFSET(Zdroj!M$16,'k rozhodnutí'!$A405,0))))</f>
        <v/>
      </c>
      <c r="D408" s="4" t="str">
        <f ca="1">IF($B406="","",CONCATENATE("Dotace bude použita na:","
",OFFSET(Zdroj!P$16,'k rozhodnutí'!$A405,0)))</f>
        <v/>
      </c>
      <c r="E408" s="289"/>
      <c r="F408" s="186" t="str">
        <f ca="1">IF($B406="","",OFFSET(Zdroj!V$16,'k rozhodnutí'!$A405,0))</f>
        <v/>
      </c>
      <c r="G408" s="88" t="str">
        <f ca="1">IF($B406="","",OFFSET(Zdroj!BM$16,'k rozhodnutí'!$A405,0))</f>
        <v/>
      </c>
      <c r="H408" s="290"/>
      <c r="I408" s="284"/>
      <c r="J408" s="284"/>
      <c r="K408" s="284"/>
      <c r="L408" s="282"/>
      <c r="M408" s="283"/>
      <c r="N408" s="284"/>
    </row>
    <row r="409" spans="1:14" s="2" customFormat="1" x14ac:dyDescent="0.25">
      <c r="A409" s="130"/>
      <c r="B409" s="288" t="str">
        <f ca="1">IF(OFFSET(Zdroj!$B$16,A408,0)&gt;0,OFFSET(Zdroj!$B$16,A408,0)+0,"")</f>
        <v/>
      </c>
      <c r="C409" s="51" t="str">
        <f ca="1">IF($B409="","",IF(Zdroj!$AQ$9="ano",CONCATENATE(OFFSET(Zdroj!C$16,'k rozhodnutí'!$A408,0),"
","Anonymizováno","
",OFFSET(Zdroj!E$16,'k rozhodnutí'!$A408,0),"
",OFFSET(Zdroj!F$16,'k rozhodnutí'!$A408,0)),CONCATENATE(OFFSET(Zdroj!C$16,'k rozhodnutí'!$A408,0),"
",OFFSET(Zdroj!D$16,'k rozhodnutí'!$A408,0),"
",OFFSET(Zdroj!E$16,'k rozhodnutí'!$A408,0),"
",OFFSET(Zdroj!F$16,'k rozhodnutí'!$A408,0))))</f>
        <v/>
      </c>
      <c r="D409" s="23" t="str">
        <f ca="1">IF($B409="","",OFFSET(Zdroj!N$16,'k rozhodnutí'!$A408,0))</f>
        <v/>
      </c>
      <c r="E409" s="289" t="str">
        <f ca="1">IF($B409="","",OFFSET(Zdroj!T$16,'k rozhodnutí'!$A408,0))</f>
        <v/>
      </c>
      <c r="F409" s="186" t="str">
        <f ca="1">IF($B409="","",OFFSET(Zdroj!U$16,'k rozhodnutí'!$A408,0))</f>
        <v/>
      </c>
      <c r="G409" s="291" t="str">
        <f ca="1">IF($B409="","",OFFSET(Zdroj!W$16,'k rozhodnutí'!$A408,0))</f>
        <v/>
      </c>
      <c r="H409" s="290" t="str">
        <f ca="1">IF($B409="","",OFFSET(Zdroj!Y$16,'k rozhodnutí'!$A408,0))</f>
        <v/>
      </c>
      <c r="I409" s="284" t="str">
        <f ca="1">IF($B409="","",OFFSET(Zdroj!BG$16,'k rozhodnutí'!$A408,0))</f>
        <v/>
      </c>
      <c r="J409" s="284" t="str" cm="1">
        <f t="array" aca="1" ref="J409" ca="1">IF($B409="","",SUM('k rozhodnutí detailní'!J409:J411+'k rozhodnutí detailní'!K409:K411))</f>
        <v/>
      </c>
      <c r="K409" s="284" t="str">
        <f ca="1">IF($B409="","",'k rozhodnutí detailní'!L410)</f>
        <v/>
      </c>
      <c r="L409" s="282" t="str">
        <f ca="1">IF($B409="","",'k rozhodnutí detailní'!M410)</f>
        <v/>
      </c>
      <c r="M409" s="283" t="str">
        <f ca="1">IF(B409="","",'k rozhodnutí detailní'!N409)</f>
        <v/>
      </c>
      <c r="N409" s="284" t="str">
        <f ca="1">IF($B409="","",OFFSET(Zdroj!Z$16,'k rozhodnutí'!$A408,0))</f>
        <v/>
      </c>
    </row>
    <row r="410" spans="1:14" s="2" customFormat="1" x14ac:dyDescent="0.25">
      <c r="A410" s="130"/>
      <c r="B410" s="288"/>
      <c r="C410" s="51" t="str">
        <f ca="1">IF($B409="","",IF(Zdroj!$AQ$9="ano",CONCATENATE("Okres:","
",OFFSET(Zdroj!BP$16,'k rozhodnutí'!$A408,0),"
","Právní forma","
",OFFSET(Zdroj!H$16,'k rozhodnutí'!$A408,0),"
",IF(OFFSET(Zdroj!I$16,'k rozhodnutí'!$A408,0)="","","IČO: "),OFFSET(Zdroj!I$16,'k rozhodnutí'!$A408,0),"
","B.Ú. ",IF(OFFSET(Zdroj!J$16,'k rozhodnutí'!$A408,0)="","","Anonymizováno")),CONCATENATE("Okres:","
",OFFSET(Zdroj!BP$16,'k rozhodnutí'!$A408,0),"
","Právní forma","
",OFFSET(Zdroj!H$16,'k rozhodnutí'!$A408,0),"
",IF(OFFSET(Zdroj!I$16,'k rozhodnutí'!$A408,0)="","","IČO: "),OFFSET(Zdroj!I$16,'k rozhodnutí'!$A408,0),"
","B.Ú. ",OFFSET(Zdroj!J$16,'k rozhodnutí'!$A408,0))))</f>
        <v/>
      </c>
      <c r="D410" s="4" t="str">
        <f ca="1">IF($B409="","",OFFSET(Zdroj!O$16,'k rozhodnutí'!$A408,0))</f>
        <v/>
      </c>
      <c r="E410" s="289"/>
      <c r="F410" s="187"/>
      <c r="G410" s="291"/>
      <c r="H410" s="290"/>
      <c r="I410" s="284"/>
      <c r="J410" s="284"/>
      <c r="K410" s="284"/>
      <c r="L410" s="282"/>
      <c r="M410" s="283"/>
      <c r="N410" s="284"/>
    </row>
    <row r="411" spans="1:14" s="2" customFormat="1" x14ac:dyDescent="0.25">
      <c r="A411" s="130">
        <f>ROW()/3-1</f>
        <v>136</v>
      </c>
      <c r="B411" s="288"/>
      <c r="C411" s="52" t="str">
        <f ca="1">IF($B409="","",IF(Zdroj!$AQ$9="ano",IF(OFFSET(Zdroj!M$16,'k rozhodnutí'!$A408,0)="","","Anonymizováno"),IF(OFFSET(Zdroj!M$16,'k rozhodnutí'!$A408,0)="","",OFFSET(Zdroj!M$16,'k rozhodnutí'!$A408,0))))</f>
        <v/>
      </c>
      <c r="D411" s="4" t="str">
        <f ca="1">IF($B409="","",CONCATENATE("Dotace bude použita na:","
",OFFSET(Zdroj!P$16,'k rozhodnutí'!$A408,0)))</f>
        <v/>
      </c>
      <c r="E411" s="289"/>
      <c r="F411" s="186" t="str">
        <f ca="1">IF($B409="","",OFFSET(Zdroj!V$16,'k rozhodnutí'!$A408,0))</f>
        <v/>
      </c>
      <c r="G411" s="88" t="str">
        <f ca="1">IF($B409="","",OFFSET(Zdroj!BM$16,'k rozhodnutí'!$A408,0))</f>
        <v/>
      </c>
      <c r="H411" s="290"/>
      <c r="I411" s="284"/>
      <c r="J411" s="284"/>
      <c r="K411" s="284"/>
      <c r="L411" s="282"/>
      <c r="M411" s="283"/>
      <c r="N411" s="284"/>
    </row>
    <row r="412" spans="1:14" s="2" customFormat="1" x14ac:dyDescent="0.25">
      <c r="A412" s="130"/>
      <c r="B412" s="288" t="str">
        <f ca="1">IF(OFFSET(Zdroj!$B$16,A411,0)&gt;0,OFFSET(Zdroj!$B$16,A411,0)+0,"")</f>
        <v/>
      </c>
      <c r="C412" s="51" t="str">
        <f ca="1">IF($B412="","",IF(Zdroj!$AQ$9="ano",CONCATENATE(OFFSET(Zdroj!C$16,'k rozhodnutí'!$A411,0),"
","Anonymizováno","
",OFFSET(Zdroj!E$16,'k rozhodnutí'!$A411,0),"
",OFFSET(Zdroj!F$16,'k rozhodnutí'!$A411,0)),CONCATENATE(OFFSET(Zdroj!C$16,'k rozhodnutí'!$A411,0),"
",OFFSET(Zdroj!D$16,'k rozhodnutí'!$A411,0),"
",OFFSET(Zdroj!E$16,'k rozhodnutí'!$A411,0),"
",OFFSET(Zdroj!F$16,'k rozhodnutí'!$A411,0))))</f>
        <v/>
      </c>
      <c r="D412" s="23" t="str">
        <f ca="1">IF($B412="","",OFFSET(Zdroj!N$16,'k rozhodnutí'!$A411,0))</f>
        <v/>
      </c>
      <c r="E412" s="289" t="str">
        <f ca="1">IF($B412="","",OFFSET(Zdroj!T$16,'k rozhodnutí'!$A411,0))</f>
        <v/>
      </c>
      <c r="F412" s="186" t="str">
        <f ca="1">IF($B412="","",OFFSET(Zdroj!U$16,'k rozhodnutí'!$A411,0))</f>
        <v/>
      </c>
      <c r="G412" s="291" t="str">
        <f ca="1">IF($B412="","",OFFSET(Zdroj!W$16,'k rozhodnutí'!$A411,0))</f>
        <v/>
      </c>
      <c r="H412" s="290" t="str">
        <f ca="1">IF($B412="","",OFFSET(Zdroj!Y$16,'k rozhodnutí'!$A411,0))</f>
        <v/>
      </c>
      <c r="I412" s="284" t="str">
        <f ca="1">IF($B412="","",OFFSET(Zdroj!BG$16,'k rozhodnutí'!$A411,0))</f>
        <v/>
      </c>
      <c r="J412" s="284" t="str" cm="1">
        <f t="array" aca="1" ref="J412" ca="1">IF($B412="","",SUM('k rozhodnutí detailní'!J412:J414+'k rozhodnutí detailní'!K412:K414))</f>
        <v/>
      </c>
      <c r="K412" s="284" t="str">
        <f ca="1">IF($B412="","",'k rozhodnutí detailní'!L413)</f>
        <v/>
      </c>
      <c r="L412" s="282" t="str">
        <f ca="1">IF($B412="","",'k rozhodnutí detailní'!M413)</f>
        <v/>
      </c>
      <c r="M412" s="283" t="str">
        <f ca="1">IF(B412="","",'k rozhodnutí detailní'!N412)</f>
        <v/>
      </c>
      <c r="N412" s="284" t="str">
        <f ca="1">IF($B412="","",OFFSET(Zdroj!Z$16,'k rozhodnutí'!$A411,0))</f>
        <v/>
      </c>
    </row>
    <row r="413" spans="1:14" s="2" customFormat="1" x14ac:dyDescent="0.25">
      <c r="A413" s="130"/>
      <c r="B413" s="288"/>
      <c r="C413" s="51" t="str">
        <f ca="1">IF($B412="","",IF(Zdroj!$AQ$9="ano",CONCATENATE("Okres:","
",OFFSET(Zdroj!BP$16,'k rozhodnutí'!$A411,0),"
","Právní forma","
",OFFSET(Zdroj!H$16,'k rozhodnutí'!$A411,0),"
",IF(OFFSET(Zdroj!I$16,'k rozhodnutí'!$A411,0)="","","IČO: "),OFFSET(Zdroj!I$16,'k rozhodnutí'!$A411,0),"
","B.Ú. ",IF(OFFSET(Zdroj!J$16,'k rozhodnutí'!$A411,0)="","","Anonymizováno")),CONCATENATE("Okres:","
",OFFSET(Zdroj!BP$16,'k rozhodnutí'!$A411,0),"
","Právní forma","
",OFFSET(Zdroj!H$16,'k rozhodnutí'!$A411,0),"
",IF(OFFSET(Zdroj!I$16,'k rozhodnutí'!$A411,0)="","","IČO: "),OFFSET(Zdroj!I$16,'k rozhodnutí'!$A411,0),"
","B.Ú. ",OFFSET(Zdroj!J$16,'k rozhodnutí'!$A411,0))))</f>
        <v/>
      </c>
      <c r="D413" s="4" t="str">
        <f ca="1">IF($B412="","",OFFSET(Zdroj!O$16,'k rozhodnutí'!$A411,0))</f>
        <v/>
      </c>
      <c r="E413" s="289"/>
      <c r="F413" s="187"/>
      <c r="G413" s="291"/>
      <c r="H413" s="290"/>
      <c r="I413" s="284"/>
      <c r="J413" s="284"/>
      <c r="K413" s="284"/>
      <c r="L413" s="282"/>
      <c r="M413" s="283"/>
      <c r="N413" s="284"/>
    </row>
    <row r="414" spans="1:14" s="2" customFormat="1" x14ac:dyDescent="0.25">
      <c r="A414" s="130">
        <f>ROW()/3-1</f>
        <v>137</v>
      </c>
      <c r="B414" s="288"/>
      <c r="C414" s="52" t="str">
        <f ca="1">IF($B412="","",IF(Zdroj!$AQ$9="ano",IF(OFFSET(Zdroj!M$16,'k rozhodnutí'!$A411,0)="","","Anonymizováno"),IF(OFFSET(Zdroj!M$16,'k rozhodnutí'!$A411,0)="","",OFFSET(Zdroj!M$16,'k rozhodnutí'!$A411,0))))</f>
        <v/>
      </c>
      <c r="D414" s="4" t="str">
        <f ca="1">IF($B412="","",CONCATENATE("Dotace bude použita na:","
",OFFSET(Zdroj!P$16,'k rozhodnutí'!$A411,0)))</f>
        <v/>
      </c>
      <c r="E414" s="289"/>
      <c r="F414" s="186" t="str">
        <f ca="1">IF($B412="","",OFFSET(Zdroj!V$16,'k rozhodnutí'!$A411,0))</f>
        <v/>
      </c>
      <c r="G414" s="88" t="str">
        <f ca="1">IF($B412="","",OFFSET(Zdroj!BM$16,'k rozhodnutí'!$A411,0))</f>
        <v/>
      </c>
      <c r="H414" s="290"/>
      <c r="I414" s="284"/>
      <c r="J414" s="284"/>
      <c r="K414" s="284"/>
      <c r="L414" s="282"/>
      <c r="M414" s="283"/>
      <c r="N414" s="284"/>
    </row>
    <row r="415" spans="1:14" s="2" customFormat="1" x14ac:dyDescent="0.25">
      <c r="A415" s="130"/>
      <c r="B415" s="288" t="str">
        <f ca="1">IF(OFFSET(Zdroj!$B$16,A414,0)&gt;0,OFFSET(Zdroj!$B$16,A414,0)+0,"")</f>
        <v/>
      </c>
      <c r="C415" s="51" t="str">
        <f ca="1">IF($B415="","",IF(Zdroj!$AQ$9="ano",CONCATENATE(OFFSET(Zdroj!C$16,'k rozhodnutí'!$A414,0),"
","Anonymizováno","
",OFFSET(Zdroj!E$16,'k rozhodnutí'!$A414,0),"
",OFFSET(Zdroj!F$16,'k rozhodnutí'!$A414,0)),CONCATENATE(OFFSET(Zdroj!C$16,'k rozhodnutí'!$A414,0),"
",OFFSET(Zdroj!D$16,'k rozhodnutí'!$A414,0),"
",OFFSET(Zdroj!E$16,'k rozhodnutí'!$A414,0),"
",OFFSET(Zdroj!F$16,'k rozhodnutí'!$A414,0))))</f>
        <v/>
      </c>
      <c r="D415" s="23" t="str">
        <f ca="1">IF($B415="","",OFFSET(Zdroj!N$16,'k rozhodnutí'!$A414,0))</f>
        <v/>
      </c>
      <c r="E415" s="289" t="str">
        <f ca="1">IF($B415="","",OFFSET(Zdroj!T$16,'k rozhodnutí'!$A414,0))</f>
        <v/>
      </c>
      <c r="F415" s="186" t="str">
        <f ca="1">IF($B415="","",OFFSET(Zdroj!U$16,'k rozhodnutí'!$A414,0))</f>
        <v/>
      </c>
      <c r="G415" s="291" t="str">
        <f ca="1">IF($B415="","",OFFSET(Zdroj!W$16,'k rozhodnutí'!$A414,0))</f>
        <v/>
      </c>
      <c r="H415" s="290" t="str">
        <f ca="1">IF($B415="","",OFFSET(Zdroj!Y$16,'k rozhodnutí'!$A414,0))</f>
        <v/>
      </c>
      <c r="I415" s="284" t="str">
        <f ca="1">IF($B415="","",OFFSET(Zdroj!BG$16,'k rozhodnutí'!$A414,0))</f>
        <v/>
      </c>
      <c r="J415" s="284" t="str" cm="1">
        <f t="array" aca="1" ref="J415" ca="1">IF($B415="","",SUM('k rozhodnutí detailní'!J415:J417+'k rozhodnutí detailní'!K415:K417))</f>
        <v/>
      </c>
      <c r="K415" s="284" t="str">
        <f ca="1">IF($B415="","",'k rozhodnutí detailní'!L416)</f>
        <v/>
      </c>
      <c r="L415" s="282" t="str">
        <f ca="1">IF($B415="","",'k rozhodnutí detailní'!M416)</f>
        <v/>
      </c>
      <c r="M415" s="283" t="str">
        <f ca="1">IF(B415="","",'k rozhodnutí detailní'!N415)</f>
        <v/>
      </c>
      <c r="N415" s="284" t="str">
        <f ca="1">IF($B415="","",OFFSET(Zdroj!Z$16,'k rozhodnutí'!$A414,0))</f>
        <v/>
      </c>
    </row>
    <row r="416" spans="1:14" s="2" customFormat="1" x14ac:dyDescent="0.25">
      <c r="A416" s="130"/>
      <c r="B416" s="288"/>
      <c r="C416" s="51" t="str">
        <f ca="1">IF($B415="","",IF(Zdroj!$AQ$9="ano",CONCATENATE("Okres:","
",OFFSET(Zdroj!BP$16,'k rozhodnutí'!$A414,0),"
","Právní forma","
",OFFSET(Zdroj!H$16,'k rozhodnutí'!$A414,0),"
",IF(OFFSET(Zdroj!I$16,'k rozhodnutí'!$A414,0)="","","IČO: "),OFFSET(Zdroj!I$16,'k rozhodnutí'!$A414,0),"
","B.Ú. ",IF(OFFSET(Zdroj!J$16,'k rozhodnutí'!$A414,0)="","","Anonymizováno")),CONCATENATE("Okres:","
",OFFSET(Zdroj!BP$16,'k rozhodnutí'!$A414,0),"
","Právní forma","
",OFFSET(Zdroj!H$16,'k rozhodnutí'!$A414,0),"
",IF(OFFSET(Zdroj!I$16,'k rozhodnutí'!$A414,0)="","","IČO: "),OFFSET(Zdroj!I$16,'k rozhodnutí'!$A414,0),"
","B.Ú. ",OFFSET(Zdroj!J$16,'k rozhodnutí'!$A414,0))))</f>
        <v/>
      </c>
      <c r="D416" s="4" t="str">
        <f ca="1">IF($B415="","",OFFSET(Zdroj!O$16,'k rozhodnutí'!$A414,0))</f>
        <v/>
      </c>
      <c r="E416" s="289"/>
      <c r="F416" s="187"/>
      <c r="G416" s="291"/>
      <c r="H416" s="290"/>
      <c r="I416" s="284"/>
      <c r="J416" s="284"/>
      <c r="K416" s="284"/>
      <c r="L416" s="282"/>
      <c r="M416" s="283"/>
      <c r="N416" s="284"/>
    </row>
    <row r="417" spans="1:14" s="2" customFormat="1" x14ac:dyDescent="0.25">
      <c r="A417" s="130">
        <f>ROW()/3-1</f>
        <v>138</v>
      </c>
      <c r="B417" s="288"/>
      <c r="C417" s="52" t="str">
        <f ca="1">IF($B415="","",IF(Zdroj!$AQ$9="ano",IF(OFFSET(Zdroj!M$16,'k rozhodnutí'!$A414,0)="","","Anonymizováno"),IF(OFFSET(Zdroj!M$16,'k rozhodnutí'!$A414,0)="","",OFFSET(Zdroj!M$16,'k rozhodnutí'!$A414,0))))</f>
        <v/>
      </c>
      <c r="D417" s="4" t="str">
        <f ca="1">IF($B415="","",CONCATENATE("Dotace bude použita na:","
",OFFSET(Zdroj!P$16,'k rozhodnutí'!$A414,0)))</f>
        <v/>
      </c>
      <c r="E417" s="289"/>
      <c r="F417" s="186" t="str">
        <f ca="1">IF($B415="","",OFFSET(Zdroj!V$16,'k rozhodnutí'!$A414,0))</f>
        <v/>
      </c>
      <c r="G417" s="88" t="str">
        <f ca="1">IF($B415="","",OFFSET(Zdroj!BM$16,'k rozhodnutí'!$A414,0))</f>
        <v/>
      </c>
      <c r="H417" s="290"/>
      <c r="I417" s="284"/>
      <c r="J417" s="284"/>
      <c r="K417" s="284"/>
      <c r="L417" s="282"/>
      <c r="M417" s="283"/>
      <c r="N417" s="284"/>
    </row>
    <row r="418" spans="1:14" s="2" customFormat="1" x14ac:dyDescent="0.25">
      <c r="A418" s="130"/>
      <c r="B418" s="288" t="str">
        <f ca="1">IF(OFFSET(Zdroj!$B$16,A417,0)&gt;0,OFFSET(Zdroj!$B$16,A417,0)+0,"")</f>
        <v/>
      </c>
      <c r="C418" s="51" t="str">
        <f ca="1">IF($B418="","",IF(Zdroj!$AQ$9="ano",CONCATENATE(OFFSET(Zdroj!C$16,'k rozhodnutí'!$A417,0),"
","Anonymizováno","
",OFFSET(Zdroj!E$16,'k rozhodnutí'!$A417,0),"
",OFFSET(Zdroj!F$16,'k rozhodnutí'!$A417,0)),CONCATENATE(OFFSET(Zdroj!C$16,'k rozhodnutí'!$A417,0),"
",OFFSET(Zdroj!D$16,'k rozhodnutí'!$A417,0),"
",OFFSET(Zdroj!E$16,'k rozhodnutí'!$A417,0),"
",OFFSET(Zdroj!F$16,'k rozhodnutí'!$A417,0))))</f>
        <v/>
      </c>
      <c r="D418" s="23" t="str">
        <f ca="1">IF($B418="","",OFFSET(Zdroj!N$16,'k rozhodnutí'!$A417,0))</f>
        <v/>
      </c>
      <c r="E418" s="289" t="str">
        <f ca="1">IF($B418="","",OFFSET(Zdroj!T$16,'k rozhodnutí'!$A417,0))</f>
        <v/>
      </c>
      <c r="F418" s="186" t="str">
        <f ca="1">IF($B418="","",OFFSET(Zdroj!U$16,'k rozhodnutí'!$A417,0))</f>
        <v/>
      </c>
      <c r="G418" s="291" t="str">
        <f ca="1">IF($B418="","",OFFSET(Zdroj!W$16,'k rozhodnutí'!$A417,0))</f>
        <v/>
      </c>
      <c r="H418" s="290" t="str">
        <f ca="1">IF($B418="","",OFFSET(Zdroj!Y$16,'k rozhodnutí'!$A417,0))</f>
        <v/>
      </c>
      <c r="I418" s="284" t="str">
        <f ca="1">IF($B418="","",OFFSET(Zdroj!BG$16,'k rozhodnutí'!$A417,0))</f>
        <v/>
      </c>
      <c r="J418" s="284" t="str" cm="1">
        <f t="array" aca="1" ref="J418" ca="1">IF($B418="","",SUM('k rozhodnutí detailní'!J418:J420+'k rozhodnutí detailní'!K418:K420))</f>
        <v/>
      </c>
      <c r="K418" s="284" t="str">
        <f ca="1">IF($B418="","",'k rozhodnutí detailní'!L419)</f>
        <v/>
      </c>
      <c r="L418" s="282" t="str">
        <f ca="1">IF($B418="","",'k rozhodnutí detailní'!M419)</f>
        <v/>
      </c>
      <c r="M418" s="283" t="str">
        <f ca="1">IF(B418="","",'k rozhodnutí detailní'!N418)</f>
        <v/>
      </c>
      <c r="N418" s="284" t="str">
        <f ca="1">IF($B418="","",OFFSET(Zdroj!Z$16,'k rozhodnutí'!$A417,0))</f>
        <v/>
      </c>
    </row>
    <row r="419" spans="1:14" s="2" customFormat="1" x14ac:dyDescent="0.25">
      <c r="A419" s="130"/>
      <c r="B419" s="288"/>
      <c r="C419" s="51" t="str">
        <f ca="1">IF($B418="","",IF(Zdroj!$AQ$9="ano",CONCATENATE("Okres:","
",OFFSET(Zdroj!BP$16,'k rozhodnutí'!$A417,0),"
","Právní forma","
",OFFSET(Zdroj!H$16,'k rozhodnutí'!$A417,0),"
",IF(OFFSET(Zdroj!I$16,'k rozhodnutí'!$A417,0)="","","IČO: "),OFFSET(Zdroj!I$16,'k rozhodnutí'!$A417,0),"
","B.Ú. ",IF(OFFSET(Zdroj!J$16,'k rozhodnutí'!$A417,0)="","","Anonymizováno")),CONCATENATE("Okres:","
",OFFSET(Zdroj!BP$16,'k rozhodnutí'!$A417,0),"
","Právní forma","
",OFFSET(Zdroj!H$16,'k rozhodnutí'!$A417,0),"
",IF(OFFSET(Zdroj!I$16,'k rozhodnutí'!$A417,0)="","","IČO: "),OFFSET(Zdroj!I$16,'k rozhodnutí'!$A417,0),"
","B.Ú. ",OFFSET(Zdroj!J$16,'k rozhodnutí'!$A417,0))))</f>
        <v/>
      </c>
      <c r="D419" s="4" t="str">
        <f ca="1">IF($B418="","",OFFSET(Zdroj!O$16,'k rozhodnutí'!$A417,0))</f>
        <v/>
      </c>
      <c r="E419" s="289"/>
      <c r="F419" s="187"/>
      <c r="G419" s="291"/>
      <c r="H419" s="290"/>
      <c r="I419" s="284"/>
      <c r="J419" s="284"/>
      <c r="K419" s="284"/>
      <c r="L419" s="282"/>
      <c r="M419" s="283"/>
      <c r="N419" s="284"/>
    </row>
    <row r="420" spans="1:14" s="2" customFormat="1" x14ac:dyDescent="0.25">
      <c r="A420" s="130">
        <f>ROW()/3-1</f>
        <v>139</v>
      </c>
      <c r="B420" s="288"/>
      <c r="C420" s="52" t="str">
        <f ca="1">IF($B418="","",IF(Zdroj!$AQ$9="ano",IF(OFFSET(Zdroj!M$16,'k rozhodnutí'!$A417,0)="","","Anonymizováno"),IF(OFFSET(Zdroj!M$16,'k rozhodnutí'!$A417,0)="","",OFFSET(Zdroj!M$16,'k rozhodnutí'!$A417,0))))</f>
        <v/>
      </c>
      <c r="D420" s="4" t="str">
        <f ca="1">IF($B418="","",CONCATENATE("Dotace bude použita na:","
",OFFSET(Zdroj!P$16,'k rozhodnutí'!$A417,0)))</f>
        <v/>
      </c>
      <c r="E420" s="289"/>
      <c r="F420" s="186" t="str">
        <f ca="1">IF($B418="","",OFFSET(Zdroj!V$16,'k rozhodnutí'!$A417,0))</f>
        <v/>
      </c>
      <c r="G420" s="88" t="str">
        <f ca="1">IF($B418="","",OFFSET(Zdroj!BM$16,'k rozhodnutí'!$A417,0))</f>
        <v/>
      </c>
      <c r="H420" s="290"/>
      <c r="I420" s="284"/>
      <c r="J420" s="284"/>
      <c r="K420" s="284"/>
      <c r="L420" s="282"/>
      <c r="M420" s="283"/>
      <c r="N420" s="284"/>
    </row>
    <row r="421" spans="1:14" s="2" customFormat="1" x14ac:dyDescent="0.25">
      <c r="A421" s="130"/>
      <c r="B421" s="288" t="str">
        <f ca="1">IF(OFFSET(Zdroj!$B$16,A420,0)&gt;0,OFFSET(Zdroj!$B$16,A420,0)+0,"")</f>
        <v/>
      </c>
      <c r="C421" s="51" t="str">
        <f ca="1">IF($B421="","",IF(Zdroj!$AQ$9="ano",CONCATENATE(OFFSET(Zdroj!C$16,'k rozhodnutí'!$A420,0),"
","Anonymizováno","
",OFFSET(Zdroj!E$16,'k rozhodnutí'!$A420,0),"
",OFFSET(Zdroj!F$16,'k rozhodnutí'!$A420,0)),CONCATENATE(OFFSET(Zdroj!C$16,'k rozhodnutí'!$A420,0),"
",OFFSET(Zdroj!D$16,'k rozhodnutí'!$A420,0),"
",OFFSET(Zdroj!E$16,'k rozhodnutí'!$A420,0),"
",OFFSET(Zdroj!F$16,'k rozhodnutí'!$A420,0))))</f>
        <v/>
      </c>
      <c r="D421" s="23" t="str">
        <f ca="1">IF($B421="","",OFFSET(Zdroj!N$16,'k rozhodnutí'!$A420,0))</f>
        <v/>
      </c>
      <c r="E421" s="289" t="str">
        <f ca="1">IF($B421="","",OFFSET(Zdroj!T$16,'k rozhodnutí'!$A420,0))</f>
        <v/>
      </c>
      <c r="F421" s="186" t="str">
        <f ca="1">IF($B421="","",OFFSET(Zdroj!U$16,'k rozhodnutí'!$A420,0))</f>
        <v/>
      </c>
      <c r="G421" s="291" t="str">
        <f ca="1">IF($B421="","",OFFSET(Zdroj!W$16,'k rozhodnutí'!$A420,0))</f>
        <v/>
      </c>
      <c r="H421" s="290" t="str">
        <f ca="1">IF($B421="","",OFFSET(Zdroj!Y$16,'k rozhodnutí'!$A420,0))</f>
        <v/>
      </c>
      <c r="I421" s="284" t="str">
        <f ca="1">IF($B421="","",OFFSET(Zdroj!BG$16,'k rozhodnutí'!$A420,0))</f>
        <v/>
      </c>
      <c r="J421" s="284" t="str" cm="1">
        <f t="array" aca="1" ref="J421" ca="1">IF($B421="","",SUM('k rozhodnutí detailní'!J421:J423+'k rozhodnutí detailní'!K421:K423))</f>
        <v/>
      </c>
      <c r="K421" s="284" t="str">
        <f ca="1">IF($B421="","",'k rozhodnutí detailní'!L422)</f>
        <v/>
      </c>
      <c r="L421" s="282" t="str">
        <f ca="1">IF($B421="","",'k rozhodnutí detailní'!M422)</f>
        <v/>
      </c>
      <c r="M421" s="283" t="str">
        <f ca="1">IF(B421="","",'k rozhodnutí detailní'!N421)</f>
        <v/>
      </c>
      <c r="N421" s="284" t="str">
        <f ca="1">IF($B421="","",OFFSET(Zdroj!Z$16,'k rozhodnutí'!$A420,0))</f>
        <v/>
      </c>
    </row>
    <row r="422" spans="1:14" s="2" customFormat="1" x14ac:dyDescent="0.25">
      <c r="A422" s="130"/>
      <c r="B422" s="288"/>
      <c r="C422" s="51" t="str">
        <f ca="1">IF($B421="","",IF(Zdroj!$AQ$9="ano",CONCATENATE("Okres:","
",OFFSET(Zdroj!BP$16,'k rozhodnutí'!$A420,0),"
","Právní forma","
",OFFSET(Zdroj!H$16,'k rozhodnutí'!$A420,0),"
",IF(OFFSET(Zdroj!I$16,'k rozhodnutí'!$A420,0)="","","IČO: "),OFFSET(Zdroj!I$16,'k rozhodnutí'!$A420,0),"
","B.Ú. ",IF(OFFSET(Zdroj!J$16,'k rozhodnutí'!$A420,0)="","","Anonymizováno")),CONCATENATE("Okres:","
",OFFSET(Zdroj!BP$16,'k rozhodnutí'!$A420,0),"
","Právní forma","
",OFFSET(Zdroj!H$16,'k rozhodnutí'!$A420,0),"
",IF(OFFSET(Zdroj!I$16,'k rozhodnutí'!$A420,0)="","","IČO: "),OFFSET(Zdroj!I$16,'k rozhodnutí'!$A420,0),"
","B.Ú. ",OFFSET(Zdroj!J$16,'k rozhodnutí'!$A420,0))))</f>
        <v/>
      </c>
      <c r="D422" s="4" t="str">
        <f ca="1">IF($B421="","",OFFSET(Zdroj!O$16,'k rozhodnutí'!$A420,0))</f>
        <v/>
      </c>
      <c r="E422" s="289"/>
      <c r="F422" s="187"/>
      <c r="G422" s="291"/>
      <c r="H422" s="290"/>
      <c r="I422" s="284"/>
      <c r="J422" s="284"/>
      <c r="K422" s="284"/>
      <c r="L422" s="282"/>
      <c r="M422" s="283"/>
      <c r="N422" s="284"/>
    </row>
    <row r="423" spans="1:14" s="2" customFormat="1" x14ac:dyDescent="0.25">
      <c r="A423" s="130">
        <f>ROW()/3-1</f>
        <v>140</v>
      </c>
      <c r="B423" s="288"/>
      <c r="C423" s="52" t="str">
        <f ca="1">IF($B421="","",IF(Zdroj!$AQ$9="ano",IF(OFFSET(Zdroj!M$16,'k rozhodnutí'!$A420,0)="","","Anonymizováno"),IF(OFFSET(Zdroj!M$16,'k rozhodnutí'!$A420,0)="","",OFFSET(Zdroj!M$16,'k rozhodnutí'!$A420,0))))</f>
        <v/>
      </c>
      <c r="D423" s="4" t="str">
        <f ca="1">IF($B421="","",CONCATENATE("Dotace bude použita na:","
",OFFSET(Zdroj!P$16,'k rozhodnutí'!$A420,0)))</f>
        <v/>
      </c>
      <c r="E423" s="289"/>
      <c r="F423" s="186" t="str">
        <f ca="1">IF($B421="","",OFFSET(Zdroj!V$16,'k rozhodnutí'!$A420,0))</f>
        <v/>
      </c>
      <c r="G423" s="88" t="str">
        <f ca="1">IF($B421="","",OFFSET(Zdroj!BM$16,'k rozhodnutí'!$A420,0))</f>
        <v/>
      </c>
      <c r="H423" s="290"/>
      <c r="I423" s="284"/>
      <c r="J423" s="284"/>
      <c r="K423" s="284"/>
      <c r="L423" s="282"/>
      <c r="M423" s="283"/>
      <c r="N423" s="284"/>
    </row>
    <row r="424" spans="1:14" s="2" customFormat="1" x14ac:dyDescent="0.25">
      <c r="A424" s="130"/>
      <c r="B424" s="288" t="str">
        <f ca="1">IF(OFFSET(Zdroj!$B$16,A423,0)&gt;0,OFFSET(Zdroj!$B$16,A423,0)+0,"")</f>
        <v/>
      </c>
      <c r="C424" s="51" t="str">
        <f ca="1">IF($B424="","",IF(Zdroj!$AQ$9="ano",CONCATENATE(OFFSET(Zdroj!C$16,'k rozhodnutí'!$A423,0),"
","Anonymizováno","
",OFFSET(Zdroj!E$16,'k rozhodnutí'!$A423,0),"
",OFFSET(Zdroj!F$16,'k rozhodnutí'!$A423,0)),CONCATENATE(OFFSET(Zdroj!C$16,'k rozhodnutí'!$A423,0),"
",OFFSET(Zdroj!D$16,'k rozhodnutí'!$A423,0),"
",OFFSET(Zdroj!E$16,'k rozhodnutí'!$A423,0),"
",OFFSET(Zdroj!F$16,'k rozhodnutí'!$A423,0))))</f>
        <v/>
      </c>
      <c r="D424" s="23" t="str">
        <f ca="1">IF($B424="","",OFFSET(Zdroj!N$16,'k rozhodnutí'!$A423,0))</f>
        <v/>
      </c>
      <c r="E424" s="289" t="str">
        <f ca="1">IF($B424="","",OFFSET(Zdroj!T$16,'k rozhodnutí'!$A423,0))</f>
        <v/>
      </c>
      <c r="F424" s="186" t="str">
        <f ca="1">IF($B424="","",OFFSET(Zdroj!U$16,'k rozhodnutí'!$A423,0))</f>
        <v/>
      </c>
      <c r="G424" s="291" t="str">
        <f ca="1">IF($B424="","",OFFSET(Zdroj!W$16,'k rozhodnutí'!$A423,0))</f>
        <v/>
      </c>
      <c r="H424" s="290" t="str">
        <f ca="1">IF($B424="","",OFFSET(Zdroj!Y$16,'k rozhodnutí'!$A423,0))</f>
        <v/>
      </c>
      <c r="I424" s="284" t="str">
        <f ca="1">IF($B424="","",OFFSET(Zdroj!BG$16,'k rozhodnutí'!$A423,0))</f>
        <v/>
      </c>
      <c r="J424" s="284" t="str" cm="1">
        <f t="array" aca="1" ref="J424" ca="1">IF($B424="","",SUM('k rozhodnutí detailní'!J424:J426+'k rozhodnutí detailní'!K424:K426))</f>
        <v/>
      </c>
      <c r="K424" s="284" t="str">
        <f ca="1">IF($B424="","",'k rozhodnutí detailní'!L425)</f>
        <v/>
      </c>
      <c r="L424" s="282" t="str">
        <f ca="1">IF($B424="","",'k rozhodnutí detailní'!M425)</f>
        <v/>
      </c>
      <c r="M424" s="283" t="str">
        <f ca="1">IF(B424="","",'k rozhodnutí detailní'!N424)</f>
        <v/>
      </c>
      <c r="N424" s="284" t="str">
        <f ca="1">IF($B424="","",OFFSET(Zdroj!Z$16,'k rozhodnutí'!$A423,0))</f>
        <v/>
      </c>
    </row>
    <row r="425" spans="1:14" s="2" customFormat="1" x14ac:dyDescent="0.25">
      <c r="A425" s="130"/>
      <c r="B425" s="288"/>
      <c r="C425" s="51" t="str">
        <f ca="1">IF($B424="","",IF(Zdroj!$AQ$9="ano",CONCATENATE("Okres:","
",OFFSET(Zdroj!BP$16,'k rozhodnutí'!$A423,0),"
","Právní forma","
",OFFSET(Zdroj!H$16,'k rozhodnutí'!$A423,0),"
",IF(OFFSET(Zdroj!I$16,'k rozhodnutí'!$A423,0)="","","IČO: "),OFFSET(Zdroj!I$16,'k rozhodnutí'!$A423,0),"
","B.Ú. ",IF(OFFSET(Zdroj!J$16,'k rozhodnutí'!$A423,0)="","","Anonymizováno")),CONCATENATE("Okres:","
",OFFSET(Zdroj!BP$16,'k rozhodnutí'!$A423,0),"
","Právní forma","
",OFFSET(Zdroj!H$16,'k rozhodnutí'!$A423,0),"
",IF(OFFSET(Zdroj!I$16,'k rozhodnutí'!$A423,0)="","","IČO: "),OFFSET(Zdroj!I$16,'k rozhodnutí'!$A423,0),"
","B.Ú. ",OFFSET(Zdroj!J$16,'k rozhodnutí'!$A423,0))))</f>
        <v/>
      </c>
      <c r="D425" s="4" t="str">
        <f ca="1">IF($B424="","",OFFSET(Zdroj!O$16,'k rozhodnutí'!$A423,0))</f>
        <v/>
      </c>
      <c r="E425" s="289"/>
      <c r="F425" s="187"/>
      <c r="G425" s="291"/>
      <c r="H425" s="290"/>
      <c r="I425" s="284"/>
      <c r="J425" s="284"/>
      <c r="K425" s="284"/>
      <c r="L425" s="282"/>
      <c r="M425" s="283"/>
      <c r="N425" s="284"/>
    </row>
    <row r="426" spans="1:14" s="2" customFormat="1" x14ac:dyDescent="0.25">
      <c r="A426" s="130">
        <f>ROW()/3-1</f>
        <v>141</v>
      </c>
      <c r="B426" s="288"/>
      <c r="C426" s="52" t="str">
        <f ca="1">IF($B424="","",IF(Zdroj!$AQ$9="ano",IF(OFFSET(Zdroj!M$16,'k rozhodnutí'!$A423,0)="","","Anonymizováno"),IF(OFFSET(Zdroj!M$16,'k rozhodnutí'!$A423,0)="","",OFFSET(Zdroj!M$16,'k rozhodnutí'!$A423,0))))</f>
        <v/>
      </c>
      <c r="D426" s="4" t="str">
        <f ca="1">IF($B424="","",CONCATENATE("Dotace bude použita na:","
",OFFSET(Zdroj!P$16,'k rozhodnutí'!$A423,0)))</f>
        <v/>
      </c>
      <c r="E426" s="289"/>
      <c r="F426" s="186" t="str">
        <f ca="1">IF($B424="","",OFFSET(Zdroj!V$16,'k rozhodnutí'!$A423,0))</f>
        <v/>
      </c>
      <c r="G426" s="88" t="str">
        <f ca="1">IF($B424="","",OFFSET(Zdroj!BM$16,'k rozhodnutí'!$A423,0))</f>
        <v/>
      </c>
      <c r="H426" s="290"/>
      <c r="I426" s="284"/>
      <c r="J426" s="284"/>
      <c r="K426" s="284"/>
      <c r="L426" s="282"/>
      <c r="M426" s="283"/>
      <c r="N426" s="284"/>
    </row>
    <row r="427" spans="1:14" s="2" customFormat="1" x14ac:dyDescent="0.25">
      <c r="A427" s="130"/>
      <c r="B427" s="288" t="str">
        <f ca="1">IF(OFFSET(Zdroj!$B$16,A426,0)&gt;0,OFFSET(Zdroj!$B$16,A426,0)+0,"")</f>
        <v/>
      </c>
      <c r="C427" s="51" t="str">
        <f ca="1">IF($B427="","",IF(Zdroj!$AQ$9="ano",CONCATENATE(OFFSET(Zdroj!C$16,'k rozhodnutí'!$A426,0),"
","Anonymizováno","
",OFFSET(Zdroj!E$16,'k rozhodnutí'!$A426,0),"
",OFFSET(Zdroj!F$16,'k rozhodnutí'!$A426,0)),CONCATENATE(OFFSET(Zdroj!C$16,'k rozhodnutí'!$A426,0),"
",OFFSET(Zdroj!D$16,'k rozhodnutí'!$A426,0),"
",OFFSET(Zdroj!E$16,'k rozhodnutí'!$A426,0),"
",OFFSET(Zdroj!F$16,'k rozhodnutí'!$A426,0))))</f>
        <v/>
      </c>
      <c r="D427" s="23" t="str">
        <f ca="1">IF($B427="","",OFFSET(Zdroj!N$16,'k rozhodnutí'!$A426,0))</f>
        <v/>
      </c>
      <c r="E427" s="289" t="str">
        <f ca="1">IF($B427="","",OFFSET(Zdroj!T$16,'k rozhodnutí'!$A426,0))</f>
        <v/>
      </c>
      <c r="F427" s="186" t="str">
        <f ca="1">IF($B427="","",OFFSET(Zdroj!U$16,'k rozhodnutí'!$A426,0))</f>
        <v/>
      </c>
      <c r="G427" s="291" t="str">
        <f ca="1">IF($B427="","",OFFSET(Zdroj!W$16,'k rozhodnutí'!$A426,0))</f>
        <v/>
      </c>
      <c r="H427" s="290" t="str">
        <f ca="1">IF($B427="","",OFFSET(Zdroj!Y$16,'k rozhodnutí'!$A426,0))</f>
        <v/>
      </c>
      <c r="I427" s="284" t="str">
        <f ca="1">IF($B427="","",OFFSET(Zdroj!BG$16,'k rozhodnutí'!$A426,0))</f>
        <v/>
      </c>
      <c r="J427" s="284" t="str" cm="1">
        <f t="array" aca="1" ref="J427" ca="1">IF($B427="","",SUM('k rozhodnutí detailní'!J427:J429+'k rozhodnutí detailní'!K427:K429))</f>
        <v/>
      </c>
      <c r="K427" s="284" t="str">
        <f ca="1">IF($B427="","",'k rozhodnutí detailní'!L428)</f>
        <v/>
      </c>
      <c r="L427" s="282" t="str">
        <f ca="1">IF($B427="","",'k rozhodnutí detailní'!M428)</f>
        <v/>
      </c>
      <c r="M427" s="283" t="str">
        <f ca="1">IF(B427="","",'k rozhodnutí detailní'!N427)</f>
        <v/>
      </c>
      <c r="N427" s="284" t="str">
        <f ca="1">IF($B427="","",OFFSET(Zdroj!Z$16,'k rozhodnutí'!$A426,0))</f>
        <v/>
      </c>
    </row>
    <row r="428" spans="1:14" s="2" customFormat="1" x14ac:dyDescent="0.25">
      <c r="A428" s="130"/>
      <c r="B428" s="288"/>
      <c r="C428" s="51" t="str">
        <f ca="1">IF($B427="","",IF(Zdroj!$AQ$9="ano",CONCATENATE("Okres:","
",OFFSET(Zdroj!BP$16,'k rozhodnutí'!$A426,0),"
","Právní forma","
",OFFSET(Zdroj!H$16,'k rozhodnutí'!$A426,0),"
",IF(OFFSET(Zdroj!I$16,'k rozhodnutí'!$A426,0)="","","IČO: "),OFFSET(Zdroj!I$16,'k rozhodnutí'!$A426,0),"
","B.Ú. ",IF(OFFSET(Zdroj!J$16,'k rozhodnutí'!$A426,0)="","","Anonymizováno")),CONCATENATE("Okres:","
",OFFSET(Zdroj!BP$16,'k rozhodnutí'!$A426,0),"
","Právní forma","
",OFFSET(Zdroj!H$16,'k rozhodnutí'!$A426,0),"
",IF(OFFSET(Zdroj!I$16,'k rozhodnutí'!$A426,0)="","","IČO: "),OFFSET(Zdroj!I$16,'k rozhodnutí'!$A426,0),"
","B.Ú. ",OFFSET(Zdroj!J$16,'k rozhodnutí'!$A426,0))))</f>
        <v/>
      </c>
      <c r="D428" s="4" t="str">
        <f ca="1">IF($B427="","",OFFSET(Zdroj!O$16,'k rozhodnutí'!$A426,0))</f>
        <v/>
      </c>
      <c r="E428" s="289"/>
      <c r="F428" s="187"/>
      <c r="G428" s="291"/>
      <c r="H428" s="290"/>
      <c r="I428" s="284"/>
      <c r="J428" s="284"/>
      <c r="K428" s="284"/>
      <c r="L428" s="282"/>
      <c r="M428" s="283"/>
      <c r="N428" s="284"/>
    </row>
    <row r="429" spans="1:14" s="2" customFormat="1" x14ac:dyDescent="0.25">
      <c r="A429" s="130">
        <f>ROW()/3-1</f>
        <v>142</v>
      </c>
      <c r="B429" s="288"/>
      <c r="C429" s="52" t="str">
        <f ca="1">IF($B427="","",IF(Zdroj!$AQ$9="ano",IF(OFFSET(Zdroj!M$16,'k rozhodnutí'!$A426,0)="","","Anonymizováno"),IF(OFFSET(Zdroj!M$16,'k rozhodnutí'!$A426,0)="","",OFFSET(Zdroj!M$16,'k rozhodnutí'!$A426,0))))</f>
        <v/>
      </c>
      <c r="D429" s="4" t="str">
        <f ca="1">IF($B427="","",CONCATENATE("Dotace bude použita na:","
",OFFSET(Zdroj!P$16,'k rozhodnutí'!$A426,0)))</f>
        <v/>
      </c>
      <c r="E429" s="289"/>
      <c r="F429" s="186" t="str">
        <f ca="1">IF($B427="","",OFFSET(Zdroj!V$16,'k rozhodnutí'!$A426,0))</f>
        <v/>
      </c>
      <c r="G429" s="88" t="str">
        <f ca="1">IF($B427="","",OFFSET(Zdroj!BM$16,'k rozhodnutí'!$A426,0))</f>
        <v/>
      </c>
      <c r="H429" s="290"/>
      <c r="I429" s="284"/>
      <c r="J429" s="284"/>
      <c r="K429" s="284"/>
      <c r="L429" s="282"/>
      <c r="M429" s="283"/>
      <c r="N429" s="284"/>
    </row>
    <row r="430" spans="1:14" s="2" customFormat="1" x14ac:dyDescent="0.25">
      <c r="A430" s="130"/>
      <c r="B430" s="288" t="str">
        <f ca="1">IF(OFFSET(Zdroj!$B$16,A429,0)&gt;0,OFFSET(Zdroj!$B$16,A429,0)+0,"")</f>
        <v/>
      </c>
      <c r="C430" s="51" t="str">
        <f ca="1">IF($B430="","",IF(Zdroj!$AQ$9="ano",CONCATENATE(OFFSET(Zdroj!C$16,'k rozhodnutí'!$A429,0),"
","Anonymizováno","
",OFFSET(Zdroj!E$16,'k rozhodnutí'!$A429,0),"
",OFFSET(Zdroj!F$16,'k rozhodnutí'!$A429,0)),CONCATENATE(OFFSET(Zdroj!C$16,'k rozhodnutí'!$A429,0),"
",OFFSET(Zdroj!D$16,'k rozhodnutí'!$A429,0),"
",OFFSET(Zdroj!E$16,'k rozhodnutí'!$A429,0),"
",OFFSET(Zdroj!F$16,'k rozhodnutí'!$A429,0))))</f>
        <v/>
      </c>
      <c r="D430" s="23" t="str">
        <f ca="1">IF($B430="","",OFFSET(Zdroj!N$16,'k rozhodnutí'!$A429,0))</f>
        <v/>
      </c>
      <c r="E430" s="289" t="str">
        <f ca="1">IF($B430="","",OFFSET(Zdroj!T$16,'k rozhodnutí'!$A429,0))</f>
        <v/>
      </c>
      <c r="F430" s="186" t="str">
        <f ca="1">IF($B430="","",OFFSET(Zdroj!U$16,'k rozhodnutí'!$A429,0))</f>
        <v/>
      </c>
      <c r="G430" s="291" t="str">
        <f ca="1">IF($B430="","",OFFSET(Zdroj!W$16,'k rozhodnutí'!$A429,0))</f>
        <v/>
      </c>
      <c r="H430" s="290" t="str">
        <f ca="1">IF($B430="","",OFFSET(Zdroj!Y$16,'k rozhodnutí'!$A429,0))</f>
        <v/>
      </c>
      <c r="I430" s="284" t="str">
        <f ca="1">IF($B430="","",OFFSET(Zdroj!BG$16,'k rozhodnutí'!$A429,0))</f>
        <v/>
      </c>
      <c r="J430" s="284" t="str" cm="1">
        <f t="array" aca="1" ref="J430" ca="1">IF($B430="","",SUM('k rozhodnutí detailní'!J430:J432+'k rozhodnutí detailní'!K430:K432))</f>
        <v/>
      </c>
      <c r="K430" s="284" t="str">
        <f ca="1">IF($B430="","",'k rozhodnutí detailní'!L431)</f>
        <v/>
      </c>
      <c r="L430" s="282" t="str">
        <f ca="1">IF($B430="","",'k rozhodnutí detailní'!M431)</f>
        <v/>
      </c>
      <c r="M430" s="283" t="str">
        <f ca="1">IF(B430="","",'k rozhodnutí detailní'!N430)</f>
        <v/>
      </c>
      <c r="N430" s="284" t="str">
        <f ca="1">IF($B430="","",OFFSET(Zdroj!Z$16,'k rozhodnutí'!$A429,0))</f>
        <v/>
      </c>
    </row>
    <row r="431" spans="1:14" s="2" customFormat="1" x14ac:dyDescent="0.25">
      <c r="A431" s="130"/>
      <c r="B431" s="288"/>
      <c r="C431" s="51" t="str">
        <f ca="1">IF($B430="","",IF(Zdroj!$AQ$9="ano",CONCATENATE("Okres:","
",OFFSET(Zdroj!BP$16,'k rozhodnutí'!$A429,0),"
","Právní forma","
",OFFSET(Zdroj!H$16,'k rozhodnutí'!$A429,0),"
",IF(OFFSET(Zdroj!I$16,'k rozhodnutí'!$A429,0)="","","IČO: "),OFFSET(Zdroj!I$16,'k rozhodnutí'!$A429,0),"
","B.Ú. ",IF(OFFSET(Zdroj!J$16,'k rozhodnutí'!$A429,0)="","","Anonymizováno")),CONCATENATE("Okres:","
",OFFSET(Zdroj!BP$16,'k rozhodnutí'!$A429,0),"
","Právní forma","
",OFFSET(Zdroj!H$16,'k rozhodnutí'!$A429,0),"
",IF(OFFSET(Zdroj!I$16,'k rozhodnutí'!$A429,0)="","","IČO: "),OFFSET(Zdroj!I$16,'k rozhodnutí'!$A429,0),"
","B.Ú. ",OFFSET(Zdroj!J$16,'k rozhodnutí'!$A429,0))))</f>
        <v/>
      </c>
      <c r="D431" s="4" t="str">
        <f ca="1">IF($B430="","",OFFSET(Zdroj!O$16,'k rozhodnutí'!$A429,0))</f>
        <v/>
      </c>
      <c r="E431" s="289"/>
      <c r="F431" s="187"/>
      <c r="G431" s="291"/>
      <c r="H431" s="290"/>
      <c r="I431" s="284"/>
      <c r="J431" s="284"/>
      <c r="K431" s="284"/>
      <c r="L431" s="282"/>
      <c r="M431" s="283"/>
      <c r="N431" s="284"/>
    </row>
    <row r="432" spans="1:14" s="2" customFormat="1" x14ac:dyDescent="0.25">
      <c r="A432" s="130">
        <f>ROW()/3-1</f>
        <v>143</v>
      </c>
      <c r="B432" s="288"/>
      <c r="C432" s="52" t="str">
        <f ca="1">IF($B430="","",IF(Zdroj!$AQ$9="ano",IF(OFFSET(Zdroj!M$16,'k rozhodnutí'!$A429,0)="","","Anonymizováno"),IF(OFFSET(Zdroj!M$16,'k rozhodnutí'!$A429,0)="","",OFFSET(Zdroj!M$16,'k rozhodnutí'!$A429,0))))</f>
        <v/>
      </c>
      <c r="D432" s="4" t="str">
        <f ca="1">IF($B430="","",CONCATENATE("Dotace bude použita na:","
",OFFSET(Zdroj!P$16,'k rozhodnutí'!$A429,0)))</f>
        <v/>
      </c>
      <c r="E432" s="289"/>
      <c r="F432" s="186" t="str">
        <f ca="1">IF($B430="","",OFFSET(Zdroj!V$16,'k rozhodnutí'!$A429,0))</f>
        <v/>
      </c>
      <c r="G432" s="88" t="str">
        <f ca="1">IF($B430="","",OFFSET(Zdroj!BM$16,'k rozhodnutí'!$A429,0))</f>
        <v/>
      </c>
      <c r="H432" s="290"/>
      <c r="I432" s="284"/>
      <c r="J432" s="284"/>
      <c r="K432" s="284"/>
      <c r="L432" s="282"/>
      <c r="M432" s="283"/>
      <c r="N432" s="284"/>
    </row>
    <row r="433" spans="1:14" x14ac:dyDescent="0.25">
      <c r="A433" s="130"/>
      <c r="B433" s="288" t="str">
        <f ca="1">IF(OFFSET(Zdroj!$B$16,A432,0)&gt;0,OFFSET(Zdroj!$B$16,A432,0)+0,"")</f>
        <v/>
      </c>
      <c r="C433" s="51" t="str">
        <f ca="1">IF($B433="","",IF(Zdroj!$AQ$9="ano",CONCATENATE(OFFSET(Zdroj!C$16,'k rozhodnutí'!$A432,0),"
","Anonymizováno","
",OFFSET(Zdroj!E$16,'k rozhodnutí'!$A432,0),"
",OFFSET(Zdroj!F$16,'k rozhodnutí'!$A432,0)),CONCATENATE(OFFSET(Zdroj!C$16,'k rozhodnutí'!$A432,0),"
",OFFSET(Zdroj!D$16,'k rozhodnutí'!$A432,0),"
",OFFSET(Zdroj!E$16,'k rozhodnutí'!$A432,0),"
",OFFSET(Zdroj!F$16,'k rozhodnutí'!$A432,0))))</f>
        <v/>
      </c>
      <c r="D433" s="23" t="str">
        <f ca="1">IF($B433="","",OFFSET(Zdroj!N$16,'k rozhodnutí'!$A432,0))</f>
        <v/>
      </c>
      <c r="E433" s="289" t="str">
        <f ca="1">IF($B433="","",OFFSET(Zdroj!T$16,'k rozhodnutí'!$A432,0))</f>
        <v/>
      </c>
      <c r="F433" s="186" t="str">
        <f ca="1">IF($B433="","",OFFSET(Zdroj!U$16,'k rozhodnutí'!$A432,0))</f>
        <v/>
      </c>
      <c r="G433" s="291" t="str">
        <f ca="1">IF($B433="","",OFFSET(Zdroj!W$16,'k rozhodnutí'!$A432,0))</f>
        <v/>
      </c>
      <c r="H433" s="290" t="str">
        <f ca="1">IF($B433="","",OFFSET(Zdroj!Y$16,'k rozhodnutí'!$A432,0))</f>
        <v/>
      </c>
      <c r="I433" s="284" t="str">
        <f ca="1">IF($B433="","",OFFSET(Zdroj!BG$16,'k rozhodnutí'!$A432,0))</f>
        <v/>
      </c>
      <c r="J433" s="284" t="str" cm="1">
        <f t="array" aca="1" ref="J433" ca="1">IF($B433="","",SUM('k rozhodnutí detailní'!J433:J435+'k rozhodnutí detailní'!K433:K435))</f>
        <v/>
      </c>
      <c r="K433" s="284" t="str">
        <f ca="1">IF($B433="","",'k rozhodnutí detailní'!L434)</f>
        <v/>
      </c>
      <c r="L433" s="282" t="str">
        <f ca="1">IF($B433="","",'k rozhodnutí detailní'!M434)</f>
        <v/>
      </c>
      <c r="M433" s="283" t="str">
        <f ca="1">IF(B433="","",'k rozhodnutí detailní'!N433)</f>
        <v/>
      </c>
      <c r="N433" s="284" t="str">
        <f ca="1">IF($B433="","",OFFSET(Zdroj!Z$16,'k rozhodnutí'!$A432,0))</f>
        <v/>
      </c>
    </row>
    <row r="434" spans="1:14" x14ac:dyDescent="0.25">
      <c r="A434" s="130"/>
      <c r="B434" s="288"/>
      <c r="C434" s="51" t="str">
        <f ca="1">IF($B433="","",IF(Zdroj!$AQ$9="ano",CONCATENATE("Okres:","
",OFFSET(Zdroj!BP$16,'k rozhodnutí'!$A432,0),"
","Právní forma","
",OFFSET(Zdroj!H$16,'k rozhodnutí'!$A432,0),"
",IF(OFFSET(Zdroj!I$16,'k rozhodnutí'!$A432,0)="","","IČO: "),OFFSET(Zdroj!I$16,'k rozhodnutí'!$A432,0),"
","B.Ú. ",IF(OFFSET(Zdroj!J$16,'k rozhodnutí'!$A432,0)="","","Anonymizováno")),CONCATENATE("Okres:","
",OFFSET(Zdroj!BP$16,'k rozhodnutí'!$A432,0),"
","Právní forma","
",OFFSET(Zdroj!H$16,'k rozhodnutí'!$A432,0),"
",IF(OFFSET(Zdroj!I$16,'k rozhodnutí'!$A432,0)="","","IČO: "),OFFSET(Zdroj!I$16,'k rozhodnutí'!$A432,0),"
","B.Ú. ",OFFSET(Zdroj!J$16,'k rozhodnutí'!$A432,0))))</f>
        <v/>
      </c>
      <c r="D434" s="4" t="str">
        <f ca="1">IF($B433="","",OFFSET(Zdroj!O$16,'k rozhodnutí'!$A432,0))</f>
        <v/>
      </c>
      <c r="E434" s="289"/>
      <c r="F434" s="187"/>
      <c r="G434" s="291"/>
      <c r="H434" s="290"/>
      <c r="I434" s="284"/>
      <c r="J434" s="284"/>
      <c r="K434" s="284"/>
      <c r="L434" s="282"/>
      <c r="M434" s="283"/>
      <c r="N434" s="284"/>
    </row>
    <row r="435" spans="1:14" x14ac:dyDescent="0.25">
      <c r="A435" s="130">
        <f>ROW()/3-1</f>
        <v>144</v>
      </c>
      <c r="B435" s="288"/>
      <c r="C435" s="52" t="str">
        <f ca="1">IF($B433="","",IF(Zdroj!$AQ$9="ano",IF(OFFSET(Zdroj!M$16,'k rozhodnutí'!$A432,0)="","","Anonymizováno"),IF(OFFSET(Zdroj!M$16,'k rozhodnutí'!$A432,0)="","",OFFSET(Zdroj!M$16,'k rozhodnutí'!$A432,0))))</f>
        <v/>
      </c>
      <c r="D435" s="4" t="str">
        <f ca="1">IF($B433="","",CONCATENATE("Dotace bude použita na:","
",OFFSET(Zdroj!P$16,'k rozhodnutí'!$A432,0)))</f>
        <v/>
      </c>
      <c r="E435" s="289"/>
      <c r="F435" s="186" t="str">
        <f ca="1">IF($B433="","",OFFSET(Zdroj!V$16,'k rozhodnutí'!$A432,0))</f>
        <v/>
      </c>
      <c r="G435" s="88" t="str">
        <f ca="1">IF($B433="","",OFFSET(Zdroj!BM$16,'k rozhodnutí'!$A432,0))</f>
        <v/>
      </c>
      <c r="H435" s="290"/>
      <c r="I435" s="284"/>
      <c r="J435" s="284"/>
      <c r="K435" s="284"/>
      <c r="L435" s="282"/>
      <c r="M435" s="283"/>
      <c r="N435" s="284"/>
    </row>
    <row r="436" spans="1:14" x14ac:dyDescent="0.25">
      <c r="A436" s="130"/>
      <c r="B436" s="288" t="str">
        <f ca="1">IF(OFFSET(Zdroj!$B$16,A435,0)&gt;0,OFFSET(Zdroj!$B$16,A435,0)+0,"")</f>
        <v/>
      </c>
      <c r="C436" s="51" t="str">
        <f ca="1">IF($B436="","",IF(Zdroj!$AQ$9="ano",CONCATENATE(OFFSET(Zdroj!C$16,'k rozhodnutí'!$A435,0),"
","Anonymizováno","
",OFFSET(Zdroj!E$16,'k rozhodnutí'!$A435,0),"
",OFFSET(Zdroj!F$16,'k rozhodnutí'!$A435,0)),CONCATENATE(OFFSET(Zdroj!C$16,'k rozhodnutí'!$A435,0),"
",OFFSET(Zdroj!D$16,'k rozhodnutí'!$A435,0),"
",OFFSET(Zdroj!E$16,'k rozhodnutí'!$A435,0),"
",OFFSET(Zdroj!F$16,'k rozhodnutí'!$A435,0))))</f>
        <v/>
      </c>
      <c r="D436" s="23" t="str">
        <f ca="1">IF($B436="","",OFFSET(Zdroj!N$16,'k rozhodnutí'!$A435,0))</f>
        <v/>
      </c>
      <c r="E436" s="289" t="str">
        <f ca="1">IF($B436="","",OFFSET(Zdroj!T$16,'k rozhodnutí'!$A435,0))</f>
        <v/>
      </c>
      <c r="F436" s="186" t="str">
        <f ca="1">IF($B436="","",OFFSET(Zdroj!U$16,'k rozhodnutí'!$A435,0))</f>
        <v/>
      </c>
      <c r="G436" s="291" t="str">
        <f ca="1">IF($B436="","",OFFSET(Zdroj!W$16,'k rozhodnutí'!$A435,0))</f>
        <v/>
      </c>
      <c r="H436" s="290" t="str">
        <f ca="1">IF($B436="","",OFFSET(Zdroj!Y$16,'k rozhodnutí'!$A435,0))</f>
        <v/>
      </c>
      <c r="I436" s="284" t="str">
        <f ca="1">IF($B436="","",OFFSET(Zdroj!BG$16,'k rozhodnutí'!$A435,0))</f>
        <v/>
      </c>
      <c r="J436" s="284" t="str" cm="1">
        <f t="array" aca="1" ref="J436" ca="1">IF($B436="","",SUM('k rozhodnutí detailní'!J436:J438+'k rozhodnutí detailní'!K436:K438))</f>
        <v/>
      </c>
      <c r="K436" s="284" t="str">
        <f ca="1">IF($B436="","",'k rozhodnutí detailní'!L437)</f>
        <v/>
      </c>
      <c r="L436" s="282" t="str">
        <f ca="1">IF($B436="","",'k rozhodnutí detailní'!M437)</f>
        <v/>
      </c>
      <c r="M436" s="283" t="str">
        <f ca="1">IF(B436="","",'k rozhodnutí detailní'!N436)</f>
        <v/>
      </c>
      <c r="N436" s="284" t="str">
        <f ca="1">IF($B436="","",OFFSET(Zdroj!Z$16,'k rozhodnutí'!$A435,0))</f>
        <v/>
      </c>
    </row>
    <row r="437" spans="1:14" x14ac:dyDescent="0.25">
      <c r="A437" s="130"/>
      <c r="B437" s="288"/>
      <c r="C437" s="51" t="str">
        <f ca="1">IF($B436="","",IF(Zdroj!$AQ$9="ano",CONCATENATE("Okres:","
",OFFSET(Zdroj!BP$16,'k rozhodnutí'!$A435,0),"
","Právní forma","
",OFFSET(Zdroj!H$16,'k rozhodnutí'!$A435,0),"
",IF(OFFSET(Zdroj!I$16,'k rozhodnutí'!$A435,0)="","","IČO: "),OFFSET(Zdroj!I$16,'k rozhodnutí'!$A435,0),"
","B.Ú. ",IF(OFFSET(Zdroj!J$16,'k rozhodnutí'!$A435,0)="","","Anonymizováno")),CONCATENATE("Okres:","
",OFFSET(Zdroj!BP$16,'k rozhodnutí'!$A435,0),"
","Právní forma","
",OFFSET(Zdroj!H$16,'k rozhodnutí'!$A435,0),"
",IF(OFFSET(Zdroj!I$16,'k rozhodnutí'!$A435,0)="","","IČO: "),OFFSET(Zdroj!I$16,'k rozhodnutí'!$A435,0),"
","B.Ú. ",OFFSET(Zdroj!J$16,'k rozhodnutí'!$A435,0))))</f>
        <v/>
      </c>
      <c r="D437" s="4" t="str">
        <f ca="1">IF($B436="","",OFFSET(Zdroj!O$16,'k rozhodnutí'!$A435,0))</f>
        <v/>
      </c>
      <c r="E437" s="289"/>
      <c r="F437" s="187"/>
      <c r="G437" s="291"/>
      <c r="H437" s="290"/>
      <c r="I437" s="284"/>
      <c r="J437" s="284"/>
      <c r="K437" s="284"/>
      <c r="L437" s="282"/>
      <c r="M437" s="283"/>
      <c r="N437" s="284"/>
    </row>
    <row r="438" spans="1:14" x14ac:dyDescent="0.25">
      <c r="A438" s="130">
        <f>ROW()/3-1</f>
        <v>145</v>
      </c>
      <c r="B438" s="288"/>
      <c r="C438" s="52" t="str">
        <f ca="1">IF($B436="","",IF(Zdroj!$AQ$9="ano",IF(OFFSET(Zdroj!M$16,'k rozhodnutí'!$A435,0)="","","Anonymizováno"),IF(OFFSET(Zdroj!M$16,'k rozhodnutí'!$A435,0)="","",OFFSET(Zdroj!M$16,'k rozhodnutí'!$A435,0))))</f>
        <v/>
      </c>
      <c r="D438" s="4" t="str">
        <f ca="1">IF($B436="","",CONCATENATE("Dotace bude použita na:","
",OFFSET(Zdroj!P$16,'k rozhodnutí'!$A435,0)))</f>
        <v/>
      </c>
      <c r="E438" s="289"/>
      <c r="F438" s="186" t="str">
        <f ca="1">IF($B436="","",OFFSET(Zdroj!V$16,'k rozhodnutí'!$A435,0))</f>
        <v/>
      </c>
      <c r="G438" s="88" t="str">
        <f ca="1">IF($B436="","",OFFSET(Zdroj!BM$16,'k rozhodnutí'!$A435,0))</f>
        <v/>
      </c>
      <c r="H438" s="290"/>
      <c r="I438" s="284"/>
      <c r="J438" s="284"/>
      <c r="K438" s="284"/>
      <c r="L438" s="282"/>
      <c r="M438" s="283"/>
      <c r="N438" s="284"/>
    </row>
    <row r="439" spans="1:14" x14ac:dyDescent="0.25">
      <c r="A439" s="130"/>
      <c r="B439" s="288" t="str">
        <f ca="1">IF(OFFSET(Zdroj!$B$16,A438,0)&gt;0,OFFSET(Zdroj!$B$16,A438,0)+0,"")</f>
        <v/>
      </c>
      <c r="C439" s="51" t="str">
        <f ca="1">IF($B439="","",IF(Zdroj!$AQ$9="ano",CONCATENATE(OFFSET(Zdroj!C$16,'k rozhodnutí'!$A438,0),"
","Anonymizováno","
",OFFSET(Zdroj!E$16,'k rozhodnutí'!$A438,0),"
",OFFSET(Zdroj!F$16,'k rozhodnutí'!$A438,0)),CONCATENATE(OFFSET(Zdroj!C$16,'k rozhodnutí'!$A438,0),"
",OFFSET(Zdroj!D$16,'k rozhodnutí'!$A438,0),"
",OFFSET(Zdroj!E$16,'k rozhodnutí'!$A438,0),"
",OFFSET(Zdroj!F$16,'k rozhodnutí'!$A438,0))))</f>
        <v/>
      </c>
      <c r="D439" s="23" t="str">
        <f ca="1">IF($B439="","",OFFSET(Zdroj!N$16,'k rozhodnutí'!$A438,0))</f>
        <v/>
      </c>
      <c r="E439" s="289" t="str">
        <f ca="1">IF($B439="","",OFFSET(Zdroj!T$16,'k rozhodnutí'!$A438,0))</f>
        <v/>
      </c>
      <c r="F439" s="186" t="str">
        <f ca="1">IF($B439="","",OFFSET(Zdroj!U$16,'k rozhodnutí'!$A438,0))</f>
        <v/>
      </c>
      <c r="G439" s="291" t="str">
        <f ca="1">IF($B439="","",OFFSET(Zdroj!W$16,'k rozhodnutí'!$A438,0))</f>
        <v/>
      </c>
      <c r="H439" s="290" t="str">
        <f ca="1">IF($B439="","",OFFSET(Zdroj!Y$16,'k rozhodnutí'!$A438,0))</f>
        <v/>
      </c>
      <c r="I439" s="284" t="str">
        <f ca="1">IF($B439="","",OFFSET(Zdroj!BG$16,'k rozhodnutí'!$A438,0))</f>
        <v/>
      </c>
      <c r="J439" s="284" t="str" cm="1">
        <f t="array" aca="1" ref="J439" ca="1">IF($B439="","",SUM('k rozhodnutí detailní'!J439:J441+'k rozhodnutí detailní'!K439:K441))</f>
        <v/>
      </c>
      <c r="K439" s="284" t="str">
        <f ca="1">IF($B439="","",'k rozhodnutí detailní'!L440)</f>
        <v/>
      </c>
      <c r="L439" s="282" t="str">
        <f ca="1">IF($B439="","",'k rozhodnutí detailní'!M440)</f>
        <v/>
      </c>
      <c r="M439" s="283" t="str">
        <f ca="1">IF(B439="","",'k rozhodnutí detailní'!N439)</f>
        <v/>
      </c>
      <c r="N439" s="284" t="str">
        <f ca="1">IF($B439="","",OFFSET(Zdroj!Z$16,'k rozhodnutí'!$A438,0))</f>
        <v/>
      </c>
    </row>
    <row r="440" spans="1:14" x14ac:dyDescent="0.25">
      <c r="A440" s="130"/>
      <c r="B440" s="288"/>
      <c r="C440" s="51" t="str">
        <f ca="1">IF($B439="","",IF(Zdroj!$AQ$9="ano",CONCATENATE("Okres:","
",OFFSET(Zdroj!BP$16,'k rozhodnutí'!$A438,0),"
","Právní forma","
",OFFSET(Zdroj!H$16,'k rozhodnutí'!$A438,0),"
",IF(OFFSET(Zdroj!I$16,'k rozhodnutí'!$A438,0)="","","IČO: "),OFFSET(Zdroj!I$16,'k rozhodnutí'!$A438,0),"
","B.Ú. ",IF(OFFSET(Zdroj!J$16,'k rozhodnutí'!$A438,0)="","","Anonymizováno")),CONCATENATE("Okres:","
",OFFSET(Zdroj!BP$16,'k rozhodnutí'!$A438,0),"
","Právní forma","
",OFFSET(Zdroj!H$16,'k rozhodnutí'!$A438,0),"
",IF(OFFSET(Zdroj!I$16,'k rozhodnutí'!$A438,0)="","","IČO: "),OFFSET(Zdroj!I$16,'k rozhodnutí'!$A438,0),"
","B.Ú. ",OFFSET(Zdroj!J$16,'k rozhodnutí'!$A438,0))))</f>
        <v/>
      </c>
      <c r="D440" s="4" t="str">
        <f ca="1">IF($B439="","",OFFSET(Zdroj!O$16,'k rozhodnutí'!$A438,0))</f>
        <v/>
      </c>
      <c r="E440" s="289"/>
      <c r="F440" s="187"/>
      <c r="G440" s="291"/>
      <c r="H440" s="290"/>
      <c r="I440" s="284"/>
      <c r="J440" s="284"/>
      <c r="K440" s="284"/>
      <c r="L440" s="282"/>
      <c r="M440" s="283"/>
      <c r="N440" s="284"/>
    </row>
    <row r="441" spans="1:14" x14ac:dyDescent="0.25">
      <c r="A441" s="130">
        <f>ROW()/3-1</f>
        <v>146</v>
      </c>
      <c r="B441" s="288"/>
      <c r="C441" s="52" t="str">
        <f ca="1">IF($B439="","",IF(Zdroj!$AQ$9="ano",IF(OFFSET(Zdroj!M$16,'k rozhodnutí'!$A438,0)="","","Anonymizováno"),IF(OFFSET(Zdroj!M$16,'k rozhodnutí'!$A438,0)="","",OFFSET(Zdroj!M$16,'k rozhodnutí'!$A438,0))))</f>
        <v/>
      </c>
      <c r="D441" s="4" t="str">
        <f ca="1">IF($B439="","",CONCATENATE("Dotace bude použita na:","
",OFFSET(Zdroj!P$16,'k rozhodnutí'!$A438,0)))</f>
        <v/>
      </c>
      <c r="E441" s="289"/>
      <c r="F441" s="186" t="str">
        <f ca="1">IF($B439="","",OFFSET(Zdroj!V$16,'k rozhodnutí'!$A438,0))</f>
        <v/>
      </c>
      <c r="G441" s="88" t="str">
        <f ca="1">IF($B439="","",OFFSET(Zdroj!BM$16,'k rozhodnutí'!$A438,0))</f>
        <v/>
      </c>
      <c r="H441" s="290"/>
      <c r="I441" s="284"/>
      <c r="J441" s="284"/>
      <c r="K441" s="284"/>
      <c r="L441" s="282"/>
      <c r="M441" s="283"/>
      <c r="N441" s="284"/>
    </row>
    <row r="442" spans="1:14" x14ac:dyDescent="0.25">
      <c r="A442" s="130"/>
      <c r="B442" s="288" t="str">
        <f ca="1">IF(OFFSET(Zdroj!$B$16,A441,0)&gt;0,OFFSET(Zdroj!$B$16,A441,0)+0,"")</f>
        <v/>
      </c>
      <c r="C442" s="51" t="str">
        <f ca="1">IF($B442="","",IF(Zdroj!$AQ$9="ano",CONCATENATE(OFFSET(Zdroj!C$16,'k rozhodnutí'!$A441,0),"
","Anonymizováno","
",OFFSET(Zdroj!E$16,'k rozhodnutí'!$A441,0),"
",OFFSET(Zdroj!F$16,'k rozhodnutí'!$A441,0)),CONCATENATE(OFFSET(Zdroj!C$16,'k rozhodnutí'!$A441,0),"
",OFFSET(Zdroj!D$16,'k rozhodnutí'!$A441,0),"
",OFFSET(Zdroj!E$16,'k rozhodnutí'!$A441,0),"
",OFFSET(Zdroj!F$16,'k rozhodnutí'!$A441,0))))</f>
        <v/>
      </c>
      <c r="D442" s="23" t="str">
        <f ca="1">IF($B442="","",OFFSET(Zdroj!N$16,'k rozhodnutí'!$A441,0))</f>
        <v/>
      </c>
      <c r="E442" s="289" t="str">
        <f ca="1">IF($B442="","",OFFSET(Zdroj!T$16,'k rozhodnutí'!$A441,0))</f>
        <v/>
      </c>
      <c r="F442" s="186" t="str">
        <f ca="1">IF($B442="","",OFFSET(Zdroj!U$16,'k rozhodnutí'!$A441,0))</f>
        <v/>
      </c>
      <c r="G442" s="291" t="str">
        <f ca="1">IF($B442="","",OFFSET(Zdroj!W$16,'k rozhodnutí'!$A441,0))</f>
        <v/>
      </c>
      <c r="H442" s="290" t="str">
        <f ca="1">IF($B442="","",OFFSET(Zdroj!Y$16,'k rozhodnutí'!$A441,0))</f>
        <v/>
      </c>
      <c r="I442" s="284" t="str">
        <f ca="1">IF($B442="","",OFFSET(Zdroj!BG$16,'k rozhodnutí'!$A441,0))</f>
        <v/>
      </c>
      <c r="J442" s="284" t="str" cm="1">
        <f t="array" aca="1" ref="J442" ca="1">IF($B442="","",SUM('k rozhodnutí detailní'!J442:J444+'k rozhodnutí detailní'!K442:K444))</f>
        <v/>
      </c>
      <c r="K442" s="284" t="str">
        <f ca="1">IF($B442="","",'k rozhodnutí detailní'!L443)</f>
        <v/>
      </c>
      <c r="L442" s="282" t="str">
        <f ca="1">IF($B442="","",'k rozhodnutí detailní'!M443)</f>
        <v/>
      </c>
      <c r="M442" s="283" t="str">
        <f ca="1">IF(B442="","",'k rozhodnutí detailní'!N442)</f>
        <v/>
      </c>
      <c r="N442" s="284" t="str">
        <f ca="1">IF($B442="","",OFFSET(Zdroj!Z$16,'k rozhodnutí'!$A441,0))</f>
        <v/>
      </c>
    </row>
    <row r="443" spans="1:14" x14ac:dyDescent="0.25">
      <c r="A443" s="130"/>
      <c r="B443" s="288"/>
      <c r="C443" s="51" t="str">
        <f ca="1">IF($B442="","",IF(Zdroj!$AQ$9="ano",CONCATENATE("Okres:","
",OFFSET(Zdroj!BP$16,'k rozhodnutí'!$A441,0),"
","Právní forma","
",OFFSET(Zdroj!H$16,'k rozhodnutí'!$A441,0),"
",IF(OFFSET(Zdroj!I$16,'k rozhodnutí'!$A441,0)="","","IČO: "),OFFSET(Zdroj!I$16,'k rozhodnutí'!$A441,0),"
","B.Ú. ",IF(OFFSET(Zdroj!J$16,'k rozhodnutí'!$A441,0)="","","Anonymizováno")),CONCATENATE("Okres:","
",OFFSET(Zdroj!BP$16,'k rozhodnutí'!$A441,0),"
","Právní forma","
",OFFSET(Zdroj!H$16,'k rozhodnutí'!$A441,0),"
",IF(OFFSET(Zdroj!I$16,'k rozhodnutí'!$A441,0)="","","IČO: "),OFFSET(Zdroj!I$16,'k rozhodnutí'!$A441,0),"
","B.Ú. ",OFFSET(Zdroj!J$16,'k rozhodnutí'!$A441,0))))</f>
        <v/>
      </c>
      <c r="D443" s="4" t="str">
        <f ca="1">IF($B442="","",OFFSET(Zdroj!O$16,'k rozhodnutí'!$A441,0))</f>
        <v/>
      </c>
      <c r="E443" s="289"/>
      <c r="F443" s="187"/>
      <c r="G443" s="291"/>
      <c r="H443" s="290"/>
      <c r="I443" s="284"/>
      <c r="J443" s="284"/>
      <c r="K443" s="284"/>
      <c r="L443" s="282"/>
      <c r="M443" s="283"/>
      <c r="N443" s="284"/>
    </row>
    <row r="444" spans="1:14" x14ac:dyDescent="0.25">
      <c r="A444" s="130">
        <f>ROW()/3-1</f>
        <v>147</v>
      </c>
      <c r="B444" s="288"/>
      <c r="C444" s="52" t="str">
        <f ca="1">IF($B442="","",IF(Zdroj!$AQ$9="ano",IF(OFFSET(Zdroj!M$16,'k rozhodnutí'!$A441,0)="","","Anonymizováno"),IF(OFFSET(Zdroj!M$16,'k rozhodnutí'!$A441,0)="","",OFFSET(Zdroj!M$16,'k rozhodnutí'!$A441,0))))</f>
        <v/>
      </c>
      <c r="D444" s="4" t="str">
        <f ca="1">IF($B442="","",CONCATENATE("Dotace bude použita na:","
",OFFSET(Zdroj!P$16,'k rozhodnutí'!$A441,0)))</f>
        <v/>
      </c>
      <c r="E444" s="289"/>
      <c r="F444" s="186" t="str">
        <f ca="1">IF($B442="","",OFFSET(Zdroj!V$16,'k rozhodnutí'!$A441,0))</f>
        <v/>
      </c>
      <c r="G444" s="88" t="str">
        <f ca="1">IF($B442="","",OFFSET(Zdroj!BM$16,'k rozhodnutí'!$A441,0))</f>
        <v/>
      </c>
      <c r="H444" s="290"/>
      <c r="I444" s="284"/>
      <c r="J444" s="284"/>
      <c r="K444" s="284"/>
      <c r="L444" s="282"/>
      <c r="M444" s="283"/>
      <c r="N444" s="284"/>
    </row>
    <row r="445" spans="1:14" x14ac:dyDescent="0.25">
      <c r="A445" s="130"/>
      <c r="B445" s="288" t="str">
        <f ca="1">IF(OFFSET(Zdroj!$B$16,A444,0)&gt;0,OFFSET(Zdroj!$B$16,A444,0)+0,"")</f>
        <v/>
      </c>
      <c r="C445" s="51" t="str">
        <f ca="1">IF($B445="","",IF(Zdroj!$AQ$9="ano",CONCATENATE(OFFSET(Zdroj!C$16,'k rozhodnutí'!$A444,0),"
","Anonymizováno","
",OFFSET(Zdroj!E$16,'k rozhodnutí'!$A444,0),"
",OFFSET(Zdroj!F$16,'k rozhodnutí'!$A444,0)),CONCATENATE(OFFSET(Zdroj!C$16,'k rozhodnutí'!$A444,0),"
",OFFSET(Zdroj!D$16,'k rozhodnutí'!$A444,0),"
",OFFSET(Zdroj!E$16,'k rozhodnutí'!$A444,0),"
",OFFSET(Zdroj!F$16,'k rozhodnutí'!$A444,0))))</f>
        <v/>
      </c>
      <c r="D445" s="23" t="str">
        <f ca="1">IF($B445="","",OFFSET(Zdroj!N$16,'k rozhodnutí'!$A444,0))</f>
        <v/>
      </c>
      <c r="E445" s="289" t="str">
        <f ca="1">IF($B445="","",OFFSET(Zdroj!T$16,'k rozhodnutí'!$A444,0))</f>
        <v/>
      </c>
      <c r="F445" s="186" t="str">
        <f ca="1">IF($B445="","",OFFSET(Zdroj!U$16,'k rozhodnutí'!$A444,0))</f>
        <v/>
      </c>
      <c r="G445" s="291" t="str">
        <f ca="1">IF($B445="","",OFFSET(Zdroj!W$16,'k rozhodnutí'!$A444,0))</f>
        <v/>
      </c>
      <c r="H445" s="290" t="str">
        <f ca="1">IF($B445="","",OFFSET(Zdroj!Y$16,'k rozhodnutí'!$A444,0))</f>
        <v/>
      </c>
      <c r="I445" s="284" t="str">
        <f ca="1">IF($B445="","",OFFSET(Zdroj!BG$16,'k rozhodnutí'!$A444,0))</f>
        <v/>
      </c>
      <c r="J445" s="284" t="str" cm="1">
        <f t="array" aca="1" ref="J445" ca="1">IF($B445="","",SUM('k rozhodnutí detailní'!J445:J447+'k rozhodnutí detailní'!K445:K447))</f>
        <v/>
      </c>
      <c r="K445" s="284" t="str">
        <f ca="1">IF($B445="","",'k rozhodnutí detailní'!L446)</f>
        <v/>
      </c>
      <c r="L445" s="282" t="str">
        <f ca="1">IF($B445="","",'k rozhodnutí detailní'!M446)</f>
        <v/>
      </c>
      <c r="M445" s="283" t="str">
        <f ca="1">IF(B445="","",'k rozhodnutí detailní'!N445)</f>
        <v/>
      </c>
      <c r="N445" s="284" t="str">
        <f ca="1">IF($B445="","",OFFSET(Zdroj!Z$16,'k rozhodnutí'!$A444,0))</f>
        <v/>
      </c>
    </row>
    <row r="446" spans="1:14" x14ac:dyDescent="0.25">
      <c r="A446" s="130"/>
      <c r="B446" s="288"/>
      <c r="C446" s="51" t="str">
        <f ca="1">IF($B445="","",IF(Zdroj!$AQ$9="ano",CONCATENATE("Okres:","
",OFFSET(Zdroj!BP$16,'k rozhodnutí'!$A444,0),"
","Právní forma","
",OFFSET(Zdroj!H$16,'k rozhodnutí'!$A444,0),"
",IF(OFFSET(Zdroj!I$16,'k rozhodnutí'!$A444,0)="","","IČO: "),OFFSET(Zdroj!I$16,'k rozhodnutí'!$A444,0),"
","B.Ú. ",IF(OFFSET(Zdroj!J$16,'k rozhodnutí'!$A444,0)="","","Anonymizováno")),CONCATENATE("Okres:","
",OFFSET(Zdroj!BP$16,'k rozhodnutí'!$A444,0),"
","Právní forma","
",OFFSET(Zdroj!H$16,'k rozhodnutí'!$A444,0),"
",IF(OFFSET(Zdroj!I$16,'k rozhodnutí'!$A444,0)="","","IČO: "),OFFSET(Zdroj!I$16,'k rozhodnutí'!$A444,0),"
","B.Ú. ",OFFSET(Zdroj!J$16,'k rozhodnutí'!$A444,0))))</f>
        <v/>
      </c>
      <c r="D446" s="4" t="str">
        <f ca="1">IF($B445="","",OFFSET(Zdroj!O$16,'k rozhodnutí'!$A444,0))</f>
        <v/>
      </c>
      <c r="E446" s="289"/>
      <c r="F446" s="187"/>
      <c r="G446" s="291"/>
      <c r="H446" s="290"/>
      <c r="I446" s="284"/>
      <c r="J446" s="284"/>
      <c r="K446" s="284"/>
      <c r="L446" s="282"/>
      <c r="M446" s="283"/>
      <c r="N446" s="284"/>
    </row>
    <row r="447" spans="1:14" x14ac:dyDescent="0.25">
      <c r="A447" s="130">
        <f>ROW()/3-1</f>
        <v>148</v>
      </c>
      <c r="B447" s="288"/>
      <c r="C447" s="52" t="str">
        <f ca="1">IF($B445="","",IF(Zdroj!$AQ$9="ano",IF(OFFSET(Zdroj!M$16,'k rozhodnutí'!$A444,0)="","","Anonymizováno"),IF(OFFSET(Zdroj!M$16,'k rozhodnutí'!$A444,0)="","",OFFSET(Zdroj!M$16,'k rozhodnutí'!$A444,0))))</f>
        <v/>
      </c>
      <c r="D447" s="4" t="str">
        <f ca="1">IF($B445="","",CONCATENATE("Dotace bude použita na:","
",OFFSET(Zdroj!P$16,'k rozhodnutí'!$A444,0)))</f>
        <v/>
      </c>
      <c r="E447" s="289"/>
      <c r="F447" s="186" t="str">
        <f ca="1">IF($B445="","",OFFSET(Zdroj!V$16,'k rozhodnutí'!$A444,0))</f>
        <v/>
      </c>
      <c r="G447" s="88" t="str">
        <f ca="1">IF($B445="","",OFFSET(Zdroj!BM$16,'k rozhodnutí'!$A444,0))</f>
        <v/>
      </c>
      <c r="H447" s="290"/>
      <c r="I447" s="284"/>
      <c r="J447" s="284"/>
      <c r="K447" s="284"/>
      <c r="L447" s="282"/>
      <c r="M447" s="283"/>
      <c r="N447" s="284"/>
    </row>
    <row r="448" spans="1:14" x14ac:dyDescent="0.25">
      <c r="A448" s="130"/>
      <c r="B448" s="288" t="str">
        <f ca="1">IF(OFFSET(Zdroj!$B$16,A447,0)&gt;0,OFFSET(Zdroj!$B$16,A447,0)+0,"")</f>
        <v/>
      </c>
      <c r="C448" s="51" t="str">
        <f ca="1">IF($B448="","",IF(Zdroj!$AQ$9="ano",CONCATENATE(OFFSET(Zdroj!C$16,'k rozhodnutí'!$A447,0),"
","Anonymizováno","
",OFFSET(Zdroj!E$16,'k rozhodnutí'!$A447,0),"
",OFFSET(Zdroj!F$16,'k rozhodnutí'!$A447,0)),CONCATENATE(OFFSET(Zdroj!C$16,'k rozhodnutí'!$A447,0),"
",OFFSET(Zdroj!D$16,'k rozhodnutí'!$A447,0),"
",OFFSET(Zdroj!E$16,'k rozhodnutí'!$A447,0),"
",OFFSET(Zdroj!F$16,'k rozhodnutí'!$A447,0))))</f>
        <v/>
      </c>
      <c r="D448" s="23" t="str">
        <f ca="1">IF($B448="","",OFFSET(Zdroj!N$16,'k rozhodnutí'!$A447,0))</f>
        <v/>
      </c>
      <c r="E448" s="289" t="str">
        <f ca="1">IF($B448="","",OFFSET(Zdroj!T$16,'k rozhodnutí'!$A447,0))</f>
        <v/>
      </c>
      <c r="F448" s="186" t="str">
        <f ca="1">IF($B448="","",OFFSET(Zdroj!U$16,'k rozhodnutí'!$A447,0))</f>
        <v/>
      </c>
      <c r="G448" s="291" t="str">
        <f ca="1">IF($B448="","",OFFSET(Zdroj!W$16,'k rozhodnutí'!$A447,0))</f>
        <v/>
      </c>
      <c r="H448" s="290" t="str">
        <f ca="1">IF($B448="","",OFFSET(Zdroj!Y$16,'k rozhodnutí'!$A447,0))</f>
        <v/>
      </c>
      <c r="I448" s="284" t="str">
        <f ca="1">IF($B448="","",OFFSET(Zdroj!BG$16,'k rozhodnutí'!$A447,0))</f>
        <v/>
      </c>
      <c r="J448" s="284" t="str" cm="1">
        <f t="array" aca="1" ref="J448" ca="1">IF($B448="","",SUM('k rozhodnutí detailní'!J448:J450+'k rozhodnutí detailní'!K448:K450))</f>
        <v/>
      </c>
      <c r="K448" s="284" t="str">
        <f ca="1">IF($B448="","",'k rozhodnutí detailní'!L449)</f>
        <v/>
      </c>
      <c r="L448" s="282" t="str">
        <f ca="1">IF($B448="","",'k rozhodnutí detailní'!M449)</f>
        <v/>
      </c>
      <c r="M448" s="283" t="str">
        <f ca="1">IF(B448="","",'k rozhodnutí detailní'!N448)</f>
        <v/>
      </c>
      <c r="N448" s="284" t="str">
        <f ca="1">IF($B448="","",OFFSET(Zdroj!Z$16,'k rozhodnutí'!$A447,0))</f>
        <v/>
      </c>
    </row>
    <row r="449" spans="1:14" x14ac:dyDescent="0.25">
      <c r="A449" s="130"/>
      <c r="B449" s="288"/>
      <c r="C449" s="51" t="str">
        <f ca="1">IF($B448="","",IF(Zdroj!$AQ$9="ano",CONCATENATE("Okres:","
",OFFSET(Zdroj!BP$16,'k rozhodnutí'!$A447,0),"
","Právní forma","
",OFFSET(Zdroj!H$16,'k rozhodnutí'!$A447,0),"
",IF(OFFSET(Zdroj!I$16,'k rozhodnutí'!$A447,0)="","","IČO: "),OFFSET(Zdroj!I$16,'k rozhodnutí'!$A447,0),"
","B.Ú. ",IF(OFFSET(Zdroj!J$16,'k rozhodnutí'!$A447,0)="","","Anonymizováno")),CONCATENATE("Okres:","
",OFFSET(Zdroj!BP$16,'k rozhodnutí'!$A447,0),"
","Právní forma","
",OFFSET(Zdroj!H$16,'k rozhodnutí'!$A447,0),"
",IF(OFFSET(Zdroj!I$16,'k rozhodnutí'!$A447,0)="","","IČO: "),OFFSET(Zdroj!I$16,'k rozhodnutí'!$A447,0),"
","B.Ú. ",OFFSET(Zdroj!J$16,'k rozhodnutí'!$A447,0))))</f>
        <v/>
      </c>
      <c r="D449" s="4" t="str">
        <f ca="1">IF($B448="","",OFFSET(Zdroj!O$16,'k rozhodnutí'!$A447,0))</f>
        <v/>
      </c>
      <c r="E449" s="289"/>
      <c r="F449" s="187"/>
      <c r="G449" s="291"/>
      <c r="H449" s="290"/>
      <c r="I449" s="284"/>
      <c r="J449" s="284"/>
      <c r="K449" s="284"/>
      <c r="L449" s="282"/>
      <c r="M449" s="283"/>
      <c r="N449" s="284"/>
    </row>
    <row r="450" spans="1:14" x14ac:dyDescent="0.25">
      <c r="A450" s="130">
        <f>ROW()/3-1</f>
        <v>149</v>
      </c>
      <c r="B450" s="288"/>
      <c r="C450" s="52" t="str">
        <f ca="1">IF($B448="","",IF(Zdroj!$AQ$9="ano",IF(OFFSET(Zdroj!M$16,'k rozhodnutí'!$A447,0)="","","Anonymizováno"),IF(OFFSET(Zdroj!M$16,'k rozhodnutí'!$A447,0)="","",OFFSET(Zdroj!M$16,'k rozhodnutí'!$A447,0))))</f>
        <v/>
      </c>
      <c r="D450" s="4" t="str">
        <f ca="1">IF($B448="","",CONCATENATE("Dotace bude použita na:","
",OFFSET(Zdroj!P$16,'k rozhodnutí'!$A447,0)))</f>
        <v/>
      </c>
      <c r="E450" s="289"/>
      <c r="F450" s="186" t="str">
        <f ca="1">IF($B448="","",OFFSET(Zdroj!V$16,'k rozhodnutí'!$A447,0))</f>
        <v/>
      </c>
      <c r="G450" s="88" t="str">
        <f ca="1">IF($B448="","",OFFSET(Zdroj!BM$16,'k rozhodnutí'!$A447,0))</f>
        <v/>
      </c>
      <c r="H450" s="290"/>
      <c r="I450" s="284"/>
      <c r="J450" s="284"/>
      <c r="K450" s="284"/>
      <c r="L450" s="282"/>
      <c r="M450" s="283"/>
      <c r="N450" s="284"/>
    </row>
    <row r="451" spans="1:14" x14ac:dyDescent="0.25">
      <c r="A451" s="130"/>
      <c r="B451" s="288" t="str">
        <f ca="1">IF(OFFSET(Zdroj!$B$16,A450,0)&gt;0,OFFSET(Zdroj!$B$16,A450,0)+0,"")</f>
        <v/>
      </c>
      <c r="C451" s="51" t="str">
        <f ca="1">IF($B451="","",IF(Zdroj!$AQ$9="ano",CONCATENATE(OFFSET(Zdroj!C$16,'k rozhodnutí'!$A450,0),"
","Anonymizováno","
",OFFSET(Zdroj!E$16,'k rozhodnutí'!$A450,0),"
",OFFSET(Zdroj!F$16,'k rozhodnutí'!$A450,0)),CONCATENATE(OFFSET(Zdroj!C$16,'k rozhodnutí'!$A450,0),"
",OFFSET(Zdroj!D$16,'k rozhodnutí'!$A450,0),"
",OFFSET(Zdroj!E$16,'k rozhodnutí'!$A450,0),"
",OFFSET(Zdroj!F$16,'k rozhodnutí'!$A450,0))))</f>
        <v/>
      </c>
      <c r="D451" s="23" t="str">
        <f ca="1">IF($B451="","",OFFSET(Zdroj!N$16,'k rozhodnutí'!$A450,0))</f>
        <v/>
      </c>
      <c r="E451" s="289" t="str">
        <f ca="1">IF($B451="","",OFFSET(Zdroj!T$16,'k rozhodnutí'!$A450,0))</f>
        <v/>
      </c>
      <c r="F451" s="186" t="str">
        <f ca="1">IF($B451="","",OFFSET(Zdroj!U$16,'k rozhodnutí'!$A450,0))</f>
        <v/>
      </c>
      <c r="G451" s="291" t="str">
        <f ca="1">IF($B451="","",OFFSET(Zdroj!W$16,'k rozhodnutí'!$A450,0))</f>
        <v/>
      </c>
      <c r="H451" s="290" t="str">
        <f ca="1">IF($B451="","",OFFSET(Zdroj!Y$16,'k rozhodnutí'!$A450,0))</f>
        <v/>
      </c>
      <c r="I451" s="284" t="str">
        <f ca="1">IF($B451="","",OFFSET(Zdroj!BG$16,'k rozhodnutí'!$A450,0))</f>
        <v/>
      </c>
      <c r="J451" s="284" t="str" cm="1">
        <f t="array" aca="1" ref="J451" ca="1">IF($B451="","",SUM('k rozhodnutí detailní'!J451:J453+'k rozhodnutí detailní'!K451:K453))</f>
        <v/>
      </c>
      <c r="K451" s="284" t="str">
        <f ca="1">IF($B451="","",'k rozhodnutí detailní'!L452)</f>
        <v/>
      </c>
      <c r="L451" s="282" t="str">
        <f ca="1">IF($B451="","",'k rozhodnutí detailní'!M452)</f>
        <v/>
      </c>
      <c r="M451" s="283" t="str">
        <f ca="1">IF(B451="","",'k rozhodnutí detailní'!N451)</f>
        <v/>
      </c>
      <c r="N451" s="284" t="str">
        <f ca="1">IF($B451="","",OFFSET(Zdroj!Z$16,'k rozhodnutí'!$A450,0))</f>
        <v/>
      </c>
    </row>
    <row r="452" spans="1:14" x14ac:dyDescent="0.25">
      <c r="A452" s="130"/>
      <c r="B452" s="288"/>
      <c r="C452" s="51" t="str">
        <f ca="1">IF($B451="","",IF(Zdroj!$AQ$9="ano",CONCATENATE("Okres:","
",OFFSET(Zdroj!BP$16,'k rozhodnutí'!$A450,0),"
","Právní forma","
",OFFSET(Zdroj!H$16,'k rozhodnutí'!$A450,0),"
",IF(OFFSET(Zdroj!I$16,'k rozhodnutí'!$A450,0)="","","IČO: "),OFFSET(Zdroj!I$16,'k rozhodnutí'!$A450,0),"
","B.Ú. ",IF(OFFSET(Zdroj!J$16,'k rozhodnutí'!$A450,0)="","","Anonymizováno")),CONCATENATE("Okres:","
",OFFSET(Zdroj!BP$16,'k rozhodnutí'!$A450,0),"
","Právní forma","
",OFFSET(Zdroj!H$16,'k rozhodnutí'!$A450,0),"
",IF(OFFSET(Zdroj!I$16,'k rozhodnutí'!$A450,0)="","","IČO: "),OFFSET(Zdroj!I$16,'k rozhodnutí'!$A450,0),"
","B.Ú. ",OFFSET(Zdroj!J$16,'k rozhodnutí'!$A450,0))))</f>
        <v/>
      </c>
      <c r="D452" s="4" t="str">
        <f ca="1">IF($B451="","",OFFSET(Zdroj!O$16,'k rozhodnutí'!$A450,0))</f>
        <v/>
      </c>
      <c r="E452" s="289"/>
      <c r="F452" s="187"/>
      <c r="G452" s="291"/>
      <c r="H452" s="290"/>
      <c r="I452" s="284"/>
      <c r="J452" s="284"/>
      <c r="K452" s="284"/>
      <c r="L452" s="282"/>
      <c r="M452" s="283"/>
      <c r="N452" s="284"/>
    </row>
    <row r="453" spans="1:14" x14ac:dyDescent="0.25">
      <c r="A453" s="130">
        <f>ROW()/3-1</f>
        <v>150</v>
      </c>
      <c r="B453" s="288"/>
      <c r="C453" s="52" t="str">
        <f ca="1">IF($B451="","",IF(Zdroj!$AQ$9="ano",IF(OFFSET(Zdroj!M$16,'k rozhodnutí'!$A450,0)="","","Anonymizováno"),IF(OFFSET(Zdroj!M$16,'k rozhodnutí'!$A450,0)="","",OFFSET(Zdroj!M$16,'k rozhodnutí'!$A450,0))))</f>
        <v/>
      </c>
      <c r="D453" s="4" t="str">
        <f ca="1">IF($B451="","",CONCATENATE("Dotace bude použita na:","
",OFFSET(Zdroj!P$16,'k rozhodnutí'!$A450,0)))</f>
        <v/>
      </c>
      <c r="E453" s="289"/>
      <c r="F453" s="186" t="str">
        <f ca="1">IF($B451="","",OFFSET(Zdroj!V$16,'k rozhodnutí'!$A450,0))</f>
        <v/>
      </c>
      <c r="G453" s="88" t="str">
        <f ca="1">IF($B451="","",OFFSET(Zdroj!BM$16,'k rozhodnutí'!$A450,0))</f>
        <v/>
      </c>
      <c r="H453" s="290"/>
      <c r="I453" s="284"/>
      <c r="J453" s="284"/>
      <c r="K453" s="284"/>
      <c r="L453" s="282"/>
      <c r="M453" s="283"/>
      <c r="N453" s="284"/>
    </row>
    <row r="454" spans="1:14" x14ac:dyDescent="0.25">
      <c r="A454" s="130"/>
      <c r="B454" s="288" t="str">
        <f ca="1">IF(OFFSET(Zdroj!$B$16,A453,0)&gt;0,OFFSET(Zdroj!$B$16,A453,0)+0,"")</f>
        <v/>
      </c>
      <c r="C454" s="51" t="str">
        <f ca="1">IF($B454="","",IF(Zdroj!$AQ$9="ano",CONCATENATE(OFFSET(Zdroj!C$16,'k rozhodnutí'!$A453,0),"
","Anonymizováno","
",OFFSET(Zdroj!E$16,'k rozhodnutí'!$A453,0),"
",OFFSET(Zdroj!F$16,'k rozhodnutí'!$A453,0)),CONCATENATE(OFFSET(Zdroj!C$16,'k rozhodnutí'!$A453,0),"
",OFFSET(Zdroj!D$16,'k rozhodnutí'!$A453,0),"
",OFFSET(Zdroj!E$16,'k rozhodnutí'!$A453,0),"
",OFFSET(Zdroj!F$16,'k rozhodnutí'!$A453,0))))</f>
        <v/>
      </c>
      <c r="D454" s="23" t="str">
        <f ca="1">IF($B454="","",OFFSET(Zdroj!N$16,'k rozhodnutí'!$A453,0))</f>
        <v/>
      </c>
      <c r="E454" s="289" t="str">
        <f ca="1">IF($B454="","",OFFSET(Zdroj!T$16,'k rozhodnutí'!$A453,0))</f>
        <v/>
      </c>
      <c r="F454" s="186" t="str">
        <f ca="1">IF($B454="","",OFFSET(Zdroj!U$16,'k rozhodnutí'!$A453,0))</f>
        <v/>
      </c>
      <c r="G454" s="291" t="str">
        <f ca="1">IF($B454="","",OFFSET(Zdroj!W$16,'k rozhodnutí'!$A453,0))</f>
        <v/>
      </c>
      <c r="H454" s="290" t="str">
        <f ca="1">IF($B454="","",OFFSET(Zdroj!Y$16,'k rozhodnutí'!$A453,0))</f>
        <v/>
      </c>
      <c r="I454" s="284" t="str">
        <f ca="1">IF($B454="","",OFFSET(Zdroj!BG$16,'k rozhodnutí'!$A453,0))</f>
        <v/>
      </c>
      <c r="J454" s="284" t="str" cm="1">
        <f t="array" aca="1" ref="J454" ca="1">IF($B454="","",SUM('k rozhodnutí detailní'!J454:J456+'k rozhodnutí detailní'!K454:K456))</f>
        <v/>
      </c>
      <c r="K454" s="284" t="str">
        <f ca="1">IF($B454="","",'k rozhodnutí detailní'!L455)</f>
        <v/>
      </c>
      <c r="L454" s="282" t="str">
        <f ca="1">IF($B454="","",'k rozhodnutí detailní'!M455)</f>
        <v/>
      </c>
      <c r="M454" s="283" t="str">
        <f ca="1">IF(B454="","",'k rozhodnutí detailní'!N454)</f>
        <v/>
      </c>
      <c r="N454" s="284" t="str">
        <f ca="1">IF($B454="","",OFFSET(Zdroj!Z$16,'k rozhodnutí'!$A453,0))</f>
        <v/>
      </c>
    </row>
    <row r="455" spans="1:14" x14ac:dyDescent="0.25">
      <c r="A455" s="130"/>
      <c r="B455" s="288"/>
      <c r="C455" s="51" t="str">
        <f ca="1">IF($B454="","",IF(Zdroj!$AQ$9="ano",CONCATENATE("Okres:","
",OFFSET(Zdroj!BP$16,'k rozhodnutí'!$A453,0),"
","Právní forma","
",OFFSET(Zdroj!H$16,'k rozhodnutí'!$A453,0),"
",IF(OFFSET(Zdroj!I$16,'k rozhodnutí'!$A453,0)="","","IČO: "),OFFSET(Zdroj!I$16,'k rozhodnutí'!$A453,0),"
","B.Ú. ",IF(OFFSET(Zdroj!J$16,'k rozhodnutí'!$A453,0)="","","Anonymizováno")),CONCATENATE("Okres:","
",OFFSET(Zdroj!BP$16,'k rozhodnutí'!$A453,0),"
","Právní forma","
",OFFSET(Zdroj!H$16,'k rozhodnutí'!$A453,0),"
",IF(OFFSET(Zdroj!I$16,'k rozhodnutí'!$A453,0)="","","IČO: "),OFFSET(Zdroj!I$16,'k rozhodnutí'!$A453,0),"
","B.Ú. ",OFFSET(Zdroj!J$16,'k rozhodnutí'!$A453,0))))</f>
        <v/>
      </c>
      <c r="D455" s="4" t="str">
        <f ca="1">IF($B454="","",OFFSET(Zdroj!O$16,'k rozhodnutí'!$A453,0))</f>
        <v/>
      </c>
      <c r="E455" s="289"/>
      <c r="F455" s="187"/>
      <c r="G455" s="291"/>
      <c r="H455" s="290"/>
      <c r="I455" s="284"/>
      <c r="J455" s="284"/>
      <c r="K455" s="284"/>
      <c r="L455" s="282"/>
      <c r="M455" s="283"/>
      <c r="N455" s="284"/>
    </row>
    <row r="456" spans="1:14" x14ac:dyDescent="0.25">
      <c r="A456" s="130">
        <f>ROW()/3-1</f>
        <v>151</v>
      </c>
      <c r="B456" s="288"/>
      <c r="C456" s="52" t="str">
        <f ca="1">IF($B454="","",IF(Zdroj!$AQ$9="ano",IF(OFFSET(Zdroj!M$16,'k rozhodnutí'!$A453,0)="","","Anonymizováno"),IF(OFFSET(Zdroj!M$16,'k rozhodnutí'!$A453,0)="","",OFFSET(Zdroj!M$16,'k rozhodnutí'!$A453,0))))</f>
        <v/>
      </c>
      <c r="D456" s="4" t="str">
        <f ca="1">IF($B454="","",CONCATENATE("Dotace bude použita na:","
",OFFSET(Zdroj!P$16,'k rozhodnutí'!$A453,0)))</f>
        <v/>
      </c>
      <c r="E456" s="289"/>
      <c r="F456" s="186" t="str">
        <f ca="1">IF($B454="","",OFFSET(Zdroj!V$16,'k rozhodnutí'!$A453,0))</f>
        <v/>
      </c>
      <c r="G456" s="88" t="str">
        <f ca="1">IF($B454="","",OFFSET(Zdroj!BM$16,'k rozhodnutí'!$A453,0))</f>
        <v/>
      </c>
      <c r="H456" s="290"/>
      <c r="I456" s="284"/>
      <c r="J456" s="284"/>
      <c r="K456" s="284"/>
      <c r="L456" s="282"/>
      <c r="M456" s="283"/>
      <c r="N456" s="284"/>
    </row>
    <row r="457" spans="1:14" x14ac:dyDescent="0.25">
      <c r="A457" s="130"/>
      <c r="B457" s="288" t="str">
        <f ca="1">IF(OFFSET(Zdroj!$B$16,A456,0)&gt;0,OFFSET(Zdroj!$B$16,A456,0)+0,"")</f>
        <v/>
      </c>
      <c r="C457" s="51" t="str">
        <f ca="1">IF($B457="","",IF(Zdroj!$AQ$9="ano",CONCATENATE(OFFSET(Zdroj!C$16,'k rozhodnutí'!$A456,0),"
","Anonymizováno","
",OFFSET(Zdroj!E$16,'k rozhodnutí'!$A456,0),"
",OFFSET(Zdroj!F$16,'k rozhodnutí'!$A456,0)),CONCATENATE(OFFSET(Zdroj!C$16,'k rozhodnutí'!$A456,0),"
",OFFSET(Zdroj!D$16,'k rozhodnutí'!$A456,0),"
",OFFSET(Zdroj!E$16,'k rozhodnutí'!$A456,0),"
",OFFSET(Zdroj!F$16,'k rozhodnutí'!$A456,0))))</f>
        <v/>
      </c>
      <c r="D457" s="23" t="str">
        <f ca="1">IF($B457="","",OFFSET(Zdroj!N$16,'k rozhodnutí'!$A456,0))</f>
        <v/>
      </c>
      <c r="E457" s="289" t="str">
        <f ca="1">IF($B457="","",OFFSET(Zdroj!T$16,'k rozhodnutí'!$A456,0))</f>
        <v/>
      </c>
      <c r="F457" s="186" t="str">
        <f ca="1">IF($B457="","",OFFSET(Zdroj!U$16,'k rozhodnutí'!$A456,0))</f>
        <v/>
      </c>
      <c r="G457" s="291" t="str">
        <f ca="1">IF($B457="","",OFFSET(Zdroj!W$16,'k rozhodnutí'!$A456,0))</f>
        <v/>
      </c>
      <c r="H457" s="290" t="str">
        <f ca="1">IF($B457="","",OFFSET(Zdroj!Y$16,'k rozhodnutí'!$A456,0))</f>
        <v/>
      </c>
      <c r="I457" s="284" t="str">
        <f ca="1">IF($B457="","",OFFSET(Zdroj!BG$16,'k rozhodnutí'!$A456,0))</f>
        <v/>
      </c>
      <c r="J457" s="284" t="str" cm="1">
        <f t="array" aca="1" ref="J457" ca="1">IF($B457="","",SUM('k rozhodnutí detailní'!J457:J459+'k rozhodnutí detailní'!K457:K459))</f>
        <v/>
      </c>
      <c r="K457" s="284" t="str">
        <f ca="1">IF($B457="","",'k rozhodnutí detailní'!L458)</f>
        <v/>
      </c>
      <c r="L457" s="282" t="str">
        <f ca="1">IF($B457="","",'k rozhodnutí detailní'!M458)</f>
        <v/>
      </c>
      <c r="M457" s="283" t="str">
        <f ca="1">IF(B457="","",'k rozhodnutí detailní'!N457)</f>
        <v/>
      </c>
      <c r="N457" s="284" t="str">
        <f ca="1">IF($B457="","",OFFSET(Zdroj!Z$16,'k rozhodnutí'!$A456,0))</f>
        <v/>
      </c>
    </row>
    <row r="458" spans="1:14" x14ac:dyDescent="0.25">
      <c r="A458" s="130"/>
      <c r="B458" s="288"/>
      <c r="C458" s="51" t="str">
        <f ca="1">IF($B457="","",IF(Zdroj!$AQ$9="ano",CONCATENATE("Okres:","
",OFFSET(Zdroj!BP$16,'k rozhodnutí'!$A456,0),"
","Právní forma","
",OFFSET(Zdroj!H$16,'k rozhodnutí'!$A456,0),"
",IF(OFFSET(Zdroj!I$16,'k rozhodnutí'!$A456,0)="","","IČO: "),OFFSET(Zdroj!I$16,'k rozhodnutí'!$A456,0),"
","B.Ú. ",IF(OFFSET(Zdroj!J$16,'k rozhodnutí'!$A456,0)="","","Anonymizováno")),CONCATENATE("Okres:","
",OFFSET(Zdroj!BP$16,'k rozhodnutí'!$A456,0),"
","Právní forma","
",OFFSET(Zdroj!H$16,'k rozhodnutí'!$A456,0),"
",IF(OFFSET(Zdroj!I$16,'k rozhodnutí'!$A456,0)="","","IČO: "),OFFSET(Zdroj!I$16,'k rozhodnutí'!$A456,0),"
","B.Ú. ",OFFSET(Zdroj!J$16,'k rozhodnutí'!$A456,0))))</f>
        <v/>
      </c>
      <c r="D458" s="4" t="str">
        <f ca="1">IF($B457="","",OFFSET(Zdroj!O$16,'k rozhodnutí'!$A456,0))</f>
        <v/>
      </c>
      <c r="E458" s="289"/>
      <c r="F458" s="187"/>
      <c r="G458" s="291"/>
      <c r="H458" s="290"/>
      <c r="I458" s="284"/>
      <c r="J458" s="284"/>
      <c r="K458" s="284"/>
      <c r="L458" s="282"/>
      <c r="M458" s="283"/>
      <c r="N458" s="284"/>
    </row>
    <row r="459" spans="1:14" x14ac:dyDescent="0.25">
      <c r="A459" s="130">
        <f>ROW()/3-1</f>
        <v>152</v>
      </c>
      <c r="B459" s="288"/>
      <c r="C459" s="52" t="str">
        <f ca="1">IF($B457="","",IF(Zdroj!$AQ$9="ano",IF(OFFSET(Zdroj!M$16,'k rozhodnutí'!$A456,0)="","","Anonymizováno"),IF(OFFSET(Zdroj!M$16,'k rozhodnutí'!$A456,0)="","",OFFSET(Zdroj!M$16,'k rozhodnutí'!$A456,0))))</f>
        <v/>
      </c>
      <c r="D459" s="4" t="str">
        <f ca="1">IF($B457="","",CONCATENATE("Dotace bude použita na:","
",OFFSET(Zdroj!P$16,'k rozhodnutí'!$A456,0)))</f>
        <v/>
      </c>
      <c r="E459" s="289"/>
      <c r="F459" s="186" t="str">
        <f ca="1">IF($B457="","",OFFSET(Zdroj!V$16,'k rozhodnutí'!$A456,0))</f>
        <v/>
      </c>
      <c r="G459" s="88" t="str">
        <f ca="1">IF($B457="","",OFFSET(Zdroj!BM$16,'k rozhodnutí'!$A456,0))</f>
        <v/>
      </c>
      <c r="H459" s="290"/>
      <c r="I459" s="284"/>
      <c r="J459" s="284"/>
      <c r="K459" s="284"/>
      <c r="L459" s="282"/>
      <c r="M459" s="283"/>
      <c r="N459" s="284"/>
    </row>
    <row r="460" spans="1:14" x14ac:dyDescent="0.25">
      <c r="A460" s="130"/>
      <c r="B460" s="288" t="str">
        <f ca="1">IF(OFFSET(Zdroj!$B$16,A459,0)&gt;0,OFFSET(Zdroj!$B$16,A459,0)+0,"")</f>
        <v/>
      </c>
      <c r="C460" s="51" t="str">
        <f ca="1">IF($B460="","",IF(Zdroj!$AQ$9="ano",CONCATENATE(OFFSET(Zdroj!C$16,'k rozhodnutí'!$A459,0),"
","Anonymizováno","
",OFFSET(Zdroj!E$16,'k rozhodnutí'!$A459,0),"
",OFFSET(Zdroj!F$16,'k rozhodnutí'!$A459,0)),CONCATENATE(OFFSET(Zdroj!C$16,'k rozhodnutí'!$A459,0),"
",OFFSET(Zdroj!D$16,'k rozhodnutí'!$A459,0),"
",OFFSET(Zdroj!E$16,'k rozhodnutí'!$A459,0),"
",OFFSET(Zdroj!F$16,'k rozhodnutí'!$A459,0))))</f>
        <v/>
      </c>
      <c r="D460" s="23" t="str">
        <f ca="1">IF($B460="","",OFFSET(Zdroj!N$16,'k rozhodnutí'!$A459,0))</f>
        <v/>
      </c>
      <c r="E460" s="289" t="str">
        <f ca="1">IF($B460="","",OFFSET(Zdroj!T$16,'k rozhodnutí'!$A459,0))</f>
        <v/>
      </c>
      <c r="F460" s="186" t="str">
        <f ca="1">IF($B460="","",OFFSET(Zdroj!U$16,'k rozhodnutí'!$A459,0))</f>
        <v/>
      </c>
      <c r="G460" s="291" t="str">
        <f ca="1">IF($B460="","",OFFSET(Zdroj!W$16,'k rozhodnutí'!$A459,0))</f>
        <v/>
      </c>
      <c r="H460" s="290" t="str">
        <f ca="1">IF($B460="","",OFFSET(Zdroj!Y$16,'k rozhodnutí'!$A459,0))</f>
        <v/>
      </c>
      <c r="I460" s="284" t="str">
        <f ca="1">IF($B460="","",OFFSET(Zdroj!BG$16,'k rozhodnutí'!$A459,0))</f>
        <v/>
      </c>
      <c r="J460" s="284" t="str" cm="1">
        <f t="array" aca="1" ref="J460" ca="1">IF($B460="","",SUM('k rozhodnutí detailní'!J460:J462+'k rozhodnutí detailní'!K460:K462))</f>
        <v/>
      </c>
      <c r="K460" s="284" t="str">
        <f ca="1">IF($B460="","",'k rozhodnutí detailní'!L461)</f>
        <v/>
      </c>
      <c r="L460" s="282" t="str">
        <f ca="1">IF($B460="","",'k rozhodnutí detailní'!M461)</f>
        <v/>
      </c>
      <c r="M460" s="283" t="str">
        <f ca="1">IF(B460="","",'k rozhodnutí detailní'!N460)</f>
        <v/>
      </c>
      <c r="N460" s="284" t="str">
        <f ca="1">IF($B460="","",OFFSET(Zdroj!Z$16,'k rozhodnutí'!$A459,0))</f>
        <v/>
      </c>
    </row>
    <row r="461" spans="1:14" x14ac:dyDescent="0.25">
      <c r="A461" s="130"/>
      <c r="B461" s="288"/>
      <c r="C461" s="51" t="str">
        <f ca="1">IF($B460="","",IF(Zdroj!$AQ$9="ano",CONCATENATE("Okres:","
",OFFSET(Zdroj!BP$16,'k rozhodnutí'!$A459,0),"
","Právní forma","
",OFFSET(Zdroj!H$16,'k rozhodnutí'!$A459,0),"
",IF(OFFSET(Zdroj!I$16,'k rozhodnutí'!$A459,0)="","","IČO: "),OFFSET(Zdroj!I$16,'k rozhodnutí'!$A459,0),"
","B.Ú. ",IF(OFFSET(Zdroj!J$16,'k rozhodnutí'!$A459,0)="","","Anonymizováno")),CONCATENATE("Okres:","
",OFFSET(Zdroj!BP$16,'k rozhodnutí'!$A459,0),"
","Právní forma","
",OFFSET(Zdroj!H$16,'k rozhodnutí'!$A459,0),"
",IF(OFFSET(Zdroj!I$16,'k rozhodnutí'!$A459,0)="","","IČO: "),OFFSET(Zdroj!I$16,'k rozhodnutí'!$A459,0),"
","B.Ú. ",OFFSET(Zdroj!J$16,'k rozhodnutí'!$A459,0))))</f>
        <v/>
      </c>
      <c r="D461" s="4" t="str">
        <f ca="1">IF($B460="","",OFFSET(Zdroj!O$16,'k rozhodnutí'!$A459,0))</f>
        <v/>
      </c>
      <c r="E461" s="289"/>
      <c r="F461" s="187"/>
      <c r="G461" s="291"/>
      <c r="H461" s="290"/>
      <c r="I461" s="284"/>
      <c r="J461" s="284"/>
      <c r="K461" s="284"/>
      <c r="L461" s="282"/>
      <c r="M461" s="283"/>
      <c r="N461" s="284"/>
    </row>
    <row r="462" spans="1:14" x14ac:dyDescent="0.25">
      <c r="A462" s="130">
        <f>ROW()/3-1</f>
        <v>153</v>
      </c>
      <c r="B462" s="288"/>
      <c r="C462" s="52" t="str">
        <f ca="1">IF($B460="","",IF(Zdroj!$AQ$9="ano",IF(OFFSET(Zdroj!M$16,'k rozhodnutí'!$A459,0)="","","Anonymizováno"),IF(OFFSET(Zdroj!M$16,'k rozhodnutí'!$A459,0)="","",OFFSET(Zdroj!M$16,'k rozhodnutí'!$A459,0))))</f>
        <v/>
      </c>
      <c r="D462" s="4" t="str">
        <f ca="1">IF($B460="","",CONCATENATE("Dotace bude použita na:","
",OFFSET(Zdroj!P$16,'k rozhodnutí'!$A459,0)))</f>
        <v/>
      </c>
      <c r="E462" s="289"/>
      <c r="F462" s="186" t="str">
        <f ca="1">IF($B460="","",OFFSET(Zdroj!V$16,'k rozhodnutí'!$A459,0))</f>
        <v/>
      </c>
      <c r="G462" s="88" t="str">
        <f ca="1">IF($B460="","",OFFSET(Zdroj!BM$16,'k rozhodnutí'!$A459,0))</f>
        <v/>
      </c>
      <c r="H462" s="290"/>
      <c r="I462" s="284"/>
      <c r="J462" s="284"/>
      <c r="K462" s="284"/>
      <c r="L462" s="282"/>
      <c r="M462" s="283"/>
      <c r="N462" s="284"/>
    </row>
    <row r="463" spans="1:14" x14ac:dyDescent="0.25">
      <c r="A463" s="130"/>
      <c r="B463" s="288" t="str">
        <f ca="1">IF(OFFSET(Zdroj!$B$16,A462,0)&gt;0,OFFSET(Zdroj!$B$16,A462,0)+0,"")</f>
        <v/>
      </c>
      <c r="C463" s="51" t="str">
        <f ca="1">IF($B463="","",IF(Zdroj!$AQ$9="ano",CONCATENATE(OFFSET(Zdroj!C$16,'k rozhodnutí'!$A462,0),"
","Anonymizováno","
",OFFSET(Zdroj!E$16,'k rozhodnutí'!$A462,0),"
",OFFSET(Zdroj!F$16,'k rozhodnutí'!$A462,0)),CONCATENATE(OFFSET(Zdroj!C$16,'k rozhodnutí'!$A462,0),"
",OFFSET(Zdroj!D$16,'k rozhodnutí'!$A462,0),"
",OFFSET(Zdroj!E$16,'k rozhodnutí'!$A462,0),"
",OFFSET(Zdroj!F$16,'k rozhodnutí'!$A462,0))))</f>
        <v/>
      </c>
      <c r="D463" s="23" t="str">
        <f ca="1">IF($B463="","",OFFSET(Zdroj!N$16,'k rozhodnutí'!$A462,0))</f>
        <v/>
      </c>
      <c r="E463" s="289" t="str">
        <f ca="1">IF($B463="","",OFFSET(Zdroj!T$16,'k rozhodnutí'!$A462,0))</f>
        <v/>
      </c>
      <c r="F463" s="186" t="str">
        <f ca="1">IF($B463="","",OFFSET(Zdroj!U$16,'k rozhodnutí'!$A462,0))</f>
        <v/>
      </c>
      <c r="G463" s="291" t="str">
        <f ca="1">IF($B463="","",OFFSET(Zdroj!W$16,'k rozhodnutí'!$A462,0))</f>
        <v/>
      </c>
      <c r="H463" s="290" t="str">
        <f ca="1">IF($B463="","",OFFSET(Zdroj!Y$16,'k rozhodnutí'!$A462,0))</f>
        <v/>
      </c>
      <c r="I463" s="284" t="str">
        <f ca="1">IF($B463="","",OFFSET(Zdroj!BG$16,'k rozhodnutí'!$A462,0))</f>
        <v/>
      </c>
      <c r="J463" s="284" t="str" cm="1">
        <f t="array" aca="1" ref="J463" ca="1">IF($B463="","",SUM('k rozhodnutí detailní'!J463:J465+'k rozhodnutí detailní'!K463:K465))</f>
        <v/>
      </c>
      <c r="K463" s="284" t="str">
        <f ca="1">IF($B463="","",'k rozhodnutí detailní'!L464)</f>
        <v/>
      </c>
      <c r="L463" s="282" t="str">
        <f ca="1">IF($B463="","",'k rozhodnutí detailní'!M464)</f>
        <v/>
      </c>
      <c r="M463" s="283" t="str">
        <f ca="1">IF(B463="","",'k rozhodnutí detailní'!N463)</f>
        <v/>
      </c>
      <c r="N463" s="284" t="str">
        <f ca="1">IF($B463="","",OFFSET(Zdroj!Z$16,'k rozhodnutí'!$A462,0))</f>
        <v/>
      </c>
    </row>
    <row r="464" spans="1:14" x14ac:dyDescent="0.25">
      <c r="A464" s="130"/>
      <c r="B464" s="288"/>
      <c r="C464" s="51" t="str">
        <f ca="1">IF($B463="","",IF(Zdroj!$AQ$9="ano",CONCATENATE("Okres:","
",OFFSET(Zdroj!BP$16,'k rozhodnutí'!$A462,0),"
","Právní forma","
",OFFSET(Zdroj!H$16,'k rozhodnutí'!$A462,0),"
",IF(OFFSET(Zdroj!I$16,'k rozhodnutí'!$A462,0)="","","IČO: "),OFFSET(Zdroj!I$16,'k rozhodnutí'!$A462,0),"
","B.Ú. ",IF(OFFSET(Zdroj!J$16,'k rozhodnutí'!$A462,0)="","","Anonymizováno")),CONCATENATE("Okres:","
",OFFSET(Zdroj!BP$16,'k rozhodnutí'!$A462,0),"
","Právní forma","
",OFFSET(Zdroj!H$16,'k rozhodnutí'!$A462,0),"
",IF(OFFSET(Zdroj!I$16,'k rozhodnutí'!$A462,0)="","","IČO: "),OFFSET(Zdroj!I$16,'k rozhodnutí'!$A462,0),"
","B.Ú. ",OFFSET(Zdroj!J$16,'k rozhodnutí'!$A462,0))))</f>
        <v/>
      </c>
      <c r="D464" s="4" t="str">
        <f ca="1">IF($B463="","",OFFSET(Zdroj!O$16,'k rozhodnutí'!$A462,0))</f>
        <v/>
      </c>
      <c r="E464" s="289"/>
      <c r="F464" s="187"/>
      <c r="G464" s="291"/>
      <c r="H464" s="290"/>
      <c r="I464" s="284"/>
      <c r="J464" s="284"/>
      <c r="K464" s="284"/>
      <c r="L464" s="282"/>
      <c r="M464" s="283"/>
      <c r="N464" s="284"/>
    </row>
    <row r="465" spans="1:14" x14ac:dyDescent="0.25">
      <c r="A465" s="130">
        <f>ROW()/3-1</f>
        <v>154</v>
      </c>
      <c r="B465" s="288"/>
      <c r="C465" s="52" t="str">
        <f ca="1">IF($B463="","",IF(Zdroj!$AQ$9="ano",IF(OFFSET(Zdroj!M$16,'k rozhodnutí'!$A462,0)="","","Anonymizováno"),IF(OFFSET(Zdroj!M$16,'k rozhodnutí'!$A462,0)="","",OFFSET(Zdroj!M$16,'k rozhodnutí'!$A462,0))))</f>
        <v/>
      </c>
      <c r="D465" s="4" t="str">
        <f ca="1">IF($B463="","",CONCATENATE("Dotace bude použita na:","
",OFFSET(Zdroj!P$16,'k rozhodnutí'!$A462,0)))</f>
        <v/>
      </c>
      <c r="E465" s="289"/>
      <c r="F465" s="186" t="str">
        <f ca="1">IF($B463="","",OFFSET(Zdroj!V$16,'k rozhodnutí'!$A462,0))</f>
        <v/>
      </c>
      <c r="G465" s="88" t="str">
        <f ca="1">IF($B463="","",OFFSET(Zdroj!BM$16,'k rozhodnutí'!$A462,0))</f>
        <v/>
      </c>
      <c r="H465" s="290"/>
      <c r="I465" s="284"/>
      <c r="J465" s="284"/>
      <c r="K465" s="284"/>
      <c r="L465" s="282"/>
      <c r="M465" s="283"/>
      <c r="N465" s="284"/>
    </row>
    <row r="466" spans="1:14" x14ac:dyDescent="0.25">
      <c r="A466" s="130"/>
      <c r="B466" s="288" t="str">
        <f ca="1">IF(OFFSET(Zdroj!$B$16,A465,0)&gt;0,OFFSET(Zdroj!$B$16,A465,0)+0,"")</f>
        <v/>
      </c>
      <c r="C466" s="51" t="str">
        <f ca="1">IF($B466="","",IF(Zdroj!$AQ$9="ano",CONCATENATE(OFFSET(Zdroj!C$16,'k rozhodnutí'!$A465,0),"
","Anonymizováno","
",OFFSET(Zdroj!E$16,'k rozhodnutí'!$A465,0),"
",OFFSET(Zdroj!F$16,'k rozhodnutí'!$A465,0)),CONCATENATE(OFFSET(Zdroj!C$16,'k rozhodnutí'!$A465,0),"
",OFFSET(Zdroj!D$16,'k rozhodnutí'!$A465,0),"
",OFFSET(Zdroj!E$16,'k rozhodnutí'!$A465,0),"
",OFFSET(Zdroj!F$16,'k rozhodnutí'!$A465,0))))</f>
        <v/>
      </c>
      <c r="D466" s="23" t="str">
        <f ca="1">IF($B466="","",OFFSET(Zdroj!N$16,'k rozhodnutí'!$A465,0))</f>
        <v/>
      </c>
      <c r="E466" s="289" t="str">
        <f ca="1">IF($B466="","",OFFSET(Zdroj!T$16,'k rozhodnutí'!$A465,0))</f>
        <v/>
      </c>
      <c r="F466" s="186" t="str">
        <f ca="1">IF($B466="","",OFFSET(Zdroj!U$16,'k rozhodnutí'!$A465,0))</f>
        <v/>
      </c>
      <c r="G466" s="291" t="str">
        <f ca="1">IF($B466="","",OFFSET(Zdroj!W$16,'k rozhodnutí'!$A465,0))</f>
        <v/>
      </c>
      <c r="H466" s="290" t="str">
        <f ca="1">IF($B466="","",OFFSET(Zdroj!Y$16,'k rozhodnutí'!$A465,0))</f>
        <v/>
      </c>
      <c r="I466" s="284" t="str">
        <f ca="1">IF($B466="","",OFFSET(Zdroj!BG$16,'k rozhodnutí'!$A465,0))</f>
        <v/>
      </c>
      <c r="J466" s="284" t="str" cm="1">
        <f t="array" aca="1" ref="J466" ca="1">IF($B466="","",SUM('k rozhodnutí detailní'!J466:J468+'k rozhodnutí detailní'!K466:K468))</f>
        <v/>
      </c>
      <c r="K466" s="284" t="str">
        <f ca="1">IF($B466="","",'k rozhodnutí detailní'!L467)</f>
        <v/>
      </c>
      <c r="L466" s="282" t="str">
        <f ca="1">IF($B466="","",'k rozhodnutí detailní'!M467)</f>
        <v/>
      </c>
      <c r="M466" s="283" t="str">
        <f ca="1">IF(B466="","",'k rozhodnutí detailní'!N466)</f>
        <v/>
      </c>
      <c r="N466" s="284" t="str">
        <f ca="1">IF($B466="","",OFFSET(Zdroj!Z$16,'k rozhodnutí'!$A465,0))</f>
        <v/>
      </c>
    </row>
    <row r="467" spans="1:14" x14ac:dyDescent="0.25">
      <c r="A467" s="130"/>
      <c r="B467" s="288"/>
      <c r="C467" s="51" t="str">
        <f ca="1">IF($B466="","",IF(Zdroj!$AQ$9="ano",CONCATENATE("Okres:","
",OFFSET(Zdroj!BP$16,'k rozhodnutí'!$A465,0),"
","Právní forma","
",OFFSET(Zdroj!H$16,'k rozhodnutí'!$A465,0),"
",IF(OFFSET(Zdroj!I$16,'k rozhodnutí'!$A465,0)="","","IČO: "),OFFSET(Zdroj!I$16,'k rozhodnutí'!$A465,0),"
","B.Ú. ",IF(OFFSET(Zdroj!J$16,'k rozhodnutí'!$A465,0)="","","Anonymizováno")),CONCATENATE("Okres:","
",OFFSET(Zdroj!BP$16,'k rozhodnutí'!$A465,0),"
","Právní forma","
",OFFSET(Zdroj!H$16,'k rozhodnutí'!$A465,0),"
",IF(OFFSET(Zdroj!I$16,'k rozhodnutí'!$A465,0)="","","IČO: "),OFFSET(Zdroj!I$16,'k rozhodnutí'!$A465,0),"
","B.Ú. ",OFFSET(Zdroj!J$16,'k rozhodnutí'!$A465,0))))</f>
        <v/>
      </c>
      <c r="D467" s="4" t="str">
        <f ca="1">IF($B466="","",OFFSET(Zdroj!O$16,'k rozhodnutí'!$A465,0))</f>
        <v/>
      </c>
      <c r="E467" s="289"/>
      <c r="F467" s="187"/>
      <c r="G467" s="291"/>
      <c r="H467" s="290"/>
      <c r="I467" s="284"/>
      <c r="J467" s="284"/>
      <c r="K467" s="284"/>
      <c r="L467" s="282"/>
      <c r="M467" s="283"/>
      <c r="N467" s="284"/>
    </row>
    <row r="468" spans="1:14" x14ac:dyDescent="0.25">
      <c r="A468" s="130">
        <f>ROW()/3-1</f>
        <v>155</v>
      </c>
      <c r="B468" s="288"/>
      <c r="C468" s="52" t="str">
        <f ca="1">IF($B466="","",IF(Zdroj!$AQ$9="ano",IF(OFFSET(Zdroj!M$16,'k rozhodnutí'!$A465,0)="","","Anonymizováno"),IF(OFFSET(Zdroj!M$16,'k rozhodnutí'!$A465,0)="","",OFFSET(Zdroj!M$16,'k rozhodnutí'!$A465,0))))</f>
        <v/>
      </c>
      <c r="D468" s="4" t="str">
        <f ca="1">IF($B466="","",CONCATENATE("Dotace bude použita na:","
",OFFSET(Zdroj!P$16,'k rozhodnutí'!$A465,0)))</f>
        <v/>
      </c>
      <c r="E468" s="289"/>
      <c r="F468" s="186" t="str">
        <f ca="1">IF($B466="","",OFFSET(Zdroj!V$16,'k rozhodnutí'!$A465,0))</f>
        <v/>
      </c>
      <c r="G468" s="88" t="str">
        <f ca="1">IF($B466="","",OFFSET(Zdroj!BM$16,'k rozhodnutí'!$A465,0))</f>
        <v/>
      </c>
      <c r="H468" s="290"/>
      <c r="I468" s="284"/>
      <c r="J468" s="284"/>
      <c r="K468" s="284"/>
      <c r="L468" s="282"/>
      <c r="M468" s="283"/>
      <c r="N468" s="284"/>
    </row>
    <row r="469" spans="1:14" x14ac:dyDescent="0.25">
      <c r="A469" s="130"/>
      <c r="B469" s="288" t="str">
        <f ca="1">IF(OFFSET(Zdroj!$B$16,A468,0)&gt;0,OFFSET(Zdroj!$B$16,A468,0)+0,"")</f>
        <v/>
      </c>
      <c r="C469" s="51" t="str">
        <f ca="1">IF($B469="","",IF(Zdroj!$AQ$9="ano",CONCATENATE(OFFSET(Zdroj!C$16,'k rozhodnutí'!$A468,0),"
","Anonymizováno","
",OFFSET(Zdroj!E$16,'k rozhodnutí'!$A468,0),"
",OFFSET(Zdroj!F$16,'k rozhodnutí'!$A468,0)),CONCATENATE(OFFSET(Zdroj!C$16,'k rozhodnutí'!$A468,0),"
",OFFSET(Zdroj!D$16,'k rozhodnutí'!$A468,0),"
",OFFSET(Zdroj!E$16,'k rozhodnutí'!$A468,0),"
",OFFSET(Zdroj!F$16,'k rozhodnutí'!$A468,0))))</f>
        <v/>
      </c>
      <c r="D469" s="23" t="str">
        <f ca="1">IF($B469="","",OFFSET(Zdroj!N$16,'k rozhodnutí'!$A468,0))</f>
        <v/>
      </c>
      <c r="E469" s="289" t="str">
        <f ca="1">IF($B469="","",OFFSET(Zdroj!T$16,'k rozhodnutí'!$A468,0))</f>
        <v/>
      </c>
      <c r="F469" s="186" t="str">
        <f ca="1">IF($B469="","",OFFSET(Zdroj!U$16,'k rozhodnutí'!$A468,0))</f>
        <v/>
      </c>
      <c r="G469" s="291" t="str">
        <f ca="1">IF($B469="","",OFFSET(Zdroj!W$16,'k rozhodnutí'!$A468,0))</f>
        <v/>
      </c>
      <c r="H469" s="290" t="str">
        <f ca="1">IF($B469="","",OFFSET(Zdroj!Y$16,'k rozhodnutí'!$A468,0))</f>
        <v/>
      </c>
      <c r="I469" s="284" t="str">
        <f ca="1">IF($B469="","",OFFSET(Zdroj!BG$16,'k rozhodnutí'!$A468,0))</f>
        <v/>
      </c>
      <c r="J469" s="284" t="str" cm="1">
        <f t="array" aca="1" ref="J469" ca="1">IF($B469="","",SUM('k rozhodnutí detailní'!J469:J471+'k rozhodnutí detailní'!K469:K471))</f>
        <v/>
      </c>
      <c r="K469" s="284" t="str">
        <f ca="1">IF($B469="","",'k rozhodnutí detailní'!L470)</f>
        <v/>
      </c>
      <c r="L469" s="282" t="str">
        <f ca="1">IF($B469="","",'k rozhodnutí detailní'!M470)</f>
        <v/>
      </c>
      <c r="M469" s="283" t="str">
        <f ca="1">IF(B469="","",'k rozhodnutí detailní'!N469)</f>
        <v/>
      </c>
      <c r="N469" s="284" t="str">
        <f ca="1">IF($B469="","",OFFSET(Zdroj!Z$16,'k rozhodnutí'!$A468,0))</f>
        <v/>
      </c>
    </row>
    <row r="470" spans="1:14" x14ac:dyDescent="0.25">
      <c r="A470" s="130"/>
      <c r="B470" s="288"/>
      <c r="C470" s="51" t="str">
        <f ca="1">IF($B469="","",IF(Zdroj!$AQ$9="ano",CONCATENATE("Okres:","
",OFFSET(Zdroj!BP$16,'k rozhodnutí'!$A468,0),"
","Právní forma","
",OFFSET(Zdroj!H$16,'k rozhodnutí'!$A468,0),"
",IF(OFFSET(Zdroj!I$16,'k rozhodnutí'!$A468,0)="","","IČO: "),OFFSET(Zdroj!I$16,'k rozhodnutí'!$A468,0),"
","B.Ú. ",IF(OFFSET(Zdroj!J$16,'k rozhodnutí'!$A468,0)="","","Anonymizováno")),CONCATENATE("Okres:","
",OFFSET(Zdroj!BP$16,'k rozhodnutí'!$A468,0),"
","Právní forma","
",OFFSET(Zdroj!H$16,'k rozhodnutí'!$A468,0),"
",IF(OFFSET(Zdroj!I$16,'k rozhodnutí'!$A468,0)="","","IČO: "),OFFSET(Zdroj!I$16,'k rozhodnutí'!$A468,0),"
","B.Ú. ",OFFSET(Zdroj!J$16,'k rozhodnutí'!$A468,0))))</f>
        <v/>
      </c>
      <c r="D470" s="4" t="str">
        <f ca="1">IF($B469="","",OFFSET(Zdroj!O$16,'k rozhodnutí'!$A468,0))</f>
        <v/>
      </c>
      <c r="E470" s="289"/>
      <c r="F470" s="187"/>
      <c r="G470" s="291"/>
      <c r="H470" s="290"/>
      <c r="I470" s="284"/>
      <c r="J470" s="284"/>
      <c r="K470" s="284"/>
      <c r="L470" s="282"/>
      <c r="M470" s="283"/>
      <c r="N470" s="284"/>
    </row>
    <row r="471" spans="1:14" x14ac:dyDescent="0.25">
      <c r="A471" s="130">
        <f>ROW()/3-1</f>
        <v>156</v>
      </c>
      <c r="B471" s="288"/>
      <c r="C471" s="52" t="str">
        <f ca="1">IF($B469="","",IF(Zdroj!$AQ$9="ano",IF(OFFSET(Zdroj!M$16,'k rozhodnutí'!$A468,0)="","","Anonymizováno"),IF(OFFSET(Zdroj!M$16,'k rozhodnutí'!$A468,0)="","",OFFSET(Zdroj!M$16,'k rozhodnutí'!$A468,0))))</f>
        <v/>
      </c>
      <c r="D471" s="4" t="str">
        <f ca="1">IF($B469="","",CONCATENATE("Dotace bude použita na:","
",OFFSET(Zdroj!P$16,'k rozhodnutí'!$A468,0)))</f>
        <v/>
      </c>
      <c r="E471" s="289"/>
      <c r="F471" s="186" t="str">
        <f ca="1">IF($B469="","",OFFSET(Zdroj!V$16,'k rozhodnutí'!$A468,0))</f>
        <v/>
      </c>
      <c r="G471" s="88" t="str">
        <f ca="1">IF($B469="","",OFFSET(Zdroj!BM$16,'k rozhodnutí'!$A468,0))</f>
        <v/>
      </c>
      <c r="H471" s="290"/>
      <c r="I471" s="284"/>
      <c r="J471" s="284"/>
      <c r="K471" s="284"/>
      <c r="L471" s="282"/>
      <c r="M471" s="283"/>
      <c r="N471" s="284"/>
    </row>
    <row r="472" spans="1:14" x14ac:dyDescent="0.25">
      <c r="A472" s="130"/>
      <c r="B472" s="288" t="str">
        <f ca="1">IF(OFFSET(Zdroj!$B$16,A471,0)&gt;0,OFFSET(Zdroj!$B$16,A471,0)+0,"")</f>
        <v/>
      </c>
      <c r="C472" s="51" t="str">
        <f ca="1">IF($B472="","",IF(Zdroj!$AQ$9="ano",CONCATENATE(OFFSET(Zdroj!C$16,'k rozhodnutí'!$A471,0),"
","Anonymizováno","
",OFFSET(Zdroj!E$16,'k rozhodnutí'!$A471,0),"
",OFFSET(Zdroj!F$16,'k rozhodnutí'!$A471,0)),CONCATENATE(OFFSET(Zdroj!C$16,'k rozhodnutí'!$A471,0),"
",OFFSET(Zdroj!D$16,'k rozhodnutí'!$A471,0),"
",OFFSET(Zdroj!E$16,'k rozhodnutí'!$A471,0),"
",OFFSET(Zdroj!F$16,'k rozhodnutí'!$A471,0))))</f>
        <v/>
      </c>
      <c r="D472" s="23" t="str">
        <f ca="1">IF($B472="","",OFFSET(Zdroj!N$16,'k rozhodnutí'!$A471,0))</f>
        <v/>
      </c>
      <c r="E472" s="289" t="str">
        <f ca="1">IF($B472="","",OFFSET(Zdroj!T$16,'k rozhodnutí'!$A471,0))</f>
        <v/>
      </c>
      <c r="F472" s="186" t="str">
        <f ca="1">IF($B472="","",OFFSET(Zdroj!U$16,'k rozhodnutí'!$A471,0))</f>
        <v/>
      </c>
      <c r="G472" s="291" t="str">
        <f ca="1">IF($B472="","",OFFSET(Zdroj!W$16,'k rozhodnutí'!$A471,0))</f>
        <v/>
      </c>
      <c r="H472" s="290" t="str">
        <f ca="1">IF($B472="","",OFFSET(Zdroj!Y$16,'k rozhodnutí'!$A471,0))</f>
        <v/>
      </c>
      <c r="I472" s="284" t="str">
        <f ca="1">IF($B472="","",OFFSET(Zdroj!BG$16,'k rozhodnutí'!$A471,0))</f>
        <v/>
      </c>
      <c r="J472" s="284" t="str" cm="1">
        <f t="array" aca="1" ref="J472" ca="1">IF($B472="","",SUM('k rozhodnutí detailní'!J472:J474+'k rozhodnutí detailní'!K472:K474))</f>
        <v/>
      </c>
      <c r="K472" s="284" t="str">
        <f ca="1">IF($B472="","",'k rozhodnutí detailní'!L473)</f>
        <v/>
      </c>
      <c r="L472" s="282" t="str">
        <f ca="1">IF($B472="","",'k rozhodnutí detailní'!M473)</f>
        <v/>
      </c>
      <c r="M472" s="283" t="str">
        <f ca="1">IF(B472="","",'k rozhodnutí detailní'!N472)</f>
        <v/>
      </c>
      <c r="N472" s="284" t="str">
        <f ca="1">IF($B472="","",OFFSET(Zdroj!Z$16,'k rozhodnutí'!$A471,0))</f>
        <v/>
      </c>
    </row>
    <row r="473" spans="1:14" x14ac:dyDescent="0.25">
      <c r="A473" s="130"/>
      <c r="B473" s="288"/>
      <c r="C473" s="51" t="str">
        <f ca="1">IF($B472="","",IF(Zdroj!$AQ$9="ano",CONCATENATE("Okres:","
",OFFSET(Zdroj!BP$16,'k rozhodnutí'!$A471,0),"
","Právní forma","
",OFFSET(Zdroj!H$16,'k rozhodnutí'!$A471,0),"
",IF(OFFSET(Zdroj!I$16,'k rozhodnutí'!$A471,0)="","","IČO: "),OFFSET(Zdroj!I$16,'k rozhodnutí'!$A471,0),"
","B.Ú. ",IF(OFFSET(Zdroj!J$16,'k rozhodnutí'!$A471,0)="","","Anonymizováno")),CONCATENATE("Okres:","
",OFFSET(Zdroj!BP$16,'k rozhodnutí'!$A471,0),"
","Právní forma","
",OFFSET(Zdroj!H$16,'k rozhodnutí'!$A471,0),"
",IF(OFFSET(Zdroj!I$16,'k rozhodnutí'!$A471,0)="","","IČO: "),OFFSET(Zdroj!I$16,'k rozhodnutí'!$A471,0),"
","B.Ú. ",OFFSET(Zdroj!J$16,'k rozhodnutí'!$A471,0))))</f>
        <v/>
      </c>
      <c r="D473" s="4" t="str">
        <f ca="1">IF($B472="","",OFFSET(Zdroj!O$16,'k rozhodnutí'!$A471,0))</f>
        <v/>
      </c>
      <c r="E473" s="289"/>
      <c r="F473" s="187"/>
      <c r="G473" s="291"/>
      <c r="H473" s="290"/>
      <c r="I473" s="284"/>
      <c r="J473" s="284"/>
      <c r="K473" s="284"/>
      <c r="L473" s="282"/>
      <c r="M473" s="283"/>
      <c r="N473" s="284"/>
    </row>
    <row r="474" spans="1:14" x14ac:dyDescent="0.25">
      <c r="A474" s="130">
        <f>ROW()/3-1</f>
        <v>157</v>
      </c>
      <c r="B474" s="288"/>
      <c r="C474" s="52" t="str">
        <f ca="1">IF($B472="","",IF(Zdroj!$AQ$9="ano",IF(OFFSET(Zdroj!M$16,'k rozhodnutí'!$A471,0)="","","Anonymizováno"),IF(OFFSET(Zdroj!M$16,'k rozhodnutí'!$A471,0)="","",OFFSET(Zdroj!M$16,'k rozhodnutí'!$A471,0))))</f>
        <v/>
      </c>
      <c r="D474" s="4" t="str">
        <f ca="1">IF($B472="","",CONCATENATE("Dotace bude použita na:","
",OFFSET(Zdroj!P$16,'k rozhodnutí'!$A471,0)))</f>
        <v/>
      </c>
      <c r="E474" s="289"/>
      <c r="F474" s="186" t="str">
        <f ca="1">IF($B472="","",OFFSET(Zdroj!V$16,'k rozhodnutí'!$A471,0))</f>
        <v/>
      </c>
      <c r="G474" s="88" t="str">
        <f ca="1">IF($B472="","",OFFSET(Zdroj!BM$16,'k rozhodnutí'!$A471,0))</f>
        <v/>
      </c>
      <c r="H474" s="290"/>
      <c r="I474" s="284"/>
      <c r="J474" s="284"/>
      <c r="K474" s="284"/>
      <c r="L474" s="282"/>
      <c r="M474" s="283"/>
      <c r="N474" s="284"/>
    </row>
    <row r="475" spans="1:14" x14ac:dyDescent="0.25">
      <c r="A475" s="130"/>
      <c r="B475" s="288" t="str">
        <f ca="1">IF(OFFSET(Zdroj!$B$16,A474,0)&gt;0,OFFSET(Zdroj!$B$16,A474,0)+0,"")</f>
        <v/>
      </c>
      <c r="C475" s="51" t="str">
        <f ca="1">IF($B475="","",IF(Zdroj!$AQ$9="ano",CONCATENATE(OFFSET(Zdroj!C$16,'k rozhodnutí'!$A474,0),"
","Anonymizováno","
",OFFSET(Zdroj!E$16,'k rozhodnutí'!$A474,0),"
",OFFSET(Zdroj!F$16,'k rozhodnutí'!$A474,0)),CONCATENATE(OFFSET(Zdroj!C$16,'k rozhodnutí'!$A474,0),"
",OFFSET(Zdroj!D$16,'k rozhodnutí'!$A474,0),"
",OFFSET(Zdroj!E$16,'k rozhodnutí'!$A474,0),"
",OFFSET(Zdroj!F$16,'k rozhodnutí'!$A474,0))))</f>
        <v/>
      </c>
      <c r="D475" s="23" t="str">
        <f ca="1">IF($B475="","",OFFSET(Zdroj!N$16,'k rozhodnutí'!$A474,0))</f>
        <v/>
      </c>
      <c r="E475" s="289" t="str">
        <f ca="1">IF($B475="","",OFFSET(Zdroj!T$16,'k rozhodnutí'!$A474,0))</f>
        <v/>
      </c>
      <c r="F475" s="186" t="str">
        <f ca="1">IF($B475="","",OFFSET(Zdroj!U$16,'k rozhodnutí'!$A474,0))</f>
        <v/>
      </c>
      <c r="G475" s="291" t="str">
        <f ca="1">IF($B475="","",OFFSET(Zdroj!W$16,'k rozhodnutí'!$A474,0))</f>
        <v/>
      </c>
      <c r="H475" s="290" t="str">
        <f ca="1">IF($B475="","",OFFSET(Zdroj!Y$16,'k rozhodnutí'!$A474,0))</f>
        <v/>
      </c>
      <c r="I475" s="284" t="str">
        <f ca="1">IF($B475="","",OFFSET(Zdroj!BG$16,'k rozhodnutí'!$A474,0))</f>
        <v/>
      </c>
      <c r="J475" s="284" t="str" cm="1">
        <f t="array" aca="1" ref="J475" ca="1">IF($B475="","",SUM('k rozhodnutí detailní'!J475:J477+'k rozhodnutí detailní'!K475:K477))</f>
        <v/>
      </c>
      <c r="K475" s="284" t="str">
        <f ca="1">IF($B475="","",'k rozhodnutí detailní'!L476)</f>
        <v/>
      </c>
      <c r="L475" s="282" t="str">
        <f ca="1">IF($B475="","",'k rozhodnutí detailní'!M476)</f>
        <v/>
      </c>
      <c r="M475" s="283" t="str">
        <f ca="1">IF(B475="","",'k rozhodnutí detailní'!N475)</f>
        <v/>
      </c>
      <c r="N475" s="284" t="str">
        <f ca="1">IF($B475="","",OFFSET(Zdroj!Z$16,'k rozhodnutí'!$A474,0))</f>
        <v/>
      </c>
    </row>
    <row r="476" spans="1:14" x14ac:dyDescent="0.25">
      <c r="A476" s="130"/>
      <c r="B476" s="288"/>
      <c r="C476" s="51" t="str">
        <f ca="1">IF($B475="","",IF(Zdroj!$AQ$9="ano",CONCATENATE("Okres:","
",OFFSET(Zdroj!BP$16,'k rozhodnutí'!$A474,0),"
","Právní forma","
",OFFSET(Zdroj!H$16,'k rozhodnutí'!$A474,0),"
",IF(OFFSET(Zdroj!I$16,'k rozhodnutí'!$A474,0)="","","IČO: "),OFFSET(Zdroj!I$16,'k rozhodnutí'!$A474,0),"
","B.Ú. ",IF(OFFSET(Zdroj!J$16,'k rozhodnutí'!$A474,0)="","","Anonymizováno")),CONCATENATE("Okres:","
",OFFSET(Zdroj!BP$16,'k rozhodnutí'!$A474,0),"
","Právní forma","
",OFFSET(Zdroj!H$16,'k rozhodnutí'!$A474,0),"
",IF(OFFSET(Zdroj!I$16,'k rozhodnutí'!$A474,0)="","","IČO: "),OFFSET(Zdroj!I$16,'k rozhodnutí'!$A474,0),"
","B.Ú. ",OFFSET(Zdroj!J$16,'k rozhodnutí'!$A474,0))))</f>
        <v/>
      </c>
      <c r="D476" s="4" t="str">
        <f ca="1">IF($B475="","",OFFSET(Zdroj!O$16,'k rozhodnutí'!$A474,0))</f>
        <v/>
      </c>
      <c r="E476" s="289"/>
      <c r="F476" s="187"/>
      <c r="G476" s="291"/>
      <c r="H476" s="290"/>
      <c r="I476" s="284"/>
      <c r="J476" s="284"/>
      <c r="K476" s="284"/>
      <c r="L476" s="282"/>
      <c r="M476" s="283"/>
      <c r="N476" s="284"/>
    </row>
    <row r="477" spans="1:14" x14ac:dyDescent="0.25">
      <c r="A477" s="130">
        <f>ROW()/3-1</f>
        <v>158</v>
      </c>
      <c r="B477" s="288"/>
      <c r="C477" s="52" t="str">
        <f ca="1">IF($B475="","",IF(Zdroj!$AQ$9="ano",IF(OFFSET(Zdroj!M$16,'k rozhodnutí'!$A474,0)="","","Anonymizováno"),IF(OFFSET(Zdroj!M$16,'k rozhodnutí'!$A474,0)="","",OFFSET(Zdroj!M$16,'k rozhodnutí'!$A474,0))))</f>
        <v/>
      </c>
      <c r="D477" s="4" t="str">
        <f ca="1">IF($B475="","",CONCATENATE("Dotace bude použita na:","
",OFFSET(Zdroj!P$16,'k rozhodnutí'!$A474,0)))</f>
        <v/>
      </c>
      <c r="E477" s="289"/>
      <c r="F477" s="186" t="str">
        <f ca="1">IF($B475="","",OFFSET(Zdroj!V$16,'k rozhodnutí'!$A474,0))</f>
        <v/>
      </c>
      <c r="G477" s="88" t="str">
        <f ca="1">IF($B475="","",OFFSET(Zdroj!BM$16,'k rozhodnutí'!$A474,0))</f>
        <v/>
      </c>
      <c r="H477" s="290"/>
      <c r="I477" s="284"/>
      <c r="J477" s="284"/>
      <c r="K477" s="284"/>
      <c r="L477" s="282"/>
      <c r="M477" s="283"/>
      <c r="N477" s="284"/>
    </row>
    <row r="478" spans="1:14" x14ac:dyDescent="0.25">
      <c r="A478" s="130"/>
      <c r="B478" s="288" t="str">
        <f ca="1">IF(OFFSET(Zdroj!$B$16,A477,0)&gt;0,OFFSET(Zdroj!$B$16,A477,0)+0,"")</f>
        <v/>
      </c>
      <c r="C478" s="51" t="str">
        <f ca="1">IF($B478="","",IF(Zdroj!$AQ$9="ano",CONCATENATE(OFFSET(Zdroj!C$16,'k rozhodnutí'!$A477,0),"
","Anonymizováno","
",OFFSET(Zdroj!E$16,'k rozhodnutí'!$A477,0),"
",OFFSET(Zdroj!F$16,'k rozhodnutí'!$A477,0)),CONCATENATE(OFFSET(Zdroj!C$16,'k rozhodnutí'!$A477,0),"
",OFFSET(Zdroj!D$16,'k rozhodnutí'!$A477,0),"
",OFFSET(Zdroj!E$16,'k rozhodnutí'!$A477,0),"
",OFFSET(Zdroj!F$16,'k rozhodnutí'!$A477,0))))</f>
        <v/>
      </c>
      <c r="D478" s="23" t="str">
        <f ca="1">IF($B478="","",OFFSET(Zdroj!N$16,'k rozhodnutí'!$A477,0))</f>
        <v/>
      </c>
      <c r="E478" s="289" t="str">
        <f ca="1">IF($B478="","",OFFSET(Zdroj!T$16,'k rozhodnutí'!$A477,0))</f>
        <v/>
      </c>
      <c r="F478" s="186" t="str">
        <f ca="1">IF($B478="","",OFFSET(Zdroj!U$16,'k rozhodnutí'!$A477,0))</f>
        <v/>
      </c>
      <c r="G478" s="291" t="str">
        <f ca="1">IF($B478="","",OFFSET(Zdroj!W$16,'k rozhodnutí'!$A477,0))</f>
        <v/>
      </c>
      <c r="H478" s="290" t="str">
        <f ca="1">IF($B478="","",OFFSET(Zdroj!Y$16,'k rozhodnutí'!$A477,0))</f>
        <v/>
      </c>
      <c r="I478" s="284" t="str">
        <f ca="1">IF($B478="","",OFFSET(Zdroj!BG$16,'k rozhodnutí'!$A477,0))</f>
        <v/>
      </c>
      <c r="J478" s="284" t="str" cm="1">
        <f t="array" aca="1" ref="J478" ca="1">IF($B478="","",SUM('k rozhodnutí detailní'!J478:J480+'k rozhodnutí detailní'!K478:K480))</f>
        <v/>
      </c>
      <c r="K478" s="284" t="str">
        <f ca="1">IF($B478="","",'k rozhodnutí detailní'!L479)</f>
        <v/>
      </c>
      <c r="L478" s="282" t="str">
        <f ca="1">IF($B478="","",'k rozhodnutí detailní'!M479)</f>
        <v/>
      </c>
      <c r="M478" s="283" t="str">
        <f ca="1">IF(B478="","",'k rozhodnutí detailní'!N478)</f>
        <v/>
      </c>
      <c r="N478" s="284" t="str">
        <f ca="1">IF($B478="","",OFFSET(Zdroj!Z$16,'k rozhodnutí'!$A477,0))</f>
        <v/>
      </c>
    </row>
    <row r="479" spans="1:14" x14ac:dyDescent="0.25">
      <c r="A479" s="130"/>
      <c r="B479" s="288"/>
      <c r="C479" s="51" t="str">
        <f ca="1">IF($B478="","",IF(Zdroj!$AQ$9="ano",CONCATENATE("Okres:","
",OFFSET(Zdroj!BP$16,'k rozhodnutí'!$A477,0),"
","Právní forma","
",OFFSET(Zdroj!H$16,'k rozhodnutí'!$A477,0),"
",IF(OFFSET(Zdroj!I$16,'k rozhodnutí'!$A477,0)="","","IČO: "),OFFSET(Zdroj!I$16,'k rozhodnutí'!$A477,0),"
","B.Ú. ",IF(OFFSET(Zdroj!J$16,'k rozhodnutí'!$A477,0)="","","Anonymizováno")),CONCATENATE("Okres:","
",OFFSET(Zdroj!BP$16,'k rozhodnutí'!$A477,0),"
","Právní forma","
",OFFSET(Zdroj!H$16,'k rozhodnutí'!$A477,0),"
",IF(OFFSET(Zdroj!I$16,'k rozhodnutí'!$A477,0)="","","IČO: "),OFFSET(Zdroj!I$16,'k rozhodnutí'!$A477,0),"
","B.Ú. ",OFFSET(Zdroj!J$16,'k rozhodnutí'!$A477,0))))</f>
        <v/>
      </c>
      <c r="D479" s="4" t="str">
        <f ca="1">IF($B478="","",OFFSET(Zdroj!O$16,'k rozhodnutí'!$A477,0))</f>
        <v/>
      </c>
      <c r="E479" s="289"/>
      <c r="F479" s="187"/>
      <c r="G479" s="291"/>
      <c r="H479" s="290"/>
      <c r="I479" s="284"/>
      <c r="J479" s="284"/>
      <c r="K479" s="284"/>
      <c r="L479" s="282"/>
      <c r="M479" s="283"/>
      <c r="N479" s="284"/>
    </row>
    <row r="480" spans="1:14" x14ac:dyDescent="0.25">
      <c r="A480" s="130">
        <f>ROW()/3-1</f>
        <v>159</v>
      </c>
      <c r="B480" s="288"/>
      <c r="C480" s="52" t="str">
        <f ca="1">IF($B478="","",IF(Zdroj!$AQ$9="ano",IF(OFFSET(Zdroj!M$16,'k rozhodnutí'!$A477,0)="","","Anonymizováno"),IF(OFFSET(Zdroj!M$16,'k rozhodnutí'!$A477,0)="","",OFFSET(Zdroj!M$16,'k rozhodnutí'!$A477,0))))</f>
        <v/>
      </c>
      <c r="D480" s="4" t="str">
        <f ca="1">IF($B478="","",CONCATENATE("Dotace bude použita na:","
",OFFSET(Zdroj!P$16,'k rozhodnutí'!$A477,0)))</f>
        <v/>
      </c>
      <c r="E480" s="289"/>
      <c r="F480" s="186" t="str">
        <f ca="1">IF($B478="","",OFFSET(Zdroj!V$16,'k rozhodnutí'!$A477,0))</f>
        <v/>
      </c>
      <c r="G480" s="88" t="str">
        <f ca="1">IF($B478="","",OFFSET(Zdroj!BM$16,'k rozhodnutí'!$A477,0))</f>
        <v/>
      </c>
      <c r="H480" s="290"/>
      <c r="I480" s="284"/>
      <c r="J480" s="284"/>
      <c r="K480" s="284"/>
      <c r="L480" s="282"/>
      <c r="M480" s="283"/>
      <c r="N480" s="284"/>
    </row>
    <row r="481" spans="1:14" x14ac:dyDescent="0.25">
      <c r="A481" s="130"/>
      <c r="B481" s="288" t="str">
        <f ca="1">IF(OFFSET(Zdroj!$B$16,A480,0)&gt;0,OFFSET(Zdroj!$B$16,A480,0)+0,"")</f>
        <v/>
      </c>
      <c r="C481" s="51" t="str">
        <f ca="1">IF($B481="","",IF(Zdroj!$AQ$9="ano",CONCATENATE(OFFSET(Zdroj!C$16,'k rozhodnutí'!$A480,0),"
","Anonymizováno","
",OFFSET(Zdroj!E$16,'k rozhodnutí'!$A480,0),"
",OFFSET(Zdroj!F$16,'k rozhodnutí'!$A480,0)),CONCATENATE(OFFSET(Zdroj!C$16,'k rozhodnutí'!$A480,0),"
",OFFSET(Zdroj!D$16,'k rozhodnutí'!$A480,0),"
",OFFSET(Zdroj!E$16,'k rozhodnutí'!$A480,0),"
",OFFSET(Zdroj!F$16,'k rozhodnutí'!$A480,0))))</f>
        <v/>
      </c>
      <c r="D481" s="23" t="str">
        <f ca="1">IF($B481="","",OFFSET(Zdroj!N$16,'k rozhodnutí'!$A480,0))</f>
        <v/>
      </c>
      <c r="E481" s="289" t="str">
        <f ca="1">IF($B481="","",OFFSET(Zdroj!T$16,'k rozhodnutí'!$A480,0))</f>
        <v/>
      </c>
      <c r="F481" s="186" t="str">
        <f ca="1">IF($B481="","",OFFSET(Zdroj!U$16,'k rozhodnutí'!$A480,0))</f>
        <v/>
      </c>
      <c r="G481" s="291" t="str">
        <f ca="1">IF($B481="","",OFFSET(Zdroj!W$16,'k rozhodnutí'!$A480,0))</f>
        <v/>
      </c>
      <c r="H481" s="290" t="str">
        <f ca="1">IF($B481="","",OFFSET(Zdroj!Y$16,'k rozhodnutí'!$A480,0))</f>
        <v/>
      </c>
      <c r="I481" s="284" t="str">
        <f ca="1">IF($B481="","",OFFSET(Zdroj!BG$16,'k rozhodnutí'!$A480,0))</f>
        <v/>
      </c>
      <c r="J481" s="284" t="str" cm="1">
        <f t="array" aca="1" ref="J481" ca="1">IF($B481="","",SUM('k rozhodnutí detailní'!J481:J483+'k rozhodnutí detailní'!K481:K483))</f>
        <v/>
      </c>
      <c r="K481" s="284" t="str">
        <f ca="1">IF($B481="","",'k rozhodnutí detailní'!L482)</f>
        <v/>
      </c>
      <c r="L481" s="282" t="str">
        <f ca="1">IF($B481="","",'k rozhodnutí detailní'!M482)</f>
        <v/>
      </c>
      <c r="M481" s="283" t="str">
        <f ca="1">IF(B481="","",'k rozhodnutí detailní'!N481)</f>
        <v/>
      </c>
      <c r="N481" s="284" t="str">
        <f ca="1">IF($B481="","",OFFSET(Zdroj!Z$16,'k rozhodnutí'!$A480,0))</f>
        <v/>
      </c>
    </row>
    <row r="482" spans="1:14" x14ac:dyDescent="0.25">
      <c r="A482" s="130"/>
      <c r="B482" s="288"/>
      <c r="C482" s="51" t="str">
        <f ca="1">IF($B481="","",IF(Zdroj!$AQ$9="ano",CONCATENATE("Okres:","
",OFFSET(Zdroj!BP$16,'k rozhodnutí'!$A480,0),"
","Právní forma","
",OFFSET(Zdroj!H$16,'k rozhodnutí'!$A480,0),"
",IF(OFFSET(Zdroj!I$16,'k rozhodnutí'!$A480,0)="","","IČO: "),OFFSET(Zdroj!I$16,'k rozhodnutí'!$A480,0),"
","B.Ú. ",IF(OFFSET(Zdroj!J$16,'k rozhodnutí'!$A480,0)="","","Anonymizováno")),CONCATENATE("Okres:","
",OFFSET(Zdroj!BP$16,'k rozhodnutí'!$A480,0),"
","Právní forma","
",OFFSET(Zdroj!H$16,'k rozhodnutí'!$A480,0),"
",IF(OFFSET(Zdroj!I$16,'k rozhodnutí'!$A480,0)="","","IČO: "),OFFSET(Zdroj!I$16,'k rozhodnutí'!$A480,0),"
","B.Ú. ",OFFSET(Zdroj!J$16,'k rozhodnutí'!$A480,0))))</f>
        <v/>
      </c>
      <c r="D482" s="4" t="str">
        <f ca="1">IF($B481="","",OFFSET(Zdroj!O$16,'k rozhodnutí'!$A480,0))</f>
        <v/>
      </c>
      <c r="E482" s="289"/>
      <c r="F482" s="187"/>
      <c r="G482" s="291"/>
      <c r="H482" s="290"/>
      <c r="I482" s="284"/>
      <c r="J482" s="284"/>
      <c r="K482" s="284"/>
      <c r="L482" s="282"/>
      <c r="M482" s="283"/>
      <c r="N482" s="284"/>
    </row>
    <row r="483" spans="1:14" x14ac:dyDescent="0.25">
      <c r="A483" s="130">
        <f>ROW()/3-1</f>
        <v>160</v>
      </c>
      <c r="B483" s="288"/>
      <c r="C483" s="52" t="str">
        <f ca="1">IF($B481="","",IF(Zdroj!$AQ$9="ano",IF(OFFSET(Zdroj!M$16,'k rozhodnutí'!$A480,0)="","","Anonymizováno"),IF(OFFSET(Zdroj!M$16,'k rozhodnutí'!$A480,0)="","",OFFSET(Zdroj!M$16,'k rozhodnutí'!$A480,0))))</f>
        <v/>
      </c>
      <c r="D483" s="4" t="str">
        <f ca="1">IF($B481="","",CONCATENATE("Dotace bude použita na:","
",OFFSET(Zdroj!P$16,'k rozhodnutí'!$A480,0)))</f>
        <v/>
      </c>
      <c r="E483" s="289"/>
      <c r="F483" s="186" t="str">
        <f ca="1">IF($B481="","",OFFSET(Zdroj!V$16,'k rozhodnutí'!$A480,0))</f>
        <v/>
      </c>
      <c r="G483" s="88" t="str">
        <f ca="1">IF($B481="","",OFFSET(Zdroj!BM$16,'k rozhodnutí'!$A480,0))</f>
        <v/>
      </c>
      <c r="H483" s="290"/>
      <c r="I483" s="284"/>
      <c r="J483" s="284"/>
      <c r="K483" s="284"/>
      <c r="L483" s="282"/>
      <c r="M483" s="283"/>
      <c r="N483" s="284"/>
    </row>
    <row r="484" spans="1:14" x14ac:dyDescent="0.25">
      <c r="A484" s="130"/>
      <c r="B484" s="288" t="str">
        <f ca="1">IF(OFFSET(Zdroj!$B$16,A483,0)&gt;0,OFFSET(Zdroj!$B$16,A483,0)+0,"")</f>
        <v/>
      </c>
      <c r="C484" s="51" t="str">
        <f ca="1">IF($B484="","",IF(Zdroj!$AQ$9="ano",CONCATENATE(OFFSET(Zdroj!C$16,'k rozhodnutí'!$A483,0),"
","Anonymizováno","
",OFFSET(Zdroj!E$16,'k rozhodnutí'!$A483,0),"
",OFFSET(Zdroj!F$16,'k rozhodnutí'!$A483,0)),CONCATENATE(OFFSET(Zdroj!C$16,'k rozhodnutí'!$A483,0),"
",OFFSET(Zdroj!D$16,'k rozhodnutí'!$A483,0),"
",OFFSET(Zdroj!E$16,'k rozhodnutí'!$A483,0),"
",OFFSET(Zdroj!F$16,'k rozhodnutí'!$A483,0))))</f>
        <v/>
      </c>
      <c r="D484" s="23" t="str">
        <f ca="1">IF($B484="","",OFFSET(Zdroj!N$16,'k rozhodnutí'!$A483,0))</f>
        <v/>
      </c>
      <c r="E484" s="289" t="str">
        <f ca="1">IF($B484="","",OFFSET(Zdroj!T$16,'k rozhodnutí'!$A483,0))</f>
        <v/>
      </c>
      <c r="F484" s="186" t="str">
        <f ca="1">IF($B484="","",OFFSET(Zdroj!U$16,'k rozhodnutí'!$A483,0))</f>
        <v/>
      </c>
      <c r="G484" s="291" t="str">
        <f ca="1">IF($B484="","",OFFSET(Zdroj!W$16,'k rozhodnutí'!$A483,0))</f>
        <v/>
      </c>
      <c r="H484" s="290" t="str">
        <f ca="1">IF($B484="","",OFFSET(Zdroj!Y$16,'k rozhodnutí'!$A483,0))</f>
        <v/>
      </c>
      <c r="I484" s="284" t="str">
        <f ca="1">IF($B484="","",OFFSET(Zdroj!BG$16,'k rozhodnutí'!$A483,0))</f>
        <v/>
      </c>
      <c r="J484" s="284" t="str" cm="1">
        <f t="array" aca="1" ref="J484" ca="1">IF($B484="","",SUM('k rozhodnutí detailní'!J484:J486+'k rozhodnutí detailní'!K484:K486))</f>
        <v/>
      </c>
      <c r="K484" s="284" t="str">
        <f ca="1">IF($B484="","",'k rozhodnutí detailní'!L485)</f>
        <v/>
      </c>
      <c r="L484" s="282" t="str">
        <f ca="1">IF($B484="","",'k rozhodnutí detailní'!M485)</f>
        <v/>
      </c>
      <c r="M484" s="283" t="str">
        <f ca="1">IF(B484="","",'k rozhodnutí detailní'!N484)</f>
        <v/>
      </c>
      <c r="N484" s="284" t="str">
        <f ca="1">IF($B484="","",OFFSET(Zdroj!Z$16,'k rozhodnutí'!$A483,0))</f>
        <v/>
      </c>
    </row>
    <row r="485" spans="1:14" x14ac:dyDescent="0.25">
      <c r="A485" s="130"/>
      <c r="B485" s="288"/>
      <c r="C485" s="51" t="str">
        <f ca="1">IF($B484="","",IF(Zdroj!$AQ$9="ano",CONCATENATE("Okres:","
",OFFSET(Zdroj!BP$16,'k rozhodnutí'!$A483,0),"
","Právní forma","
",OFFSET(Zdroj!H$16,'k rozhodnutí'!$A483,0),"
",IF(OFFSET(Zdroj!I$16,'k rozhodnutí'!$A483,0)="","","IČO: "),OFFSET(Zdroj!I$16,'k rozhodnutí'!$A483,0),"
","B.Ú. ",IF(OFFSET(Zdroj!J$16,'k rozhodnutí'!$A483,0)="","","Anonymizováno")),CONCATENATE("Okres:","
",OFFSET(Zdroj!BP$16,'k rozhodnutí'!$A483,0),"
","Právní forma","
",OFFSET(Zdroj!H$16,'k rozhodnutí'!$A483,0),"
",IF(OFFSET(Zdroj!I$16,'k rozhodnutí'!$A483,0)="","","IČO: "),OFFSET(Zdroj!I$16,'k rozhodnutí'!$A483,0),"
","B.Ú. ",OFFSET(Zdroj!J$16,'k rozhodnutí'!$A483,0))))</f>
        <v/>
      </c>
      <c r="D485" s="4" t="str">
        <f ca="1">IF($B484="","",OFFSET(Zdroj!O$16,'k rozhodnutí'!$A483,0))</f>
        <v/>
      </c>
      <c r="E485" s="289"/>
      <c r="F485" s="187"/>
      <c r="G485" s="291"/>
      <c r="H485" s="290"/>
      <c r="I485" s="284"/>
      <c r="J485" s="284"/>
      <c r="K485" s="284"/>
      <c r="L485" s="282"/>
      <c r="M485" s="283"/>
      <c r="N485" s="284"/>
    </row>
    <row r="486" spans="1:14" x14ac:dyDescent="0.25">
      <c r="A486" s="130">
        <f>ROW()/3-1</f>
        <v>161</v>
      </c>
      <c r="B486" s="288"/>
      <c r="C486" s="52" t="str">
        <f ca="1">IF($B484="","",IF(Zdroj!$AQ$9="ano",IF(OFFSET(Zdroj!M$16,'k rozhodnutí'!$A483,0)="","","Anonymizováno"),IF(OFFSET(Zdroj!M$16,'k rozhodnutí'!$A483,0)="","",OFFSET(Zdroj!M$16,'k rozhodnutí'!$A483,0))))</f>
        <v/>
      </c>
      <c r="D486" s="4" t="str">
        <f ca="1">IF($B484="","",CONCATENATE("Dotace bude použita na:","
",OFFSET(Zdroj!P$16,'k rozhodnutí'!$A483,0)))</f>
        <v/>
      </c>
      <c r="E486" s="289"/>
      <c r="F486" s="186" t="str">
        <f ca="1">IF($B484="","",OFFSET(Zdroj!V$16,'k rozhodnutí'!$A483,0))</f>
        <v/>
      </c>
      <c r="G486" s="88" t="str">
        <f ca="1">IF($B484="","",OFFSET(Zdroj!BM$16,'k rozhodnutí'!$A483,0))</f>
        <v/>
      </c>
      <c r="H486" s="290"/>
      <c r="I486" s="284"/>
      <c r="J486" s="284"/>
      <c r="K486" s="284"/>
      <c r="L486" s="282"/>
      <c r="M486" s="283"/>
      <c r="N486" s="284"/>
    </row>
    <row r="487" spans="1:14" x14ac:dyDescent="0.25">
      <c r="A487" s="130"/>
      <c r="B487" s="288" t="str">
        <f ca="1">IF(OFFSET(Zdroj!$B$16,A486,0)&gt;0,OFFSET(Zdroj!$B$16,A486,0)+0,"")</f>
        <v/>
      </c>
      <c r="C487" s="51" t="str">
        <f ca="1">IF($B487="","",IF(Zdroj!$AQ$9="ano",CONCATENATE(OFFSET(Zdroj!C$16,'k rozhodnutí'!$A486,0),"
","Anonymizováno","
",OFFSET(Zdroj!E$16,'k rozhodnutí'!$A486,0),"
",OFFSET(Zdroj!F$16,'k rozhodnutí'!$A486,0)),CONCATENATE(OFFSET(Zdroj!C$16,'k rozhodnutí'!$A486,0),"
",OFFSET(Zdroj!D$16,'k rozhodnutí'!$A486,0),"
",OFFSET(Zdroj!E$16,'k rozhodnutí'!$A486,0),"
",OFFSET(Zdroj!F$16,'k rozhodnutí'!$A486,0))))</f>
        <v/>
      </c>
      <c r="D487" s="23" t="str">
        <f ca="1">IF($B487="","",OFFSET(Zdroj!N$16,'k rozhodnutí'!$A486,0))</f>
        <v/>
      </c>
      <c r="E487" s="289" t="str">
        <f ca="1">IF($B487="","",OFFSET(Zdroj!T$16,'k rozhodnutí'!$A486,0))</f>
        <v/>
      </c>
      <c r="F487" s="186" t="str">
        <f ca="1">IF($B487="","",OFFSET(Zdroj!U$16,'k rozhodnutí'!$A486,0))</f>
        <v/>
      </c>
      <c r="G487" s="291" t="str">
        <f ca="1">IF($B487="","",OFFSET(Zdroj!W$16,'k rozhodnutí'!$A486,0))</f>
        <v/>
      </c>
      <c r="H487" s="290" t="str">
        <f ca="1">IF($B487="","",OFFSET(Zdroj!Y$16,'k rozhodnutí'!$A486,0))</f>
        <v/>
      </c>
      <c r="I487" s="284" t="str">
        <f ca="1">IF($B487="","",OFFSET(Zdroj!BG$16,'k rozhodnutí'!$A486,0))</f>
        <v/>
      </c>
      <c r="J487" s="284" t="str" cm="1">
        <f t="array" aca="1" ref="J487" ca="1">IF($B487="","",SUM('k rozhodnutí detailní'!J487:J489+'k rozhodnutí detailní'!K487:K489))</f>
        <v/>
      </c>
      <c r="K487" s="284" t="str">
        <f ca="1">IF($B487="","",'k rozhodnutí detailní'!L488)</f>
        <v/>
      </c>
      <c r="L487" s="282" t="str">
        <f ca="1">IF($B487="","",'k rozhodnutí detailní'!M488)</f>
        <v/>
      </c>
      <c r="M487" s="283" t="str">
        <f ca="1">IF(B487="","",'k rozhodnutí detailní'!N487)</f>
        <v/>
      </c>
      <c r="N487" s="284" t="str">
        <f ca="1">IF($B487="","",OFFSET(Zdroj!Z$16,'k rozhodnutí'!$A486,0))</f>
        <v/>
      </c>
    </row>
    <row r="488" spans="1:14" x14ac:dyDescent="0.25">
      <c r="A488" s="130"/>
      <c r="B488" s="288"/>
      <c r="C488" s="51" t="str">
        <f ca="1">IF($B487="","",IF(Zdroj!$AQ$9="ano",CONCATENATE("Okres:","
",OFFSET(Zdroj!BP$16,'k rozhodnutí'!$A486,0),"
","Právní forma","
",OFFSET(Zdroj!H$16,'k rozhodnutí'!$A486,0),"
",IF(OFFSET(Zdroj!I$16,'k rozhodnutí'!$A486,0)="","","IČO: "),OFFSET(Zdroj!I$16,'k rozhodnutí'!$A486,0),"
","B.Ú. ",IF(OFFSET(Zdroj!J$16,'k rozhodnutí'!$A486,0)="","","Anonymizováno")),CONCATENATE("Okres:","
",OFFSET(Zdroj!BP$16,'k rozhodnutí'!$A486,0),"
","Právní forma","
",OFFSET(Zdroj!H$16,'k rozhodnutí'!$A486,0),"
",IF(OFFSET(Zdroj!I$16,'k rozhodnutí'!$A486,0)="","","IČO: "),OFFSET(Zdroj!I$16,'k rozhodnutí'!$A486,0),"
","B.Ú. ",OFFSET(Zdroj!J$16,'k rozhodnutí'!$A486,0))))</f>
        <v/>
      </c>
      <c r="D488" s="4" t="str">
        <f ca="1">IF($B487="","",OFFSET(Zdroj!O$16,'k rozhodnutí'!$A486,0))</f>
        <v/>
      </c>
      <c r="E488" s="289"/>
      <c r="F488" s="187"/>
      <c r="G488" s="291"/>
      <c r="H488" s="290"/>
      <c r="I488" s="284"/>
      <c r="J488" s="284"/>
      <c r="K488" s="284"/>
      <c r="L488" s="282"/>
      <c r="M488" s="283"/>
      <c r="N488" s="284"/>
    </row>
    <row r="489" spans="1:14" x14ac:dyDescent="0.25">
      <c r="A489" s="130">
        <f>ROW()/3-1</f>
        <v>162</v>
      </c>
      <c r="B489" s="288"/>
      <c r="C489" s="52" t="str">
        <f ca="1">IF($B487="","",IF(Zdroj!$AQ$9="ano",IF(OFFSET(Zdroj!M$16,'k rozhodnutí'!$A486,0)="","","Anonymizováno"),IF(OFFSET(Zdroj!M$16,'k rozhodnutí'!$A486,0)="","",OFFSET(Zdroj!M$16,'k rozhodnutí'!$A486,0))))</f>
        <v/>
      </c>
      <c r="D489" s="4" t="str">
        <f ca="1">IF($B487="","",CONCATENATE("Dotace bude použita na:","
",OFFSET(Zdroj!P$16,'k rozhodnutí'!$A486,0)))</f>
        <v/>
      </c>
      <c r="E489" s="289"/>
      <c r="F489" s="186" t="str">
        <f ca="1">IF($B487="","",OFFSET(Zdroj!V$16,'k rozhodnutí'!$A486,0))</f>
        <v/>
      </c>
      <c r="G489" s="88" t="str">
        <f ca="1">IF($B487="","",OFFSET(Zdroj!BM$16,'k rozhodnutí'!$A486,0))</f>
        <v/>
      </c>
      <c r="H489" s="290"/>
      <c r="I489" s="284"/>
      <c r="J489" s="284"/>
      <c r="K489" s="284"/>
      <c r="L489" s="282"/>
      <c r="M489" s="283"/>
      <c r="N489" s="284"/>
    </row>
    <row r="490" spans="1:14" x14ac:dyDescent="0.25">
      <c r="A490" s="130"/>
      <c r="B490" s="288" t="str">
        <f ca="1">IF(OFFSET(Zdroj!$B$16,A489,0)&gt;0,OFFSET(Zdroj!$B$16,A489,0)+0,"")</f>
        <v/>
      </c>
      <c r="C490" s="51" t="str">
        <f ca="1">IF($B490="","",IF(Zdroj!$AQ$9="ano",CONCATENATE(OFFSET(Zdroj!C$16,'k rozhodnutí'!$A489,0),"
","Anonymizováno","
",OFFSET(Zdroj!E$16,'k rozhodnutí'!$A489,0),"
",OFFSET(Zdroj!F$16,'k rozhodnutí'!$A489,0)),CONCATENATE(OFFSET(Zdroj!C$16,'k rozhodnutí'!$A489,0),"
",OFFSET(Zdroj!D$16,'k rozhodnutí'!$A489,0),"
",OFFSET(Zdroj!E$16,'k rozhodnutí'!$A489,0),"
",OFFSET(Zdroj!F$16,'k rozhodnutí'!$A489,0))))</f>
        <v/>
      </c>
      <c r="D490" s="23" t="str">
        <f ca="1">IF($B490="","",OFFSET(Zdroj!N$16,'k rozhodnutí'!$A489,0))</f>
        <v/>
      </c>
      <c r="E490" s="289" t="str">
        <f ca="1">IF($B490="","",OFFSET(Zdroj!T$16,'k rozhodnutí'!$A489,0))</f>
        <v/>
      </c>
      <c r="F490" s="186" t="str">
        <f ca="1">IF($B490="","",OFFSET(Zdroj!U$16,'k rozhodnutí'!$A489,0))</f>
        <v/>
      </c>
      <c r="G490" s="291" t="str">
        <f ca="1">IF($B490="","",OFFSET(Zdroj!W$16,'k rozhodnutí'!$A489,0))</f>
        <v/>
      </c>
      <c r="H490" s="290" t="str">
        <f ca="1">IF($B490="","",OFFSET(Zdroj!Y$16,'k rozhodnutí'!$A489,0))</f>
        <v/>
      </c>
      <c r="I490" s="284" t="str">
        <f ca="1">IF($B490="","",OFFSET(Zdroj!BG$16,'k rozhodnutí'!$A489,0))</f>
        <v/>
      </c>
      <c r="J490" s="284" t="str" cm="1">
        <f t="array" aca="1" ref="J490" ca="1">IF($B490="","",SUM('k rozhodnutí detailní'!J490:J492+'k rozhodnutí detailní'!K490:K492))</f>
        <v/>
      </c>
      <c r="K490" s="284" t="str">
        <f ca="1">IF($B490="","",'k rozhodnutí detailní'!L491)</f>
        <v/>
      </c>
      <c r="L490" s="282" t="str">
        <f ca="1">IF($B490="","",'k rozhodnutí detailní'!M491)</f>
        <v/>
      </c>
      <c r="M490" s="283" t="str">
        <f ca="1">IF(B490="","",'k rozhodnutí detailní'!N490)</f>
        <v/>
      </c>
      <c r="N490" s="284" t="str">
        <f ca="1">IF($B490="","",OFFSET(Zdroj!Z$16,'k rozhodnutí'!$A489,0))</f>
        <v/>
      </c>
    </row>
    <row r="491" spans="1:14" x14ac:dyDescent="0.25">
      <c r="A491" s="130"/>
      <c r="B491" s="288"/>
      <c r="C491" s="51" t="str">
        <f ca="1">IF($B490="","",IF(Zdroj!$AQ$9="ano",CONCATENATE("Okres:","
",OFFSET(Zdroj!BP$16,'k rozhodnutí'!$A489,0),"
","Právní forma","
",OFFSET(Zdroj!H$16,'k rozhodnutí'!$A489,0),"
",IF(OFFSET(Zdroj!I$16,'k rozhodnutí'!$A489,0)="","","IČO: "),OFFSET(Zdroj!I$16,'k rozhodnutí'!$A489,0),"
","B.Ú. ",IF(OFFSET(Zdroj!J$16,'k rozhodnutí'!$A489,0)="","","Anonymizováno")),CONCATENATE("Okres:","
",OFFSET(Zdroj!BP$16,'k rozhodnutí'!$A489,0),"
","Právní forma","
",OFFSET(Zdroj!H$16,'k rozhodnutí'!$A489,0),"
",IF(OFFSET(Zdroj!I$16,'k rozhodnutí'!$A489,0)="","","IČO: "),OFFSET(Zdroj!I$16,'k rozhodnutí'!$A489,0),"
","B.Ú. ",OFFSET(Zdroj!J$16,'k rozhodnutí'!$A489,0))))</f>
        <v/>
      </c>
      <c r="D491" s="4" t="str">
        <f ca="1">IF($B490="","",OFFSET(Zdroj!O$16,'k rozhodnutí'!$A489,0))</f>
        <v/>
      </c>
      <c r="E491" s="289"/>
      <c r="F491" s="187"/>
      <c r="G491" s="291"/>
      <c r="H491" s="290"/>
      <c r="I491" s="284"/>
      <c r="J491" s="284"/>
      <c r="K491" s="284"/>
      <c r="L491" s="282"/>
      <c r="M491" s="283"/>
      <c r="N491" s="284"/>
    </row>
    <row r="492" spans="1:14" x14ac:dyDescent="0.25">
      <c r="A492" s="130">
        <f>ROW()/3-1</f>
        <v>163</v>
      </c>
      <c r="B492" s="288"/>
      <c r="C492" s="52" t="str">
        <f ca="1">IF($B490="","",IF(Zdroj!$AQ$9="ano",IF(OFFSET(Zdroj!M$16,'k rozhodnutí'!$A489,0)="","","Anonymizováno"),IF(OFFSET(Zdroj!M$16,'k rozhodnutí'!$A489,0)="","",OFFSET(Zdroj!M$16,'k rozhodnutí'!$A489,0))))</f>
        <v/>
      </c>
      <c r="D492" s="4" t="str">
        <f ca="1">IF($B490="","",CONCATENATE("Dotace bude použita na:","
",OFFSET(Zdroj!P$16,'k rozhodnutí'!$A489,0)))</f>
        <v/>
      </c>
      <c r="E492" s="289"/>
      <c r="F492" s="186" t="str">
        <f ca="1">IF($B490="","",OFFSET(Zdroj!V$16,'k rozhodnutí'!$A489,0))</f>
        <v/>
      </c>
      <c r="G492" s="88" t="str">
        <f ca="1">IF($B490="","",OFFSET(Zdroj!BM$16,'k rozhodnutí'!$A489,0))</f>
        <v/>
      </c>
      <c r="H492" s="290"/>
      <c r="I492" s="284"/>
      <c r="J492" s="284"/>
      <c r="K492" s="284"/>
      <c r="L492" s="282"/>
      <c r="M492" s="283"/>
      <c r="N492" s="284"/>
    </row>
    <row r="493" spans="1:14" x14ac:dyDescent="0.25">
      <c r="A493" s="130"/>
      <c r="B493" s="288" t="str">
        <f ca="1">IF(OFFSET(Zdroj!$B$16,A492,0)&gt;0,OFFSET(Zdroj!$B$16,A492,0)+0,"")</f>
        <v/>
      </c>
      <c r="C493" s="51" t="str">
        <f ca="1">IF($B493="","",IF(Zdroj!$AQ$9="ano",CONCATENATE(OFFSET(Zdroj!C$16,'k rozhodnutí'!$A492,0),"
","Anonymizováno","
",OFFSET(Zdroj!E$16,'k rozhodnutí'!$A492,0),"
",OFFSET(Zdroj!F$16,'k rozhodnutí'!$A492,0)),CONCATENATE(OFFSET(Zdroj!C$16,'k rozhodnutí'!$A492,0),"
",OFFSET(Zdroj!D$16,'k rozhodnutí'!$A492,0),"
",OFFSET(Zdroj!E$16,'k rozhodnutí'!$A492,0),"
",OFFSET(Zdroj!F$16,'k rozhodnutí'!$A492,0))))</f>
        <v/>
      </c>
      <c r="D493" s="23" t="str">
        <f ca="1">IF($B493="","",OFFSET(Zdroj!N$16,'k rozhodnutí'!$A492,0))</f>
        <v/>
      </c>
      <c r="E493" s="289" t="str">
        <f ca="1">IF($B493="","",OFFSET(Zdroj!T$16,'k rozhodnutí'!$A492,0))</f>
        <v/>
      </c>
      <c r="F493" s="186" t="str">
        <f ca="1">IF($B493="","",OFFSET(Zdroj!U$16,'k rozhodnutí'!$A492,0))</f>
        <v/>
      </c>
      <c r="G493" s="291" t="str">
        <f ca="1">IF($B493="","",OFFSET(Zdroj!W$16,'k rozhodnutí'!$A492,0))</f>
        <v/>
      </c>
      <c r="H493" s="290" t="str">
        <f ca="1">IF($B493="","",OFFSET(Zdroj!Y$16,'k rozhodnutí'!$A492,0))</f>
        <v/>
      </c>
      <c r="I493" s="284" t="str">
        <f ca="1">IF($B493="","",OFFSET(Zdroj!BG$16,'k rozhodnutí'!$A492,0))</f>
        <v/>
      </c>
      <c r="J493" s="284" t="str" cm="1">
        <f t="array" aca="1" ref="J493" ca="1">IF($B493="","",SUM('k rozhodnutí detailní'!J493:J495+'k rozhodnutí detailní'!K493:K495))</f>
        <v/>
      </c>
      <c r="K493" s="284" t="str">
        <f ca="1">IF($B493="","",'k rozhodnutí detailní'!L494)</f>
        <v/>
      </c>
      <c r="L493" s="282" t="str">
        <f ca="1">IF($B493="","",'k rozhodnutí detailní'!M494)</f>
        <v/>
      </c>
      <c r="M493" s="283" t="str">
        <f ca="1">IF(B493="","",'k rozhodnutí detailní'!N493)</f>
        <v/>
      </c>
      <c r="N493" s="284" t="str">
        <f ca="1">IF($B493="","",OFFSET(Zdroj!Z$16,'k rozhodnutí'!$A492,0))</f>
        <v/>
      </c>
    </row>
    <row r="494" spans="1:14" x14ac:dyDescent="0.25">
      <c r="A494" s="130"/>
      <c r="B494" s="288"/>
      <c r="C494" s="51" t="str">
        <f ca="1">IF($B493="","",IF(Zdroj!$AQ$9="ano",CONCATENATE("Okres:","
",OFFSET(Zdroj!BP$16,'k rozhodnutí'!$A492,0),"
","Právní forma","
",OFFSET(Zdroj!H$16,'k rozhodnutí'!$A492,0),"
",IF(OFFSET(Zdroj!I$16,'k rozhodnutí'!$A492,0)="","","IČO: "),OFFSET(Zdroj!I$16,'k rozhodnutí'!$A492,0),"
","B.Ú. ",IF(OFFSET(Zdroj!J$16,'k rozhodnutí'!$A492,0)="","","Anonymizováno")),CONCATENATE("Okres:","
",OFFSET(Zdroj!BP$16,'k rozhodnutí'!$A492,0),"
","Právní forma","
",OFFSET(Zdroj!H$16,'k rozhodnutí'!$A492,0),"
",IF(OFFSET(Zdroj!I$16,'k rozhodnutí'!$A492,0)="","","IČO: "),OFFSET(Zdroj!I$16,'k rozhodnutí'!$A492,0),"
","B.Ú. ",OFFSET(Zdroj!J$16,'k rozhodnutí'!$A492,0))))</f>
        <v/>
      </c>
      <c r="D494" s="4" t="str">
        <f ca="1">IF($B493="","",OFFSET(Zdroj!O$16,'k rozhodnutí'!$A492,0))</f>
        <v/>
      </c>
      <c r="E494" s="289"/>
      <c r="F494" s="187"/>
      <c r="G494" s="291"/>
      <c r="H494" s="290"/>
      <c r="I494" s="284"/>
      <c r="J494" s="284"/>
      <c r="K494" s="284"/>
      <c r="L494" s="282"/>
      <c r="M494" s="283"/>
      <c r="N494" s="284"/>
    </row>
    <row r="495" spans="1:14" x14ac:dyDescent="0.25">
      <c r="A495" s="130">
        <f>ROW()/3-1</f>
        <v>164</v>
      </c>
      <c r="B495" s="288"/>
      <c r="C495" s="52" t="str">
        <f ca="1">IF($B493="","",IF(Zdroj!$AQ$9="ano",IF(OFFSET(Zdroj!M$16,'k rozhodnutí'!$A492,0)="","","Anonymizováno"),IF(OFFSET(Zdroj!M$16,'k rozhodnutí'!$A492,0)="","",OFFSET(Zdroj!M$16,'k rozhodnutí'!$A492,0))))</f>
        <v/>
      </c>
      <c r="D495" s="4" t="str">
        <f ca="1">IF($B493="","",CONCATENATE("Dotace bude použita na:","
",OFFSET(Zdroj!P$16,'k rozhodnutí'!$A492,0)))</f>
        <v/>
      </c>
      <c r="E495" s="289"/>
      <c r="F495" s="186" t="str">
        <f ca="1">IF($B493="","",OFFSET(Zdroj!V$16,'k rozhodnutí'!$A492,0))</f>
        <v/>
      </c>
      <c r="G495" s="88" t="str">
        <f ca="1">IF($B493="","",OFFSET(Zdroj!BM$16,'k rozhodnutí'!$A492,0))</f>
        <v/>
      </c>
      <c r="H495" s="290"/>
      <c r="I495" s="284"/>
      <c r="J495" s="284"/>
      <c r="K495" s="284"/>
      <c r="L495" s="282"/>
      <c r="M495" s="283"/>
      <c r="N495" s="284"/>
    </row>
    <row r="496" spans="1:14" x14ac:dyDescent="0.25">
      <c r="A496" s="130"/>
      <c r="B496" s="288" t="str">
        <f ca="1">IF(OFFSET(Zdroj!$B$16,A495,0)&gt;0,OFFSET(Zdroj!$B$16,A495,0)+0,"")</f>
        <v/>
      </c>
      <c r="C496" s="51" t="str">
        <f ca="1">IF($B496="","",IF(Zdroj!$AQ$9="ano",CONCATENATE(OFFSET(Zdroj!C$16,'k rozhodnutí'!$A495,0),"
","Anonymizováno","
",OFFSET(Zdroj!E$16,'k rozhodnutí'!$A495,0),"
",OFFSET(Zdroj!F$16,'k rozhodnutí'!$A495,0)),CONCATENATE(OFFSET(Zdroj!C$16,'k rozhodnutí'!$A495,0),"
",OFFSET(Zdroj!D$16,'k rozhodnutí'!$A495,0),"
",OFFSET(Zdroj!E$16,'k rozhodnutí'!$A495,0),"
",OFFSET(Zdroj!F$16,'k rozhodnutí'!$A495,0))))</f>
        <v/>
      </c>
      <c r="D496" s="23" t="str">
        <f ca="1">IF($B496="","",OFFSET(Zdroj!N$16,'k rozhodnutí'!$A495,0))</f>
        <v/>
      </c>
      <c r="E496" s="289" t="str">
        <f ca="1">IF($B496="","",OFFSET(Zdroj!T$16,'k rozhodnutí'!$A495,0))</f>
        <v/>
      </c>
      <c r="F496" s="186" t="str">
        <f ca="1">IF($B496="","",OFFSET(Zdroj!U$16,'k rozhodnutí'!$A495,0))</f>
        <v/>
      </c>
      <c r="G496" s="291" t="str">
        <f ca="1">IF($B496="","",OFFSET(Zdroj!W$16,'k rozhodnutí'!$A495,0))</f>
        <v/>
      </c>
      <c r="H496" s="290" t="str">
        <f ca="1">IF($B496="","",OFFSET(Zdroj!Y$16,'k rozhodnutí'!$A495,0))</f>
        <v/>
      </c>
      <c r="I496" s="284" t="str">
        <f ca="1">IF($B496="","",OFFSET(Zdroj!BG$16,'k rozhodnutí'!$A495,0))</f>
        <v/>
      </c>
      <c r="J496" s="284" t="str" cm="1">
        <f t="array" aca="1" ref="J496" ca="1">IF($B496="","",SUM('k rozhodnutí detailní'!J496:J498+'k rozhodnutí detailní'!K496:K498))</f>
        <v/>
      </c>
      <c r="K496" s="284" t="str">
        <f ca="1">IF($B496="","",'k rozhodnutí detailní'!L497)</f>
        <v/>
      </c>
      <c r="L496" s="282" t="str">
        <f ca="1">IF($B496="","",'k rozhodnutí detailní'!M497)</f>
        <v/>
      </c>
      <c r="M496" s="283" t="str">
        <f ca="1">IF(B496="","",'k rozhodnutí detailní'!N496)</f>
        <v/>
      </c>
      <c r="N496" s="284" t="str">
        <f ca="1">IF($B496="","",OFFSET(Zdroj!Z$16,'k rozhodnutí'!$A495,0))</f>
        <v/>
      </c>
    </row>
    <row r="497" spans="1:14" x14ac:dyDescent="0.25">
      <c r="A497" s="130"/>
      <c r="B497" s="288"/>
      <c r="C497" s="51" t="str">
        <f ca="1">IF($B496="","",IF(Zdroj!$AQ$9="ano",CONCATENATE("Okres:","
",OFFSET(Zdroj!BP$16,'k rozhodnutí'!$A495,0),"
","Právní forma","
",OFFSET(Zdroj!H$16,'k rozhodnutí'!$A495,0),"
",IF(OFFSET(Zdroj!I$16,'k rozhodnutí'!$A495,0)="","","IČO: "),OFFSET(Zdroj!I$16,'k rozhodnutí'!$A495,0),"
","B.Ú. ",IF(OFFSET(Zdroj!J$16,'k rozhodnutí'!$A495,0)="","","Anonymizováno")),CONCATENATE("Okres:","
",OFFSET(Zdroj!BP$16,'k rozhodnutí'!$A495,0),"
","Právní forma","
",OFFSET(Zdroj!H$16,'k rozhodnutí'!$A495,0),"
",IF(OFFSET(Zdroj!I$16,'k rozhodnutí'!$A495,0)="","","IČO: "),OFFSET(Zdroj!I$16,'k rozhodnutí'!$A495,0),"
","B.Ú. ",OFFSET(Zdroj!J$16,'k rozhodnutí'!$A495,0))))</f>
        <v/>
      </c>
      <c r="D497" s="4" t="str">
        <f ca="1">IF($B496="","",OFFSET(Zdroj!O$16,'k rozhodnutí'!$A495,0))</f>
        <v/>
      </c>
      <c r="E497" s="289"/>
      <c r="F497" s="187"/>
      <c r="G497" s="291"/>
      <c r="H497" s="290"/>
      <c r="I497" s="284"/>
      <c r="J497" s="284"/>
      <c r="K497" s="284"/>
      <c r="L497" s="282"/>
      <c r="M497" s="283"/>
      <c r="N497" s="284"/>
    </row>
    <row r="498" spans="1:14" x14ac:dyDescent="0.25">
      <c r="A498" s="130">
        <f>ROW()/3-1</f>
        <v>165</v>
      </c>
      <c r="B498" s="288"/>
      <c r="C498" s="52" t="str">
        <f ca="1">IF($B496="","",IF(Zdroj!$AQ$9="ano",IF(OFFSET(Zdroj!M$16,'k rozhodnutí'!$A495,0)="","","Anonymizováno"),IF(OFFSET(Zdroj!M$16,'k rozhodnutí'!$A495,0)="","",OFFSET(Zdroj!M$16,'k rozhodnutí'!$A495,0))))</f>
        <v/>
      </c>
      <c r="D498" s="4" t="str">
        <f ca="1">IF($B496="","",CONCATENATE("Dotace bude použita na:","
",OFFSET(Zdroj!P$16,'k rozhodnutí'!$A495,0)))</f>
        <v/>
      </c>
      <c r="E498" s="289"/>
      <c r="F498" s="186" t="str">
        <f ca="1">IF($B496="","",OFFSET(Zdroj!V$16,'k rozhodnutí'!$A495,0))</f>
        <v/>
      </c>
      <c r="G498" s="88" t="str">
        <f ca="1">IF($B496="","",OFFSET(Zdroj!BM$16,'k rozhodnutí'!$A495,0))</f>
        <v/>
      </c>
      <c r="H498" s="290"/>
      <c r="I498" s="284"/>
      <c r="J498" s="284"/>
      <c r="K498" s="284"/>
      <c r="L498" s="282"/>
      <c r="M498" s="283"/>
      <c r="N498" s="284"/>
    </row>
    <row r="499" spans="1:14" x14ac:dyDescent="0.25">
      <c r="A499" s="130"/>
      <c r="B499" s="288" t="str">
        <f ca="1">IF(OFFSET(Zdroj!$B$16,A498,0)&gt;0,OFFSET(Zdroj!$B$16,A498,0)+0,"")</f>
        <v/>
      </c>
      <c r="C499" s="51" t="str">
        <f ca="1">IF($B499="","",IF(Zdroj!$AQ$9="ano",CONCATENATE(OFFSET(Zdroj!C$16,'k rozhodnutí'!$A498,0),"
","Anonymizováno","
",OFFSET(Zdroj!E$16,'k rozhodnutí'!$A498,0),"
",OFFSET(Zdroj!F$16,'k rozhodnutí'!$A498,0)),CONCATENATE(OFFSET(Zdroj!C$16,'k rozhodnutí'!$A498,0),"
",OFFSET(Zdroj!D$16,'k rozhodnutí'!$A498,0),"
",OFFSET(Zdroj!E$16,'k rozhodnutí'!$A498,0),"
",OFFSET(Zdroj!F$16,'k rozhodnutí'!$A498,0))))</f>
        <v/>
      </c>
      <c r="D499" s="23" t="str">
        <f ca="1">IF($B499="","",OFFSET(Zdroj!N$16,'k rozhodnutí'!$A498,0))</f>
        <v/>
      </c>
      <c r="E499" s="289" t="str">
        <f ca="1">IF($B499="","",OFFSET(Zdroj!T$16,'k rozhodnutí'!$A498,0))</f>
        <v/>
      </c>
      <c r="F499" s="186" t="str">
        <f ca="1">IF($B499="","",OFFSET(Zdroj!U$16,'k rozhodnutí'!$A498,0))</f>
        <v/>
      </c>
      <c r="G499" s="291" t="str">
        <f ca="1">IF($B499="","",OFFSET(Zdroj!W$16,'k rozhodnutí'!$A498,0))</f>
        <v/>
      </c>
      <c r="H499" s="290" t="str">
        <f ca="1">IF($B499="","",OFFSET(Zdroj!Y$16,'k rozhodnutí'!$A498,0))</f>
        <v/>
      </c>
      <c r="I499" s="284" t="str">
        <f ca="1">IF($B499="","",OFFSET(Zdroj!BG$16,'k rozhodnutí'!$A498,0))</f>
        <v/>
      </c>
      <c r="J499" s="284" t="str" cm="1">
        <f t="array" aca="1" ref="J499" ca="1">IF($B499="","",SUM('k rozhodnutí detailní'!J499:J501+'k rozhodnutí detailní'!K499:K501))</f>
        <v/>
      </c>
      <c r="K499" s="284" t="str">
        <f ca="1">IF($B499="","",'k rozhodnutí detailní'!L500)</f>
        <v/>
      </c>
      <c r="L499" s="282" t="str">
        <f ca="1">IF($B499="","",'k rozhodnutí detailní'!M500)</f>
        <v/>
      </c>
      <c r="M499" s="283" t="str">
        <f ca="1">IF(B499="","",'k rozhodnutí detailní'!N499)</f>
        <v/>
      </c>
      <c r="N499" s="284" t="str">
        <f ca="1">IF($B499="","",OFFSET(Zdroj!Z$16,'k rozhodnutí'!$A498,0))</f>
        <v/>
      </c>
    </row>
    <row r="500" spans="1:14" x14ac:dyDescent="0.25">
      <c r="A500" s="130"/>
      <c r="B500" s="288"/>
      <c r="C500" s="51" t="str">
        <f ca="1">IF($B499="","",IF(Zdroj!$AQ$9="ano",CONCATENATE("Okres:","
",OFFSET(Zdroj!BP$16,'k rozhodnutí'!$A498,0),"
","Právní forma","
",OFFSET(Zdroj!H$16,'k rozhodnutí'!$A498,0),"
",IF(OFFSET(Zdroj!I$16,'k rozhodnutí'!$A498,0)="","","IČO: "),OFFSET(Zdroj!I$16,'k rozhodnutí'!$A498,0),"
","B.Ú. ",IF(OFFSET(Zdroj!J$16,'k rozhodnutí'!$A498,0)="","","Anonymizováno")),CONCATENATE("Okres:","
",OFFSET(Zdroj!BP$16,'k rozhodnutí'!$A498,0),"
","Právní forma","
",OFFSET(Zdroj!H$16,'k rozhodnutí'!$A498,0),"
",IF(OFFSET(Zdroj!I$16,'k rozhodnutí'!$A498,0)="","","IČO: "),OFFSET(Zdroj!I$16,'k rozhodnutí'!$A498,0),"
","B.Ú. ",OFFSET(Zdroj!J$16,'k rozhodnutí'!$A498,0))))</f>
        <v/>
      </c>
      <c r="D500" s="4" t="str">
        <f ca="1">IF($B499="","",OFFSET(Zdroj!O$16,'k rozhodnutí'!$A498,0))</f>
        <v/>
      </c>
      <c r="E500" s="289"/>
      <c r="F500" s="187"/>
      <c r="G500" s="291"/>
      <c r="H500" s="290"/>
      <c r="I500" s="284"/>
      <c r="J500" s="284"/>
      <c r="K500" s="284"/>
      <c r="L500" s="282"/>
      <c r="M500" s="283"/>
      <c r="N500" s="284"/>
    </row>
    <row r="501" spans="1:14" x14ac:dyDescent="0.25">
      <c r="A501" s="130">
        <f>ROW()/3-1</f>
        <v>166</v>
      </c>
      <c r="B501" s="288"/>
      <c r="C501" s="52" t="str">
        <f ca="1">IF($B499="","",IF(Zdroj!$AQ$9="ano",IF(OFFSET(Zdroj!M$16,'k rozhodnutí'!$A498,0)="","","Anonymizováno"),IF(OFFSET(Zdroj!M$16,'k rozhodnutí'!$A498,0)="","",OFFSET(Zdroj!M$16,'k rozhodnutí'!$A498,0))))</f>
        <v/>
      </c>
      <c r="D501" s="4" t="str">
        <f ca="1">IF($B499="","",CONCATENATE("Dotace bude použita na:","
",OFFSET(Zdroj!P$16,'k rozhodnutí'!$A498,0)))</f>
        <v/>
      </c>
      <c r="E501" s="289"/>
      <c r="F501" s="186" t="str">
        <f ca="1">IF($B499="","",OFFSET(Zdroj!V$16,'k rozhodnutí'!$A498,0))</f>
        <v/>
      </c>
      <c r="G501" s="88" t="str">
        <f ca="1">IF($B499="","",OFFSET(Zdroj!BM$16,'k rozhodnutí'!$A498,0))</f>
        <v/>
      </c>
      <c r="H501" s="290"/>
      <c r="I501" s="284"/>
      <c r="J501" s="284"/>
      <c r="K501" s="284"/>
      <c r="L501" s="282"/>
      <c r="M501" s="283"/>
      <c r="N501" s="284"/>
    </row>
    <row r="502" spans="1:14" x14ac:dyDescent="0.25">
      <c r="A502" s="130"/>
      <c r="B502" s="288" t="str">
        <f ca="1">IF(OFFSET(Zdroj!$B$16,A501,0)&gt;0,OFFSET(Zdroj!$B$16,A501,0)+0,"")</f>
        <v/>
      </c>
      <c r="C502" s="51" t="str">
        <f ca="1">IF($B502="","",IF(Zdroj!$AQ$9="ano",CONCATENATE(OFFSET(Zdroj!C$16,'k rozhodnutí'!$A501,0),"
","Anonymizováno","
",OFFSET(Zdroj!E$16,'k rozhodnutí'!$A501,0),"
",OFFSET(Zdroj!F$16,'k rozhodnutí'!$A501,0)),CONCATENATE(OFFSET(Zdroj!C$16,'k rozhodnutí'!$A501,0),"
",OFFSET(Zdroj!D$16,'k rozhodnutí'!$A501,0),"
",OFFSET(Zdroj!E$16,'k rozhodnutí'!$A501,0),"
",OFFSET(Zdroj!F$16,'k rozhodnutí'!$A501,0))))</f>
        <v/>
      </c>
      <c r="D502" s="23" t="str">
        <f ca="1">IF($B502="","",OFFSET(Zdroj!N$16,'k rozhodnutí'!$A501,0))</f>
        <v/>
      </c>
      <c r="E502" s="289" t="str">
        <f ca="1">IF($B502="","",OFFSET(Zdroj!T$16,'k rozhodnutí'!$A501,0))</f>
        <v/>
      </c>
      <c r="F502" s="186" t="str">
        <f ca="1">IF($B502="","",OFFSET(Zdroj!U$16,'k rozhodnutí'!$A501,0))</f>
        <v/>
      </c>
      <c r="G502" s="291" t="str">
        <f ca="1">IF($B502="","",OFFSET(Zdroj!W$16,'k rozhodnutí'!$A501,0))</f>
        <v/>
      </c>
      <c r="H502" s="290" t="str">
        <f ca="1">IF($B502="","",OFFSET(Zdroj!Y$16,'k rozhodnutí'!$A501,0))</f>
        <v/>
      </c>
      <c r="I502" s="284" t="str">
        <f ca="1">IF($B502="","",OFFSET(Zdroj!BG$16,'k rozhodnutí'!$A501,0))</f>
        <v/>
      </c>
      <c r="J502" s="284" t="str" cm="1">
        <f t="array" aca="1" ref="J502" ca="1">IF($B502="","",SUM('k rozhodnutí detailní'!J502:J504+'k rozhodnutí detailní'!K502:K504))</f>
        <v/>
      </c>
      <c r="K502" s="284" t="str">
        <f ca="1">IF($B502="","",'k rozhodnutí detailní'!L503)</f>
        <v/>
      </c>
      <c r="L502" s="282" t="str">
        <f ca="1">IF($B502="","",'k rozhodnutí detailní'!M503)</f>
        <v/>
      </c>
      <c r="M502" s="283" t="str">
        <f ca="1">IF(B502="","",'k rozhodnutí detailní'!N502)</f>
        <v/>
      </c>
      <c r="N502" s="284" t="str">
        <f ca="1">IF($B502="","",OFFSET(Zdroj!Z$16,'k rozhodnutí'!$A501,0))</f>
        <v/>
      </c>
    </row>
    <row r="503" spans="1:14" x14ac:dyDescent="0.25">
      <c r="A503" s="130"/>
      <c r="B503" s="288"/>
      <c r="C503" s="51" t="str">
        <f ca="1">IF($B502="","",IF(Zdroj!$AQ$9="ano",CONCATENATE("Okres:","
",OFFSET(Zdroj!BP$16,'k rozhodnutí'!$A501,0),"
","Právní forma","
",OFFSET(Zdroj!H$16,'k rozhodnutí'!$A501,0),"
",IF(OFFSET(Zdroj!I$16,'k rozhodnutí'!$A501,0)="","","IČO: "),OFFSET(Zdroj!I$16,'k rozhodnutí'!$A501,0),"
","B.Ú. ",IF(OFFSET(Zdroj!J$16,'k rozhodnutí'!$A501,0)="","","Anonymizováno")),CONCATENATE("Okres:","
",OFFSET(Zdroj!BP$16,'k rozhodnutí'!$A501,0),"
","Právní forma","
",OFFSET(Zdroj!H$16,'k rozhodnutí'!$A501,0),"
",IF(OFFSET(Zdroj!I$16,'k rozhodnutí'!$A501,0)="","","IČO: "),OFFSET(Zdroj!I$16,'k rozhodnutí'!$A501,0),"
","B.Ú. ",OFFSET(Zdroj!J$16,'k rozhodnutí'!$A501,0))))</f>
        <v/>
      </c>
      <c r="D503" s="4" t="str">
        <f ca="1">IF($B502="","",OFFSET(Zdroj!O$16,'k rozhodnutí'!$A501,0))</f>
        <v/>
      </c>
      <c r="E503" s="289"/>
      <c r="F503" s="187"/>
      <c r="G503" s="291"/>
      <c r="H503" s="290"/>
      <c r="I503" s="284"/>
      <c r="J503" s="284"/>
      <c r="K503" s="284"/>
      <c r="L503" s="282"/>
      <c r="M503" s="283"/>
      <c r="N503" s="284"/>
    </row>
    <row r="504" spans="1:14" x14ac:dyDescent="0.25">
      <c r="A504" s="130">
        <f>ROW()/3-1</f>
        <v>167</v>
      </c>
      <c r="B504" s="288"/>
      <c r="C504" s="52" t="str">
        <f ca="1">IF($B502="","",IF(Zdroj!$AQ$9="ano",IF(OFFSET(Zdroj!M$16,'k rozhodnutí'!$A501,0)="","","Anonymizováno"),IF(OFFSET(Zdroj!M$16,'k rozhodnutí'!$A501,0)="","",OFFSET(Zdroj!M$16,'k rozhodnutí'!$A501,0))))</f>
        <v/>
      </c>
      <c r="D504" s="4" t="str">
        <f ca="1">IF($B502="","",CONCATENATE("Dotace bude použita na:","
",OFFSET(Zdroj!P$16,'k rozhodnutí'!$A501,0)))</f>
        <v/>
      </c>
      <c r="E504" s="289"/>
      <c r="F504" s="186" t="str">
        <f ca="1">IF($B502="","",OFFSET(Zdroj!V$16,'k rozhodnutí'!$A501,0))</f>
        <v/>
      </c>
      <c r="G504" s="88" t="str">
        <f ca="1">IF($B502="","",OFFSET(Zdroj!BM$16,'k rozhodnutí'!$A501,0))</f>
        <v/>
      </c>
      <c r="H504" s="290"/>
      <c r="I504" s="284"/>
      <c r="J504" s="284"/>
      <c r="K504" s="284"/>
      <c r="L504" s="282"/>
      <c r="M504" s="283"/>
      <c r="N504" s="284"/>
    </row>
    <row r="505" spans="1:14" x14ac:dyDescent="0.25">
      <c r="A505" s="130"/>
      <c r="B505" s="288" t="str">
        <f ca="1">IF(OFFSET(Zdroj!$B$16,A504,0)&gt;0,OFFSET(Zdroj!$B$16,A504,0)+0,"")</f>
        <v/>
      </c>
      <c r="C505" s="51" t="str">
        <f ca="1">IF($B505="","",IF(Zdroj!$AQ$9="ano",CONCATENATE(OFFSET(Zdroj!C$16,'k rozhodnutí'!$A504,0),"
","Anonymizováno","
",OFFSET(Zdroj!E$16,'k rozhodnutí'!$A504,0),"
",OFFSET(Zdroj!F$16,'k rozhodnutí'!$A504,0)),CONCATENATE(OFFSET(Zdroj!C$16,'k rozhodnutí'!$A504,0),"
",OFFSET(Zdroj!D$16,'k rozhodnutí'!$A504,0),"
",OFFSET(Zdroj!E$16,'k rozhodnutí'!$A504,0),"
",OFFSET(Zdroj!F$16,'k rozhodnutí'!$A504,0))))</f>
        <v/>
      </c>
      <c r="D505" s="23" t="str">
        <f ca="1">IF($B505="","",OFFSET(Zdroj!N$16,'k rozhodnutí'!$A504,0))</f>
        <v/>
      </c>
      <c r="E505" s="289" t="str">
        <f ca="1">IF($B505="","",OFFSET(Zdroj!T$16,'k rozhodnutí'!$A504,0))</f>
        <v/>
      </c>
      <c r="F505" s="186" t="str">
        <f ca="1">IF($B505="","",OFFSET(Zdroj!U$16,'k rozhodnutí'!$A504,0))</f>
        <v/>
      </c>
      <c r="G505" s="291" t="str">
        <f ca="1">IF($B505="","",OFFSET(Zdroj!W$16,'k rozhodnutí'!$A504,0))</f>
        <v/>
      </c>
      <c r="H505" s="290" t="str">
        <f ca="1">IF($B505="","",OFFSET(Zdroj!Y$16,'k rozhodnutí'!$A504,0))</f>
        <v/>
      </c>
      <c r="I505" s="284" t="str">
        <f ca="1">IF($B505="","",OFFSET(Zdroj!BG$16,'k rozhodnutí'!$A504,0))</f>
        <v/>
      </c>
      <c r="J505" s="284" t="str" cm="1">
        <f t="array" aca="1" ref="J505" ca="1">IF($B505="","",SUM('k rozhodnutí detailní'!J505:J507+'k rozhodnutí detailní'!K505:K507))</f>
        <v/>
      </c>
      <c r="K505" s="284" t="str">
        <f ca="1">IF($B505="","",'k rozhodnutí detailní'!L506)</f>
        <v/>
      </c>
      <c r="L505" s="282" t="str">
        <f ca="1">IF($B505="","",'k rozhodnutí detailní'!M506)</f>
        <v/>
      </c>
      <c r="M505" s="283" t="str">
        <f ca="1">IF(B505="","",'k rozhodnutí detailní'!N505)</f>
        <v/>
      </c>
      <c r="N505" s="284" t="str">
        <f ca="1">IF($B505="","",OFFSET(Zdroj!Z$16,'k rozhodnutí'!$A504,0))</f>
        <v/>
      </c>
    </row>
    <row r="506" spans="1:14" x14ac:dyDescent="0.25">
      <c r="A506" s="130"/>
      <c r="B506" s="288"/>
      <c r="C506" s="51" t="str">
        <f ca="1">IF($B505="","",IF(Zdroj!$AQ$9="ano",CONCATENATE("Okres:","
",OFFSET(Zdroj!BP$16,'k rozhodnutí'!$A504,0),"
","Právní forma","
",OFFSET(Zdroj!H$16,'k rozhodnutí'!$A504,0),"
",IF(OFFSET(Zdroj!I$16,'k rozhodnutí'!$A504,0)="","","IČO: "),OFFSET(Zdroj!I$16,'k rozhodnutí'!$A504,0),"
","B.Ú. ",IF(OFFSET(Zdroj!J$16,'k rozhodnutí'!$A504,0)="","","Anonymizováno")),CONCATENATE("Okres:","
",OFFSET(Zdroj!BP$16,'k rozhodnutí'!$A504,0),"
","Právní forma","
",OFFSET(Zdroj!H$16,'k rozhodnutí'!$A504,0),"
",IF(OFFSET(Zdroj!I$16,'k rozhodnutí'!$A504,0)="","","IČO: "),OFFSET(Zdroj!I$16,'k rozhodnutí'!$A504,0),"
","B.Ú. ",OFFSET(Zdroj!J$16,'k rozhodnutí'!$A504,0))))</f>
        <v/>
      </c>
      <c r="D506" s="4" t="str">
        <f ca="1">IF($B505="","",OFFSET(Zdroj!O$16,'k rozhodnutí'!$A504,0))</f>
        <v/>
      </c>
      <c r="E506" s="289"/>
      <c r="F506" s="187"/>
      <c r="G506" s="291"/>
      <c r="H506" s="290"/>
      <c r="I506" s="284"/>
      <c r="J506" s="284"/>
      <c r="K506" s="284"/>
      <c r="L506" s="282"/>
      <c r="M506" s="283"/>
      <c r="N506" s="284"/>
    </row>
    <row r="507" spans="1:14" x14ac:dyDescent="0.25">
      <c r="A507" s="130">
        <f>ROW()/3-1</f>
        <v>168</v>
      </c>
      <c r="B507" s="288"/>
      <c r="C507" s="52" t="str">
        <f ca="1">IF($B505="","",IF(Zdroj!$AQ$9="ano",IF(OFFSET(Zdroj!M$16,'k rozhodnutí'!$A504,0)="","","Anonymizováno"),IF(OFFSET(Zdroj!M$16,'k rozhodnutí'!$A504,0)="","",OFFSET(Zdroj!M$16,'k rozhodnutí'!$A504,0))))</f>
        <v/>
      </c>
      <c r="D507" s="4" t="str">
        <f ca="1">IF($B505="","",CONCATENATE("Dotace bude použita na:","
",OFFSET(Zdroj!P$16,'k rozhodnutí'!$A504,0)))</f>
        <v/>
      </c>
      <c r="E507" s="289"/>
      <c r="F507" s="186" t="str">
        <f ca="1">IF($B505="","",OFFSET(Zdroj!V$16,'k rozhodnutí'!$A504,0))</f>
        <v/>
      </c>
      <c r="G507" s="88" t="str">
        <f ca="1">IF($B505="","",OFFSET(Zdroj!BM$16,'k rozhodnutí'!$A504,0))</f>
        <v/>
      </c>
      <c r="H507" s="290"/>
      <c r="I507" s="284"/>
      <c r="J507" s="284"/>
      <c r="K507" s="284"/>
      <c r="L507" s="282"/>
      <c r="M507" s="283"/>
      <c r="N507" s="284"/>
    </row>
    <row r="508" spans="1:14" x14ac:dyDescent="0.25">
      <c r="A508" s="130"/>
      <c r="B508" s="288" t="str">
        <f ca="1">IF(OFFSET(Zdroj!$B$16,A507,0)&gt;0,OFFSET(Zdroj!$B$16,A507,0)+0,"")</f>
        <v/>
      </c>
      <c r="C508" s="51" t="str">
        <f ca="1">IF($B508="","",IF(Zdroj!$AQ$9="ano",CONCATENATE(OFFSET(Zdroj!C$16,'k rozhodnutí'!$A507,0),"
","Anonymizováno","
",OFFSET(Zdroj!E$16,'k rozhodnutí'!$A507,0),"
",OFFSET(Zdroj!F$16,'k rozhodnutí'!$A507,0)),CONCATENATE(OFFSET(Zdroj!C$16,'k rozhodnutí'!$A507,0),"
",OFFSET(Zdroj!D$16,'k rozhodnutí'!$A507,0),"
",OFFSET(Zdroj!E$16,'k rozhodnutí'!$A507,0),"
",OFFSET(Zdroj!F$16,'k rozhodnutí'!$A507,0))))</f>
        <v/>
      </c>
      <c r="D508" s="23" t="str">
        <f ca="1">IF($B508="","",OFFSET(Zdroj!N$16,'k rozhodnutí'!$A507,0))</f>
        <v/>
      </c>
      <c r="E508" s="289" t="str">
        <f ca="1">IF($B508="","",OFFSET(Zdroj!T$16,'k rozhodnutí'!$A507,0))</f>
        <v/>
      </c>
      <c r="F508" s="186" t="str">
        <f ca="1">IF($B508="","",OFFSET(Zdroj!U$16,'k rozhodnutí'!$A507,0))</f>
        <v/>
      </c>
      <c r="G508" s="291" t="str">
        <f ca="1">IF($B508="","",OFFSET(Zdroj!W$16,'k rozhodnutí'!$A507,0))</f>
        <v/>
      </c>
      <c r="H508" s="290" t="str">
        <f ca="1">IF($B508="","",OFFSET(Zdroj!Y$16,'k rozhodnutí'!$A507,0))</f>
        <v/>
      </c>
      <c r="I508" s="284" t="str">
        <f ca="1">IF($B508="","",OFFSET(Zdroj!BG$16,'k rozhodnutí'!$A507,0))</f>
        <v/>
      </c>
      <c r="J508" s="284" t="str" cm="1">
        <f t="array" aca="1" ref="J508" ca="1">IF($B508="","",SUM('k rozhodnutí detailní'!J508:J510+'k rozhodnutí detailní'!K508:K510))</f>
        <v/>
      </c>
      <c r="K508" s="284" t="str">
        <f ca="1">IF($B508="","",'k rozhodnutí detailní'!L509)</f>
        <v/>
      </c>
      <c r="L508" s="282" t="str">
        <f ca="1">IF($B508="","",'k rozhodnutí detailní'!M509)</f>
        <v/>
      </c>
      <c r="M508" s="283" t="str">
        <f ca="1">IF(B508="","",'k rozhodnutí detailní'!N508)</f>
        <v/>
      </c>
      <c r="N508" s="284" t="str">
        <f ca="1">IF($B508="","",OFFSET(Zdroj!Z$16,'k rozhodnutí'!$A507,0))</f>
        <v/>
      </c>
    </row>
    <row r="509" spans="1:14" x14ac:dyDescent="0.25">
      <c r="A509" s="130"/>
      <c r="B509" s="288"/>
      <c r="C509" s="51" t="str">
        <f ca="1">IF($B508="","",IF(Zdroj!$AQ$9="ano",CONCATENATE("Okres:","
",OFFSET(Zdroj!BP$16,'k rozhodnutí'!$A507,0),"
","Právní forma","
",OFFSET(Zdroj!H$16,'k rozhodnutí'!$A507,0),"
",IF(OFFSET(Zdroj!I$16,'k rozhodnutí'!$A507,0)="","","IČO: "),OFFSET(Zdroj!I$16,'k rozhodnutí'!$A507,0),"
","B.Ú. ",IF(OFFSET(Zdroj!J$16,'k rozhodnutí'!$A507,0)="","","Anonymizováno")),CONCATENATE("Okres:","
",OFFSET(Zdroj!BP$16,'k rozhodnutí'!$A507,0),"
","Právní forma","
",OFFSET(Zdroj!H$16,'k rozhodnutí'!$A507,0),"
",IF(OFFSET(Zdroj!I$16,'k rozhodnutí'!$A507,0)="","","IČO: "),OFFSET(Zdroj!I$16,'k rozhodnutí'!$A507,0),"
","B.Ú. ",OFFSET(Zdroj!J$16,'k rozhodnutí'!$A507,0))))</f>
        <v/>
      </c>
      <c r="D509" s="4" t="str">
        <f ca="1">IF($B508="","",OFFSET(Zdroj!O$16,'k rozhodnutí'!$A507,0))</f>
        <v/>
      </c>
      <c r="E509" s="289"/>
      <c r="F509" s="187"/>
      <c r="G509" s="291"/>
      <c r="H509" s="290"/>
      <c r="I509" s="284"/>
      <c r="J509" s="284"/>
      <c r="K509" s="284"/>
      <c r="L509" s="282"/>
      <c r="M509" s="283"/>
      <c r="N509" s="284"/>
    </row>
    <row r="510" spans="1:14" x14ac:dyDescent="0.25">
      <c r="A510" s="130">
        <f>ROW()/3-1</f>
        <v>169</v>
      </c>
      <c r="B510" s="288"/>
      <c r="C510" s="52" t="str">
        <f ca="1">IF($B508="","",IF(Zdroj!$AQ$9="ano",IF(OFFSET(Zdroj!M$16,'k rozhodnutí'!$A507,0)="","","Anonymizováno"),IF(OFFSET(Zdroj!M$16,'k rozhodnutí'!$A507,0)="","",OFFSET(Zdroj!M$16,'k rozhodnutí'!$A507,0))))</f>
        <v/>
      </c>
      <c r="D510" s="4" t="str">
        <f ca="1">IF($B508="","",CONCATENATE("Dotace bude použita na:","
",OFFSET(Zdroj!P$16,'k rozhodnutí'!$A507,0)))</f>
        <v/>
      </c>
      <c r="E510" s="289"/>
      <c r="F510" s="186" t="str">
        <f ca="1">IF($B508="","",OFFSET(Zdroj!V$16,'k rozhodnutí'!$A507,0))</f>
        <v/>
      </c>
      <c r="G510" s="88" t="str">
        <f ca="1">IF($B508="","",OFFSET(Zdroj!BM$16,'k rozhodnutí'!$A507,0))</f>
        <v/>
      </c>
      <c r="H510" s="290"/>
      <c r="I510" s="284"/>
      <c r="J510" s="284"/>
      <c r="K510" s="284"/>
      <c r="L510" s="282"/>
      <c r="M510" s="283"/>
      <c r="N510" s="284"/>
    </row>
    <row r="511" spans="1:14" x14ac:dyDescent="0.25">
      <c r="A511" s="130"/>
      <c r="B511" s="288" t="str">
        <f ca="1">IF(OFFSET(Zdroj!$B$16,A510,0)&gt;0,OFFSET(Zdroj!$B$16,A510,0)+0,"")</f>
        <v/>
      </c>
      <c r="C511" s="51" t="str">
        <f ca="1">IF($B511="","",IF(Zdroj!$AQ$9="ano",CONCATENATE(OFFSET(Zdroj!C$16,'k rozhodnutí'!$A510,0),"
","Anonymizováno","
",OFFSET(Zdroj!E$16,'k rozhodnutí'!$A510,0),"
",OFFSET(Zdroj!F$16,'k rozhodnutí'!$A510,0)),CONCATENATE(OFFSET(Zdroj!C$16,'k rozhodnutí'!$A510,0),"
",OFFSET(Zdroj!D$16,'k rozhodnutí'!$A510,0),"
",OFFSET(Zdroj!E$16,'k rozhodnutí'!$A510,0),"
",OFFSET(Zdroj!F$16,'k rozhodnutí'!$A510,0))))</f>
        <v/>
      </c>
      <c r="D511" s="23" t="str">
        <f ca="1">IF($B511="","",OFFSET(Zdroj!N$16,'k rozhodnutí'!$A510,0))</f>
        <v/>
      </c>
      <c r="E511" s="289" t="str">
        <f ca="1">IF($B511="","",OFFSET(Zdroj!T$16,'k rozhodnutí'!$A510,0))</f>
        <v/>
      </c>
      <c r="F511" s="186" t="str">
        <f ca="1">IF($B511="","",OFFSET(Zdroj!U$16,'k rozhodnutí'!$A510,0))</f>
        <v/>
      </c>
      <c r="G511" s="291" t="str">
        <f ca="1">IF($B511="","",OFFSET(Zdroj!W$16,'k rozhodnutí'!$A510,0))</f>
        <v/>
      </c>
      <c r="H511" s="290" t="str">
        <f ca="1">IF($B511="","",OFFSET(Zdroj!Y$16,'k rozhodnutí'!$A510,0))</f>
        <v/>
      </c>
      <c r="I511" s="284" t="str">
        <f ca="1">IF($B511="","",OFFSET(Zdroj!BG$16,'k rozhodnutí'!$A510,0))</f>
        <v/>
      </c>
      <c r="J511" s="284" t="str" cm="1">
        <f t="array" aca="1" ref="J511" ca="1">IF($B511="","",SUM('k rozhodnutí detailní'!J511:J513+'k rozhodnutí detailní'!K511:K513))</f>
        <v/>
      </c>
      <c r="K511" s="284" t="str">
        <f ca="1">IF($B511="","",'k rozhodnutí detailní'!L512)</f>
        <v/>
      </c>
      <c r="L511" s="282" t="str">
        <f ca="1">IF($B511="","",'k rozhodnutí detailní'!M512)</f>
        <v/>
      </c>
      <c r="M511" s="283" t="str">
        <f ca="1">IF(B511="","",'k rozhodnutí detailní'!N511)</f>
        <v/>
      </c>
      <c r="N511" s="284" t="str">
        <f ca="1">IF($B511="","",OFFSET(Zdroj!Z$16,'k rozhodnutí'!$A510,0))</f>
        <v/>
      </c>
    </row>
    <row r="512" spans="1:14" x14ac:dyDescent="0.25">
      <c r="A512" s="130"/>
      <c r="B512" s="288"/>
      <c r="C512" s="51" t="str">
        <f ca="1">IF($B511="","",IF(Zdroj!$AQ$9="ano",CONCATENATE("Okres:","
",OFFSET(Zdroj!BP$16,'k rozhodnutí'!$A510,0),"
","Právní forma","
",OFFSET(Zdroj!H$16,'k rozhodnutí'!$A510,0),"
",IF(OFFSET(Zdroj!I$16,'k rozhodnutí'!$A510,0)="","","IČO: "),OFFSET(Zdroj!I$16,'k rozhodnutí'!$A510,0),"
","B.Ú. ",IF(OFFSET(Zdroj!J$16,'k rozhodnutí'!$A510,0)="","","Anonymizováno")),CONCATENATE("Okres:","
",OFFSET(Zdroj!BP$16,'k rozhodnutí'!$A510,0),"
","Právní forma","
",OFFSET(Zdroj!H$16,'k rozhodnutí'!$A510,0),"
",IF(OFFSET(Zdroj!I$16,'k rozhodnutí'!$A510,0)="","","IČO: "),OFFSET(Zdroj!I$16,'k rozhodnutí'!$A510,0),"
","B.Ú. ",OFFSET(Zdroj!J$16,'k rozhodnutí'!$A510,0))))</f>
        <v/>
      </c>
      <c r="D512" s="4" t="str">
        <f ca="1">IF($B511="","",OFFSET(Zdroj!O$16,'k rozhodnutí'!$A510,0))</f>
        <v/>
      </c>
      <c r="E512" s="289"/>
      <c r="F512" s="187"/>
      <c r="G512" s="291"/>
      <c r="H512" s="290"/>
      <c r="I512" s="284"/>
      <c r="J512" s="284"/>
      <c r="K512" s="284"/>
      <c r="L512" s="282"/>
      <c r="M512" s="283"/>
      <c r="N512" s="284"/>
    </row>
    <row r="513" spans="1:14" x14ac:dyDescent="0.25">
      <c r="A513" s="130">
        <f>ROW()/3-1</f>
        <v>170</v>
      </c>
      <c r="B513" s="288"/>
      <c r="C513" s="52" t="str">
        <f ca="1">IF($B511="","",IF(Zdroj!$AQ$9="ano",IF(OFFSET(Zdroj!M$16,'k rozhodnutí'!$A510,0)="","","Anonymizováno"),IF(OFFSET(Zdroj!M$16,'k rozhodnutí'!$A510,0)="","",OFFSET(Zdroj!M$16,'k rozhodnutí'!$A510,0))))</f>
        <v/>
      </c>
      <c r="D513" s="4" t="str">
        <f ca="1">IF($B511="","",CONCATENATE("Dotace bude použita na:","
",OFFSET(Zdroj!P$16,'k rozhodnutí'!$A510,0)))</f>
        <v/>
      </c>
      <c r="E513" s="289"/>
      <c r="F513" s="186" t="str">
        <f ca="1">IF($B511="","",OFFSET(Zdroj!V$16,'k rozhodnutí'!$A510,0))</f>
        <v/>
      </c>
      <c r="G513" s="88" t="str">
        <f ca="1">IF($B511="","",OFFSET(Zdroj!BM$16,'k rozhodnutí'!$A510,0))</f>
        <v/>
      </c>
      <c r="H513" s="290"/>
      <c r="I513" s="284"/>
      <c r="J513" s="284"/>
      <c r="K513" s="284"/>
      <c r="L513" s="282"/>
      <c r="M513" s="283"/>
      <c r="N513" s="284"/>
    </row>
    <row r="514" spans="1:14" x14ac:dyDescent="0.25">
      <c r="A514" s="130"/>
      <c r="B514" s="288" t="str">
        <f ca="1">IF(OFFSET(Zdroj!$B$16,A513,0)&gt;0,OFFSET(Zdroj!$B$16,A513,0)+0,"")</f>
        <v/>
      </c>
      <c r="C514" s="51" t="str">
        <f ca="1">IF($B514="","",IF(Zdroj!$AQ$9="ano",CONCATENATE(OFFSET(Zdroj!C$16,'k rozhodnutí'!$A513,0),"
","Anonymizováno","
",OFFSET(Zdroj!E$16,'k rozhodnutí'!$A513,0),"
",OFFSET(Zdroj!F$16,'k rozhodnutí'!$A513,0)),CONCATENATE(OFFSET(Zdroj!C$16,'k rozhodnutí'!$A513,0),"
",OFFSET(Zdroj!D$16,'k rozhodnutí'!$A513,0),"
",OFFSET(Zdroj!E$16,'k rozhodnutí'!$A513,0),"
",OFFSET(Zdroj!F$16,'k rozhodnutí'!$A513,0))))</f>
        <v/>
      </c>
      <c r="D514" s="23" t="str">
        <f ca="1">IF($B514="","",OFFSET(Zdroj!N$16,'k rozhodnutí'!$A513,0))</f>
        <v/>
      </c>
      <c r="E514" s="289" t="str">
        <f ca="1">IF($B514="","",OFFSET(Zdroj!T$16,'k rozhodnutí'!$A513,0))</f>
        <v/>
      </c>
      <c r="F514" s="186" t="str">
        <f ca="1">IF($B514="","",OFFSET(Zdroj!U$16,'k rozhodnutí'!$A513,0))</f>
        <v/>
      </c>
      <c r="G514" s="291" t="str">
        <f ca="1">IF($B514="","",OFFSET(Zdroj!W$16,'k rozhodnutí'!$A513,0))</f>
        <v/>
      </c>
      <c r="H514" s="290" t="str">
        <f ca="1">IF($B514="","",OFFSET(Zdroj!Y$16,'k rozhodnutí'!$A513,0))</f>
        <v/>
      </c>
      <c r="I514" s="284" t="str">
        <f ca="1">IF($B514="","",OFFSET(Zdroj!BG$16,'k rozhodnutí'!$A513,0))</f>
        <v/>
      </c>
      <c r="J514" s="284" t="str" cm="1">
        <f t="array" aca="1" ref="J514" ca="1">IF($B514="","",SUM('k rozhodnutí detailní'!J514:J516+'k rozhodnutí detailní'!K514:K516))</f>
        <v/>
      </c>
      <c r="K514" s="284" t="str">
        <f ca="1">IF($B514="","",'k rozhodnutí detailní'!L515)</f>
        <v/>
      </c>
      <c r="L514" s="282" t="str">
        <f ca="1">IF($B514="","",'k rozhodnutí detailní'!M515)</f>
        <v/>
      </c>
      <c r="M514" s="283" t="str">
        <f ca="1">IF(B514="","",'k rozhodnutí detailní'!N514)</f>
        <v/>
      </c>
      <c r="N514" s="284" t="str">
        <f ca="1">IF($B514="","",OFFSET(Zdroj!Z$16,'k rozhodnutí'!$A513,0))</f>
        <v/>
      </c>
    </row>
    <row r="515" spans="1:14" x14ac:dyDescent="0.25">
      <c r="A515" s="130"/>
      <c r="B515" s="288"/>
      <c r="C515" s="51" t="str">
        <f ca="1">IF($B514="","",IF(Zdroj!$AQ$9="ano",CONCATENATE("Okres:","
",OFFSET(Zdroj!BP$16,'k rozhodnutí'!$A513,0),"
","Právní forma","
",OFFSET(Zdroj!H$16,'k rozhodnutí'!$A513,0),"
",IF(OFFSET(Zdroj!I$16,'k rozhodnutí'!$A513,0)="","","IČO: "),OFFSET(Zdroj!I$16,'k rozhodnutí'!$A513,0),"
","B.Ú. ",IF(OFFSET(Zdroj!J$16,'k rozhodnutí'!$A513,0)="","","Anonymizováno")),CONCATENATE("Okres:","
",OFFSET(Zdroj!BP$16,'k rozhodnutí'!$A513,0),"
","Právní forma","
",OFFSET(Zdroj!H$16,'k rozhodnutí'!$A513,0),"
",IF(OFFSET(Zdroj!I$16,'k rozhodnutí'!$A513,0)="","","IČO: "),OFFSET(Zdroj!I$16,'k rozhodnutí'!$A513,0),"
","B.Ú. ",OFFSET(Zdroj!J$16,'k rozhodnutí'!$A513,0))))</f>
        <v/>
      </c>
      <c r="D515" s="4" t="str">
        <f ca="1">IF($B514="","",OFFSET(Zdroj!O$16,'k rozhodnutí'!$A513,0))</f>
        <v/>
      </c>
      <c r="E515" s="289"/>
      <c r="F515" s="187"/>
      <c r="G515" s="291"/>
      <c r="H515" s="290"/>
      <c r="I515" s="284"/>
      <c r="J515" s="284"/>
      <c r="K515" s="284"/>
      <c r="L515" s="282"/>
      <c r="M515" s="283"/>
      <c r="N515" s="284"/>
    </row>
    <row r="516" spans="1:14" x14ac:dyDescent="0.25">
      <c r="A516" s="130">
        <f>ROW()/3-1</f>
        <v>171</v>
      </c>
      <c r="B516" s="288"/>
      <c r="C516" s="52" t="str">
        <f ca="1">IF($B514="","",IF(Zdroj!$AQ$9="ano",IF(OFFSET(Zdroj!M$16,'k rozhodnutí'!$A513,0)="","","Anonymizováno"),IF(OFFSET(Zdroj!M$16,'k rozhodnutí'!$A513,0)="","",OFFSET(Zdroj!M$16,'k rozhodnutí'!$A513,0))))</f>
        <v/>
      </c>
      <c r="D516" s="4" t="str">
        <f ca="1">IF($B514="","",CONCATENATE("Dotace bude použita na:","
",OFFSET(Zdroj!P$16,'k rozhodnutí'!$A513,0)))</f>
        <v/>
      </c>
      <c r="E516" s="289"/>
      <c r="F516" s="186" t="str">
        <f ca="1">IF($B514="","",OFFSET(Zdroj!V$16,'k rozhodnutí'!$A513,0))</f>
        <v/>
      </c>
      <c r="G516" s="88" t="str">
        <f ca="1">IF($B514="","",OFFSET(Zdroj!BM$16,'k rozhodnutí'!$A513,0))</f>
        <v/>
      </c>
      <c r="H516" s="290"/>
      <c r="I516" s="284"/>
      <c r="J516" s="284"/>
      <c r="K516" s="284"/>
      <c r="L516" s="282"/>
      <c r="M516" s="283"/>
      <c r="N516" s="284"/>
    </row>
    <row r="517" spans="1:14" x14ac:dyDescent="0.25">
      <c r="A517" s="130"/>
      <c r="B517" s="288" t="str">
        <f ca="1">IF(OFFSET(Zdroj!$B$16,A516,0)&gt;0,OFFSET(Zdroj!$B$16,A516,0)+0,"")</f>
        <v/>
      </c>
      <c r="C517" s="51" t="str">
        <f ca="1">IF($B517="","",IF(Zdroj!$AQ$9="ano",CONCATENATE(OFFSET(Zdroj!C$16,'k rozhodnutí'!$A516,0),"
","Anonymizováno","
",OFFSET(Zdroj!E$16,'k rozhodnutí'!$A516,0),"
",OFFSET(Zdroj!F$16,'k rozhodnutí'!$A516,0)),CONCATENATE(OFFSET(Zdroj!C$16,'k rozhodnutí'!$A516,0),"
",OFFSET(Zdroj!D$16,'k rozhodnutí'!$A516,0),"
",OFFSET(Zdroj!E$16,'k rozhodnutí'!$A516,0),"
",OFFSET(Zdroj!F$16,'k rozhodnutí'!$A516,0))))</f>
        <v/>
      </c>
      <c r="D517" s="23" t="str">
        <f ca="1">IF($B517="","",OFFSET(Zdroj!N$16,'k rozhodnutí'!$A516,0))</f>
        <v/>
      </c>
      <c r="E517" s="289" t="str">
        <f ca="1">IF($B517="","",OFFSET(Zdroj!T$16,'k rozhodnutí'!$A516,0))</f>
        <v/>
      </c>
      <c r="F517" s="186" t="str">
        <f ca="1">IF($B517="","",OFFSET(Zdroj!U$16,'k rozhodnutí'!$A516,0))</f>
        <v/>
      </c>
      <c r="G517" s="291" t="str">
        <f ca="1">IF($B517="","",OFFSET(Zdroj!W$16,'k rozhodnutí'!$A516,0))</f>
        <v/>
      </c>
      <c r="H517" s="290" t="str">
        <f ca="1">IF($B517="","",OFFSET(Zdroj!Y$16,'k rozhodnutí'!$A516,0))</f>
        <v/>
      </c>
      <c r="I517" s="284" t="str">
        <f ca="1">IF($B517="","",OFFSET(Zdroj!BG$16,'k rozhodnutí'!$A516,0))</f>
        <v/>
      </c>
      <c r="J517" s="284" t="str" cm="1">
        <f t="array" aca="1" ref="J517" ca="1">IF($B517="","",SUM('k rozhodnutí detailní'!J517:J519+'k rozhodnutí detailní'!K517:K519))</f>
        <v/>
      </c>
      <c r="K517" s="284" t="str">
        <f ca="1">IF($B517="","",'k rozhodnutí detailní'!L518)</f>
        <v/>
      </c>
      <c r="L517" s="282" t="str">
        <f ca="1">IF($B517="","",'k rozhodnutí detailní'!M518)</f>
        <v/>
      </c>
      <c r="M517" s="283" t="str">
        <f ca="1">IF(B517="","",'k rozhodnutí detailní'!N517)</f>
        <v/>
      </c>
      <c r="N517" s="284" t="str">
        <f ca="1">IF($B517="","",OFFSET(Zdroj!Z$16,'k rozhodnutí'!$A516,0))</f>
        <v/>
      </c>
    </row>
    <row r="518" spans="1:14" x14ac:dyDescent="0.25">
      <c r="A518" s="130"/>
      <c r="B518" s="288"/>
      <c r="C518" s="51" t="str">
        <f ca="1">IF($B517="","",IF(Zdroj!$AQ$9="ano",CONCATENATE("Okres:","
",OFFSET(Zdroj!BP$16,'k rozhodnutí'!$A516,0),"
","Právní forma","
",OFFSET(Zdroj!H$16,'k rozhodnutí'!$A516,0),"
",IF(OFFSET(Zdroj!I$16,'k rozhodnutí'!$A516,0)="","","IČO: "),OFFSET(Zdroj!I$16,'k rozhodnutí'!$A516,0),"
","B.Ú. ",IF(OFFSET(Zdroj!J$16,'k rozhodnutí'!$A516,0)="","","Anonymizováno")),CONCATENATE("Okres:","
",OFFSET(Zdroj!BP$16,'k rozhodnutí'!$A516,0),"
","Právní forma","
",OFFSET(Zdroj!H$16,'k rozhodnutí'!$A516,0),"
",IF(OFFSET(Zdroj!I$16,'k rozhodnutí'!$A516,0)="","","IČO: "),OFFSET(Zdroj!I$16,'k rozhodnutí'!$A516,0),"
","B.Ú. ",OFFSET(Zdroj!J$16,'k rozhodnutí'!$A516,0))))</f>
        <v/>
      </c>
      <c r="D518" s="4" t="str">
        <f ca="1">IF($B517="","",OFFSET(Zdroj!O$16,'k rozhodnutí'!$A516,0))</f>
        <v/>
      </c>
      <c r="E518" s="289"/>
      <c r="F518" s="187"/>
      <c r="G518" s="291"/>
      <c r="H518" s="290"/>
      <c r="I518" s="284"/>
      <c r="J518" s="284"/>
      <c r="K518" s="284"/>
      <c r="L518" s="282"/>
      <c r="M518" s="283"/>
      <c r="N518" s="284"/>
    </row>
    <row r="519" spans="1:14" x14ac:dyDescent="0.25">
      <c r="A519" s="130">
        <f>ROW()/3-1</f>
        <v>172</v>
      </c>
      <c r="B519" s="288"/>
      <c r="C519" s="52" t="str">
        <f ca="1">IF($B517="","",IF(Zdroj!$AQ$9="ano",IF(OFFSET(Zdroj!M$16,'k rozhodnutí'!$A516,0)="","","Anonymizováno"),IF(OFFSET(Zdroj!M$16,'k rozhodnutí'!$A516,0)="","",OFFSET(Zdroj!M$16,'k rozhodnutí'!$A516,0))))</f>
        <v/>
      </c>
      <c r="D519" s="4" t="str">
        <f ca="1">IF($B517="","",CONCATENATE("Dotace bude použita na:","
",OFFSET(Zdroj!P$16,'k rozhodnutí'!$A516,0)))</f>
        <v/>
      </c>
      <c r="E519" s="289"/>
      <c r="F519" s="186" t="str">
        <f ca="1">IF($B517="","",OFFSET(Zdroj!V$16,'k rozhodnutí'!$A516,0))</f>
        <v/>
      </c>
      <c r="G519" s="88" t="str">
        <f ca="1">IF($B517="","",OFFSET(Zdroj!BM$16,'k rozhodnutí'!$A516,0))</f>
        <v/>
      </c>
      <c r="H519" s="290"/>
      <c r="I519" s="284"/>
      <c r="J519" s="284"/>
      <c r="K519" s="284"/>
      <c r="L519" s="282"/>
      <c r="M519" s="283"/>
      <c r="N519" s="284"/>
    </row>
    <row r="520" spans="1:14" x14ac:dyDescent="0.25">
      <c r="A520" s="130"/>
      <c r="B520" s="288" t="str">
        <f ca="1">IF(OFFSET(Zdroj!$B$16,A519,0)&gt;0,OFFSET(Zdroj!$B$16,A519,0)+0,"")</f>
        <v/>
      </c>
      <c r="C520" s="51" t="str">
        <f ca="1">IF($B520="","",IF(Zdroj!$AQ$9="ano",CONCATENATE(OFFSET(Zdroj!C$16,'k rozhodnutí'!$A519,0),"
","Anonymizováno","
",OFFSET(Zdroj!E$16,'k rozhodnutí'!$A519,0),"
",OFFSET(Zdroj!F$16,'k rozhodnutí'!$A519,0)),CONCATENATE(OFFSET(Zdroj!C$16,'k rozhodnutí'!$A519,0),"
",OFFSET(Zdroj!D$16,'k rozhodnutí'!$A519,0),"
",OFFSET(Zdroj!E$16,'k rozhodnutí'!$A519,0),"
",OFFSET(Zdroj!F$16,'k rozhodnutí'!$A519,0))))</f>
        <v/>
      </c>
      <c r="D520" s="23" t="str">
        <f ca="1">IF($B520="","",OFFSET(Zdroj!N$16,'k rozhodnutí'!$A519,0))</f>
        <v/>
      </c>
      <c r="E520" s="289" t="str">
        <f ca="1">IF($B520="","",OFFSET(Zdroj!T$16,'k rozhodnutí'!$A519,0))</f>
        <v/>
      </c>
      <c r="F520" s="186" t="str">
        <f ca="1">IF($B520="","",OFFSET(Zdroj!U$16,'k rozhodnutí'!$A519,0))</f>
        <v/>
      </c>
      <c r="G520" s="291" t="str">
        <f ca="1">IF($B520="","",OFFSET(Zdroj!W$16,'k rozhodnutí'!$A519,0))</f>
        <v/>
      </c>
      <c r="H520" s="290" t="str">
        <f ca="1">IF($B520="","",OFFSET(Zdroj!Y$16,'k rozhodnutí'!$A519,0))</f>
        <v/>
      </c>
      <c r="I520" s="284" t="str">
        <f ca="1">IF($B520="","",OFFSET(Zdroj!BG$16,'k rozhodnutí'!$A519,0))</f>
        <v/>
      </c>
      <c r="J520" s="284" t="str" cm="1">
        <f t="array" aca="1" ref="J520" ca="1">IF($B520="","",SUM('k rozhodnutí detailní'!J520:J522+'k rozhodnutí detailní'!K520:K522))</f>
        <v/>
      </c>
      <c r="K520" s="284" t="str">
        <f ca="1">IF($B520="","",'k rozhodnutí detailní'!L521)</f>
        <v/>
      </c>
      <c r="L520" s="282" t="str">
        <f ca="1">IF($B520="","",'k rozhodnutí detailní'!M521)</f>
        <v/>
      </c>
      <c r="M520" s="283" t="str">
        <f ca="1">IF(B520="","",'k rozhodnutí detailní'!N520)</f>
        <v/>
      </c>
      <c r="N520" s="284" t="str">
        <f ca="1">IF($B520="","",OFFSET(Zdroj!Z$16,'k rozhodnutí'!$A519,0))</f>
        <v/>
      </c>
    </row>
    <row r="521" spans="1:14" x14ac:dyDescent="0.25">
      <c r="A521" s="130"/>
      <c r="B521" s="288"/>
      <c r="C521" s="51" t="str">
        <f ca="1">IF($B520="","",IF(Zdroj!$AQ$9="ano",CONCATENATE("Okres:","
",OFFSET(Zdroj!BP$16,'k rozhodnutí'!$A519,0),"
","Právní forma","
",OFFSET(Zdroj!H$16,'k rozhodnutí'!$A519,0),"
",IF(OFFSET(Zdroj!I$16,'k rozhodnutí'!$A519,0)="","","IČO: "),OFFSET(Zdroj!I$16,'k rozhodnutí'!$A519,0),"
","B.Ú. ",IF(OFFSET(Zdroj!J$16,'k rozhodnutí'!$A519,0)="","","Anonymizováno")),CONCATENATE("Okres:","
",OFFSET(Zdroj!BP$16,'k rozhodnutí'!$A519,0),"
","Právní forma","
",OFFSET(Zdroj!H$16,'k rozhodnutí'!$A519,0),"
",IF(OFFSET(Zdroj!I$16,'k rozhodnutí'!$A519,0)="","","IČO: "),OFFSET(Zdroj!I$16,'k rozhodnutí'!$A519,0),"
","B.Ú. ",OFFSET(Zdroj!J$16,'k rozhodnutí'!$A519,0))))</f>
        <v/>
      </c>
      <c r="D521" s="4" t="str">
        <f ca="1">IF($B520="","",OFFSET(Zdroj!O$16,'k rozhodnutí'!$A519,0))</f>
        <v/>
      </c>
      <c r="E521" s="289"/>
      <c r="F521" s="187"/>
      <c r="G521" s="291"/>
      <c r="H521" s="290"/>
      <c r="I521" s="284"/>
      <c r="J521" s="284"/>
      <c r="K521" s="284"/>
      <c r="L521" s="282"/>
      <c r="M521" s="283"/>
      <c r="N521" s="284"/>
    </row>
    <row r="522" spans="1:14" x14ac:dyDescent="0.25">
      <c r="A522" s="130">
        <f>ROW()/3-1</f>
        <v>173</v>
      </c>
      <c r="B522" s="288"/>
      <c r="C522" s="52" t="str">
        <f ca="1">IF($B520="","",IF(Zdroj!$AQ$9="ano",IF(OFFSET(Zdroj!M$16,'k rozhodnutí'!$A519,0)="","","Anonymizováno"),IF(OFFSET(Zdroj!M$16,'k rozhodnutí'!$A519,0)="","",OFFSET(Zdroj!M$16,'k rozhodnutí'!$A519,0))))</f>
        <v/>
      </c>
      <c r="D522" s="4" t="str">
        <f ca="1">IF($B520="","",CONCATENATE("Dotace bude použita na:","
",OFFSET(Zdroj!P$16,'k rozhodnutí'!$A519,0)))</f>
        <v/>
      </c>
      <c r="E522" s="289"/>
      <c r="F522" s="186" t="str">
        <f ca="1">IF($B520="","",OFFSET(Zdroj!V$16,'k rozhodnutí'!$A519,0))</f>
        <v/>
      </c>
      <c r="G522" s="88" t="str">
        <f ca="1">IF($B520="","",OFFSET(Zdroj!BM$16,'k rozhodnutí'!$A519,0))</f>
        <v/>
      </c>
      <c r="H522" s="290"/>
      <c r="I522" s="284"/>
      <c r="J522" s="284"/>
      <c r="K522" s="284"/>
      <c r="L522" s="282"/>
      <c r="M522" s="283"/>
      <c r="N522" s="284"/>
    </row>
    <row r="523" spans="1:14" x14ac:dyDescent="0.25">
      <c r="A523" s="130"/>
      <c r="B523" s="288" t="str">
        <f ca="1">IF(OFFSET(Zdroj!$B$16,A522,0)&gt;0,OFFSET(Zdroj!$B$16,A522,0)+0,"")</f>
        <v/>
      </c>
      <c r="C523" s="51" t="str">
        <f ca="1">IF($B523="","",IF(Zdroj!$AQ$9="ano",CONCATENATE(OFFSET(Zdroj!C$16,'k rozhodnutí'!$A522,0),"
","Anonymizováno","
",OFFSET(Zdroj!E$16,'k rozhodnutí'!$A522,0),"
",OFFSET(Zdroj!F$16,'k rozhodnutí'!$A522,0)),CONCATENATE(OFFSET(Zdroj!C$16,'k rozhodnutí'!$A522,0),"
",OFFSET(Zdroj!D$16,'k rozhodnutí'!$A522,0),"
",OFFSET(Zdroj!E$16,'k rozhodnutí'!$A522,0),"
",OFFSET(Zdroj!F$16,'k rozhodnutí'!$A522,0))))</f>
        <v/>
      </c>
      <c r="D523" s="23" t="str">
        <f ca="1">IF($B523="","",OFFSET(Zdroj!N$16,'k rozhodnutí'!$A522,0))</f>
        <v/>
      </c>
      <c r="E523" s="289" t="str">
        <f ca="1">IF($B523="","",OFFSET(Zdroj!T$16,'k rozhodnutí'!$A522,0))</f>
        <v/>
      </c>
      <c r="F523" s="186" t="str">
        <f ca="1">IF($B523="","",OFFSET(Zdroj!U$16,'k rozhodnutí'!$A522,0))</f>
        <v/>
      </c>
      <c r="G523" s="291" t="str">
        <f ca="1">IF($B523="","",OFFSET(Zdroj!W$16,'k rozhodnutí'!$A522,0))</f>
        <v/>
      </c>
      <c r="H523" s="290" t="str">
        <f ca="1">IF($B523="","",OFFSET(Zdroj!Y$16,'k rozhodnutí'!$A522,0))</f>
        <v/>
      </c>
      <c r="I523" s="284" t="str">
        <f ca="1">IF($B523="","",OFFSET(Zdroj!BG$16,'k rozhodnutí'!$A522,0))</f>
        <v/>
      </c>
      <c r="J523" s="284" t="str" cm="1">
        <f t="array" aca="1" ref="J523" ca="1">IF($B523="","",SUM('k rozhodnutí detailní'!J523:J525+'k rozhodnutí detailní'!K523:K525))</f>
        <v/>
      </c>
      <c r="K523" s="284" t="str">
        <f ca="1">IF($B523="","",'k rozhodnutí detailní'!L524)</f>
        <v/>
      </c>
      <c r="L523" s="282" t="str">
        <f ca="1">IF($B523="","",'k rozhodnutí detailní'!M524)</f>
        <v/>
      </c>
      <c r="M523" s="283" t="str">
        <f ca="1">IF(B523="","",'k rozhodnutí detailní'!N523)</f>
        <v/>
      </c>
      <c r="N523" s="284" t="str">
        <f ca="1">IF($B523="","",OFFSET(Zdroj!Z$16,'k rozhodnutí'!$A522,0))</f>
        <v/>
      </c>
    </row>
    <row r="524" spans="1:14" x14ac:dyDescent="0.25">
      <c r="A524" s="130"/>
      <c r="B524" s="288"/>
      <c r="C524" s="51" t="str">
        <f ca="1">IF($B523="","",IF(Zdroj!$AQ$9="ano",CONCATENATE("Okres:","
",OFFSET(Zdroj!BP$16,'k rozhodnutí'!$A522,0),"
","Právní forma","
",OFFSET(Zdroj!H$16,'k rozhodnutí'!$A522,0),"
",IF(OFFSET(Zdroj!I$16,'k rozhodnutí'!$A522,0)="","","IČO: "),OFFSET(Zdroj!I$16,'k rozhodnutí'!$A522,0),"
","B.Ú. ",IF(OFFSET(Zdroj!J$16,'k rozhodnutí'!$A522,0)="","","Anonymizováno")),CONCATENATE("Okres:","
",OFFSET(Zdroj!BP$16,'k rozhodnutí'!$A522,0),"
","Právní forma","
",OFFSET(Zdroj!H$16,'k rozhodnutí'!$A522,0),"
",IF(OFFSET(Zdroj!I$16,'k rozhodnutí'!$A522,0)="","","IČO: "),OFFSET(Zdroj!I$16,'k rozhodnutí'!$A522,0),"
","B.Ú. ",OFFSET(Zdroj!J$16,'k rozhodnutí'!$A522,0))))</f>
        <v/>
      </c>
      <c r="D524" s="4" t="str">
        <f ca="1">IF($B523="","",OFFSET(Zdroj!O$16,'k rozhodnutí'!$A522,0))</f>
        <v/>
      </c>
      <c r="E524" s="289"/>
      <c r="F524" s="187"/>
      <c r="G524" s="291"/>
      <c r="H524" s="290"/>
      <c r="I524" s="284"/>
      <c r="J524" s="284"/>
      <c r="K524" s="284"/>
      <c r="L524" s="282"/>
      <c r="M524" s="283"/>
      <c r="N524" s="284"/>
    </row>
    <row r="525" spans="1:14" x14ac:dyDescent="0.25">
      <c r="A525" s="130">
        <f>ROW()/3-1</f>
        <v>174</v>
      </c>
      <c r="B525" s="288"/>
      <c r="C525" s="52" t="str">
        <f ca="1">IF($B523="","",IF(Zdroj!$AQ$9="ano",IF(OFFSET(Zdroj!M$16,'k rozhodnutí'!$A522,0)="","","Anonymizováno"),IF(OFFSET(Zdroj!M$16,'k rozhodnutí'!$A522,0)="","",OFFSET(Zdroj!M$16,'k rozhodnutí'!$A522,0))))</f>
        <v/>
      </c>
      <c r="D525" s="4" t="str">
        <f ca="1">IF($B523="","",CONCATENATE("Dotace bude použita na:","
",OFFSET(Zdroj!P$16,'k rozhodnutí'!$A522,0)))</f>
        <v/>
      </c>
      <c r="E525" s="289"/>
      <c r="F525" s="186" t="str">
        <f ca="1">IF($B523="","",OFFSET(Zdroj!V$16,'k rozhodnutí'!$A522,0))</f>
        <v/>
      </c>
      <c r="G525" s="88" t="str">
        <f ca="1">IF($B523="","",OFFSET(Zdroj!BM$16,'k rozhodnutí'!$A522,0))</f>
        <v/>
      </c>
      <c r="H525" s="290"/>
      <c r="I525" s="284"/>
      <c r="J525" s="284"/>
      <c r="K525" s="284"/>
      <c r="L525" s="282"/>
      <c r="M525" s="283"/>
      <c r="N525" s="284"/>
    </row>
    <row r="526" spans="1:14" x14ac:dyDescent="0.25">
      <c r="A526" s="130"/>
      <c r="B526" s="288" t="str">
        <f ca="1">IF(OFFSET(Zdroj!$B$16,A525,0)&gt;0,OFFSET(Zdroj!$B$16,A525,0)+0,"")</f>
        <v/>
      </c>
      <c r="C526" s="51" t="str">
        <f ca="1">IF($B526="","",IF(Zdroj!$AQ$9="ano",CONCATENATE(OFFSET(Zdroj!C$16,'k rozhodnutí'!$A525,0),"
","Anonymizováno","
",OFFSET(Zdroj!E$16,'k rozhodnutí'!$A525,0),"
",OFFSET(Zdroj!F$16,'k rozhodnutí'!$A525,0)),CONCATENATE(OFFSET(Zdroj!C$16,'k rozhodnutí'!$A525,0),"
",OFFSET(Zdroj!D$16,'k rozhodnutí'!$A525,0),"
",OFFSET(Zdroj!E$16,'k rozhodnutí'!$A525,0),"
",OFFSET(Zdroj!F$16,'k rozhodnutí'!$A525,0))))</f>
        <v/>
      </c>
      <c r="D526" s="23" t="str">
        <f ca="1">IF($B526="","",OFFSET(Zdroj!N$16,'k rozhodnutí'!$A525,0))</f>
        <v/>
      </c>
      <c r="E526" s="289" t="str">
        <f ca="1">IF($B526="","",OFFSET(Zdroj!T$16,'k rozhodnutí'!$A525,0))</f>
        <v/>
      </c>
      <c r="F526" s="186" t="str">
        <f ca="1">IF($B526="","",OFFSET(Zdroj!U$16,'k rozhodnutí'!$A525,0))</f>
        <v/>
      </c>
      <c r="G526" s="291" t="str">
        <f ca="1">IF($B526="","",OFFSET(Zdroj!W$16,'k rozhodnutí'!$A525,0))</f>
        <v/>
      </c>
      <c r="H526" s="290" t="str">
        <f ca="1">IF($B526="","",OFFSET(Zdroj!Y$16,'k rozhodnutí'!$A525,0))</f>
        <v/>
      </c>
      <c r="I526" s="284" t="str">
        <f ca="1">IF($B526="","",OFFSET(Zdroj!BG$16,'k rozhodnutí'!$A525,0))</f>
        <v/>
      </c>
      <c r="J526" s="284" t="str" cm="1">
        <f t="array" aca="1" ref="J526" ca="1">IF($B526="","",SUM('k rozhodnutí detailní'!J526:J528+'k rozhodnutí detailní'!K526:K528))</f>
        <v/>
      </c>
      <c r="K526" s="284" t="str">
        <f ca="1">IF($B526="","",'k rozhodnutí detailní'!L527)</f>
        <v/>
      </c>
      <c r="L526" s="282" t="str">
        <f ca="1">IF($B526="","",'k rozhodnutí detailní'!M527)</f>
        <v/>
      </c>
      <c r="M526" s="283" t="str">
        <f ca="1">IF(B526="","",'k rozhodnutí detailní'!N526)</f>
        <v/>
      </c>
      <c r="N526" s="284" t="str">
        <f ca="1">IF($B526="","",OFFSET(Zdroj!Z$16,'k rozhodnutí'!$A525,0))</f>
        <v/>
      </c>
    </row>
    <row r="527" spans="1:14" x14ac:dyDescent="0.25">
      <c r="A527" s="130"/>
      <c r="B527" s="288"/>
      <c r="C527" s="51" t="str">
        <f ca="1">IF($B526="","",IF(Zdroj!$AQ$9="ano",CONCATENATE("Okres:","
",OFFSET(Zdroj!BP$16,'k rozhodnutí'!$A525,0),"
","Právní forma","
",OFFSET(Zdroj!H$16,'k rozhodnutí'!$A525,0),"
",IF(OFFSET(Zdroj!I$16,'k rozhodnutí'!$A525,0)="","","IČO: "),OFFSET(Zdroj!I$16,'k rozhodnutí'!$A525,0),"
","B.Ú. ",IF(OFFSET(Zdroj!J$16,'k rozhodnutí'!$A525,0)="","","Anonymizováno")),CONCATENATE("Okres:","
",OFFSET(Zdroj!BP$16,'k rozhodnutí'!$A525,0),"
","Právní forma","
",OFFSET(Zdroj!H$16,'k rozhodnutí'!$A525,0),"
",IF(OFFSET(Zdroj!I$16,'k rozhodnutí'!$A525,0)="","","IČO: "),OFFSET(Zdroj!I$16,'k rozhodnutí'!$A525,0),"
","B.Ú. ",OFFSET(Zdroj!J$16,'k rozhodnutí'!$A525,0))))</f>
        <v/>
      </c>
      <c r="D527" s="4" t="str">
        <f ca="1">IF($B526="","",OFFSET(Zdroj!O$16,'k rozhodnutí'!$A525,0))</f>
        <v/>
      </c>
      <c r="E527" s="289"/>
      <c r="F527" s="187"/>
      <c r="G527" s="291"/>
      <c r="H527" s="290"/>
      <c r="I527" s="284"/>
      <c r="J527" s="284"/>
      <c r="K527" s="284"/>
      <c r="L527" s="282"/>
      <c r="M527" s="283"/>
      <c r="N527" s="284"/>
    </row>
    <row r="528" spans="1:14" x14ac:dyDescent="0.25">
      <c r="A528" s="130">
        <f>ROW()/3-1</f>
        <v>175</v>
      </c>
      <c r="B528" s="288"/>
      <c r="C528" s="52" t="str">
        <f ca="1">IF($B526="","",IF(Zdroj!$AQ$9="ano",IF(OFFSET(Zdroj!M$16,'k rozhodnutí'!$A525,0)="","","Anonymizováno"),IF(OFFSET(Zdroj!M$16,'k rozhodnutí'!$A525,0)="","",OFFSET(Zdroj!M$16,'k rozhodnutí'!$A525,0))))</f>
        <v/>
      </c>
      <c r="D528" s="4" t="str">
        <f ca="1">IF($B526="","",CONCATENATE("Dotace bude použita na:","
",OFFSET(Zdroj!P$16,'k rozhodnutí'!$A525,0)))</f>
        <v/>
      </c>
      <c r="E528" s="289"/>
      <c r="F528" s="186" t="str">
        <f ca="1">IF($B526="","",OFFSET(Zdroj!V$16,'k rozhodnutí'!$A525,0))</f>
        <v/>
      </c>
      <c r="G528" s="88" t="str">
        <f ca="1">IF($B526="","",OFFSET(Zdroj!BM$16,'k rozhodnutí'!$A525,0))</f>
        <v/>
      </c>
      <c r="H528" s="290"/>
      <c r="I528" s="284"/>
      <c r="J528" s="284"/>
      <c r="K528" s="284"/>
      <c r="L528" s="282"/>
      <c r="M528" s="283"/>
      <c r="N528" s="284"/>
    </row>
    <row r="529" spans="1:14" x14ac:dyDescent="0.25">
      <c r="A529" s="130"/>
      <c r="B529" s="288" t="str">
        <f ca="1">IF(OFFSET(Zdroj!$B$16,A528,0)&gt;0,OFFSET(Zdroj!$B$16,A528,0)+0,"")</f>
        <v/>
      </c>
      <c r="C529" s="51" t="str">
        <f ca="1">IF($B529="","",IF(Zdroj!$AQ$9="ano",CONCATENATE(OFFSET(Zdroj!C$16,'k rozhodnutí'!$A528,0),"
","Anonymizováno","
",OFFSET(Zdroj!E$16,'k rozhodnutí'!$A528,0),"
",OFFSET(Zdroj!F$16,'k rozhodnutí'!$A528,0)),CONCATENATE(OFFSET(Zdroj!C$16,'k rozhodnutí'!$A528,0),"
",OFFSET(Zdroj!D$16,'k rozhodnutí'!$A528,0),"
",OFFSET(Zdroj!E$16,'k rozhodnutí'!$A528,0),"
",OFFSET(Zdroj!F$16,'k rozhodnutí'!$A528,0))))</f>
        <v/>
      </c>
      <c r="D529" s="23" t="str">
        <f ca="1">IF($B529="","",OFFSET(Zdroj!N$16,'k rozhodnutí'!$A528,0))</f>
        <v/>
      </c>
      <c r="E529" s="289" t="str">
        <f ca="1">IF($B529="","",OFFSET(Zdroj!T$16,'k rozhodnutí'!$A528,0))</f>
        <v/>
      </c>
      <c r="F529" s="186" t="str">
        <f ca="1">IF($B529="","",OFFSET(Zdroj!U$16,'k rozhodnutí'!$A528,0))</f>
        <v/>
      </c>
      <c r="G529" s="291" t="str">
        <f ca="1">IF($B529="","",OFFSET(Zdroj!W$16,'k rozhodnutí'!$A528,0))</f>
        <v/>
      </c>
      <c r="H529" s="290" t="str">
        <f ca="1">IF($B529="","",OFFSET(Zdroj!Y$16,'k rozhodnutí'!$A528,0))</f>
        <v/>
      </c>
      <c r="I529" s="284" t="str">
        <f ca="1">IF($B529="","",OFFSET(Zdroj!BG$16,'k rozhodnutí'!$A528,0))</f>
        <v/>
      </c>
      <c r="J529" s="284" t="str" cm="1">
        <f t="array" aca="1" ref="J529" ca="1">IF($B529="","",SUM('k rozhodnutí detailní'!J529:J531+'k rozhodnutí detailní'!K529:K531))</f>
        <v/>
      </c>
      <c r="K529" s="284" t="str">
        <f ca="1">IF($B529="","",'k rozhodnutí detailní'!L530)</f>
        <v/>
      </c>
      <c r="L529" s="282" t="str">
        <f ca="1">IF($B529="","",'k rozhodnutí detailní'!M530)</f>
        <v/>
      </c>
      <c r="M529" s="283" t="str">
        <f ca="1">IF(B529="","",'k rozhodnutí detailní'!N529)</f>
        <v/>
      </c>
      <c r="N529" s="284" t="str">
        <f ca="1">IF($B529="","",OFFSET(Zdroj!Z$16,'k rozhodnutí'!$A528,0))</f>
        <v/>
      </c>
    </row>
    <row r="530" spans="1:14" x14ac:dyDescent="0.25">
      <c r="A530" s="130"/>
      <c r="B530" s="288"/>
      <c r="C530" s="51" t="str">
        <f ca="1">IF($B529="","",IF(Zdroj!$AQ$9="ano",CONCATENATE("Okres:","
",OFFSET(Zdroj!BP$16,'k rozhodnutí'!$A528,0),"
","Právní forma","
",OFFSET(Zdroj!H$16,'k rozhodnutí'!$A528,0),"
",IF(OFFSET(Zdroj!I$16,'k rozhodnutí'!$A528,0)="","","IČO: "),OFFSET(Zdroj!I$16,'k rozhodnutí'!$A528,0),"
","B.Ú. ",IF(OFFSET(Zdroj!J$16,'k rozhodnutí'!$A528,0)="","","Anonymizováno")),CONCATENATE("Okres:","
",OFFSET(Zdroj!BP$16,'k rozhodnutí'!$A528,0),"
","Právní forma","
",OFFSET(Zdroj!H$16,'k rozhodnutí'!$A528,0),"
",IF(OFFSET(Zdroj!I$16,'k rozhodnutí'!$A528,0)="","","IČO: "),OFFSET(Zdroj!I$16,'k rozhodnutí'!$A528,0),"
","B.Ú. ",OFFSET(Zdroj!J$16,'k rozhodnutí'!$A528,0))))</f>
        <v/>
      </c>
      <c r="D530" s="4" t="str">
        <f ca="1">IF($B529="","",OFFSET(Zdroj!O$16,'k rozhodnutí'!$A528,0))</f>
        <v/>
      </c>
      <c r="E530" s="289"/>
      <c r="F530" s="187"/>
      <c r="G530" s="291"/>
      <c r="H530" s="290"/>
      <c r="I530" s="284"/>
      <c r="J530" s="284"/>
      <c r="K530" s="284"/>
      <c r="L530" s="282"/>
      <c r="M530" s="283"/>
      <c r="N530" s="284"/>
    </row>
    <row r="531" spans="1:14" x14ac:dyDescent="0.25">
      <c r="A531" s="130">
        <f>ROW()/3-1</f>
        <v>176</v>
      </c>
      <c r="B531" s="288"/>
      <c r="C531" s="52" t="str">
        <f ca="1">IF($B529="","",IF(Zdroj!$AQ$9="ano",IF(OFFSET(Zdroj!M$16,'k rozhodnutí'!$A528,0)="","","Anonymizováno"),IF(OFFSET(Zdroj!M$16,'k rozhodnutí'!$A528,0)="","",OFFSET(Zdroj!M$16,'k rozhodnutí'!$A528,0))))</f>
        <v/>
      </c>
      <c r="D531" s="4" t="str">
        <f ca="1">IF($B529="","",CONCATENATE("Dotace bude použita na:","
",OFFSET(Zdroj!P$16,'k rozhodnutí'!$A528,0)))</f>
        <v/>
      </c>
      <c r="E531" s="289"/>
      <c r="F531" s="186" t="str">
        <f ca="1">IF($B529="","",OFFSET(Zdroj!V$16,'k rozhodnutí'!$A528,0))</f>
        <v/>
      </c>
      <c r="G531" s="88" t="str">
        <f ca="1">IF($B529="","",OFFSET(Zdroj!BM$16,'k rozhodnutí'!$A528,0))</f>
        <v/>
      </c>
      <c r="H531" s="290"/>
      <c r="I531" s="284"/>
      <c r="J531" s="284"/>
      <c r="K531" s="284"/>
      <c r="L531" s="282"/>
      <c r="M531" s="283"/>
      <c r="N531" s="284"/>
    </row>
    <row r="532" spans="1:14" x14ac:dyDescent="0.25">
      <c r="A532" s="130"/>
      <c r="B532" s="288" t="str">
        <f ca="1">IF(OFFSET(Zdroj!$B$16,A531,0)&gt;0,OFFSET(Zdroj!$B$16,A531,0)+0,"")</f>
        <v/>
      </c>
      <c r="C532" s="51" t="str">
        <f ca="1">IF($B532="","",IF(Zdroj!$AQ$9="ano",CONCATENATE(OFFSET(Zdroj!C$16,'k rozhodnutí'!$A531,0),"
","Anonymizováno","
",OFFSET(Zdroj!E$16,'k rozhodnutí'!$A531,0),"
",OFFSET(Zdroj!F$16,'k rozhodnutí'!$A531,0)),CONCATENATE(OFFSET(Zdroj!C$16,'k rozhodnutí'!$A531,0),"
",OFFSET(Zdroj!D$16,'k rozhodnutí'!$A531,0),"
",OFFSET(Zdroj!E$16,'k rozhodnutí'!$A531,0),"
",OFFSET(Zdroj!F$16,'k rozhodnutí'!$A531,0))))</f>
        <v/>
      </c>
      <c r="D532" s="23" t="str">
        <f ca="1">IF($B532="","",OFFSET(Zdroj!N$16,'k rozhodnutí'!$A531,0))</f>
        <v/>
      </c>
      <c r="E532" s="289" t="str">
        <f ca="1">IF($B532="","",OFFSET(Zdroj!T$16,'k rozhodnutí'!$A531,0))</f>
        <v/>
      </c>
      <c r="F532" s="186" t="str">
        <f ca="1">IF($B532="","",OFFSET(Zdroj!U$16,'k rozhodnutí'!$A531,0))</f>
        <v/>
      </c>
      <c r="G532" s="291" t="str">
        <f ca="1">IF($B532="","",OFFSET(Zdroj!W$16,'k rozhodnutí'!$A531,0))</f>
        <v/>
      </c>
      <c r="H532" s="290" t="str">
        <f ca="1">IF($B532="","",OFFSET(Zdroj!Y$16,'k rozhodnutí'!$A531,0))</f>
        <v/>
      </c>
      <c r="I532" s="284" t="str">
        <f ca="1">IF($B532="","",OFFSET(Zdroj!BG$16,'k rozhodnutí'!$A531,0))</f>
        <v/>
      </c>
      <c r="J532" s="284" t="str" cm="1">
        <f t="array" aca="1" ref="J532" ca="1">IF($B532="","",SUM('k rozhodnutí detailní'!J532:J534+'k rozhodnutí detailní'!K532:K534))</f>
        <v/>
      </c>
      <c r="K532" s="284" t="str">
        <f ca="1">IF($B532="","",'k rozhodnutí detailní'!L533)</f>
        <v/>
      </c>
      <c r="L532" s="282" t="str">
        <f ca="1">IF($B532="","",'k rozhodnutí detailní'!M533)</f>
        <v/>
      </c>
      <c r="M532" s="283" t="str">
        <f ca="1">IF(B532="","",'k rozhodnutí detailní'!N532)</f>
        <v/>
      </c>
      <c r="N532" s="284" t="str">
        <f ca="1">IF($B532="","",OFFSET(Zdroj!Z$16,'k rozhodnutí'!$A531,0))</f>
        <v/>
      </c>
    </row>
    <row r="533" spans="1:14" x14ac:dyDescent="0.25">
      <c r="A533" s="130"/>
      <c r="B533" s="288"/>
      <c r="C533" s="51" t="str">
        <f ca="1">IF($B532="","",IF(Zdroj!$AQ$9="ano",CONCATENATE("Okres:","
",OFFSET(Zdroj!BP$16,'k rozhodnutí'!$A531,0),"
","Právní forma","
",OFFSET(Zdroj!H$16,'k rozhodnutí'!$A531,0),"
",IF(OFFSET(Zdroj!I$16,'k rozhodnutí'!$A531,0)="","","IČO: "),OFFSET(Zdroj!I$16,'k rozhodnutí'!$A531,0),"
","B.Ú. ",IF(OFFSET(Zdroj!J$16,'k rozhodnutí'!$A531,0)="","","Anonymizováno")),CONCATENATE("Okres:","
",OFFSET(Zdroj!BP$16,'k rozhodnutí'!$A531,0),"
","Právní forma","
",OFFSET(Zdroj!H$16,'k rozhodnutí'!$A531,0),"
",IF(OFFSET(Zdroj!I$16,'k rozhodnutí'!$A531,0)="","","IČO: "),OFFSET(Zdroj!I$16,'k rozhodnutí'!$A531,0),"
","B.Ú. ",OFFSET(Zdroj!J$16,'k rozhodnutí'!$A531,0))))</f>
        <v/>
      </c>
      <c r="D533" s="4" t="str">
        <f ca="1">IF($B532="","",OFFSET(Zdroj!O$16,'k rozhodnutí'!$A531,0))</f>
        <v/>
      </c>
      <c r="E533" s="289"/>
      <c r="F533" s="187"/>
      <c r="G533" s="291"/>
      <c r="H533" s="290"/>
      <c r="I533" s="284"/>
      <c r="J533" s="284"/>
      <c r="K533" s="284"/>
      <c r="L533" s="282"/>
      <c r="M533" s="283"/>
      <c r="N533" s="284"/>
    </row>
    <row r="534" spans="1:14" x14ac:dyDescent="0.25">
      <c r="A534" s="130">
        <f>ROW()/3-1</f>
        <v>177</v>
      </c>
      <c r="B534" s="288"/>
      <c r="C534" s="52" t="str">
        <f ca="1">IF($B532="","",IF(Zdroj!$AQ$9="ano",IF(OFFSET(Zdroj!M$16,'k rozhodnutí'!$A531,0)="","","Anonymizováno"),IF(OFFSET(Zdroj!M$16,'k rozhodnutí'!$A531,0)="","",OFFSET(Zdroj!M$16,'k rozhodnutí'!$A531,0))))</f>
        <v/>
      </c>
      <c r="D534" s="4" t="str">
        <f ca="1">IF($B532="","",CONCATENATE("Dotace bude použita na:","
",OFFSET(Zdroj!P$16,'k rozhodnutí'!$A531,0)))</f>
        <v/>
      </c>
      <c r="E534" s="289"/>
      <c r="F534" s="186" t="str">
        <f ca="1">IF($B532="","",OFFSET(Zdroj!V$16,'k rozhodnutí'!$A531,0))</f>
        <v/>
      </c>
      <c r="G534" s="88" t="str">
        <f ca="1">IF($B532="","",OFFSET(Zdroj!BM$16,'k rozhodnutí'!$A531,0))</f>
        <v/>
      </c>
      <c r="H534" s="290"/>
      <c r="I534" s="284"/>
      <c r="J534" s="284"/>
      <c r="K534" s="284"/>
      <c r="L534" s="282"/>
      <c r="M534" s="283"/>
      <c r="N534" s="284"/>
    </row>
    <row r="535" spans="1:14" x14ac:dyDescent="0.25">
      <c r="A535" s="130"/>
      <c r="B535" s="288" t="str">
        <f ca="1">IF(OFFSET(Zdroj!$B$16,A534,0)&gt;0,OFFSET(Zdroj!$B$16,A534,0)+0,"")</f>
        <v/>
      </c>
      <c r="C535" s="51" t="str">
        <f ca="1">IF($B535="","",IF(Zdroj!$AQ$9="ano",CONCATENATE(OFFSET(Zdroj!C$16,'k rozhodnutí'!$A534,0),"
","Anonymizováno","
",OFFSET(Zdroj!E$16,'k rozhodnutí'!$A534,0),"
",OFFSET(Zdroj!F$16,'k rozhodnutí'!$A534,0)),CONCATENATE(OFFSET(Zdroj!C$16,'k rozhodnutí'!$A534,0),"
",OFFSET(Zdroj!D$16,'k rozhodnutí'!$A534,0),"
",OFFSET(Zdroj!E$16,'k rozhodnutí'!$A534,0),"
",OFFSET(Zdroj!F$16,'k rozhodnutí'!$A534,0))))</f>
        <v/>
      </c>
      <c r="D535" s="23" t="str">
        <f ca="1">IF($B535="","",OFFSET(Zdroj!N$16,'k rozhodnutí'!$A534,0))</f>
        <v/>
      </c>
      <c r="E535" s="289" t="str">
        <f ca="1">IF($B535="","",OFFSET(Zdroj!T$16,'k rozhodnutí'!$A534,0))</f>
        <v/>
      </c>
      <c r="F535" s="186" t="str">
        <f ca="1">IF($B535="","",OFFSET(Zdroj!U$16,'k rozhodnutí'!$A534,0))</f>
        <v/>
      </c>
      <c r="G535" s="291" t="str">
        <f ca="1">IF($B535="","",OFFSET(Zdroj!W$16,'k rozhodnutí'!$A534,0))</f>
        <v/>
      </c>
      <c r="H535" s="290" t="str">
        <f ca="1">IF($B535="","",OFFSET(Zdroj!Y$16,'k rozhodnutí'!$A534,0))</f>
        <v/>
      </c>
      <c r="I535" s="284" t="str">
        <f ca="1">IF($B535="","",OFFSET(Zdroj!BG$16,'k rozhodnutí'!$A534,0))</f>
        <v/>
      </c>
      <c r="J535" s="284" t="str" cm="1">
        <f t="array" aca="1" ref="J535" ca="1">IF($B535="","",SUM('k rozhodnutí detailní'!J535:J537+'k rozhodnutí detailní'!K535:K537))</f>
        <v/>
      </c>
      <c r="K535" s="284" t="str">
        <f ca="1">IF($B535="","",'k rozhodnutí detailní'!L536)</f>
        <v/>
      </c>
      <c r="L535" s="282" t="str">
        <f ca="1">IF($B535="","",'k rozhodnutí detailní'!M536)</f>
        <v/>
      </c>
      <c r="M535" s="283" t="str">
        <f ca="1">IF(B535="","",'k rozhodnutí detailní'!N535)</f>
        <v/>
      </c>
      <c r="N535" s="284" t="str">
        <f ca="1">IF($B535="","",OFFSET(Zdroj!Z$16,'k rozhodnutí'!$A534,0))</f>
        <v/>
      </c>
    </row>
    <row r="536" spans="1:14" x14ac:dyDescent="0.25">
      <c r="A536" s="130"/>
      <c r="B536" s="288"/>
      <c r="C536" s="51" t="str">
        <f ca="1">IF($B535="","",IF(Zdroj!$AQ$9="ano",CONCATENATE("Okres:","
",OFFSET(Zdroj!BP$16,'k rozhodnutí'!$A534,0),"
","Právní forma","
",OFFSET(Zdroj!H$16,'k rozhodnutí'!$A534,0),"
",IF(OFFSET(Zdroj!I$16,'k rozhodnutí'!$A534,0)="","","IČO: "),OFFSET(Zdroj!I$16,'k rozhodnutí'!$A534,0),"
","B.Ú. ",IF(OFFSET(Zdroj!J$16,'k rozhodnutí'!$A534,0)="","","Anonymizováno")),CONCATENATE("Okres:","
",OFFSET(Zdroj!BP$16,'k rozhodnutí'!$A534,0),"
","Právní forma","
",OFFSET(Zdroj!H$16,'k rozhodnutí'!$A534,0),"
",IF(OFFSET(Zdroj!I$16,'k rozhodnutí'!$A534,0)="","","IČO: "),OFFSET(Zdroj!I$16,'k rozhodnutí'!$A534,0),"
","B.Ú. ",OFFSET(Zdroj!J$16,'k rozhodnutí'!$A534,0))))</f>
        <v/>
      </c>
      <c r="D536" s="4" t="str">
        <f ca="1">IF($B535="","",OFFSET(Zdroj!O$16,'k rozhodnutí'!$A534,0))</f>
        <v/>
      </c>
      <c r="E536" s="289"/>
      <c r="F536" s="187"/>
      <c r="G536" s="291"/>
      <c r="H536" s="290"/>
      <c r="I536" s="284"/>
      <c r="J536" s="284"/>
      <c r="K536" s="284"/>
      <c r="L536" s="282"/>
      <c r="M536" s="283"/>
      <c r="N536" s="284"/>
    </row>
    <row r="537" spans="1:14" x14ac:dyDescent="0.25">
      <c r="A537" s="130">
        <f>ROW()/3-1</f>
        <v>178</v>
      </c>
      <c r="B537" s="288"/>
      <c r="C537" s="52" t="str">
        <f ca="1">IF($B535="","",IF(Zdroj!$AQ$9="ano",IF(OFFSET(Zdroj!M$16,'k rozhodnutí'!$A534,0)="","","Anonymizováno"),IF(OFFSET(Zdroj!M$16,'k rozhodnutí'!$A534,0)="","",OFFSET(Zdroj!M$16,'k rozhodnutí'!$A534,0))))</f>
        <v/>
      </c>
      <c r="D537" s="4" t="str">
        <f ca="1">IF($B535="","",CONCATENATE("Dotace bude použita na:","
",OFFSET(Zdroj!P$16,'k rozhodnutí'!$A534,0)))</f>
        <v/>
      </c>
      <c r="E537" s="289"/>
      <c r="F537" s="186" t="str">
        <f ca="1">IF($B535="","",OFFSET(Zdroj!V$16,'k rozhodnutí'!$A534,0))</f>
        <v/>
      </c>
      <c r="G537" s="88" t="str">
        <f ca="1">IF($B535="","",OFFSET(Zdroj!BM$16,'k rozhodnutí'!$A534,0))</f>
        <v/>
      </c>
      <c r="H537" s="290"/>
      <c r="I537" s="284"/>
      <c r="J537" s="284"/>
      <c r="K537" s="284"/>
      <c r="L537" s="282"/>
      <c r="M537" s="283"/>
      <c r="N537" s="284"/>
    </row>
    <row r="538" spans="1:14" x14ac:dyDescent="0.25">
      <c r="A538" s="130"/>
      <c r="B538" s="288" t="str">
        <f ca="1">IF(OFFSET(Zdroj!$B$16,A537,0)&gt;0,OFFSET(Zdroj!$B$16,A537,0)+0,"")</f>
        <v/>
      </c>
      <c r="C538" s="51" t="str">
        <f ca="1">IF($B538="","",IF(Zdroj!$AQ$9="ano",CONCATENATE(OFFSET(Zdroj!C$16,'k rozhodnutí'!$A537,0),"
","Anonymizováno","
",OFFSET(Zdroj!E$16,'k rozhodnutí'!$A537,0),"
",OFFSET(Zdroj!F$16,'k rozhodnutí'!$A537,0)),CONCATENATE(OFFSET(Zdroj!C$16,'k rozhodnutí'!$A537,0),"
",OFFSET(Zdroj!D$16,'k rozhodnutí'!$A537,0),"
",OFFSET(Zdroj!E$16,'k rozhodnutí'!$A537,0),"
",OFFSET(Zdroj!F$16,'k rozhodnutí'!$A537,0))))</f>
        <v/>
      </c>
      <c r="D538" s="23" t="str">
        <f ca="1">IF($B538="","",OFFSET(Zdroj!N$16,'k rozhodnutí'!$A537,0))</f>
        <v/>
      </c>
      <c r="E538" s="289" t="str">
        <f ca="1">IF($B538="","",OFFSET(Zdroj!T$16,'k rozhodnutí'!$A537,0))</f>
        <v/>
      </c>
      <c r="F538" s="186" t="str">
        <f ca="1">IF($B538="","",OFFSET(Zdroj!U$16,'k rozhodnutí'!$A537,0))</f>
        <v/>
      </c>
      <c r="G538" s="291" t="str">
        <f ca="1">IF($B538="","",OFFSET(Zdroj!W$16,'k rozhodnutí'!$A537,0))</f>
        <v/>
      </c>
      <c r="H538" s="290" t="str">
        <f ca="1">IF($B538="","",OFFSET(Zdroj!Y$16,'k rozhodnutí'!$A537,0))</f>
        <v/>
      </c>
      <c r="I538" s="284" t="str">
        <f ca="1">IF($B538="","",OFFSET(Zdroj!BG$16,'k rozhodnutí'!$A537,0))</f>
        <v/>
      </c>
      <c r="J538" s="284" t="str" cm="1">
        <f t="array" aca="1" ref="J538" ca="1">IF($B538="","",SUM('k rozhodnutí detailní'!J538:J540+'k rozhodnutí detailní'!K538:K540))</f>
        <v/>
      </c>
      <c r="K538" s="284" t="str">
        <f ca="1">IF($B538="","",'k rozhodnutí detailní'!L539)</f>
        <v/>
      </c>
      <c r="L538" s="282" t="str">
        <f ca="1">IF($B538="","",'k rozhodnutí detailní'!M539)</f>
        <v/>
      </c>
      <c r="M538" s="283" t="str">
        <f ca="1">IF(B538="","",'k rozhodnutí detailní'!N538)</f>
        <v/>
      </c>
      <c r="N538" s="284" t="str">
        <f ca="1">IF($B538="","",OFFSET(Zdroj!Z$16,'k rozhodnutí'!$A537,0))</f>
        <v/>
      </c>
    </row>
    <row r="539" spans="1:14" x14ac:dyDescent="0.25">
      <c r="A539" s="130"/>
      <c r="B539" s="288"/>
      <c r="C539" s="51" t="str">
        <f ca="1">IF($B538="","",IF(Zdroj!$AQ$9="ano",CONCATENATE("Okres:","
",OFFSET(Zdroj!BP$16,'k rozhodnutí'!$A537,0),"
","Právní forma","
",OFFSET(Zdroj!H$16,'k rozhodnutí'!$A537,0),"
",IF(OFFSET(Zdroj!I$16,'k rozhodnutí'!$A537,0)="","","IČO: "),OFFSET(Zdroj!I$16,'k rozhodnutí'!$A537,0),"
","B.Ú. ",IF(OFFSET(Zdroj!J$16,'k rozhodnutí'!$A537,0)="","","Anonymizováno")),CONCATENATE("Okres:","
",OFFSET(Zdroj!BP$16,'k rozhodnutí'!$A537,0),"
","Právní forma","
",OFFSET(Zdroj!H$16,'k rozhodnutí'!$A537,0),"
",IF(OFFSET(Zdroj!I$16,'k rozhodnutí'!$A537,0)="","","IČO: "),OFFSET(Zdroj!I$16,'k rozhodnutí'!$A537,0),"
","B.Ú. ",OFFSET(Zdroj!J$16,'k rozhodnutí'!$A537,0))))</f>
        <v/>
      </c>
      <c r="D539" s="4" t="str">
        <f ca="1">IF($B538="","",OFFSET(Zdroj!O$16,'k rozhodnutí'!$A537,0))</f>
        <v/>
      </c>
      <c r="E539" s="289"/>
      <c r="F539" s="187"/>
      <c r="G539" s="291"/>
      <c r="H539" s="290"/>
      <c r="I539" s="284"/>
      <c r="J539" s="284"/>
      <c r="K539" s="284"/>
      <c r="L539" s="282"/>
      <c r="M539" s="283"/>
      <c r="N539" s="284"/>
    </row>
    <row r="540" spans="1:14" x14ac:dyDescent="0.25">
      <c r="A540" s="130">
        <f>ROW()/3-1</f>
        <v>179</v>
      </c>
      <c r="B540" s="288"/>
      <c r="C540" s="52" t="str">
        <f ca="1">IF($B538="","",IF(Zdroj!$AQ$9="ano",IF(OFFSET(Zdroj!M$16,'k rozhodnutí'!$A537,0)="","","Anonymizováno"),IF(OFFSET(Zdroj!M$16,'k rozhodnutí'!$A537,0)="","",OFFSET(Zdroj!M$16,'k rozhodnutí'!$A537,0))))</f>
        <v/>
      </c>
      <c r="D540" s="4" t="str">
        <f ca="1">IF($B538="","",CONCATENATE("Dotace bude použita na:","
",OFFSET(Zdroj!P$16,'k rozhodnutí'!$A537,0)))</f>
        <v/>
      </c>
      <c r="E540" s="289"/>
      <c r="F540" s="186" t="str">
        <f ca="1">IF($B538="","",OFFSET(Zdroj!V$16,'k rozhodnutí'!$A537,0))</f>
        <v/>
      </c>
      <c r="G540" s="88" t="str">
        <f ca="1">IF($B538="","",OFFSET(Zdroj!BM$16,'k rozhodnutí'!$A537,0))</f>
        <v/>
      </c>
      <c r="H540" s="290"/>
      <c r="I540" s="284"/>
      <c r="J540" s="284"/>
      <c r="K540" s="284"/>
      <c r="L540" s="282"/>
      <c r="M540" s="283"/>
      <c r="N540" s="284"/>
    </row>
    <row r="541" spans="1:14" x14ac:dyDescent="0.25">
      <c r="A541" s="130"/>
      <c r="B541" s="288" t="str">
        <f ca="1">IF(OFFSET(Zdroj!$B$16,A540,0)&gt;0,OFFSET(Zdroj!$B$16,A540,0)+0,"")</f>
        <v/>
      </c>
      <c r="C541" s="51" t="str">
        <f ca="1">IF($B541="","",IF(Zdroj!$AQ$9="ano",CONCATENATE(OFFSET(Zdroj!C$16,'k rozhodnutí'!$A540,0),"
","Anonymizováno","
",OFFSET(Zdroj!E$16,'k rozhodnutí'!$A540,0),"
",OFFSET(Zdroj!F$16,'k rozhodnutí'!$A540,0)),CONCATENATE(OFFSET(Zdroj!C$16,'k rozhodnutí'!$A540,0),"
",OFFSET(Zdroj!D$16,'k rozhodnutí'!$A540,0),"
",OFFSET(Zdroj!E$16,'k rozhodnutí'!$A540,0),"
",OFFSET(Zdroj!F$16,'k rozhodnutí'!$A540,0))))</f>
        <v/>
      </c>
      <c r="D541" s="23" t="str">
        <f ca="1">IF($B541="","",OFFSET(Zdroj!N$16,'k rozhodnutí'!$A540,0))</f>
        <v/>
      </c>
      <c r="E541" s="289" t="str">
        <f ca="1">IF($B541="","",OFFSET(Zdroj!T$16,'k rozhodnutí'!$A540,0))</f>
        <v/>
      </c>
      <c r="F541" s="186" t="str">
        <f ca="1">IF($B541="","",OFFSET(Zdroj!U$16,'k rozhodnutí'!$A540,0))</f>
        <v/>
      </c>
      <c r="G541" s="291" t="str">
        <f ca="1">IF($B541="","",OFFSET(Zdroj!W$16,'k rozhodnutí'!$A540,0))</f>
        <v/>
      </c>
      <c r="H541" s="290" t="str">
        <f ca="1">IF($B541="","",OFFSET(Zdroj!Y$16,'k rozhodnutí'!$A540,0))</f>
        <v/>
      </c>
      <c r="I541" s="284" t="str">
        <f ca="1">IF($B541="","",OFFSET(Zdroj!BG$16,'k rozhodnutí'!$A540,0))</f>
        <v/>
      </c>
      <c r="J541" s="284" t="str" cm="1">
        <f t="array" aca="1" ref="J541" ca="1">IF($B541="","",SUM('k rozhodnutí detailní'!J541:J543+'k rozhodnutí detailní'!K541:K543))</f>
        <v/>
      </c>
      <c r="K541" s="284" t="str">
        <f ca="1">IF($B541="","",'k rozhodnutí detailní'!L542)</f>
        <v/>
      </c>
      <c r="L541" s="282" t="str">
        <f ca="1">IF($B541="","",'k rozhodnutí detailní'!M542)</f>
        <v/>
      </c>
      <c r="M541" s="283" t="str">
        <f ca="1">IF(B541="","",'k rozhodnutí detailní'!N541)</f>
        <v/>
      </c>
      <c r="N541" s="284" t="str">
        <f ca="1">IF($B541="","",OFFSET(Zdroj!Z$16,'k rozhodnutí'!$A540,0))</f>
        <v/>
      </c>
    </row>
    <row r="542" spans="1:14" x14ac:dyDescent="0.25">
      <c r="A542" s="130"/>
      <c r="B542" s="288"/>
      <c r="C542" s="51" t="str">
        <f ca="1">IF($B541="","",IF(Zdroj!$AQ$9="ano",CONCATENATE("Okres:","
",OFFSET(Zdroj!BP$16,'k rozhodnutí'!$A540,0),"
","Právní forma","
",OFFSET(Zdroj!H$16,'k rozhodnutí'!$A540,0),"
",IF(OFFSET(Zdroj!I$16,'k rozhodnutí'!$A540,0)="","","IČO: "),OFFSET(Zdroj!I$16,'k rozhodnutí'!$A540,0),"
","B.Ú. ",IF(OFFSET(Zdroj!J$16,'k rozhodnutí'!$A540,0)="","","Anonymizováno")),CONCATENATE("Okres:","
",OFFSET(Zdroj!BP$16,'k rozhodnutí'!$A540,0),"
","Právní forma","
",OFFSET(Zdroj!H$16,'k rozhodnutí'!$A540,0),"
",IF(OFFSET(Zdroj!I$16,'k rozhodnutí'!$A540,0)="","","IČO: "),OFFSET(Zdroj!I$16,'k rozhodnutí'!$A540,0),"
","B.Ú. ",OFFSET(Zdroj!J$16,'k rozhodnutí'!$A540,0))))</f>
        <v/>
      </c>
      <c r="D542" s="4" t="str">
        <f ca="1">IF($B541="","",OFFSET(Zdroj!O$16,'k rozhodnutí'!$A540,0))</f>
        <v/>
      </c>
      <c r="E542" s="289"/>
      <c r="F542" s="187"/>
      <c r="G542" s="291"/>
      <c r="H542" s="290"/>
      <c r="I542" s="284"/>
      <c r="J542" s="284"/>
      <c r="K542" s="284"/>
      <c r="L542" s="282"/>
      <c r="M542" s="283"/>
      <c r="N542" s="284"/>
    </row>
    <row r="543" spans="1:14" x14ac:dyDescent="0.25">
      <c r="A543" s="130">
        <f>ROW()/3-1</f>
        <v>180</v>
      </c>
      <c r="B543" s="288"/>
      <c r="C543" s="52" t="str">
        <f ca="1">IF($B541="","",IF(Zdroj!$AQ$9="ano",IF(OFFSET(Zdroj!M$16,'k rozhodnutí'!$A540,0)="","","Anonymizováno"),IF(OFFSET(Zdroj!M$16,'k rozhodnutí'!$A540,0)="","",OFFSET(Zdroj!M$16,'k rozhodnutí'!$A540,0))))</f>
        <v/>
      </c>
      <c r="D543" s="4" t="str">
        <f ca="1">IF($B541="","",CONCATENATE("Dotace bude použita na:","
",OFFSET(Zdroj!P$16,'k rozhodnutí'!$A540,0)))</f>
        <v/>
      </c>
      <c r="E543" s="289"/>
      <c r="F543" s="186" t="str">
        <f ca="1">IF($B541="","",OFFSET(Zdroj!V$16,'k rozhodnutí'!$A540,0))</f>
        <v/>
      </c>
      <c r="G543" s="88" t="str">
        <f ca="1">IF($B541="","",OFFSET(Zdroj!BM$16,'k rozhodnutí'!$A540,0))</f>
        <v/>
      </c>
      <c r="H543" s="290"/>
      <c r="I543" s="284"/>
      <c r="J543" s="284"/>
      <c r="K543" s="284"/>
      <c r="L543" s="282"/>
      <c r="M543" s="283"/>
      <c r="N543" s="284"/>
    </row>
    <row r="544" spans="1:14" x14ac:dyDescent="0.25">
      <c r="A544" s="130"/>
      <c r="B544" s="288" t="str">
        <f ca="1">IF(OFFSET(Zdroj!$B$16,A543,0)&gt;0,OFFSET(Zdroj!$B$16,A543,0)+0,"")</f>
        <v/>
      </c>
      <c r="C544" s="51" t="str">
        <f ca="1">IF($B544="","",IF(Zdroj!$AQ$9="ano",CONCATENATE(OFFSET(Zdroj!C$16,'k rozhodnutí'!$A543,0),"
","Anonymizováno","
",OFFSET(Zdroj!E$16,'k rozhodnutí'!$A543,0),"
",OFFSET(Zdroj!F$16,'k rozhodnutí'!$A543,0)),CONCATENATE(OFFSET(Zdroj!C$16,'k rozhodnutí'!$A543,0),"
",OFFSET(Zdroj!D$16,'k rozhodnutí'!$A543,0),"
",OFFSET(Zdroj!E$16,'k rozhodnutí'!$A543,0),"
",OFFSET(Zdroj!F$16,'k rozhodnutí'!$A543,0))))</f>
        <v/>
      </c>
      <c r="D544" s="23" t="str">
        <f ca="1">IF($B544="","",OFFSET(Zdroj!N$16,'k rozhodnutí'!$A543,0))</f>
        <v/>
      </c>
      <c r="E544" s="289" t="str">
        <f ca="1">IF($B544="","",OFFSET(Zdroj!T$16,'k rozhodnutí'!$A543,0))</f>
        <v/>
      </c>
      <c r="F544" s="186" t="str">
        <f ca="1">IF($B544="","",OFFSET(Zdroj!U$16,'k rozhodnutí'!$A543,0))</f>
        <v/>
      </c>
      <c r="G544" s="291" t="str">
        <f ca="1">IF($B544="","",OFFSET(Zdroj!W$16,'k rozhodnutí'!$A543,0))</f>
        <v/>
      </c>
      <c r="H544" s="290" t="str">
        <f ca="1">IF($B544="","",OFFSET(Zdroj!Y$16,'k rozhodnutí'!$A543,0))</f>
        <v/>
      </c>
      <c r="I544" s="284" t="str">
        <f ca="1">IF($B544="","",OFFSET(Zdroj!BG$16,'k rozhodnutí'!$A543,0))</f>
        <v/>
      </c>
      <c r="J544" s="284" t="str" cm="1">
        <f t="array" aca="1" ref="J544" ca="1">IF($B544="","",SUM('k rozhodnutí detailní'!J544:J546+'k rozhodnutí detailní'!K544:K546))</f>
        <v/>
      </c>
      <c r="K544" s="284" t="str">
        <f ca="1">IF($B544="","",'k rozhodnutí detailní'!L545)</f>
        <v/>
      </c>
      <c r="L544" s="282" t="str">
        <f ca="1">IF($B544="","",'k rozhodnutí detailní'!M545)</f>
        <v/>
      </c>
      <c r="M544" s="283" t="str">
        <f ca="1">IF(B544="","",'k rozhodnutí detailní'!N544)</f>
        <v/>
      </c>
      <c r="N544" s="284" t="str">
        <f ca="1">IF($B544="","",OFFSET(Zdroj!Z$16,'k rozhodnutí'!$A543,0))</f>
        <v/>
      </c>
    </row>
    <row r="545" spans="1:14" x14ac:dyDescent="0.25">
      <c r="A545" s="130"/>
      <c r="B545" s="288"/>
      <c r="C545" s="51" t="str">
        <f ca="1">IF($B544="","",IF(Zdroj!$AQ$9="ano",CONCATENATE("Okres:","
",OFFSET(Zdroj!BP$16,'k rozhodnutí'!$A543,0),"
","Právní forma","
",OFFSET(Zdroj!H$16,'k rozhodnutí'!$A543,0),"
",IF(OFFSET(Zdroj!I$16,'k rozhodnutí'!$A543,0)="","","IČO: "),OFFSET(Zdroj!I$16,'k rozhodnutí'!$A543,0),"
","B.Ú. ",IF(OFFSET(Zdroj!J$16,'k rozhodnutí'!$A543,0)="","","Anonymizováno")),CONCATENATE("Okres:","
",OFFSET(Zdroj!BP$16,'k rozhodnutí'!$A543,0),"
","Právní forma","
",OFFSET(Zdroj!H$16,'k rozhodnutí'!$A543,0),"
",IF(OFFSET(Zdroj!I$16,'k rozhodnutí'!$A543,0)="","","IČO: "),OFFSET(Zdroj!I$16,'k rozhodnutí'!$A543,0),"
","B.Ú. ",OFFSET(Zdroj!J$16,'k rozhodnutí'!$A543,0))))</f>
        <v/>
      </c>
      <c r="D545" s="4" t="str">
        <f ca="1">IF($B544="","",OFFSET(Zdroj!O$16,'k rozhodnutí'!$A543,0))</f>
        <v/>
      </c>
      <c r="E545" s="289"/>
      <c r="F545" s="187"/>
      <c r="G545" s="291"/>
      <c r="H545" s="290"/>
      <c r="I545" s="284"/>
      <c r="J545" s="284"/>
      <c r="K545" s="284"/>
      <c r="L545" s="282"/>
      <c r="M545" s="283"/>
      <c r="N545" s="284"/>
    </row>
    <row r="546" spans="1:14" x14ac:dyDescent="0.25">
      <c r="A546" s="130">
        <f>ROW()/3-1</f>
        <v>181</v>
      </c>
      <c r="B546" s="288"/>
      <c r="C546" s="52" t="str">
        <f ca="1">IF($B544="","",IF(Zdroj!$AQ$9="ano",IF(OFFSET(Zdroj!M$16,'k rozhodnutí'!$A543,0)="","","Anonymizováno"),IF(OFFSET(Zdroj!M$16,'k rozhodnutí'!$A543,0)="","",OFFSET(Zdroj!M$16,'k rozhodnutí'!$A543,0))))</f>
        <v/>
      </c>
      <c r="D546" s="4" t="str">
        <f ca="1">IF($B544="","",CONCATENATE("Dotace bude použita na:","
",OFFSET(Zdroj!P$16,'k rozhodnutí'!$A543,0)))</f>
        <v/>
      </c>
      <c r="E546" s="289"/>
      <c r="F546" s="186" t="str">
        <f ca="1">IF($B544="","",OFFSET(Zdroj!V$16,'k rozhodnutí'!$A543,0))</f>
        <v/>
      </c>
      <c r="G546" s="88" t="str">
        <f ca="1">IF($B544="","",OFFSET(Zdroj!BM$16,'k rozhodnutí'!$A543,0))</f>
        <v/>
      </c>
      <c r="H546" s="290"/>
      <c r="I546" s="284"/>
      <c r="J546" s="284"/>
      <c r="K546" s="284"/>
      <c r="L546" s="282"/>
      <c r="M546" s="283"/>
      <c r="N546" s="284"/>
    </row>
    <row r="547" spans="1:14" x14ac:dyDescent="0.25">
      <c r="A547" s="130"/>
      <c r="B547" s="288" t="str">
        <f ca="1">IF(OFFSET(Zdroj!$B$16,A546,0)&gt;0,OFFSET(Zdroj!$B$16,A546,0)+0,"")</f>
        <v/>
      </c>
      <c r="C547" s="51" t="str">
        <f ca="1">IF($B547="","",IF(Zdroj!$AQ$9="ano",CONCATENATE(OFFSET(Zdroj!C$16,'k rozhodnutí'!$A546,0),"
","Anonymizováno","
",OFFSET(Zdroj!E$16,'k rozhodnutí'!$A546,0),"
",OFFSET(Zdroj!F$16,'k rozhodnutí'!$A546,0)),CONCATENATE(OFFSET(Zdroj!C$16,'k rozhodnutí'!$A546,0),"
",OFFSET(Zdroj!D$16,'k rozhodnutí'!$A546,0),"
",OFFSET(Zdroj!E$16,'k rozhodnutí'!$A546,0),"
",OFFSET(Zdroj!F$16,'k rozhodnutí'!$A546,0))))</f>
        <v/>
      </c>
      <c r="D547" s="23" t="str">
        <f ca="1">IF($B547="","",OFFSET(Zdroj!N$16,'k rozhodnutí'!$A546,0))</f>
        <v/>
      </c>
      <c r="E547" s="289" t="str">
        <f ca="1">IF($B547="","",OFFSET(Zdroj!T$16,'k rozhodnutí'!$A546,0))</f>
        <v/>
      </c>
      <c r="F547" s="186" t="str">
        <f ca="1">IF($B547="","",OFFSET(Zdroj!U$16,'k rozhodnutí'!$A546,0))</f>
        <v/>
      </c>
      <c r="G547" s="291" t="str">
        <f ca="1">IF($B547="","",OFFSET(Zdroj!W$16,'k rozhodnutí'!$A546,0))</f>
        <v/>
      </c>
      <c r="H547" s="290" t="str">
        <f ca="1">IF($B547="","",OFFSET(Zdroj!Y$16,'k rozhodnutí'!$A546,0))</f>
        <v/>
      </c>
      <c r="I547" s="284" t="str">
        <f ca="1">IF($B547="","",OFFSET(Zdroj!BG$16,'k rozhodnutí'!$A546,0))</f>
        <v/>
      </c>
      <c r="J547" s="284" t="str" cm="1">
        <f t="array" aca="1" ref="J547" ca="1">IF($B547="","",SUM('k rozhodnutí detailní'!J547:J549+'k rozhodnutí detailní'!K547:K549))</f>
        <v/>
      </c>
      <c r="K547" s="284" t="str">
        <f ca="1">IF($B547="","",'k rozhodnutí detailní'!L548)</f>
        <v/>
      </c>
      <c r="L547" s="282" t="str">
        <f ca="1">IF($B547="","",'k rozhodnutí detailní'!M548)</f>
        <v/>
      </c>
      <c r="M547" s="283" t="str">
        <f ca="1">IF(B547="","",'k rozhodnutí detailní'!N547)</f>
        <v/>
      </c>
      <c r="N547" s="284" t="str">
        <f ca="1">IF($B547="","",OFFSET(Zdroj!Z$16,'k rozhodnutí'!$A546,0))</f>
        <v/>
      </c>
    </row>
    <row r="548" spans="1:14" x14ac:dyDescent="0.25">
      <c r="A548" s="130"/>
      <c r="B548" s="288"/>
      <c r="C548" s="51" t="str">
        <f ca="1">IF($B547="","",IF(Zdroj!$AQ$9="ano",CONCATENATE("Okres:","
",OFFSET(Zdroj!BP$16,'k rozhodnutí'!$A546,0),"
","Právní forma","
",OFFSET(Zdroj!H$16,'k rozhodnutí'!$A546,0),"
",IF(OFFSET(Zdroj!I$16,'k rozhodnutí'!$A546,0)="","","IČO: "),OFFSET(Zdroj!I$16,'k rozhodnutí'!$A546,0),"
","B.Ú. ",IF(OFFSET(Zdroj!J$16,'k rozhodnutí'!$A546,0)="","","Anonymizováno")),CONCATENATE("Okres:","
",OFFSET(Zdroj!BP$16,'k rozhodnutí'!$A546,0),"
","Právní forma","
",OFFSET(Zdroj!H$16,'k rozhodnutí'!$A546,0),"
",IF(OFFSET(Zdroj!I$16,'k rozhodnutí'!$A546,0)="","","IČO: "),OFFSET(Zdroj!I$16,'k rozhodnutí'!$A546,0),"
","B.Ú. ",OFFSET(Zdroj!J$16,'k rozhodnutí'!$A546,0))))</f>
        <v/>
      </c>
      <c r="D548" s="4" t="str">
        <f ca="1">IF($B547="","",OFFSET(Zdroj!O$16,'k rozhodnutí'!$A546,0))</f>
        <v/>
      </c>
      <c r="E548" s="289"/>
      <c r="F548" s="187"/>
      <c r="G548" s="291"/>
      <c r="H548" s="290"/>
      <c r="I548" s="284"/>
      <c r="J548" s="284"/>
      <c r="K548" s="284"/>
      <c r="L548" s="282"/>
      <c r="M548" s="283"/>
      <c r="N548" s="284"/>
    </row>
    <row r="549" spans="1:14" x14ac:dyDescent="0.25">
      <c r="A549" s="130">
        <f>ROW()/3-1</f>
        <v>182</v>
      </c>
      <c r="B549" s="288"/>
      <c r="C549" s="52" t="str">
        <f ca="1">IF($B547="","",IF(Zdroj!$AQ$9="ano",IF(OFFSET(Zdroj!M$16,'k rozhodnutí'!$A546,0)="","","Anonymizováno"),IF(OFFSET(Zdroj!M$16,'k rozhodnutí'!$A546,0)="","",OFFSET(Zdroj!M$16,'k rozhodnutí'!$A546,0))))</f>
        <v/>
      </c>
      <c r="D549" s="4" t="str">
        <f ca="1">IF($B547="","",CONCATENATE("Dotace bude použita na:","
",OFFSET(Zdroj!P$16,'k rozhodnutí'!$A546,0)))</f>
        <v/>
      </c>
      <c r="E549" s="289"/>
      <c r="F549" s="186" t="str">
        <f ca="1">IF($B547="","",OFFSET(Zdroj!V$16,'k rozhodnutí'!$A546,0))</f>
        <v/>
      </c>
      <c r="G549" s="88" t="str">
        <f ca="1">IF($B547="","",OFFSET(Zdroj!BM$16,'k rozhodnutí'!$A546,0))</f>
        <v/>
      </c>
      <c r="H549" s="290"/>
      <c r="I549" s="284"/>
      <c r="J549" s="284"/>
      <c r="K549" s="284"/>
      <c r="L549" s="282"/>
      <c r="M549" s="283"/>
      <c r="N549" s="284"/>
    </row>
    <row r="550" spans="1:14" x14ac:dyDescent="0.25">
      <c r="A550" s="130"/>
      <c r="B550" s="288" t="str">
        <f ca="1">IF(OFFSET(Zdroj!$B$16,A549,0)&gt;0,OFFSET(Zdroj!$B$16,A549,0)+0,"")</f>
        <v/>
      </c>
      <c r="C550" s="51" t="str">
        <f ca="1">IF($B550="","",IF(Zdroj!$AQ$9="ano",CONCATENATE(OFFSET(Zdroj!C$16,'k rozhodnutí'!$A549,0),"
","Anonymizováno","
",OFFSET(Zdroj!E$16,'k rozhodnutí'!$A549,0),"
",OFFSET(Zdroj!F$16,'k rozhodnutí'!$A549,0)),CONCATENATE(OFFSET(Zdroj!C$16,'k rozhodnutí'!$A549,0),"
",OFFSET(Zdroj!D$16,'k rozhodnutí'!$A549,0),"
",OFFSET(Zdroj!E$16,'k rozhodnutí'!$A549,0),"
",OFFSET(Zdroj!F$16,'k rozhodnutí'!$A549,0))))</f>
        <v/>
      </c>
      <c r="D550" s="23" t="str">
        <f ca="1">IF($B550="","",OFFSET(Zdroj!N$16,'k rozhodnutí'!$A549,0))</f>
        <v/>
      </c>
      <c r="E550" s="289" t="str">
        <f ca="1">IF($B550="","",OFFSET(Zdroj!T$16,'k rozhodnutí'!$A549,0))</f>
        <v/>
      </c>
      <c r="F550" s="186" t="str">
        <f ca="1">IF($B550="","",OFFSET(Zdroj!U$16,'k rozhodnutí'!$A549,0))</f>
        <v/>
      </c>
      <c r="G550" s="291" t="str">
        <f ca="1">IF($B550="","",OFFSET(Zdroj!W$16,'k rozhodnutí'!$A549,0))</f>
        <v/>
      </c>
      <c r="H550" s="290" t="str">
        <f ca="1">IF($B550="","",OFFSET(Zdroj!Y$16,'k rozhodnutí'!$A549,0))</f>
        <v/>
      </c>
      <c r="I550" s="284" t="str">
        <f ca="1">IF($B550="","",OFFSET(Zdroj!BG$16,'k rozhodnutí'!$A549,0))</f>
        <v/>
      </c>
      <c r="J550" s="284" t="str" cm="1">
        <f t="array" aca="1" ref="J550" ca="1">IF($B550="","",SUM('k rozhodnutí detailní'!J550:J552+'k rozhodnutí detailní'!K550:K552))</f>
        <v/>
      </c>
      <c r="K550" s="284" t="str">
        <f ca="1">IF($B550="","",'k rozhodnutí detailní'!L551)</f>
        <v/>
      </c>
      <c r="L550" s="282" t="str">
        <f ca="1">IF($B550="","",'k rozhodnutí detailní'!M551)</f>
        <v/>
      </c>
      <c r="M550" s="283" t="str">
        <f ca="1">IF(B550="","",'k rozhodnutí detailní'!N550)</f>
        <v/>
      </c>
      <c r="N550" s="284" t="str">
        <f ca="1">IF($B550="","",OFFSET(Zdroj!Z$16,'k rozhodnutí'!$A549,0))</f>
        <v/>
      </c>
    </row>
    <row r="551" spans="1:14" x14ac:dyDescent="0.25">
      <c r="A551" s="130"/>
      <c r="B551" s="288"/>
      <c r="C551" s="51" t="str">
        <f ca="1">IF($B550="","",IF(Zdroj!$AQ$9="ano",CONCATENATE("Okres:","
",OFFSET(Zdroj!BP$16,'k rozhodnutí'!$A549,0),"
","Právní forma","
",OFFSET(Zdroj!H$16,'k rozhodnutí'!$A549,0),"
",IF(OFFSET(Zdroj!I$16,'k rozhodnutí'!$A549,0)="","","IČO: "),OFFSET(Zdroj!I$16,'k rozhodnutí'!$A549,0),"
","B.Ú. ",IF(OFFSET(Zdroj!J$16,'k rozhodnutí'!$A549,0)="","","Anonymizováno")),CONCATENATE("Okres:","
",OFFSET(Zdroj!BP$16,'k rozhodnutí'!$A549,0),"
","Právní forma","
",OFFSET(Zdroj!H$16,'k rozhodnutí'!$A549,0),"
",IF(OFFSET(Zdroj!I$16,'k rozhodnutí'!$A549,0)="","","IČO: "),OFFSET(Zdroj!I$16,'k rozhodnutí'!$A549,0),"
","B.Ú. ",OFFSET(Zdroj!J$16,'k rozhodnutí'!$A549,0))))</f>
        <v/>
      </c>
      <c r="D551" s="4" t="str">
        <f ca="1">IF($B550="","",OFFSET(Zdroj!O$16,'k rozhodnutí'!$A549,0))</f>
        <v/>
      </c>
      <c r="E551" s="289"/>
      <c r="F551" s="187"/>
      <c r="G551" s="291"/>
      <c r="H551" s="290"/>
      <c r="I551" s="284"/>
      <c r="J551" s="284"/>
      <c r="K551" s="284"/>
      <c r="L551" s="282"/>
      <c r="M551" s="283"/>
      <c r="N551" s="284"/>
    </row>
    <row r="552" spans="1:14" x14ac:dyDescent="0.25">
      <c r="A552" s="130">
        <f>ROW()/3-1</f>
        <v>183</v>
      </c>
      <c r="B552" s="288"/>
      <c r="C552" s="52" t="str">
        <f ca="1">IF($B550="","",IF(Zdroj!$AQ$9="ano",IF(OFFSET(Zdroj!M$16,'k rozhodnutí'!$A549,0)="","","Anonymizováno"),IF(OFFSET(Zdroj!M$16,'k rozhodnutí'!$A549,0)="","",OFFSET(Zdroj!M$16,'k rozhodnutí'!$A549,0))))</f>
        <v/>
      </c>
      <c r="D552" s="4" t="str">
        <f ca="1">IF($B550="","",CONCATENATE("Dotace bude použita na:","
",OFFSET(Zdroj!P$16,'k rozhodnutí'!$A549,0)))</f>
        <v/>
      </c>
      <c r="E552" s="289"/>
      <c r="F552" s="186" t="str">
        <f ca="1">IF($B550="","",OFFSET(Zdroj!V$16,'k rozhodnutí'!$A549,0))</f>
        <v/>
      </c>
      <c r="G552" s="88" t="str">
        <f ca="1">IF($B550="","",OFFSET(Zdroj!BM$16,'k rozhodnutí'!$A549,0))</f>
        <v/>
      </c>
      <c r="H552" s="290"/>
      <c r="I552" s="284"/>
      <c r="J552" s="284"/>
      <c r="K552" s="284"/>
      <c r="L552" s="282"/>
      <c r="M552" s="283"/>
      <c r="N552" s="284"/>
    </row>
    <row r="553" spans="1:14" x14ac:dyDescent="0.25">
      <c r="A553" s="130"/>
      <c r="B553" s="288" t="str">
        <f ca="1">IF(OFFSET(Zdroj!$B$16,A552,0)&gt;0,OFFSET(Zdroj!$B$16,A552,0)+0,"")</f>
        <v/>
      </c>
      <c r="C553" s="51" t="str">
        <f ca="1">IF($B553="","",IF(Zdroj!$AQ$9="ano",CONCATENATE(OFFSET(Zdroj!C$16,'k rozhodnutí'!$A552,0),"
","Anonymizováno","
",OFFSET(Zdroj!E$16,'k rozhodnutí'!$A552,0),"
",OFFSET(Zdroj!F$16,'k rozhodnutí'!$A552,0)),CONCATENATE(OFFSET(Zdroj!C$16,'k rozhodnutí'!$A552,0),"
",OFFSET(Zdroj!D$16,'k rozhodnutí'!$A552,0),"
",OFFSET(Zdroj!E$16,'k rozhodnutí'!$A552,0),"
",OFFSET(Zdroj!F$16,'k rozhodnutí'!$A552,0))))</f>
        <v/>
      </c>
      <c r="D553" s="23" t="str">
        <f ca="1">IF($B553="","",OFFSET(Zdroj!N$16,'k rozhodnutí'!$A552,0))</f>
        <v/>
      </c>
      <c r="E553" s="289" t="str">
        <f ca="1">IF($B553="","",OFFSET(Zdroj!T$16,'k rozhodnutí'!$A552,0))</f>
        <v/>
      </c>
      <c r="F553" s="186" t="str">
        <f ca="1">IF($B553="","",OFFSET(Zdroj!U$16,'k rozhodnutí'!$A552,0))</f>
        <v/>
      </c>
      <c r="G553" s="291" t="str">
        <f ca="1">IF($B553="","",OFFSET(Zdroj!W$16,'k rozhodnutí'!$A552,0))</f>
        <v/>
      </c>
      <c r="H553" s="290" t="str">
        <f ca="1">IF($B553="","",OFFSET(Zdroj!Y$16,'k rozhodnutí'!$A552,0))</f>
        <v/>
      </c>
      <c r="I553" s="284" t="str">
        <f ca="1">IF($B553="","",OFFSET(Zdroj!BG$16,'k rozhodnutí'!$A552,0))</f>
        <v/>
      </c>
      <c r="J553" s="284" t="str" cm="1">
        <f t="array" aca="1" ref="J553" ca="1">IF($B553="","",SUM('k rozhodnutí detailní'!J553:J555+'k rozhodnutí detailní'!K553:K555))</f>
        <v/>
      </c>
      <c r="K553" s="284" t="str">
        <f ca="1">IF($B553="","",'k rozhodnutí detailní'!L554)</f>
        <v/>
      </c>
      <c r="L553" s="282" t="str">
        <f ca="1">IF($B553="","",'k rozhodnutí detailní'!M554)</f>
        <v/>
      </c>
      <c r="M553" s="283" t="str">
        <f ca="1">IF(B553="","",'k rozhodnutí detailní'!N553)</f>
        <v/>
      </c>
      <c r="N553" s="284" t="str">
        <f ca="1">IF($B553="","",OFFSET(Zdroj!Z$16,'k rozhodnutí'!$A552,0))</f>
        <v/>
      </c>
    </row>
    <row r="554" spans="1:14" x14ac:dyDescent="0.25">
      <c r="A554" s="130"/>
      <c r="B554" s="288"/>
      <c r="C554" s="51" t="str">
        <f ca="1">IF($B553="","",IF(Zdroj!$AQ$9="ano",CONCATENATE("Okres:","
",OFFSET(Zdroj!BP$16,'k rozhodnutí'!$A552,0),"
","Právní forma","
",OFFSET(Zdroj!H$16,'k rozhodnutí'!$A552,0),"
",IF(OFFSET(Zdroj!I$16,'k rozhodnutí'!$A552,0)="","","IČO: "),OFFSET(Zdroj!I$16,'k rozhodnutí'!$A552,0),"
","B.Ú. ",IF(OFFSET(Zdroj!J$16,'k rozhodnutí'!$A552,0)="","","Anonymizováno")),CONCATENATE("Okres:","
",OFFSET(Zdroj!BP$16,'k rozhodnutí'!$A552,0),"
","Právní forma","
",OFFSET(Zdroj!H$16,'k rozhodnutí'!$A552,0),"
",IF(OFFSET(Zdroj!I$16,'k rozhodnutí'!$A552,0)="","","IČO: "),OFFSET(Zdroj!I$16,'k rozhodnutí'!$A552,0),"
","B.Ú. ",OFFSET(Zdroj!J$16,'k rozhodnutí'!$A552,0))))</f>
        <v/>
      </c>
      <c r="D554" s="4" t="str">
        <f ca="1">IF($B553="","",OFFSET(Zdroj!O$16,'k rozhodnutí'!$A552,0))</f>
        <v/>
      </c>
      <c r="E554" s="289"/>
      <c r="F554" s="187"/>
      <c r="G554" s="291"/>
      <c r="H554" s="290"/>
      <c r="I554" s="284"/>
      <c r="J554" s="284"/>
      <c r="K554" s="284"/>
      <c r="L554" s="282"/>
      <c r="M554" s="283"/>
      <c r="N554" s="284"/>
    </row>
    <row r="555" spans="1:14" x14ac:dyDescent="0.25">
      <c r="A555" s="130">
        <f>ROW()/3-1</f>
        <v>184</v>
      </c>
      <c r="B555" s="288"/>
      <c r="C555" s="52" t="str">
        <f ca="1">IF($B553="","",IF(Zdroj!$AQ$9="ano",IF(OFFSET(Zdroj!M$16,'k rozhodnutí'!$A552,0)="","","Anonymizováno"),IF(OFFSET(Zdroj!M$16,'k rozhodnutí'!$A552,0)="","",OFFSET(Zdroj!M$16,'k rozhodnutí'!$A552,0))))</f>
        <v/>
      </c>
      <c r="D555" s="4" t="str">
        <f ca="1">IF($B553="","",CONCATENATE("Dotace bude použita na:","
",OFFSET(Zdroj!P$16,'k rozhodnutí'!$A552,0)))</f>
        <v/>
      </c>
      <c r="E555" s="289"/>
      <c r="F555" s="186" t="str">
        <f ca="1">IF($B553="","",OFFSET(Zdroj!V$16,'k rozhodnutí'!$A552,0))</f>
        <v/>
      </c>
      <c r="G555" s="88" t="str">
        <f ca="1">IF($B553="","",OFFSET(Zdroj!BM$16,'k rozhodnutí'!$A552,0))</f>
        <v/>
      </c>
      <c r="H555" s="290"/>
      <c r="I555" s="284"/>
      <c r="J555" s="284"/>
      <c r="K555" s="284"/>
      <c r="L555" s="282"/>
      <c r="M555" s="283"/>
      <c r="N555" s="284"/>
    </row>
    <row r="556" spans="1:14" x14ac:dyDescent="0.25">
      <c r="A556" s="130"/>
      <c r="B556" s="288" t="str">
        <f ca="1">IF(OFFSET(Zdroj!$B$16,A555,0)&gt;0,OFFSET(Zdroj!$B$16,A555,0)+0,"")</f>
        <v/>
      </c>
      <c r="C556" s="51" t="str">
        <f ca="1">IF($B556="","",IF(Zdroj!$AQ$9="ano",CONCATENATE(OFFSET(Zdroj!C$16,'k rozhodnutí'!$A555,0),"
","Anonymizováno","
",OFFSET(Zdroj!E$16,'k rozhodnutí'!$A555,0),"
",OFFSET(Zdroj!F$16,'k rozhodnutí'!$A555,0)),CONCATENATE(OFFSET(Zdroj!C$16,'k rozhodnutí'!$A555,0),"
",OFFSET(Zdroj!D$16,'k rozhodnutí'!$A555,0),"
",OFFSET(Zdroj!E$16,'k rozhodnutí'!$A555,0),"
",OFFSET(Zdroj!F$16,'k rozhodnutí'!$A555,0))))</f>
        <v/>
      </c>
      <c r="D556" s="23" t="str">
        <f ca="1">IF($B556="","",OFFSET(Zdroj!N$16,'k rozhodnutí'!$A555,0))</f>
        <v/>
      </c>
      <c r="E556" s="289" t="str">
        <f ca="1">IF($B556="","",OFFSET(Zdroj!T$16,'k rozhodnutí'!$A555,0))</f>
        <v/>
      </c>
      <c r="F556" s="186" t="str">
        <f ca="1">IF($B556="","",OFFSET(Zdroj!U$16,'k rozhodnutí'!$A555,0))</f>
        <v/>
      </c>
      <c r="G556" s="291" t="str">
        <f ca="1">IF($B556="","",OFFSET(Zdroj!W$16,'k rozhodnutí'!$A555,0))</f>
        <v/>
      </c>
      <c r="H556" s="290" t="str">
        <f ca="1">IF($B556="","",OFFSET(Zdroj!Y$16,'k rozhodnutí'!$A555,0))</f>
        <v/>
      </c>
      <c r="I556" s="284" t="str">
        <f ca="1">IF($B556="","",OFFSET(Zdroj!BG$16,'k rozhodnutí'!$A555,0))</f>
        <v/>
      </c>
      <c r="J556" s="284" t="str" cm="1">
        <f t="array" aca="1" ref="J556" ca="1">IF($B556="","",SUM('k rozhodnutí detailní'!J556:J558+'k rozhodnutí detailní'!K556:K558))</f>
        <v/>
      </c>
      <c r="K556" s="284" t="str">
        <f ca="1">IF($B556="","",'k rozhodnutí detailní'!L557)</f>
        <v/>
      </c>
      <c r="L556" s="282" t="str">
        <f ca="1">IF($B556="","",'k rozhodnutí detailní'!M557)</f>
        <v/>
      </c>
      <c r="M556" s="283" t="str">
        <f ca="1">IF(B556="","",'k rozhodnutí detailní'!N556)</f>
        <v/>
      </c>
      <c r="N556" s="284" t="str">
        <f ca="1">IF($B556="","",OFFSET(Zdroj!Z$16,'k rozhodnutí'!$A555,0))</f>
        <v/>
      </c>
    </row>
    <row r="557" spans="1:14" x14ac:dyDescent="0.25">
      <c r="A557" s="130"/>
      <c r="B557" s="288"/>
      <c r="C557" s="51" t="str">
        <f ca="1">IF($B556="","",IF(Zdroj!$AQ$9="ano",CONCATENATE("Okres:","
",OFFSET(Zdroj!BP$16,'k rozhodnutí'!$A555,0),"
","Právní forma","
",OFFSET(Zdroj!H$16,'k rozhodnutí'!$A555,0),"
",IF(OFFSET(Zdroj!I$16,'k rozhodnutí'!$A555,0)="","","IČO: "),OFFSET(Zdroj!I$16,'k rozhodnutí'!$A555,0),"
","B.Ú. ",IF(OFFSET(Zdroj!J$16,'k rozhodnutí'!$A555,0)="","","Anonymizováno")),CONCATENATE("Okres:","
",OFFSET(Zdroj!BP$16,'k rozhodnutí'!$A555,0),"
","Právní forma","
",OFFSET(Zdroj!H$16,'k rozhodnutí'!$A555,0),"
",IF(OFFSET(Zdroj!I$16,'k rozhodnutí'!$A555,0)="","","IČO: "),OFFSET(Zdroj!I$16,'k rozhodnutí'!$A555,0),"
","B.Ú. ",OFFSET(Zdroj!J$16,'k rozhodnutí'!$A555,0))))</f>
        <v/>
      </c>
      <c r="D557" s="4" t="str">
        <f ca="1">IF($B556="","",OFFSET(Zdroj!O$16,'k rozhodnutí'!$A555,0))</f>
        <v/>
      </c>
      <c r="E557" s="289"/>
      <c r="F557" s="187"/>
      <c r="G557" s="291"/>
      <c r="H557" s="290"/>
      <c r="I557" s="284"/>
      <c r="J557" s="284"/>
      <c r="K557" s="284"/>
      <c r="L557" s="282"/>
      <c r="M557" s="283"/>
      <c r="N557" s="284"/>
    </row>
    <row r="558" spans="1:14" x14ac:dyDescent="0.25">
      <c r="A558" s="130">
        <f>ROW()/3-1</f>
        <v>185</v>
      </c>
      <c r="B558" s="288"/>
      <c r="C558" s="52" t="str">
        <f ca="1">IF($B556="","",IF(Zdroj!$AQ$9="ano",IF(OFFSET(Zdroj!M$16,'k rozhodnutí'!$A555,0)="","","Anonymizováno"),IF(OFFSET(Zdroj!M$16,'k rozhodnutí'!$A555,0)="","",OFFSET(Zdroj!M$16,'k rozhodnutí'!$A555,0))))</f>
        <v/>
      </c>
      <c r="D558" s="4" t="str">
        <f ca="1">IF($B556="","",CONCATENATE("Dotace bude použita na:","
",OFFSET(Zdroj!P$16,'k rozhodnutí'!$A555,0)))</f>
        <v/>
      </c>
      <c r="E558" s="289"/>
      <c r="F558" s="186" t="str">
        <f ca="1">IF($B556="","",OFFSET(Zdroj!V$16,'k rozhodnutí'!$A555,0))</f>
        <v/>
      </c>
      <c r="G558" s="88" t="str">
        <f ca="1">IF($B556="","",OFFSET(Zdroj!BM$16,'k rozhodnutí'!$A555,0))</f>
        <v/>
      </c>
      <c r="H558" s="290"/>
      <c r="I558" s="284"/>
      <c r="J558" s="284"/>
      <c r="K558" s="284"/>
      <c r="L558" s="282"/>
      <c r="M558" s="283"/>
      <c r="N558" s="284"/>
    </row>
    <row r="559" spans="1:14" x14ac:dyDescent="0.25">
      <c r="A559" s="130"/>
      <c r="B559" s="288" t="str">
        <f ca="1">IF(OFFSET(Zdroj!$B$16,A558,0)&gt;0,OFFSET(Zdroj!$B$16,A558,0)+0,"")</f>
        <v/>
      </c>
      <c r="C559" s="51" t="str">
        <f ca="1">IF($B559="","",IF(Zdroj!$AQ$9="ano",CONCATENATE(OFFSET(Zdroj!C$16,'k rozhodnutí'!$A558,0),"
","Anonymizováno","
",OFFSET(Zdroj!E$16,'k rozhodnutí'!$A558,0),"
",OFFSET(Zdroj!F$16,'k rozhodnutí'!$A558,0)),CONCATENATE(OFFSET(Zdroj!C$16,'k rozhodnutí'!$A558,0),"
",OFFSET(Zdroj!D$16,'k rozhodnutí'!$A558,0),"
",OFFSET(Zdroj!E$16,'k rozhodnutí'!$A558,0),"
",OFFSET(Zdroj!F$16,'k rozhodnutí'!$A558,0))))</f>
        <v/>
      </c>
      <c r="D559" s="23" t="str">
        <f ca="1">IF($B559="","",OFFSET(Zdroj!N$16,'k rozhodnutí'!$A558,0))</f>
        <v/>
      </c>
      <c r="E559" s="289" t="str">
        <f ca="1">IF($B559="","",OFFSET(Zdroj!T$16,'k rozhodnutí'!$A558,0))</f>
        <v/>
      </c>
      <c r="F559" s="186" t="str">
        <f ca="1">IF($B559="","",OFFSET(Zdroj!U$16,'k rozhodnutí'!$A558,0))</f>
        <v/>
      </c>
      <c r="G559" s="291" t="str">
        <f ca="1">IF($B559="","",OFFSET(Zdroj!W$16,'k rozhodnutí'!$A558,0))</f>
        <v/>
      </c>
      <c r="H559" s="290" t="str">
        <f ca="1">IF($B559="","",OFFSET(Zdroj!Y$16,'k rozhodnutí'!$A558,0))</f>
        <v/>
      </c>
      <c r="I559" s="284" t="str">
        <f ca="1">IF($B559="","",OFFSET(Zdroj!BG$16,'k rozhodnutí'!$A558,0))</f>
        <v/>
      </c>
      <c r="J559" s="284" t="str" cm="1">
        <f t="array" aca="1" ref="J559" ca="1">IF($B559="","",SUM('k rozhodnutí detailní'!J559:J561+'k rozhodnutí detailní'!K559:K561))</f>
        <v/>
      </c>
      <c r="K559" s="284" t="str">
        <f ca="1">IF($B559="","",'k rozhodnutí detailní'!L560)</f>
        <v/>
      </c>
      <c r="L559" s="282" t="str">
        <f ca="1">IF($B559="","",'k rozhodnutí detailní'!M560)</f>
        <v/>
      </c>
      <c r="M559" s="283" t="str">
        <f ca="1">IF(B559="","",'k rozhodnutí detailní'!N559)</f>
        <v/>
      </c>
      <c r="N559" s="284" t="str">
        <f ca="1">IF($B559="","",OFFSET(Zdroj!Z$16,'k rozhodnutí'!$A558,0))</f>
        <v/>
      </c>
    </row>
    <row r="560" spans="1:14" x14ac:dyDescent="0.25">
      <c r="A560" s="130"/>
      <c r="B560" s="288"/>
      <c r="C560" s="51" t="str">
        <f ca="1">IF($B559="","",IF(Zdroj!$AQ$9="ano",CONCATENATE("Okres:","
",OFFSET(Zdroj!BP$16,'k rozhodnutí'!$A558,0),"
","Právní forma","
",OFFSET(Zdroj!H$16,'k rozhodnutí'!$A558,0),"
",IF(OFFSET(Zdroj!I$16,'k rozhodnutí'!$A558,0)="","","IČO: "),OFFSET(Zdroj!I$16,'k rozhodnutí'!$A558,0),"
","B.Ú. ",IF(OFFSET(Zdroj!J$16,'k rozhodnutí'!$A558,0)="","","Anonymizováno")),CONCATENATE("Okres:","
",OFFSET(Zdroj!BP$16,'k rozhodnutí'!$A558,0),"
","Právní forma","
",OFFSET(Zdroj!H$16,'k rozhodnutí'!$A558,0),"
",IF(OFFSET(Zdroj!I$16,'k rozhodnutí'!$A558,0)="","","IČO: "),OFFSET(Zdroj!I$16,'k rozhodnutí'!$A558,0),"
","B.Ú. ",OFFSET(Zdroj!J$16,'k rozhodnutí'!$A558,0))))</f>
        <v/>
      </c>
      <c r="D560" s="4" t="str">
        <f ca="1">IF($B559="","",OFFSET(Zdroj!O$16,'k rozhodnutí'!$A558,0))</f>
        <v/>
      </c>
      <c r="E560" s="289"/>
      <c r="F560" s="187"/>
      <c r="G560" s="291"/>
      <c r="H560" s="290"/>
      <c r="I560" s="284"/>
      <c r="J560" s="284"/>
      <c r="K560" s="284"/>
      <c r="L560" s="282"/>
      <c r="M560" s="283"/>
      <c r="N560" s="284"/>
    </row>
    <row r="561" spans="1:14" x14ac:dyDescent="0.25">
      <c r="A561" s="130">
        <f>ROW()/3-1</f>
        <v>186</v>
      </c>
      <c r="B561" s="288"/>
      <c r="C561" s="52" t="str">
        <f ca="1">IF($B559="","",IF(Zdroj!$AQ$9="ano",IF(OFFSET(Zdroj!M$16,'k rozhodnutí'!$A558,0)="","","Anonymizováno"),IF(OFFSET(Zdroj!M$16,'k rozhodnutí'!$A558,0)="","",OFFSET(Zdroj!M$16,'k rozhodnutí'!$A558,0))))</f>
        <v/>
      </c>
      <c r="D561" s="4" t="str">
        <f ca="1">IF($B559="","",CONCATENATE("Dotace bude použita na:","
",OFFSET(Zdroj!P$16,'k rozhodnutí'!$A558,0)))</f>
        <v/>
      </c>
      <c r="E561" s="289"/>
      <c r="F561" s="186" t="str">
        <f ca="1">IF($B559="","",OFFSET(Zdroj!V$16,'k rozhodnutí'!$A558,0))</f>
        <v/>
      </c>
      <c r="G561" s="88" t="str">
        <f ca="1">IF($B559="","",OFFSET(Zdroj!BM$16,'k rozhodnutí'!$A558,0))</f>
        <v/>
      </c>
      <c r="H561" s="290"/>
      <c r="I561" s="284"/>
      <c r="J561" s="284"/>
      <c r="K561" s="284"/>
      <c r="L561" s="282"/>
      <c r="M561" s="283"/>
      <c r="N561" s="284"/>
    </row>
    <row r="562" spans="1:14" x14ac:dyDescent="0.25">
      <c r="A562" s="130"/>
      <c r="B562" s="288" t="str">
        <f ca="1">IF(OFFSET(Zdroj!$B$16,A561,0)&gt;0,OFFSET(Zdroj!$B$16,A561,0)+0,"")</f>
        <v/>
      </c>
      <c r="C562" s="51" t="str">
        <f ca="1">IF($B562="","",IF(Zdroj!$AQ$9="ano",CONCATENATE(OFFSET(Zdroj!C$16,'k rozhodnutí'!$A561,0),"
","Anonymizováno","
",OFFSET(Zdroj!E$16,'k rozhodnutí'!$A561,0),"
",OFFSET(Zdroj!F$16,'k rozhodnutí'!$A561,0)),CONCATENATE(OFFSET(Zdroj!C$16,'k rozhodnutí'!$A561,0),"
",OFFSET(Zdroj!D$16,'k rozhodnutí'!$A561,0),"
",OFFSET(Zdroj!E$16,'k rozhodnutí'!$A561,0),"
",OFFSET(Zdroj!F$16,'k rozhodnutí'!$A561,0))))</f>
        <v/>
      </c>
      <c r="D562" s="23" t="str">
        <f ca="1">IF($B562="","",OFFSET(Zdroj!N$16,'k rozhodnutí'!$A561,0))</f>
        <v/>
      </c>
      <c r="E562" s="289" t="str">
        <f ca="1">IF($B562="","",OFFSET(Zdroj!T$16,'k rozhodnutí'!$A561,0))</f>
        <v/>
      </c>
      <c r="F562" s="186" t="str">
        <f ca="1">IF($B562="","",OFFSET(Zdroj!U$16,'k rozhodnutí'!$A561,0))</f>
        <v/>
      </c>
      <c r="G562" s="291" t="str">
        <f ca="1">IF($B562="","",OFFSET(Zdroj!W$16,'k rozhodnutí'!$A561,0))</f>
        <v/>
      </c>
      <c r="H562" s="290" t="str">
        <f ca="1">IF($B562="","",OFFSET(Zdroj!Y$16,'k rozhodnutí'!$A561,0))</f>
        <v/>
      </c>
      <c r="I562" s="284" t="str">
        <f ca="1">IF($B562="","",OFFSET(Zdroj!BG$16,'k rozhodnutí'!$A561,0))</f>
        <v/>
      </c>
      <c r="J562" s="284" t="str" cm="1">
        <f t="array" aca="1" ref="J562" ca="1">IF($B562="","",SUM('k rozhodnutí detailní'!J562:J564+'k rozhodnutí detailní'!K562:K564))</f>
        <v/>
      </c>
      <c r="K562" s="284" t="str">
        <f ca="1">IF($B562="","",'k rozhodnutí detailní'!L563)</f>
        <v/>
      </c>
      <c r="L562" s="282" t="str">
        <f ca="1">IF($B562="","",'k rozhodnutí detailní'!M563)</f>
        <v/>
      </c>
      <c r="M562" s="283" t="str">
        <f ca="1">IF(B562="","",'k rozhodnutí detailní'!N562)</f>
        <v/>
      </c>
      <c r="N562" s="284" t="str">
        <f ca="1">IF($B562="","",OFFSET(Zdroj!Z$16,'k rozhodnutí'!$A561,0))</f>
        <v/>
      </c>
    </row>
    <row r="563" spans="1:14" x14ac:dyDescent="0.25">
      <c r="A563" s="130"/>
      <c r="B563" s="288"/>
      <c r="C563" s="51" t="str">
        <f ca="1">IF($B562="","",IF(Zdroj!$AQ$9="ano",CONCATENATE("Okres:","
",OFFSET(Zdroj!BP$16,'k rozhodnutí'!$A561,0),"
","Právní forma","
",OFFSET(Zdroj!H$16,'k rozhodnutí'!$A561,0),"
",IF(OFFSET(Zdroj!I$16,'k rozhodnutí'!$A561,0)="","","IČO: "),OFFSET(Zdroj!I$16,'k rozhodnutí'!$A561,0),"
","B.Ú. ",IF(OFFSET(Zdroj!J$16,'k rozhodnutí'!$A561,0)="","","Anonymizováno")),CONCATENATE("Okres:","
",OFFSET(Zdroj!BP$16,'k rozhodnutí'!$A561,0),"
","Právní forma","
",OFFSET(Zdroj!H$16,'k rozhodnutí'!$A561,0),"
",IF(OFFSET(Zdroj!I$16,'k rozhodnutí'!$A561,0)="","","IČO: "),OFFSET(Zdroj!I$16,'k rozhodnutí'!$A561,0),"
","B.Ú. ",OFFSET(Zdroj!J$16,'k rozhodnutí'!$A561,0))))</f>
        <v/>
      </c>
      <c r="D563" s="4" t="str">
        <f ca="1">IF($B562="","",OFFSET(Zdroj!O$16,'k rozhodnutí'!$A561,0))</f>
        <v/>
      </c>
      <c r="E563" s="289"/>
      <c r="F563" s="187"/>
      <c r="G563" s="291"/>
      <c r="H563" s="290"/>
      <c r="I563" s="284"/>
      <c r="J563" s="284"/>
      <c r="K563" s="284"/>
      <c r="L563" s="282"/>
      <c r="M563" s="283"/>
      <c r="N563" s="284"/>
    </row>
    <row r="564" spans="1:14" x14ac:dyDescent="0.25">
      <c r="A564" s="130">
        <f>ROW()/3-1</f>
        <v>187</v>
      </c>
      <c r="B564" s="288"/>
      <c r="C564" s="52" t="str">
        <f ca="1">IF($B562="","",IF(Zdroj!$AQ$9="ano",IF(OFFSET(Zdroj!M$16,'k rozhodnutí'!$A561,0)="","","Anonymizováno"),IF(OFFSET(Zdroj!M$16,'k rozhodnutí'!$A561,0)="","",OFFSET(Zdroj!M$16,'k rozhodnutí'!$A561,0))))</f>
        <v/>
      </c>
      <c r="D564" s="4" t="str">
        <f ca="1">IF($B562="","",CONCATENATE("Dotace bude použita na:","
",OFFSET(Zdroj!P$16,'k rozhodnutí'!$A561,0)))</f>
        <v/>
      </c>
      <c r="E564" s="289"/>
      <c r="F564" s="186" t="str">
        <f ca="1">IF($B562="","",OFFSET(Zdroj!V$16,'k rozhodnutí'!$A561,0))</f>
        <v/>
      </c>
      <c r="G564" s="88" t="str">
        <f ca="1">IF($B562="","",OFFSET(Zdroj!BM$16,'k rozhodnutí'!$A561,0))</f>
        <v/>
      </c>
      <c r="H564" s="290"/>
      <c r="I564" s="284"/>
      <c r="J564" s="284"/>
      <c r="K564" s="284"/>
      <c r="L564" s="282"/>
      <c r="M564" s="283"/>
      <c r="N564" s="284"/>
    </row>
    <row r="565" spans="1:14" x14ac:dyDescent="0.25">
      <c r="A565" s="130"/>
      <c r="B565" s="288" t="str">
        <f ca="1">IF(OFFSET(Zdroj!$B$16,A564,0)&gt;0,OFFSET(Zdroj!$B$16,A564,0)+0,"")</f>
        <v/>
      </c>
      <c r="C565" s="51" t="str">
        <f ca="1">IF($B565="","",IF(Zdroj!$AQ$9="ano",CONCATENATE(OFFSET(Zdroj!C$16,'k rozhodnutí'!$A564,0),"
","Anonymizováno","
",OFFSET(Zdroj!E$16,'k rozhodnutí'!$A564,0),"
",OFFSET(Zdroj!F$16,'k rozhodnutí'!$A564,0)),CONCATENATE(OFFSET(Zdroj!C$16,'k rozhodnutí'!$A564,0),"
",OFFSET(Zdroj!D$16,'k rozhodnutí'!$A564,0),"
",OFFSET(Zdroj!E$16,'k rozhodnutí'!$A564,0),"
",OFFSET(Zdroj!F$16,'k rozhodnutí'!$A564,0))))</f>
        <v/>
      </c>
      <c r="D565" s="23" t="str">
        <f ca="1">IF($B565="","",OFFSET(Zdroj!N$16,'k rozhodnutí'!$A564,0))</f>
        <v/>
      </c>
      <c r="E565" s="289" t="str">
        <f ca="1">IF($B565="","",OFFSET(Zdroj!T$16,'k rozhodnutí'!$A564,0))</f>
        <v/>
      </c>
      <c r="F565" s="186" t="str">
        <f ca="1">IF($B565="","",OFFSET(Zdroj!U$16,'k rozhodnutí'!$A564,0))</f>
        <v/>
      </c>
      <c r="G565" s="291" t="str">
        <f ca="1">IF($B565="","",OFFSET(Zdroj!W$16,'k rozhodnutí'!$A564,0))</f>
        <v/>
      </c>
      <c r="H565" s="290" t="str">
        <f ca="1">IF($B565="","",OFFSET(Zdroj!Y$16,'k rozhodnutí'!$A564,0))</f>
        <v/>
      </c>
      <c r="I565" s="284" t="str">
        <f ca="1">IF($B565="","",OFFSET(Zdroj!BG$16,'k rozhodnutí'!$A564,0))</f>
        <v/>
      </c>
      <c r="J565" s="284" t="str" cm="1">
        <f t="array" aca="1" ref="J565" ca="1">IF($B565="","",SUM('k rozhodnutí detailní'!J565:J567+'k rozhodnutí detailní'!K565:K567))</f>
        <v/>
      </c>
      <c r="K565" s="284" t="str">
        <f ca="1">IF($B565="","",'k rozhodnutí detailní'!L566)</f>
        <v/>
      </c>
      <c r="L565" s="282" t="str">
        <f ca="1">IF($B565="","",'k rozhodnutí detailní'!M566)</f>
        <v/>
      </c>
      <c r="M565" s="283" t="str">
        <f ca="1">IF(B565="","",'k rozhodnutí detailní'!N565)</f>
        <v/>
      </c>
      <c r="N565" s="284" t="str">
        <f ca="1">IF($B565="","",OFFSET(Zdroj!Z$16,'k rozhodnutí'!$A564,0))</f>
        <v/>
      </c>
    </row>
    <row r="566" spans="1:14" x14ac:dyDescent="0.25">
      <c r="A566" s="130"/>
      <c r="B566" s="288"/>
      <c r="C566" s="51" t="str">
        <f ca="1">IF($B565="","",IF(Zdroj!$AQ$9="ano",CONCATENATE("Okres:","
",OFFSET(Zdroj!BP$16,'k rozhodnutí'!$A564,0),"
","Právní forma","
",OFFSET(Zdroj!H$16,'k rozhodnutí'!$A564,0),"
",IF(OFFSET(Zdroj!I$16,'k rozhodnutí'!$A564,0)="","","IČO: "),OFFSET(Zdroj!I$16,'k rozhodnutí'!$A564,0),"
","B.Ú. ",IF(OFFSET(Zdroj!J$16,'k rozhodnutí'!$A564,0)="","","Anonymizováno")),CONCATENATE("Okres:","
",OFFSET(Zdroj!BP$16,'k rozhodnutí'!$A564,0),"
","Právní forma","
",OFFSET(Zdroj!H$16,'k rozhodnutí'!$A564,0),"
",IF(OFFSET(Zdroj!I$16,'k rozhodnutí'!$A564,0)="","","IČO: "),OFFSET(Zdroj!I$16,'k rozhodnutí'!$A564,0),"
","B.Ú. ",OFFSET(Zdroj!J$16,'k rozhodnutí'!$A564,0))))</f>
        <v/>
      </c>
      <c r="D566" s="4" t="str">
        <f ca="1">IF($B565="","",OFFSET(Zdroj!O$16,'k rozhodnutí'!$A564,0))</f>
        <v/>
      </c>
      <c r="E566" s="289"/>
      <c r="F566" s="187"/>
      <c r="G566" s="291"/>
      <c r="H566" s="290"/>
      <c r="I566" s="284"/>
      <c r="J566" s="284"/>
      <c r="K566" s="284"/>
      <c r="L566" s="282"/>
      <c r="M566" s="283"/>
      <c r="N566" s="284"/>
    </row>
    <row r="567" spans="1:14" x14ac:dyDescent="0.25">
      <c r="A567" s="130">
        <f>ROW()/3-1</f>
        <v>188</v>
      </c>
      <c r="B567" s="288"/>
      <c r="C567" s="52" t="str">
        <f ca="1">IF($B565="","",IF(Zdroj!$AQ$9="ano",IF(OFFSET(Zdroj!M$16,'k rozhodnutí'!$A564,0)="","","Anonymizováno"),IF(OFFSET(Zdroj!M$16,'k rozhodnutí'!$A564,0)="","",OFFSET(Zdroj!M$16,'k rozhodnutí'!$A564,0))))</f>
        <v/>
      </c>
      <c r="D567" s="4" t="str">
        <f ca="1">IF($B565="","",CONCATENATE("Dotace bude použita na:","
",OFFSET(Zdroj!P$16,'k rozhodnutí'!$A564,0)))</f>
        <v/>
      </c>
      <c r="E567" s="289"/>
      <c r="F567" s="186" t="str">
        <f ca="1">IF($B565="","",OFFSET(Zdroj!V$16,'k rozhodnutí'!$A564,0))</f>
        <v/>
      </c>
      <c r="G567" s="88" t="str">
        <f ca="1">IF($B565="","",OFFSET(Zdroj!BM$16,'k rozhodnutí'!$A564,0))</f>
        <v/>
      </c>
      <c r="H567" s="290"/>
      <c r="I567" s="284"/>
      <c r="J567" s="284"/>
      <c r="K567" s="284"/>
      <c r="L567" s="282"/>
      <c r="M567" s="283"/>
      <c r="N567" s="284"/>
    </row>
    <row r="568" spans="1:14" x14ac:dyDescent="0.25">
      <c r="A568" s="130"/>
      <c r="B568" s="288" t="str">
        <f ca="1">IF(OFFSET(Zdroj!$B$16,A567,0)&gt;0,OFFSET(Zdroj!$B$16,A567,0)+0,"")</f>
        <v/>
      </c>
      <c r="C568" s="51" t="str">
        <f ca="1">IF($B568="","",IF(Zdroj!$AQ$9="ano",CONCATENATE(OFFSET(Zdroj!C$16,'k rozhodnutí'!$A567,0),"
","Anonymizováno","
",OFFSET(Zdroj!E$16,'k rozhodnutí'!$A567,0),"
",OFFSET(Zdroj!F$16,'k rozhodnutí'!$A567,0)),CONCATENATE(OFFSET(Zdroj!C$16,'k rozhodnutí'!$A567,0),"
",OFFSET(Zdroj!D$16,'k rozhodnutí'!$A567,0),"
",OFFSET(Zdroj!E$16,'k rozhodnutí'!$A567,0),"
",OFFSET(Zdroj!F$16,'k rozhodnutí'!$A567,0))))</f>
        <v/>
      </c>
      <c r="D568" s="23" t="str">
        <f ca="1">IF($B568="","",OFFSET(Zdroj!N$16,'k rozhodnutí'!$A567,0))</f>
        <v/>
      </c>
      <c r="E568" s="289" t="str">
        <f ca="1">IF($B568="","",OFFSET(Zdroj!T$16,'k rozhodnutí'!$A567,0))</f>
        <v/>
      </c>
      <c r="F568" s="186" t="str">
        <f ca="1">IF($B568="","",OFFSET(Zdroj!U$16,'k rozhodnutí'!$A567,0))</f>
        <v/>
      </c>
      <c r="G568" s="291" t="str">
        <f ca="1">IF($B568="","",OFFSET(Zdroj!W$16,'k rozhodnutí'!$A567,0))</f>
        <v/>
      </c>
      <c r="H568" s="290" t="str">
        <f ca="1">IF($B568="","",OFFSET(Zdroj!Y$16,'k rozhodnutí'!$A567,0))</f>
        <v/>
      </c>
      <c r="I568" s="284" t="str">
        <f ca="1">IF($B568="","",OFFSET(Zdroj!BG$16,'k rozhodnutí'!$A567,0))</f>
        <v/>
      </c>
      <c r="J568" s="284" t="str" cm="1">
        <f t="array" aca="1" ref="J568" ca="1">IF($B568="","",SUM('k rozhodnutí detailní'!J568:J570+'k rozhodnutí detailní'!K568:K570))</f>
        <v/>
      </c>
      <c r="K568" s="284" t="str">
        <f ca="1">IF($B568="","",'k rozhodnutí detailní'!L569)</f>
        <v/>
      </c>
      <c r="L568" s="282" t="str">
        <f ca="1">IF($B568="","",'k rozhodnutí detailní'!M569)</f>
        <v/>
      </c>
      <c r="M568" s="283" t="str">
        <f ca="1">IF(B568="","",'k rozhodnutí detailní'!N568)</f>
        <v/>
      </c>
      <c r="N568" s="284" t="str">
        <f ca="1">IF($B568="","",OFFSET(Zdroj!Z$16,'k rozhodnutí'!$A567,0))</f>
        <v/>
      </c>
    </row>
    <row r="569" spans="1:14" x14ac:dyDescent="0.25">
      <c r="A569" s="130"/>
      <c r="B569" s="288"/>
      <c r="C569" s="51" t="str">
        <f ca="1">IF($B568="","",IF(Zdroj!$AQ$9="ano",CONCATENATE("Okres:","
",OFFSET(Zdroj!BP$16,'k rozhodnutí'!$A567,0),"
","Právní forma","
",OFFSET(Zdroj!H$16,'k rozhodnutí'!$A567,0),"
",IF(OFFSET(Zdroj!I$16,'k rozhodnutí'!$A567,0)="","","IČO: "),OFFSET(Zdroj!I$16,'k rozhodnutí'!$A567,0),"
","B.Ú. ",IF(OFFSET(Zdroj!J$16,'k rozhodnutí'!$A567,0)="","","Anonymizováno")),CONCATENATE("Okres:","
",OFFSET(Zdroj!BP$16,'k rozhodnutí'!$A567,0),"
","Právní forma","
",OFFSET(Zdroj!H$16,'k rozhodnutí'!$A567,0),"
",IF(OFFSET(Zdroj!I$16,'k rozhodnutí'!$A567,0)="","","IČO: "),OFFSET(Zdroj!I$16,'k rozhodnutí'!$A567,0),"
","B.Ú. ",OFFSET(Zdroj!J$16,'k rozhodnutí'!$A567,0))))</f>
        <v/>
      </c>
      <c r="D569" s="4" t="str">
        <f ca="1">IF($B568="","",OFFSET(Zdroj!O$16,'k rozhodnutí'!$A567,0))</f>
        <v/>
      </c>
      <c r="E569" s="289"/>
      <c r="F569" s="187"/>
      <c r="G569" s="291"/>
      <c r="H569" s="290"/>
      <c r="I569" s="284"/>
      <c r="J569" s="284"/>
      <c r="K569" s="284"/>
      <c r="L569" s="282"/>
      <c r="M569" s="283"/>
      <c r="N569" s="284"/>
    </row>
    <row r="570" spans="1:14" x14ac:dyDescent="0.25">
      <c r="A570" s="130">
        <f>ROW()/3-1</f>
        <v>189</v>
      </c>
      <c r="B570" s="288"/>
      <c r="C570" s="52" t="str">
        <f ca="1">IF($B568="","",IF(Zdroj!$AQ$9="ano",IF(OFFSET(Zdroj!M$16,'k rozhodnutí'!$A567,0)="","","Anonymizováno"),IF(OFFSET(Zdroj!M$16,'k rozhodnutí'!$A567,0)="","",OFFSET(Zdroj!M$16,'k rozhodnutí'!$A567,0))))</f>
        <v/>
      </c>
      <c r="D570" s="4" t="str">
        <f ca="1">IF($B568="","",CONCATENATE("Dotace bude použita na:","
",OFFSET(Zdroj!P$16,'k rozhodnutí'!$A567,0)))</f>
        <v/>
      </c>
      <c r="E570" s="289"/>
      <c r="F570" s="186" t="str">
        <f ca="1">IF($B568="","",OFFSET(Zdroj!V$16,'k rozhodnutí'!$A567,0))</f>
        <v/>
      </c>
      <c r="G570" s="88" t="str">
        <f ca="1">IF($B568="","",OFFSET(Zdroj!BM$16,'k rozhodnutí'!$A567,0))</f>
        <v/>
      </c>
      <c r="H570" s="290"/>
      <c r="I570" s="284"/>
      <c r="J570" s="284"/>
      <c r="K570" s="284"/>
      <c r="L570" s="282"/>
      <c r="M570" s="283"/>
      <c r="N570" s="284"/>
    </row>
    <row r="571" spans="1:14" x14ac:dyDescent="0.25">
      <c r="A571" s="130"/>
      <c r="B571" s="288" t="str">
        <f ca="1">IF(OFFSET(Zdroj!$B$16,A570,0)&gt;0,OFFSET(Zdroj!$B$16,A570,0)+0,"")</f>
        <v/>
      </c>
      <c r="C571" s="51" t="str">
        <f ca="1">IF($B571="","",IF(Zdroj!$AQ$9="ano",CONCATENATE(OFFSET(Zdroj!C$16,'k rozhodnutí'!$A570,0),"
","Anonymizováno","
",OFFSET(Zdroj!E$16,'k rozhodnutí'!$A570,0),"
",OFFSET(Zdroj!F$16,'k rozhodnutí'!$A570,0)),CONCATENATE(OFFSET(Zdroj!C$16,'k rozhodnutí'!$A570,0),"
",OFFSET(Zdroj!D$16,'k rozhodnutí'!$A570,0),"
",OFFSET(Zdroj!E$16,'k rozhodnutí'!$A570,0),"
",OFFSET(Zdroj!F$16,'k rozhodnutí'!$A570,0))))</f>
        <v/>
      </c>
      <c r="D571" s="23" t="str">
        <f ca="1">IF($B571="","",OFFSET(Zdroj!N$16,'k rozhodnutí'!$A570,0))</f>
        <v/>
      </c>
      <c r="E571" s="289" t="str">
        <f ca="1">IF($B571="","",OFFSET(Zdroj!T$16,'k rozhodnutí'!$A570,0))</f>
        <v/>
      </c>
      <c r="F571" s="186" t="str">
        <f ca="1">IF($B571="","",OFFSET(Zdroj!U$16,'k rozhodnutí'!$A570,0))</f>
        <v/>
      </c>
      <c r="G571" s="291" t="str">
        <f ca="1">IF($B571="","",OFFSET(Zdroj!W$16,'k rozhodnutí'!$A570,0))</f>
        <v/>
      </c>
      <c r="H571" s="290" t="str">
        <f ca="1">IF($B571="","",OFFSET(Zdroj!Y$16,'k rozhodnutí'!$A570,0))</f>
        <v/>
      </c>
      <c r="I571" s="284" t="str">
        <f ca="1">IF($B571="","",OFFSET(Zdroj!BG$16,'k rozhodnutí'!$A570,0))</f>
        <v/>
      </c>
      <c r="J571" s="284" t="str" cm="1">
        <f t="array" aca="1" ref="J571" ca="1">IF($B571="","",SUM('k rozhodnutí detailní'!J571:J573+'k rozhodnutí detailní'!K571:K573))</f>
        <v/>
      </c>
      <c r="K571" s="284" t="str">
        <f ca="1">IF($B571="","",'k rozhodnutí detailní'!L572)</f>
        <v/>
      </c>
      <c r="L571" s="282" t="str">
        <f ca="1">IF($B571="","",'k rozhodnutí detailní'!M572)</f>
        <v/>
      </c>
      <c r="M571" s="283" t="str">
        <f ca="1">IF(B571="","",'k rozhodnutí detailní'!N571)</f>
        <v/>
      </c>
      <c r="N571" s="284" t="str">
        <f ca="1">IF($B571="","",OFFSET(Zdroj!Z$16,'k rozhodnutí'!$A570,0))</f>
        <v/>
      </c>
    </row>
    <row r="572" spans="1:14" x14ac:dyDescent="0.25">
      <c r="A572" s="130"/>
      <c r="B572" s="288"/>
      <c r="C572" s="51" t="str">
        <f ca="1">IF($B571="","",IF(Zdroj!$AQ$9="ano",CONCATENATE("Okres:","
",OFFSET(Zdroj!BP$16,'k rozhodnutí'!$A570,0),"
","Právní forma","
",OFFSET(Zdroj!H$16,'k rozhodnutí'!$A570,0),"
",IF(OFFSET(Zdroj!I$16,'k rozhodnutí'!$A570,0)="","","IČO: "),OFFSET(Zdroj!I$16,'k rozhodnutí'!$A570,0),"
","B.Ú. ",IF(OFFSET(Zdroj!J$16,'k rozhodnutí'!$A570,0)="","","Anonymizováno")),CONCATENATE("Okres:","
",OFFSET(Zdroj!BP$16,'k rozhodnutí'!$A570,0),"
","Právní forma","
",OFFSET(Zdroj!H$16,'k rozhodnutí'!$A570,0),"
",IF(OFFSET(Zdroj!I$16,'k rozhodnutí'!$A570,0)="","","IČO: "),OFFSET(Zdroj!I$16,'k rozhodnutí'!$A570,0),"
","B.Ú. ",OFFSET(Zdroj!J$16,'k rozhodnutí'!$A570,0))))</f>
        <v/>
      </c>
      <c r="D572" s="4" t="str">
        <f ca="1">IF($B571="","",OFFSET(Zdroj!O$16,'k rozhodnutí'!$A570,0))</f>
        <v/>
      </c>
      <c r="E572" s="289"/>
      <c r="F572" s="187"/>
      <c r="G572" s="291"/>
      <c r="H572" s="290"/>
      <c r="I572" s="284"/>
      <c r="J572" s="284"/>
      <c r="K572" s="284"/>
      <c r="L572" s="282"/>
      <c r="M572" s="283"/>
      <c r="N572" s="284"/>
    </row>
    <row r="573" spans="1:14" x14ac:dyDescent="0.25">
      <c r="A573" s="130">
        <f>ROW()/3-1</f>
        <v>190</v>
      </c>
      <c r="B573" s="288"/>
      <c r="C573" s="52" t="str">
        <f ca="1">IF($B571="","",IF(Zdroj!$AQ$9="ano",IF(OFFSET(Zdroj!M$16,'k rozhodnutí'!$A570,0)="","","Anonymizováno"),IF(OFFSET(Zdroj!M$16,'k rozhodnutí'!$A570,0)="","",OFFSET(Zdroj!M$16,'k rozhodnutí'!$A570,0))))</f>
        <v/>
      </c>
      <c r="D573" s="4" t="str">
        <f ca="1">IF($B571="","",CONCATENATE("Dotace bude použita na:","
",OFFSET(Zdroj!P$16,'k rozhodnutí'!$A570,0)))</f>
        <v/>
      </c>
      <c r="E573" s="289"/>
      <c r="F573" s="186" t="str">
        <f ca="1">IF($B571="","",OFFSET(Zdroj!V$16,'k rozhodnutí'!$A570,0))</f>
        <v/>
      </c>
      <c r="G573" s="88" t="str">
        <f ca="1">IF($B571="","",OFFSET(Zdroj!BM$16,'k rozhodnutí'!$A570,0))</f>
        <v/>
      </c>
      <c r="H573" s="290"/>
      <c r="I573" s="284"/>
      <c r="J573" s="284"/>
      <c r="K573" s="284"/>
      <c r="L573" s="282"/>
      <c r="M573" s="283"/>
      <c r="N573" s="284"/>
    </row>
    <row r="574" spans="1:14" x14ac:dyDescent="0.25">
      <c r="A574" s="130"/>
      <c r="B574" s="288" t="str">
        <f ca="1">IF(OFFSET(Zdroj!$B$16,A573,0)&gt;0,OFFSET(Zdroj!$B$16,A573,0)+0,"")</f>
        <v/>
      </c>
      <c r="C574" s="51" t="str">
        <f ca="1">IF($B574="","",IF(Zdroj!$AQ$9="ano",CONCATENATE(OFFSET(Zdroj!C$16,'k rozhodnutí'!$A573,0),"
","Anonymizováno","
",OFFSET(Zdroj!E$16,'k rozhodnutí'!$A573,0),"
",OFFSET(Zdroj!F$16,'k rozhodnutí'!$A573,0)),CONCATENATE(OFFSET(Zdroj!C$16,'k rozhodnutí'!$A573,0),"
",OFFSET(Zdroj!D$16,'k rozhodnutí'!$A573,0),"
",OFFSET(Zdroj!E$16,'k rozhodnutí'!$A573,0),"
",OFFSET(Zdroj!F$16,'k rozhodnutí'!$A573,0))))</f>
        <v/>
      </c>
      <c r="D574" s="23" t="str">
        <f ca="1">IF($B574="","",OFFSET(Zdroj!N$16,'k rozhodnutí'!$A573,0))</f>
        <v/>
      </c>
      <c r="E574" s="289" t="str">
        <f ca="1">IF($B574="","",OFFSET(Zdroj!T$16,'k rozhodnutí'!$A573,0))</f>
        <v/>
      </c>
      <c r="F574" s="186" t="str">
        <f ca="1">IF($B574="","",OFFSET(Zdroj!U$16,'k rozhodnutí'!$A573,0))</f>
        <v/>
      </c>
      <c r="G574" s="291" t="str">
        <f ca="1">IF($B574="","",OFFSET(Zdroj!W$16,'k rozhodnutí'!$A573,0))</f>
        <v/>
      </c>
      <c r="H574" s="290" t="str">
        <f ca="1">IF($B574="","",OFFSET(Zdroj!Y$16,'k rozhodnutí'!$A573,0))</f>
        <v/>
      </c>
      <c r="I574" s="284" t="str">
        <f ca="1">IF($B574="","",OFFSET(Zdroj!BG$16,'k rozhodnutí'!$A573,0))</f>
        <v/>
      </c>
      <c r="J574" s="284" t="str" cm="1">
        <f t="array" aca="1" ref="J574" ca="1">IF($B574="","",SUM('k rozhodnutí detailní'!J574:J576+'k rozhodnutí detailní'!K574:K576))</f>
        <v/>
      </c>
      <c r="K574" s="284" t="str">
        <f ca="1">IF($B574="","",'k rozhodnutí detailní'!L575)</f>
        <v/>
      </c>
      <c r="L574" s="282" t="str">
        <f ca="1">IF($B574="","",'k rozhodnutí detailní'!M575)</f>
        <v/>
      </c>
      <c r="M574" s="283" t="str">
        <f ca="1">IF(B574="","",'k rozhodnutí detailní'!N574)</f>
        <v/>
      </c>
      <c r="N574" s="284" t="str">
        <f ca="1">IF($B574="","",OFFSET(Zdroj!Z$16,'k rozhodnutí'!$A573,0))</f>
        <v/>
      </c>
    </row>
    <row r="575" spans="1:14" x14ac:dyDescent="0.25">
      <c r="A575" s="130"/>
      <c r="B575" s="288"/>
      <c r="C575" s="51" t="str">
        <f ca="1">IF($B574="","",IF(Zdroj!$AQ$9="ano",CONCATENATE("Okres:","
",OFFSET(Zdroj!BP$16,'k rozhodnutí'!$A573,0),"
","Právní forma","
",OFFSET(Zdroj!H$16,'k rozhodnutí'!$A573,0),"
",IF(OFFSET(Zdroj!I$16,'k rozhodnutí'!$A573,0)="","","IČO: "),OFFSET(Zdroj!I$16,'k rozhodnutí'!$A573,0),"
","B.Ú. ",IF(OFFSET(Zdroj!J$16,'k rozhodnutí'!$A573,0)="","","Anonymizováno")),CONCATENATE("Okres:","
",OFFSET(Zdroj!BP$16,'k rozhodnutí'!$A573,0),"
","Právní forma","
",OFFSET(Zdroj!H$16,'k rozhodnutí'!$A573,0),"
",IF(OFFSET(Zdroj!I$16,'k rozhodnutí'!$A573,0)="","","IČO: "),OFFSET(Zdroj!I$16,'k rozhodnutí'!$A573,0),"
","B.Ú. ",OFFSET(Zdroj!J$16,'k rozhodnutí'!$A573,0))))</f>
        <v/>
      </c>
      <c r="D575" s="4" t="str">
        <f ca="1">IF($B574="","",OFFSET(Zdroj!O$16,'k rozhodnutí'!$A573,0))</f>
        <v/>
      </c>
      <c r="E575" s="289"/>
      <c r="F575" s="187"/>
      <c r="G575" s="291"/>
      <c r="H575" s="290"/>
      <c r="I575" s="284"/>
      <c r="J575" s="284"/>
      <c r="K575" s="284"/>
      <c r="L575" s="282"/>
      <c r="M575" s="283"/>
      <c r="N575" s="284"/>
    </row>
    <row r="576" spans="1:14" x14ac:dyDescent="0.25">
      <c r="A576" s="130">
        <f>ROW()/3-1</f>
        <v>191</v>
      </c>
      <c r="B576" s="288"/>
      <c r="C576" s="52" t="str">
        <f ca="1">IF($B574="","",IF(Zdroj!$AQ$9="ano",IF(OFFSET(Zdroj!M$16,'k rozhodnutí'!$A573,0)="","","Anonymizováno"),IF(OFFSET(Zdroj!M$16,'k rozhodnutí'!$A573,0)="","",OFFSET(Zdroj!M$16,'k rozhodnutí'!$A573,0))))</f>
        <v/>
      </c>
      <c r="D576" s="4" t="str">
        <f ca="1">IF($B574="","",CONCATENATE("Dotace bude použita na:","
",OFFSET(Zdroj!P$16,'k rozhodnutí'!$A573,0)))</f>
        <v/>
      </c>
      <c r="E576" s="289"/>
      <c r="F576" s="186" t="str">
        <f ca="1">IF($B574="","",OFFSET(Zdroj!V$16,'k rozhodnutí'!$A573,0))</f>
        <v/>
      </c>
      <c r="G576" s="88" t="str">
        <f ca="1">IF($B574="","",OFFSET(Zdroj!BM$16,'k rozhodnutí'!$A573,0))</f>
        <v/>
      </c>
      <c r="H576" s="290"/>
      <c r="I576" s="284"/>
      <c r="J576" s="284"/>
      <c r="K576" s="284"/>
      <c r="L576" s="282"/>
      <c r="M576" s="283"/>
      <c r="N576" s="284"/>
    </row>
    <row r="577" spans="1:14" x14ac:dyDescent="0.25">
      <c r="A577" s="130"/>
      <c r="B577" s="288" t="str">
        <f ca="1">IF(OFFSET(Zdroj!$B$16,A576,0)&gt;0,OFFSET(Zdroj!$B$16,A576,0)+0,"")</f>
        <v/>
      </c>
      <c r="C577" s="51" t="str">
        <f ca="1">IF($B577="","",IF(Zdroj!$AQ$9="ano",CONCATENATE(OFFSET(Zdroj!C$16,'k rozhodnutí'!$A576,0),"
","Anonymizováno","
",OFFSET(Zdroj!E$16,'k rozhodnutí'!$A576,0),"
",OFFSET(Zdroj!F$16,'k rozhodnutí'!$A576,0)),CONCATENATE(OFFSET(Zdroj!C$16,'k rozhodnutí'!$A576,0),"
",OFFSET(Zdroj!D$16,'k rozhodnutí'!$A576,0),"
",OFFSET(Zdroj!E$16,'k rozhodnutí'!$A576,0),"
",OFFSET(Zdroj!F$16,'k rozhodnutí'!$A576,0))))</f>
        <v/>
      </c>
      <c r="D577" s="23" t="str">
        <f ca="1">IF($B577="","",OFFSET(Zdroj!N$16,'k rozhodnutí'!$A576,0))</f>
        <v/>
      </c>
      <c r="E577" s="289" t="str">
        <f ca="1">IF($B577="","",OFFSET(Zdroj!T$16,'k rozhodnutí'!$A576,0))</f>
        <v/>
      </c>
      <c r="F577" s="186" t="str">
        <f ca="1">IF($B577="","",OFFSET(Zdroj!U$16,'k rozhodnutí'!$A576,0))</f>
        <v/>
      </c>
      <c r="G577" s="291" t="str">
        <f ca="1">IF($B577="","",OFFSET(Zdroj!W$16,'k rozhodnutí'!$A576,0))</f>
        <v/>
      </c>
      <c r="H577" s="290" t="str">
        <f ca="1">IF($B577="","",OFFSET(Zdroj!Y$16,'k rozhodnutí'!$A576,0))</f>
        <v/>
      </c>
      <c r="I577" s="284" t="str">
        <f ca="1">IF($B577="","",OFFSET(Zdroj!BG$16,'k rozhodnutí'!$A576,0))</f>
        <v/>
      </c>
      <c r="J577" s="284" t="str" cm="1">
        <f t="array" aca="1" ref="J577" ca="1">IF($B577="","",SUM('k rozhodnutí detailní'!J577:J579+'k rozhodnutí detailní'!K577:K579))</f>
        <v/>
      </c>
      <c r="K577" s="284" t="str">
        <f ca="1">IF($B577="","",'k rozhodnutí detailní'!L578)</f>
        <v/>
      </c>
      <c r="L577" s="282" t="str">
        <f ca="1">IF($B577="","",'k rozhodnutí detailní'!M578)</f>
        <v/>
      </c>
      <c r="M577" s="283" t="str">
        <f ca="1">IF(B577="","",'k rozhodnutí detailní'!N577)</f>
        <v/>
      </c>
      <c r="N577" s="284" t="str">
        <f ca="1">IF($B577="","",OFFSET(Zdroj!Z$16,'k rozhodnutí'!$A576,0))</f>
        <v/>
      </c>
    </row>
    <row r="578" spans="1:14" x14ac:dyDescent="0.25">
      <c r="A578" s="130"/>
      <c r="B578" s="288"/>
      <c r="C578" s="51" t="str">
        <f ca="1">IF($B577="","",IF(Zdroj!$AQ$9="ano",CONCATENATE("Okres:","
",OFFSET(Zdroj!BP$16,'k rozhodnutí'!$A576,0),"
","Právní forma","
",OFFSET(Zdroj!H$16,'k rozhodnutí'!$A576,0),"
",IF(OFFSET(Zdroj!I$16,'k rozhodnutí'!$A576,0)="","","IČO: "),OFFSET(Zdroj!I$16,'k rozhodnutí'!$A576,0),"
","B.Ú. ",IF(OFFSET(Zdroj!J$16,'k rozhodnutí'!$A576,0)="","","Anonymizováno")),CONCATENATE("Okres:","
",OFFSET(Zdroj!BP$16,'k rozhodnutí'!$A576,0),"
","Právní forma","
",OFFSET(Zdroj!H$16,'k rozhodnutí'!$A576,0),"
",IF(OFFSET(Zdroj!I$16,'k rozhodnutí'!$A576,0)="","","IČO: "),OFFSET(Zdroj!I$16,'k rozhodnutí'!$A576,0),"
","B.Ú. ",OFFSET(Zdroj!J$16,'k rozhodnutí'!$A576,0))))</f>
        <v/>
      </c>
      <c r="D578" s="4" t="str">
        <f ca="1">IF($B577="","",OFFSET(Zdroj!O$16,'k rozhodnutí'!$A576,0))</f>
        <v/>
      </c>
      <c r="E578" s="289"/>
      <c r="F578" s="187"/>
      <c r="G578" s="291"/>
      <c r="H578" s="290"/>
      <c r="I578" s="284"/>
      <c r="J578" s="284"/>
      <c r="K578" s="284"/>
      <c r="L578" s="282"/>
      <c r="M578" s="283"/>
      <c r="N578" s="284"/>
    </row>
    <row r="579" spans="1:14" x14ac:dyDescent="0.25">
      <c r="A579" s="130">
        <f>ROW()/3-1</f>
        <v>192</v>
      </c>
      <c r="B579" s="288"/>
      <c r="C579" s="52" t="str">
        <f ca="1">IF($B577="","",IF(Zdroj!$AQ$9="ano",IF(OFFSET(Zdroj!M$16,'k rozhodnutí'!$A576,0)="","","Anonymizováno"),IF(OFFSET(Zdroj!M$16,'k rozhodnutí'!$A576,0)="","",OFFSET(Zdroj!M$16,'k rozhodnutí'!$A576,0))))</f>
        <v/>
      </c>
      <c r="D579" s="4" t="str">
        <f ca="1">IF($B577="","",CONCATENATE("Dotace bude použita na:","
",OFFSET(Zdroj!P$16,'k rozhodnutí'!$A576,0)))</f>
        <v/>
      </c>
      <c r="E579" s="289"/>
      <c r="F579" s="186" t="str">
        <f ca="1">IF($B577="","",OFFSET(Zdroj!V$16,'k rozhodnutí'!$A576,0))</f>
        <v/>
      </c>
      <c r="G579" s="88" t="str">
        <f ca="1">IF($B577="","",OFFSET(Zdroj!BM$16,'k rozhodnutí'!$A576,0))</f>
        <v/>
      </c>
      <c r="H579" s="290"/>
      <c r="I579" s="284"/>
      <c r="J579" s="284"/>
      <c r="K579" s="284"/>
      <c r="L579" s="282"/>
      <c r="M579" s="283"/>
      <c r="N579" s="284"/>
    </row>
    <row r="580" spans="1:14" x14ac:dyDescent="0.25">
      <c r="A580" s="130"/>
      <c r="B580" s="288" t="str">
        <f ca="1">IF(OFFSET(Zdroj!$B$16,A579,0)&gt;0,OFFSET(Zdroj!$B$16,A579,0)+0,"")</f>
        <v/>
      </c>
      <c r="C580" s="51" t="str">
        <f ca="1">IF($B580="","",IF(Zdroj!$AQ$9="ano",CONCATENATE(OFFSET(Zdroj!C$16,'k rozhodnutí'!$A579,0),"
","Anonymizováno","
",OFFSET(Zdroj!E$16,'k rozhodnutí'!$A579,0),"
",OFFSET(Zdroj!F$16,'k rozhodnutí'!$A579,0)),CONCATENATE(OFFSET(Zdroj!C$16,'k rozhodnutí'!$A579,0),"
",OFFSET(Zdroj!D$16,'k rozhodnutí'!$A579,0),"
",OFFSET(Zdroj!E$16,'k rozhodnutí'!$A579,0),"
",OFFSET(Zdroj!F$16,'k rozhodnutí'!$A579,0))))</f>
        <v/>
      </c>
      <c r="D580" s="23" t="str">
        <f ca="1">IF($B580="","",OFFSET(Zdroj!N$16,'k rozhodnutí'!$A579,0))</f>
        <v/>
      </c>
      <c r="E580" s="289" t="str">
        <f ca="1">IF($B580="","",OFFSET(Zdroj!T$16,'k rozhodnutí'!$A579,0))</f>
        <v/>
      </c>
      <c r="F580" s="186" t="str">
        <f ca="1">IF($B580="","",OFFSET(Zdroj!U$16,'k rozhodnutí'!$A579,0))</f>
        <v/>
      </c>
      <c r="G580" s="291" t="str">
        <f ca="1">IF($B580="","",OFFSET(Zdroj!W$16,'k rozhodnutí'!$A579,0))</f>
        <v/>
      </c>
      <c r="H580" s="290" t="str">
        <f ca="1">IF($B580="","",OFFSET(Zdroj!Y$16,'k rozhodnutí'!$A579,0))</f>
        <v/>
      </c>
      <c r="I580" s="284" t="str">
        <f ca="1">IF($B580="","",OFFSET(Zdroj!BG$16,'k rozhodnutí'!$A579,0))</f>
        <v/>
      </c>
      <c r="J580" s="284" t="str" cm="1">
        <f t="array" aca="1" ref="J580" ca="1">IF($B580="","",SUM('k rozhodnutí detailní'!J580:J582+'k rozhodnutí detailní'!K580:K582))</f>
        <v/>
      </c>
      <c r="K580" s="284" t="str">
        <f ca="1">IF($B580="","",'k rozhodnutí detailní'!L581)</f>
        <v/>
      </c>
      <c r="L580" s="282" t="str">
        <f ca="1">IF($B580="","",'k rozhodnutí detailní'!M581)</f>
        <v/>
      </c>
      <c r="M580" s="283" t="str">
        <f ca="1">IF(B580="","",'k rozhodnutí detailní'!N580)</f>
        <v/>
      </c>
      <c r="N580" s="284" t="str">
        <f ca="1">IF($B580="","",OFFSET(Zdroj!Z$16,'k rozhodnutí'!$A579,0))</f>
        <v/>
      </c>
    </row>
    <row r="581" spans="1:14" x14ac:dyDescent="0.25">
      <c r="A581" s="130"/>
      <c r="B581" s="288"/>
      <c r="C581" s="51" t="str">
        <f ca="1">IF($B580="","",IF(Zdroj!$AQ$9="ano",CONCATENATE("Okres:","
",OFFSET(Zdroj!BP$16,'k rozhodnutí'!$A579,0),"
","Právní forma","
",OFFSET(Zdroj!H$16,'k rozhodnutí'!$A579,0),"
",IF(OFFSET(Zdroj!I$16,'k rozhodnutí'!$A579,0)="","","IČO: "),OFFSET(Zdroj!I$16,'k rozhodnutí'!$A579,0),"
","B.Ú. ",IF(OFFSET(Zdroj!J$16,'k rozhodnutí'!$A579,0)="","","Anonymizováno")),CONCATENATE("Okres:","
",OFFSET(Zdroj!BP$16,'k rozhodnutí'!$A579,0),"
","Právní forma","
",OFFSET(Zdroj!H$16,'k rozhodnutí'!$A579,0),"
",IF(OFFSET(Zdroj!I$16,'k rozhodnutí'!$A579,0)="","","IČO: "),OFFSET(Zdroj!I$16,'k rozhodnutí'!$A579,0),"
","B.Ú. ",OFFSET(Zdroj!J$16,'k rozhodnutí'!$A579,0))))</f>
        <v/>
      </c>
      <c r="D581" s="4" t="str">
        <f ca="1">IF($B580="","",OFFSET(Zdroj!O$16,'k rozhodnutí'!$A579,0))</f>
        <v/>
      </c>
      <c r="E581" s="289"/>
      <c r="F581" s="187"/>
      <c r="G581" s="291"/>
      <c r="H581" s="290"/>
      <c r="I581" s="284"/>
      <c r="J581" s="284"/>
      <c r="K581" s="284"/>
      <c r="L581" s="282"/>
      <c r="M581" s="283"/>
      <c r="N581" s="284"/>
    </row>
    <row r="582" spans="1:14" x14ac:dyDescent="0.25">
      <c r="A582" s="130">
        <f>ROW()/3-1</f>
        <v>193</v>
      </c>
      <c r="B582" s="288"/>
      <c r="C582" s="52" t="str">
        <f ca="1">IF($B580="","",IF(Zdroj!$AQ$9="ano",IF(OFFSET(Zdroj!M$16,'k rozhodnutí'!$A579,0)="","","Anonymizováno"),IF(OFFSET(Zdroj!M$16,'k rozhodnutí'!$A579,0)="","",OFFSET(Zdroj!M$16,'k rozhodnutí'!$A579,0))))</f>
        <v/>
      </c>
      <c r="D582" s="4" t="str">
        <f ca="1">IF($B580="","",CONCATENATE("Dotace bude použita na:","
",OFFSET(Zdroj!P$16,'k rozhodnutí'!$A579,0)))</f>
        <v/>
      </c>
      <c r="E582" s="289"/>
      <c r="F582" s="186" t="str">
        <f ca="1">IF($B580="","",OFFSET(Zdroj!V$16,'k rozhodnutí'!$A579,0))</f>
        <v/>
      </c>
      <c r="G582" s="88" t="str">
        <f ca="1">IF($B580="","",OFFSET(Zdroj!BM$16,'k rozhodnutí'!$A579,0))</f>
        <v/>
      </c>
      <c r="H582" s="290"/>
      <c r="I582" s="284"/>
      <c r="J582" s="284"/>
      <c r="K582" s="284"/>
      <c r="L582" s="282"/>
      <c r="M582" s="283"/>
      <c r="N582" s="284"/>
    </row>
    <row r="583" spans="1:14" x14ac:dyDescent="0.25">
      <c r="A583" s="130"/>
      <c r="B583" s="288" t="str">
        <f ca="1">IF(OFFSET(Zdroj!$B$16,A582,0)&gt;0,OFFSET(Zdroj!$B$16,A582,0)+0,"")</f>
        <v/>
      </c>
      <c r="C583" s="51" t="str">
        <f ca="1">IF($B583="","",IF(Zdroj!$AQ$9="ano",CONCATENATE(OFFSET(Zdroj!C$16,'k rozhodnutí'!$A582,0),"
","Anonymizováno","
",OFFSET(Zdroj!E$16,'k rozhodnutí'!$A582,0),"
",OFFSET(Zdroj!F$16,'k rozhodnutí'!$A582,0)),CONCATENATE(OFFSET(Zdroj!C$16,'k rozhodnutí'!$A582,0),"
",OFFSET(Zdroj!D$16,'k rozhodnutí'!$A582,0),"
",OFFSET(Zdroj!E$16,'k rozhodnutí'!$A582,0),"
",OFFSET(Zdroj!F$16,'k rozhodnutí'!$A582,0))))</f>
        <v/>
      </c>
      <c r="D583" s="23" t="str">
        <f ca="1">IF($B583="","",OFFSET(Zdroj!N$16,'k rozhodnutí'!$A582,0))</f>
        <v/>
      </c>
      <c r="E583" s="289" t="str">
        <f ca="1">IF($B583="","",OFFSET(Zdroj!T$16,'k rozhodnutí'!$A582,0))</f>
        <v/>
      </c>
      <c r="F583" s="186" t="str">
        <f ca="1">IF($B583="","",OFFSET(Zdroj!U$16,'k rozhodnutí'!$A582,0))</f>
        <v/>
      </c>
      <c r="G583" s="291" t="str">
        <f ca="1">IF($B583="","",OFFSET(Zdroj!W$16,'k rozhodnutí'!$A582,0))</f>
        <v/>
      </c>
      <c r="H583" s="290" t="str">
        <f ca="1">IF($B583="","",OFFSET(Zdroj!Y$16,'k rozhodnutí'!$A582,0))</f>
        <v/>
      </c>
      <c r="I583" s="284" t="str">
        <f ca="1">IF($B583="","",OFFSET(Zdroj!BG$16,'k rozhodnutí'!$A582,0))</f>
        <v/>
      </c>
      <c r="J583" s="284" t="str" cm="1">
        <f t="array" aca="1" ref="J583" ca="1">IF($B583="","",SUM('k rozhodnutí detailní'!J583:J585+'k rozhodnutí detailní'!K583:K585))</f>
        <v/>
      </c>
      <c r="K583" s="284" t="str">
        <f ca="1">IF($B583="","",'k rozhodnutí detailní'!L584)</f>
        <v/>
      </c>
      <c r="L583" s="282" t="str">
        <f ca="1">IF($B583="","",'k rozhodnutí detailní'!M584)</f>
        <v/>
      </c>
      <c r="M583" s="283" t="str">
        <f ca="1">IF(B583="","",'k rozhodnutí detailní'!N583)</f>
        <v/>
      </c>
      <c r="N583" s="284" t="str">
        <f ca="1">IF($B583="","",OFFSET(Zdroj!Z$16,'k rozhodnutí'!$A582,0))</f>
        <v/>
      </c>
    </row>
    <row r="584" spans="1:14" x14ac:dyDescent="0.25">
      <c r="A584" s="130"/>
      <c r="B584" s="288"/>
      <c r="C584" s="51" t="str">
        <f ca="1">IF($B583="","",IF(Zdroj!$AQ$9="ano",CONCATENATE("Okres:","
",OFFSET(Zdroj!BP$16,'k rozhodnutí'!$A582,0),"
","Právní forma","
",OFFSET(Zdroj!H$16,'k rozhodnutí'!$A582,0),"
",IF(OFFSET(Zdroj!I$16,'k rozhodnutí'!$A582,0)="","","IČO: "),OFFSET(Zdroj!I$16,'k rozhodnutí'!$A582,0),"
","B.Ú. ",IF(OFFSET(Zdroj!J$16,'k rozhodnutí'!$A582,0)="","","Anonymizováno")),CONCATENATE("Okres:","
",OFFSET(Zdroj!BP$16,'k rozhodnutí'!$A582,0),"
","Právní forma","
",OFFSET(Zdroj!H$16,'k rozhodnutí'!$A582,0),"
",IF(OFFSET(Zdroj!I$16,'k rozhodnutí'!$A582,0)="","","IČO: "),OFFSET(Zdroj!I$16,'k rozhodnutí'!$A582,0),"
","B.Ú. ",OFFSET(Zdroj!J$16,'k rozhodnutí'!$A582,0))))</f>
        <v/>
      </c>
      <c r="D584" s="4" t="str">
        <f ca="1">IF($B583="","",OFFSET(Zdroj!O$16,'k rozhodnutí'!$A582,0))</f>
        <v/>
      </c>
      <c r="E584" s="289"/>
      <c r="F584" s="187"/>
      <c r="G584" s="291"/>
      <c r="H584" s="290"/>
      <c r="I584" s="284"/>
      <c r="J584" s="284"/>
      <c r="K584" s="284"/>
      <c r="L584" s="282"/>
      <c r="M584" s="283"/>
      <c r="N584" s="284"/>
    </row>
    <row r="585" spans="1:14" x14ac:dyDescent="0.25">
      <c r="A585" s="130">
        <f>ROW()/3-1</f>
        <v>194</v>
      </c>
      <c r="B585" s="288"/>
      <c r="C585" s="52" t="str">
        <f ca="1">IF($B583="","",IF(Zdroj!$AQ$9="ano",IF(OFFSET(Zdroj!M$16,'k rozhodnutí'!$A582,0)="","","Anonymizováno"),IF(OFFSET(Zdroj!M$16,'k rozhodnutí'!$A582,0)="","",OFFSET(Zdroj!M$16,'k rozhodnutí'!$A582,0))))</f>
        <v/>
      </c>
      <c r="D585" s="4" t="str">
        <f ca="1">IF($B583="","",CONCATENATE("Dotace bude použita na:","
",OFFSET(Zdroj!P$16,'k rozhodnutí'!$A582,0)))</f>
        <v/>
      </c>
      <c r="E585" s="289"/>
      <c r="F585" s="186" t="str">
        <f ca="1">IF($B583="","",OFFSET(Zdroj!V$16,'k rozhodnutí'!$A582,0))</f>
        <v/>
      </c>
      <c r="G585" s="88" t="str">
        <f ca="1">IF($B583="","",OFFSET(Zdroj!BM$16,'k rozhodnutí'!$A582,0))</f>
        <v/>
      </c>
      <c r="H585" s="290"/>
      <c r="I585" s="284"/>
      <c r="J585" s="284"/>
      <c r="K585" s="284"/>
      <c r="L585" s="282"/>
      <c r="M585" s="283"/>
      <c r="N585" s="284"/>
    </row>
    <row r="586" spans="1:14" x14ac:dyDescent="0.25">
      <c r="A586" s="130"/>
      <c r="B586" s="288" t="str">
        <f ca="1">IF(OFFSET(Zdroj!$B$16,A585,0)&gt;0,OFFSET(Zdroj!$B$16,A585,0)+0,"")</f>
        <v/>
      </c>
      <c r="C586" s="51" t="str">
        <f ca="1">IF($B586="","",IF(Zdroj!$AQ$9="ano",CONCATENATE(OFFSET(Zdroj!C$16,'k rozhodnutí'!$A585,0),"
","Anonymizováno","
",OFFSET(Zdroj!E$16,'k rozhodnutí'!$A585,0),"
",OFFSET(Zdroj!F$16,'k rozhodnutí'!$A585,0)),CONCATENATE(OFFSET(Zdroj!C$16,'k rozhodnutí'!$A585,0),"
",OFFSET(Zdroj!D$16,'k rozhodnutí'!$A585,0),"
",OFFSET(Zdroj!E$16,'k rozhodnutí'!$A585,0),"
",OFFSET(Zdroj!F$16,'k rozhodnutí'!$A585,0))))</f>
        <v/>
      </c>
      <c r="D586" s="23" t="str">
        <f ca="1">IF($B586="","",OFFSET(Zdroj!N$16,'k rozhodnutí'!$A585,0))</f>
        <v/>
      </c>
      <c r="E586" s="289" t="str">
        <f ca="1">IF($B586="","",OFFSET(Zdroj!T$16,'k rozhodnutí'!$A585,0))</f>
        <v/>
      </c>
      <c r="F586" s="186" t="str">
        <f ca="1">IF($B586="","",OFFSET(Zdroj!U$16,'k rozhodnutí'!$A585,0))</f>
        <v/>
      </c>
      <c r="G586" s="291" t="str">
        <f ca="1">IF($B586="","",OFFSET(Zdroj!W$16,'k rozhodnutí'!$A585,0))</f>
        <v/>
      </c>
      <c r="H586" s="290" t="str">
        <f ca="1">IF($B586="","",OFFSET(Zdroj!Y$16,'k rozhodnutí'!$A585,0))</f>
        <v/>
      </c>
      <c r="I586" s="284" t="str">
        <f ca="1">IF($B586="","",OFFSET(Zdroj!BG$16,'k rozhodnutí'!$A585,0))</f>
        <v/>
      </c>
      <c r="J586" s="284" t="str" cm="1">
        <f t="array" aca="1" ref="J586" ca="1">IF($B586="","",SUM('k rozhodnutí detailní'!J586:J588+'k rozhodnutí detailní'!K586:K588))</f>
        <v/>
      </c>
      <c r="K586" s="284" t="str">
        <f ca="1">IF($B586="","",'k rozhodnutí detailní'!L587)</f>
        <v/>
      </c>
      <c r="L586" s="282" t="str">
        <f ca="1">IF($B586="","",'k rozhodnutí detailní'!M587)</f>
        <v/>
      </c>
      <c r="M586" s="283" t="str">
        <f ca="1">IF(B586="","",'k rozhodnutí detailní'!N586)</f>
        <v/>
      </c>
      <c r="N586" s="284" t="str">
        <f ca="1">IF($B586="","",OFFSET(Zdroj!Z$16,'k rozhodnutí'!$A585,0))</f>
        <v/>
      </c>
    </row>
    <row r="587" spans="1:14" x14ac:dyDescent="0.25">
      <c r="A587" s="130"/>
      <c r="B587" s="288"/>
      <c r="C587" s="51" t="str">
        <f ca="1">IF($B586="","",IF(Zdroj!$AQ$9="ano",CONCATENATE("Okres:","
",OFFSET(Zdroj!BP$16,'k rozhodnutí'!$A585,0),"
","Právní forma","
",OFFSET(Zdroj!H$16,'k rozhodnutí'!$A585,0),"
",IF(OFFSET(Zdroj!I$16,'k rozhodnutí'!$A585,0)="","","IČO: "),OFFSET(Zdroj!I$16,'k rozhodnutí'!$A585,0),"
","B.Ú. ",IF(OFFSET(Zdroj!J$16,'k rozhodnutí'!$A585,0)="","","Anonymizováno")),CONCATENATE("Okres:","
",OFFSET(Zdroj!BP$16,'k rozhodnutí'!$A585,0),"
","Právní forma","
",OFFSET(Zdroj!H$16,'k rozhodnutí'!$A585,0),"
",IF(OFFSET(Zdroj!I$16,'k rozhodnutí'!$A585,0)="","","IČO: "),OFFSET(Zdroj!I$16,'k rozhodnutí'!$A585,0),"
","B.Ú. ",OFFSET(Zdroj!J$16,'k rozhodnutí'!$A585,0))))</f>
        <v/>
      </c>
      <c r="D587" s="4" t="str">
        <f ca="1">IF($B586="","",OFFSET(Zdroj!O$16,'k rozhodnutí'!$A585,0))</f>
        <v/>
      </c>
      <c r="E587" s="289"/>
      <c r="F587" s="187"/>
      <c r="G587" s="291"/>
      <c r="H587" s="290"/>
      <c r="I587" s="284"/>
      <c r="J587" s="284"/>
      <c r="K587" s="284"/>
      <c r="L587" s="282"/>
      <c r="M587" s="283"/>
      <c r="N587" s="284"/>
    </row>
    <row r="588" spans="1:14" x14ac:dyDescent="0.25">
      <c r="A588" s="130">
        <f>ROW()/3-1</f>
        <v>195</v>
      </c>
      <c r="B588" s="288"/>
      <c r="C588" s="52" t="str">
        <f ca="1">IF($B586="","",IF(Zdroj!$AQ$9="ano",IF(OFFSET(Zdroj!M$16,'k rozhodnutí'!$A585,0)="","","Anonymizováno"),IF(OFFSET(Zdroj!M$16,'k rozhodnutí'!$A585,0)="","",OFFSET(Zdroj!M$16,'k rozhodnutí'!$A585,0))))</f>
        <v/>
      </c>
      <c r="D588" s="4" t="str">
        <f ca="1">IF($B586="","",CONCATENATE("Dotace bude použita na:","
",OFFSET(Zdroj!P$16,'k rozhodnutí'!$A585,0)))</f>
        <v/>
      </c>
      <c r="E588" s="289"/>
      <c r="F588" s="186" t="str">
        <f ca="1">IF($B586="","",OFFSET(Zdroj!V$16,'k rozhodnutí'!$A585,0))</f>
        <v/>
      </c>
      <c r="G588" s="88" t="str">
        <f ca="1">IF($B586="","",OFFSET(Zdroj!BM$16,'k rozhodnutí'!$A585,0))</f>
        <v/>
      </c>
      <c r="H588" s="290"/>
      <c r="I588" s="284"/>
      <c r="J588" s="284"/>
      <c r="K588" s="284"/>
      <c r="L588" s="282"/>
      <c r="M588" s="283"/>
      <c r="N588" s="284"/>
    </row>
    <row r="589" spans="1:14" x14ac:dyDescent="0.25">
      <c r="A589" s="130"/>
      <c r="B589" s="288" t="str">
        <f ca="1">IF(OFFSET(Zdroj!$B$16,A588,0)&gt;0,OFFSET(Zdroj!$B$16,A588,0)+0,"")</f>
        <v/>
      </c>
      <c r="C589" s="51" t="str">
        <f ca="1">IF($B589="","",IF(Zdroj!$AQ$9="ano",CONCATENATE(OFFSET(Zdroj!C$16,'k rozhodnutí'!$A588,0),"
","Anonymizováno","
",OFFSET(Zdroj!E$16,'k rozhodnutí'!$A588,0),"
",OFFSET(Zdroj!F$16,'k rozhodnutí'!$A588,0)),CONCATENATE(OFFSET(Zdroj!C$16,'k rozhodnutí'!$A588,0),"
",OFFSET(Zdroj!D$16,'k rozhodnutí'!$A588,0),"
",OFFSET(Zdroj!E$16,'k rozhodnutí'!$A588,0),"
",OFFSET(Zdroj!F$16,'k rozhodnutí'!$A588,0))))</f>
        <v/>
      </c>
      <c r="D589" s="23" t="str">
        <f ca="1">IF($B589="","",OFFSET(Zdroj!N$16,'k rozhodnutí'!$A588,0))</f>
        <v/>
      </c>
      <c r="E589" s="289" t="str">
        <f ca="1">IF($B589="","",OFFSET(Zdroj!T$16,'k rozhodnutí'!$A588,0))</f>
        <v/>
      </c>
      <c r="F589" s="186" t="str">
        <f ca="1">IF($B589="","",OFFSET(Zdroj!U$16,'k rozhodnutí'!$A588,0))</f>
        <v/>
      </c>
      <c r="G589" s="291" t="str">
        <f ca="1">IF($B589="","",OFFSET(Zdroj!W$16,'k rozhodnutí'!$A588,0))</f>
        <v/>
      </c>
      <c r="H589" s="290" t="str">
        <f ca="1">IF($B589="","",OFFSET(Zdroj!Y$16,'k rozhodnutí'!$A588,0))</f>
        <v/>
      </c>
      <c r="I589" s="284" t="str">
        <f ca="1">IF($B589="","",OFFSET(Zdroj!BG$16,'k rozhodnutí'!$A588,0))</f>
        <v/>
      </c>
      <c r="J589" s="284" t="str" cm="1">
        <f t="array" aca="1" ref="J589" ca="1">IF($B589="","",SUM('k rozhodnutí detailní'!J589:J591+'k rozhodnutí detailní'!K589:K591))</f>
        <v/>
      </c>
      <c r="K589" s="284" t="str">
        <f ca="1">IF($B589="","",'k rozhodnutí detailní'!L590)</f>
        <v/>
      </c>
      <c r="L589" s="282" t="str">
        <f ca="1">IF($B589="","",'k rozhodnutí detailní'!M590)</f>
        <v/>
      </c>
      <c r="M589" s="283" t="str">
        <f ca="1">IF(B589="","",'k rozhodnutí detailní'!N589)</f>
        <v/>
      </c>
      <c r="N589" s="284" t="str">
        <f ca="1">IF($B589="","",OFFSET(Zdroj!Z$16,'k rozhodnutí'!$A588,0))</f>
        <v/>
      </c>
    </row>
    <row r="590" spans="1:14" x14ac:dyDescent="0.25">
      <c r="A590" s="130"/>
      <c r="B590" s="288"/>
      <c r="C590" s="51" t="str">
        <f ca="1">IF($B589="","",IF(Zdroj!$AQ$9="ano",CONCATENATE("Okres:","
",OFFSET(Zdroj!BP$16,'k rozhodnutí'!$A588,0),"
","Právní forma","
",OFFSET(Zdroj!H$16,'k rozhodnutí'!$A588,0),"
",IF(OFFSET(Zdroj!I$16,'k rozhodnutí'!$A588,0)="","","IČO: "),OFFSET(Zdroj!I$16,'k rozhodnutí'!$A588,0),"
","B.Ú. ",IF(OFFSET(Zdroj!J$16,'k rozhodnutí'!$A588,0)="","","Anonymizováno")),CONCATENATE("Okres:","
",OFFSET(Zdroj!BP$16,'k rozhodnutí'!$A588,0),"
","Právní forma","
",OFFSET(Zdroj!H$16,'k rozhodnutí'!$A588,0),"
",IF(OFFSET(Zdroj!I$16,'k rozhodnutí'!$A588,0)="","","IČO: "),OFFSET(Zdroj!I$16,'k rozhodnutí'!$A588,0),"
","B.Ú. ",OFFSET(Zdroj!J$16,'k rozhodnutí'!$A588,0))))</f>
        <v/>
      </c>
      <c r="D590" s="4" t="str">
        <f ca="1">IF($B589="","",OFFSET(Zdroj!O$16,'k rozhodnutí'!$A588,0))</f>
        <v/>
      </c>
      <c r="E590" s="289"/>
      <c r="F590" s="187"/>
      <c r="G590" s="291"/>
      <c r="H590" s="290"/>
      <c r="I590" s="284"/>
      <c r="J590" s="284"/>
      <c r="K590" s="284"/>
      <c r="L590" s="282"/>
      <c r="M590" s="283"/>
      <c r="N590" s="284"/>
    </row>
    <row r="591" spans="1:14" x14ac:dyDescent="0.25">
      <c r="A591" s="130">
        <f>ROW()/3-1</f>
        <v>196</v>
      </c>
      <c r="B591" s="288"/>
      <c r="C591" s="52" t="str">
        <f ca="1">IF($B589="","",IF(Zdroj!$AQ$9="ano",IF(OFFSET(Zdroj!M$16,'k rozhodnutí'!$A588,0)="","","Anonymizováno"),IF(OFFSET(Zdroj!M$16,'k rozhodnutí'!$A588,0)="","",OFFSET(Zdroj!M$16,'k rozhodnutí'!$A588,0))))</f>
        <v/>
      </c>
      <c r="D591" s="4" t="str">
        <f ca="1">IF($B589="","",CONCATENATE("Dotace bude použita na:","
",OFFSET(Zdroj!P$16,'k rozhodnutí'!$A588,0)))</f>
        <v/>
      </c>
      <c r="E591" s="289"/>
      <c r="F591" s="186" t="str">
        <f ca="1">IF($B589="","",OFFSET(Zdroj!V$16,'k rozhodnutí'!$A588,0))</f>
        <v/>
      </c>
      <c r="G591" s="88" t="str">
        <f ca="1">IF($B589="","",OFFSET(Zdroj!BM$16,'k rozhodnutí'!$A588,0))</f>
        <v/>
      </c>
      <c r="H591" s="290"/>
      <c r="I591" s="284"/>
      <c r="J591" s="284"/>
      <c r="K591" s="284"/>
      <c r="L591" s="282"/>
      <c r="M591" s="283"/>
      <c r="N591" s="284"/>
    </row>
    <row r="592" spans="1:14" x14ac:dyDescent="0.25">
      <c r="A592" s="130"/>
      <c r="B592" s="288" t="str">
        <f ca="1">IF(OFFSET(Zdroj!$B$16,A591,0)&gt;0,OFFSET(Zdroj!$B$16,A591,0)+0,"")</f>
        <v/>
      </c>
      <c r="C592" s="51" t="str">
        <f ca="1">IF($B592="","",IF(Zdroj!$AQ$9="ano",CONCATENATE(OFFSET(Zdroj!C$16,'k rozhodnutí'!$A591,0),"
","Anonymizováno","
",OFFSET(Zdroj!E$16,'k rozhodnutí'!$A591,0),"
",OFFSET(Zdroj!F$16,'k rozhodnutí'!$A591,0)),CONCATENATE(OFFSET(Zdroj!C$16,'k rozhodnutí'!$A591,0),"
",OFFSET(Zdroj!D$16,'k rozhodnutí'!$A591,0),"
",OFFSET(Zdroj!E$16,'k rozhodnutí'!$A591,0),"
",OFFSET(Zdroj!F$16,'k rozhodnutí'!$A591,0))))</f>
        <v/>
      </c>
      <c r="D592" s="23" t="str">
        <f ca="1">IF($B592="","",OFFSET(Zdroj!N$16,'k rozhodnutí'!$A591,0))</f>
        <v/>
      </c>
      <c r="E592" s="289" t="str">
        <f ca="1">IF($B592="","",OFFSET(Zdroj!T$16,'k rozhodnutí'!$A591,0))</f>
        <v/>
      </c>
      <c r="F592" s="186" t="str">
        <f ca="1">IF($B592="","",OFFSET(Zdroj!U$16,'k rozhodnutí'!$A591,0))</f>
        <v/>
      </c>
      <c r="G592" s="291" t="str">
        <f ca="1">IF($B592="","",OFFSET(Zdroj!W$16,'k rozhodnutí'!$A591,0))</f>
        <v/>
      </c>
      <c r="H592" s="290" t="str">
        <f ca="1">IF($B592="","",OFFSET(Zdroj!Y$16,'k rozhodnutí'!$A591,0))</f>
        <v/>
      </c>
      <c r="I592" s="284" t="str">
        <f ca="1">IF($B592="","",OFFSET(Zdroj!BG$16,'k rozhodnutí'!$A591,0))</f>
        <v/>
      </c>
      <c r="J592" s="284" t="str" cm="1">
        <f t="array" aca="1" ref="J592" ca="1">IF($B592="","",SUM('k rozhodnutí detailní'!J592:J594+'k rozhodnutí detailní'!K592:K594))</f>
        <v/>
      </c>
      <c r="K592" s="284" t="str">
        <f ca="1">IF($B592="","",'k rozhodnutí detailní'!L593)</f>
        <v/>
      </c>
      <c r="L592" s="282" t="str">
        <f ca="1">IF($B592="","",'k rozhodnutí detailní'!M593)</f>
        <v/>
      </c>
      <c r="M592" s="283" t="str">
        <f ca="1">IF(B592="","",'k rozhodnutí detailní'!N592)</f>
        <v/>
      </c>
      <c r="N592" s="284" t="str">
        <f ca="1">IF($B592="","",OFFSET(Zdroj!Z$16,'k rozhodnutí'!$A591,0))</f>
        <v/>
      </c>
    </row>
    <row r="593" spans="1:14" x14ac:dyDescent="0.25">
      <c r="A593" s="130"/>
      <c r="B593" s="288"/>
      <c r="C593" s="51" t="str">
        <f ca="1">IF($B592="","",IF(Zdroj!$AQ$9="ano",CONCATENATE("Okres:","
",OFFSET(Zdroj!BP$16,'k rozhodnutí'!$A591,0),"
","Právní forma","
",OFFSET(Zdroj!H$16,'k rozhodnutí'!$A591,0),"
",IF(OFFSET(Zdroj!I$16,'k rozhodnutí'!$A591,0)="","","IČO: "),OFFSET(Zdroj!I$16,'k rozhodnutí'!$A591,0),"
","B.Ú. ",IF(OFFSET(Zdroj!J$16,'k rozhodnutí'!$A591,0)="","","Anonymizováno")),CONCATENATE("Okres:","
",OFFSET(Zdroj!BP$16,'k rozhodnutí'!$A591,0),"
","Právní forma","
",OFFSET(Zdroj!H$16,'k rozhodnutí'!$A591,0),"
",IF(OFFSET(Zdroj!I$16,'k rozhodnutí'!$A591,0)="","","IČO: "),OFFSET(Zdroj!I$16,'k rozhodnutí'!$A591,0),"
","B.Ú. ",OFFSET(Zdroj!J$16,'k rozhodnutí'!$A591,0))))</f>
        <v/>
      </c>
      <c r="D593" s="4" t="str">
        <f ca="1">IF($B592="","",OFFSET(Zdroj!O$16,'k rozhodnutí'!$A591,0))</f>
        <v/>
      </c>
      <c r="E593" s="289"/>
      <c r="F593" s="187"/>
      <c r="G593" s="291"/>
      <c r="H593" s="290"/>
      <c r="I593" s="284"/>
      <c r="J593" s="284"/>
      <c r="K593" s="284"/>
      <c r="L593" s="282"/>
      <c r="M593" s="283"/>
      <c r="N593" s="284"/>
    </row>
    <row r="594" spans="1:14" x14ac:dyDescent="0.25">
      <c r="A594" s="130">
        <f>ROW()/3-1</f>
        <v>197</v>
      </c>
      <c r="B594" s="288"/>
      <c r="C594" s="52" t="str">
        <f ca="1">IF($B592="","",IF(Zdroj!$AQ$9="ano",IF(OFFSET(Zdroj!M$16,'k rozhodnutí'!$A591,0)="","","Anonymizováno"),IF(OFFSET(Zdroj!M$16,'k rozhodnutí'!$A591,0)="","",OFFSET(Zdroj!M$16,'k rozhodnutí'!$A591,0))))</f>
        <v/>
      </c>
      <c r="D594" s="4" t="str">
        <f ca="1">IF($B592="","",CONCATENATE("Dotace bude použita na:","
",OFFSET(Zdroj!P$16,'k rozhodnutí'!$A591,0)))</f>
        <v/>
      </c>
      <c r="E594" s="289"/>
      <c r="F594" s="186" t="str">
        <f ca="1">IF($B592="","",OFFSET(Zdroj!V$16,'k rozhodnutí'!$A591,0))</f>
        <v/>
      </c>
      <c r="G594" s="88" t="str">
        <f ca="1">IF($B592="","",OFFSET(Zdroj!BM$16,'k rozhodnutí'!$A591,0))</f>
        <v/>
      </c>
      <c r="H594" s="290"/>
      <c r="I594" s="284"/>
      <c r="J594" s="284"/>
      <c r="K594" s="284"/>
      <c r="L594" s="282"/>
      <c r="M594" s="283"/>
      <c r="N594" s="284"/>
    </row>
    <row r="595" spans="1:14" x14ac:dyDescent="0.25">
      <c r="A595" s="130"/>
      <c r="B595" s="288" t="str">
        <f ca="1">IF(OFFSET(Zdroj!$B$16,A594,0)&gt;0,OFFSET(Zdroj!$B$16,A594,0)+0,"")</f>
        <v/>
      </c>
      <c r="C595" s="51" t="str">
        <f ca="1">IF($B595="","",IF(Zdroj!$AQ$9="ano",CONCATENATE(OFFSET(Zdroj!C$16,'k rozhodnutí'!$A594,0),"
","Anonymizováno","
",OFFSET(Zdroj!E$16,'k rozhodnutí'!$A594,0),"
",OFFSET(Zdroj!F$16,'k rozhodnutí'!$A594,0)),CONCATENATE(OFFSET(Zdroj!C$16,'k rozhodnutí'!$A594,0),"
",OFFSET(Zdroj!D$16,'k rozhodnutí'!$A594,0),"
",OFFSET(Zdroj!E$16,'k rozhodnutí'!$A594,0),"
",OFFSET(Zdroj!F$16,'k rozhodnutí'!$A594,0))))</f>
        <v/>
      </c>
      <c r="D595" s="23" t="str">
        <f ca="1">IF($B595="","",OFFSET(Zdroj!N$16,'k rozhodnutí'!$A594,0))</f>
        <v/>
      </c>
      <c r="E595" s="289" t="str">
        <f ca="1">IF($B595="","",OFFSET(Zdroj!T$16,'k rozhodnutí'!$A594,0))</f>
        <v/>
      </c>
      <c r="F595" s="186" t="str">
        <f ca="1">IF($B595="","",OFFSET(Zdroj!U$16,'k rozhodnutí'!$A594,0))</f>
        <v/>
      </c>
      <c r="G595" s="291" t="str">
        <f ca="1">IF($B595="","",OFFSET(Zdroj!W$16,'k rozhodnutí'!$A594,0))</f>
        <v/>
      </c>
      <c r="H595" s="290" t="str">
        <f ca="1">IF($B595="","",OFFSET(Zdroj!Y$16,'k rozhodnutí'!$A594,0))</f>
        <v/>
      </c>
      <c r="I595" s="284" t="str">
        <f ca="1">IF($B595="","",OFFSET(Zdroj!BG$16,'k rozhodnutí'!$A594,0))</f>
        <v/>
      </c>
      <c r="J595" s="284" t="str" cm="1">
        <f t="array" aca="1" ref="J595" ca="1">IF($B595="","",SUM('k rozhodnutí detailní'!J595:J597+'k rozhodnutí detailní'!K595:K597))</f>
        <v/>
      </c>
      <c r="K595" s="284" t="str">
        <f ca="1">IF($B595="","",'k rozhodnutí detailní'!L596)</f>
        <v/>
      </c>
      <c r="L595" s="282" t="str">
        <f ca="1">IF($B595="","",'k rozhodnutí detailní'!M596)</f>
        <v/>
      </c>
      <c r="M595" s="283" t="str">
        <f ca="1">IF(B595="","",'k rozhodnutí detailní'!N595)</f>
        <v/>
      </c>
      <c r="N595" s="284" t="str">
        <f ca="1">IF($B595="","",OFFSET(Zdroj!Z$16,'k rozhodnutí'!$A594,0))</f>
        <v/>
      </c>
    </row>
    <row r="596" spans="1:14" x14ac:dyDescent="0.25">
      <c r="A596" s="130"/>
      <c r="B596" s="288"/>
      <c r="C596" s="51" t="str">
        <f ca="1">IF($B595="","",IF(Zdroj!$AQ$9="ano",CONCATENATE("Okres:","
",OFFSET(Zdroj!BP$16,'k rozhodnutí'!$A594,0),"
","Právní forma","
",OFFSET(Zdroj!H$16,'k rozhodnutí'!$A594,0),"
",IF(OFFSET(Zdroj!I$16,'k rozhodnutí'!$A594,0)="","","IČO: "),OFFSET(Zdroj!I$16,'k rozhodnutí'!$A594,0),"
","B.Ú. ",IF(OFFSET(Zdroj!J$16,'k rozhodnutí'!$A594,0)="","","Anonymizováno")),CONCATENATE("Okres:","
",OFFSET(Zdroj!BP$16,'k rozhodnutí'!$A594,0),"
","Právní forma","
",OFFSET(Zdroj!H$16,'k rozhodnutí'!$A594,0),"
",IF(OFFSET(Zdroj!I$16,'k rozhodnutí'!$A594,0)="","","IČO: "),OFFSET(Zdroj!I$16,'k rozhodnutí'!$A594,0),"
","B.Ú. ",OFFSET(Zdroj!J$16,'k rozhodnutí'!$A594,0))))</f>
        <v/>
      </c>
      <c r="D596" s="4" t="str">
        <f ca="1">IF($B595="","",OFFSET(Zdroj!O$16,'k rozhodnutí'!$A594,0))</f>
        <v/>
      </c>
      <c r="E596" s="289"/>
      <c r="F596" s="187"/>
      <c r="G596" s="291"/>
      <c r="H596" s="290"/>
      <c r="I596" s="284"/>
      <c r="J596" s="284"/>
      <c r="K596" s="284"/>
      <c r="L596" s="282"/>
      <c r="M596" s="283"/>
      <c r="N596" s="284"/>
    </row>
    <row r="597" spans="1:14" x14ac:dyDescent="0.25">
      <c r="A597" s="130">
        <f>ROW()/3-1</f>
        <v>198</v>
      </c>
      <c r="B597" s="288"/>
      <c r="C597" s="52" t="str">
        <f ca="1">IF($B595="","",IF(Zdroj!$AQ$9="ano",IF(OFFSET(Zdroj!M$16,'k rozhodnutí'!$A594,0)="","","Anonymizováno"),IF(OFFSET(Zdroj!M$16,'k rozhodnutí'!$A594,0)="","",OFFSET(Zdroj!M$16,'k rozhodnutí'!$A594,0))))</f>
        <v/>
      </c>
      <c r="D597" s="4" t="str">
        <f ca="1">IF($B595="","",CONCATENATE("Dotace bude použita na:","
",OFFSET(Zdroj!P$16,'k rozhodnutí'!$A594,0)))</f>
        <v/>
      </c>
      <c r="E597" s="289"/>
      <c r="F597" s="186" t="str">
        <f ca="1">IF($B595="","",OFFSET(Zdroj!V$16,'k rozhodnutí'!$A594,0))</f>
        <v/>
      </c>
      <c r="G597" s="88" t="str">
        <f ca="1">IF($B595="","",OFFSET(Zdroj!BM$16,'k rozhodnutí'!$A594,0))</f>
        <v/>
      </c>
      <c r="H597" s="290"/>
      <c r="I597" s="284"/>
      <c r="J597" s="284"/>
      <c r="K597" s="284"/>
      <c r="L597" s="282"/>
      <c r="M597" s="283"/>
      <c r="N597" s="284"/>
    </row>
    <row r="598" spans="1:14" x14ac:dyDescent="0.25">
      <c r="A598" s="130"/>
      <c r="B598" s="288" t="str">
        <f ca="1">IF(OFFSET(Zdroj!$B$16,A597,0)&gt;0,OFFSET(Zdroj!$B$16,A597,0)+0,"")</f>
        <v/>
      </c>
      <c r="C598" s="51" t="str">
        <f ca="1">IF($B598="","",IF(Zdroj!$AQ$9="ano",CONCATENATE(OFFSET(Zdroj!C$16,'k rozhodnutí'!$A597,0),"
","Anonymizováno","
",OFFSET(Zdroj!E$16,'k rozhodnutí'!$A597,0),"
",OFFSET(Zdroj!F$16,'k rozhodnutí'!$A597,0)),CONCATENATE(OFFSET(Zdroj!C$16,'k rozhodnutí'!$A597,0),"
",OFFSET(Zdroj!D$16,'k rozhodnutí'!$A597,0),"
",OFFSET(Zdroj!E$16,'k rozhodnutí'!$A597,0),"
",OFFSET(Zdroj!F$16,'k rozhodnutí'!$A597,0))))</f>
        <v/>
      </c>
      <c r="D598" s="23" t="str">
        <f ca="1">IF($B598="","",OFFSET(Zdroj!N$16,'k rozhodnutí'!$A597,0))</f>
        <v/>
      </c>
      <c r="E598" s="289" t="str">
        <f ca="1">IF($B598="","",OFFSET(Zdroj!T$16,'k rozhodnutí'!$A597,0))</f>
        <v/>
      </c>
      <c r="F598" s="186" t="str">
        <f ca="1">IF($B598="","",OFFSET(Zdroj!U$16,'k rozhodnutí'!$A597,0))</f>
        <v/>
      </c>
      <c r="G598" s="291" t="str">
        <f ca="1">IF($B598="","",OFFSET(Zdroj!W$16,'k rozhodnutí'!$A597,0))</f>
        <v/>
      </c>
      <c r="H598" s="290" t="str">
        <f ca="1">IF($B598="","",OFFSET(Zdroj!Y$16,'k rozhodnutí'!$A597,0))</f>
        <v/>
      </c>
      <c r="I598" s="284" t="str">
        <f ca="1">IF($B598="","",OFFSET(Zdroj!BG$16,'k rozhodnutí'!$A597,0))</f>
        <v/>
      </c>
      <c r="J598" s="284" t="str" cm="1">
        <f t="array" aca="1" ref="J598" ca="1">IF($B598="","",SUM('k rozhodnutí detailní'!J598:J600+'k rozhodnutí detailní'!K598:K600))</f>
        <v/>
      </c>
      <c r="K598" s="284" t="str">
        <f ca="1">IF($B598="","",'k rozhodnutí detailní'!L599)</f>
        <v/>
      </c>
      <c r="L598" s="282" t="str">
        <f ca="1">IF($B598="","",'k rozhodnutí detailní'!M599)</f>
        <v/>
      </c>
      <c r="M598" s="283" t="str">
        <f ca="1">IF(B598="","",'k rozhodnutí detailní'!N598)</f>
        <v/>
      </c>
      <c r="N598" s="284" t="str">
        <f ca="1">IF($B598="","",OFFSET(Zdroj!Z$16,'k rozhodnutí'!$A597,0))</f>
        <v/>
      </c>
    </row>
    <row r="599" spans="1:14" x14ac:dyDescent="0.25">
      <c r="A599" s="130"/>
      <c r="B599" s="288"/>
      <c r="C599" s="51" t="str">
        <f ca="1">IF($B598="","",IF(Zdroj!$AQ$9="ano",CONCATENATE("Okres:","
",OFFSET(Zdroj!BP$16,'k rozhodnutí'!$A597,0),"
","Právní forma","
",OFFSET(Zdroj!H$16,'k rozhodnutí'!$A597,0),"
",IF(OFFSET(Zdroj!I$16,'k rozhodnutí'!$A597,0)="","","IČO: "),OFFSET(Zdroj!I$16,'k rozhodnutí'!$A597,0),"
","B.Ú. ",IF(OFFSET(Zdroj!J$16,'k rozhodnutí'!$A597,0)="","","Anonymizováno")),CONCATENATE("Okres:","
",OFFSET(Zdroj!BP$16,'k rozhodnutí'!$A597,0),"
","Právní forma","
",OFFSET(Zdroj!H$16,'k rozhodnutí'!$A597,0),"
",IF(OFFSET(Zdroj!I$16,'k rozhodnutí'!$A597,0)="","","IČO: "),OFFSET(Zdroj!I$16,'k rozhodnutí'!$A597,0),"
","B.Ú. ",OFFSET(Zdroj!J$16,'k rozhodnutí'!$A597,0))))</f>
        <v/>
      </c>
      <c r="D599" s="4" t="str">
        <f ca="1">IF($B598="","",OFFSET(Zdroj!O$16,'k rozhodnutí'!$A597,0))</f>
        <v/>
      </c>
      <c r="E599" s="289"/>
      <c r="F599" s="187"/>
      <c r="G599" s="291"/>
      <c r="H599" s="290"/>
      <c r="I599" s="284"/>
      <c r="J599" s="284"/>
      <c r="K599" s="284"/>
      <c r="L599" s="282"/>
      <c r="M599" s="283"/>
      <c r="N599" s="284"/>
    </row>
    <row r="600" spans="1:14" x14ac:dyDescent="0.25">
      <c r="A600" s="130">
        <f>ROW()/3-1</f>
        <v>199</v>
      </c>
      <c r="B600" s="288"/>
      <c r="C600" s="52" t="str">
        <f ca="1">IF($B598="","",IF(Zdroj!$AQ$9="ano",IF(OFFSET(Zdroj!M$16,'k rozhodnutí'!$A597,0)="","","Anonymizováno"),IF(OFFSET(Zdroj!M$16,'k rozhodnutí'!$A597,0)="","",OFFSET(Zdroj!M$16,'k rozhodnutí'!$A597,0))))</f>
        <v/>
      </c>
      <c r="D600" s="4" t="str">
        <f ca="1">IF($B598="","",CONCATENATE("Dotace bude použita na:","
",OFFSET(Zdroj!P$16,'k rozhodnutí'!$A597,0)))</f>
        <v/>
      </c>
      <c r="E600" s="289"/>
      <c r="F600" s="186" t="str">
        <f ca="1">IF($B598="","",OFFSET(Zdroj!V$16,'k rozhodnutí'!$A597,0))</f>
        <v/>
      </c>
      <c r="G600" s="88" t="str">
        <f ca="1">IF($B598="","",OFFSET(Zdroj!BM$16,'k rozhodnutí'!$A597,0))</f>
        <v/>
      </c>
      <c r="H600" s="290"/>
      <c r="I600" s="284"/>
      <c r="J600" s="284"/>
      <c r="K600" s="284"/>
      <c r="L600" s="282"/>
      <c r="M600" s="283"/>
      <c r="N600" s="284"/>
    </row>
    <row r="601" spans="1:14" x14ac:dyDescent="0.25">
      <c r="A601" s="130"/>
      <c r="B601" s="288" t="str">
        <f ca="1">IF(OFFSET(Zdroj!$B$16,A600,0)&gt;0,OFFSET(Zdroj!$B$16,A600,0)+0,"")</f>
        <v/>
      </c>
      <c r="C601" s="51" t="str">
        <f ca="1">IF($B601="","",IF(Zdroj!$AQ$9="ano",CONCATENATE(OFFSET(Zdroj!C$16,'k rozhodnutí'!$A600,0),"
","Anonymizováno","
",OFFSET(Zdroj!E$16,'k rozhodnutí'!$A600,0),"
",OFFSET(Zdroj!F$16,'k rozhodnutí'!$A600,0)),CONCATENATE(OFFSET(Zdroj!C$16,'k rozhodnutí'!$A600,0),"
",OFFSET(Zdroj!D$16,'k rozhodnutí'!$A600,0),"
",OFFSET(Zdroj!E$16,'k rozhodnutí'!$A600,0),"
",OFFSET(Zdroj!F$16,'k rozhodnutí'!$A600,0))))</f>
        <v/>
      </c>
      <c r="D601" s="23" t="str">
        <f ca="1">IF($B601="","",OFFSET(Zdroj!N$16,'k rozhodnutí'!$A600,0))</f>
        <v/>
      </c>
      <c r="E601" s="289" t="str">
        <f ca="1">IF($B601="","",OFFSET(Zdroj!T$16,'k rozhodnutí'!$A600,0))</f>
        <v/>
      </c>
      <c r="F601" s="186" t="str">
        <f ca="1">IF($B601="","",OFFSET(Zdroj!U$16,'k rozhodnutí'!$A600,0))</f>
        <v/>
      </c>
      <c r="G601" s="291" t="str">
        <f ca="1">IF($B601="","",OFFSET(Zdroj!W$16,'k rozhodnutí'!$A600,0))</f>
        <v/>
      </c>
      <c r="H601" s="290" t="str">
        <f ca="1">IF($B601="","",OFFSET(Zdroj!Y$16,'k rozhodnutí'!$A600,0))</f>
        <v/>
      </c>
      <c r="I601" s="284" t="str">
        <f ca="1">IF($B601="","",OFFSET(Zdroj!BG$16,'k rozhodnutí'!$A600,0))</f>
        <v/>
      </c>
      <c r="J601" s="284" t="str" cm="1">
        <f t="array" aca="1" ref="J601" ca="1">IF($B601="","",SUM('k rozhodnutí detailní'!J601:J603+'k rozhodnutí detailní'!K601:K603))</f>
        <v/>
      </c>
      <c r="K601" s="284" t="str">
        <f ca="1">IF($B601="","",'k rozhodnutí detailní'!L602)</f>
        <v/>
      </c>
      <c r="L601" s="282" t="str">
        <f ca="1">IF($B601="","",'k rozhodnutí detailní'!M602)</f>
        <v/>
      </c>
      <c r="M601" s="283" t="str">
        <f ca="1">IF(B601="","",'k rozhodnutí detailní'!N601)</f>
        <v/>
      </c>
      <c r="N601" s="284" t="str">
        <f ca="1">IF($B601="","",OFFSET(Zdroj!Z$16,'k rozhodnutí'!$A600,0))</f>
        <v/>
      </c>
    </row>
    <row r="602" spans="1:14" x14ac:dyDescent="0.25">
      <c r="A602" s="130"/>
      <c r="B602" s="288"/>
      <c r="C602" s="51" t="str">
        <f ca="1">IF($B601="","",IF(Zdroj!$AQ$9="ano",CONCATENATE("Okres:","
",OFFSET(Zdroj!BP$16,'k rozhodnutí'!$A600,0),"
","Právní forma","
",OFFSET(Zdroj!H$16,'k rozhodnutí'!$A600,0),"
",IF(OFFSET(Zdroj!I$16,'k rozhodnutí'!$A600,0)="","","IČO: "),OFFSET(Zdroj!I$16,'k rozhodnutí'!$A600,0),"
","B.Ú. ",IF(OFFSET(Zdroj!J$16,'k rozhodnutí'!$A600,0)="","","Anonymizováno")),CONCATENATE("Okres:","
",OFFSET(Zdroj!BP$16,'k rozhodnutí'!$A600,0),"
","Právní forma","
",OFFSET(Zdroj!H$16,'k rozhodnutí'!$A600,0),"
",IF(OFFSET(Zdroj!I$16,'k rozhodnutí'!$A600,0)="","","IČO: "),OFFSET(Zdroj!I$16,'k rozhodnutí'!$A600,0),"
","B.Ú. ",OFFSET(Zdroj!J$16,'k rozhodnutí'!$A600,0))))</f>
        <v/>
      </c>
      <c r="D602" s="4" t="str">
        <f ca="1">IF($B601="","",OFFSET(Zdroj!O$16,'k rozhodnutí'!$A600,0))</f>
        <v/>
      </c>
      <c r="E602" s="289"/>
      <c r="F602" s="187"/>
      <c r="G602" s="291"/>
      <c r="H602" s="290"/>
      <c r="I602" s="284"/>
      <c r="J602" s="284"/>
      <c r="K602" s="284"/>
      <c r="L602" s="282"/>
      <c r="M602" s="283"/>
      <c r="N602" s="284"/>
    </row>
    <row r="603" spans="1:14" x14ac:dyDescent="0.25">
      <c r="A603" s="130">
        <f>ROW()/3-1</f>
        <v>200</v>
      </c>
      <c r="B603" s="288"/>
      <c r="C603" s="52" t="str">
        <f ca="1">IF($B601="","",IF(Zdroj!$AQ$9="ano",IF(OFFSET(Zdroj!M$16,'k rozhodnutí'!$A600,0)="","","Anonymizováno"),IF(OFFSET(Zdroj!M$16,'k rozhodnutí'!$A600,0)="","",OFFSET(Zdroj!M$16,'k rozhodnutí'!$A600,0))))</f>
        <v/>
      </c>
      <c r="D603" s="4" t="str">
        <f ca="1">IF($B601="","",CONCATENATE("Dotace bude použita na:","
",OFFSET(Zdroj!P$16,'k rozhodnutí'!$A600,0)))</f>
        <v/>
      </c>
      <c r="E603" s="289"/>
      <c r="F603" s="186" t="str">
        <f ca="1">IF($B601="","",OFFSET(Zdroj!V$16,'k rozhodnutí'!$A600,0))</f>
        <v/>
      </c>
      <c r="G603" s="88" t="str">
        <f ca="1">IF($B601="","",OFFSET(Zdroj!BM$16,'k rozhodnutí'!$A600,0))</f>
        <v/>
      </c>
      <c r="H603" s="290"/>
      <c r="I603" s="284"/>
      <c r="J603" s="284"/>
      <c r="K603" s="284"/>
      <c r="L603" s="282"/>
      <c r="M603" s="283"/>
      <c r="N603" s="284"/>
    </row>
    <row r="604" spans="1:14" x14ac:dyDescent="0.25">
      <c r="A604" s="130"/>
      <c r="B604" s="288" t="str">
        <f ca="1">IF(OFFSET(Zdroj!$B$16,A603,0)&gt;0,OFFSET(Zdroj!$B$16,A603,0)+0,"")</f>
        <v/>
      </c>
      <c r="C604" s="51" t="str">
        <f ca="1">IF($B604="","",IF(Zdroj!$AQ$9="ano",CONCATENATE(OFFSET(Zdroj!C$16,'k rozhodnutí'!$A603,0),"
","Anonymizováno","
",OFFSET(Zdroj!E$16,'k rozhodnutí'!$A603,0),"
",OFFSET(Zdroj!F$16,'k rozhodnutí'!$A603,0)),CONCATENATE(OFFSET(Zdroj!C$16,'k rozhodnutí'!$A603,0),"
",OFFSET(Zdroj!D$16,'k rozhodnutí'!$A603,0),"
",OFFSET(Zdroj!E$16,'k rozhodnutí'!$A603,0),"
",OFFSET(Zdroj!F$16,'k rozhodnutí'!$A603,0))))</f>
        <v/>
      </c>
      <c r="D604" s="23" t="str">
        <f ca="1">IF($B604="","",OFFSET(Zdroj!N$16,'k rozhodnutí'!$A603,0))</f>
        <v/>
      </c>
      <c r="E604" s="289" t="str">
        <f ca="1">IF($B604="","",OFFSET(Zdroj!T$16,'k rozhodnutí'!$A603,0))</f>
        <v/>
      </c>
      <c r="F604" s="186" t="str">
        <f ca="1">IF($B604="","",OFFSET(Zdroj!U$16,'k rozhodnutí'!$A603,0))</f>
        <v/>
      </c>
      <c r="G604" s="291" t="str">
        <f ca="1">IF($B604="","",OFFSET(Zdroj!W$16,'k rozhodnutí'!$A603,0))</f>
        <v/>
      </c>
      <c r="H604" s="290" t="str">
        <f ca="1">IF($B604="","",OFFSET(Zdroj!Y$16,'k rozhodnutí'!$A603,0))</f>
        <v/>
      </c>
      <c r="I604" s="284" t="str">
        <f ca="1">IF($B604="","",OFFSET(Zdroj!BG$16,'k rozhodnutí'!$A603,0))</f>
        <v/>
      </c>
      <c r="J604" s="284" t="str" cm="1">
        <f t="array" aca="1" ref="J604" ca="1">IF($B604="","",SUM('k rozhodnutí detailní'!J604:J606+'k rozhodnutí detailní'!K604:K606))</f>
        <v/>
      </c>
      <c r="K604" s="284" t="str">
        <f ca="1">IF($B604="","",'k rozhodnutí detailní'!L605)</f>
        <v/>
      </c>
      <c r="L604" s="282" t="str">
        <f ca="1">IF($B604="","",'k rozhodnutí detailní'!M605)</f>
        <v/>
      </c>
      <c r="M604" s="283" t="str">
        <f ca="1">IF(B604="","",'k rozhodnutí detailní'!N604)</f>
        <v/>
      </c>
      <c r="N604" s="284" t="str">
        <f ca="1">IF($B604="","",OFFSET(Zdroj!Z$16,'k rozhodnutí'!$A603,0))</f>
        <v/>
      </c>
    </row>
    <row r="605" spans="1:14" x14ac:dyDescent="0.25">
      <c r="A605" s="130"/>
      <c r="B605" s="288"/>
      <c r="C605" s="51" t="str">
        <f ca="1">IF($B604="","",IF(Zdroj!$AQ$9="ano",CONCATENATE("Okres:","
",OFFSET(Zdroj!BP$16,'k rozhodnutí'!$A603,0),"
","Právní forma","
",OFFSET(Zdroj!H$16,'k rozhodnutí'!$A603,0),"
",IF(OFFSET(Zdroj!I$16,'k rozhodnutí'!$A603,0)="","","IČO: "),OFFSET(Zdroj!I$16,'k rozhodnutí'!$A603,0),"
","B.Ú. ",IF(OFFSET(Zdroj!J$16,'k rozhodnutí'!$A603,0)="","","Anonymizováno")),CONCATENATE("Okres:","
",OFFSET(Zdroj!BP$16,'k rozhodnutí'!$A603,0),"
","Právní forma","
",OFFSET(Zdroj!H$16,'k rozhodnutí'!$A603,0),"
",IF(OFFSET(Zdroj!I$16,'k rozhodnutí'!$A603,0)="","","IČO: "),OFFSET(Zdroj!I$16,'k rozhodnutí'!$A603,0),"
","B.Ú. ",OFFSET(Zdroj!J$16,'k rozhodnutí'!$A603,0))))</f>
        <v/>
      </c>
      <c r="D605" s="4" t="str">
        <f ca="1">IF($B604="","",OFFSET(Zdroj!O$16,'k rozhodnutí'!$A603,0))</f>
        <v/>
      </c>
      <c r="E605" s="289"/>
      <c r="F605" s="187"/>
      <c r="G605" s="291"/>
      <c r="H605" s="290"/>
      <c r="I605" s="284"/>
      <c r="J605" s="284"/>
      <c r="K605" s="284"/>
      <c r="L605" s="282"/>
      <c r="M605" s="283"/>
      <c r="N605" s="284"/>
    </row>
    <row r="606" spans="1:14" x14ac:dyDescent="0.25">
      <c r="A606" s="130">
        <f>ROW()/3-1</f>
        <v>201</v>
      </c>
      <c r="B606" s="288"/>
      <c r="C606" s="52" t="str">
        <f ca="1">IF($B604="","",IF(Zdroj!$AQ$9="ano",IF(OFFSET(Zdroj!M$16,'k rozhodnutí'!$A603,0)="","","Anonymizováno"),IF(OFFSET(Zdroj!M$16,'k rozhodnutí'!$A603,0)="","",OFFSET(Zdroj!M$16,'k rozhodnutí'!$A603,0))))</f>
        <v/>
      </c>
      <c r="D606" s="4" t="str">
        <f ca="1">IF($B604="","",CONCATENATE("Dotace bude použita na:","
",OFFSET(Zdroj!P$16,'k rozhodnutí'!$A603,0)))</f>
        <v/>
      </c>
      <c r="E606" s="289"/>
      <c r="F606" s="186" t="str">
        <f ca="1">IF($B604="","",OFFSET(Zdroj!V$16,'k rozhodnutí'!$A603,0))</f>
        <v/>
      </c>
      <c r="G606" s="88" t="str">
        <f ca="1">IF($B604="","",OFFSET(Zdroj!BM$16,'k rozhodnutí'!$A603,0))</f>
        <v/>
      </c>
      <c r="H606" s="290"/>
      <c r="I606" s="284"/>
      <c r="J606" s="284"/>
      <c r="K606" s="284"/>
      <c r="L606" s="282"/>
      <c r="M606" s="283"/>
      <c r="N606" s="284"/>
    </row>
    <row r="607" spans="1:14" x14ac:dyDescent="0.25">
      <c r="A607" s="130"/>
      <c r="B607" s="288" t="str">
        <f ca="1">IF(OFFSET(Zdroj!$B$16,A606,0)&gt;0,OFFSET(Zdroj!$B$16,A606,0)+0,"")</f>
        <v/>
      </c>
      <c r="C607" s="51" t="str">
        <f ca="1">IF($B607="","",IF(Zdroj!$AQ$9="ano",CONCATENATE(OFFSET(Zdroj!C$16,'k rozhodnutí'!$A606,0),"
","Anonymizováno","
",OFFSET(Zdroj!E$16,'k rozhodnutí'!$A606,0),"
",OFFSET(Zdroj!F$16,'k rozhodnutí'!$A606,0)),CONCATENATE(OFFSET(Zdroj!C$16,'k rozhodnutí'!$A606,0),"
",OFFSET(Zdroj!D$16,'k rozhodnutí'!$A606,0),"
",OFFSET(Zdroj!E$16,'k rozhodnutí'!$A606,0),"
",OFFSET(Zdroj!F$16,'k rozhodnutí'!$A606,0))))</f>
        <v/>
      </c>
      <c r="D607" s="23" t="str">
        <f ca="1">IF($B607="","",OFFSET(Zdroj!N$16,'k rozhodnutí'!$A606,0))</f>
        <v/>
      </c>
      <c r="E607" s="289" t="str">
        <f ca="1">IF($B607="","",OFFSET(Zdroj!T$16,'k rozhodnutí'!$A606,0))</f>
        <v/>
      </c>
      <c r="F607" s="186" t="str">
        <f ca="1">IF($B607="","",OFFSET(Zdroj!U$16,'k rozhodnutí'!$A606,0))</f>
        <v/>
      </c>
      <c r="G607" s="291" t="str">
        <f ca="1">IF($B607="","",OFFSET(Zdroj!W$16,'k rozhodnutí'!$A606,0))</f>
        <v/>
      </c>
      <c r="H607" s="290" t="str">
        <f ca="1">IF($B607="","",OFFSET(Zdroj!Y$16,'k rozhodnutí'!$A606,0))</f>
        <v/>
      </c>
      <c r="I607" s="284" t="str">
        <f ca="1">IF($B607="","",OFFSET(Zdroj!BG$16,'k rozhodnutí'!$A606,0))</f>
        <v/>
      </c>
      <c r="J607" s="284" t="str" cm="1">
        <f t="array" aca="1" ref="J607" ca="1">IF($B607="","",SUM('k rozhodnutí detailní'!J607:J609+'k rozhodnutí detailní'!K607:K609))</f>
        <v/>
      </c>
      <c r="K607" s="284" t="str">
        <f ca="1">IF($B607="","",'k rozhodnutí detailní'!L608)</f>
        <v/>
      </c>
      <c r="L607" s="282" t="str">
        <f ca="1">IF($B607="","",'k rozhodnutí detailní'!M608)</f>
        <v/>
      </c>
      <c r="M607" s="283" t="str">
        <f ca="1">IF(B607="","",'k rozhodnutí detailní'!N607)</f>
        <v/>
      </c>
      <c r="N607" s="284" t="str">
        <f ca="1">IF($B607="","",OFFSET(Zdroj!Z$16,'k rozhodnutí'!$A606,0))</f>
        <v/>
      </c>
    </row>
    <row r="608" spans="1:14" x14ac:dyDescent="0.25">
      <c r="A608" s="130"/>
      <c r="B608" s="288"/>
      <c r="C608" s="51" t="str">
        <f ca="1">IF($B607="","",IF(Zdroj!$AQ$9="ano",CONCATENATE("Okres:","
",OFFSET(Zdroj!BP$16,'k rozhodnutí'!$A606,0),"
","Právní forma","
",OFFSET(Zdroj!H$16,'k rozhodnutí'!$A606,0),"
",IF(OFFSET(Zdroj!I$16,'k rozhodnutí'!$A606,0)="","","IČO: "),OFFSET(Zdroj!I$16,'k rozhodnutí'!$A606,0),"
","B.Ú. ",IF(OFFSET(Zdroj!J$16,'k rozhodnutí'!$A606,0)="","","Anonymizováno")),CONCATENATE("Okres:","
",OFFSET(Zdroj!BP$16,'k rozhodnutí'!$A606,0),"
","Právní forma","
",OFFSET(Zdroj!H$16,'k rozhodnutí'!$A606,0),"
",IF(OFFSET(Zdroj!I$16,'k rozhodnutí'!$A606,0)="","","IČO: "),OFFSET(Zdroj!I$16,'k rozhodnutí'!$A606,0),"
","B.Ú. ",OFFSET(Zdroj!J$16,'k rozhodnutí'!$A606,0))))</f>
        <v/>
      </c>
      <c r="D608" s="4" t="str">
        <f ca="1">IF($B607="","",OFFSET(Zdroj!O$16,'k rozhodnutí'!$A606,0))</f>
        <v/>
      </c>
      <c r="E608" s="289"/>
      <c r="F608" s="187"/>
      <c r="G608" s="291"/>
      <c r="H608" s="290"/>
      <c r="I608" s="284"/>
      <c r="J608" s="284"/>
      <c r="K608" s="284"/>
      <c r="L608" s="282"/>
      <c r="M608" s="283"/>
      <c r="N608" s="284"/>
    </row>
    <row r="609" spans="1:14" x14ac:dyDescent="0.25">
      <c r="A609" s="130">
        <f>ROW()/3-1</f>
        <v>202</v>
      </c>
      <c r="B609" s="288"/>
      <c r="C609" s="52" t="str">
        <f ca="1">IF($B607="","",IF(Zdroj!$AQ$9="ano",IF(OFFSET(Zdroj!M$16,'k rozhodnutí'!$A606,0)="","","Anonymizováno"),IF(OFFSET(Zdroj!M$16,'k rozhodnutí'!$A606,0)="","",OFFSET(Zdroj!M$16,'k rozhodnutí'!$A606,0))))</f>
        <v/>
      </c>
      <c r="D609" s="4" t="str">
        <f ca="1">IF($B607="","",CONCATENATE("Dotace bude použita na:","
",OFFSET(Zdroj!P$16,'k rozhodnutí'!$A606,0)))</f>
        <v/>
      </c>
      <c r="E609" s="289"/>
      <c r="F609" s="186" t="str">
        <f ca="1">IF($B607="","",OFFSET(Zdroj!V$16,'k rozhodnutí'!$A606,0))</f>
        <v/>
      </c>
      <c r="G609" s="88" t="str">
        <f ca="1">IF($B607="","",OFFSET(Zdroj!BM$16,'k rozhodnutí'!$A606,0))</f>
        <v/>
      </c>
      <c r="H609" s="290"/>
      <c r="I609" s="284"/>
      <c r="J609" s="284"/>
      <c r="K609" s="284"/>
      <c r="L609" s="282"/>
      <c r="M609" s="283"/>
      <c r="N609" s="284"/>
    </row>
    <row r="610" spans="1:14" x14ac:dyDescent="0.25">
      <c r="A610" s="130"/>
      <c r="B610" s="288" t="str">
        <f ca="1">IF(OFFSET(Zdroj!$B$16,A609,0)&gt;0,OFFSET(Zdroj!$B$16,A609,0)+0,"")</f>
        <v/>
      </c>
      <c r="C610" s="51" t="str">
        <f ca="1">IF($B610="","",IF(Zdroj!$AQ$9="ano",CONCATENATE(OFFSET(Zdroj!C$16,'k rozhodnutí'!$A609,0),"
","Anonymizováno","
",OFFSET(Zdroj!E$16,'k rozhodnutí'!$A609,0),"
",OFFSET(Zdroj!F$16,'k rozhodnutí'!$A609,0)),CONCATENATE(OFFSET(Zdroj!C$16,'k rozhodnutí'!$A609,0),"
",OFFSET(Zdroj!D$16,'k rozhodnutí'!$A609,0),"
",OFFSET(Zdroj!E$16,'k rozhodnutí'!$A609,0),"
",OFFSET(Zdroj!F$16,'k rozhodnutí'!$A609,0))))</f>
        <v/>
      </c>
      <c r="D610" s="23" t="str">
        <f ca="1">IF($B610="","",OFFSET(Zdroj!N$16,'k rozhodnutí'!$A609,0))</f>
        <v/>
      </c>
      <c r="E610" s="289" t="str">
        <f ca="1">IF($B610="","",OFFSET(Zdroj!T$16,'k rozhodnutí'!$A609,0))</f>
        <v/>
      </c>
      <c r="F610" s="186" t="str">
        <f ca="1">IF($B610="","",OFFSET(Zdroj!U$16,'k rozhodnutí'!$A609,0))</f>
        <v/>
      </c>
      <c r="G610" s="291" t="str">
        <f ca="1">IF($B610="","",OFFSET(Zdroj!W$16,'k rozhodnutí'!$A609,0))</f>
        <v/>
      </c>
      <c r="H610" s="290" t="str">
        <f ca="1">IF($B610="","",OFFSET(Zdroj!Y$16,'k rozhodnutí'!$A609,0))</f>
        <v/>
      </c>
      <c r="I610" s="284" t="str">
        <f ca="1">IF($B610="","",OFFSET(Zdroj!BG$16,'k rozhodnutí'!$A609,0))</f>
        <v/>
      </c>
      <c r="J610" s="284" t="str" cm="1">
        <f t="array" aca="1" ref="J610" ca="1">IF($B610="","",SUM('k rozhodnutí detailní'!J610:J612+'k rozhodnutí detailní'!K610:K612))</f>
        <v/>
      </c>
      <c r="K610" s="284" t="str">
        <f ca="1">IF($B610="","",'k rozhodnutí detailní'!L611)</f>
        <v/>
      </c>
      <c r="L610" s="282" t="str">
        <f ca="1">IF($B610="","",'k rozhodnutí detailní'!M611)</f>
        <v/>
      </c>
      <c r="M610" s="283" t="str">
        <f ca="1">IF(B610="","",'k rozhodnutí detailní'!N610)</f>
        <v/>
      </c>
      <c r="N610" s="284" t="str">
        <f ca="1">IF($B610="","",OFFSET(Zdroj!Z$16,'k rozhodnutí'!$A609,0))</f>
        <v/>
      </c>
    </row>
    <row r="611" spans="1:14" x14ac:dyDescent="0.25">
      <c r="A611" s="130"/>
      <c r="B611" s="288"/>
      <c r="C611" s="51" t="str">
        <f ca="1">IF($B610="","",IF(Zdroj!$AQ$9="ano",CONCATENATE("Okres:","
",OFFSET(Zdroj!BP$16,'k rozhodnutí'!$A609,0),"
","Právní forma","
",OFFSET(Zdroj!H$16,'k rozhodnutí'!$A609,0),"
",IF(OFFSET(Zdroj!I$16,'k rozhodnutí'!$A609,0)="","","IČO: "),OFFSET(Zdroj!I$16,'k rozhodnutí'!$A609,0),"
","B.Ú. ",IF(OFFSET(Zdroj!J$16,'k rozhodnutí'!$A609,0)="","","Anonymizováno")),CONCATENATE("Okres:","
",OFFSET(Zdroj!BP$16,'k rozhodnutí'!$A609,0),"
","Právní forma","
",OFFSET(Zdroj!H$16,'k rozhodnutí'!$A609,0),"
",IF(OFFSET(Zdroj!I$16,'k rozhodnutí'!$A609,0)="","","IČO: "),OFFSET(Zdroj!I$16,'k rozhodnutí'!$A609,0),"
","B.Ú. ",OFFSET(Zdroj!J$16,'k rozhodnutí'!$A609,0))))</f>
        <v/>
      </c>
      <c r="D611" s="4" t="str">
        <f ca="1">IF($B610="","",OFFSET(Zdroj!O$16,'k rozhodnutí'!$A609,0))</f>
        <v/>
      </c>
      <c r="E611" s="289"/>
      <c r="F611" s="187"/>
      <c r="G611" s="291"/>
      <c r="H611" s="290"/>
      <c r="I611" s="284"/>
      <c r="J611" s="284"/>
      <c r="K611" s="284"/>
      <c r="L611" s="282"/>
      <c r="M611" s="283"/>
      <c r="N611" s="284"/>
    </row>
    <row r="612" spans="1:14" x14ac:dyDescent="0.25">
      <c r="A612" s="130">
        <f>ROW()/3-1</f>
        <v>203</v>
      </c>
      <c r="B612" s="288"/>
      <c r="C612" s="52" t="str">
        <f ca="1">IF($B610="","",IF(Zdroj!$AQ$9="ano",IF(OFFSET(Zdroj!M$16,'k rozhodnutí'!$A609,0)="","","Anonymizováno"),IF(OFFSET(Zdroj!M$16,'k rozhodnutí'!$A609,0)="","",OFFSET(Zdroj!M$16,'k rozhodnutí'!$A609,0))))</f>
        <v/>
      </c>
      <c r="D612" s="4" t="str">
        <f ca="1">IF($B610="","",CONCATENATE("Dotace bude použita na:","
",OFFSET(Zdroj!P$16,'k rozhodnutí'!$A609,0)))</f>
        <v/>
      </c>
      <c r="E612" s="289"/>
      <c r="F612" s="186" t="str">
        <f ca="1">IF($B610="","",OFFSET(Zdroj!V$16,'k rozhodnutí'!$A609,0))</f>
        <v/>
      </c>
      <c r="G612" s="88" t="str">
        <f ca="1">IF($B610="","",OFFSET(Zdroj!BM$16,'k rozhodnutí'!$A609,0))</f>
        <v/>
      </c>
      <c r="H612" s="290"/>
      <c r="I612" s="284"/>
      <c r="J612" s="284"/>
      <c r="K612" s="284"/>
      <c r="L612" s="282"/>
      <c r="M612" s="283"/>
      <c r="N612" s="284"/>
    </row>
    <row r="613" spans="1:14" x14ac:dyDescent="0.25">
      <c r="A613" s="130"/>
      <c r="B613" s="288" t="str">
        <f ca="1">IF(OFFSET(Zdroj!$B$16,A612,0)&gt;0,OFFSET(Zdroj!$B$16,A612,0)+0,"")</f>
        <v/>
      </c>
      <c r="C613" s="51" t="str">
        <f ca="1">IF($B613="","",IF(Zdroj!$AQ$9="ano",CONCATENATE(OFFSET(Zdroj!C$16,'k rozhodnutí'!$A612,0),"
","Anonymizováno","
",OFFSET(Zdroj!E$16,'k rozhodnutí'!$A612,0),"
",OFFSET(Zdroj!F$16,'k rozhodnutí'!$A612,0)),CONCATENATE(OFFSET(Zdroj!C$16,'k rozhodnutí'!$A612,0),"
",OFFSET(Zdroj!D$16,'k rozhodnutí'!$A612,0),"
",OFFSET(Zdroj!E$16,'k rozhodnutí'!$A612,0),"
",OFFSET(Zdroj!F$16,'k rozhodnutí'!$A612,0))))</f>
        <v/>
      </c>
      <c r="D613" s="23" t="str">
        <f ca="1">IF($B613="","",OFFSET(Zdroj!N$16,'k rozhodnutí'!$A612,0))</f>
        <v/>
      </c>
      <c r="E613" s="289" t="str">
        <f ca="1">IF($B613="","",OFFSET(Zdroj!T$16,'k rozhodnutí'!$A612,0))</f>
        <v/>
      </c>
      <c r="F613" s="186" t="str">
        <f ca="1">IF($B613="","",OFFSET(Zdroj!U$16,'k rozhodnutí'!$A612,0))</f>
        <v/>
      </c>
      <c r="G613" s="291" t="str">
        <f ca="1">IF($B613="","",OFFSET(Zdroj!W$16,'k rozhodnutí'!$A612,0))</f>
        <v/>
      </c>
      <c r="H613" s="290" t="str">
        <f ca="1">IF($B613="","",OFFSET(Zdroj!Y$16,'k rozhodnutí'!$A612,0))</f>
        <v/>
      </c>
      <c r="I613" s="284" t="str">
        <f ca="1">IF($B613="","",OFFSET(Zdroj!BG$16,'k rozhodnutí'!$A612,0))</f>
        <v/>
      </c>
      <c r="J613" s="284" t="str" cm="1">
        <f t="array" aca="1" ref="J613" ca="1">IF($B613="","",SUM('k rozhodnutí detailní'!J613:J615+'k rozhodnutí detailní'!K613:K615))</f>
        <v/>
      </c>
      <c r="K613" s="284" t="str">
        <f ca="1">IF($B613="","",'k rozhodnutí detailní'!L614)</f>
        <v/>
      </c>
      <c r="L613" s="282" t="str">
        <f ca="1">IF($B613="","",'k rozhodnutí detailní'!M614)</f>
        <v/>
      </c>
      <c r="M613" s="283" t="str">
        <f ca="1">IF(B613="","",'k rozhodnutí detailní'!N613)</f>
        <v/>
      </c>
      <c r="N613" s="284" t="str">
        <f ca="1">IF($B613="","",OFFSET(Zdroj!Z$16,'k rozhodnutí'!$A612,0))</f>
        <v/>
      </c>
    </row>
    <row r="614" spans="1:14" x14ac:dyDescent="0.25">
      <c r="A614" s="130"/>
      <c r="B614" s="288"/>
      <c r="C614" s="51" t="str">
        <f ca="1">IF($B613="","",IF(Zdroj!$AQ$9="ano",CONCATENATE("Okres:","
",OFFSET(Zdroj!BP$16,'k rozhodnutí'!$A612,0),"
","Právní forma","
",OFFSET(Zdroj!H$16,'k rozhodnutí'!$A612,0),"
",IF(OFFSET(Zdroj!I$16,'k rozhodnutí'!$A612,0)="","","IČO: "),OFFSET(Zdroj!I$16,'k rozhodnutí'!$A612,0),"
","B.Ú. ",IF(OFFSET(Zdroj!J$16,'k rozhodnutí'!$A612,0)="","","Anonymizováno")),CONCATENATE("Okres:","
",OFFSET(Zdroj!BP$16,'k rozhodnutí'!$A612,0),"
","Právní forma","
",OFFSET(Zdroj!H$16,'k rozhodnutí'!$A612,0),"
",IF(OFFSET(Zdroj!I$16,'k rozhodnutí'!$A612,0)="","","IČO: "),OFFSET(Zdroj!I$16,'k rozhodnutí'!$A612,0),"
","B.Ú. ",OFFSET(Zdroj!J$16,'k rozhodnutí'!$A612,0))))</f>
        <v/>
      </c>
      <c r="D614" s="4" t="str">
        <f ca="1">IF($B613="","",OFFSET(Zdroj!O$16,'k rozhodnutí'!$A612,0))</f>
        <v/>
      </c>
      <c r="E614" s="289"/>
      <c r="F614" s="187"/>
      <c r="G614" s="291"/>
      <c r="H614" s="290"/>
      <c r="I614" s="284"/>
      <c r="J614" s="284"/>
      <c r="K614" s="284"/>
      <c r="L614" s="282"/>
      <c r="M614" s="283"/>
      <c r="N614" s="284"/>
    </row>
    <row r="615" spans="1:14" x14ac:dyDescent="0.25">
      <c r="A615" s="130">
        <f>ROW()/3-1</f>
        <v>204</v>
      </c>
      <c r="B615" s="288"/>
      <c r="C615" s="52" t="str">
        <f ca="1">IF($B613="","",IF(Zdroj!$AQ$9="ano",IF(OFFSET(Zdroj!M$16,'k rozhodnutí'!$A612,0)="","","Anonymizováno"),IF(OFFSET(Zdroj!M$16,'k rozhodnutí'!$A612,0)="","",OFFSET(Zdroj!M$16,'k rozhodnutí'!$A612,0))))</f>
        <v/>
      </c>
      <c r="D615" s="4" t="str">
        <f ca="1">IF($B613="","",CONCATENATE("Dotace bude použita na:","
",OFFSET(Zdroj!P$16,'k rozhodnutí'!$A612,0)))</f>
        <v/>
      </c>
      <c r="E615" s="289"/>
      <c r="F615" s="186" t="str">
        <f ca="1">IF($B613="","",OFFSET(Zdroj!V$16,'k rozhodnutí'!$A612,0))</f>
        <v/>
      </c>
      <c r="G615" s="88" t="str">
        <f ca="1">IF($B613="","",OFFSET(Zdroj!BM$16,'k rozhodnutí'!$A612,0))</f>
        <v/>
      </c>
      <c r="H615" s="290"/>
      <c r="I615" s="284"/>
      <c r="J615" s="284"/>
      <c r="K615" s="284"/>
      <c r="L615" s="282"/>
      <c r="M615" s="283"/>
      <c r="N615" s="284"/>
    </row>
    <row r="616" spans="1:14" x14ac:dyDescent="0.25">
      <c r="A616" s="130"/>
      <c r="B616" s="288" t="str">
        <f ca="1">IF(OFFSET(Zdroj!$B$16,A615,0)&gt;0,OFFSET(Zdroj!$B$16,A615,0)+0,"")</f>
        <v/>
      </c>
      <c r="C616" s="51" t="str">
        <f ca="1">IF($B616="","",IF(Zdroj!$AQ$9="ano",CONCATENATE(OFFSET(Zdroj!C$16,'k rozhodnutí'!$A615,0),"
","Anonymizováno","
",OFFSET(Zdroj!E$16,'k rozhodnutí'!$A615,0),"
",OFFSET(Zdroj!F$16,'k rozhodnutí'!$A615,0)),CONCATENATE(OFFSET(Zdroj!C$16,'k rozhodnutí'!$A615,0),"
",OFFSET(Zdroj!D$16,'k rozhodnutí'!$A615,0),"
",OFFSET(Zdroj!E$16,'k rozhodnutí'!$A615,0),"
",OFFSET(Zdroj!F$16,'k rozhodnutí'!$A615,0))))</f>
        <v/>
      </c>
      <c r="D616" s="23" t="str">
        <f ca="1">IF($B616="","",OFFSET(Zdroj!N$16,'k rozhodnutí'!$A615,0))</f>
        <v/>
      </c>
      <c r="E616" s="289" t="str">
        <f ca="1">IF($B616="","",OFFSET(Zdroj!T$16,'k rozhodnutí'!$A615,0))</f>
        <v/>
      </c>
      <c r="F616" s="186" t="str">
        <f ca="1">IF($B616="","",OFFSET(Zdroj!U$16,'k rozhodnutí'!$A615,0))</f>
        <v/>
      </c>
      <c r="G616" s="291" t="str">
        <f ca="1">IF($B616="","",OFFSET(Zdroj!W$16,'k rozhodnutí'!$A615,0))</f>
        <v/>
      </c>
      <c r="H616" s="290" t="str">
        <f ca="1">IF($B616="","",OFFSET(Zdroj!Y$16,'k rozhodnutí'!$A615,0))</f>
        <v/>
      </c>
      <c r="I616" s="284" t="str">
        <f ca="1">IF($B616="","",OFFSET(Zdroj!BG$16,'k rozhodnutí'!$A615,0))</f>
        <v/>
      </c>
      <c r="J616" s="284" t="str" cm="1">
        <f t="array" aca="1" ref="J616" ca="1">IF($B616="","",SUM('k rozhodnutí detailní'!J616:J618+'k rozhodnutí detailní'!K616:K618))</f>
        <v/>
      </c>
      <c r="K616" s="284" t="str">
        <f ca="1">IF($B616="","",'k rozhodnutí detailní'!L617)</f>
        <v/>
      </c>
      <c r="L616" s="282" t="str">
        <f ca="1">IF($B616="","",'k rozhodnutí detailní'!M617)</f>
        <v/>
      </c>
      <c r="M616" s="283" t="str">
        <f ca="1">IF(B616="","",'k rozhodnutí detailní'!N616)</f>
        <v/>
      </c>
      <c r="N616" s="284" t="str">
        <f ca="1">IF($B616="","",OFFSET(Zdroj!Z$16,'k rozhodnutí'!$A615,0))</f>
        <v/>
      </c>
    </row>
    <row r="617" spans="1:14" x14ac:dyDescent="0.25">
      <c r="A617" s="130"/>
      <c r="B617" s="288"/>
      <c r="C617" s="51" t="str">
        <f ca="1">IF($B616="","",IF(Zdroj!$AQ$9="ano",CONCATENATE("Okres:","
",OFFSET(Zdroj!BP$16,'k rozhodnutí'!$A615,0),"
","Právní forma","
",OFFSET(Zdroj!H$16,'k rozhodnutí'!$A615,0),"
",IF(OFFSET(Zdroj!I$16,'k rozhodnutí'!$A615,0)="","","IČO: "),OFFSET(Zdroj!I$16,'k rozhodnutí'!$A615,0),"
","B.Ú. ",IF(OFFSET(Zdroj!J$16,'k rozhodnutí'!$A615,0)="","","Anonymizováno")),CONCATENATE("Okres:","
",OFFSET(Zdroj!BP$16,'k rozhodnutí'!$A615,0),"
","Právní forma","
",OFFSET(Zdroj!H$16,'k rozhodnutí'!$A615,0),"
",IF(OFFSET(Zdroj!I$16,'k rozhodnutí'!$A615,0)="","","IČO: "),OFFSET(Zdroj!I$16,'k rozhodnutí'!$A615,0),"
","B.Ú. ",OFFSET(Zdroj!J$16,'k rozhodnutí'!$A615,0))))</f>
        <v/>
      </c>
      <c r="D617" s="4" t="str">
        <f ca="1">IF($B616="","",OFFSET(Zdroj!O$16,'k rozhodnutí'!$A615,0))</f>
        <v/>
      </c>
      <c r="E617" s="289"/>
      <c r="F617" s="187"/>
      <c r="G617" s="291"/>
      <c r="H617" s="290"/>
      <c r="I617" s="284"/>
      <c r="J617" s="284"/>
      <c r="K617" s="284"/>
      <c r="L617" s="282"/>
      <c r="M617" s="283"/>
      <c r="N617" s="284"/>
    </row>
    <row r="618" spans="1:14" x14ac:dyDescent="0.25">
      <c r="A618" s="130">
        <f>ROW()/3-1</f>
        <v>205</v>
      </c>
      <c r="B618" s="288"/>
      <c r="C618" s="52" t="str">
        <f ca="1">IF($B616="","",IF(Zdroj!$AQ$9="ano",IF(OFFSET(Zdroj!M$16,'k rozhodnutí'!$A615,0)="","","Anonymizováno"),IF(OFFSET(Zdroj!M$16,'k rozhodnutí'!$A615,0)="","",OFFSET(Zdroj!M$16,'k rozhodnutí'!$A615,0))))</f>
        <v/>
      </c>
      <c r="D618" s="4" t="str">
        <f ca="1">IF($B616="","",CONCATENATE("Dotace bude použita na:","
",OFFSET(Zdroj!P$16,'k rozhodnutí'!$A615,0)))</f>
        <v/>
      </c>
      <c r="E618" s="289"/>
      <c r="F618" s="186" t="str">
        <f ca="1">IF($B616="","",OFFSET(Zdroj!V$16,'k rozhodnutí'!$A615,0))</f>
        <v/>
      </c>
      <c r="G618" s="88" t="str">
        <f ca="1">IF($B616="","",OFFSET(Zdroj!BM$16,'k rozhodnutí'!$A615,0))</f>
        <v/>
      </c>
      <c r="H618" s="290"/>
      <c r="I618" s="284"/>
      <c r="J618" s="284"/>
      <c r="K618" s="284"/>
      <c r="L618" s="282"/>
      <c r="M618" s="283"/>
      <c r="N618" s="284"/>
    </row>
    <row r="619" spans="1:14" x14ac:dyDescent="0.25">
      <c r="A619" s="130"/>
      <c r="B619" s="288" t="str">
        <f ca="1">IF(OFFSET(Zdroj!$B$16,A618,0)&gt;0,OFFSET(Zdroj!$B$16,A618,0)+0,"")</f>
        <v/>
      </c>
      <c r="C619" s="51" t="str">
        <f ca="1">IF($B619="","",IF(Zdroj!$AQ$9="ano",CONCATENATE(OFFSET(Zdroj!C$16,'k rozhodnutí'!$A618,0),"
","Anonymizováno","
",OFFSET(Zdroj!E$16,'k rozhodnutí'!$A618,0),"
",OFFSET(Zdroj!F$16,'k rozhodnutí'!$A618,0)),CONCATENATE(OFFSET(Zdroj!C$16,'k rozhodnutí'!$A618,0),"
",OFFSET(Zdroj!D$16,'k rozhodnutí'!$A618,0),"
",OFFSET(Zdroj!E$16,'k rozhodnutí'!$A618,0),"
",OFFSET(Zdroj!F$16,'k rozhodnutí'!$A618,0))))</f>
        <v/>
      </c>
      <c r="D619" s="23" t="str">
        <f ca="1">IF($B619="","",OFFSET(Zdroj!N$16,'k rozhodnutí'!$A618,0))</f>
        <v/>
      </c>
      <c r="E619" s="289" t="str">
        <f ca="1">IF($B619="","",OFFSET(Zdroj!T$16,'k rozhodnutí'!$A618,0))</f>
        <v/>
      </c>
      <c r="F619" s="186" t="str">
        <f ca="1">IF($B619="","",OFFSET(Zdroj!U$16,'k rozhodnutí'!$A618,0))</f>
        <v/>
      </c>
      <c r="G619" s="291" t="str">
        <f ca="1">IF($B619="","",OFFSET(Zdroj!W$16,'k rozhodnutí'!$A618,0))</f>
        <v/>
      </c>
      <c r="H619" s="290" t="str">
        <f ca="1">IF($B619="","",OFFSET(Zdroj!Y$16,'k rozhodnutí'!$A618,0))</f>
        <v/>
      </c>
      <c r="I619" s="284" t="str">
        <f ca="1">IF($B619="","",OFFSET(Zdroj!BG$16,'k rozhodnutí'!$A618,0))</f>
        <v/>
      </c>
      <c r="J619" s="284" t="str" cm="1">
        <f t="array" aca="1" ref="J619" ca="1">IF($B619="","",SUM('k rozhodnutí detailní'!J619:J621+'k rozhodnutí detailní'!K619:K621))</f>
        <v/>
      </c>
      <c r="K619" s="284" t="str">
        <f ca="1">IF($B619="","",'k rozhodnutí detailní'!L620)</f>
        <v/>
      </c>
      <c r="L619" s="282" t="str">
        <f ca="1">IF($B619="","",'k rozhodnutí detailní'!M620)</f>
        <v/>
      </c>
      <c r="M619" s="283" t="str">
        <f ca="1">IF(B619="","",'k rozhodnutí detailní'!N619)</f>
        <v/>
      </c>
      <c r="N619" s="284" t="str">
        <f ca="1">IF($B619="","",OFFSET(Zdroj!Z$16,'k rozhodnutí'!$A618,0))</f>
        <v/>
      </c>
    </row>
    <row r="620" spans="1:14" x14ac:dyDescent="0.25">
      <c r="A620" s="130"/>
      <c r="B620" s="288"/>
      <c r="C620" s="51" t="str">
        <f ca="1">IF($B619="","",IF(Zdroj!$AQ$9="ano",CONCATENATE("Okres:","
",OFFSET(Zdroj!BP$16,'k rozhodnutí'!$A618,0),"
","Právní forma","
",OFFSET(Zdroj!H$16,'k rozhodnutí'!$A618,0),"
",IF(OFFSET(Zdroj!I$16,'k rozhodnutí'!$A618,0)="","","IČO: "),OFFSET(Zdroj!I$16,'k rozhodnutí'!$A618,0),"
","B.Ú. ",IF(OFFSET(Zdroj!J$16,'k rozhodnutí'!$A618,0)="","","Anonymizováno")),CONCATENATE("Okres:","
",OFFSET(Zdroj!BP$16,'k rozhodnutí'!$A618,0),"
","Právní forma","
",OFFSET(Zdroj!H$16,'k rozhodnutí'!$A618,0),"
",IF(OFFSET(Zdroj!I$16,'k rozhodnutí'!$A618,0)="","","IČO: "),OFFSET(Zdroj!I$16,'k rozhodnutí'!$A618,0),"
","B.Ú. ",OFFSET(Zdroj!J$16,'k rozhodnutí'!$A618,0))))</f>
        <v/>
      </c>
      <c r="D620" s="4" t="str">
        <f ca="1">IF($B619="","",OFFSET(Zdroj!O$16,'k rozhodnutí'!$A618,0))</f>
        <v/>
      </c>
      <c r="E620" s="289"/>
      <c r="F620" s="187"/>
      <c r="G620" s="291"/>
      <c r="H620" s="290"/>
      <c r="I620" s="284"/>
      <c r="J620" s="284"/>
      <c r="K620" s="284"/>
      <c r="L620" s="282"/>
      <c r="M620" s="283"/>
      <c r="N620" s="284"/>
    </row>
    <row r="621" spans="1:14" x14ac:dyDescent="0.25">
      <c r="A621" s="130">
        <f>ROW()/3-1</f>
        <v>206</v>
      </c>
      <c r="B621" s="288"/>
      <c r="C621" s="52" t="str">
        <f ca="1">IF($B619="","",IF(Zdroj!$AQ$9="ano",IF(OFFSET(Zdroj!M$16,'k rozhodnutí'!$A618,0)="","","Anonymizováno"),IF(OFFSET(Zdroj!M$16,'k rozhodnutí'!$A618,0)="","",OFFSET(Zdroj!M$16,'k rozhodnutí'!$A618,0))))</f>
        <v/>
      </c>
      <c r="D621" s="4" t="str">
        <f ca="1">IF($B619="","",CONCATENATE("Dotace bude použita na:","
",OFFSET(Zdroj!P$16,'k rozhodnutí'!$A618,0)))</f>
        <v/>
      </c>
      <c r="E621" s="289"/>
      <c r="F621" s="186" t="str">
        <f ca="1">IF($B619="","",OFFSET(Zdroj!V$16,'k rozhodnutí'!$A618,0))</f>
        <v/>
      </c>
      <c r="G621" s="88" t="str">
        <f ca="1">IF($B619="","",OFFSET(Zdroj!BM$16,'k rozhodnutí'!$A618,0))</f>
        <v/>
      </c>
      <c r="H621" s="290"/>
      <c r="I621" s="284"/>
      <c r="J621" s="284"/>
      <c r="K621" s="284"/>
      <c r="L621" s="282"/>
      <c r="M621" s="283"/>
      <c r="N621" s="284"/>
    </row>
    <row r="622" spans="1:14" x14ac:dyDescent="0.25">
      <c r="A622" s="130"/>
      <c r="B622" s="288" t="str">
        <f ca="1">IF(OFFSET(Zdroj!$B$16,A621,0)&gt;0,OFFSET(Zdroj!$B$16,A621,0)+0,"")</f>
        <v/>
      </c>
      <c r="C622" s="51" t="str">
        <f ca="1">IF($B622="","",IF(Zdroj!$AQ$9="ano",CONCATENATE(OFFSET(Zdroj!C$16,'k rozhodnutí'!$A621,0),"
","Anonymizováno","
",OFFSET(Zdroj!E$16,'k rozhodnutí'!$A621,0),"
",OFFSET(Zdroj!F$16,'k rozhodnutí'!$A621,0)),CONCATENATE(OFFSET(Zdroj!C$16,'k rozhodnutí'!$A621,0),"
",OFFSET(Zdroj!D$16,'k rozhodnutí'!$A621,0),"
",OFFSET(Zdroj!E$16,'k rozhodnutí'!$A621,0),"
",OFFSET(Zdroj!F$16,'k rozhodnutí'!$A621,0))))</f>
        <v/>
      </c>
      <c r="D622" s="23" t="str">
        <f ca="1">IF($B622="","",OFFSET(Zdroj!N$16,'k rozhodnutí'!$A621,0))</f>
        <v/>
      </c>
      <c r="E622" s="289" t="str">
        <f ca="1">IF($B622="","",OFFSET(Zdroj!T$16,'k rozhodnutí'!$A621,0))</f>
        <v/>
      </c>
      <c r="F622" s="186" t="str">
        <f ca="1">IF($B622="","",OFFSET(Zdroj!U$16,'k rozhodnutí'!$A621,0))</f>
        <v/>
      </c>
      <c r="G622" s="291" t="str">
        <f ca="1">IF($B622="","",OFFSET(Zdroj!W$16,'k rozhodnutí'!$A621,0))</f>
        <v/>
      </c>
      <c r="H622" s="290" t="str">
        <f ca="1">IF($B622="","",OFFSET(Zdroj!Y$16,'k rozhodnutí'!$A621,0))</f>
        <v/>
      </c>
      <c r="I622" s="284" t="str">
        <f ca="1">IF($B622="","",OFFSET(Zdroj!BG$16,'k rozhodnutí'!$A621,0))</f>
        <v/>
      </c>
      <c r="J622" s="284" t="str" cm="1">
        <f t="array" aca="1" ref="J622" ca="1">IF($B622="","",SUM('k rozhodnutí detailní'!J622:J624+'k rozhodnutí detailní'!K622:K624))</f>
        <v/>
      </c>
      <c r="K622" s="284" t="str">
        <f ca="1">IF($B622="","",'k rozhodnutí detailní'!L623)</f>
        <v/>
      </c>
      <c r="L622" s="282" t="str">
        <f ca="1">IF($B622="","",'k rozhodnutí detailní'!M623)</f>
        <v/>
      </c>
      <c r="M622" s="283" t="str">
        <f ca="1">IF(B622="","",'k rozhodnutí detailní'!N622)</f>
        <v/>
      </c>
      <c r="N622" s="284" t="str">
        <f ca="1">IF($B622="","",OFFSET(Zdroj!Z$16,'k rozhodnutí'!$A621,0))</f>
        <v/>
      </c>
    </row>
    <row r="623" spans="1:14" x14ac:dyDescent="0.25">
      <c r="A623" s="130"/>
      <c r="B623" s="288"/>
      <c r="C623" s="51" t="str">
        <f ca="1">IF($B622="","",IF(Zdroj!$AQ$9="ano",CONCATENATE("Okres:","
",OFFSET(Zdroj!BP$16,'k rozhodnutí'!$A621,0),"
","Právní forma","
",OFFSET(Zdroj!H$16,'k rozhodnutí'!$A621,0),"
",IF(OFFSET(Zdroj!I$16,'k rozhodnutí'!$A621,0)="","","IČO: "),OFFSET(Zdroj!I$16,'k rozhodnutí'!$A621,0),"
","B.Ú. ",IF(OFFSET(Zdroj!J$16,'k rozhodnutí'!$A621,0)="","","Anonymizováno")),CONCATENATE("Okres:","
",OFFSET(Zdroj!BP$16,'k rozhodnutí'!$A621,0),"
","Právní forma","
",OFFSET(Zdroj!H$16,'k rozhodnutí'!$A621,0),"
",IF(OFFSET(Zdroj!I$16,'k rozhodnutí'!$A621,0)="","","IČO: "),OFFSET(Zdroj!I$16,'k rozhodnutí'!$A621,0),"
","B.Ú. ",OFFSET(Zdroj!J$16,'k rozhodnutí'!$A621,0))))</f>
        <v/>
      </c>
      <c r="D623" s="4" t="str">
        <f ca="1">IF($B622="","",OFFSET(Zdroj!O$16,'k rozhodnutí'!$A621,0))</f>
        <v/>
      </c>
      <c r="E623" s="289"/>
      <c r="F623" s="187"/>
      <c r="G623" s="291"/>
      <c r="H623" s="290"/>
      <c r="I623" s="284"/>
      <c r="J623" s="284"/>
      <c r="K623" s="284"/>
      <c r="L623" s="282"/>
      <c r="M623" s="283"/>
      <c r="N623" s="284"/>
    </row>
    <row r="624" spans="1:14" x14ac:dyDescent="0.25">
      <c r="A624" s="130">
        <f>ROW()/3-1</f>
        <v>207</v>
      </c>
      <c r="B624" s="288"/>
      <c r="C624" s="52" t="str">
        <f ca="1">IF($B622="","",IF(Zdroj!$AQ$9="ano",IF(OFFSET(Zdroj!M$16,'k rozhodnutí'!$A621,0)="","","Anonymizováno"),IF(OFFSET(Zdroj!M$16,'k rozhodnutí'!$A621,0)="","",OFFSET(Zdroj!M$16,'k rozhodnutí'!$A621,0))))</f>
        <v/>
      </c>
      <c r="D624" s="4" t="str">
        <f ca="1">IF($B622="","",CONCATENATE("Dotace bude použita na:","
",OFFSET(Zdroj!P$16,'k rozhodnutí'!$A621,0)))</f>
        <v/>
      </c>
      <c r="E624" s="289"/>
      <c r="F624" s="186" t="str">
        <f ca="1">IF($B622="","",OFFSET(Zdroj!V$16,'k rozhodnutí'!$A621,0))</f>
        <v/>
      </c>
      <c r="G624" s="88" t="str">
        <f ca="1">IF($B622="","",OFFSET(Zdroj!BM$16,'k rozhodnutí'!$A621,0))</f>
        <v/>
      </c>
      <c r="H624" s="290"/>
      <c r="I624" s="284"/>
      <c r="J624" s="284"/>
      <c r="K624" s="284"/>
      <c r="L624" s="282"/>
      <c r="M624" s="283"/>
      <c r="N624" s="284"/>
    </row>
    <row r="625" spans="1:14" x14ac:dyDescent="0.25">
      <c r="A625" s="130"/>
      <c r="B625" s="288" t="str">
        <f ca="1">IF(OFFSET(Zdroj!$B$16,A624,0)&gt;0,OFFSET(Zdroj!$B$16,A624,0)+0,"")</f>
        <v/>
      </c>
      <c r="C625" s="51" t="str">
        <f ca="1">IF($B625="","",IF(Zdroj!$AQ$9="ano",CONCATENATE(OFFSET(Zdroj!C$16,'k rozhodnutí'!$A624,0),"
","Anonymizováno","
",OFFSET(Zdroj!E$16,'k rozhodnutí'!$A624,0),"
",OFFSET(Zdroj!F$16,'k rozhodnutí'!$A624,0)),CONCATENATE(OFFSET(Zdroj!C$16,'k rozhodnutí'!$A624,0),"
",OFFSET(Zdroj!D$16,'k rozhodnutí'!$A624,0),"
",OFFSET(Zdroj!E$16,'k rozhodnutí'!$A624,0),"
",OFFSET(Zdroj!F$16,'k rozhodnutí'!$A624,0))))</f>
        <v/>
      </c>
      <c r="D625" s="23" t="str">
        <f ca="1">IF($B625="","",OFFSET(Zdroj!N$16,'k rozhodnutí'!$A624,0))</f>
        <v/>
      </c>
      <c r="E625" s="289" t="str">
        <f ca="1">IF($B625="","",OFFSET(Zdroj!T$16,'k rozhodnutí'!$A624,0))</f>
        <v/>
      </c>
      <c r="F625" s="186" t="str">
        <f ca="1">IF($B625="","",OFFSET(Zdroj!U$16,'k rozhodnutí'!$A624,0))</f>
        <v/>
      </c>
      <c r="G625" s="291" t="str">
        <f ca="1">IF($B625="","",OFFSET(Zdroj!W$16,'k rozhodnutí'!$A624,0))</f>
        <v/>
      </c>
      <c r="H625" s="290" t="str">
        <f ca="1">IF($B625="","",OFFSET(Zdroj!Y$16,'k rozhodnutí'!$A624,0))</f>
        <v/>
      </c>
      <c r="I625" s="284" t="str">
        <f ca="1">IF($B625="","",OFFSET(Zdroj!BG$16,'k rozhodnutí'!$A624,0))</f>
        <v/>
      </c>
      <c r="J625" s="284" t="str" cm="1">
        <f t="array" aca="1" ref="J625" ca="1">IF($B625="","",SUM('k rozhodnutí detailní'!J625:J627+'k rozhodnutí detailní'!K625:K627))</f>
        <v/>
      </c>
      <c r="K625" s="284" t="str">
        <f ca="1">IF($B625="","",'k rozhodnutí detailní'!L626)</f>
        <v/>
      </c>
      <c r="L625" s="282" t="str">
        <f ca="1">IF($B625="","",'k rozhodnutí detailní'!M626)</f>
        <v/>
      </c>
      <c r="M625" s="283" t="str">
        <f ca="1">IF(B625="","",'k rozhodnutí detailní'!N625)</f>
        <v/>
      </c>
      <c r="N625" s="284" t="str">
        <f ca="1">IF($B625="","",OFFSET(Zdroj!Z$16,'k rozhodnutí'!$A624,0))</f>
        <v/>
      </c>
    </row>
    <row r="626" spans="1:14" x14ac:dyDescent="0.25">
      <c r="A626" s="130"/>
      <c r="B626" s="288"/>
      <c r="C626" s="51" t="str">
        <f ca="1">IF($B625="","",IF(Zdroj!$AQ$9="ano",CONCATENATE("Okres:","
",OFFSET(Zdroj!BP$16,'k rozhodnutí'!$A624,0),"
","Právní forma","
",OFFSET(Zdroj!H$16,'k rozhodnutí'!$A624,0),"
",IF(OFFSET(Zdroj!I$16,'k rozhodnutí'!$A624,0)="","","IČO: "),OFFSET(Zdroj!I$16,'k rozhodnutí'!$A624,0),"
","B.Ú. ",IF(OFFSET(Zdroj!J$16,'k rozhodnutí'!$A624,0)="","","Anonymizováno")),CONCATENATE("Okres:","
",OFFSET(Zdroj!BP$16,'k rozhodnutí'!$A624,0),"
","Právní forma","
",OFFSET(Zdroj!H$16,'k rozhodnutí'!$A624,0),"
",IF(OFFSET(Zdroj!I$16,'k rozhodnutí'!$A624,0)="","","IČO: "),OFFSET(Zdroj!I$16,'k rozhodnutí'!$A624,0),"
","B.Ú. ",OFFSET(Zdroj!J$16,'k rozhodnutí'!$A624,0))))</f>
        <v/>
      </c>
      <c r="D626" s="4" t="str">
        <f ca="1">IF($B625="","",OFFSET(Zdroj!O$16,'k rozhodnutí'!$A624,0))</f>
        <v/>
      </c>
      <c r="E626" s="289"/>
      <c r="F626" s="187"/>
      <c r="G626" s="291"/>
      <c r="H626" s="290"/>
      <c r="I626" s="284"/>
      <c r="J626" s="284"/>
      <c r="K626" s="284"/>
      <c r="L626" s="282"/>
      <c r="M626" s="283"/>
      <c r="N626" s="284"/>
    </row>
    <row r="627" spans="1:14" x14ac:dyDescent="0.25">
      <c r="A627" s="130">
        <f>ROW()/3-1</f>
        <v>208</v>
      </c>
      <c r="B627" s="288"/>
      <c r="C627" s="52" t="str">
        <f ca="1">IF($B625="","",IF(Zdroj!$AQ$9="ano",IF(OFFSET(Zdroj!M$16,'k rozhodnutí'!$A624,0)="","","Anonymizováno"),IF(OFFSET(Zdroj!M$16,'k rozhodnutí'!$A624,0)="","",OFFSET(Zdroj!M$16,'k rozhodnutí'!$A624,0))))</f>
        <v/>
      </c>
      <c r="D627" s="4" t="str">
        <f ca="1">IF($B625="","",CONCATENATE("Dotace bude použita na:","
",OFFSET(Zdroj!P$16,'k rozhodnutí'!$A624,0)))</f>
        <v/>
      </c>
      <c r="E627" s="289"/>
      <c r="F627" s="186" t="str">
        <f ca="1">IF($B625="","",OFFSET(Zdroj!V$16,'k rozhodnutí'!$A624,0))</f>
        <v/>
      </c>
      <c r="G627" s="88" t="str">
        <f ca="1">IF($B625="","",OFFSET(Zdroj!BM$16,'k rozhodnutí'!$A624,0))</f>
        <v/>
      </c>
      <c r="H627" s="290"/>
      <c r="I627" s="284"/>
      <c r="J627" s="284"/>
      <c r="K627" s="284"/>
      <c r="L627" s="282"/>
      <c r="M627" s="283"/>
      <c r="N627" s="284"/>
    </row>
    <row r="628" spans="1:14" x14ac:dyDescent="0.25">
      <c r="A628" s="130"/>
      <c r="B628" s="288" t="str">
        <f ca="1">IF(OFFSET(Zdroj!$B$16,A627,0)&gt;0,OFFSET(Zdroj!$B$16,A627,0)+0,"")</f>
        <v/>
      </c>
      <c r="C628" s="51" t="str">
        <f ca="1">IF($B628="","",IF(Zdroj!$AQ$9="ano",CONCATENATE(OFFSET(Zdroj!C$16,'k rozhodnutí'!$A627,0),"
","Anonymizováno","
",OFFSET(Zdroj!E$16,'k rozhodnutí'!$A627,0),"
",OFFSET(Zdroj!F$16,'k rozhodnutí'!$A627,0)),CONCATENATE(OFFSET(Zdroj!C$16,'k rozhodnutí'!$A627,0),"
",OFFSET(Zdroj!D$16,'k rozhodnutí'!$A627,0),"
",OFFSET(Zdroj!E$16,'k rozhodnutí'!$A627,0),"
",OFFSET(Zdroj!F$16,'k rozhodnutí'!$A627,0))))</f>
        <v/>
      </c>
      <c r="D628" s="23" t="str">
        <f ca="1">IF($B628="","",OFFSET(Zdroj!N$16,'k rozhodnutí'!$A627,0))</f>
        <v/>
      </c>
      <c r="E628" s="289" t="str">
        <f ca="1">IF($B628="","",OFFSET(Zdroj!T$16,'k rozhodnutí'!$A627,0))</f>
        <v/>
      </c>
      <c r="F628" s="186" t="str">
        <f ca="1">IF($B628="","",OFFSET(Zdroj!U$16,'k rozhodnutí'!$A627,0))</f>
        <v/>
      </c>
      <c r="G628" s="291" t="str">
        <f ca="1">IF($B628="","",OFFSET(Zdroj!W$16,'k rozhodnutí'!$A627,0))</f>
        <v/>
      </c>
      <c r="H628" s="290" t="str">
        <f ca="1">IF($B628="","",OFFSET(Zdroj!Y$16,'k rozhodnutí'!$A627,0))</f>
        <v/>
      </c>
      <c r="I628" s="284" t="str">
        <f ca="1">IF($B628="","",OFFSET(Zdroj!BG$16,'k rozhodnutí'!$A627,0))</f>
        <v/>
      </c>
      <c r="J628" s="284" t="str" cm="1">
        <f t="array" aca="1" ref="J628" ca="1">IF($B628="","",SUM('k rozhodnutí detailní'!J628:J630+'k rozhodnutí detailní'!K628:K630))</f>
        <v/>
      </c>
      <c r="K628" s="284" t="str">
        <f ca="1">IF($B628="","",'k rozhodnutí detailní'!L629)</f>
        <v/>
      </c>
      <c r="L628" s="282" t="str">
        <f ca="1">IF($B628="","",'k rozhodnutí detailní'!M629)</f>
        <v/>
      </c>
      <c r="M628" s="283" t="str">
        <f ca="1">IF(B628="","",'k rozhodnutí detailní'!N628)</f>
        <v/>
      </c>
      <c r="N628" s="284" t="str">
        <f ca="1">IF($B628="","",OFFSET(Zdroj!Z$16,'k rozhodnutí'!$A627,0))</f>
        <v/>
      </c>
    </row>
    <row r="629" spans="1:14" x14ac:dyDescent="0.25">
      <c r="A629" s="130"/>
      <c r="B629" s="288"/>
      <c r="C629" s="51" t="str">
        <f ca="1">IF($B628="","",IF(Zdroj!$AQ$9="ano",CONCATENATE("Okres:","
",OFFSET(Zdroj!BP$16,'k rozhodnutí'!$A627,0),"
","Právní forma","
",OFFSET(Zdroj!H$16,'k rozhodnutí'!$A627,0),"
",IF(OFFSET(Zdroj!I$16,'k rozhodnutí'!$A627,0)="","","IČO: "),OFFSET(Zdroj!I$16,'k rozhodnutí'!$A627,0),"
","B.Ú. ",IF(OFFSET(Zdroj!J$16,'k rozhodnutí'!$A627,0)="","","Anonymizováno")),CONCATENATE("Okres:","
",OFFSET(Zdroj!BP$16,'k rozhodnutí'!$A627,0),"
","Právní forma","
",OFFSET(Zdroj!H$16,'k rozhodnutí'!$A627,0),"
",IF(OFFSET(Zdroj!I$16,'k rozhodnutí'!$A627,0)="","","IČO: "),OFFSET(Zdroj!I$16,'k rozhodnutí'!$A627,0),"
","B.Ú. ",OFFSET(Zdroj!J$16,'k rozhodnutí'!$A627,0))))</f>
        <v/>
      </c>
      <c r="D629" s="4" t="str">
        <f ca="1">IF($B628="","",OFFSET(Zdroj!O$16,'k rozhodnutí'!$A627,0))</f>
        <v/>
      </c>
      <c r="E629" s="289"/>
      <c r="F629" s="187"/>
      <c r="G629" s="291"/>
      <c r="H629" s="290"/>
      <c r="I629" s="284"/>
      <c r="J629" s="284"/>
      <c r="K629" s="284"/>
      <c r="L629" s="282"/>
      <c r="M629" s="283"/>
      <c r="N629" s="284"/>
    </row>
    <row r="630" spans="1:14" x14ac:dyDescent="0.25">
      <c r="A630" s="130">
        <f>ROW()/3-1</f>
        <v>209</v>
      </c>
      <c r="B630" s="288"/>
      <c r="C630" s="52" t="str">
        <f ca="1">IF($B628="","",IF(Zdroj!$AQ$9="ano",IF(OFFSET(Zdroj!M$16,'k rozhodnutí'!$A627,0)="","","Anonymizováno"),IF(OFFSET(Zdroj!M$16,'k rozhodnutí'!$A627,0)="","",OFFSET(Zdroj!M$16,'k rozhodnutí'!$A627,0))))</f>
        <v/>
      </c>
      <c r="D630" s="4" t="str">
        <f ca="1">IF($B628="","",CONCATENATE("Dotace bude použita na:","
",OFFSET(Zdroj!P$16,'k rozhodnutí'!$A627,0)))</f>
        <v/>
      </c>
      <c r="E630" s="289"/>
      <c r="F630" s="186" t="str">
        <f ca="1">IF($B628="","",OFFSET(Zdroj!V$16,'k rozhodnutí'!$A627,0))</f>
        <v/>
      </c>
      <c r="G630" s="88" t="str">
        <f ca="1">IF($B628="","",OFFSET(Zdroj!BM$16,'k rozhodnutí'!$A627,0))</f>
        <v/>
      </c>
      <c r="H630" s="290"/>
      <c r="I630" s="284"/>
      <c r="J630" s="284"/>
      <c r="K630" s="284"/>
      <c r="L630" s="282"/>
      <c r="M630" s="283"/>
      <c r="N630" s="284"/>
    </row>
    <row r="631" spans="1:14" x14ac:dyDescent="0.25">
      <c r="A631" s="130"/>
      <c r="B631" s="288" t="str">
        <f ca="1">IF(OFFSET(Zdroj!$B$16,A630,0)&gt;0,OFFSET(Zdroj!$B$16,A630,0)+0,"")</f>
        <v/>
      </c>
      <c r="C631" s="51" t="str">
        <f ca="1">IF($B631="","",IF(Zdroj!$AQ$9="ano",CONCATENATE(OFFSET(Zdroj!C$16,'k rozhodnutí'!$A630,0),"
","Anonymizováno","
",OFFSET(Zdroj!E$16,'k rozhodnutí'!$A630,0),"
",OFFSET(Zdroj!F$16,'k rozhodnutí'!$A630,0)),CONCATENATE(OFFSET(Zdroj!C$16,'k rozhodnutí'!$A630,0),"
",OFFSET(Zdroj!D$16,'k rozhodnutí'!$A630,0),"
",OFFSET(Zdroj!E$16,'k rozhodnutí'!$A630,0),"
",OFFSET(Zdroj!F$16,'k rozhodnutí'!$A630,0))))</f>
        <v/>
      </c>
      <c r="D631" s="23" t="str">
        <f ca="1">IF($B631="","",OFFSET(Zdroj!N$16,'k rozhodnutí'!$A630,0))</f>
        <v/>
      </c>
      <c r="E631" s="289" t="str">
        <f ca="1">IF($B631="","",OFFSET(Zdroj!T$16,'k rozhodnutí'!$A630,0))</f>
        <v/>
      </c>
      <c r="F631" s="186" t="str">
        <f ca="1">IF($B631="","",OFFSET(Zdroj!U$16,'k rozhodnutí'!$A630,0))</f>
        <v/>
      </c>
      <c r="G631" s="291" t="str">
        <f ca="1">IF($B631="","",OFFSET(Zdroj!W$16,'k rozhodnutí'!$A630,0))</f>
        <v/>
      </c>
      <c r="H631" s="290" t="str">
        <f ca="1">IF($B631="","",OFFSET(Zdroj!Y$16,'k rozhodnutí'!$A630,0))</f>
        <v/>
      </c>
      <c r="I631" s="284" t="str">
        <f ca="1">IF($B631="","",OFFSET(Zdroj!BG$16,'k rozhodnutí'!$A630,0))</f>
        <v/>
      </c>
      <c r="J631" s="284" t="str" cm="1">
        <f t="array" aca="1" ref="J631" ca="1">IF($B631="","",SUM('k rozhodnutí detailní'!J631:J633+'k rozhodnutí detailní'!K631:K633))</f>
        <v/>
      </c>
      <c r="K631" s="284" t="str">
        <f ca="1">IF($B631="","",'k rozhodnutí detailní'!L632)</f>
        <v/>
      </c>
      <c r="L631" s="282" t="str">
        <f ca="1">IF($B631="","",'k rozhodnutí detailní'!M632)</f>
        <v/>
      </c>
      <c r="M631" s="283" t="str">
        <f ca="1">IF(B631="","",'k rozhodnutí detailní'!N631)</f>
        <v/>
      </c>
      <c r="N631" s="284" t="str">
        <f ca="1">IF($B631="","",OFFSET(Zdroj!Z$16,'k rozhodnutí'!$A630,0))</f>
        <v/>
      </c>
    </row>
    <row r="632" spans="1:14" x14ac:dyDescent="0.25">
      <c r="A632" s="130"/>
      <c r="B632" s="288"/>
      <c r="C632" s="51" t="str">
        <f ca="1">IF($B631="","",IF(Zdroj!$AQ$9="ano",CONCATENATE("Okres:","
",OFFSET(Zdroj!BP$16,'k rozhodnutí'!$A630,0),"
","Právní forma","
",OFFSET(Zdroj!H$16,'k rozhodnutí'!$A630,0),"
",IF(OFFSET(Zdroj!I$16,'k rozhodnutí'!$A630,0)="","","IČO: "),OFFSET(Zdroj!I$16,'k rozhodnutí'!$A630,0),"
","B.Ú. ",IF(OFFSET(Zdroj!J$16,'k rozhodnutí'!$A630,0)="","","Anonymizováno")),CONCATENATE("Okres:","
",OFFSET(Zdroj!BP$16,'k rozhodnutí'!$A630,0),"
","Právní forma","
",OFFSET(Zdroj!H$16,'k rozhodnutí'!$A630,0),"
",IF(OFFSET(Zdroj!I$16,'k rozhodnutí'!$A630,0)="","","IČO: "),OFFSET(Zdroj!I$16,'k rozhodnutí'!$A630,0),"
","B.Ú. ",OFFSET(Zdroj!J$16,'k rozhodnutí'!$A630,0))))</f>
        <v/>
      </c>
      <c r="D632" s="4" t="str">
        <f ca="1">IF($B631="","",OFFSET(Zdroj!O$16,'k rozhodnutí'!$A630,0))</f>
        <v/>
      </c>
      <c r="E632" s="289"/>
      <c r="F632" s="187"/>
      <c r="G632" s="291"/>
      <c r="H632" s="290"/>
      <c r="I632" s="284"/>
      <c r="J632" s="284"/>
      <c r="K632" s="284"/>
      <c r="L632" s="282"/>
      <c r="M632" s="283"/>
      <c r="N632" s="284"/>
    </row>
    <row r="633" spans="1:14" x14ac:dyDescent="0.25">
      <c r="A633" s="130">
        <f>ROW()/3-1</f>
        <v>210</v>
      </c>
      <c r="B633" s="288"/>
      <c r="C633" s="52" t="str">
        <f ca="1">IF($B631="","",IF(Zdroj!$AQ$9="ano",IF(OFFSET(Zdroj!M$16,'k rozhodnutí'!$A630,0)="","","Anonymizováno"),IF(OFFSET(Zdroj!M$16,'k rozhodnutí'!$A630,0)="","",OFFSET(Zdroj!M$16,'k rozhodnutí'!$A630,0))))</f>
        <v/>
      </c>
      <c r="D633" s="4" t="str">
        <f ca="1">IF($B631="","",CONCATENATE("Dotace bude použita na:","
",OFFSET(Zdroj!P$16,'k rozhodnutí'!$A630,0)))</f>
        <v/>
      </c>
      <c r="E633" s="289"/>
      <c r="F633" s="186" t="str">
        <f ca="1">IF($B631="","",OFFSET(Zdroj!V$16,'k rozhodnutí'!$A630,0))</f>
        <v/>
      </c>
      <c r="G633" s="88" t="str">
        <f ca="1">IF($B631="","",OFFSET(Zdroj!BM$16,'k rozhodnutí'!$A630,0))</f>
        <v/>
      </c>
      <c r="H633" s="290"/>
      <c r="I633" s="284"/>
      <c r="J633" s="284"/>
      <c r="K633" s="284"/>
      <c r="L633" s="282"/>
      <c r="M633" s="283"/>
      <c r="N633" s="284"/>
    </row>
    <row r="634" spans="1:14" x14ac:dyDescent="0.25">
      <c r="A634" s="130"/>
      <c r="B634" s="288" t="str">
        <f ca="1">IF(OFFSET(Zdroj!$B$16,A633,0)&gt;0,OFFSET(Zdroj!$B$16,A633,0)+0,"")</f>
        <v/>
      </c>
      <c r="C634" s="51" t="str">
        <f ca="1">IF($B634="","",IF(Zdroj!$AQ$9="ano",CONCATENATE(OFFSET(Zdroj!C$16,'k rozhodnutí'!$A633,0),"
","Anonymizováno","
",OFFSET(Zdroj!E$16,'k rozhodnutí'!$A633,0),"
",OFFSET(Zdroj!F$16,'k rozhodnutí'!$A633,0)),CONCATENATE(OFFSET(Zdroj!C$16,'k rozhodnutí'!$A633,0),"
",OFFSET(Zdroj!D$16,'k rozhodnutí'!$A633,0),"
",OFFSET(Zdroj!E$16,'k rozhodnutí'!$A633,0),"
",OFFSET(Zdroj!F$16,'k rozhodnutí'!$A633,0))))</f>
        <v/>
      </c>
      <c r="D634" s="23" t="str">
        <f ca="1">IF($B634="","",OFFSET(Zdroj!N$16,'k rozhodnutí'!$A633,0))</f>
        <v/>
      </c>
      <c r="E634" s="289" t="str">
        <f ca="1">IF($B634="","",OFFSET(Zdroj!T$16,'k rozhodnutí'!$A633,0))</f>
        <v/>
      </c>
      <c r="F634" s="186" t="str">
        <f ca="1">IF($B634="","",OFFSET(Zdroj!U$16,'k rozhodnutí'!$A633,0))</f>
        <v/>
      </c>
      <c r="G634" s="291" t="str">
        <f ca="1">IF($B634="","",OFFSET(Zdroj!W$16,'k rozhodnutí'!$A633,0))</f>
        <v/>
      </c>
      <c r="H634" s="290" t="str">
        <f ca="1">IF($B634="","",OFFSET(Zdroj!Y$16,'k rozhodnutí'!$A633,0))</f>
        <v/>
      </c>
      <c r="I634" s="284" t="str">
        <f ca="1">IF($B634="","",OFFSET(Zdroj!BG$16,'k rozhodnutí'!$A633,0))</f>
        <v/>
      </c>
      <c r="J634" s="284" t="str" cm="1">
        <f t="array" aca="1" ref="J634" ca="1">IF($B634="","",SUM('k rozhodnutí detailní'!J634:J636+'k rozhodnutí detailní'!K634:K636))</f>
        <v/>
      </c>
      <c r="K634" s="284" t="str">
        <f ca="1">IF($B634="","",'k rozhodnutí detailní'!L635)</f>
        <v/>
      </c>
      <c r="L634" s="282" t="str">
        <f ca="1">IF($B634="","",'k rozhodnutí detailní'!M635)</f>
        <v/>
      </c>
      <c r="M634" s="283" t="str">
        <f ca="1">IF(B634="","",'k rozhodnutí detailní'!N634)</f>
        <v/>
      </c>
      <c r="N634" s="284" t="str">
        <f ca="1">IF($B634="","",OFFSET(Zdroj!Z$16,'k rozhodnutí'!$A633,0))</f>
        <v/>
      </c>
    </row>
    <row r="635" spans="1:14" x14ac:dyDescent="0.25">
      <c r="A635" s="130"/>
      <c r="B635" s="288"/>
      <c r="C635" s="51" t="str">
        <f ca="1">IF($B634="","",IF(Zdroj!$AQ$9="ano",CONCATENATE("Okres:","
",OFFSET(Zdroj!BP$16,'k rozhodnutí'!$A633,0),"
","Právní forma","
",OFFSET(Zdroj!H$16,'k rozhodnutí'!$A633,0),"
",IF(OFFSET(Zdroj!I$16,'k rozhodnutí'!$A633,0)="","","IČO: "),OFFSET(Zdroj!I$16,'k rozhodnutí'!$A633,0),"
","B.Ú. ",IF(OFFSET(Zdroj!J$16,'k rozhodnutí'!$A633,0)="","","Anonymizováno")),CONCATENATE("Okres:","
",OFFSET(Zdroj!BP$16,'k rozhodnutí'!$A633,0),"
","Právní forma","
",OFFSET(Zdroj!H$16,'k rozhodnutí'!$A633,0),"
",IF(OFFSET(Zdroj!I$16,'k rozhodnutí'!$A633,0)="","","IČO: "),OFFSET(Zdroj!I$16,'k rozhodnutí'!$A633,0),"
","B.Ú. ",OFFSET(Zdroj!J$16,'k rozhodnutí'!$A633,0))))</f>
        <v/>
      </c>
      <c r="D635" s="4" t="str">
        <f ca="1">IF($B634="","",OFFSET(Zdroj!O$16,'k rozhodnutí'!$A633,0))</f>
        <v/>
      </c>
      <c r="E635" s="289"/>
      <c r="F635" s="187"/>
      <c r="G635" s="291"/>
      <c r="H635" s="290"/>
      <c r="I635" s="284"/>
      <c r="J635" s="284"/>
      <c r="K635" s="284"/>
      <c r="L635" s="282"/>
      <c r="M635" s="283"/>
      <c r="N635" s="284"/>
    </row>
    <row r="636" spans="1:14" x14ac:dyDescent="0.25">
      <c r="A636" s="130">
        <f>ROW()/3-1</f>
        <v>211</v>
      </c>
      <c r="B636" s="288"/>
      <c r="C636" s="52" t="str">
        <f ca="1">IF($B634="","",IF(Zdroj!$AQ$9="ano",IF(OFFSET(Zdroj!M$16,'k rozhodnutí'!$A633,0)="","","Anonymizováno"),IF(OFFSET(Zdroj!M$16,'k rozhodnutí'!$A633,0)="","",OFFSET(Zdroj!M$16,'k rozhodnutí'!$A633,0))))</f>
        <v/>
      </c>
      <c r="D636" s="4" t="str">
        <f ca="1">IF($B634="","",CONCATENATE("Dotace bude použita na:","
",OFFSET(Zdroj!P$16,'k rozhodnutí'!$A633,0)))</f>
        <v/>
      </c>
      <c r="E636" s="289"/>
      <c r="F636" s="186" t="str">
        <f ca="1">IF($B634="","",OFFSET(Zdroj!V$16,'k rozhodnutí'!$A633,0))</f>
        <v/>
      </c>
      <c r="G636" s="88" t="str">
        <f ca="1">IF($B634="","",OFFSET(Zdroj!BM$16,'k rozhodnutí'!$A633,0))</f>
        <v/>
      </c>
      <c r="H636" s="290"/>
      <c r="I636" s="284"/>
      <c r="J636" s="284"/>
      <c r="K636" s="284"/>
      <c r="L636" s="282"/>
      <c r="M636" s="283"/>
      <c r="N636" s="284"/>
    </row>
    <row r="637" spans="1:14" x14ac:dyDescent="0.25">
      <c r="A637" s="130"/>
      <c r="B637" s="288" t="str">
        <f ca="1">IF(OFFSET(Zdroj!$B$16,A636,0)&gt;0,OFFSET(Zdroj!$B$16,A636,0)+0,"")</f>
        <v/>
      </c>
      <c r="C637" s="51" t="str">
        <f ca="1">IF($B637="","",IF(Zdroj!$AQ$9="ano",CONCATENATE(OFFSET(Zdroj!C$16,'k rozhodnutí'!$A636,0),"
","Anonymizováno","
",OFFSET(Zdroj!E$16,'k rozhodnutí'!$A636,0),"
",OFFSET(Zdroj!F$16,'k rozhodnutí'!$A636,0)),CONCATENATE(OFFSET(Zdroj!C$16,'k rozhodnutí'!$A636,0),"
",OFFSET(Zdroj!D$16,'k rozhodnutí'!$A636,0),"
",OFFSET(Zdroj!E$16,'k rozhodnutí'!$A636,0),"
",OFFSET(Zdroj!F$16,'k rozhodnutí'!$A636,0))))</f>
        <v/>
      </c>
      <c r="D637" s="23" t="str">
        <f ca="1">IF($B637="","",OFFSET(Zdroj!N$16,'k rozhodnutí'!$A636,0))</f>
        <v/>
      </c>
      <c r="E637" s="289" t="str">
        <f ca="1">IF($B637="","",OFFSET(Zdroj!T$16,'k rozhodnutí'!$A636,0))</f>
        <v/>
      </c>
      <c r="F637" s="186" t="str">
        <f ca="1">IF($B637="","",OFFSET(Zdroj!U$16,'k rozhodnutí'!$A636,0))</f>
        <v/>
      </c>
      <c r="G637" s="291" t="str">
        <f ca="1">IF($B637="","",OFFSET(Zdroj!W$16,'k rozhodnutí'!$A636,0))</f>
        <v/>
      </c>
      <c r="H637" s="290" t="str">
        <f ca="1">IF($B637="","",OFFSET(Zdroj!Y$16,'k rozhodnutí'!$A636,0))</f>
        <v/>
      </c>
      <c r="I637" s="284" t="str">
        <f ca="1">IF($B637="","",OFFSET(Zdroj!BG$16,'k rozhodnutí'!$A636,0))</f>
        <v/>
      </c>
      <c r="J637" s="284" t="str" cm="1">
        <f t="array" aca="1" ref="J637" ca="1">IF($B637="","",SUM('k rozhodnutí detailní'!J637:J639+'k rozhodnutí detailní'!K637:K639))</f>
        <v/>
      </c>
      <c r="K637" s="284" t="str">
        <f ca="1">IF($B637="","",'k rozhodnutí detailní'!L638)</f>
        <v/>
      </c>
      <c r="L637" s="282" t="str">
        <f ca="1">IF($B637="","",'k rozhodnutí detailní'!M638)</f>
        <v/>
      </c>
      <c r="M637" s="283" t="str">
        <f ca="1">IF(B637="","",'k rozhodnutí detailní'!N637)</f>
        <v/>
      </c>
      <c r="N637" s="284" t="str">
        <f ca="1">IF($B637="","",OFFSET(Zdroj!Z$16,'k rozhodnutí'!$A636,0))</f>
        <v/>
      </c>
    </row>
    <row r="638" spans="1:14" x14ac:dyDescent="0.25">
      <c r="A638" s="130"/>
      <c r="B638" s="288"/>
      <c r="C638" s="51" t="str">
        <f ca="1">IF($B637="","",IF(Zdroj!$AQ$9="ano",CONCATENATE("Okres:","
",OFFSET(Zdroj!BP$16,'k rozhodnutí'!$A636,0),"
","Právní forma","
",OFFSET(Zdroj!H$16,'k rozhodnutí'!$A636,0),"
",IF(OFFSET(Zdroj!I$16,'k rozhodnutí'!$A636,0)="","","IČO: "),OFFSET(Zdroj!I$16,'k rozhodnutí'!$A636,0),"
","B.Ú. ",IF(OFFSET(Zdroj!J$16,'k rozhodnutí'!$A636,0)="","","Anonymizováno")),CONCATENATE("Okres:","
",OFFSET(Zdroj!BP$16,'k rozhodnutí'!$A636,0),"
","Právní forma","
",OFFSET(Zdroj!H$16,'k rozhodnutí'!$A636,0),"
",IF(OFFSET(Zdroj!I$16,'k rozhodnutí'!$A636,0)="","","IČO: "),OFFSET(Zdroj!I$16,'k rozhodnutí'!$A636,0),"
","B.Ú. ",OFFSET(Zdroj!J$16,'k rozhodnutí'!$A636,0))))</f>
        <v/>
      </c>
      <c r="D638" s="4" t="str">
        <f ca="1">IF($B637="","",OFFSET(Zdroj!O$16,'k rozhodnutí'!$A636,0))</f>
        <v/>
      </c>
      <c r="E638" s="289"/>
      <c r="F638" s="187"/>
      <c r="G638" s="291"/>
      <c r="H638" s="290"/>
      <c r="I638" s="284"/>
      <c r="J638" s="284"/>
      <c r="K638" s="284"/>
      <c r="L638" s="282"/>
      <c r="M638" s="283"/>
      <c r="N638" s="284"/>
    </row>
    <row r="639" spans="1:14" x14ac:dyDescent="0.25">
      <c r="A639" s="130">
        <f>ROW()/3-1</f>
        <v>212</v>
      </c>
      <c r="B639" s="288"/>
      <c r="C639" s="52" t="str">
        <f ca="1">IF($B637="","",IF(Zdroj!$AQ$9="ano",IF(OFFSET(Zdroj!M$16,'k rozhodnutí'!$A636,0)="","","Anonymizováno"),IF(OFFSET(Zdroj!M$16,'k rozhodnutí'!$A636,0)="","",OFFSET(Zdroj!M$16,'k rozhodnutí'!$A636,0))))</f>
        <v/>
      </c>
      <c r="D639" s="4" t="str">
        <f ca="1">IF($B637="","",CONCATENATE("Dotace bude použita na:","
",OFFSET(Zdroj!P$16,'k rozhodnutí'!$A636,0)))</f>
        <v/>
      </c>
      <c r="E639" s="289"/>
      <c r="F639" s="186" t="str">
        <f ca="1">IF($B637="","",OFFSET(Zdroj!V$16,'k rozhodnutí'!$A636,0))</f>
        <v/>
      </c>
      <c r="G639" s="88" t="str">
        <f ca="1">IF($B637="","",OFFSET(Zdroj!BM$16,'k rozhodnutí'!$A636,0))</f>
        <v/>
      </c>
      <c r="H639" s="290"/>
      <c r="I639" s="284"/>
      <c r="J639" s="284"/>
      <c r="K639" s="284"/>
      <c r="L639" s="282"/>
      <c r="M639" s="283"/>
      <c r="N639" s="284"/>
    </row>
    <row r="640" spans="1:14" x14ac:dyDescent="0.25">
      <c r="A640" s="130"/>
      <c r="B640" s="288" t="str">
        <f ca="1">IF(OFFSET(Zdroj!$B$16,A639,0)&gt;0,OFFSET(Zdroj!$B$16,A639,0)+0,"")</f>
        <v/>
      </c>
      <c r="C640" s="51" t="str">
        <f ca="1">IF($B640="","",IF(Zdroj!$AQ$9="ano",CONCATENATE(OFFSET(Zdroj!C$16,'k rozhodnutí'!$A639,0),"
","Anonymizováno","
",OFFSET(Zdroj!E$16,'k rozhodnutí'!$A639,0),"
",OFFSET(Zdroj!F$16,'k rozhodnutí'!$A639,0)),CONCATENATE(OFFSET(Zdroj!C$16,'k rozhodnutí'!$A639,0),"
",OFFSET(Zdroj!D$16,'k rozhodnutí'!$A639,0),"
",OFFSET(Zdroj!E$16,'k rozhodnutí'!$A639,0),"
",OFFSET(Zdroj!F$16,'k rozhodnutí'!$A639,0))))</f>
        <v/>
      </c>
      <c r="D640" s="23" t="str">
        <f ca="1">IF($B640="","",OFFSET(Zdroj!N$16,'k rozhodnutí'!$A639,0))</f>
        <v/>
      </c>
      <c r="E640" s="289" t="str">
        <f ca="1">IF($B640="","",OFFSET(Zdroj!T$16,'k rozhodnutí'!$A639,0))</f>
        <v/>
      </c>
      <c r="F640" s="186" t="str">
        <f ca="1">IF($B640="","",OFFSET(Zdroj!U$16,'k rozhodnutí'!$A639,0))</f>
        <v/>
      </c>
      <c r="G640" s="291" t="str">
        <f ca="1">IF($B640="","",OFFSET(Zdroj!W$16,'k rozhodnutí'!$A639,0))</f>
        <v/>
      </c>
      <c r="H640" s="290" t="str">
        <f ca="1">IF($B640="","",OFFSET(Zdroj!Y$16,'k rozhodnutí'!$A639,0))</f>
        <v/>
      </c>
      <c r="I640" s="284" t="str">
        <f ca="1">IF($B640="","",OFFSET(Zdroj!BG$16,'k rozhodnutí'!$A639,0))</f>
        <v/>
      </c>
      <c r="J640" s="284" t="str" cm="1">
        <f t="array" aca="1" ref="J640" ca="1">IF($B640="","",SUM('k rozhodnutí detailní'!J640:J642+'k rozhodnutí detailní'!K640:K642))</f>
        <v/>
      </c>
      <c r="K640" s="284" t="str">
        <f ca="1">IF($B640="","",'k rozhodnutí detailní'!L641)</f>
        <v/>
      </c>
      <c r="L640" s="282" t="str">
        <f ca="1">IF($B640="","",'k rozhodnutí detailní'!M641)</f>
        <v/>
      </c>
      <c r="M640" s="283" t="str">
        <f ca="1">IF(B640="","",'k rozhodnutí detailní'!N640)</f>
        <v/>
      </c>
      <c r="N640" s="284" t="str">
        <f ca="1">IF($B640="","",OFFSET(Zdroj!Z$16,'k rozhodnutí'!$A639,0))</f>
        <v/>
      </c>
    </row>
    <row r="641" spans="1:14" x14ac:dyDescent="0.25">
      <c r="A641" s="130"/>
      <c r="B641" s="288"/>
      <c r="C641" s="51" t="str">
        <f ca="1">IF($B640="","",IF(Zdroj!$AQ$9="ano",CONCATENATE("Okres:","
",OFFSET(Zdroj!BP$16,'k rozhodnutí'!$A639,0),"
","Právní forma","
",OFFSET(Zdroj!H$16,'k rozhodnutí'!$A639,0),"
",IF(OFFSET(Zdroj!I$16,'k rozhodnutí'!$A639,0)="","","IČO: "),OFFSET(Zdroj!I$16,'k rozhodnutí'!$A639,0),"
","B.Ú. ",IF(OFFSET(Zdroj!J$16,'k rozhodnutí'!$A639,0)="","","Anonymizováno")),CONCATENATE("Okres:","
",OFFSET(Zdroj!BP$16,'k rozhodnutí'!$A639,0),"
","Právní forma","
",OFFSET(Zdroj!H$16,'k rozhodnutí'!$A639,0),"
",IF(OFFSET(Zdroj!I$16,'k rozhodnutí'!$A639,0)="","","IČO: "),OFFSET(Zdroj!I$16,'k rozhodnutí'!$A639,0),"
","B.Ú. ",OFFSET(Zdroj!J$16,'k rozhodnutí'!$A639,0))))</f>
        <v/>
      </c>
      <c r="D641" s="4" t="str">
        <f ca="1">IF($B640="","",OFFSET(Zdroj!O$16,'k rozhodnutí'!$A639,0))</f>
        <v/>
      </c>
      <c r="E641" s="289"/>
      <c r="F641" s="187"/>
      <c r="G641" s="291"/>
      <c r="H641" s="290"/>
      <c r="I641" s="284"/>
      <c r="J641" s="284"/>
      <c r="K641" s="284"/>
      <c r="L641" s="282"/>
      <c r="M641" s="283"/>
      <c r="N641" s="284"/>
    </row>
    <row r="642" spans="1:14" x14ac:dyDescent="0.25">
      <c r="A642" s="130">
        <f>ROW()/3-1</f>
        <v>213</v>
      </c>
      <c r="B642" s="288"/>
      <c r="C642" s="52" t="str">
        <f ca="1">IF($B640="","",IF(Zdroj!$AQ$9="ano",IF(OFFSET(Zdroj!M$16,'k rozhodnutí'!$A639,0)="","","Anonymizováno"),IF(OFFSET(Zdroj!M$16,'k rozhodnutí'!$A639,0)="","",OFFSET(Zdroj!M$16,'k rozhodnutí'!$A639,0))))</f>
        <v/>
      </c>
      <c r="D642" s="4" t="str">
        <f ca="1">IF($B640="","",CONCATENATE("Dotace bude použita na:","
",OFFSET(Zdroj!P$16,'k rozhodnutí'!$A639,0)))</f>
        <v/>
      </c>
      <c r="E642" s="289"/>
      <c r="F642" s="186" t="str">
        <f ca="1">IF($B640="","",OFFSET(Zdroj!V$16,'k rozhodnutí'!$A639,0))</f>
        <v/>
      </c>
      <c r="G642" s="88" t="str">
        <f ca="1">IF($B640="","",OFFSET(Zdroj!BM$16,'k rozhodnutí'!$A639,0))</f>
        <v/>
      </c>
      <c r="H642" s="290"/>
      <c r="I642" s="284"/>
      <c r="J642" s="284"/>
      <c r="K642" s="284"/>
      <c r="L642" s="282"/>
      <c r="M642" s="283"/>
      <c r="N642" s="284"/>
    </row>
    <row r="643" spans="1:14" x14ac:dyDescent="0.25">
      <c r="A643" s="130"/>
      <c r="B643" s="288" t="str">
        <f ca="1">IF(OFFSET(Zdroj!$B$16,A642,0)&gt;0,OFFSET(Zdroj!$B$16,A642,0)+0,"")</f>
        <v/>
      </c>
      <c r="C643" s="51" t="str">
        <f ca="1">IF($B643="","",IF(Zdroj!$AQ$9="ano",CONCATENATE(OFFSET(Zdroj!C$16,'k rozhodnutí'!$A642,0),"
","Anonymizováno","
",OFFSET(Zdroj!E$16,'k rozhodnutí'!$A642,0),"
",OFFSET(Zdroj!F$16,'k rozhodnutí'!$A642,0)),CONCATENATE(OFFSET(Zdroj!C$16,'k rozhodnutí'!$A642,0),"
",OFFSET(Zdroj!D$16,'k rozhodnutí'!$A642,0),"
",OFFSET(Zdroj!E$16,'k rozhodnutí'!$A642,0),"
",OFFSET(Zdroj!F$16,'k rozhodnutí'!$A642,0))))</f>
        <v/>
      </c>
      <c r="D643" s="23" t="str">
        <f ca="1">IF($B643="","",OFFSET(Zdroj!N$16,'k rozhodnutí'!$A642,0))</f>
        <v/>
      </c>
      <c r="E643" s="289" t="str">
        <f ca="1">IF($B643="","",OFFSET(Zdroj!T$16,'k rozhodnutí'!$A642,0))</f>
        <v/>
      </c>
      <c r="F643" s="186" t="str">
        <f ca="1">IF($B643="","",OFFSET(Zdroj!U$16,'k rozhodnutí'!$A642,0))</f>
        <v/>
      </c>
      <c r="G643" s="291" t="str">
        <f ca="1">IF($B643="","",OFFSET(Zdroj!W$16,'k rozhodnutí'!$A642,0))</f>
        <v/>
      </c>
      <c r="H643" s="290" t="str">
        <f ca="1">IF($B643="","",OFFSET(Zdroj!Y$16,'k rozhodnutí'!$A642,0))</f>
        <v/>
      </c>
      <c r="I643" s="284" t="str">
        <f ca="1">IF($B643="","",OFFSET(Zdroj!BG$16,'k rozhodnutí'!$A642,0))</f>
        <v/>
      </c>
      <c r="J643" s="284" t="str" cm="1">
        <f t="array" aca="1" ref="J643" ca="1">IF($B643="","",SUM('k rozhodnutí detailní'!J643:J645+'k rozhodnutí detailní'!K643:K645))</f>
        <v/>
      </c>
      <c r="K643" s="284" t="str">
        <f ca="1">IF($B643="","",'k rozhodnutí detailní'!L644)</f>
        <v/>
      </c>
      <c r="L643" s="282" t="str">
        <f ca="1">IF($B643="","",'k rozhodnutí detailní'!M644)</f>
        <v/>
      </c>
      <c r="M643" s="283" t="str">
        <f ca="1">IF(B643="","",'k rozhodnutí detailní'!N643)</f>
        <v/>
      </c>
      <c r="N643" s="284" t="str">
        <f ca="1">IF($B643="","",OFFSET(Zdroj!Z$16,'k rozhodnutí'!$A642,0))</f>
        <v/>
      </c>
    </row>
    <row r="644" spans="1:14" x14ac:dyDescent="0.25">
      <c r="A644" s="130"/>
      <c r="B644" s="288"/>
      <c r="C644" s="51" t="str">
        <f ca="1">IF($B643="","",IF(Zdroj!$AQ$9="ano",CONCATENATE("Okres:","
",OFFSET(Zdroj!BP$16,'k rozhodnutí'!$A642,0),"
","Právní forma","
",OFFSET(Zdroj!H$16,'k rozhodnutí'!$A642,0),"
",IF(OFFSET(Zdroj!I$16,'k rozhodnutí'!$A642,0)="","","IČO: "),OFFSET(Zdroj!I$16,'k rozhodnutí'!$A642,0),"
","B.Ú. ",IF(OFFSET(Zdroj!J$16,'k rozhodnutí'!$A642,0)="","","Anonymizováno")),CONCATENATE("Okres:","
",OFFSET(Zdroj!BP$16,'k rozhodnutí'!$A642,0),"
","Právní forma","
",OFFSET(Zdroj!H$16,'k rozhodnutí'!$A642,0),"
",IF(OFFSET(Zdroj!I$16,'k rozhodnutí'!$A642,0)="","","IČO: "),OFFSET(Zdroj!I$16,'k rozhodnutí'!$A642,0),"
","B.Ú. ",OFFSET(Zdroj!J$16,'k rozhodnutí'!$A642,0))))</f>
        <v/>
      </c>
      <c r="D644" s="4" t="str">
        <f ca="1">IF($B643="","",OFFSET(Zdroj!O$16,'k rozhodnutí'!$A642,0))</f>
        <v/>
      </c>
      <c r="E644" s="289"/>
      <c r="F644" s="187"/>
      <c r="G644" s="291"/>
      <c r="H644" s="290"/>
      <c r="I644" s="284"/>
      <c r="J644" s="284"/>
      <c r="K644" s="284"/>
      <c r="L644" s="282"/>
      <c r="M644" s="283"/>
      <c r="N644" s="284"/>
    </row>
    <row r="645" spans="1:14" x14ac:dyDescent="0.25">
      <c r="A645" s="130">
        <f>ROW()/3-1</f>
        <v>214</v>
      </c>
      <c r="B645" s="288"/>
      <c r="C645" s="52" t="str">
        <f ca="1">IF($B643="","",IF(Zdroj!$AQ$9="ano",IF(OFFSET(Zdroj!M$16,'k rozhodnutí'!$A642,0)="","","Anonymizováno"),IF(OFFSET(Zdroj!M$16,'k rozhodnutí'!$A642,0)="","",OFFSET(Zdroj!M$16,'k rozhodnutí'!$A642,0))))</f>
        <v/>
      </c>
      <c r="D645" s="4" t="str">
        <f ca="1">IF($B643="","",CONCATENATE("Dotace bude použita na:","
",OFFSET(Zdroj!P$16,'k rozhodnutí'!$A642,0)))</f>
        <v/>
      </c>
      <c r="E645" s="289"/>
      <c r="F645" s="186" t="str">
        <f ca="1">IF($B643="","",OFFSET(Zdroj!V$16,'k rozhodnutí'!$A642,0))</f>
        <v/>
      </c>
      <c r="G645" s="88" t="str">
        <f ca="1">IF($B643="","",OFFSET(Zdroj!BM$16,'k rozhodnutí'!$A642,0))</f>
        <v/>
      </c>
      <c r="H645" s="290"/>
      <c r="I645" s="284"/>
      <c r="J645" s="284"/>
      <c r="K645" s="284"/>
      <c r="L645" s="282"/>
      <c r="M645" s="283"/>
      <c r="N645" s="284"/>
    </row>
    <row r="646" spans="1:14" x14ac:dyDescent="0.25">
      <c r="A646" s="130"/>
      <c r="B646" s="288" t="str">
        <f ca="1">IF(OFFSET(Zdroj!$B$16,A645,0)&gt;0,OFFSET(Zdroj!$B$16,A645,0)+0,"")</f>
        <v/>
      </c>
      <c r="C646" s="51" t="str">
        <f ca="1">IF($B646="","",IF(Zdroj!$AQ$9="ano",CONCATENATE(OFFSET(Zdroj!C$16,'k rozhodnutí'!$A645,0),"
","Anonymizováno","
",OFFSET(Zdroj!E$16,'k rozhodnutí'!$A645,0),"
",OFFSET(Zdroj!F$16,'k rozhodnutí'!$A645,0)),CONCATENATE(OFFSET(Zdroj!C$16,'k rozhodnutí'!$A645,0),"
",OFFSET(Zdroj!D$16,'k rozhodnutí'!$A645,0),"
",OFFSET(Zdroj!E$16,'k rozhodnutí'!$A645,0),"
",OFFSET(Zdroj!F$16,'k rozhodnutí'!$A645,0))))</f>
        <v/>
      </c>
      <c r="D646" s="23" t="str">
        <f ca="1">IF($B646="","",OFFSET(Zdroj!N$16,'k rozhodnutí'!$A645,0))</f>
        <v/>
      </c>
      <c r="E646" s="289" t="str">
        <f ca="1">IF($B646="","",OFFSET(Zdroj!T$16,'k rozhodnutí'!$A645,0))</f>
        <v/>
      </c>
      <c r="F646" s="186" t="str">
        <f ca="1">IF($B646="","",OFFSET(Zdroj!U$16,'k rozhodnutí'!$A645,0))</f>
        <v/>
      </c>
      <c r="G646" s="291" t="str">
        <f ca="1">IF($B646="","",OFFSET(Zdroj!W$16,'k rozhodnutí'!$A645,0))</f>
        <v/>
      </c>
      <c r="H646" s="290" t="str">
        <f ca="1">IF($B646="","",OFFSET(Zdroj!Y$16,'k rozhodnutí'!$A645,0))</f>
        <v/>
      </c>
      <c r="I646" s="284" t="str">
        <f ca="1">IF($B646="","",OFFSET(Zdroj!BG$16,'k rozhodnutí'!$A645,0))</f>
        <v/>
      </c>
      <c r="J646" s="284" t="str" cm="1">
        <f t="array" aca="1" ref="J646" ca="1">IF($B646="","",SUM('k rozhodnutí detailní'!J646:J648+'k rozhodnutí detailní'!K646:K648))</f>
        <v/>
      </c>
      <c r="K646" s="284" t="str">
        <f ca="1">IF($B646="","",'k rozhodnutí detailní'!L647)</f>
        <v/>
      </c>
      <c r="L646" s="282" t="str">
        <f ca="1">IF($B646="","",'k rozhodnutí detailní'!M647)</f>
        <v/>
      </c>
      <c r="M646" s="283" t="str">
        <f ca="1">IF(B646="","",'k rozhodnutí detailní'!N646)</f>
        <v/>
      </c>
      <c r="N646" s="284" t="str">
        <f ca="1">IF($B646="","",OFFSET(Zdroj!Z$16,'k rozhodnutí'!$A645,0))</f>
        <v/>
      </c>
    </row>
    <row r="647" spans="1:14" x14ac:dyDescent="0.25">
      <c r="A647" s="130"/>
      <c r="B647" s="288"/>
      <c r="C647" s="51" t="str">
        <f ca="1">IF($B646="","",IF(Zdroj!$AQ$9="ano",CONCATENATE("Okres:","
",OFFSET(Zdroj!BP$16,'k rozhodnutí'!$A645,0),"
","Právní forma","
",OFFSET(Zdroj!H$16,'k rozhodnutí'!$A645,0),"
",IF(OFFSET(Zdroj!I$16,'k rozhodnutí'!$A645,0)="","","IČO: "),OFFSET(Zdroj!I$16,'k rozhodnutí'!$A645,0),"
","B.Ú. ",IF(OFFSET(Zdroj!J$16,'k rozhodnutí'!$A645,0)="","","Anonymizováno")),CONCATENATE("Okres:","
",OFFSET(Zdroj!BP$16,'k rozhodnutí'!$A645,0),"
","Právní forma","
",OFFSET(Zdroj!H$16,'k rozhodnutí'!$A645,0),"
",IF(OFFSET(Zdroj!I$16,'k rozhodnutí'!$A645,0)="","","IČO: "),OFFSET(Zdroj!I$16,'k rozhodnutí'!$A645,0),"
","B.Ú. ",OFFSET(Zdroj!J$16,'k rozhodnutí'!$A645,0))))</f>
        <v/>
      </c>
      <c r="D647" s="4" t="str">
        <f ca="1">IF($B646="","",OFFSET(Zdroj!O$16,'k rozhodnutí'!$A645,0))</f>
        <v/>
      </c>
      <c r="E647" s="289"/>
      <c r="F647" s="187"/>
      <c r="G647" s="291"/>
      <c r="H647" s="290"/>
      <c r="I647" s="284"/>
      <c r="J647" s="284"/>
      <c r="K647" s="284"/>
      <c r="L647" s="282"/>
      <c r="M647" s="283"/>
      <c r="N647" s="284"/>
    </row>
    <row r="648" spans="1:14" x14ac:dyDescent="0.25">
      <c r="A648" s="130">
        <f>ROW()/3-1</f>
        <v>215</v>
      </c>
      <c r="B648" s="288"/>
      <c r="C648" s="52" t="str">
        <f ca="1">IF($B646="","",IF(Zdroj!$AQ$9="ano",IF(OFFSET(Zdroj!M$16,'k rozhodnutí'!$A645,0)="","","Anonymizováno"),IF(OFFSET(Zdroj!M$16,'k rozhodnutí'!$A645,0)="","",OFFSET(Zdroj!M$16,'k rozhodnutí'!$A645,0))))</f>
        <v/>
      </c>
      <c r="D648" s="4" t="str">
        <f ca="1">IF($B646="","",CONCATENATE("Dotace bude použita na:","
",OFFSET(Zdroj!P$16,'k rozhodnutí'!$A645,0)))</f>
        <v/>
      </c>
      <c r="E648" s="289"/>
      <c r="F648" s="186" t="str">
        <f ca="1">IF($B646="","",OFFSET(Zdroj!V$16,'k rozhodnutí'!$A645,0))</f>
        <v/>
      </c>
      <c r="G648" s="88" t="str">
        <f ca="1">IF($B646="","",OFFSET(Zdroj!BM$16,'k rozhodnutí'!$A645,0))</f>
        <v/>
      </c>
      <c r="H648" s="290"/>
      <c r="I648" s="284"/>
      <c r="J648" s="284"/>
      <c r="K648" s="284"/>
      <c r="L648" s="282"/>
      <c r="M648" s="283"/>
      <c r="N648" s="284"/>
    </row>
    <row r="649" spans="1:14" x14ac:dyDescent="0.25">
      <c r="A649" s="130"/>
      <c r="B649" s="288" t="str">
        <f ca="1">IF(OFFSET(Zdroj!$B$16,A648,0)&gt;0,OFFSET(Zdroj!$B$16,A648,0)+0,"")</f>
        <v/>
      </c>
      <c r="C649" s="51" t="str">
        <f ca="1">IF($B649="","",IF(Zdroj!$AQ$9="ano",CONCATENATE(OFFSET(Zdroj!C$16,'k rozhodnutí'!$A648,0),"
","Anonymizováno","
",OFFSET(Zdroj!E$16,'k rozhodnutí'!$A648,0),"
",OFFSET(Zdroj!F$16,'k rozhodnutí'!$A648,0)),CONCATENATE(OFFSET(Zdroj!C$16,'k rozhodnutí'!$A648,0),"
",OFFSET(Zdroj!D$16,'k rozhodnutí'!$A648,0),"
",OFFSET(Zdroj!E$16,'k rozhodnutí'!$A648,0),"
",OFFSET(Zdroj!F$16,'k rozhodnutí'!$A648,0))))</f>
        <v/>
      </c>
      <c r="D649" s="23" t="str">
        <f ca="1">IF($B649="","",OFFSET(Zdroj!N$16,'k rozhodnutí'!$A648,0))</f>
        <v/>
      </c>
      <c r="E649" s="289" t="str">
        <f ca="1">IF($B649="","",OFFSET(Zdroj!T$16,'k rozhodnutí'!$A648,0))</f>
        <v/>
      </c>
      <c r="F649" s="186" t="str">
        <f ca="1">IF($B649="","",OFFSET(Zdroj!U$16,'k rozhodnutí'!$A648,0))</f>
        <v/>
      </c>
      <c r="G649" s="291" t="str">
        <f ca="1">IF($B649="","",OFFSET(Zdroj!W$16,'k rozhodnutí'!$A648,0))</f>
        <v/>
      </c>
      <c r="H649" s="290" t="str">
        <f ca="1">IF($B649="","",OFFSET(Zdroj!Y$16,'k rozhodnutí'!$A648,0))</f>
        <v/>
      </c>
      <c r="I649" s="284" t="str">
        <f ca="1">IF($B649="","",OFFSET(Zdroj!BG$16,'k rozhodnutí'!$A648,0))</f>
        <v/>
      </c>
      <c r="J649" s="284" t="str" cm="1">
        <f t="array" aca="1" ref="J649" ca="1">IF($B649="","",SUM('k rozhodnutí detailní'!J649:J651+'k rozhodnutí detailní'!K649:K651))</f>
        <v/>
      </c>
      <c r="K649" s="284" t="str">
        <f ca="1">IF($B649="","",'k rozhodnutí detailní'!L650)</f>
        <v/>
      </c>
      <c r="L649" s="282" t="str">
        <f ca="1">IF($B649="","",'k rozhodnutí detailní'!M650)</f>
        <v/>
      </c>
      <c r="M649" s="283" t="str">
        <f ca="1">IF(B649="","",'k rozhodnutí detailní'!N649)</f>
        <v/>
      </c>
      <c r="N649" s="284" t="str">
        <f ca="1">IF($B649="","",OFFSET(Zdroj!Z$16,'k rozhodnutí'!$A648,0))</f>
        <v/>
      </c>
    </row>
    <row r="650" spans="1:14" x14ac:dyDescent="0.25">
      <c r="A650" s="130"/>
      <c r="B650" s="288"/>
      <c r="C650" s="51" t="str">
        <f ca="1">IF($B649="","",IF(Zdroj!$AQ$9="ano",CONCATENATE("Okres:","
",OFFSET(Zdroj!BP$16,'k rozhodnutí'!$A648,0),"
","Právní forma","
",OFFSET(Zdroj!H$16,'k rozhodnutí'!$A648,0),"
",IF(OFFSET(Zdroj!I$16,'k rozhodnutí'!$A648,0)="","","IČO: "),OFFSET(Zdroj!I$16,'k rozhodnutí'!$A648,0),"
","B.Ú. ",IF(OFFSET(Zdroj!J$16,'k rozhodnutí'!$A648,0)="","","Anonymizováno")),CONCATENATE("Okres:","
",OFFSET(Zdroj!BP$16,'k rozhodnutí'!$A648,0),"
","Právní forma","
",OFFSET(Zdroj!H$16,'k rozhodnutí'!$A648,0),"
",IF(OFFSET(Zdroj!I$16,'k rozhodnutí'!$A648,0)="","","IČO: "),OFFSET(Zdroj!I$16,'k rozhodnutí'!$A648,0),"
","B.Ú. ",OFFSET(Zdroj!J$16,'k rozhodnutí'!$A648,0))))</f>
        <v/>
      </c>
      <c r="D650" s="4" t="str">
        <f ca="1">IF($B649="","",OFFSET(Zdroj!O$16,'k rozhodnutí'!$A648,0))</f>
        <v/>
      </c>
      <c r="E650" s="289"/>
      <c r="F650" s="187"/>
      <c r="G650" s="291"/>
      <c r="H650" s="290"/>
      <c r="I650" s="284"/>
      <c r="J650" s="284"/>
      <c r="K650" s="284"/>
      <c r="L650" s="282"/>
      <c r="M650" s="283"/>
      <c r="N650" s="284"/>
    </row>
    <row r="651" spans="1:14" x14ac:dyDescent="0.25">
      <c r="A651" s="130">
        <f>ROW()/3-1</f>
        <v>216</v>
      </c>
      <c r="B651" s="288"/>
      <c r="C651" s="52" t="str">
        <f ca="1">IF($B649="","",IF(Zdroj!$AQ$9="ano",IF(OFFSET(Zdroj!M$16,'k rozhodnutí'!$A648,0)="","","Anonymizováno"),IF(OFFSET(Zdroj!M$16,'k rozhodnutí'!$A648,0)="","",OFFSET(Zdroj!M$16,'k rozhodnutí'!$A648,0))))</f>
        <v/>
      </c>
      <c r="D651" s="4" t="str">
        <f ca="1">IF($B649="","",CONCATENATE("Dotace bude použita na:","
",OFFSET(Zdroj!P$16,'k rozhodnutí'!$A648,0)))</f>
        <v/>
      </c>
      <c r="E651" s="289"/>
      <c r="F651" s="186" t="str">
        <f ca="1">IF($B649="","",OFFSET(Zdroj!V$16,'k rozhodnutí'!$A648,0))</f>
        <v/>
      </c>
      <c r="G651" s="88" t="str">
        <f ca="1">IF($B649="","",OFFSET(Zdroj!BM$16,'k rozhodnutí'!$A648,0))</f>
        <v/>
      </c>
      <c r="H651" s="290"/>
      <c r="I651" s="284"/>
      <c r="J651" s="284"/>
      <c r="K651" s="284"/>
      <c r="L651" s="282"/>
      <c r="M651" s="283"/>
      <c r="N651" s="284"/>
    </row>
    <row r="652" spans="1:14" x14ac:dyDescent="0.25">
      <c r="A652" s="130"/>
      <c r="B652" s="288" t="str">
        <f ca="1">IF(OFFSET(Zdroj!$B$16,A651,0)&gt;0,OFFSET(Zdroj!$B$16,A651,0)+0,"")</f>
        <v/>
      </c>
      <c r="C652" s="51" t="str">
        <f ca="1">IF($B652="","",IF(Zdroj!$AQ$9="ano",CONCATENATE(OFFSET(Zdroj!C$16,'k rozhodnutí'!$A651,0),"
","Anonymizováno","
",OFFSET(Zdroj!E$16,'k rozhodnutí'!$A651,0),"
",OFFSET(Zdroj!F$16,'k rozhodnutí'!$A651,0)),CONCATENATE(OFFSET(Zdroj!C$16,'k rozhodnutí'!$A651,0),"
",OFFSET(Zdroj!D$16,'k rozhodnutí'!$A651,0),"
",OFFSET(Zdroj!E$16,'k rozhodnutí'!$A651,0),"
",OFFSET(Zdroj!F$16,'k rozhodnutí'!$A651,0))))</f>
        <v/>
      </c>
      <c r="D652" s="23" t="str">
        <f ca="1">IF($B652="","",OFFSET(Zdroj!N$16,'k rozhodnutí'!$A651,0))</f>
        <v/>
      </c>
      <c r="E652" s="289" t="str">
        <f ca="1">IF($B652="","",OFFSET(Zdroj!T$16,'k rozhodnutí'!$A651,0))</f>
        <v/>
      </c>
      <c r="F652" s="186" t="str">
        <f ca="1">IF($B652="","",OFFSET(Zdroj!U$16,'k rozhodnutí'!$A651,0))</f>
        <v/>
      </c>
      <c r="G652" s="291" t="str">
        <f ca="1">IF($B652="","",OFFSET(Zdroj!W$16,'k rozhodnutí'!$A651,0))</f>
        <v/>
      </c>
      <c r="H652" s="290" t="str">
        <f ca="1">IF($B652="","",OFFSET(Zdroj!Y$16,'k rozhodnutí'!$A651,0))</f>
        <v/>
      </c>
      <c r="I652" s="284" t="str">
        <f ca="1">IF($B652="","",OFFSET(Zdroj!BG$16,'k rozhodnutí'!$A651,0))</f>
        <v/>
      </c>
      <c r="J652" s="284" t="str" cm="1">
        <f t="array" aca="1" ref="J652" ca="1">IF($B652="","",SUM('k rozhodnutí detailní'!J652:J654+'k rozhodnutí detailní'!K652:K654))</f>
        <v/>
      </c>
      <c r="K652" s="284" t="str">
        <f ca="1">IF($B652="","",'k rozhodnutí detailní'!L653)</f>
        <v/>
      </c>
      <c r="L652" s="282" t="str">
        <f ca="1">IF($B652="","",'k rozhodnutí detailní'!M653)</f>
        <v/>
      </c>
      <c r="M652" s="283" t="str">
        <f ca="1">IF(B652="","",'k rozhodnutí detailní'!N652)</f>
        <v/>
      </c>
      <c r="N652" s="284" t="str">
        <f ca="1">IF($B652="","",OFFSET(Zdroj!Z$16,'k rozhodnutí'!$A651,0))</f>
        <v/>
      </c>
    </row>
    <row r="653" spans="1:14" x14ac:dyDescent="0.25">
      <c r="A653" s="130"/>
      <c r="B653" s="288"/>
      <c r="C653" s="51" t="str">
        <f ca="1">IF($B652="","",IF(Zdroj!$AQ$9="ano",CONCATENATE("Okres:","
",OFFSET(Zdroj!BP$16,'k rozhodnutí'!$A651,0),"
","Právní forma","
",OFFSET(Zdroj!H$16,'k rozhodnutí'!$A651,0),"
",IF(OFFSET(Zdroj!I$16,'k rozhodnutí'!$A651,0)="","","IČO: "),OFFSET(Zdroj!I$16,'k rozhodnutí'!$A651,0),"
","B.Ú. ",IF(OFFSET(Zdroj!J$16,'k rozhodnutí'!$A651,0)="","","Anonymizováno")),CONCATENATE("Okres:","
",OFFSET(Zdroj!BP$16,'k rozhodnutí'!$A651,0),"
","Právní forma","
",OFFSET(Zdroj!H$16,'k rozhodnutí'!$A651,0),"
",IF(OFFSET(Zdroj!I$16,'k rozhodnutí'!$A651,0)="","","IČO: "),OFFSET(Zdroj!I$16,'k rozhodnutí'!$A651,0),"
","B.Ú. ",OFFSET(Zdroj!J$16,'k rozhodnutí'!$A651,0))))</f>
        <v/>
      </c>
      <c r="D653" s="4" t="str">
        <f ca="1">IF($B652="","",OFFSET(Zdroj!O$16,'k rozhodnutí'!$A651,0))</f>
        <v/>
      </c>
      <c r="E653" s="289"/>
      <c r="F653" s="187"/>
      <c r="G653" s="291"/>
      <c r="H653" s="290"/>
      <c r="I653" s="284"/>
      <c r="J653" s="284"/>
      <c r="K653" s="284"/>
      <c r="L653" s="282"/>
      <c r="M653" s="283"/>
      <c r="N653" s="284"/>
    </row>
    <row r="654" spans="1:14" x14ac:dyDescent="0.25">
      <c r="A654" s="130">
        <f>ROW()/3-1</f>
        <v>217</v>
      </c>
      <c r="B654" s="288"/>
      <c r="C654" s="52" t="str">
        <f ca="1">IF($B652="","",IF(Zdroj!$AQ$9="ano",IF(OFFSET(Zdroj!M$16,'k rozhodnutí'!$A651,0)="","","Anonymizováno"),IF(OFFSET(Zdroj!M$16,'k rozhodnutí'!$A651,0)="","",OFFSET(Zdroj!M$16,'k rozhodnutí'!$A651,0))))</f>
        <v/>
      </c>
      <c r="D654" s="4" t="str">
        <f ca="1">IF($B652="","",CONCATENATE("Dotace bude použita na:","
",OFFSET(Zdroj!P$16,'k rozhodnutí'!$A651,0)))</f>
        <v/>
      </c>
      <c r="E654" s="289"/>
      <c r="F654" s="186" t="str">
        <f ca="1">IF($B652="","",OFFSET(Zdroj!V$16,'k rozhodnutí'!$A651,0))</f>
        <v/>
      </c>
      <c r="G654" s="88" t="str">
        <f ca="1">IF($B652="","",OFFSET(Zdroj!BM$16,'k rozhodnutí'!$A651,0))</f>
        <v/>
      </c>
      <c r="H654" s="290"/>
      <c r="I654" s="284"/>
      <c r="J654" s="284"/>
      <c r="K654" s="284"/>
      <c r="L654" s="282"/>
      <c r="M654" s="283"/>
      <c r="N654" s="284"/>
    </row>
    <row r="655" spans="1:14" x14ac:dyDescent="0.25">
      <c r="A655" s="130"/>
      <c r="B655" s="288" t="str">
        <f ca="1">IF(OFFSET(Zdroj!$B$16,A654,0)&gt;0,OFFSET(Zdroj!$B$16,A654,0)+0,"")</f>
        <v/>
      </c>
      <c r="C655" s="51" t="str">
        <f ca="1">IF($B655="","",IF(Zdroj!$AQ$9="ano",CONCATENATE(OFFSET(Zdroj!C$16,'k rozhodnutí'!$A654,0),"
","Anonymizováno","
",OFFSET(Zdroj!E$16,'k rozhodnutí'!$A654,0),"
",OFFSET(Zdroj!F$16,'k rozhodnutí'!$A654,0)),CONCATENATE(OFFSET(Zdroj!C$16,'k rozhodnutí'!$A654,0),"
",OFFSET(Zdroj!D$16,'k rozhodnutí'!$A654,0),"
",OFFSET(Zdroj!E$16,'k rozhodnutí'!$A654,0),"
",OFFSET(Zdroj!F$16,'k rozhodnutí'!$A654,0))))</f>
        <v/>
      </c>
      <c r="D655" s="23" t="str">
        <f ca="1">IF($B655="","",OFFSET(Zdroj!N$16,'k rozhodnutí'!$A654,0))</f>
        <v/>
      </c>
      <c r="E655" s="289" t="str">
        <f ca="1">IF($B655="","",OFFSET(Zdroj!T$16,'k rozhodnutí'!$A654,0))</f>
        <v/>
      </c>
      <c r="F655" s="186" t="str">
        <f ca="1">IF($B655="","",OFFSET(Zdroj!U$16,'k rozhodnutí'!$A654,0))</f>
        <v/>
      </c>
      <c r="G655" s="291" t="str">
        <f ca="1">IF($B655="","",OFFSET(Zdroj!W$16,'k rozhodnutí'!$A654,0))</f>
        <v/>
      </c>
      <c r="H655" s="290" t="str">
        <f ca="1">IF($B655="","",OFFSET(Zdroj!Y$16,'k rozhodnutí'!$A654,0))</f>
        <v/>
      </c>
      <c r="I655" s="284" t="str">
        <f ca="1">IF($B655="","",OFFSET(Zdroj!BG$16,'k rozhodnutí'!$A654,0))</f>
        <v/>
      </c>
      <c r="J655" s="284" t="str" cm="1">
        <f t="array" aca="1" ref="J655" ca="1">IF($B655="","",SUM('k rozhodnutí detailní'!J655:J657+'k rozhodnutí detailní'!K655:K657))</f>
        <v/>
      </c>
      <c r="K655" s="284" t="str">
        <f ca="1">IF($B655="","",'k rozhodnutí detailní'!L656)</f>
        <v/>
      </c>
      <c r="L655" s="282" t="str">
        <f ca="1">IF($B655="","",'k rozhodnutí detailní'!M656)</f>
        <v/>
      </c>
      <c r="M655" s="283" t="str">
        <f ca="1">IF(B655="","",'k rozhodnutí detailní'!N655)</f>
        <v/>
      </c>
      <c r="N655" s="284" t="str">
        <f ca="1">IF($B655="","",OFFSET(Zdroj!Z$16,'k rozhodnutí'!$A654,0))</f>
        <v/>
      </c>
    </row>
    <row r="656" spans="1:14" x14ac:dyDescent="0.25">
      <c r="A656" s="130"/>
      <c r="B656" s="288"/>
      <c r="C656" s="51" t="str">
        <f ca="1">IF($B655="","",IF(Zdroj!$AQ$9="ano",CONCATENATE("Okres:","
",OFFSET(Zdroj!BP$16,'k rozhodnutí'!$A654,0),"
","Právní forma","
",OFFSET(Zdroj!H$16,'k rozhodnutí'!$A654,0),"
",IF(OFFSET(Zdroj!I$16,'k rozhodnutí'!$A654,0)="","","IČO: "),OFFSET(Zdroj!I$16,'k rozhodnutí'!$A654,0),"
","B.Ú. ",IF(OFFSET(Zdroj!J$16,'k rozhodnutí'!$A654,0)="","","Anonymizováno")),CONCATENATE("Okres:","
",OFFSET(Zdroj!BP$16,'k rozhodnutí'!$A654,0),"
","Právní forma","
",OFFSET(Zdroj!H$16,'k rozhodnutí'!$A654,0),"
",IF(OFFSET(Zdroj!I$16,'k rozhodnutí'!$A654,0)="","","IČO: "),OFFSET(Zdroj!I$16,'k rozhodnutí'!$A654,0),"
","B.Ú. ",OFFSET(Zdroj!J$16,'k rozhodnutí'!$A654,0))))</f>
        <v/>
      </c>
      <c r="D656" s="4" t="str">
        <f ca="1">IF($B655="","",OFFSET(Zdroj!O$16,'k rozhodnutí'!$A654,0))</f>
        <v/>
      </c>
      <c r="E656" s="289"/>
      <c r="F656" s="187"/>
      <c r="G656" s="291"/>
      <c r="H656" s="290"/>
      <c r="I656" s="284"/>
      <c r="J656" s="284"/>
      <c r="K656" s="284"/>
      <c r="L656" s="282"/>
      <c r="M656" s="283"/>
      <c r="N656" s="284"/>
    </row>
    <row r="657" spans="1:14" x14ac:dyDescent="0.25">
      <c r="A657" s="130">
        <f>ROW()/3-1</f>
        <v>218</v>
      </c>
      <c r="B657" s="288"/>
      <c r="C657" s="52" t="str">
        <f ca="1">IF($B655="","",IF(Zdroj!$AQ$9="ano",IF(OFFSET(Zdroj!M$16,'k rozhodnutí'!$A654,0)="","","Anonymizováno"),IF(OFFSET(Zdroj!M$16,'k rozhodnutí'!$A654,0)="","",OFFSET(Zdroj!M$16,'k rozhodnutí'!$A654,0))))</f>
        <v/>
      </c>
      <c r="D657" s="4" t="str">
        <f ca="1">IF($B655="","",CONCATENATE("Dotace bude použita na:","
",OFFSET(Zdroj!P$16,'k rozhodnutí'!$A654,0)))</f>
        <v/>
      </c>
      <c r="E657" s="289"/>
      <c r="F657" s="186" t="str">
        <f ca="1">IF($B655="","",OFFSET(Zdroj!V$16,'k rozhodnutí'!$A654,0))</f>
        <v/>
      </c>
      <c r="G657" s="88" t="str">
        <f ca="1">IF($B655="","",OFFSET(Zdroj!BM$16,'k rozhodnutí'!$A654,0))</f>
        <v/>
      </c>
      <c r="H657" s="290"/>
      <c r="I657" s="284"/>
      <c r="J657" s="284"/>
      <c r="K657" s="284"/>
      <c r="L657" s="282"/>
      <c r="M657" s="283"/>
      <c r="N657" s="284"/>
    </row>
    <row r="658" spans="1:14" x14ac:dyDescent="0.25">
      <c r="A658" s="130"/>
      <c r="B658" s="288" t="str">
        <f ca="1">IF(OFFSET(Zdroj!$B$16,A657,0)&gt;0,OFFSET(Zdroj!$B$16,A657,0)+0,"")</f>
        <v/>
      </c>
      <c r="C658" s="51" t="str">
        <f ca="1">IF($B658="","",IF(Zdroj!$AQ$9="ano",CONCATENATE(OFFSET(Zdroj!C$16,'k rozhodnutí'!$A657,0),"
","Anonymizováno","
",OFFSET(Zdroj!E$16,'k rozhodnutí'!$A657,0),"
",OFFSET(Zdroj!F$16,'k rozhodnutí'!$A657,0)),CONCATENATE(OFFSET(Zdroj!C$16,'k rozhodnutí'!$A657,0),"
",OFFSET(Zdroj!D$16,'k rozhodnutí'!$A657,0),"
",OFFSET(Zdroj!E$16,'k rozhodnutí'!$A657,0),"
",OFFSET(Zdroj!F$16,'k rozhodnutí'!$A657,0))))</f>
        <v/>
      </c>
      <c r="D658" s="23" t="str">
        <f ca="1">IF($B658="","",OFFSET(Zdroj!N$16,'k rozhodnutí'!$A657,0))</f>
        <v/>
      </c>
      <c r="E658" s="289" t="str">
        <f ca="1">IF($B658="","",OFFSET(Zdroj!T$16,'k rozhodnutí'!$A657,0))</f>
        <v/>
      </c>
      <c r="F658" s="186" t="str">
        <f ca="1">IF($B658="","",OFFSET(Zdroj!U$16,'k rozhodnutí'!$A657,0))</f>
        <v/>
      </c>
      <c r="G658" s="291" t="str">
        <f ca="1">IF($B658="","",OFFSET(Zdroj!W$16,'k rozhodnutí'!$A657,0))</f>
        <v/>
      </c>
      <c r="H658" s="290" t="str">
        <f ca="1">IF($B658="","",OFFSET(Zdroj!Y$16,'k rozhodnutí'!$A657,0))</f>
        <v/>
      </c>
      <c r="I658" s="284" t="str">
        <f ca="1">IF($B658="","",OFFSET(Zdroj!BG$16,'k rozhodnutí'!$A657,0))</f>
        <v/>
      </c>
      <c r="J658" s="284" t="str" cm="1">
        <f t="array" aca="1" ref="J658" ca="1">IF($B658="","",SUM('k rozhodnutí detailní'!J658:J660+'k rozhodnutí detailní'!K658:K660))</f>
        <v/>
      </c>
      <c r="K658" s="284" t="str">
        <f ca="1">IF($B658="","",'k rozhodnutí detailní'!L659)</f>
        <v/>
      </c>
      <c r="L658" s="282" t="str">
        <f ca="1">IF($B658="","",'k rozhodnutí detailní'!M659)</f>
        <v/>
      </c>
      <c r="M658" s="283" t="str">
        <f ca="1">IF(B658="","",'k rozhodnutí detailní'!N658)</f>
        <v/>
      </c>
      <c r="N658" s="284" t="str">
        <f ca="1">IF($B658="","",OFFSET(Zdroj!Z$16,'k rozhodnutí'!$A657,0))</f>
        <v/>
      </c>
    </row>
    <row r="659" spans="1:14" x14ac:dyDescent="0.25">
      <c r="A659" s="130"/>
      <c r="B659" s="288"/>
      <c r="C659" s="51" t="str">
        <f ca="1">IF($B658="","",IF(Zdroj!$AQ$9="ano",CONCATENATE("Okres:","
",OFFSET(Zdroj!BP$16,'k rozhodnutí'!$A657,0),"
","Právní forma","
",OFFSET(Zdroj!H$16,'k rozhodnutí'!$A657,0),"
",IF(OFFSET(Zdroj!I$16,'k rozhodnutí'!$A657,0)="","","IČO: "),OFFSET(Zdroj!I$16,'k rozhodnutí'!$A657,0),"
","B.Ú. ",IF(OFFSET(Zdroj!J$16,'k rozhodnutí'!$A657,0)="","","Anonymizováno")),CONCATENATE("Okres:","
",OFFSET(Zdroj!BP$16,'k rozhodnutí'!$A657,0),"
","Právní forma","
",OFFSET(Zdroj!H$16,'k rozhodnutí'!$A657,0),"
",IF(OFFSET(Zdroj!I$16,'k rozhodnutí'!$A657,0)="","","IČO: "),OFFSET(Zdroj!I$16,'k rozhodnutí'!$A657,0),"
","B.Ú. ",OFFSET(Zdroj!J$16,'k rozhodnutí'!$A657,0))))</f>
        <v/>
      </c>
      <c r="D659" s="4" t="str">
        <f ca="1">IF($B658="","",OFFSET(Zdroj!O$16,'k rozhodnutí'!$A657,0))</f>
        <v/>
      </c>
      <c r="E659" s="289"/>
      <c r="F659" s="187"/>
      <c r="G659" s="291"/>
      <c r="H659" s="290"/>
      <c r="I659" s="284"/>
      <c r="J659" s="284"/>
      <c r="K659" s="284"/>
      <c r="L659" s="282"/>
      <c r="M659" s="283"/>
      <c r="N659" s="284"/>
    </row>
    <row r="660" spans="1:14" x14ac:dyDescent="0.25">
      <c r="A660" s="130">
        <f>ROW()/3-1</f>
        <v>219</v>
      </c>
      <c r="B660" s="288"/>
      <c r="C660" s="52" t="str">
        <f ca="1">IF($B658="","",IF(Zdroj!$AQ$9="ano",IF(OFFSET(Zdroj!M$16,'k rozhodnutí'!$A657,0)="","","Anonymizováno"),IF(OFFSET(Zdroj!M$16,'k rozhodnutí'!$A657,0)="","",OFFSET(Zdroj!M$16,'k rozhodnutí'!$A657,0))))</f>
        <v/>
      </c>
      <c r="D660" s="4" t="str">
        <f ca="1">IF($B658="","",CONCATENATE("Dotace bude použita na:","
",OFFSET(Zdroj!P$16,'k rozhodnutí'!$A657,0)))</f>
        <v/>
      </c>
      <c r="E660" s="289"/>
      <c r="F660" s="186" t="str">
        <f ca="1">IF($B658="","",OFFSET(Zdroj!V$16,'k rozhodnutí'!$A657,0))</f>
        <v/>
      </c>
      <c r="G660" s="88" t="str">
        <f ca="1">IF($B658="","",OFFSET(Zdroj!BM$16,'k rozhodnutí'!$A657,0))</f>
        <v/>
      </c>
      <c r="H660" s="290"/>
      <c r="I660" s="284"/>
      <c r="J660" s="284"/>
      <c r="K660" s="284"/>
      <c r="L660" s="282"/>
      <c r="M660" s="283"/>
      <c r="N660" s="284"/>
    </row>
    <row r="661" spans="1:14" x14ac:dyDescent="0.25">
      <c r="A661" s="130"/>
      <c r="B661" s="288" t="str">
        <f ca="1">IF(OFFSET(Zdroj!$B$16,A660,0)&gt;0,OFFSET(Zdroj!$B$16,A660,0)+0,"")</f>
        <v/>
      </c>
      <c r="C661" s="51" t="str">
        <f ca="1">IF($B661="","",IF(Zdroj!$AQ$9="ano",CONCATENATE(OFFSET(Zdroj!C$16,'k rozhodnutí'!$A660,0),"
","Anonymizováno","
",OFFSET(Zdroj!E$16,'k rozhodnutí'!$A660,0),"
",OFFSET(Zdroj!F$16,'k rozhodnutí'!$A660,0)),CONCATENATE(OFFSET(Zdroj!C$16,'k rozhodnutí'!$A660,0),"
",OFFSET(Zdroj!D$16,'k rozhodnutí'!$A660,0),"
",OFFSET(Zdroj!E$16,'k rozhodnutí'!$A660,0),"
",OFFSET(Zdroj!F$16,'k rozhodnutí'!$A660,0))))</f>
        <v/>
      </c>
      <c r="D661" s="23" t="str">
        <f ca="1">IF($B661="","",OFFSET(Zdroj!N$16,'k rozhodnutí'!$A660,0))</f>
        <v/>
      </c>
      <c r="E661" s="289" t="str">
        <f ca="1">IF($B661="","",OFFSET(Zdroj!T$16,'k rozhodnutí'!$A660,0))</f>
        <v/>
      </c>
      <c r="F661" s="186" t="str">
        <f ca="1">IF($B661="","",OFFSET(Zdroj!U$16,'k rozhodnutí'!$A660,0))</f>
        <v/>
      </c>
      <c r="G661" s="291" t="str">
        <f ca="1">IF($B661="","",OFFSET(Zdroj!W$16,'k rozhodnutí'!$A660,0))</f>
        <v/>
      </c>
      <c r="H661" s="290" t="str">
        <f ca="1">IF($B661="","",OFFSET(Zdroj!Y$16,'k rozhodnutí'!$A660,0))</f>
        <v/>
      </c>
      <c r="I661" s="284" t="str">
        <f ca="1">IF($B661="","",OFFSET(Zdroj!BG$16,'k rozhodnutí'!$A660,0))</f>
        <v/>
      </c>
      <c r="J661" s="284" t="str" cm="1">
        <f t="array" aca="1" ref="J661" ca="1">IF($B661="","",SUM('k rozhodnutí detailní'!J661:J663+'k rozhodnutí detailní'!K661:K663))</f>
        <v/>
      </c>
      <c r="K661" s="284" t="str">
        <f ca="1">IF($B661="","",'k rozhodnutí detailní'!L662)</f>
        <v/>
      </c>
      <c r="L661" s="282" t="str">
        <f ca="1">IF($B661="","",'k rozhodnutí detailní'!M662)</f>
        <v/>
      </c>
      <c r="M661" s="283" t="str">
        <f ca="1">IF(B661="","",'k rozhodnutí detailní'!N661)</f>
        <v/>
      </c>
      <c r="N661" s="284" t="str">
        <f ca="1">IF($B661="","",OFFSET(Zdroj!Z$16,'k rozhodnutí'!$A660,0))</f>
        <v/>
      </c>
    </row>
    <row r="662" spans="1:14" x14ac:dyDescent="0.25">
      <c r="A662" s="130"/>
      <c r="B662" s="288"/>
      <c r="C662" s="51" t="str">
        <f ca="1">IF($B661="","",IF(Zdroj!$AQ$9="ano",CONCATENATE("Okres:","
",OFFSET(Zdroj!BP$16,'k rozhodnutí'!$A660,0),"
","Právní forma","
",OFFSET(Zdroj!H$16,'k rozhodnutí'!$A660,0),"
",IF(OFFSET(Zdroj!I$16,'k rozhodnutí'!$A660,0)="","","IČO: "),OFFSET(Zdroj!I$16,'k rozhodnutí'!$A660,0),"
","B.Ú. ",IF(OFFSET(Zdroj!J$16,'k rozhodnutí'!$A660,0)="","","Anonymizováno")),CONCATENATE("Okres:","
",OFFSET(Zdroj!BP$16,'k rozhodnutí'!$A660,0),"
","Právní forma","
",OFFSET(Zdroj!H$16,'k rozhodnutí'!$A660,0),"
",IF(OFFSET(Zdroj!I$16,'k rozhodnutí'!$A660,0)="","","IČO: "),OFFSET(Zdroj!I$16,'k rozhodnutí'!$A660,0),"
","B.Ú. ",OFFSET(Zdroj!J$16,'k rozhodnutí'!$A660,0))))</f>
        <v/>
      </c>
      <c r="D662" s="4" t="str">
        <f ca="1">IF($B661="","",OFFSET(Zdroj!O$16,'k rozhodnutí'!$A660,0))</f>
        <v/>
      </c>
      <c r="E662" s="289"/>
      <c r="F662" s="187"/>
      <c r="G662" s="291"/>
      <c r="H662" s="290"/>
      <c r="I662" s="284"/>
      <c r="J662" s="284"/>
      <c r="K662" s="284"/>
      <c r="L662" s="282"/>
      <c r="M662" s="283"/>
      <c r="N662" s="284"/>
    </row>
    <row r="663" spans="1:14" x14ac:dyDescent="0.25">
      <c r="A663" s="130">
        <f>ROW()/3-1</f>
        <v>220</v>
      </c>
      <c r="B663" s="288"/>
      <c r="C663" s="52" t="str">
        <f ca="1">IF($B661="","",IF(Zdroj!$AQ$9="ano",IF(OFFSET(Zdroj!M$16,'k rozhodnutí'!$A660,0)="","","Anonymizováno"),IF(OFFSET(Zdroj!M$16,'k rozhodnutí'!$A660,0)="","",OFFSET(Zdroj!M$16,'k rozhodnutí'!$A660,0))))</f>
        <v/>
      </c>
      <c r="D663" s="4" t="str">
        <f ca="1">IF($B661="","",CONCATENATE("Dotace bude použita na:","
",OFFSET(Zdroj!P$16,'k rozhodnutí'!$A660,0)))</f>
        <v/>
      </c>
      <c r="E663" s="289"/>
      <c r="F663" s="186" t="str">
        <f ca="1">IF($B661="","",OFFSET(Zdroj!V$16,'k rozhodnutí'!$A660,0))</f>
        <v/>
      </c>
      <c r="G663" s="88" t="str">
        <f ca="1">IF($B661="","",OFFSET(Zdroj!BM$16,'k rozhodnutí'!$A660,0))</f>
        <v/>
      </c>
      <c r="H663" s="290"/>
      <c r="I663" s="284"/>
      <c r="J663" s="284"/>
      <c r="K663" s="284"/>
      <c r="L663" s="282"/>
      <c r="M663" s="283"/>
      <c r="N663" s="284"/>
    </row>
    <row r="664" spans="1:14" x14ac:dyDescent="0.25">
      <c r="A664" s="130"/>
      <c r="B664" s="288" t="str">
        <f ca="1">IF(OFFSET(Zdroj!$B$16,A663,0)&gt;0,OFFSET(Zdroj!$B$16,A663,0)+0,"")</f>
        <v/>
      </c>
      <c r="C664" s="51" t="str">
        <f ca="1">IF($B664="","",IF(Zdroj!$AQ$9="ano",CONCATENATE(OFFSET(Zdroj!C$16,'k rozhodnutí'!$A663,0),"
","Anonymizováno","
",OFFSET(Zdroj!E$16,'k rozhodnutí'!$A663,0),"
",OFFSET(Zdroj!F$16,'k rozhodnutí'!$A663,0)),CONCATENATE(OFFSET(Zdroj!C$16,'k rozhodnutí'!$A663,0),"
",OFFSET(Zdroj!D$16,'k rozhodnutí'!$A663,0),"
",OFFSET(Zdroj!E$16,'k rozhodnutí'!$A663,0),"
",OFFSET(Zdroj!F$16,'k rozhodnutí'!$A663,0))))</f>
        <v/>
      </c>
      <c r="D664" s="23" t="str">
        <f ca="1">IF($B664="","",OFFSET(Zdroj!N$16,'k rozhodnutí'!$A663,0))</f>
        <v/>
      </c>
      <c r="E664" s="289" t="str">
        <f ca="1">IF($B664="","",OFFSET(Zdroj!T$16,'k rozhodnutí'!$A663,0))</f>
        <v/>
      </c>
      <c r="F664" s="186" t="str">
        <f ca="1">IF($B664="","",OFFSET(Zdroj!U$16,'k rozhodnutí'!$A663,0))</f>
        <v/>
      </c>
      <c r="G664" s="291" t="str">
        <f ca="1">IF($B664="","",OFFSET(Zdroj!W$16,'k rozhodnutí'!$A663,0))</f>
        <v/>
      </c>
      <c r="H664" s="290" t="str">
        <f ca="1">IF($B664="","",OFFSET(Zdroj!Y$16,'k rozhodnutí'!$A663,0))</f>
        <v/>
      </c>
      <c r="I664" s="284" t="str">
        <f ca="1">IF($B664="","",OFFSET(Zdroj!BG$16,'k rozhodnutí'!$A663,0))</f>
        <v/>
      </c>
      <c r="J664" s="284" t="str" cm="1">
        <f t="array" aca="1" ref="J664" ca="1">IF($B664="","",SUM('k rozhodnutí detailní'!J664:J666+'k rozhodnutí detailní'!K664:K666))</f>
        <v/>
      </c>
      <c r="K664" s="284" t="str">
        <f ca="1">IF($B664="","",'k rozhodnutí detailní'!L665)</f>
        <v/>
      </c>
      <c r="L664" s="282" t="str">
        <f ca="1">IF($B664="","",'k rozhodnutí detailní'!M665)</f>
        <v/>
      </c>
      <c r="M664" s="283" t="str">
        <f ca="1">IF(B664="","",'k rozhodnutí detailní'!N664)</f>
        <v/>
      </c>
      <c r="N664" s="284" t="str">
        <f ca="1">IF($B664="","",OFFSET(Zdroj!Z$16,'k rozhodnutí'!$A663,0))</f>
        <v/>
      </c>
    </row>
    <row r="665" spans="1:14" x14ac:dyDescent="0.25">
      <c r="A665" s="130"/>
      <c r="B665" s="288"/>
      <c r="C665" s="51" t="str">
        <f ca="1">IF($B664="","",IF(Zdroj!$AQ$9="ano",CONCATENATE("Okres:","
",OFFSET(Zdroj!BP$16,'k rozhodnutí'!$A663,0),"
","Právní forma","
",OFFSET(Zdroj!H$16,'k rozhodnutí'!$A663,0),"
",IF(OFFSET(Zdroj!I$16,'k rozhodnutí'!$A663,0)="","","IČO: "),OFFSET(Zdroj!I$16,'k rozhodnutí'!$A663,0),"
","B.Ú. ",IF(OFFSET(Zdroj!J$16,'k rozhodnutí'!$A663,0)="","","Anonymizováno")),CONCATENATE("Okres:","
",OFFSET(Zdroj!BP$16,'k rozhodnutí'!$A663,0),"
","Právní forma","
",OFFSET(Zdroj!H$16,'k rozhodnutí'!$A663,0),"
",IF(OFFSET(Zdroj!I$16,'k rozhodnutí'!$A663,0)="","","IČO: "),OFFSET(Zdroj!I$16,'k rozhodnutí'!$A663,0),"
","B.Ú. ",OFFSET(Zdroj!J$16,'k rozhodnutí'!$A663,0))))</f>
        <v/>
      </c>
      <c r="D665" s="4" t="str">
        <f ca="1">IF($B664="","",OFFSET(Zdroj!O$16,'k rozhodnutí'!$A663,0))</f>
        <v/>
      </c>
      <c r="E665" s="289"/>
      <c r="F665" s="187"/>
      <c r="G665" s="291"/>
      <c r="H665" s="290"/>
      <c r="I665" s="284"/>
      <c r="J665" s="284"/>
      <c r="K665" s="284"/>
      <c r="L665" s="282"/>
      <c r="M665" s="283"/>
      <c r="N665" s="284"/>
    </row>
    <row r="666" spans="1:14" x14ac:dyDescent="0.25">
      <c r="A666" s="130">
        <f>ROW()/3-1</f>
        <v>221</v>
      </c>
      <c r="B666" s="288"/>
      <c r="C666" s="52" t="str">
        <f ca="1">IF($B664="","",IF(Zdroj!$AQ$9="ano",IF(OFFSET(Zdroj!M$16,'k rozhodnutí'!$A663,0)="","","Anonymizováno"),IF(OFFSET(Zdroj!M$16,'k rozhodnutí'!$A663,0)="","",OFFSET(Zdroj!M$16,'k rozhodnutí'!$A663,0))))</f>
        <v/>
      </c>
      <c r="D666" s="4" t="str">
        <f ca="1">IF($B664="","",CONCATENATE("Dotace bude použita na:","
",OFFSET(Zdroj!P$16,'k rozhodnutí'!$A663,0)))</f>
        <v/>
      </c>
      <c r="E666" s="289"/>
      <c r="F666" s="186" t="str">
        <f ca="1">IF($B664="","",OFFSET(Zdroj!V$16,'k rozhodnutí'!$A663,0))</f>
        <v/>
      </c>
      <c r="G666" s="88" t="str">
        <f ca="1">IF($B664="","",OFFSET(Zdroj!BM$16,'k rozhodnutí'!$A663,0))</f>
        <v/>
      </c>
      <c r="H666" s="290"/>
      <c r="I666" s="284"/>
      <c r="J666" s="284"/>
      <c r="K666" s="284"/>
      <c r="L666" s="282"/>
      <c r="M666" s="283"/>
      <c r="N666" s="284"/>
    </row>
    <row r="667" spans="1:14" x14ac:dyDescent="0.25">
      <c r="A667" s="130"/>
      <c r="B667" s="288" t="str">
        <f ca="1">IF(OFFSET(Zdroj!$B$16,A666,0)&gt;0,OFFSET(Zdroj!$B$16,A666,0)+0,"")</f>
        <v/>
      </c>
      <c r="C667" s="51" t="str">
        <f ca="1">IF($B667="","",IF(Zdroj!$AQ$9="ano",CONCATENATE(OFFSET(Zdroj!C$16,'k rozhodnutí'!$A666,0),"
","Anonymizováno","
",OFFSET(Zdroj!E$16,'k rozhodnutí'!$A666,0),"
",OFFSET(Zdroj!F$16,'k rozhodnutí'!$A666,0)),CONCATENATE(OFFSET(Zdroj!C$16,'k rozhodnutí'!$A666,0),"
",OFFSET(Zdroj!D$16,'k rozhodnutí'!$A666,0),"
",OFFSET(Zdroj!E$16,'k rozhodnutí'!$A666,0),"
",OFFSET(Zdroj!F$16,'k rozhodnutí'!$A666,0))))</f>
        <v/>
      </c>
      <c r="D667" s="23" t="str">
        <f ca="1">IF($B667="","",OFFSET(Zdroj!N$16,'k rozhodnutí'!$A666,0))</f>
        <v/>
      </c>
      <c r="E667" s="289" t="str">
        <f ca="1">IF($B667="","",OFFSET(Zdroj!T$16,'k rozhodnutí'!$A666,0))</f>
        <v/>
      </c>
      <c r="F667" s="186" t="str">
        <f ca="1">IF($B667="","",OFFSET(Zdroj!U$16,'k rozhodnutí'!$A666,0))</f>
        <v/>
      </c>
      <c r="G667" s="291" t="str">
        <f ca="1">IF($B667="","",OFFSET(Zdroj!W$16,'k rozhodnutí'!$A666,0))</f>
        <v/>
      </c>
      <c r="H667" s="290" t="str">
        <f ca="1">IF($B667="","",OFFSET(Zdroj!Y$16,'k rozhodnutí'!$A666,0))</f>
        <v/>
      </c>
      <c r="I667" s="284" t="str">
        <f ca="1">IF($B667="","",OFFSET(Zdroj!BG$16,'k rozhodnutí'!$A666,0))</f>
        <v/>
      </c>
      <c r="J667" s="284" t="str" cm="1">
        <f t="array" aca="1" ref="J667" ca="1">IF($B667="","",SUM('k rozhodnutí detailní'!J667:J669+'k rozhodnutí detailní'!K667:K669))</f>
        <v/>
      </c>
      <c r="K667" s="284" t="str">
        <f ca="1">IF($B667="","",'k rozhodnutí detailní'!L668)</f>
        <v/>
      </c>
      <c r="L667" s="282" t="str">
        <f ca="1">IF($B667="","",'k rozhodnutí detailní'!M668)</f>
        <v/>
      </c>
      <c r="M667" s="283" t="str">
        <f ca="1">IF(B667="","",'k rozhodnutí detailní'!N667)</f>
        <v/>
      </c>
      <c r="N667" s="284" t="str">
        <f ca="1">IF($B667="","",OFFSET(Zdroj!Z$16,'k rozhodnutí'!$A666,0))</f>
        <v/>
      </c>
    </row>
    <row r="668" spans="1:14" x14ac:dyDescent="0.25">
      <c r="A668" s="130"/>
      <c r="B668" s="288"/>
      <c r="C668" s="51" t="str">
        <f ca="1">IF($B667="","",IF(Zdroj!$AQ$9="ano",CONCATENATE("Okres:","
",OFFSET(Zdroj!BP$16,'k rozhodnutí'!$A666,0),"
","Právní forma","
",OFFSET(Zdroj!H$16,'k rozhodnutí'!$A666,0),"
",IF(OFFSET(Zdroj!I$16,'k rozhodnutí'!$A666,0)="","","IČO: "),OFFSET(Zdroj!I$16,'k rozhodnutí'!$A666,0),"
","B.Ú. ",IF(OFFSET(Zdroj!J$16,'k rozhodnutí'!$A666,0)="","","Anonymizováno")),CONCATENATE("Okres:","
",OFFSET(Zdroj!BP$16,'k rozhodnutí'!$A666,0),"
","Právní forma","
",OFFSET(Zdroj!H$16,'k rozhodnutí'!$A666,0),"
",IF(OFFSET(Zdroj!I$16,'k rozhodnutí'!$A666,0)="","","IČO: "),OFFSET(Zdroj!I$16,'k rozhodnutí'!$A666,0),"
","B.Ú. ",OFFSET(Zdroj!J$16,'k rozhodnutí'!$A666,0))))</f>
        <v/>
      </c>
      <c r="D668" s="4" t="str">
        <f ca="1">IF($B667="","",OFFSET(Zdroj!O$16,'k rozhodnutí'!$A666,0))</f>
        <v/>
      </c>
      <c r="E668" s="289"/>
      <c r="F668" s="187"/>
      <c r="G668" s="291"/>
      <c r="H668" s="290"/>
      <c r="I668" s="284"/>
      <c r="J668" s="284"/>
      <c r="K668" s="284"/>
      <c r="L668" s="282"/>
      <c r="M668" s="283"/>
      <c r="N668" s="284"/>
    </row>
    <row r="669" spans="1:14" x14ac:dyDescent="0.25">
      <c r="A669" s="130">
        <f>ROW()/3-1</f>
        <v>222</v>
      </c>
      <c r="B669" s="288"/>
      <c r="C669" s="52" t="str">
        <f ca="1">IF($B667="","",IF(Zdroj!$AQ$9="ano",IF(OFFSET(Zdroj!M$16,'k rozhodnutí'!$A666,0)="","","Anonymizováno"),IF(OFFSET(Zdroj!M$16,'k rozhodnutí'!$A666,0)="","",OFFSET(Zdroj!M$16,'k rozhodnutí'!$A666,0))))</f>
        <v/>
      </c>
      <c r="D669" s="4" t="str">
        <f ca="1">IF($B667="","",CONCATENATE("Dotace bude použita na:","
",OFFSET(Zdroj!P$16,'k rozhodnutí'!$A666,0)))</f>
        <v/>
      </c>
      <c r="E669" s="289"/>
      <c r="F669" s="186" t="str">
        <f ca="1">IF($B667="","",OFFSET(Zdroj!V$16,'k rozhodnutí'!$A666,0))</f>
        <v/>
      </c>
      <c r="G669" s="88" t="str">
        <f ca="1">IF($B667="","",OFFSET(Zdroj!BM$16,'k rozhodnutí'!$A666,0))</f>
        <v/>
      </c>
      <c r="H669" s="290"/>
      <c r="I669" s="284"/>
      <c r="J669" s="284"/>
      <c r="K669" s="284"/>
      <c r="L669" s="282"/>
      <c r="M669" s="283"/>
      <c r="N669" s="284"/>
    </row>
    <row r="670" spans="1:14" x14ac:dyDescent="0.25">
      <c r="A670" s="130"/>
      <c r="B670" s="288" t="str">
        <f ca="1">IF(OFFSET(Zdroj!$B$16,A669,0)&gt;0,OFFSET(Zdroj!$B$16,A669,0)+0,"")</f>
        <v/>
      </c>
      <c r="C670" s="51" t="str">
        <f ca="1">IF($B670="","",IF(Zdroj!$AQ$9="ano",CONCATENATE(OFFSET(Zdroj!C$16,'k rozhodnutí'!$A669,0),"
","Anonymizováno","
",OFFSET(Zdroj!E$16,'k rozhodnutí'!$A669,0),"
",OFFSET(Zdroj!F$16,'k rozhodnutí'!$A669,0)),CONCATENATE(OFFSET(Zdroj!C$16,'k rozhodnutí'!$A669,0),"
",OFFSET(Zdroj!D$16,'k rozhodnutí'!$A669,0),"
",OFFSET(Zdroj!E$16,'k rozhodnutí'!$A669,0),"
",OFFSET(Zdroj!F$16,'k rozhodnutí'!$A669,0))))</f>
        <v/>
      </c>
      <c r="D670" s="23" t="str">
        <f ca="1">IF($B670="","",OFFSET(Zdroj!N$16,'k rozhodnutí'!$A669,0))</f>
        <v/>
      </c>
      <c r="E670" s="289" t="str">
        <f ca="1">IF($B670="","",OFFSET(Zdroj!T$16,'k rozhodnutí'!$A669,0))</f>
        <v/>
      </c>
      <c r="F670" s="186" t="str">
        <f ca="1">IF($B670="","",OFFSET(Zdroj!U$16,'k rozhodnutí'!$A669,0))</f>
        <v/>
      </c>
      <c r="G670" s="291" t="str">
        <f ca="1">IF($B670="","",OFFSET(Zdroj!W$16,'k rozhodnutí'!$A669,0))</f>
        <v/>
      </c>
      <c r="H670" s="290" t="str">
        <f ca="1">IF($B670="","",OFFSET(Zdroj!Y$16,'k rozhodnutí'!$A669,0))</f>
        <v/>
      </c>
      <c r="I670" s="284" t="str">
        <f ca="1">IF($B670="","",OFFSET(Zdroj!BG$16,'k rozhodnutí'!$A669,0))</f>
        <v/>
      </c>
      <c r="J670" s="284" t="str" cm="1">
        <f t="array" aca="1" ref="J670" ca="1">IF($B670="","",SUM('k rozhodnutí detailní'!J670:J672+'k rozhodnutí detailní'!K670:K672))</f>
        <v/>
      </c>
      <c r="K670" s="284" t="str">
        <f ca="1">IF($B670="","",'k rozhodnutí detailní'!L671)</f>
        <v/>
      </c>
      <c r="L670" s="282" t="str">
        <f ca="1">IF($B670="","",'k rozhodnutí detailní'!M671)</f>
        <v/>
      </c>
      <c r="M670" s="283" t="str">
        <f ca="1">IF(B670="","",'k rozhodnutí detailní'!N670)</f>
        <v/>
      </c>
      <c r="N670" s="284" t="str">
        <f ca="1">IF($B670="","",OFFSET(Zdroj!Z$16,'k rozhodnutí'!$A669,0))</f>
        <v/>
      </c>
    </row>
    <row r="671" spans="1:14" x14ac:dyDescent="0.25">
      <c r="A671" s="130"/>
      <c r="B671" s="288"/>
      <c r="C671" s="51" t="str">
        <f ca="1">IF($B670="","",IF(Zdroj!$AQ$9="ano",CONCATENATE("Okres:","
",OFFSET(Zdroj!BP$16,'k rozhodnutí'!$A669,0),"
","Právní forma","
",OFFSET(Zdroj!H$16,'k rozhodnutí'!$A669,0),"
",IF(OFFSET(Zdroj!I$16,'k rozhodnutí'!$A669,0)="","","IČO: "),OFFSET(Zdroj!I$16,'k rozhodnutí'!$A669,0),"
","B.Ú. ",IF(OFFSET(Zdroj!J$16,'k rozhodnutí'!$A669,0)="","","Anonymizováno")),CONCATENATE("Okres:","
",OFFSET(Zdroj!BP$16,'k rozhodnutí'!$A669,0),"
","Právní forma","
",OFFSET(Zdroj!H$16,'k rozhodnutí'!$A669,0),"
",IF(OFFSET(Zdroj!I$16,'k rozhodnutí'!$A669,0)="","","IČO: "),OFFSET(Zdroj!I$16,'k rozhodnutí'!$A669,0),"
","B.Ú. ",OFFSET(Zdroj!J$16,'k rozhodnutí'!$A669,0))))</f>
        <v/>
      </c>
      <c r="D671" s="4" t="str">
        <f ca="1">IF($B670="","",OFFSET(Zdroj!O$16,'k rozhodnutí'!$A669,0))</f>
        <v/>
      </c>
      <c r="E671" s="289"/>
      <c r="F671" s="187"/>
      <c r="G671" s="291"/>
      <c r="H671" s="290"/>
      <c r="I671" s="284"/>
      <c r="J671" s="284"/>
      <c r="K671" s="284"/>
      <c r="L671" s="282"/>
      <c r="M671" s="283"/>
      <c r="N671" s="284"/>
    </row>
    <row r="672" spans="1:14" x14ac:dyDescent="0.25">
      <c r="A672" s="130">
        <f>ROW()/3-1</f>
        <v>223</v>
      </c>
      <c r="B672" s="288"/>
      <c r="C672" s="52" t="str">
        <f ca="1">IF($B670="","",IF(Zdroj!$AQ$9="ano",IF(OFFSET(Zdroj!M$16,'k rozhodnutí'!$A669,0)="","","Anonymizováno"),IF(OFFSET(Zdroj!M$16,'k rozhodnutí'!$A669,0)="","",OFFSET(Zdroj!M$16,'k rozhodnutí'!$A669,0))))</f>
        <v/>
      </c>
      <c r="D672" s="4" t="str">
        <f ca="1">IF($B670="","",CONCATENATE("Dotace bude použita na:","
",OFFSET(Zdroj!P$16,'k rozhodnutí'!$A669,0)))</f>
        <v/>
      </c>
      <c r="E672" s="289"/>
      <c r="F672" s="186" t="str">
        <f ca="1">IF($B670="","",OFFSET(Zdroj!V$16,'k rozhodnutí'!$A669,0))</f>
        <v/>
      </c>
      <c r="G672" s="88" t="str">
        <f ca="1">IF($B670="","",OFFSET(Zdroj!BM$16,'k rozhodnutí'!$A669,0))</f>
        <v/>
      </c>
      <c r="H672" s="290"/>
      <c r="I672" s="284"/>
      <c r="J672" s="284"/>
      <c r="K672" s="284"/>
      <c r="L672" s="282"/>
      <c r="M672" s="283"/>
      <c r="N672" s="284"/>
    </row>
    <row r="673" spans="1:14" x14ac:dyDescent="0.25">
      <c r="A673" s="130"/>
      <c r="B673" s="288" t="str">
        <f ca="1">IF(OFFSET(Zdroj!$B$16,A672,0)&gt;0,OFFSET(Zdroj!$B$16,A672,0)+0,"")</f>
        <v/>
      </c>
      <c r="C673" s="51" t="str">
        <f ca="1">IF($B673="","",IF(Zdroj!$AQ$9="ano",CONCATENATE(OFFSET(Zdroj!C$16,'k rozhodnutí'!$A672,0),"
","Anonymizováno","
",OFFSET(Zdroj!E$16,'k rozhodnutí'!$A672,0),"
",OFFSET(Zdroj!F$16,'k rozhodnutí'!$A672,0)),CONCATENATE(OFFSET(Zdroj!C$16,'k rozhodnutí'!$A672,0),"
",OFFSET(Zdroj!D$16,'k rozhodnutí'!$A672,0),"
",OFFSET(Zdroj!E$16,'k rozhodnutí'!$A672,0),"
",OFFSET(Zdroj!F$16,'k rozhodnutí'!$A672,0))))</f>
        <v/>
      </c>
      <c r="D673" s="23" t="str">
        <f ca="1">IF($B673="","",OFFSET(Zdroj!N$16,'k rozhodnutí'!$A672,0))</f>
        <v/>
      </c>
      <c r="E673" s="289" t="str">
        <f ca="1">IF($B673="","",OFFSET(Zdroj!T$16,'k rozhodnutí'!$A672,0))</f>
        <v/>
      </c>
      <c r="F673" s="186" t="str">
        <f ca="1">IF($B673="","",OFFSET(Zdroj!U$16,'k rozhodnutí'!$A672,0))</f>
        <v/>
      </c>
      <c r="G673" s="291" t="str">
        <f ca="1">IF($B673="","",OFFSET(Zdroj!W$16,'k rozhodnutí'!$A672,0))</f>
        <v/>
      </c>
      <c r="H673" s="290" t="str">
        <f ca="1">IF($B673="","",OFFSET(Zdroj!Y$16,'k rozhodnutí'!$A672,0))</f>
        <v/>
      </c>
      <c r="I673" s="284" t="str">
        <f ca="1">IF($B673="","",OFFSET(Zdroj!BG$16,'k rozhodnutí'!$A672,0))</f>
        <v/>
      </c>
      <c r="J673" s="284" t="str" cm="1">
        <f t="array" aca="1" ref="J673" ca="1">IF($B673="","",SUM('k rozhodnutí detailní'!J673:J675+'k rozhodnutí detailní'!K673:K675))</f>
        <v/>
      </c>
      <c r="K673" s="284" t="str">
        <f ca="1">IF($B673="","",'k rozhodnutí detailní'!L674)</f>
        <v/>
      </c>
      <c r="L673" s="282" t="str">
        <f ca="1">IF($B673="","",'k rozhodnutí detailní'!M674)</f>
        <v/>
      </c>
      <c r="M673" s="283" t="str">
        <f ca="1">IF(B673="","",'k rozhodnutí detailní'!N673)</f>
        <v/>
      </c>
      <c r="N673" s="284" t="str">
        <f ca="1">IF($B673="","",OFFSET(Zdroj!Z$16,'k rozhodnutí'!$A672,0))</f>
        <v/>
      </c>
    </row>
    <row r="674" spans="1:14" x14ac:dyDescent="0.25">
      <c r="A674" s="130"/>
      <c r="B674" s="288"/>
      <c r="C674" s="51" t="str">
        <f ca="1">IF($B673="","",IF(Zdroj!$AQ$9="ano",CONCATENATE("Okres:","
",OFFSET(Zdroj!BP$16,'k rozhodnutí'!$A672,0),"
","Právní forma","
",OFFSET(Zdroj!H$16,'k rozhodnutí'!$A672,0),"
",IF(OFFSET(Zdroj!I$16,'k rozhodnutí'!$A672,0)="","","IČO: "),OFFSET(Zdroj!I$16,'k rozhodnutí'!$A672,0),"
","B.Ú. ",IF(OFFSET(Zdroj!J$16,'k rozhodnutí'!$A672,0)="","","Anonymizováno")),CONCATENATE("Okres:","
",OFFSET(Zdroj!BP$16,'k rozhodnutí'!$A672,0),"
","Právní forma","
",OFFSET(Zdroj!H$16,'k rozhodnutí'!$A672,0),"
",IF(OFFSET(Zdroj!I$16,'k rozhodnutí'!$A672,0)="","","IČO: "),OFFSET(Zdroj!I$16,'k rozhodnutí'!$A672,0),"
","B.Ú. ",OFFSET(Zdroj!J$16,'k rozhodnutí'!$A672,0))))</f>
        <v/>
      </c>
      <c r="D674" s="4" t="str">
        <f ca="1">IF($B673="","",OFFSET(Zdroj!O$16,'k rozhodnutí'!$A672,0))</f>
        <v/>
      </c>
      <c r="E674" s="289"/>
      <c r="F674" s="187"/>
      <c r="G674" s="291"/>
      <c r="H674" s="290"/>
      <c r="I674" s="284"/>
      <c r="J674" s="284"/>
      <c r="K674" s="284"/>
      <c r="L674" s="282"/>
      <c r="M674" s="283"/>
      <c r="N674" s="284"/>
    </row>
    <row r="675" spans="1:14" x14ac:dyDescent="0.25">
      <c r="A675" s="130">
        <f>ROW()/3-1</f>
        <v>224</v>
      </c>
      <c r="B675" s="288"/>
      <c r="C675" s="52" t="str">
        <f ca="1">IF($B673="","",IF(Zdroj!$AQ$9="ano",IF(OFFSET(Zdroj!M$16,'k rozhodnutí'!$A672,0)="","","Anonymizováno"),IF(OFFSET(Zdroj!M$16,'k rozhodnutí'!$A672,0)="","",OFFSET(Zdroj!M$16,'k rozhodnutí'!$A672,0))))</f>
        <v/>
      </c>
      <c r="D675" s="4" t="str">
        <f ca="1">IF($B673="","",CONCATENATE("Dotace bude použita na:","
",OFFSET(Zdroj!P$16,'k rozhodnutí'!$A672,0)))</f>
        <v/>
      </c>
      <c r="E675" s="289"/>
      <c r="F675" s="186" t="str">
        <f ca="1">IF($B673="","",OFFSET(Zdroj!V$16,'k rozhodnutí'!$A672,0))</f>
        <v/>
      </c>
      <c r="G675" s="88" t="str">
        <f ca="1">IF($B673="","",OFFSET(Zdroj!BM$16,'k rozhodnutí'!$A672,0))</f>
        <v/>
      </c>
      <c r="H675" s="290"/>
      <c r="I675" s="284"/>
      <c r="J675" s="284"/>
      <c r="K675" s="284"/>
      <c r="L675" s="282"/>
      <c r="M675" s="283"/>
      <c r="N675" s="284"/>
    </row>
    <row r="676" spans="1:14" x14ac:dyDescent="0.25">
      <c r="A676" s="130"/>
      <c r="B676" s="288" t="str">
        <f ca="1">IF(OFFSET(Zdroj!$B$16,A675,0)&gt;0,OFFSET(Zdroj!$B$16,A675,0)+0,"")</f>
        <v/>
      </c>
      <c r="C676" s="51" t="str">
        <f ca="1">IF($B676="","",IF(Zdroj!$AQ$9="ano",CONCATENATE(OFFSET(Zdroj!C$16,'k rozhodnutí'!$A675,0),"
","Anonymizováno","
",OFFSET(Zdroj!E$16,'k rozhodnutí'!$A675,0),"
",OFFSET(Zdroj!F$16,'k rozhodnutí'!$A675,0)),CONCATENATE(OFFSET(Zdroj!C$16,'k rozhodnutí'!$A675,0),"
",OFFSET(Zdroj!D$16,'k rozhodnutí'!$A675,0),"
",OFFSET(Zdroj!E$16,'k rozhodnutí'!$A675,0),"
",OFFSET(Zdroj!F$16,'k rozhodnutí'!$A675,0))))</f>
        <v/>
      </c>
      <c r="D676" s="23" t="str">
        <f ca="1">IF($B676="","",OFFSET(Zdroj!N$16,'k rozhodnutí'!$A675,0))</f>
        <v/>
      </c>
      <c r="E676" s="289" t="str">
        <f ca="1">IF($B676="","",OFFSET(Zdroj!T$16,'k rozhodnutí'!$A675,0))</f>
        <v/>
      </c>
      <c r="F676" s="186" t="str">
        <f ca="1">IF($B676="","",OFFSET(Zdroj!U$16,'k rozhodnutí'!$A675,0))</f>
        <v/>
      </c>
      <c r="G676" s="291" t="str">
        <f ca="1">IF($B676="","",OFFSET(Zdroj!W$16,'k rozhodnutí'!$A675,0))</f>
        <v/>
      </c>
      <c r="H676" s="290" t="str">
        <f ca="1">IF($B676="","",OFFSET(Zdroj!Y$16,'k rozhodnutí'!$A675,0))</f>
        <v/>
      </c>
      <c r="I676" s="284" t="str">
        <f ca="1">IF($B676="","",OFFSET(Zdroj!BG$16,'k rozhodnutí'!$A675,0))</f>
        <v/>
      </c>
      <c r="J676" s="284" t="str" cm="1">
        <f t="array" aca="1" ref="J676" ca="1">IF($B676="","",SUM('k rozhodnutí detailní'!J676:J678+'k rozhodnutí detailní'!K676:K678))</f>
        <v/>
      </c>
      <c r="K676" s="284" t="str">
        <f ca="1">IF($B676="","",'k rozhodnutí detailní'!L677)</f>
        <v/>
      </c>
      <c r="L676" s="282" t="str">
        <f ca="1">IF($B676="","",'k rozhodnutí detailní'!M677)</f>
        <v/>
      </c>
      <c r="M676" s="283" t="str">
        <f ca="1">IF(B676="","",'k rozhodnutí detailní'!N676)</f>
        <v/>
      </c>
      <c r="N676" s="284" t="str">
        <f ca="1">IF($B676="","",OFFSET(Zdroj!Z$16,'k rozhodnutí'!$A675,0))</f>
        <v/>
      </c>
    </row>
    <row r="677" spans="1:14" x14ac:dyDescent="0.25">
      <c r="A677" s="130"/>
      <c r="B677" s="288"/>
      <c r="C677" s="51" t="str">
        <f ca="1">IF($B676="","",IF(Zdroj!$AQ$9="ano",CONCATENATE("Okres:","
",OFFSET(Zdroj!BP$16,'k rozhodnutí'!$A675,0),"
","Právní forma","
",OFFSET(Zdroj!H$16,'k rozhodnutí'!$A675,0),"
",IF(OFFSET(Zdroj!I$16,'k rozhodnutí'!$A675,0)="","","IČO: "),OFFSET(Zdroj!I$16,'k rozhodnutí'!$A675,0),"
","B.Ú. ",IF(OFFSET(Zdroj!J$16,'k rozhodnutí'!$A675,0)="","","Anonymizováno")),CONCATENATE("Okres:","
",OFFSET(Zdroj!BP$16,'k rozhodnutí'!$A675,0),"
","Právní forma","
",OFFSET(Zdroj!H$16,'k rozhodnutí'!$A675,0),"
",IF(OFFSET(Zdroj!I$16,'k rozhodnutí'!$A675,0)="","","IČO: "),OFFSET(Zdroj!I$16,'k rozhodnutí'!$A675,0),"
","B.Ú. ",OFFSET(Zdroj!J$16,'k rozhodnutí'!$A675,0))))</f>
        <v/>
      </c>
      <c r="D677" s="4" t="str">
        <f ca="1">IF($B676="","",OFFSET(Zdroj!O$16,'k rozhodnutí'!$A675,0))</f>
        <v/>
      </c>
      <c r="E677" s="289"/>
      <c r="F677" s="187"/>
      <c r="G677" s="291"/>
      <c r="H677" s="290"/>
      <c r="I677" s="284"/>
      <c r="J677" s="284"/>
      <c r="K677" s="284"/>
      <c r="L677" s="282"/>
      <c r="M677" s="283"/>
      <c r="N677" s="284"/>
    </row>
    <row r="678" spans="1:14" x14ac:dyDescent="0.25">
      <c r="A678" s="130">
        <f>ROW()/3-1</f>
        <v>225</v>
      </c>
      <c r="B678" s="288"/>
      <c r="C678" s="52" t="str">
        <f ca="1">IF($B676="","",IF(Zdroj!$AQ$9="ano",IF(OFFSET(Zdroj!M$16,'k rozhodnutí'!$A675,0)="","","Anonymizováno"),IF(OFFSET(Zdroj!M$16,'k rozhodnutí'!$A675,0)="","",OFFSET(Zdroj!M$16,'k rozhodnutí'!$A675,0))))</f>
        <v/>
      </c>
      <c r="D678" s="4" t="str">
        <f ca="1">IF($B676="","",CONCATENATE("Dotace bude použita na:","
",OFFSET(Zdroj!P$16,'k rozhodnutí'!$A675,0)))</f>
        <v/>
      </c>
      <c r="E678" s="289"/>
      <c r="F678" s="186" t="str">
        <f ca="1">IF($B676="","",OFFSET(Zdroj!V$16,'k rozhodnutí'!$A675,0))</f>
        <v/>
      </c>
      <c r="G678" s="88" t="str">
        <f ca="1">IF($B676="","",OFFSET(Zdroj!BM$16,'k rozhodnutí'!$A675,0))</f>
        <v/>
      </c>
      <c r="H678" s="290"/>
      <c r="I678" s="284"/>
      <c r="J678" s="284"/>
      <c r="K678" s="284"/>
      <c r="L678" s="282"/>
      <c r="M678" s="283"/>
      <c r="N678" s="284"/>
    </row>
    <row r="679" spans="1:14" x14ac:dyDescent="0.25">
      <c r="A679" s="130"/>
      <c r="B679" s="288" t="str">
        <f ca="1">IF(OFFSET(Zdroj!$B$16,A678,0)&gt;0,OFFSET(Zdroj!$B$16,A678,0)+0,"")</f>
        <v/>
      </c>
      <c r="C679" s="51" t="str">
        <f ca="1">IF($B679="","",IF(Zdroj!$AQ$9="ano",CONCATENATE(OFFSET(Zdroj!C$16,'k rozhodnutí'!$A678,0),"
","Anonymizováno","
",OFFSET(Zdroj!E$16,'k rozhodnutí'!$A678,0),"
",OFFSET(Zdroj!F$16,'k rozhodnutí'!$A678,0)),CONCATENATE(OFFSET(Zdroj!C$16,'k rozhodnutí'!$A678,0),"
",OFFSET(Zdroj!D$16,'k rozhodnutí'!$A678,0),"
",OFFSET(Zdroj!E$16,'k rozhodnutí'!$A678,0),"
",OFFSET(Zdroj!F$16,'k rozhodnutí'!$A678,0))))</f>
        <v/>
      </c>
      <c r="D679" s="23" t="str">
        <f ca="1">IF($B679="","",OFFSET(Zdroj!N$16,'k rozhodnutí'!$A678,0))</f>
        <v/>
      </c>
      <c r="E679" s="289" t="str">
        <f ca="1">IF($B679="","",OFFSET(Zdroj!T$16,'k rozhodnutí'!$A678,0))</f>
        <v/>
      </c>
      <c r="F679" s="186" t="str">
        <f ca="1">IF($B679="","",OFFSET(Zdroj!U$16,'k rozhodnutí'!$A678,0))</f>
        <v/>
      </c>
      <c r="G679" s="291" t="str">
        <f ca="1">IF($B679="","",OFFSET(Zdroj!W$16,'k rozhodnutí'!$A678,0))</f>
        <v/>
      </c>
      <c r="H679" s="290" t="str">
        <f ca="1">IF($B679="","",OFFSET(Zdroj!Y$16,'k rozhodnutí'!$A678,0))</f>
        <v/>
      </c>
      <c r="I679" s="284" t="str">
        <f ca="1">IF($B679="","",OFFSET(Zdroj!BG$16,'k rozhodnutí'!$A678,0))</f>
        <v/>
      </c>
      <c r="J679" s="284" t="str" cm="1">
        <f t="array" aca="1" ref="J679" ca="1">IF($B679="","",SUM('k rozhodnutí detailní'!J679:J681+'k rozhodnutí detailní'!K679:K681))</f>
        <v/>
      </c>
      <c r="K679" s="284" t="str">
        <f ca="1">IF($B679="","",'k rozhodnutí detailní'!L680)</f>
        <v/>
      </c>
      <c r="L679" s="282" t="str">
        <f ca="1">IF($B679="","",'k rozhodnutí detailní'!M680)</f>
        <v/>
      </c>
      <c r="M679" s="283" t="str">
        <f ca="1">IF(B679="","",'k rozhodnutí detailní'!N679)</f>
        <v/>
      </c>
      <c r="N679" s="284" t="str">
        <f ca="1">IF($B679="","",OFFSET(Zdroj!Z$16,'k rozhodnutí'!$A678,0))</f>
        <v/>
      </c>
    </row>
    <row r="680" spans="1:14" x14ac:dyDescent="0.25">
      <c r="A680" s="130"/>
      <c r="B680" s="288"/>
      <c r="C680" s="51" t="str">
        <f ca="1">IF($B679="","",IF(Zdroj!$AQ$9="ano",CONCATENATE("Okres:","
",OFFSET(Zdroj!BP$16,'k rozhodnutí'!$A678,0),"
","Právní forma","
",OFFSET(Zdroj!H$16,'k rozhodnutí'!$A678,0),"
",IF(OFFSET(Zdroj!I$16,'k rozhodnutí'!$A678,0)="","","IČO: "),OFFSET(Zdroj!I$16,'k rozhodnutí'!$A678,0),"
","B.Ú. ",IF(OFFSET(Zdroj!J$16,'k rozhodnutí'!$A678,0)="","","Anonymizováno")),CONCATENATE("Okres:","
",OFFSET(Zdroj!BP$16,'k rozhodnutí'!$A678,0),"
","Právní forma","
",OFFSET(Zdroj!H$16,'k rozhodnutí'!$A678,0),"
",IF(OFFSET(Zdroj!I$16,'k rozhodnutí'!$A678,0)="","","IČO: "),OFFSET(Zdroj!I$16,'k rozhodnutí'!$A678,0),"
","B.Ú. ",OFFSET(Zdroj!J$16,'k rozhodnutí'!$A678,0))))</f>
        <v/>
      </c>
      <c r="D680" s="4" t="str">
        <f ca="1">IF($B679="","",OFFSET(Zdroj!O$16,'k rozhodnutí'!$A678,0))</f>
        <v/>
      </c>
      <c r="E680" s="289"/>
      <c r="F680" s="187"/>
      <c r="G680" s="291"/>
      <c r="H680" s="290"/>
      <c r="I680" s="284"/>
      <c r="J680" s="284"/>
      <c r="K680" s="284"/>
      <c r="L680" s="282"/>
      <c r="M680" s="283"/>
      <c r="N680" s="284"/>
    </row>
    <row r="681" spans="1:14" x14ac:dyDescent="0.25">
      <c r="A681" s="130">
        <f>ROW()/3-1</f>
        <v>226</v>
      </c>
      <c r="B681" s="288"/>
      <c r="C681" s="52" t="str">
        <f ca="1">IF($B679="","",IF(Zdroj!$AQ$9="ano",IF(OFFSET(Zdroj!M$16,'k rozhodnutí'!$A678,0)="","","Anonymizováno"),IF(OFFSET(Zdroj!M$16,'k rozhodnutí'!$A678,0)="","",OFFSET(Zdroj!M$16,'k rozhodnutí'!$A678,0))))</f>
        <v/>
      </c>
      <c r="D681" s="4" t="str">
        <f ca="1">IF($B679="","",CONCATENATE("Dotace bude použita na:","
",OFFSET(Zdroj!P$16,'k rozhodnutí'!$A678,0)))</f>
        <v/>
      </c>
      <c r="E681" s="289"/>
      <c r="F681" s="186" t="str">
        <f ca="1">IF($B679="","",OFFSET(Zdroj!V$16,'k rozhodnutí'!$A678,0))</f>
        <v/>
      </c>
      <c r="G681" s="88" t="str">
        <f ca="1">IF($B679="","",OFFSET(Zdroj!BM$16,'k rozhodnutí'!$A678,0))</f>
        <v/>
      </c>
      <c r="H681" s="290"/>
      <c r="I681" s="284"/>
      <c r="J681" s="284"/>
      <c r="K681" s="284"/>
      <c r="L681" s="282"/>
      <c r="M681" s="283"/>
      <c r="N681" s="284"/>
    </row>
    <row r="682" spans="1:14" x14ac:dyDescent="0.25">
      <c r="A682" s="130"/>
      <c r="B682" s="288" t="str">
        <f ca="1">IF(OFFSET(Zdroj!$B$16,A681,0)&gt;0,OFFSET(Zdroj!$B$16,A681,0)+0,"")</f>
        <v/>
      </c>
      <c r="C682" s="51" t="str">
        <f ca="1">IF($B682="","",IF(Zdroj!$AQ$9="ano",CONCATENATE(OFFSET(Zdroj!C$16,'k rozhodnutí'!$A681,0),"
","Anonymizováno","
",OFFSET(Zdroj!E$16,'k rozhodnutí'!$A681,0),"
",OFFSET(Zdroj!F$16,'k rozhodnutí'!$A681,0)),CONCATENATE(OFFSET(Zdroj!C$16,'k rozhodnutí'!$A681,0),"
",OFFSET(Zdroj!D$16,'k rozhodnutí'!$A681,0),"
",OFFSET(Zdroj!E$16,'k rozhodnutí'!$A681,0),"
",OFFSET(Zdroj!F$16,'k rozhodnutí'!$A681,0))))</f>
        <v/>
      </c>
      <c r="D682" s="23" t="str">
        <f ca="1">IF($B682="","",OFFSET(Zdroj!N$16,'k rozhodnutí'!$A681,0))</f>
        <v/>
      </c>
      <c r="E682" s="289" t="str">
        <f ca="1">IF($B682="","",OFFSET(Zdroj!T$16,'k rozhodnutí'!$A681,0))</f>
        <v/>
      </c>
      <c r="F682" s="186" t="str">
        <f ca="1">IF($B682="","",OFFSET(Zdroj!U$16,'k rozhodnutí'!$A681,0))</f>
        <v/>
      </c>
      <c r="G682" s="291" t="str">
        <f ca="1">IF($B682="","",OFFSET(Zdroj!W$16,'k rozhodnutí'!$A681,0))</f>
        <v/>
      </c>
      <c r="H682" s="290" t="str">
        <f ca="1">IF($B682="","",OFFSET(Zdroj!Y$16,'k rozhodnutí'!$A681,0))</f>
        <v/>
      </c>
      <c r="I682" s="284" t="str">
        <f ca="1">IF($B682="","",OFFSET(Zdroj!BG$16,'k rozhodnutí'!$A681,0))</f>
        <v/>
      </c>
      <c r="J682" s="284" t="str" cm="1">
        <f t="array" aca="1" ref="J682" ca="1">IF($B682="","",SUM('k rozhodnutí detailní'!J682:J684+'k rozhodnutí detailní'!K682:K684))</f>
        <v/>
      </c>
      <c r="K682" s="284" t="str">
        <f ca="1">IF($B682="","",'k rozhodnutí detailní'!L683)</f>
        <v/>
      </c>
      <c r="L682" s="282" t="str">
        <f ca="1">IF($B682="","",'k rozhodnutí detailní'!M683)</f>
        <v/>
      </c>
      <c r="M682" s="283" t="str">
        <f ca="1">IF(B682="","",'k rozhodnutí detailní'!N682)</f>
        <v/>
      </c>
      <c r="N682" s="284" t="str">
        <f ca="1">IF($B682="","",OFFSET(Zdroj!Z$16,'k rozhodnutí'!$A681,0))</f>
        <v/>
      </c>
    </row>
    <row r="683" spans="1:14" x14ac:dyDescent="0.25">
      <c r="A683" s="130"/>
      <c r="B683" s="288"/>
      <c r="C683" s="51" t="str">
        <f ca="1">IF($B682="","",IF(Zdroj!$AQ$9="ano",CONCATENATE("Okres:","
",OFFSET(Zdroj!BP$16,'k rozhodnutí'!$A681,0),"
","Právní forma","
",OFFSET(Zdroj!H$16,'k rozhodnutí'!$A681,0),"
",IF(OFFSET(Zdroj!I$16,'k rozhodnutí'!$A681,0)="","","IČO: "),OFFSET(Zdroj!I$16,'k rozhodnutí'!$A681,0),"
","B.Ú. ",IF(OFFSET(Zdroj!J$16,'k rozhodnutí'!$A681,0)="","","Anonymizováno")),CONCATENATE("Okres:","
",OFFSET(Zdroj!BP$16,'k rozhodnutí'!$A681,0),"
","Právní forma","
",OFFSET(Zdroj!H$16,'k rozhodnutí'!$A681,0),"
",IF(OFFSET(Zdroj!I$16,'k rozhodnutí'!$A681,0)="","","IČO: "),OFFSET(Zdroj!I$16,'k rozhodnutí'!$A681,0),"
","B.Ú. ",OFFSET(Zdroj!J$16,'k rozhodnutí'!$A681,0))))</f>
        <v/>
      </c>
      <c r="D683" s="4" t="str">
        <f ca="1">IF($B682="","",OFFSET(Zdroj!O$16,'k rozhodnutí'!$A681,0))</f>
        <v/>
      </c>
      <c r="E683" s="289"/>
      <c r="F683" s="187"/>
      <c r="G683" s="291"/>
      <c r="H683" s="290"/>
      <c r="I683" s="284"/>
      <c r="J683" s="284"/>
      <c r="K683" s="284"/>
      <c r="L683" s="282"/>
      <c r="M683" s="283"/>
      <c r="N683" s="284"/>
    </row>
    <row r="684" spans="1:14" x14ac:dyDescent="0.25">
      <c r="A684" s="130">
        <f>ROW()/3-1</f>
        <v>227</v>
      </c>
      <c r="B684" s="288"/>
      <c r="C684" s="52" t="str">
        <f ca="1">IF($B682="","",IF(Zdroj!$AQ$9="ano",IF(OFFSET(Zdroj!M$16,'k rozhodnutí'!$A681,0)="","","Anonymizováno"),IF(OFFSET(Zdroj!M$16,'k rozhodnutí'!$A681,0)="","",OFFSET(Zdroj!M$16,'k rozhodnutí'!$A681,0))))</f>
        <v/>
      </c>
      <c r="D684" s="4" t="str">
        <f ca="1">IF($B682="","",CONCATENATE("Dotace bude použita na:","
",OFFSET(Zdroj!P$16,'k rozhodnutí'!$A681,0)))</f>
        <v/>
      </c>
      <c r="E684" s="289"/>
      <c r="F684" s="186" t="str">
        <f ca="1">IF($B682="","",OFFSET(Zdroj!V$16,'k rozhodnutí'!$A681,0))</f>
        <v/>
      </c>
      <c r="G684" s="88" t="str">
        <f ca="1">IF($B682="","",OFFSET(Zdroj!BM$16,'k rozhodnutí'!$A681,0))</f>
        <v/>
      </c>
      <c r="H684" s="290"/>
      <c r="I684" s="284"/>
      <c r="J684" s="284"/>
      <c r="K684" s="284"/>
      <c r="L684" s="282"/>
      <c r="M684" s="283"/>
      <c r="N684" s="284"/>
    </row>
    <row r="685" spans="1:14" x14ac:dyDescent="0.25">
      <c r="A685" s="130"/>
      <c r="B685" s="288" t="str">
        <f ca="1">IF(OFFSET(Zdroj!$B$16,A684,0)&gt;0,OFFSET(Zdroj!$B$16,A684,0)+0,"")</f>
        <v/>
      </c>
      <c r="C685" s="51" t="str">
        <f ca="1">IF($B685="","",IF(Zdroj!$AQ$9="ano",CONCATENATE(OFFSET(Zdroj!C$16,'k rozhodnutí'!$A684,0),"
","Anonymizováno","
",OFFSET(Zdroj!E$16,'k rozhodnutí'!$A684,0),"
",OFFSET(Zdroj!F$16,'k rozhodnutí'!$A684,0)),CONCATENATE(OFFSET(Zdroj!C$16,'k rozhodnutí'!$A684,0),"
",OFFSET(Zdroj!D$16,'k rozhodnutí'!$A684,0),"
",OFFSET(Zdroj!E$16,'k rozhodnutí'!$A684,0),"
",OFFSET(Zdroj!F$16,'k rozhodnutí'!$A684,0))))</f>
        <v/>
      </c>
      <c r="D685" s="23" t="str">
        <f ca="1">IF($B685="","",OFFSET(Zdroj!N$16,'k rozhodnutí'!$A684,0))</f>
        <v/>
      </c>
      <c r="E685" s="289" t="str">
        <f ca="1">IF($B685="","",OFFSET(Zdroj!T$16,'k rozhodnutí'!$A684,0))</f>
        <v/>
      </c>
      <c r="F685" s="186" t="str">
        <f ca="1">IF($B685="","",OFFSET(Zdroj!U$16,'k rozhodnutí'!$A684,0))</f>
        <v/>
      </c>
      <c r="G685" s="291" t="str">
        <f ca="1">IF($B685="","",OFFSET(Zdroj!W$16,'k rozhodnutí'!$A684,0))</f>
        <v/>
      </c>
      <c r="H685" s="290" t="str">
        <f ca="1">IF($B685="","",OFFSET(Zdroj!Y$16,'k rozhodnutí'!$A684,0))</f>
        <v/>
      </c>
      <c r="I685" s="284" t="str">
        <f ca="1">IF($B685="","",OFFSET(Zdroj!BG$16,'k rozhodnutí'!$A684,0))</f>
        <v/>
      </c>
      <c r="J685" s="284" t="str" cm="1">
        <f t="array" aca="1" ref="J685" ca="1">IF($B685="","",SUM('k rozhodnutí detailní'!J685:J687+'k rozhodnutí detailní'!K685:K687))</f>
        <v/>
      </c>
      <c r="K685" s="284" t="str">
        <f ca="1">IF($B685="","",'k rozhodnutí detailní'!L686)</f>
        <v/>
      </c>
      <c r="L685" s="282" t="str">
        <f ca="1">IF($B685="","",'k rozhodnutí detailní'!M686)</f>
        <v/>
      </c>
      <c r="M685" s="283" t="str">
        <f ca="1">IF(B685="","",'k rozhodnutí detailní'!N685)</f>
        <v/>
      </c>
      <c r="N685" s="284" t="str">
        <f ca="1">IF($B685="","",OFFSET(Zdroj!Z$16,'k rozhodnutí'!$A684,0))</f>
        <v/>
      </c>
    </row>
    <row r="686" spans="1:14" x14ac:dyDescent="0.25">
      <c r="A686" s="130"/>
      <c r="B686" s="288"/>
      <c r="C686" s="51" t="str">
        <f ca="1">IF($B685="","",IF(Zdroj!$AQ$9="ano",CONCATENATE("Okres:","
",OFFSET(Zdroj!BP$16,'k rozhodnutí'!$A684,0),"
","Právní forma","
",OFFSET(Zdroj!H$16,'k rozhodnutí'!$A684,0),"
",IF(OFFSET(Zdroj!I$16,'k rozhodnutí'!$A684,0)="","","IČO: "),OFFSET(Zdroj!I$16,'k rozhodnutí'!$A684,0),"
","B.Ú. ",IF(OFFSET(Zdroj!J$16,'k rozhodnutí'!$A684,0)="","","Anonymizováno")),CONCATENATE("Okres:","
",OFFSET(Zdroj!BP$16,'k rozhodnutí'!$A684,0),"
","Právní forma","
",OFFSET(Zdroj!H$16,'k rozhodnutí'!$A684,0),"
",IF(OFFSET(Zdroj!I$16,'k rozhodnutí'!$A684,0)="","","IČO: "),OFFSET(Zdroj!I$16,'k rozhodnutí'!$A684,0),"
","B.Ú. ",OFFSET(Zdroj!J$16,'k rozhodnutí'!$A684,0))))</f>
        <v/>
      </c>
      <c r="D686" s="4" t="str">
        <f ca="1">IF($B685="","",OFFSET(Zdroj!O$16,'k rozhodnutí'!$A684,0))</f>
        <v/>
      </c>
      <c r="E686" s="289"/>
      <c r="F686" s="187"/>
      <c r="G686" s="291"/>
      <c r="H686" s="290"/>
      <c r="I686" s="284"/>
      <c r="J686" s="284"/>
      <c r="K686" s="284"/>
      <c r="L686" s="282"/>
      <c r="M686" s="283"/>
      <c r="N686" s="284"/>
    </row>
    <row r="687" spans="1:14" x14ac:dyDescent="0.25">
      <c r="A687" s="130">
        <f>ROW()/3-1</f>
        <v>228</v>
      </c>
      <c r="B687" s="288"/>
      <c r="C687" s="52" t="str">
        <f ca="1">IF($B685="","",IF(Zdroj!$AQ$9="ano",IF(OFFSET(Zdroj!M$16,'k rozhodnutí'!$A684,0)="","","Anonymizováno"),IF(OFFSET(Zdroj!M$16,'k rozhodnutí'!$A684,0)="","",OFFSET(Zdroj!M$16,'k rozhodnutí'!$A684,0))))</f>
        <v/>
      </c>
      <c r="D687" s="4" t="str">
        <f ca="1">IF($B685="","",CONCATENATE("Dotace bude použita na:","
",OFFSET(Zdroj!P$16,'k rozhodnutí'!$A684,0)))</f>
        <v/>
      </c>
      <c r="E687" s="289"/>
      <c r="F687" s="186" t="str">
        <f ca="1">IF($B685="","",OFFSET(Zdroj!V$16,'k rozhodnutí'!$A684,0))</f>
        <v/>
      </c>
      <c r="G687" s="88" t="str">
        <f ca="1">IF($B685="","",OFFSET(Zdroj!BM$16,'k rozhodnutí'!$A684,0))</f>
        <v/>
      </c>
      <c r="H687" s="290"/>
      <c r="I687" s="284"/>
      <c r="J687" s="284"/>
      <c r="K687" s="284"/>
      <c r="L687" s="282"/>
      <c r="M687" s="283"/>
      <c r="N687" s="284"/>
    </row>
    <row r="688" spans="1:14" x14ac:dyDescent="0.25">
      <c r="A688" s="130"/>
      <c r="B688" s="288" t="str">
        <f ca="1">IF(OFFSET(Zdroj!$B$16,A687,0)&gt;0,OFFSET(Zdroj!$B$16,A687,0)+0,"")</f>
        <v/>
      </c>
      <c r="C688" s="51" t="str">
        <f ca="1">IF($B688="","",IF(Zdroj!$AQ$9="ano",CONCATENATE(OFFSET(Zdroj!C$16,'k rozhodnutí'!$A687,0),"
","Anonymizováno","
",OFFSET(Zdroj!E$16,'k rozhodnutí'!$A687,0),"
",OFFSET(Zdroj!F$16,'k rozhodnutí'!$A687,0)),CONCATENATE(OFFSET(Zdroj!C$16,'k rozhodnutí'!$A687,0),"
",OFFSET(Zdroj!D$16,'k rozhodnutí'!$A687,0),"
",OFFSET(Zdroj!E$16,'k rozhodnutí'!$A687,0),"
",OFFSET(Zdroj!F$16,'k rozhodnutí'!$A687,0))))</f>
        <v/>
      </c>
      <c r="D688" s="23" t="str">
        <f ca="1">IF($B688="","",OFFSET(Zdroj!N$16,'k rozhodnutí'!$A687,0))</f>
        <v/>
      </c>
      <c r="E688" s="289" t="str">
        <f ca="1">IF($B688="","",OFFSET(Zdroj!T$16,'k rozhodnutí'!$A687,0))</f>
        <v/>
      </c>
      <c r="F688" s="186" t="str">
        <f ca="1">IF($B688="","",OFFSET(Zdroj!U$16,'k rozhodnutí'!$A687,0))</f>
        <v/>
      </c>
      <c r="G688" s="291" t="str">
        <f ca="1">IF($B688="","",OFFSET(Zdroj!W$16,'k rozhodnutí'!$A687,0))</f>
        <v/>
      </c>
      <c r="H688" s="290" t="str">
        <f ca="1">IF($B688="","",OFFSET(Zdroj!Y$16,'k rozhodnutí'!$A687,0))</f>
        <v/>
      </c>
      <c r="I688" s="284" t="str">
        <f ca="1">IF($B688="","",OFFSET(Zdroj!BG$16,'k rozhodnutí'!$A687,0))</f>
        <v/>
      </c>
      <c r="J688" s="284" t="str" cm="1">
        <f t="array" aca="1" ref="J688" ca="1">IF($B688="","",SUM('k rozhodnutí detailní'!J688:J690+'k rozhodnutí detailní'!K688:K690))</f>
        <v/>
      </c>
      <c r="K688" s="284" t="str">
        <f ca="1">IF($B688="","",'k rozhodnutí detailní'!L689)</f>
        <v/>
      </c>
      <c r="L688" s="282" t="str">
        <f ca="1">IF($B688="","",'k rozhodnutí detailní'!M689)</f>
        <v/>
      </c>
      <c r="M688" s="283" t="str">
        <f ca="1">IF(B688="","",'k rozhodnutí detailní'!N688)</f>
        <v/>
      </c>
      <c r="N688" s="284" t="str">
        <f ca="1">IF($B688="","",OFFSET(Zdroj!Z$16,'k rozhodnutí'!$A687,0))</f>
        <v/>
      </c>
    </row>
    <row r="689" spans="1:14" x14ac:dyDescent="0.25">
      <c r="A689" s="130"/>
      <c r="B689" s="288"/>
      <c r="C689" s="51" t="str">
        <f ca="1">IF($B688="","",IF(Zdroj!$AQ$9="ano",CONCATENATE("Okres:","
",OFFSET(Zdroj!BP$16,'k rozhodnutí'!$A687,0),"
","Právní forma","
",OFFSET(Zdroj!H$16,'k rozhodnutí'!$A687,0),"
",IF(OFFSET(Zdroj!I$16,'k rozhodnutí'!$A687,0)="","","IČO: "),OFFSET(Zdroj!I$16,'k rozhodnutí'!$A687,0),"
","B.Ú. ",IF(OFFSET(Zdroj!J$16,'k rozhodnutí'!$A687,0)="","","Anonymizováno")),CONCATENATE("Okres:","
",OFFSET(Zdroj!BP$16,'k rozhodnutí'!$A687,0),"
","Právní forma","
",OFFSET(Zdroj!H$16,'k rozhodnutí'!$A687,0),"
",IF(OFFSET(Zdroj!I$16,'k rozhodnutí'!$A687,0)="","","IČO: "),OFFSET(Zdroj!I$16,'k rozhodnutí'!$A687,0),"
","B.Ú. ",OFFSET(Zdroj!J$16,'k rozhodnutí'!$A687,0))))</f>
        <v/>
      </c>
      <c r="D689" s="4" t="str">
        <f ca="1">IF($B688="","",OFFSET(Zdroj!O$16,'k rozhodnutí'!$A687,0))</f>
        <v/>
      </c>
      <c r="E689" s="289"/>
      <c r="F689" s="187"/>
      <c r="G689" s="291"/>
      <c r="H689" s="290"/>
      <c r="I689" s="284"/>
      <c r="J689" s="284"/>
      <c r="K689" s="284"/>
      <c r="L689" s="282"/>
      <c r="M689" s="283"/>
      <c r="N689" s="284"/>
    </row>
    <row r="690" spans="1:14" x14ac:dyDescent="0.25">
      <c r="A690" s="130">
        <f>ROW()/3-1</f>
        <v>229</v>
      </c>
      <c r="B690" s="288"/>
      <c r="C690" s="52" t="str">
        <f ca="1">IF($B688="","",IF(Zdroj!$AQ$9="ano",IF(OFFSET(Zdroj!M$16,'k rozhodnutí'!$A687,0)="","","Anonymizováno"),IF(OFFSET(Zdroj!M$16,'k rozhodnutí'!$A687,0)="","",OFFSET(Zdroj!M$16,'k rozhodnutí'!$A687,0))))</f>
        <v/>
      </c>
      <c r="D690" s="4" t="str">
        <f ca="1">IF($B688="","",CONCATENATE("Dotace bude použita na:","
",OFFSET(Zdroj!P$16,'k rozhodnutí'!$A687,0)))</f>
        <v/>
      </c>
      <c r="E690" s="289"/>
      <c r="F690" s="186" t="str">
        <f ca="1">IF($B688="","",OFFSET(Zdroj!V$16,'k rozhodnutí'!$A687,0))</f>
        <v/>
      </c>
      <c r="G690" s="88" t="str">
        <f ca="1">IF($B688="","",OFFSET(Zdroj!BM$16,'k rozhodnutí'!$A687,0))</f>
        <v/>
      </c>
      <c r="H690" s="290"/>
      <c r="I690" s="284"/>
      <c r="J690" s="284"/>
      <c r="K690" s="284"/>
      <c r="L690" s="282"/>
      <c r="M690" s="283"/>
      <c r="N690" s="284"/>
    </row>
    <row r="691" spans="1:14" x14ac:dyDescent="0.25">
      <c r="A691" s="130"/>
      <c r="B691" s="288" t="str">
        <f ca="1">IF(OFFSET(Zdroj!$B$16,A690,0)&gt;0,OFFSET(Zdroj!$B$16,A690,0)+0,"")</f>
        <v/>
      </c>
      <c r="C691" s="51" t="str">
        <f ca="1">IF($B691="","",IF(Zdroj!$AQ$9="ano",CONCATENATE(OFFSET(Zdroj!C$16,'k rozhodnutí'!$A690,0),"
","Anonymizováno","
",OFFSET(Zdroj!E$16,'k rozhodnutí'!$A690,0),"
",OFFSET(Zdroj!F$16,'k rozhodnutí'!$A690,0)),CONCATENATE(OFFSET(Zdroj!C$16,'k rozhodnutí'!$A690,0),"
",OFFSET(Zdroj!D$16,'k rozhodnutí'!$A690,0),"
",OFFSET(Zdroj!E$16,'k rozhodnutí'!$A690,0),"
",OFFSET(Zdroj!F$16,'k rozhodnutí'!$A690,0))))</f>
        <v/>
      </c>
      <c r="D691" s="23" t="str">
        <f ca="1">IF($B691="","",OFFSET(Zdroj!N$16,'k rozhodnutí'!$A690,0))</f>
        <v/>
      </c>
      <c r="E691" s="289" t="str">
        <f ca="1">IF($B691="","",OFFSET(Zdroj!T$16,'k rozhodnutí'!$A690,0))</f>
        <v/>
      </c>
      <c r="F691" s="186" t="str">
        <f ca="1">IF($B691="","",OFFSET(Zdroj!U$16,'k rozhodnutí'!$A690,0))</f>
        <v/>
      </c>
      <c r="G691" s="291" t="str">
        <f ca="1">IF($B691="","",OFFSET(Zdroj!W$16,'k rozhodnutí'!$A690,0))</f>
        <v/>
      </c>
      <c r="H691" s="290" t="str">
        <f ca="1">IF($B691="","",OFFSET(Zdroj!Y$16,'k rozhodnutí'!$A690,0))</f>
        <v/>
      </c>
      <c r="I691" s="284" t="str">
        <f ca="1">IF($B691="","",OFFSET(Zdroj!BG$16,'k rozhodnutí'!$A690,0))</f>
        <v/>
      </c>
      <c r="J691" s="284" t="str" cm="1">
        <f t="array" aca="1" ref="J691" ca="1">IF($B691="","",SUM('k rozhodnutí detailní'!J691:J693+'k rozhodnutí detailní'!K691:K693))</f>
        <v/>
      </c>
      <c r="K691" s="284" t="str">
        <f ca="1">IF($B691="","",'k rozhodnutí detailní'!L692)</f>
        <v/>
      </c>
      <c r="L691" s="282" t="str">
        <f ca="1">IF($B691="","",'k rozhodnutí detailní'!M692)</f>
        <v/>
      </c>
      <c r="M691" s="283" t="str">
        <f ca="1">IF(B691="","",'k rozhodnutí detailní'!N691)</f>
        <v/>
      </c>
      <c r="N691" s="284" t="str">
        <f ca="1">IF($B691="","",OFFSET(Zdroj!Z$16,'k rozhodnutí'!$A690,0))</f>
        <v/>
      </c>
    </row>
    <row r="692" spans="1:14" x14ac:dyDescent="0.25">
      <c r="A692" s="130"/>
      <c r="B692" s="288"/>
      <c r="C692" s="51" t="str">
        <f ca="1">IF($B691="","",IF(Zdroj!$AQ$9="ano",CONCATENATE("Okres:","
",OFFSET(Zdroj!BP$16,'k rozhodnutí'!$A690,0),"
","Právní forma","
",OFFSET(Zdroj!H$16,'k rozhodnutí'!$A690,0),"
",IF(OFFSET(Zdroj!I$16,'k rozhodnutí'!$A690,0)="","","IČO: "),OFFSET(Zdroj!I$16,'k rozhodnutí'!$A690,0),"
","B.Ú. ",IF(OFFSET(Zdroj!J$16,'k rozhodnutí'!$A690,0)="","","Anonymizováno")),CONCATENATE("Okres:","
",OFFSET(Zdroj!BP$16,'k rozhodnutí'!$A690,0),"
","Právní forma","
",OFFSET(Zdroj!H$16,'k rozhodnutí'!$A690,0),"
",IF(OFFSET(Zdroj!I$16,'k rozhodnutí'!$A690,0)="","","IČO: "),OFFSET(Zdroj!I$16,'k rozhodnutí'!$A690,0),"
","B.Ú. ",OFFSET(Zdroj!J$16,'k rozhodnutí'!$A690,0))))</f>
        <v/>
      </c>
      <c r="D692" s="4" t="str">
        <f ca="1">IF($B691="","",OFFSET(Zdroj!O$16,'k rozhodnutí'!$A690,0))</f>
        <v/>
      </c>
      <c r="E692" s="289"/>
      <c r="F692" s="187"/>
      <c r="G692" s="291"/>
      <c r="H692" s="290"/>
      <c r="I692" s="284"/>
      <c r="J692" s="284"/>
      <c r="K692" s="284"/>
      <c r="L692" s="282"/>
      <c r="M692" s="283"/>
      <c r="N692" s="284"/>
    </row>
    <row r="693" spans="1:14" x14ac:dyDescent="0.25">
      <c r="A693" s="130">
        <f>ROW()/3-1</f>
        <v>230</v>
      </c>
      <c r="B693" s="288"/>
      <c r="C693" s="52" t="str">
        <f ca="1">IF($B691="","",IF(Zdroj!$AQ$9="ano",IF(OFFSET(Zdroj!M$16,'k rozhodnutí'!$A690,0)="","","Anonymizováno"),IF(OFFSET(Zdroj!M$16,'k rozhodnutí'!$A690,0)="","",OFFSET(Zdroj!M$16,'k rozhodnutí'!$A690,0))))</f>
        <v/>
      </c>
      <c r="D693" s="4" t="str">
        <f ca="1">IF($B691="","",CONCATENATE("Dotace bude použita na:","
",OFFSET(Zdroj!P$16,'k rozhodnutí'!$A690,0)))</f>
        <v/>
      </c>
      <c r="E693" s="289"/>
      <c r="F693" s="186" t="str">
        <f ca="1">IF($B691="","",OFFSET(Zdroj!V$16,'k rozhodnutí'!$A690,0))</f>
        <v/>
      </c>
      <c r="G693" s="88" t="str">
        <f ca="1">IF($B691="","",OFFSET(Zdroj!BM$16,'k rozhodnutí'!$A690,0))</f>
        <v/>
      </c>
      <c r="H693" s="290"/>
      <c r="I693" s="284"/>
      <c r="J693" s="284"/>
      <c r="K693" s="284"/>
      <c r="L693" s="282"/>
      <c r="M693" s="283"/>
      <c r="N693" s="284"/>
    </row>
    <row r="694" spans="1:14" x14ac:dyDescent="0.25">
      <c r="A694" s="130"/>
      <c r="B694" s="288" t="str">
        <f ca="1">IF(OFFSET(Zdroj!$B$16,A693,0)&gt;0,OFFSET(Zdroj!$B$16,A693,0)+0,"")</f>
        <v/>
      </c>
      <c r="C694" s="51" t="str">
        <f ca="1">IF($B694="","",IF(Zdroj!$AQ$9="ano",CONCATENATE(OFFSET(Zdroj!C$16,'k rozhodnutí'!$A693,0),"
","Anonymizováno","
",OFFSET(Zdroj!E$16,'k rozhodnutí'!$A693,0),"
",OFFSET(Zdroj!F$16,'k rozhodnutí'!$A693,0)),CONCATENATE(OFFSET(Zdroj!C$16,'k rozhodnutí'!$A693,0),"
",OFFSET(Zdroj!D$16,'k rozhodnutí'!$A693,0),"
",OFFSET(Zdroj!E$16,'k rozhodnutí'!$A693,0),"
",OFFSET(Zdroj!F$16,'k rozhodnutí'!$A693,0))))</f>
        <v/>
      </c>
      <c r="D694" s="23" t="str">
        <f ca="1">IF($B694="","",OFFSET(Zdroj!N$16,'k rozhodnutí'!$A693,0))</f>
        <v/>
      </c>
      <c r="E694" s="289" t="str">
        <f ca="1">IF($B694="","",OFFSET(Zdroj!T$16,'k rozhodnutí'!$A693,0))</f>
        <v/>
      </c>
      <c r="F694" s="186" t="str">
        <f ca="1">IF($B694="","",OFFSET(Zdroj!U$16,'k rozhodnutí'!$A693,0))</f>
        <v/>
      </c>
      <c r="G694" s="291" t="str">
        <f ca="1">IF($B694="","",OFFSET(Zdroj!W$16,'k rozhodnutí'!$A693,0))</f>
        <v/>
      </c>
      <c r="H694" s="290" t="str">
        <f ca="1">IF($B694="","",OFFSET(Zdroj!Y$16,'k rozhodnutí'!$A693,0))</f>
        <v/>
      </c>
      <c r="I694" s="284" t="str">
        <f ca="1">IF($B694="","",OFFSET(Zdroj!BG$16,'k rozhodnutí'!$A693,0))</f>
        <v/>
      </c>
      <c r="J694" s="284" t="str" cm="1">
        <f t="array" aca="1" ref="J694" ca="1">IF($B694="","",SUM('k rozhodnutí detailní'!J694:J696+'k rozhodnutí detailní'!K694:K696))</f>
        <v/>
      </c>
      <c r="K694" s="284" t="str">
        <f ca="1">IF($B694="","",'k rozhodnutí detailní'!L695)</f>
        <v/>
      </c>
      <c r="L694" s="282" t="str">
        <f ca="1">IF($B694="","",'k rozhodnutí detailní'!M695)</f>
        <v/>
      </c>
      <c r="M694" s="283" t="str">
        <f ca="1">IF(B694="","",'k rozhodnutí detailní'!N694)</f>
        <v/>
      </c>
      <c r="N694" s="284" t="str">
        <f ca="1">IF($B694="","",OFFSET(Zdroj!Z$16,'k rozhodnutí'!$A693,0))</f>
        <v/>
      </c>
    </row>
    <row r="695" spans="1:14" x14ac:dyDescent="0.25">
      <c r="A695" s="130"/>
      <c r="B695" s="288"/>
      <c r="C695" s="51" t="str">
        <f ca="1">IF($B694="","",IF(Zdroj!$AQ$9="ano",CONCATENATE("Okres:","
",OFFSET(Zdroj!BP$16,'k rozhodnutí'!$A693,0),"
","Právní forma","
",OFFSET(Zdroj!H$16,'k rozhodnutí'!$A693,0),"
",IF(OFFSET(Zdroj!I$16,'k rozhodnutí'!$A693,0)="","","IČO: "),OFFSET(Zdroj!I$16,'k rozhodnutí'!$A693,0),"
","B.Ú. ",IF(OFFSET(Zdroj!J$16,'k rozhodnutí'!$A693,0)="","","Anonymizováno")),CONCATENATE("Okres:","
",OFFSET(Zdroj!BP$16,'k rozhodnutí'!$A693,0),"
","Právní forma","
",OFFSET(Zdroj!H$16,'k rozhodnutí'!$A693,0),"
",IF(OFFSET(Zdroj!I$16,'k rozhodnutí'!$A693,0)="","","IČO: "),OFFSET(Zdroj!I$16,'k rozhodnutí'!$A693,0),"
","B.Ú. ",OFFSET(Zdroj!J$16,'k rozhodnutí'!$A693,0))))</f>
        <v/>
      </c>
      <c r="D695" s="4" t="str">
        <f ca="1">IF($B694="","",OFFSET(Zdroj!O$16,'k rozhodnutí'!$A693,0))</f>
        <v/>
      </c>
      <c r="E695" s="289"/>
      <c r="F695" s="187"/>
      <c r="G695" s="291"/>
      <c r="H695" s="290"/>
      <c r="I695" s="284"/>
      <c r="J695" s="284"/>
      <c r="K695" s="284"/>
      <c r="L695" s="282"/>
      <c r="M695" s="283"/>
      <c r="N695" s="284"/>
    </row>
    <row r="696" spans="1:14" x14ac:dyDescent="0.25">
      <c r="A696" s="130">
        <f>ROW()/3-1</f>
        <v>231</v>
      </c>
      <c r="B696" s="288"/>
      <c r="C696" s="52" t="str">
        <f ca="1">IF($B694="","",IF(Zdroj!$AQ$9="ano",IF(OFFSET(Zdroj!M$16,'k rozhodnutí'!$A693,0)="","","Anonymizováno"),IF(OFFSET(Zdroj!M$16,'k rozhodnutí'!$A693,0)="","",OFFSET(Zdroj!M$16,'k rozhodnutí'!$A693,0))))</f>
        <v/>
      </c>
      <c r="D696" s="4" t="str">
        <f ca="1">IF($B694="","",CONCATENATE("Dotace bude použita na:","
",OFFSET(Zdroj!P$16,'k rozhodnutí'!$A693,0)))</f>
        <v/>
      </c>
      <c r="E696" s="289"/>
      <c r="F696" s="186" t="str">
        <f ca="1">IF($B694="","",OFFSET(Zdroj!V$16,'k rozhodnutí'!$A693,0))</f>
        <v/>
      </c>
      <c r="G696" s="88" t="str">
        <f ca="1">IF($B694="","",OFFSET(Zdroj!BM$16,'k rozhodnutí'!$A693,0))</f>
        <v/>
      </c>
      <c r="H696" s="290"/>
      <c r="I696" s="284"/>
      <c r="J696" s="284"/>
      <c r="K696" s="284"/>
      <c r="L696" s="282"/>
      <c r="M696" s="283"/>
      <c r="N696" s="284"/>
    </row>
    <row r="697" spans="1:14" x14ac:dyDescent="0.25">
      <c r="A697" s="130"/>
      <c r="B697" s="288" t="str">
        <f ca="1">IF(OFFSET(Zdroj!$B$16,A696,0)&gt;0,OFFSET(Zdroj!$B$16,A696,0)+0,"")</f>
        <v/>
      </c>
      <c r="C697" s="51" t="str">
        <f ca="1">IF($B697="","",IF(Zdroj!$AQ$9="ano",CONCATENATE(OFFSET(Zdroj!C$16,'k rozhodnutí'!$A696,0),"
","Anonymizováno","
",OFFSET(Zdroj!E$16,'k rozhodnutí'!$A696,0),"
",OFFSET(Zdroj!F$16,'k rozhodnutí'!$A696,0)),CONCATENATE(OFFSET(Zdroj!C$16,'k rozhodnutí'!$A696,0),"
",OFFSET(Zdroj!D$16,'k rozhodnutí'!$A696,0),"
",OFFSET(Zdroj!E$16,'k rozhodnutí'!$A696,0),"
",OFFSET(Zdroj!F$16,'k rozhodnutí'!$A696,0))))</f>
        <v/>
      </c>
      <c r="D697" s="23" t="str">
        <f ca="1">IF($B697="","",OFFSET(Zdroj!N$16,'k rozhodnutí'!$A696,0))</f>
        <v/>
      </c>
      <c r="E697" s="289" t="str">
        <f ca="1">IF($B697="","",OFFSET(Zdroj!T$16,'k rozhodnutí'!$A696,0))</f>
        <v/>
      </c>
      <c r="F697" s="186" t="str">
        <f ca="1">IF($B697="","",OFFSET(Zdroj!U$16,'k rozhodnutí'!$A696,0))</f>
        <v/>
      </c>
      <c r="G697" s="291" t="str">
        <f ca="1">IF($B697="","",OFFSET(Zdroj!W$16,'k rozhodnutí'!$A696,0))</f>
        <v/>
      </c>
      <c r="H697" s="290" t="str">
        <f ca="1">IF($B697="","",OFFSET(Zdroj!Y$16,'k rozhodnutí'!$A696,0))</f>
        <v/>
      </c>
      <c r="I697" s="284" t="str">
        <f ca="1">IF($B697="","",OFFSET(Zdroj!BG$16,'k rozhodnutí'!$A696,0))</f>
        <v/>
      </c>
      <c r="J697" s="284" t="str" cm="1">
        <f t="array" aca="1" ref="J697" ca="1">IF($B697="","",SUM('k rozhodnutí detailní'!J697:J699+'k rozhodnutí detailní'!K697:K699))</f>
        <v/>
      </c>
      <c r="K697" s="284" t="str">
        <f ca="1">IF($B697="","",'k rozhodnutí detailní'!L698)</f>
        <v/>
      </c>
      <c r="L697" s="282" t="str">
        <f ca="1">IF($B697="","",'k rozhodnutí detailní'!M698)</f>
        <v/>
      </c>
      <c r="M697" s="283" t="str">
        <f ca="1">IF(B697="","",'k rozhodnutí detailní'!N697)</f>
        <v/>
      </c>
      <c r="N697" s="284" t="str">
        <f ca="1">IF($B697="","",OFFSET(Zdroj!Z$16,'k rozhodnutí'!$A696,0))</f>
        <v/>
      </c>
    </row>
    <row r="698" spans="1:14" x14ac:dyDescent="0.25">
      <c r="A698" s="130"/>
      <c r="B698" s="288"/>
      <c r="C698" s="51" t="str">
        <f ca="1">IF($B697="","",IF(Zdroj!$AQ$9="ano",CONCATENATE("Okres:","
",OFFSET(Zdroj!BP$16,'k rozhodnutí'!$A696,0),"
","Právní forma","
",OFFSET(Zdroj!H$16,'k rozhodnutí'!$A696,0),"
",IF(OFFSET(Zdroj!I$16,'k rozhodnutí'!$A696,0)="","","IČO: "),OFFSET(Zdroj!I$16,'k rozhodnutí'!$A696,0),"
","B.Ú. ",IF(OFFSET(Zdroj!J$16,'k rozhodnutí'!$A696,0)="","","Anonymizováno")),CONCATENATE("Okres:","
",OFFSET(Zdroj!BP$16,'k rozhodnutí'!$A696,0),"
","Právní forma","
",OFFSET(Zdroj!H$16,'k rozhodnutí'!$A696,0),"
",IF(OFFSET(Zdroj!I$16,'k rozhodnutí'!$A696,0)="","","IČO: "),OFFSET(Zdroj!I$16,'k rozhodnutí'!$A696,0),"
","B.Ú. ",OFFSET(Zdroj!J$16,'k rozhodnutí'!$A696,0))))</f>
        <v/>
      </c>
      <c r="D698" s="4" t="str">
        <f ca="1">IF($B697="","",OFFSET(Zdroj!O$16,'k rozhodnutí'!$A696,0))</f>
        <v/>
      </c>
      <c r="E698" s="289"/>
      <c r="F698" s="187"/>
      <c r="G698" s="291"/>
      <c r="H698" s="290"/>
      <c r="I698" s="284"/>
      <c r="J698" s="284"/>
      <c r="K698" s="284"/>
      <c r="L698" s="282"/>
      <c r="M698" s="283"/>
      <c r="N698" s="284"/>
    </row>
    <row r="699" spans="1:14" x14ac:dyDescent="0.25">
      <c r="A699" s="130">
        <f>ROW()/3-1</f>
        <v>232</v>
      </c>
      <c r="B699" s="288"/>
      <c r="C699" s="52" t="str">
        <f ca="1">IF($B697="","",IF(Zdroj!$AQ$9="ano",IF(OFFSET(Zdroj!M$16,'k rozhodnutí'!$A696,0)="","","Anonymizováno"),IF(OFFSET(Zdroj!M$16,'k rozhodnutí'!$A696,0)="","",OFFSET(Zdroj!M$16,'k rozhodnutí'!$A696,0))))</f>
        <v/>
      </c>
      <c r="D699" s="4" t="str">
        <f ca="1">IF($B697="","",CONCATENATE("Dotace bude použita na:","
",OFFSET(Zdroj!P$16,'k rozhodnutí'!$A696,0)))</f>
        <v/>
      </c>
      <c r="E699" s="289"/>
      <c r="F699" s="186" t="str">
        <f ca="1">IF($B697="","",OFFSET(Zdroj!V$16,'k rozhodnutí'!$A696,0))</f>
        <v/>
      </c>
      <c r="G699" s="88" t="str">
        <f ca="1">IF($B697="","",OFFSET(Zdroj!BM$16,'k rozhodnutí'!$A696,0))</f>
        <v/>
      </c>
      <c r="H699" s="290"/>
      <c r="I699" s="284"/>
      <c r="J699" s="284"/>
      <c r="K699" s="284"/>
      <c r="L699" s="282"/>
      <c r="M699" s="283"/>
      <c r="N699" s="284"/>
    </row>
    <row r="700" spans="1:14" x14ac:dyDescent="0.25">
      <c r="A700" s="130"/>
      <c r="B700" s="288" t="str">
        <f ca="1">IF(OFFSET(Zdroj!$B$16,A699,0)&gt;0,OFFSET(Zdroj!$B$16,A699,0)+0,"")</f>
        <v/>
      </c>
      <c r="C700" s="51" t="str">
        <f ca="1">IF($B700="","",IF(Zdroj!$AQ$9="ano",CONCATENATE(OFFSET(Zdroj!C$16,'k rozhodnutí'!$A699,0),"
","Anonymizováno","
",OFFSET(Zdroj!E$16,'k rozhodnutí'!$A699,0),"
",OFFSET(Zdroj!F$16,'k rozhodnutí'!$A699,0)),CONCATENATE(OFFSET(Zdroj!C$16,'k rozhodnutí'!$A699,0),"
",OFFSET(Zdroj!D$16,'k rozhodnutí'!$A699,0),"
",OFFSET(Zdroj!E$16,'k rozhodnutí'!$A699,0),"
",OFFSET(Zdroj!F$16,'k rozhodnutí'!$A699,0))))</f>
        <v/>
      </c>
      <c r="D700" s="23" t="str">
        <f ca="1">IF($B700="","",OFFSET(Zdroj!N$16,'k rozhodnutí'!$A699,0))</f>
        <v/>
      </c>
      <c r="E700" s="289" t="str">
        <f ca="1">IF($B700="","",OFFSET(Zdroj!T$16,'k rozhodnutí'!$A699,0))</f>
        <v/>
      </c>
      <c r="F700" s="186" t="str">
        <f ca="1">IF($B700="","",OFFSET(Zdroj!U$16,'k rozhodnutí'!$A699,0))</f>
        <v/>
      </c>
      <c r="G700" s="291" t="str">
        <f ca="1">IF($B700="","",OFFSET(Zdroj!W$16,'k rozhodnutí'!$A699,0))</f>
        <v/>
      </c>
      <c r="H700" s="290" t="str">
        <f ca="1">IF($B700="","",OFFSET(Zdroj!Y$16,'k rozhodnutí'!$A699,0))</f>
        <v/>
      </c>
      <c r="I700" s="284" t="str">
        <f ca="1">IF($B700="","",OFFSET(Zdroj!BG$16,'k rozhodnutí'!$A699,0))</f>
        <v/>
      </c>
      <c r="J700" s="284" t="str" cm="1">
        <f t="array" aca="1" ref="J700" ca="1">IF($B700="","",SUM('k rozhodnutí detailní'!J700:J702+'k rozhodnutí detailní'!K700:K702))</f>
        <v/>
      </c>
      <c r="K700" s="284" t="str">
        <f ca="1">IF($B700="","",'k rozhodnutí detailní'!L701)</f>
        <v/>
      </c>
      <c r="L700" s="282" t="str">
        <f ca="1">IF($B700="","",'k rozhodnutí detailní'!M701)</f>
        <v/>
      </c>
      <c r="M700" s="283" t="str">
        <f ca="1">IF(B700="","",'k rozhodnutí detailní'!N700)</f>
        <v/>
      </c>
      <c r="N700" s="284" t="str">
        <f ca="1">IF($B700="","",OFFSET(Zdroj!Z$16,'k rozhodnutí'!$A699,0))</f>
        <v/>
      </c>
    </row>
    <row r="701" spans="1:14" x14ac:dyDescent="0.25">
      <c r="A701" s="130"/>
      <c r="B701" s="288"/>
      <c r="C701" s="51" t="str">
        <f ca="1">IF($B700="","",IF(Zdroj!$AQ$9="ano",CONCATENATE("Okres:","
",OFFSET(Zdroj!BP$16,'k rozhodnutí'!$A699,0),"
","Právní forma","
",OFFSET(Zdroj!H$16,'k rozhodnutí'!$A699,0),"
",IF(OFFSET(Zdroj!I$16,'k rozhodnutí'!$A699,0)="","","IČO: "),OFFSET(Zdroj!I$16,'k rozhodnutí'!$A699,0),"
","B.Ú. ",IF(OFFSET(Zdroj!J$16,'k rozhodnutí'!$A699,0)="","","Anonymizováno")),CONCATENATE("Okres:","
",OFFSET(Zdroj!BP$16,'k rozhodnutí'!$A699,0),"
","Právní forma","
",OFFSET(Zdroj!H$16,'k rozhodnutí'!$A699,0),"
",IF(OFFSET(Zdroj!I$16,'k rozhodnutí'!$A699,0)="","","IČO: "),OFFSET(Zdroj!I$16,'k rozhodnutí'!$A699,0),"
","B.Ú. ",OFFSET(Zdroj!J$16,'k rozhodnutí'!$A699,0))))</f>
        <v/>
      </c>
      <c r="D701" s="4" t="str">
        <f ca="1">IF($B700="","",OFFSET(Zdroj!O$16,'k rozhodnutí'!$A699,0))</f>
        <v/>
      </c>
      <c r="E701" s="289"/>
      <c r="F701" s="187"/>
      <c r="G701" s="291"/>
      <c r="H701" s="290"/>
      <c r="I701" s="284"/>
      <c r="J701" s="284"/>
      <c r="K701" s="284"/>
      <c r="L701" s="282"/>
      <c r="M701" s="283"/>
      <c r="N701" s="284"/>
    </row>
    <row r="702" spans="1:14" x14ac:dyDescent="0.25">
      <c r="A702" s="130">
        <f>ROW()/3-1</f>
        <v>233</v>
      </c>
      <c r="B702" s="288"/>
      <c r="C702" s="52" t="str">
        <f ca="1">IF($B700="","",IF(Zdroj!$AQ$9="ano",IF(OFFSET(Zdroj!M$16,'k rozhodnutí'!$A699,0)="","","Anonymizováno"),IF(OFFSET(Zdroj!M$16,'k rozhodnutí'!$A699,0)="","",OFFSET(Zdroj!M$16,'k rozhodnutí'!$A699,0))))</f>
        <v/>
      </c>
      <c r="D702" s="4" t="str">
        <f ca="1">IF($B700="","",CONCATENATE("Dotace bude použita na:","
",OFFSET(Zdroj!P$16,'k rozhodnutí'!$A699,0)))</f>
        <v/>
      </c>
      <c r="E702" s="289"/>
      <c r="F702" s="186" t="str">
        <f ca="1">IF($B700="","",OFFSET(Zdroj!V$16,'k rozhodnutí'!$A699,0))</f>
        <v/>
      </c>
      <c r="G702" s="88" t="str">
        <f ca="1">IF($B700="","",OFFSET(Zdroj!BM$16,'k rozhodnutí'!$A699,0))</f>
        <v/>
      </c>
      <c r="H702" s="290"/>
      <c r="I702" s="284"/>
      <c r="J702" s="284"/>
      <c r="K702" s="284"/>
      <c r="L702" s="282"/>
      <c r="M702" s="283"/>
      <c r="N702" s="284"/>
    </row>
    <row r="703" spans="1:14" x14ac:dyDescent="0.25">
      <c r="A703" s="130"/>
      <c r="B703" s="288" t="str">
        <f ca="1">IF(OFFSET(Zdroj!$B$16,A702,0)&gt;0,OFFSET(Zdroj!$B$16,A702,0)+0,"")</f>
        <v/>
      </c>
      <c r="C703" s="51" t="str">
        <f ca="1">IF($B703="","",IF(Zdroj!$AQ$9="ano",CONCATENATE(OFFSET(Zdroj!C$16,'k rozhodnutí'!$A702,0),"
","Anonymizováno","
",OFFSET(Zdroj!E$16,'k rozhodnutí'!$A702,0),"
",OFFSET(Zdroj!F$16,'k rozhodnutí'!$A702,0)),CONCATENATE(OFFSET(Zdroj!C$16,'k rozhodnutí'!$A702,0),"
",OFFSET(Zdroj!D$16,'k rozhodnutí'!$A702,0),"
",OFFSET(Zdroj!E$16,'k rozhodnutí'!$A702,0),"
",OFFSET(Zdroj!F$16,'k rozhodnutí'!$A702,0))))</f>
        <v/>
      </c>
      <c r="D703" s="23" t="str">
        <f ca="1">IF($B703="","",OFFSET(Zdroj!N$16,'k rozhodnutí'!$A702,0))</f>
        <v/>
      </c>
      <c r="E703" s="289" t="str">
        <f ca="1">IF($B703="","",OFFSET(Zdroj!T$16,'k rozhodnutí'!$A702,0))</f>
        <v/>
      </c>
      <c r="F703" s="186" t="str">
        <f ca="1">IF($B703="","",OFFSET(Zdroj!U$16,'k rozhodnutí'!$A702,0))</f>
        <v/>
      </c>
      <c r="G703" s="291" t="str">
        <f ca="1">IF($B703="","",OFFSET(Zdroj!W$16,'k rozhodnutí'!$A702,0))</f>
        <v/>
      </c>
      <c r="H703" s="290" t="str">
        <f ca="1">IF($B703="","",OFFSET(Zdroj!Y$16,'k rozhodnutí'!$A702,0))</f>
        <v/>
      </c>
      <c r="I703" s="284" t="str">
        <f ca="1">IF($B703="","",OFFSET(Zdroj!BG$16,'k rozhodnutí'!$A702,0))</f>
        <v/>
      </c>
      <c r="J703" s="284" t="str" cm="1">
        <f t="array" aca="1" ref="J703" ca="1">IF($B703="","",SUM('k rozhodnutí detailní'!J703:J705+'k rozhodnutí detailní'!K703:K705))</f>
        <v/>
      </c>
      <c r="K703" s="284" t="str">
        <f ca="1">IF($B703="","",'k rozhodnutí detailní'!L704)</f>
        <v/>
      </c>
      <c r="L703" s="282" t="str">
        <f ca="1">IF($B703="","",'k rozhodnutí detailní'!M704)</f>
        <v/>
      </c>
      <c r="M703" s="283" t="str">
        <f ca="1">IF(B703="","",'k rozhodnutí detailní'!N703)</f>
        <v/>
      </c>
      <c r="N703" s="284" t="str">
        <f ca="1">IF($B703="","",OFFSET(Zdroj!Z$16,'k rozhodnutí'!$A702,0))</f>
        <v/>
      </c>
    </row>
    <row r="704" spans="1:14" x14ac:dyDescent="0.25">
      <c r="A704" s="130"/>
      <c r="B704" s="288"/>
      <c r="C704" s="51" t="str">
        <f ca="1">IF($B703="","",IF(Zdroj!$AQ$9="ano",CONCATENATE("Okres:","
",OFFSET(Zdroj!BP$16,'k rozhodnutí'!$A702,0),"
","Právní forma","
",OFFSET(Zdroj!H$16,'k rozhodnutí'!$A702,0),"
",IF(OFFSET(Zdroj!I$16,'k rozhodnutí'!$A702,0)="","","IČO: "),OFFSET(Zdroj!I$16,'k rozhodnutí'!$A702,0),"
","B.Ú. ",IF(OFFSET(Zdroj!J$16,'k rozhodnutí'!$A702,0)="","","Anonymizováno")),CONCATENATE("Okres:","
",OFFSET(Zdroj!BP$16,'k rozhodnutí'!$A702,0),"
","Právní forma","
",OFFSET(Zdroj!H$16,'k rozhodnutí'!$A702,0),"
",IF(OFFSET(Zdroj!I$16,'k rozhodnutí'!$A702,0)="","","IČO: "),OFFSET(Zdroj!I$16,'k rozhodnutí'!$A702,0),"
","B.Ú. ",OFFSET(Zdroj!J$16,'k rozhodnutí'!$A702,0))))</f>
        <v/>
      </c>
      <c r="D704" s="4" t="str">
        <f ca="1">IF($B703="","",OFFSET(Zdroj!O$16,'k rozhodnutí'!$A702,0))</f>
        <v/>
      </c>
      <c r="E704" s="289"/>
      <c r="F704" s="187"/>
      <c r="G704" s="291"/>
      <c r="H704" s="290"/>
      <c r="I704" s="284"/>
      <c r="J704" s="284"/>
      <c r="K704" s="284"/>
      <c r="L704" s="282"/>
      <c r="M704" s="283"/>
      <c r="N704" s="284"/>
    </row>
    <row r="705" spans="1:14" x14ac:dyDescent="0.25">
      <c r="A705" s="130">
        <f>ROW()/3-1</f>
        <v>234</v>
      </c>
      <c r="B705" s="288"/>
      <c r="C705" s="52" t="str">
        <f ca="1">IF($B703="","",IF(Zdroj!$AQ$9="ano",IF(OFFSET(Zdroj!M$16,'k rozhodnutí'!$A702,0)="","","Anonymizováno"),IF(OFFSET(Zdroj!M$16,'k rozhodnutí'!$A702,0)="","",OFFSET(Zdroj!M$16,'k rozhodnutí'!$A702,0))))</f>
        <v/>
      </c>
      <c r="D705" s="4" t="str">
        <f ca="1">IF($B703="","",CONCATENATE("Dotace bude použita na:","
",OFFSET(Zdroj!P$16,'k rozhodnutí'!$A702,0)))</f>
        <v/>
      </c>
      <c r="E705" s="289"/>
      <c r="F705" s="186" t="str">
        <f ca="1">IF($B703="","",OFFSET(Zdroj!V$16,'k rozhodnutí'!$A702,0))</f>
        <v/>
      </c>
      <c r="G705" s="88" t="str">
        <f ca="1">IF($B703="","",OFFSET(Zdroj!BM$16,'k rozhodnutí'!$A702,0))</f>
        <v/>
      </c>
      <c r="H705" s="290"/>
      <c r="I705" s="284"/>
      <c r="J705" s="284"/>
      <c r="K705" s="284"/>
      <c r="L705" s="282"/>
      <c r="M705" s="283"/>
      <c r="N705" s="284"/>
    </row>
    <row r="706" spans="1:14" x14ac:dyDescent="0.25">
      <c r="A706" s="130"/>
      <c r="B706" s="288" t="str">
        <f ca="1">IF(OFFSET(Zdroj!$B$16,A705,0)&gt;0,OFFSET(Zdroj!$B$16,A705,0)+0,"")</f>
        <v/>
      </c>
      <c r="C706" s="51" t="str">
        <f ca="1">IF($B706="","",IF(Zdroj!$AQ$9="ano",CONCATENATE(OFFSET(Zdroj!C$16,'k rozhodnutí'!$A705,0),"
","Anonymizováno","
",OFFSET(Zdroj!E$16,'k rozhodnutí'!$A705,0),"
",OFFSET(Zdroj!F$16,'k rozhodnutí'!$A705,0)),CONCATENATE(OFFSET(Zdroj!C$16,'k rozhodnutí'!$A705,0),"
",OFFSET(Zdroj!D$16,'k rozhodnutí'!$A705,0),"
",OFFSET(Zdroj!E$16,'k rozhodnutí'!$A705,0),"
",OFFSET(Zdroj!F$16,'k rozhodnutí'!$A705,0))))</f>
        <v/>
      </c>
      <c r="D706" s="23" t="str">
        <f ca="1">IF($B706="","",OFFSET(Zdroj!N$16,'k rozhodnutí'!$A705,0))</f>
        <v/>
      </c>
      <c r="E706" s="289" t="str">
        <f ca="1">IF($B706="","",OFFSET(Zdroj!T$16,'k rozhodnutí'!$A705,0))</f>
        <v/>
      </c>
      <c r="F706" s="186" t="str">
        <f ca="1">IF($B706="","",OFFSET(Zdroj!U$16,'k rozhodnutí'!$A705,0))</f>
        <v/>
      </c>
      <c r="G706" s="291" t="str">
        <f ca="1">IF($B706="","",OFFSET(Zdroj!W$16,'k rozhodnutí'!$A705,0))</f>
        <v/>
      </c>
      <c r="H706" s="290" t="str">
        <f ca="1">IF($B706="","",OFFSET(Zdroj!Y$16,'k rozhodnutí'!$A705,0))</f>
        <v/>
      </c>
      <c r="I706" s="284" t="str">
        <f ca="1">IF($B706="","",OFFSET(Zdroj!BG$16,'k rozhodnutí'!$A705,0))</f>
        <v/>
      </c>
      <c r="J706" s="284" t="str" cm="1">
        <f t="array" aca="1" ref="J706" ca="1">IF($B706="","",SUM('k rozhodnutí detailní'!J706:J708+'k rozhodnutí detailní'!K706:K708))</f>
        <v/>
      </c>
      <c r="K706" s="284" t="str">
        <f ca="1">IF($B706="","",'k rozhodnutí detailní'!L707)</f>
        <v/>
      </c>
      <c r="L706" s="282" t="str">
        <f ca="1">IF($B706="","",'k rozhodnutí detailní'!M707)</f>
        <v/>
      </c>
      <c r="M706" s="283" t="str">
        <f ca="1">IF(B706="","",'k rozhodnutí detailní'!N706)</f>
        <v/>
      </c>
      <c r="N706" s="284" t="str">
        <f ca="1">IF($B706="","",OFFSET(Zdroj!Z$16,'k rozhodnutí'!$A705,0))</f>
        <v/>
      </c>
    </row>
    <row r="707" spans="1:14" x14ac:dyDescent="0.25">
      <c r="A707" s="130"/>
      <c r="B707" s="288"/>
      <c r="C707" s="51" t="str">
        <f ca="1">IF($B706="","",IF(Zdroj!$AQ$9="ano",CONCATENATE("Okres:","
",OFFSET(Zdroj!BP$16,'k rozhodnutí'!$A705,0),"
","Právní forma","
",OFFSET(Zdroj!H$16,'k rozhodnutí'!$A705,0),"
",IF(OFFSET(Zdroj!I$16,'k rozhodnutí'!$A705,0)="","","IČO: "),OFFSET(Zdroj!I$16,'k rozhodnutí'!$A705,0),"
","B.Ú. ",IF(OFFSET(Zdroj!J$16,'k rozhodnutí'!$A705,0)="","","Anonymizováno")),CONCATENATE("Okres:","
",OFFSET(Zdroj!BP$16,'k rozhodnutí'!$A705,0),"
","Právní forma","
",OFFSET(Zdroj!H$16,'k rozhodnutí'!$A705,0),"
",IF(OFFSET(Zdroj!I$16,'k rozhodnutí'!$A705,0)="","","IČO: "),OFFSET(Zdroj!I$16,'k rozhodnutí'!$A705,0),"
","B.Ú. ",OFFSET(Zdroj!J$16,'k rozhodnutí'!$A705,0))))</f>
        <v/>
      </c>
      <c r="D707" s="4" t="str">
        <f ca="1">IF($B706="","",OFFSET(Zdroj!O$16,'k rozhodnutí'!$A705,0))</f>
        <v/>
      </c>
      <c r="E707" s="289"/>
      <c r="F707" s="187"/>
      <c r="G707" s="291"/>
      <c r="H707" s="290"/>
      <c r="I707" s="284"/>
      <c r="J707" s="284"/>
      <c r="K707" s="284"/>
      <c r="L707" s="282"/>
      <c r="M707" s="283"/>
      <c r="N707" s="284"/>
    </row>
    <row r="708" spans="1:14" x14ac:dyDescent="0.25">
      <c r="A708" s="130">
        <f>ROW()/3-1</f>
        <v>235</v>
      </c>
      <c r="B708" s="288"/>
      <c r="C708" s="52" t="str">
        <f ca="1">IF($B706="","",IF(Zdroj!$AQ$9="ano",IF(OFFSET(Zdroj!M$16,'k rozhodnutí'!$A705,0)="","","Anonymizováno"),IF(OFFSET(Zdroj!M$16,'k rozhodnutí'!$A705,0)="","",OFFSET(Zdroj!M$16,'k rozhodnutí'!$A705,0))))</f>
        <v/>
      </c>
      <c r="D708" s="4" t="str">
        <f ca="1">IF($B706="","",CONCATENATE("Dotace bude použita na:","
",OFFSET(Zdroj!P$16,'k rozhodnutí'!$A705,0)))</f>
        <v/>
      </c>
      <c r="E708" s="289"/>
      <c r="F708" s="186" t="str">
        <f ca="1">IF($B706="","",OFFSET(Zdroj!V$16,'k rozhodnutí'!$A705,0))</f>
        <v/>
      </c>
      <c r="G708" s="88" t="str">
        <f ca="1">IF($B706="","",OFFSET(Zdroj!BM$16,'k rozhodnutí'!$A705,0))</f>
        <v/>
      </c>
      <c r="H708" s="290"/>
      <c r="I708" s="284"/>
      <c r="J708" s="284"/>
      <c r="K708" s="284"/>
      <c r="L708" s="282"/>
      <c r="M708" s="283"/>
      <c r="N708" s="284"/>
    </row>
    <row r="709" spans="1:14" x14ac:dyDescent="0.25">
      <c r="A709" s="130"/>
      <c r="B709" s="288" t="str">
        <f ca="1">IF(OFFSET(Zdroj!$B$16,A708,0)&gt;0,OFFSET(Zdroj!$B$16,A708,0)+0,"")</f>
        <v/>
      </c>
      <c r="C709" s="51" t="str">
        <f ca="1">IF($B709="","",IF(Zdroj!$AQ$9="ano",CONCATENATE(OFFSET(Zdroj!C$16,'k rozhodnutí'!$A708,0),"
","Anonymizováno","
",OFFSET(Zdroj!E$16,'k rozhodnutí'!$A708,0),"
",OFFSET(Zdroj!F$16,'k rozhodnutí'!$A708,0)),CONCATENATE(OFFSET(Zdroj!C$16,'k rozhodnutí'!$A708,0),"
",OFFSET(Zdroj!D$16,'k rozhodnutí'!$A708,0),"
",OFFSET(Zdroj!E$16,'k rozhodnutí'!$A708,0),"
",OFFSET(Zdroj!F$16,'k rozhodnutí'!$A708,0))))</f>
        <v/>
      </c>
      <c r="D709" s="23" t="str">
        <f ca="1">IF($B709="","",OFFSET(Zdroj!N$16,'k rozhodnutí'!$A708,0))</f>
        <v/>
      </c>
      <c r="E709" s="289" t="str">
        <f ca="1">IF($B709="","",OFFSET(Zdroj!T$16,'k rozhodnutí'!$A708,0))</f>
        <v/>
      </c>
      <c r="F709" s="186" t="str">
        <f ca="1">IF($B709="","",OFFSET(Zdroj!U$16,'k rozhodnutí'!$A708,0))</f>
        <v/>
      </c>
      <c r="G709" s="291" t="str">
        <f ca="1">IF($B709="","",OFFSET(Zdroj!W$16,'k rozhodnutí'!$A708,0))</f>
        <v/>
      </c>
      <c r="H709" s="290" t="str">
        <f ca="1">IF($B709="","",OFFSET(Zdroj!Y$16,'k rozhodnutí'!$A708,0))</f>
        <v/>
      </c>
      <c r="I709" s="284" t="str">
        <f ca="1">IF($B709="","",OFFSET(Zdroj!BG$16,'k rozhodnutí'!$A708,0))</f>
        <v/>
      </c>
      <c r="J709" s="284" t="str" cm="1">
        <f t="array" aca="1" ref="J709" ca="1">IF($B709="","",SUM('k rozhodnutí detailní'!J709:J711+'k rozhodnutí detailní'!K709:K711))</f>
        <v/>
      </c>
      <c r="K709" s="284" t="str">
        <f ca="1">IF($B709="","",'k rozhodnutí detailní'!L710)</f>
        <v/>
      </c>
      <c r="L709" s="282" t="str">
        <f ca="1">IF($B709="","",'k rozhodnutí detailní'!M710)</f>
        <v/>
      </c>
      <c r="M709" s="283" t="str">
        <f ca="1">IF(B709="","",'k rozhodnutí detailní'!N709)</f>
        <v/>
      </c>
      <c r="N709" s="284" t="str">
        <f ca="1">IF($B709="","",OFFSET(Zdroj!Z$16,'k rozhodnutí'!$A708,0))</f>
        <v/>
      </c>
    </row>
    <row r="710" spans="1:14" x14ac:dyDescent="0.25">
      <c r="A710" s="130"/>
      <c r="B710" s="288"/>
      <c r="C710" s="51" t="str">
        <f ca="1">IF($B709="","",IF(Zdroj!$AQ$9="ano",CONCATENATE("Okres:","
",OFFSET(Zdroj!BP$16,'k rozhodnutí'!$A708,0),"
","Právní forma","
",OFFSET(Zdroj!H$16,'k rozhodnutí'!$A708,0),"
",IF(OFFSET(Zdroj!I$16,'k rozhodnutí'!$A708,0)="","","IČO: "),OFFSET(Zdroj!I$16,'k rozhodnutí'!$A708,0),"
","B.Ú. ",IF(OFFSET(Zdroj!J$16,'k rozhodnutí'!$A708,0)="","","Anonymizováno")),CONCATENATE("Okres:","
",OFFSET(Zdroj!BP$16,'k rozhodnutí'!$A708,0),"
","Právní forma","
",OFFSET(Zdroj!H$16,'k rozhodnutí'!$A708,0),"
",IF(OFFSET(Zdroj!I$16,'k rozhodnutí'!$A708,0)="","","IČO: "),OFFSET(Zdroj!I$16,'k rozhodnutí'!$A708,0),"
","B.Ú. ",OFFSET(Zdroj!J$16,'k rozhodnutí'!$A708,0))))</f>
        <v/>
      </c>
      <c r="D710" s="4" t="str">
        <f ca="1">IF($B709="","",OFFSET(Zdroj!O$16,'k rozhodnutí'!$A708,0))</f>
        <v/>
      </c>
      <c r="E710" s="289"/>
      <c r="F710" s="187"/>
      <c r="G710" s="291"/>
      <c r="H710" s="290"/>
      <c r="I710" s="284"/>
      <c r="J710" s="284"/>
      <c r="K710" s="284"/>
      <c r="L710" s="282"/>
      <c r="M710" s="283"/>
      <c r="N710" s="284"/>
    </row>
    <row r="711" spans="1:14" x14ac:dyDescent="0.25">
      <c r="A711" s="130">
        <f>ROW()/3-1</f>
        <v>236</v>
      </c>
      <c r="B711" s="288"/>
      <c r="C711" s="52" t="str">
        <f ca="1">IF($B709="","",IF(Zdroj!$AQ$9="ano",IF(OFFSET(Zdroj!M$16,'k rozhodnutí'!$A708,0)="","","Anonymizováno"),IF(OFFSET(Zdroj!M$16,'k rozhodnutí'!$A708,0)="","",OFFSET(Zdroj!M$16,'k rozhodnutí'!$A708,0))))</f>
        <v/>
      </c>
      <c r="D711" s="4" t="str">
        <f ca="1">IF($B709="","",CONCATENATE("Dotace bude použita na:","
",OFFSET(Zdroj!P$16,'k rozhodnutí'!$A708,0)))</f>
        <v/>
      </c>
      <c r="E711" s="289"/>
      <c r="F711" s="186" t="str">
        <f ca="1">IF($B709="","",OFFSET(Zdroj!V$16,'k rozhodnutí'!$A708,0))</f>
        <v/>
      </c>
      <c r="G711" s="88" t="str">
        <f ca="1">IF($B709="","",OFFSET(Zdroj!BM$16,'k rozhodnutí'!$A708,0))</f>
        <v/>
      </c>
      <c r="H711" s="290"/>
      <c r="I711" s="284"/>
      <c r="J711" s="284"/>
      <c r="K711" s="284"/>
      <c r="L711" s="282"/>
      <c r="M711" s="283"/>
      <c r="N711" s="284"/>
    </row>
    <row r="712" spans="1:14" x14ac:dyDescent="0.25">
      <c r="A712" s="130"/>
      <c r="B712" s="288" t="str">
        <f ca="1">IF(OFFSET(Zdroj!$B$16,A711,0)&gt;0,OFFSET(Zdroj!$B$16,A711,0)+0,"")</f>
        <v/>
      </c>
      <c r="C712" s="51" t="str">
        <f ca="1">IF($B712="","",IF(Zdroj!$AQ$9="ano",CONCATENATE(OFFSET(Zdroj!C$16,'k rozhodnutí'!$A711,0),"
","Anonymizováno","
",OFFSET(Zdroj!E$16,'k rozhodnutí'!$A711,0),"
",OFFSET(Zdroj!F$16,'k rozhodnutí'!$A711,0)),CONCATENATE(OFFSET(Zdroj!C$16,'k rozhodnutí'!$A711,0),"
",OFFSET(Zdroj!D$16,'k rozhodnutí'!$A711,0),"
",OFFSET(Zdroj!E$16,'k rozhodnutí'!$A711,0),"
",OFFSET(Zdroj!F$16,'k rozhodnutí'!$A711,0))))</f>
        <v/>
      </c>
      <c r="D712" s="23" t="str">
        <f ca="1">IF($B712="","",OFFSET(Zdroj!N$16,'k rozhodnutí'!$A711,0))</f>
        <v/>
      </c>
      <c r="E712" s="289" t="str">
        <f ca="1">IF($B712="","",OFFSET(Zdroj!T$16,'k rozhodnutí'!$A711,0))</f>
        <v/>
      </c>
      <c r="F712" s="186" t="str">
        <f ca="1">IF($B712="","",OFFSET(Zdroj!U$16,'k rozhodnutí'!$A711,0))</f>
        <v/>
      </c>
      <c r="G712" s="291" t="str">
        <f ca="1">IF($B712="","",OFFSET(Zdroj!W$16,'k rozhodnutí'!$A711,0))</f>
        <v/>
      </c>
      <c r="H712" s="290" t="str">
        <f ca="1">IF($B712="","",OFFSET(Zdroj!Y$16,'k rozhodnutí'!$A711,0))</f>
        <v/>
      </c>
      <c r="I712" s="284" t="str">
        <f ca="1">IF($B712="","",OFFSET(Zdroj!BG$16,'k rozhodnutí'!$A711,0))</f>
        <v/>
      </c>
      <c r="J712" s="284" t="str" cm="1">
        <f t="array" aca="1" ref="J712" ca="1">IF($B712="","",SUM('k rozhodnutí detailní'!J712:J714+'k rozhodnutí detailní'!K712:K714))</f>
        <v/>
      </c>
      <c r="K712" s="284" t="str">
        <f ca="1">IF($B712="","",'k rozhodnutí detailní'!L713)</f>
        <v/>
      </c>
      <c r="L712" s="282" t="str">
        <f ca="1">IF($B712="","",'k rozhodnutí detailní'!M713)</f>
        <v/>
      </c>
      <c r="M712" s="283" t="str">
        <f ca="1">IF(B712="","",'k rozhodnutí detailní'!N712)</f>
        <v/>
      </c>
      <c r="N712" s="284" t="str">
        <f ca="1">IF($B712="","",OFFSET(Zdroj!Z$16,'k rozhodnutí'!$A711,0))</f>
        <v/>
      </c>
    </row>
    <row r="713" spans="1:14" x14ac:dyDescent="0.25">
      <c r="A713" s="130"/>
      <c r="B713" s="288"/>
      <c r="C713" s="51" t="str">
        <f ca="1">IF($B712="","",IF(Zdroj!$AQ$9="ano",CONCATENATE("Okres:","
",OFFSET(Zdroj!BP$16,'k rozhodnutí'!$A711,0),"
","Právní forma","
",OFFSET(Zdroj!H$16,'k rozhodnutí'!$A711,0),"
",IF(OFFSET(Zdroj!I$16,'k rozhodnutí'!$A711,0)="","","IČO: "),OFFSET(Zdroj!I$16,'k rozhodnutí'!$A711,0),"
","B.Ú. ",IF(OFFSET(Zdroj!J$16,'k rozhodnutí'!$A711,0)="","","Anonymizováno")),CONCATENATE("Okres:","
",OFFSET(Zdroj!BP$16,'k rozhodnutí'!$A711,0),"
","Právní forma","
",OFFSET(Zdroj!H$16,'k rozhodnutí'!$A711,0),"
",IF(OFFSET(Zdroj!I$16,'k rozhodnutí'!$A711,0)="","","IČO: "),OFFSET(Zdroj!I$16,'k rozhodnutí'!$A711,0),"
","B.Ú. ",OFFSET(Zdroj!J$16,'k rozhodnutí'!$A711,0))))</f>
        <v/>
      </c>
      <c r="D713" s="4" t="str">
        <f ca="1">IF($B712="","",OFFSET(Zdroj!O$16,'k rozhodnutí'!$A711,0))</f>
        <v/>
      </c>
      <c r="E713" s="289"/>
      <c r="F713" s="187"/>
      <c r="G713" s="291"/>
      <c r="H713" s="290"/>
      <c r="I713" s="284"/>
      <c r="J713" s="284"/>
      <c r="K713" s="284"/>
      <c r="L713" s="282"/>
      <c r="M713" s="283"/>
      <c r="N713" s="284"/>
    </row>
    <row r="714" spans="1:14" x14ac:dyDescent="0.25">
      <c r="A714" s="130">
        <f>ROW()/3-1</f>
        <v>237</v>
      </c>
      <c r="B714" s="288"/>
      <c r="C714" s="52" t="str">
        <f ca="1">IF($B712="","",IF(Zdroj!$AQ$9="ano",IF(OFFSET(Zdroj!M$16,'k rozhodnutí'!$A711,0)="","","Anonymizováno"),IF(OFFSET(Zdroj!M$16,'k rozhodnutí'!$A711,0)="","",OFFSET(Zdroj!M$16,'k rozhodnutí'!$A711,0))))</f>
        <v/>
      </c>
      <c r="D714" s="4" t="str">
        <f ca="1">IF($B712="","",CONCATENATE("Dotace bude použita na:","
",OFFSET(Zdroj!P$16,'k rozhodnutí'!$A711,0)))</f>
        <v/>
      </c>
      <c r="E714" s="289"/>
      <c r="F714" s="186" t="str">
        <f ca="1">IF($B712="","",OFFSET(Zdroj!V$16,'k rozhodnutí'!$A711,0))</f>
        <v/>
      </c>
      <c r="G714" s="88" t="str">
        <f ca="1">IF($B712="","",OFFSET(Zdroj!BM$16,'k rozhodnutí'!$A711,0))</f>
        <v/>
      </c>
      <c r="H714" s="290"/>
      <c r="I714" s="284"/>
      <c r="J714" s="284"/>
      <c r="K714" s="284"/>
      <c r="L714" s="282"/>
      <c r="M714" s="283"/>
      <c r="N714" s="284"/>
    </row>
    <row r="715" spans="1:14" x14ac:dyDescent="0.25">
      <c r="A715" s="130"/>
      <c r="B715" s="288" t="str">
        <f ca="1">IF(OFFSET(Zdroj!$B$16,A714,0)&gt;0,OFFSET(Zdroj!$B$16,A714,0)+0,"")</f>
        <v/>
      </c>
      <c r="C715" s="51" t="str">
        <f ca="1">IF($B715="","",IF(Zdroj!$AQ$9="ano",CONCATENATE(OFFSET(Zdroj!C$16,'k rozhodnutí'!$A714,0),"
","Anonymizováno","
",OFFSET(Zdroj!E$16,'k rozhodnutí'!$A714,0),"
",OFFSET(Zdroj!F$16,'k rozhodnutí'!$A714,0)),CONCATENATE(OFFSET(Zdroj!C$16,'k rozhodnutí'!$A714,0),"
",OFFSET(Zdroj!D$16,'k rozhodnutí'!$A714,0),"
",OFFSET(Zdroj!E$16,'k rozhodnutí'!$A714,0),"
",OFFSET(Zdroj!F$16,'k rozhodnutí'!$A714,0))))</f>
        <v/>
      </c>
      <c r="D715" s="23" t="str">
        <f ca="1">IF($B715="","",OFFSET(Zdroj!N$16,'k rozhodnutí'!$A714,0))</f>
        <v/>
      </c>
      <c r="E715" s="289" t="str">
        <f ca="1">IF($B715="","",OFFSET(Zdroj!T$16,'k rozhodnutí'!$A714,0))</f>
        <v/>
      </c>
      <c r="F715" s="186" t="str">
        <f ca="1">IF($B715="","",OFFSET(Zdroj!U$16,'k rozhodnutí'!$A714,0))</f>
        <v/>
      </c>
      <c r="G715" s="291" t="str">
        <f ca="1">IF($B715="","",OFFSET(Zdroj!W$16,'k rozhodnutí'!$A714,0))</f>
        <v/>
      </c>
      <c r="H715" s="290" t="str">
        <f ca="1">IF($B715="","",OFFSET(Zdroj!Y$16,'k rozhodnutí'!$A714,0))</f>
        <v/>
      </c>
      <c r="I715" s="284" t="str">
        <f ca="1">IF($B715="","",OFFSET(Zdroj!BG$16,'k rozhodnutí'!$A714,0))</f>
        <v/>
      </c>
      <c r="J715" s="284" t="str" cm="1">
        <f t="array" aca="1" ref="J715" ca="1">IF($B715="","",SUM('k rozhodnutí detailní'!J715:J717+'k rozhodnutí detailní'!K715:K717))</f>
        <v/>
      </c>
      <c r="K715" s="284" t="str">
        <f ca="1">IF($B715="","",'k rozhodnutí detailní'!L716)</f>
        <v/>
      </c>
      <c r="L715" s="282" t="str">
        <f ca="1">IF($B715="","",'k rozhodnutí detailní'!M716)</f>
        <v/>
      </c>
      <c r="M715" s="283" t="str">
        <f ca="1">IF(B715="","",'k rozhodnutí detailní'!N715)</f>
        <v/>
      </c>
      <c r="N715" s="284" t="str">
        <f ca="1">IF($B715="","",OFFSET(Zdroj!Z$16,'k rozhodnutí'!$A714,0))</f>
        <v/>
      </c>
    </row>
    <row r="716" spans="1:14" x14ac:dyDescent="0.25">
      <c r="A716" s="130"/>
      <c r="B716" s="288"/>
      <c r="C716" s="51" t="str">
        <f ca="1">IF($B715="","",IF(Zdroj!$AQ$9="ano",CONCATENATE("Okres:","
",OFFSET(Zdroj!BP$16,'k rozhodnutí'!$A714,0),"
","Právní forma","
",OFFSET(Zdroj!H$16,'k rozhodnutí'!$A714,0),"
",IF(OFFSET(Zdroj!I$16,'k rozhodnutí'!$A714,0)="","","IČO: "),OFFSET(Zdroj!I$16,'k rozhodnutí'!$A714,0),"
","B.Ú. ",IF(OFFSET(Zdroj!J$16,'k rozhodnutí'!$A714,0)="","","Anonymizováno")),CONCATENATE("Okres:","
",OFFSET(Zdroj!BP$16,'k rozhodnutí'!$A714,0),"
","Právní forma","
",OFFSET(Zdroj!H$16,'k rozhodnutí'!$A714,0),"
",IF(OFFSET(Zdroj!I$16,'k rozhodnutí'!$A714,0)="","","IČO: "),OFFSET(Zdroj!I$16,'k rozhodnutí'!$A714,0),"
","B.Ú. ",OFFSET(Zdroj!J$16,'k rozhodnutí'!$A714,0))))</f>
        <v/>
      </c>
      <c r="D716" s="4" t="str">
        <f ca="1">IF($B715="","",OFFSET(Zdroj!O$16,'k rozhodnutí'!$A714,0))</f>
        <v/>
      </c>
      <c r="E716" s="289"/>
      <c r="F716" s="187"/>
      <c r="G716" s="291"/>
      <c r="H716" s="290"/>
      <c r="I716" s="284"/>
      <c r="J716" s="284"/>
      <c r="K716" s="284"/>
      <c r="L716" s="282"/>
      <c r="M716" s="283"/>
      <c r="N716" s="284"/>
    </row>
    <row r="717" spans="1:14" x14ac:dyDescent="0.25">
      <c r="A717" s="130">
        <f>ROW()/3-1</f>
        <v>238</v>
      </c>
      <c r="B717" s="288"/>
      <c r="C717" s="52" t="str">
        <f ca="1">IF($B715="","",IF(Zdroj!$AQ$9="ano",IF(OFFSET(Zdroj!M$16,'k rozhodnutí'!$A714,0)="","","Anonymizováno"),IF(OFFSET(Zdroj!M$16,'k rozhodnutí'!$A714,0)="","",OFFSET(Zdroj!M$16,'k rozhodnutí'!$A714,0))))</f>
        <v/>
      </c>
      <c r="D717" s="4" t="str">
        <f ca="1">IF($B715="","",CONCATENATE("Dotace bude použita na:","
",OFFSET(Zdroj!P$16,'k rozhodnutí'!$A714,0)))</f>
        <v/>
      </c>
      <c r="E717" s="289"/>
      <c r="F717" s="186" t="str">
        <f ca="1">IF($B715="","",OFFSET(Zdroj!V$16,'k rozhodnutí'!$A714,0))</f>
        <v/>
      </c>
      <c r="G717" s="88" t="str">
        <f ca="1">IF($B715="","",OFFSET(Zdroj!BM$16,'k rozhodnutí'!$A714,0))</f>
        <v/>
      </c>
      <c r="H717" s="290"/>
      <c r="I717" s="284"/>
      <c r="J717" s="284"/>
      <c r="K717" s="284"/>
      <c r="L717" s="282"/>
      <c r="M717" s="283"/>
      <c r="N717" s="284"/>
    </row>
    <row r="718" spans="1:14" x14ac:dyDescent="0.25">
      <c r="A718" s="130"/>
      <c r="B718" s="288" t="str">
        <f ca="1">IF(OFFSET(Zdroj!$B$16,A717,0)&gt;0,OFFSET(Zdroj!$B$16,A717,0)+0,"")</f>
        <v/>
      </c>
      <c r="C718" s="51" t="str">
        <f ca="1">IF($B718="","",IF(Zdroj!$AQ$9="ano",CONCATENATE(OFFSET(Zdroj!C$16,'k rozhodnutí'!$A717,0),"
","Anonymizováno","
",OFFSET(Zdroj!E$16,'k rozhodnutí'!$A717,0),"
",OFFSET(Zdroj!F$16,'k rozhodnutí'!$A717,0)),CONCATENATE(OFFSET(Zdroj!C$16,'k rozhodnutí'!$A717,0),"
",OFFSET(Zdroj!D$16,'k rozhodnutí'!$A717,0),"
",OFFSET(Zdroj!E$16,'k rozhodnutí'!$A717,0),"
",OFFSET(Zdroj!F$16,'k rozhodnutí'!$A717,0))))</f>
        <v/>
      </c>
      <c r="D718" s="23" t="str">
        <f ca="1">IF($B718="","",OFFSET(Zdroj!N$16,'k rozhodnutí'!$A717,0))</f>
        <v/>
      </c>
      <c r="E718" s="289" t="str">
        <f ca="1">IF($B718="","",OFFSET(Zdroj!T$16,'k rozhodnutí'!$A717,0))</f>
        <v/>
      </c>
      <c r="F718" s="186" t="str">
        <f ca="1">IF($B718="","",OFFSET(Zdroj!U$16,'k rozhodnutí'!$A717,0))</f>
        <v/>
      </c>
      <c r="G718" s="291" t="str">
        <f ca="1">IF($B718="","",OFFSET(Zdroj!W$16,'k rozhodnutí'!$A717,0))</f>
        <v/>
      </c>
      <c r="H718" s="290" t="str">
        <f ca="1">IF($B718="","",OFFSET(Zdroj!Y$16,'k rozhodnutí'!$A717,0))</f>
        <v/>
      </c>
      <c r="I718" s="284" t="str">
        <f ca="1">IF($B718="","",OFFSET(Zdroj!BG$16,'k rozhodnutí'!$A717,0))</f>
        <v/>
      </c>
      <c r="J718" s="284" t="str" cm="1">
        <f t="array" aca="1" ref="J718" ca="1">IF($B718="","",SUM('k rozhodnutí detailní'!J718:J720+'k rozhodnutí detailní'!K718:K720))</f>
        <v/>
      </c>
      <c r="K718" s="284" t="str">
        <f ca="1">IF($B718="","",'k rozhodnutí detailní'!L719)</f>
        <v/>
      </c>
      <c r="L718" s="282" t="str">
        <f ca="1">IF($B718="","",'k rozhodnutí detailní'!M719)</f>
        <v/>
      </c>
      <c r="M718" s="283" t="str">
        <f ca="1">IF(B718="","",'k rozhodnutí detailní'!N718)</f>
        <v/>
      </c>
      <c r="N718" s="284" t="str">
        <f ca="1">IF($B718="","",OFFSET(Zdroj!Z$16,'k rozhodnutí'!$A717,0))</f>
        <v/>
      </c>
    </row>
    <row r="719" spans="1:14" x14ac:dyDescent="0.25">
      <c r="A719" s="130"/>
      <c r="B719" s="288"/>
      <c r="C719" s="51" t="str">
        <f ca="1">IF($B718="","",IF(Zdroj!$AQ$9="ano",CONCATENATE("Okres:","
",OFFSET(Zdroj!BP$16,'k rozhodnutí'!$A717,0),"
","Právní forma","
",OFFSET(Zdroj!H$16,'k rozhodnutí'!$A717,0),"
",IF(OFFSET(Zdroj!I$16,'k rozhodnutí'!$A717,0)="","","IČO: "),OFFSET(Zdroj!I$16,'k rozhodnutí'!$A717,0),"
","B.Ú. ",IF(OFFSET(Zdroj!J$16,'k rozhodnutí'!$A717,0)="","","Anonymizováno")),CONCATENATE("Okres:","
",OFFSET(Zdroj!BP$16,'k rozhodnutí'!$A717,0),"
","Právní forma","
",OFFSET(Zdroj!H$16,'k rozhodnutí'!$A717,0),"
",IF(OFFSET(Zdroj!I$16,'k rozhodnutí'!$A717,0)="","","IČO: "),OFFSET(Zdroj!I$16,'k rozhodnutí'!$A717,0),"
","B.Ú. ",OFFSET(Zdroj!J$16,'k rozhodnutí'!$A717,0))))</f>
        <v/>
      </c>
      <c r="D719" s="4" t="str">
        <f ca="1">IF($B718="","",OFFSET(Zdroj!O$16,'k rozhodnutí'!$A717,0))</f>
        <v/>
      </c>
      <c r="E719" s="289"/>
      <c r="F719" s="187"/>
      <c r="G719" s="291"/>
      <c r="H719" s="290"/>
      <c r="I719" s="284"/>
      <c r="J719" s="284"/>
      <c r="K719" s="284"/>
      <c r="L719" s="282"/>
      <c r="M719" s="283"/>
      <c r="N719" s="284"/>
    </row>
    <row r="720" spans="1:14" x14ac:dyDescent="0.25">
      <c r="A720" s="130">
        <f>ROW()/3-1</f>
        <v>239</v>
      </c>
      <c r="B720" s="288"/>
      <c r="C720" s="52" t="str">
        <f ca="1">IF($B718="","",IF(Zdroj!$AQ$9="ano",IF(OFFSET(Zdroj!M$16,'k rozhodnutí'!$A717,0)="","","Anonymizováno"),IF(OFFSET(Zdroj!M$16,'k rozhodnutí'!$A717,0)="","",OFFSET(Zdroj!M$16,'k rozhodnutí'!$A717,0))))</f>
        <v/>
      </c>
      <c r="D720" s="4" t="str">
        <f ca="1">IF($B718="","",CONCATENATE("Dotace bude použita na:","
",OFFSET(Zdroj!P$16,'k rozhodnutí'!$A717,0)))</f>
        <v/>
      </c>
      <c r="E720" s="289"/>
      <c r="F720" s="186" t="str">
        <f ca="1">IF($B718="","",OFFSET(Zdroj!V$16,'k rozhodnutí'!$A717,0))</f>
        <v/>
      </c>
      <c r="G720" s="88" t="str">
        <f ca="1">IF($B718="","",OFFSET(Zdroj!BM$16,'k rozhodnutí'!$A717,0))</f>
        <v/>
      </c>
      <c r="H720" s="290"/>
      <c r="I720" s="284"/>
      <c r="J720" s="284"/>
      <c r="K720" s="284"/>
      <c r="L720" s="282"/>
      <c r="M720" s="283"/>
      <c r="N720" s="284"/>
    </row>
    <row r="721" spans="1:14" x14ac:dyDescent="0.25">
      <c r="A721" s="130"/>
      <c r="B721" s="288" t="str">
        <f ca="1">IF(OFFSET(Zdroj!$B$16,A720,0)&gt;0,OFFSET(Zdroj!$B$16,A720,0)+0,"")</f>
        <v/>
      </c>
      <c r="C721" s="51" t="str">
        <f ca="1">IF($B721="","",IF(Zdroj!$AQ$9="ano",CONCATENATE(OFFSET(Zdroj!C$16,'k rozhodnutí'!$A720,0),"
","Anonymizováno","
",OFFSET(Zdroj!E$16,'k rozhodnutí'!$A720,0),"
",OFFSET(Zdroj!F$16,'k rozhodnutí'!$A720,0)),CONCATENATE(OFFSET(Zdroj!C$16,'k rozhodnutí'!$A720,0),"
",OFFSET(Zdroj!D$16,'k rozhodnutí'!$A720,0),"
",OFFSET(Zdroj!E$16,'k rozhodnutí'!$A720,0),"
",OFFSET(Zdroj!F$16,'k rozhodnutí'!$A720,0))))</f>
        <v/>
      </c>
      <c r="D721" s="23" t="str">
        <f ca="1">IF($B721="","",OFFSET(Zdroj!N$16,'k rozhodnutí'!$A720,0))</f>
        <v/>
      </c>
      <c r="E721" s="289" t="str">
        <f ca="1">IF($B721="","",OFFSET(Zdroj!T$16,'k rozhodnutí'!$A720,0))</f>
        <v/>
      </c>
      <c r="F721" s="186" t="str">
        <f ca="1">IF($B721="","",OFFSET(Zdroj!U$16,'k rozhodnutí'!$A720,0))</f>
        <v/>
      </c>
      <c r="G721" s="291" t="str">
        <f ca="1">IF($B721="","",OFFSET(Zdroj!W$16,'k rozhodnutí'!$A720,0))</f>
        <v/>
      </c>
      <c r="H721" s="290" t="str">
        <f ca="1">IF($B721="","",OFFSET(Zdroj!Y$16,'k rozhodnutí'!$A720,0))</f>
        <v/>
      </c>
      <c r="I721" s="284" t="str">
        <f ca="1">IF($B721="","",OFFSET(Zdroj!BG$16,'k rozhodnutí'!$A720,0))</f>
        <v/>
      </c>
      <c r="J721" s="284" t="str" cm="1">
        <f t="array" aca="1" ref="J721" ca="1">IF($B721="","",SUM('k rozhodnutí detailní'!J721:J723+'k rozhodnutí detailní'!K721:K723))</f>
        <v/>
      </c>
      <c r="K721" s="284" t="str">
        <f ca="1">IF($B721="","",'k rozhodnutí detailní'!L722)</f>
        <v/>
      </c>
      <c r="L721" s="282" t="str">
        <f ca="1">IF($B721="","",'k rozhodnutí detailní'!M722)</f>
        <v/>
      </c>
      <c r="M721" s="283" t="str">
        <f ca="1">IF(B721="","",'k rozhodnutí detailní'!N721)</f>
        <v/>
      </c>
      <c r="N721" s="284" t="str">
        <f ca="1">IF($B721="","",OFFSET(Zdroj!Z$16,'k rozhodnutí'!$A720,0))</f>
        <v/>
      </c>
    </row>
    <row r="722" spans="1:14" x14ac:dyDescent="0.25">
      <c r="A722" s="130"/>
      <c r="B722" s="288"/>
      <c r="C722" s="51" t="str">
        <f ca="1">IF($B721="","",IF(Zdroj!$AQ$9="ano",CONCATENATE("Okres:","
",OFFSET(Zdroj!BP$16,'k rozhodnutí'!$A720,0),"
","Právní forma","
",OFFSET(Zdroj!H$16,'k rozhodnutí'!$A720,0),"
",IF(OFFSET(Zdroj!I$16,'k rozhodnutí'!$A720,0)="","","IČO: "),OFFSET(Zdroj!I$16,'k rozhodnutí'!$A720,0),"
","B.Ú. ",IF(OFFSET(Zdroj!J$16,'k rozhodnutí'!$A720,0)="","","Anonymizováno")),CONCATENATE("Okres:","
",OFFSET(Zdroj!BP$16,'k rozhodnutí'!$A720,0),"
","Právní forma","
",OFFSET(Zdroj!H$16,'k rozhodnutí'!$A720,0),"
",IF(OFFSET(Zdroj!I$16,'k rozhodnutí'!$A720,0)="","","IČO: "),OFFSET(Zdroj!I$16,'k rozhodnutí'!$A720,0),"
","B.Ú. ",OFFSET(Zdroj!J$16,'k rozhodnutí'!$A720,0))))</f>
        <v/>
      </c>
      <c r="D722" s="4" t="str">
        <f ca="1">IF($B721="","",OFFSET(Zdroj!O$16,'k rozhodnutí'!$A720,0))</f>
        <v/>
      </c>
      <c r="E722" s="289"/>
      <c r="F722" s="187"/>
      <c r="G722" s="291"/>
      <c r="H722" s="290"/>
      <c r="I722" s="284"/>
      <c r="J722" s="284"/>
      <c r="K722" s="284"/>
      <c r="L722" s="282"/>
      <c r="M722" s="283"/>
      <c r="N722" s="284"/>
    </row>
    <row r="723" spans="1:14" x14ac:dyDescent="0.25">
      <c r="A723" s="130">
        <f>ROW()/3-1</f>
        <v>240</v>
      </c>
      <c r="B723" s="288"/>
      <c r="C723" s="52" t="str">
        <f ca="1">IF($B721="","",IF(Zdroj!$AQ$9="ano",IF(OFFSET(Zdroj!M$16,'k rozhodnutí'!$A720,0)="","","Anonymizováno"),IF(OFFSET(Zdroj!M$16,'k rozhodnutí'!$A720,0)="","",OFFSET(Zdroj!M$16,'k rozhodnutí'!$A720,0))))</f>
        <v/>
      </c>
      <c r="D723" s="4" t="str">
        <f ca="1">IF($B721="","",CONCATENATE("Dotace bude použita na:","
",OFFSET(Zdroj!P$16,'k rozhodnutí'!$A720,0)))</f>
        <v/>
      </c>
      <c r="E723" s="289"/>
      <c r="F723" s="186" t="str">
        <f ca="1">IF($B721="","",OFFSET(Zdroj!V$16,'k rozhodnutí'!$A720,0))</f>
        <v/>
      </c>
      <c r="G723" s="88" t="str">
        <f ca="1">IF($B721="","",OFFSET(Zdroj!BM$16,'k rozhodnutí'!$A720,0))</f>
        <v/>
      </c>
      <c r="H723" s="290"/>
      <c r="I723" s="284"/>
      <c r="J723" s="284"/>
      <c r="K723" s="284"/>
      <c r="L723" s="282"/>
      <c r="M723" s="283"/>
      <c r="N723" s="284"/>
    </row>
    <row r="724" spans="1:14" x14ac:dyDescent="0.25">
      <c r="A724" s="130"/>
      <c r="B724" s="288" t="str">
        <f ca="1">IF(OFFSET(Zdroj!$B$16,A723,0)&gt;0,OFFSET(Zdroj!$B$16,A723,0)+0,"")</f>
        <v/>
      </c>
      <c r="C724" s="51" t="str">
        <f ca="1">IF($B724="","",IF(Zdroj!$AQ$9="ano",CONCATENATE(OFFSET(Zdroj!C$16,'k rozhodnutí'!$A723,0),"
","Anonymizováno","
",OFFSET(Zdroj!E$16,'k rozhodnutí'!$A723,0),"
",OFFSET(Zdroj!F$16,'k rozhodnutí'!$A723,0)),CONCATENATE(OFFSET(Zdroj!C$16,'k rozhodnutí'!$A723,0),"
",OFFSET(Zdroj!D$16,'k rozhodnutí'!$A723,0),"
",OFFSET(Zdroj!E$16,'k rozhodnutí'!$A723,0),"
",OFFSET(Zdroj!F$16,'k rozhodnutí'!$A723,0))))</f>
        <v/>
      </c>
      <c r="D724" s="23" t="str">
        <f ca="1">IF($B724="","",OFFSET(Zdroj!N$16,'k rozhodnutí'!$A723,0))</f>
        <v/>
      </c>
      <c r="E724" s="289" t="str">
        <f ca="1">IF($B724="","",OFFSET(Zdroj!T$16,'k rozhodnutí'!$A723,0))</f>
        <v/>
      </c>
      <c r="F724" s="186" t="str">
        <f ca="1">IF($B724="","",OFFSET(Zdroj!U$16,'k rozhodnutí'!$A723,0))</f>
        <v/>
      </c>
      <c r="G724" s="291" t="str">
        <f ca="1">IF($B724="","",OFFSET(Zdroj!W$16,'k rozhodnutí'!$A723,0))</f>
        <v/>
      </c>
      <c r="H724" s="290" t="str">
        <f ca="1">IF($B724="","",OFFSET(Zdroj!Y$16,'k rozhodnutí'!$A723,0))</f>
        <v/>
      </c>
      <c r="I724" s="284" t="str">
        <f ca="1">IF($B724="","",OFFSET(Zdroj!BG$16,'k rozhodnutí'!$A723,0))</f>
        <v/>
      </c>
      <c r="J724" s="284" t="str" cm="1">
        <f t="array" aca="1" ref="J724" ca="1">IF($B724="","",SUM('k rozhodnutí detailní'!J724:J726+'k rozhodnutí detailní'!K724:K726))</f>
        <v/>
      </c>
      <c r="K724" s="284" t="str">
        <f ca="1">IF($B724="","",'k rozhodnutí detailní'!L725)</f>
        <v/>
      </c>
      <c r="L724" s="282" t="str">
        <f ca="1">IF($B724="","",'k rozhodnutí detailní'!M725)</f>
        <v/>
      </c>
      <c r="M724" s="283" t="str">
        <f ca="1">IF(B724="","",'k rozhodnutí detailní'!N724)</f>
        <v/>
      </c>
      <c r="N724" s="284" t="str">
        <f ca="1">IF($B724="","",OFFSET(Zdroj!Z$16,'k rozhodnutí'!$A723,0))</f>
        <v/>
      </c>
    </row>
    <row r="725" spans="1:14" x14ac:dyDescent="0.25">
      <c r="A725" s="130"/>
      <c r="B725" s="288"/>
      <c r="C725" s="51" t="str">
        <f ca="1">IF($B724="","",IF(Zdroj!$AQ$9="ano",CONCATENATE("Okres:","
",OFFSET(Zdroj!BP$16,'k rozhodnutí'!$A723,0),"
","Právní forma","
",OFFSET(Zdroj!H$16,'k rozhodnutí'!$A723,0),"
",IF(OFFSET(Zdroj!I$16,'k rozhodnutí'!$A723,0)="","","IČO: "),OFFSET(Zdroj!I$16,'k rozhodnutí'!$A723,0),"
","B.Ú. ",IF(OFFSET(Zdroj!J$16,'k rozhodnutí'!$A723,0)="","","Anonymizováno")),CONCATENATE("Okres:","
",OFFSET(Zdroj!BP$16,'k rozhodnutí'!$A723,0),"
","Právní forma","
",OFFSET(Zdroj!H$16,'k rozhodnutí'!$A723,0),"
",IF(OFFSET(Zdroj!I$16,'k rozhodnutí'!$A723,0)="","","IČO: "),OFFSET(Zdroj!I$16,'k rozhodnutí'!$A723,0),"
","B.Ú. ",OFFSET(Zdroj!J$16,'k rozhodnutí'!$A723,0))))</f>
        <v/>
      </c>
      <c r="D725" s="4" t="str">
        <f ca="1">IF($B724="","",OFFSET(Zdroj!O$16,'k rozhodnutí'!$A723,0))</f>
        <v/>
      </c>
      <c r="E725" s="289"/>
      <c r="F725" s="187"/>
      <c r="G725" s="291"/>
      <c r="H725" s="290"/>
      <c r="I725" s="284"/>
      <c r="J725" s="284"/>
      <c r="K725" s="284"/>
      <c r="L725" s="282"/>
      <c r="M725" s="283"/>
      <c r="N725" s="284"/>
    </row>
    <row r="726" spans="1:14" x14ac:dyDescent="0.25">
      <c r="A726" s="130">
        <f>ROW()/3-1</f>
        <v>241</v>
      </c>
      <c r="B726" s="288"/>
      <c r="C726" s="52" t="str">
        <f ca="1">IF($B724="","",IF(Zdroj!$AQ$9="ano",IF(OFFSET(Zdroj!M$16,'k rozhodnutí'!$A723,0)="","","Anonymizováno"),IF(OFFSET(Zdroj!M$16,'k rozhodnutí'!$A723,0)="","",OFFSET(Zdroj!M$16,'k rozhodnutí'!$A723,0))))</f>
        <v/>
      </c>
      <c r="D726" s="4" t="str">
        <f ca="1">IF($B724="","",CONCATENATE("Dotace bude použita na:","
",OFFSET(Zdroj!P$16,'k rozhodnutí'!$A723,0)))</f>
        <v/>
      </c>
      <c r="E726" s="289"/>
      <c r="F726" s="186" t="str">
        <f ca="1">IF($B724="","",OFFSET(Zdroj!V$16,'k rozhodnutí'!$A723,0))</f>
        <v/>
      </c>
      <c r="G726" s="88" t="str">
        <f ca="1">IF($B724="","",OFFSET(Zdroj!BM$16,'k rozhodnutí'!$A723,0))</f>
        <v/>
      </c>
      <c r="H726" s="290"/>
      <c r="I726" s="284"/>
      <c r="J726" s="284"/>
      <c r="K726" s="284"/>
      <c r="L726" s="282"/>
      <c r="M726" s="283"/>
      <c r="N726" s="284"/>
    </row>
    <row r="727" spans="1:14" x14ac:dyDescent="0.25">
      <c r="A727" s="130"/>
      <c r="B727" s="288" t="str">
        <f ca="1">IF(OFFSET(Zdroj!$B$16,A726,0)&gt;0,OFFSET(Zdroj!$B$16,A726,0)+0,"")</f>
        <v/>
      </c>
      <c r="C727" s="51" t="str">
        <f ca="1">IF($B727="","",IF(Zdroj!$AQ$9="ano",CONCATENATE(OFFSET(Zdroj!C$16,'k rozhodnutí'!$A726,0),"
","Anonymizováno","
",OFFSET(Zdroj!E$16,'k rozhodnutí'!$A726,0),"
",OFFSET(Zdroj!F$16,'k rozhodnutí'!$A726,0)),CONCATENATE(OFFSET(Zdroj!C$16,'k rozhodnutí'!$A726,0),"
",OFFSET(Zdroj!D$16,'k rozhodnutí'!$A726,0),"
",OFFSET(Zdroj!E$16,'k rozhodnutí'!$A726,0),"
",OFFSET(Zdroj!F$16,'k rozhodnutí'!$A726,0))))</f>
        <v/>
      </c>
      <c r="D727" s="23" t="str">
        <f ca="1">IF($B727="","",OFFSET(Zdroj!N$16,'k rozhodnutí'!$A726,0))</f>
        <v/>
      </c>
      <c r="E727" s="289" t="str">
        <f ca="1">IF($B727="","",OFFSET(Zdroj!T$16,'k rozhodnutí'!$A726,0))</f>
        <v/>
      </c>
      <c r="F727" s="186" t="str">
        <f ca="1">IF($B727="","",OFFSET(Zdroj!U$16,'k rozhodnutí'!$A726,0))</f>
        <v/>
      </c>
      <c r="G727" s="291" t="str">
        <f ca="1">IF($B727="","",OFFSET(Zdroj!W$16,'k rozhodnutí'!$A726,0))</f>
        <v/>
      </c>
      <c r="H727" s="290" t="str">
        <f ca="1">IF($B727="","",OFFSET(Zdroj!Y$16,'k rozhodnutí'!$A726,0))</f>
        <v/>
      </c>
      <c r="I727" s="284" t="str">
        <f ca="1">IF($B727="","",OFFSET(Zdroj!BG$16,'k rozhodnutí'!$A726,0))</f>
        <v/>
      </c>
      <c r="J727" s="284" t="str" cm="1">
        <f t="array" aca="1" ref="J727" ca="1">IF($B727="","",SUM('k rozhodnutí detailní'!J727:J729+'k rozhodnutí detailní'!K727:K729))</f>
        <v/>
      </c>
      <c r="K727" s="284" t="str">
        <f ca="1">IF($B727="","",'k rozhodnutí detailní'!L728)</f>
        <v/>
      </c>
      <c r="L727" s="282" t="str">
        <f ca="1">IF($B727="","",'k rozhodnutí detailní'!M728)</f>
        <v/>
      </c>
      <c r="M727" s="283" t="str">
        <f ca="1">IF(B727="","",'k rozhodnutí detailní'!N727)</f>
        <v/>
      </c>
      <c r="N727" s="284" t="str">
        <f ca="1">IF($B727="","",OFFSET(Zdroj!Z$16,'k rozhodnutí'!$A726,0))</f>
        <v/>
      </c>
    </row>
    <row r="728" spans="1:14" x14ac:dyDescent="0.25">
      <c r="A728" s="130"/>
      <c r="B728" s="288"/>
      <c r="C728" s="51" t="str">
        <f ca="1">IF($B727="","",IF(Zdroj!$AQ$9="ano",CONCATENATE("Okres:","
",OFFSET(Zdroj!BP$16,'k rozhodnutí'!$A726,0),"
","Právní forma","
",OFFSET(Zdroj!H$16,'k rozhodnutí'!$A726,0),"
",IF(OFFSET(Zdroj!I$16,'k rozhodnutí'!$A726,0)="","","IČO: "),OFFSET(Zdroj!I$16,'k rozhodnutí'!$A726,0),"
","B.Ú. ",IF(OFFSET(Zdroj!J$16,'k rozhodnutí'!$A726,0)="","","Anonymizováno")),CONCATENATE("Okres:","
",OFFSET(Zdroj!BP$16,'k rozhodnutí'!$A726,0),"
","Právní forma","
",OFFSET(Zdroj!H$16,'k rozhodnutí'!$A726,0),"
",IF(OFFSET(Zdroj!I$16,'k rozhodnutí'!$A726,0)="","","IČO: "),OFFSET(Zdroj!I$16,'k rozhodnutí'!$A726,0),"
","B.Ú. ",OFFSET(Zdroj!J$16,'k rozhodnutí'!$A726,0))))</f>
        <v/>
      </c>
      <c r="D728" s="4" t="str">
        <f ca="1">IF($B727="","",OFFSET(Zdroj!O$16,'k rozhodnutí'!$A726,0))</f>
        <v/>
      </c>
      <c r="E728" s="289"/>
      <c r="F728" s="187"/>
      <c r="G728" s="291"/>
      <c r="H728" s="290"/>
      <c r="I728" s="284"/>
      <c r="J728" s="284"/>
      <c r="K728" s="284"/>
      <c r="L728" s="282"/>
      <c r="M728" s="283"/>
      <c r="N728" s="284"/>
    </row>
    <row r="729" spans="1:14" x14ac:dyDescent="0.25">
      <c r="A729" s="130">
        <f>ROW()/3-1</f>
        <v>242</v>
      </c>
      <c r="B729" s="288"/>
      <c r="C729" s="52" t="str">
        <f ca="1">IF($B727="","",IF(Zdroj!$AQ$9="ano",IF(OFFSET(Zdroj!M$16,'k rozhodnutí'!$A726,0)="","","Anonymizováno"),IF(OFFSET(Zdroj!M$16,'k rozhodnutí'!$A726,0)="","",OFFSET(Zdroj!M$16,'k rozhodnutí'!$A726,0))))</f>
        <v/>
      </c>
      <c r="D729" s="4" t="str">
        <f ca="1">IF($B727="","",CONCATENATE("Dotace bude použita na:","
",OFFSET(Zdroj!P$16,'k rozhodnutí'!$A726,0)))</f>
        <v/>
      </c>
      <c r="E729" s="289"/>
      <c r="F729" s="186" t="str">
        <f ca="1">IF($B727="","",OFFSET(Zdroj!V$16,'k rozhodnutí'!$A726,0))</f>
        <v/>
      </c>
      <c r="G729" s="88" t="str">
        <f ca="1">IF($B727="","",OFFSET(Zdroj!BM$16,'k rozhodnutí'!$A726,0))</f>
        <v/>
      </c>
      <c r="H729" s="290"/>
      <c r="I729" s="284"/>
      <c r="J729" s="284"/>
      <c r="K729" s="284"/>
      <c r="L729" s="282"/>
      <c r="M729" s="283"/>
      <c r="N729" s="284"/>
    </row>
    <row r="730" spans="1:14" x14ac:dyDescent="0.25">
      <c r="A730" s="130"/>
      <c r="B730" s="288" t="str">
        <f ca="1">IF(OFFSET(Zdroj!$B$16,A729,0)&gt;0,OFFSET(Zdroj!$B$16,A729,0)+0,"")</f>
        <v/>
      </c>
      <c r="C730" s="51" t="str">
        <f ca="1">IF($B730="","",IF(Zdroj!$AQ$9="ano",CONCATENATE(OFFSET(Zdroj!C$16,'k rozhodnutí'!$A729,0),"
","Anonymizováno","
",OFFSET(Zdroj!E$16,'k rozhodnutí'!$A729,0),"
",OFFSET(Zdroj!F$16,'k rozhodnutí'!$A729,0)),CONCATENATE(OFFSET(Zdroj!C$16,'k rozhodnutí'!$A729,0),"
",OFFSET(Zdroj!D$16,'k rozhodnutí'!$A729,0),"
",OFFSET(Zdroj!E$16,'k rozhodnutí'!$A729,0),"
",OFFSET(Zdroj!F$16,'k rozhodnutí'!$A729,0))))</f>
        <v/>
      </c>
      <c r="D730" s="23" t="str">
        <f ca="1">IF($B730="","",OFFSET(Zdroj!N$16,'k rozhodnutí'!$A729,0))</f>
        <v/>
      </c>
      <c r="E730" s="289" t="str">
        <f ca="1">IF($B730="","",OFFSET(Zdroj!T$16,'k rozhodnutí'!$A729,0))</f>
        <v/>
      </c>
      <c r="F730" s="186" t="str">
        <f ca="1">IF($B730="","",OFFSET(Zdroj!U$16,'k rozhodnutí'!$A729,0))</f>
        <v/>
      </c>
      <c r="G730" s="291" t="str">
        <f ca="1">IF($B730="","",OFFSET(Zdroj!W$16,'k rozhodnutí'!$A729,0))</f>
        <v/>
      </c>
      <c r="H730" s="290" t="str">
        <f ca="1">IF($B730="","",OFFSET(Zdroj!Y$16,'k rozhodnutí'!$A729,0))</f>
        <v/>
      </c>
      <c r="I730" s="284" t="str">
        <f ca="1">IF($B730="","",OFFSET(Zdroj!BG$16,'k rozhodnutí'!$A729,0))</f>
        <v/>
      </c>
      <c r="J730" s="284" t="str" cm="1">
        <f t="array" aca="1" ref="J730" ca="1">IF($B730="","",SUM('k rozhodnutí detailní'!J730:J732+'k rozhodnutí detailní'!K730:K732))</f>
        <v/>
      </c>
      <c r="K730" s="284" t="str">
        <f ca="1">IF($B730="","",'k rozhodnutí detailní'!L731)</f>
        <v/>
      </c>
      <c r="L730" s="282" t="str">
        <f ca="1">IF($B730="","",'k rozhodnutí detailní'!M731)</f>
        <v/>
      </c>
      <c r="M730" s="283" t="str">
        <f ca="1">IF(B730="","",'k rozhodnutí detailní'!N730)</f>
        <v/>
      </c>
      <c r="N730" s="284" t="str">
        <f ca="1">IF($B730="","",OFFSET(Zdroj!Z$16,'k rozhodnutí'!$A729,0))</f>
        <v/>
      </c>
    </row>
    <row r="731" spans="1:14" x14ac:dyDescent="0.25">
      <c r="A731" s="130"/>
      <c r="B731" s="288"/>
      <c r="C731" s="51" t="str">
        <f ca="1">IF($B730="","",IF(Zdroj!$AQ$9="ano",CONCATENATE("Okres:","
",OFFSET(Zdroj!BP$16,'k rozhodnutí'!$A729,0),"
","Právní forma","
",OFFSET(Zdroj!H$16,'k rozhodnutí'!$A729,0),"
",IF(OFFSET(Zdroj!I$16,'k rozhodnutí'!$A729,0)="","","IČO: "),OFFSET(Zdroj!I$16,'k rozhodnutí'!$A729,0),"
","B.Ú. ",IF(OFFSET(Zdroj!J$16,'k rozhodnutí'!$A729,0)="","","Anonymizováno")),CONCATENATE("Okres:","
",OFFSET(Zdroj!BP$16,'k rozhodnutí'!$A729,0),"
","Právní forma","
",OFFSET(Zdroj!H$16,'k rozhodnutí'!$A729,0),"
",IF(OFFSET(Zdroj!I$16,'k rozhodnutí'!$A729,0)="","","IČO: "),OFFSET(Zdroj!I$16,'k rozhodnutí'!$A729,0),"
","B.Ú. ",OFFSET(Zdroj!J$16,'k rozhodnutí'!$A729,0))))</f>
        <v/>
      </c>
      <c r="D731" s="4" t="str">
        <f ca="1">IF($B730="","",OFFSET(Zdroj!O$16,'k rozhodnutí'!$A729,0))</f>
        <v/>
      </c>
      <c r="E731" s="289"/>
      <c r="F731" s="187"/>
      <c r="G731" s="291"/>
      <c r="H731" s="290"/>
      <c r="I731" s="284"/>
      <c r="J731" s="284"/>
      <c r="K731" s="284"/>
      <c r="L731" s="282"/>
      <c r="M731" s="283"/>
      <c r="N731" s="284"/>
    </row>
    <row r="732" spans="1:14" x14ac:dyDescent="0.25">
      <c r="A732" s="130">
        <f>ROW()/3-1</f>
        <v>243</v>
      </c>
      <c r="B732" s="288"/>
      <c r="C732" s="52" t="str">
        <f ca="1">IF($B730="","",IF(Zdroj!$AQ$9="ano",IF(OFFSET(Zdroj!M$16,'k rozhodnutí'!$A729,0)="","","Anonymizováno"),IF(OFFSET(Zdroj!M$16,'k rozhodnutí'!$A729,0)="","",OFFSET(Zdroj!M$16,'k rozhodnutí'!$A729,0))))</f>
        <v/>
      </c>
      <c r="D732" s="4" t="str">
        <f ca="1">IF($B730="","",CONCATENATE("Dotace bude použita na:","
",OFFSET(Zdroj!P$16,'k rozhodnutí'!$A729,0)))</f>
        <v/>
      </c>
      <c r="E732" s="289"/>
      <c r="F732" s="186" t="str">
        <f ca="1">IF($B730="","",OFFSET(Zdroj!V$16,'k rozhodnutí'!$A729,0))</f>
        <v/>
      </c>
      <c r="G732" s="88" t="str">
        <f ca="1">IF($B730="","",OFFSET(Zdroj!BM$16,'k rozhodnutí'!$A729,0))</f>
        <v/>
      </c>
      <c r="H732" s="290"/>
      <c r="I732" s="284"/>
      <c r="J732" s="284"/>
      <c r="K732" s="284"/>
      <c r="L732" s="282"/>
      <c r="M732" s="283"/>
      <c r="N732" s="284"/>
    </row>
    <row r="733" spans="1:14" x14ac:dyDescent="0.25">
      <c r="A733" s="130"/>
      <c r="B733" s="288" t="str">
        <f ca="1">IF(OFFSET(Zdroj!$B$16,A732,0)&gt;0,OFFSET(Zdroj!$B$16,A732,0)+0,"")</f>
        <v/>
      </c>
      <c r="C733" s="51" t="str">
        <f ca="1">IF($B733="","",IF(Zdroj!$AQ$9="ano",CONCATENATE(OFFSET(Zdroj!C$16,'k rozhodnutí'!$A732,0),"
","Anonymizováno","
",OFFSET(Zdroj!E$16,'k rozhodnutí'!$A732,0),"
",OFFSET(Zdroj!F$16,'k rozhodnutí'!$A732,0)),CONCATENATE(OFFSET(Zdroj!C$16,'k rozhodnutí'!$A732,0),"
",OFFSET(Zdroj!D$16,'k rozhodnutí'!$A732,0),"
",OFFSET(Zdroj!E$16,'k rozhodnutí'!$A732,0),"
",OFFSET(Zdroj!F$16,'k rozhodnutí'!$A732,0))))</f>
        <v/>
      </c>
      <c r="D733" s="23" t="str">
        <f ca="1">IF($B733="","",OFFSET(Zdroj!N$16,'k rozhodnutí'!$A732,0))</f>
        <v/>
      </c>
      <c r="E733" s="289" t="str">
        <f ca="1">IF($B733="","",OFFSET(Zdroj!T$16,'k rozhodnutí'!$A732,0))</f>
        <v/>
      </c>
      <c r="F733" s="186" t="str">
        <f ca="1">IF($B733="","",OFFSET(Zdroj!U$16,'k rozhodnutí'!$A732,0))</f>
        <v/>
      </c>
      <c r="G733" s="291" t="str">
        <f ca="1">IF($B733="","",OFFSET(Zdroj!W$16,'k rozhodnutí'!$A732,0))</f>
        <v/>
      </c>
      <c r="H733" s="290" t="str">
        <f ca="1">IF($B733="","",OFFSET(Zdroj!Y$16,'k rozhodnutí'!$A732,0))</f>
        <v/>
      </c>
      <c r="I733" s="284" t="str">
        <f ca="1">IF($B733="","",OFFSET(Zdroj!BG$16,'k rozhodnutí'!$A732,0))</f>
        <v/>
      </c>
      <c r="J733" s="284" t="str" cm="1">
        <f t="array" aca="1" ref="J733" ca="1">IF($B733="","",SUM('k rozhodnutí detailní'!J733:J735+'k rozhodnutí detailní'!K733:K735))</f>
        <v/>
      </c>
      <c r="K733" s="284" t="str">
        <f ca="1">IF($B733="","",'k rozhodnutí detailní'!L734)</f>
        <v/>
      </c>
      <c r="L733" s="282" t="str">
        <f ca="1">IF($B733="","",'k rozhodnutí detailní'!M734)</f>
        <v/>
      </c>
      <c r="M733" s="283" t="str">
        <f ca="1">IF(B733="","",'k rozhodnutí detailní'!N733)</f>
        <v/>
      </c>
      <c r="N733" s="284" t="str">
        <f ca="1">IF($B733="","",OFFSET(Zdroj!Z$16,'k rozhodnutí'!$A732,0))</f>
        <v/>
      </c>
    </row>
    <row r="734" spans="1:14" x14ac:dyDescent="0.25">
      <c r="A734" s="130"/>
      <c r="B734" s="288"/>
      <c r="C734" s="51" t="str">
        <f ca="1">IF($B733="","",IF(Zdroj!$AQ$9="ano",CONCATENATE("Okres:","
",OFFSET(Zdroj!BP$16,'k rozhodnutí'!$A732,0),"
","Právní forma","
",OFFSET(Zdroj!H$16,'k rozhodnutí'!$A732,0),"
",IF(OFFSET(Zdroj!I$16,'k rozhodnutí'!$A732,0)="","","IČO: "),OFFSET(Zdroj!I$16,'k rozhodnutí'!$A732,0),"
","B.Ú. ",IF(OFFSET(Zdroj!J$16,'k rozhodnutí'!$A732,0)="","","Anonymizováno")),CONCATENATE("Okres:","
",OFFSET(Zdroj!BP$16,'k rozhodnutí'!$A732,0),"
","Právní forma","
",OFFSET(Zdroj!H$16,'k rozhodnutí'!$A732,0),"
",IF(OFFSET(Zdroj!I$16,'k rozhodnutí'!$A732,0)="","","IČO: "),OFFSET(Zdroj!I$16,'k rozhodnutí'!$A732,0),"
","B.Ú. ",OFFSET(Zdroj!J$16,'k rozhodnutí'!$A732,0))))</f>
        <v/>
      </c>
      <c r="D734" s="4" t="str">
        <f ca="1">IF($B733="","",OFFSET(Zdroj!O$16,'k rozhodnutí'!$A732,0))</f>
        <v/>
      </c>
      <c r="E734" s="289"/>
      <c r="F734" s="187"/>
      <c r="G734" s="291"/>
      <c r="H734" s="290"/>
      <c r="I734" s="284"/>
      <c r="J734" s="284"/>
      <c r="K734" s="284"/>
      <c r="L734" s="282"/>
      <c r="M734" s="283"/>
      <c r="N734" s="284"/>
    </row>
    <row r="735" spans="1:14" x14ac:dyDescent="0.25">
      <c r="A735" s="130">
        <f>ROW()/3-1</f>
        <v>244</v>
      </c>
      <c r="B735" s="288"/>
      <c r="C735" s="52" t="str">
        <f ca="1">IF($B733="","",IF(Zdroj!$AQ$9="ano",IF(OFFSET(Zdroj!M$16,'k rozhodnutí'!$A732,0)="","","Anonymizováno"),IF(OFFSET(Zdroj!M$16,'k rozhodnutí'!$A732,0)="","",OFFSET(Zdroj!M$16,'k rozhodnutí'!$A732,0))))</f>
        <v/>
      </c>
      <c r="D735" s="4" t="str">
        <f ca="1">IF($B733="","",CONCATENATE("Dotace bude použita na:","
",OFFSET(Zdroj!P$16,'k rozhodnutí'!$A732,0)))</f>
        <v/>
      </c>
      <c r="E735" s="289"/>
      <c r="F735" s="186" t="str">
        <f ca="1">IF($B733="","",OFFSET(Zdroj!V$16,'k rozhodnutí'!$A732,0))</f>
        <v/>
      </c>
      <c r="G735" s="88" t="str">
        <f ca="1">IF($B733="","",OFFSET(Zdroj!BM$16,'k rozhodnutí'!$A732,0))</f>
        <v/>
      </c>
      <c r="H735" s="290"/>
      <c r="I735" s="284"/>
      <c r="J735" s="284"/>
      <c r="K735" s="284"/>
      <c r="L735" s="282"/>
      <c r="M735" s="283"/>
      <c r="N735" s="284"/>
    </row>
    <row r="736" spans="1:14" x14ac:dyDescent="0.25">
      <c r="A736" s="130"/>
      <c r="B736" s="288" t="str">
        <f ca="1">IF(OFFSET(Zdroj!$B$16,A735,0)&gt;0,OFFSET(Zdroj!$B$16,A735,0)+0,"")</f>
        <v/>
      </c>
      <c r="C736" s="51" t="str">
        <f ca="1">IF($B736="","",IF(Zdroj!$AQ$9="ano",CONCATENATE(OFFSET(Zdroj!C$16,'k rozhodnutí'!$A735,0),"
","Anonymizováno","
",OFFSET(Zdroj!E$16,'k rozhodnutí'!$A735,0),"
",OFFSET(Zdroj!F$16,'k rozhodnutí'!$A735,0)),CONCATENATE(OFFSET(Zdroj!C$16,'k rozhodnutí'!$A735,0),"
",OFFSET(Zdroj!D$16,'k rozhodnutí'!$A735,0),"
",OFFSET(Zdroj!E$16,'k rozhodnutí'!$A735,0),"
",OFFSET(Zdroj!F$16,'k rozhodnutí'!$A735,0))))</f>
        <v/>
      </c>
      <c r="D736" s="23" t="str">
        <f ca="1">IF($B736="","",OFFSET(Zdroj!N$16,'k rozhodnutí'!$A735,0))</f>
        <v/>
      </c>
      <c r="E736" s="289" t="str">
        <f ca="1">IF($B736="","",OFFSET(Zdroj!T$16,'k rozhodnutí'!$A735,0))</f>
        <v/>
      </c>
      <c r="F736" s="186" t="str">
        <f ca="1">IF($B736="","",OFFSET(Zdroj!U$16,'k rozhodnutí'!$A735,0))</f>
        <v/>
      </c>
      <c r="G736" s="291" t="str">
        <f ca="1">IF($B736="","",OFFSET(Zdroj!W$16,'k rozhodnutí'!$A735,0))</f>
        <v/>
      </c>
      <c r="H736" s="290" t="str">
        <f ca="1">IF($B736="","",OFFSET(Zdroj!Y$16,'k rozhodnutí'!$A735,0))</f>
        <v/>
      </c>
      <c r="I736" s="284" t="str">
        <f ca="1">IF($B736="","",OFFSET(Zdroj!BG$16,'k rozhodnutí'!$A735,0))</f>
        <v/>
      </c>
      <c r="J736" s="284" t="str" cm="1">
        <f t="array" aca="1" ref="J736" ca="1">IF($B736="","",SUM('k rozhodnutí detailní'!J736:J738+'k rozhodnutí detailní'!K736:K738))</f>
        <v/>
      </c>
      <c r="K736" s="284" t="str">
        <f ca="1">IF($B736="","",'k rozhodnutí detailní'!L737)</f>
        <v/>
      </c>
      <c r="L736" s="282" t="str">
        <f ca="1">IF($B736="","",'k rozhodnutí detailní'!M737)</f>
        <v/>
      </c>
      <c r="M736" s="283" t="str">
        <f ca="1">IF(B736="","",'k rozhodnutí detailní'!N736)</f>
        <v/>
      </c>
      <c r="N736" s="284" t="str">
        <f ca="1">IF($B736="","",OFFSET(Zdroj!Z$16,'k rozhodnutí'!$A735,0))</f>
        <v/>
      </c>
    </row>
    <row r="737" spans="1:14" x14ac:dyDescent="0.25">
      <c r="A737" s="130"/>
      <c r="B737" s="288"/>
      <c r="C737" s="51" t="str">
        <f ca="1">IF($B736="","",IF(Zdroj!$AQ$9="ano",CONCATENATE("Okres:","
",OFFSET(Zdroj!BP$16,'k rozhodnutí'!$A735,0),"
","Právní forma","
",OFFSET(Zdroj!H$16,'k rozhodnutí'!$A735,0),"
",IF(OFFSET(Zdroj!I$16,'k rozhodnutí'!$A735,0)="","","IČO: "),OFFSET(Zdroj!I$16,'k rozhodnutí'!$A735,0),"
","B.Ú. ",IF(OFFSET(Zdroj!J$16,'k rozhodnutí'!$A735,0)="","","Anonymizováno")),CONCATENATE("Okres:","
",OFFSET(Zdroj!BP$16,'k rozhodnutí'!$A735,0),"
","Právní forma","
",OFFSET(Zdroj!H$16,'k rozhodnutí'!$A735,0),"
",IF(OFFSET(Zdroj!I$16,'k rozhodnutí'!$A735,0)="","","IČO: "),OFFSET(Zdroj!I$16,'k rozhodnutí'!$A735,0),"
","B.Ú. ",OFFSET(Zdroj!J$16,'k rozhodnutí'!$A735,0))))</f>
        <v/>
      </c>
      <c r="D737" s="4" t="str">
        <f ca="1">IF($B736="","",OFFSET(Zdroj!O$16,'k rozhodnutí'!$A735,0))</f>
        <v/>
      </c>
      <c r="E737" s="289"/>
      <c r="F737" s="187"/>
      <c r="G737" s="291"/>
      <c r="H737" s="290"/>
      <c r="I737" s="284"/>
      <c r="J737" s="284"/>
      <c r="K737" s="284"/>
      <c r="L737" s="282"/>
      <c r="M737" s="283"/>
      <c r="N737" s="284"/>
    </row>
    <row r="738" spans="1:14" x14ac:dyDescent="0.25">
      <c r="A738" s="130">
        <f>ROW()/3-1</f>
        <v>245</v>
      </c>
      <c r="B738" s="288"/>
      <c r="C738" s="52" t="str">
        <f ca="1">IF($B736="","",IF(Zdroj!$AQ$9="ano",IF(OFFSET(Zdroj!M$16,'k rozhodnutí'!$A735,0)="","","Anonymizováno"),IF(OFFSET(Zdroj!M$16,'k rozhodnutí'!$A735,0)="","",OFFSET(Zdroj!M$16,'k rozhodnutí'!$A735,0))))</f>
        <v/>
      </c>
      <c r="D738" s="4" t="str">
        <f ca="1">IF($B736="","",CONCATENATE("Dotace bude použita na:","
",OFFSET(Zdroj!P$16,'k rozhodnutí'!$A735,0)))</f>
        <v/>
      </c>
      <c r="E738" s="289"/>
      <c r="F738" s="186" t="str">
        <f ca="1">IF($B736="","",OFFSET(Zdroj!V$16,'k rozhodnutí'!$A735,0))</f>
        <v/>
      </c>
      <c r="G738" s="88" t="str">
        <f ca="1">IF($B736="","",OFFSET(Zdroj!BM$16,'k rozhodnutí'!$A735,0))</f>
        <v/>
      </c>
      <c r="H738" s="290"/>
      <c r="I738" s="284"/>
      <c r="J738" s="284"/>
      <c r="K738" s="284"/>
      <c r="L738" s="282"/>
      <c r="M738" s="283"/>
      <c r="N738" s="284"/>
    </row>
    <row r="739" spans="1:14" x14ac:dyDescent="0.25">
      <c r="A739" s="130"/>
      <c r="B739" s="288" t="str">
        <f ca="1">IF(OFFSET(Zdroj!$B$16,A738,0)&gt;0,OFFSET(Zdroj!$B$16,A738,0)+0,"")</f>
        <v/>
      </c>
      <c r="C739" s="51" t="str">
        <f ca="1">IF($B739="","",IF(Zdroj!$AQ$9="ano",CONCATENATE(OFFSET(Zdroj!C$16,'k rozhodnutí'!$A738,0),"
","Anonymizováno","
",OFFSET(Zdroj!E$16,'k rozhodnutí'!$A738,0),"
",OFFSET(Zdroj!F$16,'k rozhodnutí'!$A738,0)),CONCATENATE(OFFSET(Zdroj!C$16,'k rozhodnutí'!$A738,0),"
",OFFSET(Zdroj!D$16,'k rozhodnutí'!$A738,0),"
",OFFSET(Zdroj!E$16,'k rozhodnutí'!$A738,0),"
",OFFSET(Zdroj!F$16,'k rozhodnutí'!$A738,0))))</f>
        <v/>
      </c>
      <c r="D739" s="23" t="str">
        <f ca="1">IF($B739="","",OFFSET(Zdroj!N$16,'k rozhodnutí'!$A738,0))</f>
        <v/>
      </c>
      <c r="E739" s="289" t="str">
        <f ca="1">IF($B739="","",OFFSET(Zdroj!T$16,'k rozhodnutí'!$A738,0))</f>
        <v/>
      </c>
      <c r="F739" s="186" t="str">
        <f ca="1">IF($B739="","",OFFSET(Zdroj!U$16,'k rozhodnutí'!$A738,0))</f>
        <v/>
      </c>
      <c r="G739" s="291" t="str">
        <f ca="1">IF($B739="","",OFFSET(Zdroj!W$16,'k rozhodnutí'!$A738,0))</f>
        <v/>
      </c>
      <c r="H739" s="290" t="str">
        <f ca="1">IF($B739="","",OFFSET(Zdroj!Y$16,'k rozhodnutí'!$A738,0))</f>
        <v/>
      </c>
      <c r="I739" s="284" t="str">
        <f ca="1">IF($B739="","",OFFSET(Zdroj!BG$16,'k rozhodnutí'!$A738,0))</f>
        <v/>
      </c>
      <c r="J739" s="284" t="str" cm="1">
        <f t="array" aca="1" ref="J739" ca="1">IF($B739="","",SUM('k rozhodnutí detailní'!J739:J741+'k rozhodnutí detailní'!K739:K741))</f>
        <v/>
      </c>
      <c r="K739" s="284" t="str">
        <f ca="1">IF($B739="","",'k rozhodnutí detailní'!L740)</f>
        <v/>
      </c>
      <c r="L739" s="282" t="str">
        <f ca="1">IF($B739="","",'k rozhodnutí detailní'!M740)</f>
        <v/>
      </c>
      <c r="M739" s="283" t="str">
        <f ca="1">IF(B739="","",'k rozhodnutí detailní'!N739)</f>
        <v/>
      </c>
      <c r="N739" s="284" t="str">
        <f ca="1">IF($B739="","",OFFSET(Zdroj!Z$16,'k rozhodnutí'!$A738,0))</f>
        <v/>
      </c>
    </row>
    <row r="740" spans="1:14" x14ac:dyDescent="0.25">
      <c r="A740" s="130"/>
      <c r="B740" s="288"/>
      <c r="C740" s="51" t="str">
        <f ca="1">IF($B739="","",IF(Zdroj!$AQ$9="ano",CONCATENATE("Okres:","
",OFFSET(Zdroj!BP$16,'k rozhodnutí'!$A738,0),"
","Právní forma","
",OFFSET(Zdroj!H$16,'k rozhodnutí'!$A738,0),"
",IF(OFFSET(Zdroj!I$16,'k rozhodnutí'!$A738,0)="","","IČO: "),OFFSET(Zdroj!I$16,'k rozhodnutí'!$A738,0),"
","B.Ú. ",IF(OFFSET(Zdroj!J$16,'k rozhodnutí'!$A738,0)="","","Anonymizováno")),CONCATENATE("Okres:","
",OFFSET(Zdroj!BP$16,'k rozhodnutí'!$A738,0),"
","Právní forma","
",OFFSET(Zdroj!H$16,'k rozhodnutí'!$A738,0),"
",IF(OFFSET(Zdroj!I$16,'k rozhodnutí'!$A738,0)="","","IČO: "),OFFSET(Zdroj!I$16,'k rozhodnutí'!$A738,0),"
","B.Ú. ",OFFSET(Zdroj!J$16,'k rozhodnutí'!$A738,0))))</f>
        <v/>
      </c>
      <c r="D740" s="4" t="str">
        <f ca="1">IF($B739="","",OFFSET(Zdroj!O$16,'k rozhodnutí'!$A738,0))</f>
        <v/>
      </c>
      <c r="E740" s="289"/>
      <c r="F740" s="187"/>
      <c r="G740" s="291"/>
      <c r="H740" s="290"/>
      <c r="I740" s="284"/>
      <c r="J740" s="284"/>
      <c r="K740" s="284"/>
      <c r="L740" s="282"/>
      <c r="M740" s="283"/>
      <c r="N740" s="284"/>
    </row>
    <row r="741" spans="1:14" x14ac:dyDescent="0.25">
      <c r="A741" s="130">
        <f>ROW()/3-1</f>
        <v>246</v>
      </c>
      <c r="B741" s="288"/>
      <c r="C741" s="52" t="str">
        <f ca="1">IF($B739="","",IF(Zdroj!$AQ$9="ano",IF(OFFSET(Zdroj!M$16,'k rozhodnutí'!$A738,0)="","","Anonymizováno"),IF(OFFSET(Zdroj!M$16,'k rozhodnutí'!$A738,0)="","",OFFSET(Zdroj!M$16,'k rozhodnutí'!$A738,0))))</f>
        <v/>
      </c>
      <c r="D741" s="4" t="str">
        <f ca="1">IF($B739="","",CONCATENATE("Dotace bude použita na:","
",OFFSET(Zdroj!P$16,'k rozhodnutí'!$A738,0)))</f>
        <v/>
      </c>
      <c r="E741" s="289"/>
      <c r="F741" s="186" t="str">
        <f ca="1">IF($B739="","",OFFSET(Zdroj!V$16,'k rozhodnutí'!$A738,0))</f>
        <v/>
      </c>
      <c r="G741" s="88" t="str">
        <f ca="1">IF($B739="","",OFFSET(Zdroj!BM$16,'k rozhodnutí'!$A738,0))</f>
        <v/>
      </c>
      <c r="H741" s="290"/>
      <c r="I741" s="284"/>
      <c r="J741" s="284"/>
      <c r="K741" s="284"/>
      <c r="L741" s="282"/>
      <c r="M741" s="283"/>
      <c r="N741" s="284"/>
    </row>
    <row r="742" spans="1:14" x14ac:dyDescent="0.25">
      <c r="A742" s="130"/>
      <c r="B742" s="288" t="str">
        <f ca="1">IF(OFFSET(Zdroj!$B$16,A741,0)&gt;0,OFFSET(Zdroj!$B$16,A741,0)+0,"")</f>
        <v/>
      </c>
      <c r="C742" s="51" t="str">
        <f ca="1">IF($B742="","",IF(Zdroj!$AQ$9="ano",CONCATENATE(OFFSET(Zdroj!C$16,'k rozhodnutí'!$A741,0),"
","Anonymizováno","
",OFFSET(Zdroj!E$16,'k rozhodnutí'!$A741,0),"
",OFFSET(Zdroj!F$16,'k rozhodnutí'!$A741,0)),CONCATENATE(OFFSET(Zdroj!C$16,'k rozhodnutí'!$A741,0),"
",OFFSET(Zdroj!D$16,'k rozhodnutí'!$A741,0),"
",OFFSET(Zdroj!E$16,'k rozhodnutí'!$A741,0),"
",OFFSET(Zdroj!F$16,'k rozhodnutí'!$A741,0))))</f>
        <v/>
      </c>
      <c r="D742" s="23" t="str">
        <f ca="1">IF($B742="","",OFFSET(Zdroj!N$16,'k rozhodnutí'!$A741,0))</f>
        <v/>
      </c>
      <c r="E742" s="289" t="str">
        <f ca="1">IF($B742="","",OFFSET(Zdroj!T$16,'k rozhodnutí'!$A741,0))</f>
        <v/>
      </c>
      <c r="F742" s="186" t="str">
        <f ca="1">IF($B742="","",OFFSET(Zdroj!U$16,'k rozhodnutí'!$A741,0))</f>
        <v/>
      </c>
      <c r="G742" s="291" t="str">
        <f ca="1">IF($B742="","",OFFSET(Zdroj!W$16,'k rozhodnutí'!$A741,0))</f>
        <v/>
      </c>
      <c r="H742" s="290" t="str">
        <f ca="1">IF($B742="","",OFFSET(Zdroj!Y$16,'k rozhodnutí'!$A741,0))</f>
        <v/>
      </c>
      <c r="I742" s="284" t="str">
        <f ca="1">IF($B742="","",OFFSET(Zdroj!BG$16,'k rozhodnutí'!$A741,0))</f>
        <v/>
      </c>
      <c r="J742" s="284" t="str" cm="1">
        <f t="array" aca="1" ref="J742" ca="1">IF($B742="","",SUM('k rozhodnutí detailní'!J742:J744+'k rozhodnutí detailní'!K742:K744))</f>
        <v/>
      </c>
      <c r="K742" s="284" t="str">
        <f ca="1">IF($B742="","",'k rozhodnutí detailní'!L743)</f>
        <v/>
      </c>
      <c r="L742" s="282" t="str">
        <f ca="1">IF($B742="","",'k rozhodnutí detailní'!M743)</f>
        <v/>
      </c>
      <c r="M742" s="283" t="str">
        <f ca="1">IF(B742="","",'k rozhodnutí detailní'!N742)</f>
        <v/>
      </c>
      <c r="N742" s="284" t="str">
        <f ca="1">IF($B742="","",OFFSET(Zdroj!Z$16,'k rozhodnutí'!$A741,0))</f>
        <v/>
      </c>
    </row>
    <row r="743" spans="1:14" x14ac:dyDescent="0.25">
      <c r="A743" s="130"/>
      <c r="B743" s="288"/>
      <c r="C743" s="51" t="str">
        <f ca="1">IF($B742="","",IF(Zdroj!$AQ$9="ano",CONCATENATE("Okres:","
",OFFSET(Zdroj!BP$16,'k rozhodnutí'!$A741,0),"
","Právní forma","
",OFFSET(Zdroj!H$16,'k rozhodnutí'!$A741,0),"
",IF(OFFSET(Zdroj!I$16,'k rozhodnutí'!$A741,0)="","","IČO: "),OFFSET(Zdroj!I$16,'k rozhodnutí'!$A741,0),"
","B.Ú. ",IF(OFFSET(Zdroj!J$16,'k rozhodnutí'!$A741,0)="","","Anonymizováno")),CONCATENATE("Okres:","
",OFFSET(Zdroj!BP$16,'k rozhodnutí'!$A741,0),"
","Právní forma","
",OFFSET(Zdroj!H$16,'k rozhodnutí'!$A741,0),"
",IF(OFFSET(Zdroj!I$16,'k rozhodnutí'!$A741,0)="","","IČO: "),OFFSET(Zdroj!I$16,'k rozhodnutí'!$A741,0),"
","B.Ú. ",OFFSET(Zdroj!J$16,'k rozhodnutí'!$A741,0))))</f>
        <v/>
      </c>
      <c r="D743" s="4" t="str">
        <f ca="1">IF($B742="","",OFFSET(Zdroj!O$16,'k rozhodnutí'!$A741,0))</f>
        <v/>
      </c>
      <c r="E743" s="289"/>
      <c r="F743" s="187"/>
      <c r="G743" s="291"/>
      <c r="H743" s="290"/>
      <c r="I743" s="284"/>
      <c r="J743" s="284"/>
      <c r="K743" s="284"/>
      <c r="L743" s="282"/>
      <c r="M743" s="283"/>
      <c r="N743" s="284"/>
    </row>
    <row r="744" spans="1:14" x14ac:dyDescent="0.25">
      <c r="A744" s="130">
        <f>ROW()/3-1</f>
        <v>247</v>
      </c>
      <c r="B744" s="288"/>
      <c r="C744" s="52" t="str">
        <f ca="1">IF($B742="","",IF(Zdroj!$AQ$9="ano",IF(OFFSET(Zdroj!M$16,'k rozhodnutí'!$A741,0)="","","Anonymizováno"),IF(OFFSET(Zdroj!M$16,'k rozhodnutí'!$A741,0)="","",OFFSET(Zdroj!M$16,'k rozhodnutí'!$A741,0))))</f>
        <v/>
      </c>
      <c r="D744" s="4" t="str">
        <f ca="1">IF($B742="","",CONCATENATE("Dotace bude použita na:","
",OFFSET(Zdroj!P$16,'k rozhodnutí'!$A741,0)))</f>
        <v/>
      </c>
      <c r="E744" s="289"/>
      <c r="F744" s="186" t="str">
        <f ca="1">IF($B742="","",OFFSET(Zdroj!V$16,'k rozhodnutí'!$A741,0))</f>
        <v/>
      </c>
      <c r="G744" s="88" t="str">
        <f ca="1">IF($B742="","",OFFSET(Zdroj!BM$16,'k rozhodnutí'!$A741,0))</f>
        <v/>
      </c>
      <c r="H744" s="290"/>
      <c r="I744" s="284"/>
      <c r="J744" s="284"/>
      <c r="K744" s="284"/>
      <c r="L744" s="282"/>
      <c r="M744" s="283"/>
      <c r="N744" s="284"/>
    </row>
    <row r="745" spans="1:14" x14ac:dyDescent="0.25">
      <c r="A745" s="130"/>
      <c r="B745" s="288" t="str">
        <f ca="1">IF(OFFSET(Zdroj!$B$16,A744,0)&gt;0,OFFSET(Zdroj!$B$16,A744,0)+0,"")</f>
        <v/>
      </c>
      <c r="C745" s="51" t="str">
        <f ca="1">IF($B745="","",IF(Zdroj!$AQ$9="ano",CONCATENATE(OFFSET(Zdroj!C$16,'k rozhodnutí'!$A744,0),"
","Anonymizováno","
",OFFSET(Zdroj!E$16,'k rozhodnutí'!$A744,0),"
",OFFSET(Zdroj!F$16,'k rozhodnutí'!$A744,0)),CONCATENATE(OFFSET(Zdroj!C$16,'k rozhodnutí'!$A744,0),"
",OFFSET(Zdroj!D$16,'k rozhodnutí'!$A744,0),"
",OFFSET(Zdroj!E$16,'k rozhodnutí'!$A744,0),"
",OFFSET(Zdroj!F$16,'k rozhodnutí'!$A744,0))))</f>
        <v/>
      </c>
      <c r="D745" s="23" t="str">
        <f ca="1">IF($B745="","",OFFSET(Zdroj!N$16,'k rozhodnutí'!$A744,0))</f>
        <v/>
      </c>
      <c r="E745" s="289" t="str">
        <f ca="1">IF($B745="","",OFFSET(Zdroj!T$16,'k rozhodnutí'!$A744,0))</f>
        <v/>
      </c>
      <c r="F745" s="186" t="str">
        <f ca="1">IF($B745="","",OFFSET(Zdroj!U$16,'k rozhodnutí'!$A744,0))</f>
        <v/>
      </c>
      <c r="G745" s="291" t="str">
        <f ca="1">IF($B745="","",OFFSET(Zdroj!W$16,'k rozhodnutí'!$A744,0))</f>
        <v/>
      </c>
      <c r="H745" s="290" t="str">
        <f ca="1">IF($B745="","",OFFSET(Zdroj!Y$16,'k rozhodnutí'!$A744,0))</f>
        <v/>
      </c>
      <c r="I745" s="284" t="str">
        <f ca="1">IF($B745="","",OFFSET(Zdroj!BG$16,'k rozhodnutí'!$A744,0))</f>
        <v/>
      </c>
      <c r="J745" s="284" t="str" cm="1">
        <f t="array" aca="1" ref="J745" ca="1">IF($B745="","",SUM('k rozhodnutí detailní'!J745:J747+'k rozhodnutí detailní'!K745:K747))</f>
        <v/>
      </c>
      <c r="K745" s="284" t="str">
        <f ca="1">IF($B745="","",'k rozhodnutí detailní'!L746)</f>
        <v/>
      </c>
      <c r="L745" s="282" t="str">
        <f ca="1">IF($B745="","",'k rozhodnutí detailní'!M746)</f>
        <v/>
      </c>
      <c r="M745" s="283" t="str">
        <f ca="1">IF(B745="","",'k rozhodnutí detailní'!N745)</f>
        <v/>
      </c>
      <c r="N745" s="284" t="str">
        <f ca="1">IF($B745="","",OFFSET(Zdroj!Z$16,'k rozhodnutí'!$A744,0))</f>
        <v/>
      </c>
    </row>
    <row r="746" spans="1:14" x14ac:dyDescent="0.25">
      <c r="A746" s="130"/>
      <c r="B746" s="288"/>
      <c r="C746" s="51" t="str">
        <f ca="1">IF($B745="","",IF(Zdroj!$AQ$9="ano",CONCATENATE("Okres:","
",OFFSET(Zdroj!BP$16,'k rozhodnutí'!$A744,0),"
","Právní forma","
",OFFSET(Zdroj!H$16,'k rozhodnutí'!$A744,0),"
",IF(OFFSET(Zdroj!I$16,'k rozhodnutí'!$A744,0)="","","IČO: "),OFFSET(Zdroj!I$16,'k rozhodnutí'!$A744,0),"
","B.Ú. ",IF(OFFSET(Zdroj!J$16,'k rozhodnutí'!$A744,0)="","","Anonymizováno")),CONCATENATE("Okres:","
",OFFSET(Zdroj!BP$16,'k rozhodnutí'!$A744,0),"
","Právní forma","
",OFFSET(Zdroj!H$16,'k rozhodnutí'!$A744,0),"
",IF(OFFSET(Zdroj!I$16,'k rozhodnutí'!$A744,0)="","","IČO: "),OFFSET(Zdroj!I$16,'k rozhodnutí'!$A744,0),"
","B.Ú. ",OFFSET(Zdroj!J$16,'k rozhodnutí'!$A744,0))))</f>
        <v/>
      </c>
      <c r="D746" s="4" t="str">
        <f ca="1">IF($B745="","",OFFSET(Zdroj!O$16,'k rozhodnutí'!$A744,0))</f>
        <v/>
      </c>
      <c r="E746" s="289"/>
      <c r="F746" s="187"/>
      <c r="G746" s="291"/>
      <c r="H746" s="290"/>
      <c r="I746" s="284"/>
      <c r="J746" s="284"/>
      <c r="K746" s="284"/>
      <c r="L746" s="282"/>
      <c r="M746" s="283"/>
      <c r="N746" s="284"/>
    </row>
    <row r="747" spans="1:14" x14ac:dyDescent="0.25">
      <c r="A747" s="130">
        <f>ROW()/3-1</f>
        <v>248</v>
      </c>
      <c r="B747" s="288"/>
      <c r="C747" s="52" t="str">
        <f ca="1">IF($B745="","",IF(Zdroj!$AQ$9="ano",IF(OFFSET(Zdroj!M$16,'k rozhodnutí'!$A744,0)="","","Anonymizováno"),IF(OFFSET(Zdroj!M$16,'k rozhodnutí'!$A744,0)="","",OFFSET(Zdroj!M$16,'k rozhodnutí'!$A744,0))))</f>
        <v/>
      </c>
      <c r="D747" s="4" t="str">
        <f ca="1">IF($B745="","",CONCATENATE("Dotace bude použita na:","
",OFFSET(Zdroj!P$16,'k rozhodnutí'!$A744,0)))</f>
        <v/>
      </c>
      <c r="E747" s="289"/>
      <c r="F747" s="186" t="str">
        <f ca="1">IF($B745="","",OFFSET(Zdroj!V$16,'k rozhodnutí'!$A744,0))</f>
        <v/>
      </c>
      <c r="G747" s="88" t="str">
        <f ca="1">IF($B745="","",OFFSET(Zdroj!BM$16,'k rozhodnutí'!$A744,0))</f>
        <v/>
      </c>
      <c r="H747" s="290"/>
      <c r="I747" s="284"/>
      <c r="J747" s="284"/>
      <c r="K747" s="284"/>
      <c r="L747" s="282"/>
      <c r="M747" s="283"/>
      <c r="N747" s="284"/>
    </row>
    <row r="748" spans="1:14" x14ac:dyDescent="0.25">
      <c r="A748" s="130"/>
      <c r="B748" s="288" t="str">
        <f ca="1">IF(OFFSET(Zdroj!$B$16,A747,0)&gt;0,OFFSET(Zdroj!$B$16,A747,0)+0,"")</f>
        <v/>
      </c>
      <c r="C748" s="51" t="str">
        <f ca="1">IF($B748="","",IF(Zdroj!$AQ$9="ano",CONCATENATE(OFFSET(Zdroj!C$16,'k rozhodnutí'!$A747,0),"
","Anonymizováno","
",OFFSET(Zdroj!E$16,'k rozhodnutí'!$A747,0),"
",OFFSET(Zdroj!F$16,'k rozhodnutí'!$A747,0)),CONCATENATE(OFFSET(Zdroj!C$16,'k rozhodnutí'!$A747,0),"
",OFFSET(Zdroj!D$16,'k rozhodnutí'!$A747,0),"
",OFFSET(Zdroj!E$16,'k rozhodnutí'!$A747,0),"
",OFFSET(Zdroj!F$16,'k rozhodnutí'!$A747,0))))</f>
        <v/>
      </c>
      <c r="D748" s="23" t="str">
        <f ca="1">IF($B748="","",OFFSET(Zdroj!N$16,'k rozhodnutí'!$A747,0))</f>
        <v/>
      </c>
      <c r="E748" s="289" t="str">
        <f ca="1">IF($B748="","",OFFSET(Zdroj!T$16,'k rozhodnutí'!$A747,0))</f>
        <v/>
      </c>
      <c r="F748" s="186" t="str">
        <f ca="1">IF($B748="","",OFFSET(Zdroj!U$16,'k rozhodnutí'!$A747,0))</f>
        <v/>
      </c>
      <c r="G748" s="291" t="str">
        <f ca="1">IF($B748="","",OFFSET(Zdroj!W$16,'k rozhodnutí'!$A747,0))</f>
        <v/>
      </c>
      <c r="H748" s="290" t="str">
        <f ca="1">IF($B748="","",OFFSET(Zdroj!Y$16,'k rozhodnutí'!$A747,0))</f>
        <v/>
      </c>
      <c r="I748" s="284" t="str">
        <f ca="1">IF($B748="","",OFFSET(Zdroj!BG$16,'k rozhodnutí'!$A747,0))</f>
        <v/>
      </c>
      <c r="J748" s="284" t="str" cm="1">
        <f t="array" aca="1" ref="J748" ca="1">IF($B748="","",SUM('k rozhodnutí detailní'!J748:J750+'k rozhodnutí detailní'!K748:K750))</f>
        <v/>
      </c>
      <c r="K748" s="284" t="str">
        <f ca="1">IF($B748="","",'k rozhodnutí detailní'!L749)</f>
        <v/>
      </c>
      <c r="L748" s="282" t="str">
        <f ca="1">IF($B748="","",'k rozhodnutí detailní'!M749)</f>
        <v/>
      </c>
      <c r="M748" s="283" t="str">
        <f ca="1">IF(B748="","",'k rozhodnutí detailní'!N748)</f>
        <v/>
      </c>
      <c r="N748" s="284" t="str">
        <f ca="1">IF($B748="","",OFFSET(Zdroj!Z$16,'k rozhodnutí'!$A747,0))</f>
        <v/>
      </c>
    </row>
    <row r="749" spans="1:14" x14ac:dyDescent="0.25">
      <c r="A749" s="130"/>
      <c r="B749" s="288"/>
      <c r="C749" s="51" t="str">
        <f ca="1">IF($B748="","",IF(Zdroj!$AQ$9="ano",CONCATENATE("Okres:","
",OFFSET(Zdroj!BP$16,'k rozhodnutí'!$A747,0),"
","Právní forma","
",OFFSET(Zdroj!H$16,'k rozhodnutí'!$A747,0),"
",IF(OFFSET(Zdroj!I$16,'k rozhodnutí'!$A747,0)="","","IČO: "),OFFSET(Zdroj!I$16,'k rozhodnutí'!$A747,0),"
","B.Ú. ",IF(OFFSET(Zdroj!J$16,'k rozhodnutí'!$A747,0)="","","Anonymizováno")),CONCATENATE("Okres:","
",OFFSET(Zdroj!BP$16,'k rozhodnutí'!$A747,0),"
","Právní forma","
",OFFSET(Zdroj!H$16,'k rozhodnutí'!$A747,0),"
",IF(OFFSET(Zdroj!I$16,'k rozhodnutí'!$A747,0)="","","IČO: "),OFFSET(Zdroj!I$16,'k rozhodnutí'!$A747,0),"
","B.Ú. ",OFFSET(Zdroj!J$16,'k rozhodnutí'!$A747,0))))</f>
        <v/>
      </c>
      <c r="D749" s="4" t="str">
        <f ca="1">IF($B748="","",OFFSET(Zdroj!O$16,'k rozhodnutí'!$A747,0))</f>
        <v/>
      </c>
      <c r="E749" s="289"/>
      <c r="F749" s="187"/>
      <c r="G749" s="291"/>
      <c r="H749" s="290"/>
      <c r="I749" s="284"/>
      <c r="J749" s="284"/>
      <c r="K749" s="284"/>
      <c r="L749" s="282"/>
      <c r="M749" s="283"/>
      <c r="N749" s="284"/>
    </row>
    <row r="750" spans="1:14" x14ac:dyDescent="0.25">
      <c r="A750" s="130">
        <f>ROW()/3-1</f>
        <v>249</v>
      </c>
      <c r="B750" s="288"/>
      <c r="C750" s="52" t="str">
        <f ca="1">IF($B748="","",IF(Zdroj!$AQ$9="ano",IF(OFFSET(Zdroj!M$16,'k rozhodnutí'!$A747,0)="","","Anonymizováno"),IF(OFFSET(Zdroj!M$16,'k rozhodnutí'!$A747,0)="","",OFFSET(Zdroj!M$16,'k rozhodnutí'!$A747,0))))</f>
        <v/>
      </c>
      <c r="D750" s="4" t="str">
        <f ca="1">IF($B748="","",CONCATENATE("Dotace bude použita na:","
",OFFSET(Zdroj!P$16,'k rozhodnutí'!$A747,0)))</f>
        <v/>
      </c>
      <c r="E750" s="289"/>
      <c r="F750" s="186" t="str">
        <f ca="1">IF($B748="","",OFFSET(Zdroj!V$16,'k rozhodnutí'!$A747,0))</f>
        <v/>
      </c>
      <c r="G750" s="88" t="str">
        <f ca="1">IF($B748="","",OFFSET(Zdroj!BM$16,'k rozhodnutí'!$A747,0))</f>
        <v/>
      </c>
      <c r="H750" s="290"/>
      <c r="I750" s="284"/>
      <c r="J750" s="284"/>
      <c r="K750" s="284"/>
      <c r="L750" s="282"/>
      <c r="M750" s="283"/>
      <c r="N750" s="284"/>
    </row>
    <row r="751" spans="1:14" x14ac:dyDescent="0.25">
      <c r="A751" s="130"/>
      <c r="B751" s="288" t="str">
        <f ca="1">IF(OFFSET(Zdroj!$B$16,A750,0)&gt;0,OFFSET(Zdroj!$B$16,A750,0)+0,"")</f>
        <v/>
      </c>
      <c r="C751" s="51" t="str">
        <f ca="1">IF($B751="","",IF(Zdroj!$AQ$9="ano",CONCATENATE(OFFSET(Zdroj!C$16,'k rozhodnutí'!$A750,0),"
","Anonymizováno","
",OFFSET(Zdroj!E$16,'k rozhodnutí'!$A750,0),"
",OFFSET(Zdroj!F$16,'k rozhodnutí'!$A750,0)),CONCATENATE(OFFSET(Zdroj!C$16,'k rozhodnutí'!$A750,0),"
",OFFSET(Zdroj!D$16,'k rozhodnutí'!$A750,0),"
",OFFSET(Zdroj!E$16,'k rozhodnutí'!$A750,0),"
",OFFSET(Zdroj!F$16,'k rozhodnutí'!$A750,0))))</f>
        <v/>
      </c>
      <c r="D751" s="23" t="str">
        <f ca="1">IF($B751="","",OFFSET(Zdroj!N$16,'k rozhodnutí'!$A750,0))</f>
        <v/>
      </c>
      <c r="E751" s="289" t="str">
        <f ca="1">IF($B751="","",OFFSET(Zdroj!T$16,'k rozhodnutí'!$A750,0))</f>
        <v/>
      </c>
      <c r="F751" s="186" t="str">
        <f ca="1">IF($B751="","",OFFSET(Zdroj!U$16,'k rozhodnutí'!$A750,0))</f>
        <v/>
      </c>
      <c r="G751" s="291" t="str">
        <f ca="1">IF($B751="","",OFFSET(Zdroj!W$16,'k rozhodnutí'!$A750,0))</f>
        <v/>
      </c>
      <c r="H751" s="290" t="str">
        <f ca="1">IF($B751="","",OFFSET(Zdroj!Y$16,'k rozhodnutí'!$A750,0))</f>
        <v/>
      </c>
      <c r="I751" s="284" t="str">
        <f ca="1">IF($B751="","",OFFSET(Zdroj!BG$16,'k rozhodnutí'!$A750,0))</f>
        <v/>
      </c>
      <c r="J751" s="284" t="str" cm="1">
        <f t="array" aca="1" ref="J751" ca="1">IF($B751="","",SUM('k rozhodnutí detailní'!J751:J753+'k rozhodnutí detailní'!K751:K753))</f>
        <v/>
      </c>
      <c r="K751" s="284" t="str">
        <f ca="1">IF($B751="","",'k rozhodnutí detailní'!L752)</f>
        <v/>
      </c>
      <c r="L751" s="282" t="str">
        <f ca="1">IF($B751="","",'k rozhodnutí detailní'!M752)</f>
        <v/>
      </c>
      <c r="M751" s="283" t="str">
        <f ca="1">IF(B751="","",'k rozhodnutí detailní'!N751)</f>
        <v/>
      </c>
      <c r="N751" s="284" t="str">
        <f ca="1">IF($B751="","",OFFSET(Zdroj!Z$16,'k rozhodnutí'!$A750,0))</f>
        <v/>
      </c>
    </row>
    <row r="752" spans="1:14" x14ac:dyDescent="0.25">
      <c r="A752" s="130"/>
      <c r="B752" s="288"/>
      <c r="C752" s="51" t="str">
        <f ca="1">IF($B751="","",IF(Zdroj!$AQ$9="ano",CONCATENATE("Okres:","
",OFFSET(Zdroj!BP$16,'k rozhodnutí'!$A750,0),"
","Právní forma","
",OFFSET(Zdroj!H$16,'k rozhodnutí'!$A750,0),"
",IF(OFFSET(Zdroj!I$16,'k rozhodnutí'!$A750,0)="","","IČO: "),OFFSET(Zdroj!I$16,'k rozhodnutí'!$A750,0),"
","B.Ú. ",IF(OFFSET(Zdroj!J$16,'k rozhodnutí'!$A750,0)="","","Anonymizováno")),CONCATENATE("Okres:","
",OFFSET(Zdroj!BP$16,'k rozhodnutí'!$A750,0),"
","Právní forma","
",OFFSET(Zdroj!H$16,'k rozhodnutí'!$A750,0),"
",IF(OFFSET(Zdroj!I$16,'k rozhodnutí'!$A750,0)="","","IČO: "),OFFSET(Zdroj!I$16,'k rozhodnutí'!$A750,0),"
","B.Ú. ",OFFSET(Zdroj!J$16,'k rozhodnutí'!$A750,0))))</f>
        <v/>
      </c>
      <c r="D752" s="4" t="str">
        <f ca="1">IF($B751="","",OFFSET(Zdroj!O$16,'k rozhodnutí'!$A750,0))</f>
        <v/>
      </c>
      <c r="E752" s="289"/>
      <c r="F752" s="187"/>
      <c r="G752" s="291"/>
      <c r="H752" s="290"/>
      <c r="I752" s="284"/>
      <c r="J752" s="284"/>
      <c r="K752" s="284"/>
      <c r="L752" s="282"/>
      <c r="M752" s="283"/>
      <c r="N752" s="284"/>
    </row>
    <row r="753" spans="1:14" x14ac:dyDescent="0.25">
      <c r="A753" s="130">
        <f>ROW()/3-1</f>
        <v>250</v>
      </c>
      <c r="B753" s="288"/>
      <c r="C753" s="52" t="str">
        <f ca="1">IF($B751="","",IF(Zdroj!$AQ$9="ano",IF(OFFSET(Zdroj!M$16,'k rozhodnutí'!$A750,0)="","","Anonymizováno"),IF(OFFSET(Zdroj!M$16,'k rozhodnutí'!$A750,0)="","",OFFSET(Zdroj!M$16,'k rozhodnutí'!$A750,0))))</f>
        <v/>
      </c>
      <c r="D753" s="4" t="str">
        <f ca="1">IF($B751="","",CONCATENATE("Dotace bude použita na:","
",OFFSET(Zdroj!P$16,'k rozhodnutí'!$A750,0)))</f>
        <v/>
      </c>
      <c r="E753" s="289"/>
      <c r="F753" s="186" t="str">
        <f ca="1">IF($B751="","",OFFSET(Zdroj!V$16,'k rozhodnutí'!$A750,0))</f>
        <v/>
      </c>
      <c r="G753" s="88" t="str">
        <f ca="1">IF($B751="","",OFFSET(Zdroj!BM$16,'k rozhodnutí'!$A750,0))</f>
        <v/>
      </c>
      <c r="H753" s="290"/>
      <c r="I753" s="284"/>
      <c r="J753" s="284"/>
      <c r="K753" s="284"/>
      <c r="L753" s="282"/>
      <c r="M753" s="283"/>
      <c r="N753" s="284"/>
    </row>
    <row r="754" spans="1:14" x14ac:dyDescent="0.25">
      <c r="A754" s="130"/>
      <c r="B754" s="288" t="str">
        <f ca="1">IF(OFFSET(Zdroj!$B$16,A753,0)&gt;0,OFFSET(Zdroj!$B$16,A753,0)+0,"")</f>
        <v/>
      </c>
      <c r="C754" s="51" t="str">
        <f ca="1">IF($B754="","",IF(Zdroj!$AQ$9="ano",CONCATENATE(OFFSET(Zdroj!C$16,'k rozhodnutí'!$A753,0),"
","Anonymizováno","
",OFFSET(Zdroj!E$16,'k rozhodnutí'!$A753,0),"
",OFFSET(Zdroj!F$16,'k rozhodnutí'!$A753,0)),CONCATENATE(OFFSET(Zdroj!C$16,'k rozhodnutí'!$A753,0),"
",OFFSET(Zdroj!D$16,'k rozhodnutí'!$A753,0),"
",OFFSET(Zdroj!E$16,'k rozhodnutí'!$A753,0),"
",OFFSET(Zdroj!F$16,'k rozhodnutí'!$A753,0))))</f>
        <v/>
      </c>
      <c r="D754" s="23" t="str">
        <f ca="1">IF($B754="","",OFFSET(Zdroj!N$16,'k rozhodnutí'!$A753,0))</f>
        <v/>
      </c>
      <c r="E754" s="289" t="str">
        <f ca="1">IF($B754="","",OFFSET(Zdroj!T$16,'k rozhodnutí'!$A753,0))</f>
        <v/>
      </c>
      <c r="F754" s="186" t="str">
        <f ca="1">IF($B754="","",OFFSET(Zdroj!U$16,'k rozhodnutí'!$A753,0))</f>
        <v/>
      </c>
      <c r="G754" s="291" t="str">
        <f ca="1">IF($B754="","",OFFSET(Zdroj!W$16,'k rozhodnutí'!$A753,0))</f>
        <v/>
      </c>
      <c r="H754" s="290" t="str">
        <f ca="1">IF($B754="","",OFFSET(Zdroj!Y$16,'k rozhodnutí'!$A753,0))</f>
        <v/>
      </c>
      <c r="I754" s="284" t="str">
        <f ca="1">IF($B754="","",OFFSET(Zdroj!BG$16,'k rozhodnutí'!$A753,0))</f>
        <v/>
      </c>
      <c r="J754" s="284" t="str" cm="1">
        <f t="array" aca="1" ref="J754" ca="1">IF($B754="","",SUM('k rozhodnutí detailní'!J754:J756+'k rozhodnutí detailní'!K754:K756))</f>
        <v/>
      </c>
      <c r="K754" s="284" t="str">
        <f ca="1">IF($B754="","",'k rozhodnutí detailní'!L755)</f>
        <v/>
      </c>
      <c r="L754" s="282" t="str">
        <f ca="1">IF($B754="","",'k rozhodnutí detailní'!M755)</f>
        <v/>
      </c>
      <c r="M754" s="283" t="str">
        <f ca="1">IF(B754="","",'k rozhodnutí detailní'!N754)</f>
        <v/>
      </c>
      <c r="N754" s="284" t="str">
        <f ca="1">IF($B754="","",OFFSET(Zdroj!Z$16,'k rozhodnutí'!$A753,0))</f>
        <v/>
      </c>
    </row>
    <row r="755" spans="1:14" x14ac:dyDescent="0.25">
      <c r="A755" s="130"/>
      <c r="B755" s="288"/>
      <c r="C755" s="51" t="str">
        <f ca="1">IF($B754="","",IF(Zdroj!$AQ$9="ano",CONCATENATE("Okres:","
",OFFSET(Zdroj!BP$16,'k rozhodnutí'!$A753,0),"
","Právní forma","
",OFFSET(Zdroj!H$16,'k rozhodnutí'!$A753,0),"
",IF(OFFSET(Zdroj!I$16,'k rozhodnutí'!$A753,0)="","","IČO: "),OFFSET(Zdroj!I$16,'k rozhodnutí'!$A753,0),"
","B.Ú. ",IF(OFFSET(Zdroj!J$16,'k rozhodnutí'!$A753,0)="","","Anonymizováno")),CONCATENATE("Okres:","
",OFFSET(Zdroj!BP$16,'k rozhodnutí'!$A753,0),"
","Právní forma","
",OFFSET(Zdroj!H$16,'k rozhodnutí'!$A753,0),"
",IF(OFFSET(Zdroj!I$16,'k rozhodnutí'!$A753,0)="","","IČO: "),OFFSET(Zdroj!I$16,'k rozhodnutí'!$A753,0),"
","B.Ú. ",OFFSET(Zdroj!J$16,'k rozhodnutí'!$A753,0))))</f>
        <v/>
      </c>
      <c r="D755" s="4" t="str">
        <f ca="1">IF($B754="","",OFFSET(Zdroj!O$16,'k rozhodnutí'!$A753,0))</f>
        <v/>
      </c>
      <c r="E755" s="289"/>
      <c r="F755" s="187"/>
      <c r="G755" s="291"/>
      <c r="H755" s="290"/>
      <c r="I755" s="284"/>
      <c r="J755" s="284"/>
      <c r="K755" s="284"/>
      <c r="L755" s="282"/>
      <c r="M755" s="283"/>
      <c r="N755" s="284"/>
    </row>
    <row r="756" spans="1:14" x14ac:dyDescent="0.25">
      <c r="A756" s="130">
        <f>ROW()/3-1</f>
        <v>251</v>
      </c>
      <c r="B756" s="288"/>
      <c r="C756" s="52" t="str">
        <f ca="1">IF($B754="","",IF(Zdroj!$AQ$9="ano",IF(OFFSET(Zdroj!M$16,'k rozhodnutí'!$A753,0)="","","Anonymizováno"),IF(OFFSET(Zdroj!M$16,'k rozhodnutí'!$A753,0)="","",OFFSET(Zdroj!M$16,'k rozhodnutí'!$A753,0))))</f>
        <v/>
      </c>
      <c r="D756" s="4" t="str">
        <f ca="1">IF($B754="","",CONCATENATE("Dotace bude použita na:","
",OFFSET(Zdroj!P$16,'k rozhodnutí'!$A753,0)))</f>
        <v/>
      </c>
      <c r="E756" s="289"/>
      <c r="F756" s="186" t="str">
        <f ca="1">IF($B754="","",OFFSET(Zdroj!V$16,'k rozhodnutí'!$A753,0))</f>
        <v/>
      </c>
      <c r="G756" s="88" t="str">
        <f ca="1">IF($B754="","",OFFSET(Zdroj!BM$16,'k rozhodnutí'!$A753,0))</f>
        <v/>
      </c>
      <c r="H756" s="290"/>
      <c r="I756" s="284"/>
      <c r="J756" s="284"/>
      <c r="K756" s="284"/>
      <c r="L756" s="282"/>
      <c r="M756" s="283"/>
      <c r="N756" s="284"/>
    </row>
    <row r="757" spans="1:14" x14ac:dyDescent="0.25">
      <c r="A757" s="130"/>
      <c r="B757" s="288" t="str">
        <f ca="1">IF(OFFSET(Zdroj!$B$16,A756,0)&gt;0,OFFSET(Zdroj!$B$16,A756,0)+0,"")</f>
        <v/>
      </c>
      <c r="C757" s="51" t="str">
        <f ca="1">IF($B757="","",IF(Zdroj!$AQ$9="ano",CONCATENATE(OFFSET(Zdroj!C$16,'k rozhodnutí'!$A756,0),"
","Anonymizováno","
",OFFSET(Zdroj!E$16,'k rozhodnutí'!$A756,0),"
",OFFSET(Zdroj!F$16,'k rozhodnutí'!$A756,0)),CONCATENATE(OFFSET(Zdroj!C$16,'k rozhodnutí'!$A756,0),"
",OFFSET(Zdroj!D$16,'k rozhodnutí'!$A756,0),"
",OFFSET(Zdroj!E$16,'k rozhodnutí'!$A756,0),"
",OFFSET(Zdroj!F$16,'k rozhodnutí'!$A756,0))))</f>
        <v/>
      </c>
      <c r="D757" s="23" t="str">
        <f ca="1">IF($B757="","",OFFSET(Zdroj!N$16,'k rozhodnutí'!$A756,0))</f>
        <v/>
      </c>
      <c r="E757" s="289" t="str">
        <f ca="1">IF($B757="","",OFFSET(Zdroj!T$16,'k rozhodnutí'!$A756,0))</f>
        <v/>
      </c>
      <c r="F757" s="186" t="str">
        <f ca="1">IF($B757="","",OFFSET(Zdroj!U$16,'k rozhodnutí'!$A756,0))</f>
        <v/>
      </c>
      <c r="G757" s="291" t="str">
        <f ca="1">IF($B757="","",OFFSET(Zdroj!W$16,'k rozhodnutí'!$A756,0))</f>
        <v/>
      </c>
      <c r="H757" s="290" t="str">
        <f ca="1">IF($B757="","",OFFSET(Zdroj!Y$16,'k rozhodnutí'!$A756,0))</f>
        <v/>
      </c>
      <c r="I757" s="284" t="str">
        <f ca="1">IF($B757="","",OFFSET(Zdroj!BG$16,'k rozhodnutí'!$A756,0))</f>
        <v/>
      </c>
      <c r="J757" s="284" t="str" cm="1">
        <f t="array" aca="1" ref="J757" ca="1">IF($B757="","",SUM('k rozhodnutí detailní'!J757:J759+'k rozhodnutí detailní'!K757:K759))</f>
        <v/>
      </c>
      <c r="K757" s="284" t="str">
        <f ca="1">IF($B757="","",'k rozhodnutí detailní'!L758)</f>
        <v/>
      </c>
      <c r="L757" s="282" t="str">
        <f ca="1">IF($B757="","",'k rozhodnutí detailní'!M758)</f>
        <v/>
      </c>
      <c r="M757" s="283" t="str">
        <f ca="1">IF(B757="","",'k rozhodnutí detailní'!N757)</f>
        <v/>
      </c>
      <c r="N757" s="284" t="str">
        <f ca="1">IF($B757="","",OFFSET(Zdroj!Z$16,'k rozhodnutí'!$A756,0))</f>
        <v/>
      </c>
    </row>
    <row r="758" spans="1:14" x14ac:dyDescent="0.25">
      <c r="A758" s="130"/>
      <c r="B758" s="288"/>
      <c r="C758" s="51" t="str">
        <f ca="1">IF($B757="","",IF(Zdroj!$AQ$9="ano",CONCATENATE("Okres:","
",OFFSET(Zdroj!BP$16,'k rozhodnutí'!$A756,0),"
","Právní forma","
",OFFSET(Zdroj!H$16,'k rozhodnutí'!$A756,0),"
",IF(OFFSET(Zdroj!I$16,'k rozhodnutí'!$A756,0)="","","IČO: "),OFFSET(Zdroj!I$16,'k rozhodnutí'!$A756,0),"
","B.Ú. ",IF(OFFSET(Zdroj!J$16,'k rozhodnutí'!$A756,0)="","","Anonymizováno")),CONCATENATE("Okres:","
",OFFSET(Zdroj!BP$16,'k rozhodnutí'!$A756,0),"
","Právní forma","
",OFFSET(Zdroj!H$16,'k rozhodnutí'!$A756,0),"
",IF(OFFSET(Zdroj!I$16,'k rozhodnutí'!$A756,0)="","","IČO: "),OFFSET(Zdroj!I$16,'k rozhodnutí'!$A756,0),"
","B.Ú. ",OFFSET(Zdroj!J$16,'k rozhodnutí'!$A756,0))))</f>
        <v/>
      </c>
      <c r="D758" s="4" t="str">
        <f ca="1">IF($B757="","",OFFSET(Zdroj!O$16,'k rozhodnutí'!$A756,0))</f>
        <v/>
      </c>
      <c r="E758" s="289"/>
      <c r="F758" s="187"/>
      <c r="G758" s="291"/>
      <c r="H758" s="290"/>
      <c r="I758" s="284"/>
      <c r="J758" s="284"/>
      <c r="K758" s="284"/>
      <c r="L758" s="282"/>
      <c r="M758" s="283"/>
      <c r="N758" s="284"/>
    </row>
    <row r="759" spans="1:14" x14ac:dyDescent="0.25">
      <c r="A759" s="130">
        <f>ROW()/3-1</f>
        <v>252</v>
      </c>
      <c r="B759" s="288"/>
      <c r="C759" s="52" t="str">
        <f ca="1">IF($B757="","",IF(Zdroj!$AQ$9="ano",IF(OFFSET(Zdroj!M$16,'k rozhodnutí'!$A756,0)="","","Anonymizováno"),IF(OFFSET(Zdroj!M$16,'k rozhodnutí'!$A756,0)="","",OFFSET(Zdroj!M$16,'k rozhodnutí'!$A756,0))))</f>
        <v/>
      </c>
      <c r="D759" s="4" t="str">
        <f ca="1">IF($B757="","",CONCATENATE("Dotace bude použita na:","
",OFFSET(Zdroj!P$16,'k rozhodnutí'!$A756,0)))</f>
        <v/>
      </c>
      <c r="E759" s="289"/>
      <c r="F759" s="186" t="str">
        <f ca="1">IF($B757="","",OFFSET(Zdroj!V$16,'k rozhodnutí'!$A756,0))</f>
        <v/>
      </c>
      <c r="G759" s="88" t="str">
        <f ca="1">IF($B757="","",OFFSET(Zdroj!BM$16,'k rozhodnutí'!$A756,0))</f>
        <v/>
      </c>
      <c r="H759" s="290"/>
      <c r="I759" s="284"/>
      <c r="J759" s="284"/>
      <c r="K759" s="284"/>
      <c r="L759" s="282"/>
      <c r="M759" s="283"/>
      <c r="N759" s="284"/>
    </row>
    <row r="760" spans="1:14" x14ac:dyDescent="0.25">
      <c r="A760" s="130"/>
      <c r="B760" s="288" t="str">
        <f ca="1">IF(OFFSET(Zdroj!$B$16,A759,0)&gt;0,OFFSET(Zdroj!$B$16,A759,0)+0,"")</f>
        <v/>
      </c>
      <c r="C760" s="51" t="str">
        <f ca="1">IF($B760="","",IF(Zdroj!$AQ$9="ano",CONCATENATE(OFFSET(Zdroj!C$16,'k rozhodnutí'!$A759,0),"
","Anonymizováno","
",OFFSET(Zdroj!E$16,'k rozhodnutí'!$A759,0),"
",OFFSET(Zdroj!F$16,'k rozhodnutí'!$A759,0)),CONCATENATE(OFFSET(Zdroj!C$16,'k rozhodnutí'!$A759,0),"
",OFFSET(Zdroj!D$16,'k rozhodnutí'!$A759,0),"
",OFFSET(Zdroj!E$16,'k rozhodnutí'!$A759,0),"
",OFFSET(Zdroj!F$16,'k rozhodnutí'!$A759,0))))</f>
        <v/>
      </c>
      <c r="D760" s="23" t="str">
        <f ca="1">IF($B760="","",OFFSET(Zdroj!N$16,'k rozhodnutí'!$A759,0))</f>
        <v/>
      </c>
      <c r="E760" s="289" t="str">
        <f ca="1">IF($B760="","",OFFSET(Zdroj!T$16,'k rozhodnutí'!$A759,0))</f>
        <v/>
      </c>
      <c r="F760" s="186" t="str">
        <f ca="1">IF($B760="","",OFFSET(Zdroj!U$16,'k rozhodnutí'!$A759,0))</f>
        <v/>
      </c>
      <c r="G760" s="291" t="str">
        <f ca="1">IF($B760="","",OFFSET(Zdroj!W$16,'k rozhodnutí'!$A759,0))</f>
        <v/>
      </c>
      <c r="H760" s="290" t="str">
        <f ca="1">IF($B760="","",OFFSET(Zdroj!Y$16,'k rozhodnutí'!$A759,0))</f>
        <v/>
      </c>
      <c r="I760" s="284" t="str">
        <f ca="1">IF($B760="","",OFFSET(Zdroj!BG$16,'k rozhodnutí'!$A759,0))</f>
        <v/>
      </c>
      <c r="J760" s="284" t="str" cm="1">
        <f t="array" aca="1" ref="J760" ca="1">IF($B760="","",SUM('k rozhodnutí detailní'!J760:J762+'k rozhodnutí detailní'!K760:K762))</f>
        <v/>
      </c>
      <c r="K760" s="284" t="str">
        <f ca="1">IF($B760="","",'k rozhodnutí detailní'!L761)</f>
        <v/>
      </c>
      <c r="L760" s="282" t="str">
        <f ca="1">IF($B760="","",'k rozhodnutí detailní'!M761)</f>
        <v/>
      </c>
      <c r="M760" s="283" t="str">
        <f ca="1">IF(B760="","",'k rozhodnutí detailní'!N760)</f>
        <v/>
      </c>
      <c r="N760" s="284" t="str">
        <f ca="1">IF($B760="","",OFFSET(Zdroj!Z$16,'k rozhodnutí'!$A759,0))</f>
        <v/>
      </c>
    </row>
    <row r="761" spans="1:14" x14ac:dyDescent="0.25">
      <c r="A761" s="130"/>
      <c r="B761" s="288"/>
      <c r="C761" s="51" t="str">
        <f ca="1">IF($B760="","",IF(Zdroj!$AQ$9="ano",CONCATENATE("Okres:","
",OFFSET(Zdroj!BP$16,'k rozhodnutí'!$A759,0),"
","Právní forma","
",OFFSET(Zdroj!H$16,'k rozhodnutí'!$A759,0),"
",IF(OFFSET(Zdroj!I$16,'k rozhodnutí'!$A759,0)="","","IČO: "),OFFSET(Zdroj!I$16,'k rozhodnutí'!$A759,0),"
","B.Ú. ",IF(OFFSET(Zdroj!J$16,'k rozhodnutí'!$A759,0)="","","Anonymizováno")),CONCATENATE("Okres:","
",OFFSET(Zdroj!BP$16,'k rozhodnutí'!$A759,0),"
","Právní forma","
",OFFSET(Zdroj!H$16,'k rozhodnutí'!$A759,0),"
",IF(OFFSET(Zdroj!I$16,'k rozhodnutí'!$A759,0)="","","IČO: "),OFFSET(Zdroj!I$16,'k rozhodnutí'!$A759,0),"
","B.Ú. ",OFFSET(Zdroj!J$16,'k rozhodnutí'!$A759,0))))</f>
        <v/>
      </c>
      <c r="D761" s="4" t="str">
        <f ca="1">IF($B760="","",OFFSET(Zdroj!O$16,'k rozhodnutí'!$A759,0))</f>
        <v/>
      </c>
      <c r="E761" s="289"/>
      <c r="F761" s="187"/>
      <c r="G761" s="291"/>
      <c r="H761" s="290"/>
      <c r="I761" s="284"/>
      <c r="J761" s="284"/>
      <c r="K761" s="284"/>
      <c r="L761" s="282"/>
      <c r="M761" s="283"/>
      <c r="N761" s="284"/>
    </row>
    <row r="762" spans="1:14" x14ac:dyDescent="0.25">
      <c r="A762" s="130">
        <f>ROW()/3-1</f>
        <v>253</v>
      </c>
      <c r="B762" s="288"/>
      <c r="C762" s="52" t="str">
        <f ca="1">IF($B760="","",IF(Zdroj!$AQ$9="ano",IF(OFFSET(Zdroj!M$16,'k rozhodnutí'!$A759,0)="","","Anonymizováno"),IF(OFFSET(Zdroj!M$16,'k rozhodnutí'!$A759,0)="","",OFFSET(Zdroj!M$16,'k rozhodnutí'!$A759,0))))</f>
        <v/>
      </c>
      <c r="D762" s="4" t="str">
        <f ca="1">IF($B760="","",CONCATENATE("Dotace bude použita na:","
",OFFSET(Zdroj!P$16,'k rozhodnutí'!$A759,0)))</f>
        <v/>
      </c>
      <c r="E762" s="289"/>
      <c r="F762" s="186" t="str">
        <f ca="1">IF($B760="","",OFFSET(Zdroj!V$16,'k rozhodnutí'!$A759,0))</f>
        <v/>
      </c>
      <c r="G762" s="88" t="str">
        <f ca="1">IF($B760="","",OFFSET(Zdroj!BM$16,'k rozhodnutí'!$A759,0))</f>
        <v/>
      </c>
      <c r="H762" s="290"/>
      <c r="I762" s="284"/>
      <c r="J762" s="284"/>
      <c r="K762" s="284"/>
      <c r="L762" s="282"/>
      <c r="M762" s="283"/>
      <c r="N762" s="284"/>
    </row>
    <row r="763" spans="1:14" x14ac:dyDescent="0.25">
      <c r="A763" s="130"/>
      <c r="B763" s="288" t="str">
        <f ca="1">IF(OFFSET(Zdroj!$B$16,A762,0)&gt;0,OFFSET(Zdroj!$B$16,A762,0)+0,"")</f>
        <v/>
      </c>
      <c r="C763" s="51" t="str">
        <f ca="1">IF($B763="","",IF(Zdroj!$AQ$9="ano",CONCATENATE(OFFSET(Zdroj!C$16,'k rozhodnutí'!$A762,0),"
","Anonymizováno","
",OFFSET(Zdroj!E$16,'k rozhodnutí'!$A762,0),"
",OFFSET(Zdroj!F$16,'k rozhodnutí'!$A762,0)),CONCATENATE(OFFSET(Zdroj!C$16,'k rozhodnutí'!$A762,0),"
",OFFSET(Zdroj!D$16,'k rozhodnutí'!$A762,0),"
",OFFSET(Zdroj!E$16,'k rozhodnutí'!$A762,0),"
",OFFSET(Zdroj!F$16,'k rozhodnutí'!$A762,0))))</f>
        <v/>
      </c>
      <c r="D763" s="23" t="str">
        <f ca="1">IF($B763="","",OFFSET(Zdroj!N$16,'k rozhodnutí'!$A762,0))</f>
        <v/>
      </c>
      <c r="E763" s="289" t="str">
        <f ca="1">IF($B763="","",OFFSET(Zdroj!T$16,'k rozhodnutí'!$A762,0))</f>
        <v/>
      </c>
      <c r="F763" s="186" t="str">
        <f ca="1">IF($B763="","",OFFSET(Zdroj!U$16,'k rozhodnutí'!$A762,0))</f>
        <v/>
      </c>
      <c r="G763" s="291" t="str">
        <f ca="1">IF($B763="","",OFFSET(Zdroj!W$16,'k rozhodnutí'!$A762,0))</f>
        <v/>
      </c>
      <c r="H763" s="290" t="str">
        <f ca="1">IF($B763="","",OFFSET(Zdroj!Y$16,'k rozhodnutí'!$A762,0))</f>
        <v/>
      </c>
      <c r="I763" s="284" t="str">
        <f ca="1">IF($B763="","",OFFSET(Zdroj!BG$16,'k rozhodnutí'!$A762,0))</f>
        <v/>
      </c>
      <c r="J763" s="284" t="str" cm="1">
        <f t="array" aca="1" ref="J763" ca="1">IF($B763="","",SUM('k rozhodnutí detailní'!J763:J765+'k rozhodnutí detailní'!K763:K765))</f>
        <v/>
      </c>
      <c r="K763" s="284" t="str">
        <f ca="1">IF($B763="","",'k rozhodnutí detailní'!L764)</f>
        <v/>
      </c>
      <c r="L763" s="282" t="str">
        <f ca="1">IF($B763="","",'k rozhodnutí detailní'!M764)</f>
        <v/>
      </c>
      <c r="M763" s="283" t="str">
        <f ca="1">IF(B763="","",'k rozhodnutí detailní'!N763)</f>
        <v/>
      </c>
      <c r="N763" s="284" t="str">
        <f ca="1">IF($B763="","",OFFSET(Zdroj!Z$16,'k rozhodnutí'!$A762,0))</f>
        <v/>
      </c>
    </row>
    <row r="764" spans="1:14" x14ac:dyDescent="0.25">
      <c r="A764" s="130"/>
      <c r="B764" s="288"/>
      <c r="C764" s="51" t="str">
        <f ca="1">IF($B763="","",IF(Zdroj!$AQ$9="ano",CONCATENATE("Okres:","
",OFFSET(Zdroj!BP$16,'k rozhodnutí'!$A762,0),"
","Právní forma","
",OFFSET(Zdroj!H$16,'k rozhodnutí'!$A762,0),"
",IF(OFFSET(Zdroj!I$16,'k rozhodnutí'!$A762,0)="","","IČO: "),OFFSET(Zdroj!I$16,'k rozhodnutí'!$A762,0),"
","B.Ú. ",IF(OFFSET(Zdroj!J$16,'k rozhodnutí'!$A762,0)="","","Anonymizováno")),CONCATENATE("Okres:","
",OFFSET(Zdroj!BP$16,'k rozhodnutí'!$A762,0),"
","Právní forma","
",OFFSET(Zdroj!H$16,'k rozhodnutí'!$A762,0),"
",IF(OFFSET(Zdroj!I$16,'k rozhodnutí'!$A762,0)="","","IČO: "),OFFSET(Zdroj!I$16,'k rozhodnutí'!$A762,0),"
","B.Ú. ",OFFSET(Zdroj!J$16,'k rozhodnutí'!$A762,0))))</f>
        <v/>
      </c>
      <c r="D764" s="4" t="str">
        <f ca="1">IF($B763="","",OFFSET(Zdroj!O$16,'k rozhodnutí'!$A762,0))</f>
        <v/>
      </c>
      <c r="E764" s="289"/>
      <c r="F764" s="187"/>
      <c r="G764" s="291"/>
      <c r="H764" s="290"/>
      <c r="I764" s="284"/>
      <c r="J764" s="284"/>
      <c r="K764" s="284"/>
      <c r="L764" s="282"/>
      <c r="M764" s="283"/>
      <c r="N764" s="284"/>
    </row>
    <row r="765" spans="1:14" x14ac:dyDescent="0.25">
      <c r="A765" s="130">
        <f>ROW()/3-1</f>
        <v>254</v>
      </c>
      <c r="B765" s="288"/>
      <c r="C765" s="52" t="str">
        <f ca="1">IF($B763="","",IF(Zdroj!$AQ$9="ano",IF(OFFSET(Zdroj!M$16,'k rozhodnutí'!$A762,0)="","","Anonymizováno"),IF(OFFSET(Zdroj!M$16,'k rozhodnutí'!$A762,0)="","",OFFSET(Zdroj!M$16,'k rozhodnutí'!$A762,0))))</f>
        <v/>
      </c>
      <c r="D765" s="4" t="str">
        <f ca="1">IF($B763="","",CONCATENATE("Dotace bude použita na:","
",OFFSET(Zdroj!P$16,'k rozhodnutí'!$A762,0)))</f>
        <v/>
      </c>
      <c r="E765" s="289"/>
      <c r="F765" s="186" t="str">
        <f ca="1">IF($B763="","",OFFSET(Zdroj!V$16,'k rozhodnutí'!$A762,0))</f>
        <v/>
      </c>
      <c r="G765" s="88" t="str">
        <f ca="1">IF($B763="","",OFFSET(Zdroj!BM$16,'k rozhodnutí'!$A762,0))</f>
        <v/>
      </c>
      <c r="H765" s="290"/>
      <c r="I765" s="284"/>
      <c r="J765" s="284"/>
      <c r="K765" s="284"/>
      <c r="L765" s="282"/>
      <c r="M765" s="283"/>
      <c r="N765" s="284"/>
    </row>
    <row r="766" spans="1:14" x14ac:dyDescent="0.25">
      <c r="A766" s="130"/>
      <c r="B766" s="288" t="str">
        <f ca="1">IF(OFFSET(Zdroj!$B$16,A765,0)&gt;0,OFFSET(Zdroj!$B$16,A765,0)+0,"")</f>
        <v/>
      </c>
      <c r="C766" s="51" t="str">
        <f ca="1">IF($B766="","",IF(Zdroj!$AQ$9="ano",CONCATENATE(OFFSET(Zdroj!C$16,'k rozhodnutí'!$A765,0),"
","Anonymizováno","
",OFFSET(Zdroj!E$16,'k rozhodnutí'!$A765,0),"
",OFFSET(Zdroj!F$16,'k rozhodnutí'!$A765,0)),CONCATENATE(OFFSET(Zdroj!C$16,'k rozhodnutí'!$A765,0),"
",OFFSET(Zdroj!D$16,'k rozhodnutí'!$A765,0),"
",OFFSET(Zdroj!E$16,'k rozhodnutí'!$A765,0),"
",OFFSET(Zdroj!F$16,'k rozhodnutí'!$A765,0))))</f>
        <v/>
      </c>
      <c r="D766" s="23" t="str">
        <f ca="1">IF($B766="","",OFFSET(Zdroj!N$16,'k rozhodnutí'!$A765,0))</f>
        <v/>
      </c>
      <c r="E766" s="289" t="str">
        <f ca="1">IF($B766="","",OFFSET(Zdroj!T$16,'k rozhodnutí'!$A765,0))</f>
        <v/>
      </c>
      <c r="F766" s="186" t="str">
        <f ca="1">IF($B766="","",OFFSET(Zdroj!U$16,'k rozhodnutí'!$A765,0))</f>
        <v/>
      </c>
      <c r="G766" s="291" t="str">
        <f ca="1">IF($B766="","",OFFSET(Zdroj!W$16,'k rozhodnutí'!$A765,0))</f>
        <v/>
      </c>
      <c r="H766" s="290" t="str">
        <f ca="1">IF($B766="","",OFFSET(Zdroj!Y$16,'k rozhodnutí'!$A765,0))</f>
        <v/>
      </c>
      <c r="I766" s="284" t="str">
        <f ca="1">IF($B766="","",OFFSET(Zdroj!BG$16,'k rozhodnutí'!$A765,0))</f>
        <v/>
      </c>
      <c r="J766" s="284" t="str" cm="1">
        <f t="array" aca="1" ref="J766" ca="1">IF($B766="","",SUM('k rozhodnutí detailní'!J766:J768+'k rozhodnutí detailní'!K766:K768))</f>
        <v/>
      </c>
      <c r="K766" s="284" t="str">
        <f ca="1">IF($B766="","",'k rozhodnutí detailní'!L767)</f>
        <v/>
      </c>
      <c r="L766" s="282" t="str">
        <f ca="1">IF($B766="","",'k rozhodnutí detailní'!M767)</f>
        <v/>
      </c>
      <c r="M766" s="283" t="str">
        <f ca="1">IF(B766="","",'k rozhodnutí detailní'!N766)</f>
        <v/>
      </c>
      <c r="N766" s="284" t="str">
        <f ca="1">IF($B766="","",OFFSET(Zdroj!Z$16,'k rozhodnutí'!$A765,0))</f>
        <v/>
      </c>
    </row>
    <row r="767" spans="1:14" x14ac:dyDescent="0.25">
      <c r="A767" s="130"/>
      <c r="B767" s="288"/>
      <c r="C767" s="51" t="str">
        <f ca="1">IF($B766="","",IF(Zdroj!$AQ$9="ano",CONCATENATE("Okres:","
",OFFSET(Zdroj!BP$16,'k rozhodnutí'!$A765,0),"
","Právní forma","
",OFFSET(Zdroj!H$16,'k rozhodnutí'!$A765,0),"
",IF(OFFSET(Zdroj!I$16,'k rozhodnutí'!$A765,0)="","","IČO: "),OFFSET(Zdroj!I$16,'k rozhodnutí'!$A765,0),"
","B.Ú. ",IF(OFFSET(Zdroj!J$16,'k rozhodnutí'!$A765,0)="","","Anonymizováno")),CONCATENATE("Okres:","
",OFFSET(Zdroj!BP$16,'k rozhodnutí'!$A765,0),"
","Právní forma","
",OFFSET(Zdroj!H$16,'k rozhodnutí'!$A765,0),"
",IF(OFFSET(Zdroj!I$16,'k rozhodnutí'!$A765,0)="","","IČO: "),OFFSET(Zdroj!I$16,'k rozhodnutí'!$A765,0),"
","B.Ú. ",OFFSET(Zdroj!J$16,'k rozhodnutí'!$A765,0))))</f>
        <v/>
      </c>
      <c r="D767" s="4" t="str">
        <f ca="1">IF($B766="","",OFFSET(Zdroj!O$16,'k rozhodnutí'!$A765,0))</f>
        <v/>
      </c>
      <c r="E767" s="289"/>
      <c r="F767" s="187"/>
      <c r="G767" s="291"/>
      <c r="H767" s="290"/>
      <c r="I767" s="284"/>
      <c r="J767" s="284"/>
      <c r="K767" s="284"/>
      <c r="L767" s="282"/>
      <c r="M767" s="283"/>
      <c r="N767" s="284"/>
    </row>
    <row r="768" spans="1:14" x14ac:dyDescent="0.25">
      <c r="A768" s="130">
        <f>ROW()/3-1</f>
        <v>255</v>
      </c>
      <c r="B768" s="288"/>
      <c r="C768" s="52" t="str">
        <f ca="1">IF($B766="","",IF(Zdroj!$AQ$9="ano",IF(OFFSET(Zdroj!M$16,'k rozhodnutí'!$A765,0)="","","Anonymizováno"),IF(OFFSET(Zdroj!M$16,'k rozhodnutí'!$A765,0)="","",OFFSET(Zdroj!M$16,'k rozhodnutí'!$A765,0))))</f>
        <v/>
      </c>
      <c r="D768" s="4" t="str">
        <f ca="1">IF($B766="","",CONCATENATE("Dotace bude použita na:","
",OFFSET(Zdroj!P$16,'k rozhodnutí'!$A765,0)))</f>
        <v/>
      </c>
      <c r="E768" s="289"/>
      <c r="F768" s="186" t="str">
        <f ca="1">IF($B766="","",OFFSET(Zdroj!V$16,'k rozhodnutí'!$A765,0))</f>
        <v/>
      </c>
      <c r="G768" s="88" t="str">
        <f ca="1">IF($B766="","",OFFSET(Zdroj!BM$16,'k rozhodnutí'!$A765,0))</f>
        <v/>
      </c>
      <c r="H768" s="290"/>
      <c r="I768" s="284"/>
      <c r="J768" s="284"/>
      <c r="K768" s="284"/>
      <c r="L768" s="282"/>
      <c r="M768" s="283"/>
      <c r="N768" s="284"/>
    </row>
    <row r="769" spans="1:14" x14ac:dyDescent="0.25">
      <c r="A769" s="130"/>
      <c r="B769" s="288" t="str">
        <f ca="1">IF(OFFSET(Zdroj!$B$16,A768,0)&gt;0,OFFSET(Zdroj!$B$16,A768,0)+0,"")</f>
        <v/>
      </c>
      <c r="C769" s="51" t="str">
        <f ca="1">IF($B769="","",IF(Zdroj!$AQ$9="ano",CONCATENATE(OFFSET(Zdroj!C$16,'k rozhodnutí'!$A768,0),"
","Anonymizováno","
",OFFSET(Zdroj!E$16,'k rozhodnutí'!$A768,0),"
",OFFSET(Zdroj!F$16,'k rozhodnutí'!$A768,0)),CONCATENATE(OFFSET(Zdroj!C$16,'k rozhodnutí'!$A768,0),"
",OFFSET(Zdroj!D$16,'k rozhodnutí'!$A768,0),"
",OFFSET(Zdroj!E$16,'k rozhodnutí'!$A768,0),"
",OFFSET(Zdroj!F$16,'k rozhodnutí'!$A768,0))))</f>
        <v/>
      </c>
      <c r="D769" s="23" t="str">
        <f ca="1">IF($B769="","",OFFSET(Zdroj!N$16,'k rozhodnutí'!$A768,0))</f>
        <v/>
      </c>
      <c r="E769" s="289" t="str">
        <f ca="1">IF($B769="","",OFFSET(Zdroj!T$16,'k rozhodnutí'!$A768,0))</f>
        <v/>
      </c>
      <c r="F769" s="186" t="str">
        <f ca="1">IF($B769="","",OFFSET(Zdroj!U$16,'k rozhodnutí'!$A768,0))</f>
        <v/>
      </c>
      <c r="G769" s="291" t="str">
        <f ca="1">IF($B769="","",OFFSET(Zdroj!W$16,'k rozhodnutí'!$A768,0))</f>
        <v/>
      </c>
      <c r="H769" s="290" t="str">
        <f ca="1">IF($B769="","",OFFSET(Zdroj!Y$16,'k rozhodnutí'!$A768,0))</f>
        <v/>
      </c>
      <c r="I769" s="284" t="str">
        <f ca="1">IF($B769="","",OFFSET(Zdroj!BG$16,'k rozhodnutí'!$A768,0))</f>
        <v/>
      </c>
      <c r="J769" s="284" t="str" cm="1">
        <f t="array" aca="1" ref="J769" ca="1">IF($B769="","",SUM('k rozhodnutí detailní'!J769:J771+'k rozhodnutí detailní'!K769:K771))</f>
        <v/>
      </c>
      <c r="K769" s="284" t="str">
        <f ca="1">IF($B769="","",'k rozhodnutí detailní'!L770)</f>
        <v/>
      </c>
      <c r="L769" s="282" t="str">
        <f ca="1">IF($B769="","",'k rozhodnutí detailní'!M770)</f>
        <v/>
      </c>
      <c r="M769" s="283" t="str">
        <f ca="1">IF(B769="","",'k rozhodnutí detailní'!N769)</f>
        <v/>
      </c>
      <c r="N769" s="284" t="str">
        <f ca="1">IF($B769="","",OFFSET(Zdroj!Z$16,'k rozhodnutí'!$A768,0))</f>
        <v/>
      </c>
    </row>
    <row r="770" spans="1:14" x14ac:dyDescent="0.25">
      <c r="A770" s="130"/>
      <c r="B770" s="288"/>
      <c r="C770" s="51" t="str">
        <f ca="1">IF($B769="","",IF(Zdroj!$AQ$9="ano",CONCATENATE("Okres:","
",OFFSET(Zdroj!BP$16,'k rozhodnutí'!$A768,0),"
","Právní forma","
",OFFSET(Zdroj!H$16,'k rozhodnutí'!$A768,0),"
",IF(OFFSET(Zdroj!I$16,'k rozhodnutí'!$A768,0)="","","IČO: "),OFFSET(Zdroj!I$16,'k rozhodnutí'!$A768,0),"
","B.Ú. ",IF(OFFSET(Zdroj!J$16,'k rozhodnutí'!$A768,0)="","","Anonymizováno")),CONCATENATE("Okres:","
",OFFSET(Zdroj!BP$16,'k rozhodnutí'!$A768,0),"
","Právní forma","
",OFFSET(Zdroj!H$16,'k rozhodnutí'!$A768,0),"
",IF(OFFSET(Zdroj!I$16,'k rozhodnutí'!$A768,0)="","","IČO: "),OFFSET(Zdroj!I$16,'k rozhodnutí'!$A768,0),"
","B.Ú. ",OFFSET(Zdroj!J$16,'k rozhodnutí'!$A768,0))))</f>
        <v/>
      </c>
      <c r="D770" s="4" t="str">
        <f ca="1">IF($B769="","",OFFSET(Zdroj!O$16,'k rozhodnutí'!$A768,0))</f>
        <v/>
      </c>
      <c r="E770" s="289"/>
      <c r="F770" s="187"/>
      <c r="G770" s="291"/>
      <c r="H770" s="290"/>
      <c r="I770" s="284"/>
      <c r="J770" s="284"/>
      <c r="K770" s="284"/>
      <c r="L770" s="282"/>
      <c r="M770" s="283"/>
      <c r="N770" s="284"/>
    </row>
    <row r="771" spans="1:14" x14ac:dyDescent="0.25">
      <c r="A771" s="130">
        <f>ROW()/3-1</f>
        <v>256</v>
      </c>
      <c r="B771" s="288"/>
      <c r="C771" s="52" t="str">
        <f ca="1">IF($B769="","",IF(Zdroj!$AQ$9="ano",IF(OFFSET(Zdroj!M$16,'k rozhodnutí'!$A768,0)="","","Anonymizováno"),IF(OFFSET(Zdroj!M$16,'k rozhodnutí'!$A768,0)="","",OFFSET(Zdroj!M$16,'k rozhodnutí'!$A768,0))))</f>
        <v/>
      </c>
      <c r="D771" s="4" t="str">
        <f ca="1">IF($B769="","",CONCATENATE("Dotace bude použita na:","
",OFFSET(Zdroj!P$16,'k rozhodnutí'!$A768,0)))</f>
        <v/>
      </c>
      <c r="E771" s="289"/>
      <c r="F771" s="186" t="str">
        <f ca="1">IF($B769="","",OFFSET(Zdroj!V$16,'k rozhodnutí'!$A768,0))</f>
        <v/>
      </c>
      <c r="G771" s="88" t="str">
        <f ca="1">IF($B769="","",OFFSET(Zdroj!BM$16,'k rozhodnutí'!$A768,0))</f>
        <v/>
      </c>
      <c r="H771" s="290"/>
      <c r="I771" s="284"/>
      <c r="J771" s="284"/>
      <c r="K771" s="284"/>
      <c r="L771" s="282"/>
      <c r="M771" s="283"/>
      <c r="N771" s="284"/>
    </row>
    <row r="772" spans="1:14" x14ac:dyDescent="0.25">
      <c r="A772" s="130"/>
      <c r="B772" s="288" t="str">
        <f ca="1">IF(OFFSET(Zdroj!$B$16,A771,0)&gt;0,OFFSET(Zdroj!$B$16,A771,0)+0,"")</f>
        <v/>
      </c>
      <c r="C772" s="51" t="str">
        <f ca="1">IF($B772="","",IF(Zdroj!$AQ$9="ano",CONCATENATE(OFFSET(Zdroj!C$16,'k rozhodnutí'!$A771,0),"
","Anonymizováno","
",OFFSET(Zdroj!E$16,'k rozhodnutí'!$A771,0),"
",OFFSET(Zdroj!F$16,'k rozhodnutí'!$A771,0)),CONCATENATE(OFFSET(Zdroj!C$16,'k rozhodnutí'!$A771,0),"
",OFFSET(Zdroj!D$16,'k rozhodnutí'!$A771,0),"
",OFFSET(Zdroj!E$16,'k rozhodnutí'!$A771,0),"
",OFFSET(Zdroj!F$16,'k rozhodnutí'!$A771,0))))</f>
        <v/>
      </c>
      <c r="D772" s="23" t="str">
        <f ca="1">IF($B772="","",OFFSET(Zdroj!N$16,'k rozhodnutí'!$A771,0))</f>
        <v/>
      </c>
      <c r="E772" s="289" t="str">
        <f ca="1">IF($B772="","",OFFSET(Zdroj!T$16,'k rozhodnutí'!$A771,0))</f>
        <v/>
      </c>
      <c r="F772" s="186" t="str">
        <f ca="1">IF($B772="","",OFFSET(Zdroj!U$16,'k rozhodnutí'!$A771,0))</f>
        <v/>
      </c>
      <c r="G772" s="291" t="str">
        <f ca="1">IF($B772="","",OFFSET(Zdroj!W$16,'k rozhodnutí'!$A771,0))</f>
        <v/>
      </c>
      <c r="H772" s="290" t="str">
        <f ca="1">IF($B772="","",OFFSET(Zdroj!Y$16,'k rozhodnutí'!$A771,0))</f>
        <v/>
      </c>
      <c r="I772" s="284" t="str">
        <f ca="1">IF($B772="","",OFFSET(Zdroj!BG$16,'k rozhodnutí'!$A771,0))</f>
        <v/>
      </c>
      <c r="J772" s="284" t="str" cm="1">
        <f t="array" aca="1" ref="J772" ca="1">IF($B772="","",SUM('k rozhodnutí detailní'!J772:J774+'k rozhodnutí detailní'!K772:K774))</f>
        <v/>
      </c>
      <c r="K772" s="284" t="str">
        <f ca="1">IF($B772="","",'k rozhodnutí detailní'!L773)</f>
        <v/>
      </c>
      <c r="L772" s="282" t="str">
        <f ca="1">IF($B772="","",'k rozhodnutí detailní'!M773)</f>
        <v/>
      </c>
      <c r="M772" s="283" t="str">
        <f ca="1">IF(B772="","",'k rozhodnutí detailní'!N772)</f>
        <v/>
      </c>
      <c r="N772" s="284" t="str">
        <f ca="1">IF($B772="","",OFFSET(Zdroj!Z$16,'k rozhodnutí'!$A771,0))</f>
        <v/>
      </c>
    </row>
    <row r="773" spans="1:14" x14ac:dyDescent="0.25">
      <c r="A773" s="130"/>
      <c r="B773" s="288"/>
      <c r="C773" s="51" t="str">
        <f ca="1">IF($B772="","",IF(Zdroj!$AQ$9="ano",CONCATENATE("Okres:","
",OFFSET(Zdroj!BP$16,'k rozhodnutí'!$A771,0),"
","Právní forma","
",OFFSET(Zdroj!H$16,'k rozhodnutí'!$A771,0),"
",IF(OFFSET(Zdroj!I$16,'k rozhodnutí'!$A771,0)="","","IČO: "),OFFSET(Zdroj!I$16,'k rozhodnutí'!$A771,0),"
","B.Ú. ",IF(OFFSET(Zdroj!J$16,'k rozhodnutí'!$A771,0)="","","Anonymizováno")),CONCATENATE("Okres:","
",OFFSET(Zdroj!BP$16,'k rozhodnutí'!$A771,0),"
","Právní forma","
",OFFSET(Zdroj!H$16,'k rozhodnutí'!$A771,0),"
",IF(OFFSET(Zdroj!I$16,'k rozhodnutí'!$A771,0)="","","IČO: "),OFFSET(Zdroj!I$16,'k rozhodnutí'!$A771,0),"
","B.Ú. ",OFFSET(Zdroj!J$16,'k rozhodnutí'!$A771,0))))</f>
        <v/>
      </c>
      <c r="D773" s="4" t="str">
        <f ca="1">IF($B772="","",OFFSET(Zdroj!O$16,'k rozhodnutí'!$A771,0))</f>
        <v/>
      </c>
      <c r="E773" s="289"/>
      <c r="F773" s="187"/>
      <c r="G773" s="291"/>
      <c r="H773" s="290"/>
      <c r="I773" s="284"/>
      <c r="J773" s="284"/>
      <c r="K773" s="284"/>
      <c r="L773" s="282"/>
      <c r="M773" s="283"/>
      <c r="N773" s="284"/>
    </row>
    <row r="774" spans="1:14" x14ac:dyDescent="0.25">
      <c r="A774" s="130">
        <f>ROW()/3-1</f>
        <v>257</v>
      </c>
      <c r="B774" s="288"/>
      <c r="C774" s="52" t="str">
        <f ca="1">IF($B772="","",IF(Zdroj!$AQ$9="ano",IF(OFFSET(Zdroj!M$16,'k rozhodnutí'!$A771,0)="","","Anonymizováno"),IF(OFFSET(Zdroj!M$16,'k rozhodnutí'!$A771,0)="","",OFFSET(Zdroj!M$16,'k rozhodnutí'!$A771,0))))</f>
        <v/>
      </c>
      <c r="D774" s="4" t="str">
        <f ca="1">IF($B772="","",CONCATENATE("Dotace bude použita na:","
",OFFSET(Zdroj!P$16,'k rozhodnutí'!$A771,0)))</f>
        <v/>
      </c>
      <c r="E774" s="289"/>
      <c r="F774" s="186" t="str">
        <f ca="1">IF($B772="","",OFFSET(Zdroj!V$16,'k rozhodnutí'!$A771,0))</f>
        <v/>
      </c>
      <c r="G774" s="88" t="str">
        <f ca="1">IF($B772="","",OFFSET(Zdroj!BM$16,'k rozhodnutí'!$A771,0))</f>
        <v/>
      </c>
      <c r="H774" s="290"/>
      <c r="I774" s="284"/>
      <c r="J774" s="284"/>
      <c r="K774" s="284"/>
      <c r="L774" s="282"/>
      <c r="M774" s="283"/>
      <c r="N774" s="284"/>
    </row>
    <row r="775" spans="1:14" x14ac:dyDescent="0.25">
      <c r="A775" s="130"/>
      <c r="B775" s="288" t="str">
        <f ca="1">IF(OFFSET(Zdroj!$B$16,A774,0)&gt;0,OFFSET(Zdroj!$B$16,A774,0)+0,"")</f>
        <v/>
      </c>
      <c r="C775" s="51" t="str">
        <f ca="1">IF($B775="","",IF(Zdroj!$AQ$9="ano",CONCATENATE(OFFSET(Zdroj!C$16,'k rozhodnutí'!$A774,0),"
","Anonymizováno","
",OFFSET(Zdroj!E$16,'k rozhodnutí'!$A774,0),"
",OFFSET(Zdroj!F$16,'k rozhodnutí'!$A774,0)),CONCATENATE(OFFSET(Zdroj!C$16,'k rozhodnutí'!$A774,0),"
",OFFSET(Zdroj!D$16,'k rozhodnutí'!$A774,0),"
",OFFSET(Zdroj!E$16,'k rozhodnutí'!$A774,0),"
",OFFSET(Zdroj!F$16,'k rozhodnutí'!$A774,0))))</f>
        <v/>
      </c>
      <c r="D775" s="23" t="str">
        <f ca="1">IF($B775="","",OFFSET(Zdroj!N$16,'k rozhodnutí'!$A774,0))</f>
        <v/>
      </c>
      <c r="E775" s="289" t="str">
        <f ca="1">IF($B775="","",OFFSET(Zdroj!T$16,'k rozhodnutí'!$A774,0))</f>
        <v/>
      </c>
      <c r="F775" s="186" t="str">
        <f ca="1">IF($B775="","",OFFSET(Zdroj!U$16,'k rozhodnutí'!$A774,0))</f>
        <v/>
      </c>
      <c r="G775" s="291" t="str">
        <f ca="1">IF($B775="","",OFFSET(Zdroj!W$16,'k rozhodnutí'!$A774,0))</f>
        <v/>
      </c>
      <c r="H775" s="290" t="str">
        <f ca="1">IF($B775="","",OFFSET(Zdroj!Y$16,'k rozhodnutí'!$A774,0))</f>
        <v/>
      </c>
      <c r="I775" s="284" t="str">
        <f ca="1">IF($B775="","",OFFSET(Zdroj!BG$16,'k rozhodnutí'!$A774,0))</f>
        <v/>
      </c>
      <c r="J775" s="284" t="str" cm="1">
        <f t="array" aca="1" ref="J775" ca="1">IF($B775="","",SUM('k rozhodnutí detailní'!J775:J777+'k rozhodnutí detailní'!K775:K777))</f>
        <v/>
      </c>
      <c r="K775" s="284" t="str">
        <f ca="1">IF($B775="","",'k rozhodnutí detailní'!L776)</f>
        <v/>
      </c>
      <c r="L775" s="282" t="str">
        <f ca="1">IF($B775="","",'k rozhodnutí detailní'!M776)</f>
        <v/>
      </c>
      <c r="M775" s="283" t="str">
        <f ca="1">IF(B775="","",'k rozhodnutí detailní'!N775)</f>
        <v/>
      </c>
      <c r="N775" s="284" t="str">
        <f ca="1">IF($B775="","",OFFSET(Zdroj!Z$16,'k rozhodnutí'!$A774,0))</f>
        <v/>
      </c>
    </row>
    <row r="776" spans="1:14" x14ac:dyDescent="0.25">
      <c r="A776" s="130"/>
      <c r="B776" s="288"/>
      <c r="C776" s="51" t="str">
        <f ca="1">IF($B775="","",IF(Zdroj!$AQ$9="ano",CONCATENATE("Okres:","
",OFFSET(Zdroj!BP$16,'k rozhodnutí'!$A774,0),"
","Právní forma","
",OFFSET(Zdroj!H$16,'k rozhodnutí'!$A774,0),"
",IF(OFFSET(Zdroj!I$16,'k rozhodnutí'!$A774,0)="","","IČO: "),OFFSET(Zdroj!I$16,'k rozhodnutí'!$A774,0),"
","B.Ú. ",IF(OFFSET(Zdroj!J$16,'k rozhodnutí'!$A774,0)="","","Anonymizováno")),CONCATENATE("Okres:","
",OFFSET(Zdroj!BP$16,'k rozhodnutí'!$A774,0),"
","Právní forma","
",OFFSET(Zdroj!H$16,'k rozhodnutí'!$A774,0),"
",IF(OFFSET(Zdroj!I$16,'k rozhodnutí'!$A774,0)="","","IČO: "),OFFSET(Zdroj!I$16,'k rozhodnutí'!$A774,0),"
","B.Ú. ",OFFSET(Zdroj!J$16,'k rozhodnutí'!$A774,0))))</f>
        <v/>
      </c>
      <c r="D776" s="4" t="str">
        <f ca="1">IF($B775="","",OFFSET(Zdroj!O$16,'k rozhodnutí'!$A774,0))</f>
        <v/>
      </c>
      <c r="E776" s="289"/>
      <c r="F776" s="187"/>
      <c r="G776" s="291"/>
      <c r="H776" s="290"/>
      <c r="I776" s="284"/>
      <c r="J776" s="284"/>
      <c r="K776" s="284"/>
      <c r="L776" s="282"/>
      <c r="M776" s="283"/>
      <c r="N776" s="284"/>
    </row>
    <row r="777" spans="1:14" x14ac:dyDescent="0.25">
      <c r="A777" s="130">
        <f>ROW()/3-1</f>
        <v>258</v>
      </c>
      <c r="B777" s="288"/>
      <c r="C777" s="52" t="str">
        <f ca="1">IF($B775="","",IF(Zdroj!$AQ$9="ano",IF(OFFSET(Zdroj!M$16,'k rozhodnutí'!$A774,0)="","","Anonymizováno"),IF(OFFSET(Zdroj!M$16,'k rozhodnutí'!$A774,0)="","",OFFSET(Zdroj!M$16,'k rozhodnutí'!$A774,0))))</f>
        <v/>
      </c>
      <c r="D777" s="4" t="str">
        <f ca="1">IF($B775="","",CONCATENATE("Dotace bude použita na:","
",OFFSET(Zdroj!P$16,'k rozhodnutí'!$A774,0)))</f>
        <v/>
      </c>
      <c r="E777" s="289"/>
      <c r="F777" s="186" t="str">
        <f ca="1">IF($B775="","",OFFSET(Zdroj!V$16,'k rozhodnutí'!$A774,0))</f>
        <v/>
      </c>
      <c r="G777" s="88" t="str">
        <f ca="1">IF($B775="","",OFFSET(Zdroj!BM$16,'k rozhodnutí'!$A774,0))</f>
        <v/>
      </c>
      <c r="H777" s="290"/>
      <c r="I777" s="284"/>
      <c r="J777" s="284"/>
      <c r="K777" s="284"/>
      <c r="L777" s="282"/>
      <c r="M777" s="283"/>
      <c r="N777" s="284"/>
    </row>
    <row r="778" spans="1:14" x14ac:dyDescent="0.25">
      <c r="A778" s="130"/>
      <c r="B778" s="288" t="str">
        <f ca="1">IF(OFFSET(Zdroj!$B$16,A777,0)&gt;0,OFFSET(Zdroj!$B$16,A777,0)+0,"")</f>
        <v/>
      </c>
      <c r="C778" s="51" t="str">
        <f ca="1">IF($B778="","",IF(Zdroj!$AQ$9="ano",CONCATENATE(OFFSET(Zdroj!C$16,'k rozhodnutí'!$A777,0),"
","Anonymizováno","
",OFFSET(Zdroj!E$16,'k rozhodnutí'!$A777,0),"
",OFFSET(Zdroj!F$16,'k rozhodnutí'!$A777,0)),CONCATENATE(OFFSET(Zdroj!C$16,'k rozhodnutí'!$A777,0),"
",OFFSET(Zdroj!D$16,'k rozhodnutí'!$A777,0),"
",OFFSET(Zdroj!E$16,'k rozhodnutí'!$A777,0),"
",OFFSET(Zdroj!F$16,'k rozhodnutí'!$A777,0))))</f>
        <v/>
      </c>
      <c r="D778" s="23" t="str">
        <f ca="1">IF($B778="","",OFFSET(Zdroj!N$16,'k rozhodnutí'!$A777,0))</f>
        <v/>
      </c>
      <c r="E778" s="289" t="str">
        <f ca="1">IF($B778="","",OFFSET(Zdroj!T$16,'k rozhodnutí'!$A777,0))</f>
        <v/>
      </c>
      <c r="F778" s="186" t="str">
        <f ca="1">IF($B778="","",OFFSET(Zdroj!U$16,'k rozhodnutí'!$A777,0))</f>
        <v/>
      </c>
      <c r="G778" s="291" t="str">
        <f ca="1">IF($B778="","",OFFSET(Zdroj!W$16,'k rozhodnutí'!$A777,0))</f>
        <v/>
      </c>
      <c r="H778" s="290" t="str">
        <f ca="1">IF($B778="","",OFFSET(Zdroj!Y$16,'k rozhodnutí'!$A777,0))</f>
        <v/>
      </c>
      <c r="I778" s="284" t="str">
        <f ca="1">IF($B778="","",OFFSET(Zdroj!BG$16,'k rozhodnutí'!$A777,0))</f>
        <v/>
      </c>
      <c r="J778" s="284" t="str" cm="1">
        <f t="array" aca="1" ref="J778" ca="1">IF($B778="","",SUM('k rozhodnutí detailní'!J778:J780+'k rozhodnutí detailní'!K778:K780))</f>
        <v/>
      </c>
      <c r="K778" s="284" t="str">
        <f ca="1">IF($B778="","",'k rozhodnutí detailní'!L779)</f>
        <v/>
      </c>
      <c r="L778" s="282" t="str">
        <f ca="1">IF($B778="","",'k rozhodnutí detailní'!M779)</f>
        <v/>
      </c>
      <c r="M778" s="283" t="str">
        <f ca="1">IF(B778="","",'k rozhodnutí detailní'!N778)</f>
        <v/>
      </c>
      <c r="N778" s="284" t="str">
        <f ca="1">IF($B778="","",OFFSET(Zdroj!Z$16,'k rozhodnutí'!$A777,0))</f>
        <v/>
      </c>
    </row>
    <row r="779" spans="1:14" x14ac:dyDescent="0.25">
      <c r="A779" s="130"/>
      <c r="B779" s="288"/>
      <c r="C779" s="51" t="str">
        <f ca="1">IF($B778="","",IF(Zdroj!$AQ$9="ano",CONCATENATE("Okres:","
",OFFSET(Zdroj!BP$16,'k rozhodnutí'!$A777,0),"
","Právní forma","
",OFFSET(Zdroj!H$16,'k rozhodnutí'!$A777,0),"
",IF(OFFSET(Zdroj!I$16,'k rozhodnutí'!$A777,0)="","","IČO: "),OFFSET(Zdroj!I$16,'k rozhodnutí'!$A777,0),"
","B.Ú. ",IF(OFFSET(Zdroj!J$16,'k rozhodnutí'!$A777,0)="","","Anonymizováno")),CONCATENATE("Okres:","
",OFFSET(Zdroj!BP$16,'k rozhodnutí'!$A777,0),"
","Právní forma","
",OFFSET(Zdroj!H$16,'k rozhodnutí'!$A777,0),"
",IF(OFFSET(Zdroj!I$16,'k rozhodnutí'!$A777,0)="","","IČO: "),OFFSET(Zdroj!I$16,'k rozhodnutí'!$A777,0),"
","B.Ú. ",OFFSET(Zdroj!J$16,'k rozhodnutí'!$A777,0))))</f>
        <v/>
      </c>
      <c r="D779" s="4" t="str">
        <f ca="1">IF($B778="","",OFFSET(Zdroj!O$16,'k rozhodnutí'!$A777,0))</f>
        <v/>
      </c>
      <c r="E779" s="289"/>
      <c r="F779" s="187"/>
      <c r="G779" s="291"/>
      <c r="H779" s="290"/>
      <c r="I779" s="284"/>
      <c r="J779" s="284"/>
      <c r="K779" s="284"/>
      <c r="L779" s="282"/>
      <c r="M779" s="283"/>
      <c r="N779" s="284"/>
    </row>
    <row r="780" spans="1:14" x14ac:dyDescent="0.25">
      <c r="A780" s="130">
        <f>ROW()/3-1</f>
        <v>259</v>
      </c>
      <c r="B780" s="288"/>
      <c r="C780" s="52" t="str">
        <f ca="1">IF($B778="","",IF(Zdroj!$AQ$9="ano",IF(OFFSET(Zdroj!M$16,'k rozhodnutí'!$A777,0)="","","Anonymizováno"),IF(OFFSET(Zdroj!M$16,'k rozhodnutí'!$A777,0)="","",OFFSET(Zdroj!M$16,'k rozhodnutí'!$A777,0))))</f>
        <v/>
      </c>
      <c r="D780" s="4" t="str">
        <f ca="1">IF($B778="","",CONCATENATE("Dotace bude použita na:","
",OFFSET(Zdroj!P$16,'k rozhodnutí'!$A777,0)))</f>
        <v/>
      </c>
      <c r="E780" s="289"/>
      <c r="F780" s="186" t="str">
        <f ca="1">IF($B778="","",OFFSET(Zdroj!V$16,'k rozhodnutí'!$A777,0))</f>
        <v/>
      </c>
      <c r="G780" s="88" t="str">
        <f ca="1">IF($B778="","",OFFSET(Zdroj!BM$16,'k rozhodnutí'!$A777,0))</f>
        <v/>
      </c>
      <c r="H780" s="290"/>
      <c r="I780" s="284"/>
      <c r="J780" s="284"/>
      <c r="K780" s="284"/>
      <c r="L780" s="282"/>
      <c r="M780" s="283"/>
      <c r="N780" s="284"/>
    </row>
    <row r="781" spans="1:14" x14ac:dyDescent="0.25">
      <c r="A781" s="130"/>
      <c r="B781" s="288" t="str">
        <f ca="1">IF(OFFSET(Zdroj!$B$16,A780,0)&gt;0,OFFSET(Zdroj!$B$16,A780,0)+0,"")</f>
        <v/>
      </c>
      <c r="C781" s="51" t="str">
        <f ca="1">IF($B781="","",IF(Zdroj!$AQ$9="ano",CONCATENATE(OFFSET(Zdroj!C$16,'k rozhodnutí'!$A780,0),"
","Anonymizováno","
",OFFSET(Zdroj!E$16,'k rozhodnutí'!$A780,0),"
",OFFSET(Zdroj!F$16,'k rozhodnutí'!$A780,0)),CONCATENATE(OFFSET(Zdroj!C$16,'k rozhodnutí'!$A780,0),"
",OFFSET(Zdroj!D$16,'k rozhodnutí'!$A780,0),"
",OFFSET(Zdroj!E$16,'k rozhodnutí'!$A780,0),"
",OFFSET(Zdroj!F$16,'k rozhodnutí'!$A780,0))))</f>
        <v/>
      </c>
      <c r="D781" s="23" t="str">
        <f ca="1">IF($B781="","",OFFSET(Zdroj!N$16,'k rozhodnutí'!$A780,0))</f>
        <v/>
      </c>
      <c r="E781" s="289" t="str">
        <f ca="1">IF($B781="","",OFFSET(Zdroj!T$16,'k rozhodnutí'!$A780,0))</f>
        <v/>
      </c>
      <c r="F781" s="186" t="str">
        <f ca="1">IF($B781="","",OFFSET(Zdroj!U$16,'k rozhodnutí'!$A780,0))</f>
        <v/>
      </c>
      <c r="G781" s="291" t="str">
        <f ca="1">IF($B781="","",OFFSET(Zdroj!W$16,'k rozhodnutí'!$A780,0))</f>
        <v/>
      </c>
      <c r="H781" s="290" t="str">
        <f ca="1">IF($B781="","",OFFSET(Zdroj!Y$16,'k rozhodnutí'!$A780,0))</f>
        <v/>
      </c>
      <c r="I781" s="284" t="str">
        <f ca="1">IF($B781="","",OFFSET(Zdroj!BG$16,'k rozhodnutí'!$A780,0))</f>
        <v/>
      </c>
      <c r="J781" s="284" t="str" cm="1">
        <f t="array" aca="1" ref="J781" ca="1">IF($B781="","",SUM('k rozhodnutí detailní'!J781:J783+'k rozhodnutí detailní'!K781:K783))</f>
        <v/>
      </c>
      <c r="K781" s="284" t="str">
        <f ca="1">IF($B781="","",'k rozhodnutí detailní'!L782)</f>
        <v/>
      </c>
      <c r="L781" s="282" t="str">
        <f ca="1">IF($B781="","",'k rozhodnutí detailní'!M782)</f>
        <v/>
      </c>
      <c r="M781" s="283" t="str">
        <f ca="1">IF(B781="","",'k rozhodnutí detailní'!N781)</f>
        <v/>
      </c>
      <c r="N781" s="284" t="str">
        <f ca="1">IF($B781="","",OFFSET(Zdroj!Z$16,'k rozhodnutí'!$A780,0))</f>
        <v/>
      </c>
    </row>
    <row r="782" spans="1:14" x14ac:dyDescent="0.25">
      <c r="A782" s="130"/>
      <c r="B782" s="288"/>
      <c r="C782" s="51" t="str">
        <f ca="1">IF($B781="","",IF(Zdroj!$AQ$9="ano",CONCATENATE("Okres:","
",OFFSET(Zdroj!BP$16,'k rozhodnutí'!$A780,0),"
","Právní forma","
",OFFSET(Zdroj!H$16,'k rozhodnutí'!$A780,0),"
",IF(OFFSET(Zdroj!I$16,'k rozhodnutí'!$A780,0)="","","IČO: "),OFFSET(Zdroj!I$16,'k rozhodnutí'!$A780,0),"
","B.Ú. ",IF(OFFSET(Zdroj!J$16,'k rozhodnutí'!$A780,0)="","","Anonymizováno")),CONCATENATE("Okres:","
",OFFSET(Zdroj!BP$16,'k rozhodnutí'!$A780,0),"
","Právní forma","
",OFFSET(Zdroj!H$16,'k rozhodnutí'!$A780,0),"
",IF(OFFSET(Zdroj!I$16,'k rozhodnutí'!$A780,0)="","","IČO: "),OFFSET(Zdroj!I$16,'k rozhodnutí'!$A780,0),"
","B.Ú. ",OFFSET(Zdroj!J$16,'k rozhodnutí'!$A780,0))))</f>
        <v/>
      </c>
      <c r="D782" s="4" t="str">
        <f ca="1">IF($B781="","",OFFSET(Zdroj!O$16,'k rozhodnutí'!$A780,0))</f>
        <v/>
      </c>
      <c r="E782" s="289"/>
      <c r="F782" s="187"/>
      <c r="G782" s="291"/>
      <c r="H782" s="290"/>
      <c r="I782" s="284"/>
      <c r="J782" s="284"/>
      <c r="K782" s="284"/>
      <c r="L782" s="282"/>
      <c r="M782" s="283"/>
      <c r="N782" s="284"/>
    </row>
    <row r="783" spans="1:14" x14ac:dyDescent="0.25">
      <c r="A783" s="130">
        <f>ROW()/3-1</f>
        <v>260</v>
      </c>
      <c r="B783" s="288"/>
      <c r="C783" s="52" t="str">
        <f ca="1">IF($B781="","",IF(Zdroj!$AQ$9="ano",IF(OFFSET(Zdroj!M$16,'k rozhodnutí'!$A780,0)="","","Anonymizováno"),IF(OFFSET(Zdroj!M$16,'k rozhodnutí'!$A780,0)="","",OFFSET(Zdroj!M$16,'k rozhodnutí'!$A780,0))))</f>
        <v/>
      </c>
      <c r="D783" s="4" t="str">
        <f ca="1">IF($B781="","",CONCATENATE("Dotace bude použita na:","
",OFFSET(Zdroj!P$16,'k rozhodnutí'!$A780,0)))</f>
        <v/>
      </c>
      <c r="E783" s="289"/>
      <c r="F783" s="186" t="str">
        <f ca="1">IF($B781="","",OFFSET(Zdroj!V$16,'k rozhodnutí'!$A780,0))</f>
        <v/>
      </c>
      <c r="G783" s="88" t="str">
        <f ca="1">IF($B781="","",OFFSET(Zdroj!BM$16,'k rozhodnutí'!$A780,0))</f>
        <v/>
      </c>
      <c r="H783" s="290"/>
      <c r="I783" s="284"/>
      <c r="J783" s="284"/>
      <c r="K783" s="284"/>
      <c r="L783" s="282"/>
      <c r="M783" s="283"/>
      <c r="N783" s="284"/>
    </row>
    <row r="784" spans="1:14" x14ac:dyDescent="0.25">
      <c r="A784" s="130"/>
      <c r="B784" s="288" t="str">
        <f ca="1">IF(OFFSET(Zdroj!$B$16,A783,0)&gt;0,OFFSET(Zdroj!$B$16,A783,0)+0,"")</f>
        <v/>
      </c>
      <c r="C784" s="51" t="str">
        <f ca="1">IF($B784="","",IF(Zdroj!$AQ$9="ano",CONCATENATE(OFFSET(Zdroj!C$16,'k rozhodnutí'!$A783,0),"
","Anonymizováno","
",OFFSET(Zdroj!E$16,'k rozhodnutí'!$A783,0),"
",OFFSET(Zdroj!F$16,'k rozhodnutí'!$A783,0)),CONCATENATE(OFFSET(Zdroj!C$16,'k rozhodnutí'!$A783,0),"
",OFFSET(Zdroj!D$16,'k rozhodnutí'!$A783,0),"
",OFFSET(Zdroj!E$16,'k rozhodnutí'!$A783,0),"
",OFFSET(Zdroj!F$16,'k rozhodnutí'!$A783,0))))</f>
        <v/>
      </c>
      <c r="D784" s="23" t="str">
        <f ca="1">IF($B784="","",OFFSET(Zdroj!N$16,'k rozhodnutí'!$A783,0))</f>
        <v/>
      </c>
      <c r="E784" s="289" t="str">
        <f ca="1">IF($B784="","",OFFSET(Zdroj!T$16,'k rozhodnutí'!$A783,0))</f>
        <v/>
      </c>
      <c r="F784" s="186" t="str">
        <f ca="1">IF($B784="","",OFFSET(Zdroj!U$16,'k rozhodnutí'!$A783,0))</f>
        <v/>
      </c>
      <c r="G784" s="291" t="str">
        <f ca="1">IF($B784="","",OFFSET(Zdroj!W$16,'k rozhodnutí'!$A783,0))</f>
        <v/>
      </c>
      <c r="H784" s="290" t="str">
        <f ca="1">IF($B784="","",OFFSET(Zdroj!Y$16,'k rozhodnutí'!$A783,0))</f>
        <v/>
      </c>
      <c r="I784" s="284" t="str">
        <f ca="1">IF($B784="","",OFFSET(Zdroj!BG$16,'k rozhodnutí'!$A783,0))</f>
        <v/>
      </c>
      <c r="J784" s="284" t="str" cm="1">
        <f t="array" aca="1" ref="J784" ca="1">IF($B784="","",SUM('k rozhodnutí detailní'!J784:J786+'k rozhodnutí detailní'!K784:K786))</f>
        <v/>
      </c>
      <c r="K784" s="284" t="str">
        <f ca="1">IF($B784="","",'k rozhodnutí detailní'!L785)</f>
        <v/>
      </c>
      <c r="L784" s="282" t="str">
        <f ca="1">IF($B784="","",'k rozhodnutí detailní'!M785)</f>
        <v/>
      </c>
      <c r="M784" s="283" t="str">
        <f ca="1">IF(B784="","",'k rozhodnutí detailní'!N784)</f>
        <v/>
      </c>
      <c r="N784" s="284" t="str">
        <f ca="1">IF($B784="","",OFFSET(Zdroj!Z$16,'k rozhodnutí'!$A783,0))</f>
        <v/>
      </c>
    </row>
    <row r="785" spans="1:14" x14ac:dyDescent="0.25">
      <c r="A785" s="130"/>
      <c r="B785" s="288"/>
      <c r="C785" s="51" t="str">
        <f ca="1">IF($B784="","",IF(Zdroj!$AQ$9="ano",CONCATENATE("Okres:","
",OFFSET(Zdroj!BP$16,'k rozhodnutí'!$A783,0),"
","Právní forma","
",OFFSET(Zdroj!H$16,'k rozhodnutí'!$A783,0),"
",IF(OFFSET(Zdroj!I$16,'k rozhodnutí'!$A783,0)="","","IČO: "),OFFSET(Zdroj!I$16,'k rozhodnutí'!$A783,0),"
","B.Ú. ",IF(OFFSET(Zdroj!J$16,'k rozhodnutí'!$A783,0)="","","Anonymizováno")),CONCATENATE("Okres:","
",OFFSET(Zdroj!BP$16,'k rozhodnutí'!$A783,0),"
","Právní forma","
",OFFSET(Zdroj!H$16,'k rozhodnutí'!$A783,0),"
",IF(OFFSET(Zdroj!I$16,'k rozhodnutí'!$A783,0)="","","IČO: "),OFFSET(Zdroj!I$16,'k rozhodnutí'!$A783,0),"
","B.Ú. ",OFFSET(Zdroj!J$16,'k rozhodnutí'!$A783,0))))</f>
        <v/>
      </c>
      <c r="D785" s="4" t="str">
        <f ca="1">IF($B784="","",OFFSET(Zdroj!O$16,'k rozhodnutí'!$A783,0))</f>
        <v/>
      </c>
      <c r="E785" s="289"/>
      <c r="F785" s="187"/>
      <c r="G785" s="291"/>
      <c r="H785" s="290"/>
      <c r="I785" s="284"/>
      <c r="J785" s="284"/>
      <c r="K785" s="284"/>
      <c r="L785" s="282"/>
      <c r="M785" s="283"/>
      <c r="N785" s="284"/>
    </row>
    <row r="786" spans="1:14" x14ac:dyDescent="0.25">
      <c r="A786" s="130">
        <f>ROW()/3-1</f>
        <v>261</v>
      </c>
      <c r="B786" s="288"/>
      <c r="C786" s="52" t="str">
        <f ca="1">IF($B784="","",IF(Zdroj!$AQ$9="ano",IF(OFFSET(Zdroj!M$16,'k rozhodnutí'!$A783,0)="","","Anonymizováno"),IF(OFFSET(Zdroj!M$16,'k rozhodnutí'!$A783,0)="","",OFFSET(Zdroj!M$16,'k rozhodnutí'!$A783,0))))</f>
        <v/>
      </c>
      <c r="D786" s="4" t="str">
        <f ca="1">IF($B784="","",CONCATENATE("Dotace bude použita na:","
",OFFSET(Zdroj!P$16,'k rozhodnutí'!$A783,0)))</f>
        <v/>
      </c>
      <c r="E786" s="289"/>
      <c r="F786" s="186" t="str">
        <f ca="1">IF($B784="","",OFFSET(Zdroj!V$16,'k rozhodnutí'!$A783,0))</f>
        <v/>
      </c>
      <c r="G786" s="88" t="str">
        <f ca="1">IF($B784="","",OFFSET(Zdroj!BM$16,'k rozhodnutí'!$A783,0))</f>
        <v/>
      </c>
      <c r="H786" s="290"/>
      <c r="I786" s="284"/>
      <c r="J786" s="284"/>
      <c r="K786" s="284"/>
      <c r="L786" s="282"/>
      <c r="M786" s="283"/>
      <c r="N786" s="284"/>
    </row>
    <row r="787" spans="1:14" x14ac:dyDescent="0.25">
      <c r="A787" s="130"/>
      <c r="B787" s="288" t="str">
        <f ca="1">IF(OFFSET(Zdroj!$B$16,A786,0)&gt;0,OFFSET(Zdroj!$B$16,A786,0)+0,"")</f>
        <v/>
      </c>
      <c r="C787" s="51" t="str">
        <f ca="1">IF($B787="","",IF(Zdroj!$AQ$9="ano",CONCATENATE(OFFSET(Zdroj!C$16,'k rozhodnutí'!$A786,0),"
","Anonymizováno","
",OFFSET(Zdroj!E$16,'k rozhodnutí'!$A786,0),"
",OFFSET(Zdroj!F$16,'k rozhodnutí'!$A786,0)),CONCATENATE(OFFSET(Zdroj!C$16,'k rozhodnutí'!$A786,0),"
",OFFSET(Zdroj!D$16,'k rozhodnutí'!$A786,0),"
",OFFSET(Zdroj!E$16,'k rozhodnutí'!$A786,0),"
",OFFSET(Zdroj!F$16,'k rozhodnutí'!$A786,0))))</f>
        <v/>
      </c>
      <c r="D787" s="23" t="str">
        <f ca="1">IF($B787="","",OFFSET(Zdroj!N$16,'k rozhodnutí'!$A786,0))</f>
        <v/>
      </c>
      <c r="E787" s="289" t="str">
        <f ca="1">IF($B787="","",OFFSET(Zdroj!T$16,'k rozhodnutí'!$A786,0))</f>
        <v/>
      </c>
      <c r="F787" s="186" t="str">
        <f ca="1">IF($B787="","",OFFSET(Zdroj!U$16,'k rozhodnutí'!$A786,0))</f>
        <v/>
      </c>
      <c r="G787" s="291" t="str">
        <f ca="1">IF($B787="","",OFFSET(Zdroj!W$16,'k rozhodnutí'!$A786,0))</f>
        <v/>
      </c>
      <c r="H787" s="290" t="str">
        <f ca="1">IF($B787="","",OFFSET(Zdroj!Y$16,'k rozhodnutí'!$A786,0))</f>
        <v/>
      </c>
      <c r="I787" s="284" t="str">
        <f ca="1">IF($B787="","",OFFSET(Zdroj!BG$16,'k rozhodnutí'!$A786,0))</f>
        <v/>
      </c>
      <c r="J787" s="284" t="str" cm="1">
        <f t="array" aca="1" ref="J787" ca="1">IF($B787="","",SUM('k rozhodnutí detailní'!J787:J789+'k rozhodnutí detailní'!K787:K789))</f>
        <v/>
      </c>
      <c r="K787" s="284" t="str">
        <f ca="1">IF($B787="","",'k rozhodnutí detailní'!L788)</f>
        <v/>
      </c>
      <c r="L787" s="282" t="str">
        <f ca="1">IF($B787="","",'k rozhodnutí detailní'!M788)</f>
        <v/>
      </c>
      <c r="M787" s="283" t="str">
        <f ca="1">IF(B787="","",'k rozhodnutí detailní'!N787)</f>
        <v/>
      </c>
      <c r="N787" s="284" t="str">
        <f ca="1">IF($B787="","",OFFSET(Zdroj!Z$16,'k rozhodnutí'!$A786,0))</f>
        <v/>
      </c>
    </row>
    <row r="788" spans="1:14" x14ac:dyDescent="0.25">
      <c r="A788" s="130"/>
      <c r="B788" s="288"/>
      <c r="C788" s="51" t="str">
        <f ca="1">IF($B787="","",IF(Zdroj!$AQ$9="ano",CONCATENATE("Okres:","
",OFFSET(Zdroj!BP$16,'k rozhodnutí'!$A786,0),"
","Právní forma","
",OFFSET(Zdroj!H$16,'k rozhodnutí'!$A786,0),"
",IF(OFFSET(Zdroj!I$16,'k rozhodnutí'!$A786,0)="","","IČO: "),OFFSET(Zdroj!I$16,'k rozhodnutí'!$A786,0),"
","B.Ú. ",IF(OFFSET(Zdroj!J$16,'k rozhodnutí'!$A786,0)="","","Anonymizováno")),CONCATENATE("Okres:","
",OFFSET(Zdroj!BP$16,'k rozhodnutí'!$A786,0),"
","Právní forma","
",OFFSET(Zdroj!H$16,'k rozhodnutí'!$A786,0),"
",IF(OFFSET(Zdroj!I$16,'k rozhodnutí'!$A786,0)="","","IČO: "),OFFSET(Zdroj!I$16,'k rozhodnutí'!$A786,0),"
","B.Ú. ",OFFSET(Zdroj!J$16,'k rozhodnutí'!$A786,0))))</f>
        <v/>
      </c>
      <c r="D788" s="4" t="str">
        <f ca="1">IF($B787="","",OFFSET(Zdroj!O$16,'k rozhodnutí'!$A786,0))</f>
        <v/>
      </c>
      <c r="E788" s="289"/>
      <c r="F788" s="187"/>
      <c r="G788" s="291"/>
      <c r="H788" s="290"/>
      <c r="I788" s="284"/>
      <c r="J788" s="284"/>
      <c r="K788" s="284"/>
      <c r="L788" s="282"/>
      <c r="M788" s="283"/>
      <c r="N788" s="284"/>
    </row>
    <row r="789" spans="1:14" x14ac:dyDescent="0.25">
      <c r="A789" s="130">
        <f>ROW()/3-1</f>
        <v>262</v>
      </c>
      <c r="B789" s="288"/>
      <c r="C789" s="52" t="str">
        <f ca="1">IF($B787="","",IF(Zdroj!$AQ$9="ano",IF(OFFSET(Zdroj!M$16,'k rozhodnutí'!$A786,0)="","","Anonymizováno"),IF(OFFSET(Zdroj!M$16,'k rozhodnutí'!$A786,0)="","",OFFSET(Zdroj!M$16,'k rozhodnutí'!$A786,0))))</f>
        <v/>
      </c>
      <c r="D789" s="4" t="str">
        <f ca="1">IF($B787="","",CONCATENATE("Dotace bude použita na:","
",OFFSET(Zdroj!P$16,'k rozhodnutí'!$A786,0)))</f>
        <v/>
      </c>
      <c r="E789" s="289"/>
      <c r="F789" s="186" t="str">
        <f ca="1">IF($B787="","",OFFSET(Zdroj!V$16,'k rozhodnutí'!$A786,0))</f>
        <v/>
      </c>
      <c r="G789" s="88" t="str">
        <f ca="1">IF($B787="","",OFFSET(Zdroj!BM$16,'k rozhodnutí'!$A786,0))</f>
        <v/>
      </c>
      <c r="H789" s="290"/>
      <c r="I789" s="284"/>
      <c r="J789" s="284"/>
      <c r="K789" s="284"/>
      <c r="L789" s="282"/>
      <c r="M789" s="283"/>
      <c r="N789" s="284"/>
    </row>
    <row r="790" spans="1:14" x14ac:dyDescent="0.25">
      <c r="A790" s="130"/>
      <c r="B790" s="288" t="str">
        <f ca="1">IF(OFFSET(Zdroj!$B$16,A789,0)&gt;0,OFFSET(Zdroj!$B$16,A789,0)+0,"")</f>
        <v/>
      </c>
      <c r="C790" s="51" t="str">
        <f ca="1">IF($B790="","",IF(Zdroj!$AQ$9="ano",CONCATENATE(OFFSET(Zdroj!C$16,'k rozhodnutí'!$A789,0),"
","Anonymizováno","
",OFFSET(Zdroj!E$16,'k rozhodnutí'!$A789,0),"
",OFFSET(Zdroj!F$16,'k rozhodnutí'!$A789,0)),CONCATENATE(OFFSET(Zdroj!C$16,'k rozhodnutí'!$A789,0),"
",OFFSET(Zdroj!D$16,'k rozhodnutí'!$A789,0),"
",OFFSET(Zdroj!E$16,'k rozhodnutí'!$A789,0),"
",OFFSET(Zdroj!F$16,'k rozhodnutí'!$A789,0))))</f>
        <v/>
      </c>
      <c r="D790" s="23" t="str">
        <f ca="1">IF($B790="","",OFFSET(Zdroj!N$16,'k rozhodnutí'!$A789,0))</f>
        <v/>
      </c>
      <c r="E790" s="289" t="str">
        <f ca="1">IF($B790="","",OFFSET(Zdroj!T$16,'k rozhodnutí'!$A789,0))</f>
        <v/>
      </c>
      <c r="F790" s="186" t="str">
        <f ca="1">IF($B790="","",OFFSET(Zdroj!U$16,'k rozhodnutí'!$A789,0))</f>
        <v/>
      </c>
      <c r="G790" s="291" t="str">
        <f ca="1">IF($B790="","",OFFSET(Zdroj!W$16,'k rozhodnutí'!$A789,0))</f>
        <v/>
      </c>
      <c r="H790" s="290" t="str">
        <f ca="1">IF($B790="","",OFFSET(Zdroj!Y$16,'k rozhodnutí'!$A789,0))</f>
        <v/>
      </c>
      <c r="I790" s="284" t="str">
        <f ca="1">IF($B790="","",OFFSET(Zdroj!BG$16,'k rozhodnutí'!$A789,0))</f>
        <v/>
      </c>
      <c r="J790" s="284" t="str" cm="1">
        <f t="array" aca="1" ref="J790" ca="1">IF($B790="","",SUM('k rozhodnutí detailní'!J790:J792+'k rozhodnutí detailní'!K790:K792))</f>
        <v/>
      </c>
      <c r="K790" s="284" t="str">
        <f ca="1">IF($B790="","",'k rozhodnutí detailní'!L791)</f>
        <v/>
      </c>
      <c r="L790" s="282" t="str">
        <f ca="1">IF($B790="","",'k rozhodnutí detailní'!M791)</f>
        <v/>
      </c>
      <c r="M790" s="283" t="str">
        <f ca="1">IF(B790="","",'k rozhodnutí detailní'!N790)</f>
        <v/>
      </c>
      <c r="N790" s="284" t="str">
        <f ca="1">IF($B790="","",OFFSET(Zdroj!Z$16,'k rozhodnutí'!$A789,0))</f>
        <v/>
      </c>
    </row>
    <row r="791" spans="1:14" x14ac:dyDescent="0.25">
      <c r="A791" s="130"/>
      <c r="B791" s="288"/>
      <c r="C791" s="51" t="str">
        <f ca="1">IF($B790="","",IF(Zdroj!$AQ$9="ano",CONCATENATE("Okres:","
",OFFSET(Zdroj!BP$16,'k rozhodnutí'!$A789,0),"
","Právní forma","
",OFFSET(Zdroj!H$16,'k rozhodnutí'!$A789,0),"
",IF(OFFSET(Zdroj!I$16,'k rozhodnutí'!$A789,0)="","","IČO: "),OFFSET(Zdroj!I$16,'k rozhodnutí'!$A789,0),"
","B.Ú. ",IF(OFFSET(Zdroj!J$16,'k rozhodnutí'!$A789,0)="","","Anonymizováno")),CONCATENATE("Okres:","
",OFFSET(Zdroj!BP$16,'k rozhodnutí'!$A789,0),"
","Právní forma","
",OFFSET(Zdroj!H$16,'k rozhodnutí'!$A789,0),"
",IF(OFFSET(Zdroj!I$16,'k rozhodnutí'!$A789,0)="","","IČO: "),OFFSET(Zdroj!I$16,'k rozhodnutí'!$A789,0),"
","B.Ú. ",OFFSET(Zdroj!J$16,'k rozhodnutí'!$A789,0))))</f>
        <v/>
      </c>
      <c r="D791" s="4" t="str">
        <f ca="1">IF($B790="","",OFFSET(Zdroj!O$16,'k rozhodnutí'!$A789,0))</f>
        <v/>
      </c>
      <c r="E791" s="289"/>
      <c r="F791" s="187"/>
      <c r="G791" s="291"/>
      <c r="H791" s="290"/>
      <c r="I791" s="284"/>
      <c r="J791" s="284"/>
      <c r="K791" s="284"/>
      <c r="L791" s="282"/>
      <c r="M791" s="283"/>
      <c r="N791" s="284"/>
    </row>
    <row r="792" spans="1:14" x14ac:dyDescent="0.25">
      <c r="A792" s="130">
        <f>ROW()/3-1</f>
        <v>263</v>
      </c>
      <c r="B792" s="288"/>
      <c r="C792" s="52" t="str">
        <f ca="1">IF($B790="","",IF(Zdroj!$AQ$9="ano",IF(OFFSET(Zdroj!M$16,'k rozhodnutí'!$A789,0)="","","Anonymizováno"),IF(OFFSET(Zdroj!M$16,'k rozhodnutí'!$A789,0)="","",OFFSET(Zdroj!M$16,'k rozhodnutí'!$A789,0))))</f>
        <v/>
      </c>
      <c r="D792" s="4" t="str">
        <f ca="1">IF($B790="","",CONCATENATE("Dotace bude použita na:","
",OFFSET(Zdroj!P$16,'k rozhodnutí'!$A789,0)))</f>
        <v/>
      </c>
      <c r="E792" s="289"/>
      <c r="F792" s="186" t="str">
        <f ca="1">IF($B790="","",OFFSET(Zdroj!V$16,'k rozhodnutí'!$A789,0))</f>
        <v/>
      </c>
      <c r="G792" s="88" t="str">
        <f ca="1">IF($B790="","",OFFSET(Zdroj!BM$16,'k rozhodnutí'!$A789,0))</f>
        <v/>
      </c>
      <c r="H792" s="290"/>
      <c r="I792" s="284"/>
      <c r="J792" s="284"/>
      <c r="K792" s="284"/>
      <c r="L792" s="282"/>
      <c r="M792" s="283"/>
      <c r="N792" s="284"/>
    </row>
    <row r="793" spans="1:14" x14ac:dyDescent="0.25">
      <c r="A793" s="130"/>
      <c r="B793" s="288" t="str">
        <f ca="1">IF(OFFSET(Zdroj!$B$16,A792,0)&gt;0,OFFSET(Zdroj!$B$16,A792,0)+0,"")</f>
        <v/>
      </c>
      <c r="C793" s="51" t="str">
        <f ca="1">IF($B793="","",IF(Zdroj!$AQ$9="ano",CONCATENATE(OFFSET(Zdroj!C$16,'k rozhodnutí'!$A792,0),"
","Anonymizováno","
",OFFSET(Zdroj!E$16,'k rozhodnutí'!$A792,0),"
",OFFSET(Zdroj!F$16,'k rozhodnutí'!$A792,0)),CONCATENATE(OFFSET(Zdroj!C$16,'k rozhodnutí'!$A792,0),"
",OFFSET(Zdroj!D$16,'k rozhodnutí'!$A792,0),"
",OFFSET(Zdroj!E$16,'k rozhodnutí'!$A792,0),"
",OFFSET(Zdroj!F$16,'k rozhodnutí'!$A792,0))))</f>
        <v/>
      </c>
      <c r="D793" s="23" t="str">
        <f ca="1">IF($B793="","",OFFSET(Zdroj!N$16,'k rozhodnutí'!$A792,0))</f>
        <v/>
      </c>
      <c r="E793" s="289" t="str">
        <f ca="1">IF($B793="","",OFFSET(Zdroj!T$16,'k rozhodnutí'!$A792,0))</f>
        <v/>
      </c>
      <c r="F793" s="186" t="str">
        <f ca="1">IF($B793="","",OFFSET(Zdroj!U$16,'k rozhodnutí'!$A792,0))</f>
        <v/>
      </c>
      <c r="G793" s="291" t="str">
        <f ca="1">IF($B793="","",OFFSET(Zdroj!W$16,'k rozhodnutí'!$A792,0))</f>
        <v/>
      </c>
      <c r="H793" s="290" t="str">
        <f ca="1">IF($B793="","",OFFSET(Zdroj!Y$16,'k rozhodnutí'!$A792,0))</f>
        <v/>
      </c>
      <c r="I793" s="284" t="str">
        <f ca="1">IF($B793="","",OFFSET(Zdroj!BG$16,'k rozhodnutí'!$A792,0))</f>
        <v/>
      </c>
      <c r="J793" s="284" t="str" cm="1">
        <f t="array" aca="1" ref="J793" ca="1">IF($B793="","",SUM('k rozhodnutí detailní'!J793:J795+'k rozhodnutí detailní'!K793:K795))</f>
        <v/>
      </c>
      <c r="K793" s="284" t="str">
        <f ca="1">IF($B793="","",'k rozhodnutí detailní'!L794)</f>
        <v/>
      </c>
      <c r="L793" s="282" t="str">
        <f ca="1">IF($B793="","",'k rozhodnutí detailní'!M794)</f>
        <v/>
      </c>
      <c r="M793" s="283" t="str">
        <f ca="1">IF(B793="","",'k rozhodnutí detailní'!N793)</f>
        <v/>
      </c>
      <c r="N793" s="284" t="str">
        <f ca="1">IF($B793="","",OFFSET(Zdroj!Z$16,'k rozhodnutí'!$A792,0))</f>
        <v/>
      </c>
    </row>
    <row r="794" spans="1:14" x14ac:dyDescent="0.25">
      <c r="A794" s="130"/>
      <c r="B794" s="288"/>
      <c r="C794" s="51" t="str">
        <f ca="1">IF($B793="","",IF(Zdroj!$AQ$9="ano",CONCATENATE("Okres:","
",OFFSET(Zdroj!BP$16,'k rozhodnutí'!$A792,0),"
","Právní forma","
",OFFSET(Zdroj!H$16,'k rozhodnutí'!$A792,0),"
",IF(OFFSET(Zdroj!I$16,'k rozhodnutí'!$A792,0)="","","IČO: "),OFFSET(Zdroj!I$16,'k rozhodnutí'!$A792,0),"
","B.Ú. ",IF(OFFSET(Zdroj!J$16,'k rozhodnutí'!$A792,0)="","","Anonymizováno")),CONCATENATE("Okres:","
",OFFSET(Zdroj!BP$16,'k rozhodnutí'!$A792,0),"
","Právní forma","
",OFFSET(Zdroj!H$16,'k rozhodnutí'!$A792,0),"
",IF(OFFSET(Zdroj!I$16,'k rozhodnutí'!$A792,0)="","","IČO: "),OFFSET(Zdroj!I$16,'k rozhodnutí'!$A792,0),"
","B.Ú. ",OFFSET(Zdroj!J$16,'k rozhodnutí'!$A792,0))))</f>
        <v/>
      </c>
      <c r="D794" s="4" t="str">
        <f ca="1">IF($B793="","",OFFSET(Zdroj!O$16,'k rozhodnutí'!$A792,0))</f>
        <v/>
      </c>
      <c r="E794" s="289"/>
      <c r="F794" s="187"/>
      <c r="G794" s="291"/>
      <c r="H794" s="290"/>
      <c r="I794" s="284"/>
      <c r="J794" s="284"/>
      <c r="K794" s="284"/>
      <c r="L794" s="282"/>
      <c r="M794" s="283"/>
      <c r="N794" s="284"/>
    </row>
    <row r="795" spans="1:14" x14ac:dyDescent="0.25">
      <c r="A795" s="130">
        <f>ROW()/3-1</f>
        <v>264</v>
      </c>
      <c r="B795" s="288"/>
      <c r="C795" s="52" t="str">
        <f ca="1">IF($B793="","",IF(Zdroj!$AQ$9="ano",IF(OFFSET(Zdroj!M$16,'k rozhodnutí'!$A792,0)="","","Anonymizováno"),IF(OFFSET(Zdroj!M$16,'k rozhodnutí'!$A792,0)="","",OFFSET(Zdroj!M$16,'k rozhodnutí'!$A792,0))))</f>
        <v/>
      </c>
      <c r="D795" s="4" t="str">
        <f ca="1">IF($B793="","",CONCATENATE("Dotace bude použita na:","
",OFFSET(Zdroj!P$16,'k rozhodnutí'!$A792,0)))</f>
        <v/>
      </c>
      <c r="E795" s="289"/>
      <c r="F795" s="186" t="str">
        <f ca="1">IF($B793="","",OFFSET(Zdroj!V$16,'k rozhodnutí'!$A792,0))</f>
        <v/>
      </c>
      <c r="G795" s="88" t="str">
        <f ca="1">IF($B793="","",OFFSET(Zdroj!BM$16,'k rozhodnutí'!$A792,0))</f>
        <v/>
      </c>
      <c r="H795" s="290"/>
      <c r="I795" s="284"/>
      <c r="J795" s="284"/>
      <c r="K795" s="284"/>
      <c r="L795" s="282"/>
      <c r="M795" s="283"/>
      <c r="N795" s="284"/>
    </row>
    <row r="796" spans="1:14" x14ac:dyDescent="0.25">
      <c r="A796" s="130"/>
      <c r="B796" s="288" t="str">
        <f ca="1">IF(OFFSET(Zdroj!$B$16,A795,0)&gt;0,OFFSET(Zdroj!$B$16,A795,0)+0,"")</f>
        <v/>
      </c>
      <c r="C796" s="51" t="str">
        <f ca="1">IF($B796="","",IF(Zdroj!$AQ$9="ano",CONCATENATE(OFFSET(Zdroj!C$16,'k rozhodnutí'!$A795,0),"
","Anonymizováno","
",OFFSET(Zdroj!E$16,'k rozhodnutí'!$A795,0),"
",OFFSET(Zdroj!F$16,'k rozhodnutí'!$A795,0)),CONCATENATE(OFFSET(Zdroj!C$16,'k rozhodnutí'!$A795,0),"
",OFFSET(Zdroj!D$16,'k rozhodnutí'!$A795,0),"
",OFFSET(Zdroj!E$16,'k rozhodnutí'!$A795,0),"
",OFFSET(Zdroj!F$16,'k rozhodnutí'!$A795,0))))</f>
        <v/>
      </c>
      <c r="D796" s="23" t="str">
        <f ca="1">IF($B796="","",OFFSET(Zdroj!N$16,'k rozhodnutí'!$A795,0))</f>
        <v/>
      </c>
      <c r="E796" s="289" t="str">
        <f ca="1">IF($B796="","",OFFSET(Zdroj!T$16,'k rozhodnutí'!$A795,0))</f>
        <v/>
      </c>
      <c r="F796" s="186" t="str">
        <f ca="1">IF($B796="","",OFFSET(Zdroj!U$16,'k rozhodnutí'!$A795,0))</f>
        <v/>
      </c>
      <c r="G796" s="291" t="str">
        <f ca="1">IF($B796="","",OFFSET(Zdroj!W$16,'k rozhodnutí'!$A795,0))</f>
        <v/>
      </c>
      <c r="H796" s="290" t="str">
        <f ca="1">IF($B796="","",OFFSET(Zdroj!Y$16,'k rozhodnutí'!$A795,0))</f>
        <v/>
      </c>
      <c r="I796" s="284" t="str">
        <f ca="1">IF($B796="","",OFFSET(Zdroj!BG$16,'k rozhodnutí'!$A795,0))</f>
        <v/>
      </c>
      <c r="J796" s="284" t="str" cm="1">
        <f t="array" aca="1" ref="J796" ca="1">IF($B796="","",SUM('k rozhodnutí detailní'!J796:J798+'k rozhodnutí detailní'!K796:K798))</f>
        <v/>
      </c>
      <c r="K796" s="284" t="str">
        <f ca="1">IF($B796="","",'k rozhodnutí detailní'!L797)</f>
        <v/>
      </c>
      <c r="L796" s="282" t="str">
        <f ca="1">IF($B796="","",'k rozhodnutí detailní'!M797)</f>
        <v/>
      </c>
      <c r="M796" s="283" t="str">
        <f ca="1">IF(B796="","",'k rozhodnutí detailní'!N796)</f>
        <v/>
      </c>
      <c r="N796" s="284" t="str">
        <f ca="1">IF($B796="","",OFFSET(Zdroj!Z$16,'k rozhodnutí'!$A795,0))</f>
        <v/>
      </c>
    </row>
    <row r="797" spans="1:14" x14ac:dyDescent="0.25">
      <c r="A797" s="130"/>
      <c r="B797" s="288"/>
      <c r="C797" s="51" t="str">
        <f ca="1">IF($B796="","",IF(Zdroj!$AQ$9="ano",CONCATENATE("Okres:","
",OFFSET(Zdroj!BP$16,'k rozhodnutí'!$A795,0),"
","Právní forma","
",OFFSET(Zdroj!H$16,'k rozhodnutí'!$A795,0),"
",IF(OFFSET(Zdroj!I$16,'k rozhodnutí'!$A795,0)="","","IČO: "),OFFSET(Zdroj!I$16,'k rozhodnutí'!$A795,0),"
","B.Ú. ",IF(OFFSET(Zdroj!J$16,'k rozhodnutí'!$A795,0)="","","Anonymizováno")),CONCATENATE("Okres:","
",OFFSET(Zdroj!BP$16,'k rozhodnutí'!$A795,0),"
","Právní forma","
",OFFSET(Zdroj!H$16,'k rozhodnutí'!$A795,0),"
",IF(OFFSET(Zdroj!I$16,'k rozhodnutí'!$A795,0)="","","IČO: "),OFFSET(Zdroj!I$16,'k rozhodnutí'!$A795,0),"
","B.Ú. ",OFFSET(Zdroj!J$16,'k rozhodnutí'!$A795,0))))</f>
        <v/>
      </c>
      <c r="D797" s="4" t="str">
        <f ca="1">IF($B796="","",OFFSET(Zdroj!O$16,'k rozhodnutí'!$A795,0))</f>
        <v/>
      </c>
      <c r="E797" s="289"/>
      <c r="F797" s="187"/>
      <c r="G797" s="291"/>
      <c r="H797" s="290"/>
      <c r="I797" s="284"/>
      <c r="J797" s="284"/>
      <c r="K797" s="284"/>
      <c r="L797" s="282"/>
      <c r="M797" s="283"/>
      <c r="N797" s="284"/>
    </row>
    <row r="798" spans="1:14" x14ac:dyDescent="0.25">
      <c r="A798" s="130">
        <f>ROW()/3-1</f>
        <v>265</v>
      </c>
      <c r="B798" s="288"/>
      <c r="C798" s="52" t="str">
        <f ca="1">IF($B796="","",IF(Zdroj!$AQ$9="ano",IF(OFFSET(Zdroj!M$16,'k rozhodnutí'!$A795,0)="","","Anonymizováno"),IF(OFFSET(Zdroj!M$16,'k rozhodnutí'!$A795,0)="","",OFFSET(Zdroj!M$16,'k rozhodnutí'!$A795,0))))</f>
        <v/>
      </c>
      <c r="D798" s="4" t="str">
        <f ca="1">IF($B796="","",CONCATENATE("Dotace bude použita na:","
",OFFSET(Zdroj!P$16,'k rozhodnutí'!$A795,0)))</f>
        <v/>
      </c>
      <c r="E798" s="289"/>
      <c r="F798" s="186" t="str">
        <f ca="1">IF($B796="","",OFFSET(Zdroj!V$16,'k rozhodnutí'!$A795,0))</f>
        <v/>
      </c>
      <c r="G798" s="88" t="str">
        <f ca="1">IF($B796="","",OFFSET(Zdroj!BM$16,'k rozhodnutí'!$A795,0))</f>
        <v/>
      </c>
      <c r="H798" s="290"/>
      <c r="I798" s="284"/>
      <c r="J798" s="284"/>
      <c r="K798" s="284"/>
      <c r="L798" s="282"/>
      <c r="M798" s="283"/>
      <c r="N798" s="284"/>
    </row>
    <row r="799" spans="1:14" x14ac:dyDescent="0.25">
      <c r="A799" s="130"/>
      <c r="B799" s="288" t="str">
        <f ca="1">IF(OFFSET(Zdroj!$B$16,A798,0)&gt;0,OFFSET(Zdroj!$B$16,A798,0)+0,"")</f>
        <v/>
      </c>
      <c r="C799" s="51" t="str">
        <f ca="1">IF($B799="","",IF(Zdroj!$AQ$9="ano",CONCATENATE(OFFSET(Zdroj!C$16,'k rozhodnutí'!$A798,0),"
","Anonymizováno","
",OFFSET(Zdroj!E$16,'k rozhodnutí'!$A798,0),"
",OFFSET(Zdroj!F$16,'k rozhodnutí'!$A798,0)),CONCATENATE(OFFSET(Zdroj!C$16,'k rozhodnutí'!$A798,0),"
",OFFSET(Zdroj!D$16,'k rozhodnutí'!$A798,0),"
",OFFSET(Zdroj!E$16,'k rozhodnutí'!$A798,0),"
",OFFSET(Zdroj!F$16,'k rozhodnutí'!$A798,0))))</f>
        <v/>
      </c>
      <c r="D799" s="23" t="str">
        <f ca="1">IF($B799="","",OFFSET(Zdroj!N$16,'k rozhodnutí'!$A798,0))</f>
        <v/>
      </c>
      <c r="E799" s="289" t="str">
        <f ca="1">IF($B799="","",OFFSET(Zdroj!T$16,'k rozhodnutí'!$A798,0))</f>
        <v/>
      </c>
      <c r="F799" s="186" t="str">
        <f ca="1">IF($B799="","",OFFSET(Zdroj!U$16,'k rozhodnutí'!$A798,0))</f>
        <v/>
      </c>
      <c r="G799" s="291" t="str">
        <f ca="1">IF($B799="","",OFFSET(Zdroj!W$16,'k rozhodnutí'!$A798,0))</f>
        <v/>
      </c>
      <c r="H799" s="290" t="str">
        <f ca="1">IF($B799="","",OFFSET(Zdroj!Y$16,'k rozhodnutí'!$A798,0))</f>
        <v/>
      </c>
      <c r="I799" s="284" t="str">
        <f ca="1">IF($B799="","",OFFSET(Zdroj!BG$16,'k rozhodnutí'!$A798,0))</f>
        <v/>
      </c>
      <c r="J799" s="284" t="str" cm="1">
        <f t="array" aca="1" ref="J799" ca="1">IF($B799="","",SUM('k rozhodnutí detailní'!J799:J801+'k rozhodnutí detailní'!K799:K801))</f>
        <v/>
      </c>
      <c r="K799" s="284" t="str">
        <f ca="1">IF($B799="","",'k rozhodnutí detailní'!L800)</f>
        <v/>
      </c>
      <c r="L799" s="282" t="str">
        <f ca="1">IF($B799="","",'k rozhodnutí detailní'!M800)</f>
        <v/>
      </c>
      <c r="M799" s="283" t="str">
        <f ca="1">IF(B799="","",'k rozhodnutí detailní'!N799)</f>
        <v/>
      </c>
      <c r="N799" s="284" t="str">
        <f ca="1">IF($B799="","",OFFSET(Zdroj!Z$16,'k rozhodnutí'!$A798,0))</f>
        <v/>
      </c>
    </row>
    <row r="800" spans="1:14" x14ac:dyDescent="0.25">
      <c r="A800" s="130"/>
      <c r="B800" s="288"/>
      <c r="C800" s="51" t="str">
        <f ca="1">IF($B799="","",IF(Zdroj!$AQ$9="ano",CONCATENATE("Okres:","
",OFFSET(Zdroj!BP$16,'k rozhodnutí'!$A798,0),"
","Právní forma","
",OFFSET(Zdroj!H$16,'k rozhodnutí'!$A798,0),"
",IF(OFFSET(Zdroj!I$16,'k rozhodnutí'!$A798,0)="","","IČO: "),OFFSET(Zdroj!I$16,'k rozhodnutí'!$A798,0),"
","B.Ú. ",IF(OFFSET(Zdroj!J$16,'k rozhodnutí'!$A798,0)="","","Anonymizováno")),CONCATENATE("Okres:","
",OFFSET(Zdroj!BP$16,'k rozhodnutí'!$A798,0),"
","Právní forma","
",OFFSET(Zdroj!H$16,'k rozhodnutí'!$A798,0),"
",IF(OFFSET(Zdroj!I$16,'k rozhodnutí'!$A798,0)="","","IČO: "),OFFSET(Zdroj!I$16,'k rozhodnutí'!$A798,0),"
","B.Ú. ",OFFSET(Zdroj!J$16,'k rozhodnutí'!$A798,0))))</f>
        <v/>
      </c>
      <c r="D800" s="4" t="str">
        <f ca="1">IF($B799="","",OFFSET(Zdroj!O$16,'k rozhodnutí'!$A798,0))</f>
        <v/>
      </c>
      <c r="E800" s="289"/>
      <c r="F800" s="187"/>
      <c r="G800" s="291"/>
      <c r="H800" s="290"/>
      <c r="I800" s="284"/>
      <c r="J800" s="284"/>
      <c r="K800" s="284"/>
      <c r="L800" s="282"/>
      <c r="M800" s="283"/>
      <c r="N800" s="284"/>
    </row>
    <row r="801" spans="1:14" x14ac:dyDescent="0.25">
      <c r="A801" s="130">
        <f>ROW()/3-1</f>
        <v>266</v>
      </c>
      <c r="B801" s="288"/>
      <c r="C801" s="52" t="str">
        <f ca="1">IF($B799="","",IF(Zdroj!$AQ$9="ano",IF(OFFSET(Zdroj!M$16,'k rozhodnutí'!$A798,0)="","","Anonymizováno"),IF(OFFSET(Zdroj!M$16,'k rozhodnutí'!$A798,0)="","",OFFSET(Zdroj!M$16,'k rozhodnutí'!$A798,0))))</f>
        <v/>
      </c>
      <c r="D801" s="4" t="str">
        <f ca="1">IF($B799="","",CONCATENATE("Dotace bude použita na:","
",OFFSET(Zdroj!P$16,'k rozhodnutí'!$A798,0)))</f>
        <v/>
      </c>
      <c r="E801" s="289"/>
      <c r="F801" s="186" t="str">
        <f ca="1">IF($B799="","",OFFSET(Zdroj!V$16,'k rozhodnutí'!$A798,0))</f>
        <v/>
      </c>
      <c r="G801" s="88" t="str">
        <f ca="1">IF($B799="","",OFFSET(Zdroj!BM$16,'k rozhodnutí'!$A798,0))</f>
        <v/>
      </c>
      <c r="H801" s="290"/>
      <c r="I801" s="284"/>
      <c r="J801" s="284"/>
      <c r="K801" s="284"/>
      <c r="L801" s="282"/>
      <c r="M801" s="283"/>
      <c r="N801" s="284"/>
    </row>
    <row r="802" spans="1:14" x14ac:dyDescent="0.25">
      <c r="A802" s="130"/>
      <c r="B802" s="288" t="str">
        <f ca="1">IF(OFFSET(Zdroj!$B$16,A801,0)&gt;0,OFFSET(Zdroj!$B$16,A801,0)+0,"")</f>
        <v/>
      </c>
      <c r="C802" s="51" t="str">
        <f ca="1">IF($B802="","",IF(Zdroj!$AQ$9="ano",CONCATENATE(OFFSET(Zdroj!C$16,'k rozhodnutí'!$A801,0),"
","Anonymizováno","
",OFFSET(Zdroj!E$16,'k rozhodnutí'!$A801,0),"
",OFFSET(Zdroj!F$16,'k rozhodnutí'!$A801,0)),CONCATENATE(OFFSET(Zdroj!C$16,'k rozhodnutí'!$A801,0),"
",OFFSET(Zdroj!D$16,'k rozhodnutí'!$A801,0),"
",OFFSET(Zdroj!E$16,'k rozhodnutí'!$A801,0),"
",OFFSET(Zdroj!F$16,'k rozhodnutí'!$A801,0))))</f>
        <v/>
      </c>
      <c r="D802" s="23" t="str">
        <f ca="1">IF($B802="","",OFFSET(Zdroj!N$16,'k rozhodnutí'!$A801,0))</f>
        <v/>
      </c>
      <c r="E802" s="289" t="str">
        <f ca="1">IF($B802="","",OFFSET(Zdroj!T$16,'k rozhodnutí'!$A801,0))</f>
        <v/>
      </c>
      <c r="F802" s="186" t="str">
        <f ca="1">IF($B802="","",OFFSET(Zdroj!U$16,'k rozhodnutí'!$A801,0))</f>
        <v/>
      </c>
      <c r="G802" s="291" t="str">
        <f ca="1">IF($B802="","",OFFSET(Zdroj!W$16,'k rozhodnutí'!$A801,0))</f>
        <v/>
      </c>
      <c r="H802" s="290" t="str">
        <f ca="1">IF($B802="","",OFFSET(Zdroj!Y$16,'k rozhodnutí'!$A801,0))</f>
        <v/>
      </c>
      <c r="I802" s="284" t="str">
        <f ca="1">IF($B802="","",OFFSET(Zdroj!BG$16,'k rozhodnutí'!$A801,0))</f>
        <v/>
      </c>
      <c r="J802" s="284" t="str" cm="1">
        <f t="array" aca="1" ref="J802" ca="1">IF($B802="","",SUM('k rozhodnutí detailní'!J802:J804+'k rozhodnutí detailní'!K802:K804))</f>
        <v/>
      </c>
      <c r="K802" s="284" t="str">
        <f ca="1">IF($B802="","",'k rozhodnutí detailní'!L803)</f>
        <v/>
      </c>
      <c r="L802" s="282" t="str">
        <f ca="1">IF($B802="","",'k rozhodnutí detailní'!M803)</f>
        <v/>
      </c>
      <c r="M802" s="283" t="str">
        <f ca="1">IF(B802="","",'k rozhodnutí detailní'!N802)</f>
        <v/>
      </c>
      <c r="N802" s="284" t="str">
        <f ca="1">IF($B802="","",OFFSET(Zdroj!Z$16,'k rozhodnutí'!$A801,0))</f>
        <v/>
      </c>
    </row>
    <row r="803" spans="1:14" x14ac:dyDescent="0.25">
      <c r="A803" s="130"/>
      <c r="B803" s="288"/>
      <c r="C803" s="51" t="str">
        <f ca="1">IF($B802="","",IF(Zdroj!$AQ$9="ano",CONCATENATE("Okres:","
",OFFSET(Zdroj!BP$16,'k rozhodnutí'!$A801,0),"
","Právní forma","
",OFFSET(Zdroj!H$16,'k rozhodnutí'!$A801,0),"
",IF(OFFSET(Zdroj!I$16,'k rozhodnutí'!$A801,0)="","","IČO: "),OFFSET(Zdroj!I$16,'k rozhodnutí'!$A801,0),"
","B.Ú. ",IF(OFFSET(Zdroj!J$16,'k rozhodnutí'!$A801,0)="","","Anonymizováno")),CONCATENATE("Okres:","
",OFFSET(Zdroj!BP$16,'k rozhodnutí'!$A801,0),"
","Právní forma","
",OFFSET(Zdroj!H$16,'k rozhodnutí'!$A801,0),"
",IF(OFFSET(Zdroj!I$16,'k rozhodnutí'!$A801,0)="","","IČO: "),OFFSET(Zdroj!I$16,'k rozhodnutí'!$A801,0),"
","B.Ú. ",OFFSET(Zdroj!J$16,'k rozhodnutí'!$A801,0))))</f>
        <v/>
      </c>
      <c r="D803" s="4" t="str">
        <f ca="1">IF($B802="","",OFFSET(Zdroj!O$16,'k rozhodnutí'!$A801,0))</f>
        <v/>
      </c>
      <c r="E803" s="289"/>
      <c r="F803" s="187"/>
      <c r="G803" s="291"/>
      <c r="H803" s="290"/>
      <c r="I803" s="284"/>
      <c r="J803" s="284"/>
      <c r="K803" s="284"/>
      <c r="L803" s="282"/>
      <c r="M803" s="283"/>
      <c r="N803" s="284"/>
    </row>
    <row r="804" spans="1:14" x14ac:dyDescent="0.25">
      <c r="A804" s="130">
        <f>ROW()/3-1</f>
        <v>267</v>
      </c>
      <c r="B804" s="288"/>
      <c r="C804" s="52" t="str">
        <f ca="1">IF($B802="","",IF(Zdroj!$AQ$9="ano",IF(OFFSET(Zdroj!M$16,'k rozhodnutí'!$A801,0)="","","Anonymizováno"),IF(OFFSET(Zdroj!M$16,'k rozhodnutí'!$A801,0)="","",OFFSET(Zdroj!M$16,'k rozhodnutí'!$A801,0))))</f>
        <v/>
      </c>
      <c r="D804" s="4" t="str">
        <f ca="1">IF($B802="","",CONCATENATE("Dotace bude použita na:","
",OFFSET(Zdroj!P$16,'k rozhodnutí'!$A801,0)))</f>
        <v/>
      </c>
      <c r="E804" s="289"/>
      <c r="F804" s="186" t="str">
        <f ca="1">IF($B802="","",OFFSET(Zdroj!V$16,'k rozhodnutí'!$A801,0))</f>
        <v/>
      </c>
      <c r="G804" s="88" t="str">
        <f ca="1">IF($B802="","",OFFSET(Zdroj!BM$16,'k rozhodnutí'!$A801,0))</f>
        <v/>
      </c>
      <c r="H804" s="290"/>
      <c r="I804" s="284"/>
      <c r="J804" s="284"/>
      <c r="K804" s="284"/>
      <c r="L804" s="282"/>
      <c r="M804" s="283"/>
      <c r="N804" s="284"/>
    </row>
    <row r="805" spans="1:14" x14ac:dyDescent="0.25">
      <c r="A805" s="130"/>
      <c r="B805" s="288" t="str">
        <f ca="1">IF(OFFSET(Zdroj!$B$16,A804,0)&gt;0,OFFSET(Zdroj!$B$16,A804,0)+0,"")</f>
        <v/>
      </c>
      <c r="C805" s="51" t="str">
        <f ca="1">IF($B805="","",IF(Zdroj!$AQ$9="ano",CONCATENATE(OFFSET(Zdroj!C$16,'k rozhodnutí'!$A804,0),"
","Anonymizováno","
",OFFSET(Zdroj!E$16,'k rozhodnutí'!$A804,0),"
",OFFSET(Zdroj!F$16,'k rozhodnutí'!$A804,0)),CONCATENATE(OFFSET(Zdroj!C$16,'k rozhodnutí'!$A804,0),"
",OFFSET(Zdroj!D$16,'k rozhodnutí'!$A804,0),"
",OFFSET(Zdroj!E$16,'k rozhodnutí'!$A804,0),"
",OFFSET(Zdroj!F$16,'k rozhodnutí'!$A804,0))))</f>
        <v/>
      </c>
      <c r="D805" s="23" t="str">
        <f ca="1">IF($B805="","",OFFSET(Zdroj!N$16,'k rozhodnutí'!$A804,0))</f>
        <v/>
      </c>
      <c r="E805" s="289" t="str">
        <f ca="1">IF($B805="","",OFFSET(Zdroj!T$16,'k rozhodnutí'!$A804,0))</f>
        <v/>
      </c>
      <c r="F805" s="186" t="str">
        <f ca="1">IF($B805="","",OFFSET(Zdroj!U$16,'k rozhodnutí'!$A804,0))</f>
        <v/>
      </c>
      <c r="G805" s="291" t="str">
        <f ca="1">IF($B805="","",OFFSET(Zdroj!W$16,'k rozhodnutí'!$A804,0))</f>
        <v/>
      </c>
      <c r="H805" s="290" t="str">
        <f ca="1">IF($B805="","",OFFSET(Zdroj!Y$16,'k rozhodnutí'!$A804,0))</f>
        <v/>
      </c>
      <c r="I805" s="284" t="str">
        <f ca="1">IF($B805="","",OFFSET(Zdroj!BG$16,'k rozhodnutí'!$A804,0))</f>
        <v/>
      </c>
      <c r="J805" s="284" t="str" cm="1">
        <f t="array" aca="1" ref="J805" ca="1">IF($B805="","",SUM('k rozhodnutí detailní'!J805:J807+'k rozhodnutí detailní'!K805:K807))</f>
        <v/>
      </c>
      <c r="K805" s="284" t="str">
        <f ca="1">IF($B805="","",'k rozhodnutí detailní'!L806)</f>
        <v/>
      </c>
      <c r="L805" s="282" t="str">
        <f ca="1">IF($B805="","",'k rozhodnutí detailní'!M806)</f>
        <v/>
      </c>
      <c r="M805" s="283" t="str">
        <f ca="1">IF(B805="","",'k rozhodnutí detailní'!N805)</f>
        <v/>
      </c>
      <c r="N805" s="284" t="str">
        <f ca="1">IF($B805="","",OFFSET(Zdroj!Z$16,'k rozhodnutí'!$A804,0))</f>
        <v/>
      </c>
    </row>
    <row r="806" spans="1:14" x14ac:dyDescent="0.25">
      <c r="A806" s="130"/>
      <c r="B806" s="288"/>
      <c r="C806" s="51" t="str">
        <f ca="1">IF($B805="","",IF(Zdroj!$AQ$9="ano",CONCATENATE("Okres:","
",OFFSET(Zdroj!BP$16,'k rozhodnutí'!$A804,0),"
","Právní forma","
",OFFSET(Zdroj!H$16,'k rozhodnutí'!$A804,0),"
",IF(OFFSET(Zdroj!I$16,'k rozhodnutí'!$A804,0)="","","IČO: "),OFFSET(Zdroj!I$16,'k rozhodnutí'!$A804,0),"
","B.Ú. ",IF(OFFSET(Zdroj!J$16,'k rozhodnutí'!$A804,0)="","","Anonymizováno")),CONCATENATE("Okres:","
",OFFSET(Zdroj!BP$16,'k rozhodnutí'!$A804,0),"
","Právní forma","
",OFFSET(Zdroj!H$16,'k rozhodnutí'!$A804,0),"
",IF(OFFSET(Zdroj!I$16,'k rozhodnutí'!$A804,0)="","","IČO: "),OFFSET(Zdroj!I$16,'k rozhodnutí'!$A804,0),"
","B.Ú. ",OFFSET(Zdroj!J$16,'k rozhodnutí'!$A804,0))))</f>
        <v/>
      </c>
      <c r="D806" s="4" t="str">
        <f ca="1">IF($B805="","",OFFSET(Zdroj!O$16,'k rozhodnutí'!$A804,0))</f>
        <v/>
      </c>
      <c r="E806" s="289"/>
      <c r="F806" s="187"/>
      <c r="G806" s="291"/>
      <c r="H806" s="290"/>
      <c r="I806" s="284"/>
      <c r="J806" s="284"/>
      <c r="K806" s="284"/>
      <c r="L806" s="282"/>
      <c r="M806" s="283"/>
      <c r="N806" s="284"/>
    </row>
    <row r="807" spans="1:14" x14ac:dyDescent="0.25">
      <c r="A807" s="130">
        <f>ROW()/3-1</f>
        <v>268</v>
      </c>
      <c r="B807" s="288"/>
      <c r="C807" s="52" t="str">
        <f ca="1">IF($B805="","",IF(Zdroj!$AQ$9="ano",IF(OFFSET(Zdroj!M$16,'k rozhodnutí'!$A804,0)="","","Anonymizováno"),IF(OFFSET(Zdroj!M$16,'k rozhodnutí'!$A804,0)="","",OFFSET(Zdroj!M$16,'k rozhodnutí'!$A804,0))))</f>
        <v/>
      </c>
      <c r="D807" s="4" t="str">
        <f ca="1">IF($B805="","",CONCATENATE("Dotace bude použita na:","
",OFFSET(Zdroj!P$16,'k rozhodnutí'!$A804,0)))</f>
        <v/>
      </c>
      <c r="E807" s="289"/>
      <c r="F807" s="186" t="str">
        <f ca="1">IF($B805="","",OFFSET(Zdroj!V$16,'k rozhodnutí'!$A804,0))</f>
        <v/>
      </c>
      <c r="G807" s="88" t="str">
        <f ca="1">IF($B805="","",OFFSET(Zdroj!BM$16,'k rozhodnutí'!$A804,0))</f>
        <v/>
      </c>
      <c r="H807" s="290"/>
      <c r="I807" s="284"/>
      <c r="J807" s="284"/>
      <c r="K807" s="284"/>
      <c r="L807" s="282"/>
      <c r="M807" s="283"/>
      <c r="N807" s="284"/>
    </row>
    <row r="808" spans="1:14" x14ac:dyDescent="0.25">
      <c r="A808" s="130"/>
      <c r="B808" s="288" t="str">
        <f ca="1">IF(OFFSET(Zdroj!$B$16,A807,0)&gt;0,OFFSET(Zdroj!$B$16,A807,0)+0,"")</f>
        <v/>
      </c>
      <c r="C808" s="51" t="str">
        <f ca="1">IF($B808="","",IF(Zdroj!$AQ$9="ano",CONCATENATE(OFFSET(Zdroj!C$16,'k rozhodnutí'!$A807,0),"
","Anonymizováno","
",OFFSET(Zdroj!E$16,'k rozhodnutí'!$A807,0),"
",OFFSET(Zdroj!F$16,'k rozhodnutí'!$A807,0)),CONCATENATE(OFFSET(Zdroj!C$16,'k rozhodnutí'!$A807,0),"
",OFFSET(Zdroj!D$16,'k rozhodnutí'!$A807,0),"
",OFFSET(Zdroj!E$16,'k rozhodnutí'!$A807,0),"
",OFFSET(Zdroj!F$16,'k rozhodnutí'!$A807,0))))</f>
        <v/>
      </c>
      <c r="D808" s="23" t="str">
        <f ca="1">IF($B808="","",OFFSET(Zdroj!N$16,'k rozhodnutí'!$A807,0))</f>
        <v/>
      </c>
      <c r="E808" s="289" t="str">
        <f ca="1">IF($B808="","",OFFSET(Zdroj!T$16,'k rozhodnutí'!$A807,0))</f>
        <v/>
      </c>
      <c r="F808" s="186" t="str">
        <f ca="1">IF($B808="","",OFFSET(Zdroj!U$16,'k rozhodnutí'!$A807,0))</f>
        <v/>
      </c>
      <c r="G808" s="291" t="str">
        <f ca="1">IF($B808="","",OFFSET(Zdroj!W$16,'k rozhodnutí'!$A807,0))</f>
        <v/>
      </c>
      <c r="H808" s="290" t="str">
        <f ca="1">IF($B808="","",OFFSET(Zdroj!Y$16,'k rozhodnutí'!$A807,0))</f>
        <v/>
      </c>
      <c r="I808" s="284" t="str">
        <f ca="1">IF($B808="","",OFFSET(Zdroj!BG$16,'k rozhodnutí'!$A807,0))</f>
        <v/>
      </c>
      <c r="J808" s="284" t="str" cm="1">
        <f t="array" aca="1" ref="J808" ca="1">IF($B808="","",SUM('k rozhodnutí detailní'!J808:J810+'k rozhodnutí detailní'!K808:K810))</f>
        <v/>
      </c>
      <c r="K808" s="284" t="str">
        <f ca="1">IF($B808="","",'k rozhodnutí detailní'!L809)</f>
        <v/>
      </c>
      <c r="L808" s="282" t="str">
        <f ca="1">IF($B808="","",'k rozhodnutí detailní'!M809)</f>
        <v/>
      </c>
      <c r="M808" s="283" t="str">
        <f ca="1">IF(B808="","",'k rozhodnutí detailní'!N808)</f>
        <v/>
      </c>
      <c r="N808" s="284" t="str">
        <f ca="1">IF($B808="","",OFFSET(Zdroj!Z$16,'k rozhodnutí'!$A807,0))</f>
        <v/>
      </c>
    </row>
    <row r="809" spans="1:14" x14ac:dyDescent="0.25">
      <c r="A809" s="130"/>
      <c r="B809" s="288"/>
      <c r="C809" s="51" t="str">
        <f ca="1">IF($B808="","",IF(Zdroj!$AQ$9="ano",CONCATENATE("Okres:","
",OFFSET(Zdroj!BP$16,'k rozhodnutí'!$A807,0),"
","Právní forma","
",OFFSET(Zdroj!H$16,'k rozhodnutí'!$A807,0),"
",IF(OFFSET(Zdroj!I$16,'k rozhodnutí'!$A807,0)="","","IČO: "),OFFSET(Zdroj!I$16,'k rozhodnutí'!$A807,0),"
","B.Ú. ",IF(OFFSET(Zdroj!J$16,'k rozhodnutí'!$A807,0)="","","Anonymizováno")),CONCATENATE("Okres:","
",OFFSET(Zdroj!BP$16,'k rozhodnutí'!$A807,0),"
","Právní forma","
",OFFSET(Zdroj!H$16,'k rozhodnutí'!$A807,0),"
",IF(OFFSET(Zdroj!I$16,'k rozhodnutí'!$A807,0)="","","IČO: "),OFFSET(Zdroj!I$16,'k rozhodnutí'!$A807,0),"
","B.Ú. ",OFFSET(Zdroj!J$16,'k rozhodnutí'!$A807,0))))</f>
        <v/>
      </c>
      <c r="D809" s="4" t="str">
        <f ca="1">IF($B808="","",OFFSET(Zdroj!O$16,'k rozhodnutí'!$A807,0))</f>
        <v/>
      </c>
      <c r="E809" s="289"/>
      <c r="F809" s="187"/>
      <c r="G809" s="291"/>
      <c r="H809" s="290"/>
      <c r="I809" s="284"/>
      <c r="J809" s="284"/>
      <c r="K809" s="284"/>
      <c r="L809" s="282"/>
      <c r="M809" s="283"/>
      <c r="N809" s="284"/>
    </row>
    <row r="810" spans="1:14" x14ac:dyDescent="0.25">
      <c r="A810" s="130">
        <f>ROW()/3-1</f>
        <v>269</v>
      </c>
      <c r="B810" s="288"/>
      <c r="C810" s="52" t="str">
        <f ca="1">IF($B808="","",IF(Zdroj!$AQ$9="ano",IF(OFFSET(Zdroj!M$16,'k rozhodnutí'!$A807,0)="","","Anonymizováno"),IF(OFFSET(Zdroj!M$16,'k rozhodnutí'!$A807,0)="","",OFFSET(Zdroj!M$16,'k rozhodnutí'!$A807,0))))</f>
        <v/>
      </c>
      <c r="D810" s="4" t="str">
        <f ca="1">IF($B808="","",CONCATENATE("Dotace bude použita na:","
",OFFSET(Zdroj!P$16,'k rozhodnutí'!$A807,0)))</f>
        <v/>
      </c>
      <c r="E810" s="289"/>
      <c r="F810" s="186" t="str">
        <f ca="1">IF($B808="","",OFFSET(Zdroj!V$16,'k rozhodnutí'!$A807,0))</f>
        <v/>
      </c>
      <c r="G810" s="88" t="str">
        <f ca="1">IF($B808="","",OFFSET(Zdroj!BM$16,'k rozhodnutí'!$A807,0))</f>
        <v/>
      </c>
      <c r="H810" s="290"/>
      <c r="I810" s="284"/>
      <c r="J810" s="284"/>
      <c r="K810" s="284"/>
      <c r="L810" s="282"/>
      <c r="M810" s="283"/>
      <c r="N810" s="284"/>
    </row>
    <row r="811" spans="1:14" x14ac:dyDescent="0.25">
      <c r="A811" s="130"/>
      <c r="B811" s="288" t="str">
        <f ca="1">IF(OFFSET(Zdroj!$B$16,A810,0)&gt;0,OFFSET(Zdroj!$B$16,A810,0)+0,"")</f>
        <v/>
      </c>
      <c r="C811" s="51" t="str">
        <f ca="1">IF($B811="","",IF(Zdroj!$AQ$9="ano",CONCATENATE(OFFSET(Zdroj!C$16,'k rozhodnutí'!$A810,0),"
","Anonymizováno","
",OFFSET(Zdroj!E$16,'k rozhodnutí'!$A810,0),"
",OFFSET(Zdroj!F$16,'k rozhodnutí'!$A810,0)),CONCATENATE(OFFSET(Zdroj!C$16,'k rozhodnutí'!$A810,0),"
",OFFSET(Zdroj!D$16,'k rozhodnutí'!$A810,0),"
",OFFSET(Zdroj!E$16,'k rozhodnutí'!$A810,0),"
",OFFSET(Zdroj!F$16,'k rozhodnutí'!$A810,0))))</f>
        <v/>
      </c>
      <c r="D811" s="23" t="str">
        <f ca="1">IF($B811="","",OFFSET(Zdroj!N$16,'k rozhodnutí'!$A810,0))</f>
        <v/>
      </c>
      <c r="E811" s="289" t="str">
        <f ca="1">IF($B811="","",OFFSET(Zdroj!T$16,'k rozhodnutí'!$A810,0))</f>
        <v/>
      </c>
      <c r="F811" s="186" t="str">
        <f ca="1">IF($B811="","",OFFSET(Zdroj!U$16,'k rozhodnutí'!$A810,0))</f>
        <v/>
      </c>
      <c r="G811" s="291" t="str">
        <f ca="1">IF($B811="","",OFFSET(Zdroj!W$16,'k rozhodnutí'!$A810,0))</f>
        <v/>
      </c>
      <c r="H811" s="290" t="str">
        <f ca="1">IF($B811="","",OFFSET(Zdroj!Y$16,'k rozhodnutí'!$A810,0))</f>
        <v/>
      </c>
      <c r="I811" s="284" t="str">
        <f ca="1">IF($B811="","",OFFSET(Zdroj!BG$16,'k rozhodnutí'!$A810,0))</f>
        <v/>
      </c>
      <c r="J811" s="284" t="str" cm="1">
        <f t="array" aca="1" ref="J811" ca="1">IF($B811="","",SUM('k rozhodnutí detailní'!J811:J813+'k rozhodnutí detailní'!K811:K813))</f>
        <v/>
      </c>
      <c r="K811" s="284" t="str">
        <f ca="1">IF($B811="","",'k rozhodnutí detailní'!L812)</f>
        <v/>
      </c>
      <c r="L811" s="282" t="str">
        <f ca="1">IF($B811="","",'k rozhodnutí detailní'!M812)</f>
        <v/>
      </c>
      <c r="M811" s="283" t="str">
        <f ca="1">IF(B811="","",'k rozhodnutí detailní'!N811)</f>
        <v/>
      </c>
      <c r="N811" s="284" t="str">
        <f ca="1">IF($B811="","",OFFSET(Zdroj!Z$16,'k rozhodnutí'!$A810,0))</f>
        <v/>
      </c>
    </row>
    <row r="812" spans="1:14" x14ac:dyDescent="0.25">
      <c r="A812" s="130"/>
      <c r="B812" s="288"/>
      <c r="C812" s="51" t="str">
        <f ca="1">IF($B811="","",IF(Zdroj!$AQ$9="ano",CONCATENATE("Okres:","
",OFFSET(Zdroj!BP$16,'k rozhodnutí'!$A810,0),"
","Právní forma","
",OFFSET(Zdroj!H$16,'k rozhodnutí'!$A810,0),"
",IF(OFFSET(Zdroj!I$16,'k rozhodnutí'!$A810,0)="","","IČO: "),OFFSET(Zdroj!I$16,'k rozhodnutí'!$A810,0),"
","B.Ú. ",IF(OFFSET(Zdroj!J$16,'k rozhodnutí'!$A810,0)="","","Anonymizováno")),CONCATENATE("Okres:","
",OFFSET(Zdroj!BP$16,'k rozhodnutí'!$A810,0),"
","Právní forma","
",OFFSET(Zdroj!H$16,'k rozhodnutí'!$A810,0),"
",IF(OFFSET(Zdroj!I$16,'k rozhodnutí'!$A810,0)="","","IČO: "),OFFSET(Zdroj!I$16,'k rozhodnutí'!$A810,0),"
","B.Ú. ",OFFSET(Zdroj!J$16,'k rozhodnutí'!$A810,0))))</f>
        <v/>
      </c>
      <c r="D812" s="4" t="str">
        <f ca="1">IF($B811="","",OFFSET(Zdroj!O$16,'k rozhodnutí'!$A810,0))</f>
        <v/>
      </c>
      <c r="E812" s="289"/>
      <c r="F812" s="187"/>
      <c r="G812" s="291"/>
      <c r="H812" s="290"/>
      <c r="I812" s="284"/>
      <c r="J812" s="284"/>
      <c r="K812" s="284"/>
      <c r="L812" s="282"/>
      <c r="M812" s="283"/>
      <c r="N812" s="284"/>
    </row>
    <row r="813" spans="1:14" x14ac:dyDescent="0.25">
      <c r="A813" s="130">
        <f>ROW()/3-1</f>
        <v>270</v>
      </c>
      <c r="B813" s="288"/>
      <c r="C813" s="52" t="str">
        <f ca="1">IF($B811="","",IF(Zdroj!$AQ$9="ano",IF(OFFSET(Zdroj!M$16,'k rozhodnutí'!$A810,0)="","","Anonymizováno"),IF(OFFSET(Zdroj!M$16,'k rozhodnutí'!$A810,0)="","",OFFSET(Zdroj!M$16,'k rozhodnutí'!$A810,0))))</f>
        <v/>
      </c>
      <c r="D813" s="4" t="str">
        <f ca="1">IF($B811="","",CONCATENATE("Dotace bude použita na:","
",OFFSET(Zdroj!P$16,'k rozhodnutí'!$A810,0)))</f>
        <v/>
      </c>
      <c r="E813" s="289"/>
      <c r="F813" s="186" t="str">
        <f ca="1">IF($B811="","",OFFSET(Zdroj!V$16,'k rozhodnutí'!$A810,0))</f>
        <v/>
      </c>
      <c r="G813" s="88" t="str">
        <f ca="1">IF($B811="","",OFFSET(Zdroj!BM$16,'k rozhodnutí'!$A810,0))</f>
        <v/>
      </c>
      <c r="H813" s="290"/>
      <c r="I813" s="284"/>
      <c r="J813" s="284"/>
      <c r="K813" s="284"/>
      <c r="L813" s="282"/>
      <c r="M813" s="283"/>
      <c r="N813" s="284"/>
    </row>
    <row r="814" spans="1:14" x14ac:dyDescent="0.25">
      <c r="A814" s="130"/>
      <c r="B814" s="288" t="str">
        <f ca="1">IF(OFFSET(Zdroj!$B$16,A813,0)&gt;0,OFFSET(Zdroj!$B$16,A813,0)+0,"")</f>
        <v/>
      </c>
      <c r="C814" s="51" t="str">
        <f ca="1">IF($B814="","",IF(Zdroj!$AQ$9="ano",CONCATENATE(OFFSET(Zdroj!C$16,'k rozhodnutí'!$A813,0),"
","Anonymizováno","
",OFFSET(Zdroj!E$16,'k rozhodnutí'!$A813,0),"
",OFFSET(Zdroj!F$16,'k rozhodnutí'!$A813,0)),CONCATENATE(OFFSET(Zdroj!C$16,'k rozhodnutí'!$A813,0),"
",OFFSET(Zdroj!D$16,'k rozhodnutí'!$A813,0),"
",OFFSET(Zdroj!E$16,'k rozhodnutí'!$A813,0),"
",OFFSET(Zdroj!F$16,'k rozhodnutí'!$A813,0))))</f>
        <v/>
      </c>
      <c r="D814" s="23" t="str">
        <f ca="1">IF($B814="","",OFFSET(Zdroj!N$16,'k rozhodnutí'!$A813,0))</f>
        <v/>
      </c>
      <c r="E814" s="289" t="str">
        <f ca="1">IF($B814="","",OFFSET(Zdroj!T$16,'k rozhodnutí'!$A813,0))</f>
        <v/>
      </c>
      <c r="F814" s="186" t="str">
        <f ca="1">IF($B814="","",OFFSET(Zdroj!U$16,'k rozhodnutí'!$A813,0))</f>
        <v/>
      </c>
      <c r="G814" s="291" t="str">
        <f ca="1">IF($B814="","",OFFSET(Zdroj!W$16,'k rozhodnutí'!$A813,0))</f>
        <v/>
      </c>
      <c r="H814" s="290" t="str">
        <f ca="1">IF($B814="","",OFFSET(Zdroj!Y$16,'k rozhodnutí'!$A813,0))</f>
        <v/>
      </c>
      <c r="I814" s="284" t="str">
        <f ca="1">IF($B814="","",OFFSET(Zdroj!BG$16,'k rozhodnutí'!$A813,0))</f>
        <v/>
      </c>
      <c r="J814" s="284" t="str" cm="1">
        <f t="array" aca="1" ref="J814" ca="1">IF($B814="","",SUM('k rozhodnutí detailní'!J814:J816+'k rozhodnutí detailní'!K814:K816))</f>
        <v/>
      </c>
      <c r="K814" s="284" t="str">
        <f ca="1">IF($B814="","",'k rozhodnutí detailní'!L815)</f>
        <v/>
      </c>
      <c r="L814" s="282" t="str">
        <f ca="1">IF($B814="","",'k rozhodnutí detailní'!M815)</f>
        <v/>
      </c>
      <c r="M814" s="283" t="str">
        <f ca="1">IF(B814="","",'k rozhodnutí detailní'!N814)</f>
        <v/>
      </c>
      <c r="N814" s="284" t="str">
        <f ca="1">IF($B814="","",OFFSET(Zdroj!Z$16,'k rozhodnutí'!$A813,0))</f>
        <v/>
      </c>
    </row>
    <row r="815" spans="1:14" x14ac:dyDescent="0.25">
      <c r="A815" s="130"/>
      <c r="B815" s="288"/>
      <c r="C815" s="51" t="str">
        <f ca="1">IF($B814="","",IF(Zdroj!$AQ$9="ano",CONCATENATE("Okres:","
",OFFSET(Zdroj!BP$16,'k rozhodnutí'!$A813,0),"
","Právní forma","
",OFFSET(Zdroj!H$16,'k rozhodnutí'!$A813,0),"
",IF(OFFSET(Zdroj!I$16,'k rozhodnutí'!$A813,0)="","","IČO: "),OFFSET(Zdroj!I$16,'k rozhodnutí'!$A813,0),"
","B.Ú. ",IF(OFFSET(Zdroj!J$16,'k rozhodnutí'!$A813,0)="","","Anonymizováno")),CONCATENATE("Okres:","
",OFFSET(Zdroj!BP$16,'k rozhodnutí'!$A813,0),"
","Právní forma","
",OFFSET(Zdroj!H$16,'k rozhodnutí'!$A813,0),"
",IF(OFFSET(Zdroj!I$16,'k rozhodnutí'!$A813,0)="","","IČO: "),OFFSET(Zdroj!I$16,'k rozhodnutí'!$A813,0),"
","B.Ú. ",OFFSET(Zdroj!J$16,'k rozhodnutí'!$A813,0))))</f>
        <v/>
      </c>
      <c r="D815" s="4" t="str">
        <f ca="1">IF($B814="","",OFFSET(Zdroj!O$16,'k rozhodnutí'!$A813,0))</f>
        <v/>
      </c>
      <c r="E815" s="289"/>
      <c r="F815" s="187"/>
      <c r="G815" s="291"/>
      <c r="H815" s="290"/>
      <c r="I815" s="284"/>
      <c r="J815" s="284"/>
      <c r="K815" s="284"/>
      <c r="L815" s="282"/>
      <c r="M815" s="283"/>
      <c r="N815" s="284"/>
    </row>
    <row r="816" spans="1:14" x14ac:dyDescent="0.25">
      <c r="A816" s="130">
        <f>ROW()/3-1</f>
        <v>271</v>
      </c>
      <c r="B816" s="288"/>
      <c r="C816" s="52" t="str">
        <f ca="1">IF($B814="","",IF(Zdroj!$AQ$9="ano",IF(OFFSET(Zdroj!M$16,'k rozhodnutí'!$A813,0)="","","Anonymizováno"),IF(OFFSET(Zdroj!M$16,'k rozhodnutí'!$A813,0)="","",OFFSET(Zdroj!M$16,'k rozhodnutí'!$A813,0))))</f>
        <v/>
      </c>
      <c r="D816" s="4" t="str">
        <f ca="1">IF($B814="","",CONCATENATE("Dotace bude použita na:","
",OFFSET(Zdroj!P$16,'k rozhodnutí'!$A813,0)))</f>
        <v/>
      </c>
      <c r="E816" s="289"/>
      <c r="F816" s="186" t="str">
        <f ca="1">IF($B814="","",OFFSET(Zdroj!V$16,'k rozhodnutí'!$A813,0))</f>
        <v/>
      </c>
      <c r="G816" s="88" t="str">
        <f ca="1">IF($B814="","",OFFSET(Zdroj!BM$16,'k rozhodnutí'!$A813,0))</f>
        <v/>
      </c>
      <c r="H816" s="290"/>
      <c r="I816" s="284"/>
      <c r="J816" s="284"/>
      <c r="K816" s="284"/>
      <c r="L816" s="282"/>
      <c r="M816" s="283"/>
      <c r="N816" s="284"/>
    </row>
    <row r="817" spans="1:14" x14ac:dyDescent="0.25">
      <c r="A817" s="130"/>
      <c r="B817" s="288" t="str">
        <f ca="1">IF(OFFSET(Zdroj!$B$16,A816,0)&gt;0,OFFSET(Zdroj!$B$16,A816,0)+0,"")</f>
        <v/>
      </c>
      <c r="C817" s="51" t="str">
        <f ca="1">IF($B817="","",IF(Zdroj!$AQ$9="ano",CONCATENATE(OFFSET(Zdroj!C$16,'k rozhodnutí'!$A816,0),"
","Anonymizováno","
",OFFSET(Zdroj!E$16,'k rozhodnutí'!$A816,0),"
",OFFSET(Zdroj!F$16,'k rozhodnutí'!$A816,0)),CONCATENATE(OFFSET(Zdroj!C$16,'k rozhodnutí'!$A816,0),"
",OFFSET(Zdroj!D$16,'k rozhodnutí'!$A816,0),"
",OFFSET(Zdroj!E$16,'k rozhodnutí'!$A816,0),"
",OFFSET(Zdroj!F$16,'k rozhodnutí'!$A816,0))))</f>
        <v/>
      </c>
      <c r="D817" s="23" t="str">
        <f ca="1">IF($B817="","",OFFSET(Zdroj!N$16,'k rozhodnutí'!$A816,0))</f>
        <v/>
      </c>
      <c r="E817" s="289" t="str">
        <f ca="1">IF($B817="","",OFFSET(Zdroj!T$16,'k rozhodnutí'!$A816,0))</f>
        <v/>
      </c>
      <c r="F817" s="186" t="str">
        <f ca="1">IF($B817="","",OFFSET(Zdroj!U$16,'k rozhodnutí'!$A816,0))</f>
        <v/>
      </c>
      <c r="G817" s="291" t="str">
        <f ca="1">IF($B817="","",OFFSET(Zdroj!W$16,'k rozhodnutí'!$A816,0))</f>
        <v/>
      </c>
      <c r="H817" s="290" t="str">
        <f ca="1">IF($B817="","",OFFSET(Zdroj!Y$16,'k rozhodnutí'!$A816,0))</f>
        <v/>
      </c>
      <c r="I817" s="284" t="str">
        <f ca="1">IF($B817="","",OFFSET(Zdroj!BG$16,'k rozhodnutí'!$A816,0))</f>
        <v/>
      </c>
      <c r="J817" s="284" t="str" cm="1">
        <f t="array" aca="1" ref="J817" ca="1">IF($B817="","",SUM('k rozhodnutí detailní'!J817:J819+'k rozhodnutí detailní'!K817:K819))</f>
        <v/>
      </c>
      <c r="K817" s="284" t="str">
        <f ca="1">IF($B817="","",'k rozhodnutí detailní'!L818)</f>
        <v/>
      </c>
      <c r="L817" s="282" t="str">
        <f ca="1">IF($B817="","",'k rozhodnutí detailní'!M818)</f>
        <v/>
      </c>
      <c r="M817" s="283" t="str">
        <f ca="1">IF(B817="","",'k rozhodnutí detailní'!N817)</f>
        <v/>
      </c>
      <c r="N817" s="284" t="str">
        <f ca="1">IF($B817="","",OFFSET(Zdroj!Z$16,'k rozhodnutí'!$A816,0))</f>
        <v/>
      </c>
    </row>
    <row r="818" spans="1:14" x14ac:dyDescent="0.25">
      <c r="A818" s="130"/>
      <c r="B818" s="288"/>
      <c r="C818" s="51" t="str">
        <f ca="1">IF($B817="","",IF(Zdroj!$AQ$9="ano",CONCATENATE("Okres:","
",OFFSET(Zdroj!BP$16,'k rozhodnutí'!$A816,0),"
","Právní forma","
",OFFSET(Zdroj!H$16,'k rozhodnutí'!$A816,0),"
",IF(OFFSET(Zdroj!I$16,'k rozhodnutí'!$A816,0)="","","IČO: "),OFFSET(Zdroj!I$16,'k rozhodnutí'!$A816,0),"
","B.Ú. ",IF(OFFSET(Zdroj!J$16,'k rozhodnutí'!$A816,0)="","","Anonymizováno")),CONCATENATE("Okres:","
",OFFSET(Zdroj!BP$16,'k rozhodnutí'!$A816,0),"
","Právní forma","
",OFFSET(Zdroj!H$16,'k rozhodnutí'!$A816,0),"
",IF(OFFSET(Zdroj!I$16,'k rozhodnutí'!$A816,0)="","","IČO: "),OFFSET(Zdroj!I$16,'k rozhodnutí'!$A816,0),"
","B.Ú. ",OFFSET(Zdroj!J$16,'k rozhodnutí'!$A816,0))))</f>
        <v/>
      </c>
      <c r="D818" s="4" t="str">
        <f ca="1">IF($B817="","",OFFSET(Zdroj!O$16,'k rozhodnutí'!$A816,0))</f>
        <v/>
      </c>
      <c r="E818" s="289"/>
      <c r="F818" s="187"/>
      <c r="G818" s="291"/>
      <c r="H818" s="290"/>
      <c r="I818" s="284"/>
      <c r="J818" s="284"/>
      <c r="K818" s="284"/>
      <c r="L818" s="282"/>
      <c r="M818" s="283"/>
      <c r="N818" s="284"/>
    </row>
    <row r="819" spans="1:14" x14ac:dyDescent="0.25">
      <c r="A819" s="130">
        <f>ROW()/3-1</f>
        <v>272</v>
      </c>
      <c r="B819" s="288"/>
      <c r="C819" s="52" t="str">
        <f ca="1">IF($B817="","",IF(Zdroj!$AQ$9="ano",IF(OFFSET(Zdroj!M$16,'k rozhodnutí'!$A816,0)="","","Anonymizováno"),IF(OFFSET(Zdroj!M$16,'k rozhodnutí'!$A816,0)="","",OFFSET(Zdroj!M$16,'k rozhodnutí'!$A816,0))))</f>
        <v/>
      </c>
      <c r="D819" s="4" t="str">
        <f ca="1">IF($B817="","",CONCATENATE("Dotace bude použita na:","
",OFFSET(Zdroj!P$16,'k rozhodnutí'!$A816,0)))</f>
        <v/>
      </c>
      <c r="E819" s="289"/>
      <c r="F819" s="186" t="str">
        <f ca="1">IF($B817="","",OFFSET(Zdroj!V$16,'k rozhodnutí'!$A816,0))</f>
        <v/>
      </c>
      <c r="G819" s="88" t="str">
        <f ca="1">IF($B817="","",OFFSET(Zdroj!BM$16,'k rozhodnutí'!$A816,0))</f>
        <v/>
      </c>
      <c r="H819" s="290"/>
      <c r="I819" s="284"/>
      <c r="J819" s="284"/>
      <c r="K819" s="284"/>
      <c r="L819" s="282"/>
      <c r="M819" s="283"/>
      <c r="N819" s="284"/>
    </row>
    <row r="820" spans="1:14" x14ac:dyDescent="0.25">
      <c r="A820" s="130"/>
      <c r="B820" s="288" t="str">
        <f ca="1">IF(OFFSET(Zdroj!$B$16,A819,0)&gt;0,OFFSET(Zdroj!$B$16,A819,0)+0,"")</f>
        <v/>
      </c>
      <c r="C820" s="51" t="str">
        <f ca="1">IF($B820="","",IF(Zdroj!$AQ$9="ano",CONCATENATE(OFFSET(Zdroj!C$16,'k rozhodnutí'!$A819,0),"
","Anonymizováno","
",OFFSET(Zdroj!E$16,'k rozhodnutí'!$A819,0),"
",OFFSET(Zdroj!F$16,'k rozhodnutí'!$A819,0)),CONCATENATE(OFFSET(Zdroj!C$16,'k rozhodnutí'!$A819,0),"
",OFFSET(Zdroj!D$16,'k rozhodnutí'!$A819,0),"
",OFFSET(Zdroj!E$16,'k rozhodnutí'!$A819,0),"
",OFFSET(Zdroj!F$16,'k rozhodnutí'!$A819,0))))</f>
        <v/>
      </c>
      <c r="D820" s="23" t="str">
        <f ca="1">IF($B820="","",OFFSET(Zdroj!N$16,'k rozhodnutí'!$A819,0))</f>
        <v/>
      </c>
      <c r="E820" s="289" t="str">
        <f ca="1">IF($B820="","",OFFSET(Zdroj!T$16,'k rozhodnutí'!$A819,0))</f>
        <v/>
      </c>
      <c r="F820" s="186" t="str">
        <f ca="1">IF($B820="","",OFFSET(Zdroj!U$16,'k rozhodnutí'!$A819,0))</f>
        <v/>
      </c>
      <c r="G820" s="291" t="str">
        <f ca="1">IF($B820="","",OFFSET(Zdroj!W$16,'k rozhodnutí'!$A819,0))</f>
        <v/>
      </c>
      <c r="H820" s="290" t="str">
        <f ca="1">IF($B820="","",OFFSET(Zdroj!Y$16,'k rozhodnutí'!$A819,0))</f>
        <v/>
      </c>
      <c r="I820" s="284" t="str">
        <f ca="1">IF($B820="","",OFFSET(Zdroj!BG$16,'k rozhodnutí'!$A819,0))</f>
        <v/>
      </c>
      <c r="J820" s="284" t="str" cm="1">
        <f t="array" aca="1" ref="J820" ca="1">IF($B820="","",SUM('k rozhodnutí detailní'!J820:J822+'k rozhodnutí detailní'!K820:K822))</f>
        <v/>
      </c>
      <c r="K820" s="284" t="str">
        <f ca="1">IF($B820="","",'k rozhodnutí detailní'!L821)</f>
        <v/>
      </c>
      <c r="L820" s="282" t="str">
        <f ca="1">IF($B820="","",'k rozhodnutí detailní'!M821)</f>
        <v/>
      </c>
      <c r="M820" s="283" t="str">
        <f ca="1">IF(B820="","",'k rozhodnutí detailní'!N820)</f>
        <v/>
      </c>
      <c r="N820" s="284" t="str">
        <f ca="1">IF($B820="","",OFFSET(Zdroj!Z$16,'k rozhodnutí'!$A819,0))</f>
        <v/>
      </c>
    </row>
    <row r="821" spans="1:14" x14ac:dyDescent="0.25">
      <c r="A821" s="130"/>
      <c r="B821" s="288"/>
      <c r="C821" s="51" t="str">
        <f ca="1">IF($B820="","",IF(Zdroj!$AQ$9="ano",CONCATENATE("Okres:","
",OFFSET(Zdroj!BP$16,'k rozhodnutí'!$A819,0),"
","Právní forma","
",OFFSET(Zdroj!H$16,'k rozhodnutí'!$A819,0),"
",IF(OFFSET(Zdroj!I$16,'k rozhodnutí'!$A819,0)="","","IČO: "),OFFSET(Zdroj!I$16,'k rozhodnutí'!$A819,0),"
","B.Ú. ",IF(OFFSET(Zdroj!J$16,'k rozhodnutí'!$A819,0)="","","Anonymizováno")),CONCATENATE("Okres:","
",OFFSET(Zdroj!BP$16,'k rozhodnutí'!$A819,0),"
","Právní forma","
",OFFSET(Zdroj!H$16,'k rozhodnutí'!$A819,0),"
",IF(OFFSET(Zdroj!I$16,'k rozhodnutí'!$A819,0)="","","IČO: "),OFFSET(Zdroj!I$16,'k rozhodnutí'!$A819,0),"
","B.Ú. ",OFFSET(Zdroj!J$16,'k rozhodnutí'!$A819,0))))</f>
        <v/>
      </c>
      <c r="D821" s="4" t="str">
        <f ca="1">IF($B820="","",OFFSET(Zdroj!O$16,'k rozhodnutí'!$A819,0))</f>
        <v/>
      </c>
      <c r="E821" s="289"/>
      <c r="F821" s="187"/>
      <c r="G821" s="291"/>
      <c r="H821" s="290"/>
      <c r="I821" s="284"/>
      <c r="J821" s="284"/>
      <c r="K821" s="284"/>
      <c r="L821" s="282"/>
      <c r="M821" s="283"/>
      <c r="N821" s="284"/>
    </row>
    <row r="822" spans="1:14" x14ac:dyDescent="0.25">
      <c r="A822" s="130">
        <f>ROW()/3-1</f>
        <v>273</v>
      </c>
      <c r="B822" s="288"/>
      <c r="C822" s="52" t="str">
        <f ca="1">IF($B820="","",IF(Zdroj!$AQ$9="ano",IF(OFFSET(Zdroj!M$16,'k rozhodnutí'!$A819,0)="","","Anonymizováno"),IF(OFFSET(Zdroj!M$16,'k rozhodnutí'!$A819,0)="","",OFFSET(Zdroj!M$16,'k rozhodnutí'!$A819,0))))</f>
        <v/>
      </c>
      <c r="D822" s="4" t="str">
        <f ca="1">IF($B820="","",CONCATENATE("Dotace bude použita na:","
",OFFSET(Zdroj!P$16,'k rozhodnutí'!$A819,0)))</f>
        <v/>
      </c>
      <c r="E822" s="289"/>
      <c r="F822" s="186" t="str">
        <f ca="1">IF($B820="","",OFFSET(Zdroj!V$16,'k rozhodnutí'!$A819,0))</f>
        <v/>
      </c>
      <c r="G822" s="88" t="str">
        <f ca="1">IF($B820="","",OFFSET(Zdroj!BM$16,'k rozhodnutí'!$A819,0))</f>
        <v/>
      </c>
      <c r="H822" s="290"/>
      <c r="I822" s="284"/>
      <c r="J822" s="284"/>
      <c r="K822" s="284"/>
      <c r="L822" s="282"/>
      <c r="M822" s="283"/>
      <c r="N822" s="284"/>
    </row>
    <row r="823" spans="1:14" x14ac:dyDescent="0.25">
      <c r="A823" s="130"/>
      <c r="B823" s="288" t="str">
        <f ca="1">IF(OFFSET(Zdroj!$B$16,A822,0)&gt;0,OFFSET(Zdroj!$B$16,A822,0)+0,"")</f>
        <v/>
      </c>
      <c r="C823" s="51" t="str">
        <f ca="1">IF($B823="","",IF(Zdroj!$AQ$9="ano",CONCATENATE(OFFSET(Zdroj!C$16,'k rozhodnutí'!$A822,0),"
","Anonymizováno","
",OFFSET(Zdroj!E$16,'k rozhodnutí'!$A822,0),"
",OFFSET(Zdroj!F$16,'k rozhodnutí'!$A822,0)),CONCATENATE(OFFSET(Zdroj!C$16,'k rozhodnutí'!$A822,0),"
",OFFSET(Zdroj!D$16,'k rozhodnutí'!$A822,0),"
",OFFSET(Zdroj!E$16,'k rozhodnutí'!$A822,0),"
",OFFSET(Zdroj!F$16,'k rozhodnutí'!$A822,0))))</f>
        <v/>
      </c>
      <c r="D823" s="23" t="str">
        <f ca="1">IF($B823="","",OFFSET(Zdroj!N$16,'k rozhodnutí'!$A822,0))</f>
        <v/>
      </c>
      <c r="E823" s="289" t="str">
        <f ca="1">IF($B823="","",OFFSET(Zdroj!T$16,'k rozhodnutí'!$A822,0))</f>
        <v/>
      </c>
      <c r="F823" s="186" t="str">
        <f ca="1">IF($B823="","",OFFSET(Zdroj!U$16,'k rozhodnutí'!$A822,0))</f>
        <v/>
      </c>
      <c r="G823" s="291" t="str">
        <f ca="1">IF($B823="","",OFFSET(Zdroj!W$16,'k rozhodnutí'!$A822,0))</f>
        <v/>
      </c>
      <c r="H823" s="290" t="str">
        <f ca="1">IF($B823="","",OFFSET(Zdroj!Y$16,'k rozhodnutí'!$A822,0))</f>
        <v/>
      </c>
      <c r="I823" s="284" t="str">
        <f ca="1">IF($B823="","",OFFSET(Zdroj!BG$16,'k rozhodnutí'!$A822,0))</f>
        <v/>
      </c>
      <c r="J823" s="284" t="str" cm="1">
        <f t="array" aca="1" ref="J823" ca="1">IF($B823="","",SUM('k rozhodnutí detailní'!J823:J825+'k rozhodnutí detailní'!K823:K825))</f>
        <v/>
      </c>
      <c r="K823" s="284" t="str">
        <f ca="1">IF($B823="","",'k rozhodnutí detailní'!L824)</f>
        <v/>
      </c>
      <c r="L823" s="282" t="str">
        <f ca="1">IF($B823="","",'k rozhodnutí detailní'!M824)</f>
        <v/>
      </c>
      <c r="M823" s="283" t="str">
        <f ca="1">IF(B823="","",'k rozhodnutí detailní'!N823)</f>
        <v/>
      </c>
      <c r="N823" s="284" t="str">
        <f ca="1">IF($B823="","",OFFSET(Zdroj!Z$16,'k rozhodnutí'!$A822,0))</f>
        <v/>
      </c>
    </row>
    <row r="824" spans="1:14" x14ac:dyDescent="0.25">
      <c r="A824" s="130"/>
      <c r="B824" s="288"/>
      <c r="C824" s="51" t="str">
        <f ca="1">IF($B823="","",IF(Zdroj!$AQ$9="ano",CONCATENATE("Okres:","
",OFFSET(Zdroj!BP$16,'k rozhodnutí'!$A822,0),"
","Právní forma","
",OFFSET(Zdroj!H$16,'k rozhodnutí'!$A822,0),"
",IF(OFFSET(Zdroj!I$16,'k rozhodnutí'!$A822,0)="","","IČO: "),OFFSET(Zdroj!I$16,'k rozhodnutí'!$A822,0),"
","B.Ú. ",IF(OFFSET(Zdroj!J$16,'k rozhodnutí'!$A822,0)="","","Anonymizováno")),CONCATENATE("Okres:","
",OFFSET(Zdroj!BP$16,'k rozhodnutí'!$A822,0),"
","Právní forma","
",OFFSET(Zdroj!H$16,'k rozhodnutí'!$A822,0),"
",IF(OFFSET(Zdroj!I$16,'k rozhodnutí'!$A822,0)="","","IČO: "),OFFSET(Zdroj!I$16,'k rozhodnutí'!$A822,0),"
","B.Ú. ",OFFSET(Zdroj!J$16,'k rozhodnutí'!$A822,0))))</f>
        <v/>
      </c>
      <c r="D824" s="4" t="str">
        <f ca="1">IF($B823="","",OFFSET(Zdroj!O$16,'k rozhodnutí'!$A822,0))</f>
        <v/>
      </c>
      <c r="E824" s="289"/>
      <c r="F824" s="187"/>
      <c r="G824" s="291"/>
      <c r="H824" s="290"/>
      <c r="I824" s="284"/>
      <c r="J824" s="284"/>
      <c r="K824" s="284"/>
      <c r="L824" s="282"/>
      <c r="M824" s="283"/>
      <c r="N824" s="284"/>
    </row>
    <row r="825" spans="1:14" x14ac:dyDescent="0.25">
      <c r="A825" s="130">
        <f>ROW()/3-1</f>
        <v>274</v>
      </c>
      <c r="B825" s="288"/>
      <c r="C825" s="52" t="str">
        <f ca="1">IF($B823="","",IF(Zdroj!$AQ$9="ano",IF(OFFSET(Zdroj!M$16,'k rozhodnutí'!$A822,0)="","","Anonymizováno"),IF(OFFSET(Zdroj!M$16,'k rozhodnutí'!$A822,0)="","",OFFSET(Zdroj!M$16,'k rozhodnutí'!$A822,0))))</f>
        <v/>
      </c>
      <c r="D825" s="4" t="str">
        <f ca="1">IF($B823="","",CONCATENATE("Dotace bude použita na:","
",OFFSET(Zdroj!P$16,'k rozhodnutí'!$A822,0)))</f>
        <v/>
      </c>
      <c r="E825" s="289"/>
      <c r="F825" s="186" t="str">
        <f ca="1">IF($B823="","",OFFSET(Zdroj!V$16,'k rozhodnutí'!$A822,0))</f>
        <v/>
      </c>
      <c r="G825" s="88" t="str">
        <f ca="1">IF($B823="","",OFFSET(Zdroj!BM$16,'k rozhodnutí'!$A822,0))</f>
        <v/>
      </c>
      <c r="H825" s="290"/>
      <c r="I825" s="284"/>
      <c r="J825" s="284"/>
      <c r="K825" s="284"/>
      <c r="L825" s="282"/>
      <c r="M825" s="283"/>
      <c r="N825" s="284"/>
    </row>
    <row r="826" spans="1:14" x14ac:dyDescent="0.25">
      <c r="A826" s="130"/>
      <c r="B826" s="288" t="str">
        <f ca="1">IF(OFFSET(Zdroj!$B$16,A825,0)&gt;0,OFFSET(Zdroj!$B$16,A825,0)+0,"")</f>
        <v/>
      </c>
      <c r="C826" s="51" t="str">
        <f ca="1">IF($B826="","",IF(Zdroj!$AQ$9="ano",CONCATENATE(OFFSET(Zdroj!C$16,'k rozhodnutí'!$A825,0),"
","Anonymizováno","
",OFFSET(Zdroj!E$16,'k rozhodnutí'!$A825,0),"
",OFFSET(Zdroj!F$16,'k rozhodnutí'!$A825,0)),CONCATENATE(OFFSET(Zdroj!C$16,'k rozhodnutí'!$A825,0),"
",OFFSET(Zdroj!D$16,'k rozhodnutí'!$A825,0),"
",OFFSET(Zdroj!E$16,'k rozhodnutí'!$A825,0),"
",OFFSET(Zdroj!F$16,'k rozhodnutí'!$A825,0))))</f>
        <v/>
      </c>
      <c r="D826" s="23" t="str">
        <f ca="1">IF($B826="","",OFFSET(Zdroj!N$16,'k rozhodnutí'!$A825,0))</f>
        <v/>
      </c>
      <c r="E826" s="289" t="str">
        <f ca="1">IF($B826="","",OFFSET(Zdroj!T$16,'k rozhodnutí'!$A825,0))</f>
        <v/>
      </c>
      <c r="F826" s="186" t="str">
        <f ca="1">IF($B826="","",OFFSET(Zdroj!U$16,'k rozhodnutí'!$A825,0))</f>
        <v/>
      </c>
      <c r="G826" s="291" t="str">
        <f ca="1">IF($B826="","",OFFSET(Zdroj!W$16,'k rozhodnutí'!$A825,0))</f>
        <v/>
      </c>
      <c r="H826" s="290" t="str">
        <f ca="1">IF($B826="","",OFFSET(Zdroj!Y$16,'k rozhodnutí'!$A825,0))</f>
        <v/>
      </c>
      <c r="I826" s="284" t="str">
        <f ca="1">IF($B826="","",OFFSET(Zdroj!BG$16,'k rozhodnutí'!$A825,0))</f>
        <v/>
      </c>
      <c r="J826" s="284" t="str" cm="1">
        <f t="array" aca="1" ref="J826" ca="1">IF($B826="","",SUM('k rozhodnutí detailní'!J826:J828+'k rozhodnutí detailní'!K826:K828))</f>
        <v/>
      </c>
      <c r="K826" s="284" t="str">
        <f ca="1">IF($B826="","",'k rozhodnutí detailní'!L827)</f>
        <v/>
      </c>
      <c r="L826" s="282" t="str">
        <f ca="1">IF($B826="","",'k rozhodnutí detailní'!M827)</f>
        <v/>
      </c>
      <c r="M826" s="283" t="str">
        <f ca="1">IF(B826="","",'k rozhodnutí detailní'!N826)</f>
        <v/>
      </c>
      <c r="N826" s="284" t="str">
        <f ca="1">IF($B826="","",OFFSET(Zdroj!Z$16,'k rozhodnutí'!$A825,0))</f>
        <v/>
      </c>
    </row>
    <row r="827" spans="1:14" x14ac:dyDescent="0.25">
      <c r="A827" s="130"/>
      <c r="B827" s="288"/>
      <c r="C827" s="51" t="str">
        <f ca="1">IF($B826="","",IF(Zdroj!$AQ$9="ano",CONCATENATE("Okres:","
",OFFSET(Zdroj!BP$16,'k rozhodnutí'!$A825,0),"
","Právní forma","
",OFFSET(Zdroj!H$16,'k rozhodnutí'!$A825,0),"
",IF(OFFSET(Zdroj!I$16,'k rozhodnutí'!$A825,0)="","","IČO: "),OFFSET(Zdroj!I$16,'k rozhodnutí'!$A825,0),"
","B.Ú. ",IF(OFFSET(Zdroj!J$16,'k rozhodnutí'!$A825,0)="","","Anonymizováno")),CONCATENATE("Okres:","
",OFFSET(Zdroj!BP$16,'k rozhodnutí'!$A825,0),"
","Právní forma","
",OFFSET(Zdroj!H$16,'k rozhodnutí'!$A825,0),"
",IF(OFFSET(Zdroj!I$16,'k rozhodnutí'!$A825,0)="","","IČO: "),OFFSET(Zdroj!I$16,'k rozhodnutí'!$A825,0),"
","B.Ú. ",OFFSET(Zdroj!J$16,'k rozhodnutí'!$A825,0))))</f>
        <v/>
      </c>
      <c r="D827" s="4" t="str">
        <f ca="1">IF($B826="","",OFFSET(Zdroj!O$16,'k rozhodnutí'!$A825,0))</f>
        <v/>
      </c>
      <c r="E827" s="289"/>
      <c r="F827" s="187"/>
      <c r="G827" s="291"/>
      <c r="H827" s="290"/>
      <c r="I827" s="284"/>
      <c r="J827" s="284"/>
      <c r="K827" s="284"/>
      <c r="L827" s="282"/>
      <c r="M827" s="283"/>
      <c r="N827" s="284"/>
    </row>
    <row r="828" spans="1:14" x14ac:dyDescent="0.25">
      <c r="A828" s="130">
        <f>ROW()/3-1</f>
        <v>275</v>
      </c>
      <c r="B828" s="288"/>
      <c r="C828" s="52" t="str">
        <f ca="1">IF($B826="","",IF(Zdroj!$AQ$9="ano",IF(OFFSET(Zdroj!M$16,'k rozhodnutí'!$A825,0)="","","Anonymizováno"),IF(OFFSET(Zdroj!M$16,'k rozhodnutí'!$A825,0)="","",OFFSET(Zdroj!M$16,'k rozhodnutí'!$A825,0))))</f>
        <v/>
      </c>
      <c r="D828" s="4" t="str">
        <f ca="1">IF($B826="","",CONCATENATE("Dotace bude použita na:","
",OFFSET(Zdroj!P$16,'k rozhodnutí'!$A825,0)))</f>
        <v/>
      </c>
      <c r="E828" s="289"/>
      <c r="F828" s="186" t="str">
        <f ca="1">IF($B826="","",OFFSET(Zdroj!V$16,'k rozhodnutí'!$A825,0))</f>
        <v/>
      </c>
      <c r="G828" s="88" t="str">
        <f ca="1">IF($B826="","",OFFSET(Zdroj!BM$16,'k rozhodnutí'!$A825,0))</f>
        <v/>
      </c>
      <c r="H828" s="290"/>
      <c r="I828" s="284"/>
      <c r="J828" s="284"/>
      <c r="K828" s="284"/>
      <c r="L828" s="282"/>
      <c r="M828" s="283"/>
      <c r="N828" s="284"/>
    </row>
    <row r="829" spans="1:14" x14ac:dyDescent="0.25">
      <c r="A829" s="130"/>
      <c r="B829" s="288" t="str">
        <f ca="1">IF(OFFSET(Zdroj!$B$16,A828,0)&gt;0,OFFSET(Zdroj!$B$16,A828,0)+0,"")</f>
        <v/>
      </c>
      <c r="C829" s="51" t="str">
        <f ca="1">IF($B829="","",IF(Zdroj!$AQ$9="ano",CONCATENATE(OFFSET(Zdroj!C$16,'k rozhodnutí'!$A828,0),"
","Anonymizováno","
",OFFSET(Zdroj!E$16,'k rozhodnutí'!$A828,0),"
",OFFSET(Zdroj!F$16,'k rozhodnutí'!$A828,0)),CONCATENATE(OFFSET(Zdroj!C$16,'k rozhodnutí'!$A828,0),"
",OFFSET(Zdroj!D$16,'k rozhodnutí'!$A828,0),"
",OFFSET(Zdroj!E$16,'k rozhodnutí'!$A828,0),"
",OFFSET(Zdroj!F$16,'k rozhodnutí'!$A828,0))))</f>
        <v/>
      </c>
      <c r="D829" s="23" t="str">
        <f ca="1">IF($B829="","",OFFSET(Zdroj!N$16,'k rozhodnutí'!$A828,0))</f>
        <v/>
      </c>
      <c r="E829" s="289" t="str">
        <f ca="1">IF($B829="","",OFFSET(Zdroj!T$16,'k rozhodnutí'!$A828,0))</f>
        <v/>
      </c>
      <c r="F829" s="186" t="str">
        <f ca="1">IF($B829="","",OFFSET(Zdroj!U$16,'k rozhodnutí'!$A828,0))</f>
        <v/>
      </c>
      <c r="G829" s="291" t="str">
        <f ca="1">IF($B829="","",OFFSET(Zdroj!W$16,'k rozhodnutí'!$A828,0))</f>
        <v/>
      </c>
      <c r="H829" s="290" t="str">
        <f ca="1">IF($B829="","",OFFSET(Zdroj!Y$16,'k rozhodnutí'!$A828,0))</f>
        <v/>
      </c>
      <c r="I829" s="284" t="str">
        <f ca="1">IF($B829="","",OFFSET(Zdroj!BG$16,'k rozhodnutí'!$A828,0))</f>
        <v/>
      </c>
      <c r="J829" s="284" t="str" cm="1">
        <f t="array" aca="1" ref="J829" ca="1">IF($B829="","",SUM('k rozhodnutí detailní'!J829:J831+'k rozhodnutí detailní'!K829:K831))</f>
        <v/>
      </c>
      <c r="K829" s="284" t="str">
        <f ca="1">IF($B829="","",'k rozhodnutí detailní'!L830)</f>
        <v/>
      </c>
      <c r="L829" s="282" t="str">
        <f ca="1">IF($B829="","",'k rozhodnutí detailní'!M830)</f>
        <v/>
      </c>
      <c r="M829" s="283" t="str">
        <f ca="1">IF(B829="","",'k rozhodnutí detailní'!N829)</f>
        <v/>
      </c>
      <c r="N829" s="284" t="str">
        <f ca="1">IF($B829="","",OFFSET(Zdroj!Z$16,'k rozhodnutí'!$A828,0))</f>
        <v/>
      </c>
    </row>
    <row r="830" spans="1:14" x14ac:dyDescent="0.25">
      <c r="A830" s="130"/>
      <c r="B830" s="288"/>
      <c r="C830" s="51" t="str">
        <f ca="1">IF($B829="","",IF(Zdroj!$AQ$9="ano",CONCATENATE("Okres:","
",OFFSET(Zdroj!BP$16,'k rozhodnutí'!$A828,0),"
","Právní forma","
",OFFSET(Zdroj!H$16,'k rozhodnutí'!$A828,0),"
",IF(OFFSET(Zdroj!I$16,'k rozhodnutí'!$A828,0)="","","IČO: "),OFFSET(Zdroj!I$16,'k rozhodnutí'!$A828,0),"
","B.Ú. ",IF(OFFSET(Zdroj!J$16,'k rozhodnutí'!$A828,0)="","","Anonymizováno")),CONCATENATE("Okres:","
",OFFSET(Zdroj!BP$16,'k rozhodnutí'!$A828,0),"
","Právní forma","
",OFFSET(Zdroj!H$16,'k rozhodnutí'!$A828,0),"
",IF(OFFSET(Zdroj!I$16,'k rozhodnutí'!$A828,0)="","","IČO: "),OFFSET(Zdroj!I$16,'k rozhodnutí'!$A828,0),"
","B.Ú. ",OFFSET(Zdroj!J$16,'k rozhodnutí'!$A828,0))))</f>
        <v/>
      </c>
      <c r="D830" s="4" t="str">
        <f ca="1">IF($B829="","",OFFSET(Zdroj!O$16,'k rozhodnutí'!$A828,0))</f>
        <v/>
      </c>
      <c r="E830" s="289"/>
      <c r="F830" s="187"/>
      <c r="G830" s="291"/>
      <c r="H830" s="290"/>
      <c r="I830" s="284"/>
      <c r="J830" s="284"/>
      <c r="K830" s="284"/>
      <c r="L830" s="282"/>
      <c r="M830" s="283"/>
      <c r="N830" s="284"/>
    </row>
    <row r="831" spans="1:14" x14ac:dyDescent="0.25">
      <c r="A831" s="130">
        <f>ROW()/3-1</f>
        <v>276</v>
      </c>
      <c r="B831" s="288"/>
      <c r="C831" s="52" t="str">
        <f ca="1">IF($B829="","",IF(Zdroj!$AQ$9="ano",IF(OFFSET(Zdroj!M$16,'k rozhodnutí'!$A828,0)="","","Anonymizováno"),IF(OFFSET(Zdroj!M$16,'k rozhodnutí'!$A828,0)="","",OFFSET(Zdroj!M$16,'k rozhodnutí'!$A828,0))))</f>
        <v/>
      </c>
      <c r="D831" s="4" t="str">
        <f ca="1">IF($B829="","",CONCATENATE("Dotace bude použita na:","
",OFFSET(Zdroj!P$16,'k rozhodnutí'!$A828,0)))</f>
        <v/>
      </c>
      <c r="E831" s="289"/>
      <c r="F831" s="186" t="str">
        <f ca="1">IF($B829="","",OFFSET(Zdroj!V$16,'k rozhodnutí'!$A828,0))</f>
        <v/>
      </c>
      <c r="G831" s="88" t="str">
        <f ca="1">IF($B829="","",OFFSET(Zdroj!BM$16,'k rozhodnutí'!$A828,0))</f>
        <v/>
      </c>
      <c r="H831" s="290"/>
      <c r="I831" s="284"/>
      <c r="J831" s="284"/>
      <c r="K831" s="284"/>
      <c r="L831" s="282"/>
      <c r="M831" s="283"/>
      <c r="N831" s="284"/>
    </row>
    <row r="832" spans="1:14" x14ac:dyDescent="0.25">
      <c r="A832" s="130"/>
      <c r="B832" s="288" t="str">
        <f ca="1">IF(OFFSET(Zdroj!$B$16,A831,0)&gt;0,OFFSET(Zdroj!$B$16,A831,0)+0,"")</f>
        <v/>
      </c>
      <c r="C832" s="51" t="str">
        <f ca="1">IF($B832="","",IF(Zdroj!$AQ$9="ano",CONCATENATE(OFFSET(Zdroj!C$16,'k rozhodnutí'!$A831,0),"
","Anonymizováno","
",OFFSET(Zdroj!E$16,'k rozhodnutí'!$A831,0),"
",OFFSET(Zdroj!F$16,'k rozhodnutí'!$A831,0)),CONCATENATE(OFFSET(Zdroj!C$16,'k rozhodnutí'!$A831,0),"
",OFFSET(Zdroj!D$16,'k rozhodnutí'!$A831,0),"
",OFFSET(Zdroj!E$16,'k rozhodnutí'!$A831,0),"
",OFFSET(Zdroj!F$16,'k rozhodnutí'!$A831,0))))</f>
        <v/>
      </c>
      <c r="D832" s="23" t="str">
        <f ca="1">IF($B832="","",OFFSET(Zdroj!N$16,'k rozhodnutí'!$A831,0))</f>
        <v/>
      </c>
      <c r="E832" s="289" t="str">
        <f ca="1">IF($B832="","",OFFSET(Zdroj!T$16,'k rozhodnutí'!$A831,0))</f>
        <v/>
      </c>
      <c r="F832" s="186" t="str">
        <f ca="1">IF($B832="","",OFFSET(Zdroj!U$16,'k rozhodnutí'!$A831,0))</f>
        <v/>
      </c>
      <c r="G832" s="291" t="str">
        <f ca="1">IF($B832="","",OFFSET(Zdroj!W$16,'k rozhodnutí'!$A831,0))</f>
        <v/>
      </c>
      <c r="H832" s="290" t="str">
        <f ca="1">IF($B832="","",OFFSET(Zdroj!Y$16,'k rozhodnutí'!$A831,0))</f>
        <v/>
      </c>
      <c r="I832" s="284" t="str">
        <f ca="1">IF($B832="","",OFFSET(Zdroj!BG$16,'k rozhodnutí'!$A831,0))</f>
        <v/>
      </c>
      <c r="J832" s="284" t="str" cm="1">
        <f t="array" aca="1" ref="J832" ca="1">IF($B832="","",SUM('k rozhodnutí detailní'!J832:J834+'k rozhodnutí detailní'!K832:K834))</f>
        <v/>
      </c>
      <c r="K832" s="284" t="str">
        <f ca="1">IF($B832="","",'k rozhodnutí detailní'!L833)</f>
        <v/>
      </c>
      <c r="L832" s="282" t="str">
        <f ca="1">IF($B832="","",'k rozhodnutí detailní'!M833)</f>
        <v/>
      </c>
      <c r="M832" s="283" t="str">
        <f ca="1">IF(B832="","",'k rozhodnutí detailní'!N832)</f>
        <v/>
      </c>
      <c r="N832" s="284" t="str">
        <f ca="1">IF($B832="","",OFFSET(Zdroj!Z$16,'k rozhodnutí'!$A831,0))</f>
        <v/>
      </c>
    </row>
    <row r="833" spans="1:14" x14ac:dyDescent="0.25">
      <c r="A833" s="130"/>
      <c r="B833" s="288"/>
      <c r="C833" s="51" t="str">
        <f ca="1">IF($B832="","",IF(Zdroj!$AQ$9="ano",CONCATENATE("Okres:","
",OFFSET(Zdroj!BP$16,'k rozhodnutí'!$A831,0),"
","Právní forma","
",OFFSET(Zdroj!H$16,'k rozhodnutí'!$A831,0),"
",IF(OFFSET(Zdroj!I$16,'k rozhodnutí'!$A831,0)="","","IČO: "),OFFSET(Zdroj!I$16,'k rozhodnutí'!$A831,0),"
","B.Ú. ",IF(OFFSET(Zdroj!J$16,'k rozhodnutí'!$A831,0)="","","Anonymizováno")),CONCATENATE("Okres:","
",OFFSET(Zdroj!BP$16,'k rozhodnutí'!$A831,0),"
","Právní forma","
",OFFSET(Zdroj!H$16,'k rozhodnutí'!$A831,0),"
",IF(OFFSET(Zdroj!I$16,'k rozhodnutí'!$A831,0)="","","IČO: "),OFFSET(Zdroj!I$16,'k rozhodnutí'!$A831,0),"
","B.Ú. ",OFFSET(Zdroj!J$16,'k rozhodnutí'!$A831,0))))</f>
        <v/>
      </c>
      <c r="D833" s="4" t="str">
        <f ca="1">IF($B832="","",OFFSET(Zdroj!O$16,'k rozhodnutí'!$A831,0))</f>
        <v/>
      </c>
      <c r="E833" s="289"/>
      <c r="F833" s="187"/>
      <c r="G833" s="291"/>
      <c r="H833" s="290"/>
      <c r="I833" s="284"/>
      <c r="J833" s="284"/>
      <c r="K833" s="284"/>
      <c r="L833" s="282"/>
      <c r="M833" s="283"/>
      <c r="N833" s="284"/>
    </row>
    <row r="834" spans="1:14" x14ac:dyDescent="0.25">
      <c r="A834" s="130">
        <f>ROW()/3-1</f>
        <v>277</v>
      </c>
      <c r="B834" s="288"/>
      <c r="C834" s="52" t="str">
        <f ca="1">IF($B832="","",IF(Zdroj!$AQ$9="ano",IF(OFFSET(Zdroj!M$16,'k rozhodnutí'!$A831,0)="","","Anonymizováno"),IF(OFFSET(Zdroj!M$16,'k rozhodnutí'!$A831,0)="","",OFFSET(Zdroj!M$16,'k rozhodnutí'!$A831,0))))</f>
        <v/>
      </c>
      <c r="D834" s="4" t="str">
        <f ca="1">IF($B832="","",CONCATENATE("Dotace bude použita na:","
",OFFSET(Zdroj!P$16,'k rozhodnutí'!$A831,0)))</f>
        <v/>
      </c>
      <c r="E834" s="289"/>
      <c r="F834" s="186" t="str">
        <f ca="1">IF($B832="","",OFFSET(Zdroj!V$16,'k rozhodnutí'!$A831,0))</f>
        <v/>
      </c>
      <c r="G834" s="88" t="str">
        <f ca="1">IF($B832="","",OFFSET(Zdroj!BM$16,'k rozhodnutí'!$A831,0))</f>
        <v/>
      </c>
      <c r="H834" s="290"/>
      <c r="I834" s="284"/>
      <c r="J834" s="284"/>
      <c r="K834" s="284"/>
      <c r="L834" s="282"/>
      <c r="M834" s="283"/>
      <c r="N834" s="284"/>
    </row>
    <row r="835" spans="1:14" x14ac:dyDescent="0.25">
      <c r="A835" s="130"/>
      <c r="B835" s="288" t="str">
        <f ca="1">IF(OFFSET(Zdroj!$B$16,A834,0)&gt;0,OFFSET(Zdroj!$B$16,A834,0)+0,"")</f>
        <v/>
      </c>
      <c r="C835" s="51" t="str">
        <f ca="1">IF($B835="","",IF(Zdroj!$AQ$9="ano",CONCATENATE(OFFSET(Zdroj!C$16,'k rozhodnutí'!$A834,0),"
","Anonymizováno","
",OFFSET(Zdroj!E$16,'k rozhodnutí'!$A834,0),"
",OFFSET(Zdroj!F$16,'k rozhodnutí'!$A834,0)),CONCATENATE(OFFSET(Zdroj!C$16,'k rozhodnutí'!$A834,0),"
",OFFSET(Zdroj!D$16,'k rozhodnutí'!$A834,0),"
",OFFSET(Zdroj!E$16,'k rozhodnutí'!$A834,0),"
",OFFSET(Zdroj!F$16,'k rozhodnutí'!$A834,0))))</f>
        <v/>
      </c>
      <c r="D835" s="23" t="str">
        <f ca="1">IF($B835="","",OFFSET(Zdroj!N$16,'k rozhodnutí'!$A834,0))</f>
        <v/>
      </c>
      <c r="E835" s="289" t="str">
        <f ca="1">IF($B835="","",OFFSET(Zdroj!T$16,'k rozhodnutí'!$A834,0))</f>
        <v/>
      </c>
      <c r="F835" s="186" t="str">
        <f ca="1">IF($B835="","",OFFSET(Zdroj!U$16,'k rozhodnutí'!$A834,0))</f>
        <v/>
      </c>
      <c r="G835" s="291" t="str">
        <f ca="1">IF($B835="","",OFFSET(Zdroj!W$16,'k rozhodnutí'!$A834,0))</f>
        <v/>
      </c>
      <c r="H835" s="290" t="str">
        <f ca="1">IF($B835="","",OFFSET(Zdroj!Y$16,'k rozhodnutí'!$A834,0))</f>
        <v/>
      </c>
      <c r="I835" s="284" t="str">
        <f ca="1">IF($B835="","",OFFSET(Zdroj!BG$16,'k rozhodnutí'!$A834,0))</f>
        <v/>
      </c>
      <c r="J835" s="284" t="str" cm="1">
        <f t="array" aca="1" ref="J835" ca="1">IF($B835="","",SUM('k rozhodnutí detailní'!J835:J837+'k rozhodnutí detailní'!K835:K837))</f>
        <v/>
      </c>
      <c r="K835" s="284" t="str">
        <f ca="1">IF($B835="","",'k rozhodnutí detailní'!L836)</f>
        <v/>
      </c>
      <c r="L835" s="282" t="str">
        <f ca="1">IF($B835="","",'k rozhodnutí detailní'!M836)</f>
        <v/>
      </c>
      <c r="M835" s="283" t="str">
        <f ca="1">IF(B835="","",'k rozhodnutí detailní'!N835)</f>
        <v/>
      </c>
      <c r="N835" s="284" t="str">
        <f ca="1">IF($B835="","",OFFSET(Zdroj!Z$16,'k rozhodnutí'!$A834,0))</f>
        <v/>
      </c>
    </row>
    <row r="836" spans="1:14" x14ac:dyDescent="0.25">
      <c r="A836" s="130"/>
      <c r="B836" s="288"/>
      <c r="C836" s="51" t="str">
        <f ca="1">IF($B835="","",IF(Zdroj!$AQ$9="ano",CONCATENATE("Okres:","
",OFFSET(Zdroj!BP$16,'k rozhodnutí'!$A834,0),"
","Právní forma","
",OFFSET(Zdroj!H$16,'k rozhodnutí'!$A834,0),"
",IF(OFFSET(Zdroj!I$16,'k rozhodnutí'!$A834,0)="","","IČO: "),OFFSET(Zdroj!I$16,'k rozhodnutí'!$A834,0),"
","B.Ú. ",IF(OFFSET(Zdroj!J$16,'k rozhodnutí'!$A834,0)="","","Anonymizováno")),CONCATENATE("Okres:","
",OFFSET(Zdroj!BP$16,'k rozhodnutí'!$A834,0),"
","Právní forma","
",OFFSET(Zdroj!H$16,'k rozhodnutí'!$A834,0),"
",IF(OFFSET(Zdroj!I$16,'k rozhodnutí'!$A834,0)="","","IČO: "),OFFSET(Zdroj!I$16,'k rozhodnutí'!$A834,0),"
","B.Ú. ",OFFSET(Zdroj!J$16,'k rozhodnutí'!$A834,0))))</f>
        <v/>
      </c>
      <c r="D836" s="4" t="str">
        <f ca="1">IF($B835="","",OFFSET(Zdroj!O$16,'k rozhodnutí'!$A834,0))</f>
        <v/>
      </c>
      <c r="E836" s="289"/>
      <c r="F836" s="187"/>
      <c r="G836" s="291"/>
      <c r="H836" s="290"/>
      <c r="I836" s="284"/>
      <c r="J836" s="284"/>
      <c r="K836" s="284"/>
      <c r="L836" s="282"/>
      <c r="M836" s="283"/>
      <c r="N836" s="284"/>
    </row>
    <row r="837" spans="1:14" x14ac:dyDescent="0.25">
      <c r="A837" s="130">
        <f>ROW()/3-1</f>
        <v>278</v>
      </c>
      <c r="B837" s="288"/>
      <c r="C837" s="52" t="str">
        <f ca="1">IF($B835="","",IF(Zdroj!$AQ$9="ano",IF(OFFSET(Zdroj!M$16,'k rozhodnutí'!$A834,0)="","","Anonymizováno"),IF(OFFSET(Zdroj!M$16,'k rozhodnutí'!$A834,0)="","",OFFSET(Zdroj!M$16,'k rozhodnutí'!$A834,0))))</f>
        <v/>
      </c>
      <c r="D837" s="4" t="str">
        <f ca="1">IF($B835="","",CONCATENATE("Dotace bude použita na:","
",OFFSET(Zdroj!P$16,'k rozhodnutí'!$A834,0)))</f>
        <v/>
      </c>
      <c r="E837" s="289"/>
      <c r="F837" s="186" t="str">
        <f ca="1">IF($B835="","",OFFSET(Zdroj!V$16,'k rozhodnutí'!$A834,0))</f>
        <v/>
      </c>
      <c r="G837" s="88" t="str">
        <f ca="1">IF($B835="","",OFFSET(Zdroj!BM$16,'k rozhodnutí'!$A834,0))</f>
        <v/>
      </c>
      <c r="H837" s="290"/>
      <c r="I837" s="284"/>
      <c r="J837" s="284"/>
      <c r="K837" s="284"/>
      <c r="L837" s="282"/>
      <c r="M837" s="283"/>
      <c r="N837" s="284"/>
    </row>
    <row r="838" spans="1:14" x14ac:dyDescent="0.25">
      <c r="A838" s="130"/>
      <c r="B838" s="288" t="str">
        <f ca="1">IF(OFFSET(Zdroj!$B$16,A837,0)&gt;0,OFFSET(Zdroj!$B$16,A837,0)+0,"")</f>
        <v/>
      </c>
      <c r="C838" s="51" t="str">
        <f ca="1">IF($B838="","",IF(Zdroj!$AQ$9="ano",CONCATENATE(OFFSET(Zdroj!C$16,'k rozhodnutí'!$A837,0),"
","Anonymizováno","
",OFFSET(Zdroj!E$16,'k rozhodnutí'!$A837,0),"
",OFFSET(Zdroj!F$16,'k rozhodnutí'!$A837,0)),CONCATENATE(OFFSET(Zdroj!C$16,'k rozhodnutí'!$A837,0),"
",OFFSET(Zdroj!D$16,'k rozhodnutí'!$A837,0),"
",OFFSET(Zdroj!E$16,'k rozhodnutí'!$A837,0),"
",OFFSET(Zdroj!F$16,'k rozhodnutí'!$A837,0))))</f>
        <v/>
      </c>
      <c r="D838" s="23" t="str">
        <f ca="1">IF($B838="","",OFFSET(Zdroj!N$16,'k rozhodnutí'!$A837,0))</f>
        <v/>
      </c>
      <c r="E838" s="289" t="str">
        <f ca="1">IF($B838="","",OFFSET(Zdroj!T$16,'k rozhodnutí'!$A837,0))</f>
        <v/>
      </c>
      <c r="F838" s="186" t="str">
        <f ca="1">IF($B838="","",OFFSET(Zdroj!U$16,'k rozhodnutí'!$A837,0))</f>
        <v/>
      </c>
      <c r="G838" s="291" t="str">
        <f ca="1">IF($B838="","",OFFSET(Zdroj!W$16,'k rozhodnutí'!$A837,0))</f>
        <v/>
      </c>
      <c r="H838" s="290" t="str">
        <f ca="1">IF($B838="","",OFFSET(Zdroj!Y$16,'k rozhodnutí'!$A837,0))</f>
        <v/>
      </c>
      <c r="I838" s="284" t="str">
        <f ca="1">IF($B838="","",OFFSET(Zdroj!BG$16,'k rozhodnutí'!$A837,0))</f>
        <v/>
      </c>
      <c r="J838" s="284" t="str" cm="1">
        <f t="array" aca="1" ref="J838" ca="1">IF($B838="","",SUM('k rozhodnutí detailní'!J838:J840+'k rozhodnutí detailní'!K838:K840))</f>
        <v/>
      </c>
      <c r="K838" s="284" t="str">
        <f ca="1">IF($B838="","",'k rozhodnutí detailní'!L839)</f>
        <v/>
      </c>
      <c r="L838" s="282" t="str">
        <f ca="1">IF($B838="","",'k rozhodnutí detailní'!M839)</f>
        <v/>
      </c>
      <c r="M838" s="283" t="str">
        <f ca="1">IF(B838="","",'k rozhodnutí detailní'!N838)</f>
        <v/>
      </c>
      <c r="N838" s="284" t="str">
        <f ca="1">IF($B838="","",OFFSET(Zdroj!Z$16,'k rozhodnutí'!$A837,0))</f>
        <v/>
      </c>
    </row>
    <row r="839" spans="1:14" x14ac:dyDescent="0.25">
      <c r="A839" s="130"/>
      <c r="B839" s="288"/>
      <c r="C839" s="51" t="str">
        <f ca="1">IF($B838="","",IF(Zdroj!$AQ$9="ano",CONCATENATE("Okres:","
",OFFSET(Zdroj!BP$16,'k rozhodnutí'!$A837,0),"
","Právní forma","
",OFFSET(Zdroj!H$16,'k rozhodnutí'!$A837,0),"
",IF(OFFSET(Zdroj!I$16,'k rozhodnutí'!$A837,0)="","","IČO: "),OFFSET(Zdroj!I$16,'k rozhodnutí'!$A837,0),"
","B.Ú. ",IF(OFFSET(Zdroj!J$16,'k rozhodnutí'!$A837,0)="","","Anonymizováno")),CONCATENATE("Okres:","
",OFFSET(Zdroj!BP$16,'k rozhodnutí'!$A837,0),"
","Právní forma","
",OFFSET(Zdroj!H$16,'k rozhodnutí'!$A837,0),"
",IF(OFFSET(Zdroj!I$16,'k rozhodnutí'!$A837,0)="","","IČO: "),OFFSET(Zdroj!I$16,'k rozhodnutí'!$A837,0),"
","B.Ú. ",OFFSET(Zdroj!J$16,'k rozhodnutí'!$A837,0))))</f>
        <v/>
      </c>
      <c r="D839" s="4" t="str">
        <f ca="1">IF($B838="","",OFFSET(Zdroj!O$16,'k rozhodnutí'!$A837,0))</f>
        <v/>
      </c>
      <c r="E839" s="289"/>
      <c r="F839" s="187"/>
      <c r="G839" s="291"/>
      <c r="H839" s="290"/>
      <c r="I839" s="284"/>
      <c r="J839" s="284"/>
      <c r="K839" s="284"/>
      <c r="L839" s="282"/>
      <c r="M839" s="283"/>
      <c r="N839" s="284"/>
    </row>
    <row r="840" spans="1:14" x14ac:dyDescent="0.25">
      <c r="A840" s="130">
        <f>ROW()/3-1</f>
        <v>279</v>
      </c>
      <c r="B840" s="288"/>
      <c r="C840" s="52" t="str">
        <f ca="1">IF($B838="","",IF(Zdroj!$AQ$9="ano",IF(OFFSET(Zdroj!M$16,'k rozhodnutí'!$A837,0)="","","Anonymizováno"),IF(OFFSET(Zdroj!M$16,'k rozhodnutí'!$A837,0)="","",OFFSET(Zdroj!M$16,'k rozhodnutí'!$A837,0))))</f>
        <v/>
      </c>
      <c r="D840" s="4" t="str">
        <f ca="1">IF($B838="","",CONCATENATE("Dotace bude použita na:","
",OFFSET(Zdroj!P$16,'k rozhodnutí'!$A837,0)))</f>
        <v/>
      </c>
      <c r="E840" s="289"/>
      <c r="F840" s="186" t="str">
        <f ca="1">IF($B838="","",OFFSET(Zdroj!V$16,'k rozhodnutí'!$A837,0))</f>
        <v/>
      </c>
      <c r="G840" s="88" t="str">
        <f ca="1">IF($B838="","",OFFSET(Zdroj!BM$16,'k rozhodnutí'!$A837,0))</f>
        <v/>
      </c>
      <c r="H840" s="290"/>
      <c r="I840" s="284"/>
      <c r="J840" s="284"/>
      <c r="K840" s="284"/>
      <c r="L840" s="282"/>
      <c r="M840" s="283"/>
      <c r="N840" s="284"/>
    </row>
    <row r="841" spans="1:14" x14ac:dyDescent="0.25">
      <c r="A841" s="130"/>
      <c r="B841" s="288" t="str">
        <f ca="1">IF(OFFSET(Zdroj!$B$16,A840,0)&gt;0,OFFSET(Zdroj!$B$16,A840,0)+0,"")</f>
        <v/>
      </c>
      <c r="C841" s="51" t="str">
        <f ca="1">IF($B841="","",IF(Zdroj!$AQ$9="ano",CONCATENATE(OFFSET(Zdroj!C$16,'k rozhodnutí'!$A840,0),"
","Anonymizováno","
",OFFSET(Zdroj!E$16,'k rozhodnutí'!$A840,0),"
",OFFSET(Zdroj!F$16,'k rozhodnutí'!$A840,0)),CONCATENATE(OFFSET(Zdroj!C$16,'k rozhodnutí'!$A840,0),"
",OFFSET(Zdroj!D$16,'k rozhodnutí'!$A840,0),"
",OFFSET(Zdroj!E$16,'k rozhodnutí'!$A840,0),"
",OFFSET(Zdroj!F$16,'k rozhodnutí'!$A840,0))))</f>
        <v/>
      </c>
      <c r="D841" s="23" t="str">
        <f ca="1">IF($B841="","",OFFSET(Zdroj!N$16,'k rozhodnutí'!$A840,0))</f>
        <v/>
      </c>
      <c r="E841" s="289" t="str">
        <f ca="1">IF($B841="","",OFFSET(Zdroj!T$16,'k rozhodnutí'!$A840,0))</f>
        <v/>
      </c>
      <c r="F841" s="186" t="str">
        <f ca="1">IF($B841="","",OFFSET(Zdroj!U$16,'k rozhodnutí'!$A840,0))</f>
        <v/>
      </c>
      <c r="G841" s="291" t="str">
        <f ca="1">IF($B841="","",OFFSET(Zdroj!W$16,'k rozhodnutí'!$A840,0))</f>
        <v/>
      </c>
      <c r="H841" s="290" t="str">
        <f ca="1">IF($B841="","",OFFSET(Zdroj!Y$16,'k rozhodnutí'!$A840,0))</f>
        <v/>
      </c>
      <c r="I841" s="284" t="str">
        <f ca="1">IF($B841="","",OFFSET(Zdroj!BG$16,'k rozhodnutí'!$A840,0))</f>
        <v/>
      </c>
      <c r="J841" s="284" t="str" cm="1">
        <f t="array" aca="1" ref="J841" ca="1">IF($B841="","",SUM('k rozhodnutí detailní'!J841:J843+'k rozhodnutí detailní'!K841:K843))</f>
        <v/>
      </c>
      <c r="K841" s="284" t="str">
        <f ca="1">IF($B841="","",'k rozhodnutí detailní'!L842)</f>
        <v/>
      </c>
      <c r="L841" s="282" t="str">
        <f ca="1">IF($B841="","",'k rozhodnutí detailní'!M842)</f>
        <v/>
      </c>
      <c r="M841" s="283" t="str">
        <f ca="1">IF(B841="","",'k rozhodnutí detailní'!N841)</f>
        <v/>
      </c>
      <c r="N841" s="284" t="str">
        <f ca="1">IF($B841="","",OFFSET(Zdroj!Z$16,'k rozhodnutí'!$A840,0))</f>
        <v/>
      </c>
    </row>
    <row r="842" spans="1:14" x14ac:dyDescent="0.25">
      <c r="A842" s="130"/>
      <c r="B842" s="288"/>
      <c r="C842" s="51" t="str">
        <f ca="1">IF($B841="","",IF(Zdroj!$AQ$9="ano",CONCATENATE("Okres:","
",OFFSET(Zdroj!BP$16,'k rozhodnutí'!$A840,0),"
","Právní forma","
",OFFSET(Zdroj!H$16,'k rozhodnutí'!$A840,0),"
",IF(OFFSET(Zdroj!I$16,'k rozhodnutí'!$A840,0)="","","IČO: "),OFFSET(Zdroj!I$16,'k rozhodnutí'!$A840,0),"
","B.Ú. ",IF(OFFSET(Zdroj!J$16,'k rozhodnutí'!$A840,0)="","","Anonymizováno")),CONCATENATE("Okres:","
",OFFSET(Zdroj!BP$16,'k rozhodnutí'!$A840,0),"
","Právní forma","
",OFFSET(Zdroj!H$16,'k rozhodnutí'!$A840,0),"
",IF(OFFSET(Zdroj!I$16,'k rozhodnutí'!$A840,0)="","","IČO: "),OFFSET(Zdroj!I$16,'k rozhodnutí'!$A840,0),"
","B.Ú. ",OFFSET(Zdroj!J$16,'k rozhodnutí'!$A840,0))))</f>
        <v/>
      </c>
      <c r="D842" s="4" t="str">
        <f ca="1">IF($B841="","",OFFSET(Zdroj!O$16,'k rozhodnutí'!$A840,0))</f>
        <v/>
      </c>
      <c r="E842" s="289"/>
      <c r="F842" s="187"/>
      <c r="G842" s="291"/>
      <c r="H842" s="290"/>
      <c r="I842" s="284"/>
      <c r="J842" s="284"/>
      <c r="K842" s="284"/>
      <c r="L842" s="282"/>
      <c r="M842" s="283"/>
      <c r="N842" s="284"/>
    </row>
    <row r="843" spans="1:14" x14ac:dyDescent="0.25">
      <c r="A843" s="130">
        <f>ROW()/3-1</f>
        <v>280</v>
      </c>
      <c r="B843" s="288"/>
      <c r="C843" s="52" t="str">
        <f ca="1">IF($B841="","",IF(Zdroj!$AQ$9="ano",IF(OFFSET(Zdroj!M$16,'k rozhodnutí'!$A840,0)="","","Anonymizováno"),IF(OFFSET(Zdroj!M$16,'k rozhodnutí'!$A840,0)="","",OFFSET(Zdroj!M$16,'k rozhodnutí'!$A840,0))))</f>
        <v/>
      </c>
      <c r="D843" s="4" t="str">
        <f ca="1">IF($B841="","",CONCATENATE("Dotace bude použita na:","
",OFFSET(Zdroj!P$16,'k rozhodnutí'!$A840,0)))</f>
        <v/>
      </c>
      <c r="E843" s="289"/>
      <c r="F843" s="186" t="str">
        <f ca="1">IF($B841="","",OFFSET(Zdroj!V$16,'k rozhodnutí'!$A840,0))</f>
        <v/>
      </c>
      <c r="G843" s="88" t="str">
        <f ca="1">IF($B841="","",OFFSET(Zdroj!BM$16,'k rozhodnutí'!$A840,0))</f>
        <v/>
      </c>
      <c r="H843" s="290"/>
      <c r="I843" s="284"/>
      <c r="J843" s="284"/>
      <c r="K843" s="284"/>
      <c r="L843" s="282"/>
      <c r="M843" s="283"/>
      <c r="N843" s="284"/>
    </row>
    <row r="844" spans="1:14" x14ac:dyDescent="0.25">
      <c r="A844" s="130"/>
      <c r="B844" s="288" t="str">
        <f ca="1">IF(OFFSET(Zdroj!$B$16,A843,0)&gt;0,OFFSET(Zdroj!$B$16,A843,0)+0,"")</f>
        <v/>
      </c>
      <c r="C844" s="51" t="str">
        <f ca="1">IF($B844="","",IF(Zdroj!$AQ$9="ano",CONCATENATE(OFFSET(Zdroj!C$16,'k rozhodnutí'!$A843,0),"
","Anonymizováno","
",OFFSET(Zdroj!E$16,'k rozhodnutí'!$A843,0),"
",OFFSET(Zdroj!F$16,'k rozhodnutí'!$A843,0)),CONCATENATE(OFFSET(Zdroj!C$16,'k rozhodnutí'!$A843,0),"
",OFFSET(Zdroj!D$16,'k rozhodnutí'!$A843,0),"
",OFFSET(Zdroj!E$16,'k rozhodnutí'!$A843,0),"
",OFFSET(Zdroj!F$16,'k rozhodnutí'!$A843,0))))</f>
        <v/>
      </c>
      <c r="D844" s="23" t="str">
        <f ca="1">IF($B844="","",OFFSET(Zdroj!N$16,'k rozhodnutí'!$A843,0))</f>
        <v/>
      </c>
      <c r="E844" s="289" t="str">
        <f ca="1">IF($B844="","",OFFSET(Zdroj!T$16,'k rozhodnutí'!$A843,0))</f>
        <v/>
      </c>
      <c r="F844" s="186" t="str">
        <f ca="1">IF($B844="","",OFFSET(Zdroj!U$16,'k rozhodnutí'!$A843,0))</f>
        <v/>
      </c>
      <c r="G844" s="291" t="str">
        <f ca="1">IF($B844="","",OFFSET(Zdroj!W$16,'k rozhodnutí'!$A843,0))</f>
        <v/>
      </c>
      <c r="H844" s="290" t="str">
        <f ca="1">IF($B844="","",OFFSET(Zdroj!Y$16,'k rozhodnutí'!$A843,0))</f>
        <v/>
      </c>
      <c r="I844" s="284" t="str">
        <f ca="1">IF($B844="","",OFFSET(Zdroj!BG$16,'k rozhodnutí'!$A843,0))</f>
        <v/>
      </c>
      <c r="J844" s="284" t="str" cm="1">
        <f t="array" aca="1" ref="J844" ca="1">IF($B844="","",SUM('k rozhodnutí detailní'!J844:J846+'k rozhodnutí detailní'!K844:K846))</f>
        <v/>
      </c>
      <c r="K844" s="284" t="str">
        <f ca="1">IF($B844="","",'k rozhodnutí detailní'!L845)</f>
        <v/>
      </c>
      <c r="L844" s="282" t="str">
        <f ca="1">IF($B844="","",'k rozhodnutí detailní'!M845)</f>
        <v/>
      </c>
      <c r="M844" s="283" t="str">
        <f ca="1">IF(B844="","",'k rozhodnutí detailní'!N844)</f>
        <v/>
      </c>
      <c r="N844" s="284" t="str">
        <f ca="1">IF($B844="","",OFFSET(Zdroj!Z$16,'k rozhodnutí'!$A843,0))</f>
        <v/>
      </c>
    </row>
    <row r="845" spans="1:14" x14ac:dyDescent="0.25">
      <c r="A845" s="130"/>
      <c r="B845" s="288"/>
      <c r="C845" s="51" t="str">
        <f ca="1">IF($B844="","",IF(Zdroj!$AQ$9="ano",CONCATENATE("Okres:","
",OFFSET(Zdroj!BP$16,'k rozhodnutí'!$A843,0),"
","Právní forma","
",OFFSET(Zdroj!H$16,'k rozhodnutí'!$A843,0),"
",IF(OFFSET(Zdroj!I$16,'k rozhodnutí'!$A843,0)="","","IČO: "),OFFSET(Zdroj!I$16,'k rozhodnutí'!$A843,0),"
","B.Ú. ",IF(OFFSET(Zdroj!J$16,'k rozhodnutí'!$A843,0)="","","Anonymizováno")),CONCATENATE("Okres:","
",OFFSET(Zdroj!BP$16,'k rozhodnutí'!$A843,0),"
","Právní forma","
",OFFSET(Zdroj!H$16,'k rozhodnutí'!$A843,0),"
",IF(OFFSET(Zdroj!I$16,'k rozhodnutí'!$A843,0)="","","IČO: "),OFFSET(Zdroj!I$16,'k rozhodnutí'!$A843,0),"
","B.Ú. ",OFFSET(Zdroj!J$16,'k rozhodnutí'!$A843,0))))</f>
        <v/>
      </c>
      <c r="D845" s="4" t="str">
        <f ca="1">IF($B844="","",OFFSET(Zdroj!O$16,'k rozhodnutí'!$A843,0))</f>
        <v/>
      </c>
      <c r="E845" s="289"/>
      <c r="F845" s="187"/>
      <c r="G845" s="291"/>
      <c r="H845" s="290"/>
      <c r="I845" s="284"/>
      <c r="J845" s="284"/>
      <c r="K845" s="284"/>
      <c r="L845" s="282"/>
      <c r="M845" s="283"/>
      <c r="N845" s="284"/>
    </row>
    <row r="846" spans="1:14" x14ac:dyDescent="0.25">
      <c r="A846" s="130">
        <f>ROW()/3-1</f>
        <v>281</v>
      </c>
      <c r="B846" s="288"/>
      <c r="C846" s="52" t="str">
        <f ca="1">IF($B844="","",IF(Zdroj!$AQ$9="ano",IF(OFFSET(Zdroj!M$16,'k rozhodnutí'!$A843,0)="","","Anonymizováno"),IF(OFFSET(Zdroj!M$16,'k rozhodnutí'!$A843,0)="","",OFFSET(Zdroj!M$16,'k rozhodnutí'!$A843,0))))</f>
        <v/>
      </c>
      <c r="D846" s="4" t="str">
        <f ca="1">IF($B844="","",CONCATENATE("Dotace bude použita na:","
",OFFSET(Zdroj!P$16,'k rozhodnutí'!$A843,0)))</f>
        <v/>
      </c>
      <c r="E846" s="289"/>
      <c r="F846" s="186" t="str">
        <f ca="1">IF($B844="","",OFFSET(Zdroj!V$16,'k rozhodnutí'!$A843,0))</f>
        <v/>
      </c>
      <c r="G846" s="88" t="str">
        <f ca="1">IF($B844="","",OFFSET(Zdroj!BM$16,'k rozhodnutí'!$A843,0))</f>
        <v/>
      </c>
      <c r="H846" s="290"/>
      <c r="I846" s="284"/>
      <c r="J846" s="284"/>
      <c r="K846" s="284"/>
      <c r="L846" s="282"/>
      <c r="M846" s="283"/>
      <c r="N846" s="284"/>
    </row>
    <row r="847" spans="1:14" x14ac:dyDescent="0.25">
      <c r="A847" s="130"/>
      <c r="B847" s="288" t="str">
        <f ca="1">IF(OFFSET(Zdroj!$B$16,A846,0)&gt;0,OFFSET(Zdroj!$B$16,A846,0)+0,"")</f>
        <v/>
      </c>
      <c r="C847" s="51" t="str">
        <f ca="1">IF($B847="","",IF(Zdroj!$AQ$9="ano",CONCATENATE(OFFSET(Zdroj!C$16,'k rozhodnutí'!$A846,0),"
","Anonymizováno","
",OFFSET(Zdroj!E$16,'k rozhodnutí'!$A846,0),"
",OFFSET(Zdroj!F$16,'k rozhodnutí'!$A846,0)),CONCATENATE(OFFSET(Zdroj!C$16,'k rozhodnutí'!$A846,0),"
",OFFSET(Zdroj!D$16,'k rozhodnutí'!$A846,0),"
",OFFSET(Zdroj!E$16,'k rozhodnutí'!$A846,0),"
",OFFSET(Zdroj!F$16,'k rozhodnutí'!$A846,0))))</f>
        <v/>
      </c>
      <c r="D847" s="23" t="str">
        <f ca="1">IF($B847="","",OFFSET(Zdroj!N$16,'k rozhodnutí'!$A846,0))</f>
        <v/>
      </c>
      <c r="E847" s="289" t="str">
        <f ca="1">IF($B847="","",OFFSET(Zdroj!T$16,'k rozhodnutí'!$A846,0))</f>
        <v/>
      </c>
      <c r="F847" s="186" t="str">
        <f ca="1">IF($B847="","",OFFSET(Zdroj!U$16,'k rozhodnutí'!$A846,0))</f>
        <v/>
      </c>
      <c r="G847" s="291" t="str">
        <f ca="1">IF($B847="","",OFFSET(Zdroj!W$16,'k rozhodnutí'!$A846,0))</f>
        <v/>
      </c>
      <c r="H847" s="290" t="str">
        <f ca="1">IF($B847="","",OFFSET(Zdroj!Y$16,'k rozhodnutí'!$A846,0))</f>
        <v/>
      </c>
      <c r="I847" s="284" t="str">
        <f ca="1">IF($B847="","",OFFSET(Zdroj!BG$16,'k rozhodnutí'!$A846,0))</f>
        <v/>
      </c>
      <c r="J847" s="284" t="str" cm="1">
        <f t="array" aca="1" ref="J847" ca="1">IF($B847="","",SUM('k rozhodnutí detailní'!J847:J849+'k rozhodnutí detailní'!K847:K849))</f>
        <v/>
      </c>
      <c r="K847" s="284" t="str">
        <f ca="1">IF($B847="","",'k rozhodnutí detailní'!L848)</f>
        <v/>
      </c>
      <c r="L847" s="282" t="str">
        <f ca="1">IF($B847="","",'k rozhodnutí detailní'!M848)</f>
        <v/>
      </c>
      <c r="M847" s="283" t="str">
        <f ca="1">IF(B847="","",'k rozhodnutí detailní'!N847)</f>
        <v/>
      </c>
      <c r="N847" s="284" t="str">
        <f ca="1">IF($B847="","",OFFSET(Zdroj!Z$16,'k rozhodnutí'!$A846,0))</f>
        <v/>
      </c>
    </row>
    <row r="848" spans="1:14" x14ac:dyDescent="0.25">
      <c r="A848" s="130"/>
      <c r="B848" s="288"/>
      <c r="C848" s="51" t="str">
        <f ca="1">IF($B847="","",IF(Zdroj!$AQ$9="ano",CONCATENATE("Okres:","
",OFFSET(Zdroj!BP$16,'k rozhodnutí'!$A846,0),"
","Právní forma","
",OFFSET(Zdroj!H$16,'k rozhodnutí'!$A846,0),"
",IF(OFFSET(Zdroj!I$16,'k rozhodnutí'!$A846,0)="","","IČO: "),OFFSET(Zdroj!I$16,'k rozhodnutí'!$A846,0),"
","B.Ú. ",IF(OFFSET(Zdroj!J$16,'k rozhodnutí'!$A846,0)="","","Anonymizováno")),CONCATENATE("Okres:","
",OFFSET(Zdroj!BP$16,'k rozhodnutí'!$A846,0),"
","Právní forma","
",OFFSET(Zdroj!H$16,'k rozhodnutí'!$A846,0),"
",IF(OFFSET(Zdroj!I$16,'k rozhodnutí'!$A846,0)="","","IČO: "),OFFSET(Zdroj!I$16,'k rozhodnutí'!$A846,0),"
","B.Ú. ",OFFSET(Zdroj!J$16,'k rozhodnutí'!$A846,0))))</f>
        <v/>
      </c>
      <c r="D848" s="4" t="str">
        <f ca="1">IF($B847="","",OFFSET(Zdroj!O$16,'k rozhodnutí'!$A846,0))</f>
        <v/>
      </c>
      <c r="E848" s="289"/>
      <c r="F848" s="187"/>
      <c r="G848" s="291"/>
      <c r="H848" s="290"/>
      <c r="I848" s="284"/>
      <c r="J848" s="284"/>
      <c r="K848" s="284"/>
      <c r="L848" s="282"/>
      <c r="M848" s="283"/>
      <c r="N848" s="284"/>
    </row>
    <row r="849" spans="1:14" x14ac:dyDescent="0.25">
      <c r="A849" s="130">
        <f>ROW()/3-1</f>
        <v>282</v>
      </c>
      <c r="B849" s="288"/>
      <c r="C849" s="52" t="str">
        <f ca="1">IF($B847="","",IF(Zdroj!$AQ$9="ano",IF(OFFSET(Zdroj!M$16,'k rozhodnutí'!$A846,0)="","","Anonymizováno"),IF(OFFSET(Zdroj!M$16,'k rozhodnutí'!$A846,0)="","",OFFSET(Zdroj!M$16,'k rozhodnutí'!$A846,0))))</f>
        <v/>
      </c>
      <c r="D849" s="4" t="str">
        <f ca="1">IF($B847="","",CONCATENATE("Dotace bude použita na:","
",OFFSET(Zdroj!P$16,'k rozhodnutí'!$A846,0)))</f>
        <v/>
      </c>
      <c r="E849" s="289"/>
      <c r="F849" s="186" t="str">
        <f ca="1">IF($B847="","",OFFSET(Zdroj!V$16,'k rozhodnutí'!$A846,0))</f>
        <v/>
      </c>
      <c r="G849" s="88" t="str">
        <f ca="1">IF($B847="","",OFFSET(Zdroj!BM$16,'k rozhodnutí'!$A846,0))</f>
        <v/>
      </c>
      <c r="H849" s="290"/>
      <c r="I849" s="284"/>
      <c r="J849" s="284"/>
      <c r="K849" s="284"/>
      <c r="L849" s="282"/>
      <c r="M849" s="283"/>
      <c r="N849" s="284"/>
    </row>
    <row r="850" spans="1:14" x14ac:dyDescent="0.25">
      <c r="A850" s="130"/>
      <c r="B850" s="288" t="str">
        <f ca="1">IF(OFFSET(Zdroj!$B$16,A849,0)&gt;0,OFFSET(Zdroj!$B$16,A849,0)+0,"")</f>
        <v/>
      </c>
      <c r="C850" s="51" t="str">
        <f ca="1">IF($B850="","",IF(Zdroj!$AQ$9="ano",CONCATENATE(OFFSET(Zdroj!C$16,'k rozhodnutí'!$A849,0),"
","Anonymizováno","
",OFFSET(Zdroj!E$16,'k rozhodnutí'!$A849,0),"
",OFFSET(Zdroj!F$16,'k rozhodnutí'!$A849,0)),CONCATENATE(OFFSET(Zdroj!C$16,'k rozhodnutí'!$A849,0),"
",OFFSET(Zdroj!D$16,'k rozhodnutí'!$A849,0),"
",OFFSET(Zdroj!E$16,'k rozhodnutí'!$A849,0),"
",OFFSET(Zdroj!F$16,'k rozhodnutí'!$A849,0))))</f>
        <v/>
      </c>
      <c r="D850" s="23" t="str">
        <f ca="1">IF($B850="","",OFFSET(Zdroj!N$16,'k rozhodnutí'!$A849,0))</f>
        <v/>
      </c>
      <c r="E850" s="289" t="str">
        <f ca="1">IF($B850="","",OFFSET(Zdroj!T$16,'k rozhodnutí'!$A849,0))</f>
        <v/>
      </c>
      <c r="F850" s="186" t="str">
        <f ca="1">IF($B850="","",OFFSET(Zdroj!U$16,'k rozhodnutí'!$A849,0))</f>
        <v/>
      </c>
      <c r="G850" s="291" t="str">
        <f ca="1">IF($B850="","",OFFSET(Zdroj!W$16,'k rozhodnutí'!$A849,0))</f>
        <v/>
      </c>
      <c r="H850" s="290" t="str">
        <f ca="1">IF($B850="","",OFFSET(Zdroj!Y$16,'k rozhodnutí'!$A849,0))</f>
        <v/>
      </c>
      <c r="I850" s="284" t="str">
        <f ca="1">IF($B850="","",OFFSET(Zdroj!BG$16,'k rozhodnutí'!$A849,0))</f>
        <v/>
      </c>
      <c r="J850" s="284" t="str" cm="1">
        <f t="array" aca="1" ref="J850" ca="1">IF($B850="","",SUM('k rozhodnutí detailní'!J850:J852+'k rozhodnutí detailní'!K850:K852))</f>
        <v/>
      </c>
      <c r="K850" s="284" t="str">
        <f ca="1">IF($B850="","",'k rozhodnutí detailní'!L851)</f>
        <v/>
      </c>
      <c r="L850" s="282" t="str">
        <f ca="1">IF($B850="","",'k rozhodnutí detailní'!M851)</f>
        <v/>
      </c>
      <c r="M850" s="283" t="str">
        <f ca="1">IF(B850="","",'k rozhodnutí detailní'!N850)</f>
        <v/>
      </c>
      <c r="N850" s="284" t="str">
        <f ca="1">IF($B850="","",OFFSET(Zdroj!Z$16,'k rozhodnutí'!$A849,0))</f>
        <v/>
      </c>
    </row>
    <row r="851" spans="1:14" x14ac:dyDescent="0.25">
      <c r="A851" s="130"/>
      <c r="B851" s="288"/>
      <c r="C851" s="51" t="str">
        <f ca="1">IF($B850="","",IF(Zdroj!$AQ$9="ano",CONCATENATE("Okres:","
",OFFSET(Zdroj!BP$16,'k rozhodnutí'!$A849,0),"
","Právní forma","
",OFFSET(Zdroj!H$16,'k rozhodnutí'!$A849,0),"
",IF(OFFSET(Zdroj!I$16,'k rozhodnutí'!$A849,0)="","","IČO: "),OFFSET(Zdroj!I$16,'k rozhodnutí'!$A849,0),"
","B.Ú. ",IF(OFFSET(Zdroj!J$16,'k rozhodnutí'!$A849,0)="","","Anonymizováno")),CONCATENATE("Okres:","
",OFFSET(Zdroj!BP$16,'k rozhodnutí'!$A849,0),"
","Právní forma","
",OFFSET(Zdroj!H$16,'k rozhodnutí'!$A849,0),"
",IF(OFFSET(Zdroj!I$16,'k rozhodnutí'!$A849,0)="","","IČO: "),OFFSET(Zdroj!I$16,'k rozhodnutí'!$A849,0),"
","B.Ú. ",OFFSET(Zdroj!J$16,'k rozhodnutí'!$A849,0))))</f>
        <v/>
      </c>
      <c r="D851" s="4" t="str">
        <f ca="1">IF($B850="","",OFFSET(Zdroj!O$16,'k rozhodnutí'!$A849,0))</f>
        <v/>
      </c>
      <c r="E851" s="289"/>
      <c r="F851" s="187"/>
      <c r="G851" s="291"/>
      <c r="H851" s="290"/>
      <c r="I851" s="284"/>
      <c r="J851" s="284"/>
      <c r="K851" s="284"/>
      <c r="L851" s="282"/>
      <c r="M851" s="283"/>
      <c r="N851" s="284"/>
    </row>
    <row r="852" spans="1:14" x14ac:dyDescent="0.25">
      <c r="A852" s="130">
        <f>ROW()/3-1</f>
        <v>283</v>
      </c>
      <c r="B852" s="288"/>
      <c r="C852" s="52" t="str">
        <f ca="1">IF($B850="","",IF(Zdroj!$AQ$9="ano",IF(OFFSET(Zdroj!M$16,'k rozhodnutí'!$A849,0)="","","Anonymizováno"),IF(OFFSET(Zdroj!M$16,'k rozhodnutí'!$A849,0)="","",OFFSET(Zdroj!M$16,'k rozhodnutí'!$A849,0))))</f>
        <v/>
      </c>
      <c r="D852" s="4" t="str">
        <f ca="1">IF($B850="","",CONCATENATE("Dotace bude použita na:","
",OFFSET(Zdroj!P$16,'k rozhodnutí'!$A849,0)))</f>
        <v/>
      </c>
      <c r="E852" s="289"/>
      <c r="F852" s="186" t="str">
        <f ca="1">IF($B850="","",OFFSET(Zdroj!V$16,'k rozhodnutí'!$A849,0))</f>
        <v/>
      </c>
      <c r="G852" s="88" t="str">
        <f ca="1">IF($B850="","",OFFSET(Zdroj!BM$16,'k rozhodnutí'!$A849,0))</f>
        <v/>
      </c>
      <c r="H852" s="290"/>
      <c r="I852" s="284"/>
      <c r="J852" s="284"/>
      <c r="K852" s="284"/>
      <c r="L852" s="282"/>
      <c r="M852" s="283"/>
      <c r="N852" s="284"/>
    </row>
    <row r="853" spans="1:14" x14ac:dyDescent="0.25">
      <c r="A853" s="130"/>
      <c r="B853" s="288" t="str">
        <f ca="1">IF(OFFSET(Zdroj!$B$16,A852,0)&gt;0,OFFSET(Zdroj!$B$16,A852,0)+0,"")</f>
        <v/>
      </c>
      <c r="C853" s="51" t="str">
        <f ca="1">IF($B853="","",IF(Zdroj!$AQ$9="ano",CONCATENATE(OFFSET(Zdroj!C$16,'k rozhodnutí'!$A852,0),"
","Anonymizováno","
",OFFSET(Zdroj!E$16,'k rozhodnutí'!$A852,0),"
",OFFSET(Zdroj!F$16,'k rozhodnutí'!$A852,0)),CONCATENATE(OFFSET(Zdroj!C$16,'k rozhodnutí'!$A852,0),"
",OFFSET(Zdroj!D$16,'k rozhodnutí'!$A852,0),"
",OFFSET(Zdroj!E$16,'k rozhodnutí'!$A852,0),"
",OFFSET(Zdroj!F$16,'k rozhodnutí'!$A852,0))))</f>
        <v/>
      </c>
      <c r="D853" s="23" t="str">
        <f ca="1">IF($B853="","",OFFSET(Zdroj!N$16,'k rozhodnutí'!$A852,0))</f>
        <v/>
      </c>
      <c r="E853" s="289" t="str">
        <f ca="1">IF($B853="","",OFFSET(Zdroj!T$16,'k rozhodnutí'!$A852,0))</f>
        <v/>
      </c>
      <c r="F853" s="186" t="str">
        <f ca="1">IF($B853="","",OFFSET(Zdroj!U$16,'k rozhodnutí'!$A852,0))</f>
        <v/>
      </c>
      <c r="G853" s="291" t="str">
        <f ca="1">IF($B853="","",OFFSET(Zdroj!W$16,'k rozhodnutí'!$A852,0))</f>
        <v/>
      </c>
      <c r="H853" s="290" t="str">
        <f ca="1">IF($B853="","",OFFSET(Zdroj!Y$16,'k rozhodnutí'!$A852,0))</f>
        <v/>
      </c>
      <c r="I853" s="284" t="str">
        <f ca="1">IF($B853="","",OFFSET(Zdroj!BG$16,'k rozhodnutí'!$A852,0))</f>
        <v/>
      </c>
      <c r="J853" s="284" t="str" cm="1">
        <f t="array" aca="1" ref="J853" ca="1">IF($B853="","",SUM('k rozhodnutí detailní'!J853:J855+'k rozhodnutí detailní'!K853:K855))</f>
        <v/>
      </c>
      <c r="K853" s="284" t="str">
        <f ca="1">IF($B853="","",'k rozhodnutí detailní'!L854)</f>
        <v/>
      </c>
      <c r="L853" s="282" t="str">
        <f ca="1">IF($B853="","",'k rozhodnutí detailní'!M854)</f>
        <v/>
      </c>
      <c r="M853" s="283" t="str">
        <f ca="1">IF(B853="","",'k rozhodnutí detailní'!N853)</f>
        <v/>
      </c>
      <c r="N853" s="284" t="str">
        <f ca="1">IF($B853="","",OFFSET(Zdroj!Z$16,'k rozhodnutí'!$A852,0))</f>
        <v/>
      </c>
    </row>
    <row r="854" spans="1:14" x14ac:dyDescent="0.25">
      <c r="A854" s="130"/>
      <c r="B854" s="288"/>
      <c r="C854" s="51" t="str">
        <f ca="1">IF($B853="","",IF(Zdroj!$AQ$9="ano",CONCATENATE("Okres:","
",OFFSET(Zdroj!BP$16,'k rozhodnutí'!$A852,0),"
","Právní forma","
",OFFSET(Zdroj!H$16,'k rozhodnutí'!$A852,0),"
",IF(OFFSET(Zdroj!I$16,'k rozhodnutí'!$A852,0)="","","IČO: "),OFFSET(Zdroj!I$16,'k rozhodnutí'!$A852,0),"
","B.Ú. ",IF(OFFSET(Zdroj!J$16,'k rozhodnutí'!$A852,0)="","","Anonymizováno")),CONCATENATE("Okres:","
",OFFSET(Zdroj!BP$16,'k rozhodnutí'!$A852,0),"
","Právní forma","
",OFFSET(Zdroj!H$16,'k rozhodnutí'!$A852,0),"
",IF(OFFSET(Zdroj!I$16,'k rozhodnutí'!$A852,0)="","","IČO: "),OFFSET(Zdroj!I$16,'k rozhodnutí'!$A852,0),"
","B.Ú. ",OFFSET(Zdroj!J$16,'k rozhodnutí'!$A852,0))))</f>
        <v/>
      </c>
      <c r="D854" s="4" t="str">
        <f ca="1">IF($B853="","",OFFSET(Zdroj!O$16,'k rozhodnutí'!$A852,0))</f>
        <v/>
      </c>
      <c r="E854" s="289"/>
      <c r="F854" s="187"/>
      <c r="G854" s="291"/>
      <c r="H854" s="290"/>
      <c r="I854" s="284"/>
      <c r="J854" s="284"/>
      <c r="K854" s="284"/>
      <c r="L854" s="282"/>
      <c r="M854" s="283"/>
      <c r="N854" s="284"/>
    </row>
    <row r="855" spans="1:14" x14ac:dyDescent="0.25">
      <c r="A855" s="130">
        <f>ROW()/3-1</f>
        <v>284</v>
      </c>
      <c r="B855" s="288"/>
      <c r="C855" s="52" t="str">
        <f ca="1">IF($B853="","",IF(Zdroj!$AQ$9="ano",IF(OFFSET(Zdroj!M$16,'k rozhodnutí'!$A852,0)="","","Anonymizováno"),IF(OFFSET(Zdroj!M$16,'k rozhodnutí'!$A852,0)="","",OFFSET(Zdroj!M$16,'k rozhodnutí'!$A852,0))))</f>
        <v/>
      </c>
      <c r="D855" s="4" t="str">
        <f ca="1">IF($B853="","",CONCATENATE("Dotace bude použita na:","
",OFFSET(Zdroj!P$16,'k rozhodnutí'!$A852,0)))</f>
        <v/>
      </c>
      <c r="E855" s="289"/>
      <c r="F855" s="186" t="str">
        <f ca="1">IF($B853="","",OFFSET(Zdroj!V$16,'k rozhodnutí'!$A852,0))</f>
        <v/>
      </c>
      <c r="G855" s="88" t="str">
        <f ca="1">IF($B853="","",OFFSET(Zdroj!BM$16,'k rozhodnutí'!$A852,0))</f>
        <v/>
      </c>
      <c r="H855" s="290"/>
      <c r="I855" s="284"/>
      <c r="J855" s="284"/>
      <c r="K855" s="284"/>
      <c r="L855" s="282"/>
      <c r="M855" s="283"/>
      <c r="N855" s="284"/>
    </row>
    <row r="856" spans="1:14" x14ac:dyDescent="0.25">
      <c r="A856" s="130"/>
      <c r="B856" s="288" t="str">
        <f ca="1">IF(OFFSET(Zdroj!$B$16,A855,0)&gt;0,OFFSET(Zdroj!$B$16,A855,0)+0,"")</f>
        <v/>
      </c>
      <c r="C856" s="51" t="str">
        <f ca="1">IF($B856="","",IF(Zdroj!$AQ$9="ano",CONCATENATE(OFFSET(Zdroj!C$16,'k rozhodnutí'!$A855,0),"
","Anonymizováno","
",OFFSET(Zdroj!E$16,'k rozhodnutí'!$A855,0),"
",OFFSET(Zdroj!F$16,'k rozhodnutí'!$A855,0)),CONCATENATE(OFFSET(Zdroj!C$16,'k rozhodnutí'!$A855,0),"
",OFFSET(Zdroj!D$16,'k rozhodnutí'!$A855,0),"
",OFFSET(Zdroj!E$16,'k rozhodnutí'!$A855,0),"
",OFFSET(Zdroj!F$16,'k rozhodnutí'!$A855,0))))</f>
        <v/>
      </c>
      <c r="D856" s="23" t="str">
        <f ca="1">IF($B856="","",OFFSET(Zdroj!N$16,'k rozhodnutí'!$A855,0))</f>
        <v/>
      </c>
      <c r="E856" s="289" t="str">
        <f ca="1">IF($B856="","",OFFSET(Zdroj!T$16,'k rozhodnutí'!$A855,0))</f>
        <v/>
      </c>
      <c r="F856" s="186" t="str">
        <f ca="1">IF($B856="","",OFFSET(Zdroj!U$16,'k rozhodnutí'!$A855,0))</f>
        <v/>
      </c>
      <c r="G856" s="291" t="str">
        <f ca="1">IF($B856="","",OFFSET(Zdroj!W$16,'k rozhodnutí'!$A855,0))</f>
        <v/>
      </c>
      <c r="H856" s="290" t="str">
        <f ca="1">IF($B856="","",OFFSET(Zdroj!Y$16,'k rozhodnutí'!$A855,0))</f>
        <v/>
      </c>
      <c r="I856" s="284" t="str">
        <f ca="1">IF($B856="","",OFFSET(Zdroj!BG$16,'k rozhodnutí'!$A855,0))</f>
        <v/>
      </c>
      <c r="J856" s="284" t="str" cm="1">
        <f t="array" aca="1" ref="J856" ca="1">IF($B856="","",SUM('k rozhodnutí detailní'!J856:J858+'k rozhodnutí detailní'!K856:K858))</f>
        <v/>
      </c>
      <c r="K856" s="284" t="str">
        <f ca="1">IF($B856="","",'k rozhodnutí detailní'!L857)</f>
        <v/>
      </c>
      <c r="L856" s="282" t="str">
        <f ca="1">IF($B856="","",'k rozhodnutí detailní'!M857)</f>
        <v/>
      </c>
      <c r="M856" s="283" t="str">
        <f ca="1">IF(B856="","",'k rozhodnutí detailní'!N856)</f>
        <v/>
      </c>
      <c r="N856" s="284" t="str">
        <f ca="1">IF($B856="","",OFFSET(Zdroj!Z$16,'k rozhodnutí'!$A855,0))</f>
        <v/>
      </c>
    </row>
    <row r="857" spans="1:14" x14ac:dyDescent="0.25">
      <c r="A857" s="130"/>
      <c r="B857" s="288"/>
      <c r="C857" s="51" t="str">
        <f ca="1">IF($B856="","",IF(Zdroj!$AQ$9="ano",CONCATENATE("Okres:","
",OFFSET(Zdroj!BP$16,'k rozhodnutí'!$A855,0),"
","Právní forma","
",OFFSET(Zdroj!H$16,'k rozhodnutí'!$A855,0),"
",IF(OFFSET(Zdroj!I$16,'k rozhodnutí'!$A855,0)="","","IČO: "),OFFSET(Zdroj!I$16,'k rozhodnutí'!$A855,0),"
","B.Ú. ",IF(OFFSET(Zdroj!J$16,'k rozhodnutí'!$A855,0)="","","Anonymizováno")),CONCATENATE("Okres:","
",OFFSET(Zdroj!BP$16,'k rozhodnutí'!$A855,0),"
","Právní forma","
",OFFSET(Zdroj!H$16,'k rozhodnutí'!$A855,0),"
",IF(OFFSET(Zdroj!I$16,'k rozhodnutí'!$A855,0)="","","IČO: "),OFFSET(Zdroj!I$16,'k rozhodnutí'!$A855,0),"
","B.Ú. ",OFFSET(Zdroj!J$16,'k rozhodnutí'!$A855,0))))</f>
        <v/>
      </c>
      <c r="D857" s="4" t="str">
        <f ca="1">IF($B856="","",OFFSET(Zdroj!O$16,'k rozhodnutí'!$A855,0))</f>
        <v/>
      </c>
      <c r="E857" s="289"/>
      <c r="F857" s="187"/>
      <c r="G857" s="291"/>
      <c r="H857" s="290"/>
      <c r="I857" s="284"/>
      <c r="J857" s="284"/>
      <c r="K857" s="284"/>
      <c r="L857" s="282"/>
      <c r="M857" s="283"/>
      <c r="N857" s="284"/>
    </row>
    <row r="858" spans="1:14" x14ac:dyDescent="0.25">
      <c r="A858" s="130">
        <f>ROW()/3-1</f>
        <v>285</v>
      </c>
      <c r="B858" s="288"/>
      <c r="C858" s="52" t="str">
        <f ca="1">IF($B856="","",IF(Zdroj!$AQ$9="ano",IF(OFFSET(Zdroj!M$16,'k rozhodnutí'!$A855,0)="","","Anonymizováno"),IF(OFFSET(Zdroj!M$16,'k rozhodnutí'!$A855,0)="","",OFFSET(Zdroj!M$16,'k rozhodnutí'!$A855,0))))</f>
        <v/>
      </c>
      <c r="D858" s="4" t="str">
        <f ca="1">IF($B856="","",CONCATENATE("Dotace bude použita na:","
",OFFSET(Zdroj!P$16,'k rozhodnutí'!$A855,0)))</f>
        <v/>
      </c>
      <c r="E858" s="289"/>
      <c r="F858" s="186" t="str">
        <f ca="1">IF($B856="","",OFFSET(Zdroj!V$16,'k rozhodnutí'!$A855,0))</f>
        <v/>
      </c>
      <c r="G858" s="88" t="str">
        <f ca="1">IF($B856="","",OFFSET(Zdroj!BM$16,'k rozhodnutí'!$A855,0))</f>
        <v/>
      </c>
      <c r="H858" s="290"/>
      <c r="I858" s="284"/>
      <c r="J858" s="284"/>
      <c r="K858" s="284"/>
      <c r="L858" s="282"/>
      <c r="M858" s="283"/>
      <c r="N858" s="284"/>
    </row>
    <row r="859" spans="1:14" x14ac:dyDescent="0.25">
      <c r="A859" s="130"/>
      <c r="B859" s="288" t="str">
        <f ca="1">IF(OFFSET(Zdroj!$B$16,A858,0)&gt;0,OFFSET(Zdroj!$B$16,A858,0)+0,"")</f>
        <v/>
      </c>
      <c r="C859" s="51" t="str">
        <f ca="1">IF($B859="","",IF(Zdroj!$AQ$9="ano",CONCATENATE(OFFSET(Zdroj!C$16,'k rozhodnutí'!$A858,0),"
","Anonymizováno","
",OFFSET(Zdroj!E$16,'k rozhodnutí'!$A858,0),"
",OFFSET(Zdroj!F$16,'k rozhodnutí'!$A858,0)),CONCATENATE(OFFSET(Zdroj!C$16,'k rozhodnutí'!$A858,0),"
",OFFSET(Zdroj!D$16,'k rozhodnutí'!$A858,0),"
",OFFSET(Zdroj!E$16,'k rozhodnutí'!$A858,0),"
",OFFSET(Zdroj!F$16,'k rozhodnutí'!$A858,0))))</f>
        <v/>
      </c>
      <c r="D859" s="23" t="str">
        <f ca="1">IF($B859="","",OFFSET(Zdroj!N$16,'k rozhodnutí'!$A858,0))</f>
        <v/>
      </c>
      <c r="E859" s="289" t="str">
        <f ca="1">IF($B859="","",OFFSET(Zdroj!T$16,'k rozhodnutí'!$A858,0))</f>
        <v/>
      </c>
      <c r="F859" s="186" t="str">
        <f ca="1">IF($B859="","",OFFSET(Zdroj!U$16,'k rozhodnutí'!$A858,0))</f>
        <v/>
      </c>
      <c r="G859" s="291" t="str">
        <f ca="1">IF($B859="","",OFFSET(Zdroj!W$16,'k rozhodnutí'!$A858,0))</f>
        <v/>
      </c>
      <c r="H859" s="290" t="str">
        <f ca="1">IF($B859="","",OFFSET(Zdroj!Y$16,'k rozhodnutí'!$A858,0))</f>
        <v/>
      </c>
      <c r="I859" s="284" t="str">
        <f ca="1">IF($B859="","",OFFSET(Zdroj!BG$16,'k rozhodnutí'!$A858,0))</f>
        <v/>
      </c>
      <c r="J859" s="284" t="str" cm="1">
        <f t="array" aca="1" ref="J859" ca="1">IF($B859="","",SUM('k rozhodnutí detailní'!J859:J861+'k rozhodnutí detailní'!K859:K861))</f>
        <v/>
      </c>
      <c r="K859" s="284" t="str">
        <f ca="1">IF($B859="","",'k rozhodnutí detailní'!L860)</f>
        <v/>
      </c>
      <c r="L859" s="282" t="str">
        <f ca="1">IF($B859="","",'k rozhodnutí detailní'!M860)</f>
        <v/>
      </c>
      <c r="M859" s="283" t="str">
        <f ca="1">IF(B859="","",'k rozhodnutí detailní'!N859)</f>
        <v/>
      </c>
      <c r="N859" s="284" t="str">
        <f ca="1">IF($B859="","",OFFSET(Zdroj!Z$16,'k rozhodnutí'!$A858,0))</f>
        <v/>
      </c>
    </row>
    <row r="860" spans="1:14" x14ac:dyDescent="0.25">
      <c r="A860" s="130"/>
      <c r="B860" s="288"/>
      <c r="C860" s="51" t="str">
        <f ca="1">IF($B859="","",IF(Zdroj!$AQ$9="ano",CONCATENATE("Okres:","
",OFFSET(Zdroj!BP$16,'k rozhodnutí'!$A858,0),"
","Právní forma","
",OFFSET(Zdroj!H$16,'k rozhodnutí'!$A858,0),"
",IF(OFFSET(Zdroj!I$16,'k rozhodnutí'!$A858,0)="","","IČO: "),OFFSET(Zdroj!I$16,'k rozhodnutí'!$A858,0),"
","B.Ú. ",IF(OFFSET(Zdroj!J$16,'k rozhodnutí'!$A858,0)="","","Anonymizováno")),CONCATENATE("Okres:","
",OFFSET(Zdroj!BP$16,'k rozhodnutí'!$A858,0),"
","Právní forma","
",OFFSET(Zdroj!H$16,'k rozhodnutí'!$A858,0),"
",IF(OFFSET(Zdroj!I$16,'k rozhodnutí'!$A858,0)="","","IČO: "),OFFSET(Zdroj!I$16,'k rozhodnutí'!$A858,0),"
","B.Ú. ",OFFSET(Zdroj!J$16,'k rozhodnutí'!$A858,0))))</f>
        <v/>
      </c>
      <c r="D860" s="4" t="str">
        <f ca="1">IF($B859="","",OFFSET(Zdroj!O$16,'k rozhodnutí'!$A858,0))</f>
        <v/>
      </c>
      <c r="E860" s="289"/>
      <c r="F860" s="187"/>
      <c r="G860" s="291"/>
      <c r="H860" s="290"/>
      <c r="I860" s="284"/>
      <c r="J860" s="284"/>
      <c r="K860" s="284"/>
      <c r="L860" s="282"/>
      <c r="M860" s="283"/>
      <c r="N860" s="284"/>
    </row>
    <row r="861" spans="1:14" x14ac:dyDescent="0.25">
      <c r="A861" s="130">
        <f>ROW()/3-1</f>
        <v>286</v>
      </c>
      <c r="B861" s="288"/>
      <c r="C861" s="52" t="str">
        <f ca="1">IF($B859="","",IF(Zdroj!$AQ$9="ano",IF(OFFSET(Zdroj!M$16,'k rozhodnutí'!$A858,0)="","","Anonymizováno"),IF(OFFSET(Zdroj!M$16,'k rozhodnutí'!$A858,0)="","",OFFSET(Zdroj!M$16,'k rozhodnutí'!$A858,0))))</f>
        <v/>
      </c>
      <c r="D861" s="4" t="str">
        <f ca="1">IF($B859="","",CONCATENATE("Dotace bude použita na:","
",OFFSET(Zdroj!P$16,'k rozhodnutí'!$A858,0)))</f>
        <v/>
      </c>
      <c r="E861" s="289"/>
      <c r="F861" s="186" t="str">
        <f ca="1">IF($B859="","",OFFSET(Zdroj!V$16,'k rozhodnutí'!$A858,0))</f>
        <v/>
      </c>
      <c r="G861" s="88" t="str">
        <f ca="1">IF($B859="","",OFFSET(Zdroj!BM$16,'k rozhodnutí'!$A858,0))</f>
        <v/>
      </c>
      <c r="H861" s="290"/>
      <c r="I861" s="284"/>
      <c r="J861" s="284"/>
      <c r="K861" s="284"/>
      <c r="L861" s="282"/>
      <c r="M861" s="283"/>
      <c r="N861" s="284"/>
    </row>
    <row r="862" spans="1:14" x14ac:dyDescent="0.25">
      <c r="A862" s="130"/>
      <c r="B862" s="288" t="str">
        <f ca="1">IF(OFFSET(Zdroj!$B$16,A861,0)&gt;0,OFFSET(Zdroj!$B$16,A861,0)+0,"")</f>
        <v/>
      </c>
      <c r="C862" s="51" t="str">
        <f ca="1">IF($B862="","",IF(Zdroj!$AQ$9="ano",CONCATENATE(OFFSET(Zdroj!C$16,'k rozhodnutí'!$A861,0),"
","Anonymizováno","
",OFFSET(Zdroj!E$16,'k rozhodnutí'!$A861,0),"
",OFFSET(Zdroj!F$16,'k rozhodnutí'!$A861,0)),CONCATENATE(OFFSET(Zdroj!C$16,'k rozhodnutí'!$A861,0),"
",OFFSET(Zdroj!D$16,'k rozhodnutí'!$A861,0),"
",OFFSET(Zdroj!E$16,'k rozhodnutí'!$A861,0),"
",OFFSET(Zdroj!F$16,'k rozhodnutí'!$A861,0))))</f>
        <v/>
      </c>
      <c r="D862" s="23" t="str">
        <f ca="1">IF($B862="","",OFFSET(Zdroj!N$16,'k rozhodnutí'!$A861,0))</f>
        <v/>
      </c>
      <c r="E862" s="289" t="str">
        <f ca="1">IF($B862="","",OFFSET(Zdroj!T$16,'k rozhodnutí'!$A861,0))</f>
        <v/>
      </c>
      <c r="F862" s="186" t="str">
        <f ca="1">IF($B862="","",OFFSET(Zdroj!U$16,'k rozhodnutí'!$A861,0))</f>
        <v/>
      </c>
      <c r="G862" s="291" t="str">
        <f ca="1">IF($B862="","",OFFSET(Zdroj!W$16,'k rozhodnutí'!$A861,0))</f>
        <v/>
      </c>
      <c r="H862" s="290" t="str">
        <f ca="1">IF($B862="","",OFFSET(Zdroj!Y$16,'k rozhodnutí'!$A861,0))</f>
        <v/>
      </c>
      <c r="I862" s="284" t="str">
        <f ca="1">IF($B862="","",OFFSET(Zdroj!BG$16,'k rozhodnutí'!$A861,0))</f>
        <v/>
      </c>
      <c r="J862" s="284" t="str" cm="1">
        <f t="array" aca="1" ref="J862" ca="1">IF($B862="","",SUM('k rozhodnutí detailní'!J862:J864+'k rozhodnutí detailní'!K862:K864))</f>
        <v/>
      </c>
      <c r="K862" s="284" t="str">
        <f ca="1">IF($B862="","",'k rozhodnutí detailní'!L863)</f>
        <v/>
      </c>
      <c r="L862" s="282" t="str">
        <f ca="1">IF($B862="","",'k rozhodnutí detailní'!M863)</f>
        <v/>
      </c>
      <c r="M862" s="283" t="str">
        <f ca="1">IF(B862="","",'k rozhodnutí detailní'!N862)</f>
        <v/>
      </c>
      <c r="N862" s="284" t="str">
        <f ca="1">IF($B862="","",OFFSET(Zdroj!Z$16,'k rozhodnutí'!$A861,0))</f>
        <v/>
      </c>
    </row>
    <row r="863" spans="1:14" x14ac:dyDescent="0.25">
      <c r="A863" s="130"/>
      <c r="B863" s="288"/>
      <c r="C863" s="51" t="str">
        <f ca="1">IF($B862="","",IF(Zdroj!$AQ$9="ano",CONCATENATE("Okres:","
",OFFSET(Zdroj!BP$16,'k rozhodnutí'!$A861,0),"
","Právní forma","
",OFFSET(Zdroj!H$16,'k rozhodnutí'!$A861,0),"
",IF(OFFSET(Zdroj!I$16,'k rozhodnutí'!$A861,0)="","","IČO: "),OFFSET(Zdroj!I$16,'k rozhodnutí'!$A861,0),"
","B.Ú. ",IF(OFFSET(Zdroj!J$16,'k rozhodnutí'!$A861,0)="","","Anonymizováno")),CONCATENATE("Okres:","
",OFFSET(Zdroj!BP$16,'k rozhodnutí'!$A861,0),"
","Právní forma","
",OFFSET(Zdroj!H$16,'k rozhodnutí'!$A861,0),"
",IF(OFFSET(Zdroj!I$16,'k rozhodnutí'!$A861,0)="","","IČO: "),OFFSET(Zdroj!I$16,'k rozhodnutí'!$A861,0),"
","B.Ú. ",OFFSET(Zdroj!J$16,'k rozhodnutí'!$A861,0))))</f>
        <v/>
      </c>
      <c r="D863" s="4" t="str">
        <f ca="1">IF($B862="","",OFFSET(Zdroj!O$16,'k rozhodnutí'!$A861,0))</f>
        <v/>
      </c>
      <c r="E863" s="289"/>
      <c r="F863" s="187"/>
      <c r="G863" s="291"/>
      <c r="H863" s="290"/>
      <c r="I863" s="284"/>
      <c r="J863" s="284"/>
      <c r="K863" s="284"/>
      <c r="L863" s="282"/>
      <c r="M863" s="283"/>
      <c r="N863" s="284"/>
    </row>
    <row r="864" spans="1:14" x14ac:dyDescent="0.25">
      <c r="A864" s="130">
        <f>ROW()/3-1</f>
        <v>287</v>
      </c>
      <c r="B864" s="288"/>
      <c r="C864" s="52" t="str">
        <f ca="1">IF($B862="","",IF(Zdroj!$AQ$9="ano",IF(OFFSET(Zdroj!M$16,'k rozhodnutí'!$A861,0)="","","Anonymizováno"),IF(OFFSET(Zdroj!M$16,'k rozhodnutí'!$A861,0)="","",OFFSET(Zdroj!M$16,'k rozhodnutí'!$A861,0))))</f>
        <v/>
      </c>
      <c r="D864" s="4" t="str">
        <f ca="1">IF($B862="","",CONCATENATE("Dotace bude použita na:","
",OFFSET(Zdroj!P$16,'k rozhodnutí'!$A861,0)))</f>
        <v/>
      </c>
      <c r="E864" s="289"/>
      <c r="F864" s="186" t="str">
        <f ca="1">IF($B862="","",OFFSET(Zdroj!V$16,'k rozhodnutí'!$A861,0))</f>
        <v/>
      </c>
      <c r="G864" s="88" t="str">
        <f ca="1">IF($B862="","",OFFSET(Zdroj!BM$16,'k rozhodnutí'!$A861,0))</f>
        <v/>
      </c>
      <c r="H864" s="290"/>
      <c r="I864" s="284"/>
      <c r="J864" s="284"/>
      <c r="K864" s="284"/>
      <c r="L864" s="282"/>
      <c r="M864" s="283"/>
      <c r="N864" s="284"/>
    </row>
    <row r="865" spans="1:14" x14ac:dyDescent="0.25">
      <c r="A865" s="130"/>
      <c r="B865" s="288" t="str">
        <f ca="1">IF(OFFSET(Zdroj!$B$16,A864,0)&gt;0,OFFSET(Zdroj!$B$16,A864,0)+0,"")</f>
        <v/>
      </c>
      <c r="C865" s="51" t="str">
        <f ca="1">IF($B865="","",IF(Zdroj!$AQ$9="ano",CONCATENATE(OFFSET(Zdroj!C$16,'k rozhodnutí'!$A864,0),"
","Anonymizováno","
",OFFSET(Zdroj!E$16,'k rozhodnutí'!$A864,0),"
",OFFSET(Zdroj!F$16,'k rozhodnutí'!$A864,0)),CONCATENATE(OFFSET(Zdroj!C$16,'k rozhodnutí'!$A864,0),"
",OFFSET(Zdroj!D$16,'k rozhodnutí'!$A864,0),"
",OFFSET(Zdroj!E$16,'k rozhodnutí'!$A864,0),"
",OFFSET(Zdroj!F$16,'k rozhodnutí'!$A864,0))))</f>
        <v/>
      </c>
      <c r="D865" s="23" t="str">
        <f ca="1">IF($B865="","",OFFSET(Zdroj!N$16,'k rozhodnutí'!$A864,0))</f>
        <v/>
      </c>
      <c r="E865" s="289" t="str">
        <f ca="1">IF($B865="","",OFFSET(Zdroj!T$16,'k rozhodnutí'!$A864,0))</f>
        <v/>
      </c>
      <c r="F865" s="186" t="str">
        <f ca="1">IF($B865="","",OFFSET(Zdroj!U$16,'k rozhodnutí'!$A864,0))</f>
        <v/>
      </c>
      <c r="G865" s="291" t="str">
        <f ca="1">IF($B865="","",OFFSET(Zdroj!W$16,'k rozhodnutí'!$A864,0))</f>
        <v/>
      </c>
      <c r="H865" s="290" t="str">
        <f ca="1">IF($B865="","",OFFSET(Zdroj!Y$16,'k rozhodnutí'!$A864,0))</f>
        <v/>
      </c>
      <c r="I865" s="284" t="str">
        <f ca="1">IF($B865="","",OFFSET(Zdroj!BG$16,'k rozhodnutí'!$A864,0))</f>
        <v/>
      </c>
      <c r="J865" s="284" t="str" cm="1">
        <f t="array" aca="1" ref="J865" ca="1">IF($B865="","",SUM('k rozhodnutí detailní'!J865:J867+'k rozhodnutí detailní'!K865:K867))</f>
        <v/>
      </c>
      <c r="K865" s="284" t="str">
        <f ca="1">IF($B865="","",'k rozhodnutí detailní'!L866)</f>
        <v/>
      </c>
      <c r="L865" s="282" t="str">
        <f ca="1">IF($B865="","",'k rozhodnutí detailní'!M866)</f>
        <v/>
      </c>
      <c r="M865" s="283" t="str">
        <f ca="1">IF(B865="","",'k rozhodnutí detailní'!N865)</f>
        <v/>
      </c>
      <c r="N865" s="284" t="str">
        <f ca="1">IF($B865="","",OFFSET(Zdroj!Z$16,'k rozhodnutí'!$A864,0))</f>
        <v/>
      </c>
    </row>
    <row r="866" spans="1:14" x14ac:dyDescent="0.25">
      <c r="A866" s="130"/>
      <c r="B866" s="288"/>
      <c r="C866" s="51" t="str">
        <f ca="1">IF($B865="","",IF(Zdroj!$AQ$9="ano",CONCATENATE("Okres:","
",OFFSET(Zdroj!BP$16,'k rozhodnutí'!$A864,0),"
","Právní forma","
",OFFSET(Zdroj!H$16,'k rozhodnutí'!$A864,0),"
",IF(OFFSET(Zdroj!I$16,'k rozhodnutí'!$A864,0)="","","IČO: "),OFFSET(Zdroj!I$16,'k rozhodnutí'!$A864,0),"
","B.Ú. ",IF(OFFSET(Zdroj!J$16,'k rozhodnutí'!$A864,0)="","","Anonymizováno")),CONCATENATE("Okres:","
",OFFSET(Zdroj!BP$16,'k rozhodnutí'!$A864,0),"
","Právní forma","
",OFFSET(Zdroj!H$16,'k rozhodnutí'!$A864,0),"
",IF(OFFSET(Zdroj!I$16,'k rozhodnutí'!$A864,0)="","","IČO: "),OFFSET(Zdroj!I$16,'k rozhodnutí'!$A864,0),"
","B.Ú. ",OFFSET(Zdroj!J$16,'k rozhodnutí'!$A864,0))))</f>
        <v/>
      </c>
      <c r="D866" s="4" t="str">
        <f ca="1">IF($B865="","",OFFSET(Zdroj!O$16,'k rozhodnutí'!$A864,0))</f>
        <v/>
      </c>
      <c r="E866" s="289"/>
      <c r="F866" s="187"/>
      <c r="G866" s="291"/>
      <c r="H866" s="290"/>
      <c r="I866" s="284"/>
      <c r="J866" s="284"/>
      <c r="K866" s="284"/>
      <c r="L866" s="282"/>
      <c r="M866" s="283"/>
      <c r="N866" s="284"/>
    </row>
    <row r="867" spans="1:14" x14ac:dyDescent="0.25">
      <c r="A867" s="130">
        <f>ROW()/3-1</f>
        <v>288</v>
      </c>
      <c r="B867" s="288"/>
      <c r="C867" s="52" t="str">
        <f ca="1">IF($B865="","",IF(Zdroj!$AQ$9="ano",IF(OFFSET(Zdroj!M$16,'k rozhodnutí'!$A864,0)="","","Anonymizováno"),IF(OFFSET(Zdroj!M$16,'k rozhodnutí'!$A864,0)="","",OFFSET(Zdroj!M$16,'k rozhodnutí'!$A864,0))))</f>
        <v/>
      </c>
      <c r="D867" s="4" t="str">
        <f ca="1">IF($B865="","",CONCATENATE("Dotace bude použita na:","
",OFFSET(Zdroj!P$16,'k rozhodnutí'!$A864,0)))</f>
        <v/>
      </c>
      <c r="E867" s="289"/>
      <c r="F867" s="186" t="str">
        <f ca="1">IF($B865="","",OFFSET(Zdroj!V$16,'k rozhodnutí'!$A864,0))</f>
        <v/>
      </c>
      <c r="G867" s="88" t="str">
        <f ca="1">IF($B865="","",OFFSET(Zdroj!BM$16,'k rozhodnutí'!$A864,0))</f>
        <v/>
      </c>
      <c r="H867" s="290"/>
      <c r="I867" s="284"/>
      <c r="J867" s="284"/>
      <c r="K867" s="284"/>
      <c r="L867" s="282"/>
      <c r="M867" s="283"/>
      <c r="N867" s="284"/>
    </row>
    <row r="868" spans="1:14" x14ac:dyDescent="0.25">
      <c r="A868" s="130"/>
      <c r="B868" s="288" t="str">
        <f ca="1">IF(OFFSET(Zdroj!$B$16,A867,0)&gt;0,OFFSET(Zdroj!$B$16,A867,0)+0,"")</f>
        <v/>
      </c>
      <c r="C868" s="51" t="str">
        <f ca="1">IF($B868="","",IF(Zdroj!$AQ$9="ano",CONCATENATE(OFFSET(Zdroj!C$16,'k rozhodnutí'!$A867,0),"
","Anonymizováno","
",OFFSET(Zdroj!E$16,'k rozhodnutí'!$A867,0),"
",OFFSET(Zdroj!F$16,'k rozhodnutí'!$A867,0)),CONCATENATE(OFFSET(Zdroj!C$16,'k rozhodnutí'!$A867,0),"
",OFFSET(Zdroj!D$16,'k rozhodnutí'!$A867,0),"
",OFFSET(Zdroj!E$16,'k rozhodnutí'!$A867,0),"
",OFFSET(Zdroj!F$16,'k rozhodnutí'!$A867,0))))</f>
        <v/>
      </c>
      <c r="D868" s="23" t="str">
        <f ca="1">IF($B868="","",OFFSET(Zdroj!N$16,'k rozhodnutí'!$A867,0))</f>
        <v/>
      </c>
      <c r="E868" s="289" t="str">
        <f ca="1">IF($B868="","",OFFSET(Zdroj!T$16,'k rozhodnutí'!$A867,0))</f>
        <v/>
      </c>
      <c r="F868" s="186" t="str">
        <f ca="1">IF($B868="","",OFFSET(Zdroj!U$16,'k rozhodnutí'!$A867,0))</f>
        <v/>
      </c>
      <c r="G868" s="291" t="str">
        <f ca="1">IF($B868="","",OFFSET(Zdroj!W$16,'k rozhodnutí'!$A867,0))</f>
        <v/>
      </c>
      <c r="H868" s="290" t="str">
        <f ca="1">IF($B868="","",OFFSET(Zdroj!Y$16,'k rozhodnutí'!$A867,0))</f>
        <v/>
      </c>
      <c r="I868" s="284" t="str">
        <f ca="1">IF($B868="","",OFFSET(Zdroj!BG$16,'k rozhodnutí'!$A867,0))</f>
        <v/>
      </c>
      <c r="J868" s="284" t="str" cm="1">
        <f t="array" aca="1" ref="J868" ca="1">IF($B868="","",SUM('k rozhodnutí detailní'!J868:J870+'k rozhodnutí detailní'!K868:K870))</f>
        <v/>
      </c>
      <c r="K868" s="284" t="str">
        <f ca="1">IF($B868="","",'k rozhodnutí detailní'!L869)</f>
        <v/>
      </c>
      <c r="L868" s="282" t="str">
        <f ca="1">IF($B868="","",'k rozhodnutí detailní'!M869)</f>
        <v/>
      </c>
      <c r="M868" s="283" t="str">
        <f ca="1">IF(B868="","",'k rozhodnutí detailní'!N868)</f>
        <v/>
      </c>
      <c r="N868" s="284" t="str">
        <f ca="1">IF($B868="","",OFFSET(Zdroj!Z$16,'k rozhodnutí'!$A867,0))</f>
        <v/>
      </c>
    </row>
    <row r="869" spans="1:14" x14ac:dyDescent="0.25">
      <c r="A869" s="130"/>
      <c r="B869" s="288"/>
      <c r="C869" s="51" t="str">
        <f ca="1">IF($B868="","",IF(Zdroj!$AQ$9="ano",CONCATENATE("Okres:","
",OFFSET(Zdroj!BP$16,'k rozhodnutí'!$A867,0),"
","Právní forma","
",OFFSET(Zdroj!H$16,'k rozhodnutí'!$A867,0),"
",IF(OFFSET(Zdroj!I$16,'k rozhodnutí'!$A867,0)="","","IČO: "),OFFSET(Zdroj!I$16,'k rozhodnutí'!$A867,0),"
","B.Ú. ",IF(OFFSET(Zdroj!J$16,'k rozhodnutí'!$A867,0)="","","Anonymizováno")),CONCATENATE("Okres:","
",OFFSET(Zdroj!BP$16,'k rozhodnutí'!$A867,0),"
","Právní forma","
",OFFSET(Zdroj!H$16,'k rozhodnutí'!$A867,0),"
",IF(OFFSET(Zdroj!I$16,'k rozhodnutí'!$A867,0)="","","IČO: "),OFFSET(Zdroj!I$16,'k rozhodnutí'!$A867,0),"
","B.Ú. ",OFFSET(Zdroj!J$16,'k rozhodnutí'!$A867,0))))</f>
        <v/>
      </c>
      <c r="D869" s="4" t="str">
        <f ca="1">IF($B868="","",OFFSET(Zdroj!O$16,'k rozhodnutí'!$A867,0))</f>
        <v/>
      </c>
      <c r="E869" s="289"/>
      <c r="F869" s="187"/>
      <c r="G869" s="291"/>
      <c r="H869" s="290"/>
      <c r="I869" s="284"/>
      <c r="J869" s="284"/>
      <c r="K869" s="284"/>
      <c r="L869" s="282"/>
      <c r="M869" s="283"/>
      <c r="N869" s="284"/>
    </row>
    <row r="870" spans="1:14" x14ac:dyDescent="0.25">
      <c r="A870" s="130">
        <f>ROW()/3-1</f>
        <v>289</v>
      </c>
      <c r="B870" s="288"/>
      <c r="C870" s="52" t="str">
        <f ca="1">IF($B868="","",IF(Zdroj!$AQ$9="ano",IF(OFFSET(Zdroj!M$16,'k rozhodnutí'!$A867,0)="","","Anonymizováno"),IF(OFFSET(Zdroj!M$16,'k rozhodnutí'!$A867,0)="","",OFFSET(Zdroj!M$16,'k rozhodnutí'!$A867,0))))</f>
        <v/>
      </c>
      <c r="D870" s="4" t="str">
        <f ca="1">IF($B868="","",CONCATENATE("Dotace bude použita na:","
",OFFSET(Zdroj!P$16,'k rozhodnutí'!$A867,0)))</f>
        <v/>
      </c>
      <c r="E870" s="289"/>
      <c r="F870" s="186" t="str">
        <f ca="1">IF($B868="","",OFFSET(Zdroj!V$16,'k rozhodnutí'!$A867,0))</f>
        <v/>
      </c>
      <c r="G870" s="88" t="str">
        <f ca="1">IF($B868="","",OFFSET(Zdroj!BM$16,'k rozhodnutí'!$A867,0))</f>
        <v/>
      </c>
      <c r="H870" s="290"/>
      <c r="I870" s="284"/>
      <c r="J870" s="284"/>
      <c r="K870" s="284"/>
      <c r="L870" s="282"/>
      <c r="M870" s="283"/>
      <c r="N870" s="284"/>
    </row>
    <row r="871" spans="1:14" x14ac:dyDescent="0.25">
      <c r="A871" s="130"/>
      <c r="B871" s="288" t="str">
        <f ca="1">IF(OFFSET(Zdroj!$B$16,A870,0)&gt;0,OFFSET(Zdroj!$B$16,A870,0)+0,"")</f>
        <v/>
      </c>
      <c r="C871" s="51" t="str">
        <f ca="1">IF($B871="","",IF(Zdroj!$AQ$9="ano",CONCATENATE(OFFSET(Zdroj!C$16,'k rozhodnutí'!$A870,0),"
","Anonymizováno","
",OFFSET(Zdroj!E$16,'k rozhodnutí'!$A870,0),"
",OFFSET(Zdroj!F$16,'k rozhodnutí'!$A870,0)),CONCATENATE(OFFSET(Zdroj!C$16,'k rozhodnutí'!$A870,0),"
",OFFSET(Zdroj!D$16,'k rozhodnutí'!$A870,0),"
",OFFSET(Zdroj!E$16,'k rozhodnutí'!$A870,0),"
",OFFSET(Zdroj!F$16,'k rozhodnutí'!$A870,0))))</f>
        <v/>
      </c>
      <c r="D871" s="23" t="str">
        <f ca="1">IF($B871="","",OFFSET(Zdroj!N$16,'k rozhodnutí'!$A870,0))</f>
        <v/>
      </c>
      <c r="E871" s="289" t="str">
        <f ca="1">IF($B871="","",OFFSET(Zdroj!T$16,'k rozhodnutí'!$A870,0))</f>
        <v/>
      </c>
      <c r="F871" s="186" t="str">
        <f ca="1">IF($B871="","",OFFSET(Zdroj!U$16,'k rozhodnutí'!$A870,0))</f>
        <v/>
      </c>
      <c r="G871" s="291" t="str">
        <f ca="1">IF($B871="","",OFFSET(Zdroj!W$16,'k rozhodnutí'!$A870,0))</f>
        <v/>
      </c>
      <c r="H871" s="290" t="str">
        <f ca="1">IF($B871="","",OFFSET(Zdroj!Y$16,'k rozhodnutí'!$A870,0))</f>
        <v/>
      </c>
      <c r="I871" s="284" t="str">
        <f ca="1">IF($B871="","",OFFSET(Zdroj!BG$16,'k rozhodnutí'!$A870,0))</f>
        <v/>
      </c>
      <c r="J871" s="284" t="str" cm="1">
        <f t="array" aca="1" ref="J871" ca="1">IF($B871="","",SUM('k rozhodnutí detailní'!J871:J873+'k rozhodnutí detailní'!K871:K873))</f>
        <v/>
      </c>
      <c r="K871" s="284" t="str">
        <f ca="1">IF($B871="","",'k rozhodnutí detailní'!L872)</f>
        <v/>
      </c>
      <c r="L871" s="282" t="str">
        <f ca="1">IF($B871="","",'k rozhodnutí detailní'!M872)</f>
        <v/>
      </c>
      <c r="M871" s="283" t="str">
        <f ca="1">IF(B871="","",'k rozhodnutí detailní'!N871)</f>
        <v/>
      </c>
      <c r="N871" s="284" t="str">
        <f ca="1">IF($B871="","",OFFSET(Zdroj!Z$16,'k rozhodnutí'!$A870,0))</f>
        <v/>
      </c>
    </row>
    <row r="872" spans="1:14" x14ac:dyDescent="0.25">
      <c r="A872" s="130"/>
      <c r="B872" s="288"/>
      <c r="C872" s="51" t="str">
        <f ca="1">IF($B871="","",IF(Zdroj!$AQ$9="ano",CONCATENATE("Okres:","
",OFFSET(Zdroj!BP$16,'k rozhodnutí'!$A870,0),"
","Právní forma","
",OFFSET(Zdroj!H$16,'k rozhodnutí'!$A870,0),"
",IF(OFFSET(Zdroj!I$16,'k rozhodnutí'!$A870,0)="","","IČO: "),OFFSET(Zdroj!I$16,'k rozhodnutí'!$A870,0),"
","B.Ú. ",IF(OFFSET(Zdroj!J$16,'k rozhodnutí'!$A870,0)="","","Anonymizováno")),CONCATENATE("Okres:","
",OFFSET(Zdroj!BP$16,'k rozhodnutí'!$A870,0),"
","Právní forma","
",OFFSET(Zdroj!H$16,'k rozhodnutí'!$A870,0),"
",IF(OFFSET(Zdroj!I$16,'k rozhodnutí'!$A870,0)="","","IČO: "),OFFSET(Zdroj!I$16,'k rozhodnutí'!$A870,0),"
","B.Ú. ",OFFSET(Zdroj!J$16,'k rozhodnutí'!$A870,0))))</f>
        <v/>
      </c>
      <c r="D872" s="4" t="str">
        <f ca="1">IF($B871="","",OFFSET(Zdroj!O$16,'k rozhodnutí'!$A870,0))</f>
        <v/>
      </c>
      <c r="E872" s="289"/>
      <c r="F872" s="187"/>
      <c r="G872" s="291"/>
      <c r="H872" s="290"/>
      <c r="I872" s="284"/>
      <c r="J872" s="284"/>
      <c r="K872" s="284"/>
      <c r="L872" s="282"/>
      <c r="M872" s="283"/>
      <c r="N872" s="284"/>
    </row>
    <row r="873" spans="1:14" x14ac:dyDescent="0.25">
      <c r="A873" s="130">
        <f>ROW()/3-1</f>
        <v>290</v>
      </c>
      <c r="B873" s="288"/>
      <c r="C873" s="52" t="str">
        <f ca="1">IF($B871="","",IF(Zdroj!$AQ$9="ano",IF(OFFSET(Zdroj!M$16,'k rozhodnutí'!$A870,0)="","","Anonymizováno"),IF(OFFSET(Zdroj!M$16,'k rozhodnutí'!$A870,0)="","",OFFSET(Zdroj!M$16,'k rozhodnutí'!$A870,0))))</f>
        <v/>
      </c>
      <c r="D873" s="4" t="str">
        <f ca="1">IF($B871="","",CONCATENATE("Dotace bude použita na:","
",OFFSET(Zdroj!P$16,'k rozhodnutí'!$A870,0)))</f>
        <v/>
      </c>
      <c r="E873" s="289"/>
      <c r="F873" s="186" t="str">
        <f ca="1">IF($B871="","",OFFSET(Zdroj!V$16,'k rozhodnutí'!$A870,0))</f>
        <v/>
      </c>
      <c r="G873" s="88" t="str">
        <f ca="1">IF($B871="","",OFFSET(Zdroj!BM$16,'k rozhodnutí'!$A870,0))</f>
        <v/>
      </c>
      <c r="H873" s="290"/>
      <c r="I873" s="284"/>
      <c r="J873" s="284"/>
      <c r="K873" s="284"/>
      <c r="L873" s="282"/>
      <c r="M873" s="283"/>
      <c r="N873" s="284"/>
    </row>
    <row r="874" spans="1:14" x14ac:dyDescent="0.25">
      <c r="A874" s="130"/>
      <c r="B874" s="288" t="str">
        <f ca="1">IF(OFFSET(Zdroj!$B$16,A873,0)&gt;0,OFFSET(Zdroj!$B$16,A873,0)+0,"")</f>
        <v/>
      </c>
      <c r="C874" s="51" t="str">
        <f ca="1">IF($B874="","",IF(Zdroj!$AQ$9="ano",CONCATENATE(OFFSET(Zdroj!C$16,'k rozhodnutí'!$A873,0),"
","Anonymizováno","
",OFFSET(Zdroj!E$16,'k rozhodnutí'!$A873,0),"
",OFFSET(Zdroj!F$16,'k rozhodnutí'!$A873,0)),CONCATENATE(OFFSET(Zdroj!C$16,'k rozhodnutí'!$A873,0),"
",OFFSET(Zdroj!D$16,'k rozhodnutí'!$A873,0),"
",OFFSET(Zdroj!E$16,'k rozhodnutí'!$A873,0),"
",OFFSET(Zdroj!F$16,'k rozhodnutí'!$A873,0))))</f>
        <v/>
      </c>
      <c r="D874" s="23" t="str">
        <f ca="1">IF($B874="","",OFFSET(Zdroj!N$16,'k rozhodnutí'!$A873,0))</f>
        <v/>
      </c>
      <c r="E874" s="289" t="str">
        <f ca="1">IF($B874="","",OFFSET(Zdroj!T$16,'k rozhodnutí'!$A873,0))</f>
        <v/>
      </c>
      <c r="F874" s="186" t="str">
        <f ca="1">IF($B874="","",OFFSET(Zdroj!U$16,'k rozhodnutí'!$A873,0))</f>
        <v/>
      </c>
      <c r="G874" s="291" t="str">
        <f ca="1">IF($B874="","",OFFSET(Zdroj!W$16,'k rozhodnutí'!$A873,0))</f>
        <v/>
      </c>
      <c r="H874" s="290" t="str">
        <f ca="1">IF($B874="","",OFFSET(Zdroj!Y$16,'k rozhodnutí'!$A873,0))</f>
        <v/>
      </c>
      <c r="I874" s="284" t="str">
        <f ca="1">IF($B874="","",OFFSET(Zdroj!BG$16,'k rozhodnutí'!$A873,0))</f>
        <v/>
      </c>
      <c r="J874" s="284" t="str" cm="1">
        <f t="array" aca="1" ref="J874" ca="1">IF($B874="","",SUM('k rozhodnutí detailní'!J874:J876+'k rozhodnutí detailní'!K874:K876))</f>
        <v/>
      </c>
      <c r="K874" s="284" t="str">
        <f ca="1">IF($B874="","",'k rozhodnutí detailní'!L875)</f>
        <v/>
      </c>
      <c r="L874" s="282" t="str">
        <f ca="1">IF($B874="","",'k rozhodnutí detailní'!M875)</f>
        <v/>
      </c>
      <c r="M874" s="283" t="str">
        <f ca="1">IF(B874="","",'k rozhodnutí detailní'!N874)</f>
        <v/>
      </c>
      <c r="N874" s="284" t="str">
        <f ca="1">IF($B874="","",OFFSET(Zdroj!Z$16,'k rozhodnutí'!$A873,0))</f>
        <v/>
      </c>
    </row>
    <row r="875" spans="1:14" x14ac:dyDescent="0.25">
      <c r="A875" s="130"/>
      <c r="B875" s="288"/>
      <c r="C875" s="51" t="str">
        <f ca="1">IF($B874="","",IF(Zdroj!$AQ$9="ano",CONCATENATE("Okres:","
",OFFSET(Zdroj!BP$16,'k rozhodnutí'!$A873,0),"
","Právní forma","
",OFFSET(Zdroj!H$16,'k rozhodnutí'!$A873,0),"
",IF(OFFSET(Zdroj!I$16,'k rozhodnutí'!$A873,0)="","","IČO: "),OFFSET(Zdroj!I$16,'k rozhodnutí'!$A873,0),"
","B.Ú. ",IF(OFFSET(Zdroj!J$16,'k rozhodnutí'!$A873,0)="","","Anonymizováno")),CONCATENATE("Okres:","
",OFFSET(Zdroj!BP$16,'k rozhodnutí'!$A873,0),"
","Právní forma","
",OFFSET(Zdroj!H$16,'k rozhodnutí'!$A873,0),"
",IF(OFFSET(Zdroj!I$16,'k rozhodnutí'!$A873,0)="","","IČO: "),OFFSET(Zdroj!I$16,'k rozhodnutí'!$A873,0),"
","B.Ú. ",OFFSET(Zdroj!J$16,'k rozhodnutí'!$A873,0))))</f>
        <v/>
      </c>
      <c r="D875" s="4" t="str">
        <f ca="1">IF($B874="","",OFFSET(Zdroj!O$16,'k rozhodnutí'!$A873,0))</f>
        <v/>
      </c>
      <c r="E875" s="289"/>
      <c r="F875" s="187"/>
      <c r="G875" s="291"/>
      <c r="H875" s="290"/>
      <c r="I875" s="284"/>
      <c r="J875" s="284"/>
      <c r="K875" s="284"/>
      <c r="L875" s="282"/>
      <c r="M875" s="283"/>
      <c r="N875" s="284"/>
    </row>
    <row r="876" spans="1:14" x14ac:dyDescent="0.25">
      <c r="A876" s="130">
        <f>ROW()/3-1</f>
        <v>291</v>
      </c>
      <c r="B876" s="288"/>
      <c r="C876" s="52" t="str">
        <f ca="1">IF($B874="","",IF(Zdroj!$AQ$9="ano",IF(OFFSET(Zdroj!M$16,'k rozhodnutí'!$A873,0)="","","Anonymizováno"),IF(OFFSET(Zdroj!M$16,'k rozhodnutí'!$A873,0)="","",OFFSET(Zdroj!M$16,'k rozhodnutí'!$A873,0))))</f>
        <v/>
      </c>
      <c r="D876" s="4" t="str">
        <f ca="1">IF($B874="","",CONCATENATE("Dotace bude použita na:","
",OFFSET(Zdroj!P$16,'k rozhodnutí'!$A873,0)))</f>
        <v/>
      </c>
      <c r="E876" s="289"/>
      <c r="F876" s="186" t="str">
        <f ca="1">IF($B874="","",OFFSET(Zdroj!V$16,'k rozhodnutí'!$A873,0))</f>
        <v/>
      </c>
      <c r="G876" s="88" t="str">
        <f ca="1">IF($B874="","",OFFSET(Zdroj!BM$16,'k rozhodnutí'!$A873,0))</f>
        <v/>
      </c>
      <c r="H876" s="290"/>
      <c r="I876" s="284"/>
      <c r="J876" s="284"/>
      <c r="K876" s="284"/>
      <c r="L876" s="282"/>
      <c r="M876" s="283"/>
      <c r="N876" s="284"/>
    </row>
    <row r="877" spans="1:14" x14ac:dyDescent="0.25">
      <c r="A877" s="130"/>
      <c r="B877" s="288" t="str">
        <f ca="1">IF(OFFSET(Zdroj!$B$16,A876,0)&gt;0,OFFSET(Zdroj!$B$16,A876,0)+0,"")</f>
        <v/>
      </c>
      <c r="C877" s="51" t="str">
        <f ca="1">IF($B877="","",IF(Zdroj!$AQ$9="ano",CONCATENATE(OFFSET(Zdroj!C$16,'k rozhodnutí'!$A876,0),"
","Anonymizováno","
",OFFSET(Zdroj!E$16,'k rozhodnutí'!$A876,0),"
",OFFSET(Zdroj!F$16,'k rozhodnutí'!$A876,0)),CONCATENATE(OFFSET(Zdroj!C$16,'k rozhodnutí'!$A876,0),"
",OFFSET(Zdroj!D$16,'k rozhodnutí'!$A876,0),"
",OFFSET(Zdroj!E$16,'k rozhodnutí'!$A876,0),"
",OFFSET(Zdroj!F$16,'k rozhodnutí'!$A876,0))))</f>
        <v/>
      </c>
      <c r="D877" s="23" t="str">
        <f ca="1">IF($B877="","",OFFSET(Zdroj!N$16,'k rozhodnutí'!$A876,0))</f>
        <v/>
      </c>
      <c r="E877" s="289" t="str">
        <f ca="1">IF($B877="","",OFFSET(Zdroj!T$16,'k rozhodnutí'!$A876,0))</f>
        <v/>
      </c>
      <c r="F877" s="186" t="str">
        <f ca="1">IF($B877="","",OFFSET(Zdroj!U$16,'k rozhodnutí'!$A876,0))</f>
        <v/>
      </c>
      <c r="G877" s="291" t="str">
        <f ca="1">IF($B877="","",OFFSET(Zdroj!W$16,'k rozhodnutí'!$A876,0))</f>
        <v/>
      </c>
      <c r="H877" s="290" t="str">
        <f ca="1">IF($B877="","",OFFSET(Zdroj!Y$16,'k rozhodnutí'!$A876,0))</f>
        <v/>
      </c>
      <c r="I877" s="284" t="str">
        <f ca="1">IF($B877="","",OFFSET(Zdroj!BG$16,'k rozhodnutí'!$A876,0))</f>
        <v/>
      </c>
      <c r="J877" s="284" t="str" cm="1">
        <f t="array" aca="1" ref="J877" ca="1">IF($B877="","",SUM('k rozhodnutí detailní'!J877:J879+'k rozhodnutí detailní'!K877:K879))</f>
        <v/>
      </c>
      <c r="K877" s="284" t="str">
        <f ca="1">IF($B877="","",'k rozhodnutí detailní'!L878)</f>
        <v/>
      </c>
      <c r="L877" s="282" t="str">
        <f ca="1">IF($B877="","",'k rozhodnutí detailní'!M878)</f>
        <v/>
      </c>
      <c r="M877" s="283" t="str">
        <f ca="1">IF(B877="","",'k rozhodnutí detailní'!N877)</f>
        <v/>
      </c>
      <c r="N877" s="284" t="str">
        <f ca="1">IF($B877="","",OFFSET(Zdroj!Z$16,'k rozhodnutí'!$A876,0))</f>
        <v/>
      </c>
    </row>
    <row r="878" spans="1:14" x14ac:dyDescent="0.25">
      <c r="A878" s="130"/>
      <c r="B878" s="288"/>
      <c r="C878" s="51" t="str">
        <f ca="1">IF($B877="","",IF(Zdroj!$AQ$9="ano",CONCATENATE("Okres:","
",OFFSET(Zdroj!BP$16,'k rozhodnutí'!$A876,0),"
","Právní forma","
",OFFSET(Zdroj!H$16,'k rozhodnutí'!$A876,0),"
",IF(OFFSET(Zdroj!I$16,'k rozhodnutí'!$A876,0)="","","IČO: "),OFFSET(Zdroj!I$16,'k rozhodnutí'!$A876,0),"
","B.Ú. ",IF(OFFSET(Zdroj!J$16,'k rozhodnutí'!$A876,0)="","","Anonymizováno")),CONCATENATE("Okres:","
",OFFSET(Zdroj!BP$16,'k rozhodnutí'!$A876,0),"
","Právní forma","
",OFFSET(Zdroj!H$16,'k rozhodnutí'!$A876,0),"
",IF(OFFSET(Zdroj!I$16,'k rozhodnutí'!$A876,0)="","","IČO: "),OFFSET(Zdroj!I$16,'k rozhodnutí'!$A876,0),"
","B.Ú. ",OFFSET(Zdroj!J$16,'k rozhodnutí'!$A876,0))))</f>
        <v/>
      </c>
      <c r="D878" s="4" t="str">
        <f ca="1">IF($B877="","",OFFSET(Zdroj!O$16,'k rozhodnutí'!$A876,0))</f>
        <v/>
      </c>
      <c r="E878" s="289"/>
      <c r="F878" s="187"/>
      <c r="G878" s="291"/>
      <c r="H878" s="290"/>
      <c r="I878" s="284"/>
      <c r="J878" s="284"/>
      <c r="K878" s="284"/>
      <c r="L878" s="282"/>
      <c r="M878" s="283"/>
      <c r="N878" s="284"/>
    </row>
    <row r="879" spans="1:14" x14ac:dyDescent="0.25">
      <c r="A879" s="130">
        <f>ROW()/3-1</f>
        <v>292</v>
      </c>
      <c r="B879" s="288"/>
      <c r="C879" s="52" t="str">
        <f ca="1">IF($B877="","",IF(Zdroj!$AQ$9="ano",IF(OFFSET(Zdroj!M$16,'k rozhodnutí'!$A876,0)="","","Anonymizováno"),IF(OFFSET(Zdroj!M$16,'k rozhodnutí'!$A876,0)="","",OFFSET(Zdroj!M$16,'k rozhodnutí'!$A876,0))))</f>
        <v/>
      </c>
      <c r="D879" s="4" t="str">
        <f ca="1">IF($B877="","",CONCATENATE("Dotace bude použita na:","
",OFFSET(Zdroj!P$16,'k rozhodnutí'!$A876,0)))</f>
        <v/>
      </c>
      <c r="E879" s="289"/>
      <c r="F879" s="186" t="str">
        <f ca="1">IF($B877="","",OFFSET(Zdroj!V$16,'k rozhodnutí'!$A876,0))</f>
        <v/>
      </c>
      <c r="G879" s="88" t="str">
        <f ca="1">IF($B877="","",OFFSET(Zdroj!BM$16,'k rozhodnutí'!$A876,0))</f>
        <v/>
      </c>
      <c r="H879" s="290"/>
      <c r="I879" s="284"/>
      <c r="J879" s="284"/>
      <c r="K879" s="284"/>
      <c r="L879" s="282"/>
      <c r="M879" s="283"/>
      <c r="N879" s="284"/>
    </row>
    <row r="880" spans="1:14" x14ac:dyDescent="0.25">
      <c r="A880" s="130"/>
      <c r="B880" s="288" t="str">
        <f ca="1">IF(OFFSET(Zdroj!$B$16,A879,0)&gt;0,OFFSET(Zdroj!$B$16,A879,0)+0,"")</f>
        <v/>
      </c>
      <c r="C880" s="51" t="str">
        <f ca="1">IF($B880="","",IF(Zdroj!$AQ$9="ano",CONCATENATE(OFFSET(Zdroj!C$16,'k rozhodnutí'!$A879,0),"
","Anonymizováno","
",OFFSET(Zdroj!E$16,'k rozhodnutí'!$A879,0),"
",OFFSET(Zdroj!F$16,'k rozhodnutí'!$A879,0)),CONCATENATE(OFFSET(Zdroj!C$16,'k rozhodnutí'!$A879,0),"
",OFFSET(Zdroj!D$16,'k rozhodnutí'!$A879,0),"
",OFFSET(Zdroj!E$16,'k rozhodnutí'!$A879,0),"
",OFFSET(Zdroj!F$16,'k rozhodnutí'!$A879,0))))</f>
        <v/>
      </c>
      <c r="D880" s="23" t="str">
        <f ca="1">IF($B880="","",OFFSET(Zdroj!N$16,'k rozhodnutí'!$A879,0))</f>
        <v/>
      </c>
      <c r="E880" s="289" t="str">
        <f ca="1">IF($B880="","",OFFSET(Zdroj!T$16,'k rozhodnutí'!$A879,0))</f>
        <v/>
      </c>
      <c r="F880" s="186" t="str">
        <f ca="1">IF($B880="","",OFFSET(Zdroj!U$16,'k rozhodnutí'!$A879,0))</f>
        <v/>
      </c>
      <c r="G880" s="291" t="str">
        <f ca="1">IF($B880="","",OFFSET(Zdroj!W$16,'k rozhodnutí'!$A879,0))</f>
        <v/>
      </c>
      <c r="H880" s="290" t="str">
        <f ca="1">IF($B880="","",OFFSET(Zdroj!Y$16,'k rozhodnutí'!$A879,0))</f>
        <v/>
      </c>
      <c r="I880" s="284" t="str">
        <f ca="1">IF($B880="","",OFFSET(Zdroj!BG$16,'k rozhodnutí'!$A879,0))</f>
        <v/>
      </c>
      <c r="J880" s="284" t="str" cm="1">
        <f t="array" aca="1" ref="J880" ca="1">IF($B880="","",SUM('k rozhodnutí detailní'!J880:J882+'k rozhodnutí detailní'!K880:K882))</f>
        <v/>
      </c>
      <c r="K880" s="284" t="str">
        <f ca="1">IF($B880="","",'k rozhodnutí detailní'!L881)</f>
        <v/>
      </c>
      <c r="L880" s="282" t="str">
        <f ca="1">IF($B880="","",'k rozhodnutí detailní'!M881)</f>
        <v/>
      </c>
      <c r="M880" s="283" t="str">
        <f ca="1">IF(B880="","",'k rozhodnutí detailní'!N880)</f>
        <v/>
      </c>
      <c r="N880" s="284" t="str">
        <f ca="1">IF($B880="","",OFFSET(Zdroj!Z$16,'k rozhodnutí'!$A879,0))</f>
        <v/>
      </c>
    </row>
    <row r="881" spans="1:14" x14ac:dyDescent="0.25">
      <c r="A881" s="130"/>
      <c r="B881" s="288"/>
      <c r="C881" s="51" t="str">
        <f ca="1">IF($B880="","",IF(Zdroj!$AQ$9="ano",CONCATENATE("Okres:","
",OFFSET(Zdroj!BP$16,'k rozhodnutí'!$A879,0),"
","Právní forma","
",OFFSET(Zdroj!H$16,'k rozhodnutí'!$A879,0),"
",IF(OFFSET(Zdroj!I$16,'k rozhodnutí'!$A879,0)="","","IČO: "),OFFSET(Zdroj!I$16,'k rozhodnutí'!$A879,0),"
","B.Ú. ",IF(OFFSET(Zdroj!J$16,'k rozhodnutí'!$A879,0)="","","Anonymizováno")),CONCATENATE("Okres:","
",OFFSET(Zdroj!BP$16,'k rozhodnutí'!$A879,0),"
","Právní forma","
",OFFSET(Zdroj!H$16,'k rozhodnutí'!$A879,0),"
",IF(OFFSET(Zdroj!I$16,'k rozhodnutí'!$A879,0)="","","IČO: "),OFFSET(Zdroj!I$16,'k rozhodnutí'!$A879,0),"
","B.Ú. ",OFFSET(Zdroj!J$16,'k rozhodnutí'!$A879,0))))</f>
        <v/>
      </c>
      <c r="D881" s="4" t="str">
        <f ca="1">IF($B880="","",OFFSET(Zdroj!O$16,'k rozhodnutí'!$A879,0))</f>
        <v/>
      </c>
      <c r="E881" s="289"/>
      <c r="F881" s="187"/>
      <c r="G881" s="291"/>
      <c r="H881" s="290"/>
      <c r="I881" s="284"/>
      <c r="J881" s="284"/>
      <c r="K881" s="284"/>
      <c r="L881" s="282"/>
      <c r="M881" s="283"/>
      <c r="N881" s="284"/>
    </row>
    <row r="882" spans="1:14" x14ac:dyDescent="0.25">
      <c r="A882" s="130">
        <f>ROW()/3-1</f>
        <v>293</v>
      </c>
      <c r="B882" s="288"/>
      <c r="C882" s="52" t="str">
        <f ca="1">IF($B880="","",IF(Zdroj!$AQ$9="ano",IF(OFFSET(Zdroj!M$16,'k rozhodnutí'!$A879,0)="","","Anonymizováno"),IF(OFFSET(Zdroj!M$16,'k rozhodnutí'!$A879,0)="","",OFFSET(Zdroj!M$16,'k rozhodnutí'!$A879,0))))</f>
        <v/>
      </c>
      <c r="D882" s="4" t="str">
        <f ca="1">IF($B880="","",CONCATENATE("Dotace bude použita na:","
",OFFSET(Zdroj!P$16,'k rozhodnutí'!$A879,0)))</f>
        <v/>
      </c>
      <c r="E882" s="289"/>
      <c r="F882" s="186" t="str">
        <f ca="1">IF($B880="","",OFFSET(Zdroj!V$16,'k rozhodnutí'!$A879,0))</f>
        <v/>
      </c>
      <c r="G882" s="88" t="str">
        <f ca="1">IF($B880="","",OFFSET(Zdroj!BM$16,'k rozhodnutí'!$A879,0))</f>
        <v/>
      </c>
      <c r="H882" s="290"/>
      <c r="I882" s="284"/>
      <c r="J882" s="284"/>
      <c r="K882" s="284"/>
      <c r="L882" s="282"/>
      <c r="M882" s="283"/>
      <c r="N882" s="284"/>
    </row>
    <row r="883" spans="1:14" x14ac:dyDescent="0.25">
      <c r="A883" s="130"/>
      <c r="B883" s="288" t="str">
        <f ca="1">IF(OFFSET(Zdroj!$B$16,A882,0)&gt;0,OFFSET(Zdroj!$B$16,A882,0)+0,"")</f>
        <v/>
      </c>
      <c r="C883" s="51" t="str">
        <f ca="1">IF($B883="","",IF(Zdroj!$AQ$9="ano",CONCATENATE(OFFSET(Zdroj!C$16,'k rozhodnutí'!$A882,0),"
","Anonymizováno","
",OFFSET(Zdroj!E$16,'k rozhodnutí'!$A882,0),"
",OFFSET(Zdroj!F$16,'k rozhodnutí'!$A882,0)),CONCATENATE(OFFSET(Zdroj!C$16,'k rozhodnutí'!$A882,0),"
",OFFSET(Zdroj!D$16,'k rozhodnutí'!$A882,0),"
",OFFSET(Zdroj!E$16,'k rozhodnutí'!$A882,0),"
",OFFSET(Zdroj!F$16,'k rozhodnutí'!$A882,0))))</f>
        <v/>
      </c>
      <c r="D883" s="23" t="str">
        <f ca="1">IF($B883="","",OFFSET(Zdroj!N$16,'k rozhodnutí'!$A882,0))</f>
        <v/>
      </c>
      <c r="E883" s="289" t="str">
        <f ca="1">IF($B883="","",OFFSET(Zdroj!T$16,'k rozhodnutí'!$A882,0))</f>
        <v/>
      </c>
      <c r="F883" s="186" t="str">
        <f ca="1">IF($B883="","",OFFSET(Zdroj!U$16,'k rozhodnutí'!$A882,0))</f>
        <v/>
      </c>
      <c r="G883" s="291" t="str">
        <f ca="1">IF($B883="","",OFFSET(Zdroj!W$16,'k rozhodnutí'!$A882,0))</f>
        <v/>
      </c>
      <c r="H883" s="290" t="str">
        <f ca="1">IF($B883="","",OFFSET(Zdroj!Y$16,'k rozhodnutí'!$A882,0))</f>
        <v/>
      </c>
      <c r="I883" s="284" t="str">
        <f ca="1">IF($B883="","",OFFSET(Zdroj!BG$16,'k rozhodnutí'!$A882,0))</f>
        <v/>
      </c>
      <c r="J883" s="284" t="str" cm="1">
        <f t="array" aca="1" ref="J883" ca="1">IF($B883="","",SUM('k rozhodnutí detailní'!J883:J885+'k rozhodnutí detailní'!K883:K885))</f>
        <v/>
      </c>
      <c r="K883" s="284" t="str">
        <f ca="1">IF($B883="","",'k rozhodnutí detailní'!L884)</f>
        <v/>
      </c>
      <c r="L883" s="282" t="str">
        <f ca="1">IF($B883="","",'k rozhodnutí detailní'!M884)</f>
        <v/>
      </c>
      <c r="M883" s="283" t="str">
        <f ca="1">IF(B883="","",'k rozhodnutí detailní'!N883)</f>
        <v/>
      </c>
      <c r="N883" s="284" t="str">
        <f ca="1">IF($B883="","",OFFSET(Zdroj!Z$16,'k rozhodnutí'!$A882,0))</f>
        <v/>
      </c>
    </row>
    <row r="884" spans="1:14" x14ac:dyDescent="0.25">
      <c r="A884" s="130"/>
      <c r="B884" s="288"/>
      <c r="C884" s="51" t="str">
        <f ca="1">IF($B883="","",IF(Zdroj!$AQ$9="ano",CONCATENATE("Okres:","
",OFFSET(Zdroj!BP$16,'k rozhodnutí'!$A882,0),"
","Právní forma","
",OFFSET(Zdroj!H$16,'k rozhodnutí'!$A882,0),"
",IF(OFFSET(Zdroj!I$16,'k rozhodnutí'!$A882,0)="","","IČO: "),OFFSET(Zdroj!I$16,'k rozhodnutí'!$A882,0),"
","B.Ú. ",IF(OFFSET(Zdroj!J$16,'k rozhodnutí'!$A882,0)="","","Anonymizováno")),CONCATENATE("Okres:","
",OFFSET(Zdroj!BP$16,'k rozhodnutí'!$A882,0),"
","Právní forma","
",OFFSET(Zdroj!H$16,'k rozhodnutí'!$A882,0),"
",IF(OFFSET(Zdroj!I$16,'k rozhodnutí'!$A882,0)="","","IČO: "),OFFSET(Zdroj!I$16,'k rozhodnutí'!$A882,0),"
","B.Ú. ",OFFSET(Zdroj!J$16,'k rozhodnutí'!$A882,0))))</f>
        <v/>
      </c>
      <c r="D884" s="4" t="str">
        <f ca="1">IF($B883="","",OFFSET(Zdroj!O$16,'k rozhodnutí'!$A882,0))</f>
        <v/>
      </c>
      <c r="E884" s="289"/>
      <c r="F884" s="187"/>
      <c r="G884" s="291"/>
      <c r="H884" s="290"/>
      <c r="I884" s="284"/>
      <c r="J884" s="284"/>
      <c r="K884" s="284"/>
      <c r="L884" s="282"/>
      <c r="M884" s="283"/>
      <c r="N884" s="284"/>
    </row>
    <row r="885" spans="1:14" x14ac:dyDescent="0.25">
      <c r="A885" s="130">
        <f>ROW()/3-1</f>
        <v>294</v>
      </c>
      <c r="B885" s="288"/>
      <c r="C885" s="52" t="str">
        <f ca="1">IF($B883="","",IF(Zdroj!$AQ$9="ano",IF(OFFSET(Zdroj!M$16,'k rozhodnutí'!$A882,0)="","","Anonymizováno"),IF(OFFSET(Zdroj!M$16,'k rozhodnutí'!$A882,0)="","",OFFSET(Zdroj!M$16,'k rozhodnutí'!$A882,0))))</f>
        <v/>
      </c>
      <c r="D885" s="4" t="str">
        <f ca="1">IF($B883="","",CONCATENATE("Dotace bude použita na:","
",OFFSET(Zdroj!P$16,'k rozhodnutí'!$A882,0)))</f>
        <v/>
      </c>
      <c r="E885" s="289"/>
      <c r="F885" s="186" t="str">
        <f ca="1">IF($B883="","",OFFSET(Zdroj!V$16,'k rozhodnutí'!$A882,0))</f>
        <v/>
      </c>
      <c r="G885" s="88" t="str">
        <f ca="1">IF($B883="","",OFFSET(Zdroj!BM$16,'k rozhodnutí'!$A882,0))</f>
        <v/>
      </c>
      <c r="H885" s="290"/>
      <c r="I885" s="284"/>
      <c r="J885" s="284"/>
      <c r="K885" s="284"/>
      <c r="L885" s="282"/>
      <c r="M885" s="283"/>
      <c r="N885" s="284"/>
    </row>
    <row r="886" spans="1:14" x14ac:dyDescent="0.25">
      <c r="A886" s="130"/>
      <c r="B886" s="288" t="str">
        <f ca="1">IF(OFFSET(Zdroj!$B$16,A885,0)&gt;0,OFFSET(Zdroj!$B$16,A885,0)+0,"")</f>
        <v/>
      </c>
      <c r="C886" s="51" t="str">
        <f ca="1">IF($B886="","",IF(Zdroj!$AQ$9="ano",CONCATENATE(OFFSET(Zdroj!C$16,'k rozhodnutí'!$A885,0),"
","Anonymizováno","
",OFFSET(Zdroj!E$16,'k rozhodnutí'!$A885,0),"
",OFFSET(Zdroj!F$16,'k rozhodnutí'!$A885,0)),CONCATENATE(OFFSET(Zdroj!C$16,'k rozhodnutí'!$A885,0),"
",OFFSET(Zdroj!D$16,'k rozhodnutí'!$A885,0),"
",OFFSET(Zdroj!E$16,'k rozhodnutí'!$A885,0),"
",OFFSET(Zdroj!F$16,'k rozhodnutí'!$A885,0))))</f>
        <v/>
      </c>
      <c r="D886" s="23" t="str">
        <f ca="1">IF($B886="","",OFFSET(Zdroj!N$16,'k rozhodnutí'!$A885,0))</f>
        <v/>
      </c>
      <c r="E886" s="289" t="str">
        <f ca="1">IF($B886="","",OFFSET(Zdroj!T$16,'k rozhodnutí'!$A885,0))</f>
        <v/>
      </c>
      <c r="F886" s="186" t="str">
        <f ca="1">IF($B886="","",OFFSET(Zdroj!U$16,'k rozhodnutí'!$A885,0))</f>
        <v/>
      </c>
      <c r="G886" s="291" t="str">
        <f ca="1">IF($B886="","",OFFSET(Zdroj!W$16,'k rozhodnutí'!$A885,0))</f>
        <v/>
      </c>
      <c r="H886" s="290" t="str">
        <f ca="1">IF($B886="","",OFFSET(Zdroj!Y$16,'k rozhodnutí'!$A885,0))</f>
        <v/>
      </c>
      <c r="I886" s="284" t="str">
        <f ca="1">IF($B886="","",OFFSET(Zdroj!BG$16,'k rozhodnutí'!$A885,0))</f>
        <v/>
      </c>
      <c r="J886" s="284" t="str" cm="1">
        <f t="array" aca="1" ref="J886" ca="1">IF($B886="","",SUM('k rozhodnutí detailní'!J886:J888+'k rozhodnutí detailní'!K886:K888))</f>
        <v/>
      </c>
      <c r="K886" s="284" t="str">
        <f ca="1">IF($B886="","",'k rozhodnutí detailní'!L887)</f>
        <v/>
      </c>
      <c r="L886" s="282" t="str">
        <f ca="1">IF($B886="","",'k rozhodnutí detailní'!M887)</f>
        <v/>
      </c>
      <c r="M886" s="283" t="str">
        <f ca="1">IF(B886="","",'k rozhodnutí detailní'!N886)</f>
        <v/>
      </c>
      <c r="N886" s="284" t="str">
        <f ca="1">IF($B886="","",OFFSET(Zdroj!Z$16,'k rozhodnutí'!$A885,0))</f>
        <v/>
      </c>
    </row>
    <row r="887" spans="1:14" x14ac:dyDescent="0.25">
      <c r="A887" s="130"/>
      <c r="B887" s="288"/>
      <c r="C887" s="51" t="str">
        <f ca="1">IF($B886="","",IF(Zdroj!$AQ$9="ano",CONCATENATE("Okres:","
",OFFSET(Zdroj!BP$16,'k rozhodnutí'!$A885,0),"
","Právní forma","
",OFFSET(Zdroj!H$16,'k rozhodnutí'!$A885,0),"
",IF(OFFSET(Zdroj!I$16,'k rozhodnutí'!$A885,0)="","","IČO: "),OFFSET(Zdroj!I$16,'k rozhodnutí'!$A885,0),"
","B.Ú. ",IF(OFFSET(Zdroj!J$16,'k rozhodnutí'!$A885,0)="","","Anonymizováno")),CONCATENATE("Okres:","
",OFFSET(Zdroj!BP$16,'k rozhodnutí'!$A885,0),"
","Právní forma","
",OFFSET(Zdroj!H$16,'k rozhodnutí'!$A885,0),"
",IF(OFFSET(Zdroj!I$16,'k rozhodnutí'!$A885,0)="","","IČO: "),OFFSET(Zdroj!I$16,'k rozhodnutí'!$A885,0),"
","B.Ú. ",OFFSET(Zdroj!J$16,'k rozhodnutí'!$A885,0))))</f>
        <v/>
      </c>
      <c r="D887" s="4" t="str">
        <f ca="1">IF($B886="","",OFFSET(Zdroj!O$16,'k rozhodnutí'!$A885,0))</f>
        <v/>
      </c>
      <c r="E887" s="289"/>
      <c r="F887" s="187"/>
      <c r="G887" s="291"/>
      <c r="H887" s="290"/>
      <c r="I887" s="284"/>
      <c r="J887" s="284"/>
      <c r="K887" s="284"/>
      <c r="L887" s="282"/>
      <c r="M887" s="283"/>
      <c r="N887" s="284"/>
    </row>
    <row r="888" spans="1:14" x14ac:dyDescent="0.25">
      <c r="A888" s="130">
        <f>ROW()/3-1</f>
        <v>295</v>
      </c>
      <c r="B888" s="288"/>
      <c r="C888" s="52" t="str">
        <f ca="1">IF($B886="","",IF(Zdroj!$AQ$9="ano",IF(OFFSET(Zdroj!M$16,'k rozhodnutí'!$A885,0)="","","Anonymizováno"),IF(OFFSET(Zdroj!M$16,'k rozhodnutí'!$A885,0)="","",OFFSET(Zdroj!M$16,'k rozhodnutí'!$A885,0))))</f>
        <v/>
      </c>
      <c r="D888" s="4" t="str">
        <f ca="1">IF($B886="","",CONCATENATE("Dotace bude použita na:","
",OFFSET(Zdroj!P$16,'k rozhodnutí'!$A885,0)))</f>
        <v/>
      </c>
      <c r="E888" s="289"/>
      <c r="F888" s="186" t="str">
        <f ca="1">IF($B886="","",OFFSET(Zdroj!V$16,'k rozhodnutí'!$A885,0))</f>
        <v/>
      </c>
      <c r="G888" s="88" t="str">
        <f ca="1">IF($B886="","",OFFSET(Zdroj!BM$16,'k rozhodnutí'!$A885,0))</f>
        <v/>
      </c>
      <c r="H888" s="290"/>
      <c r="I888" s="284"/>
      <c r="J888" s="284"/>
      <c r="K888" s="284"/>
      <c r="L888" s="282"/>
      <c r="M888" s="283"/>
      <c r="N888" s="284"/>
    </row>
    <row r="889" spans="1:14" x14ac:dyDescent="0.25">
      <c r="A889" s="130"/>
      <c r="B889" s="288" t="str">
        <f ca="1">IF(OFFSET(Zdroj!$B$16,A888,0)&gt;0,OFFSET(Zdroj!$B$16,A888,0)+0,"")</f>
        <v/>
      </c>
      <c r="C889" s="51" t="str">
        <f ca="1">IF($B889="","",IF(Zdroj!$AQ$9="ano",CONCATENATE(OFFSET(Zdroj!C$16,'k rozhodnutí'!$A888,0),"
","Anonymizováno","
",OFFSET(Zdroj!E$16,'k rozhodnutí'!$A888,0),"
",OFFSET(Zdroj!F$16,'k rozhodnutí'!$A888,0)),CONCATENATE(OFFSET(Zdroj!C$16,'k rozhodnutí'!$A888,0),"
",OFFSET(Zdroj!D$16,'k rozhodnutí'!$A888,0),"
",OFFSET(Zdroj!E$16,'k rozhodnutí'!$A888,0),"
",OFFSET(Zdroj!F$16,'k rozhodnutí'!$A888,0))))</f>
        <v/>
      </c>
      <c r="D889" s="23" t="str">
        <f ca="1">IF($B889="","",OFFSET(Zdroj!N$16,'k rozhodnutí'!$A888,0))</f>
        <v/>
      </c>
      <c r="E889" s="289" t="str">
        <f ca="1">IF($B889="","",OFFSET(Zdroj!T$16,'k rozhodnutí'!$A888,0))</f>
        <v/>
      </c>
      <c r="F889" s="186" t="str">
        <f ca="1">IF($B889="","",OFFSET(Zdroj!U$16,'k rozhodnutí'!$A888,0))</f>
        <v/>
      </c>
      <c r="G889" s="291" t="str">
        <f ca="1">IF($B889="","",OFFSET(Zdroj!W$16,'k rozhodnutí'!$A888,0))</f>
        <v/>
      </c>
      <c r="H889" s="290" t="str">
        <f ca="1">IF($B889="","",OFFSET(Zdroj!Y$16,'k rozhodnutí'!$A888,0))</f>
        <v/>
      </c>
      <c r="I889" s="284" t="str">
        <f ca="1">IF($B889="","",OFFSET(Zdroj!BG$16,'k rozhodnutí'!$A888,0))</f>
        <v/>
      </c>
      <c r="J889" s="284" t="str" cm="1">
        <f t="array" aca="1" ref="J889" ca="1">IF($B889="","",SUM('k rozhodnutí detailní'!J889:J891+'k rozhodnutí detailní'!K889:K891))</f>
        <v/>
      </c>
      <c r="K889" s="284" t="str">
        <f ca="1">IF($B889="","",'k rozhodnutí detailní'!L890)</f>
        <v/>
      </c>
      <c r="L889" s="282" t="str">
        <f ca="1">IF($B889="","",'k rozhodnutí detailní'!M890)</f>
        <v/>
      </c>
      <c r="M889" s="283" t="str">
        <f ca="1">IF(B889="","",'k rozhodnutí detailní'!N889)</f>
        <v/>
      </c>
      <c r="N889" s="284" t="str">
        <f ca="1">IF($B889="","",OFFSET(Zdroj!Z$16,'k rozhodnutí'!$A888,0))</f>
        <v/>
      </c>
    </row>
    <row r="890" spans="1:14" x14ac:dyDescent="0.25">
      <c r="A890" s="130"/>
      <c r="B890" s="288"/>
      <c r="C890" s="51" t="str">
        <f ca="1">IF($B889="","",IF(Zdroj!$AQ$9="ano",CONCATENATE("Okres:","
",OFFSET(Zdroj!BP$16,'k rozhodnutí'!$A888,0),"
","Právní forma","
",OFFSET(Zdroj!H$16,'k rozhodnutí'!$A888,0),"
",IF(OFFSET(Zdroj!I$16,'k rozhodnutí'!$A888,0)="","","IČO: "),OFFSET(Zdroj!I$16,'k rozhodnutí'!$A888,0),"
","B.Ú. ",IF(OFFSET(Zdroj!J$16,'k rozhodnutí'!$A888,0)="","","Anonymizováno")),CONCATENATE("Okres:","
",OFFSET(Zdroj!BP$16,'k rozhodnutí'!$A888,0),"
","Právní forma","
",OFFSET(Zdroj!H$16,'k rozhodnutí'!$A888,0),"
",IF(OFFSET(Zdroj!I$16,'k rozhodnutí'!$A888,0)="","","IČO: "),OFFSET(Zdroj!I$16,'k rozhodnutí'!$A888,0),"
","B.Ú. ",OFFSET(Zdroj!J$16,'k rozhodnutí'!$A888,0))))</f>
        <v/>
      </c>
      <c r="D890" s="4" t="str">
        <f ca="1">IF($B889="","",OFFSET(Zdroj!O$16,'k rozhodnutí'!$A888,0))</f>
        <v/>
      </c>
      <c r="E890" s="289"/>
      <c r="F890" s="187"/>
      <c r="G890" s="291"/>
      <c r="H890" s="290"/>
      <c r="I890" s="284"/>
      <c r="J890" s="284"/>
      <c r="K890" s="284"/>
      <c r="L890" s="282"/>
      <c r="M890" s="283"/>
      <c r="N890" s="284"/>
    </row>
    <row r="891" spans="1:14" x14ac:dyDescent="0.25">
      <c r="A891" s="130">
        <f>ROW()/3-1</f>
        <v>296</v>
      </c>
      <c r="B891" s="288"/>
      <c r="C891" s="52" t="str">
        <f ca="1">IF($B889="","",IF(Zdroj!$AQ$9="ano",IF(OFFSET(Zdroj!M$16,'k rozhodnutí'!$A888,0)="","","Anonymizováno"),IF(OFFSET(Zdroj!M$16,'k rozhodnutí'!$A888,0)="","",OFFSET(Zdroj!M$16,'k rozhodnutí'!$A888,0))))</f>
        <v/>
      </c>
      <c r="D891" s="4" t="str">
        <f ca="1">IF($B889="","",CONCATENATE("Dotace bude použita na:","
",OFFSET(Zdroj!P$16,'k rozhodnutí'!$A888,0)))</f>
        <v/>
      </c>
      <c r="E891" s="289"/>
      <c r="F891" s="186" t="str">
        <f ca="1">IF($B889="","",OFFSET(Zdroj!V$16,'k rozhodnutí'!$A888,0))</f>
        <v/>
      </c>
      <c r="G891" s="88" t="str">
        <f ca="1">IF($B889="","",OFFSET(Zdroj!BM$16,'k rozhodnutí'!$A888,0))</f>
        <v/>
      </c>
      <c r="H891" s="290"/>
      <c r="I891" s="284"/>
      <c r="J891" s="284"/>
      <c r="K891" s="284"/>
      <c r="L891" s="282"/>
      <c r="M891" s="283"/>
      <c r="N891" s="284"/>
    </row>
    <row r="892" spans="1:14" x14ac:dyDescent="0.25">
      <c r="A892" s="130"/>
      <c r="B892" s="288" t="str">
        <f ca="1">IF(OFFSET(Zdroj!$B$16,A891,0)&gt;0,OFFSET(Zdroj!$B$16,A891,0)+0,"")</f>
        <v/>
      </c>
      <c r="C892" s="51" t="str">
        <f ca="1">IF($B892="","",IF(Zdroj!$AQ$9="ano",CONCATENATE(OFFSET(Zdroj!C$16,'k rozhodnutí'!$A891,0),"
","Anonymizováno","
",OFFSET(Zdroj!E$16,'k rozhodnutí'!$A891,0),"
",OFFSET(Zdroj!F$16,'k rozhodnutí'!$A891,0)),CONCATENATE(OFFSET(Zdroj!C$16,'k rozhodnutí'!$A891,0),"
",OFFSET(Zdroj!D$16,'k rozhodnutí'!$A891,0),"
",OFFSET(Zdroj!E$16,'k rozhodnutí'!$A891,0),"
",OFFSET(Zdroj!F$16,'k rozhodnutí'!$A891,0))))</f>
        <v/>
      </c>
      <c r="D892" s="23" t="str">
        <f ca="1">IF($B892="","",OFFSET(Zdroj!N$16,'k rozhodnutí'!$A891,0))</f>
        <v/>
      </c>
      <c r="E892" s="289" t="str">
        <f ca="1">IF($B892="","",OFFSET(Zdroj!T$16,'k rozhodnutí'!$A891,0))</f>
        <v/>
      </c>
      <c r="F892" s="186" t="str">
        <f ca="1">IF($B892="","",OFFSET(Zdroj!U$16,'k rozhodnutí'!$A891,0))</f>
        <v/>
      </c>
      <c r="G892" s="291" t="str">
        <f ca="1">IF($B892="","",OFFSET(Zdroj!W$16,'k rozhodnutí'!$A891,0))</f>
        <v/>
      </c>
      <c r="H892" s="290" t="str">
        <f ca="1">IF($B892="","",OFFSET(Zdroj!Y$16,'k rozhodnutí'!$A891,0))</f>
        <v/>
      </c>
      <c r="I892" s="284" t="str">
        <f ca="1">IF($B892="","",OFFSET(Zdroj!BG$16,'k rozhodnutí'!$A891,0))</f>
        <v/>
      </c>
      <c r="J892" s="284" t="str" cm="1">
        <f t="array" aca="1" ref="J892" ca="1">IF($B892="","",SUM('k rozhodnutí detailní'!J892:J894+'k rozhodnutí detailní'!K892:K894))</f>
        <v/>
      </c>
      <c r="K892" s="284" t="str">
        <f ca="1">IF($B892="","",'k rozhodnutí detailní'!L893)</f>
        <v/>
      </c>
      <c r="L892" s="282" t="str">
        <f ca="1">IF($B892="","",'k rozhodnutí detailní'!M893)</f>
        <v/>
      </c>
      <c r="M892" s="283" t="str">
        <f ca="1">IF(B892="","",'k rozhodnutí detailní'!N892)</f>
        <v/>
      </c>
      <c r="N892" s="284" t="str">
        <f ca="1">IF($B892="","",OFFSET(Zdroj!Z$16,'k rozhodnutí'!$A891,0))</f>
        <v/>
      </c>
    </row>
    <row r="893" spans="1:14" x14ac:dyDescent="0.25">
      <c r="A893" s="130"/>
      <c r="B893" s="288"/>
      <c r="C893" s="51" t="str">
        <f ca="1">IF($B892="","",IF(Zdroj!$AQ$9="ano",CONCATENATE("Okres:","
",OFFSET(Zdroj!BP$16,'k rozhodnutí'!$A891,0),"
","Právní forma","
",OFFSET(Zdroj!H$16,'k rozhodnutí'!$A891,0),"
",IF(OFFSET(Zdroj!I$16,'k rozhodnutí'!$A891,0)="","","IČO: "),OFFSET(Zdroj!I$16,'k rozhodnutí'!$A891,0),"
","B.Ú. ",IF(OFFSET(Zdroj!J$16,'k rozhodnutí'!$A891,0)="","","Anonymizováno")),CONCATENATE("Okres:","
",OFFSET(Zdroj!BP$16,'k rozhodnutí'!$A891,0),"
","Právní forma","
",OFFSET(Zdroj!H$16,'k rozhodnutí'!$A891,0),"
",IF(OFFSET(Zdroj!I$16,'k rozhodnutí'!$A891,0)="","","IČO: "),OFFSET(Zdroj!I$16,'k rozhodnutí'!$A891,0),"
","B.Ú. ",OFFSET(Zdroj!J$16,'k rozhodnutí'!$A891,0))))</f>
        <v/>
      </c>
      <c r="D893" s="4" t="str">
        <f ca="1">IF($B892="","",OFFSET(Zdroj!O$16,'k rozhodnutí'!$A891,0))</f>
        <v/>
      </c>
      <c r="E893" s="289"/>
      <c r="F893" s="187"/>
      <c r="G893" s="291"/>
      <c r="H893" s="290"/>
      <c r="I893" s="284"/>
      <c r="J893" s="284"/>
      <c r="K893" s="284"/>
      <c r="L893" s="282"/>
      <c r="M893" s="283"/>
      <c r="N893" s="284"/>
    </row>
    <row r="894" spans="1:14" x14ac:dyDescent="0.25">
      <c r="A894" s="130">
        <f>ROW()/3-1</f>
        <v>297</v>
      </c>
      <c r="B894" s="288"/>
      <c r="C894" s="52" t="str">
        <f ca="1">IF($B892="","",IF(Zdroj!$AQ$9="ano",IF(OFFSET(Zdroj!M$16,'k rozhodnutí'!$A891,0)="","","Anonymizováno"),IF(OFFSET(Zdroj!M$16,'k rozhodnutí'!$A891,0)="","",OFFSET(Zdroj!M$16,'k rozhodnutí'!$A891,0))))</f>
        <v/>
      </c>
      <c r="D894" s="4" t="str">
        <f ca="1">IF($B892="","",CONCATENATE("Dotace bude použita na:","
",OFFSET(Zdroj!P$16,'k rozhodnutí'!$A891,0)))</f>
        <v/>
      </c>
      <c r="E894" s="289"/>
      <c r="F894" s="186" t="str">
        <f ca="1">IF($B892="","",OFFSET(Zdroj!V$16,'k rozhodnutí'!$A891,0))</f>
        <v/>
      </c>
      <c r="G894" s="88" t="str">
        <f ca="1">IF($B892="","",OFFSET(Zdroj!BM$16,'k rozhodnutí'!$A891,0))</f>
        <v/>
      </c>
      <c r="H894" s="290"/>
      <c r="I894" s="284"/>
      <c r="J894" s="284"/>
      <c r="K894" s="284"/>
      <c r="L894" s="282"/>
      <c r="M894" s="283"/>
      <c r="N894" s="284"/>
    </row>
    <row r="895" spans="1:14" x14ac:dyDescent="0.25">
      <c r="A895" s="130"/>
      <c r="B895" s="288" t="str">
        <f ca="1">IF(OFFSET(Zdroj!$B$16,A894,0)&gt;0,OFFSET(Zdroj!$B$16,A894,0)+0,"")</f>
        <v/>
      </c>
      <c r="C895" s="51" t="str">
        <f ca="1">IF($B895="","",IF(Zdroj!$AQ$9="ano",CONCATENATE(OFFSET(Zdroj!C$16,'k rozhodnutí'!$A894,0),"
","Anonymizováno","
",OFFSET(Zdroj!E$16,'k rozhodnutí'!$A894,0),"
",OFFSET(Zdroj!F$16,'k rozhodnutí'!$A894,0)),CONCATENATE(OFFSET(Zdroj!C$16,'k rozhodnutí'!$A894,0),"
",OFFSET(Zdroj!D$16,'k rozhodnutí'!$A894,0),"
",OFFSET(Zdroj!E$16,'k rozhodnutí'!$A894,0),"
",OFFSET(Zdroj!F$16,'k rozhodnutí'!$A894,0))))</f>
        <v/>
      </c>
      <c r="D895" s="23" t="str">
        <f ca="1">IF($B895="","",OFFSET(Zdroj!N$16,'k rozhodnutí'!$A894,0))</f>
        <v/>
      </c>
      <c r="E895" s="289" t="str">
        <f ca="1">IF($B895="","",OFFSET(Zdroj!T$16,'k rozhodnutí'!$A894,0))</f>
        <v/>
      </c>
      <c r="F895" s="186" t="str">
        <f ca="1">IF($B895="","",OFFSET(Zdroj!U$16,'k rozhodnutí'!$A894,0))</f>
        <v/>
      </c>
      <c r="G895" s="291" t="str">
        <f ca="1">IF($B895="","",OFFSET(Zdroj!W$16,'k rozhodnutí'!$A894,0))</f>
        <v/>
      </c>
      <c r="H895" s="290" t="str">
        <f ca="1">IF($B895="","",OFFSET(Zdroj!Y$16,'k rozhodnutí'!$A894,0))</f>
        <v/>
      </c>
      <c r="I895" s="284" t="str">
        <f ca="1">IF($B895="","",OFFSET(Zdroj!BG$16,'k rozhodnutí'!$A894,0))</f>
        <v/>
      </c>
      <c r="J895" s="284" t="str" cm="1">
        <f t="array" aca="1" ref="J895" ca="1">IF($B895="","",SUM('k rozhodnutí detailní'!J895:J897+'k rozhodnutí detailní'!K895:K897))</f>
        <v/>
      </c>
      <c r="K895" s="284" t="str">
        <f ca="1">IF($B895="","",'k rozhodnutí detailní'!L896)</f>
        <v/>
      </c>
      <c r="L895" s="282" t="str">
        <f ca="1">IF($B895="","",'k rozhodnutí detailní'!M896)</f>
        <v/>
      </c>
      <c r="M895" s="283" t="str">
        <f ca="1">IF(B895="","",'k rozhodnutí detailní'!N895)</f>
        <v/>
      </c>
      <c r="N895" s="284" t="str">
        <f ca="1">IF($B895="","",OFFSET(Zdroj!Z$16,'k rozhodnutí'!$A894,0))</f>
        <v/>
      </c>
    </row>
    <row r="896" spans="1:14" x14ac:dyDescent="0.25">
      <c r="A896" s="130"/>
      <c r="B896" s="288"/>
      <c r="C896" s="51" t="str">
        <f ca="1">IF($B895="","",IF(Zdroj!$AQ$9="ano",CONCATENATE("Okres:","
",OFFSET(Zdroj!BP$16,'k rozhodnutí'!$A894,0),"
","Právní forma","
",OFFSET(Zdroj!H$16,'k rozhodnutí'!$A894,0),"
",IF(OFFSET(Zdroj!I$16,'k rozhodnutí'!$A894,0)="","","IČO: "),OFFSET(Zdroj!I$16,'k rozhodnutí'!$A894,0),"
","B.Ú. ",IF(OFFSET(Zdroj!J$16,'k rozhodnutí'!$A894,0)="","","Anonymizováno")),CONCATENATE("Okres:","
",OFFSET(Zdroj!BP$16,'k rozhodnutí'!$A894,0),"
","Právní forma","
",OFFSET(Zdroj!H$16,'k rozhodnutí'!$A894,0),"
",IF(OFFSET(Zdroj!I$16,'k rozhodnutí'!$A894,0)="","","IČO: "),OFFSET(Zdroj!I$16,'k rozhodnutí'!$A894,0),"
","B.Ú. ",OFFSET(Zdroj!J$16,'k rozhodnutí'!$A894,0))))</f>
        <v/>
      </c>
      <c r="D896" s="4" t="str">
        <f ca="1">IF($B895="","",OFFSET(Zdroj!O$16,'k rozhodnutí'!$A894,0))</f>
        <v/>
      </c>
      <c r="E896" s="289"/>
      <c r="F896" s="187"/>
      <c r="G896" s="291"/>
      <c r="H896" s="290"/>
      <c r="I896" s="284"/>
      <c r="J896" s="284"/>
      <c r="K896" s="284"/>
      <c r="L896" s="282"/>
      <c r="M896" s="283"/>
      <c r="N896" s="284"/>
    </row>
    <row r="897" spans="1:14" x14ac:dyDescent="0.25">
      <c r="A897" s="130">
        <f>ROW()/3-1</f>
        <v>298</v>
      </c>
      <c r="B897" s="288"/>
      <c r="C897" s="52" t="str">
        <f ca="1">IF($B895="","",IF(Zdroj!$AQ$9="ano",IF(OFFSET(Zdroj!M$16,'k rozhodnutí'!$A894,0)="","","Anonymizováno"),IF(OFFSET(Zdroj!M$16,'k rozhodnutí'!$A894,0)="","",OFFSET(Zdroj!M$16,'k rozhodnutí'!$A894,0))))</f>
        <v/>
      </c>
      <c r="D897" s="4" t="str">
        <f ca="1">IF($B895="","",CONCATENATE("Dotace bude použita na:","
",OFFSET(Zdroj!P$16,'k rozhodnutí'!$A894,0)))</f>
        <v/>
      </c>
      <c r="E897" s="289"/>
      <c r="F897" s="186" t="str">
        <f ca="1">IF($B895="","",OFFSET(Zdroj!V$16,'k rozhodnutí'!$A894,0))</f>
        <v/>
      </c>
      <c r="G897" s="88" t="str">
        <f ca="1">IF($B895="","",OFFSET(Zdroj!BM$16,'k rozhodnutí'!$A894,0))</f>
        <v/>
      </c>
      <c r="H897" s="290"/>
      <c r="I897" s="284"/>
      <c r="J897" s="284"/>
      <c r="K897" s="284"/>
      <c r="L897" s="282"/>
      <c r="M897" s="283"/>
      <c r="N897" s="284"/>
    </row>
    <row r="898" spans="1:14" x14ac:dyDescent="0.25">
      <c r="A898" s="130"/>
      <c r="B898" s="288" t="str">
        <f ca="1">IF(OFFSET(Zdroj!$B$16,A897,0)&gt;0,OFFSET(Zdroj!$B$16,A897,0)+0,"")</f>
        <v/>
      </c>
      <c r="C898" s="51" t="str">
        <f ca="1">IF($B898="","",IF(Zdroj!$AQ$9="ano",CONCATENATE(OFFSET(Zdroj!C$16,'k rozhodnutí'!$A897,0),"
","Anonymizováno","
",OFFSET(Zdroj!E$16,'k rozhodnutí'!$A897,0),"
",OFFSET(Zdroj!F$16,'k rozhodnutí'!$A897,0)),CONCATENATE(OFFSET(Zdroj!C$16,'k rozhodnutí'!$A897,0),"
",OFFSET(Zdroj!D$16,'k rozhodnutí'!$A897,0),"
",OFFSET(Zdroj!E$16,'k rozhodnutí'!$A897,0),"
",OFFSET(Zdroj!F$16,'k rozhodnutí'!$A897,0))))</f>
        <v/>
      </c>
      <c r="D898" s="23" t="str">
        <f ca="1">IF($B898="","",OFFSET(Zdroj!N$16,'k rozhodnutí'!$A897,0))</f>
        <v/>
      </c>
      <c r="E898" s="289" t="str">
        <f ca="1">IF($B898="","",OFFSET(Zdroj!T$16,'k rozhodnutí'!$A897,0))</f>
        <v/>
      </c>
      <c r="F898" s="186" t="str">
        <f ca="1">IF($B898="","",OFFSET(Zdroj!U$16,'k rozhodnutí'!$A897,0))</f>
        <v/>
      </c>
      <c r="G898" s="291" t="str">
        <f ca="1">IF($B898="","",OFFSET(Zdroj!W$16,'k rozhodnutí'!$A897,0))</f>
        <v/>
      </c>
      <c r="H898" s="290" t="str">
        <f ca="1">IF($B898="","",OFFSET(Zdroj!Y$16,'k rozhodnutí'!$A897,0))</f>
        <v/>
      </c>
      <c r="I898" s="284" t="str">
        <f ca="1">IF($B898="","",OFFSET(Zdroj!BG$16,'k rozhodnutí'!$A897,0))</f>
        <v/>
      </c>
      <c r="J898" s="284" t="str" cm="1">
        <f t="array" aca="1" ref="J898" ca="1">IF($B898="","",SUM('k rozhodnutí detailní'!J898:J900+'k rozhodnutí detailní'!K898:K900))</f>
        <v/>
      </c>
      <c r="K898" s="284" t="str">
        <f ca="1">IF($B898="","",'k rozhodnutí detailní'!L899)</f>
        <v/>
      </c>
      <c r="L898" s="282" t="str">
        <f ca="1">IF($B898="","",'k rozhodnutí detailní'!M899)</f>
        <v/>
      </c>
      <c r="M898" s="283" t="str">
        <f ca="1">IF(B898="","",'k rozhodnutí detailní'!N898)</f>
        <v/>
      </c>
      <c r="N898" s="284" t="str">
        <f ca="1">IF($B898="","",OFFSET(Zdroj!Z$16,'k rozhodnutí'!$A897,0))</f>
        <v/>
      </c>
    </row>
    <row r="899" spans="1:14" x14ac:dyDescent="0.25">
      <c r="A899" s="130"/>
      <c r="B899" s="288"/>
      <c r="C899" s="51" t="str">
        <f ca="1">IF($B898="","",IF(Zdroj!$AQ$9="ano",CONCATENATE("Okres:","
",OFFSET(Zdroj!BP$16,'k rozhodnutí'!$A897,0),"
","Právní forma","
",OFFSET(Zdroj!H$16,'k rozhodnutí'!$A897,0),"
",IF(OFFSET(Zdroj!I$16,'k rozhodnutí'!$A897,0)="","","IČO: "),OFFSET(Zdroj!I$16,'k rozhodnutí'!$A897,0),"
","B.Ú. ",IF(OFFSET(Zdroj!J$16,'k rozhodnutí'!$A897,0)="","","Anonymizováno")),CONCATENATE("Okres:","
",OFFSET(Zdroj!BP$16,'k rozhodnutí'!$A897,0),"
","Právní forma","
",OFFSET(Zdroj!H$16,'k rozhodnutí'!$A897,0),"
",IF(OFFSET(Zdroj!I$16,'k rozhodnutí'!$A897,0)="","","IČO: "),OFFSET(Zdroj!I$16,'k rozhodnutí'!$A897,0),"
","B.Ú. ",OFFSET(Zdroj!J$16,'k rozhodnutí'!$A897,0))))</f>
        <v/>
      </c>
      <c r="D899" s="4" t="str">
        <f ca="1">IF($B898="","",OFFSET(Zdroj!O$16,'k rozhodnutí'!$A897,0))</f>
        <v/>
      </c>
      <c r="E899" s="289"/>
      <c r="F899" s="187"/>
      <c r="G899" s="291"/>
      <c r="H899" s="290"/>
      <c r="I899" s="284"/>
      <c r="J899" s="284"/>
      <c r="K899" s="284"/>
      <c r="L899" s="282"/>
      <c r="M899" s="283"/>
      <c r="N899" s="284"/>
    </row>
    <row r="900" spans="1:14" x14ac:dyDescent="0.25">
      <c r="A900" s="130">
        <f>ROW()/3-1</f>
        <v>299</v>
      </c>
      <c r="B900" s="288"/>
      <c r="C900" s="52" t="str">
        <f ca="1">IF($B898="","",IF(Zdroj!$AQ$9="ano",IF(OFFSET(Zdroj!M$16,'k rozhodnutí'!$A897,0)="","","Anonymizováno"),IF(OFFSET(Zdroj!M$16,'k rozhodnutí'!$A897,0)="","",OFFSET(Zdroj!M$16,'k rozhodnutí'!$A897,0))))</f>
        <v/>
      </c>
      <c r="D900" s="4" t="str">
        <f ca="1">IF($B898="","",CONCATENATE("Dotace bude použita na:","
",OFFSET(Zdroj!P$16,'k rozhodnutí'!$A897,0)))</f>
        <v/>
      </c>
      <c r="E900" s="289"/>
      <c r="F900" s="186" t="str">
        <f ca="1">IF($B898="","",OFFSET(Zdroj!V$16,'k rozhodnutí'!$A897,0))</f>
        <v/>
      </c>
      <c r="G900" s="88" t="str">
        <f ca="1">IF($B898="","",OFFSET(Zdroj!BM$16,'k rozhodnutí'!$A897,0))</f>
        <v/>
      </c>
      <c r="H900" s="290"/>
      <c r="I900" s="284"/>
      <c r="J900" s="284"/>
      <c r="K900" s="284"/>
      <c r="L900" s="282"/>
      <c r="M900" s="283"/>
      <c r="N900" s="284"/>
    </row>
    <row r="901" spans="1:14" x14ac:dyDescent="0.25">
      <c r="A901" s="130"/>
      <c r="B901" s="288" t="str">
        <f ca="1">IF(OFFSET(Zdroj!$B$16,A900,0)&gt;0,OFFSET(Zdroj!$B$16,A900,0)+0,"")</f>
        <v/>
      </c>
      <c r="C901" s="51" t="str">
        <f ca="1">IF($B901="","",IF(Zdroj!$AQ$9="ano",CONCATENATE(OFFSET(Zdroj!C$16,'k rozhodnutí'!$A900,0),"
","Anonymizováno","
",OFFSET(Zdroj!E$16,'k rozhodnutí'!$A900,0),"
",OFFSET(Zdroj!F$16,'k rozhodnutí'!$A900,0)),CONCATENATE(OFFSET(Zdroj!C$16,'k rozhodnutí'!$A900,0),"
",OFFSET(Zdroj!D$16,'k rozhodnutí'!$A900,0),"
",OFFSET(Zdroj!E$16,'k rozhodnutí'!$A900,0),"
",OFFSET(Zdroj!F$16,'k rozhodnutí'!$A900,0))))</f>
        <v/>
      </c>
      <c r="D901" s="23" t="str">
        <f ca="1">IF($B901="","",OFFSET(Zdroj!N$16,'k rozhodnutí'!$A900,0))</f>
        <v/>
      </c>
      <c r="E901" s="289" t="str">
        <f ca="1">IF($B901="","",OFFSET(Zdroj!T$16,'k rozhodnutí'!$A900,0))</f>
        <v/>
      </c>
      <c r="F901" s="186" t="str">
        <f ca="1">IF($B901="","",OFFSET(Zdroj!U$16,'k rozhodnutí'!$A900,0))</f>
        <v/>
      </c>
      <c r="G901" s="291" t="str">
        <f ca="1">IF($B901="","",OFFSET(Zdroj!W$16,'k rozhodnutí'!$A900,0))</f>
        <v/>
      </c>
      <c r="H901" s="290" t="str">
        <f ca="1">IF($B901="","",OFFSET(Zdroj!Y$16,'k rozhodnutí'!$A900,0))</f>
        <v/>
      </c>
      <c r="I901" s="284" t="str">
        <f ca="1">IF($B901="","",OFFSET(Zdroj!BG$16,'k rozhodnutí'!$A900,0))</f>
        <v/>
      </c>
      <c r="J901" s="284" t="str" cm="1">
        <f t="array" aca="1" ref="J901" ca="1">IF($B901="","",SUM('k rozhodnutí detailní'!J901:J903+'k rozhodnutí detailní'!K901:K903))</f>
        <v/>
      </c>
      <c r="K901" s="284" t="str">
        <f ca="1">IF($B901="","",'k rozhodnutí detailní'!L902)</f>
        <v/>
      </c>
      <c r="L901" s="282" t="str">
        <f ca="1">IF($B901="","",'k rozhodnutí detailní'!M902)</f>
        <v/>
      </c>
      <c r="M901" s="283" t="str">
        <f ca="1">IF(B901="","",'k rozhodnutí detailní'!N901)</f>
        <v/>
      </c>
      <c r="N901" s="284" t="str">
        <f ca="1">IF($B901="","",OFFSET(Zdroj!Z$16,'k rozhodnutí'!$A900,0))</f>
        <v/>
      </c>
    </row>
    <row r="902" spans="1:14" x14ac:dyDescent="0.25">
      <c r="A902" s="130"/>
      <c r="B902" s="288"/>
      <c r="C902" s="51" t="str">
        <f ca="1">IF($B901="","",IF(Zdroj!$AQ$9="ano",CONCATENATE("Okres:","
",OFFSET(Zdroj!BP$16,'k rozhodnutí'!$A900,0),"
","Právní forma","
",OFFSET(Zdroj!H$16,'k rozhodnutí'!$A900,0),"
",IF(OFFSET(Zdroj!I$16,'k rozhodnutí'!$A900,0)="","","IČO: "),OFFSET(Zdroj!I$16,'k rozhodnutí'!$A900,0),"
","B.Ú. ",IF(OFFSET(Zdroj!J$16,'k rozhodnutí'!$A900,0)="","","Anonymizováno")),CONCATENATE("Okres:","
",OFFSET(Zdroj!BP$16,'k rozhodnutí'!$A900,0),"
","Právní forma","
",OFFSET(Zdroj!H$16,'k rozhodnutí'!$A900,0),"
",IF(OFFSET(Zdroj!I$16,'k rozhodnutí'!$A900,0)="","","IČO: "),OFFSET(Zdroj!I$16,'k rozhodnutí'!$A900,0),"
","B.Ú. ",OFFSET(Zdroj!J$16,'k rozhodnutí'!$A900,0))))</f>
        <v/>
      </c>
      <c r="D902" s="4" t="str">
        <f ca="1">IF($B901="","",OFFSET(Zdroj!O$16,'k rozhodnutí'!$A900,0))</f>
        <v/>
      </c>
      <c r="E902" s="289"/>
      <c r="F902" s="187"/>
      <c r="G902" s="291"/>
      <c r="H902" s="290"/>
      <c r="I902" s="284"/>
      <c r="J902" s="284"/>
      <c r="K902" s="284"/>
      <c r="L902" s="282"/>
      <c r="M902" s="283"/>
      <c r="N902" s="284"/>
    </row>
    <row r="903" spans="1:14" x14ac:dyDescent="0.25">
      <c r="A903" s="130">
        <f>ROW()/3-1</f>
        <v>300</v>
      </c>
      <c r="B903" s="288"/>
      <c r="C903" s="52" t="str">
        <f ca="1">IF($B901="","",IF(Zdroj!$AQ$9="ano",IF(OFFSET(Zdroj!M$16,'k rozhodnutí'!$A900,0)="","","Anonymizováno"),IF(OFFSET(Zdroj!M$16,'k rozhodnutí'!$A900,0)="","",OFFSET(Zdroj!M$16,'k rozhodnutí'!$A900,0))))</f>
        <v/>
      </c>
      <c r="D903" s="4" t="str">
        <f ca="1">IF($B901="","",CONCATENATE("Dotace bude použita na:","
",OFFSET(Zdroj!P$16,'k rozhodnutí'!$A900,0)))</f>
        <v/>
      </c>
      <c r="E903" s="289"/>
      <c r="F903" s="186" t="str">
        <f ca="1">IF($B901="","",OFFSET(Zdroj!V$16,'k rozhodnutí'!$A900,0))</f>
        <v/>
      </c>
      <c r="G903" s="88" t="str">
        <f ca="1">IF($B901="","",OFFSET(Zdroj!BM$16,'k rozhodnutí'!$A900,0))</f>
        <v/>
      </c>
      <c r="H903" s="290"/>
      <c r="I903" s="284"/>
      <c r="J903" s="284"/>
      <c r="K903" s="284"/>
      <c r="L903" s="282"/>
      <c r="M903" s="283"/>
      <c r="N903" s="284"/>
    </row>
    <row r="904" spans="1:14" x14ac:dyDescent="0.25">
      <c r="A904" s="130"/>
      <c r="B904" s="288" t="str">
        <f ca="1">IF(OFFSET(Zdroj!$B$16,A903,0)&gt;0,OFFSET(Zdroj!$B$16,A903,0)+0,"")</f>
        <v/>
      </c>
      <c r="C904" s="51" t="str">
        <f ca="1">IF($B904="","",IF(Zdroj!$AQ$9="ano",CONCATENATE(OFFSET(Zdroj!C$16,'k rozhodnutí'!$A903,0),"
","Anonymizováno","
",OFFSET(Zdroj!E$16,'k rozhodnutí'!$A903,0),"
",OFFSET(Zdroj!F$16,'k rozhodnutí'!$A903,0)),CONCATENATE(OFFSET(Zdroj!C$16,'k rozhodnutí'!$A903,0),"
",OFFSET(Zdroj!D$16,'k rozhodnutí'!$A903,0),"
",OFFSET(Zdroj!E$16,'k rozhodnutí'!$A903,0),"
",OFFSET(Zdroj!F$16,'k rozhodnutí'!$A903,0))))</f>
        <v/>
      </c>
      <c r="D904" s="23" t="str">
        <f ca="1">IF($B904="","",OFFSET(Zdroj!N$16,'k rozhodnutí'!$A903,0))</f>
        <v/>
      </c>
      <c r="E904" s="289" t="str">
        <f ca="1">IF($B904="","",OFFSET(Zdroj!T$16,'k rozhodnutí'!$A903,0))</f>
        <v/>
      </c>
      <c r="F904" s="186" t="str">
        <f ca="1">IF($B904="","",OFFSET(Zdroj!U$16,'k rozhodnutí'!$A903,0))</f>
        <v/>
      </c>
      <c r="G904" s="291" t="str">
        <f ca="1">IF($B904="","",OFFSET(Zdroj!W$16,'k rozhodnutí'!$A903,0))</f>
        <v/>
      </c>
      <c r="H904" s="290" t="str">
        <f ca="1">IF($B904="","",OFFSET(Zdroj!Y$16,'k rozhodnutí'!$A903,0))</f>
        <v/>
      </c>
      <c r="I904" s="284" t="str">
        <f ca="1">IF($B904="","",OFFSET(Zdroj!BG$16,'k rozhodnutí'!$A903,0))</f>
        <v/>
      </c>
      <c r="J904" s="284" t="str" cm="1">
        <f t="array" aca="1" ref="J904" ca="1">IF($B904="","",SUM('k rozhodnutí detailní'!J904:J906+'k rozhodnutí detailní'!K904:K906))</f>
        <v/>
      </c>
      <c r="K904" s="284" t="str">
        <f ca="1">IF($B904="","",'k rozhodnutí detailní'!L905)</f>
        <v/>
      </c>
      <c r="L904" s="282" t="str">
        <f ca="1">IF($B904="","",'k rozhodnutí detailní'!M905)</f>
        <v/>
      </c>
      <c r="M904" s="283" t="str">
        <f ca="1">IF(B904="","",'k rozhodnutí detailní'!N904)</f>
        <v/>
      </c>
      <c r="N904" s="284" t="str">
        <f ca="1">IF($B904="","",OFFSET(Zdroj!Z$16,'k rozhodnutí'!$A903,0))</f>
        <v/>
      </c>
    </row>
    <row r="905" spans="1:14" x14ac:dyDescent="0.25">
      <c r="A905" s="130"/>
      <c r="B905" s="288"/>
      <c r="C905" s="51" t="str">
        <f ca="1">IF($B904="","",IF(Zdroj!$AQ$9="ano",CONCATENATE("Okres:","
",OFFSET(Zdroj!BP$16,'k rozhodnutí'!$A903,0),"
","Právní forma","
",OFFSET(Zdroj!H$16,'k rozhodnutí'!$A903,0),"
",IF(OFFSET(Zdroj!I$16,'k rozhodnutí'!$A903,0)="","","IČO: "),OFFSET(Zdroj!I$16,'k rozhodnutí'!$A903,0),"
","B.Ú. ",IF(OFFSET(Zdroj!J$16,'k rozhodnutí'!$A903,0)="","","Anonymizováno")),CONCATENATE("Okres:","
",OFFSET(Zdroj!BP$16,'k rozhodnutí'!$A903,0),"
","Právní forma","
",OFFSET(Zdroj!H$16,'k rozhodnutí'!$A903,0),"
",IF(OFFSET(Zdroj!I$16,'k rozhodnutí'!$A903,0)="","","IČO: "),OFFSET(Zdroj!I$16,'k rozhodnutí'!$A903,0),"
","B.Ú. ",OFFSET(Zdroj!J$16,'k rozhodnutí'!$A903,0))))</f>
        <v/>
      </c>
      <c r="D905" s="4" t="str">
        <f ca="1">IF($B904="","",OFFSET(Zdroj!O$16,'k rozhodnutí'!$A903,0))</f>
        <v/>
      </c>
      <c r="E905" s="289"/>
      <c r="F905" s="187"/>
      <c r="G905" s="291"/>
      <c r="H905" s="290"/>
      <c r="I905" s="284"/>
      <c r="J905" s="284"/>
      <c r="K905" s="284"/>
      <c r="L905" s="282"/>
      <c r="M905" s="283"/>
      <c r="N905" s="284"/>
    </row>
    <row r="906" spans="1:14" x14ac:dyDescent="0.25">
      <c r="A906" s="130">
        <f>ROW()/3-1</f>
        <v>301</v>
      </c>
      <c r="B906" s="288"/>
      <c r="C906" s="52" t="str">
        <f ca="1">IF($B904="","",IF(Zdroj!$AQ$9="ano",IF(OFFSET(Zdroj!M$16,'k rozhodnutí'!$A903,0)="","","Anonymizováno"),IF(OFFSET(Zdroj!M$16,'k rozhodnutí'!$A903,0)="","",OFFSET(Zdroj!M$16,'k rozhodnutí'!$A903,0))))</f>
        <v/>
      </c>
      <c r="D906" s="4" t="str">
        <f ca="1">IF($B904="","",CONCATENATE("Dotace bude použita na:","
",OFFSET(Zdroj!P$16,'k rozhodnutí'!$A903,0)))</f>
        <v/>
      </c>
      <c r="E906" s="289"/>
      <c r="F906" s="186" t="str">
        <f ca="1">IF($B904="","",OFFSET(Zdroj!V$16,'k rozhodnutí'!$A903,0))</f>
        <v/>
      </c>
      <c r="G906" s="88" t="str">
        <f ca="1">IF($B904="","",OFFSET(Zdroj!BM$16,'k rozhodnutí'!$A903,0))</f>
        <v/>
      </c>
      <c r="H906" s="290"/>
      <c r="I906" s="284"/>
      <c r="J906" s="284"/>
      <c r="K906" s="284"/>
      <c r="L906" s="282"/>
      <c r="M906" s="283"/>
      <c r="N906" s="284"/>
    </row>
    <row r="907" spans="1:14" x14ac:dyDescent="0.25">
      <c r="A907" s="130"/>
      <c r="B907" s="288" t="str">
        <f ca="1">IF(OFFSET(Zdroj!$B$16,A906,0)&gt;0,OFFSET(Zdroj!$B$16,A906,0)+0,"")</f>
        <v/>
      </c>
      <c r="C907" s="51" t="str">
        <f ca="1">IF($B907="","",IF(Zdroj!$AQ$9="ano",CONCATENATE(OFFSET(Zdroj!C$16,'k rozhodnutí'!$A906,0),"
","Anonymizováno","
",OFFSET(Zdroj!E$16,'k rozhodnutí'!$A906,0),"
",OFFSET(Zdroj!F$16,'k rozhodnutí'!$A906,0)),CONCATENATE(OFFSET(Zdroj!C$16,'k rozhodnutí'!$A906,0),"
",OFFSET(Zdroj!D$16,'k rozhodnutí'!$A906,0),"
",OFFSET(Zdroj!E$16,'k rozhodnutí'!$A906,0),"
",OFFSET(Zdroj!F$16,'k rozhodnutí'!$A906,0))))</f>
        <v/>
      </c>
      <c r="D907" s="23" t="str">
        <f ca="1">IF($B907="","",OFFSET(Zdroj!N$16,'k rozhodnutí'!$A906,0))</f>
        <v/>
      </c>
      <c r="E907" s="289" t="str">
        <f ca="1">IF($B907="","",OFFSET(Zdroj!T$16,'k rozhodnutí'!$A906,0))</f>
        <v/>
      </c>
      <c r="F907" s="186" t="str">
        <f ca="1">IF($B907="","",OFFSET(Zdroj!U$16,'k rozhodnutí'!$A906,0))</f>
        <v/>
      </c>
      <c r="G907" s="291" t="str">
        <f ca="1">IF($B907="","",OFFSET(Zdroj!W$16,'k rozhodnutí'!$A906,0))</f>
        <v/>
      </c>
      <c r="H907" s="290" t="str">
        <f ca="1">IF($B907="","",OFFSET(Zdroj!Y$16,'k rozhodnutí'!$A906,0))</f>
        <v/>
      </c>
      <c r="I907" s="284" t="str">
        <f ca="1">IF($B907="","",OFFSET(Zdroj!BG$16,'k rozhodnutí'!$A906,0))</f>
        <v/>
      </c>
      <c r="J907" s="284" t="str" cm="1">
        <f t="array" aca="1" ref="J907" ca="1">IF($B907="","",SUM('k rozhodnutí detailní'!J907:J909+'k rozhodnutí detailní'!K907:K909))</f>
        <v/>
      </c>
      <c r="K907" s="284" t="str">
        <f ca="1">IF($B907="","",'k rozhodnutí detailní'!L908)</f>
        <v/>
      </c>
      <c r="L907" s="282" t="str">
        <f ca="1">IF($B907="","",'k rozhodnutí detailní'!M908)</f>
        <v/>
      </c>
      <c r="M907" s="283" t="str">
        <f ca="1">IF(B907="","",'k rozhodnutí detailní'!N907)</f>
        <v/>
      </c>
      <c r="N907" s="284" t="str">
        <f ca="1">IF($B907="","",OFFSET(Zdroj!Z$16,'k rozhodnutí'!$A906,0))</f>
        <v/>
      </c>
    </row>
    <row r="908" spans="1:14" x14ac:dyDescent="0.25">
      <c r="A908" s="130"/>
      <c r="B908" s="288"/>
      <c r="C908" s="51" t="str">
        <f ca="1">IF($B907="","",IF(Zdroj!$AQ$9="ano",CONCATENATE("Okres:","
",OFFSET(Zdroj!BP$16,'k rozhodnutí'!$A906,0),"
","Právní forma","
",OFFSET(Zdroj!H$16,'k rozhodnutí'!$A906,0),"
",IF(OFFSET(Zdroj!I$16,'k rozhodnutí'!$A906,0)="","","IČO: "),OFFSET(Zdroj!I$16,'k rozhodnutí'!$A906,0),"
","B.Ú. ",IF(OFFSET(Zdroj!J$16,'k rozhodnutí'!$A906,0)="","","Anonymizováno")),CONCATENATE("Okres:","
",OFFSET(Zdroj!BP$16,'k rozhodnutí'!$A906,0),"
","Právní forma","
",OFFSET(Zdroj!H$16,'k rozhodnutí'!$A906,0),"
",IF(OFFSET(Zdroj!I$16,'k rozhodnutí'!$A906,0)="","","IČO: "),OFFSET(Zdroj!I$16,'k rozhodnutí'!$A906,0),"
","B.Ú. ",OFFSET(Zdroj!J$16,'k rozhodnutí'!$A906,0))))</f>
        <v/>
      </c>
      <c r="D908" s="4" t="str">
        <f ca="1">IF($B907="","",OFFSET(Zdroj!O$16,'k rozhodnutí'!$A906,0))</f>
        <v/>
      </c>
      <c r="E908" s="289"/>
      <c r="F908" s="187"/>
      <c r="G908" s="291"/>
      <c r="H908" s="290"/>
      <c r="I908" s="284"/>
      <c r="J908" s="284"/>
      <c r="K908" s="284"/>
      <c r="L908" s="282"/>
      <c r="M908" s="283"/>
      <c r="N908" s="284"/>
    </row>
    <row r="909" spans="1:14" x14ac:dyDescent="0.25">
      <c r="A909" s="130">
        <f>ROW()/3-1</f>
        <v>302</v>
      </c>
      <c r="B909" s="288"/>
      <c r="C909" s="52" t="str">
        <f ca="1">IF($B907="","",IF(Zdroj!$AQ$9="ano",IF(OFFSET(Zdroj!M$16,'k rozhodnutí'!$A906,0)="","","Anonymizováno"),IF(OFFSET(Zdroj!M$16,'k rozhodnutí'!$A906,0)="","",OFFSET(Zdroj!M$16,'k rozhodnutí'!$A906,0))))</f>
        <v/>
      </c>
      <c r="D909" s="4" t="str">
        <f ca="1">IF($B907="","",CONCATENATE("Dotace bude použita na:","
",OFFSET(Zdroj!P$16,'k rozhodnutí'!$A906,0)))</f>
        <v/>
      </c>
      <c r="E909" s="289"/>
      <c r="F909" s="186" t="str">
        <f ca="1">IF($B907="","",OFFSET(Zdroj!V$16,'k rozhodnutí'!$A906,0))</f>
        <v/>
      </c>
      <c r="G909" s="88" t="str">
        <f ca="1">IF($B907="","",OFFSET(Zdroj!BM$16,'k rozhodnutí'!$A906,0))</f>
        <v/>
      </c>
      <c r="H909" s="290"/>
      <c r="I909" s="284"/>
      <c r="J909" s="284"/>
      <c r="K909" s="284"/>
      <c r="L909" s="282"/>
      <c r="M909" s="283"/>
      <c r="N909" s="284"/>
    </row>
    <row r="910" spans="1:14" x14ac:dyDescent="0.25">
      <c r="A910" s="130"/>
      <c r="B910" s="288" t="str">
        <f ca="1">IF(OFFSET(Zdroj!$B$16,A909,0)&gt;0,OFFSET(Zdroj!$B$16,A909,0)+0,"")</f>
        <v/>
      </c>
      <c r="C910" s="51" t="str">
        <f ca="1">IF($B910="","",IF(Zdroj!$AQ$9="ano",CONCATENATE(OFFSET(Zdroj!C$16,'k rozhodnutí'!$A909,0),"
","Anonymizováno","
",OFFSET(Zdroj!E$16,'k rozhodnutí'!$A909,0),"
",OFFSET(Zdroj!F$16,'k rozhodnutí'!$A909,0)),CONCATENATE(OFFSET(Zdroj!C$16,'k rozhodnutí'!$A909,0),"
",OFFSET(Zdroj!D$16,'k rozhodnutí'!$A909,0),"
",OFFSET(Zdroj!E$16,'k rozhodnutí'!$A909,0),"
",OFFSET(Zdroj!F$16,'k rozhodnutí'!$A909,0))))</f>
        <v/>
      </c>
      <c r="D910" s="23" t="str">
        <f ca="1">IF($B910="","",OFFSET(Zdroj!N$16,'k rozhodnutí'!$A909,0))</f>
        <v/>
      </c>
      <c r="E910" s="289" t="str">
        <f ca="1">IF($B910="","",OFFSET(Zdroj!T$16,'k rozhodnutí'!$A909,0))</f>
        <v/>
      </c>
      <c r="F910" s="186" t="str">
        <f ca="1">IF($B910="","",OFFSET(Zdroj!U$16,'k rozhodnutí'!$A909,0))</f>
        <v/>
      </c>
      <c r="G910" s="291" t="str">
        <f ca="1">IF($B910="","",OFFSET(Zdroj!W$16,'k rozhodnutí'!$A909,0))</f>
        <v/>
      </c>
      <c r="H910" s="290" t="str">
        <f ca="1">IF($B910="","",OFFSET(Zdroj!Y$16,'k rozhodnutí'!$A909,0))</f>
        <v/>
      </c>
      <c r="I910" s="284" t="str">
        <f ca="1">IF($B910="","",OFFSET(Zdroj!BG$16,'k rozhodnutí'!$A909,0))</f>
        <v/>
      </c>
      <c r="J910" s="284" t="str" cm="1">
        <f t="array" aca="1" ref="J910" ca="1">IF($B910="","",SUM('k rozhodnutí detailní'!J910:J912+'k rozhodnutí detailní'!K910:K912))</f>
        <v/>
      </c>
      <c r="K910" s="284" t="str">
        <f ca="1">IF($B910="","",'k rozhodnutí detailní'!L911)</f>
        <v/>
      </c>
      <c r="L910" s="282" t="str">
        <f ca="1">IF($B910="","",'k rozhodnutí detailní'!M911)</f>
        <v/>
      </c>
      <c r="M910" s="283" t="str">
        <f ca="1">IF(B910="","",'k rozhodnutí detailní'!N910)</f>
        <v/>
      </c>
      <c r="N910" s="284" t="str">
        <f ca="1">IF($B910="","",OFFSET(Zdroj!Z$16,'k rozhodnutí'!$A909,0))</f>
        <v/>
      </c>
    </row>
    <row r="911" spans="1:14" x14ac:dyDescent="0.25">
      <c r="A911" s="130"/>
      <c r="B911" s="288"/>
      <c r="C911" s="51" t="str">
        <f ca="1">IF($B910="","",IF(Zdroj!$AQ$9="ano",CONCATENATE("Okres:","
",OFFSET(Zdroj!BP$16,'k rozhodnutí'!$A909,0),"
","Právní forma","
",OFFSET(Zdroj!H$16,'k rozhodnutí'!$A909,0),"
",IF(OFFSET(Zdroj!I$16,'k rozhodnutí'!$A909,0)="","","IČO: "),OFFSET(Zdroj!I$16,'k rozhodnutí'!$A909,0),"
","B.Ú. ",IF(OFFSET(Zdroj!J$16,'k rozhodnutí'!$A909,0)="","","Anonymizováno")),CONCATENATE("Okres:","
",OFFSET(Zdroj!BP$16,'k rozhodnutí'!$A909,0),"
","Právní forma","
",OFFSET(Zdroj!H$16,'k rozhodnutí'!$A909,0),"
",IF(OFFSET(Zdroj!I$16,'k rozhodnutí'!$A909,0)="","","IČO: "),OFFSET(Zdroj!I$16,'k rozhodnutí'!$A909,0),"
","B.Ú. ",OFFSET(Zdroj!J$16,'k rozhodnutí'!$A909,0))))</f>
        <v/>
      </c>
      <c r="D911" s="4" t="str">
        <f ca="1">IF($B910="","",OFFSET(Zdroj!O$16,'k rozhodnutí'!$A909,0))</f>
        <v/>
      </c>
      <c r="E911" s="289"/>
      <c r="F911" s="187"/>
      <c r="G911" s="291"/>
      <c r="H911" s="290"/>
      <c r="I911" s="284"/>
      <c r="J911" s="284"/>
      <c r="K911" s="284"/>
      <c r="L911" s="282"/>
      <c r="M911" s="283"/>
      <c r="N911" s="284"/>
    </row>
    <row r="912" spans="1:14" x14ac:dyDescent="0.25">
      <c r="A912" s="130">
        <f>ROW()/3-1</f>
        <v>303</v>
      </c>
      <c r="B912" s="288"/>
      <c r="C912" s="52" t="str">
        <f ca="1">IF($B910="","",IF(Zdroj!$AQ$9="ano",IF(OFFSET(Zdroj!M$16,'k rozhodnutí'!$A909,0)="","","Anonymizováno"),IF(OFFSET(Zdroj!M$16,'k rozhodnutí'!$A909,0)="","",OFFSET(Zdroj!M$16,'k rozhodnutí'!$A909,0))))</f>
        <v/>
      </c>
      <c r="D912" s="4" t="str">
        <f ca="1">IF($B910="","",CONCATENATE("Dotace bude použita na:","
",OFFSET(Zdroj!P$16,'k rozhodnutí'!$A909,0)))</f>
        <v/>
      </c>
      <c r="E912" s="289"/>
      <c r="F912" s="186" t="str">
        <f ca="1">IF($B910="","",OFFSET(Zdroj!V$16,'k rozhodnutí'!$A909,0))</f>
        <v/>
      </c>
      <c r="G912" s="88" t="str">
        <f ca="1">IF($B910="","",OFFSET(Zdroj!BM$16,'k rozhodnutí'!$A909,0))</f>
        <v/>
      </c>
      <c r="H912" s="290"/>
      <c r="I912" s="284"/>
      <c r="J912" s="284"/>
      <c r="K912" s="284"/>
      <c r="L912" s="282"/>
      <c r="M912" s="283"/>
      <c r="N912" s="284"/>
    </row>
    <row r="913" spans="1:14" x14ac:dyDescent="0.25">
      <c r="A913" s="130"/>
      <c r="B913" s="288" t="str">
        <f ca="1">IF(OFFSET(Zdroj!$B$16,A912,0)&gt;0,OFFSET(Zdroj!$B$16,A912,0)+0,"")</f>
        <v/>
      </c>
      <c r="C913" s="51" t="str">
        <f ca="1">IF($B913="","",IF(Zdroj!$AQ$9="ano",CONCATENATE(OFFSET(Zdroj!C$16,'k rozhodnutí'!$A912,0),"
","Anonymizováno","
",OFFSET(Zdroj!E$16,'k rozhodnutí'!$A912,0),"
",OFFSET(Zdroj!F$16,'k rozhodnutí'!$A912,0)),CONCATENATE(OFFSET(Zdroj!C$16,'k rozhodnutí'!$A912,0),"
",OFFSET(Zdroj!D$16,'k rozhodnutí'!$A912,0),"
",OFFSET(Zdroj!E$16,'k rozhodnutí'!$A912,0),"
",OFFSET(Zdroj!F$16,'k rozhodnutí'!$A912,0))))</f>
        <v/>
      </c>
      <c r="D913" s="23" t="str">
        <f ca="1">IF($B913="","",OFFSET(Zdroj!N$16,'k rozhodnutí'!$A912,0))</f>
        <v/>
      </c>
      <c r="E913" s="289" t="str">
        <f ca="1">IF($B913="","",OFFSET(Zdroj!T$16,'k rozhodnutí'!$A912,0))</f>
        <v/>
      </c>
      <c r="F913" s="186" t="str">
        <f ca="1">IF($B913="","",OFFSET(Zdroj!U$16,'k rozhodnutí'!$A912,0))</f>
        <v/>
      </c>
      <c r="G913" s="291" t="str">
        <f ca="1">IF($B913="","",OFFSET(Zdroj!W$16,'k rozhodnutí'!$A912,0))</f>
        <v/>
      </c>
      <c r="H913" s="290" t="str">
        <f ca="1">IF($B913="","",OFFSET(Zdroj!Y$16,'k rozhodnutí'!$A912,0))</f>
        <v/>
      </c>
      <c r="I913" s="284" t="str">
        <f ca="1">IF($B913="","",OFFSET(Zdroj!BG$16,'k rozhodnutí'!$A912,0))</f>
        <v/>
      </c>
      <c r="J913" s="284" t="str" cm="1">
        <f t="array" aca="1" ref="J913" ca="1">IF($B913="","",SUM('k rozhodnutí detailní'!J913:J915+'k rozhodnutí detailní'!K913:K915))</f>
        <v/>
      </c>
      <c r="K913" s="284" t="str">
        <f ca="1">IF($B913="","",'k rozhodnutí detailní'!L914)</f>
        <v/>
      </c>
      <c r="L913" s="282" t="str">
        <f ca="1">IF($B913="","",'k rozhodnutí detailní'!M914)</f>
        <v/>
      </c>
      <c r="M913" s="283" t="str">
        <f ca="1">IF(B913="","",'k rozhodnutí detailní'!N913)</f>
        <v/>
      </c>
      <c r="N913" s="284" t="str">
        <f ca="1">IF($B913="","",OFFSET(Zdroj!Z$16,'k rozhodnutí'!$A912,0))</f>
        <v/>
      </c>
    </row>
    <row r="914" spans="1:14" x14ac:dyDescent="0.25">
      <c r="A914" s="130"/>
      <c r="B914" s="288"/>
      <c r="C914" s="51" t="str">
        <f ca="1">IF($B913="","",IF(Zdroj!$AQ$9="ano",CONCATENATE("Okres:","
",OFFSET(Zdroj!BP$16,'k rozhodnutí'!$A912,0),"
","Právní forma","
",OFFSET(Zdroj!H$16,'k rozhodnutí'!$A912,0),"
",IF(OFFSET(Zdroj!I$16,'k rozhodnutí'!$A912,0)="","","IČO: "),OFFSET(Zdroj!I$16,'k rozhodnutí'!$A912,0),"
","B.Ú. ",IF(OFFSET(Zdroj!J$16,'k rozhodnutí'!$A912,0)="","","Anonymizováno")),CONCATENATE("Okres:","
",OFFSET(Zdroj!BP$16,'k rozhodnutí'!$A912,0),"
","Právní forma","
",OFFSET(Zdroj!H$16,'k rozhodnutí'!$A912,0),"
",IF(OFFSET(Zdroj!I$16,'k rozhodnutí'!$A912,0)="","","IČO: "),OFFSET(Zdroj!I$16,'k rozhodnutí'!$A912,0),"
","B.Ú. ",OFFSET(Zdroj!J$16,'k rozhodnutí'!$A912,0))))</f>
        <v/>
      </c>
      <c r="D914" s="4" t="str">
        <f ca="1">IF($B913="","",OFFSET(Zdroj!O$16,'k rozhodnutí'!$A912,0))</f>
        <v/>
      </c>
      <c r="E914" s="289"/>
      <c r="F914" s="187"/>
      <c r="G914" s="291"/>
      <c r="H914" s="290"/>
      <c r="I914" s="284"/>
      <c r="J914" s="284"/>
      <c r="K914" s="284"/>
      <c r="L914" s="282"/>
      <c r="M914" s="283"/>
      <c r="N914" s="284"/>
    </row>
    <row r="915" spans="1:14" x14ac:dyDescent="0.25">
      <c r="A915" s="130">
        <f>ROW()/3-1</f>
        <v>304</v>
      </c>
      <c r="B915" s="288"/>
      <c r="C915" s="52" t="str">
        <f ca="1">IF($B913="","",IF(Zdroj!$AQ$9="ano",IF(OFFSET(Zdroj!M$16,'k rozhodnutí'!$A912,0)="","","Anonymizováno"),IF(OFFSET(Zdroj!M$16,'k rozhodnutí'!$A912,0)="","",OFFSET(Zdroj!M$16,'k rozhodnutí'!$A912,0))))</f>
        <v/>
      </c>
      <c r="D915" s="4" t="str">
        <f ca="1">IF($B913="","",CONCATENATE("Dotace bude použita na:","
",OFFSET(Zdroj!P$16,'k rozhodnutí'!$A912,0)))</f>
        <v/>
      </c>
      <c r="E915" s="289"/>
      <c r="F915" s="186" t="str">
        <f ca="1">IF($B913="","",OFFSET(Zdroj!V$16,'k rozhodnutí'!$A912,0))</f>
        <v/>
      </c>
      <c r="G915" s="88" t="str">
        <f ca="1">IF($B913="","",OFFSET(Zdroj!BM$16,'k rozhodnutí'!$A912,0))</f>
        <v/>
      </c>
      <c r="H915" s="290"/>
      <c r="I915" s="284"/>
      <c r="J915" s="284"/>
      <c r="K915" s="284"/>
      <c r="L915" s="282"/>
      <c r="M915" s="283"/>
      <c r="N915" s="284"/>
    </row>
    <row r="916" spans="1:14" x14ac:dyDescent="0.25">
      <c r="A916" s="130"/>
      <c r="B916" s="288" t="str">
        <f ca="1">IF(OFFSET(Zdroj!$B$16,A915,0)&gt;0,OFFSET(Zdroj!$B$16,A915,0)+0,"")</f>
        <v/>
      </c>
      <c r="C916" s="51" t="str">
        <f ca="1">IF($B916="","",IF(Zdroj!$AQ$9="ano",CONCATENATE(OFFSET(Zdroj!C$16,'k rozhodnutí'!$A915,0),"
","Anonymizováno","
",OFFSET(Zdroj!E$16,'k rozhodnutí'!$A915,0),"
",OFFSET(Zdroj!F$16,'k rozhodnutí'!$A915,0)),CONCATENATE(OFFSET(Zdroj!C$16,'k rozhodnutí'!$A915,0),"
",OFFSET(Zdroj!D$16,'k rozhodnutí'!$A915,0),"
",OFFSET(Zdroj!E$16,'k rozhodnutí'!$A915,0),"
",OFFSET(Zdroj!F$16,'k rozhodnutí'!$A915,0))))</f>
        <v/>
      </c>
      <c r="D916" s="23" t="str">
        <f ca="1">IF($B916="","",OFFSET(Zdroj!N$16,'k rozhodnutí'!$A915,0))</f>
        <v/>
      </c>
      <c r="E916" s="289" t="str">
        <f ca="1">IF($B916="","",OFFSET(Zdroj!T$16,'k rozhodnutí'!$A915,0))</f>
        <v/>
      </c>
      <c r="F916" s="186" t="str">
        <f ca="1">IF($B916="","",OFFSET(Zdroj!U$16,'k rozhodnutí'!$A915,0))</f>
        <v/>
      </c>
      <c r="G916" s="291" t="str">
        <f ca="1">IF($B916="","",OFFSET(Zdroj!W$16,'k rozhodnutí'!$A915,0))</f>
        <v/>
      </c>
      <c r="H916" s="290" t="str">
        <f ca="1">IF($B916="","",OFFSET(Zdroj!Y$16,'k rozhodnutí'!$A915,0))</f>
        <v/>
      </c>
      <c r="I916" s="284" t="str">
        <f ca="1">IF($B916="","",OFFSET(Zdroj!BG$16,'k rozhodnutí'!$A915,0))</f>
        <v/>
      </c>
      <c r="J916" s="284" t="str" cm="1">
        <f t="array" aca="1" ref="J916" ca="1">IF($B916="","",SUM('k rozhodnutí detailní'!J916:J918+'k rozhodnutí detailní'!K916:K918))</f>
        <v/>
      </c>
      <c r="K916" s="284" t="str">
        <f ca="1">IF($B916="","",'k rozhodnutí detailní'!L917)</f>
        <v/>
      </c>
      <c r="L916" s="282" t="str">
        <f ca="1">IF($B916="","",'k rozhodnutí detailní'!M917)</f>
        <v/>
      </c>
      <c r="M916" s="283" t="str">
        <f ca="1">IF(B916="","",'k rozhodnutí detailní'!N916)</f>
        <v/>
      </c>
      <c r="N916" s="284" t="str">
        <f ca="1">IF($B916="","",OFFSET(Zdroj!Z$16,'k rozhodnutí'!$A915,0))</f>
        <v/>
      </c>
    </row>
    <row r="917" spans="1:14" x14ac:dyDescent="0.25">
      <c r="A917" s="130"/>
      <c r="B917" s="288"/>
      <c r="C917" s="51" t="str">
        <f ca="1">IF($B916="","",IF(Zdroj!$AQ$9="ano",CONCATENATE("Okres:","
",OFFSET(Zdroj!BP$16,'k rozhodnutí'!$A915,0),"
","Právní forma","
",OFFSET(Zdroj!H$16,'k rozhodnutí'!$A915,0),"
",IF(OFFSET(Zdroj!I$16,'k rozhodnutí'!$A915,0)="","","IČO: "),OFFSET(Zdroj!I$16,'k rozhodnutí'!$A915,0),"
","B.Ú. ",IF(OFFSET(Zdroj!J$16,'k rozhodnutí'!$A915,0)="","","Anonymizováno")),CONCATENATE("Okres:","
",OFFSET(Zdroj!BP$16,'k rozhodnutí'!$A915,0),"
","Právní forma","
",OFFSET(Zdroj!H$16,'k rozhodnutí'!$A915,0),"
",IF(OFFSET(Zdroj!I$16,'k rozhodnutí'!$A915,0)="","","IČO: "),OFFSET(Zdroj!I$16,'k rozhodnutí'!$A915,0),"
","B.Ú. ",OFFSET(Zdroj!J$16,'k rozhodnutí'!$A915,0))))</f>
        <v/>
      </c>
      <c r="D917" s="4" t="str">
        <f ca="1">IF($B916="","",OFFSET(Zdroj!O$16,'k rozhodnutí'!$A915,0))</f>
        <v/>
      </c>
      <c r="E917" s="289"/>
      <c r="F917" s="187"/>
      <c r="G917" s="291"/>
      <c r="H917" s="290"/>
      <c r="I917" s="284"/>
      <c r="J917" s="284"/>
      <c r="K917" s="284"/>
      <c r="L917" s="282"/>
      <c r="M917" s="283"/>
      <c r="N917" s="284"/>
    </row>
    <row r="918" spans="1:14" x14ac:dyDescent="0.25">
      <c r="A918" s="130">
        <f>ROW()/3-1</f>
        <v>305</v>
      </c>
      <c r="B918" s="288"/>
      <c r="C918" s="52" t="str">
        <f ca="1">IF($B916="","",IF(Zdroj!$AQ$9="ano",IF(OFFSET(Zdroj!M$16,'k rozhodnutí'!$A915,0)="","","Anonymizováno"),IF(OFFSET(Zdroj!M$16,'k rozhodnutí'!$A915,0)="","",OFFSET(Zdroj!M$16,'k rozhodnutí'!$A915,0))))</f>
        <v/>
      </c>
      <c r="D918" s="4" t="str">
        <f ca="1">IF($B916="","",CONCATENATE("Dotace bude použita na:","
",OFFSET(Zdroj!P$16,'k rozhodnutí'!$A915,0)))</f>
        <v/>
      </c>
      <c r="E918" s="289"/>
      <c r="F918" s="186" t="str">
        <f ca="1">IF($B916="","",OFFSET(Zdroj!V$16,'k rozhodnutí'!$A915,0))</f>
        <v/>
      </c>
      <c r="G918" s="88" t="str">
        <f ca="1">IF($B916="","",OFFSET(Zdroj!BM$16,'k rozhodnutí'!$A915,0))</f>
        <v/>
      </c>
      <c r="H918" s="290"/>
      <c r="I918" s="284"/>
      <c r="J918" s="284"/>
      <c r="K918" s="284"/>
      <c r="L918" s="282"/>
      <c r="M918" s="283"/>
      <c r="N918" s="284"/>
    </row>
    <row r="919" spans="1:14" x14ac:dyDescent="0.25">
      <c r="A919" s="130"/>
      <c r="B919" s="288" t="str">
        <f ca="1">IF(OFFSET(Zdroj!$B$16,A918,0)&gt;0,OFFSET(Zdroj!$B$16,A918,0)+0,"")</f>
        <v/>
      </c>
      <c r="C919" s="51" t="str">
        <f ca="1">IF($B919="","",IF(Zdroj!$AQ$9="ano",CONCATENATE(OFFSET(Zdroj!C$16,'k rozhodnutí'!$A918,0),"
","Anonymizováno","
",OFFSET(Zdroj!E$16,'k rozhodnutí'!$A918,0),"
",OFFSET(Zdroj!F$16,'k rozhodnutí'!$A918,0)),CONCATENATE(OFFSET(Zdroj!C$16,'k rozhodnutí'!$A918,0),"
",OFFSET(Zdroj!D$16,'k rozhodnutí'!$A918,0),"
",OFFSET(Zdroj!E$16,'k rozhodnutí'!$A918,0),"
",OFFSET(Zdroj!F$16,'k rozhodnutí'!$A918,0))))</f>
        <v/>
      </c>
      <c r="D919" s="23" t="str">
        <f ca="1">IF($B919="","",OFFSET(Zdroj!N$16,'k rozhodnutí'!$A918,0))</f>
        <v/>
      </c>
      <c r="E919" s="289" t="str">
        <f ca="1">IF($B919="","",OFFSET(Zdroj!T$16,'k rozhodnutí'!$A918,0))</f>
        <v/>
      </c>
      <c r="F919" s="186" t="str">
        <f ca="1">IF($B919="","",OFFSET(Zdroj!U$16,'k rozhodnutí'!$A918,0))</f>
        <v/>
      </c>
      <c r="G919" s="291" t="str">
        <f ca="1">IF($B919="","",OFFSET(Zdroj!W$16,'k rozhodnutí'!$A918,0))</f>
        <v/>
      </c>
      <c r="H919" s="290" t="str">
        <f ca="1">IF($B919="","",OFFSET(Zdroj!Y$16,'k rozhodnutí'!$A918,0))</f>
        <v/>
      </c>
      <c r="I919" s="284" t="str">
        <f ca="1">IF($B919="","",OFFSET(Zdroj!BG$16,'k rozhodnutí'!$A918,0))</f>
        <v/>
      </c>
      <c r="J919" s="284" t="str" cm="1">
        <f t="array" aca="1" ref="J919" ca="1">IF($B919="","",SUM('k rozhodnutí detailní'!J919:J921+'k rozhodnutí detailní'!K919:K921))</f>
        <v/>
      </c>
      <c r="K919" s="284" t="str">
        <f ca="1">IF($B919="","",'k rozhodnutí detailní'!L920)</f>
        <v/>
      </c>
      <c r="L919" s="282" t="str">
        <f ca="1">IF($B919="","",'k rozhodnutí detailní'!M920)</f>
        <v/>
      </c>
      <c r="M919" s="283" t="str">
        <f ca="1">IF(B919="","",'k rozhodnutí detailní'!N919)</f>
        <v/>
      </c>
      <c r="N919" s="284" t="str">
        <f ca="1">IF($B919="","",OFFSET(Zdroj!Z$16,'k rozhodnutí'!$A918,0))</f>
        <v/>
      </c>
    </row>
    <row r="920" spans="1:14" x14ac:dyDescent="0.25">
      <c r="A920" s="130"/>
      <c r="B920" s="288"/>
      <c r="C920" s="51" t="str">
        <f ca="1">IF($B919="","",IF(Zdroj!$AQ$9="ano",CONCATENATE("Okres:","
",OFFSET(Zdroj!BP$16,'k rozhodnutí'!$A918,0),"
","Právní forma","
",OFFSET(Zdroj!H$16,'k rozhodnutí'!$A918,0),"
",IF(OFFSET(Zdroj!I$16,'k rozhodnutí'!$A918,0)="","","IČO: "),OFFSET(Zdroj!I$16,'k rozhodnutí'!$A918,0),"
","B.Ú. ",IF(OFFSET(Zdroj!J$16,'k rozhodnutí'!$A918,0)="","","Anonymizováno")),CONCATENATE("Okres:","
",OFFSET(Zdroj!BP$16,'k rozhodnutí'!$A918,0),"
","Právní forma","
",OFFSET(Zdroj!H$16,'k rozhodnutí'!$A918,0),"
",IF(OFFSET(Zdroj!I$16,'k rozhodnutí'!$A918,0)="","","IČO: "),OFFSET(Zdroj!I$16,'k rozhodnutí'!$A918,0),"
","B.Ú. ",OFFSET(Zdroj!J$16,'k rozhodnutí'!$A918,0))))</f>
        <v/>
      </c>
      <c r="D920" s="4" t="str">
        <f ca="1">IF($B919="","",OFFSET(Zdroj!O$16,'k rozhodnutí'!$A918,0))</f>
        <v/>
      </c>
      <c r="E920" s="289"/>
      <c r="F920" s="187"/>
      <c r="G920" s="291"/>
      <c r="H920" s="290"/>
      <c r="I920" s="284"/>
      <c r="J920" s="284"/>
      <c r="K920" s="284"/>
      <c r="L920" s="282"/>
      <c r="M920" s="283"/>
      <c r="N920" s="284"/>
    </row>
    <row r="921" spans="1:14" x14ac:dyDescent="0.25">
      <c r="A921" s="130">
        <f>ROW()/3-1</f>
        <v>306</v>
      </c>
      <c r="B921" s="288"/>
      <c r="C921" s="52" t="str">
        <f ca="1">IF($B919="","",IF(Zdroj!$AQ$9="ano",IF(OFFSET(Zdroj!M$16,'k rozhodnutí'!$A918,0)="","","Anonymizováno"),IF(OFFSET(Zdroj!M$16,'k rozhodnutí'!$A918,0)="","",OFFSET(Zdroj!M$16,'k rozhodnutí'!$A918,0))))</f>
        <v/>
      </c>
      <c r="D921" s="4" t="str">
        <f ca="1">IF($B919="","",CONCATENATE("Dotace bude použita na:","
",OFFSET(Zdroj!P$16,'k rozhodnutí'!$A918,0)))</f>
        <v/>
      </c>
      <c r="E921" s="289"/>
      <c r="F921" s="186" t="str">
        <f ca="1">IF($B919="","",OFFSET(Zdroj!V$16,'k rozhodnutí'!$A918,0))</f>
        <v/>
      </c>
      <c r="G921" s="88" t="str">
        <f ca="1">IF($B919="","",OFFSET(Zdroj!BM$16,'k rozhodnutí'!$A918,0))</f>
        <v/>
      </c>
      <c r="H921" s="290"/>
      <c r="I921" s="284"/>
      <c r="J921" s="284"/>
      <c r="K921" s="284"/>
      <c r="L921" s="282"/>
      <c r="M921" s="283"/>
      <c r="N921" s="284"/>
    </row>
    <row r="922" spans="1:14" x14ac:dyDescent="0.25">
      <c r="A922" s="130"/>
      <c r="B922" s="288" t="str">
        <f ca="1">IF(OFFSET(Zdroj!$B$16,A921,0)&gt;0,OFFSET(Zdroj!$B$16,A921,0)+0,"")</f>
        <v/>
      </c>
      <c r="C922" s="51" t="str">
        <f ca="1">IF($B922="","",IF(Zdroj!$AQ$9="ano",CONCATENATE(OFFSET(Zdroj!C$16,'k rozhodnutí'!$A921,0),"
","Anonymizováno","
",OFFSET(Zdroj!E$16,'k rozhodnutí'!$A921,0),"
",OFFSET(Zdroj!F$16,'k rozhodnutí'!$A921,0)),CONCATENATE(OFFSET(Zdroj!C$16,'k rozhodnutí'!$A921,0),"
",OFFSET(Zdroj!D$16,'k rozhodnutí'!$A921,0),"
",OFFSET(Zdroj!E$16,'k rozhodnutí'!$A921,0),"
",OFFSET(Zdroj!F$16,'k rozhodnutí'!$A921,0))))</f>
        <v/>
      </c>
      <c r="D922" s="23" t="str">
        <f ca="1">IF($B922="","",OFFSET(Zdroj!N$16,'k rozhodnutí'!$A921,0))</f>
        <v/>
      </c>
      <c r="E922" s="289" t="str">
        <f ca="1">IF($B922="","",OFFSET(Zdroj!T$16,'k rozhodnutí'!$A921,0))</f>
        <v/>
      </c>
      <c r="F922" s="186" t="str">
        <f ca="1">IF($B922="","",OFFSET(Zdroj!U$16,'k rozhodnutí'!$A921,0))</f>
        <v/>
      </c>
      <c r="G922" s="291" t="str">
        <f ca="1">IF($B922="","",OFFSET(Zdroj!W$16,'k rozhodnutí'!$A921,0))</f>
        <v/>
      </c>
      <c r="H922" s="290" t="str">
        <f ca="1">IF($B922="","",OFFSET(Zdroj!Y$16,'k rozhodnutí'!$A921,0))</f>
        <v/>
      </c>
      <c r="I922" s="284" t="str">
        <f ca="1">IF($B922="","",OFFSET(Zdroj!BG$16,'k rozhodnutí'!$A921,0))</f>
        <v/>
      </c>
      <c r="J922" s="284" t="str" cm="1">
        <f t="array" aca="1" ref="J922" ca="1">IF($B922="","",SUM('k rozhodnutí detailní'!J922:J924+'k rozhodnutí detailní'!K922:K924))</f>
        <v/>
      </c>
      <c r="K922" s="284" t="str">
        <f ca="1">IF($B922="","",'k rozhodnutí detailní'!L923)</f>
        <v/>
      </c>
      <c r="L922" s="282" t="str">
        <f ca="1">IF($B922="","",'k rozhodnutí detailní'!M923)</f>
        <v/>
      </c>
      <c r="M922" s="283" t="str">
        <f ca="1">IF(B922="","",'k rozhodnutí detailní'!N922)</f>
        <v/>
      </c>
      <c r="N922" s="284" t="str">
        <f ca="1">IF($B922="","",OFFSET(Zdroj!Z$16,'k rozhodnutí'!$A921,0))</f>
        <v/>
      </c>
    </row>
    <row r="923" spans="1:14" x14ac:dyDescent="0.25">
      <c r="A923" s="130"/>
      <c r="B923" s="288"/>
      <c r="C923" s="51" t="str">
        <f ca="1">IF($B922="","",IF(Zdroj!$AQ$9="ano",CONCATENATE("Okres:","
",OFFSET(Zdroj!BP$16,'k rozhodnutí'!$A921,0),"
","Právní forma","
",OFFSET(Zdroj!H$16,'k rozhodnutí'!$A921,0),"
",IF(OFFSET(Zdroj!I$16,'k rozhodnutí'!$A921,0)="","","IČO: "),OFFSET(Zdroj!I$16,'k rozhodnutí'!$A921,0),"
","B.Ú. ",IF(OFFSET(Zdroj!J$16,'k rozhodnutí'!$A921,0)="","","Anonymizováno")),CONCATENATE("Okres:","
",OFFSET(Zdroj!BP$16,'k rozhodnutí'!$A921,0),"
","Právní forma","
",OFFSET(Zdroj!H$16,'k rozhodnutí'!$A921,0),"
",IF(OFFSET(Zdroj!I$16,'k rozhodnutí'!$A921,0)="","","IČO: "),OFFSET(Zdroj!I$16,'k rozhodnutí'!$A921,0),"
","B.Ú. ",OFFSET(Zdroj!J$16,'k rozhodnutí'!$A921,0))))</f>
        <v/>
      </c>
      <c r="D923" s="4" t="str">
        <f ca="1">IF($B922="","",OFFSET(Zdroj!O$16,'k rozhodnutí'!$A921,0))</f>
        <v/>
      </c>
      <c r="E923" s="289"/>
      <c r="F923" s="187"/>
      <c r="G923" s="291"/>
      <c r="H923" s="290"/>
      <c r="I923" s="284"/>
      <c r="J923" s="284"/>
      <c r="K923" s="284"/>
      <c r="L923" s="282"/>
      <c r="M923" s="283"/>
      <c r="N923" s="284"/>
    </row>
    <row r="924" spans="1:14" x14ac:dyDescent="0.25">
      <c r="A924" s="130">
        <f>ROW()/3-1</f>
        <v>307</v>
      </c>
      <c r="B924" s="288"/>
      <c r="C924" s="52" t="str">
        <f ca="1">IF($B922="","",IF(Zdroj!$AQ$9="ano",IF(OFFSET(Zdroj!M$16,'k rozhodnutí'!$A921,0)="","","Anonymizováno"),IF(OFFSET(Zdroj!M$16,'k rozhodnutí'!$A921,0)="","",OFFSET(Zdroj!M$16,'k rozhodnutí'!$A921,0))))</f>
        <v/>
      </c>
      <c r="D924" s="4" t="str">
        <f ca="1">IF($B922="","",CONCATENATE("Dotace bude použita na:","
",OFFSET(Zdroj!P$16,'k rozhodnutí'!$A921,0)))</f>
        <v/>
      </c>
      <c r="E924" s="289"/>
      <c r="F924" s="186" t="str">
        <f ca="1">IF($B922="","",OFFSET(Zdroj!V$16,'k rozhodnutí'!$A921,0))</f>
        <v/>
      </c>
      <c r="G924" s="88" t="str">
        <f ca="1">IF($B922="","",OFFSET(Zdroj!BM$16,'k rozhodnutí'!$A921,0))</f>
        <v/>
      </c>
      <c r="H924" s="290"/>
      <c r="I924" s="284"/>
      <c r="J924" s="284"/>
      <c r="K924" s="284"/>
      <c r="L924" s="282"/>
      <c r="M924" s="283"/>
      <c r="N924" s="284"/>
    </row>
    <row r="925" spans="1:14" x14ac:dyDescent="0.25">
      <c r="A925" s="130"/>
      <c r="B925" s="288" t="str">
        <f ca="1">IF(OFFSET(Zdroj!$B$16,A924,0)&gt;0,OFFSET(Zdroj!$B$16,A924,0)+0,"")</f>
        <v/>
      </c>
      <c r="C925" s="51" t="str">
        <f ca="1">IF($B925="","",IF(Zdroj!$AQ$9="ano",CONCATENATE(OFFSET(Zdroj!C$16,'k rozhodnutí'!$A924,0),"
","Anonymizováno","
",OFFSET(Zdroj!E$16,'k rozhodnutí'!$A924,0),"
",OFFSET(Zdroj!F$16,'k rozhodnutí'!$A924,0)),CONCATENATE(OFFSET(Zdroj!C$16,'k rozhodnutí'!$A924,0),"
",OFFSET(Zdroj!D$16,'k rozhodnutí'!$A924,0),"
",OFFSET(Zdroj!E$16,'k rozhodnutí'!$A924,0),"
",OFFSET(Zdroj!F$16,'k rozhodnutí'!$A924,0))))</f>
        <v/>
      </c>
      <c r="D925" s="23" t="str">
        <f ca="1">IF($B925="","",OFFSET(Zdroj!N$16,'k rozhodnutí'!$A924,0))</f>
        <v/>
      </c>
      <c r="E925" s="289" t="str">
        <f ca="1">IF($B925="","",OFFSET(Zdroj!T$16,'k rozhodnutí'!$A924,0))</f>
        <v/>
      </c>
      <c r="F925" s="186" t="str">
        <f ca="1">IF($B925="","",OFFSET(Zdroj!U$16,'k rozhodnutí'!$A924,0))</f>
        <v/>
      </c>
      <c r="G925" s="291" t="str">
        <f ca="1">IF($B925="","",OFFSET(Zdroj!W$16,'k rozhodnutí'!$A924,0))</f>
        <v/>
      </c>
      <c r="H925" s="290" t="str">
        <f ca="1">IF($B925="","",OFFSET(Zdroj!Y$16,'k rozhodnutí'!$A924,0))</f>
        <v/>
      </c>
      <c r="I925" s="284" t="str">
        <f ca="1">IF($B925="","",OFFSET(Zdroj!BG$16,'k rozhodnutí'!$A924,0))</f>
        <v/>
      </c>
      <c r="J925" s="284" t="str" cm="1">
        <f t="array" aca="1" ref="J925" ca="1">IF($B925="","",SUM('k rozhodnutí detailní'!J925:J927+'k rozhodnutí detailní'!K925:K927))</f>
        <v/>
      </c>
      <c r="K925" s="284" t="str">
        <f ca="1">IF($B925="","",'k rozhodnutí detailní'!L926)</f>
        <v/>
      </c>
      <c r="L925" s="282" t="str">
        <f ca="1">IF($B925="","",'k rozhodnutí detailní'!M926)</f>
        <v/>
      </c>
      <c r="M925" s="283" t="str">
        <f ca="1">IF(B925="","",'k rozhodnutí detailní'!N925)</f>
        <v/>
      </c>
      <c r="N925" s="284" t="str">
        <f ca="1">IF($B925="","",OFFSET(Zdroj!Z$16,'k rozhodnutí'!$A924,0))</f>
        <v/>
      </c>
    </row>
    <row r="926" spans="1:14" x14ac:dyDescent="0.25">
      <c r="A926" s="130"/>
      <c r="B926" s="288"/>
      <c r="C926" s="51" t="str">
        <f ca="1">IF($B925="","",IF(Zdroj!$AQ$9="ano",CONCATENATE("Okres:","
",OFFSET(Zdroj!BP$16,'k rozhodnutí'!$A924,0),"
","Právní forma","
",OFFSET(Zdroj!H$16,'k rozhodnutí'!$A924,0),"
",IF(OFFSET(Zdroj!I$16,'k rozhodnutí'!$A924,0)="","","IČO: "),OFFSET(Zdroj!I$16,'k rozhodnutí'!$A924,0),"
","B.Ú. ",IF(OFFSET(Zdroj!J$16,'k rozhodnutí'!$A924,0)="","","Anonymizováno")),CONCATENATE("Okres:","
",OFFSET(Zdroj!BP$16,'k rozhodnutí'!$A924,0),"
","Právní forma","
",OFFSET(Zdroj!H$16,'k rozhodnutí'!$A924,0),"
",IF(OFFSET(Zdroj!I$16,'k rozhodnutí'!$A924,0)="","","IČO: "),OFFSET(Zdroj!I$16,'k rozhodnutí'!$A924,0),"
","B.Ú. ",OFFSET(Zdroj!J$16,'k rozhodnutí'!$A924,0))))</f>
        <v/>
      </c>
      <c r="D926" s="4" t="str">
        <f ca="1">IF($B925="","",OFFSET(Zdroj!O$16,'k rozhodnutí'!$A924,0))</f>
        <v/>
      </c>
      <c r="E926" s="289"/>
      <c r="F926" s="187"/>
      <c r="G926" s="291"/>
      <c r="H926" s="290"/>
      <c r="I926" s="284"/>
      <c r="J926" s="284"/>
      <c r="K926" s="284"/>
      <c r="L926" s="282"/>
      <c r="M926" s="283"/>
      <c r="N926" s="284"/>
    </row>
    <row r="927" spans="1:14" x14ac:dyDescent="0.25">
      <c r="A927" s="130">
        <f>ROW()/3-1</f>
        <v>308</v>
      </c>
      <c r="B927" s="288"/>
      <c r="C927" s="52" t="str">
        <f ca="1">IF($B925="","",IF(Zdroj!$AQ$9="ano",IF(OFFSET(Zdroj!M$16,'k rozhodnutí'!$A924,0)="","","Anonymizováno"),IF(OFFSET(Zdroj!M$16,'k rozhodnutí'!$A924,0)="","",OFFSET(Zdroj!M$16,'k rozhodnutí'!$A924,0))))</f>
        <v/>
      </c>
      <c r="D927" s="4" t="str">
        <f ca="1">IF($B925="","",CONCATENATE("Dotace bude použita na:","
",OFFSET(Zdroj!P$16,'k rozhodnutí'!$A924,0)))</f>
        <v/>
      </c>
      <c r="E927" s="289"/>
      <c r="F927" s="186" t="str">
        <f ca="1">IF($B925="","",OFFSET(Zdroj!V$16,'k rozhodnutí'!$A924,0))</f>
        <v/>
      </c>
      <c r="G927" s="88" t="str">
        <f ca="1">IF($B925="","",OFFSET(Zdroj!BM$16,'k rozhodnutí'!$A924,0))</f>
        <v/>
      </c>
      <c r="H927" s="290"/>
      <c r="I927" s="284"/>
      <c r="J927" s="284"/>
      <c r="K927" s="284"/>
      <c r="L927" s="282"/>
      <c r="M927" s="283"/>
      <c r="N927" s="284"/>
    </row>
    <row r="928" spans="1:14" x14ac:dyDescent="0.25">
      <c r="A928" s="130"/>
      <c r="B928" s="288" t="str">
        <f ca="1">IF(OFFSET(Zdroj!$B$16,A927,0)&gt;0,OFFSET(Zdroj!$B$16,A927,0)+0,"")</f>
        <v/>
      </c>
      <c r="C928" s="51" t="str">
        <f ca="1">IF($B928="","",IF(Zdroj!$AQ$9="ano",CONCATENATE(OFFSET(Zdroj!C$16,'k rozhodnutí'!$A927,0),"
","Anonymizováno","
",OFFSET(Zdroj!E$16,'k rozhodnutí'!$A927,0),"
",OFFSET(Zdroj!F$16,'k rozhodnutí'!$A927,0)),CONCATENATE(OFFSET(Zdroj!C$16,'k rozhodnutí'!$A927,0),"
",OFFSET(Zdroj!D$16,'k rozhodnutí'!$A927,0),"
",OFFSET(Zdroj!E$16,'k rozhodnutí'!$A927,0),"
",OFFSET(Zdroj!F$16,'k rozhodnutí'!$A927,0))))</f>
        <v/>
      </c>
      <c r="D928" s="23" t="str">
        <f ca="1">IF($B928="","",OFFSET(Zdroj!N$16,'k rozhodnutí'!$A927,0))</f>
        <v/>
      </c>
      <c r="E928" s="289" t="str">
        <f ca="1">IF($B928="","",OFFSET(Zdroj!T$16,'k rozhodnutí'!$A927,0))</f>
        <v/>
      </c>
      <c r="F928" s="186" t="str">
        <f ca="1">IF($B928="","",OFFSET(Zdroj!U$16,'k rozhodnutí'!$A927,0))</f>
        <v/>
      </c>
      <c r="G928" s="291" t="str">
        <f ca="1">IF($B928="","",OFFSET(Zdroj!W$16,'k rozhodnutí'!$A927,0))</f>
        <v/>
      </c>
      <c r="H928" s="290" t="str">
        <f ca="1">IF($B928="","",OFFSET(Zdroj!Y$16,'k rozhodnutí'!$A927,0))</f>
        <v/>
      </c>
      <c r="I928" s="284" t="str">
        <f ca="1">IF($B928="","",OFFSET(Zdroj!BG$16,'k rozhodnutí'!$A927,0))</f>
        <v/>
      </c>
      <c r="J928" s="284" t="str" cm="1">
        <f t="array" aca="1" ref="J928" ca="1">IF($B928="","",SUM('k rozhodnutí detailní'!J928:J930+'k rozhodnutí detailní'!K928:K930))</f>
        <v/>
      </c>
      <c r="K928" s="284" t="str">
        <f ca="1">IF($B928="","",'k rozhodnutí detailní'!L929)</f>
        <v/>
      </c>
      <c r="L928" s="282" t="str">
        <f ca="1">IF($B928="","",'k rozhodnutí detailní'!M929)</f>
        <v/>
      </c>
      <c r="M928" s="283" t="str">
        <f ca="1">IF(B928="","",'k rozhodnutí detailní'!N928)</f>
        <v/>
      </c>
      <c r="N928" s="284" t="str">
        <f ca="1">IF($B928="","",OFFSET(Zdroj!Z$16,'k rozhodnutí'!$A927,0))</f>
        <v/>
      </c>
    </row>
    <row r="929" spans="1:14" x14ac:dyDescent="0.25">
      <c r="A929" s="130"/>
      <c r="B929" s="288"/>
      <c r="C929" s="51" t="str">
        <f ca="1">IF($B928="","",IF(Zdroj!$AQ$9="ano",CONCATENATE("Okres:","
",OFFSET(Zdroj!BP$16,'k rozhodnutí'!$A927,0),"
","Právní forma","
",OFFSET(Zdroj!H$16,'k rozhodnutí'!$A927,0),"
",IF(OFFSET(Zdroj!I$16,'k rozhodnutí'!$A927,0)="","","IČO: "),OFFSET(Zdroj!I$16,'k rozhodnutí'!$A927,0),"
","B.Ú. ",IF(OFFSET(Zdroj!J$16,'k rozhodnutí'!$A927,0)="","","Anonymizováno")),CONCATENATE("Okres:","
",OFFSET(Zdroj!BP$16,'k rozhodnutí'!$A927,0),"
","Právní forma","
",OFFSET(Zdroj!H$16,'k rozhodnutí'!$A927,0),"
",IF(OFFSET(Zdroj!I$16,'k rozhodnutí'!$A927,0)="","","IČO: "),OFFSET(Zdroj!I$16,'k rozhodnutí'!$A927,0),"
","B.Ú. ",OFFSET(Zdroj!J$16,'k rozhodnutí'!$A927,0))))</f>
        <v/>
      </c>
      <c r="D929" s="4" t="str">
        <f ca="1">IF($B928="","",OFFSET(Zdroj!O$16,'k rozhodnutí'!$A927,0))</f>
        <v/>
      </c>
      <c r="E929" s="289"/>
      <c r="F929" s="187"/>
      <c r="G929" s="291"/>
      <c r="H929" s="290"/>
      <c r="I929" s="284"/>
      <c r="J929" s="284"/>
      <c r="K929" s="284"/>
      <c r="L929" s="282"/>
      <c r="M929" s="283"/>
      <c r="N929" s="284"/>
    </row>
    <row r="930" spans="1:14" x14ac:dyDescent="0.25">
      <c r="A930" s="130">
        <f>ROW()/3-1</f>
        <v>309</v>
      </c>
      <c r="B930" s="288"/>
      <c r="C930" s="52" t="str">
        <f ca="1">IF($B928="","",IF(Zdroj!$AQ$9="ano",IF(OFFSET(Zdroj!M$16,'k rozhodnutí'!$A927,0)="","","Anonymizováno"),IF(OFFSET(Zdroj!M$16,'k rozhodnutí'!$A927,0)="","",OFFSET(Zdroj!M$16,'k rozhodnutí'!$A927,0))))</f>
        <v/>
      </c>
      <c r="D930" s="4" t="str">
        <f ca="1">IF($B928="","",CONCATENATE("Dotace bude použita na:","
",OFFSET(Zdroj!P$16,'k rozhodnutí'!$A927,0)))</f>
        <v/>
      </c>
      <c r="E930" s="289"/>
      <c r="F930" s="186" t="str">
        <f ca="1">IF($B928="","",OFFSET(Zdroj!V$16,'k rozhodnutí'!$A927,0))</f>
        <v/>
      </c>
      <c r="G930" s="88" t="str">
        <f ca="1">IF($B928="","",OFFSET(Zdroj!BM$16,'k rozhodnutí'!$A927,0))</f>
        <v/>
      </c>
      <c r="H930" s="290"/>
      <c r="I930" s="284"/>
      <c r="J930" s="284"/>
      <c r="K930" s="284"/>
      <c r="L930" s="282"/>
      <c r="M930" s="283"/>
      <c r="N930" s="284"/>
    </row>
    <row r="931" spans="1:14" x14ac:dyDescent="0.25">
      <c r="A931" s="130"/>
      <c r="B931" s="288" t="str">
        <f ca="1">IF(OFFSET(Zdroj!$B$16,A930,0)&gt;0,OFFSET(Zdroj!$B$16,A930,0)+0,"")</f>
        <v/>
      </c>
      <c r="C931" s="51" t="str">
        <f ca="1">IF($B931="","",IF(Zdroj!$AQ$9="ano",CONCATENATE(OFFSET(Zdroj!C$16,'k rozhodnutí'!$A930,0),"
","Anonymizováno","
",OFFSET(Zdroj!E$16,'k rozhodnutí'!$A930,0),"
",OFFSET(Zdroj!F$16,'k rozhodnutí'!$A930,0)),CONCATENATE(OFFSET(Zdroj!C$16,'k rozhodnutí'!$A930,0),"
",OFFSET(Zdroj!D$16,'k rozhodnutí'!$A930,0),"
",OFFSET(Zdroj!E$16,'k rozhodnutí'!$A930,0),"
",OFFSET(Zdroj!F$16,'k rozhodnutí'!$A930,0))))</f>
        <v/>
      </c>
      <c r="D931" s="23" t="str">
        <f ca="1">IF($B931="","",OFFSET(Zdroj!N$16,'k rozhodnutí'!$A930,0))</f>
        <v/>
      </c>
      <c r="E931" s="289" t="str">
        <f ca="1">IF($B931="","",OFFSET(Zdroj!T$16,'k rozhodnutí'!$A930,0))</f>
        <v/>
      </c>
      <c r="F931" s="186" t="str">
        <f ca="1">IF($B931="","",OFFSET(Zdroj!U$16,'k rozhodnutí'!$A930,0))</f>
        <v/>
      </c>
      <c r="G931" s="291" t="str">
        <f ca="1">IF($B931="","",OFFSET(Zdroj!W$16,'k rozhodnutí'!$A930,0))</f>
        <v/>
      </c>
      <c r="H931" s="290" t="str">
        <f ca="1">IF($B931="","",OFFSET(Zdroj!Y$16,'k rozhodnutí'!$A930,0))</f>
        <v/>
      </c>
      <c r="I931" s="284" t="str">
        <f ca="1">IF($B931="","",OFFSET(Zdroj!BG$16,'k rozhodnutí'!$A930,0))</f>
        <v/>
      </c>
      <c r="J931" s="284" t="str" cm="1">
        <f t="array" aca="1" ref="J931" ca="1">IF($B931="","",SUM('k rozhodnutí detailní'!J931:J933+'k rozhodnutí detailní'!K931:K933))</f>
        <v/>
      </c>
      <c r="K931" s="284" t="str">
        <f ca="1">IF($B931="","",'k rozhodnutí detailní'!L932)</f>
        <v/>
      </c>
      <c r="L931" s="282" t="str">
        <f ca="1">IF($B931="","",'k rozhodnutí detailní'!M932)</f>
        <v/>
      </c>
      <c r="M931" s="283" t="str">
        <f ca="1">IF(B931="","",'k rozhodnutí detailní'!N931)</f>
        <v/>
      </c>
      <c r="N931" s="284" t="str">
        <f ca="1">IF($B931="","",OFFSET(Zdroj!Z$16,'k rozhodnutí'!$A930,0))</f>
        <v/>
      </c>
    </row>
    <row r="932" spans="1:14" x14ac:dyDescent="0.25">
      <c r="A932" s="130"/>
      <c r="B932" s="288"/>
      <c r="C932" s="51" t="str">
        <f ca="1">IF($B931="","",IF(Zdroj!$AQ$9="ano",CONCATENATE("Okres:","
",OFFSET(Zdroj!BP$16,'k rozhodnutí'!$A930,0),"
","Právní forma","
",OFFSET(Zdroj!H$16,'k rozhodnutí'!$A930,0),"
",IF(OFFSET(Zdroj!I$16,'k rozhodnutí'!$A930,0)="","","IČO: "),OFFSET(Zdroj!I$16,'k rozhodnutí'!$A930,0),"
","B.Ú. ",IF(OFFSET(Zdroj!J$16,'k rozhodnutí'!$A930,0)="","","Anonymizováno")),CONCATENATE("Okres:","
",OFFSET(Zdroj!BP$16,'k rozhodnutí'!$A930,0),"
","Právní forma","
",OFFSET(Zdroj!H$16,'k rozhodnutí'!$A930,0),"
",IF(OFFSET(Zdroj!I$16,'k rozhodnutí'!$A930,0)="","","IČO: "),OFFSET(Zdroj!I$16,'k rozhodnutí'!$A930,0),"
","B.Ú. ",OFFSET(Zdroj!J$16,'k rozhodnutí'!$A930,0))))</f>
        <v/>
      </c>
      <c r="D932" s="4" t="str">
        <f ca="1">IF($B931="","",OFFSET(Zdroj!O$16,'k rozhodnutí'!$A930,0))</f>
        <v/>
      </c>
      <c r="E932" s="289"/>
      <c r="F932" s="187"/>
      <c r="G932" s="291"/>
      <c r="H932" s="290"/>
      <c r="I932" s="284"/>
      <c r="J932" s="284"/>
      <c r="K932" s="284"/>
      <c r="L932" s="282"/>
      <c r="M932" s="283"/>
      <c r="N932" s="284"/>
    </row>
    <row r="933" spans="1:14" x14ac:dyDescent="0.25">
      <c r="A933" s="130">
        <f>ROW()/3-1</f>
        <v>310</v>
      </c>
      <c r="B933" s="288"/>
      <c r="C933" s="52" t="str">
        <f ca="1">IF($B931="","",IF(Zdroj!$AQ$9="ano",IF(OFFSET(Zdroj!M$16,'k rozhodnutí'!$A930,0)="","","Anonymizováno"),IF(OFFSET(Zdroj!M$16,'k rozhodnutí'!$A930,0)="","",OFFSET(Zdroj!M$16,'k rozhodnutí'!$A930,0))))</f>
        <v/>
      </c>
      <c r="D933" s="4" t="str">
        <f ca="1">IF($B931="","",CONCATENATE("Dotace bude použita na:","
",OFFSET(Zdroj!P$16,'k rozhodnutí'!$A930,0)))</f>
        <v/>
      </c>
      <c r="E933" s="289"/>
      <c r="F933" s="186" t="str">
        <f ca="1">IF($B931="","",OFFSET(Zdroj!V$16,'k rozhodnutí'!$A930,0))</f>
        <v/>
      </c>
      <c r="G933" s="88" t="str">
        <f ca="1">IF($B931="","",OFFSET(Zdroj!BM$16,'k rozhodnutí'!$A930,0))</f>
        <v/>
      </c>
      <c r="H933" s="290"/>
      <c r="I933" s="284"/>
      <c r="J933" s="284"/>
      <c r="K933" s="284"/>
      <c r="L933" s="282"/>
      <c r="M933" s="283"/>
      <c r="N933" s="284"/>
    </row>
    <row r="934" spans="1:14" x14ac:dyDescent="0.25">
      <c r="A934" s="130"/>
      <c r="B934" s="288" t="str">
        <f ca="1">IF(OFFSET(Zdroj!$B$16,A933,0)&gt;0,OFFSET(Zdroj!$B$16,A933,0)+0,"")</f>
        <v/>
      </c>
      <c r="C934" s="51" t="str">
        <f ca="1">IF($B934="","",IF(Zdroj!$AQ$9="ano",CONCATENATE(OFFSET(Zdroj!C$16,'k rozhodnutí'!$A933,0),"
","Anonymizováno","
",OFFSET(Zdroj!E$16,'k rozhodnutí'!$A933,0),"
",OFFSET(Zdroj!F$16,'k rozhodnutí'!$A933,0)),CONCATENATE(OFFSET(Zdroj!C$16,'k rozhodnutí'!$A933,0),"
",OFFSET(Zdroj!D$16,'k rozhodnutí'!$A933,0),"
",OFFSET(Zdroj!E$16,'k rozhodnutí'!$A933,0),"
",OFFSET(Zdroj!F$16,'k rozhodnutí'!$A933,0))))</f>
        <v/>
      </c>
      <c r="D934" s="23" t="str">
        <f ca="1">IF($B934="","",OFFSET(Zdroj!N$16,'k rozhodnutí'!$A933,0))</f>
        <v/>
      </c>
      <c r="E934" s="289" t="str">
        <f ca="1">IF($B934="","",OFFSET(Zdroj!T$16,'k rozhodnutí'!$A933,0))</f>
        <v/>
      </c>
      <c r="F934" s="186" t="str">
        <f ca="1">IF($B934="","",OFFSET(Zdroj!U$16,'k rozhodnutí'!$A933,0))</f>
        <v/>
      </c>
      <c r="G934" s="291" t="str">
        <f ca="1">IF($B934="","",OFFSET(Zdroj!W$16,'k rozhodnutí'!$A933,0))</f>
        <v/>
      </c>
      <c r="H934" s="290" t="str">
        <f ca="1">IF($B934="","",OFFSET(Zdroj!Y$16,'k rozhodnutí'!$A933,0))</f>
        <v/>
      </c>
      <c r="I934" s="284" t="str">
        <f ca="1">IF($B934="","",OFFSET(Zdroj!BG$16,'k rozhodnutí'!$A933,0))</f>
        <v/>
      </c>
      <c r="J934" s="284" t="str" cm="1">
        <f t="array" aca="1" ref="J934" ca="1">IF($B934="","",SUM('k rozhodnutí detailní'!J934:J936+'k rozhodnutí detailní'!K934:K936))</f>
        <v/>
      </c>
      <c r="K934" s="284" t="str">
        <f ca="1">IF($B934="","",'k rozhodnutí detailní'!L935)</f>
        <v/>
      </c>
      <c r="L934" s="282" t="str">
        <f ca="1">IF($B934="","",'k rozhodnutí detailní'!M935)</f>
        <v/>
      </c>
      <c r="M934" s="283" t="str">
        <f ca="1">IF(B934="","",'k rozhodnutí detailní'!N934)</f>
        <v/>
      </c>
      <c r="N934" s="284" t="str">
        <f ca="1">IF($B934="","",OFFSET(Zdroj!Z$16,'k rozhodnutí'!$A933,0))</f>
        <v/>
      </c>
    </row>
    <row r="935" spans="1:14" x14ac:dyDescent="0.25">
      <c r="A935" s="130"/>
      <c r="B935" s="288"/>
      <c r="C935" s="51" t="str">
        <f ca="1">IF($B934="","",IF(Zdroj!$AQ$9="ano",CONCATENATE("Okres:","
",OFFSET(Zdroj!BP$16,'k rozhodnutí'!$A933,0),"
","Právní forma","
",OFFSET(Zdroj!H$16,'k rozhodnutí'!$A933,0),"
",IF(OFFSET(Zdroj!I$16,'k rozhodnutí'!$A933,0)="","","IČO: "),OFFSET(Zdroj!I$16,'k rozhodnutí'!$A933,0),"
","B.Ú. ",IF(OFFSET(Zdroj!J$16,'k rozhodnutí'!$A933,0)="","","Anonymizováno")),CONCATENATE("Okres:","
",OFFSET(Zdroj!BP$16,'k rozhodnutí'!$A933,0),"
","Právní forma","
",OFFSET(Zdroj!H$16,'k rozhodnutí'!$A933,0),"
",IF(OFFSET(Zdroj!I$16,'k rozhodnutí'!$A933,0)="","","IČO: "),OFFSET(Zdroj!I$16,'k rozhodnutí'!$A933,0),"
","B.Ú. ",OFFSET(Zdroj!J$16,'k rozhodnutí'!$A933,0))))</f>
        <v/>
      </c>
      <c r="D935" s="4" t="str">
        <f ca="1">IF($B934="","",OFFSET(Zdroj!O$16,'k rozhodnutí'!$A933,0))</f>
        <v/>
      </c>
      <c r="E935" s="289"/>
      <c r="F935" s="187"/>
      <c r="G935" s="291"/>
      <c r="H935" s="290"/>
      <c r="I935" s="284"/>
      <c r="J935" s="284"/>
      <c r="K935" s="284"/>
      <c r="L935" s="282"/>
      <c r="M935" s="283"/>
      <c r="N935" s="284"/>
    </row>
    <row r="936" spans="1:14" x14ac:dyDescent="0.25">
      <c r="A936" s="130">
        <f>ROW()/3-1</f>
        <v>311</v>
      </c>
      <c r="B936" s="288"/>
      <c r="C936" s="52" t="str">
        <f ca="1">IF($B934="","",IF(Zdroj!$AQ$9="ano",IF(OFFSET(Zdroj!M$16,'k rozhodnutí'!$A933,0)="","","Anonymizováno"),IF(OFFSET(Zdroj!M$16,'k rozhodnutí'!$A933,0)="","",OFFSET(Zdroj!M$16,'k rozhodnutí'!$A933,0))))</f>
        <v/>
      </c>
      <c r="D936" s="4" t="str">
        <f ca="1">IF($B934="","",CONCATENATE("Dotace bude použita na:","
",OFFSET(Zdroj!P$16,'k rozhodnutí'!$A933,0)))</f>
        <v/>
      </c>
      <c r="E936" s="289"/>
      <c r="F936" s="186" t="str">
        <f ca="1">IF($B934="","",OFFSET(Zdroj!V$16,'k rozhodnutí'!$A933,0))</f>
        <v/>
      </c>
      <c r="G936" s="88" t="str">
        <f ca="1">IF($B934="","",OFFSET(Zdroj!BM$16,'k rozhodnutí'!$A933,0))</f>
        <v/>
      </c>
      <c r="H936" s="290"/>
      <c r="I936" s="284"/>
      <c r="J936" s="284"/>
      <c r="K936" s="284"/>
      <c r="L936" s="282"/>
      <c r="M936" s="283"/>
      <c r="N936" s="284"/>
    </row>
    <row r="937" spans="1:14" x14ac:dyDescent="0.25">
      <c r="A937" s="130"/>
      <c r="B937" s="288" t="str">
        <f ca="1">IF(OFFSET(Zdroj!$B$16,A936,0)&gt;0,OFFSET(Zdroj!$B$16,A936,0)+0,"")</f>
        <v/>
      </c>
      <c r="C937" s="51" t="str">
        <f ca="1">IF($B937="","",IF(Zdroj!$AQ$9="ano",CONCATENATE(OFFSET(Zdroj!C$16,'k rozhodnutí'!$A936,0),"
","Anonymizováno","
",OFFSET(Zdroj!E$16,'k rozhodnutí'!$A936,0),"
",OFFSET(Zdroj!F$16,'k rozhodnutí'!$A936,0)),CONCATENATE(OFFSET(Zdroj!C$16,'k rozhodnutí'!$A936,0),"
",OFFSET(Zdroj!D$16,'k rozhodnutí'!$A936,0),"
",OFFSET(Zdroj!E$16,'k rozhodnutí'!$A936,0),"
",OFFSET(Zdroj!F$16,'k rozhodnutí'!$A936,0))))</f>
        <v/>
      </c>
      <c r="D937" s="23" t="str">
        <f ca="1">IF($B937="","",OFFSET(Zdroj!N$16,'k rozhodnutí'!$A936,0))</f>
        <v/>
      </c>
      <c r="E937" s="289" t="str">
        <f ca="1">IF($B937="","",OFFSET(Zdroj!T$16,'k rozhodnutí'!$A936,0))</f>
        <v/>
      </c>
      <c r="F937" s="186" t="str">
        <f ca="1">IF($B937="","",OFFSET(Zdroj!U$16,'k rozhodnutí'!$A936,0))</f>
        <v/>
      </c>
      <c r="G937" s="291" t="str">
        <f ca="1">IF($B937="","",OFFSET(Zdroj!W$16,'k rozhodnutí'!$A936,0))</f>
        <v/>
      </c>
      <c r="H937" s="290" t="str">
        <f ca="1">IF($B937="","",OFFSET(Zdroj!Y$16,'k rozhodnutí'!$A936,0))</f>
        <v/>
      </c>
      <c r="I937" s="284" t="str">
        <f ca="1">IF($B937="","",OFFSET(Zdroj!BG$16,'k rozhodnutí'!$A936,0))</f>
        <v/>
      </c>
      <c r="J937" s="284" t="str" cm="1">
        <f t="array" aca="1" ref="J937" ca="1">IF($B937="","",SUM('k rozhodnutí detailní'!J937:J939+'k rozhodnutí detailní'!K937:K939))</f>
        <v/>
      </c>
      <c r="K937" s="284" t="str">
        <f ca="1">IF($B937="","",'k rozhodnutí detailní'!L938)</f>
        <v/>
      </c>
      <c r="L937" s="282" t="str">
        <f ca="1">IF($B937="","",'k rozhodnutí detailní'!M938)</f>
        <v/>
      </c>
      <c r="M937" s="283" t="str">
        <f ca="1">IF(B937="","",'k rozhodnutí detailní'!N937)</f>
        <v/>
      </c>
      <c r="N937" s="284" t="str">
        <f ca="1">IF($B937="","",OFFSET(Zdroj!Z$16,'k rozhodnutí'!$A936,0))</f>
        <v/>
      </c>
    </row>
    <row r="938" spans="1:14" x14ac:dyDescent="0.25">
      <c r="A938" s="130"/>
      <c r="B938" s="288"/>
      <c r="C938" s="51" t="str">
        <f ca="1">IF($B937="","",IF(Zdroj!$AQ$9="ano",CONCATENATE("Okres:","
",OFFSET(Zdroj!BP$16,'k rozhodnutí'!$A936,0),"
","Právní forma","
",OFFSET(Zdroj!H$16,'k rozhodnutí'!$A936,0),"
",IF(OFFSET(Zdroj!I$16,'k rozhodnutí'!$A936,0)="","","IČO: "),OFFSET(Zdroj!I$16,'k rozhodnutí'!$A936,0),"
","B.Ú. ",IF(OFFSET(Zdroj!J$16,'k rozhodnutí'!$A936,0)="","","Anonymizováno")),CONCATENATE("Okres:","
",OFFSET(Zdroj!BP$16,'k rozhodnutí'!$A936,0),"
","Právní forma","
",OFFSET(Zdroj!H$16,'k rozhodnutí'!$A936,0),"
",IF(OFFSET(Zdroj!I$16,'k rozhodnutí'!$A936,0)="","","IČO: "),OFFSET(Zdroj!I$16,'k rozhodnutí'!$A936,0),"
","B.Ú. ",OFFSET(Zdroj!J$16,'k rozhodnutí'!$A936,0))))</f>
        <v/>
      </c>
      <c r="D938" s="4" t="str">
        <f ca="1">IF($B937="","",OFFSET(Zdroj!O$16,'k rozhodnutí'!$A936,0))</f>
        <v/>
      </c>
      <c r="E938" s="289"/>
      <c r="F938" s="187"/>
      <c r="G938" s="291"/>
      <c r="H938" s="290"/>
      <c r="I938" s="284"/>
      <c r="J938" s="284"/>
      <c r="K938" s="284"/>
      <c r="L938" s="282"/>
      <c r="M938" s="283"/>
      <c r="N938" s="284"/>
    </row>
    <row r="939" spans="1:14" x14ac:dyDescent="0.25">
      <c r="A939" s="130">
        <f>ROW()/3-1</f>
        <v>312</v>
      </c>
      <c r="B939" s="288"/>
      <c r="C939" s="52" t="str">
        <f ca="1">IF($B937="","",IF(Zdroj!$AQ$9="ano",IF(OFFSET(Zdroj!M$16,'k rozhodnutí'!$A936,0)="","","Anonymizováno"),IF(OFFSET(Zdroj!M$16,'k rozhodnutí'!$A936,0)="","",OFFSET(Zdroj!M$16,'k rozhodnutí'!$A936,0))))</f>
        <v/>
      </c>
      <c r="D939" s="4" t="str">
        <f ca="1">IF($B937="","",CONCATENATE("Dotace bude použita na:","
",OFFSET(Zdroj!P$16,'k rozhodnutí'!$A936,0)))</f>
        <v/>
      </c>
      <c r="E939" s="289"/>
      <c r="F939" s="186" t="str">
        <f ca="1">IF($B937="","",OFFSET(Zdroj!V$16,'k rozhodnutí'!$A936,0))</f>
        <v/>
      </c>
      <c r="G939" s="88" t="str">
        <f ca="1">IF($B937="","",OFFSET(Zdroj!BM$16,'k rozhodnutí'!$A936,0))</f>
        <v/>
      </c>
      <c r="H939" s="290"/>
      <c r="I939" s="284"/>
      <c r="J939" s="284"/>
      <c r="K939" s="284"/>
      <c r="L939" s="282"/>
      <c r="M939" s="283"/>
      <c r="N939" s="284"/>
    </row>
    <row r="940" spans="1:14" x14ac:dyDescent="0.25">
      <c r="A940" s="130"/>
      <c r="B940" s="288" t="str">
        <f ca="1">IF(OFFSET(Zdroj!$B$16,A939,0)&gt;0,OFFSET(Zdroj!$B$16,A939,0)+0,"")</f>
        <v/>
      </c>
      <c r="C940" s="51" t="str">
        <f ca="1">IF($B940="","",IF(Zdroj!$AQ$9="ano",CONCATENATE(OFFSET(Zdroj!C$16,'k rozhodnutí'!$A939,0),"
","Anonymizováno","
",OFFSET(Zdroj!E$16,'k rozhodnutí'!$A939,0),"
",OFFSET(Zdroj!F$16,'k rozhodnutí'!$A939,0)),CONCATENATE(OFFSET(Zdroj!C$16,'k rozhodnutí'!$A939,0),"
",OFFSET(Zdroj!D$16,'k rozhodnutí'!$A939,0),"
",OFFSET(Zdroj!E$16,'k rozhodnutí'!$A939,0),"
",OFFSET(Zdroj!F$16,'k rozhodnutí'!$A939,0))))</f>
        <v/>
      </c>
      <c r="D940" s="23" t="str">
        <f ca="1">IF($B940="","",OFFSET(Zdroj!N$16,'k rozhodnutí'!$A939,0))</f>
        <v/>
      </c>
      <c r="E940" s="289" t="str">
        <f ca="1">IF($B940="","",OFFSET(Zdroj!T$16,'k rozhodnutí'!$A939,0))</f>
        <v/>
      </c>
      <c r="F940" s="186" t="str">
        <f ca="1">IF($B940="","",OFFSET(Zdroj!U$16,'k rozhodnutí'!$A939,0))</f>
        <v/>
      </c>
      <c r="G940" s="291" t="str">
        <f ca="1">IF($B940="","",OFFSET(Zdroj!W$16,'k rozhodnutí'!$A939,0))</f>
        <v/>
      </c>
      <c r="H940" s="290" t="str">
        <f ca="1">IF($B940="","",OFFSET(Zdroj!Y$16,'k rozhodnutí'!$A939,0))</f>
        <v/>
      </c>
      <c r="I940" s="284" t="str">
        <f ca="1">IF($B940="","",OFFSET(Zdroj!BG$16,'k rozhodnutí'!$A939,0))</f>
        <v/>
      </c>
      <c r="J940" s="284" t="str" cm="1">
        <f t="array" aca="1" ref="J940" ca="1">IF($B940="","",SUM('k rozhodnutí detailní'!J940:J942+'k rozhodnutí detailní'!K940:K942))</f>
        <v/>
      </c>
      <c r="K940" s="284" t="str">
        <f ca="1">IF($B940="","",'k rozhodnutí detailní'!L941)</f>
        <v/>
      </c>
      <c r="L940" s="282" t="str">
        <f ca="1">IF($B940="","",'k rozhodnutí detailní'!M941)</f>
        <v/>
      </c>
      <c r="M940" s="283" t="str">
        <f ca="1">IF(B940="","",'k rozhodnutí detailní'!N940)</f>
        <v/>
      </c>
      <c r="N940" s="284" t="str">
        <f ca="1">IF($B940="","",OFFSET(Zdroj!Z$16,'k rozhodnutí'!$A939,0))</f>
        <v/>
      </c>
    </row>
    <row r="941" spans="1:14" x14ac:dyDescent="0.25">
      <c r="A941" s="130"/>
      <c r="B941" s="288"/>
      <c r="C941" s="51" t="str">
        <f ca="1">IF($B940="","",IF(Zdroj!$AQ$9="ano",CONCATENATE("Okres:","
",OFFSET(Zdroj!BP$16,'k rozhodnutí'!$A939,0),"
","Právní forma","
",OFFSET(Zdroj!H$16,'k rozhodnutí'!$A939,0),"
",IF(OFFSET(Zdroj!I$16,'k rozhodnutí'!$A939,0)="","","IČO: "),OFFSET(Zdroj!I$16,'k rozhodnutí'!$A939,0),"
","B.Ú. ",IF(OFFSET(Zdroj!J$16,'k rozhodnutí'!$A939,0)="","","Anonymizováno")),CONCATENATE("Okres:","
",OFFSET(Zdroj!BP$16,'k rozhodnutí'!$A939,0),"
","Právní forma","
",OFFSET(Zdroj!H$16,'k rozhodnutí'!$A939,0),"
",IF(OFFSET(Zdroj!I$16,'k rozhodnutí'!$A939,0)="","","IČO: "),OFFSET(Zdroj!I$16,'k rozhodnutí'!$A939,0),"
","B.Ú. ",OFFSET(Zdroj!J$16,'k rozhodnutí'!$A939,0))))</f>
        <v/>
      </c>
      <c r="D941" s="4" t="str">
        <f ca="1">IF($B940="","",OFFSET(Zdroj!O$16,'k rozhodnutí'!$A939,0))</f>
        <v/>
      </c>
      <c r="E941" s="289"/>
      <c r="F941" s="187"/>
      <c r="G941" s="291"/>
      <c r="H941" s="290"/>
      <c r="I941" s="284"/>
      <c r="J941" s="284"/>
      <c r="K941" s="284"/>
      <c r="L941" s="282"/>
      <c r="M941" s="283"/>
      <c r="N941" s="284"/>
    </row>
    <row r="942" spans="1:14" x14ac:dyDescent="0.25">
      <c r="A942" s="130">
        <f>ROW()/3-1</f>
        <v>313</v>
      </c>
      <c r="B942" s="288"/>
      <c r="C942" s="52" t="str">
        <f ca="1">IF($B940="","",IF(Zdroj!$AQ$9="ano",IF(OFFSET(Zdroj!M$16,'k rozhodnutí'!$A939,0)="","","Anonymizováno"),IF(OFFSET(Zdroj!M$16,'k rozhodnutí'!$A939,0)="","",OFFSET(Zdroj!M$16,'k rozhodnutí'!$A939,0))))</f>
        <v/>
      </c>
      <c r="D942" s="4" t="str">
        <f ca="1">IF($B940="","",CONCATENATE("Dotace bude použita na:","
",OFFSET(Zdroj!P$16,'k rozhodnutí'!$A939,0)))</f>
        <v/>
      </c>
      <c r="E942" s="289"/>
      <c r="F942" s="186" t="str">
        <f ca="1">IF($B940="","",OFFSET(Zdroj!V$16,'k rozhodnutí'!$A939,0))</f>
        <v/>
      </c>
      <c r="G942" s="88" t="str">
        <f ca="1">IF($B940="","",OFFSET(Zdroj!BM$16,'k rozhodnutí'!$A939,0))</f>
        <v/>
      </c>
      <c r="H942" s="290"/>
      <c r="I942" s="284"/>
      <c r="J942" s="284"/>
      <c r="K942" s="284"/>
      <c r="L942" s="282"/>
      <c r="M942" s="283"/>
      <c r="N942" s="284"/>
    </row>
    <row r="943" spans="1:14" x14ac:dyDescent="0.25">
      <c r="A943" s="130"/>
      <c r="B943" s="288" t="str">
        <f ca="1">IF(OFFSET(Zdroj!$B$16,A942,0)&gt;0,OFFSET(Zdroj!$B$16,A942,0)+0,"")</f>
        <v/>
      </c>
      <c r="C943" s="51" t="str">
        <f ca="1">IF($B943="","",IF(Zdroj!$AQ$9="ano",CONCATENATE(OFFSET(Zdroj!C$16,'k rozhodnutí'!$A942,0),"
","Anonymizováno","
",OFFSET(Zdroj!E$16,'k rozhodnutí'!$A942,0),"
",OFFSET(Zdroj!F$16,'k rozhodnutí'!$A942,0)),CONCATENATE(OFFSET(Zdroj!C$16,'k rozhodnutí'!$A942,0),"
",OFFSET(Zdroj!D$16,'k rozhodnutí'!$A942,0),"
",OFFSET(Zdroj!E$16,'k rozhodnutí'!$A942,0),"
",OFFSET(Zdroj!F$16,'k rozhodnutí'!$A942,0))))</f>
        <v/>
      </c>
      <c r="D943" s="23" t="str">
        <f ca="1">IF($B943="","",OFFSET(Zdroj!N$16,'k rozhodnutí'!$A942,0))</f>
        <v/>
      </c>
      <c r="E943" s="289" t="str">
        <f ca="1">IF($B943="","",OFFSET(Zdroj!T$16,'k rozhodnutí'!$A942,0))</f>
        <v/>
      </c>
      <c r="F943" s="186" t="str">
        <f ca="1">IF($B943="","",OFFSET(Zdroj!U$16,'k rozhodnutí'!$A942,0))</f>
        <v/>
      </c>
      <c r="G943" s="291" t="str">
        <f ca="1">IF($B943="","",OFFSET(Zdroj!W$16,'k rozhodnutí'!$A942,0))</f>
        <v/>
      </c>
      <c r="H943" s="290" t="str">
        <f ca="1">IF($B943="","",OFFSET(Zdroj!Y$16,'k rozhodnutí'!$A942,0))</f>
        <v/>
      </c>
      <c r="I943" s="284" t="str">
        <f ca="1">IF($B943="","",OFFSET(Zdroj!BG$16,'k rozhodnutí'!$A942,0))</f>
        <v/>
      </c>
      <c r="J943" s="284" t="str" cm="1">
        <f t="array" aca="1" ref="J943" ca="1">IF($B943="","",SUM('k rozhodnutí detailní'!J943:J945+'k rozhodnutí detailní'!K943:K945))</f>
        <v/>
      </c>
      <c r="K943" s="284" t="str">
        <f ca="1">IF($B943="","",'k rozhodnutí detailní'!L944)</f>
        <v/>
      </c>
      <c r="L943" s="282" t="str">
        <f ca="1">IF($B943="","",'k rozhodnutí detailní'!M944)</f>
        <v/>
      </c>
      <c r="M943" s="283" t="str">
        <f ca="1">IF(B943="","",'k rozhodnutí detailní'!N943)</f>
        <v/>
      </c>
      <c r="N943" s="284" t="str">
        <f ca="1">IF($B943="","",OFFSET(Zdroj!Z$16,'k rozhodnutí'!$A942,0))</f>
        <v/>
      </c>
    </row>
    <row r="944" spans="1:14" x14ac:dyDescent="0.25">
      <c r="A944" s="130"/>
      <c r="B944" s="288"/>
      <c r="C944" s="51" t="str">
        <f ca="1">IF($B943="","",IF(Zdroj!$AQ$9="ano",CONCATENATE("Okres:","
",OFFSET(Zdroj!BP$16,'k rozhodnutí'!$A942,0),"
","Právní forma","
",OFFSET(Zdroj!H$16,'k rozhodnutí'!$A942,0),"
",IF(OFFSET(Zdroj!I$16,'k rozhodnutí'!$A942,0)="","","IČO: "),OFFSET(Zdroj!I$16,'k rozhodnutí'!$A942,0),"
","B.Ú. ",IF(OFFSET(Zdroj!J$16,'k rozhodnutí'!$A942,0)="","","Anonymizováno")),CONCATENATE("Okres:","
",OFFSET(Zdroj!BP$16,'k rozhodnutí'!$A942,0),"
","Právní forma","
",OFFSET(Zdroj!H$16,'k rozhodnutí'!$A942,0),"
",IF(OFFSET(Zdroj!I$16,'k rozhodnutí'!$A942,0)="","","IČO: "),OFFSET(Zdroj!I$16,'k rozhodnutí'!$A942,0),"
","B.Ú. ",OFFSET(Zdroj!J$16,'k rozhodnutí'!$A942,0))))</f>
        <v/>
      </c>
      <c r="D944" s="4" t="str">
        <f ca="1">IF($B943="","",OFFSET(Zdroj!O$16,'k rozhodnutí'!$A942,0))</f>
        <v/>
      </c>
      <c r="E944" s="289"/>
      <c r="F944" s="187"/>
      <c r="G944" s="291"/>
      <c r="H944" s="290"/>
      <c r="I944" s="284"/>
      <c r="J944" s="284"/>
      <c r="K944" s="284"/>
      <c r="L944" s="282"/>
      <c r="M944" s="283"/>
      <c r="N944" s="284"/>
    </row>
    <row r="945" spans="1:14" x14ac:dyDescent="0.25">
      <c r="A945" s="130">
        <f>ROW()/3-1</f>
        <v>314</v>
      </c>
      <c r="B945" s="288"/>
      <c r="C945" s="52" t="str">
        <f ca="1">IF($B943="","",IF(Zdroj!$AQ$9="ano",IF(OFFSET(Zdroj!M$16,'k rozhodnutí'!$A942,0)="","","Anonymizováno"),IF(OFFSET(Zdroj!M$16,'k rozhodnutí'!$A942,0)="","",OFFSET(Zdroj!M$16,'k rozhodnutí'!$A942,0))))</f>
        <v/>
      </c>
      <c r="D945" s="4" t="str">
        <f ca="1">IF($B943="","",CONCATENATE("Dotace bude použita na:","
",OFFSET(Zdroj!P$16,'k rozhodnutí'!$A942,0)))</f>
        <v/>
      </c>
      <c r="E945" s="289"/>
      <c r="F945" s="186" t="str">
        <f ca="1">IF($B943="","",OFFSET(Zdroj!V$16,'k rozhodnutí'!$A942,0))</f>
        <v/>
      </c>
      <c r="G945" s="88" t="str">
        <f ca="1">IF($B943="","",OFFSET(Zdroj!BM$16,'k rozhodnutí'!$A942,0))</f>
        <v/>
      </c>
      <c r="H945" s="290"/>
      <c r="I945" s="284"/>
      <c r="J945" s="284"/>
      <c r="K945" s="284"/>
      <c r="L945" s="282"/>
      <c r="M945" s="283"/>
      <c r="N945" s="284"/>
    </row>
    <row r="946" spans="1:14" x14ac:dyDescent="0.25">
      <c r="A946" s="130"/>
      <c r="B946" s="288" t="str">
        <f ca="1">IF(OFFSET(Zdroj!$B$16,A945,0)&gt;0,OFFSET(Zdroj!$B$16,A945,0)+0,"")</f>
        <v/>
      </c>
      <c r="C946" s="51" t="str">
        <f ca="1">IF($B946="","",IF(Zdroj!$AQ$9="ano",CONCATENATE(OFFSET(Zdroj!C$16,'k rozhodnutí'!$A945,0),"
","Anonymizováno","
",OFFSET(Zdroj!E$16,'k rozhodnutí'!$A945,0),"
",OFFSET(Zdroj!F$16,'k rozhodnutí'!$A945,0)),CONCATENATE(OFFSET(Zdroj!C$16,'k rozhodnutí'!$A945,0),"
",OFFSET(Zdroj!D$16,'k rozhodnutí'!$A945,0),"
",OFFSET(Zdroj!E$16,'k rozhodnutí'!$A945,0),"
",OFFSET(Zdroj!F$16,'k rozhodnutí'!$A945,0))))</f>
        <v/>
      </c>
      <c r="D946" s="23" t="str">
        <f ca="1">IF($B946="","",OFFSET(Zdroj!N$16,'k rozhodnutí'!$A945,0))</f>
        <v/>
      </c>
      <c r="E946" s="289" t="str">
        <f ca="1">IF($B946="","",OFFSET(Zdroj!T$16,'k rozhodnutí'!$A945,0))</f>
        <v/>
      </c>
      <c r="F946" s="186" t="str">
        <f ca="1">IF($B946="","",OFFSET(Zdroj!U$16,'k rozhodnutí'!$A945,0))</f>
        <v/>
      </c>
      <c r="G946" s="291" t="str">
        <f ca="1">IF($B946="","",OFFSET(Zdroj!W$16,'k rozhodnutí'!$A945,0))</f>
        <v/>
      </c>
      <c r="H946" s="290" t="str">
        <f ca="1">IF($B946="","",OFFSET(Zdroj!Y$16,'k rozhodnutí'!$A945,0))</f>
        <v/>
      </c>
      <c r="I946" s="284" t="str">
        <f ca="1">IF($B946="","",OFFSET(Zdroj!BG$16,'k rozhodnutí'!$A945,0))</f>
        <v/>
      </c>
      <c r="J946" s="284" t="str" cm="1">
        <f t="array" aca="1" ref="J946" ca="1">IF($B946="","",SUM('k rozhodnutí detailní'!J946:J948+'k rozhodnutí detailní'!K946:K948))</f>
        <v/>
      </c>
      <c r="K946" s="284" t="str">
        <f ca="1">IF($B946="","",'k rozhodnutí detailní'!L947)</f>
        <v/>
      </c>
      <c r="L946" s="282" t="str">
        <f ca="1">IF($B946="","",'k rozhodnutí detailní'!M947)</f>
        <v/>
      </c>
      <c r="M946" s="283" t="str">
        <f ca="1">IF(B946="","",'k rozhodnutí detailní'!N946)</f>
        <v/>
      </c>
      <c r="N946" s="284" t="str">
        <f ca="1">IF($B946="","",OFFSET(Zdroj!Z$16,'k rozhodnutí'!$A945,0))</f>
        <v/>
      </c>
    </row>
    <row r="947" spans="1:14" x14ac:dyDescent="0.25">
      <c r="A947" s="130"/>
      <c r="B947" s="288"/>
      <c r="C947" s="51" t="str">
        <f ca="1">IF($B946="","",IF(Zdroj!$AQ$9="ano",CONCATENATE("Okres:","
",OFFSET(Zdroj!BP$16,'k rozhodnutí'!$A945,0),"
","Právní forma","
",OFFSET(Zdroj!H$16,'k rozhodnutí'!$A945,0),"
",IF(OFFSET(Zdroj!I$16,'k rozhodnutí'!$A945,0)="","","IČO: "),OFFSET(Zdroj!I$16,'k rozhodnutí'!$A945,0),"
","B.Ú. ",IF(OFFSET(Zdroj!J$16,'k rozhodnutí'!$A945,0)="","","Anonymizováno")),CONCATENATE("Okres:","
",OFFSET(Zdroj!BP$16,'k rozhodnutí'!$A945,0),"
","Právní forma","
",OFFSET(Zdroj!H$16,'k rozhodnutí'!$A945,0),"
",IF(OFFSET(Zdroj!I$16,'k rozhodnutí'!$A945,0)="","","IČO: "),OFFSET(Zdroj!I$16,'k rozhodnutí'!$A945,0),"
","B.Ú. ",OFFSET(Zdroj!J$16,'k rozhodnutí'!$A945,0))))</f>
        <v/>
      </c>
      <c r="D947" s="4" t="str">
        <f ca="1">IF($B946="","",OFFSET(Zdroj!O$16,'k rozhodnutí'!$A945,0))</f>
        <v/>
      </c>
      <c r="E947" s="289"/>
      <c r="F947" s="187"/>
      <c r="G947" s="291"/>
      <c r="H947" s="290"/>
      <c r="I947" s="284"/>
      <c r="J947" s="284"/>
      <c r="K947" s="284"/>
      <c r="L947" s="282"/>
      <c r="M947" s="283"/>
      <c r="N947" s="284"/>
    </row>
    <row r="948" spans="1:14" x14ac:dyDescent="0.25">
      <c r="A948" s="130">
        <f>ROW()/3-1</f>
        <v>315</v>
      </c>
      <c r="B948" s="288"/>
      <c r="C948" s="52" t="str">
        <f ca="1">IF($B946="","",IF(Zdroj!$AQ$9="ano",IF(OFFSET(Zdroj!M$16,'k rozhodnutí'!$A945,0)="","","Anonymizováno"),IF(OFFSET(Zdroj!M$16,'k rozhodnutí'!$A945,0)="","",OFFSET(Zdroj!M$16,'k rozhodnutí'!$A945,0))))</f>
        <v/>
      </c>
      <c r="D948" s="4" t="str">
        <f ca="1">IF($B946="","",CONCATENATE("Dotace bude použita na:","
",OFFSET(Zdroj!P$16,'k rozhodnutí'!$A945,0)))</f>
        <v/>
      </c>
      <c r="E948" s="289"/>
      <c r="F948" s="186" t="str">
        <f ca="1">IF($B946="","",OFFSET(Zdroj!V$16,'k rozhodnutí'!$A945,0))</f>
        <v/>
      </c>
      <c r="G948" s="88" t="str">
        <f ca="1">IF($B946="","",OFFSET(Zdroj!BM$16,'k rozhodnutí'!$A945,0))</f>
        <v/>
      </c>
      <c r="H948" s="290"/>
      <c r="I948" s="284"/>
      <c r="J948" s="284"/>
      <c r="K948" s="284"/>
      <c r="L948" s="282"/>
      <c r="M948" s="283"/>
      <c r="N948" s="284"/>
    </row>
    <row r="949" spans="1:14" x14ac:dyDescent="0.25">
      <c r="A949" s="130"/>
      <c r="B949" s="288" t="str">
        <f ca="1">IF(OFFSET(Zdroj!$B$16,A948,0)&gt;0,OFFSET(Zdroj!$B$16,A948,0)+0,"")</f>
        <v/>
      </c>
      <c r="C949" s="51" t="str">
        <f ca="1">IF($B949="","",IF(Zdroj!$AQ$9="ano",CONCATENATE(OFFSET(Zdroj!C$16,'k rozhodnutí'!$A948,0),"
","Anonymizováno","
",OFFSET(Zdroj!E$16,'k rozhodnutí'!$A948,0),"
",OFFSET(Zdroj!F$16,'k rozhodnutí'!$A948,0)),CONCATENATE(OFFSET(Zdroj!C$16,'k rozhodnutí'!$A948,0),"
",OFFSET(Zdroj!D$16,'k rozhodnutí'!$A948,0),"
",OFFSET(Zdroj!E$16,'k rozhodnutí'!$A948,0),"
",OFFSET(Zdroj!F$16,'k rozhodnutí'!$A948,0))))</f>
        <v/>
      </c>
      <c r="D949" s="23" t="str">
        <f ca="1">IF($B949="","",OFFSET(Zdroj!N$16,'k rozhodnutí'!$A948,0))</f>
        <v/>
      </c>
      <c r="E949" s="289" t="str">
        <f ca="1">IF($B949="","",OFFSET(Zdroj!T$16,'k rozhodnutí'!$A948,0))</f>
        <v/>
      </c>
      <c r="F949" s="186" t="str">
        <f ca="1">IF($B949="","",OFFSET(Zdroj!U$16,'k rozhodnutí'!$A948,0))</f>
        <v/>
      </c>
      <c r="G949" s="291" t="str">
        <f ca="1">IF($B949="","",OFFSET(Zdroj!W$16,'k rozhodnutí'!$A948,0))</f>
        <v/>
      </c>
      <c r="H949" s="290" t="str">
        <f ca="1">IF($B949="","",OFFSET(Zdroj!Y$16,'k rozhodnutí'!$A948,0))</f>
        <v/>
      </c>
      <c r="I949" s="284" t="str">
        <f ca="1">IF($B949="","",OFFSET(Zdroj!BG$16,'k rozhodnutí'!$A948,0))</f>
        <v/>
      </c>
      <c r="J949" s="284" t="str" cm="1">
        <f t="array" aca="1" ref="J949" ca="1">IF($B949="","",SUM('k rozhodnutí detailní'!J949:J951+'k rozhodnutí detailní'!K949:K951))</f>
        <v/>
      </c>
      <c r="K949" s="284" t="str">
        <f ca="1">IF($B949="","",'k rozhodnutí detailní'!L950)</f>
        <v/>
      </c>
      <c r="L949" s="282" t="str">
        <f ca="1">IF($B949="","",'k rozhodnutí detailní'!M950)</f>
        <v/>
      </c>
      <c r="M949" s="283" t="str">
        <f ca="1">IF(B949="","",'k rozhodnutí detailní'!N949)</f>
        <v/>
      </c>
      <c r="N949" s="284" t="str">
        <f ca="1">IF($B949="","",OFFSET(Zdroj!Z$16,'k rozhodnutí'!$A948,0))</f>
        <v/>
      </c>
    </row>
    <row r="950" spans="1:14" x14ac:dyDescent="0.25">
      <c r="A950" s="130"/>
      <c r="B950" s="288"/>
      <c r="C950" s="51" t="str">
        <f ca="1">IF($B949="","",IF(Zdroj!$AQ$9="ano",CONCATENATE("Okres:","
",OFFSET(Zdroj!BP$16,'k rozhodnutí'!$A948,0),"
","Právní forma","
",OFFSET(Zdroj!H$16,'k rozhodnutí'!$A948,0),"
",IF(OFFSET(Zdroj!I$16,'k rozhodnutí'!$A948,0)="","","IČO: "),OFFSET(Zdroj!I$16,'k rozhodnutí'!$A948,0),"
","B.Ú. ",IF(OFFSET(Zdroj!J$16,'k rozhodnutí'!$A948,0)="","","Anonymizováno")),CONCATENATE("Okres:","
",OFFSET(Zdroj!BP$16,'k rozhodnutí'!$A948,0),"
","Právní forma","
",OFFSET(Zdroj!H$16,'k rozhodnutí'!$A948,0),"
",IF(OFFSET(Zdroj!I$16,'k rozhodnutí'!$A948,0)="","","IČO: "),OFFSET(Zdroj!I$16,'k rozhodnutí'!$A948,0),"
","B.Ú. ",OFFSET(Zdroj!J$16,'k rozhodnutí'!$A948,0))))</f>
        <v/>
      </c>
      <c r="D950" s="4" t="str">
        <f ca="1">IF($B949="","",OFFSET(Zdroj!O$16,'k rozhodnutí'!$A948,0))</f>
        <v/>
      </c>
      <c r="E950" s="289"/>
      <c r="F950" s="187"/>
      <c r="G950" s="291"/>
      <c r="H950" s="290"/>
      <c r="I950" s="284"/>
      <c r="J950" s="284"/>
      <c r="K950" s="284"/>
      <c r="L950" s="282"/>
      <c r="M950" s="283"/>
      <c r="N950" s="284"/>
    </row>
    <row r="951" spans="1:14" x14ac:dyDescent="0.25">
      <c r="A951" s="130">
        <f>ROW()/3-1</f>
        <v>316</v>
      </c>
      <c r="B951" s="288"/>
      <c r="C951" s="52" t="str">
        <f ca="1">IF($B949="","",IF(Zdroj!$AQ$9="ano",IF(OFFSET(Zdroj!M$16,'k rozhodnutí'!$A948,0)="","","Anonymizováno"),IF(OFFSET(Zdroj!M$16,'k rozhodnutí'!$A948,0)="","",OFFSET(Zdroj!M$16,'k rozhodnutí'!$A948,0))))</f>
        <v/>
      </c>
      <c r="D951" s="4" t="str">
        <f ca="1">IF($B949="","",CONCATENATE("Dotace bude použita na:","
",OFFSET(Zdroj!P$16,'k rozhodnutí'!$A948,0)))</f>
        <v/>
      </c>
      <c r="E951" s="289"/>
      <c r="F951" s="186" t="str">
        <f ca="1">IF($B949="","",OFFSET(Zdroj!V$16,'k rozhodnutí'!$A948,0))</f>
        <v/>
      </c>
      <c r="G951" s="88" t="str">
        <f ca="1">IF($B949="","",OFFSET(Zdroj!BM$16,'k rozhodnutí'!$A948,0))</f>
        <v/>
      </c>
      <c r="H951" s="290"/>
      <c r="I951" s="284"/>
      <c r="J951" s="284"/>
      <c r="K951" s="284"/>
      <c r="L951" s="282"/>
      <c r="M951" s="283"/>
      <c r="N951" s="284"/>
    </row>
    <row r="952" spans="1:14" x14ac:dyDescent="0.25">
      <c r="A952" s="130"/>
      <c r="B952" s="288" t="str">
        <f ca="1">IF(OFFSET(Zdroj!$B$16,A951,0)&gt;0,OFFSET(Zdroj!$B$16,A951,0)+0,"")</f>
        <v/>
      </c>
      <c r="C952" s="51" t="str">
        <f ca="1">IF($B952="","",IF(Zdroj!$AQ$9="ano",CONCATENATE(OFFSET(Zdroj!C$16,'k rozhodnutí'!$A951,0),"
","Anonymizováno","
",OFFSET(Zdroj!E$16,'k rozhodnutí'!$A951,0),"
",OFFSET(Zdroj!F$16,'k rozhodnutí'!$A951,0)),CONCATENATE(OFFSET(Zdroj!C$16,'k rozhodnutí'!$A951,0),"
",OFFSET(Zdroj!D$16,'k rozhodnutí'!$A951,0),"
",OFFSET(Zdroj!E$16,'k rozhodnutí'!$A951,0),"
",OFFSET(Zdroj!F$16,'k rozhodnutí'!$A951,0))))</f>
        <v/>
      </c>
      <c r="D952" s="23" t="str">
        <f ca="1">IF($B952="","",OFFSET(Zdroj!N$16,'k rozhodnutí'!$A951,0))</f>
        <v/>
      </c>
      <c r="E952" s="289" t="str">
        <f ca="1">IF($B952="","",OFFSET(Zdroj!T$16,'k rozhodnutí'!$A951,0))</f>
        <v/>
      </c>
      <c r="F952" s="186" t="str">
        <f ca="1">IF($B952="","",OFFSET(Zdroj!U$16,'k rozhodnutí'!$A951,0))</f>
        <v/>
      </c>
      <c r="G952" s="291" t="str">
        <f ca="1">IF($B952="","",OFFSET(Zdroj!W$16,'k rozhodnutí'!$A951,0))</f>
        <v/>
      </c>
      <c r="H952" s="290" t="str">
        <f ca="1">IF($B952="","",OFFSET(Zdroj!Y$16,'k rozhodnutí'!$A951,0))</f>
        <v/>
      </c>
      <c r="I952" s="284" t="str">
        <f ca="1">IF($B952="","",OFFSET(Zdroj!BG$16,'k rozhodnutí'!$A951,0))</f>
        <v/>
      </c>
      <c r="J952" s="284" t="str" cm="1">
        <f t="array" aca="1" ref="J952" ca="1">IF($B952="","",SUM('k rozhodnutí detailní'!J952:J954+'k rozhodnutí detailní'!K952:K954))</f>
        <v/>
      </c>
      <c r="K952" s="284" t="str">
        <f ca="1">IF($B952="","",'k rozhodnutí detailní'!L953)</f>
        <v/>
      </c>
      <c r="L952" s="282" t="str">
        <f ca="1">IF($B952="","",'k rozhodnutí detailní'!M953)</f>
        <v/>
      </c>
      <c r="M952" s="283" t="str">
        <f ca="1">IF(B952="","",'k rozhodnutí detailní'!N952)</f>
        <v/>
      </c>
      <c r="N952" s="284" t="str">
        <f ca="1">IF($B952="","",OFFSET(Zdroj!Z$16,'k rozhodnutí'!$A951,0))</f>
        <v/>
      </c>
    </row>
    <row r="953" spans="1:14" x14ac:dyDescent="0.25">
      <c r="A953" s="130"/>
      <c r="B953" s="288"/>
      <c r="C953" s="51" t="str">
        <f ca="1">IF($B952="","",IF(Zdroj!$AQ$9="ano",CONCATENATE("Okres:","
",OFFSET(Zdroj!BP$16,'k rozhodnutí'!$A951,0),"
","Právní forma","
",OFFSET(Zdroj!H$16,'k rozhodnutí'!$A951,0),"
",IF(OFFSET(Zdroj!I$16,'k rozhodnutí'!$A951,0)="","","IČO: "),OFFSET(Zdroj!I$16,'k rozhodnutí'!$A951,0),"
","B.Ú. ",IF(OFFSET(Zdroj!J$16,'k rozhodnutí'!$A951,0)="","","Anonymizováno")),CONCATENATE("Okres:","
",OFFSET(Zdroj!BP$16,'k rozhodnutí'!$A951,0),"
","Právní forma","
",OFFSET(Zdroj!H$16,'k rozhodnutí'!$A951,0),"
",IF(OFFSET(Zdroj!I$16,'k rozhodnutí'!$A951,0)="","","IČO: "),OFFSET(Zdroj!I$16,'k rozhodnutí'!$A951,0),"
","B.Ú. ",OFFSET(Zdroj!J$16,'k rozhodnutí'!$A951,0))))</f>
        <v/>
      </c>
      <c r="D953" s="4" t="str">
        <f ca="1">IF($B952="","",OFFSET(Zdroj!O$16,'k rozhodnutí'!$A951,0))</f>
        <v/>
      </c>
      <c r="E953" s="289"/>
      <c r="F953" s="187"/>
      <c r="G953" s="291"/>
      <c r="H953" s="290"/>
      <c r="I953" s="284"/>
      <c r="J953" s="284"/>
      <c r="K953" s="284"/>
      <c r="L953" s="282"/>
      <c r="M953" s="283"/>
      <c r="N953" s="284"/>
    </row>
    <row r="954" spans="1:14" x14ac:dyDescent="0.25">
      <c r="A954" s="130">
        <f>ROW()/3-1</f>
        <v>317</v>
      </c>
      <c r="B954" s="288"/>
      <c r="C954" s="52" t="str">
        <f ca="1">IF($B952="","",IF(Zdroj!$AQ$9="ano",IF(OFFSET(Zdroj!M$16,'k rozhodnutí'!$A951,0)="","","Anonymizováno"),IF(OFFSET(Zdroj!M$16,'k rozhodnutí'!$A951,0)="","",OFFSET(Zdroj!M$16,'k rozhodnutí'!$A951,0))))</f>
        <v/>
      </c>
      <c r="D954" s="4" t="str">
        <f ca="1">IF($B952="","",CONCATENATE("Dotace bude použita na:","
",OFFSET(Zdroj!P$16,'k rozhodnutí'!$A951,0)))</f>
        <v/>
      </c>
      <c r="E954" s="289"/>
      <c r="F954" s="186" t="str">
        <f ca="1">IF($B952="","",OFFSET(Zdroj!V$16,'k rozhodnutí'!$A951,0))</f>
        <v/>
      </c>
      <c r="G954" s="88" t="str">
        <f ca="1">IF($B952="","",OFFSET(Zdroj!BM$16,'k rozhodnutí'!$A951,0))</f>
        <v/>
      </c>
      <c r="H954" s="290"/>
      <c r="I954" s="284"/>
      <c r="J954" s="284"/>
      <c r="K954" s="284"/>
      <c r="L954" s="282"/>
      <c r="M954" s="283"/>
      <c r="N954" s="284"/>
    </row>
    <row r="955" spans="1:14" x14ac:dyDescent="0.25">
      <c r="A955" s="130"/>
      <c r="B955" s="288" t="str">
        <f ca="1">IF(OFFSET(Zdroj!$B$16,A954,0)&gt;0,OFFSET(Zdroj!$B$16,A954,0)+0,"")</f>
        <v/>
      </c>
      <c r="C955" s="51" t="str">
        <f ca="1">IF($B955="","",IF(Zdroj!$AQ$9="ano",CONCATENATE(OFFSET(Zdroj!C$16,'k rozhodnutí'!$A954,0),"
","Anonymizováno","
",OFFSET(Zdroj!E$16,'k rozhodnutí'!$A954,0),"
",OFFSET(Zdroj!F$16,'k rozhodnutí'!$A954,0)),CONCATENATE(OFFSET(Zdroj!C$16,'k rozhodnutí'!$A954,0),"
",OFFSET(Zdroj!D$16,'k rozhodnutí'!$A954,0),"
",OFFSET(Zdroj!E$16,'k rozhodnutí'!$A954,0),"
",OFFSET(Zdroj!F$16,'k rozhodnutí'!$A954,0))))</f>
        <v/>
      </c>
      <c r="D955" s="23" t="str">
        <f ca="1">IF($B955="","",OFFSET(Zdroj!N$16,'k rozhodnutí'!$A954,0))</f>
        <v/>
      </c>
      <c r="E955" s="289" t="str">
        <f ca="1">IF($B955="","",OFFSET(Zdroj!T$16,'k rozhodnutí'!$A954,0))</f>
        <v/>
      </c>
      <c r="F955" s="186" t="str">
        <f ca="1">IF($B955="","",OFFSET(Zdroj!U$16,'k rozhodnutí'!$A954,0))</f>
        <v/>
      </c>
      <c r="G955" s="291" t="str">
        <f ca="1">IF($B955="","",OFFSET(Zdroj!W$16,'k rozhodnutí'!$A954,0))</f>
        <v/>
      </c>
      <c r="H955" s="290" t="str">
        <f ca="1">IF($B955="","",OFFSET(Zdroj!Y$16,'k rozhodnutí'!$A954,0))</f>
        <v/>
      </c>
      <c r="I955" s="284" t="str">
        <f ca="1">IF($B955="","",OFFSET(Zdroj!BG$16,'k rozhodnutí'!$A954,0))</f>
        <v/>
      </c>
      <c r="J955" s="284" t="str" cm="1">
        <f t="array" aca="1" ref="J955" ca="1">IF($B955="","",SUM('k rozhodnutí detailní'!J955:J957+'k rozhodnutí detailní'!K955:K957))</f>
        <v/>
      </c>
      <c r="K955" s="284" t="str">
        <f ca="1">IF($B955="","",'k rozhodnutí detailní'!L956)</f>
        <v/>
      </c>
      <c r="L955" s="282" t="str">
        <f ca="1">IF($B955="","",'k rozhodnutí detailní'!M956)</f>
        <v/>
      </c>
      <c r="M955" s="283" t="str">
        <f ca="1">IF(B955="","",'k rozhodnutí detailní'!N955)</f>
        <v/>
      </c>
      <c r="N955" s="284" t="str">
        <f ca="1">IF($B955="","",OFFSET(Zdroj!Z$16,'k rozhodnutí'!$A954,0))</f>
        <v/>
      </c>
    </row>
    <row r="956" spans="1:14" x14ac:dyDescent="0.25">
      <c r="A956" s="130"/>
      <c r="B956" s="288"/>
      <c r="C956" s="51" t="str">
        <f ca="1">IF($B955="","",IF(Zdroj!$AQ$9="ano",CONCATENATE("Okres:","
",OFFSET(Zdroj!BP$16,'k rozhodnutí'!$A954,0),"
","Právní forma","
",OFFSET(Zdroj!H$16,'k rozhodnutí'!$A954,0),"
",IF(OFFSET(Zdroj!I$16,'k rozhodnutí'!$A954,0)="","","IČO: "),OFFSET(Zdroj!I$16,'k rozhodnutí'!$A954,0),"
","B.Ú. ",IF(OFFSET(Zdroj!J$16,'k rozhodnutí'!$A954,0)="","","Anonymizováno")),CONCATENATE("Okres:","
",OFFSET(Zdroj!BP$16,'k rozhodnutí'!$A954,0),"
","Právní forma","
",OFFSET(Zdroj!H$16,'k rozhodnutí'!$A954,0),"
",IF(OFFSET(Zdroj!I$16,'k rozhodnutí'!$A954,0)="","","IČO: "),OFFSET(Zdroj!I$16,'k rozhodnutí'!$A954,0),"
","B.Ú. ",OFFSET(Zdroj!J$16,'k rozhodnutí'!$A954,0))))</f>
        <v/>
      </c>
      <c r="D956" s="4" t="str">
        <f ca="1">IF($B955="","",OFFSET(Zdroj!O$16,'k rozhodnutí'!$A954,0))</f>
        <v/>
      </c>
      <c r="E956" s="289"/>
      <c r="F956" s="187"/>
      <c r="G956" s="291"/>
      <c r="H956" s="290"/>
      <c r="I956" s="284"/>
      <c r="J956" s="284"/>
      <c r="K956" s="284"/>
      <c r="L956" s="282"/>
      <c r="M956" s="283"/>
      <c r="N956" s="284"/>
    </row>
    <row r="957" spans="1:14" x14ac:dyDescent="0.25">
      <c r="A957" s="130">
        <f>ROW()/3-1</f>
        <v>318</v>
      </c>
      <c r="B957" s="288"/>
      <c r="C957" s="52" t="str">
        <f ca="1">IF($B955="","",IF(Zdroj!$AQ$9="ano",IF(OFFSET(Zdroj!M$16,'k rozhodnutí'!$A954,0)="","","Anonymizováno"),IF(OFFSET(Zdroj!M$16,'k rozhodnutí'!$A954,0)="","",OFFSET(Zdroj!M$16,'k rozhodnutí'!$A954,0))))</f>
        <v/>
      </c>
      <c r="D957" s="4" t="str">
        <f ca="1">IF($B955="","",CONCATENATE("Dotace bude použita na:","
",OFFSET(Zdroj!P$16,'k rozhodnutí'!$A954,0)))</f>
        <v/>
      </c>
      <c r="E957" s="289"/>
      <c r="F957" s="186" t="str">
        <f ca="1">IF($B955="","",OFFSET(Zdroj!V$16,'k rozhodnutí'!$A954,0))</f>
        <v/>
      </c>
      <c r="G957" s="88" t="str">
        <f ca="1">IF($B955="","",OFFSET(Zdroj!BM$16,'k rozhodnutí'!$A954,0))</f>
        <v/>
      </c>
      <c r="H957" s="290"/>
      <c r="I957" s="284"/>
      <c r="J957" s="284"/>
      <c r="K957" s="284"/>
      <c r="L957" s="282"/>
      <c r="M957" s="283"/>
      <c r="N957" s="284"/>
    </row>
    <row r="958" spans="1:14" x14ac:dyDescent="0.25">
      <c r="A958" s="130"/>
      <c r="B958" s="288" t="str">
        <f ca="1">IF(OFFSET(Zdroj!$B$16,A957,0)&gt;0,OFFSET(Zdroj!$B$16,A957,0)+0,"")</f>
        <v/>
      </c>
      <c r="C958" s="51" t="str">
        <f ca="1">IF($B958="","",IF(Zdroj!$AQ$9="ano",CONCATENATE(OFFSET(Zdroj!C$16,'k rozhodnutí'!$A957,0),"
","Anonymizováno","
",OFFSET(Zdroj!E$16,'k rozhodnutí'!$A957,0),"
",OFFSET(Zdroj!F$16,'k rozhodnutí'!$A957,0)),CONCATENATE(OFFSET(Zdroj!C$16,'k rozhodnutí'!$A957,0),"
",OFFSET(Zdroj!D$16,'k rozhodnutí'!$A957,0),"
",OFFSET(Zdroj!E$16,'k rozhodnutí'!$A957,0),"
",OFFSET(Zdroj!F$16,'k rozhodnutí'!$A957,0))))</f>
        <v/>
      </c>
      <c r="D958" s="23" t="str">
        <f ca="1">IF($B958="","",OFFSET(Zdroj!N$16,'k rozhodnutí'!$A957,0))</f>
        <v/>
      </c>
      <c r="E958" s="289" t="str">
        <f ca="1">IF($B958="","",OFFSET(Zdroj!T$16,'k rozhodnutí'!$A957,0))</f>
        <v/>
      </c>
      <c r="F958" s="186" t="str">
        <f ca="1">IF($B958="","",OFFSET(Zdroj!U$16,'k rozhodnutí'!$A957,0))</f>
        <v/>
      </c>
      <c r="G958" s="291" t="str">
        <f ca="1">IF($B958="","",OFFSET(Zdroj!W$16,'k rozhodnutí'!$A957,0))</f>
        <v/>
      </c>
      <c r="H958" s="290" t="str">
        <f ca="1">IF($B958="","",OFFSET(Zdroj!Y$16,'k rozhodnutí'!$A957,0))</f>
        <v/>
      </c>
      <c r="I958" s="284" t="str">
        <f ca="1">IF($B958="","",OFFSET(Zdroj!BG$16,'k rozhodnutí'!$A957,0))</f>
        <v/>
      </c>
      <c r="J958" s="284" t="str" cm="1">
        <f t="array" aca="1" ref="J958" ca="1">IF($B958="","",SUM('k rozhodnutí detailní'!J958:J960+'k rozhodnutí detailní'!K958:K960))</f>
        <v/>
      </c>
      <c r="K958" s="284" t="str">
        <f ca="1">IF($B958="","",'k rozhodnutí detailní'!L959)</f>
        <v/>
      </c>
      <c r="L958" s="282" t="str">
        <f ca="1">IF($B958="","",'k rozhodnutí detailní'!M959)</f>
        <v/>
      </c>
      <c r="M958" s="283" t="str">
        <f ca="1">IF(B958="","",'k rozhodnutí detailní'!N958)</f>
        <v/>
      </c>
      <c r="N958" s="284" t="str">
        <f ca="1">IF($B958="","",OFFSET(Zdroj!Z$16,'k rozhodnutí'!$A957,0))</f>
        <v/>
      </c>
    </row>
    <row r="959" spans="1:14" x14ac:dyDescent="0.25">
      <c r="A959" s="130"/>
      <c r="B959" s="288"/>
      <c r="C959" s="51" t="str">
        <f ca="1">IF($B958="","",IF(Zdroj!$AQ$9="ano",CONCATENATE("Okres:","
",OFFSET(Zdroj!BP$16,'k rozhodnutí'!$A957,0),"
","Právní forma","
",OFFSET(Zdroj!H$16,'k rozhodnutí'!$A957,0),"
",IF(OFFSET(Zdroj!I$16,'k rozhodnutí'!$A957,0)="","","IČO: "),OFFSET(Zdroj!I$16,'k rozhodnutí'!$A957,0),"
","B.Ú. ",IF(OFFSET(Zdroj!J$16,'k rozhodnutí'!$A957,0)="","","Anonymizováno")),CONCATENATE("Okres:","
",OFFSET(Zdroj!BP$16,'k rozhodnutí'!$A957,0),"
","Právní forma","
",OFFSET(Zdroj!H$16,'k rozhodnutí'!$A957,0),"
",IF(OFFSET(Zdroj!I$16,'k rozhodnutí'!$A957,0)="","","IČO: "),OFFSET(Zdroj!I$16,'k rozhodnutí'!$A957,0),"
","B.Ú. ",OFFSET(Zdroj!J$16,'k rozhodnutí'!$A957,0))))</f>
        <v/>
      </c>
      <c r="D959" s="4" t="str">
        <f ca="1">IF($B958="","",OFFSET(Zdroj!O$16,'k rozhodnutí'!$A957,0))</f>
        <v/>
      </c>
      <c r="E959" s="289"/>
      <c r="F959" s="187"/>
      <c r="G959" s="291"/>
      <c r="H959" s="290"/>
      <c r="I959" s="284"/>
      <c r="J959" s="284"/>
      <c r="K959" s="284"/>
      <c r="L959" s="282"/>
      <c r="M959" s="283"/>
      <c r="N959" s="284"/>
    </row>
    <row r="960" spans="1:14" x14ac:dyDescent="0.25">
      <c r="A960" s="130">
        <f>ROW()/3-1</f>
        <v>319</v>
      </c>
      <c r="B960" s="288"/>
      <c r="C960" s="52" t="str">
        <f ca="1">IF($B958="","",IF(Zdroj!$AQ$9="ano",IF(OFFSET(Zdroj!M$16,'k rozhodnutí'!$A957,0)="","","Anonymizováno"),IF(OFFSET(Zdroj!M$16,'k rozhodnutí'!$A957,0)="","",OFFSET(Zdroj!M$16,'k rozhodnutí'!$A957,0))))</f>
        <v/>
      </c>
      <c r="D960" s="4" t="str">
        <f ca="1">IF($B958="","",CONCATENATE("Dotace bude použita na:","
",OFFSET(Zdroj!P$16,'k rozhodnutí'!$A957,0)))</f>
        <v/>
      </c>
      <c r="E960" s="289"/>
      <c r="F960" s="186" t="str">
        <f ca="1">IF($B958="","",OFFSET(Zdroj!V$16,'k rozhodnutí'!$A957,0))</f>
        <v/>
      </c>
      <c r="G960" s="88" t="str">
        <f ca="1">IF($B958="","",OFFSET(Zdroj!BM$16,'k rozhodnutí'!$A957,0))</f>
        <v/>
      </c>
      <c r="H960" s="290"/>
      <c r="I960" s="284"/>
      <c r="J960" s="284"/>
      <c r="K960" s="284"/>
      <c r="L960" s="282"/>
      <c r="M960" s="283"/>
      <c r="N960" s="284"/>
    </row>
    <row r="961" spans="1:14" x14ac:dyDescent="0.25">
      <c r="A961" s="130"/>
      <c r="B961" s="288" t="str">
        <f ca="1">IF(OFFSET(Zdroj!$B$16,A960,0)&gt;0,OFFSET(Zdroj!$B$16,A960,0)+0,"")</f>
        <v/>
      </c>
      <c r="C961" s="51" t="str">
        <f ca="1">IF($B961="","",IF(Zdroj!$AQ$9="ano",CONCATENATE(OFFSET(Zdroj!C$16,'k rozhodnutí'!$A960,0),"
","Anonymizováno","
",OFFSET(Zdroj!E$16,'k rozhodnutí'!$A960,0),"
",OFFSET(Zdroj!F$16,'k rozhodnutí'!$A960,0)),CONCATENATE(OFFSET(Zdroj!C$16,'k rozhodnutí'!$A960,0),"
",OFFSET(Zdroj!D$16,'k rozhodnutí'!$A960,0),"
",OFFSET(Zdroj!E$16,'k rozhodnutí'!$A960,0),"
",OFFSET(Zdroj!F$16,'k rozhodnutí'!$A960,0))))</f>
        <v/>
      </c>
      <c r="D961" s="23" t="str">
        <f ca="1">IF($B961="","",OFFSET(Zdroj!N$16,'k rozhodnutí'!$A960,0))</f>
        <v/>
      </c>
      <c r="E961" s="289" t="str">
        <f ca="1">IF($B961="","",OFFSET(Zdroj!T$16,'k rozhodnutí'!$A960,0))</f>
        <v/>
      </c>
      <c r="F961" s="186" t="str">
        <f ca="1">IF($B961="","",OFFSET(Zdroj!U$16,'k rozhodnutí'!$A960,0))</f>
        <v/>
      </c>
      <c r="G961" s="291" t="str">
        <f ca="1">IF($B961="","",OFFSET(Zdroj!W$16,'k rozhodnutí'!$A960,0))</f>
        <v/>
      </c>
      <c r="H961" s="290" t="str">
        <f ca="1">IF($B961="","",OFFSET(Zdroj!Y$16,'k rozhodnutí'!$A960,0))</f>
        <v/>
      </c>
      <c r="I961" s="284" t="str">
        <f ca="1">IF($B961="","",OFFSET(Zdroj!BG$16,'k rozhodnutí'!$A960,0))</f>
        <v/>
      </c>
      <c r="J961" s="284" t="str" cm="1">
        <f t="array" aca="1" ref="J961" ca="1">IF($B961="","",SUM('k rozhodnutí detailní'!J961:J963+'k rozhodnutí detailní'!K961:K963))</f>
        <v/>
      </c>
      <c r="K961" s="284" t="str">
        <f ca="1">IF($B961="","",'k rozhodnutí detailní'!L962)</f>
        <v/>
      </c>
      <c r="L961" s="282" t="str">
        <f ca="1">IF($B961="","",'k rozhodnutí detailní'!M962)</f>
        <v/>
      </c>
      <c r="M961" s="283" t="str">
        <f ca="1">IF(B961="","",'k rozhodnutí detailní'!N961)</f>
        <v/>
      </c>
      <c r="N961" s="284" t="str">
        <f ca="1">IF($B961="","",OFFSET(Zdroj!Z$16,'k rozhodnutí'!$A960,0))</f>
        <v/>
      </c>
    </row>
    <row r="962" spans="1:14" x14ac:dyDescent="0.25">
      <c r="A962" s="130"/>
      <c r="B962" s="288"/>
      <c r="C962" s="51" t="str">
        <f ca="1">IF($B961="","",IF(Zdroj!$AQ$9="ano",CONCATENATE("Okres:","
",OFFSET(Zdroj!BP$16,'k rozhodnutí'!$A960,0),"
","Právní forma","
",OFFSET(Zdroj!H$16,'k rozhodnutí'!$A960,0),"
",IF(OFFSET(Zdroj!I$16,'k rozhodnutí'!$A960,0)="","","IČO: "),OFFSET(Zdroj!I$16,'k rozhodnutí'!$A960,0),"
","B.Ú. ",IF(OFFSET(Zdroj!J$16,'k rozhodnutí'!$A960,0)="","","Anonymizováno")),CONCATENATE("Okres:","
",OFFSET(Zdroj!BP$16,'k rozhodnutí'!$A960,0),"
","Právní forma","
",OFFSET(Zdroj!H$16,'k rozhodnutí'!$A960,0),"
",IF(OFFSET(Zdroj!I$16,'k rozhodnutí'!$A960,0)="","","IČO: "),OFFSET(Zdroj!I$16,'k rozhodnutí'!$A960,0),"
","B.Ú. ",OFFSET(Zdroj!J$16,'k rozhodnutí'!$A960,0))))</f>
        <v/>
      </c>
      <c r="D962" s="4" t="str">
        <f ca="1">IF($B961="","",OFFSET(Zdroj!O$16,'k rozhodnutí'!$A960,0))</f>
        <v/>
      </c>
      <c r="E962" s="289"/>
      <c r="F962" s="187"/>
      <c r="G962" s="291"/>
      <c r="H962" s="290"/>
      <c r="I962" s="284"/>
      <c r="J962" s="284"/>
      <c r="K962" s="284"/>
      <c r="L962" s="282"/>
      <c r="M962" s="283"/>
      <c r="N962" s="284"/>
    </row>
    <row r="963" spans="1:14" x14ac:dyDescent="0.25">
      <c r="A963" s="130">
        <f>ROW()/3-1</f>
        <v>320</v>
      </c>
      <c r="B963" s="288"/>
      <c r="C963" s="52" t="str">
        <f ca="1">IF($B961="","",IF(Zdroj!$AQ$9="ano",IF(OFFSET(Zdroj!M$16,'k rozhodnutí'!$A960,0)="","","Anonymizováno"),IF(OFFSET(Zdroj!M$16,'k rozhodnutí'!$A960,0)="","",OFFSET(Zdroj!M$16,'k rozhodnutí'!$A960,0))))</f>
        <v/>
      </c>
      <c r="D963" s="4" t="str">
        <f ca="1">IF($B961="","",CONCATENATE("Dotace bude použita na:","
",OFFSET(Zdroj!P$16,'k rozhodnutí'!$A960,0)))</f>
        <v/>
      </c>
      <c r="E963" s="289"/>
      <c r="F963" s="186" t="str">
        <f ca="1">IF($B961="","",OFFSET(Zdroj!V$16,'k rozhodnutí'!$A960,0))</f>
        <v/>
      </c>
      <c r="G963" s="88" t="str">
        <f ca="1">IF($B961="","",OFFSET(Zdroj!BM$16,'k rozhodnutí'!$A960,0))</f>
        <v/>
      </c>
      <c r="H963" s="290"/>
      <c r="I963" s="284"/>
      <c r="J963" s="284"/>
      <c r="K963" s="284"/>
      <c r="L963" s="282"/>
      <c r="M963" s="283"/>
      <c r="N963" s="284"/>
    </row>
    <row r="964" spans="1:14" x14ac:dyDescent="0.25">
      <c r="A964" s="130"/>
      <c r="B964" s="288" t="str">
        <f ca="1">IF(OFFSET(Zdroj!$B$16,A963,0)&gt;0,OFFSET(Zdroj!$B$16,A963,0)+0,"")</f>
        <v/>
      </c>
      <c r="C964" s="51" t="str">
        <f ca="1">IF($B964="","",IF(Zdroj!$AQ$9="ano",CONCATENATE(OFFSET(Zdroj!C$16,'k rozhodnutí'!$A963,0),"
","Anonymizováno","
",OFFSET(Zdroj!E$16,'k rozhodnutí'!$A963,0),"
",OFFSET(Zdroj!F$16,'k rozhodnutí'!$A963,0)),CONCATENATE(OFFSET(Zdroj!C$16,'k rozhodnutí'!$A963,0),"
",OFFSET(Zdroj!D$16,'k rozhodnutí'!$A963,0),"
",OFFSET(Zdroj!E$16,'k rozhodnutí'!$A963,0),"
",OFFSET(Zdroj!F$16,'k rozhodnutí'!$A963,0))))</f>
        <v/>
      </c>
      <c r="D964" s="23" t="str">
        <f ca="1">IF($B964="","",OFFSET(Zdroj!N$16,'k rozhodnutí'!$A963,0))</f>
        <v/>
      </c>
      <c r="E964" s="289" t="str">
        <f ca="1">IF($B964="","",OFFSET(Zdroj!T$16,'k rozhodnutí'!$A963,0))</f>
        <v/>
      </c>
      <c r="F964" s="186" t="str">
        <f ca="1">IF($B964="","",OFFSET(Zdroj!U$16,'k rozhodnutí'!$A963,0))</f>
        <v/>
      </c>
      <c r="G964" s="291" t="str">
        <f ca="1">IF($B964="","",OFFSET(Zdroj!W$16,'k rozhodnutí'!$A963,0))</f>
        <v/>
      </c>
      <c r="H964" s="290" t="str">
        <f ca="1">IF($B964="","",OFFSET(Zdroj!Y$16,'k rozhodnutí'!$A963,0))</f>
        <v/>
      </c>
      <c r="I964" s="284" t="str">
        <f ca="1">IF($B964="","",OFFSET(Zdroj!BG$16,'k rozhodnutí'!$A963,0))</f>
        <v/>
      </c>
      <c r="J964" s="284" t="str" cm="1">
        <f t="array" aca="1" ref="J964" ca="1">IF($B964="","",SUM('k rozhodnutí detailní'!J964:J966+'k rozhodnutí detailní'!K964:K966))</f>
        <v/>
      </c>
      <c r="K964" s="284" t="str">
        <f ca="1">IF($B964="","",'k rozhodnutí detailní'!L965)</f>
        <v/>
      </c>
      <c r="L964" s="282" t="str">
        <f ca="1">IF($B964="","",'k rozhodnutí detailní'!M965)</f>
        <v/>
      </c>
      <c r="M964" s="283" t="str">
        <f ca="1">IF(B964="","",'k rozhodnutí detailní'!N964)</f>
        <v/>
      </c>
      <c r="N964" s="284" t="str">
        <f ca="1">IF($B964="","",OFFSET(Zdroj!Z$16,'k rozhodnutí'!$A963,0))</f>
        <v/>
      </c>
    </row>
    <row r="965" spans="1:14" x14ac:dyDescent="0.25">
      <c r="A965" s="130"/>
      <c r="B965" s="288"/>
      <c r="C965" s="51" t="str">
        <f ca="1">IF($B964="","",IF(Zdroj!$AQ$9="ano",CONCATENATE("Okres:","
",OFFSET(Zdroj!BP$16,'k rozhodnutí'!$A963,0),"
","Právní forma","
",OFFSET(Zdroj!H$16,'k rozhodnutí'!$A963,0),"
",IF(OFFSET(Zdroj!I$16,'k rozhodnutí'!$A963,0)="","","IČO: "),OFFSET(Zdroj!I$16,'k rozhodnutí'!$A963,0),"
","B.Ú. ",IF(OFFSET(Zdroj!J$16,'k rozhodnutí'!$A963,0)="","","Anonymizováno")),CONCATENATE("Okres:","
",OFFSET(Zdroj!BP$16,'k rozhodnutí'!$A963,0),"
","Právní forma","
",OFFSET(Zdroj!H$16,'k rozhodnutí'!$A963,0),"
",IF(OFFSET(Zdroj!I$16,'k rozhodnutí'!$A963,0)="","","IČO: "),OFFSET(Zdroj!I$16,'k rozhodnutí'!$A963,0),"
","B.Ú. ",OFFSET(Zdroj!J$16,'k rozhodnutí'!$A963,0))))</f>
        <v/>
      </c>
      <c r="D965" s="4" t="str">
        <f ca="1">IF($B964="","",OFFSET(Zdroj!O$16,'k rozhodnutí'!$A963,0))</f>
        <v/>
      </c>
      <c r="E965" s="289"/>
      <c r="F965" s="187"/>
      <c r="G965" s="291"/>
      <c r="H965" s="290"/>
      <c r="I965" s="284"/>
      <c r="J965" s="284"/>
      <c r="K965" s="284"/>
      <c r="L965" s="282"/>
      <c r="M965" s="283"/>
      <c r="N965" s="284"/>
    </row>
    <row r="966" spans="1:14" x14ac:dyDescent="0.25">
      <c r="A966" s="130">
        <f>ROW()/3-1</f>
        <v>321</v>
      </c>
      <c r="B966" s="288"/>
      <c r="C966" s="52" t="str">
        <f ca="1">IF($B964="","",IF(Zdroj!$AQ$9="ano",IF(OFFSET(Zdroj!M$16,'k rozhodnutí'!$A963,0)="","","Anonymizováno"),IF(OFFSET(Zdroj!M$16,'k rozhodnutí'!$A963,0)="","",OFFSET(Zdroj!M$16,'k rozhodnutí'!$A963,0))))</f>
        <v/>
      </c>
      <c r="D966" s="4" t="str">
        <f ca="1">IF($B964="","",CONCATENATE("Dotace bude použita na:","
",OFFSET(Zdroj!P$16,'k rozhodnutí'!$A963,0)))</f>
        <v/>
      </c>
      <c r="E966" s="289"/>
      <c r="F966" s="186" t="str">
        <f ca="1">IF($B964="","",OFFSET(Zdroj!V$16,'k rozhodnutí'!$A963,0))</f>
        <v/>
      </c>
      <c r="G966" s="88" t="str">
        <f ca="1">IF($B964="","",OFFSET(Zdroj!BM$16,'k rozhodnutí'!$A963,0))</f>
        <v/>
      </c>
      <c r="H966" s="290"/>
      <c r="I966" s="284"/>
      <c r="J966" s="284"/>
      <c r="K966" s="284"/>
      <c r="L966" s="282"/>
      <c r="M966" s="283"/>
      <c r="N966" s="284"/>
    </row>
    <row r="967" spans="1:14" x14ac:dyDescent="0.25">
      <c r="A967" s="130"/>
      <c r="B967" s="288" t="str">
        <f ca="1">IF(OFFSET(Zdroj!$B$16,A966,0)&gt;0,OFFSET(Zdroj!$B$16,A966,0)+0,"")</f>
        <v/>
      </c>
      <c r="C967" s="51" t="str">
        <f ca="1">IF($B967="","",IF(Zdroj!$AQ$9="ano",CONCATENATE(OFFSET(Zdroj!C$16,'k rozhodnutí'!$A966,0),"
","Anonymizováno","
",OFFSET(Zdroj!E$16,'k rozhodnutí'!$A966,0),"
",OFFSET(Zdroj!F$16,'k rozhodnutí'!$A966,0)),CONCATENATE(OFFSET(Zdroj!C$16,'k rozhodnutí'!$A966,0),"
",OFFSET(Zdroj!D$16,'k rozhodnutí'!$A966,0),"
",OFFSET(Zdroj!E$16,'k rozhodnutí'!$A966,0),"
",OFFSET(Zdroj!F$16,'k rozhodnutí'!$A966,0))))</f>
        <v/>
      </c>
      <c r="D967" s="23" t="str">
        <f ca="1">IF($B967="","",OFFSET(Zdroj!N$16,'k rozhodnutí'!$A966,0))</f>
        <v/>
      </c>
      <c r="E967" s="289" t="str">
        <f ca="1">IF($B967="","",OFFSET(Zdroj!T$16,'k rozhodnutí'!$A966,0))</f>
        <v/>
      </c>
      <c r="F967" s="186" t="str">
        <f ca="1">IF($B967="","",OFFSET(Zdroj!U$16,'k rozhodnutí'!$A966,0))</f>
        <v/>
      </c>
      <c r="G967" s="291" t="str">
        <f ca="1">IF($B967="","",OFFSET(Zdroj!W$16,'k rozhodnutí'!$A966,0))</f>
        <v/>
      </c>
      <c r="H967" s="290" t="str">
        <f ca="1">IF($B967="","",OFFSET(Zdroj!Y$16,'k rozhodnutí'!$A966,0))</f>
        <v/>
      </c>
      <c r="I967" s="284" t="str">
        <f ca="1">IF($B967="","",OFFSET(Zdroj!BG$16,'k rozhodnutí'!$A966,0))</f>
        <v/>
      </c>
      <c r="J967" s="284" t="str" cm="1">
        <f t="array" aca="1" ref="J967" ca="1">IF($B967="","",SUM('k rozhodnutí detailní'!J967:J969+'k rozhodnutí detailní'!K967:K969))</f>
        <v/>
      </c>
      <c r="K967" s="284" t="str">
        <f ca="1">IF($B967="","",'k rozhodnutí detailní'!L968)</f>
        <v/>
      </c>
      <c r="L967" s="282" t="str">
        <f ca="1">IF($B967="","",'k rozhodnutí detailní'!M968)</f>
        <v/>
      </c>
      <c r="M967" s="283" t="str">
        <f ca="1">IF(B967="","",'k rozhodnutí detailní'!N967)</f>
        <v/>
      </c>
      <c r="N967" s="284" t="str">
        <f ca="1">IF($B967="","",OFFSET(Zdroj!Z$16,'k rozhodnutí'!$A966,0))</f>
        <v/>
      </c>
    </row>
    <row r="968" spans="1:14" x14ac:dyDescent="0.25">
      <c r="A968" s="130"/>
      <c r="B968" s="288"/>
      <c r="C968" s="51" t="str">
        <f ca="1">IF($B967="","",IF(Zdroj!$AQ$9="ano",CONCATENATE("Okres:","
",OFFSET(Zdroj!BP$16,'k rozhodnutí'!$A966,0),"
","Právní forma","
",OFFSET(Zdroj!H$16,'k rozhodnutí'!$A966,0),"
",IF(OFFSET(Zdroj!I$16,'k rozhodnutí'!$A966,0)="","","IČO: "),OFFSET(Zdroj!I$16,'k rozhodnutí'!$A966,0),"
","B.Ú. ",IF(OFFSET(Zdroj!J$16,'k rozhodnutí'!$A966,0)="","","Anonymizováno")),CONCATENATE("Okres:","
",OFFSET(Zdroj!BP$16,'k rozhodnutí'!$A966,0),"
","Právní forma","
",OFFSET(Zdroj!H$16,'k rozhodnutí'!$A966,0),"
",IF(OFFSET(Zdroj!I$16,'k rozhodnutí'!$A966,0)="","","IČO: "),OFFSET(Zdroj!I$16,'k rozhodnutí'!$A966,0),"
","B.Ú. ",OFFSET(Zdroj!J$16,'k rozhodnutí'!$A966,0))))</f>
        <v/>
      </c>
      <c r="D968" s="4" t="str">
        <f ca="1">IF($B967="","",OFFSET(Zdroj!O$16,'k rozhodnutí'!$A966,0))</f>
        <v/>
      </c>
      <c r="E968" s="289"/>
      <c r="F968" s="187"/>
      <c r="G968" s="291"/>
      <c r="H968" s="290"/>
      <c r="I968" s="284"/>
      <c r="J968" s="284"/>
      <c r="K968" s="284"/>
      <c r="L968" s="282"/>
      <c r="M968" s="283"/>
      <c r="N968" s="284"/>
    </row>
    <row r="969" spans="1:14" x14ac:dyDescent="0.25">
      <c r="A969" s="130">
        <f>ROW()/3-1</f>
        <v>322</v>
      </c>
      <c r="B969" s="288"/>
      <c r="C969" s="52" t="str">
        <f ca="1">IF($B967="","",IF(Zdroj!$AQ$9="ano",IF(OFFSET(Zdroj!M$16,'k rozhodnutí'!$A966,0)="","","Anonymizováno"),IF(OFFSET(Zdroj!M$16,'k rozhodnutí'!$A966,0)="","",OFFSET(Zdroj!M$16,'k rozhodnutí'!$A966,0))))</f>
        <v/>
      </c>
      <c r="D969" s="4" t="str">
        <f ca="1">IF($B967="","",CONCATENATE("Dotace bude použita na:","
",OFFSET(Zdroj!P$16,'k rozhodnutí'!$A966,0)))</f>
        <v/>
      </c>
      <c r="E969" s="289"/>
      <c r="F969" s="186" t="str">
        <f ca="1">IF($B967="","",OFFSET(Zdroj!V$16,'k rozhodnutí'!$A966,0))</f>
        <v/>
      </c>
      <c r="G969" s="88" t="str">
        <f ca="1">IF($B967="","",OFFSET(Zdroj!BM$16,'k rozhodnutí'!$A966,0))</f>
        <v/>
      </c>
      <c r="H969" s="290"/>
      <c r="I969" s="284"/>
      <c r="J969" s="284"/>
      <c r="K969" s="284"/>
      <c r="L969" s="282"/>
      <c r="M969" s="283"/>
      <c r="N969" s="284"/>
    </row>
    <row r="970" spans="1:14" x14ac:dyDescent="0.25">
      <c r="A970" s="130"/>
      <c r="B970" s="288" t="str">
        <f ca="1">IF(OFFSET(Zdroj!$B$16,A969,0)&gt;0,OFFSET(Zdroj!$B$16,A969,0)+0,"")</f>
        <v/>
      </c>
      <c r="C970" s="51" t="str">
        <f ca="1">IF($B970="","",IF(Zdroj!$AQ$9="ano",CONCATENATE(OFFSET(Zdroj!C$16,'k rozhodnutí'!$A969,0),"
","Anonymizováno","
",OFFSET(Zdroj!E$16,'k rozhodnutí'!$A969,0),"
",OFFSET(Zdroj!F$16,'k rozhodnutí'!$A969,0)),CONCATENATE(OFFSET(Zdroj!C$16,'k rozhodnutí'!$A969,0),"
",OFFSET(Zdroj!D$16,'k rozhodnutí'!$A969,0),"
",OFFSET(Zdroj!E$16,'k rozhodnutí'!$A969,0),"
",OFFSET(Zdroj!F$16,'k rozhodnutí'!$A969,0))))</f>
        <v/>
      </c>
      <c r="D970" s="23" t="str">
        <f ca="1">IF($B970="","",OFFSET(Zdroj!N$16,'k rozhodnutí'!$A969,0))</f>
        <v/>
      </c>
      <c r="E970" s="289" t="str">
        <f ca="1">IF($B970="","",OFFSET(Zdroj!T$16,'k rozhodnutí'!$A969,0))</f>
        <v/>
      </c>
      <c r="F970" s="186" t="str">
        <f ca="1">IF($B970="","",OFFSET(Zdroj!U$16,'k rozhodnutí'!$A969,0))</f>
        <v/>
      </c>
      <c r="G970" s="291" t="str">
        <f ca="1">IF($B970="","",OFFSET(Zdroj!W$16,'k rozhodnutí'!$A969,0))</f>
        <v/>
      </c>
      <c r="H970" s="290" t="str">
        <f ca="1">IF($B970="","",OFFSET(Zdroj!Y$16,'k rozhodnutí'!$A969,0))</f>
        <v/>
      </c>
      <c r="I970" s="284" t="str">
        <f ca="1">IF($B970="","",OFFSET(Zdroj!BG$16,'k rozhodnutí'!$A969,0))</f>
        <v/>
      </c>
      <c r="J970" s="284" t="str" cm="1">
        <f t="array" aca="1" ref="J970" ca="1">IF($B970="","",SUM('k rozhodnutí detailní'!J970:J972+'k rozhodnutí detailní'!K970:K972))</f>
        <v/>
      </c>
      <c r="K970" s="284" t="str">
        <f ca="1">IF($B970="","",'k rozhodnutí detailní'!L971)</f>
        <v/>
      </c>
      <c r="L970" s="282" t="str">
        <f ca="1">IF($B970="","",'k rozhodnutí detailní'!M971)</f>
        <v/>
      </c>
      <c r="M970" s="283" t="str">
        <f ca="1">IF(B970="","",'k rozhodnutí detailní'!N970)</f>
        <v/>
      </c>
      <c r="N970" s="284" t="str">
        <f ca="1">IF($B970="","",OFFSET(Zdroj!Z$16,'k rozhodnutí'!$A969,0))</f>
        <v/>
      </c>
    </row>
    <row r="971" spans="1:14" x14ac:dyDescent="0.25">
      <c r="A971" s="130"/>
      <c r="B971" s="288"/>
      <c r="C971" s="51" t="str">
        <f ca="1">IF($B970="","",IF(Zdroj!$AQ$9="ano",CONCATENATE("Okres:","
",OFFSET(Zdroj!BP$16,'k rozhodnutí'!$A969,0),"
","Právní forma","
",OFFSET(Zdroj!H$16,'k rozhodnutí'!$A969,0),"
",IF(OFFSET(Zdroj!I$16,'k rozhodnutí'!$A969,0)="","","IČO: "),OFFSET(Zdroj!I$16,'k rozhodnutí'!$A969,0),"
","B.Ú. ",IF(OFFSET(Zdroj!J$16,'k rozhodnutí'!$A969,0)="","","Anonymizováno")),CONCATENATE("Okres:","
",OFFSET(Zdroj!BP$16,'k rozhodnutí'!$A969,0),"
","Právní forma","
",OFFSET(Zdroj!H$16,'k rozhodnutí'!$A969,0),"
",IF(OFFSET(Zdroj!I$16,'k rozhodnutí'!$A969,0)="","","IČO: "),OFFSET(Zdroj!I$16,'k rozhodnutí'!$A969,0),"
","B.Ú. ",OFFSET(Zdroj!J$16,'k rozhodnutí'!$A969,0))))</f>
        <v/>
      </c>
      <c r="D971" s="4" t="str">
        <f ca="1">IF($B970="","",OFFSET(Zdroj!O$16,'k rozhodnutí'!$A969,0))</f>
        <v/>
      </c>
      <c r="E971" s="289"/>
      <c r="F971" s="187"/>
      <c r="G971" s="291"/>
      <c r="H971" s="290"/>
      <c r="I971" s="284"/>
      <c r="J971" s="284"/>
      <c r="K971" s="284"/>
      <c r="L971" s="282"/>
      <c r="M971" s="283"/>
      <c r="N971" s="284"/>
    </row>
    <row r="972" spans="1:14" x14ac:dyDescent="0.25">
      <c r="A972" s="130">
        <f>ROW()/3-1</f>
        <v>323</v>
      </c>
      <c r="B972" s="288"/>
      <c r="C972" s="52" t="str">
        <f ca="1">IF($B970="","",IF(Zdroj!$AQ$9="ano",IF(OFFSET(Zdroj!M$16,'k rozhodnutí'!$A969,0)="","","Anonymizováno"),IF(OFFSET(Zdroj!M$16,'k rozhodnutí'!$A969,0)="","",OFFSET(Zdroj!M$16,'k rozhodnutí'!$A969,0))))</f>
        <v/>
      </c>
      <c r="D972" s="4" t="str">
        <f ca="1">IF($B970="","",CONCATENATE("Dotace bude použita na:","
",OFFSET(Zdroj!P$16,'k rozhodnutí'!$A969,0)))</f>
        <v/>
      </c>
      <c r="E972" s="289"/>
      <c r="F972" s="186" t="str">
        <f ca="1">IF($B970="","",OFFSET(Zdroj!V$16,'k rozhodnutí'!$A969,0))</f>
        <v/>
      </c>
      <c r="G972" s="88" t="str">
        <f ca="1">IF($B970="","",OFFSET(Zdroj!BM$16,'k rozhodnutí'!$A969,0))</f>
        <v/>
      </c>
      <c r="H972" s="290"/>
      <c r="I972" s="284"/>
      <c r="J972" s="284"/>
      <c r="K972" s="284"/>
      <c r="L972" s="282"/>
      <c r="M972" s="283"/>
      <c r="N972" s="284"/>
    </row>
    <row r="973" spans="1:14" x14ac:dyDescent="0.25">
      <c r="A973" s="130"/>
      <c r="B973" s="288" t="str">
        <f ca="1">IF(OFFSET(Zdroj!$B$16,A972,0)&gt;0,OFFSET(Zdroj!$B$16,A972,0)+0,"")</f>
        <v/>
      </c>
      <c r="C973" s="51" t="str">
        <f ca="1">IF($B973="","",IF(Zdroj!$AQ$9="ano",CONCATENATE(OFFSET(Zdroj!C$16,'k rozhodnutí'!$A972,0),"
","Anonymizováno","
",OFFSET(Zdroj!E$16,'k rozhodnutí'!$A972,0),"
",OFFSET(Zdroj!F$16,'k rozhodnutí'!$A972,0)),CONCATENATE(OFFSET(Zdroj!C$16,'k rozhodnutí'!$A972,0),"
",OFFSET(Zdroj!D$16,'k rozhodnutí'!$A972,0),"
",OFFSET(Zdroj!E$16,'k rozhodnutí'!$A972,0),"
",OFFSET(Zdroj!F$16,'k rozhodnutí'!$A972,0))))</f>
        <v/>
      </c>
      <c r="D973" s="23" t="str">
        <f ca="1">IF($B973="","",OFFSET(Zdroj!N$16,'k rozhodnutí'!$A972,0))</f>
        <v/>
      </c>
      <c r="E973" s="289" t="str">
        <f ca="1">IF($B973="","",OFFSET(Zdroj!T$16,'k rozhodnutí'!$A972,0))</f>
        <v/>
      </c>
      <c r="F973" s="186" t="str">
        <f ca="1">IF($B973="","",OFFSET(Zdroj!U$16,'k rozhodnutí'!$A972,0))</f>
        <v/>
      </c>
      <c r="G973" s="291" t="str">
        <f ca="1">IF($B973="","",OFFSET(Zdroj!W$16,'k rozhodnutí'!$A972,0))</f>
        <v/>
      </c>
      <c r="H973" s="290" t="str">
        <f ca="1">IF($B973="","",OFFSET(Zdroj!Y$16,'k rozhodnutí'!$A972,0))</f>
        <v/>
      </c>
      <c r="I973" s="284" t="str">
        <f ca="1">IF($B973="","",OFFSET(Zdroj!BG$16,'k rozhodnutí'!$A972,0))</f>
        <v/>
      </c>
      <c r="J973" s="284" t="str" cm="1">
        <f t="array" aca="1" ref="J973" ca="1">IF($B973="","",SUM('k rozhodnutí detailní'!J973:J975+'k rozhodnutí detailní'!K973:K975))</f>
        <v/>
      </c>
      <c r="K973" s="284" t="str">
        <f ca="1">IF($B973="","",'k rozhodnutí detailní'!L974)</f>
        <v/>
      </c>
      <c r="L973" s="282" t="str">
        <f ca="1">IF($B973="","",'k rozhodnutí detailní'!M974)</f>
        <v/>
      </c>
      <c r="M973" s="283" t="str">
        <f ca="1">IF(B973="","",'k rozhodnutí detailní'!N973)</f>
        <v/>
      </c>
      <c r="N973" s="284" t="str">
        <f ca="1">IF($B973="","",OFFSET(Zdroj!Z$16,'k rozhodnutí'!$A972,0))</f>
        <v/>
      </c>
    </row>
    <row r="974" spans="1:14" x14ac:dyDescent="0.25">
      <c r="A974" s="130"/>
      <c r="B974" s="288"/>
      <c r="C974" s="51" t="str">
        <f ca="1">IF($B973="","",IF(Zdroj!$AQ$9="ano",CONCATENATE("Okres:","
",OFFSET(Zdroj!BP$16,'k rozhodnutí'!$A972,0),"
","Právní forma","
",OFFSET(Zdroj!H$16,'k rozhodnutí'!$A972,0),"
",IF(OFFSET(Zdroj!I$16,'k rozhodnutí'!$A972,0)="","","IČO: "),OFFSET(Zdroj!I$16,'k rozhodnutí'!$A972,0),"
","B.Ú. ",IF(OFFSET(Zdroj!J$16,'k rozhodnutí'!$A972,0)="","","Anonymizováno")),CONCATENATE("Okres:","
",OFFSET(Zdroj!BP$16,'k rozhodnutí'!$A972,0),"
","Právní forma","
",OFFSET(Zdroj!H$16,'k rozhodnutí'!$A972,0),"
",IF(OFFSET(Zdroj!I$16,'k rozhodnutí'!$A972,0)="","","IČO: "),OFFSET(Zdroj!I$16,'k rozhodnutí'!$A972,0),"
","B.Ú. ",OFFSET(Zdroj!J$16,'k rozhodnutí'!$A972,0))))</f>
        <v/>
      </c>
      <c r="D974" s="4" t="str">
        <f ca="1">IF($B973="","",OFFSET(Zdroj!O$16,'k rozhodnutí'!$A972,0))</f>
        <v/>
      </c>
      <c r="E974" s="289"/>
      <c r="F974" s="187"/>
      <c r="G974" s="291"/>
      <c r="H974" s="290"/>
      <c r="I974" s="284"/>
      <c r="J974" s="284"/>
      <c r="K974" s="284"/>
      <c r="L974" s="282"/>
      <c r="M974" s="283"/>
      <c r="N974" s="284"/>
    </row>
    <row r="975" spans="1:14" x14ac:dyDescent="0.25">
      <c r="A975" s="130">
        <f>ROW()/3-1</f>
        <v>324</v>
      </c>
      <c r="B975" s="288"/>
      <c r="C975" s="52" t="str">
        <f ca="1">IF($B973="","",IF(Zdroj!$AQ$9="ano",IF(OFFSET(Zdroj!M$16,'k rozhodnutí'!$A972,0)="","","Anonymizováno"),IF(OFFSET(Zdroj!M$16,'k rozhodnutí'!$A972,0)="","",OFFSET(Zdroj!M$16,'k rozhodnutí'!$A972,0))))</f>
        <v/>
      </c>
      <c r="D975" s="4" t="str">
        <f ca="1">IF($B973="","",CONCATENATE("Dotace bude použita na:","
",OFFSET(Zdroj!P$16,'k rozhodnutí'!$A972,0)))</f>
        <v/>
      </c>
      <c r="E975" s="289"/>
      <c r="F975" s="186" t="str">
        <f ca="1">IF($B973="","",OFFSET(Zdroj!V$16,'k rozhodnutí'!$A972,0))</f>
        <v/>
      </c>
      <c r="G975" s="88" t="str">
        <f ca="1">IF($B973="","",OFFSET(Zdroj!BM$16,'k rozhodnutí'!$A972,0))</f>
        <v/>
      </c>
      <c r="H975" s="290"/>
      <c r="I975" s="284"/>
      <c r="J975" s="284"/>
      <c r="K975" s="284"/>
      <c r="L975" s="282"/>
      <c r="M975" s="283"/>
      <c r="N975" s="284"/>
    </row>
    <row r="976" spans="1:14" x14ac:dyDescent="0.25">
      <c r="A976" s="130"/>
      <c r="B976" s="288" t="str">
        <f ca="1">IF(OFFSET(Zdroj!$B$16,A975,0)&gt;0,OFFSET(Zdroj!$B$16,A975,0)+0,"")</f>
        <v/>
      </c>
      <c r="C976" s="51" t="str">
        <f ca="1">IF($B976="","",IF(Zdroj!$AQ$9="ano",CONCATENATE(OFFSET(Zdroj!C$16,'k rozhodnutí'!$A975,0),"
","Anonymizováno","
",OFFSET(Zdroj!E$16,'k rozhodnutí'!$A975,0),"
",OFFSET(Zdroj!F$16,'k rozhodnutí'!$A975,0)),CONCATENATE(OFFSET(Zdroj!C$16,'k rozhodnutí'!$A975,0),"
",OFFSET(Zdroj!D$16,'k rozhodnutí'!$A975,0),"
",OFFSET(Zdroj!E$16,'k rozhodnutí'!$A975,0),"
",OFFSET(Zdroj!F$16,'k rozhodnutí'!$A975,0))))</f>
        <v/>
      </c>
      <c r="D976" s="23" t="str">
        <f ca="1">IF($B976="","",OFFSET(Zdroj!N$16,'k rozhodnutí'!$A975,0))</f>
        <v/>
      </c>
      <c r="E976" s="289" t="str">
        <f ca="1">IF($B976="","",OFFSET(Zdroj!T$16,'k rozhodnutí'!$A975,0))</f>
        <v/>
      </c>
      <c r="F976" s="186" t="str">
        <f ca="1">IF($B976="","",OFFSET(Zdroj!U$16,'k rozhodnutí'!$A975,0))</f>
        <v/>
      </c>
      <c r="G976" s="291" t="str">
        <f ca="1">IF($B976="","",OFFSET(Zdroj!W$16,'k rozhodnutí'!$A975,0))</f>
        <v/>
      </c>
      <c r="H976" s="290" t="str">
        <f ca="1">IF($B976="","",OFFSET(Zdroj!Y$16,'k rozhodnutí'!$A975,0))</f>
        <v/>
      </c>
      <c r="I976" s="284" t="str">
        <f ca="1">IF($B976="","",OFFSET(Zdroj!BG$16,'k rozhodnutí'!$A975,0))</f>
        <v/>
      </c>
      <c r="J976" s="284" t="str" cm="1">
        <f t="array" aca="1" ref="J976" ca="1">IF($B976="","",SUM('k rozhodnutí detailní'!J976:J978+'k rozhodnutí detailní'!K976:K978))</f>
        <v/>
      </c>
      <c r="K976" s="284" t="str">
        <f ca="1">IF($B976="","",'k rozhodnutí detailní'!L977)</f>
        <v/>
      </c>
      <c r="L976" s="282" t="str">
        <f ca="1">IF($B976="","",'k rozhodnutí detailní'!M977)</f>
        <v/>
      </c>
      <c r="M976" s="283" t="str">
        <f ca="1">IF(B976="","",'k rozhodnutí detailní'!N976)</f>
        <v/>
      </c>
      <c r="N976" s="284" t="str">
        <f ca="1">IF($B976="","",OFFSET(Zdroj!Z$16,'k rozhodnutí'!$A975,0))</f>
        <v/>
      </c>
    </row>
    <row r="977" spans="1:14" x14ac:dyDescent="0.25">
      <c r="A977" s="130"/>
      <c r="B977" s="288"/>
      <c r="C977" s="51" t="str">
        <f ca="1">IF($B976="","",IF(Zdroj!$AQ$9="ano",CONCATENATE("Okres:","
",OFFSET(Zdroj!BP$16,'k rozhodnutí'!$A975,0),"
","Právní forma","
",OFFSET(Zdroj!H$16,'k rozhodnutí'!$A975,0),"
",IF(OFFSET(Zdroj!I$16,'k rozhodnutí'!$A975,0)="","","IČO: "),OFFSET(Zdroj!I$16,'k rozhodnutí'!$A975,0),"
","B.Ú. ",IF(OFFSET(Zdroj!J$16,'k rozhodnutí'!$A975,0)="","","Anonymizováno")),CONCATENATE("Okres:","
",OFFSET(Zdroj!BP$16,'k rozhodnutí'!$A975,0),"
","Právní forma","
",OFFSET(Zdroj!H$16,'k rozhodnutí'!$A975,0),"
",IF(OFFSET(Zdroj!I$16,'k rozhodnutí'!$A975,0)="","","IČO: "),OFFSET(Zdroj!I$16,'k rozhodnutí'!$A975,0),"
","B.Ú. ",OFFSET(Zdroj!J$16,'k rozhodnutí'!$A975,0))))</f>
        <v/>
      </c>
      <c r="D977" s="4" t="str">
        <f ca="1">IF($B976="","",OFFSET(Zdroj!O$16,'k rozhodnutí'!$A975,0))</f>
        <v/>
      </c>
      <c r="E977" s="289"/>
      <c r="F977" s="187"/>
      <c r="G977" s="291"/>
      <c r="H977" s="290"/>
      <c r="I977" s="284"/>
      <c r="J977" s="284"/>
      <c r="K977" s="284"/>
      <c r="L977" s="282"/>
      <c r="M977" s="283"/>
      <c r="N977" s="284"/>
    </row>
    <row r="978" spans="1:14" x14ac:dyDescent="0.25">
      <c r="A978" s="130">
        <f>ROW()/3-1</f>
        <v>325</v>
      </c>
      <c r="B978" s="288"/>
      <c r="C978" s="52" t="str">
        <f ca="1">IF($B976="","",IF(Zdroj!$AQ$9="ano",IF(OFFSET(Zdroj!M$16,'k rozhodnutí'!$A975,0)="","","Anonymizováno"),IF(OFFSET(Zdroj!M$16,'k rozhodnutí'!$A975,0)="","",OFFSET(Zdroj!M$16,'k rozhodnutí'!$A975,0))))</f>
        <v/>
      </c>
      <c r="D978" s="4" t="str">
        <f ca="1">IF($B976="","",CONCATENATE("Dotace bude použita na:","
",OFFSET(Zdroj!P$16,'k rozhodnutí'!$A975,0)))</f>
        <v/>
      </c>
      <c r="E978" s="289"/>
      <c r="F978" s="186" t="str">
        <f ca="1">IF($B976="","",OFFSET(Zdroj!V$16,'k rozhodnutí'!$A975,0))</f>
        <v/>
      </c>
      <c r="G978" s="88" t="str">
        <f ca="1">IF($B976="","",OFFSET(Zdroj!BM$16,'k rozhodnutí'!$A975,0))</f>
        <v/>
      </c>
      <c r="H978" s="290"/>
      <c r="I978" s="284"/>
      <c r="J978" s="284"/>
      <c r="K978" s="284"/>
      <c r="L978" s="282"/>
      <c r="M978" s="283"/>
      <c r="N978" s="284"/>
    </row>
    <row r="979" spans="1:14" x14ac:dyDescent="0.25">
      <c r="A979" s="130"/>
      <c r="B979" s="288" t="str">
        <f ca="1">IF(OFFSET(Zdroj!$B$16,A978,0)&gt;0,OFFSET(Zdroj!$B$16,A978,0)+0,"")</f>
        <v/>
      </c>
      <c r="C979" s="51" t="str">
        <f ca="1">IF($B979="","",IF(Zdroj!$AQ$9="ano",CONCATENATE(OFFSET(Zdroj!C$16,'k rozhodnutí'!$A978,0),"
","Anonymizováno","
",OFFSET(Zdroj!E$16,'k rozhodnutí'!$A978,0),"
",OFFSET(Zdroj!F$16,'k rozhodnutí'!$A978,0)),CONCATENATE(OFFSET(Zdroj!C$16,'k rozhodnutí'!$A978,0),"
",OFFSET(Zdroj!D$16,'k rozhodnutí'!$A978,0),"
",OFFSET(Zdroj!E$16,'k rozhodnutí'!$A978,0),"
",OFFSET(Zdroj!F$16,'k rozhodnutí'!$A978,0))))</f>
        <v/>
      </c>
      <c r="D979" s="23" t="str">
        <f ca="1">IF($B979="","",OFFSET(Zdroj!N$16,'k rozhodnutí'!$A978,0))</f>
        <v/>
      </c>
      <c r="E979" s="289" t="str">
        <f ca="1">IF($B979="","",OFFSET(Zdroj!T$16,'k rozhodnutí'!$A978,0))</f>
        <v/>
      </c>
      <c r="F979" s="186" t="str">
        <f ca="1">IF($B979="","",OFFSET(Zdroj!U$16,'k rozhodnutí'!$A978,0))</f>
        <v/>
      </c>
      <c r="G979" s="291" t="str">
        <f ca="1">IF($B979="","",OFFSET(Zdroj!W$16,'k rozhodnutí'!$A978,0))</f>
        <v/>
      </c>
      <c r="H979" s="290" t="str">
        <f ca="1">IF($B979="","",OFFSET(Zdroj!Y$16,'k rozhodnutí'!$A978,0))</f>
        <v/>
      </c>
      <c r="I979" s="284" t="str">
        <f ca="1">IF($B979="","",OFFSET(Zdroj!BG$16,'k rozhodnutí'!$A978,0))</f>
        <v/>
      </c>
      <c r="J979" s="284" t="str" cm="1">
        <f t="array" aca="1" ref="J979" ca="1">IF($B979="","",SUM('k rozhodnutí detailní'!J979:J981+'k rozhodnutí detailní'!K979:K981))</f>
        <v/>
      </c>
      <c r="K979" s="284" t="str">
        <f ca="1">IF($B979="","",'k rozhodnutí detailní'!L980)</f>
        <v/>
      </c>
      <c r="L979" s="282" t="str">
        <f ca="1">IF($B979="","",'k rozhodnutí detailní'!M980)</f>
        <v/>
      </c>
      <c r="M979" s="283" t="str">
        <f ca="1">IF(B979="","",'k rozhodnutí detailní'!N979)</f>
        <v/>
      </c>
      <c r="N979" s="284" t="str">
        <f ca="1">IF($B979="","",OFFSET(Zdroj!Z$16,'k rozhodnutí'!$A978,0))</f>
        <v/>
      </c>
    </row>
    <row r="980" spans="1:14" x14ac:dyDescent="0.25">
      <c r="A980" s="130"/>
      <c r="B980" s="288"/>
      <c r="C980" s="51" t="str">
        <f ca="1">IF($B979="","",IF(Zdroj!$AQ$9="ano",CONCATENATE("Okres:","
",OFFSET(Zdroj!BP$16,'k rozhodnutí'!$A978,0),"
","Právní forma","
",OFFSET(Zdroj!H$16,'k rozhodnutí'!$A978,0),"
",IF(OFFSET(Zdroj!I$16,'k rozhodnutí'!$A978,0)="","","IČO: "),OFFSET(Zdroj!I$16,'k rozhodnutí'!$A978,0),"
","B.Ú. ",IF(OFFSET(Zdroj!J$16,'k rozhodnutí'!$A978,0)="","","Anonymizováno")),CONCATENATE("Okres:","
",OFFSET(Zdroj!BP$16,'k rozhodnutí'!$A978,0),"
","Právní forma","
",OFFSET(Zdroj!H$16,'k rozhodnutí'!$A978,0),"
",IF(OFFSET(Zdroj!I$16,'k rozhodnutí'!$A978,0)="","","IČO: "),OFFSET(Zdroj!I$16,'k rozhodnutí'!$A978,0),"
","B.Ú. ",OFFSET(Zdroj!J$16,'k rozhodnutí'!$A978,0))))</f>
        <v/>
      </c>
      <c r="D980" s="4" t="str">
        <f ca="1">IF($B979="","",OFFSET(Zdroj!O$16,'k rozhodnutí'!$A978,0))</f>
        <v/>
      </c>
      <c r="E980" s="289"/>
      <c r="F980" s="187"/>
      <c r="G980" s="291"/>
      <c r="H980" s="290"/>
      <c r="I980" s="284"/>
      <c r="J980" s="284"/>
      <c r="K980" s="284"/>
      <c r="L980" s="282"/>
      <c r="M980" s="283"/>
      <c r="N980" s="284"/>
    </row>
    <row r="981" spans="1:14" x14ac:dyDescent="0.25">
      <c r="A981" s="130">
        <f>ROW()/3-1</f>
        <v>326</v>
      </c>
      <c r="B981" s="288"/>
      <c r="C981" s="52" t="str">
        <f ca="1">IF($B979="","",IF(Zdroj!$AQ$9="ano",IF(OFFSET(Zdroj!M$16,'k rozhodnutí'!$A978,0)="","","Anonymizováno"),IF(OFFSET(Zdroj!M$16,'k rozhodnutí'!$A978,0)="","",OFFSET(Zdroj!M$16,'k rozhodnutí'!$A978,0))))</f>
        <v/>
      </c>
      <c r="D981" s="4" t="str">
        <f ca="1">IF($B979="","",CONCATENATE("Dotace bude použita na:","
",OFFSET(Zdroj!P$16,'k rozhodnutí'!$A978,0)))</f>
        <v/>
      </c>
      <c r="E981" s="289"/>
      <c r="F981" s="186" t="str">
        <f ca="1">IF($B979="","",OFFSET(Zdroj!V$16,'k rozhodnutí'!$A978,0))</f>
        <v/>
      </c>
      <c r="G981" s="88" t="str">
        <f ca="1">IF($B979="","",OFFSET(Zdroj!BM$16,'k rozhodnutí'!$A978,0))</f>
        <v/>
      </c>
      <c r="H981" s="290"/>
      <c r="I981" s="284"/>
      <c r="J981" s="284"/>
      <c r="K981" s="284"/>
      <c r="L981" s="282"/>
      <c r="M981" s="283"/>
      <c r="N981" s="284"/>
    </row>
    <row r="982" spans="1:14" x14ac:dyDescent="0.25">
      <c r="A982" s="130"/>
      <c r="B982" s="288" t="str">
        <f ca="1">IF(OFFSET(Zdroj!$B$16,A981,0)&gt;0,OFFSET(Zdroj!$B$16,A981,0)+0,"")</f>
        <v/>
      </c>
      <c r="C982" s="51" t="str">
        <f ca="1">IF($B982="","",IF(Zdroj!$AQ$9="ano",CONCATENATE(OFFSET(Zdroj!C$16,'k rozhodnutí'!$A981,0),"
","Anonymizováno","
",OFFSET(Zdroj!E$16,'k rozhodnutí'!$A981,0),"
",OFFSET(Zdroj!F$16,'k rozhodnutí'!$A981,0)),CONCATENATE(OFFSET(Zdroj!C$16,'k rozhodnutí'!$A981,0),"
",OFFSET(Zdroj!D$16,'k rozhodnutí'!$A981,0),"
",OFFSET(Zdroj!E$16,'k rozhodnutí'!$A981,0),"
",OFFSET(Zdroj!F$16,'k rozhodnutí'!$A981,0))))</f>
        <v/>
      </c>
      <c r="D982" s="23" t="str">
        <f ca="1">IF($B982="","",OFFSET(Zdroj!N$16,'k rozhodnutí'!$A981,0))</f>
        <v/>
      </c>
      <c r="E982" s="289" t="str">
        <f ca="1">IF($B982="","",OFFSET(Zdroj!T$16,'k rozhodnutí'!$A981,0))</f>
        <v/>
      </c>
      <c r="F982" s="186" t="str">
        <f ca="1">IF($B982="","",OFFSET(Zdroj!U$16,'k rozhodnutí'!$A981,0))</f>
        <v/>
      </c>
      <c r="G982" s="291" t="str">
        <f ca="1">IF($B982="","",OFFSET(Zdroj!W$16,'k rozhodnutí'!$A981,0))</f>
        <v/>
      </c>
      <c r="H982" s="290" t="str">
        <f ca="1">IF($B982="","",OFFSET(Zdroj!Y$16,'k rozhodnutí'!$A981,0))</f>
        <v/>
      </c>
      <c r="I982" s="284" t="str">
        <f ca="1">IF($B982="","",OFFSET(Zdroj!BG$16,'k rozhodnutí'!$A981,0))</f>
        <v/>
      </c>
      <c r="J982" s="284" t="str" cm="1">
        <f t="array" aca="1" ref="J982" ca="1">IF($B982="","",SUM('k rozhodnutí detailní'!J982:J984+'k rozhodnutí detailní'!K982:K984))</f>
        <v/>
      </c>
      <c r="K982" s="284" t="str">
        <f ca="1">IF($B982="","",'k rozhodnutí detailní'!L983)</f>
        <v/>
      </c>
      <c r="L982" s="282" t="str">
        <f ca="1">IF($B982="","",'k rozhodnutí detailní'!M983)</f>
        <v/>
      </c>
      <c r="M982" s="283" t="str">
        <f ca="1">IF(B982="","",'k rozhodnutí detailní'!N982)</f>
        <v/>
      </c>
      <c r="N982" s="284" t="str">
        <f ca="1">IF($B982="","",OFFSET(Zdroj!Z$16,'k rozhodnutí'!$A981,0))</f>
        <v/>
      </c>
    </row>
    <row r="983" spans="1:14" x14ac:dyDescent="0.25">
      <c r="A983" s="130"/>
      <c r="B983" s="288"/>
      <c r="C983" s="51" t="str">
        <f ca="1">IF($B982="","",IF(Zdroj!$AQ$9="ano",CONCATENATE("Okres:","
",OFFSET(Zdroj!BP$16,'k rozhodnutí'!$A981,0),"
","Právní forma","
",OFFSET(Zdroj!H$16,'k rozhodnutí'!$A981,0),"
",IF(OFFSET(Zdroj!I$16,'k rozhodnutí'!$A981,0)="","","IČO: "),OFFSET(Zdroj!I$16,'k rozhodnutí'!$A981,0),"
","B.Ú. ",IF(OFFSET(Zdroj!J$16,'k rozhodnutí'!$A981,0)="","","Anonymizováno")),CONCATENATE("Okres:","
",OFFSET(Zdroj!BP$16,'k rozhodnutí'!$A981,0),"
","Právní forma","
",OFFSET(Zdroj!H$16,'k rozhodnutí'!$A981,0),"
",IF(OFFSET(Zdroj!I$16,'k rozhodnutí'!$A981,0)="","","IČO: "),OFFSET(Zdroj!I$16,'k rozhodnutí'!$A981,0),"
","B.Ú. ",OFFSET(Zdroj!J$16,'k rozhodnutí'!$A981,0))))</f>
        <v/>
      </c>
      <c r="D983" s="4" t="str">
        <f ca="1">IF($B982="","",OFFSET(Zdroj!O$16,'k rozhodnutí'!$A981,0))</f>
        <v/>
      </c>
      <c r="E983" s="289"/>
      <c r="F983" s="187"/>
      <c r="G983" s="291"/>
      <c r="H983" s="290"/>
      <c r="I983" s="284"/>
      <c r="J983" s="284"/>
      <c r="K983" s="284"/>
      <c r="L983" s="282"/>
      <c r="M983" s="283"/>
      <c r="N983" s="284"/>
    </row>
    <row r="984" spans="1:14" x14ac:dyDescent="0.25">
      <c r="A984" s="130">
        <f>ROW()/3-1</f>
        <v>327</v>
      </c>
      <c r="B984" s="288"/>
      <c r="C984" s="52" t="str">
        <f ca="1">IF($B982="","",IF(Zdroj!$AQ$9="ano",IF(OFFSET(Zdroj!M$16,'k rozhodnutí'!$A981,0)="","","Anonymizováno"),IF(OFFSET(Zdroj!M$16,'k rozhodnutí'!$A981,0)="","",OFFSET(Zdroj!M$16,'k rozhodnutí'!$A981,0))))</f>
        <v/>
      </c>
      <c r="D984" s="4" t="str">
        <f ca="1">IF($B982="","",CONCATENATE("Dotace bude použita na:","
",OFFSET(Zdroj!P$16,'k rozhodnutí'!$A981,0)))</f>
        <v/>
      </c>
      <c r="E984" s="289"/>
      <c r="F984" s="186" t="str">
        <f ca="1">IF($B982="","",OFFSET(Zdroj!V$16,'k rozhodnutí'!$A981,0))</f>
        <v/>
      </c>
      <c r="G984" s="88" t="str">
        <f ca="1">IF($B982="","",OFFSET(Zdroj!BM$16,'k rozhodnutí'!$A981,0))</f>
        <v/>
      </c>
      <c r="H984" s="290"/>
      <c r="I984" s="284"/>
      <c r="J984" s="284"/>
      <c r="K984" s="284"/>
      <c r="L984" s="282"/>
      <c r="M984" s="283"/>
      <c r="N984" s="284"/>
    </row>
    <row r="985" spans="1:14" x14ac:dyDescent="0.25">
      <c r="A985" s="130"/>
      <c r="B985" s="288" t="str">
        <f ca="1">IF(OFFSET(Zdroj!$B$16,A984,0)&gt;0,OFFSET(Zdroj!$B$16,A984,0)+0,"")</f>
        <v/>
      </c>
      <c r="C985" s="51" t="str">
        <f ca="1">IF($B985="","",IF(Zdroj!$AQ$9="ano",CONCATENATE(OFFSET(Zdroj!C$16,'k rozhodnutí'!$A984,0),"
","Anonymizováno","
",OFFSET(Zdroj!E$16,'k rozhodnutí'!$A984,0),"
",OFFSET(Zdroj!F$16,'k rozhodnutí'!$A984,0)),CONCATENATE(OFFSET(Zdroj!C$16,'k rozhodnutí'!$A984,0),"
",OFFSET(Zdroj!D$16,'k rozhodnutí'!$A984,0),"
",OFFSET(Zdroj!E$16,'k rozhodnutí'!$A984,0),"
",OFFSET(Zdroj!F$16,'k rozhodnutí'!$A984,0))))</f>
        <v/>
      </c>
      <c r="D985" s="23" t="str">
        <f ca="1">IF($B985="","",OFFSET(Zdroj!N$16,'k rozhodnutí'!$A984,0))</f>
        <v/>
      </c>
      <c r="E985" s="289" t="str">
        <f ca="1">IF($B985="","",OFFSET(Zdroj!T$16,'k rozhodnutí'!$A984,0))</f>
        <v/>
      </c>
      <c r="F985" s="186" t="str">
        <f ca="1">IF($B985="","",OFFSET(Zdroj!U$16,'k rozhodnutí'!$A984,0))</f>
        <v/>
      </c>
      <c r="G985" s="291" t="str">
        <f ca="1">IF($B985="","",OFFSET(Zdroj!W$16,'k rozhodnutí'!$A984,0))</f>
        <v/>
      </c>
      <c r="H985" s="290" t="str">
        <f ca="1">IF($B985="","",OFFSET(Zdroj!Y$16,'k rozhodnutí'!$A984,0))</f>
        <v/>
      </c>
      <c r="I985" s="284" t="str">
        <f ca="1">IF($B985="","",OFFSET(Zdroj!BG$16,'k rozhodnutí'!$A984,0))</f>
        <v/>
      </c>
      <c r="J985" s="284" t="str" cm="1">
        <f t="array" aca="1" ref="J985" ca="1">IF($B985="","",SUM('k rozhodnutí detailní'!J985:J987+'k rozhodnutí detailní'!K985:K987))</f>
        <v/>
      </c>
      <c r="K985" s="284" t="str">
        <f ca="1">IF($B985="","",'k rozhodnutí detailní'!L986)</f>
        <v/>
      </c>
      <c r="L985" s="282" t="str">
        <f ca="1">IF($B985="","",'k rozhodnutí detailní'!M986)</f>
        <v/>
      </c>
      <c r="M985" s="283" t="str">
        <f ca="1">IF(B985="","",'k rozhodnutí detailní'!N985)</f>
        <v/>
      </c>
      <c r="N985" s="284" t="str">
        <f ca="1">IF($B985="","",OFFSET(Zdroj!Z$16,'k rozhodnutí'!$A984,0))</f>
        <v/>
      </c>
    </row>
    <row r="986" spans="1:14" x14ac:dyDescent="0.25">
      <c r="A986" s="130"/>
      <c r="B986" s="288"/>
      <c r="C986" s="51" t="str">
        <f ca="1">IF($B985="","",IF(Zdroj!$AQ$9="ano",CONCATENATE("Okres:","
",OFFSET(Zdroj!BP$16,'k rozhodnutí'!$A984,0),"
","Právní forma","
",OFFSET(Zdroj!H$16,'k rozhodnutí'!$A984,0),"
",IF(OFFSET(Zdroj!I$16,'k rozhodnutí'!$A984,0)="","","IČO: "),OFFSET(Zdroj!I$16,'k rozhodnutí'!$A984,0),"
","B.Ú. ",IF(OFFSET(Zdroj!J$16,'k rozhodnutí'!$A984,0)="","","Anonymizováno")),CONCATENATE("Okres:","
",OFFSET(Zdroj!BP$16,'k rozhodnutí'!$A984,0),"
","Právní forma","
",OFFSET(Zdroj!H$16,'k rozhodnutí'!$A984,0),"
",IF(OFFSET(Zdroj!I$16,'k rozhodnutí'!$A984,0)="","","IČO: "),OFFSET(Zdroj!I$16,'k rozhodnutí'!$A984,0),"
","B.Ú. ",OFFSET(Zdroj!J$16,'k rozhodnutí'!$A984,0))))</f>
        <v/>
      </c>
      <c r="D986" s="4" t="str">
        <f ca="1">IF($B985="","",OFFSET(Zdroj!O$16,'k rozhodnutí'!$A984,0))</f>
        <v/>
      </c>
      <c r="E986" s="289"/>
      <c r="F986" s="187"/>
      <c r="G986" s="291"/>
      <c r="H986" s="290"/>
      <c r="I986" s="284"/>
      <c r="J986" s="284"/>
      <c r="K986" s="284"/>
      <c r="L986" s="282"/>
      <c r="M986" s="283"/>
      <c r="N986" s="284"/>
    </row>
    <row r="987" spans="1:14" x14ac:dyDescent="0.25">
      <c r="A987" s="130">
        <f>ROW()/3-1</f>
        <v>328</v>
      </c>
      <c r="B987" s="288"/>
      <c r="C987" s="52" t="str">
        <f ca="1">IF($B985="","",IF(Zdroj!$AQ$9="ano",IF(OFFSET(Zdroj!M$16,'k rozhodnutí'!$A984,0)="","","Anonymizováno"),IF(OFFSET(Zdroj!M$16,'k rozhodnutí'!$A984,0)="","",OFFSET(Zdroj!M$16,'k rozhodnutí'!$A984,0))))</f>
        <v/>
      </c>
      <c r="D987" s="4" t="str">
        <f ca="1">IF($B985="","",CONCATENATE("Dotace bude použita na:","
",OFFSET(Zdroj!P$16,'k rozhodnutí'!$A984,0)))</f>
        <v/>
      </c>
      <c r="E987" s="289"/>
      <c r="F987" s="186" t="str">
        <f ca="1">IF($B985="","",OFFSET(Zdroj!V$16,'k rozhodnutí'!$A984,0))</f>
        <v/>
      </c>
      <c r="G987" s="88" t="str">
        <f ca="1">IF($B985="","",OFFSET(Zdroj!BM$16,'k rozhodnutí'!$A984,0))</f>
        <v/>
      </c>
      <c r="H987" s="290"/>
      <c r="I987" s="284"/>
      <c r="J987" s="284"/>
      <c r="K987" s="284"/>
      <c r="L987" s="282"/>
      <c r="M987" s="283"/>
      <c r="N987" s="284"/>
    </row>
    <row r="988" spans="1:14" x14ac:dyDescent="0.25">
      <c r="A988" s="130"/>
      <c r="B988" s="288" t="str">
        <f ca="1">IF(OFFSET(Zdroj!$B$16,A987,0)&gt;0,OFFSET(Zdroj!$B$16,A987,0)+0,"")</f>
        <v/>
      </c>
      <c r="C988" s="51" t="str">
        <f ca="1">IF($B988="","",IF(Zdroj!$AQ$9="ano",CONCATENATE(OFFSET(Zdroj!C$16,'k rozhodnutí'!$A987,0),"
","Anonymizováno","
",OFFSET(Zdroj!E$16,'k rozhodnutí'!$A987,0),"
",OFFSET(Zdroj!F$16,'k rozhodnutí'!$A987,0)),CONCATENATE(OFFSET(Zdroj!C$16,'k rozhodnutí'!$A987,0),"
",OFFSET(Zdroj!D$16,'k rozhodnutí'!$A987,0),"
",OFFSET(Zdroj!E$16,'k rozhodnutí'!$A987,0),"
",OFFSET(Zdroj!F$16,'k rozhodnutí'!$A987,0))))</f>
        <v/>
      </c>
      <c r="D988" s="23" t="str">
        <f ca="1">IF($B988="","",OFFSET(Zdroj!N$16,'k rozhodnutí'!$A987,0))</f>
        <v/>
      </c>
      <c r="E988" s="289" t="str">
        <f ca="1">IF($B988="","",OFFSET(Zdroj!T$16,'k rozhodnutí'!$A987,0))</f>
        <v/>
      </c>
      <c r="F988" s="186" t="str">
        <f ca="1">IF($B988="","",OFFSET(Zdroj!U$16,'k rozhodnutí'!$A987,0))</f>
        <v/>
      </c>
      <c r="G988" s="291" t="str">
        <f ca="1">IF($B988="","",OFFSET(Zdroj!W$16,'k rozhodnutí'!$A987,0))</f>
        <v/>
      </c>
      <c r="H988" s="290" t="str">
        <f ca="1">IF($B988="","",OFFSET(Zdroj!Y$16,'k rozhodnutí'!$A987,0))</f>
        <v/>
      </c>
      <c r="I988" s="284" t="str">
        <f ca="1">IF($B988="","",OFFSET(Zdroj!BG$16,'k rozhodnutí'!$A987,0))</f>
        <v/>
      </c>
      <c r="J988" s="284" t="str" cm="1">
        <f t="array" aca="1" ref="J988" ca="1">IF($B988="","",SUM('k rozhodnutí detailní'!J988:J990+'k rozhodnutí detailní'!K988:K990))</f>
        <v/>
      </c>
      <c r="K988" s="284" t="str">
        <f ca="1">IF($B988="","",'k rozhodnutí detailní'!L989)</f>
        <v/>
      </c>
      <c r="L988" s="282" t="str">
        <f ca="1">IF($B988="","",'k rozhodnutí detailní'!M989)</f>
        <v/>
      </c>
      <c r="M988" s="283" t="str">
        <f ca="1">IF(B988="","",'k rozhodnutí detailní'!N988)</f>
        <v/>
      </c>
      <c r="N988" s="284" t="str">
        <f ca="1">IF($B988="","",OFFSET(Zdroj!Z$16,'k rozhodnutí'!$A987,0))</f>
        <v/>
      </c>
    </row>
    <row r="989" spans="1:14" x14ac:dyDescent="0.25">
      <c r="A989" s="130"/>
      <c r="B989" s="288"/>
      <c r="C989" s="51" t="str">
        <f ca="1">IF($B988="","",IF(Zdroj!$AQ$9="ano",CONCATENATE("Okres:","
",OFFSET(Zdroj!BP$16,'k rozhodnutí'!$A987,0),"
","Právní forma","
",OFFSET(Zdroj!H$16,'k rozhodnutí'!$A987,0),"
",IF(OFFSET(Zdroj!I$16,'k rozhodnutí'!$A987,0)="","","IČO: "),OFFSET(Zdroj!I$16,'k rozhodnutí'!$A987,0),"
","B.Ú. ",IF(OFFSET(Zdroj!J$16,'k rozhodnutí'!$A987,0)="","","Anonymizováno")),CONCATENATE("Okres:","
",OFFSET(Zdroj!BP$16,'k rozhodnutí'!$A987,0),"
","Právní forma","
",OFFSET(Zdroj!H$16,'k rozhodnutí'!$A987,0),"
",IF(OFFSET(Zdroj!I$16,'k rozhodnutí'!$A987,0)="","","IČO: "),OFFSET(Zdroj!I$16,'k rozhodnutí'!$A987,0),"
","B.Ú. ",OFFSET(Zdroj!J$16,'k rozhodnutí'!$A987,0))))</f>
        <v/>
      </c>
      <c r="D989" s="4" t="str">
        <f ca="1">IF($B988="","",OFFSET(Zdroj!O$16,'k rozhodnutí'!$A987,0))</f>
        <v/>
      </c>
      <c r="E989" s="289"/>
      <c r="F989" s="187"/>
      <c r="G989" s="291"/>
      <c r="H989" s="290"/>
      <c r="I989" s="284"/>
      <c r="J989" s="284"/>
      <c r="K989" s="284"/>
      <c r="L989" s="282"/>
      <c r="M989" s="283"/>
      <c r="N989" s="284"/>
    </row>
    <row r="990" spans="1:14" x14ac:dyDescent="0.25">
      <c r="A990" s="130">
        <f>ROW()/3-1</f>
        <v>329</v>
      </c>
      <c r="B990" s="288"/>
      <c r="C990" s="52" t="str">
        <f ca="1">IF($B988="","",IF(Zdroj!$AQ$9="ano",IF(OFFSET(Zdroj!M$16,'k rozhodnutí'!$A987,0)="","","Anonymizováno"),IF(OFFSET(Zdroj!M$16,'k rozhodnutí'!$A987,0)="","",OFFSET(Zdroj!M$16,'k rozhodnutí'!$A987,0))))</f>
        <v/>
      </c>
      <c r="D990" s="4" t="str">
        <f ca="1">IF($B988="","",CONCATENATE("Dotace bude použita na:","
",OFFSET(Zdroj!P$16,'k rozhodnutí'!$A987,0)))</f>
        <v/>
      </c>
      <c r="E990" s="289"/>
      <c r="F990" s="186" t="str">
        <f ca="1">IF($B988="","",OFFSET(Zdroj!V$16,'k rozhodnutí'!$A987,0))</f>
        <v/>
      </c>
      <c r="G990" s="88" t="str">
        <f ca="1">IF($B988="","",OFFSET(Zdroj!BM$16,'k rozhodnutí'!$A987,0))</f>
        <v/>
      </c>
      <c r="H990" s="290"/>
      <c r="I990" s="284"/>
      <c r="J990" s="284"/>
      <c r="K990" s="284"/>
      <c r="L990" s="282"/>
      <c r="M990" s="283"/>
      <c r="N990" s="284"/>
    </row>
    <row r="991" spans="1:14" x14ac:dyDescent="0.25">
      <c r="A991" s="130"/>
      <c r="B991" s="288" t="str">
        <f ca="1">IF(OFFSET(Zdroj!$B$16,A990,0)&gt;0,OFFSET(Zdroj!$B$16,A990,0)+0,"")</f>
        <v/>
      </c>
      <c r="C991" s="51" t="str">
        <f ca="1">IF($B991="","",IF(Zdroj!$AQ$9="ano",CONCATENATE(OFFSET(Zdroj!C$16,'k rozhodnutí'!$A990,0),"
","Anonymizováno","
",OFFSET(Zdroj!E$16,'k rozhodnutí'!$A990,0),"
",OFFSET(Zdroj!F$16,'k rozhodnutí'!$A990,0)),CONCATENATE(OFFSET(Zdroj!C$16,'k rozhodnutí'!$A990,0),"
",OFFSET(Zdroj!D$16,'k rozhodnutí'!$A990,0),"
",OFFSET(Zdroj!E$16,'k rozhodnutí'!$A990,0),"
",OFFSET(Zdroj!F$16,'k rozhodnutí'!$A990,0))))</f>
        <v/>
      </c>
      <c r="D991" s="23" t="str">
        <f ca="1">IF($B991="","",OFFSET(Zdroj!N$16,'k rozhodnutí'!$A990,0))</f>
        <v/>
      </c>
      <c r="E991" s="289" t="str">
        <f ca="1">IF($B991="","",OFFSET(Zdroj!T$16,'k rozhodnutí'!$A990,0))</f>
        <v/>
      </c>
      <c r="F991" s="186" t="str">
        <f ca="1">IF($B991="","",OFFSET(Zdroj!U$16,'k rozhodnutí'!$A990,0))</f>
        <v/>
      </c>
      <c r="G991" s="291" t="str">
        <f ca="1">IF($B991="","",OFFSET(Zdroj!W$16,'k rozhodnutí'!$A990,0))</f>
        <v/>
      </c>
      <c r="H991" s="290" t="str">
        <f ca="1">IF($B991="","",OFFSET(Zdroj!Y$16,'k rozhodnutí'!$A990,0))</f>
        <v/>
      </c>
      <c r="I991" s="284" t="str">
        <f ca="1">IF($B991="","",OFFSET(Zdroj!BG$16,'k rozhodnutí'!$A990,0))</f>
        <v/>
      </c>
      <c r="J991" s="284" t="str" cm="1">
        <f t="array" aca="1" ref="J991" ca="1">IF($B991="","",SUM('k rozhodnutí detailní'!J991:J993+'k rozhodnutí detailní'!K991:K993))</f>
        <v/>
      </c>
      <c r="K991" s="284" t="str">
        <f ca="1">IF($B991="","",'k rozhodnutí detailní'!L992)</f>
        <v/>
      </c>
      <c r="L991" s="282" t="str">
        <f ca="1">IF($B991="","",'k rozhodnutí detailní'!M992)</f>
        <v/>
      </c>
      <c r="M991" s="283" t="str">
        <f ca="1">IF(B991="","",'k rozhodnutí detailní'!N991)</f>
        <v/>
      </c>
      <c r="N991" s="284" t="str">
        <f ca="1">IF($B991="","",OFFSET(Zdroj!Z$16,'k rozhodnutí'!$A990,0))</f>
        <v/>
      </c>
    </row>
    <row r="992" spans="1:14" x14ac:dyDescent="0.25">
      <c r="A992" s="130"/>
      <c r="B992" s="288"/>
      <c r="C992" s="51" t="str">
        <f ca="1">IF($B991="","",IF(Zdroj!$AQ$9="ano",CONCATENATE("Okres:","
",OFFSET(Zdroj!BP$16,'k rozhodnutí'!$A990,0),"
","Právní forma","
",OFFSET(Zdroj!H$16,'k rozhodnutí'!$A990,0),"
",IF(OFFSET(Zdroj!I$16,'k rozhodnutí'!$A990,0)="","","IČO: "),OFFSET(Zdroj!I$16,'k rozhodnutí'!$A990,0),"
","B.Ú. ",IF(OFFSET(Zdroj!J$16,'k rozhodnutí'!$A990,0)="","","Anonymizováno")),CONCATENATE("Okres:","
",OFFSET(Zdroj!BP$16,'k rozhodnutí'!$A990,0),"
","Právní forma","
",OFFSET(Zdroj!H$16,'k rozhodnutí'!$A990,0),"
",IF(OFFSET(Zdroj!I$16,'k rozhodnutí'!$A990,0)="","","IČO: "),OFFSET(Zdroj!I$16,'k rozhodnutí'!$A990,0),"
","B.Ú. ",OFFSET(Zdroj!J$16,'k rozhodnutí'!$A990,0))))</f>
        <v/>
      </c>
      <c r="D992" s="4" t="str">
        <f ca="1">IF($B991="","",OFFSET(Zdroj!O$16,'k rozhodnutí'!$A990,0))</f>
        <v/>
      </c>
      <c r="E992" s="289"/>
      <c r="F992" s="187"/>
      <c r="G992" s="291"/>
      <c r="H992" s="290"/>
      <c r="I992" s="284"/>
      <c r="J992" s="284"/>
      <c r="K992" s="284"/>
      <c r="L992" s="282"/>
      <c r="M992" s="283"/>
      <c r="N992" s="284"/>
    </row>
    <row r="993" spans="1:14" x14ac:dyDescent="0.25">
      <c r="A993" s="130">
        <f>ROW()/3-1</f>
        <v>330</v>
      </c>
      <c r="B993" s="288"/>
      <c r="C993" s="52" t="str">
        <f ca="1">IF($B991="","",IF(Zdroj!$AQ$9="ano",IF(OFFSET(Zdroj!M$16,'k rozhodnutí'!$A990,0)="","","Anonymizováno"),IF(OFFSET(Zdroj!M$16,'k rozhodnutí'!$A990,0)="","",OFFSET(Zdroj!M$16,'k rozhodnutí'!$A990,0))))</f>
        <v/>
      </c>
      <c r="D993" s="4" t="str">
        <f ca="1">IF($B991="","",CONCATENATE("Dotace bude použita na:","
",OFFSET(Zdroj!P$16,'k rozhodnutí'!$A990,0)))</f>
        <v/>
      </c>
      <c r="E993" s="289"/>
      <c r="F993" s="186" t="str">
        <f ca="1">IF($B991="","",OFFSET(Zdroj!V$16,'k rozhodnutí'!$A990,0))</f>
        <v/>
      </c>
      <c r="G993" s="88" t="str">
        <f ca="1">IF($B991="","",OFFSET(Zdroj!BM$16,'k rozhodnutí'!$A990,0))</f>
        <v/>
      </c>
      <c r="H993" s="290"/>
      <c r="I993" s="284"/>
      <c r="J993" s="284"/>
      <c r="K993" s="284"/>
      <c r="L993" s="282"/>
      <c r="M993" s="283"/>
      <c r="N993" s="284"/>
    </row>
    <row r="994" spans="1:14" x14ac:dyDescent="0.25">
      <c r="A994" s="130"/>
      <c r="B994" s="288" t="str">
        <f ca="1">IF(OFFSET(Zdroj!$B$16,A993,0)&gt;0,OFFSET(Zdroj!$B$16,A993,0)+0,"")</f>
        <v/>
      </c>
      <c r="C994" s="51" t="str">
        <f ca="1">IF($B994="","",IF(Zdroj!$AQ$9="ano",CONCATENATE(OFFSET(Zdroj!C$16,'k rozhodnutí'!$A993,0),"
","Anonymizováno","
",OFFSET(Zdroj!E$16,'k rozhodnutí'!$A993,0),"
",OFFSET(Zdroj!F$16,'k rozhodnutí'!$A993,0)),CONCATENATE(OFFSET(Zdroj!C$16,'k rozhodnutí'!$A993,0),"
",OFFSET(Zdroj!D$16,'k rozhodnutí'!$A993,0),"
",OFFSET(Zdroj!E$16,'k rozhodnutí'!$A993,0),"
",OFFSET(Zdroj!F$16,'k rozhodnutí'!$A993,0))))</f>
        <v/>
      </c>
      <c r="D994" s="23" t="str">
        <f ca="1">IF($B994="","",OFFSET(Zdroj!N$16,'k rozhodnutí'!$A993,0))</f>
        <v/>
      </c>
      <c r="E994" s="289" t="str">
        <f ca="1">IF($B994="","",OFFSET(Zdroj!T$16,'k rozhodnutí'!$A993,0))</f>
        <v/>
      </c>
      <c r="F994" s="186" t="str">
        <f ca="1">IF($B994="","",OFFSET(Zdroj!U$16,'k rozhodnutí'!$A993,0))</f>
        <v/>
      </c>
      <c r="G994" s="291" t="str">
        <f ca="1">IF($B994="","",OFFSET(Zdroj!W$16,'k rozhodnutí'!$A993,0))</f>
        <v/>
      </c>
      <c r="H994" s="290" t="str">
        <f ca="1">IF($B994="","",OFFSET(Zdroj!Y$16,'k rozhodnutí'!$A993,0))</f>
        <v/>
      </c>
      <c r="I994" s="284" t="str">
        <f ca="1">IF($B994="","",OFFSET(Zdroj!BG$16,'k rozhodnutí'!$A993,0))</f>
        <v/>
      </c>
      <c r="J994" s="284" t="str" cm="1">
        <f t="array" aca="1" ref="J994" ca="1">IF($B994="","",SUM('k rozhodnutí detailní'!J994:J996+'k rozhodnutí detailní'!K994:K996))</f>
        <v/>
      </c>
      <c r="K994" s="284" t="str">
        <f ca="1">IF($B994="","",'k rozhodnutí detailní'!L995)</f>
        <v/>
      </c>
      <c r="L994" s="282" t="str">
        <f ca="1">IF($B994="","",'k rozhodnutí detailní'!M995)</f>
        <v/>
      </c>
      <c r="M994" s="283" t="str">
        <f ca="1">IF(B994="","",'k rozhodnutí detailní'!N994)</f>
        <v/>
      </c>
      <c r="N994" s="284" t="str">
        <f ca="1">IF($B994="","",OFFSET(Zdroj!Z$16,'k rozhodnutí'!$A993,0))</f>
        <v/>
      </c>
    </row>
    <row r="995" spans="1:14" x14ac:dyDescent="0.25">
      <c r="A995" s="130"/>
      <c r="B995" s="288"/>
      <c r="C995" s="51" t="str">
        <f ca="1">IF($B994="","",IF(Zdroj!$AQ$9="ano",CONCATENATE("Okres:","
",OFFSET(Zdroj!BP$16,'k rozhodnutí'!$A993,0),"
","Právní forma","
",OFFSET(Zdroj!H$16,'k rozhodnutí'!$A993,0),"
",IF(OFFSET(Zdroj!I$16,'k rozhodnutí'!$A993,0)="","","IČO: "),OFFSET(Zdroj!I$16,'k rozhodnutí'!$A993,0),"
","B.Ú. ",IF(OFFSET(Zdroj!J$16,'k rozhodnutí'!$A993,0)="","","Anonymizováno")),CONCATENATE("Okres:","
",OFFSET(Zdroj!BP$16,'k rozhodnutí'!$A993,0),"
","Právní forma","
",OFFSET(Zdroj!H$16,'k rozhodnutí'!$A993,0),"
",IF(OFFSET(Zdroj!I$16,'k rozhodnutí'!$A993,0)="","","IČO: "),OFFSET(Zdroj!I$16,'k rozhodnutí'!$A993,0),"
","B.Ú. ",OFFSET(Zdroj!J$16,'k rozhodnutí'!$A993,0))))</f>
        <v/>
      </c>
      <c r="D995" s="4" t="str">
        <f ca="1">IF($B994="","",OFFSET(Zdroj!O$16,'k rozhodnutí'!$A993,0))</f>
        <v/>
      </c>
      <c r="E995" s="289"/>
      <c r="F995" s="187"/>
      <c r="G995" s="291"/>
      <c r="H995" s="290"/>
      <c r="I995" s="284"/>
      <c r="J995" s="284"/>
      <c r="K995" s="284"/>
      <c r="L995" s="282"/>
      <c r="M995" s="283"/>
      <c r="N995" s="284"/>
    </row>
    <row r="996" spans="1:14" x14ac:dyDescent="0.25">
      <c r="A996" s="130">
        <f>ROW()/3-1</f>
        <v>331</v>
      </c>
      <c r="B996" s="288"/>
      <c r="C996" s="52" t="str">
        <f ca="1">IF($B994="","",IF(Zdroj!$AQ$9="ano",IF(OFFSET(Zdroj!M$16,'k rozhodnutí'!$A993,0)="","","Anonymizováno"),IF(OFFSET(Zdroj!M$16,'k rozhodnutí'!$A993,0)="","",OFFSET(Zdroj!M$16,'k rozhodnutí'!$A993,0))))</f>
        <v/>
      </c>
      <c r="D996" s="4" t="str">
        <f ca="1">IF($B994="","",CONCATENATE("Dotace bude použita na:","
",OFFSET(Zdroj!P$16,'k rozhodnutí'!$A993,0)))</f>
        <v/>
      </c>
      <c r="E996" s="289"/>
      <c r="F996" s="186" t="str">
        <f ca="1">IF($B994="","",OFFSET(Zdroj!V$16,'k rozhodnutí'!$A993,0))</f>
        <v/>
      </c>
      <c r="G996" s="88" t="str">
        <f ca="1">IF($B994="","",OFFSET(Zdroj!BM$16,'k rozhodnutí'!$A993,0))</f>
        <v/>
      </c>
      <c r="H996" s="290"/>
      <c r="I996" s="284"/>
      <c r="J996" s="284"/>
      <c r="K996" s="284"/>
      <c r="L996" s="282"/>
      <c r="M996" s="283"/>
      <c r="N996" s="284"/>
    </row>
    <row r="997" spans="1:14" x14ac:dyDescent="0.25">
      <c r="A997" s="130"/>
      <c r="B997" s="288" t="str">
        <f ca="1">IF(OFFSET(Zdroj!$B$16,A996,0)&gt;0,OFFSET(Zdroj!$B$16,A996,0)+0,"")</f>
        <v/>
      </c>
      <c r="C997" s="51" t="str">
        <f ca="1">IF($B997="","",IF(Zdroj!$AQ$9="ano",CONCATENATE(OFFSET(Zdroj!C$16,'k rozhodnutí'!$A996,0),"
","Anonymizováno","
",OFFSET(Zdroj!E$16,'k rozhodnutí'!$A996,0),"
",OFFSET(Zdroj!F$16,'k rozhodnutí'!$A996,0)),CONCATENATE(OFFSET(Zdroj!C$16,'k rozhodnutí'!$A996,0),"
",OFFSET(Zdroj!D$16,'k rozhodnutí'!$A996,0),"
",OFFSET(Zdroj!E$16,'k rozhodnutí'!$A996,0),"
",OFFSET(Zdroj!F$16,'k rozhodnutí'!$A996,0))))</f>
        <v/>
      </c>
      <c r="D997" s="23" t="str">
        <f ca="1">IF($B997="","",OFFSET(Zdroj!N$16,'k rozhodnutí'!$A996,0))</f>
        <v/>
      </c>
      <c r="E997" s="289" t="str">
        <f ca="1">IF($B997="","",OFFSET(Zdroj!T$16,'k rozhodnutí'!$A996,0))</f>
        <v/>
      </c>
      <c r="F997" s="186" t="str">
        <f ca="1">IF($B997="","",OFFSET(Zdroj!U$16,'k rozhodnutí'!$A996,0))</f>
        <v/>
      </c>
      <c r="G997" s="291" t="str">
        <f ca="1">IF($B997="","",OFFSET(Zdroj!W$16,'k rozhodnutí'!$A996,0))</f>
        <v/>
      </c>
      <c r="H997" s="290" t="str">
        <f ca="1">IF($B997="","",OFFSET(Zdroj!Y$16,'k rozhodnutí'!$A996,0))</f>
        <v/>
      </c>
      <c r="I997" s="284" t="str">
        <f ca="1">IF($B997="","",OFFSET(Zdroj!BG$16,'k rozhodnutí'!$A996,0))</f>
        <v/>
      </c>
      <c r="J997" s="284" t="str" cm="1">
        <f t="array" aca="1" ref="J997" ca="1">IF($B997="","",SUM('k rozhodnutí detailní'!J997:J999+'k rozhodnutí detailní'!K997:K999))</f>
        <v/>
      </c>
      <c r="K997" s="284" t="str">
        <f ca="1">IF($B997="","",'k rozhodnutí detailní'!L998)</f>
        <v/>
      </c>
      <c r="L997" s="282" t="str">
        <f ca="1">IF($B997="","",'k rozhodnutí detailní'!M998)</f>
        <v/>
      </c>
      <c r="M997" s="283" t="str">
        <f ca="1">IF(B997="","",'k rozhodnutí detailní'!N997)</f>
        <v/>
      </c>
      <c r="N997" s="284" t="str">
        <f ca="1">IF($B997="","",OFFSET(Zdroj!Z$16,'k rozhodnutí'!$A996,0))</f>
        <v/>
      </c>
    </row>
    <row r="998" spans="1:14" x14ac:dyDescent="0.25">
      <c r="A998" s="130"/>
      <c r="B998" s="288"/>
      <c r="C998" s="51" t="str">
        <f ca="1">IF($B997="","",IF(Zdroj!$AQ$9="ano",CONCATENATE("Okres:","
",OFFSET(Zdroj!BP$16,'k rozhodnutí'!$A996,0),"
","Právní forma","
",OFFSET(Zdroj!H$16,'k rozhodnutí'!$A996,0),"
",IF(OFFSET(Zdroj!I$16,'k rozhodnutí'!$A996,0)="","","IČO: "),OFFSET(Zdroj!I$16,'k rozhodnutí'!$A996,0),"
","B.Ú. ",IF(OFFSET(Zdroj!J$16,'k rozhodnutí'!$A996,0)="","","Anonymizováno")),CONCATENATE("Okres:","
",OFFSET(Zdroj!BP$16,'k rozhodnutí'!$A996,0),"
","Právní forma","
",OFFSET(Zdroj!H$16,'k rozhodnutí'!$A996,0),"
",IF(OFFSET(Zdroj!I$16,'k rozhodnutí'!$A996,0)="","","IČO: "),OFFSET(Zdroj!I$16,'k rozhodnutí'!$A996,0),"
","B.Ú. ",OFFSET(Zdroj!J$16,'k rozhodnutí'!$A996,0))))</f>
        <v/>
      </c>
      <c r="D998" s="4" t="str">
        <f ca="1">IF($B997="","",OFFSET(Zdroj!O$16,'k rozhodnutí'!$A996,0))</f>
        <v/>
      </c>
      <c r="E998" s="289"/>
      <c r="F998" s="187"/>
      <c r="G998" s="291"/>
      <c r="H998" s="290"/>
      <c r="I998" s="284"/>
      <c r="J998" s="284"/>
      <c r="K998" s="284"/>
      <c r="L998" s="282"/>
      <c r="M998" s="283"/>
      <c r="N998" s="284"/>
    </row>
    <row r="999" spans="1:14" x14ac:dyDescent="0.25">
      <c r="A999" s="130">
        <f>ROW()/3-1</f>
        <v>332</v>
      </c>
      <c r="B999" s="288"/>
      <c r="C999" s="52" t="str">
        <f ca="1">IF($B997="","",IF(Zdroj!$AQ$9="ano",IF(OFFSET(Zdroj!M$16,'k rozhodnutí'!$A996,0)="","","Anonymizováno"),IF(OFFSET(Zdroj!M$16,'k rozhodnutí'!$A996,0)="","",OFFSET(Zdroj!M$16,'k rozhodnutí'!$A996,0))))</f>
        <v/>
      </c>
      <c r="D999" s="4" t="str">
        <f ca="1">IF($B997="","",CONCATENATE("Dotace bude použita na:","
",OFFSET(Zdroj!P$16,'k rozhodnutí'!$A996,0)))</f>
        <v/>
      </c>
      <c r="E999" s="289"/>
      <c r="F999" s="186" t="str">
        <f ca="1">IF($B997="","",OFFSET(Zdroj!V$16,'k rozhodnutí'!$A996,0))</f>
        <v/>
      </c>
      <c r="G999" s="88" t="str">
        <f ca="1">IF($B997="","",OFFSET(Zdroj!BM$16,'k rozhodnutí'!$A996,0))</f>
        <v/>
      </c>
      <c r="H999" s="290"/>
      <c r="I999" s="284"/>
      <c r="J999" s="284"/>
      <c r="K999" s="284"/>
      <c r="L999" s="282"/>
      <c r="M999" s="283"/>
      <c r="N999" s="284"/>
    </row>
    <row r="1000" spans="1:14" x14ac:dyDescent="0.25">
      <c r="A1000" s="130"/>
      <c r="B1000" s="288" t="str">
        <f ca="1">IF(OFFSET(Zdroj!$B$16,A999,0)&gt;0,OFFSET(Zdroj!$B$16,A999,0)+0,"")</f>
        <v/>
      </c>
      <c r="C1000" s="51" t="str">
        <f ca="1">IF($B1000="","",IF(Zdroj!$AQ$9="ano",CONCATENATE(OFFSET(Zdroj!C$16,'k rozhodnutí'!$A999,0),"
","Anonymizováno","
",OFFSET(Zdroj!E$16,'k rozhodnutí'!$A999,0),"
",OFFSET(Zdroj!F$16,'k rozhodnutí'!$A999,0)),CONCATENATE(OFFSET(Zdroj!C$16,'k rozhodnutí'!$A999,0),"
",OFFSET(Zdroj!D$16,'k rozhodnutí'!$A999,0),"
",OFFSET(Zdroj!E$16,'k rozhodnutí'!$A999,0),"
",OFFSET(Zdroj!F$16,'k rozhodnutí'!$A999,0))))</f>
        <v/>
      </c>
      <c r="D1000" s="23" t="str">
        <f ca="1">IF($B1000="","",OFFSET(Zdroj!N$16,'k rozhodnutí'!$A999,0))</f>
        <v/>
      </c>
      <c r="E1000" s="289" t="str">
        <f ca="1">IF($B1000="","",OFFSET(Zdroj!T$16,'k rozhodnutí'!$A999,0))</f>
        <v/>
      </c>
      <c r="F1000" s="186" t="str">
        <f ca="1">IF($B1000="","",OFFSET(Zdroj!U$16,'k rozhodnutí'!$A999,0))</f>
        <v/>
      </c>
      <c r="G1000" s="291" t="str">
        <f ca="1">IF($B1000="","",OFFSET(Zdroj!W$16,'k rozhodnutí'!$A999,0))</f>
        <v/>
      </c>
      <c r="H1000" s="290" t="str">
        <f ca="1">IF($B1000="","",OFFSET(Zdroj!Y$16,'k rozhodnutí'!$A999,0))</f>
        <v/>
      </c>
      <c r="I1000" s="284" t="str">
        <f ca="1">IF($B1000="","",OFFSET(Zdroj!BG$16,'k rozhodnutí'!$A999,0))</f>
        <v/>
      </c>
      <c r="J1000" s="284" t="str" cm="1">
        <f t="array" aca="1" ref="J1000" ca="1">IF($B1000="","",SUM('k rozhodnutí detailní'!J1000:J1002+'k rozhodnutí detailní'!K1000:K1002))</f>
        <v/>
      </c>
      <c r="K1000" s="284" t="str">
        <f ca="1">IF($B1000="","",'k rozhodnutí detailní'!L1001)</f>
        <v/>
      </c>
      <c r="L1000" s="282" t="str">
        <f ca="1">IF($B1000="","",'k rozhodnutí detailní'!M1001)</f>
        <v/>
      </c>
      <c r="M1000" s="283" t="str">
        <f ca="1">IF(B1000="","",'k rozhodnutí detailní'!N1000)</f>
        <v/>
      </c>
      <c r="N1000" s="284" t="str">
        <f ca="1">IF($B1000="","",OFFSET(Zdroj!Z$16,'k rozhodnutí'!$A999,0))</f>
        <v/>
      </c>
    </row>
    <row r="1001" spans="1:14" x14ac:dyDescent="0.25">
      <c r="A1001" s="130"/>
      <c r="B1001" s="288"/>
      <c r="C1001" s="51" t="str">
        <f ca="1">IF($B1000="","",IF(Zdroj!$AQ$9="ano",CONCATENATE("Okres:","
",OFFSET(Zdroj!BP$16,'k rozhodnutí'!$A999,0),"
","Právní forma","
",OFFSET(Zdroj!H$16,'k rozhodnutí'!$A999,0),"
",IF(OFFSET(Zdroj!I$16,'k rozhodnutí'!$A999,0)="","","IČO: "),OFFSET(Zdroj!I$16,'k rozhodnutí'!$A999,0),"
","B.Ú. ",IF(OFFSET(Zdroj!J$16,'k rozhodnutí'!$A999,0)="","","Anonymizováno")),CONCATENATE("Okres:","
",OFFSET(Zdroj!BP$16,'k rozhodnutí'!$A999,0),"
","Právní forma","
",OFFSET(Zdroj!H$16,'k rozhodnutí'!$A999,0),"
",IF(OFFSET(Zdroj!I$16,'k rozhodnutí'!$A999,0)="","","IČO: "),OFFSET(Zdroj!I$16,'k rozhodnutí'!$A999,0),"
","B.Ú. ",OFFSET(Zdroj!J$16,'k rozhodnutí'!$A999,0))))</f>
        <v/>
      </c>
      <c r="D1001" s="4" t="str">
        <f ca="1">IF($B1000="","",OFFSET(Zdroj!O$16,'k rozhodnutí'!$A999,0))</f>
        <v/>
      </c>
      <c r="E1001" s="289"/>
      <c r="F1001" s="187"/>
      <c r="G1001" s="291"/>
      <c r="H1001" s="290"/>
      <c r="I1001" s="284"/>
      <c r="J1001" s="284"/>
      <c r="K1001" s="284"/>
      <c r="L1001" s="282"/>
      <c r="M1001" s="283"/>
      <c r="N1001" s="284"/>
    </row>
    <row r="1002" spans="1:14" x14ac:dyDescent="0.25">
      <c r="A1002" s="130">
        <f>ROW()/3-1</f>
        <v>333</v>
      </c>
      <c r="B1002" s="288"/>
      <c r="C1002" s="52" t="str">
        <f ca="1">IF($B1000="","",IF(Zdroj!$AQ$9="ano",IF(OFFSET(Zdroj!M$16,'k rozhodnutí'!$A999,0)="","","Anonymizováno"),IF(OFFSET(Zdroj!M$16,'k rozhodnutí'!$A999,0)="","",OFFSET(Zdroj!M$16,'k rozhodnutí'!$A999,0))))</f>
        <v/>
      </c>
      <c r="D1002" s="4" t="str">
        <f ca="1">IF($B1000="","",CONCATENATE("Dotace bude použita na:","
",OFFSET(Zdroj!P$16,'k rozhodnutí'!$A999,0)))</f>
        <v/>
      </c>
      <c r="E1002" s="289"/>
      <c r="F1002" s="186" t="str">
        <f ca="1">IF($B1000="","",OFFSET(Zdroj!V$16,'k rozhodnutí'!$A999,0))</f>
        <v/>
      </c>
      <c r="G1002" s="88" t="str">
        <f ca="1">IF($B1000="","",OFFSET(Zdroj!BM$16,'k rozhodnutí'!$A999,0))</f>
        <v/>
      </c>
      <c r="H1002" s="290"/>
      <c r="I1002" s="284"/>
      <c r="J1002" s="284"/>
      <c r="K1002" s="284"/>
      <c r="L1002" s="282"/>
      <c r="M1002" s="283"/>
      <c r="N1002" s="284"/>
    </row>
    <row r="1003" spans="1:14" x14ac:dyDescent="0.25">
      <c r="A1003" s="130"/>
      <c r="B1003" s="288" t="str">
        <f ca="1">IF(OFFSET(Zdroj!$B$16,A1002,0)&gt;0,OFFSET(Zdroj!$B$16,A1002,0)+0,"")</f>
        <v/>
      </c>
      <c r="C1003" s="51" t="str">
        <f ca="1">IF($B1003="","",IF(Zdroj!$AQ$9="ano",CONCATENATE(OFFSET(Zdroj!C$16,'k rozhodnutí'!$A1002,0),"
","Anonymizováno","
",OFFSET(Zdroj!E$16,'k rozhodnutí'!$A1002,0),"
",OFFSET(Zdroj!F$16,'k rozhodnutí'!$A1002,0)),CONCATENATE(OFFSET(Zdroj!C$16,'k rozhodnutí'!$A1002,0),"
",OFFSET(Zdroj!D$16,'k rozhodnutí'!$A1002,0),"
",OFFSET(Zdroj!E$16,'k rozhodnutí'!$A1002,0),"
",OFFSET(Zdroj!F$16,'k rozhodnutí'!$A1002,0))))</f>
        <v/>
      </c>
      <c r="D1003" s="23" t="str">
        <f ca="1">IF($B1003="","",OFFSET(Zdroj!N$16,'k rozhodnutí'!$A1002,0))</f>
        <v/>
      </c>
      <c r="E1003" s="289" t="str">
        <f ca="1">IF($B1003="","",OFFSET(Zdroj!T$16,'k rozhodnutí'!$A1002,0))</f>
        <v/>
      </c>
      <c r="F1003" s="186" t="str">
        <f ca="1">IF($B1003="","",OFFSET(Zdroj!U$16,'k rozhodnutí'!$A1002,0))</f>
        <v/>
      </c>
      <c r="G1003" s="291" t="str">
        <f ca="1">IF($B1003="","",OFFSET(Zdroj!W$16,'k rozhodnutí'!$A1002,0))</f>
        <v/>
      </c>
      <c r="H1003" s="290" t="str">
        <f ca="1">IF($B1003="","",OFFSET(Zdroj!Y$16,'k rozhodnutí'!$A1002,0))</f>
        <v/>
      </c>
      <c r="I1003" s="284" t="str">
        <f ca="1">IF($B1003="","",OFFSET(Zdroj!BG$16,'k rozhodnutí'!$A1002,0))</f>
        <v/>
      </c>
      <c r="J1003" s="284" t="str" cm="1">
        <f t="array" aca="1" ref="J1003" ca="1">IF($B1003="","",SUM('k rozhodnutí detailní'!J1003:J1005+'k rozhodnutí detailní'!K1003:K1005))</f>
        <v/>
      </c>
      <c r="K1003" s="284" t="str">
        <f ca="1">IF($B1003="","",'k rozhodnutí detailní'!L1004)</f>
        <v/>
      </c>
      <c r="L1003" s="282" t="str">
        <f ca="1">IF($B1003="","",'k rozhodnutí detailní'!M1004)</f>
        <v/>
      </c>
      <c r="M1003" s="283" t="str">
        <f ca="1">IF(B1003="","",'k rozhodnutí detailní'!N1003)</f>
        <v/>
      </c>
      <c r="N1003" s="284" t="str">
        <f ca="1">IF($B1003="","",OFFSET(Zdroj!Z$16,'k rozhodnutí'!$A1002,0))</f>
        <v/>
      </c>
    </row>
    <row r="1004" spans="1:14" x14ac:dyDescent="0.25">
      <c r="A1004" s="130"/>
      <c r="B1004" s="288"/>
      <c r="C1004" s="51" t="str">
        <f ca="1">IF($B1003="","",IF(Zdroj!$AQ$9="ano",CONCATENATE("Okres:","
",OFFSET(Zdroj!BP$16,'k rozhodnutí'!$A1002,0),"
","Právní forma","
",OFFSET(Zdroj!H$16,'k rozhodnutí'!$A1002,0),"
",IF(OFFSET(Zdroj!I$16,'k rozhodnutí'!$A1002,0)="","","IČO: "),OFFSET(Zdroj!I$16,'k rozhodnutí'!$A1002,0),"
","B.Ú. ",IF(OFFSET(Zdroj!J$16,'k rozhodnutí'!$A1002,0)="","","Anonymizováno")),CONCATENATE("Okres:","
",OFFSET(Zdroj!BP$16,'k rozhodnutí'!$A1002,0),"
","Právní forma","
",OFFSET(Zdroj!H$16,'k rozhodnutí'!$A1002,0),"
",IF(OFFSET(Zdroj!I$16,'k rozhodnutí'!$A1002,0)="","","IČO: "),OFFSET(Zdroj!I$16,'k rozhodnutí'!$A1002,0),"
","B.Ú. ",OFFSET(Zdroj!J$16,'k rozhodnutí'!$A1002,0))))</f>
        <v/>
      </c>
      <c r="D1004" s="4" t="str">
        <f ca="1">IF($B1003="","",OFFSET(Zdroj!O$16,'k rozhodnutí'!$A1002,0))</f>
        <v/>
      </c>
      <c r="E1004" s="289"/>
      <c r="F1004" s="187"/>
      <c r="G1004" s="291"/>
      <c r="H1004" s="290"/>
      <c r="I1004" s="284"/>
      <c r="J1004" s="284"/>
      <c r="K1004" s="284"/>
      <c r="L1004" s="282"/>
      <c r="M1004" s="283"/>
      <c r="N1004" s="284"/>
    </row>
    <row r="1005" spans="1:14" x14ac:dyDescent="0.25">
      <c r="A1005" s="130">
        <f>ROW()/3-1</f>
        <v>334</v>
      </c>
      <c r="B1005" s="288"/>
      <c r="C1005" s="52" t="str">
        <f ca="1">IF($B1003="","",IF(Zdroj!$AQ$9="ano",IF(OFFSET(Zdroj!M$16,'k rozhodnutí'!$A1002,0)="","","Anonymizováno"),IF(OFFSET(Zdroj!M$16,'k rozhodnutí'!$A1002,0)="","",OFFSET(Zdroj!M$16,'k rozhodnutí'!$A1002,0))))</f>
        <v/>
      </c>
      <c r="D1005" s="4" t="str">
        <f ca="1">IF($B1003="","",CONCATENATE("Dotace bude použita na:","
",OFFSET(Zdroj!P$16,'k rozhodnutí'!$A1002,0)))</f>
        <v/>
      </c>
      <c r="E1005" s="289"/>
      <c r="F1005" s="186" t="str">
        <f ca="1">IF($B1003="","",OFFSET(Zdroj!V$16,'k rozhodnutí'!$A1002,0))</f>
        <v/>
      </c>
      <c r="G1005" s="88" t="str">
        <f ca="1">IF($B1003="","",OFFSET(Zdroj!BM$16,'k rozhodnutí'!$A1002,0))</f>
        <v/>
      </c>
      <c r="H1005" s="290"/>
      <c r="I1005" s="284"/>
      <c r="J1005" s="284"/>
      <c r="K1005" s="284"/>
      <c r="L1005" s="282"/>
      <c r="M1005" s="283"/>
      <c r="N1005" s="284"/>
    </row>
    <row r="1006" spans="1:14" x14ac:dyDescent="0.25">
      <c r="A1006" s="130"/>
      <c r="B1006" s="288" t="str">
        <f ca="1">IF(OFFSET(Zdroj!$B$16,A1005,0)&gt;0,OFFSET(Zdroj!$B$16,A1005,0)+0,"")</f>
        <v/>
      </c>
      <c r="C1006" s="51" t="str">
        <f ca="1">IF($B1006="","",IF(Zdroj!$AQ$9="ano",CONCATENATE(OFFSET(Zdroj!C$16,'k rozhodnutí'!$A1005,0),"
","Anonymizováno","
",OFFSET(Zdroj!E$16,'k rozhodnutí'!$A1005,0),"
",OFFSET(Zdroj!F$16,'k rozhodnutí'!$A1005,0)),CONCATENATE(OFFSET(Zdroj!C$16,'k rozhodnutí'!$A1005,0),"
",OFFSET(Zdroj!D$16,'k rozhodnutí'!$A1005,0),"
",OFFSET(Zdroj!E$16,'k rozhodnutí'!$A1005,0),"
",OFFSET(Zdroj!F$16,'k rozhodnutí'!$A1005,0))))</f>
        <v/>
      </c>
      <c r="D1006" s="23" t="str">
        <f ca="1">IF($B1006="","",OFFSET(Zdroj!N$16,'k rozhodnutí'!$A1005,0))</f>
        <v/>
      </c>
      <c r="E1006" s="289" t="str">
        <f ca="1">IF($B1006="","",OFFSET(Zdroj!T$16,'k rozhodnutí'!$A1005,0))</f>
        <v/>
      </c>
      <c r="F1006" s="186" t="str">
        <f ca="1">IF($B1006="","",OFFSET(Zdroj!U$16,'k rozhodnutí'!$A1005,0))</f>
        <v/>
      </c>
      <c r="G1006" s="291" t="str">
        <f ca="1">IF($B1006="","",OFFSET(Zdroj!W$16,'k rozhodnutí'!$A1005,0))</f>
        <v/>
      </c>
      <c r="H1006" s="290" t="str">
        <f ca="1">IF($B1006="","",OFFSET(Zdroj!Y$16,'k rozhodnutí'!$A1005,0))</f>
        <v/>
      </c>
      <c r="I1006" s="284" t="str">
        <f ca="1">IF($B1006="","",OFFSET(Zdroj!BG$16,'k rozhodnutí'!$A1005,0))</f>
        <v/>
      </c>
      <c r="J1006" s="284" t="str" cm="1">
        <f t="array" aca="1" ref="J1006" ca="1">IF($B1006="","",SUM('k rozhodnutí detailní'!J1006:J1008+'k rozhodnutí detailní'!K1006:K1008))</f>
        <v/>
      </c>
      <c r="K1006" s="284" t="str">
        <f ca="1">IF($B1006="","",'k rozhodnutí detailní'!L1007)</f>
        <v/>
      </c>
      <c r="L1006" s="282" t="str">
        <f ca="1">IF($B1006="","",'k rozhodnutí detailní'!M1007)</f>
        <v/>
      </c>
      <c r="M1006" s="283" t="str">
        <f ca="1">IF(B1006="","",'k rozhodnutí detailní'!N1006)</f>
        <v/>
      </c>
      <c r="N1006" s="284" t="str">
        <f ca="1">IF($B1006="","",OFFSET(Zdroj!Z$16,'k rozhodnutí'!$A1005,0))</f>
        <v/>
      </c>
    </row>
    <row r="1007" spans="1:14" x14ac:dyDescent="0.25">
      <c r="A1007" s="130"/>
      <c r="B1007" s="288"/>
      <c r="C1007" s="51" t="str">
        <f ca="1">IF($B1006="","",IF(Zdroj!$AQ$9="ano",CONCATENATE("Okres:","
",OFFSET(Zdroj!BP$16,'k rozhodnutí'!$A1005,0),"
","Právní forma","
",OFFSET(Zdroj!H$16,'k rozhodnutí'!$A1005,0),"
",IF(OFFSET(Zdroj!I$16,'k rozhodnutí'!$A1005,0)="","","IČO: "),OFFSET(Zdroj!I$16,'k rozhodnutí'!$A1005,0),"
","B.Ú. ",IF(OFFSET(Zdroj!J$16,'k rozhodnutí'!$A1005,0)="","","Anonymizováno")),CONCATENATE("Okres:","
",OFFSET(Zdroj!BP$16,'k rozhodnutí'!$A1005,0),"
","Právní forma","
",OFFSET(Zdroj!H$16,'k rozhodnutí'!$A1005,0),"
",IF(OFFSET(Zdroj!I$16,'k rozhodnutí'!$A1005,0)="","","IČO: "),OFFSET(Zdroj!I$16,'k rozhodnutí'!$A1005,0),"
","B.Ú. ",OFFSET(Zdroj!J$16,'k rozhodnutí'!$A1005,0))))</f>
        <v/>
      </c>
      <c r="D1007" s="4" t="str">
        <f ca="1">IF($B1006="","",OFFSET(Zdroj!O$16,'k rozhodnutí'!$A1005,0))</f>
        <v/>
      </c>
      <c r="E1007" s="289"/>
      <c r="F1007" s="187"/>
      <c r="G1007" s="291"/>
      <c r="H1007" s="290"/>
      <c r="I1007" s="284"/>
      <c r="J1007" s="284"/>
      <c r="K1007" s="284"/>
      <c r="L1007" s="282"/>
      <c r="M1007" s="283"/>
      <c r="N1007" s="284"/>
    </row>
    <row r="1008" spans="1:14" x14ac:dyDescent="0.25">
      <c r="A1008" s="130">
        <f>ROW()/3-1</f>
        <v>335</v>
      </c>
      <c r="B1008" s="288"/>
      <c r="C1008" s="52" t="str">
        <f ca="1">IF($B1006="","",IF(Zdroj!$AQ$9="ano",IF(OFFSET(Zdroj!M$16,'k rozhodnutí'!$A1005,0)="","","Anonymizováno"),IF(OFFSET(Zdroj!M$16,'k rozhodnutí'!$A1005,0)="","",OFFSET(Zdroj!M$16,'k rozhodnutí'!$A1005,0))))</f>
        <v/>
      </c>
      <c r="D1008" s="4" t="str">
        <f ca="1">IF($B1006="","",CONCATENATE("Dotace bude použita na:","
",OFFSET(Zdroj!P$16,'k rozhodnutí'!$A1005,0)))</f>
        <v/>
      </c>
      <c r="E1008" s="289"/>
      <c r="F1008" s="186" t="str">
        <f ca="1">IF($B1006="","",OFFSET(Zdroj!V$16,'k rozhodnutí'!$A1005,0))</f>
        <v/>
      </c>
      <c r="G1008" s="88" t="str">
        <f ca="1">IF($B1006="","",OFFSET(Zdroj!BM$16,'k rozhodnutí'!$A1005,0))</f>
        <v/>
      </c>
      <c r="H1008" s="290"/>
      <c r="I1008" s="284"/>
      <c r="J1008" s="284"/>
      <c r="K1008" s="284"/>
      <c r="L1008" s="282"/>
      <c r="M1008" s="283"/>
      <c r="N1008" s="284"/>
    </row>
    <row r="1009" spans="1:14" x14ac:dyDescent="0.25">
      <c r="A1009" s="130"/>
      <c r="B1009" s="288" t="str">
        <f ca="1">IF(OFFSET(Zdroj!$B$16,A1008,0)&gt;0,OFFSET(Zdroj!$B$16,A1008,0)+0,"")</f>
        <v/>
      </c>
      <c r="C1009" s="51" t="str">
        <f ca="1">IF($B1009="","",IF(Zdroj!$AQ$9="ano",CONCATENATE(OFFSET(Zdroj!C$16,'k rozhodnutí'!$A1008,0),"
","Anonymizováno","
",OFFSET(Zdroj!E$16,'k rozhodnutí'!$A1008,0),"
",OFFSET(Zdroj!F$16,'k rozhodnutí'!$A1008,0)),CONCATENATE(OFFSET(Zdroj!C$16,'k rozhodnutí'!$A1008,0),"
",OFFSET(Zdroj!D$16,'k rozhodnutí'!$A1008,0),"
",OFFSET(Zdroj!E$16,'k rozhodnutí'!$A1008,0),"
",OFFSET(Zdroj!F$16,'k rozhodnutí'!$A1008,0))))</f>
        <v/>
      </c>
      <c r="D1009" s="23" t="str">
        <f ca="1">IF($B1009="","",OFFSET(Zdroj!N$16,'k rozhodnutí'!$A1008,0))</f>
        <v/>
      </c>
      <c r="E1009" s="289" t="str">
        <f ca="1">IF($B1009="","",OFFSET(Zdroj!T$16,'k rozhodnutí'!$A1008,0))</f>
        <v/>
      </c>
      <c r="F1009" s="186" t="str">
        <f ca="1">IF($B1009="","",OFFSET(Zdroj!U$16,'k rozhodnutí'!$A1008,0))</f>
        <v/>
      </c>
      <c r="G1009" s="291" t="str">
        <f ca="1">IF($B1009="","",OFFSET(Zdroj!W$16,'k rozhodnutí'!$A1008,0))</f>
        <v/>
      </c>
      <c r="H1009" s="290" t="str">
        <f ca="1">IF($B1009="","",OFFSET(Zdroj!Y$16,'k rozhodnutí'!$A1008,0))</f>
        <v/>
      </c>
      <c r="I1009" s="284" t="str">
        <f ca="1">IF($B1009="","",OFFSET(Zdroj!BG$16,'k rozhodnutí'!$A1008,0))</f>
        <v/>
      </c>
      <c r="J1009" s="284" t="str" cm="1">
        <f t="array" aca="1" ref="J1009" ca="1">IF($B1009="","",SUM('k rozhodnutí detailní'!J1009:J1011+'k rozhodnutí detailní'!K1009:K1011))</f>
        <v/>
      </c>
      <c r="K1009" s="284" t="str">
        <f ca="1">IF($B1009="","",'k rozhodnutí detailní'!L1010)</f>
        <v/>
      </c>
      <c r="L1009" s="282" t="str">
        <f ca="1">IF($B1009="","",'k rozhodnutí detailní'!M1010)</f>
        <v/>
      </c>
      <c r="M1009" s="283" t="str">
        <f ca="1">IF(B1009="","",'k rozhodnutí detailní'!N1009)</f>
        <v/>
      </c>
      <c r="N1009" s="284" t="str">
        <f ca="1">IF($B1009="","",OFFSET(Zdroj!Z$16,'k rozhodnutí'!$A1008,0))</f>
        <v/>
      </c>
    </row>
    <row r="1010" spans="1:14" x14ac:dyDescent="0.25">
      <c r="A1010" s="130"/>
      <c r="B1010" s="288"/>
      <c r="C1010" s="51" t="str">
        <f ca="1">IF($B1009="","",IF(Zdroj!$AQ$9="ano",CONCATENATE("Okres:","
",OFFSET(Zdroj!BP$16,'k rozhodnutí'!$A1008,0),"
","Právní forma","
",OFFSET(Zdroj!H$16,'k rozhodnutí'!$A1008,0),"
",IF(OFFSET(Zdroj!I$16,'k rozhodnutí'!$A1008,0)="","","IČO: "),OFFSET(Zdroj!I$16,'k rozhodnutí'!$A1008,0),"
","B.Ú. ",IF(OFFSET(Zdroj!J$16,'k rozhodnutí'!$A1008,0)="","","Anonymizováno")),CONCATENATE("Okres:","
",OFFSET(Zdroj!BP$16,'k rozhodnutí'!$A1008,0),"
","Právní forma","
",OFFSET(Zdroj!H$16,'k rozhodnutí'!$A1008,0),"
",IF(OFFSET(Zdroj!I$16,'k rozhodnutí'!$A1008,0)="","","IČO: "),OFFSET(Zdroj!I$16,'k rozhodnutí'!$A1008,0),"
","B.Ú. ",OFFSET(Zdroj!J$16,'k rozhodnutí'!$A1008,0))))</f>
        <v/>
      </c>
      <c r="D1010" s="4" t="str">
        <f ca="1">IF($B1009="","",OFFSET(Zdroj!O$16,'k rozhodnutí'!$A1008,0))</f>
        <v/>
      </c>
      <c r="E1010" s="289"/>
      <c r="F1010" s="187"/>
      <c r="G1010" s="291"/>
      <c r="H1010" s="290"/>
      <c r="I1010" s="284"/>
      <c r="J1010" s="284"/>
      <c r="K1010" s="284"/>
      <c r="L1010" s="282"/>
      <c r="M1010" s="283"/>
      <c r="N1010" s="284"/>
    </row>
    <row r="1011" spans="1:14" x14ac:dyDescent="0.25">
      <c r="A1011" s="130">
        <f>ROW()/3-1</f>
        <v>336</v>
      </c>
      <c r="B1011" s="288"/>
      <c r="C1011" s="52" t="str">
        <f ca="1">IF($B1009="","",IF(Zdroj!$AQ$9="ano",IF(OFFSET(Zdroj!M$16,'k rozhodnutí'!$A1008,0)="","","Anonymizováno"),IF(OFFSET(Zdroj!M$16,'k rozhodnutí'!$A1008,0)="","",OFFSET(Zdroj!M$16,'k rozhodnutí'!$A1008,0))))</f>
        <v/>
      </c>
      <c r="D1011" s="4" t="str">
        <f ca="1">IF($B1009="","",CONCATENATE("Dotace bude použita na:","
",OFFSET(Zdroj!P$16,'k rozhodnutí'!$A1008,0)))</f>
        <v/>
      </c>
      <c r="E1011" s="289"/>
      <c r="F1011" s="186" t="str">
        <f ca="1">IF($B1009="","",OFFSET(Zdroj!V$16,'k rozhodnutí'!$A1008,0))</f>
        <v/>
      </c>
      <c r="G1011" s="88" t="str">
        <f ca="1">IF($B1009="","",OFFSET(Zdroj!BM$16,'k rozhodnutí'!$A1008,0))</f>
        <v/>
      </c>
      <c r="H1011" s="290"/>
      <c r="I1011" s="284"/>
      <c r="J1011" s="284"/>
      <c r="K1011" s="284"/>
      <c r="L1011" s="282"/>
      <c r="M1011" s="283"/>
      <c r="N1011" s="284"/>
    </row>
    <row r="1012" spans="1:14" x14ac:dyDescent="0.25">
      <c r="A1012" s="130"/>
      <c r="B1012" s="288" t="str">
        <f ca="1">IF(OFFSET(Zdroj!$B$16,A1011,0)&gt;0,OFFSET(Zdroj!$B$16,A1011,0)+0,"")</f>
        <v/>
      </c>
      <c r="C1012" s="51" t="str">
        <f ca="1">IF($B1012="","",IF(Zdroj!$AQ$9="ano",CONCATENATE(OFFSET(Zdroj!C$16,'k rozhodnutí'!$A1011,0),"
","Anonymizováno","
",OFFSET(Zdroj!E$16,'k rozhodnutí'!$A1011,0),"
",OFFSET(Zdroj!F$16,'k rozhodnutí'!$A1011,0)),CONCATENATE(OFFSET(Zdroj!C$16,'k rozhodnutí'!$A1011,0),"
",OFFSET(Zdroj!D$16,'k rozhodnutí'!$A1011,0),"
",OFFSET(Zdroj!E$16,'k rozhodnutí'!$A1011,0),"
",OFFSET(Zdroj!F$16,'k rozhodnutí'!$A1011,0))))</f>
        <v/>
      </c>
      <c r="D1012" s="23" t="str">
        <f ca="1">IF($B1012="","",OFFSET(Zdroj!N$16,'k rozhodnutí'!$A1011,0))</f>
        <v/>
      </c>
      <c r="E1012" s="289" t="str">
        <f ca="1">IF($B1012="","",OFFSET(Zdroj!T$16,'k rozhodnutí'!$A1011,0))</f>
        <v/>
      </c>
      <c r="F1012" s="186" t="str">
        <f ca="1">IF($B1012="","",OFFSET(Zdroj!U$16,'k rozhodnutí'!$A1011,0))</f>
        <v/>
      </c>
      <c r="G1012" s="291" t="str">
        <f ca="1">IF($B1012="","",OFFSET(Zdroj!W$16,'k rozhodnutí'!$A1011,0))</f>
        <v/>
      </c>
      <c r="H1012" s="290" t="str">
        <f ca="1">IF($B1012="","",OFFSET(Zdroj!Y$16,'k rozhodnutí'!$A1011,0))</f>
        <v/>
      </c>
      <c r="I1012" s="284" t="str">
        <f ca="1">IF($B1012="","",OFFSET(Zdroj!BG$16,'k rozhodnutí'!$A1011,0))</f>
        <v/>
      </c>
      <c r="J1012" s="284" t="str" cm="1">
        <f t="array" aca="1" ref="J1012" ca="1">IF($B1012="","",SUM('k rozhodnutí detailní'!J1012:J1014+'k rozhodnutí detailní'!K1012:K1014))</f>
        <v/>
      </c>
      <c r="K1012" s="284" t="str">
        <f ca="1">IF($B1012="","",'k rozhodnutí detailní'!L1013)</f>
        <v/>
      </c>
      <c r="L1012" s="282" t="str">
        <f ca="1">IF($B1012="","",'k rozhodnutí detailní'!M1013)</f>
        <v/>
      </c>
      <c r="M1012" s="283" t="str">
        <f ca="1">IF(B1012="","",'k rozhodnutí detailní'!N1012)</f>
        <v/>
      </c>
      <c r="N1012" s="284" t="str">
        <f ca="1">IF($B1012="","",OFFSET(Zdroj!Z$16,'k rozhodnutí'!$A1011,0))</f>
        <v/>
      </c>
    </row>
    <row r="1013" spans="1:14" x14ac:dyDescent="0.25">
      <c r="A1013" s="130"/>
      <c r="B1013" s="288"/>
      <c r="C1013" s="51" t="str">
        <f ca="1">IF($B1012="","",IF(Zdroj!$AQ$9="ano",CONCATENATE("Okres:","
",OFFSET(Zdroj!BP$16,'k rozhodnutí'!$A1011,0),"
","Právní forma","
",OFFSET(Zdroj!H$16,'k rozhodnutí'!$A1011,0),"
",IF(OFFSET(Zdroj!I$16,'k rozhodnutí'!$A1011,0)="","","IČO: "),OFFSET(Zdroj!I$16,'k rozhodnutí'!$A1011,0),"
","B.Ú. ",IF(OFFSET(Zdroj!J$16,'k rozhodnutí'!$A1011,0)="","","Anonymizováno")),CONCATENATE("Okres:","
",OFFSET(Zdroj!BP$16,'k rozhodnutí'!$A1011,0),"
","Právní forma","
",OFFSET(Zdroj!H$16,'k rozhodnutí'!$A1011,0),"
",IF(OFFSET(Zdroj!I$16,'k rozhodnutí'!$A1011,0)="","","IČO: "),OFFSET(Zdroj!I$16,'k rozhodnutí'!$A1011,0),"
","B.Ú. ",OFFSET(Zdroj!J$16,'k rozhodnutí'!$A1011,0))))</f>
        <v/>
      </c>
      <c r="D1013" s="4" t="str">
        <f ca="1">IF($B1012="","",OFFSET(Zdroj!O$16,'k rozhodnutí'!$A1011,0))</f>
        <v/>
      </c>
      <c r="E1013" s="289"/>
      <c r="F1013" s="187"/>
      <c r="G1013" s="291"/>
      <c r="H1013" s="290"/>
      <c r="I1013" s="284"/>
      <c r="J1013" s="284"/>
      <c r="K1013" s="284"/>
      <c r="L1013" s="282"/>
      <c r="M1013" s="283"/>
      <c r="N1013" s="284"/>
    </row>
    <row r="1014" spans="1:14" x14ac:dyDescent="0.25">
      <c r="A1014" s="130">
        <f>ROW()/3-1</f>
        <v>337</v>
      </c>
      <c r="B1014" s="288"/>
      <c r="C1014" s="52" t="str">
        <f ca="1">IF($B1012="","",IF(Zdroj!$AQ$9="ano",IF(OFFSET(Zdroj!M$16,'k rozhodnutí'!$A1011,0)="","","Anonymizováno"),IF(OFFSET(Zdroj!M$16,'k rozhodnutí'!$A1011,0)="","",OFFSET(Zdroj!M$16,'k rozhodnutí'!$A1011,0))))</f>
        <v/>
      </c>
      <c r="D1014" s="4" t="str">
        <f ca="1">IF($B1012="","",CONCATENATE("Dotace bude použita na:","
",OFFSET(Zdroj!P$16,'k rozhodnutí'!$A1011,0)))</f>
        <v/>
      </c>
      <c r="E1014" s="289"/>
      <c r="F1014" s="186" t="str">
        <f ca="1">IF($B1012="","",OFFSET(Zdroj!V$16,'k rozhodnutí'!$A1011,0))</f>
        <v/>
      </c>
      <c r="G1014" s="88" t="str">
        <f ca="1">IF($B1012="","",OFFSET(Zdroj!BM$16,'k rozhodnutí'!$A1011,0))</f>
        <v/>
      </c>
      <c r="H1014" s="290"/>
      <c r="I1014" s="284"/>
      <c r="J1014" s="284"/>
      <c r="K1014" s="284"/>
      <c r="L1014" s="282"/>
      <c r="M1014" s="283"/>
      <c r="N1014" s="284"/>
    </row>
    <row r="1015" spans="1:14" x14ac:dyDescent="0.25">
      <c r="A1015" s="130"/>
      <c r="B1015" s="288" t="str">
        <f ca="1">IF(OFFSET(Zdroj!$B$16,A1014,0)&gt;0,OFFSET(Zdroj!$B$16,A1014,0)+0,"")</f>
        <v/>
      </c>
      <c r="C1015" s="51" t="str">
        <f ca="1">IF($B1015="","",IF(Zdroj!$AQ$9="ano",CONCATENATE(OFFSET(Zdroj!C$16,'k rozhodnutí'!$A1014,0),"
","Anonymizováno","
",OFFSET(Zdroj!E$16,'k rozhodnutí'!$A1014,0),"
",OFFSET(Zdroj!F$16,'k rozhodnutí'!$A1014,0)),CONCATENATE(OFFSET(Zdroj!C$16,'k rozhodnutí'!$A1014,0),"
",OFFSET(Zdroj!D$16,'k rozhodnutí'!$A1014,0),"
",OFFSET(Zdroj!E$16,'k rozhodnutí'!$A1014,0),"
",OFFSET(Zdroj!F$16,'k rozhodnutí'!$A1014,0))))</f>
        <v/>
      </c>
      <c r="D1015" s="23" t="str">
        <f ca="1">IF($B1015="","",OFFSET(Zdroj!N$16,'k rozhodnutí'!$A1014,0))</f>
        <v/>
      </c>
      <c r="E1015" s="289" t="str">
        <f ca="1">IF($B1015="","",OFFSET(Zdroj!T$16,'k rozhodnutí'!$A1014,0))</f>
        <v/>
      </c>
      <c r="F1015" s="186" t="str">
        <f ca="1">IF($B1015="","",OFFSET(Zdroj!U$16,'k rozhodnutí'!$A1014,0))</f>
        <v/>
      </c>
      <c r="G1015" s="291" t="str">
        <f ca="1">IF($B1015="","",OFFSET(Zdroj!W$16,'k rozhodnutí'!$A1014,0))</f>
        <v/>
      </c>
      <c r="H1015" s="290" t="str">
        <f ca="1">IF($B1015="","",OFFSET(Zdroj!Y$16,'k rozhodnutí'!$A1014,0))</f>
        <v/>
      </c>
      <c r="I1015" s="284" t="str">
        <f ca="1">IF($B1015="","",OFFSET(Zdroj!BG$16,'k rozhodnutí'!$A1014,0))</f>
        <v/>
      </c>
      <c r="J1015" s="284" t="str" cm="1">
        <f t="array" aca="1" ref="J1015" ca="1">IF($B1015="","",SUM('k rozhodnutí detailní'!J1015:J1017+'k rozhodnutí detailní'!K1015:K1017))</f>
        <v/>
      </c>
      <c r="K1015" s="284" t="str">
        <f ca="1">IF($B1015="","",'k rozhodnutí detailní'!L1016)</f>
        <v/>
      </c>
      <c r="L1015" s="282" t="str">
        <f ca="1">IF($B1015="","",'k rozhodnutí detailní'!M1016)</f>
        <v/>
      </c>
      <c r="M1015" s="283" t="str">
        <f ca="1">IF(B1015="","",'k rozhodnutí detailní'!N1015)</f>
        <v/>
      </c>
      <c r="N1015" s="284" t="str">
        <f ca="1">IF($B1015="","",OFFSET(Zdroj!Z$16,'k rozhodnutí'!$A1014,0))</f>
        <v/>
      </c>
    </row>
    <row r="1016" spans="1:14" x14ac:dyDescent="0.25">
      <c r="A1016" s="130"/>
      <c r="B1016" s="288"/>
      <c r="C1016" s="51" t="str">
        <f ca="1">IF($B1015="","",IF(Zdroj!$AQ$9="ano",CONCATENATE("Okres:","
",OFFSET(Zdroj!BP$16,'k rozhodnutí'!$A1014,0),"
","Právní forma","
",OFFSET(Zdroj!H$16,'k rozhodnutí'!$A1014,0),"
",IF(OFFSET(Zdroj!I$16,'k rozhodnutí'!$A1014,0)="","","IČO: "),OFFSET(Zdroj!I$16,'k rozhodnutí'!$A1014,0),"
","B.Ú. ",IF(OFFSET(Zdroj!J$16,'k rozhodnutí'!$A1014,0)="","","Anonymizováno")),CONCATENATE("Okres:","
",OFFSET(Zdroj!BP$16,'k rozhodnutí'!$A1014,0),"
","Právní forma","
",OFFSET(Zdroj!H$16,'k rozhodnutí'!$A1014,0),"
",IF(OFFSET(Zdroj!I$16,'k rozhodnutí'!$A1014,0)="","","IČO: "),OFFSET(Zdroj!I$16,'k rozhodnutí'!$A1014,0),"
","B.Ú. ",OFFSET(Zdroj!J$16,'k rozhodnutí'!$A1014,0))))</f>
        <v/>
      </c>
      <c r="D1016" s="4" t="str">
        <f ca="1">IF($B1015="","",OFFSET(Zdroj!O$16,'k rozhodnutí'!$A1014,0))</f>
        <v/>
      </c>
      <c r="E1016" s="289"/>
      <c r="F1016" s="187"/>
      <c r="G1016" s="291"/>
      <c r="H1016" s="290"/>
      <c r="I1016" s="284"/>
      <c r="J1016" s="284"/>
      <c r="K1016" s="284"/>
      <c r="L1016" s="282"/>
      <c r="M1016" s="283"/>
      <c r="N1016" s="284"/>
    </row>
    <row r="1017" spans="1:14" x14ac:dyDescent="0.25">
      <c r="A1017" s="130">
        <f>ROW()/3-1</f>
        <v>338</v>
      </c>
      <c r="B1017" s="288"/>
      <c r="C1017" s="52" t="str">
        <f ca="1">IF($B1015="","",IF(Zdroj!$AQ$9="ano",IF(OFFSET(Zdroj!M$16,'k rozhodnutí'!$A1014,0)="","","Anonymizováno"),IF(OFFSET(Zdroj!M$16,'k rozhodnutí'!$A1014,0)="","",OFFSET(Zdroj!M$16,'k rozhodnutí'!$A1014,0))))</f>
        <v/>
      </c>
      <c r="D1017" s="4" t="str">
        <f ca="1">IF($B1015="","",CONCATENATE("Dotace bude použita na:","
",OFFSET(Zdroj!P$16,'k rozhodnutí'!$A1014,0)))</f>
        <v/>
      </c>
      <c r="E1017" s="289"/>
      <c r="F1017" s="186" t="str">
        <f ca="1">IF($B1015="","",OFFSET(Zdroj!V$16,'k rozhodnutí'!$A1014,0))</f>
        <v/>
      </c>
      <c r="G1017" s="88" t="str">
        <f ca="1">IF($B1015="","",OFFSET(Zdroj!BM$16,'k rozhodnutí'!$A1014,0))</f>
        <v/>
      </c>
      <c r="H1017" s="290"/>
      <c r="I1017" s="284"/>
      <c r="J1017" s="284"/>
      <c r="K1017" s="284"/>
      <c r="L1017" s="282"/>
      <c r="M1017" s="283"/>
      <c r="N1017" s="284"/>
    </row>
    <row r="1018" spans="1:14" x14ac:dyDescent="0.25">
      <c r="A1018" s="130"/>
      <c r="B1018" s="288" t="str">
        <f ca="1">IF(OFFSET(Zdroj!$B$16,A1017,0)&gt;0,OFFSET(Zdroj!$B$16,A1017,0)+0,"")</f>
        <v/>
      </c>
      <c r="C1018" s="51" t="str">
        <f ca="1">IF($B1018="","",IF(Zdroj!$AQ$9="ano",CONCATENATE(OFFSET(Zdroj!C$16,'k rozhodnutí'!$A1017,0),"
","Anonymizováno","
",OFFSET(Zdroj!E$16,'k rozhodnutí'!$A1017,0),"
",OFFSET(Zdroj!F$16,'k rozhodnutí'!$A1017,0)),CONCATENATE(OFFSET(Zdroj!C$16,'k rozhodnutí'!$A1017,0),"
",OFFSET(Zdroj!D$16,'k rozhodnutí'!$A1017,0),"
",OFFSET(Zdroj!E$16,'k rozhodnutí'!$A1017,0),"
",OFFSET(Zdroj!F$16,'k rozhodnutí'!$A1017,0))))</f>
        <v/>
      </c>
      <c r="D1018" s="23" t="str">
        <f ca="1">IF($B1018="","",OFFSET(Zdroj!N$16,'k rozhodnutí'!$A1017,0))</f>
        <v/>
      </c>
      <c r="E1018" s="289" t="str">
        <f ca="1">IF($B1018="","",OFFSET(Zdroj!T$16,'k rozhodnutí'!$A1017,0))</f>
        <v/>
      </c>
      <c r="F1018" s="186" t="str">
        <f ca="1">IF($B1018="","",OFFSET(Zdroj!U$16,'k rozhodnutí'!$A1017,0))</f>
        <v/>
      </c>
      <c r="G1018" s="291" t="str">
        <f ca="1">IF($B1018="","",OFFSET(Zdroj!W$16,'k rozhodnutí'!$A1017,0))</f>
        <v/>
      </c>
      <c r="H1018" s="290" t="str">
        <f ca="1">IF($B1018="","",OFFSET(Zdroj!Y$16,'k rozhodnutí'!$A1017,0))</f>
        <v/>
      </c>
      <c r="I1018" s="284" t="str">
        <f ca="1">IF($B1018="","",OFFSET(Zdroj!BG$16,'k rozhodnutí'!$A1017,0))</f>
        <v/>
      </c>
      <c r="J1018" s="284" t="str" cm="1">
        <f t="array" aca="1" ref="J1018" ca="1">IF($B1018="","",SUM('k rozhodnutí detailní'!J1018:J1020+'k rozhodnutí detailní'!K1018:K1020))</f>
        <v/>
      </c>
      <c r="K1018" s="284" t="str">
        <f ca="1">IF($B1018="","",'k rozhodnutí detailní'!L1019)</f>
        <v/>
      </c>
      <c r="L1018" s="282" t="str">
        <f ca="1">IF($B1018="","",'k rozhodnutí detailní'!M1019)</f>
        <v/>
      </c>
      <c r="M1018" s="283" t="str">
        <f ca="1">IF(B1018="","",'k rozhodnutí detailní'!N1018)</f>
        <v/>
      </c>
      <c r="N1018" s="284" t="str">
        <f ca="1">IF($B1018="","",OFFSET(Zdroj!Z$16,'k rozhodnutí'!$A1017,0))</f>
        <v/>
      </c>
    </row>
    <row r="1019" spans="1:14" x14ac:dyDescent="0.25">
      <c r="A1019" s="130"/>
      <c r="B1019" s="288"/>
      <c r="C1019" s="51" t="str">
        <f ca="1">IF($B1018="","",IF(Zdroj!$AQ$9="ano",CONCATENATE("Okres:","
",OFFSET(Zdroj!BP$16,'k rozhodnutí'!$A1017,0),"
","Právní forma","
",OFFSET(Zdroj!H$16,'k rozhodnutí'!$A1017,0),"
",IF(OFFSET(Zdroj!I$16,'k rozhodnutí'!$A1017,0)="","","IČO: "),OFFSET(Zdroj!I$16,'k rozhodnutí'!$A1017,0),"
","B.Ú. ",IF(OFFSET(Zdroj!J$16,'k rozhodnutí'!$A1017,0)="","","Anonymizováno")),CONCATENATE("Okres:","
",OFFSET(Zdroj!BP$16,'k rozhodnutí'!$A1017,0),"
","Právní forma","
",OFFSET(Zdroj!H$16,'k rozhodnutí'!$A1017,0),"
",IF(OFFSET(Zdroj!I$16,'k rozhodnutí'!$A1017,0)="","","IČO: "),OFFSET(Zdroj!I$16,'k rozhodnutí'!$A1017,0),"
","B.Ú. ",OFFSET(Zdroj!J$16,'k rozhodnutí'!$A1017,0))))</f>
        <v/>
      </c>
      <c r="D1019" s="4" t="str">
        <f ca="1">IF($B1018="","",OFFSET(Zdroj!O$16,'k rozhodnutí'!$A1017,0))</f>
        <v/>
      </c>
      <c r="E1019" s="289"/>
      <c r="F1019" s="187"/>
      <c r="G1019" s="291"/>
      <c r="H1019" s="290"/>
      <c r="I1019" s="284"/>
      <c r="J1019" s="284"/>
      <c r="K1019" s="284"/>
      <c r="L1019" s="282"/>
      <c r="M1019" s="283"/>
      <c r="N1019" s="284"/>
    </row>
    <row r="1020" spans="1:14" x14ac:dyDescent="0.25">
      <c r="A1020" s="130">
        <f>ROW()/3-1</f>
        <v>339</v>
      </c>
      <c r="B1020" s="288"/>
      <c r="C1020" s="52" t="str">
        <f ca="1">IF($B1018="","",IF(Zdroj!$AQ$9="ano",IF(OFFSET(Zdroj!M$16,'k rozhodnutí'!$A1017,0)="","","Anonymizováno"),IF(OFFSET(Zdroj!M$16,'k rozhodnutí'!$A1017,0)="","",OFFSET(Zdroj!M$16,'k rozhodnutí'!$A1017,0))))</f>
        <v/>
      </c>
      <c r="D1020" s="4" t="str">
        <f ca="1">IF($B1018="","",CONCATENATE("Dotace bude použita na:","
",OFFSET(Zdroj!P$16,'k rozhodnutí'!$A1017,0)))</f>
        <v/>
      </c>
      <c r="E1020" s="289"/>
      <c r="F1020" s="186" t="str">
        <f ca="1">IF($B1018="","",OFFSET(Zdroj!V$16,'k rozhodnutí'!$A1017,0))</f>
        <v/>
      </c>
      <c r="G1020" s="88" t="str">
        <f ca="1">IF($B1018="","",OFFSET(Zdroj!BM$16,'k rozhodnutí'!$A1017,0))</f>
        <v/>
      </c>
      <c r="H1020" s="290"/>
      <c r="I1020" s="284"/>
      <c r="J1020" s="284"/>
      <c r="K1020" s="284"/>
      <c r="L1020" s="282"/>
      <c r="M1020" s="283"/>
      <c r="N1020" s="284"/>
    </row>
    <row r="1021" spans="1:14" x14ac:dyDescent="0.25">
      <c r="A1021" s="130"/>
      <c r="B1021" s="288" t="str">
        <f ca="1">IF(OFFSET(Zdroj!$B$16,A1020,0)&gt;0,OFFSET(Zdroj!$B$16,A1020,0)+0,"")</f>
        <v/>
      </c>
      <c r="C1021" s="51" t="str">
        <f ca="1">IF($B1021="","",IF(Zdroj!$AQ$9="ano",CONCATENATE(OFFSET(Zdroj!C$16,'k rozhodnutí'!$A1020,0),"
","Anonymizováno","
",OFFSET(Zdroj!E$16,'k rozhodnutí'!$A1020,0),"
",OFFSET(Zdroj!F$16,'k rozhodnutí'!$A1020,0)),CONCATENATE(OFFSET(Zdroj!C$16,'k rozhodnutí'!$A1020,0),"
",OFFSET(Zdroj!D$16,'k rozhodnutí'!$A1020,0),"
",OFFSET(Zdroj!E$16,'k rozhodnutí'!$A1020,0),"
",OFFSET(Zdroj!F$16,'k rozhodnutí'!$A1020,0))))</f>
        <v/>
      </c>
      <c r="D1021" s="23" t="str">
        <f ca="1">IF($B1021="","",OFFSET(Zdroj!N$16,'k rozhodnutí'!$A1020,0))</f>
        <v/>
      </c>
      <c r="E1021" s="289" t="str">
        <f ca="1">IF($B1021="","",OFFSET(Zdroj!T$16,'k rozhodnutí'!$A1020,0))</f>
        <v/>
      </c>
      <c r="F1021" s="186" t="str">
        <f ca="1">IF($B1021="","",OFFSET(Zdroj!U$16,'k rozhodnutí'!$A1020,0))</f>
        <v/>
      </c>
      <c r="G1021" s="291" t="str">
        <f ca="1">IF($B1021="","",OFFSET(Zdroj!W$16,'k rozhodnutí'!$A1020,0))</f>
        <v/>
      </c>
      <c r="H1021" s="290" t="str">
        <f ca="1">IF($B1021="","",OFFSET(Zdroj!Y$16,'k rozhodnutí'!$A1020,0))</f>
        <v/>
      </c>
      <c r="I1021" s="284" t="str">
        <f ca="1">IF($B1021="","",OFFSET(Zdroj!BG$16,'k rozhodnutí'!$A1020,0))</f>
        <v/>
      </c>
      <c r="J1021" s="284" t="str" cm="1">
        <f t="array" aca="1" ref="J1021" ca="1">IF($B1021="","",SUM('k rozhodnutí detailní'!J1021:J1023+'k rozhodnutí detailní'!K1021:K1023))</f>
        <v/>
      </c>
      <c r="K1021" s="284" t="str">
        <f ca="1">IF($B1021="","",'k rozhodnutí detailní'!L1022)</f>
        <v/>
      </c>
      <c r="L1021" s="282" t="str">
        <f ca="1">IF($B1021="","",'k rozhodnutí detailní'!M1022)</f>
        <v/>
      </c>
      <c r="M1021" s="283" t="str">
        <f ca="1">IF(B1021="","",'k rozhodnutí detailní'!N1021)</f>
        <v/>
      </c>
      <c r="N1021" s="284" t="str">
        <f ca="1">IF($B1021="","",OFFSET(Zdroj!Z$16,'k rozhodnutí'!$A1020,0))</f>
        <v/>
      </c>
    </row>
    <row r="1022" spans="1:14" x14ac:dyDescent="0.25">
      <c r="A1022" s="130"/>
      <c r="B1022" s="288"/>
      <c r="C1022" s="51" t="str">
        <f ca="1">IF($B1021="","",IF(Zdroj!$AQ$9="ano",CONCATENATE("Okres:","
",OFFSET(Zdroj!BP$16,'k rozhodnutí'!$A1020,0),"
","Právní forma","
",OFFSET(Zdroj!H$16,'k rozhodnutí'!$A1020,0),"
",IF(OFFSET(Zdroj!I$16,'k rozhodnutí'!$A1020,0)="","","IČO: "),OFFSET(Zdroj!I$16,'k rozhodnutí'!$A1020,0),"
","B.Ú. ",IF(OFFSET(Zdroj!J$16,'k rozhodnutí'!$A1020,0)="","","Anonymizováno")),CONCATENATE("Okres:","
",OFFSET(Zdroj!BP$16,'k rozhodnutí'!$A1020,0),"
","Právní forma","
",OFFSET(Zdroj!H$16,'k rozhodnutí'!$A1020,0),"
",IF(OFFSET(Zdroj!I$16,'k rozhodnutí'!$A1020,0)="","","IČO: "),OFFSET(Zdroj!I$16,'k rozhodnutí'!$A1020,0),"
","B.Ú. ",OFFSET(Zdroj!J$16,'k rozhodnutí'!$A1020,0))))</f>
        <v/>
      </c>
      <c r="D1022" s="4" t="str">
        <f ca="1">IF($B1021="","",OFFSET(Zdroj!O$16,'k rozhodnutí'!$A1020,0))</f>
        <v/>
      </c>
      <c r="E1022" s="289"/>
      <c r="F1022" s="187"/>
      <c r="G1022" s="291"/>
      <c r="H1022" s="290"/>
      <c r="I1022" s="284"/>
      <c r="J1022" s="284"/>
      <c r="K1022" s="284"/>
      <c r="L1022" s="282"/>
      <c r="M1022" s="283"/>
      <c r="N1022" s="284"/>
    </row>
    <row r="1023" spans="1:14" x14ac:dyDescent="0.25">
      <c r="A1023" s="130">
        <f>ROW()/3-1</f>
        <v>340</v>
      </c>
      <c r="B1023" s="288"/>
      <c r="C1023" s="52" t="str">
        <f ca="1">IF($B1021="","",IF(Zdroj!$AQ$9="ano",IF(OFFSET(Zdroj!M$16,'k rozhodnutí'!$A1020,0)="","","Anonymizováno"),IF(OFFSET(Zdroj!M$16,'k rozhodnutí'!$A1020,0)="","",OFFSET(Zdroj!M$16,'k rozhodnutí'!$A1020,0))))</f>
        <v/>
      </c>
      <c r="D1023" s="4" t="str">
        <f ca="1">IF($B1021="","",CONCATENATE("Dotace bude použita na:","
",OFFSET(Zdroj!P$16,'k rozhodnutí'!$A1020,0)))</f>
        <v/>
      </c>
      <c r="E1023" s="289"/>
      <c r="F1023" s="186" t="str">
        <f ca="1">IF($B1021="","",OFFSET(Zdroj!V$16,'k rozhodnutí'!$A1020,0))</f>
        <v/>
      </c>
      <c r="G1023" s="88" t="str">
        <f ca="1">IF($B1021="","",OFFSET(Zdroj!BM$16,'k rozhodnutí'!$A1020,0))</f>
        <v/>
      </c>
      <c r="H1023" s="290"/>
      <c r="I1023" s="284"/>
      <c r="J1023" s="284"/>
      <c r="K1023" s="284"/>
      <c r="L1023" s="282"/>
      <c r="M1023" s="283"/>
      <c r="N1023" s="284"/>
    </row>
    <row r="1024" spans="1:14" x14ac:dyDescent="0.25">
      <c r="A1024" s="130"/>
      <c r="B1024" s="288" t="str">
        <f ca="1">IF(OFFSET(Zdroj!$B$16,A1023,0)&gt;0,OFFSET(Zdroj!$B$16,A1023,0)+0,"")</f>
        <v/>
      </c>
      <c r="C1024" s="51" t="str">
        <f ca="1">IF($B1024="","",IF(Zdroj!$AQ$9="ano",CONCATENATE(OFFSET(Zdroj!C$16,'k rozhodnutí'!$A1023,0),"
","Anonymizováno","
",OFFSET(Zdroj!E$16,'k rozhodnutí'!$A1023,0),"
",OFFSET(Zdroj!F$16,'k rozhodnutí'!$A1023,0)),CONCATENATE(OFFSET(Zdroj!C$16,'k rozhodnutí'!$A1023,0),"
",OFFSET(Zdroj!D$16,'k rozhodnutí'!$A1023,0),"
",OFFSET(Zdroj!E$16,'k rozhodnutí'!$A1023,0),"
",OFFSET(Zdroj!F$16,'k rozhodnutí'!$A1023,0))))</f>
        <v/>
      </c>
      <c r="D1024" s="23" t="str">
        <f ca="1">IF($B1024="","",OFFSET(Zdroj!N$16,'k rozhodnutí'!$A1023,0))</f>
        <v/>
      </c>
      <c r="E1024" s="289" t="str">
        <f ca="1">IF($B1024="","",OFFSET(Zdroj!T$16,'k rozhodnutí'!$A1023,0))</f>
        <v/>
      </c>
      <c r="F1024" s="186" t="str">
        <f ca="1">IF($B1024="","",OFFSET(Zdroj!U$16,'k rozhodnutí'!$A1023,0))</f>
        <v/>
      </c>
      <c r="G1024" s="291" t="str">
        <f ca="1">IF($B1024="","",OFFSET(Zdroj!W$16,'k rozhodnutí'!$A1023,0))</f>
        <v/>
      </c>
      <c r="H1024" s="290" t="str">
        <f ca="1">IF($B1024="","",OFFSET(Zdroj!Y$16,'k rozhodnutí'!$A1023,0))</f>
        <v/>
      </c>
      <c r="I1024" s="284" t="str">
        <f ca="1">IF($B1024="","",OFFSET(Zdroj!BG$16,'k rozhodnutí'!$A1023,0))</f>
        <v/>
      </c>
      <c r="J1024" s="284" t="str" cm="1">
        <f t="array" aca="1" ref="J1024" ca="1">IF($B1024="","",SUM('k rozhodnutí detailní'!J1024:J1026+'k rozhodnutí detailní'!K1024:K1026))</f>
        <v/>
      </c>
      <c r="K1024" s="284" t="str">
        <f ca="1">IF($B1024="","",'k rozhodnutí detailní'!L1025)</f>
        <v/>
      </c>
      <c r="L1024" s="282" t="str">
        <f ca="1">IF($B1024="","",'k rozhodnutí detailní'!M1025)</f>
        <v/>
      </c>
      <c r="M1024" s="283" t="str">
        <f ca="1">IF(B1024="","",'k rozhodnutí detailní'!N1024)</f>
        <v/>
      </c>
      <c r="N1024" s="284" t="str">
        <f ca="1">IF($B1024="","",OFFSET(Zdroj!Z$16,'k rozhodnutí'!$A1023,0))</f>
        <v/>
      </c>
    </row>
    <row r="1025" spans="1:14" x14ac:dyDescent="0.25">
      <c r="A1025" s="130"/>
      <c r="B1025" s="288"/>
      <c r="C1025" s="51" t="str">
        <f ca="1">IF($B1024="","",IF(Zdroj!$AQ$9="ano",CONCATENATE("Okres:","
",OFFSET(Zdroj!BP$16,'k rozhodnutí'!$A1023,0),"
","Právní forma","
",OFFSET(Zdroj!H$16,'k rozhodnutí'!$A1023,0),"
",IF(OFFSET(Zdroj!I$16,'k rozhodnutí'!$A1023,0)="","","IČO: "),OFFSET(Zdroj!I$16,'k rozhodnutí'!$A1023,0),"
","B.Ú. ",IF(OFFSET(Zdroj!J$16,'k rozhodnutí'!$A1023,0)="","","Anonymizováno")),CONCATENATE("Okres:","
",OFFSET(Zdroj!BP$16,'k rozhodnutí'!$A1023,0),"
","Právní forma","
",OFFSET(Zdroj!H$16,'k rozhodnutí'!$A1023,0),"
",IF(OFFSET(Zdroj!I$16,'k rozhodnutí'!$A1023,0)="","","IČO: "),OFFSET(Zdroj!I$16,'k rozhodnutí'!$A1023,0),"
","B.Ú. ",OFFSET(Zdroj!J$16,'k rozhodnutí'!$A1023,0))))</f>
        <v/>
      </c>
      <c r="D1025" s="4" t="str">
        <f ca="1">IF($B1024="","",OFFSET(Zdroj!O$16,'k rozhodnutí'!$A1023,0))</f>
        <v/>
      </c>
      <c r="E1025" s="289"/>
      <c r="F1025" s="187"/>
      <c r="G1025" s="291"/>
      <c r="H1025" s="290"/>
      <c r="I1025" s="284"/>
      <c r="J1025" s="284"/>
      <c r="K1025" s="284"/>
      <c r="L1025" s="282"/>
      <c r="M1025" s="283"/>
      <c r="N1025" s="284"/>
    </row>
    <row r="1026" spans="1:14" x14ac:dyDescent="0.25">
      <c r="A1026" s="130">
        <f>ROW()/3-1</f>
        <v>341</v>
      </c>
      <c r="B1026" s="288"/>
      <c r="C1026" s="52" t="str">
        <f ca="1">IF($B1024="","",IF(Zdroj!$AQ$9="ano",IF(OFFSET(Zdroj!M$16,'k rozhodnutí'!$A1023,0)="","","Anonymizováno"),IF(OFFSET(Zdroj!M$16,'k rozhodnutí'!$A1023,0)="","",OFFSET(Zdroj!M$16,'k rozhodnutí'!$A1023,0))))</f>
        <v/>
      </c>
      <c r="D1026" s="4" t="str">
        <f ca="1">IF($B1024="","",CONCATENATE("Dotace bude použita na:","
",OFFSET(Zdroj!P$16,'k rozhodnutí'!$A1023,0)))</f>
        <v/>
      </c>
      <c r="E1026" s="289"/>
      <c r="F1026" s="186" t="str">
        <f ca="1">IF($B1024="","",OFFSET(Zdroj!V$16,'k rozhodnutí'!$A1023,0))</f>
        <v/>
      </c>
      <c r="G1026" s="88" t="str">
        <f ca="1">IF($B1024="","",OFFSET(Zdroj!BM$16,'k rozhodnutí'!$A1023,0))</f>
        <v/>
      </c>
      <c r="H1026" s="290"/>
      <c r="I1026" s="284"/>
      <c r="J1026" s="284"/>
      <c r="K1026" s="284"/>
      <c r="L1026" s="282"/>
      <c r="M1026" s="283"/>
      <c r="N1026" s="284"/>
    </row>
    <row r="1027" spans="1:14" x14ac:dyDescent="0.25">
      <c r="A1027" s="130"/>
      <c r="B1027" s="288" t="str">
        <f ca="1">IF(OFFSET(Zdroj!$B$16,A1026,0)&gt;0,OFFSET(Zdroj!$B$16,A1026,0)+0,"")</f>
        <v/>
      </c>
      <c r="C1027" s="51" t="str">
        <f ca="1">IF($B1027="","",IF(Zdroj!$AQ$9="ano",CONCATENATE(OFFSET(Zdroj!C$16,'k rozhodnutí'!$A1026,0),"
","Anonymizováno","
",OFFSET(Zdroj!E$16,'k rozhodnutí'!$A1026,0),"
",OFFSET(Zdroj!F$16,'k rozhodnutí'!$A1026,0)),CONCATENATE(OFFSET(Zdroj!C$16,'k rozhodnutí'!$A1026,0),"
",OFFSET(Zdroj!D$16,'k rozhodnutí'!$A1026,0),"
",OFFSET(Zdroj!E$16,'k rozhodnutí'!$A1026,0),"
",OFFSET(Zdroj!F$16,'k rozhodnutí'!$A1026,0))))</f>
        <v/>
      </c>
      <c r="D1027" s="23" t="str">
        <f ca="1">IF($B1027="","",OFFSET(Zdroj!N$16,'k rozhodnutí'!$A1026,0))</f>
        <v/>
      </c>
      <c r="E1027" s="289" t="str">
        <f ca="1">IF($B1027="","",OFFSET(Zdroj!T$16,'k rozhodnutí'!$A1026,0))</f>
        <v/>
      </c>
      <c r="F1027" s="186" t="str">
        <f ca="1">IF($B1027="","",OFFSET(Zdroj!U$16,'k rozhodnutí'!$A1026,0))</f>
        <v/>
      </c>
      <c r="G1027" s="291" t="str">
        <f ca="1">IF($B1027="","",OFFSET(Zdroj!W$16,'k rozhodnutí'!$A1026,0))</f>
        <v/>
      </c>
      <c r="H1027" s="290" t="str">
        <f ca="1">IF($B1027="","",OFFSET(Zdroj!Y$16,'k rozhodnutí'!$A1026,0))</f>
        <v/>
      </c>
      <c r="I1027" s="284" t="str">
        <f ca="1">IF($B1027="","",OFFSET(Zdroj!BG$16,'k rozhodnutí'!$A1026,0))</f>
        <v/>
      </c>
      <c r="J1027" s="284" t="str" cm="1">
        <f t="array" aca="1" ref="J1027" ca="1">IF($B1027="","",SUM('k rozhodnutí detailní'!J1027:J1029+'k rozhodnutí detailní'!K1027:K1029))</f>
        <v/>
      </c>
      <c r="K1027" s="284" t="str">
        <f ca="1">IF($B1027="","",'k rozhodnutí detailní'!L1028)</f>
        <v/>
      </c>
      <c r="L1027" s="282" t="str">
        <f ca="1">IF($B1027="","",'k rozhodnutí detailní'!M1028)</f>
        <v/>
      </c>
      <c r="M1027" s="283" t="str">
        <f ca="1">IF(B1027="","",'k rozhodnutí detailní'!N1027)</f>
        <v/>
      </c>
      <c r="N1027" s="284" t="str">
        <f ca="1">IF($B1027="","",OFFSET(Zdroj!Z$16,'k rozhodnutí'!$A1026,0))</f>
        <v/>
      </c>
    </row>
    <row r="1028" spans="1:14" x14ac:dyDescent="0.25">
      <c r="A1028" s="130"/>
      <c r="B1028" s="288"/>
      <c r="C1028" s="51" t="str">
        <f ca="1">IF($B1027="","",IF(Zdroj!$AQ$9="ano",CONCATENATE("Okres:","
",OFFSET(Zdroj!BP$16,'k rozhodnutí'!$A1026,0),"
","Právní forma","
",OFFSET(Zdroj!H$16,'k rozhodnutí'!$A1026,0),"
",IF(OFFSET(Zdroj!I$16,'k rozhodnutí'!$A1026,0)="","","IČO: "),OFFSET(Zdroj!I$16,'k rozhodnutí'!$A1026,0),"
","B.Ú. ",IF(OFFSET(Zdroj!J$16,'k rozhodnutí'!$A1026,0)="","","Anonymizováno")),CONCATENATE("Okres:","
",OFFSET(Zdroj!BP$16,'k rozhodnutí'!$A1026,0),"
","Právní forma","
",OFFSET(Zdroj!H$16,'k rozhodnutí'!$A1026,0),"
",IF(OFFSET(Zdroj!I$16,'k rozhodnutí'!$A1026,0)="","","IČO: "),OFFSET(Zdroj!I$16,'k rozhodnutí'!$A1026,0),"
","B.Ú. ",OFFSET(Zdroj!J$16,'k rozhodnutí'!$A1026,0))))</f>
        <v/>
      </c>
      <c r="D1028" s="4" t="str">
        <f ca="1">IF($B1027="","",OFFSET(Zdroj!O$16,'k rozhodnutí'!$A1026,0))</f>
        <v/>
      </c>
      <c r="E1028" s="289"/>
      <c r="F1028" s="187"/>
      <c r="G1028" s="291"/>
      <c r="H1028" s="290"/>
      <c r="I1028" s="284"/>
      <c r="J1028" s="284"/>
      <c r="K1028" s="284"/>
      <c r="L1028" s="282"/>
      <c r="M1028" s="283"/>
      <c r="N1028" s="284"/>
    </row>
    <row r="1029" spans="1:14" x14ac:dyDescent="0.25">
      <c r="A1029" s="130">
        <f>ROW()/3-1</f>
        <v>342</v>
      </c>
      <c r="B1029" s="288"/>
      <c r="C1029" s="52" t="str">
        <f ca="1">IF($B1027="","",IF(Zdroj!$AQ$9="ano",IF(OFFSET(Zdroj!M$16,'k rozhodnutí'!$A1026,0)="","","Anonymizováno"),IF(OFFSET(Zdroj!M$16,'k rozhodnutí'!$A1026,0)="","",OFFSET(Zdroj!M$16,'k rozhodnutí'!$A1026,0))))</f>
        <v/>
      </c>
      <c r="D1029" s="4" t="str">
        <f ca="1">IF($B1027="","",CONCATENATE("Dotace bude použita na:","
",OFFSET(Zdroj!P$16,'k rozhodnutí'!$A1026,0)))</f>
        <v/>
      </c>
      <c r="E1029" s="289"/>
      <c r="F1029" s="186" t="str">
        <f ca="1">IF($B1027="","",OFFSET(Zdroj!V$16,'k rozhodnutí'!$A1026,0))</f>
        <v/>
      </c>
      <c r="G1029" s="88" t="str">
        <f ca="1">IF($B1027="","",OFFSET(Zdroj!BM$16,'k rozhodnutí'!$A1026,0))</f>
        <v/>
      </c>
      <c r="H1029" s="290"/>
      <c r="I1029" s="284"/>
      <c r="J1029" s="284"/>
      <c r="K1029" s="284"/>
      <c r="L1029" s="282"/>
      <c r="M1029" s="283"/>
      <c r="N1029" s="284"/>
    </row>
    <row r="1030" spans="1:14" x14ac:dyDescent="0.25">
      <c r="A1030" s="130"/>
      <c r="B1030" s="288" t="str">
        <f ca="1">IF(OFFSET(Zdroj!$B$16,A1029,0)&gt;0,OFFSET(Zdroj!$B$16,A1029,0)+0,"")</f>
        <v/>
      </c>
      <c r="C1030" s="51" t="str">
        <f ca="1">IF($B1030="","",IF(Zdroj!$AQ$9="ano",CONCATENATE(OFFSET(Zdroj!C$16,'k rozhodnutí'!$A1029,0),"
","Anonymizováno","
",OFFSET(Zdroj!E$16,'k rozhodnutí'!$A1029,0),"
",OFFSET(Zdroj!F$16,'k rozhodnutí'!$A1029,0)),CONCATENATE(OFFSET(Zdroj!C$16,'k rozhodnutí'!$A1029,0),"
",OFFSET(Zdroj!D$16,'k rozhodnutí'!$A1029,0),"
",OFFSET(Zdroj!E$16,'k rozhodnutí'!$A1029,0),"
",OFFSET(Zdroj!F$16,'k rozhodnutí'!$A1029,0))))</f>
        <v/>
      </c>
      <c r="D1030" s="23" t="str">
        <f ca="1">IF($B1030="","",OFFSET(Zdroj!N$16,'k rozhodnutí'!$A1029,0))</f>
        <v/>
      </c>
      <c r="E1030" s="289" t="str">
        <f ca="1">IF($B1030="","",OFFSET(Zdroj!T$16,'k rozhodnutí'!$A1029,0))</f>
        <v/>
      </c>
      <c r="F1030" s="186" t="str">
        <f ca="1">IF($B1030="","",OFFSET(Zdroj!U$16,'k rozhodnutí'!$A1029,0))</f>
        <v/>
      </c>
      <c r="G1030" s="291" t="str">
        <f ca="1">IF($B1030="","",OFFSET(Zdroj!W$16,'k rozhodnutí'!$A1029,0))</f>
        <v/>
      </c>
      <c r="H1030" s="290" t="str">
        <f ca="1">IF($B1030="","",OFFSET(Zdroj!Y$16,'k rozhodnutí'!$A1029,0))</f>
        <v/>
      </c>
      <c r="I1030" s="284" t="str">
        <f ca="1">IF($B1030="","",OFFSET(Zdroj!BG$16,'k rozhodnutí'!$A1029,0))</f>
        <v/>
      </c>
      <c r="J1030" s="284" t="str" cm="1">
        <f t="array" aca="1" ref="J1030" ca="1">IF($B1030="","",SUM('k rozhodnutí detailní'!J1030:J1032+'k rozhodnutí detailní'!K1030:K1032))</f>
        <v/>
      </c>
      <c r="K1030" s="284" t="str">
        <f ca="1">IF($B1030="","",'k rozhodnutí detailní'!L1031)</f>
        <v/>
      </c>
      <c r="L1030" s="282" t="str">
        <f ca="1">IF($B1030="","",'k rozhodnutí detailní'!M1031)</f>
        <v/>
      </c>
      <c r="M1030" s="283" t="str">
        <f ca="1">IF(B1030="","",'k rozhodnutí detailní'!N1030)</f>
        <v/>
      </c>
      <c r="N1030" s="284" t="str">
        <f ca="1">IF($B1030="","",OFFSET(Zdroj!Z$16,'k rozhodnutí'!$A1029,0))</f>
        <v/>
      </c>
    </row>
    <row r="1031" spans="1:14" x14ac:dyDescent="0.25">
      <c r="A1031" s="130"/>
      <c r="B1031" s="288"/>
      <c r="C1031" s="51" t="str">
        <f ca="1">IF($B1030="","",IF(Zdroj!$AQ$9="ano",CONCATENATE("Okres:","
",OFFSET(Zdroj!BP$16,'k rozhodnutí'!$A1029,0),"
","Právní forma","
",OFFSET(Zdroj!H$16,'k rozhodnutí'!$A1029,0),"
",IF(OFFSET(Zdroj!I$16,'k rozhodnutí'!$A1029,0)="","","IČO: "),OFFSET(Zdroj!I$16,'k rozhodnutí'!$A1029,0),"
","B.Ú. ",IF(OFFSET(Zdroj!J$16,'k rozhodnutí'!$A1029,0)="","","Anonymizováno")),CONCATENATE("Okres:","
",OFFSET(Zdroj!BP$16,'k rozhodnutí'!$A1029,0),"
","Právní forma","
",OFFSET(Zdroj!H$16,'k rozhodnutí'!$A1029,0),"
",IF(OFFSET(Zdroj!I$16,'k rozhodnutí'!$A1029,0)="","","IČO: "),OFFSET(Zdroj!I$16,'k rozhodnutí'!$A1029,0),"
","B.Ú. ",OFFSET(Zdroj!J$16,'k rozhodnutí'!$A1029,0))))</f>
        <v/>
      </c>
      <c r="D1031" s="4" t="str">
        <f ca="1">IF($B1030="","",OFFSET(Zdroj!O$16,'k rozhodnutí'!$A1029,0))</f>
        <v/>
      </c>
      <c r="E1031" s="289"/>
      <c r="F1031" s="187"/>
      <c r="G1031" s="291"/>
      <c r="H1031" s="290"/>
      <c r="I1031" s="284"/>
      <c r="J1031" s="284"/>
      <c r="K1031" s="284"/>
      <c r="L1031" s="282"/>
      <c r="M1031" s="283"/>
      <c r="N1031" s="284"/>
    </row>
    <row r="1032" spans="1:14" x14ac:dyDescent="0.25">
      <c r="A1032" s="130">
        <f>ROW()/3-1</f>
        <v>343</v>
      </c>
      <c r="B1032" s="288"/>
      <c r="C1032" s="52" t="str">
        <f ca="1">IF($B1030="","",IF(Zdroj!$AQ$9="ano",IF(OFFSET(Zdroj!M$16,'k rozhodnutí'!$A1029,0)="","","Anonymizováno"),IF(OFFSET(Zdroj!M$16,'k rozhodnutí'!$A1029,0)="","",OFFSET(Zdroj!M$16,'k rozhodnutí'!$A1029,0))))</f>
        <v/>
      </c>
      <c r="D1032" s="4" t="str">
        <f ca="1">IF($B1030="","",CONCATENATE("Dotace bude použita na:","
",OFFSET(Zdroj!P$16,'k rozhodnutí'!$A1029,0)))</f>
        <v/>
      </c>
      <c r="E1032" s="289"/>
      <c r="F1032" s="186" t="str">
        <f ca="1">IF($B1030="","",OFFSET(Zdroj!V$16,'k rozhodnutí'!$A1029,0))</f>
        <v/>
      </c>
      <c r="G1032" s="88" t="str">
        <f ca="1">IF($B1030="","",OFFSET(Zdroj!BM$16,'k rozhodnutí'!$A1029,0))</f>
        <v/>
      </c>
      <c r="H1032" s="290"/>
      <c r="I1032" s="284"/>
      <c r="J1032" s="284"/>
      <c r="K1032" s="284"/>
      <c r="L1032" s="282"/>
      <c r="M1032" s="283"/>
      <c r="N1032" s="284"/>
    </row>
    <row r="1033" spans="1:14" x14ac:dyDescent="0.25">
      <c r="A1033" s="130"/>
      <c r="B1033" s="288" t="str">
        <f ca="1">IF(OFFSET(Zdroj!$B$16,A1032,0)&gt;0,OFFSET(Zdroj!$B$16,A1032,0)+0,"")</f>
        <v/>
      </c>
      <c r="C1033" s="51" t="str">
        <f ca="1">IF($B1033="","",IF(Zdroj!$AQ$9="ano",CONCATENATE(OFFSET(Zdroj!C$16,'k rozhodnutí'!$A1032,0),"
","Anonymizováno","
",OFFSET(Zdroj!E$16,'k rozhodnutí'!$A1032,0),"
",OFFSET(Zdroj!F$16,'k rozhodnutí'!$A1032,0)),CONCATENATE(OFFSET(Zdroj!C$16,'k rozhodnutí'!$A1032,0),"
",OFFSET(Zdroj!D$16,'k rozhodnutí'!$A1032,0),"
",OFFSET(Zdroj!E$16,'k rozhodnutí'!$A1032,0),"
",OFFSET(Zdroj!F$16,'k rozhodnutí'!$A1032,0))))</f>
        <v/>
      </c>
      <c r="D1033" s="23" t="str">
        <f ca="1">IF($B1033="","",OFFSET(Zdroj!N$16,'k rozhodnutí'!$A1032,0))</f>
        <v/>
      </c>
      <c r="E1033" s="289" t="str">
        <f ca="1">IF($B1033="","",OFFSET(Zdroj!T$16,'k rozhodnutí'!$A1032,0))</f>
        <v/>
      </c>
      <c r="F1033" s="186" t="str">
        <f ca="1">IF($B1033="","",OFFSET(Zdroj!U$16,'k rozhodnutí'!$A1032,0))</f>
        <v/>
      </c>
      <c r="G1033" s="291" t="str">
        <f ca="1">IF($B1033="","",OFFSET(Zdroj!W$16,'k rozhodnutí'!$A1032,0))</f>
        <v/>
      </c>
      <c r="H1033" s="290" t="str">
        <f ca="1">IF($B1033="","",OFFSET(Zdroj!Y$16,'k rozhodnutí'!$A1032,0))</f>
        <v/>
      </c>
      <c r="I1033" s="284" t="str">
        <f ca="1">IF($B1033="","",OFFSET(Zdroj!BG$16,'k rozhodnutí'!$A1032,0))</f>
        <v/>
      </c>
      <c r="J1033" s="284" t="str" cm="1">
        <f t="array" aca="1" ref="J1033" ca="1">IF($B1033="","",SUM('k rozhodnutí detailní'!J1033:J1035+'k rozhodnutí detailní'!K1033:K1035))</f>
        <v/>
      </c>
      <c r="K1033" s="284" t="str">
        <f ca="1">IF($B1033="","",'k rozhodnutí detailní'!L1034)</f>
        <v/>
      </c>
      <c r="L1033" s="282" t="str">
        <f ca="1">IF($B1033="","",'k rozhodnutí detailní'!M1034)</f>
        <v/>
      </c>
      <c r="M1033" s="283" t="str">
        <f ca="1">IF(B1033="","",'k rozhodnutí detailní'!N1033)</f>
        <v/>
      </c>
      <c r="N1033" s="284" t="str">
        <f ca="1">IF($B1033="","",OFFSET(Zdroj!Z$16,'k rozhodnutí'!$A1032,0))</f>
        <v/>
      </c>
    </row>
    <row r="1034" spans="1:14" x14ac:dyDescent="0.25">
      <c r="A1034" s="130"/>
      <c r="B1034" s="288"/>
      <c r="C1034" s="51" t="str">
        <f ca="1">IF($B1033="","",IF(Zdroj!$AQ$9="ano",CONCATENATE("Okres:","
",OFFSET(Zdroj!BP$16,'k rozhodnutí'!$A1032,0),"
","Právní forma","
",OFFSET(Zdroj!H$16,'k rozhodnutí'!$A1032,0),"
",IF(OFFSET(Zdroj!I$16,'k rozhodnutí'!$A1032,0)="","","IČO: "),OFFSET(Zdroj!I$16,'k rozhodnutí'!$A1032,0),"
","B.Ú. ",IF(OFFSET(Zdroj!J$16,'k rozhodnutí'!$A1032,0)="","","Anonymizováno")),CONCATENATE("Okres:","
",OFFSET(Zdroj!BP$16,'k rozhodnutí'!$A1032,0),"
","Právní forma","
",OFFSET(Zdroj!H$16,'k rozhodnutí'!$A1032,0),"
",IF(OFFSET(Zdroj!I$16,'k rozhodnutí'!$A1032,0)="","","IČO: "),OFFSET(Zdroj!I$16,'k rozhodnutí'!$A1032,0),"
","B.Ú. ",OFFSET(Zdroj!J$16,'k rozhodnutí'!$A1032,0))))</f>
        <v/>
      </c>
      <c r="D1034" s="4" t="str">
        <f ca="1">IF($B1033="","",OFFSET(Zdroj!O$16,'k rozhodnutí'!$A1032,0))</f>
        <v/>
      </c>
      <c r="E1034" s="289"/>
      <c r="F1034" s="187"/>
      <c r="G1034" s="291"/>
      <c r="H1034" s="290"/>
      <c r="I1034" s="284"/>
      <c r="J1034" s="284"/>
      <c r="K1034" s="284"/>
      <c r="L1034" s="282"/>
      <c r="M1034" s="283"/>
      <c r="N1034" s="284"/>
    </row>
    <row r="1035" spans="1:14" x14ac:dyDescent="0.25">
      <c r="A1035" s="130">
        <f>ROW()/3-1</f>
        <v>344</v>
      </c>
      <c r="B1035" s="288"/>
      <c r="C1035" s="52" t="str">
        <f ca="1">IF($B1033="","",IF(Zdroj!$AQ$9="ano",IF(OFFSET(Zdroj!M$16,'k rozhodnutí'!$A1032,0)="","","Anonymizováno"),IF(OFFSET(Zdroj!M$16,'k rozhodnutí'!$A1032,0)="","",OFFSET(Zdroj!M$16,'k rozhodnutí'!$A1032,0))))</f>
        <v/>
      </c>
      <c r="D1035" s="4" t="str">
        <f ca="1">IF($B1033="","",CONCATENATE("Dotace bude použita na:","
",OFFSET(Zdroj!P$16,'k rozhodnutí'!$A1032,0)))</f>
        <v/>
      </c>
      <c r="E1035" s="289"/>
      <c r="F1035" s="186" t="str">
        <f ca="1">IF($B1033="","",OFFSET(Zdroj!V$16,'k rozhodnutí'!$A1032,0))</f>
        <v/>
      </c>
      <c r="G1035" s="88" t="str">
        <f ca="1">IF($B1033="","",OFFSET(Zdroj!BM$16,'k rozhodnutí'!$A1032,0))</f>
        <v/>
      </c>
      <c r="H1035" s="290"/>
      <c r="I1035" s="284"/>
      <c r="J1035" s="284"/>
      <c r="K1035" s="284"/>
      <c r="L1035" s="282"/>
      <c r="M1035" s="283"/>
      <c r="N1035" s="284"/>
    </row>
    <row r="1036" spans="1:14" x14ac:dyDescent="0.25">
      <c r="A1036" s="130"/>
      <c r="B1036" s="288" t="str">
        <f ca="1">IF(OFFSET(Zdroj!$B$16,A1035,0)&gt;0,OFFSET(Zdroj!$B$16,A1035,0)+0,"")</f>
        <v/>
      </c>
      <c r="C1036" s="51" t="str">
        <f ca="1">IF($B1036="","",IF(Zdroj!$AQ$9="ano",CONCATENATE(OFFSET(Zdroj!C$16,'k rozhodnutí'!$A1035,0),"
","Anonymizováno","
",OFFSET(Zdroj!E$16,'k rozhodnutí'!$A1035,0),"
",OFFSET(Zdroj!F$16,'k rozhodnutí'!$A1035,0)),CONCATENATE(OFFSET(Zdroj!C$16,'k rozhodnutí'!$A1035,0),"
",OFFSET(Zdroj!D$16,'k rozhodnutí'!$A1035,0),"
",OFFSET(Zdroj!E$16,'k rozhodnutí'!$A1035,0),"
",OFFSET(Zdroj!F$16,'k rozhodnutí'!$A1035,0))))</f>
        <v/>
      </c>
      <c r="D1036" s="23" t="str">
        <f ca="1">IF($B1036="","",OFFSET(Zdroj!N$16,'k rozhodnutí'!$A1035,0))</f>
        <v/>
      </c>
      <c r="E1036" s="289" t="str">
        <f ca="1">IF($B1036="","",OFFSET(Zdroj!T$16,'k rozhodnutí'!$A1035,0))</f>
        <v/>
      </c>
      <c r="F1036" s="186" t="str">
        <f ca="1">IF($B1036="","",OFFSET(Zdroj!U$16,'k rozhodnutí'!$A1035,0))</f>
        <v/>
      </c>
      <c r="G1036" s="291" t="str">
        <f ca="1">IF($B1036="","",OFFSET(Zdroj!W$16,'k rozhodnutí'!$A1035,0))</f>
        <v/>
      </c>
      <c r="H1036" s="290" t="str">
        <f ca="1">IF($B1036="","",OFFSET(Zdroj!Y$16,'k rozhodnutí'!$A1035,0))</f>
        <v/>
      </c>
      <c r="I1036" s="284" t="str">
        <f ca="1">IF($B1036="","",OFFSET(Zdroj!BG$16,'k rozhodnutí'!$A1035,0))</f>
        <v/>
      </c>
      <c r="J1036" s="284" t="str" cm="1">
        <f t="array" aca="1" ref="J1036" ca="1">IF($B1036="","",SUM('k rozhodnutí detailní'!J1036:J1038+'k rozhodnutí detailní'!K1036:K1038))</f>
        <v/>
      </c>
      <c r="K1036" s="284" t="str">
        <f ca="1">IF($B1036="","",'k rozhodnutí detailní'!L1037)</f>
        <v/>
      </c>
      <c r="L1036" s="282" t="str">
        <f ca="1">IF($B1036="","",'k rozhodnutí detailní'!M1037)</f>
        <v/>
      </c>
      <c r="M1036" s="283" t="str">
        <f ca="1">IF(B1036="","",'k rozhodnutí detailní'!N1036)</f>
        <v/>
      </c>
      <c r="N1036" s="284" t="str">
        <f ca="1">IF($B1036="","",OFFSET(Zdroj!Z$16,'k rozhodnutí'!$A1035,0))</f>
        <v/>
      </c>
    </row>
    <row r="1037" spans="1:14" x14ac:dyDescent="0.25">
      <c r="A1037" s="130"/>
      <c r="B1037" s="288"/>
      <c r="C1037" s="51" t="str">
        <f ca="1">IF($B1036="","",IF(Zdroj!$AQ$9="ano",CONCATENATE("Okres:","
",OFFSET(Zdroj!BP$16,'k rozhodnutí'!$A1035,0),"
","Právní forma","
",OFFSET(Zdroj!H$16,'k rozhodnutí'!$A1035,0),"
",IF(OFFSET(Zdroj!I$16,'k rozhodnutí'!$A1035,0)="","","IČO: "),OFFSET(Zdroj!I$16,'k rozhodnutí'!$A1035,0),"
","B.Ú. ",IF(OFFSET(Zdroj!J$16,'k rozhodnutí'!$A1035,0)="","","Anonymizováno")),CONCATENATE("Okres:","
",OFFSET(Zdroj!BP$16,'k rozhodnutí'!$A1035,0),"
","Právní forma","
",OFFSET(Zdroj!H$16,'k rozhodnutí'!$A1035,0),"
",IF(OFFSET(Zdroj!I$16,'k rozhodnutí'!$A1035,0)="","","IČO: "),OFFSET(Zdroj!I$16,'k rozhodnutí'!$A1035,0),"
","B.Ú. ",OFFSET(Zdroj!J$16,'k rozhodnutí'!$A1035,0))))</f>
        <v/>
      </c>
      <c r="D1037" s="4" t="str">
        <f ca="1">IF($B1036="","",OFFSET(Zdroj!O$16,'k rozhodnutí'!$A1035,0))</f>
        <v/>
      </c>
      <c r="E1037" s="289"/>
      <c r="F1037" s="187"/>
      <c r="G1037" s="291"/>
      <c r="H1037" s="290"/>
      <c r="I1037" s="284"/>
      <c r="J1037" s="284"/>
      <c r="K1037" s="284"/>
      <c r="L1037" s="282"/>
      <c r="M1037" s="283"/>
      <c r="N1037" s="284"/>
    </row>
    <row r="1038" spans="1:14" x14ac:dyDescent="0.25">
      <c r="A1038" s="130">
        <f>ROW()/3-1</f>
        <v>345</v>
      </c>
      <c r="B1038" s="288"/>
      <c r="C1038" s="52" t="str">
        <f ca="1">IF($B1036="","",IF(Zdroj!$AQ$9="ano",IF(OFFSET(Zdroj!M$16,'k rozhodnutí'!$A1035,0)="","","Anonymizováno"),IF(OFFSET(Zdroj!M$16,'k rozhodnutí'!$A1035,0)="","",OFFSET(Zdroj!M$16,'k rozhodnutí'!$A1035,0))))</f>
        <v/>
      </c>
      <c r="D1038" s="4" t="str">
        <f ca="1">IF($B1036="","",CONCATENATE("Dotace bude použita na:","
",OFFSET(Zdroj!P$16,'k rozhodnutí'!$A1035,0)))</f>
        <v/>
      </c>
      <c r="E1038" s="289"/>
      <c r="F1038" s="186" t="str">
        <f ca="1">IF($B1036="","",OFFSET(Zdroj!V$16,'k rozhodnutí'!$A1035,0))</f>
        <v/>
      </c>
      <c r="G1038" s="88" t="str">
        <f ca="1">IF($B1036="","",OFFSET(Zdroj!BM$16,'k rozhodnutí'!$A1035,0))</f>
        <v/>
      </c>
      <c r="H1038" s="290"/>
      <c r="I1038" s="284"/>
      <c r="J1038" s="284"/>
      <c r="K1038" s="284"/>
      <c r="L1038" s="282"/>
      <c r="M1038" s="283"/>
      <c r="N1038" s="284"/>
    </row>
    <row r="1039" spans="1:14" x14ac:dyDescent="0.25">
      <c r="A1039" s="130"/>
      <c r="B1039" s="288" t="str">
        <f ca="1">IF(OFFSET(Zdroj!$B$16,A1038,0)&gt;0,OFFSET(Zdroj!$B$16,A1038,0)+0,"")</f>
        <v/>
      </c>
      <c r="C1039" s="51" t="str">
        <f ca="1">IF($B1039="","",IF(Zdroj!$AQ$9="ano",CONCATENATE(OFFSET(Zdroj!C$16,'k rozhodnutí'!$A1038,0),"
","Anonymizováno","
",OFFSET(Zdroj!E$16,'k rozhodnutí'!$A1038,0),"
",OFFSET(Zdroj!F$16,'k rozhodnutí'!$A1038,0)),CONCATENATE(OFFSET(Zdroj!C$16,'k rozhodnutí'!$A1038,0),"
",OFFSET(Zdroj!D$16,'k rozhodnutí'!$A1038,0),"
",OFFSET(Zdroj!E$16,'k rozhodnutí'!$A1038,0),"
",OFFSET(Zdroj!F$16,'k rozhodnutí'!$A1038,0))))</f>
        <v/>
      </c>
      <c r="D1039" s="23" t="str">
        <f ca="1">IF($B1039="","",OFFSET(Zdroj!N$16,'k rozhodnutí'!$A1038,0))</f>
        <v/>
      </c>
      <c r="E1039" s="289" t="str">
        <f ca="1">IF($B1039="","",OFFSET(Zdroj!T$16,'k rozhodnutí'!$A1038,0))</f>
        <v/>
      </c>
      <c r="F1039" s="186" t="str">
        <f ca="1">IF($B1039="","",OFFSET(Zdroj!U$16,'k rozhodnutí'!$A1038,0))</f>
        <v/>
      </c>
      <c r="G1039" s="291" t="str">
        <f ca="1">IF($B1039="","",OFFSET(Zdroj!W$16,'k rozhodnutí'!$A1038,0))</f>
        <v/>
      </c>
      <c r="H1039" s="290" t="str">
        <f ca="1">IF($B1039="","",OFFSET(Zdroj!Y$16,'k rozhodnutí'!$A1038,0))</f>
        <v/>
      </c>
      <c r="I1039" s="284" t="str">
        <f ca="1">IF($B1039="","",OFFSET(Zdroj!BG$16,'k rozhodnutí'!$A1038,0))</f>
        <v/>
      </c>
      <c r="J1039" s="284" t="str" cm="1">
        <f t="array" aca="1" ref="J1039" ca="1">IF($B1039="","",SUM('k rozhodnutí detailní'!J1039:J1041+'k rozhodnutí detailní'!K1039:K1041))</f>
        <v/>
      </c>
      <c r="K1039" s="284" t="str">
        <f ca="1">IF($B1039="","",'k rozhodnutí detailní'!L1040)</f>
        <v/>
      </c>
      <c r="L1039" s="282" t="str">
        <f ca="1">IF($B1039="","",'k rozhodnutí detailní'!M1040)</f>
        <v/>
      </c>
      <c r="M1039" s="283" t="str">
        <f ca="1">IF(B1039="","",'k rozhodnutí detailní'!N1039)</f>
        <v/>
      </c>
      <c r="N1039" s="284" t="str">
        <f ca="1">IF($B1039="","",OFFSET(Zdroj!Z$16,'k rozhodnutí'!$A1038,0))</f>
        <v/>
      </c>
    </row>
    <row r="1040" spans="1:14" x14ac:dyDescent="0.25">
      <c r="A1040" s="130"/>
      <c r="B1040" s="288"/>
      <c r="C1040" s="51" t="str">
        <f ca="1">IF($B1039="","",IF(Zdroj!$AQ$9="ano",CONCATENATE("Okres:","
",OFFSET(Zdroj!BP$16,'k rozhodnutí'!$A1038,0),"
","Právní forma","
",OFFSET(Zdroj!H$16,'k rozhodnutí'!$A1038,0),"
",IF(OFFSET(Zdroj!I$16,'k rozhodnutí'!$A1038,0)="","","IČO: "),OFFSET(Zdroj!I$16,'k rozhodnutí'!$A1038,0),"
","B.Ú. ",IF(OFFSET(Zdroj!J$16,'k rozhodnutí'!$A1038,0)="","","Anonymizováno")),CONCATENATE("Okres:","
",OFFSET(Zdroj!BP$16,'k rozhodnutí'!$A1038,0),"
","Právní forma","
",OFFSET(Zdroj!H$16,'k rozhodnutí'!$A1038,0),"
",IF(OFFSET(Zdroj!I$16,'k rozhodnutí'!$A1038,0)="","","IČO: "),OFFSET(Zdroj!I$16,'k rozhodnutí'!$A1038,0),"
","B.Ú. ",OFFSET(Zdroj!J$16,'k rozhodnutí'!$A1038,0))))</f>
        <v/>
      </c>
      <c r="D1040" s="4" t="str">
        <f ca="1">IF($B1039="","",OFFSET(Zdroj!O$16,'k rozhodnutí'!$A1038,0))</f>
        <v/>
      </c>
      <c r="E1040" s="289"/>
      <c r="F1040" s="187"/>
      <c r="G1040" s="291"/>
      <c r="H1040" s="290"/>
      <c r="I1040" s="284"/>
      <c r="J1040" s="284"/>
      <c r="K1040" s="284"/>
      <c r="L1040" s="282"/>
      <c r="M1040" s="283"/>
      <c r="N1040" s="284"/>
    </row>
    <row r="1041" spans="1:14" x14ac:dyDescent="0.25">
      <c r="A1041" s="130">
        <f>ROW()/3-1</f>
        <v>346</v>
      </c>
      <c r="B1041" s="288"/>
      <c r="C1041" s="52" t="str">
        <f ca="1">IF($B1039="","",IF(Zdroj!$AQ$9="ano",IF(OFFSET(Zdroj!M$16,'k rozhodnutí'!$A1038,0)="","","Anonymizováno"),IF(OFFSET(Zdroj!M$16,'k rozhodnutí'!$A1038,0)="","",OFFSET(Zdroj!M$16,'k rozhodnutí'!$A1038,0))))</f>
        <v/>
      </c>
      <c r="D1041" s="4" t="str">
        <f ca="1">IF($B1039="","",CONCATENATE("Dotace bude použita na:","
",OFFSET(Zdroj!P$16,'k rozhodnutí'!$A1038,0)))</f>
        <v/>
      </c>
      <c r="E1041" s="289"/>
      <c r="F1041" s="186" t="str">
        <f ca="1">IF($B1039="","",OFFSET(Zdroj!V$16,'k rozhodnutí'!$A1038,0))</f>
        <v/>
      </c>
      <c r="G1041" s="88" t="str">
        <f ca="1">IF($B1039="","",OFFSET(Zdroj!BM$16,'k rozhodnutí'!$A1038,0))</f>
        <v/>
      </c>
      <c r="H1041" s="290"/>
      <c r="I1041" s="284"/>
      <c r="J1041" s="284"/>
      <c r="K1041" s="284"/>
      <c r="L1041" s="282"/>
      <c r="M1041" s="283"/>
      <c r="N1041" s="284"/>
    </row>
    <row r="1042" spans="1:14" x14ac:dyDescent="0.25">
      <c r="A1042" s="130"/>
      <c r="B1042" s="288" t="str">
        <f ca="1">IF(OFFSET(Zdroj!$B$16,A1041,0)&gt;0,OFFSET(Zdroj!$B$16,A1041,0)+0,"")</f>
        <v/>
      </c>
      <c r="C1042" s="51" t="str">
        <f ca="1">IF($B1042="","",IF(Zdroj!$AQ$9="ano",CONCATENATE(OFFSET(Zdroj!C$16,'k rozhodnutí'!$A1041,0),"
","Anonymizováno","
",OFFSET(Zdroj!E$16,'k rozhodnutí'!$A1041,0),"
",OFFSET(Zdroj!F$16,'k rozhodnutí'!$A1041,0)),CONCATENATE(OFFSET(Zdroj!C$16,'k rozhodnutí'!$A1041,0),"
",OFFSET(Zdroj!D$16,'k rozhodnutí'!$A1041,0),"
",OFFSET(Zdroj!E$16,'k rozhodnutí'!$A1041,0),"
",OFFSET(Zdroj!F$16,'k rozhodnutí'!$A1041,0))))</f>
        <v/>
      </c>
      <c r="D1042" s="23" t="str">
        <f ca="1">IF($B1042="","",OFFSET(Zdroj!N$16,'k rozhodnutí'!$A1041,0))</f>
        <v/>
      </c>
      <c r="E1042" s="289" t="str">
        <f ca="1">IF($B1042="","",OFFSET(Zdroj!T$16,'k rozhodnutí'!$A1041,0))</f>
        <v/>
      </c>
      <c r="F1042" s="186" t="str">
        <f ca="1">IF($B1042="","",OFFSET(Zdroj!U$16,'k rozhodnutí'!$A1041,0))</f>
        <v/>
      </c>
      <c r="G1042" s="291" t="str">
        <f ca="1">IF($B1042="","",OFFSET(Zdroj!W$16,'k rozhodnutí'!$A1041,0))</f>
        <v/>
      </c>
      <c r="H1042" s="290" t="str">
        <f ca="1">IF($B1042="","",OFFSET(Zdroj!Y$16,'k rozhodnutí'!$A1041,0))</f>
        <v/>
      </c>
      <c r="I1042" s="284" t="str">
        <f ca="1">IF($B1042="","",OFFSET(Zdroj!BG$16,'k rozhodnutí'!$A1041,0))</f>
        <v/>
      </c>
      <c r="J1042" s="284" t="str" cm="1">
        <f t="array" aca="1" ref="J1042" ca="1">IF($B1042="","",SUM('k rozhodnutí detailní'!J1042:J1044+'k rozhodnutí detailní'!K1042:K1044))</f>
        <v/>
      </c>
      <c r="K1042" s="284" t="str">
        <f ca="1">IF($B1042="","",'k rozhodnutí detailní'!L1043)</f>
        <v/>
      </c>
      <c r="L1042" s="282" t="str">
        <f ca="1">IF($B1042="","",'k rozhodnutí detailní'!M1043)</f>
        <v/>
      </c>
      <c r="M1042" s="283" t="str">
        <f ca="1">IF(B1042="","",'k rozhodnutí detailní'!N1042)</f>
        <v/>
      </c>
      <c r="N1042" s="284" t="str">
        <f ca="1">IF($B1042="","",OFFSET(Zdroj!Z$16,'k rozhodnutí'!$A1041,0))</f>
        <v/>
      </c>
    </row>
    <row r="1043" spans="1:14" x14ac:dyDescent="0.25">
      <c r="A1043" s="130"/>
      <c r="B1043" s="288"/>
      <c r="C1043" s="51" t="str">
        <f ca="1">IF($B1042="","",IF(Zdroj!$AQ$9="ano",CONCATENATE("Okres:","
",OFFSET(Zdroj!BP$16,'k rozhodnutí'!$A1041,0),"
","Právní forma","
",OFFSET(Zdroj!H$16,'k rozhodnutí'!$A1041,0),"
",IF(OFFSET(Zdroj!I$16,'k rozhodnutí'!$A1041,0)="","","IČO: "),OFFSET(Zdroj!I$16,'k rozhodnutí'!$A1041,0),"
","B.Ú. ",IF(OFFSET(Zdroj!J$16,'k rozhodnutí'!$A1041,0)="","","Anonymizováno")),CONCATENATE("Okres:","
",OFFSET(Zdroj!BP$16,'k rozhodnutí'!$A1041,0),"
","Právní forma","
",OFFSET(Zdroj!H$16,'k rozhodnutí'!$A1041,0),"
",IF(OFFSET(Zdroj!I$16,'k rozhodnutí'!$A1041,0)="","","IČO: "),OFFSET(Zdroj!I$16,'k rozhodnutí'!$A1041,0),"
","B.Ú. ",OFFSET(Zdroj!J$16,'k rozhodnutí'!$A1041,0))))</f>
        <v/>
      </c>
      <c r="D1043" s="4" t="str">
        <f ca="1">IF($B1042="","",OFFSET(Zdroj!O$16,'k rozhodnutí'!$A1041,0))</f>
        <v/>
      </c>
      <c r="E1043" s="289"/>
      <c r="F1043" s="187"/>
      <c r="G1043" s="291"/>
      <c r="H1043" s="290"/>
      <c r="I1043" s="284"/>
      <c r="J1043" s="284"/>
      <c r="K1043" s="284"/>
      <c r="L1043" s="282"/>
      <c r="M1043" s="283"/>
      <c r="N1043" s="284"/>
    </row>
    <row r="1044" spans="1:14" x14ac:dyDescent="0.25">
      <c r="A1044" s="130">
        <f>ROW()/3-1</f>
        <v>347</v>
      </c>
      <c r="B1044" s="288"/>
      <c r="C1044" s="52" t="str">
        <f ca="1">IF($B1042="","",IF(Zdroj!$AQ$9="ano",IF(OFFSET(Zdroj!M$16,'k rozhodnutí'!$A1041,0)="","","Anonymizováno"),IF(OFFSET(Zdroj!M$16,'k rozhodnutí'!$A1041,0)="","",OFFSET(Zdroj!M$16,'k rozhodnutí'!$A1041,0))))</f>
        <v/>
      </c>
      <c r="D1044" s="4" t="str">
        <f ca="1">IF($B1042="","",CONCATENATE("Dotace bude použita na:","
",OFFSET(Zdroj!P$16,'k rozhodnutí'!$A1041,0)))</f>
        <v/>
      </c>
      <c r="E1044" s="289"/>
      <c r="F1044" s="186" t="str">
        <f ca="1">IF($B1042="","",OFFSET(Zdroj!V$16,'k rozhodnutí'!$A1041,0))</f>
        <v/>
      </c>
      <c r="G1044" s="88" t="str">
        <f ca="1">IF($B1042="","",OFFSET(Zdroj!BM$16,'k rozhodnutí'!$A1041,0))</f>
        <v/>
      </c>
      <c r="H1044" s="290"/>
      <c r="I1044" s="284"/>
      <c r="J1044" s="284"/>
      <c r="K1044" s="284"/>
      <c r="L1044" s="282"/>
      <c r="M1044" s="283"/>
      <c r="N1044" s="284"/>
    </row>
    <row r="1045" spans="1:14" x14ac:dyDescent="0.25">
      <c r="A1045" s="130"/>
      <c r="B1045" s="288" t="str">
        <f ca="1">IF(OFFSET(Zdroj!$B$16,A1044,0)&gt;0,OFFSET(Zdroj!$B$16,A1044,0)+0,"")</f>
        <v/>
      </c>
      <c r="C1045" s="51" t="str">
        <f ca="1">IF($B1045="","",IF(Zdroj!$AQ$9="ano",CONCATENATE(OFFSET(Zdroj!C$16,'k rozhodnutí'!$A1044,0),"
","Anonymizováno","
",OFFSET(Zdroj!E$16,'k rozhodnutí'!$A1044,0),"
",OFFSET(Zdroj!F$16,'k rozhodnutí'!$A1044,0)),CONCATENATE(OFFSET(Zdroj!C$16,'k rozhodnutí'!$A1044,0),"
",OFFSET(Zdroj!D$16,'k rozhodnutí'!$A1044,0),"
",OFFSET(Zdroj!E$16,'k rozhodnutí'!$A1044,0),"
",OFFSET(Zdroj!F$16,'k rozhodnutí'!$A1044,0))))</f>
        <v/>
      </c>
      <c r="D1045" s="23" t="str">
        <f ca="1">IF($B1045="","",OFFSET(Zdroj!N$16,'k rozhodnutí'!$A1044,0))</f>
        <v/>
      </c>
      <c r="E1045" s="289" t="str">
        <f ca="1">IF($B1045="","",OFFSET(Zdroj!T$16,'k rozhodnutí'!$A1044,0))</f>
        <v/>
      </c>
      <c r="F1045" s="186" t="str">
        <f ca="1">IF($B1045="","",OFFSET(Zdroj!U$16,'k rozhodnutí'!$A1044,0))</f>
        <v/>
      </c>
      <c r="G1045" s="291" t="str">
        <f ca="1">IF($B1045="","",OFFSET(Zdroj!W$16,'k rozhodnutí'!$A1044,0))</f>
        <v/>
      </c>
      <c r="H1045" s="290" t="str">
        <f ca="1">IF($B1045="","",OFFSET(Zdroj!Y$16,'k rozhodnutí'!$A1044,0))</f>
        <v/>
      </c>
      <c r="I1045" s="284" t="str">
        <f ca="1">IF($B1045="","",OFFSET(Zdroj!BG$16,'k rozhodnutí'!$A1044,0))</f>
        <v/>
      </c>
      <c r="J1045" s="284" t="str" cm="1">
        <f t="array" aca="1" ref="J1045" ca="1">IF($B1045="","",SUM('k rozhodnutí detailní'!J1045:J1047+'k rozhodnutí detailní'!K1045:K1047))</f>
        <v/>
      </c>
      <c r="K1045" s="284" t="str">
        <f ca="1">IF($B1045="","",'k rozhodnutí detailní'!L1046)</f>
        <v/>
      </c>
      <c r="L1045" s="282" t="str">
        <f ca="1">IF($B1045="","",'k rozhodnutí detailní'!M1046)</f>
        <v/>
      </c>
      <c r="M1045" s="283" t="str">
        <f ca="1">IF(B1045="","",'k rozhodnutí detailní'!N1045)</f>
        <v/>
      </c>
      <c r="N1045" s="284" t="str">
        <f ca="1">IF($B1045="","",OFFSET(Zdroj!Z$16,'k rozhodnutí'!$A1044,0))</f>
        <v/>
      </c>
    </row>
    <row r="1046" spans="1:14" x14ac:dyDescent="0.25">
      <c r="A1046" s="130"/>
      <c r="B1046" s="288"/>
      <c r="C1046" s="51" t="str">
        <f ca="1">IF($B1045="","",IF(Zdroj!$AQ$9="ano",CONCATENATE("Okres:","
",OFFSET(Zdroj!BP$16,'k rozhodnutí'!$A1044,0),"
","Právní forma","
",OFFSET(Zdroj!H$16,'k rozhodnutí'!$A1044,0),"
",IF(OFFSET(Zdroj!I$16,'k rozhodnutí'!$A1044,0)="","","IČO: "),OFFSET(Zdroj!I$16,'k rozhodnutí'!$A1044,0),"
","B.Ú. ",IF(OFFSET(Zdroj!J$16,'k rozhodnutí'!$A1044,0)="","","Anonymizováno")),CONCATENATE("Okres:","
",OFFSET(Zdroj!BP$16,'k rozhodnutí'!$A1044,0),"
","Právní forma","
",OFFSET(Zdroj!H$16,'k rozhodnutí'!$A1044,0),"
",IF(OFFSET(Zdroj!I$16,'k rozhodnutí'!$A1044,0)="","","IČO: "),OFFSET(Zdroj!I$16,'k rozhodnutí'!$A1044,0),"
","B.Ú. ",OFFSET(Zdroj!J$16,'k rozhodnutí'!$A1044,0))))</f>
        <v/>
      </c>
      <c r="D1046" s="4" t="str">
        <f ca="1">IF($B1045="","",OFFSET(Zdroj!O$16,'k rozhodnutí'!$A1044,0))</f>
        <v/>
      </c>
      <c r="E1046" s="289"/>
      <c r="F1046" s="187"/>
      <c r="G1046" s="291"/>
      <c r="H1046" s="290"/>
      <c r="I1046" s="284"/>
      <c r="J1046" s="284"/>
      <c r="K1046" s="284"/>
      <c r="L1046" s="282"/>
      <c r="M1046" s="283"/>
      <c r="N1046" s="284"/>
    </row>
    <row r="1047" spans="1:14" x14ac:dyDescent="0.25">
      <c r="A1047" s="130">
        <f>ROW()/3-1</f>
        <v>348</v>
      </c>
      <c r="B1047" s="288"/>
      <c r="C1047" s="52" t="str">
        <f ca="1">IF($B1045="","",IF(Zdroj!$AQ$9="ano",IF(OFFSET(Zdroj!M$16,'k rozhodnutí'!$A1044,0)="","","Anonymizováno"),IF(OFFSET(Zdroj!M$16,'k rozhodnutí'!$A1044,0)="","",OFFSET(Zdroj!M$16,'k rozhodnutí'!$A1044,0))))</f>
        <v/>
      </c>
      <c r="D1047" s="4" t="str">
        <f ca="1">IF($B1045="","",CONCATENATE("Dotace bude použita na:","
",OFFSET(Zdroj!P$16,'k rozhodnutí'!$A1044,0)))</f>
        <v/>
      </c>
      <c r="E1047" s="289"/>
      <c r="F1047" s="186" t="str">
        <f ca="1">IF($B1045="","",OFFSET(Zdroj!V$16,'k rozhodnutí'!$A1044,0))</f>
        <v/>
      </c>
      <c r="G1047" s="88" t="str">
        <f ca="1">IF($B1045="","",OFFSET(Zdroj!BM$16,'k rozhodnutí'!$A1044,0))</f>
        <v/>
      </c>
      <c r="H1047" s="290"/>
      <c r="I1047" s="284"/>
      <c r="J1047" s="284"/>
      <c r="K1047" s="284"/>
      <c r="L1047" s="282"/>
      <c r="M1047" s="283"/>
      <c r="N1047" s="284"/>
    </row>
    <row r="1048" spans="1:14" x14ac:dyDescent="0.25">
      <c r="A1048" s="130"/>
      <c r="B1048" s="288" t="str">
        <f ca="1">IF(OFFSET(Zdroj!$B$16,A1047,0)&gt;0,OFFSET(Zdroj!$B$16,A1047,0)+0,"")</f>
        <v/>
      </c>
      <c r="C1048" s="51" t="str">
        <f ca="1">IF($B1048="","",IF(Zdroj!$AQ$9="ano",CONCATENATE(OFFSET(Zdroj!C$16,'k rozhodnutí'!$A1047,0),"
","Anonymizováno","
",OFFSET(Zdroj!E$16,'k rozhodnutí'!$A1047,0),"
",OFFSET(Zdroj!F$16,'k rozhodnutí'!$A1047,0)),CONCATENATE(OFFSET(Zdroj!C$16,'k rozhodnutí'!$A1047,0),"
",OFFSET(Zdroj!D$16,'k rozhodnutí'!$A1047,0),"
",OFFSET(Zdroj!E$16,'k rozhodnutí'!$A1047,0),"
",OFFSET(Zdroj!F$16,'k rozhodnutí'!$A1047,0))))</f>
        <v/>
      </c>
      <c r="D1048" s="23" t="str">
        <f ca="1">IF($B1048="","",OFFSET(Zdroj!N$16,'k rozhodnutí'!$A1047,0))</f>
        <v/>
      </c>
      <c r="E1048" s="289" t="str">
        <f ca="1">IF($B1048="","",OFFSET(Zdroj!T$16,'k rozhodnutí'!$A1047,0))</f>
        <v/>
      </c>
      <c r="F1048" s="186" t="str">
        <f ca="1">IF($B1048="","",OFFSET(Zdroj!U$16,'k rozhodnutí'!$A1047,0))</f>
        <v/>
      </c>
      <c r="G1048" s="291" t="str">
        <f ca="1">IF($B1048="","",OFFSET(Zdroj!W$16,'k rozhodnutí'!$A1047,0))</f>
        <v/>
      </c>
      <c r="H1048" s="290" t="str">
        <f ca="1">IF($B1048="","",OFFSET(Zdroj!Y$16,'k rozhodnutí'!$A1047,0))</f>
        <v/>
      </c>
      <c r="I1048" s="284" t="str">
        <f ca="1">IF($B1048="","",OFFSET(Zdroj!BG$16,'k rozhodnutí'!$A1047,0))</f>
        <v/>
      </c>
      <c r="J1048" s="284" t="str" cm="1">
        <f t="array" aca="1" ref="J1048" ca="1">IF($B1048="","",SUM('k rozhodnutí detailní'!J1048:J1050+'k rozhodnutí detailní'!K1048:K1050))</f>
        <v/>
      </c>
      <c r="K1048" s="284" t="str">
        <f ca="1">IF($B1048="","",'k rozhodnutí detailní'!L1049)</f>
        <v/>
      </c>
      <c r="L1048" s="282" t="str">
        <f ca="1">IF($B1048="","",'k rozhodnutí detailní'!M1049)</f>
        <v/>
      </c>
      <c r="M1048" s="283" t="str">
        <f ca="1">IF(B1048="","",'k rozhodnutí detailní'!N1048)</f>
        <v/>
      </c>
      <c r="N1048" s="284" t="str">
        <f ca="1">IF($B1048="","",OFFSET(Zdroj!Z$16,'k rozhodnutí'!$A1047,0))</f>
        <v/>
      </c>
    </row>
    <row r="1049" spans="1:14" x14ac:dyDescent="0.25">
      <c r="A1049" s="130"/>
      <c r="B1049" s="288"/>
      <c r="C1049" s="51" t="str">
        <f ca="1">IF($B1048="","",IF(Zdroj!$AQ$9="ano",CONCATENATE("Okres:","
",OFFSET(Zdroj!BP$16,'k rozhodnutí'!$A1047,0),"
","Právní forma","
",OFFSET(Zdroj!H$16,'k rozhodnutí'!$A1047,0),"
",IF(OFFSET(Zdroj!I$16,'k rozhodnutí'!$A1047,0)="","","IČO: "),OFFSET(Zdroj!I$16,'k rozhodnutí'!$A1047,0),"
","B.Ú. ",IF(OFFSET(Zdroj!J$16,'k rozhodnutí'!$A1047,0)="","","Anonymizováno")),CONCATENATE("Okres:","
",OFFSET(Zdroj!BP$16,'k rozhodnutí'!$A1047,0),"
","Právní forma","
",OFFSET(Zdroj!H$16,'k rozhodnutí'!$A1047,0),"
",IF(OFFSET(Zdroj!I$16,'k rozhodnutí'!$A1047,0)="","","IČO: "),OFFSET(Zdroj!I$16,'k rozhodnutí'!$A1047,0),"
","B.Ú. ",OFFSET(Zdroj!J$16,'k rozhodnutí'!$A1047,0))))</f>
        <v/>
      </c>
      <c r="D1049" s="4" t="str">
        <f ca="1">IF($B1048="","",OFFSET(Zdroj!O$16,'k rozhodnutí'!$A1047,0))</f>
        <v/>
      </c>
      <c r="E1049" s="289"/>
      <c r="F1049" s="187"/>
      <c r="G1049" s="291"/>
      <c r="H1049" s="290"/>
      <c r="I1049" s="284"/>
      <c r="J1049" s="284"/>
      <c r="K1049" s="284"/>
      <c r="L1049" s="282"/>
      <c r="M1049" s="283"/>
      <c r="N1049" s="284"/>
    </row>
    <row r="1050" spans="1:14" x14ac:dyDescent="0.25">
      <c r="A1050" s="130">
        <f>ROW()/3-1</f>
        <v>349</v>
      </c>
      <c r="B1050" s="288"/>
      <c r="C1050" s="52" t="str">
        <f ca="1">IF($B1048="","",IF(Zdroj!$AQ$9="ano",IF(OFFSET(Zdroj!M$16,'k rozhodnutí'!$A1047,0)="","","Anonymizováno"),IF(OFFSET(Zdroj!M$16,'k rozhodnutí'!$A1047,0)="","",OFFSET(Zdroj!M$16,'k rozhodnutí'!$A1047,0))))</f>
        <v/>
      </c>
      <c r="D1050" s="4" t="str">
        <f ca="1">IF($B1048="","",CONCATENATE("Dotace bude použita na:","
",OFFSET(Zdroj!P$16,'k rozhodnutí'!$A1047,0)))</f>
        <v/>
      </c>
      <c r="E1050" s="289"/>
      <c r="F1050" s="186" t="str">
        <f ca="1">IF($B1048="","",OFFSET(Zdroj!V$16,'k rozhodnutí'!$A1047,0))</f>
        <v/>
      </c>
      <c r="G1050" s="88" t="str">
        <f ca="1">IF($B1048="","",OFFSET(Zdroj!BM$16,'k rozhodnutí'!$A1047,0))</f>
        <v/>
      </c>
      <c r="H1050" s="290"/>
      <c r="I1050" s="284"/>
      <c r="J1050" s="284"/>
      <c r="K1050" s="284"/>
      <c r="L1050" s="282"/>
      <c r="M1050" s="283"/>
      <c r="N1050" s="284"/>
    </row>
    <row r="1051" spans="1:14" x14ac:dyDescent="0.25">
      <c r="A1051" s="130"/>
      <c r="B1051" s="288" t="str">
        <f ca="1">IF(OFFSET(Zdroj!$B$16,A1050,0)&gt;0,OFFSET(Zdroj!$B$16,A1050,0)+0,"")</f>
        <v/>
      </c>
      <c r="C1051" s="51" t="str">
        <f ca="1">IF($B1051="","",IF(Zdroj!$AQ$9="ano",CONCATENATE(OFFSET(Zdroj!C$16,'k rozhodnutí'!$A1050,0),"
","Anonymizováno","
",OFFSET(Zdroj!E$16,'k rozhodnutí'!$A1050,0),"
",OFFSET(Zdroj!F$16,'k rozhodnutí'!$A1050,0)),CONCATENATE(OFFSET(Zdroj!C$16,'k rozhodnutí'!$A1050,0),"
",OFFSET(Zdroj!D$16,'k rozhodnutí'!$A1050,0),"
",OFFSET(Zdroj!E$16,'k rozhodnutí'!$A1050,0),"
",OFFSET(Zdroj!F$16,'k rozhodnutí'!$A1050,0))))</f>
        <v/>
      </c>
      <c r="D1051" s="23" t="str">
        <f ca="1">IF($B1051="","",OFFSET(Zdroj!N$16,'k rozhodnutí'!$A1050,0))</f>
        <v/>
      </c>
      <c r="E1051" s="289" t="str">
        <f ca="1">IF($B1051="","",OFFSET(Zdroj!T$16,'k rozhodnutí'!$A1050,0))</f>
        <v/>
      </c>
      <c r="F1051" s="186" t="str">
        <f ca="1">IF($B1051="","",OFFSET(Zdroj!U$16,'k rozhodnutí'!$A1050,0))</f>
        <v/>
      </c>
      <c r="G1051" s="291" t="str">
        <f ca="1">IF($B1051="","",OFFSET(Zdroj!W$16,'k rozhodnutí'!$A1050,0))</f>
        <v/>
      </c>
      <c r="H1051" s="290" t="str">
        <f ca="1">IF($B1051="","",OFFSET(Zdroj!Y$16,'k rozhodnutí'!$A1050,0))</f>
        <v/>
      </c>
      <c r="I1051" s="284" t="str">
        <f ca="1">IF($B1051="","",OFFSET(Zdroj!BG$16,'k rozhodnutí'!$A1050,0))</f>
        <v/>
      </c>
      <c r="J1051" s="284" t="str" cm="1">
        <f t="array" aca="1" ref="J1051" ca="1">IF($B1051="","",SUM('k rozhodnutí detailní'!J1051:J1053+'k rozhodnutí detailní'!K1051:K1053))</f>
        <v/>
      </c>
      <c r="K1051" s="284" t="str">
        <f ca="1">IF($B1051="","",'k rozhodnutí detailní'!L1052)</f>
        <v/>
      </c>
      <c r="L1051" s="282" t="str">
        <f ca="1">IF($B1051="","",'k rozhodnutí detailní'!M1052)</f>
        <v/>
      </c>
      <c r="M1051" s="283" t="str">
        <f ca="1">IF(B1051="","",'k rozhodnutí detailní'!N1051)</f>
        <v/>
      </c>
      <c r="N1051" s="284" t="str">
        <f ca="1">IF($B1051="","",OFFSET(Zdroj!Z$16,'k rozhodnutí'!$A1050,0))</f>
        <v/>
      </c>
    </row>
    <row r="1052" spans="1:14" x14ac:dyDescent="0.25">
      <c r="A1052" s="130"/>
      <c r="B1052" s="288"/>
      <c r="C1052" s="51" t="str">
        <f ca="1">IF($B1051="","",IF(Zdroj!$AQ$9="ano",CONCATENATE("Okres:","
",OFFSET(Zdroj!BP$16,'k rozhodnutí'!$A1050,0),"
","Právní forma","
",OFFSET(Zdroj!H$16,'k rozhodnutí'!$A1050,0),"
",IF(OFFSET(Zdroj!I$16,'k rozhodnutí'!$A1050,0)="","","IČO: "),OFFSET(Zdroj!I$16,'k rozhodnutí'!$A1050,0),"
","B.Ú. ",IF(OFFSET(Zdroj!J$16,'k rozhodnutí'!$A1050,0)="","","Anonymizováno")),CONCATENATE("Okres:","
",OFFSET(Zdroj!BP$16,'k rozhodnutí'!$A1050,0),"
","Právní forma","
",OFFSET(Zdroj!H$16,'k rozhodnutí'!$A1050,0),"
",IF(OFFSET(Zdroj!I$16,'k rozhodnutí'!$A1050,0)="","","IČO: "),OFFSET(Zdroj!I$16,'k rozhodnutí'!$A1050,0),"
","B.Ú. ",OFFSET(Zdroj!J$16,'k rozhodnutí'!$A1050,0))))</f>
        <v/>
      </c>
      <c r="D1052" s="4" t="str">
        <f ca="1">IF($B1051="","",OFFSET(Zdroj!O$16,'k rozhodnutí'!$A1050,0))</f>
        <v/>
      </c>
      <c r="E1052" s="289"/>
      <c r="F1052" s="187"/>
      <c r="G1052" s="291"/>
      <c r="H1052" s="290"/>
      <c r="I1052" s="284"/>
      <c r="J1052" s="284"/>
      <c r="K1052" s="284"/>
      <c r="L1052" s="282"/>
      <c r="M1052" s="283"/>
      <c r="N1052" s="284"/>
    </row>
    <row r="1053" spans="1:14" x14ac:dyDescent="0.25">
      <c r="A1053" s="130">
        <f>ROW()/3-1</f>
        <v>350</v>
      </c>
      <c r="B1053" s="288"/>
      <c r="C1053" s="52" t="str">
        <f ca="1">IF($B1051="","",IF(Zdroj!$AQ$9="ano",IF(OFFSET(Zdroj!M$16,'k rozhodnutí'!$A1050,0)="","","Anonymizováno"),IF(OFFSET(Zdroj!M$16,'k rozhodnutí'!$A1050,0)="","",OFFSET(Zdroj!M$16,'k rozhodnutí'!$A1050,0))))</f>
        <v/>
      </c>
      <c r="D1053" s="4" t="str">
        <f ca="1">IF($B1051="","",CONCATENATE("Dotace bude použita na:","
",OFFSET(Zdroj!P$16,'k rozhodnutí'!$A1050,0)))</f>
        <v/>
      </c>
      <c r="E1053" s="289"/>
      <c r="F1053" s="186" t="str">
        <f ca="1">IF($B1051="","",OFFSET(Zdroj!V$16,'k rozhodnutí'!$A1050,0))</f>
        <v/>
      </c>
      <c r="G1053" s="88" t="str">
        <f ca="1">IF($B1051="","",OFFSET(Zdroj!BM$16,'k rozhodnutí'!$A1050,0))</f>
        <v/>
      </c>
      <c r="H1053" s="290"/>
      <c r="I1053" s="284"/>
      <c r="J1053" s="284"/>
      <c r="K1053" s="284"/>
      <c r="L1053" s="282"/>
      <c r="M1053" s="283"/>
      <c r="N1053" s="284"/>
    </row>
    <row r="1054" spans="1:14" x14ac:dyDescent="0.25">
      <c r="A1054" s="130"/>
      <c r="B1054" s="288" t="str">
        <f ca="1">IF(OFFSET(Zdroj!$B$16,A1053,0)&gt;0,OFFSET(Zdroj!$B$16,A1053,0)+0,"")</f>
        <v/>
      </c>
      <c r="C1054" s="51" t="str">
        <f ca="1">IF($B1054="","",IF(Zdroj!$AQ$9="ano",CONCATENATE(OFFSET(Zdroj!C$16,'k rozhodnutí'!$A1053,0),"
","Anonymizováno","
",OFFSET(Zdroj!E$16,'k rozhodnutí'!$A1053,0),"
",OFFSET(Zdroj!F$16,'k rozhodnutí'!$A1053,0)),CONCATENATE(OFFSET(Zdroj!C$16,'k rozhodnutí'!$A1053,0),"
",OFFSET(Zdroj!D$16,'k rozhodnutí'!$A1053,0),"
",OFFSET(Zdroj!E$16,'k rozhodnutí'!$A1053,0),"
",OFFSET(Zdroj!F$16,'k rozhodnutí'!$A1053,0))))</f>
        <v/>
      </c>
      <c r="D1054" s="23" t="str">
        <f ca="1">IF($B1054="","",OFFSET(Zdroj!N$16,'k rozhodnutí'!$A1053,0))</f>
        <v/>
      </c>
      <c r="E1054" s="289" t="str">
        <f ca="1">IF($B1054="","",OFFSET(Zdroj!T$16,'k rozhodnutí'!$A1053,0))</f>
        <v/>
      </c>
      <c r="F1054" s="186" t="str">
        <f ca="1">IF($B1054="","",OFFSET(Zdroj!U$16,'k rozhodnutí'!$A1053,0))</f>
        <v/>
      </c>
      <c r="G1054" s="291" t="str">
        <f ca="1">IF($B1054="","",OFFSET(Zdroj!W$16,'k rozhodnutí'!$A1053,0))</f>
        <v/>
      </c>
      <c r="H1054" s="290" t="str">
        <f ca="1">IF($B1054="","",OFFSET(Zdroj!Y$16,'k rozhodnutí'!$A1053,0))</f>
        <v/>
      </c>
      <c r="I1054" s="284" t="str">
        <f ca="1">IF($B1054="","",OFFSET(Zdroj!BG$16,'k rozhodnutí'!$A1053,0))</f>
        <v/>
      </c>
      <c r="J1054" s="284" t="str" cm="1">
        <f t="array" aca="1" ref="J1054" ca="1">IF($B1054="","",SUM('k rozhodnutí detailní'!J1054:J1056+'k rozhodnutí detailní'!K1054:K1056))</f>
        <v/>
      </c>
      <c r="K1054" s="284" t="str">
        <f ca="1">IF($B1054="","",'k rozhodnutí detailní'!L1055)</f>
        <v/>
      </c>
      <c r="L1054" s="282" t="str">
        <f ca="1">IF($B1054="","",'k rozhodnutí detailní'!M1055)</f>
        <v/>
      </c>
      <c r="M1054" s="283" t="str">
        <f ca="1">IF(B1054="","",'k rozhodnutí detailní'!N1054)</f>
        <v/>
      </c>
      <c r="N1054" s="284" t="str">
        <f ca="1">IF($B1054="","",OFFSET(Zdroj!Z$16,'k rozhodnutí'!$A1053,0))</f>
        <v/>
      </c>
    </row>
    <row r="1055" spans="1:14" x14ac:dyDescent="0.25">
      <c r="A1055" s="130"/>
      <c r="B1055" s="288"/>
      <c r="C1055" s="51" t="str">
        <f ca="1">IF($B1054="","",IF(Zdroj!$AQ$9="ano",CONCATENATE("Okres:","
",OFFSET(Zdroj!BP$16,'k rozhodnutí'!$A1053,0),"
","Právní forma","
",OFFSET(Zdroj!H$16,'k rozhodnutí'!$A1053,0),"
",IF(OFFSET(Zdroj!I$16,'k rozhodnutí'!$A1053,0)="","","IČO: "),OFFSET(Zdroj!I$16,'k rozhodnutí'!$A1053,0),"
","B.Ú. ",IF(OFFSET(Zdroj!J$16,'k rozhodnutí'!$A1053,0)="","","Anonymizováno")),CONCATENATE("Okres:","
",OFFSET(Zdroj!BP$16,'k rozhodnutí'!$A1053,0),"
","Právní forma","
",OFFSET(Zdroj!H$16,'k rozhodnutí'!$A1053,0),"
",IF(OFFSET(Zdroj!I$16,'k rozhodnutí'!$A1053,0)="","","IČO: "),OFFSET(Zdroj!I$16,'k rozhodnutí'!$A1053,0),"
","B.Ú. ",OFFSET(Zdroj!J$16,'k rozhodnutí'!$A1053,0))))</f>
        <v/>
      </c>
      <c r="D1055" s="4" t="str">
        <f ca="1">IF($B1054="","",OFFSET(Zdroj!O$16,'k rozhodnutí'!$A1053,0))</f>
        <v/>
      </c>
      <c r="E1055" s="289"/>
      <c r="F1055" s="187"/>
      <c r="G1055" s="291"/>
      <c r="H1055" s="290"/>
      <c r="I1055" s="284"/>
      <c r="J1055" s="284"/>
      <c r="K1055" s="284"/>
      <c r="L1055" s="282"/>
      <c r="M1055" s="283"/>
      <c r="N1055" s="284"/>
    </row>
    <row r="1056" spans="1:14" x14ac:dyDescent="0.25">
      <c r="A1056" s="130">
        <f>ROW()/3-1</f>
        <v>351</v>
      </c>
      <c r="B1056" s="288"/>
      <c r="C1056" s="52" t="str">
        <f ca="1">IF($B1054="","",IF(Zdroj!$AQ$9="ano",IF(OFFSET(Zdroj!M$16,'k rozhodnutí'!$A1053,0)="","","Anonymizováno"),IF(OFFSET(Zdroj!M$16,'k rozhodnutí'!$A1053,0)="","",OFFSET(Zdroj!M$16,'k rozhodnutí'!$A1053,0))))</f>
        <v/>
      </c>
      <c r="D1056" s="4" t="str">
        <f ca="1">IF($B1054="","",CONCATENATE("Dotace bude použita na:","
",OFFSET(Zdroj!P$16,'k rozhodnutí'!$A1053,0)))</f>
        <v/>
      </c>
      <c r="E1056" s="289"/>
      <c r="F1056" s="186" t="str">
        <f ca="1">IF($B1054="","",OFFSET(Zdroj!V$16,'k rozhodnutí'!$A1053,0))</f>
        <v/>
      </c>
      <c r="G1056" s="88" t="str">
        <f ca="1">IF($B1054="","",OFFSET(Zdroj!BM$16,'k rozhodnutí'!$A1053,0))</f>
        <v/>
      </c>
      <c r="H1056" s="290"/>
      <c r="I1056" s="284"/>
      <c r="J1056" s="284"/>
      <c r="K1056" s="284"/>
      <c r="L1056" s="282"/>
      <c r="M1056" s="283"/>
      <c r="N1056" s="284"/>
    </row>
    <row r="1057" spans="1:14" x14ac:dyDescent="0.25">
      <c r="A1057" s="130"/>
      <c r="B1057" s="288" t="str">
        <f ca="1">IF(OFFSET(Zdroj!$B$16,A1056,0)&gt;0,OFFSET(Zdroj!$B$16,A1056,0)+0,"")</f>
        <v/>
      </c>
      <c r="C1057" s="51" t="str">
        <f ca="1">IF($B1057="","",IF(Zdroj!$AQ$9="ano",CONCATENATE(OFFSET(Zdroj!C$16,'k rozhodnutí'!$A1056,0),"
","Anonymizováno","
",OFFSET(Zdroj!E$16,'k rozhodnutí'!$A1056,0),"
",OFFSET(Zdroj!F$16,'k rozhodnutí'!$A1056,0)),CONCATENATE(OFFSET(Zdroj!C$16,'k rozhodnutí'!$A1056,0),"
",OFFSET(Zdroj!D$16,'k rozhodnutí'!$A1056,0),"
",OFFSET(Zdroj!E$16,'k rozhodnutí'!$A1056,0),"
",OFFSET(Zdroj!F$16,'k rozhodnutí'!$A1056,0))))</f>
        <v/>
      </c>
      <c r="D1057" s="23" t="str">
        <f ca="1">IF($B1057="","",OFFSET(Zdroj!N$16,'k rozhodnutí'!$A1056,0))</f>
        <v/>
      </c>
      <c r="E1057" s="289" t="str">
        <f ca="1">IF($B1057="","",OFFSET(Zdroj!T$16,'k rozhodnutí'!$A1056,0))</f>
        <v/>
      </c>
      <c r="F1057" s="186" t="str">
        <f ca="1">IF($B1057="","",OFFSET(Zdroj!U$16,'k rozhodnutí'!$A1056,0))</f>
        <v/>
      </c>
      <c r="G1057" s="291" t="str">
        <f ca="1">IF($B1057="","",OFFSET(Zdroj!W$16,'k rozhodnutí'!$A1056,0))</f>
        <v/>
      </c>
      <c r="H1057" s="290" t="str">
        <f ca="1">IF($B1057="","",OFFSET(Zdroj!Y$16,'k rozhodnutí'!$A1056,0))</f>
        <v/>
      </c>
      <c r="I1057" s="284" t="str">
        <f ca="1">IF($B1057="","",OFFSET(Zdroj!BG$16,'k rozhodnutí'!$A1056,0))</f>
        <v/>
      </c>
      <c r="J1057" s="284" t="str" cm="1">
        <f t="array" aca="1" ref="J1057" ca="1">IF($B1057="","",SUM('k rozhodnutí detailní'!J1057:J1059+'k rozhodnutí detailní'!K1057:K1059))</f>
        <v/>
      </c>
      <c r="K1057" s="284" t="str">
        <f ca="1">IF($B1057="","",'k rozhodnutí detailní'!L1058)</f>
        <v/>
      </c>
      <c r="L1057" s="282" t="str">
        <f ca="1">IF($B1057="","",'k rozhodnutí detailní'!M1058)</f>
        <v/>
      </c>
      <c r="M1057" s="283" t="str">
        <f ca="1">IF(B1057="","",'k rozhodnutí detailní'!N1057)</f>
        <v/>
      </c>
      <c r="N1057" s="284" t="str">
        <f ca="1">IF($B1057="","",OFFSET(Zdroj!Z$16,'k rozhodnutí'!$A1056,0))</f>
        <v/>
      </c>
    </row>
    <row r="1058" spans="1:14" x14ac:dyDescent="0.25">
      <c r="A1058" s="130"/>
      <c r="B1058" s="288"/>
      <c r="C1058" s="51" t="str">
        <f ca="1">IF($B1057="","",IF(Zdroj!$AQ$9="ano",CONCATENATE("Okres:","
",OFFSET(Zdroj!BP$16,'k rozhodnutí'!$A1056,0),"
","Právní forma","
",OFFSET(Zdroj!H$16,'k rozhodnutí'!$A1056,0),"
",IF(OFFSET(Zdroj!I$16,'k rozhodnutí'!$A1056,0)="","","IČO: "),OFFSET(Zdroj!I$16,'k rozhodnutí'!$A1056,0),"
","B.Ú. ",IF(OFFSET(Zdroj!J$16,'k rozhodnutí'!$A1056,0)="","","Anonymizováno")),CONCATENATE("Okres:","
",OFFSET(Zdroj!BP$16,'k rozhodnutí'!$A1056,0),"
","Právní forma","
",OFFSET(Zdroj!H$16,'k rozhodnutí'!$A1056,0),"
",IF(OFFSET(Zdroj!I$16,'k rozhodnutí'!$A1056,0)="","","IČO: "),OFFSET(Zdroj!I$16,'k rozhodnutí'!$A1056,0),"
","B.Ú. ",OFFSET(Zdroj!J$16,'k rozhodnutí'!$A1056,0))))</f>
        <v/>
      </c>
      <c r="D1058" s="4" t="str">
        <f ca="1">IF($B1057="","",OFFSET(Zdroj!O$16,'k rozhodnutí'!$A1056,0))</f>
        <v/>
      </c>
      <c r="E1058" s="289"/>
      <c r="F1058" s="187"/>
      <c r="G1058" s="291"/>
      <c r="H1058" s="290"/>
      <c r="I1058" s="284"/>
      <c r="J1058" s="284"/>
      <c r="K1058" s="284"/>
      <c r="L1058" s="282"/>
      <c r="M1058" s="283"/>
      <c r="N1058" s="284"/>
    </row>
    <row r="1059" spans="1:14" x14ac:dyDescent="0.25">
      <c r="A1059" s="130">
        <f>ROW()/3-1</f>
        <v>352</v>
      </c>
      <c r="B1059" s="288"/>
      <c r="C1059" s="52" t="str">
        <f ca="1">IF($B1057="","",IF(Zdroj!$AQ$9="ano",IF(OFFSET(Zdroj!M$16,'k rozhodnutí'!$A1056,0)="","","Anonymizováno"),IF(OFFSET(Zdroj!M$16,'k rozhodnutí'!$A1056,0)="","",OFFSET(Zdroj!M$16,'k rozhodnutí'!$A1056,0))))</f>
        <v/>
      </c>
      <c r="D1059" s="4" t="str">
        <f ca="1">IF($B1057="","",CONCATENATE("Dotace bude použita na:","
",OFFSET(Zdroj!P$16,'k rozhodnutí'!$A1056,0)))</f>
        <v/>
      </c>
      <c r="E1059" s="289"/>
      <c r="F1059" s="186" t="str">
        <f ca="1">IF($B1057="","",OFFSET(Zdroj!V$16,'k rozhodnutí'!$A1056,0))</f>
        <v/>
      </c>
      <c r="G1059" s="88" t="str">
        <f ca="1">IF($B1057="","",OFFSET(Zdroj!BM$16,'k rozhodnutí'!$A1056,0))</f>
        <v/>
      </c>
      <c r="H1059" s="290"/>
      <c r="I1059" s="284"/>
      <c r="J1059" s="284"/>
      <c r="K1059" s="284"/>
      <c r="L1059" s="282"/>
      <c r="M1059" s="283"/>
      <c r="N1059" s="284"/>
    </row>
    <row r="1060" spans="1:14" x14ac:dyDescent="0.25">
      <c r="A1060" s="130"/>
      <c r="B1060" s="288" t="str">
        <f ca="1">IF(OFFSET(Zdroj!$B$16,A1059,0)&gt;0,OFFSET(Zdroj!$B$16,A1059,0)+0,"")</f>
        <v/>
      </c>
      <c r="C1060" s="51" t="str">
        <f ca="1">IF($B1060="","",IF(Zdroj!$AQ$9="ano",CONCATENATE(OFFSET(Zdroj!C$16,'k rozhodnutí'!$A1059,0),"
","Anonymizováno","
",OFFSET(Zdroj!E$16,'k rozhodnutí'!$A1059,0),"
",OFFSET(Zdroj!F$16,'k rozhodnutí'!$A1059,0)),CONCATENATE(OFFSET(Zdroj!C$16,'k rozhodnutí'!$A1059,0),"
",OFFSET(Zdroj!D$16,'k rozhodnutí'!$A1059,0),"
",OFFSET(Zdroj!E$16,'k rozhodnutí'!$A1059,0),"
",OFFSET(Zdroj!F$16,'k rozhodnutí'!$A1059,0))))</f>
        <v/>
      </c>
      <c r="D1060" s="23" t="str">
        <f ca="1">IF($B1060="","",OFFSET(Zdroj!N$16,'k rozhodnutí'!$A1059,0))</f>
        <v/>
      </c>
      <c r="E1060" s="289" t="str">
        <f ca="1">IF($B1060="","",OFFSET(Zdroj!T$16,'k rozhodnutí'!$A1059,0))</f>
        <v/>
      </c>
      <c r="F1060" s="186" t="str">
        <f ca="1">IF($B1060="","",OFFSET(Zdroj!U$16,'k rozhodnutí'!$A1059,0))</f>
        <v/>
      </c>
      <c r="G1060" s="291" t="str">
        <f ca="1">IF($B1060="","",OFFSET(Zdroj!W$16,'k rozhodnutí'!$A1059,0))</f>
        <v/>
      </c>
      <c r="H1060" s="290" t="str">
        <f ca="1">IF($B1060="","",OFFSET(Zdroj!Y$16,'k rozhodnutí'!$A1059,0))</f>
        <v/>
      </c>
      <c r="I1060" s="284" t="str">
        <f ca="1">IF($B1060="","",OFFSET(Zdroj!BG$16,'k rozhodnutí'!$A1059,0))</f>
        <v/>
      </c>
      <c r="J1060" s="284" t="str" cm="1">
        <f t="array" aca="1" ref="J1060" ca="1">IF($B1060="","",SUM('k rozhodnutí detailní'!J1060:J1062+'k rozhodnutí detailní'!K1060:K1062))</f>
        <v/>
      </c>
      <c r="K1060" s="284" t="str">
        <f ca="1">IF($B1060="","",'k rozhodnutí detailní'!L1061)</f>
        <v/>
      </c>
      <c r="L1060" s="282" t="str">
        <f ca="1">IF($B1060="","",'k rozhodnutí detailní'!M1061)</f>
        <v/>
      </c>
      <c r="M1060" s="283" t="str">
        <f ca="1">IF(B1060="","",'k rozhodnutí detailní'!N1060)</f>
        <v/>
      </c>
      <c r="N1060" s="284" t="str">
        <f ca="1">IF($B1060="","",OFFSET(Zdroj!Z$16,'k rozhodnutí'!$A1059,0))</f>
        <v/>
      </c>
    </row>
    <row r="1061" spans="1:14" x14ac:dyDescent="0.25">
      <c r="A1061" s="130"/>
      <c r="B1061" s="288"/>
      <c r="C1061" s="51" t="str">
        <f ca="1">IF($B1060="","",IF(Zdroj!$AQ$9="ano",CONCATENATE("Okres:","
",OFFSET(Zdroj!BP$16,'k rozhodnutí'!$A1059,0),"
","Právní forma","
",OFFSET(Zdroj!H$16,'k rozhodnutí'!$A1059,0),"
",IF(OFFSET(Zdroj!I$16,'k rozhodnutí'!$A1059,0)="","","IČO: "),OFFSET(Zdroj!I$16,'k rozhodnutí'!$A1059,0),"
","B.Ú. ",IF(OFFSET(Zdroj!J$16,'k rozhodnutí'!$A1059,0)="","","Anonymizováno")),CONCATENATE("Okres:","
",OFFSET(Zdroj!BP$16,'k rozhodnutí'!$A1059,0),"
","Právní forma","
",OFFSET(Zdroj!H$16,'k rozhodnutí'!$A1059,0),"
",IF(OFFSET(Zdroj!I$16,'k rozhodnutí'!$A1059,0)="","","IČO: "),OFFSET(Zdroj!I$16,'k rozhodnutí'!$A1059,0),"
","B.Ú. ",OFFSET(Zdroj!J$16,'k rozhodnutí'!$A1059,0))))</f>
        <v/>
      </c>
      <c r="D1061" s="4" t="str">
        <f ca="1">IF($B1060="","",OFFSET(Zdroj!O$16,'k rozhodnutí'!$A1059,0))</f>
        <v/>
      </c>
      <c r="E1061" s="289"/>
      <c r="F1061" s="187"/>
      <c r="G1061" s="291"/>
      <c r="H1061" s="290"/>
      <c r="I1061" s="284"/>
      <c r="J1061" s="284"/>
      <c r="K1061" s="284"/>
      <c r="L1061" s="282"/>
      <c r="M1061" s="283"/>
      <c r="N1061" s="284"/>
    </row>
    <row r="1062" spans="1:14" x14ac:dyDescent="0.25">
      <c r="A1062" s="130">
        <f>ROW()/3-1</f>
        <v>353</v>
      </c>
      <c r="B1062" s="288"/>
      <c r="C1062" s="52" t="str">
        <f ca="1">IF($B1060="","",IF(Zdroj!$AQ$9="ano",IF(OFFSET(Zdroj!M$16,'k rozhodnutí'!$A1059,0)="","","Anonymizováno"),IF(OFFSET(Zdroj!M$16,'k rozhodnutí'!$A1059,0)="","",OFFSET(Zdroj!M$16,'k rozhodnutí'!$A1059,0))))</f>
        <v/>
      </c>
      <c r="D1062" s="4" t="str">
        <f ca="1">IF($B1060="","",CONCATENATE("Dotace bude použita na:","
",OFFSET(Zdroj!P$16,'k rozhodnutí'!$A1059,0)))</f>
        <v/>
      </c>
      <c r="E1062" s="289"/>
      <c r="F1062" s="186" t="str">
        <f ca="1">IF($B1060="","",OFFSET(Zdroj!V$16,'k rozhodnutí'!$A1059,0))</f>
        <v/>
      </c>
      <c r="G1062" s="88" t="str">
        <f ca="1">IF($B1060="","",OFFSET(Zdroj!BM$16,'k rozhodnutí'!$A1059,0))</f>
        <v/>
      </c>
      <c r="H1062" s="290"/>
      <c r="I1062" s="284"/>
      <c r="J1062" s="284"/>
      <c r="K1062" s="284"/>
      <c r="L1062" s="282"/>
      <c r="M1062" s="283"/>
      <c r="N1062" s="284"/>
    </row>
    <row r="1063" spans="1:14" x14ac:dyDescent="0.25">
      <c r="A1063" s="130"/>
      <c r="B1063" s="288" t="str">
        <f ca="1">IF(OFFSET(Zdroj!$B$16,A1062,0)&gt;0,OFFSET(Zdroj!$B$16,A1062,0)+0,"")</f>
        <v/>
      </c>
      <c r="C1063" s="51" t="str">
        <f ca="1">IF($B1063="","",IF(Zdroj!$AQ$9="ano",CONCATENATE(OFFSET(Zdroj!C$16,'k rozhodnutí'!$A1062,0),"
","Anonymizováno","
",OFFSET(Zdroj!E$16,'k rozhodnutí'!$A1062,0),"
",OFFSET(Zdroj!F$16,'k rozhodnutí'!$A1062,0)),CONCATENATE(OFFSET(Zdroj!C$16,'k rozhodnutí'!$A1062,0),"
",OFFSET(Zdroj!D$16,'k rozhodnutí'!$A1062,0),"
",OFFSET(Zdroj!E$16,'k rozhodnutí'!$A1062,0),"
",OFFSET(Zdroj!F$16,'k rozhodnutí'!$A1062,0))))</f>
        <v/>
      </c>
      <c r="D1063" s="23" t="str">
        <f ca="1">IF($B1063="","",OFFSET(Zdroj!N$16,'k rozhodnutí'!$A1062,0))</f>
        <v/>
      </c>
      <c r="E1063" s="289" t="str">
        <f ca="1">IF($B1063="","",OFFSET(Zdroj!T$16,'k rozhodnutí'!$A1062,0))</f>
        <v/>
      </c>
      <c r="F1063" s="186" t="str">
        <f ca="1">IF($B1063="","",OFFSET(Zdroj!U$16,'k rozhodnutí'!$A1062,0))</f>
        <v/>
      </c>
      <c r="G1063" s="291" t="str">
        <f ca="1">IF($B1063="","",OFFSET(Zdroj!W$16,'k rozhodnutí'!$A1062,0))</f>
        <v/>
      </c>
      <c r="H1063" s="290" t="str">
        <f ca="1">IF($B1063="","",OFFSET(Zdroj!Y$16,'k rozhodnutí'!$A1062,0))</f>
        <v/>
      </c>
      <c r="I1063" s="284" t="str">
        <f ca="1">IF($B1063="","",OFFSET(Zdroj!BG$16,'k rozhodnutí'!$A1062,0))</f>
        <v/>
      </c>
      <c r="J1063" s="284" t="str" cm="1">
        <f t="array" aca="1" ref="J1063" ca="1">IF($B1063="","",SUM('k rozhodnutí detailní'!J1063:J1065+'k rozhodnutí detailní'!K1063:K1065))</f>
        <v/>
      </c>
      <c r="K1063" s="284" t="str">
        <f ca="1">IF($B1063="","",'k rozhodnutí detailní'!L1064)</f>
        <v/>
      </c>
      <c r="L1063" s="282" t="str">
        <f ca="1">IF($B1063="","",'k rozhodnutí detailní'!M1064)</f>
        <v/>
      </c>
      <c r="M1063" s="283" t="str">
        <f ca="1">IF(B1063="","",'k rozhodnutí detailní'!N1063)</f>
        <v/>
      </c>
      <c r="N1063" s="284" t="str">
        <f ca="1">IF($B1063="","",OFFSET(Zdroj!Z$16,'k rozhodnutí'!$A1062,0))</f>
        <v/>
      </c>
    </row>
    <row r="1064" spans="1:14" x14ac:dyDescent="0.25">
      <c r="A1064" s="130"/>
      <c r="B1064" s="288"/>
      <c r="C1064" s="51" t="str">
        <f ca="1">IF($B1063="","",IF(Zdroj!$AQ$9="ano",CONCATENATE("Okres:","
",OFFSET(Zdroj!BP$16,'k rozhodnutí'!$A1062,0),"
","Právní forma","
",OFFSET(Zdroj!H$16,'k rozhodnutí'!$A1062,0),"
",IF(OFFSET(Zdroj!I$16,'k rozhodnutí'!$A1062,0)="","","IČO: "),OFFSET(Zdroj!I$16,'k rozhodnutí'!$A1062,0),"
","B.Ú. ",IF(OFFSET(Zdroj!J$16,'k rozhodnutí'!$A1062,0)="","","Anonymizováno")),CONCATENATE("Okres:","
",OFFSET(Zdroj!BP$16,'k rozhodnutí'!$A1062,0),"
","Právní forma","
",OFFSET(Zdroj!H$16,'k rozhodnutí'!$A1062,0),"
",IF(OFFSET(Zdroj!I$16,'k rozhodnutí'!$A1062,0)="","","IČO: "),OFFSET(Zdroj!I$16,'k rozhodnutí'!$A1062,0),"
","B.Ú. ",OFFSET(Zdroj!J$16,'k rozhodnutí'!$A1062,0))))</f>
        <v/>
      </c>
      <c r="D1064" s="4" t="str">
        <f ca="1">IF($B1063="","",OFFSET(Zdroj!O$16,'k rozhodnutí'!$A1062,0))</f>
        <v/>
      </c>
      <c r="E1064" s="289"/>
      <c r="F1064" s="187"/>
      <c r="G1064" s="291"/>
      <c r="H1064" s="290"/>
      <c r="I1064" s="284"/>
      <c r="J1064" s="284"/>
      <c r="K1064" s="284"/>
      <c r="L1064" s="282"/>
      <c r="M1064" s="283"/>
      <c r="N1064" s="284"/>
    </row>
    <row r="1065" spans="1:14" x14ac:dyDescent="0.25">
      <c r="A1065" s="130">
        <f>ROW()/3-1</f>
        <v>354</v>
      </c>
      <c r="B1065" s="288"/>
      <c r="C1065" s="52" t="str">
        <f ca="1">IF($B1063="","",IF(Zdroj!$AQ$9="ano",IF(OFFSET(Zdroj!M$16,'k rozhodnutí'!$A1062,0)="","","Anonymizováno"),IF(OFFSET(Zdroj!M$16,'k rozhodnutí'!$A1062,0)="","",OFFSET(Zdroj!M$16,'k rozhodnutí'!$A1062,0))))</f>
        <v/>
      </c>
      <c r="D1065" s="4" t="str">
        <f ca="1">IF($B1063="","",CONCATENATE("Dotace bude použita na:","
",OFFSET(Zdroj!P$16,'k rozhodnutí'!$A1062,0)))</f>
        <v/>
      </c>
      <c r="E1065" s="289"/>
      <c r="F1065" s="186" t="str">
        <f ca="1">IF($B1063="","",OFFSET(Zdroj!V$16,'k rozhodnutí'!$A1062,0))</f>
        <v/>
      </c>
      <c r="G1065" s="88" t="str">
        <f ca="1">IF($B1063="","",OFFSET(Zdroj!BM$16,'k rozhodnutí'!$A1062,0))</f>
        <v/>
      </c>
      <c r="H1065" s="290"/>
      <c r="I1065" s="284"/>
      <c r="J1065" s="284"/>
      <c r="K1065" s="284"/>
      <c r="L1065" s="282"/>
      <c r="M1065" s="283"/>
      <c r="N1065" s="284"/>
    </row>
    <row r="1066" spans="1:14" x14ac:dyDescent="0.25">
      <c r="A1066" s="130"/>
      <c r="B1066" s="288" t="str">
        <f ca="1">IF(OFFSET(Zdroj!$B$16,A1065,0)&gt;0,OFFSET(Zdroj!$B$16,A1065,0)+0,"")</f>
        <v/>
      </c>
      <c r="C1066" s="51" t="str">
        <f ca="1">IF($B1066="","",IF(Zdroj!$AQ$9="ano",CONCATENATE(OFFSET(Zdroj!C$16,'k rozhodnutí'!$A1065,0),"
","Anonymizováno","
",OFFSET(Zdroj!E$16,'k rozhodnutí'!$A1065,0),"
",OFFSET(Zdroj!F$16,'k rozhodnutí'!$A1065,0)),CONCATENATE(OFFSET(Zdroj!C$16,'k rozhodnutí'!$A1065,0),"
",OFFSET(Zdroj!D$16,'k rozhodnutí'!$A1065,0),"
",OFFSET(Zdroj!E$16,'k rozhodnutí'!$A1065,0),"
",OFFSET(Zdroj!F$16,'k rozhodnutí'!$A1065,0))))</f>
        <v/>
      </c>
      <c r="D1066" s="23" t="str">
        <f ca="1">IF($B1066="","",OFFSET(Zdroj!N$16,'k rozhodnutí'!$A1065,0))</f>
        <v/>
      </c>
      <c r="E1066" s="289" t="str">
        <f ca="1">IF($B1066="","",OFFSET(Zdroj!T$16,'k rozhodnutí'!$A1065,0))</f>
        <v/>
      </c>
      <c r="F1066" s="186" t="str">
        <f ca="1">IF($B1066="","",OFFSET(Zdroj!U$16,'k rozhodnutí'!$A1065,0))</f>
        <v/>
      </c>
      <c r="G1066" s="291" t="str">
        <f ca="1">IF($B1066="","",OFFSET(Zdroj!W$16,'k rozhodnutí'!$A1065,0))</f>
        <v/>
      </c>
      <c r="H1066" s="290" t="str">
        <f ca="1">IF($B1066="","",OFFSET(Zdroj!Y$16,'k rozhodnutí'!$A1065,0))</f>
        <v/>
      </c>
      <c r="I1066" s="284" t="str">
        <f ca="1">IF($B1066="","",OFFSET(Zdroj!BG$16,'k rozhodnutí'!$A1065,0))</f>
        <v/>
      </c>
      <c r="J1066" s="284" t="str" cm="1">
        <f t="array" aca="1" ref="J1066" ca="1">IF($B1066="","",SUM('k rozhodnutí detailní'!J1066:J1068+'k rozhodnutí detailní'!K1066:K1068))</f>
        <v/>
      </c>
      <c r="K1066" s="284" t="str">
        <f ca="1">IF($B1066="","",'k rozhodnutí detailní'!L1067)</f>
        <v/>
      </c>
      <c r="L1066" s="282" t="str">
        <f ca="1">IF($B1066="","",'k rozhodnutí detailní'!M1067)</f>
        <v/>
      </c>
      <c r="M1066" s="283" t="str">
        <f ca="1">IF(B1066="","",'k rozhodnutí detailní'!N1066)</f>
        <v/>
      </c>
      <c r="N1066" s="284" t="str">
        <f ca="1">IF($B1066="","",OFFSET(Zdroj!Z$16,'k rozhodnutí'!$A1065,0))</f>
        <v/>
      </c>
    </row>
    <row r="1067" spans="1:14" x14ac:dyDescent="0.25">
      <c r="A1067" s="130"/>
      <c r="B1067" s="288"/>
      <c r="C1067" s="51" t="str">
        <f ca="1">IF($B1066="","",IF(Zdroj!$AQ$9="ano",CONCATENATE("Okres:","
",OFFSET(Zdroj!BP$16,'k rozhodnutí'!$A1065,0),"
","Právní forma","
",OFFSET(Zdroj!H$16,'k rozhodnutí'!$A1065,0),"
",IF(OFFSET(Zdroj!I$16,'k rozhodnutí'!$A1065,0)="","","IČO: "),OFFSET(Zdroj!I$16,'k rozhodnutí'!$A1065,0),"
","B.Ú. ",IF(OFFSET(Zdroj!J$16,'k rozhodnutí'!$A1065,0)="","","Anonymizováno")),CONCATENATE("Okres:","
",OFFSET(Zdroj!BP$16,'k rozhodnutí'!$A1065,0),"
","Právní forma","
",OFFSET(Zdroj!H$16,'k rozhodnutí'!$A1065,0),"
",IF(OFFSET(Zdroj!I$16,'k rozhodnutí'!$A1065,0)="","","IČO: "),OFFSET(Zdroj!I$16,'k rozhodnutí'!$A1065,0),"
","B.Ú. ",OFFSET(Zdroj!J$16,'k rozhodnutí'!$A1065,0))))</f>
        <v/>
      </c>
      <c r="D1067" s="4" t="str">
        <f ca="1">IF($B1066="","",OFFSET(Zdroj!O$16,'k rozhodnutí'!$A1065,0))</f>
        <v/>
      </c>
      <c r="E1067" s="289"/>
      <c r="F1067" s="187"/>
      <c r="G1067" s="291"/>
      <c r="H1067" s="290"/>
      <c r="I1067" s="284"/>
      <c r="J1067" s="284"/>
      <c r="K1067" s="284"/>
      <c r="L1067" s="282"/>
      <c r="M1067" s="283"/>
      <c r="N1067" s="284"/>
    </row>
    <row r="1068" spans="1:14" x14ac:dyDescent="0.25">
      <c r="A1068" s="130">
        <f>ROW()/3-1</f>
        <v>355</v>
      </c>
      <c r="B1068" s="288"/>
      <c r="C1068" s="52" t="str">
        <f ca="1">IF($B1066="","",IF(Zdroj!$AQ$9="ano",IF(OFFSET(Zdroj!M$16,'k rozhodnutí'!$A1065,0)="","","Anonymizováno"),IF(OFFSET(Zdroj!M$16,'k rozhodnutí'!$A1065,0)="","",OFFSET(Zdroj!M$16,'k rozhodnutí'!$A1065,0))))</f>
        <v/>
      </c>
      <c r="D1068" s="4" t="str">
        <f ca="1">IF($B1066="","",CONCATENATE("Dotace bude použita na:","
",OFFSET(Zdroj!P$16,'k rozhodnutí'!$A1065,0)))</f>
        <v/>
      </c>
      <c r="E1068" s="289"/>
      <c r="F1068" s="186" t="str">
        <f ca="1">IF($B1066="","",OFFSET(Zdroj!V$16,'k rozhodnutí'!$A1065,0))</f>
        <v/>
      </c>
      <c r="G1068" s="88" t="str">
        <f ca="1">IF($B1066="","",OFFSET(Zdroj!BM$16,'k rozhodnutí'!$A1065,0))</f>
        <v/>
      </c>
      <c r="H1068" s="290"/>
      <c r="I1068" s="284"/>
      <c r="J1068" s="284"/>
      <c r="K1068" s="284"/>
      <c r="L1068" s="282"/>
      <c r="M1068" s="283"/>
      <c r="N1068" s="284"/>
    </row>
    <row r="1069" spans="1:14" x14ac:dyDescent="0.25">
      <c r="A1069" s="130"/>
      <c r="B1069" s="288" t="str">
        <f ca="1">IF(OFFSET(Zdroj!$B$16,A1068,0)&gt;0,OFFSET(Zdroj!$B$16,A1068,0)+0,"")</f>
        <v/>
      </c>
      <c r="C1069" s="51" t="str">
        <f ca="1">IF($B1069="","",IF(Zdroj!$AQ$9="ano",CONCATENATE(OFFSET(Zdroj!C$16,'k rozhodnutí'!$A1068,0),"
","Anonymizováno","
",OFFSET(Zdroj!E$16,'k rozhodnutí'!$A1068,0),"
",OFFSET(Zdroj!F$16,'k rozhodnutí'!$A1068,0)),CONCATENATE(OFFSET(Zdroj!C$16,'k rozhodnutí'!$A1068,0),"
",OFFSET(Zdroj!D$16,'k rozhodnutí'!$A1068,0),"
",OFFSET(Zdroj!E$16,'k rozhodnutí'!$A1068,0),"
",OFFSET(Zdroj!F$16,'k rozhodnutí'!$A1068,0))))</f>
        <v/>
      </c>
      <c r="D1069" s="23" t="str">
        <f ca="1">IF($B1069="","",OFFSET(Zdroj!N$16,'k rozhodnutí'!$A1068,0))</f>
        <v/>
      </c>
      <c r="E1069" s="289" t="str">
        <f ca="1">IF($B1069="","",OFFSET(Zdroj!T$16,'k rozhodnutí'!$A1068,0))</f>
        <v/>
      </c>
      <c r="F1069" s="186" t="str">
        <f ca="1">IF($B1069="","",OFFSET(Zdroj!U$16,'k rozhodnutí'!$A1068,0))</f>
        <v/>
      </c>
      <c r="G1069" s="291" t="str">
        <f ca="1">IF($B1069="","",OFFSET(Zdroj!W$16,'k rozhodnutí'!$A1068,0))</f>
        <v/>
      </c>
      <c r="H1069" s="290" t="str">
        <f ca="1">IF($B1069="","",OFFSET(Zdroj!Y$16,'k rozhodnutí'!$A1068,0))</f>
        <v/>
      </c>
      <c r="I1069" s="284" t="str">
        <f ca="1">IF($B1069="","",OFFSET(Zdroj!BG$16,'k rozhodnutí'!$A1068,0))</f>
        <v/>
      </c>
      <c r="J1069" s="284" t="str" cm="1">
        <f t="array" aca="1" ref="J1069" ca="1">IF($B1069="","",SUM('k rozhodnutí detailní'!J1069:J1071+'k rozhodnutí detailní'!K1069:K1071))</f>
        <v/>
      </c>
      <c r="K1069" s="284" t="str">
        <f ca="1">IF($B1069="","",'k rozhodnutí detailní'!L1070)</f>
        <v/>
      </c>
      <c r="L1069" s="282" t="str">
        <f ca="1">IF($B1069="","",'k rozhodnutí detailní'!M1070)</f>
        <v/>
      </c>
      <c r="M1069" s="283" t="str">
        <f ca="1">IF(B1069="","",'k rozhodnutí detailní'!N1069)</f>
        <v/>
      </c>
      <c r="N1069" s="284" t="str">
        <f ca="1">IF($B1069="","",OFFSET(Zdroj!Z$16,'k rozhodnutí'!$A1068,0))</f>
        <v/>
      </c>
    </row>
    <row r="1070" spans="1:14" x14ac:dyDescent="0.25">
      <c r="A1070" s="130"/>
      <c r="B1070" s="288"/>
      <c r="C1070" s="51" t="str">
        <f ca="1">IF($B1069="","",IF(Zdroj!$AQ$9="ano",CONCATENATE("Okres:","
",OFFSET(Zdroj!BP$16,'k rozhodnutí'!$A1068,0),"
","Právní forma","
",OFFSET(Zdroj!H$16,'k rozhodnutí'!$A1068,0),"
",IF(OFFSET(Zdroj!I$16,'k rozhodnutí'!$A1068,0)="","","IČO: "),OFFSET(Zdroj!I$16,'k rozhodnutí'!$A1068,0),"
","B.Ú. ",IF(OFFSET(Zdroj!J$16,'k rozhodnutí'!$A1068,0)="","","Anonymizováno")),CONCATENATE("Okres:","
",OFFSET(Zdroj!BP$16,'k rozhodnutí'!$A1068,0),"
","Právní forma","
",OFFSET(Zdroj!H$16,'k rozhodnutí'!$A1068,0),"
",IF(OFFSET(Zdroj!I$16,'k rozhodnutí'!$A1068,0)="","","IČO: "),OFFSET(Zdroj!I$16,'k rozhodnutí'!$A1068,0),"
","B.Ú. ",OFFSET(Zdroj!J$16,'k rozhodnutí'!$A1068,0))))</f>
        <v/>
      </c>
      <c r="D1070" s="4" t="str">
        <f ca="1">IF($B1069="","",OFFSET(Zdroj!O$16,'k rozhodnutí'!$A1068,0))</f>
        <v/>
      </c>
      <c r="E1070" s="289"/>
      <c r="F1070" s="187"/>
      <c r="G1070" s="291"/>
      <c r="H1070" s="290"/>
      <c r="I1070" s="284"/>
      <c r="J1070" s="284"/>
      <c r="K1070" s="284"/>
      <c r="L1070" s="282"/>
      <c r="M1070" s="283"/>
      <c r="N1070" s="284"/>
    </row>
    <row r="1071" spans="1:14" x14ac:dyDescent="0.25">
      <c r="A1071" s="130">
        <f>ROW()/3-1</f>
        <v>356</v>
      </c>
      <c r="B1071" s="288"/>
      <c r="C1071" s="52" t="str">
        <f ca="1">IF($B1069="","",IF(Zdroj!$AQ$9="ano",IF(OFFSET(Zdroj!M$16,'k rozhodnutí'!$A1068,0)="","","Anonymizováno"),IF(OFFSET(Zdroj!M$16,'k rozhodnutí'!$A1068,0)="","",OFFSET(Zdroj!M$16,'k rozhodnutí'!$A1068,0))))</f>
        <v/>
      </c>
      <c r="D1071" s="4" t="str">
        <f ca="1">IF($B1069="","",CONCATENATE("Dotace bude použita na:","
",OFFSET(Zdroj!P$16,'k rozhodnutí'!$A1068,0)))</f>
        <v/>
      </c>
      <c r="E1071" s="289"/>
      <c r="F1071" s="186" t="str">
        <f ca="1">IF($B1069="","",OFFSET(Zdroj!V$16,'k rozhodnutí'!$A1068,0))</f>
        <v/>
      </c>
      <c r="G1071" s="88" t="str">
        <f ca="1">IF($B1069="","",OFFSET(Zdroj!BM$16,'k rozhodnutí'!$A1068,0))</f>
        <v/>
      </c>
      <c r="H1071" s="290"/>
      <c r="I1071" s="284"/>
      <c r="J1071" s="284"/>
      <c r="K1071" s="284"/>
      <c r="L1071" s="282"/>
      <c r="M1071" s="283"/>
      <c r="N1071" s="284"/>
    </row>
    <row r="1072" spans="1:14" x14ac:dyDescent="0.25">
      <c r="A1072" s="130"/>
      <c r="B1072" s="288" t="str">
        <f ca="1">IF(OFFSET(Zdroj!$B$16,A1071,0)&gt;0,OFFSET(Zdroj!$B$16,A1071,0)+0,"")</f>
        <v/>
      </c>
      <c r="C1072" s="51" t="str">
        <f ca="1">IF($B1072="","",IF(Zdroj!$AQ$9="ano",CONCATENATE(OFFSET(Zdroj!C$16,'k rozhodnutí'!$A1071,0),"
","Anonymizováno","
",OFFSET(Zdroj!E$16,'k rozhodnutí'!$A1071,0),"
",OFFSET(Zdroj!F$16,'k rozhodnutí'!$A1071,0)),CONCATENATE(OFFSET(Zdroj!C$16,'k rozhodnutí'!$A1071,0),"
",OFFSET(Zdroj!D$16,'k rozhodnutí'!$A1071,0),"
",OFFSET(Zdroj!E$16,'k rozhodnutí'!$A1071,0),"
",OFFSET(Zdroj!F$16,'k rozhodnutí'!$A1071,0))))</f>
        <v/>
      </c>
      <c r="D1072" s="23" t="str">
        <f ca="1">IF($B1072="","",OFFSET(Zdroj!N$16,'k rozhodnutí'!$A1071,0))</f>
        <v/>
      </c>
      <c r="E1072" s="289" t="str">
        <f ca="1">IF($B1072="","",OFFSET(Zdroj!T$16,'k rozhodnutí'!$A1071,0))</f>
        <v/>
      </c>
      <c r="F1072" s="186" t="str">
        <f ca="1">IF($B1072="","",OFFSET(Zdroj!U$16,'k rozhodnutí'!$A1071,0))</f>
        <v/>
      </c>
      <c r="G1072" s="291" t="str">
        <f ca="1">IF($B1072="","",OFFSET(Zdroj!W$16,'k rozhodnutí'!$A1071,0))</f>
        <v/>
      </c>
      <c r="H1072" s="290" t="str">
        <f ca="1">IF($B1072="","",OFFSET(Zdroj!Y$16,'k rozhodnutí'!$A1071,0))</f>
        <v/>
      </c>
      <c r="I1072" s="284" t="str">
        <f ca="1">IF($B1072="","",OFFSET(Zdroj!BG$16,'k rozhodnutí'!$A1071,0))</f>
        <v/>
      </c>
      <c r="J1072" s="284" t="str" cm="1">
        <f t="array" aca="1" ref="J1072" ca="1">IF($B1072="","",SUM('k rozhodnutí detailní'!J1072:J1074+'k rozhodnutí detailní'!K1072:K1074))</f>
        <v/>
      </c>
      <c r="K1072" s="284" t="str">
        <f ca="1">IF($B1072="","",'k rozhodnutí detailní'!L1073)</f>
        <v/>
      </c>
      <c r="L1072" s="282" t="str">
        <f ca="1">IF($B1072="","",'k rozhodnutí detailní'!M1073)</f>
        <v/>
      </c>
      <c r="M1072" s="283" t="str">
        <f ca="1">IF(B1072="","",'k rozhodnutí detailní'!N1072)</f>
        <v/>
      </c>
      <c r="N1072" s="284" t="str">
        <f ca="1">IF($B1072="","",OFFSET(Zdroj!Z$16,'k rozhodnutí'!$A1071,0))</f>
        <v/>
      </c>
    </row>
    <row r="1073" spans="1:14" x14ac:dyDescent="0.25">
      <c r="A1073" s="130"/>
      <c r="B1073" s="288"/>
      <c r="C1073" s="51" t="str">
        <f ca="1">IF($B1072="","",IF(Zdroj!$AQ$9="ano",CONCATENATE("Okres:","
",OFFSET(Zdroj!BP$16,'k rozhodnutí'!$A1071,0),"
","Právní forma","
",OFFSET(Zdroj!H$16,'k rozhodnutí'!$A1071,0),"
",IF(OFFSET(Zdroj!I$16,'k rozhodnutí'!$A1071,0)="","","IČO: "),OFFSET(Zdroj!I$16,'k rozhodnutí'!$A1071,0),"
","B.Ú. ",IF(OFFSET(Zdroj!J$16,'k rozhodnutí'!$A1071,0)="","","Anonymizováno")),CONCATENATE("Okres:","
",OFFSET(Zdroj!BP$16,'k rozhodnutí'!$A1071,0),"
","Právní forma","
",OFFSET(Zdroj!H$16,'k rozhodnutí'!$A1071,0),"
",IF(OFFSET(Zdroj!I$16,'k rozhodnutí'!$A1071,0)="","","IČO: "),OFFSET(Zdroj!I$16,'k rozhodnutí'!$A1071,0),"
","B.Ú. ",OFFSET(Zdroj!J$16,'k rozhodnutí'!$A1071,0))))</f>
        <v/>
      </c>
      <c r="D1073" s="4" t="str">
        <f ca="1">IF($B1072="","",OFFSET(Zdroj!O$16,'k rozhodnutí'!$A1071,0))</f>
        <v/>
      </c>
      <c r="E1073" s="289"/>
      <c r="F1073" s="187"/>
      <c r="G1073" s="291"/>
      <c r="H1073" s="290"/>
      <c r="I1073" s="284"/>
      <c r="J1073" s="284"/>
      <c r="K1073" s="284"/>
      <c r="L1073" s="282"/>
      <c r="M1073" s="283"/>
      <c r="N1073" s="284"/>
    </row>
    <row r="1074" spans="1:14" x14ac:dyDescent="0.25">
      <c r="A1074" s="130">
        <f>ROW()/3-1</f>
        <v>357</v>
      </c>
      <c r="B1074" s="288"/>
      <c r="C1074" s="52" t="str">
        <f ca="1">IF($B1072="","",IF(Zdroj!$AQ$9="ano",IF(OFFSET(Zdroj!M$16,'k rozhodnutí'!$A1071,0)="","","Anonymizováno"),IF(OFFSET(Zdroj!M$16,'k rozhodnutí'!$A1071,0)="","",OFFSET(Zdroj!M$16,'k rozhodnutí'!$A1071,0))))</f>
        <v/>
      </c>
      <c r="D1074" s="4" t="str">
        <f ca="1">IF($B1072="","",CONCATENATE("Dotace bude použita na:","
",OFFSET(Zdroj!P$16,'k rozhodnutí'!$A1071,0)))</f>
        <v/>
      </c>
      <c r="E1074" s="289"/>
      <c r="F1074" s="186" t="str">
        <f ca="1">IF($B1072="","",OFFSET(Zdroj!V$16,'k rozhodnutí'!$A1071,0))</f>
        <v/>
      </c>
      <c r="G1074" s="88" t="str">
        <f ca="1">IF($B1072="","",OFFSET(Zdroj!BM$16,'k rozhodnutí'!$A1071,0))</f>
        <v/>
      </c>
      <c r="H1074" s="290"/>
      <c r="I1074" s="284"/>
      <c r="J1074" s="284"/>
      <c r="K1074" s="284"/>
      <c r="L1074" s="282"/>
      <c r="M1074" s="283"/>
      <c r="N1074" s="284"/>
    </row>
    <row r="1075" spans="1:14" x14ac:dyDescent="0.25">
      <c r="A1075" s="130"/>
      <c r="B1075" s="288" t="str">
        <f ca="1">IF(OFFSET(Zdroj!$B$16,A1074,0)&gt;0,OFFSET(Zdroj!$B$16,A1074,0)+0,"")</f>
        <v/>
      </c>
      <c r="C1075" s="51" t="str">
        <f ca="1">IF($B1075="","",IF(Zdroj!$AQ$9="ano",CONCATENATE(OFFSET(Zdroj!C$16,'k rozhodnutí'!$A1074,0),"
","Anonymizováno","
",OFFSET(Zdroj!E$16,'k rozhodnutí'!$A1074,0),"
",OFFSET(Zdroj!F$16,'k rozhodnutí'!$A1074,0)),CONCATENATE(OFFSET(Zdroj!C$16,'k rozhodnutí'!$A1074,0),"
",OFFSET(Zdroj!D$16,'k rozhodnutí'!$A1074,0),"
",OFFSET(Zdroj!E$16,'k rozhodnutí'!$A1074,0),"
",OFFSET(Zdroj!F$16,'k rozhodnutí'!$A1074,0))))</f>
        <v/>
      </c>
      <c r="D1075" s="23" t="str">
        <f ca="1">IF($B1075="","",OFFSET(Zdroj!N$16,'k rozhodnutí'!$A1074,0))</f>
        <v/>
      </c>
      <c r="E1075" s="289" t="str">
        <f ca="1">IF($B1075="","",OFFSET(Zdroj!T$16,'k rozhodnutí'!$A1074,0))</f>
        <v/>
      </c>
      <c r="F1075" s="186" t="str">
        <f ca="1">IF($B1075="","",OFFSET(Zdroj!U$16,'k rozhodnutí'!$A1074,0))</f>
        <v/>
      </c>
      <c r="G1075" s="291" t="str">
        <f ca="1">IF($B1075="","",OFFSET(Zdroj!W$16,'k rozhodnutí'!$A1074,0))</f>
        <v/>
      </c>
      <c r="H1075" s="290" t="str">
        <f ca="1">IF($B1075="","",OFFSET(Zdroj!Y$16,'k rozhodnutí'!$A1074,0))</f>
        <v/>
      </c>
      <c r="I1075" s="284" t="str">
        <f ca="1">IF($B1075="","",OFFSET(Zdroj!BG$16,'k rozhodnutí'!$A1074,0))</f>
        <v/>
      </c>
      <c r="J1075" s="284" t="str" cm="1">
        <f t="array" aca="1" ref="J1075" ca="1">IF($B1075="","",SUM('k rozhodnutí detailní'!J1075:J1077+'k rozhodnutí detailní'!K1075:K1077))</f>
        <v/>
      </c>
      <c r="K1075" s="284" t="str">
        <f ca="1">IF($B1075="","",'k rozhodnutí detailní'!L1076)</f>
        <v/>
      </c>
      <c r="L1075" s="282" t="str">
        <f ca="1">IF($B1075="","",'k rozhodnutí detailní'!M1076)</f>
        <v/>
      </c>
      <c r="M1075" s="283" t="str">
        <f ca="1">IF(B1075="","",'k rozhodnutí detailní'!N1075)</f>
        <v/>
      </c>
      <c r="N1075" s="284" t="str">
        <f ca="1">IF($B1075="","",OFFSET(Zdroj!Z$16,'k rozhodnutí'!$A1074,0))</f>
        <v/>
      </c>
    </row>
    <row r="1076" spans="1:14" x14ac:dyDescent="0.25">
      <c r="A1076" s="130"/>
      <c r="B1076" s="288"/>
      <c r="C1076" s="51" t="str">
        <f ca="1">IF($B1075="","",IF(Zdroj!$AQ$9="ano",CONCATENATE("Okres:","
",OFFSET(Zdroj!BP$16,'k rozhodnutí'!$A1074,0),"
","Právní forma","
",OFFSET(Zdroj!H$16,'k rozhodnutí'!$A1074,0),"
",IF(OFFSET(Zdroj!I$16,'k rozhodnutí'!$A1074,0)="","","IČO: "),OFFSET(Zdroj!I$16,'k rozhodnutí'!$A1074,0),"
","B.Ú. ",IF(OFFSET(Zdroj!J$16,'k rozhodnutí'!$A1074,0)="","","Anonymizováno")),CONCATENATE("Okres:","
",OFFSET(Zdroj!BP$16,'k rozhodnutí'!$A1074,0),"
","Právní forma","
",OFFSET(Zdroj!H$16,'k rozhodnutí'!$A1074,0),"
",IF(OFFSET(Zdroj!I$16,'k rozhodnutí'!$A1074,0)="","","IČO: "),OFFSET(Zdroj!I$16,'k rozhodnutí'!$A1074,0),"
","B.Ú. ",OFFSET(Zdroj!J$16,'k rozhodnutí'!$A1074,0))))</f>
        <v/>
      </c>
      <c r="D1076" s="4" t="str">
        <f ca="1">IF($B1075="","",OFFSET(Zdroj!O$16,'k rozhodnutí'!$A1074,0))</f>
        <v/>
      </c>
      <c r="E1076" s="289"/>
      <c r="F1076" s="187"/>
      <c r="G1076" s="291"/>
      <c r="H1076" s="290"/>
      <c r="I1076" s="284"/>
      <c r="J1076" s="284"/>
      <c r="K1076" s="284"/>
      <c r="L1076" s="282"/>
      <c r="M1076" s="283"/>
      <c r="N1076" s="284"/>
    </row>
    <row r="1077" spans="1:14" x14ac:dyDescent="0.25">
      <c r="A1077" s="130">
        <f>ROW()/3-1</f>
        <v>358</v>
      </c>
      <c r="B1077" s="288"/>
      <c r="C1077" s="52" t="str">
        <f ca="1">IF($B1075="","",IF(Zdroj!$AQ$9="ano",IF(OFFSET(Zdroj!M$16,'k rozhodnutí'!$A1074,0)="","","Anonymizováno"),IF(OFFSET(Zdroj!M$16,'k rozhodnutí'!$A1074,0)="","",OFFSET(Zdroj!M$16,'k rozhodnutí'!$A1074,0))))</f>
        <v/>
      </c>
      <c r="D1077" s="4" t="str">
        <f ca="1">IF($B1075="","",CONCATENATE("Dotace bude použita na:","
",OFFSET(Zdroj!P$16,'k rozhodnutí'!$A1074,0)))</f>
        <v/>
      </c>
      <c r="E1077" s="289"/>
      <c r="F1077" s="186" t="str">
        <f ca="1">IF($B1075="","",OFFSET(Zdroj!V$16,'k rozhodnutí'!$A1074,0))</f>
        <v/>
      </c>
      <c r="G1077" s="88" t="str">
        <f ca="1">IF($B1075="","",OFFSET(Zdroj!BM$16,'k rozhodnutí'!$A1074,0))</f>
        <v/>
      </c>
      <c r="H1077" s="290"/>
      <c r="I1077" s="284"/>
      <c r="J1077" s="284"/>
      <c r="K1077" s="284"/>
      <c r="L1077" s="282"/>
      <c r="M1077" s="283"/>
      <c r="N1077" s="284"/>
    </row>
    <row r="1078" spans="1:14" x14ac:dyDescent="0.25">
      <c r="A1078" s="130"/>
      <c r="B1078" s="288" t="str">
        <f ca="1">IF(OFFSET(Zdroj!$B$16,A1077,0)&gt;0,OFFSET(Zdroj!$B$16,A1077,0)+0,"")</f>
        <v/>
      </c>
      <c r="C1078" s="51" t="str">
        <f ca="1">IF($B1078="","",IF(Zdroj!$AQ$9="ano",CONCATENATE(OFFSET(Zdroj!C$16,'k rozhodnutí'!$A1077,0),"
","Anonymizováno","
",OFFSET(Zdroj!E$16,'k rozhodnutí'!$A1077,0),"
",OFFSET(Zdroj!F$16,'k rozhodnutí'!$A1077,0)),CONCATENATE(OFFSET(Zdroj!C$16,'k rozhodnutí'!$A1077,0),"
",OFFSET(Zdroj!D$16,'k rozhodnutí'!$A1077,0),"
",OFFSET(Zdroj!E$16,'k rozhodnutí'!$A1077,0),"
",OFFSET(Zdroj!F$16,'k rozhodnutí'!$A1077,0))))</f>
        <v/>
      </c>
      <c r="D1078" s="23" t="str">
        <f ca="1">IF($B1078="","",OFFSET(Zdroj!N$16,'k rozhodnutí'!$A1077,0))</f>
        <v/>
      </c>
      <c r="E1078" s="289" t="str">
        <f ca="1">IF($B1078="","",OFFSET(Zdroj!T$16,'k rozhodnutí'!$A1077,0))</f>
        <v/>
      </c>
      <c r="F1078" s="186" t="str">
        <f ca="1">IF($B1078="","",OFFSET(Zdroj!U$16,'k rozhodnutí'!$A1077,0))</f>
        <v/>
      </c>
      <c r="G1078" s="291" t="str">
        <f ca="1">IF($B1078="","",OFFSET(Zdroj!W$16,'k rozhodnutí'!$A1077,0))</f>
        <v/>
      </c>
      <c r="H1078" s="290" t="str">
        <f ca="1">IF($B1078="","",OFFSET(Zdroj!Y$16,'k rozhodnutí'!$A1077,0))</f>
        <v/>
      </c>
      <c r="I1078" s="284" t="str">
        <f ca="1">IF($B1078="","",OFFSET(Zdroj!BG$16,'k rozhodnutí'!$A1077,0))</f>
        <v/>
      </c>
      <c r="J1078" s="284" t="str" cm="1">
        <f t="array" aca="1" ref="J1078" ca="1">IF($B1078="","",SUM('k rozhodnutí detailní'!J1078:J1080+'k rozhodnutí detailní'!K1078:K1080))</f>
        <v/>
      </c>
      <c r="K1078" s="284" t="str">
        <f ca="1">IF($B1078="","",'k rozhodnutí detailní'!L1079)</f>
        <v/>
      </c>
      <c r="L1078" s="282" t="str">
        <f ca="1">IF($B1078="","",'k rozhodnutí detailní'!M1079)</f>
        <v/>
      </c>
      <c r="M1078" s="283" t="str">
        <f ca="1">IF(B1078="","",'k rozhodnutí detailní'!N1078)</f>
        <v/>
      </c>
      <c r="N1078" s="284" t="str">
        <f ca="1">IF($B1078="","",OFFSET(Zdroj!Z$16,'k rozhodnutí'!$A1077,0))</f>
        <v/>
      </c>
    </row>
    <row r="1079" spans="1:14" x14ac:dyDescent="0.25">
      <c r="A1079" s="130"/>
      <c r="B1079" s="288"/>
      <c r="C1079" s="51" t="str">
        <f ca="1">IF($B1078="","",IF(Zdroj!$AQ$9="ano",CONCATENATE("Okres:","
",OFFSET(Zdroj!BP$16,'k rozhodnutí'!$A1077,0),"
","Právní forma","
",OFFSET(Zdroj!H$16,'k rozhodnutí'!$A1077,0),"
",IF(OFFSET(Zdroj!I$16,'k rozhodnutí'!$A1077,0)="","","IČO: "),OFFSET(Zdroj!I$16,'k rozhodnutí'!$A1077,0),"
","B.Ú. ",IF(OFFSET(Zdroj!J$16,'k rozhodnutí'!$A1077,0)="","","Anonymizováno")),CONCATENATE("Okres:","
",OFFSET(Zdroj!BP$16,'k rozhodnutí'!$A1077,0),"
","Právní forma","
",OFFSET(Zdroj!H$16,'k rozhodnutí'!$A1077,0),"
",IF(OFFSET(Zdroj!I$16,'k rozhodnutí'!$A1077,0)="","","IČO: "),OFFSET(Zdroj!I$16,'k rozhodnutí'!$A1077,0),"
","B.Ú. ",OFFSET(Zdroj!J$16,'k rozhodnutí'!$A1077,0))))</f>
        <v/>
      </c>
      <c r="D1079" s="4" t="str">
        <f ca="1">IF($B1078="","",OFFSET(Zdroj!O$16,'k rozhodnutí'!$A1077,0))</f>
        <v/>
      </c>
      <c r="E1079" s="289"/>
      <c r="F1079" s="187"/>
      <c r="G1079" s="291"/>
      <c r="H1079" s="290"/>
      <c r="I1079" s="284"/>
      <c r="J1079" s="284"/>
      <c r="K1079" s="284"/>
      <c r="L1079" s="282"/>
      <c r="M1079" s="283"/>
      <c r="N1079" s="284"/>
    </row>
    <row r="1080" spans="1:14" x14ac:dyDescent="0.25">
      <c r="A1080" s="130">
        <f>ROW()/3-1</f>
        <v>359</v>
      </c>
      <c r="B1080" s="288"/>
      <c r="C1080" s="52" t="str">
        <f ca="1">IF($B1078="","",IF(Zdroj!$AQ$9="ano",IF(OFFSET(Zdroj!M$16,'k rozhodnutí'!$A1077,0)="","","Anonymizováno"),IF(OFFSET(Zdroj!M$16,'k rozhodnutí'!$A1077,0)="","",OFFSET(Zdroj!M$16,'k rozhodnutí'!$A1077,0))))</f>
        <v/>
      </c>
      <c r="D1080" s="4" t="str">
        <f ca="1">IF($B1078="","",CONCATENATE("Dotace bude použita na:","
",OFFSET(Zdroj!P$16,'k rozhodnutí'!$A1077,0)))</f>
        <v/>
      </c>
      <c r="E1080" s="289"/>
      <c r="F1080" s="186" t="str">
        <f ca="1">IF($B1078="","",OFFSET(Zdroj!V$16,'k rozhodnutí'!$A1077,0))</f>
        <v/>
      </c>
      <c r="G1080" s="88" t="str">
        <f ca="1">IF($B1078="","",OFFSET(Zdroj!BM$16,'k rozhodnutí'!$A1077,0))</f>
        <v/>
      </c>
      <c r="H1080" s="290"/>
      <c r="I1080" s="284"/>
      <c r="J1080" s="284"/>
      <c r="K1080" s="284"/>
      <c r="L1080" s="282"/>
      <c r="M1080" s="283"/>
      <c r="N1080" s="284"/>
    </row>
    <row r="1081" spans="1:14" x14ac:dyDescent="0.25">
      <c r="A1081" s="130"/>
      <c r="B1081" s="288" t="str">
        <f ca="1">IF(OFFSET(Zdroj!$B$16,A1080,0)&gt;0,OFFSET(Zdroj!$B$16,A1080,0)+0,"")</f>
        <v/>
      </c>
      <c r="C1081" s="51" t="str">
        <f ca="1">IF($B1081="","",IF(Zdroj!$AQ$9="ano",CONCATENATE(OFFSET(Zdroj!C$16,'k rozhodnutí'!$A1080,0),"
","Anonymizováno","
",OFFSET(Zdroj!E$16,'k rozhodnutí'!$A1080,0),"
",OFFSET(Zdroj!F$16,'k rozhodnutí'!$A1080,0)),CONCATENATE(OFFSET(Zdroj!C$16,'k rozhodnutí'!$A1080,0),"
",OFFSET(Zdroj!D$16,'k rozhodnutí'!$A1080,0),"
",OFFSET(Zdroj!E$16,'k rozhodnutí'!$A1080,0),"
",OFFSET(Zdroj!F$16,'k rozhodnutí'!$A1080,0))))</f>
        <v/>
      </c>
      <c r="D1081" s="23" t="str">
        <f ca="1">IF($B1081="","",OFFSET(Zdroj!N$16,'k rozhodnutí'!$A1080,0))</f>
        <v/>
      </c>
      <c r="E1081" s="289" t="str">
        <f ca="1">IF($B1081="","",OFFSET(Zdroj!T$16,'k rozhodnutí'!$A1080,0))</f>
        <v/>
      </c>
      <c r="F1081" s="186" t="str">
        <f ca="1">IF($B1081="","",OFFSET(Zdroj!U$16,'k rozhodnutí'!$A1080,0))</f>
        <v/>
      </c>
      <c r="G1081" s="291" t="str">
        <f ca="1">IF($B1081="","",OFFSET(Zdroj!W$16,'k rozhodnutí'!$A1080,0))</f>
        <v/>
      </c>
      <c r="H1081" s="290" t="str">
        <f ca="1">IF($B1081="","",OFFSET(Zdroj!Y$16,'k rozhodnutí'!$A1080,0))</f>
        <v/>
      </c>
      <c r="I1081" s="284" t="str">
        <f ca="1">IF($B1081="","",OFFSET(Zdroj!BG$16,'k rozhodnutí'!$A1080,0))</f>
        <v/>
      </c>
      <c r="J1081" s="284" t="str" cm="1">
        <f t="array" aca="1" ref="J1081" ca="1">IF($B1081="","",SUM('k rozhodnutí detailní'!J1081:J1083+'k rozhodnutí detailní'!K1081:K1083))</f>
        <v/>
      </c>
      <c r="K1081" s="284" t="str">
        <f ca="1">IF($B1081="","",'k rozhodnutí detailní'!L1082)</f>
        <v/>
      </c>
      <c r="L1081" s="282" t="str">
        <f ca="1">IF($B1081="","",'k rozhodnutí detailní'!M1082)</f>
        <v/>
      </c>
      <c r="M1081" s="283" t="str">
        <f ca="1">IF(B1081="","",'k rozhodnutí detailní'!N1081)</f>
        <v/>
      </c>
      <c r="N1081" s="284" t="str">
        <f ca="1">IF($B1081="","",OFFSET(Zdroj!Z$16,'k rozhodnutí'!$A1080,0))</f>
        <v/>
      </c>
    </row>
    <row r="1082" spans="1:14" x14ac:dyDescent="0.25">
      <c r="A1082" s="130"/>
      <c r="B1082" s="288"/>
      <c r="C1082" s="51" t="str">
        <f ca="1">IF($B1081="","",IF(Zdroj!$AQ$9="ano",CONCATENATE("Okres:","
",OFFSET(Zdroj!BP$16,'k rozhodnutí'!$A1080,0),"
","Právní forma","
",OFFSET(Zdroj!H$16,'k rozhodnutí'!$A1080,0),"
",IF(OFFSET(Zdroj!I$16,'k rozhodnutí'!$A1080,0)="","","IČO: "),OFFSET(Zdroj!I$16,'k rozhodnutí'!$A1080,0),"
","B.Ú. ",IF(OFFSET(Zdroj!J$16,'k rozhodnutí'!$A1080,0)="","","Anonymizováno")),CONCATENATE("Okres:","
",OFFSET(Zdroj!BP$16,'k rozhodnutí'!$A1080,0),"
","Právní forma","
",OFFSET(Zdroj!H$16,'k rozhodnutí'!$A1080,0),"
",IF(OFFSET(Zdroj!I$16,'k rozhodnutí'!$A1080,0)="","","IČO: "),OFFSET(Zdroj!I$16,'k rozhodnutí'!$A1080,0),"
","B.Ú. ",OFFSET(Zdroj!J$16,'k rozhodnutí'!$A1080,0))))</f>
        <v/>
      </c>
      <c r="D1082" s="4" t="str">
        <f ca="1">IF($B1081="","",OFFSET(Zdroj!O$16,'k rozhodnutí'!$A1080,0))</f>
        <v/>
      </c>
      <c r="E1082" s="289"/>
      <c r="F1082" s="187"/>
      <c r="G1082" s="291"/>
      <c r="H1082" s="290"/>
      <c r="I1082" s="284"/>
      <c r="J1082" s="284"/>
      <c r="K1082" s="284"/>
      <c r="L1082" s="282"/>
      <c r="M1082" s="283"/>
      <c r="N1082" s="284"/>
    </row>
    <row r="1083" spans="1:14" x14ac:dyDescent="0.25">
      <c r="A1083" s="130">
        <f>ROW()/3-1</f>
        <v>360</v>
      </c>
      <c r="B1083" s="288"/>
      <c r="C1083" s="52" t="str">
        <f ca="1">IF($B1081="","",IF(Zdroj!$AQ$9="ano",IF(OFFSET(Zdroj!M$16,'k rozhodnutí'!$A1080,0)="","","Anonymizováno"),IF(OFFSET(Zdroj!M$16,'k rozhodnutí'!$A1080,0)="","",OFFSET(Zdroj!M$16,'k rozhodnutí'!$A1080,0))))</f>
        <v/>
      </c>
      <c r="D1083" s="4" t="str">
        <f ca="1">IF($B1081="","",CONCATENATE("Dotace bude použita na:","
",OFFSET(Zdroj!P$16,'k rozhodnutí'!$A1080,0)))</f>
        <v/>
      </c>
      <c r="E1083" s="289"/>
      <c r="F1083" s="186" t="str">
        <f ca="1">IF($B1081="","",OFFSET(Zdroj!V$16,'k rozhodnutí'!$A1080,0))</f>
        <v/>
      </c>
      <c r="G1083" s="88" t="str">
        <f ca="1">IF($B1081="","",OFFSET(Zdroj!BM$16,'k rozhodnutí'!$A1080,0))</f>
        <v/>
      </c>
      <c r="H1083" s="290"/>
      <c r="I1083" s="284"/>
      <c r="J1083" s="284"/>
      <c r="K1083" s="284"/>
      <c r="L1083" s="282"/>
      <c r="M1083" s="283"/>
      <c r="N1083" s="284"/>
    </row>
    <row r="1084" spans="1:14" x14ac:dyDescent="0.25">
      <c r="A1084" s="130"/>
      <c r="B1084" s="288" t="str">
        <f ca="1">IF(OFFSET(Zdroj!$B$16,A1083,0)&gt;0,OFFSET(Zdroj!$B$16,A1083,0)+0,"")</f>
        <v/>
      </c>
      <c r="C1084" s="51" t="str">
        <f ca="1">IF($B1084="","",IF(Zdroj!$AQ$9="ano",CONCATENATE(OFFSET(Zdroj!C$16,'k rozhodnutí'!$A1083,0),"
","Anonymizováno","
",OFFSET(Zdroj!E$16,'k rozhodnutí'!$A1083,0),"
",OFFSET(Zdroj!F$16,'k rozhodnutí'!$A1083,0)),CONCATENATE(OFFSET(Zdroj!C$16,'k rozhodnutí'!$A1083,0),"
",OFFSET(Zdroj!D$16,'k rozhodnutí'!$A1083,0),"
",OFFSET(Zdroj!E$16,'k rozhodnutí'!$A1083,0),"
",OFFSET(Zdroj!F$16,'k rozhodnutí'!$A1083,0))))</f>
        <v/>
      </c>
      <c r="D1084" s="23" t="str">
        <f ca="1">IF($B1084="","",OFFSET(Zdroj!N$16,'k rozhodnutí'!$A1083,0))</f>
        <v/>
      </c>
      <c r="E1084" s="289" t="str">
        <f ca="1">IF($B1084="","",OFFSET(Zdroj!T$16,'k rozhodnutí'!$A1083,0))</f>
        <v/>
      </c>
      <c r="F1084" s="186" t="str">
        <f ca="1">IF($B1084="","",OFFSET(Zdroj!U$16,'k rozhodnutí'!$A1083,0))</f>
        <v/>
      </c>
      <c r="G1084" s="291" t="str">
        <f ca="1">IF($B1084="","",OFFSET(Zdroj!W$16,'k rozhodnutí'!$A1083,0))</f>
        <v/>
      </c>
      <c r="H1084" s="290" t="str">
        <f ca="1">IF($B1084="","",OFFSET(Zdroj!Y$16,'k rozhodnutí'!$A1083,0))</f>
        <v/>
      </c>
      <c r="I1084" s="284" t="str">
        <f ca="1">IF($B1084="","",OFFSET(Zdroj!BG$16,'k rozhodnutí'!$A1083,0))</f>
        <v/>
      </c>
      <c r="J1084" s="284" t="str" cm="1">
        <f t="array" aca="1" ref="J1084" ca="1">IF($B1084="","",SUM('k rozhodnutí detailní'!J1084:J1086+'k rozhodnutí detailní'!K1084:K1086))</f>
        <v/>
      </c>
      <c r="K1084" s="284" t="str">
        <f ca="1">IF($B1084="","",'k rozhodnutí detailní'!L1085)</f>
        <v/>
      </c>
      <c r="L1084" s="282" t="str">
        <f ca="1">IF($B1084="","",'k rozhodnutí detailní'!M1085)</f>
        <v/>
      </c>
      <c r="M1084" s="283" t="str">
        <f ca="1">IF(B1084="","",'k rozhodnutí detailní'!N1084)</f>
        <v/>
      </c>
      <c r="N1084" s="284" t="str">
        <f ca="1">IF($B1084="","",OFFSET(Zdroj!Z$16,'k rozhodnutí'!$A1083,0))</f>
        <v/>
      </c>
    </row>
    <row r="1085" spans="1:14" x14ac:dyDescent="0.25">
      <c r="A1085" s="130"/>
      <c r="B1085" s="288"/>
      <c r="C1085" s="51" t="str">
        <f ca="1">IF($B1084="","",IF(Zdroj!$AQ$9="ano",CONCATENATE("Okres:","
",OFFSET(Zdroj!BP$16,'k rozhodnutí'!$A1083,0),"
","Právní forma","
",OFFSET(Zdroj!H$16,'k rozhodnutí'!$A1083,0),"
",IF(OFFSET(Zdroj!I$16,'k rozhodnutí'!$A1083,0)="","","IČO: "),OFFSET(Zdroj!I$16,'k rozhodnutí'!$A1083,0),"
","B.Ú. ",IF(OFFSET(Zdroj!J$16,'k rozhodnutí'!$A1083,0)="","","Anonymizováno")),CONCATENATE("Okres:","
",OFFSET(Zdroj!BP$16,'k rozhodnutí'!$A1083,0),"
","Právní forma","
",OFFSET(Zdroj!H$16,'k rozhodnutí'!$A1083,0),"
",IF(OFFSET(Zdroj!I$16,'k rozhodnutí'!$A1083,0)="","","IČO: "),OFFSET(Zdroj!I$16,'k rozhodnutí'!$A1083,0),"
","B.Ú. ",OFFSET(Zdroj!J$16,'k rozhodnutí'!$A1083,0))))</f>
        <v/>
      </c>
      <c r="D1085" s="4" t="str">
        <f ca="1">IF($B1084="","",OFFSET(Zdroj!O$16,'k rozhodnutí'!$A1083,0))</f>
        <v/>
      </c>
      <c r="E1085" s="289"/>
      <c r="F1085" s="187"/>
      <c r="G1085" s="291"/>
      <c r="H1085" s="290"/>
      <c r="I1085" s="284"/>
      <c r="J1085" s="284"/>
      <c r="K1085" s="284"/>
      <c r="L1085" s="282"/>
      <c r="M1085" s="283"/>
      <c r="N1085" s="284"/>
    </row>
    <row r="1086" spans="1:14" x14ac:dyDescent="0.25">
      <c r="A1086" s="130">
        <f>ROW()/3-1</f>
        <v>361</v>
      </c>
      <c r="B1086" s="288"/>
      <c r="C1086" s="52" t="str">
        <f ca="1">IF($B1084="","",IF(Zdroj!$AQ$9="ano",IF(OFFSET(Zdroj!M$16,'k rozhodnutí'!$A1083,0)="","","Anonymizováno"),IF(OFFSET(Zdroj!M$16,'k rozhodnutí'!$A1083,0)="","",OFFSET(Zdroj!M$16,'k rozhodnutí'!$A1083,0))))</f>
        <v/>
      </c>
      <c r="D1086" s="4" t="str">
        <f ca="1">IF($B1084="","",CONCATENATE("Dotace bude použita na:","
",OFFSET(Zdroj!P$16,'k rozhodnutí'!$A1083,0)))</f>
        <v/>
      </c>
      <c r="E1086" s="289"/>
      <c r="F1086" s="186" t="str">
        <f ca="1">IF($B1084="","",OFFSET(Zdroj!V$16,'k rozhodnutí'!$A1083,0))</f>
        <v/>
      </c>
      <c r="G1086" s="88" t="str">
        <f ca="1">IF($B1084="","",OFFSET(Zdroj!BM$16,'k rozhodnutí'!$A1083,0))</f>
        <v/>
      </c>
      <c r="H1086" s="290"/>
      <c r="I1086" s="284"/>
      <c r="J1086" s="284"/>
      <c r="K1086" s="284"/>
      <c r="L1086" s="282"/>
      <c r="M1086" s="283"/>
      <c r="N1086" s="284"/>
    </row>
    <row r="1087" spans="1:14" x14ac:dyDescent="0.25">
      <c r="A1087" s="130"/>
      <c r="B1087" s="288" t="str">
        <f ca="1">IF(OFFSET(Zdroj!$B$16,A1086,0)&gt;0,OFFSET(Zdroj!$B$16,A1086,0)+0,"")</f>
        <v/>
      </c>
      <c r="C1087" s="51" t="str">
        <f ca="1">IF($B1087="","",IF(Zdroj!$AQ$9="ano",CONCATENATE(OFFSET(Zdroj!C$16,'k rozhodnutí'!$A1086,0),"
","Anonymizováno","
",OFFSET(Zdroj!E$16,'k rozhodnutí'!$A1086,0),"
",OFFSET(Zdroj!F$16,'k rozhodnutí'!$A1086,0)),CONCATENATE(OFFSET(Zdroj!C$16,'k rozhodnutí'!$A1086,0),"
",OFFSET(Zdroj!D$16,'k rozhodnutí'!$A1086,0),"
",OFFSET(Zdroj!E$16,'k rozhodnutí'!$A1086,0),"
",OFFSET(Zdroj!F$16,'k rozhodnutí'!$A1086,0))))</f>
        <v/>
      </c>
      <c r="D1087" s="23" t="str">
        <f ca="1">IF($B1087="","",OFFSET(Zdroj!N$16,'k rozhodnutí'!$A1086,0))</f>
        <v/>
      </c>
      <c r="E1087" s="289" t="str">
        <f ca="1">IF($B1087="","",OFFSET(Zdroj!T$16,'k rozhodnutí'!$A1086,0))</f>
        <v/>
      </c>
      <c r="F1087" s="186" t="str">
        <f ca="1">IF($B1087="","",OFFSET(Zdroj!U$16,'k rozhodnutí'!$A1086,0))</f>
        <v/>
      </c>
      <c r="G1087" s="291" t="str">
        <f ca="1">IF($B1087="","",OFFSET(Zdroj!W$16,'k rozhodnutí'!$A1086,0))</f>
        <v/>
      </c>
      <c r="H1087" s="290" t="str">
        <f ca="1">IF($B1087="","",OFFSET(Zdroj!Y$16,'k rozhodnutí'!$A1086,0))</f>
        <v/>
      </c>
      <c r="I1087" s="284" t="str">
        <f ca="1">IF($B1087="","",OFFSET(Zdroj!BG$16,'k rozhodnutí'!$A1086,0))</f>
        <v/>
      </c>
      <c r="J1087" s="284" t="str" cm="1">
        <f t="array" aca="1" ref="J1087" ca="1">IF($B1087="","",SUM('k rozhodnutí detailní'!J1087:J1089+'k rozhodnutí detailní'!K1087:K1089))</f>
        <v/>
      </c>
      <c r="K1087" s="284" t="str">
        <f ca="1">IF($B1087="","",'k rozhodnutí detailní'!L1088)</f>
        <v/>
      </c>
      <c r="L1087" s="282" t="str">
        <f ca="1">IF($B1087="","",'k rozhodnutí detailní'!M1088)</f>
        <v/>
      </c>
      <c r="M1087" s="283" t="str">
        <f ca="1">IF(B1087="","",'k rozhodnutí detailní'!N1087)</f>
        <v/>
      </c>
      <c r="N1087" s="284" t="str">
        <f ca="1">IF($B1087="","",OFFSET(Zdroj!Z$16,'k rozhodnutí'!$A1086,0))</f>
        <v/>
      </c>
    </row>
    <row r="1088" spans="1:14" x14ac:dyDescent="0.25">
      <c r="A1088" s="130"/>
      <c r="B1088" s="288"/>
      <c r="C1088" s="51" t="str">
        <f ca="1">IF($B1087="","",IF(Zdroj!$AQ$9="ano",CONCATENATE("Okres:","
",OFFSET(Zdroj!BP$16,'k rozhodnutí'!$A1086,0),"
","Právní forma","
",OFFSET(Zdroj!H$16,'k rozhodnutí'!$A1086,0),"
",IF(OFFSET(Zdroj!I$16,'k rozhodnutí'!$A1086,0)="","","IČO: "),OFFSET(Zdroj!I$16,'k rozhodnutí'!$A1086,0),"
","B.Ú. ",IF(OFFSET(Zdroj!J$16,'k rozhodnutí'!$A1086,0)="","","Anonymizováno")),CONCATENATE("Okres:","
",OFFSET(Zdroj!BP$16,'k rozhodnutí'!$A1086,0),"
","Právní forma","
",OFFSET(Zdroj!H$16,'k rozhodnutí'!$A1086,0),"
",IF(OFFSET(Zdroj!I$16,'k rozhodnutí'!$A1086,0)="","","IČO: "),OFFSET(Zdroj!I$16,'k rozhodnutí'!$A1086,0),"
","B.Ú. ",OFFSET(Zdroj!J$16,'k rozhodnutí'!$A1086,0))))</f>
        <v/>
      </c>
      <c r="D1088" s="4" t="str">
        <f ca="1">IF($B1087="","",OFFSET(Zdroj!O$16,'k rozhodnutí'!$A1086,0))</f>
        <v/>
      </c>
      <c r="E1088" s="289"/>
      <c r="F1088" s="187"/>
      <c r="G1088" s="291"/>
      <c r="H1088" s="290"/>
      <c r="I1088" s="284"/>
      <c r="J1088" s="284"/>
      <c r="K1088" s="284"/>
      <c r="L1088" s="282"/>
      <c r="M1088" s="283"/>
      <c r="N1088" s="284"/>
    </row>
    <row r="1089" spans="1:14" x14ac:dyDescent="0.25">
      <c r="A1089" s="130">
        <f>ROW()/3-1</f>
        <v>362</v>
      </c>
      <c r="B1089" s="288"/>
      <c r="C1089" s="52" t="str">
        <f ca="1">IF($B1087="","",IF(Zdroj!$AQ$9="ano",IF(OFFSET(Zdroj!M$16,'k rozhodnutí'!$A1086,0)="","","Anonymizováno"),IF(OFFSET(Zdroj!M$16,'k rozhodnutí'!$A1086,0)="","",OFFSET(Zdroj!M$16,'k rozhodnutí'!$A1086,0))))</f>
        <v/>
      </c>
      <c r="D1089" s="4" t="str">
        <f ca="1">IF($B1087="","",CONCATENATE("Dotace bude použita na:","
",OFFSET(Zdroj!P$16,'k rozhodnutí'!$A1086,0)))</f>
        <v/>
      </c>
      <c r="E1089" s="289"/>
      <c r="F1089" s="186" t="str">
        <f ca="1">IF($B1087="","",OFFSET(Zdroj!V$16,'k rozhodnutí'!$A1086,0))</f>
        <v/>
      </c>
      <c r="G1089" s="88" t="str">
        <f ca="1">IF($B1087="","",OFFSET(Zdroj!BM$16,'k rozhodnutí'!$A1086,0))</f>
        <v/>
      </c>
      <c r="H1089" s="290"/>
      <c r="I1089" s="284"/>
      <c r="J1089" s="284"/>
      <c r="K1089" s="284"/>
      <c r="L1089" s="282"/>
      <c r="M1089" s="283"/>
      <c r="N1089" s="284"/>
    </row>
    <row r="1090" spans="1:14" x14ac:dyDescent="0.25">
      <c r="A1090" s="130"/>
      <c r="B1090" s="288" t="str">
        <f ca="1">IF(OFFSET(Zdroj!$B$16,A1089,0)&gt;0,OFFSET(Zdroj!$B$16,A1089,0)+0,"")</f>
        <v/>
      </c>
      <c r="C1090" s="51" t="str">
        <f ca="1">IF($B1090="","",IF(Zdroj!$AQ$9="ano",CONCATENATE(OFFSET(Zdroj!C$16,'k rozhodnutí'!$A1089,0),"
","Anonymizováno","
",OFFSET(Zdroj!E$16,'k rozhodnutí'!$A1089,0),"
",OFFSET(Zdroj!F$16,'k rozhodnutí'!$A1089,0)),CONCATENATE(OFFSET(Zdroj!C$16,'k rozhodnutí'!$A1089,0),"
",OFFSET(Zdroj!D$16,'k rozhodnutí'!$A1089,0),"
",OFFSET(Zdroj!E$16,'k rozhodnutí'!$A1089,0),"
",OFFSET(Zdroj!F$16,'k rozhodnutí'!$A1089,0))))</f>
        <v/>
      </c>
      <c r="D1090" s="23" t="str">
        <f ca="1">IF($B1090="","",OFFSET(Zdroj!N$16,'k rozhodnutí'!$A1089,0))</f>
        <v/>
      </c>
      <c r="E1090" s="289" t="str">
        <f ca="1">IF($B1090="","",OFFSET(Zdroj!T$16,'k rozhodnutí'!$A1089,0))</f>
        <v/>
      </c>
      <c r="F1090" s="186" t="str">
        <f ca="1">IF($B1090="","",OFFSET(Zdroj!U$16,'k rozhodnutí'!$A1089,0))</f>
        <v/>
      </c>
      <c r="G1090" s="291" t="str">
        <f ca="1">IF($B1090="","",OFFSET(Zdroj!W$16,'k rozhodnutí'!$A1089,0))</f>
        <v/>
      </c>
      <c r="H1090" s="290" t="str">
        <f ca="1">IF($B1090="","",OFFSET(Zdroj!Y$16,'k rozhodnutí'!$A1089,0))</f>
        <v/>
      </c>
      <c r="I1090" s="284" t="str">
        <f ca="1">IF($B1090="","",OFFSET(Zdroj!BG$16,'k rozhodnutí'!$A1089,0))</f>
        <v/>
      </c>
      <c r="J1090" s="284" t="str" cm="1">
        <f t="array" aca="1" ref="J1090" ca="1">IF($B1090="","",SUM('k rozhodnutí detailní'!J1090:J1092+'k rozhodnutí detailní'!K1090:K1092))</f>
        <v/>
      </c>
      <c r="K1090" s="284" t="str">
        <f ca="1">IF($B1090="","",'k rozhodnutí detailní'!L1091)</f>
        <v/>
      </c>
      <c r="L1090" s="282" t="str">
        <f ca="1">IF($B1090="","",'k rozhodnutí detailní'!M1091)</f>
        <v/>
      </c>
      <c r="M1090" s="283" t="str">
        <f ca="1">IF(B1090="","",'k rozhodnutí detailní'!N1090)</f>
        <v/>
      </c>
      <c r="N1090" s="284" t="str">
        <f ca="1">IF($B1090="","",OFFSET(Zdroj!Z$16,'k rozhodnutí'!$A1089,0))</f>
        <v/>
      </c>
    </row>
    <row r="1091" spans="1:14" x14ac:dyDescent="0.25">
      <c r="A1091" s="130"/>
      <c r="B1091" s="288"/>
      <c r="C1091" s="51" t="str">
        <f ca="1">IF($B1090="","",IF(Zdroj!$AQ$9="ano",CONCATENATE("Okres:","
",OFFSET(Zdroj!BP$16,'k rozhodnutí'!$A1089,0),"
","Právní forma","
",OFFSET(Zdroj!H$16,'k rozhodnutí'!$A1089,0),"
",IF(OFFSET(Zdroj!I$16,'k rozhodnutí'!$A1089,0)="","","IČO: "),OFFSET(Zdroj!I$16,'k rozhodnutí'!$A1089,0),"
","B.Ú. ",IF(OFFSET(Zdroj!J$16,'k rozhodnutí'!$A1089,0)="","","Anonymizováno")),CONCATENATE("Okres:","
",OFFSET(Zdroj!BP$16,'k rozhodnutí'!$A1089,0),"
","Právní forma","
",OFFSET(Zdroj!H$16,'k rozhodnutí'!$A1089,0),"
",IF(OFFSET(Zdroj!I$16,'k rozhodnutí'!$A1089,0)="","","IČO: "),OFFSET(Zdroj!I$16,'k rozhodnutí'!$A1089,0),"
","B.Ú. ",OFFSET(Zdroj!J$16,'k rozhodnutí'!$A1089,0))))</f>
        <v/>
      </c>
      <c r="D1091" s="4" t="str">
        <f ca="1">IF($B1090="","",OFFSET(Zdroj!O$16,'k rozhodnutí'!$A1089,0))</f>
        <v/>
      </c>
      <c r="E1091" s="289"/>
      <c r="F1091" s="187"/>
      <c r="G1091" s="291"/>
      <c r="H1091" s="290"/>
      <c r="I1091" s="284"/>
      <c r="J1091" s="284"/>
      <c r="K1091" s="284"/>
      <c r="L1091" s="282"/>
      <c r="M1091" s="283"/>
      <c r="N1091" s="284"/>
    </row>
    <row r="1092" spans="1:14" x14ac:dyDescent="0.25">
      <c r="A1092" s="130">
        <f>ROW()/3-1</f>
        <v>363</v>
      </c>
      <c r="B1092" s="288"/>
      <c r="C1092" s="52" t="str">
        <f ca="1">IF($B1090="","",IF(Zdroj!$AQ$9="ano",IF(OFFSET(Zdroj!M$16,'k rozhodnutí'!$A1089,0)="","","Anonymizováno"),IF(OFFSET(Zdroj!M$16,'k rozhodnutí'!$A1089,0)="","",OFFSET(Zdroj!M$16,'k rozhodnutí'!$A1089,0))))</f>
        <v/>
      </c>
      <c r="D1092" s="4" t="str">
        <f ca="1">IF($B1090="","",CONCATENATE("Dotace bude použita na:","
",OFFSET(Zdroj!P$16,'k rozhodnutí'!$A1089,0)))</f>
        <v/>
      </c>
      <c r="E1092" s="289"/>
      <c r="F1092" s="186" t="str">
        <f ca="1">IF($B1090="","",OFFSET(Zdroj!V$16,'k rozhodnutí'!$A1089,0))</f>
        <v/>
      </c>
      <c r="G1092" s="88" t="str">
        <f ca="1">IF($B1090="","",OFFSET(Zdroj!BM$16,'k rozhodnutí'!$A1089,0))</f>
        <v/>
      </c>
      <c r="H1092" s="290"/>
      <c r="I1092" s="284"/>
      <c r="J1092" s="284"/>
      <c r="K1092" s="284"/>
      <c r="L1092" s="282"/>
      <c r="M1092" s="283"/>
      <c r="N1092" s="284"/>
    </row>
    <row r="1093" spans="1:14" x14ac:dyDescent="0.25">
      <c r="A1093" s="130"/>
      <c r="B1093" s="288" t="str">
        <f ca="1">IF(OFFSET(Zdroj!$B$16,A1092,0)&gt;0,OFFSET(Zdroj!$B$16,A1092,0)+0,"")</f>
        <v/>
      </c>
      <c r="C1093" s="51" t="str">
        <f ca="1">IF($B1093="","",IF(Zdroj!$AQ$9="ano",CONCATENATE(OFFSET(Zdroj!C$16,'k rozhodnutí'!$A1092,0),"
","Anonymizováno","
",OFFSET(Zdroj!E$16,'k rozhodnutí'!$A1092,0),"
",OFFSET(Zdroj!F$16,'k rozhodnutí'!$A1092,0)),CONCATENATE(OFFSET(Zdroj!C$16,'k rozhodnutí'!$A1092,0),"
",OFFSET(Zdroj!D$16,'k rozhodnutí'!$A1092,0),"
",OFFSET(Zdroj!E$16,'k rozhodnutí'!$A1092,0),"
",OFFSET(Zdroj!F$16,'k rozhodnutí'!$A1092,0))))</f>
        <v/>
      </c>
      <c r="D1093" s="23" t="str">
        <f ca="1">IF($B1093="","",OFFSET(Zdroj!N$16,'k rozhodnutí'!$A1092,0))</f>
        <v/>
      </c>
      <c r="E1093" s="289" t="str">
        <f ca="1">IF($B1093="","",OFFSET(Zdroj!T$16,'k rozhodnutí'!$A1092,0))</f>
        <v/>
      </c>
      <c r="F1093" s="186" t="str">
        <f ca="1">IF($B1093="","",OFFSET(Zdroj!U$16,'k rozhodnutí'!$A1092,0))</f>
        <v/>
      </c>
      <c r="G1093" s="291" t="str">
        <f ca="1">IF($B1093="","",OFFSET(Zdroj!W$16,'k rozhodnutí'!$A1092,0))</f>
        <v/>
      </c>
      <c r="H1093" s="290" t="str">
        <f ca="1">IF($B1093="","",OFFSET(Zdroj!Y$16,'k rozhodnutí'!$A1092,0))</f>
        <v/>
      </c>
      <c r="I1093" s="284" t="str">
        <f ca="1">IF($B1093="","",OFFSET(Zdroj!BG$16,'k rozhodnutí'!$A1092,0))</f>
        <v/>
      </c>
      <c r="J1093" s="284" t="str" cm="1">
        <f t="array" aca="1" ref="J1093" ca="1">IF($B1093="","",SUM('k rozhodnutí detailní'!J1093:J1095+'k rozhodnutí detailní'!K1093:K1095))</f>
        <v/>
      </c>
      <c r="K1093" s="284" t="str">
        <f ca="1">IF($B1093="","",'k rozhodnutí detailní'!L1094)</f>
        <v/>
      </c>
      <c r="L1093" s="282" t="str">
        <f ca="1">IF($B1093="","",'k rozhodnutí detailní'!M1094)</f>
        <v/>
      </c>
      <c r="M1093" s="283" t="str">
        <f ca="1">IF(B1093="","",'k rozhodnutí detailní'!N1093)</f>
        <v/>
      </c>
      <c r="N1093" s="284" t="str">
        <f ca="1">IF($B1093="","",OFFSET(Zdroj!Z$16,'k rozhodnutí'!$A1092,0))</f>
        <v/>
      </c>
    </row>
    <row r="1094" spans="1:14" x14ac:dyDescent="0.25">
      <c r="A1094" s="130"/>
      <c r="B1094" s="288"/>
      <c r="C1094" s="51" t="str">
        <f ca="1">IF($B1093="","",IF(Zdroj!$AQ$9="ano",CONCATENATE("Okres:","
",OFFSET(Zdroj!BP$16,'k rozhodnutí'!$A1092,0),"
","Právní forma","
",OFFSET(Zdroj!H$16,'k rozhodnutí'!$A1092,0),"
",IF(OFFSET(Zdroj!I$16,'k rozhodnutí'!$A1092,0)="","","IČO: "),OFFSET(Zdroj!I$16,'k rozhodnutí'!$A1092,0),"
","B.Ú. ",IF(OFFSET(Zdroj!J$16,'k rozhodnutí'!$A1092,0)="","","Anonymizováno")),CONCATENATE("Okres:","
",OFFSET(Zdroj!BP$16,'k rozhodnutí'!$A1092,0),"
","Právní forma","
",OFFSET(Zdroj!H$16,'k rozhodnutí'!$A1092,0),"
",IF(OFFSET(Zdroj!I$16,'k rozhodnutí'!$A1092,0)="","","IČO: "),OFFSET(Zdroj!I$16,'k rozhodnutí'!$A1092,0),"
","B.Ú. ",OFFSET(Zdroj!J$16,'k rozhodnutí'!$A1092,0))))</f>
        <v/>
      </c>
      <c r="D1094" s="4" t="str">
        <f ca="1">IF($B1093="","",OFFSET(Zdroj!O$16,'k rozhodnutí'!$A1092,0))</f>
        <v/>
      </c>
      <c r="E1094" s="289"/>
      <c r="F1094" s="187"/>
      <c r="G1094" s="291"/>
      <c r="H1094" s="290"/>
      <c r="I1094" s="284"/>
      <c r="J1094" s="284"/>
      <c r="K1094" s="284"/>
      <c r="L1094" s="282"/>
      <c r="M1094" s="283"/>
      <c r="N1094" s="284"/>
    </row>
    <row r="1095" spans="1:14" x14ac:dyDescent="0.25">
      <c r="A1095" s="130">
        <f>ROW()/3-1</f>
        <v>364</v>
      </c>
      <c r="B1095" s="288"/>
      <c r="C1095" s="52" t="str">
        <f ca="1">IF($B1093="","",IF(Zdroj!$AQ$9="ano",IF(OFFSET(Zdroj!M$16,'k rozhodnutí'!$A1092,0)="","","Anonymizováno"),IF(OFFSET(Zdroj!M$16,'k rozhodnutí'!$A1092,0)="","",OFFSET(Zdroj!M$16,'k rozhodnutí'!$A1092,0))))</f>
        <v/>
      </c>
      <c r="D1095" s="4" t="str">
        <f ca="1">IF($B1093="","",CONCATENATE("Dotace bude použita na:","
",OFFSET(Zdroj!P$16,'k rozhodnutí'!$A1092,0)))</f>
        <v/>
      </c>
      <c r="E1095" s="289"/>
      <c r="F1095" s="186" t="str">
        <f ca="1">IF($B1093="","",OFFSET(Zdroj!V$16,'k rozhodnutí'!$A1092,0))</f>
        <v/>
      </c>
      <c r="G1095" s="88" t="str">
        <f ca="1">IF($B1093="","",OFFSET(Zdroj!BM$16,'k rozhodnutí'!$A1092,0))</f>
        <v/>
      </c>
      <c r="H1095" s="290"/>
      <c r="I1095" s="284"/>
      <c r="J1095" s="284"/>
      <c r="K1095" s="284"/>
      <c r="L1095" s="282"/>
      <c r="M1095" s="283"/>
      <c r="N1095" s="284"/>
    </row>
    <row r="1096" spans="1:14" x14ac:dyDescent="0.25">
      <c r="A1096" s="130"/>
      <c r="B1096" s="288" t="str">
        <f ca="1">IF(OFFSET(Zdroj!$B$16,A1095,0)&gt;0,OFFSET(Zdroj!$B$16,A1095,0)+0,"")</f>
        <v/>
      </c>
      <c r="C1096" s="51" t="str">
        <f ca="1">IF($B1096="","",IF(Zdroj!$AQ$9="ano",CONCATENATE(OFFSET(Zdroj!C$16,'k rozhodnutí'!$A1095,0),"
","Anonymizováno","
",OFFSET(Zdroj!E$16,'k rozhodnutí'!$A1095,0),"
",OFFSET(Zdroj!F$16,'k rozhodnutí'!$A1095,0)),CONCATENATE(OFFSET(Zdroj!C$16,'k rozhodnutí'!$A1095,0),"
",OFFSET(Zdroj!D$16,'k rozhodnutí'!$A1095,0),"
",OFFSET(Zdroj!E$16,'k rozhodnutí'!$A1095,0),"
",OFFSET(Zdroj!F$16,'k rozhodnutí'!$A1095,0))))</f>
        <v/>
      </c>
      <c r="D1096" s="23" t="str">
        <f ca="1">IF($B1096="","",OFFSET(Zdroj!N$16,'k rozhodnutí'!$A1095,0))</f>
        <v/>
      </c>
      <c r="E1096" s="289" t="str">
        <f ca="1">IF($B1096="","",OFFSET(Zdroj!T$16,'k rozhodnutí'!$A1095,0))</f>
        <v/>
      </c>
      <c r="F1096" s="186" t="str">
        <f ca="1">IF($B1096="","",OFFSET(Zdroj!U$16,'k rozhodnutí'!$A1095,0))</f>
        <v/>
      </c>
      <c r="G1096" s="291" t="str">
        <f ca="1">IF($B1096="","",OFFSET(Zdroj!W$16,'k rozhodnutí'!$A1095,0))</f>
        <v/>
      </c>
      <c r="H1096" s="290" t="str">
        <f ca="1">IF($B1096="","",OFFSET(Zdroj!Y$16,'k rozhodnutí'!$A1095,0))</f>
        <v/>
      </c>
      <c r="I1096" s="284" t="str">
        <f ca="1">IF($B1096="","",OFFSET(Zdroj!BG$16,'k rozhodnutí'!$A1095,0))</f>
        <v/>
      </c>
      <c r="J1096" s="284" t="str" cm="1">
        <f t="array" aca="1" ref="J1096" ca="1">IF($B1096="","",SUM('k rozhodnutí detailní'!J1096:J1098+'k rozhodnutí detailní'!K1096:K1098))</f>
        <v/>
      </c>
      <c r="K1096" s="284" t="str">
        <f ca="1">IF($B1096="","",'k rozhodnutí detailní'!L1097)</f>
        <v/>
      </c>
      <c r="L1096" s="282" t="str">
        <f ca="1">IF($B1096="","",'k rozhodnutí detailní'!M1097)</f>
        <v/>
      </c>
      <c r="M1096" s="283" t="str">
        <f ca="1">IF(B1096="","",'k rozhodnutí detailní'!N1096)</f>
        <v/>
      </c>
      <c r="N1096" s="284" t="str">
        <f ca="1">IF($B1096="","",OFFSET(Zdroj!Z$16,'k rozhodnutí'!$A1095,0))</f>
        <v/>
      </c>
    </row>
    <row r="1097" spans="1:14" x14ac:dyDescent="0.25">
      <c r="A1097" s="130"/>
      <c r="B1097" s="288"/>
      <c r="C1097" s="51" t="str">
        <f ca="1">IF($B1096="","",IF(Zdroj!$AQ$9="ano",CONCATENATE("Okres:","
",OFFSET(Zdroj!BP$16,'k rozhodnutí'!$A1095,0),"
","Právní forma","
",OFFSET(Zdroj!H$16,'k rozhodnutí'!$A1095,0),"
",IF(OFFSET(Zdroj!I$16,'k rozhodnutí'!$A1095,0)="","","IČO: "),OFFSET(Zdroj!I$16,'k rozhodnutí'!$A1095,0),"
","B.Ú. ",IF(OFFSET(Zdroj!J$16,'k rozhodnutí'!$A1095,0)="","","Anonymizováno")),CONCATENATE("Okres:","
",OFFSET(Zdroj!BP$16,'k rozhodnutí'!$A1095,0),"
","Právní forma","
",OFFSET(Zdroj!H$16,'k rozhodnutí'!$A1095,0),"
",IF(OFFSET(Zdroj!I$16,'k rozhodnutí'!$A1095,0)="","","IČO: "),OFFSET(Zdroj!I$16,'k rozhodnutí'!$A1095,0),"
","B.Ú. ",OFFSET(Zdroj!J$16,'k rozhodnutí'!$A1095,0))))</f>
        <v/>
      </c>
      <c r="D1097" s="4" t="str">
        <f ca="1">IF($B1096="","",OFFSET(Zdroj!O$16,'k rozhodnutí'!$A1095,0))</f>
        <v/>
      </c>
      <c r="E1097" s="289"/>
      <c r="F1097" s="187"/>
      <c r="G1097" s="291"/>
      <c r="H1097" s="290"/>
      <c r="I1097" s="284"/>
      <c r="J1097" s="284"/>
      <c r="K1097" s="284"/>
      <c r="L1097" s="282"/>
      <c r="M1097" s="283"/>
      <c r="N1097" s="284"/>
    </row>
    <row r="1098" spans="1:14" x14ac:dyDescent="0.25">
      <c r="A1098" s="130">
        <f>ROW()/3-1</f>
        <v>365</v>
      </c>
      <c r="B1098" s="288"/>
      <c r="C1098" s="52" t="str">
        <f ca="1">IF($B1096="","",IF(Zdroj!$AQ$9="ano",IF(OFFSET(Zdroj!M$16,'k rozhodnutí'!$A1095,0)="","","Anonymizováno"),IF(OFFSET(Zdroj!M$16,'k rozhodnutí'!$A1095,0)="","",OFFSET(Zdroj!M$16,'k rozhodnutí'!$A1095,0))))</f>
        <v/>
      </c>
      <c r="D1098" s="4" t="str">
        <f ca="1">IF($B1096="","",CONCATENATE("Dotace bude použita na:","
",OFFSET(Zdroj!P$16,'k rozhodnutí'!$A1095,0)))</f>
        <v/>
      </c>
      <c r="E1098" s="289"/>
      <c r="F1098" s="186" t="str">
        <f ca="1">IF($B1096="","",OFFSET(Zdroj!V$16,'k rozhodnutí'!$A1095,0))</f>
        <v/>
      </c>
      <c r="G1098" s="88" t="str">
        <f ca="1">IF($B1096="","",OFFSET(Zdroj!BM$16,'k rozhodnutí'!$A1095,0))</f>
        <v/>
      </c>
      <c r="H1098" s="290"/>
      <c r="I1098" s="284"/>
      <c r="J1098" s="284"/>
      <c r="K1098" s="284"/>
      <c r="L1098" s="282"/>
      <c r="M1098" s="283"/>
      <c r="N1098" s="284"/>
    </row>
    <row r="1099" spans="1:14" x14ac:dyDescent="0.25">
      <c r="A1099" s="130"/>
      <c r="B1099" s="288" t="str">
        <f ca="1">IF(OFFSET(Zdroj!$B$16,A1098,0)&gt;0,OFFSET(Zdroj!$B$16,A1098,0)+0,"")</f>
        <v/>
      </c>
      <c r="C1099" s="51" t="str">
        <f ca="1">IF($B1099="","",IF(Zdroj!$AQ$9="ano",CONCATENATE(OFFSET(Zdroj!C$16,'k rozhodnutí'!$A1098,0),"
","Anonymizováno","
",OFFSET(Zdroj!E$16,'k rozhodnutí'!$A1098,0),"
",OFFSET(Zdroj!F$16,'k rozhodnutí'!$A1098,0)),CONCATENATE(OFFSET(Zdroj!C$16,'k rozhodnutí'!$A1098,0),"
",OFFSET(Zdroj!D$16,'k rozhodnutí'!$A1098,0),"
",OFFSET(Zdroj!E$16,'k rozhodnutí'!$A1098,0),"
",OFFSET(Zdroj!F$16,'k rozhodnutí'!$A1098,0))))</f>
        <v/>
      </c>
      <c r="D1099" s="23" t="str">
        <f ca="1">IF($B1099="","",OFFSET(Zdroj!N$16,'k rozhodnutí'!$A1098,0))</f>
        <v/>
      </c>
      <c r="E1099" s="289" t="str">
        <f ca="1">IF($B1099="","",OFFSET(Zdroj!T$16,'k rozhodnutí'!$A1098,0))</f>
        <v/>
      </c>
      <c r="F1099" s="186" t="str">
        <f ca="1">IF($B1099="","",OFFSET(Zdroj!U$16,'k rozhodnutí'!$A1098,0))</f>
        <v/>
      </c>
      <c r="G1099" s="291" t="str">
        <f ca="1">IF($B1099="","",OFFSET(Zdroj!W$16,'k rozhodnutí'!$A1098,0))</f>
        <v/>
      </c>
      <c r="H1099" s="290" t="str">
        <f ca="1">IF($B1099="","",OFFSET(Zdroj!Y$16,'k rozhodnutí'!$A1098,0))</f>
        <v/>
      </c>
      <c r="I1099" s="284" t="str">
        <f ca="1">IF($B1099="","",OFFSET(Zdroj!BG$16,'k rozhodnutí'!$A1098,0))</f>
        <v/>
      </c>
      <c r="J1099" s="284" t="str" cm="1">
        <f t="array" aca="1" ref="J1099" ca="1">IF($B1099="","",SUM('k rozhodnutí detailní'!J1099:J1101+'k rozhodnutí detailní'!K1099:K1101))</f>
        <v/>
      </c>
      <c r="K1099" s="284" t="str">
        <f ca="1">IF($B1099="","",'k rozhodnutí detailní'!L1100)</f>
        <v/>
      </c>
      <c r="L1099" s="282" t="str">
        <f ca="1">IF($B1099="","",'k rozhodnutí detailní'!M1100)</f>
        <v/>
      </c>
      <c r="M1099" s="283" t="str">
        <f ca="1">IF(B1099="","",'k rozhodnutí detailní'!N1099)</f>
        <v/>
      </c>
      <c r="N1099" s="284" t="str">
        <f ca="1">IF($B1099="","",OFFSET(Zdroj!Z$16,'k rozhodnutí'!$A1098,0))</f>
        <v/>
      </c>
    </row>
    <row r="1100" spans="1:14" x14ac:dyDescent="0.25">
      <c r="A1100" s="130"/>
      <c r="B1100" s="288"/>
      <c r="C1100" s="51" t="str">
        <f ca="1">IF($B1099="","",IF(Zdroj!$AQ$9="ano",CONCATENATE("Okres:","
",OFFSET(Zdroj!BP$16,'k rozhodnutí'!$A1098,0),"
","Právní forma","
",OFFSET(Zdroj!H$16,'k rozhodnutí'!$A1098,0),"
",IF(OFFSET(Zdroj!I$16,'k rozhodnutí'!$A1098,0)="","","IČO: "),OFFSET(Zdroj!I$16,'k rozhodnutí'!$A1098,0),"
","B.Ú. ",IF(OFFSET(Zdroj!J$16,'k rozhodnutí'!$A1098,0)="","","Anonymizováno")),CONCATENATE("Okres:","
",OFFSET(Zdroj!BP$16,'k rozhodnutí'!$A1098,0),"
","Právní forma","
",OFFSET(Zdroj!H$16,'k rozhodnutí'!$A1098,0),"
",IF(OFFSET(Zdroj!I$16,'k rozhodnutí'!$A1098,0)="","","IČO: "),OFFSET(Zdroj!I$16,'k rozhodnutí'!$A1098,0),"
","B.Ú. ",OFFSET(Zdroj!J$16,'k rozhodnutí'!$A1098,0))))</f>
        <v/>
      </c>
      <c r="D1100" s="4" t="str">
        <f ca="1">IF($B1099="","",OFFSET(Zdroj!O$16,'k rozhodnutí'!$A1098,0))</f>
        <v/>
      </c>
      <c r="E1100" s="289"/>
      <c r="F1100" s="187"/>
      <c r="G1100" s="291"/>
      <c r="H1100" s="290"/>
      <c r="I1100" s="284"/>
      <c r="J1100" s="284"/>
      <c r="K1100" s="284"/>
      <c r="L1100" s="282"/>
      <c r="M1100" s="283"/>
      <c r="N1100" s="284"/>
    </row>
    <row r="1101" spans="1:14" x14ac:dyDescent="0.25">
      <c r="A1101" s="130">
        <f>ROW()/3-1</f>
        <v>366</v>
      </c>
      <c r="B1101" s="288"/>
      <c r="C1101" s="52" t="str">
        <f ca="1">IF($B1099="","",IF(Zdroj!$AQ$9="ano",IF(OFFSET(Zdroj!M$16,'k rozhodnutí'!$A1098,0)="","","Anonymizováno"),IF(OFFSET(Zdroj!M$16,'k rozhodnutí'!$A1098,0)="","",OFFSET(Zdroj!M$16,'k rozhodnutí'!$A1098,0))))</f>
        <v/>
      </c>
      <c r="D1101" s="4" t="str">
        <f ca="1">IF($B1099="","",CONCATENATE("Dotace bude použita na:","
",OFFSET(Zdroj!P$16,'k rozhodnutí'!$A1098,0)))</f>
        <v/>
      </c>
      <c r="E1101" s="289"/>
      <c r="F1101" s="186" t="str">
        <f ca="1">IF($B1099="","",OFFSET(Zdroj!V$16,'k rozhodnutí'!$A1098,0))</f>
        <v/>
      </c>
      <c r="G1101" s="88" t="str">
        <f ca="1">IF($B1099="","",OFFSET(Zdroj!BM$16,'k rozhodnutí'!$A1098,0))</f>
        <v/>
      </c>
      <c r="H1101" s="290"/>
      <c r="I1101" s="284"/>
      <c r="J1101" s="284"/>
      <c r="K1101" s="284"/>
      <c r="L1101" s="282"/>
      <c r="M1101" s="283"/>
      <c r="N1101" s="284"/>
    </row>
    <row r="1102" spans="1:14" x14ac:dyDescent="0.25">
      <c r="A1102" s="130"/>
      <c r="B1102" s="288" t="str">
        <f ca="1">IF(OFFSET(Zdroj!$B$16,A1101,0)&gt;0,OFFSET(Zdroj!$B$16,A1101,0)+0,"")</f>
        <v/>
      </c>
      <c r="C1102" s="51" t="str">
        <f ca="1">IF($B1102="","",IF(Zdroj!$AQ$9="ano",CONCATENATE(OFFSET(Zdroj!C$16,'k rozhodnutí'!$A1101,0),"
","Anonymizováno","
",OFFSET(Zdroj!E$16,'k rozhodnutí'!$A1101,0),"
",OFFSET(Zdroj!F$16,'k rozhodnutí'!$A1101,0)),CONCATENATE(OFFSET(Zdroj!C$16,'k rozhodnutí'!$A1101,0),"
",OFFSET(Zdroj!D$16,'k rozhodnutí'!$A1101,0),"
",OFFSET(Zdroj!E$16,'k rozhodnutí'!$A1101,0),"
",OFFSET(Zdroj!F$16,'k rozhodnutí'!$A1101,0))))</f>
        <v/>
      </c>
      <c r="D1102" s="23" t="str">
        <f ca="1">IF($B1102="","",OFFSET(Zdroj!N$16,'k rozhodnutí'!$A1101,0))</f>
        <v/>
      </c>
      <c r="E1102" s="289" t="str">
        <f ca="1">IF($B1102="","",OFFSET(Zdroj!T$16,'k rozhodnutí'!$A1101,0))</f>
        <v/>
      </c>
      <c r="F1102" s="186" t="str">
        <f ca="1">IF($B1102="","",OFFSET(Zdroj!U$16,'k rozhodnutí'!$A1101,0))</f>
        <v/>
      </c>
      <c r="G1102" s="291" t="str">
        <f ca="1">IF($B1102="","",OFFSET(Zdroj!W$16,'k rozhodnutí'!$A1101,0))</f>
        <v/>
      </c>
      <c r="H1102" s="290" t="str">
        <f ca="1">IF($B1102="","",OFFSET(Zdroj!Y$16,'k rozhodnutí'!$A1101,0))</f>
        <v/>
      </c>
      <c r="I1102" s="284" t="str">
        <f ca="1">IF($B1102="","",OFFSET(Zdroj!BG$16,'k rozhodnutí'!$A1101,0))</f>
        <v/>
      </c>
      <c r="J1102" s="284" t="str" cm="1">
        <f t="array" aca="1" ref="J1102" ca="1">IF($B1102="","",SUM('k rozhodnutí detailní'!J1102:J1104+'k rozhodnutí detailní'!K1102:K1104))</f>
        <v/>
      </c>
      <c r="K1102" s="284" t="str">
        <f ca="1">IF($B1102="","",'k rozhodnutí detailní'!L1103)</f>
        <v/>
      </c>
      <c r="L1102" s="282" t="str">
        <f ca="1">IF($B1102="","",'k rozhodnutí detailní'!M1103)</f>
        <v/>
      </c>
      <c r="M1102" s="283" t="str">
        <f ca="1">IF(B1102="","",'k rozhodnutí detailní'!N1102)</f>
        <v/>
      </c>
      <c r="N1102" s="284" t="str">
        <f ca="1">IF($B1102="","",OFFSET(Zdroj!Z$16,'k rozhodnutí'!$A1101,0))</f>
        <v/>
      </c>
    </row>
    <row r="1103" spans="1:14" x14ac:dyDescent="0.25">
      <c r="A1103" s="130"/>
      <c r="B1103" s="288"/>
      <c r="C1103" s="51" t="str">
        <f ca="1">IF($B1102="","",IF(Zdroj!$AQ$9="ano",CONCATENATE("Okres:","
",OFFSET(Zdroj!BP$16,'k rozhodnutí'!$A1101,0),"
","Právní forma","
",OFFSET(Zdroj!H$16,'k rozhodnutí'!$A1101,0),"
",IF(OFFSET(Zdroj!I$16,'k rozhodnutí'!$A1101,0)="","","IČO: "),OFFSET(Zdroj!I$16,'k rozhodnutí'!$A1101,0),"
","B.Ú. ",IF(OFFSET(Zdroj!J$16,'k rozhodnutí'!$A1101,0)="","","Anonymizováno")),CONCATENATE("Okres:","
",OFFSET(Zdroj!BP$16,'k rozhodnutí'!$A1101,0),"
","Právní forma","
",OFFSET(Zdroj!H$16,'k rozhodnutí'!$A1101,0),"
",IF(OFFSET(Zdroj!I$16,'k rozhodnutí'!$A1101,0)="","","IČO: "),OFFSET(Zdroj!I$16,'k rozhodnutí'!$A1101,0),"
","B.Ú. ",OFFSET(Zdroj!J$16,'k rozhodnutí'!$A1101,0))))</f>
        <v/>
      </c>
      <c r="D1103" s="4" t="str">
        <f ca="1">IF($B1102="","",OFFSET(Zdroj!O$16,'k rozhodnutí'!$A1101,0))</f>
        <v/>
      </c>
      <c r="E1103" s="289"/>
      <c r="F1103" s="187"/>
      <c r="G1103" s="291"/>
      <c r="H1103" s="290"/>
      <c r="I1103" s="284"/>
      <c r="J1103" s="284"/>
      <c r="K1103" s="284"/>
      <c r="L1103" s="282"/>
      <c r="M1103" s="283"/>
      <c r="N1103" s="284"/>
    </row>
    <row r="1104" spans="1:14" x14ac:dyDescent="0.25">
      <c r="A1104" s="130">
        <f>ROW()/3-1</f>
        <v>367</v>
      </c>
      <c r="B1104" s="288"/>
      <c r="C1104" s="52" t="str">
        <f ca="1">IF($B1102="","",IF(Zdroj!$AQ$9="ano",IF(OFFSET(Zdroj!M$16,'k rozhodnutí'!$A1101,0)="","","Anonymizováno"),IF(OFFSET(Zdroj!M$16,'k rozhodnutí'!$A1101,0)="","",OFFSET(Zdroj!M$16,'k rozhodnutí'!$A1101,0))))</f>
        <v/>
      </c>
      <c r="D1104" s="4" t="str">
        <f ca="1">IF($B1102="","",CONCATENATE("Dotace bude použita na:","
",OFFSET(Zdroj!P$16,'k rozhodnutí'!$A1101,0)))</f>
        <v/>
      </c>
      <c r="E1104" s="289"/>
      <c r="F1104" s="186" t="str">
        <f ca="1">IF($B1102="","",OFFSET(Zdroj!V$16,'k rozhodnutí'!$A1101,0))</f>
        <v/>
      </c>
      <c r="G1104" s="88" t="str">
        <f ca="1">IF($B1102="","",OFFSET(Zdroj!BM$16,'k rozhodnutí'!$A1101,0))</f>
        <v/>
      </c>
      <c r="H1104" s="290"/>
      <c r="I1104" s="284"/>
      <c r="J1104" s="284"/>
      <c r="K1104" s="284"/>
      <c r="L1104" s="282"/>
      <c r="M1104" s="283"/>
      <c r="N1104" s="284"/>
    </row>
    <row r="1105" spans="1:14" x14ac:dyDescent="0.25">
      <c r="A1105" s="130"/>
      <c r="B1105" s="288" t="str">
        <f ca="1">IF(OFFSET(Zdroj!$B$16,A1104,0)&gt;0,OFFSET(Zdroj!$B$16,A1104,0)+0,"")</f>
        <v/>
      </c>
      <c r="C1105" s="51" t="str">
        <f ca="1">IF($B1105="","",IF(Zdroj!$AQ$9="ano",CONCATENATE(OFFSET(Zdroj!C$16,'k rozhodnutí'!$A1104,0),"
","Anonymizováno","
",OFFSET(Zdroj!E$16,'k rozhodnutí'!$A1104,0),"
",OFFSET(Zdroj!F$16,'k rozhodnutí'!$A1104,0)),CONCATENATE(OFFSET(Zdroj!C$16,'k rozhodnutí'!$A1104,0),"
",OFFSET(Zdroj!D$16,'k rozhodnutí'!$A1104,0),"
",OFFSET(Zdroj!E$16,'k rozhodnutí'!$A1104,0),"
",OFFSET(Zdroj!F$16,'k rozhodnutí'!$A1104,0))))</f>
        <v/>
      </c>
      <c r="D1105" s="23" t="str">
        <f ca="1">IF($B1105="","",OFFSET(Zdroj!N$16,'k rozhodnutí'!$A1104,0))</f>
        <v/>
      </c>
      <c r="E1105" s="289" t="str">
        <f ca="1">IF($B1105="","",OFFSET(Zdroj!T$16,'k rozhodnutí'!$A1104,0))</f>
        <v/>
      </c>
      <c r="F1105" s="186" t="str">
        <f ca="1">IF($B1105="","",OFFSET(Zdroj!U$16,'k rozhodnutí'!$A1104,0))</f>
        <v/>
      </c>
      <c r="G1105" s="291" t="str">
        <f ca="1">IF($B1105="","",OFFSET(Zdroj!W$16,'k rozhodnutí'!$A1104,0))</f>
        <v/>
      </c>
      <c r="H1105" s="290" t="str">
        <f ca="1">IF($B1105="","",OFFSET(Zdroj!Y$16,'k rozhodnutí'!$A1104,0))</f>
        <v/>
      </c>
      <c r="I1105" s="284" t="str">
        <f ca="1">IF($B1105="","",OFFSET(Zdroj!BG$16,'k rozhodnutí'!$A1104,0))</f>
        <v/>
      </c>
      <c r="J1105" s="284" t="str" cm="1">
        <f t="array" aca="1" ref="J1105" ca="1">IF($B1105="","",SUM('k rozhodnutí detailní'!J1105:J1107+'k rozhodnutí detailní'!K1105:K1107))</f>
        <v/>
      </c>
      <c r="K1105" s="284" t="str">
        <f ca="1">IF($B1105="","",'k rozhodnutí detailní'!L1106)</f>
        <v/>
      </c>
      <c r="L1105" s="282" t="str">
        <f ca="1">IF($B1105="","",'k rozhodnutí detailní'!M1106)</f>
        <v/>
      </c>
      <c r="M1105" s="283" t="str">
        <f ca="1">IF(B1105="","",'k rozhodnutí detailní'!N1105)</f>
        <v/>
      </c>
      <c r="N1105" s="284" t="str">
        <f ca="1">IF($B1105="","",OFFSET(Zdroj!Z$16,'k rozhodnutí'!$A1104,0))</f>
        <v/>
      </c>
    </row>
    <row r="1106" spans="1:14" x14ac:dyDescent="0.25">
      <c r="A1106" s="130"/>
      <c r="B1106" s="288"/>
      <c r="C1106" s="51" t="str">
        <f ca="1">IF($B1105="","",IF(Zdroj!$AQ$9="ano",CONCATENATE("Okres:","
",OFFSET(Zdroj!BP$16,'k rozhodnutí'!$A1104,0),"
","Právní forma","
",OFFSET(Zdroj!H$16,'k rozhodnutí'!$A1104,0),"
",IF(OFFSET(Zdroj!I$16,'k rozhodnutí'!$A1104,0)="","","IČO: "),OFFSET(Zdroj!I$16,'k rozhodnutí'!$A1104,0),"
","B.Ú. ",IF(OFFSET(Zdroj!J$16,'k rozhodnutí'!$A1104,0)="","","Anonymizováno")),CONCATENATE("Okres:","
",OFFSET(Zdroj!BP$16,'k rozhodnutí'!$A1104,0),"
","Právní forma","
",OFFSET(Zdroj!H$16,'k rozhodnutí'!$A1104,0),"
",IF(OFFSET(Zdroj!I$16,'k rozhodnutí'!$A1104,0)="","","IČO: "),OFFSET(Zdroj!I$16,'k rozhodnutí'!$A1104,0),"
","B.Ú. ",OFFSET(Zdroj!J$16,'k rozhodnutí'!$A1104,0))))</f>
        <v/>
      </c>
      <c r="D1106" s="4" t="str">
        <f ca="1">IF($B1105="","",OFFSET(Zdroj!O$16,'k rozhodnutí'!$A1104,0))</f>
        <v/>
      </c>
      <c r="E1106" s="289"/>
      <c r="F1106" s="187"/>
      <c r="G1106" s="291"/>
      <c r="H1106" s="290"/>
      <c r="I1106" s="284"/>
      <c r="J1106" s="284"/>
      <c r="K1106" s="284"/>
      <c r="L1106" s="282"/>
      <c r="M1106" s="283"/>
      <c r="N1106" s="284"/>
    </row>
    <row r="1107" spans="1:14" x14ac:dyDescent="0.25">
      <c r="A1107" s="130">
        <f>ROW()/3-1</f>
        <v>368</v>
      </c>
      <c r="B1107" s="288"/>
      <c r="C1107" s="52" t="str">
        <f ca="1">IF($B1105="","",IF(Zdroj!$AQ$9="ano",IF(OFFSET(Zdroj!M$16,'k rozhodnutí'!$A1104,0)="","","Anonymizováno"),IF(OFFSET(Zdroj!M$16,'k rozhodnutí'!$A1104,0)="","",OFFSET(Zdroj!M$16,'k rozhodnutí'!$A1104,0))))</f>
        <v/>
      </c>
      <c r="D1107" s="4" t="str">
        <f ca="1">IF($B1105="","",CONCATENATE("Dotace bude použita na:","
",OFFSET(Zdroj!P$16,'k rozhodnutí'!$A1104,0)))</f>
        <v/>
      </c>
      <c r="E1107" s="289"/>
      <c r="F1107" s="186" t="str">
        <f ca="1">IF($B1105="","",OFFSET(Zdroj!V$16,'k rozhodnutí'!$A1104,0))</f>
        <v/>
      </c>
      <c r="G1107" s="88" t="str">
        <f ca="1">IF($B1105="","",OFFSET(Zdroj!BM$16,'k rozhodnutí'!$A1104,0))</f>
        <v/>
      </c>
      <c r="H1107" s="290"/>
      <c r="I1107" s="284"/>
      <c r="J1107" s="284"/>
      <c r="K1107" s="284"/>
      <c r="L1107" s="282"/>
      <c r="M1107" s="283"/>
      <c r="N1107" s="284"/>
    </row>
    <row r="1108" spans="1:14" x14ac:dyDescent="0.25">
      <c r="A1108" s="130"/>
      <c r="B1108" s="288" t="str">
        <f ca="1">IF(OFFSET(Zdroj!$B$16,A1107,0)&gt;0,OFFSET(Zdroj!$B$16,A1107,0)+0,"")</f>
        <v/>
      </c>
      <c r="C1108" s="51" t="str">
        <f ca="1">IF($B1108="","",IF(Zdroj!$AQ$9="ano",CONCATENATE(OFFSET(Zdroj!C$16,'k rozhodnutí'!$A1107,0),"
","Anonymizováno","
",OFFSET(Zdroj!E$16,'k rozhodnutí'!$A1107,0),"
",OFFSET(Zdroj!F$16,'k rozhodnutí'!$A1107,0)),CONCATENATE(OFFSET(Zdroj!C$16,'k rozhodnutí'!$A1107,0),"
",OFFSET(Zdroj!D$16,'k rozhodnutí'!$A1107,0),"
",OFFSET(Zdroj!E$16,'k rozhodnutí'!$A1107,0),"
",OFFSET(Zdroj!F$16,'k rozhodnutí'!$A1107,0))))</f>
        <v/>
      </c>
      <c r="D1108" s="23" t="str">
        <f ca="1">IF($B1108="","",OFFSET(Zdroj!N$16,'k rozhodnutí'!$A1107,0))</f>
        <v/>
      </c>
      <c r="E1108" s="289" t="str">
        <f ca="1">IF($B1108="","",OFFSET(Zdroj!T$16,'k rozhodnutí'!$A1107,0))</f>
        <v/>
      </c>
      <c r="F1108" s="186" t="str">
        <f ca="1">IF($B1108="","",OFFSET(Zdroj!U$16,'k rozhodnutí'!$A1107,0))</f>
        <v/>
      </c>
      <c r="G1108" s="291" t="str">
        <f ca="1">IF($B1108="","",OFFSET(Zdroj!W$16,'k rozhodnutí'!$A1107,0))</f>
        <v/>
      </c>
      <c r="H1108" s="290" t="str">
        <f ca="1">IF($B1108="","",OFFSET(Zdroj!Y$16,'k rozhodnutí'!$A1107,0))</f>
        <v/>
      </c>
      <c r="I1108" s="284" t="str">
        <f ca="1">IF($B1108="","",OFFSET(Zdroj!BG$16,'k rozhodnutí'!$A1107,0))</f>
        <v/>
      </c>
      <c r="J1108" s="284" t="str" cm="1">
        <f t="array" aca="1" ref="J1108" ca="1">IF($B1108="","",SUM('k rozhodnutí detailní'!J1108:J1110+'k rozhodnutí detailní'!K1108:K1110))</f>
        <v/>
      </c>
      <c r="K1108" s="284" t="str">
        <f ca="1">IF($B1108="","",'k rozhodnutí detailní'!L1109)</f>
        <v/>
      </c>
      <c r="L1108" s="282" t="str">
        <f ca="1">IF($B1108="","",'k rozhodnutí detailní'!M1109)</f>
        <v/>
      </c>
      <c r="M1108" s="283" t="str">
        <f ca="1">IF(B1108="","",'k rozhodnutí detailní'!N1108)</f>
        <v/>
      </c>
      <c r="N1108" s="284" t="str">
        <f ca="1">IF($B1108="","",OFFSET(Zdroj!Z$16,'k rozhodnutí'!$A1107,0))</f>
        <v/>
      </c>
    </row>
    <row r="1109" spans="1:14" x14ac:dyDescent="0.25">
      <c r="A1109" s="130"/>
      <c r="B1109" s="288"/>
      <c r="C1109" s="51" t="str">
        <f ca="1">IF($B1108="","",IF(Zdroj!$AQ$9="ano",CONCATENATE("Okres:","
",OFFSET(Zdroj!BP$16,'k rozhodnutí'!$A1107,0),"
","Právní forma","
",OFFSET(Zdroj!H$16,'k rozhodnutí'!$A1107,0),"
",IF(OFFSET(Zdroj!I$16,'k rozhodnutí'!$A1107,0)="","","IČO: "),OFFSET(Zdroj!I$16,'k rozhodnutí'!$A1107,0),"
","B.Ú. ",IF(OFFSET(Zdroj!J$16,'k rozhodnutí'!$A1107,0)="","","Anonymizováno")),CONCATENATE("Okres:","
",OFFSET(Zdroj!BP$16,'k rozhodnutí'!$A1107,0),"
","Právní forma","
",OFFSET(Zdroj!H$16,'k rozhodnutí'!$A1107,0),"
",IF(OFFSET(Zdroj!I$16,'k rozhodnutí'!$A1107,0)="","","IČO: "),OFFSET(Zdroj!I$16,'k rozhodnutí'!$A1107,0),"
","B.Ú. ",OFFSET(Zdroj!J$16,'k rozhodnutí'!$A1107,0))))</f>
        <v/>
      </c>
      <c r="D1109" s="4" t="str">
        <f ca="1">IF($B1108="","",OFFSET(Zdroj!O$16,'k rozhodnutí'!$A1107,0))</f>
        <v/>
      </c>
      <c r="E1109" s="289"/>
      <c r="F1109" s="187"/>
      <c r="G1109" s="291"/>
      <c r="H1109" s="290"/>
      <c r="I1109" s="284"/>
      <c r="J1109" s="284"/>
      <c r="K1109" s="284"/>
      <c r="L1109" s="282"/>
      <c r="M1109" s="283"/>
      <c r="N1109" s="284"/>
    </row>
    <row r="1110" spans="1:14" x14ac:dyDescent="0.25">
      <c r="A1110" s="130">
        <f>ROW()/3-1</f>
        <v>369</v>
      </c>
      <c r="B1110" s="288"/>
      <c r="C1110" s="52" t="str">
        <f ca="1">IF($B1108="","",IF(Zdroj!$AQ$9="ano",IF(OFFSET(Zdroj!M$16,'k rozhodnutí'!$A1107,0)="","","Anonymizováno"),IF(OFFSET(Zdroj!M$16,'k rozhodnutí'!$A1107,0)="","",OFFSET(Zdroj!M$16,'k rozhodnutí'!$A1107,0))))</f>
        <v/>
      </c>
      <c r="D1110" s="4" t="str">
        <f ca="1">IF($B1108="","",CONCATENATE("Dotace bude použita na:","
",OFFSET(Zdroj!P$16,'k rozhodnutí'!$A1107,0)))</f>
        <v/>
      </c>
      <c r="E1110" s="289"/>
      <c r="F1110" s="186" t="str">
        <f ca="1">IF($B1108="","",OFFSET(Zdroj!V$16,'k rozhodnutí'!$A1107,0))</f>
        <v/>
      </c>
      <c r="G1110" s="88" t="str">
        <f ca="1">IF($B1108="","",OFFSET(Zdroj!BM$16,'k rozhodnutí'!$A1107,0))</f>
        <v/>
      </c>
      <c r="H1110" s="290"/>
      <c r="I1110" s="284"/>
      <c r="J1110" s="284"/>
      <c r="K1110" s="284"/>
      <c r="L1110" s="282"/>
      <c r="M1110" s="283"/>
      <c r="N1110" s="284"/>
    </row>
    <row r="1111" spans="1:14" x14ac:dyDescent="0.25">
      <c r="A1111" s="130"/>
      <c r="B1111" s="288" t="str">
        <f ca="1">IF(OFFSET(Zdroj!$B$16,A1110,0)&gt;0,OFFSET(Zdroj!$B$16,A1110,0)+0,"")</f>
        <v/>
      </c>
      <c r="C1111" s="51" t="str">
        <f ca="1">IF($B1111="","",IF(Zdroj!$AQ$9="ano",CONCATENATE(OFFSET(Zdroj!C$16,'k rozhodnutí'!$A1110,0),"
","Anonymizováno","
",OFFSET(Zdroj!E$16,'k rozhodnutí'!$A1110,0),"
",OFFSET(Zdroj!F$16,'k rozhodnutí'!$A1110,0)),CONCATENATE(OFFSET(Zdroj!C$16,'k rozhodnutí'!$A1110,0),"
",OFFSET(Zdroj!D$16,'k rozhodnutí'!$A1110,0),"
",OFFSET(Zdroj!E$16,'k rozhodnutí'!$A1110,0),"
",OFFSET(Zdroj!F$16,'k rozhodnutí'!$A1110,0))))</f>
        <v/>
      </c>
      <c r="D1111" s="23" t="str">
        <f ca="1">IF($B1111="","",OFFSET(Zdroj!N$16,'k rozhodnutí'!$A1110,0))</f>
        <v/>
      </c>
      <c r="E1111" s="289" t="str">
        <f ca="1">IF($B1111="","",OFFSET(Zdroj!T$16,'k rozhodnutí'!$A1110,0))</f>
        <v/>
      </c>
      <c r="F1111" s="186" t="str">
        <f ca="1">IF($B1111="","",OFFSET(Zdroj!U$16,'k rozhodnutí'!$A1110,0))</f>
        <v/>
      </c>
      <c r="G1111" s="291" t="str">
        <f ca="1">IF($B1111="","",OFFSET(Zdroj!W$16,'k rozhodnutí'!$A1110,0))</f>
        <v/>
      </c>
      <c r="H1111" s="290" t="str">
        <f ca="1">IF($B1111="","",OFFSET(Zdroj!Y$16,'k rozhodnutí'!$A1110,0))</f>
        <v/>
      </c>
      <c r="I1111" s="284" t="str">
        <f ca="1">IF($B1111="","",OFFSET(Zdroj!BG$16,'k rozhodnutí'!$A1110,0))</f>
        <v/>
      </c>
      <c r="J1111" s="284" t="str" cm="1">
        <f t="array" aca="1" ref="J1111" ca="1">IF($B1111="","",SUM('k rozhodnutí detailní'!J1111:J1113+'k rozhodnutí detailní'!K1111:K1113))</f>
        <v/>
      </c>
      <c r="K1111" s="284" t="str">
        <f ca="1">IF($B1111="","",'k rozhodnutí detailní'!L1112)</f>
        <v/>
      </c>
      <c r="L1111" s="282" t="str">
        <f ca="1">IF($B1111="","",'k rozhodnutí detailní'!M1112)</f>
        <v/>
      </c>
      <c r="M1111" s="283" t="str">
        <f ca="1">IF(B1111="","",'k rozhodnutí detailní'!N1111)</f>
        <v/>
      </c>
      <c r="N1111" s="284" t="str">
        <f ca="1">IF($B1111="","",OFFSET(Zdroj!Z$16,'k rozhodnutí'!$A1110,0))</f>
        <v/>
      </c>
    </row>
    <row r="1112" spans="1:14" x14ac:dyDescent="0.25">
      <c r="A1112" s="130"/>
      <c r="B1112" s="288"/>
      <c r="C1112" s="51" t="str">
        <f ca="1">IF($B1111="","",IF(Zdroj!$AQ$9="ano",CONCATENATE("Okres:","
",OFFSET(Zdroj!BP$16,'k rozhodnutí'!$A1110,0),"
","Právní forma","
",OFFSET(Zdroj!H$16,'k rozhodnutí'!$A1110,0),"
",IF(OFFSET(Zdroj!I$16,'k rozhodnutí'!$A1110,0)="","","IČO: "),OFFSET(Zdroj!I$16,'k rozhodnutí'!$A1110,0),"
","B.Ú. ",IF(OFFSET(Zdroj!J$16,'k rozhodnutí'!$A1110,0)="","","Anonymizováno")),CONCATENATE("Okres:","
",OFFSET(Zdroj!BP$16,'k rozhodnutí'!$A1110,0),"
","Právní forma","
",OFFSET(Zdroj!H$16,'k rozhodnutí'!$A1110,0),"
",IF(OFFSET(Zdroj!I$16,'k rozhodnutí'!$A1110,0)="","","IČO: "),OFFSET(Zdroj!I$16,'k rozhodnutí'!$A1110,0),"
","B.Ú. ",OFFSET(Zdroj!J$16,'k rozhodnutí'!$A1110,0))))</f>
        <v/>
      </c>
      <c r="D1112" s="4" t="str">
        <f ca="1">IF($B1111="","",OFFSET(Zdroj!O$16,'k rozhodnutí'!$A1110,0))</f>
        <v/>
      </c>
      <c r="E1112" s="289"/>
      <c r="F1112" s="187"/>
      <c r="G1112" s="291"/>
      <c r="H1112" s="290"/>
      <c r="I1112" s="284"/>
      <c r="J1112" s="284"/>
      <c r="K1112" s="284"/>
      <c r="L1112" s="282"/>
      <c r="M1112" s="283"/>
      <c r="N1112" s="284"/>
    </row>
    <row r="1113" spans="1:14" x14ac:dyDescent="0.25">
      <c r="A1113" s="130">
        <f>ROW()/3-1</f>
        <v>370</v>
      </c>
      <c r="B1113" s="288"/>
      <c r="C1113" s="52" t="str">
        <f ca="1">IF($B1111="","",IF(Zdroj!$AQ$9="ano",IF(OFFSET(Zdroj!M$16,'k rozhodnutí'!$A1110,0)="","","Anonymizováno"),IF(OFFSET(Zdroj!M$16,'k rozhodnutí'!$A1110,0)="","",OFFSET(Zdroj!M$16,'k rozhodnutí'!$A1110,0))))</f>
        <v/>
      </c>
      <c r="D1113" s="4" t="str">
        <f ca="1">IF($B1111="","",CONCATENATE("Dotace bude použita na:","
",OFFSET(Zdroj!P$16,'k rozhodnutí'!$A1110,0)))</f>
        <v/>
      </c>
      <c r="E1113" s="289"/>
      <c r="F1113" s="186" t="str">
        <f ca="1">IF($B1111="","",OFFSET(Zdroj!V$16,'k rozhodnutí'!$A1110,0))</f>
        <v/>
      </c>
      <c r="G1113" s="88" t="str">
        <f ca="1">IF($B1111="","",OFFSET(Zdroj!BM$16,'k rozhodnutí'!$A1110,0))</f>
        <v/>
      </c>
      <c r="H1113" s="290"/>
      <c r="I1113" s="284"/>
      <c r="J1113" s="284"/>
      <c r="K1113" s="284"/>
      <c r="L1113" s="282"/>
      <c r="M1113" s="283"/>
      <c r="N1113" s="284"/>
    </row>
    <row r="1114" spans="1:14" x14ac:dyDescent="0.25">
      <c r="A1114" s="130"/>
      <c r="B1114" s="288" t="str">
        <f ca="1">IF(OFFSET(Zdroj!$B$16,A1113,0)&gt;0,OFFSET(Zdroj!$B$16,A1113,0)+0,"")</f>
        <v/>
      </c>
      <c r="C1114" s="51" t="str">
        <f ca="1">IF($B1114="","",IF(Zdroj!$AQ$9="ano",CONCATENATE(OFFSET(Zdroj!C$16,'k rozhodnutí'!$A1113,0),"
","Anonymizováno","
",OFFSET(Zdroj!E$16,'k rozhodnutí'!$A1113,0),"
",OFFSET(Zdroj!F$16,'k rozhodnutí'!$A1113,0)),CONCATENATE(OFFSET(Zdroj!C$16,'k rozhodnutí'!$A1113,0),"
",OFFSET(Zdroj!D$16,'k rozhodnutí'!$A1113,0),"
",OFFSET(Zdroj!E$16,'k rozhodnutí'!$A1113,0),"
",OFFSET(Zdroj!F$16,'k rozhodnutí'!$A1113,0))))</f>
        <v/>
      </c>
      <c r="D1114" s="23" t="str">
        <f ca="1">IF($B1114="","",OFFSET(Zdroj!N$16,'k rozhodnutí'!$A1113,0))</f>
        <v/>
      </c>
      <c r="E1114" s="289" t="str">
        <f ca="1">IF($B1114="","",OFFSET(Zdroj!T$16,'k rozhodnutí'!$A1113,0))</f>
        <v/>
      </c>
      <c r="F1114" s="186" t="str">
        <f ca="1">IF($B1114="","",OFFSET(Zdroj!U$16,'k rozhodnutí'!$A1113,0))</f>
        <v/>
      </c>
      <c r="G1114" s="291" t="str">
        <f ca="1">IF($B1114="","",OFFSET(Zdroj!W$16,'k rozhodnutí'!$A1113,0))</f>
        <v/>
      </c>
      <c r="H1114" s="290" t="str">
        <f ca="1">IF($B1114="","",OFFSET(Zdroj!Y$16,'k rozhodnutí'!$A1113,0))</f>
        <v/>
      </c>
      <c r="I1114" s="284" t="str">
        <f ca="1">IF($B1114="","",OFFSET(Zdroj!BG$16,'k rozhodnutí'!$A1113,0))</f>
        <v/>
      </c>
      <c r="J1114" s="284" t="str" cm="1">
        <f t="array" aca="1" ref="J1114" ca="1">IF($B1114="","",SUM('k rozhodnutí detailní'!J1114:J1116+'k rozhodnutí detailní'!K1114:K1116))</f>
        <v/>
      </c>
      <c r="K1114" s="284" t="str">
        <f ca="1">IF($B1114="","",'k rozhodnutí detailní'!L1115)</f>
        <v/>
      </c>
      <c r="L1114" s="282" t="str">
        <f ca="1">IF($B1114="","",'k rozhodnutí detailní'!M1115)</f>
        <v/>
      </c>
      <c r="M1114" s="283" t="str">
        <f ca="1">IF(B1114="","",'k rozhodnutí detailní'!N1114)</f>
        <v/>
      </c>
      <c r="N1114" s="284" t="str">
        <f ca="1">IF($B1114="","",OFFSET(Zdroj!Z$16,'k rozhodnutí'!$A1113,0))</f>
        <v/>
      </c>
    </row>
    <row r="1115" spans="1:14" x14ac:dyDescent="0.25">
      <c r="A1115" s="130"/>
      <c r="B1115" s="288"/>
      <c r="C1115" s="51" t="str">
        <f ca="1">IF($B1114="","",IF(Zdroj!$AQ$9="ano",CONCATENATE("Okres:","
",OFFSET(Zdroj!BP$16,'k rozhodnutí'!$A1113,0),"
","Právní forma","
",OFFSET(Zdroj!H$16,'k rozhodnutí'!$A1113,0),"
",IF(OFFSET(Zdroj!I$16,'k rozhodnutí'!$A1113,0)="","","IČO: "),OFFSET(Zdroj!I$16,'k rozhodnutí'!$A1113,0),"
","B.Ú. ",IF(OFFSET(Zdroj!J$16,'k rozhodnutí'!$A1113,0)="","","Anonymizováno")),CONCATENATE("Okres:","
",OFFSET(Zdroj!BP$16,'k rozhodnutí'!$A1113,0),"
","Právní forma","
",OFFSET(Zdroj!H$16,'k rozhodnutí'!$A1113,0),"
",IF(OFFSET(Zdroj!I$16,'k rozhodnutí'!$A1113,0)="","","IČO: "),OFFSET(Zdroj!I$16,'k rozhodnutí'!$A1113,0),"
","B.Ú. ",OFFSET(Zdroj!J$16,'k rozhodnutí'!$A1113,0))))</f>
        <v/>
      </c>
      <c r="D1115" s="4" t="str">
        <f ca="1">IF($B1114="","",OFFSET(Zdroj!O$16,'k rozhodnutí'!$A1113,0))</f>
        <v/>
      </c>
      <c r="E1115" s="289"/>
      <c r="F1115" s="187"/>
      <c r="G1115" s="291"/>
      <c r="H1115" s="290"/>
      <c r="I1115" s="284"/>
      <c r="J1115" s="284"/>
      <c r="K1115" s="284"/>
      <c r="L1115" s="282"/>
      <c r="M1115" s="283"/>
      <c r="N1115" s="284"/>
    </row>
    <row r="1116" spans="1:14" x14ac:dyDescent="0.25">
      <c r="A1116" s="130">
        <f>ROW()/3-1</f>
        <v>371</v>
      </c>
      <c r="B1116" s="288"/>
      <c r="C1116" s="52" t="str">
        <f ca="1">IF($B1114="","",IF(Zdroj!$AQ$9="ano",IF(OFFSET(Zdroj!M$16,'k rozhodnutí'!$A1113,0)="","","Anonymizováno"),IF(OFFSET(Zdroj!M$16,'k rozhodnutí'!$A1113,0)="","",OFFSET(Zdroj!M$16,'k rozhodnutí'!$A1113,0))))</f>
        <v/>
      </c>
      <c r="D1116" s="4" t="str">
        <f ca="1">IF($B1114="","",CONCATENATE("Dotace bude použita na:","
",OFFSET(Zdroj!P$16,'k rozhodnutí'!$A1113,0)))</f>
        <v/>
      </c>
      <c r="E1116" s="289"/>
      <c r="F1116" s="186" t="str">
        <f ca="1">IF($B1114="","",OFFSET(Zdroj!V$16,'k rozhodnutí'!$A1113,0))</f>
        <v/>
      </c>
      <c r="G1116" s="88" t="str">
        <f ca="1">IF($B1114="","",OFFSET(Zdroj!BM$16,'k rozhodnutí'!$A1113,0))</f>
        <v/>
      </c>
      <c r="H1116" s="290"/>
      <c r="I1116" s="284"/>
      <c r="J1116" s="284"/>
      <c r="K1116" s="284"/>
      <c r="L1116" s="282"/>
      <c r="M1116" s="283"/>
      <c r="N1116" s="284"/>
    </row>
    <row r="1117" spans="1:14" x14ac:dyDescent="0.25">
      <c r="A1117" s="130"/>
      <c r="B1117" s="288" t="str">
        <f ca="1">IF(OFFSET(Zdroj!$B$16,A1116,0)&gt;0,OFFSET(Zdroj!$B$16,A1116,0)+0,"")</f>
        <v/>
      </c>
      <c r="C1117" s="51" t="str">
        <f ca="1">IF($B1117="","",IF(Zdroj!$AQ$9="ano",CONCATENATE(OFFSET(Zdroj!C$16,'k rozhodnutí'!$A1116,0),"
","Anonymizováno","
",OFFSET(Zdroj!E$16,'k rozhodnutí'!$A1116,0),"
",OFFSET(Zdroj!F$16,'k rozhodnutí'!$A1116,0)),CONCATENATE(OFFSET(Zdroj!C$16,'k rozhodnutí'!$A1116,0),"
",OFFSET(Zdroj!D$16,'k rozhodnutí'!$A1116,0),"
",OFFSET(Zdroj!E$16,'k rozhodnutí'!$A1116,0),"
",OFFSET(Zdroj!F$16,'k rozhodnutí'!$A1116,0))))</f>
        <v/>
      </c>
      <c r="D1117" s="23" t="str">
        <f ca="1">IF($B1117="","",OFFSET(Zdroj!N$16,'k rozhodnutí'!$A1116,0))</f>
        <v/>
      </c>
      <c r="E1117" s="289" t="str">
        <f ca="1">IF($B1117="","",OFFSET(Zdroj!T$16,'k rozhodnutí'!$A1116,0))</f>
        <v/>
      </c>
      <c r="F1117" s="186" t="str">
        <f ca="1">IF($B1117="","",OFFSET(Zdroj!U$16,'k rozhodnutí'!$A1116,0))</f>
        <v/>
      </c>
      <c r="G1117" s="291" t="str">
        <f ca="1">IF($B1117="","",OFFSET(Zdroj!W$16,'k rozhodnutí'!$A1116,0))</f>
        <v/>
      </c>
      <c r="H1117" s="290" t="str">
        <f ca="1">IF($B1117="","",OFFSET(Zdroj!Y$16,'k rozhodnutí'!$A1116,0))</f>
        <v/>
      </c>
      <c r="I1117" s="284" t="str">
        <f ca="1">IF($B1117="","",OFFSET(Zdroj!BG$16,'k rozhodnutí'!$A1116,0))</f>
        <v/>
      </c>
      <c r="J1117" s="284" t="str" cm="1">
        <f t="array" aca="1" ref="J1117" ca="1">IF($B1117="","",SUM('k rozhodnutí detailní'!J1117:J1119+'k rozhodnutí detailní'!K1117:K1119))</f>
        <v/>
      </c>
      <c r="K1117" s="284" t="str">
        <f ca="1">IF($B1117="","",'k rozhodnutí detailní'!L1118)</f>
        <v/>
      </c>
      <c r="L1117" s="282" t="str">
        <f ca="1">IF($B1117="","",'k rozhodnutí detailní'!M1118)</f>
        <v/>
      </c>
      <c r="M1117" s="283" t="str">
        <f ca="1">IF(B1117="","",'k rozhodnutí detailní'!N1117)</f>
        <v/>
      </c>
      <c r="N1117" s="284" t="str">
        <f ca="1">IF($B1117="","",OFFSET(Zdroj!Z$16,'k rozhodnutí'!$A1116,0))</f>
        <v/>
      </c>
    </row>
    <row r="1118" spans="1:14" x14ac:dyDescent="0.25">
      <c r="A1118" s="130"/>
      <c r="B1118" s="288"/>
      <c r="C1118" s="51" t="str">
        <f ca="1">IF($B1117="","",IF(Zdroj!$AQ$9="ano",CONCATENATE("Okres:","
",OFFSET(Zdroj!BP$16,'k rozhodnutí'!$A1116,0),"
","Právní forma","
",OFFSET(Zdroj!H$16,'k rozhodnutí'!$A1116,0),"
",IF(OFFSET(Zdroj!I$16,'k rozhodnutí'!$A1116,0)="","","IČO: "),OFFSET(Zdroj!I$16,'k rozhodnutí'!$A1116,0),"
","B.Ú. ",IF(OFFSET(Zdroj!J$16,'k rozhodnutí'!$A1116,0)="","","Anonymizováno")),CONCATENATE("Okres:","
",OFFSET(Zdroj!BP$16,'k rozhodnutí'!$A1116,0),"
","Právní forma","
",OFFSET(Zdroj!H$16,'k rozhodnutí'!$A1116,0),"
",IF(OFFSET(Zdroj!I$16,'k rozhodnutí'!$A1116,0)="","","IČO: "),OFFSET(Zdroj!I$16,'k rozhodnutí'!$A1116,0),"
","B.Ú. ",OFFSET(Zdroj!J$16,'k rozhodnutí'!$A1116,0))))</f>
        <v/>
      </c>
      <c r="D1118" s="4" t="str">
        <f ca="1">IF($B1117="","",OFFSET(Zdroj!O$16,'k rozhodnutí'!$A1116,0))</f>
        <v/>
      </c>
      <c r="E1118" s="289"/>
      <c r="F1118" s="187"/>
      <c r="G1118" s="291"/>
      <c r="H1118" s="290"/>
      <c r="I1118" s="284"/>
      <c r="J1118" s="284"/>
      <c r="K1118" s="284"/>
      <c r="L1118" s="282"/>
      <c r="M1118" s="283"/>
      <c r="N1118" s="284"/>
    </row>
    <row r="1119" spans="1:14" x14ac:dyDescent="0.25">
      <c r="A1119" s="130">
        <f>ROW()/3-1</f>
        <v>372</v>
      </c>
      <c r="B1119" s="288"/>
      <c r="C1119" s="52" t="str">
        <f ca="1">IF($B1117="","",IF(Zdroj!$AQ$9="ano",IF(OFFSET(Zdroj!M$16,'k rozhodnutí'!$A1116,0)="","","Anonymizováno"),IF(OFFSET(Zdroj!M$16,'k rozhodnutí'!$A1116,0)="","",OFFSET(Zdroj!M$16,'k rozhodnutí'!$A1116,0))))</f>
        <v/>
      </c>
      <c r="D1119" s="4" t="str">
        <f ca="1">IF($B1117="","",CONCATENATE("Dotace bude použita na:","
",OFFSET(Zdroj!P$16,'k rozhodnutí'!$A1116,0)))</f>
        <v/>
      </c>
      <c r="E1119" s="289"/>
      <c r="F1119" s="186" t="str">
        <f ca="1">IF($B1117="","",OFFSET(Zdroj!V$16,'k rozhodnutí'!$A1116,0))</f>
        <v/>
      </c>
      <c r="G1119" s="88" t="str">
        <f ca="1">IF($B1117="","",OFFSET(Zdroj!BM$16,'k rozhodnutí'!$A1116,0))</f>
        <v/>
      </c>
      <c r="H1119" s="290"/>
      <c r="I1119" s="284"/>
      <c r="J1119" s="284"/>
      <c r="K1119" s="284"/>
      <c r="L1119" s="282"/>
      <c r="M1119" s="283"/>
      <c r="N1119" s="284"/>
    </row>
    <row r="1120" spans="1:14" x14ac:dyDescent="0.25">
      <c r="A1120" s="130"/>
      <c r="B1120" s="288" t="str">
        <f ca="1">IF(OFFSET(Zdroj!$B$16,A1119,0)&gt;0,OFFSET(Zdroj!$B$16,A1119,0)+0,"")</f>
        <v/>
      </c>
      <c r="C1120" s="51" t="str">
        <f ca="1">IF($B1120="","",IF(Zdroj!$AQ$9="ano",CONCATENATE(OFFSET(Zdroj!C$16,'k rozhodnutí'!$A1119,0),"
","Anonymizováno","
",OFFSET(Zdroj!E$16,'k rozhodnutí'!$A1119,0),"
",OFFSET(Zdroj!F$16,'k rozhodnutí'!$A1119,0)),CONCATENATE(OFFSET(Zdroj!C$16,'k rozhodnutí'!$A1119,0),"
",OFFSET(Zdroj!D$16,'k rozhodnutí'!$A1119,0),"
",OFFSET(Zdroj!E$16,'k rozhodnutí'!$A1119,0),"
",OFFSET(Zdroj!F$16,'k rozhodnutí'!$A1119,0))))</f>
        <v/>
      </c>
      <c r="D1120" s="23" t="str">
        <f ca="1">IF($B1120="","",OFFSET(Zdroj!N$16,'k rozhodnutí'!$A1119,0))</f>
        <v/>
      </c>
      <c r="E1120" s="289" t="str">
        <f ca="1">IF($B1120="","",OFFSET(Zdroj!T$16,'k rozhodnutí'!$A1119,0))</f>
        <v/>
      </c>
      <c r="F1120" s="186" t="str">
        <f ca="1">IF($B1120="","",OFFSET(Zdroj!U$16,'k rozhodnutí'!$A1119,0))</f>
        <v/>
      </c>
      <c r="G1120" s="291" t="str">
        <f ca="1">IF($B1120="","",OFFSET(Zdroj!W$16,'k rozhodnutí'!$A1119,0))</f>
        <v/>
      </c>
      <c r="H1120" s="290" t="str">
        <f ca="1">IF($B1120="","",OFFSET(Zdroj!Y$16,'k rozhodnutí'!$A1119,0))</f>
        <v/>
      </c>
      <c r="I1120" s="284" t="str">
        <f ca="1">IF($B1120="","",OFFSET(Zdroj!BG$16,'k rozhodnutí'!$A1119,0))</f>
        <v/>
      </c>
      <c r="J1120" s="284" t="str" cm="1">
        <f t="array" aca="1" ref="J1120" ca="1">IF($B1120="","",SUM('k rozhodnutí detailní'!J1120:J1122+'k rozhodnutí detailní'!K1120:K1122))</f>
        <v/>
      </c>
      <c r="K1120" s="284" t="str">
        <f ca="1">IF($B1120="","",'k rozhodnutí detailní'!L1121)</f>
        <v/>
      </c>
      <c r="L1120" s="282" t="str">
        <f ca="1">IF($B1120="","",'k rozhodnutí detailní'!M1121)</f>
        <v/>
      </c>
      <c r="M1120" s="283" t="str">
        <f ca="1">IF(B1120="","",'k rozhodnutí detailní'!N1120)</f>
        <v/>
      </c>
      <c r="N1120" s="284" t="str">
        <f ca="1">IF($B1120="","",OFFSET(Zdroj!Z$16,'k rozhodnutí'!$A1119,0))</f>
        <v/>
      </c>
    </row>
    <row r="1121" spans="1:14" x14ac:dyDescent="0.25">
      <c r="A1121" s="130"/>
      <c r="B1121" s="288"/>
      <c r="C1121" s="51" t="str">
        <f ca="1">IF($B1120="","",IF(Zdroj!$AQ$9="ano",CONCATENATE("Okres:","
",OFFSET(Zdroj!BP$16,'k rozhodnutí'!$A1119,0),"
","Právní forma","
",OFFSET(Zdroj!H$16,'k rozhodnutí'!$A1119,0),"
",IF(OFFSET(Zdroj!I$16,'k rozhodnutí'!$A1119,0)="","","IČO: "),OFFSET(Zdroj!I$16,'k rozhodnutí'!$A1119,0),"
","B.Ú. ",IF(OFFSET(Zdroj!J$16,'k rozhodnutí'!$A1119,0)="","","Anonymizováno")),CONCATENATE("Okres:","
",OFFSET(Zdroj!BP$16,'k rozhodnutí'!$A1119,0),"
","Právní forma","
",OFFSET(Zdroj!H$16,'k rozhodnutí'!$A1119,0),"
",IF(OFFSET(Zdroj!I$16,'k rozhodnutí'!$A1119,0)="","","IČO: "),OFFSET(Zdroj!I$16,'k rozhodnutí'!$A1119,0),"
","B.Ú. ",OFFSET(Zdroj!J$16,'k rozhodnutí'!$A1119,0))))</f>
        <v/>
      </c>
      <c r="D1121" s="4" t="str">
        <f ca="1">IF($B1120="","",OFFSET(Zdroj!O$16,'k rozhodnutí'!$A1119,0))</f>
        <v/>
      </c>
      <c r="E1121" s="289"/>
      <c r="F1121" s="187"/>
      <c r="G1121" s="291"/>
      <c r="H1121" s="290"/>
      <c r="I1121" s="284"/>
      <c r="J1121" s="284"/>
      <c r="K1121" s="284"/>
      <c r="L1121" s="282"/>
      <c r="M1121" s="283"/>
      <c r="N1121" s="284"/>
    </row>
    <row r="1122" spans="1:14" x14ac:dyDescent="0.25">
      <c r="A1122" s="130">
        <f>ROW()/3-1</f>
        <v>373</v>
      </c>
      <c r="B1122" s="288"/>
      <c r="C1122" s="52" t="str">
        <f ca="1">IF($B1120="","",IF(Zdroj!$AQ$9="ano",IF(OFFSET(Zdroj!M$16,'k rozhodnutí'!$A1119,0)="","","Anonymizováno"),IF(OFFSET(Zdroj!M$16,'k rozhodnutí'!$A1119,0)="","",OFFSET(Zdroj!M$16,'k rozhodnutí'!$A1119,0))))</f>
        <v/>
      </c>
      <c r="D1122" s="4" t="str">
        <f ca="1">IF($B1120="","",CONCATENATE("Dotace bude použita na:","
",OFFSET(Zdroj!P$16,'k rozhodnutí'!$A1119,0)))</f>
        <v/>
      </c>
      <c r="E1122" s="289"/>
      <c r="F1122" s="186" t="str">
        <f ca="1">IF($B1120="","",OFFSET(Zdroj!V$16,'k rozhodnutí'!$A1119,0))</f>
        <v/>
      </c>
      <c r="G1122" s="88" t="str">
        <f ca="1">IF($B1120="","",OFFSET(Zdroj!BM$16,'k rozhodnutí'!$A1119,0))</f>
        <v/>
      </c>
      <c r="H1122" s="290"/>
      <c r="I1122" s="284"/>
      <c r="J1122" s="284"/>
      <c r="K1122" s="284"/>
      <c r="L1122" s="282"/>
      <c r="M1122" s="283"/>
      <c r="N1122" s="284"/>
    </row>
    <row r="1123" spans="1:14" x14ac:dyDescent="0.25">
      <c r="A1123" s="130"/>
      <c r="B1123" s="288" t="str">
        <f ca="1">IF(OFFSET(Zdroj!$B$16,A1122,0)&gt;0,OFFSET(Zdroj!$B$16,A1122,0)+0,"")</f>
        <v/>
      </c>
      <c r="C1123" s="51" t="str">
        <f ca="1">IF($B1123="","",IF(Zdroj!$AQ$9="ano",CONCATENATE(OFFSET(Zdroj!C$16,'k rozhodnutí'!$A1122,0),"
","Anonymizováno","
",OFFSET(Zdroj!E$16,'k rozhodnutí'!$A1122,0),"
",OFFSET(Zdroj!F$16,'k rozhodnutí'!$A1122,0)),CONCATENATE(OFFSET(Zdroj!C$16,'k rozhodnutí'!$A1122,0),"
",OFFSET(Zdroj!D$16,'k rozhodnutí'!$A1122,0),"
",OFFSET(Zdroj!E$16,'k rozhodnutí'!$A1122,0),"
",OFFSET(Zdroj!F$16,'k rozhodnutí'!$A1122,0))))</f>
        <v/>
      </c>
      <c r="D1123" s="23" t="str">
        <f ca="1">IF($B1123="","",OFFSET(Zdroj!N$16,'k rozhodnutí'!$A1122,0))</f>
        <v/>
      </c>
      <c r="E1123" s="289" t="str">
        <f ca="1">IF($B1123="","",OFFSET(Zdroj!T$16,'k rozhodnutí'!$A1122,0))</f>
        <v/>
      </c>
      <c r="F1123" s="186" t="str">
        <f ca="1">IF($B1123="","",OFFSET(Zdroj!U$16,'k rozhodnutí'!$A1122,0))</f>
        <v/>
      </c>
      <c r="G1123" s="291" t="str">
        <f ca="1">IF($B1123="","",OFFSET(Zdroj!W$16,'k rozhodnutí'!$A1122,0))</f>
        <v/>
      </c>
      <c r="H1123" s="290" t="str">
        <f ca="1">IF($B1123="","",OFFSET(Zdroj!Y$16,'k rozhodnutí'!$A1122,0))</f>
        <v/>
      </c>
      <c r="I1123" s="284" t="str">
        <f ca="1">IF($B1123="","",OFFSET(Zdroj!BG$16,'k rozhodnutí'!$A1122,0))</f>
        <v/>
      </c>
      <c r="J1123" s="284" t="str" cm="1">
        <f t="array" aca="1" ref="J1123" ca="1">IF($B1123="","",SUM('k rozhodnutí detailní'!J1123:J1125+'k rozhodnutí detailní'!K1123:K1125))</f>
        <v/>
      </c>
      <c r="K1123" s="284" t="str">
        <f ca="1">IF($B1123="","",'k rozhodnutí detailní'!L1124)</f>
        <v/>
      </c>
      <c r="L1123" s="282" t="str">
        <f ca="1">IF($B1123="","",'k rozhodnutí detailní'!M1124)</f>
        <v/>
      </c>
      <c r="M1123" s="283" t="str">
        <f ca="1">IF(B1123="","",'k rozhodnutí detailní'!N1123)</f>
        <v/>
      </c>
      <c r="N1123" s="284" t="str">
        <f ca="1">IF($B1123="","",OFFSET(Zdroj!Z$16,'k rozhodnutí'!$A1122,0))</f>
        <v/>
      </c>
    </row>
    <row r="1124" spans="1:14" x14ac:dyDescent="0.25">
      <c r="A1124" s="130"/>
      <c r="B1124" s="288"/>
      <c r="C1124" s="51" t="str">
        <f ca="1">IF($B1123="","",IF(Zdroj!$AQ$9="ano",CONCATENATE("Okres:","
",OFFSET(Zdroj!BP$16,'k rozhodnutí'!$A1122,0),"
","Právní forma","
",OFFSET(Zdroj!H$16,'k rozhodnutí'!$A1122,0),"
",IF(OFFSET(Zdroj!I$16,'k rozhodnutí'!$A1122,0)="","","IČO: "),OFFSET(Zdroj!I$16,'k rozhodnutí'!$A1122,0),"
","B.Ú. ",IF(OFFSET(Zdroj!J$16,'k rozhodnutí'!$A1122,0)="","","Anonymizováno")),CONCATENATE("Okres:","
",OFFSET(Zdroj!BP$16,'k rozhodnutí'!$A1122,0),"
","Právní forma","
",OFFSET(Zdroj!H$16,'k rozhodnutí'!$A1122,0),"
",IF(OFFSET(Zdroj!I$16,'k rozhodnutí'!$A1122,0)="","","IČO: "),OFFSET(Zdroj!I$16,'k rozhodnutí'!$A1122,0),"
","B.Ú. ",OFFSET(Zdroj!J$16,'k rozhodnutí'!$A1122,0))))</f>
        <v/>
      </c>
      <c r="D1124" s="4" t="str">
        <f ca="1">IF($B1123="","",OFFSET(Zdroj!O$16,'k rozhodnutí'!$A1122,0))</f>
        <v/>
      </c>
      <c r="E1124" s="289"/>
      <c r="F1124" s="187"/>
      <c r="G1124" s="291"/>
      <c r="H1124" s="290"/>
      <c r="I1124" s="284"/>
      <c r="J1124" s="284"/>
      <c r="K1124" s="284"/>
      <c r="L1124" s="282"/>
      <c r="M1124" s="283"/>
      <c r="N1124" s="284"/>
    </row>
    <row r="1125" spans="1:14" x14ac:dyDescent="0.25">
      <c r="A1125" s="130">
        <f>ROW()/3-1</f>
        <v>374</v>
      </c>
      <c r="B1125" s="288"/>
      <c r="C1125" s="52" t="str">
        <f ca="1">IF($B1123="","",IF(Zdroj!$AQ$9="ano",IF(OFFSET(Zdroj!M$16,'k rozhodnutí'!$A1122,0)="","","Anonymizováno"),IF(OFFSET(Zdroj!M$16,'k rozhodnutí'!$A1122,0)="","",OFFSET(Zdroj!M$16,'k rozhodnutí'!$A1122,0))))</f>
        <v/>
      </c>
      <c r="D1125" s="4" t="str">
        <f ca="1">IF($B1123="","",CONCATENATE("Dotace bude použita na:","
",OFFSET(Zdroj!P$16,'k rozhodnutí'!$A1122,0)))</f>
        <v/>
      </c>
      <c r="E1125" s="289"/>
      <c r="F1125" s="186" t="str">
        <f ca="1">IF($B1123="","",OFFSET(Zdroj!V$16,'k rozhodnutí'!$A1122,0))</f>
        <v/>
      </c>
      <c r="G1125" s="88" t="str">
        <f ca="1">IF($B1123="","",OFFSET(Zdroj!BM$16,'k rozhodnutí'!$A1122,0))</f>
        <v/>
      </c>
      <c r="H1125" s="290"/>
      <c r="I1125" s="284"/>
      <c r="J1125" s="284"/>
      <c r="K1125" s="284"/>
      <c r="L1125" s="282"/>
      <c r="M1125" s="283"/>
      <c r="N1125" s="284"/>
    </row>
    <row r="1126" spans="1:14" x14ac:dyDescent="0.25">
      <c r="A1126" s="130"/>
      <c r="B1126" s="288" t="str">
        <f ca="1">IF(OFFSET(Zdroj!$B$16,A1125,0)&gt;0,OFFSET(Zdroj!$B$16,A1125,0)+0,"")</f>
        <v/>
      </c>
      <c r="C1126" s="51" t="str">
        <f ca="1">IF($B1126="","",IF(Zdroj!$AQ$9="ano",CONCATENATE(OFFSET(Zdroj!C$16,'k rozhodnutí'!$A1125,0),"
","Anonymizováno","
",OFFSET(Zdroj!E$16,'k rozhodnutí'!$A1125,0),"
",OFFSET(Zdroj!F$16,'k rozhodnutí'!$A1125,0)),CONCATENATE(OFFSET(Zdroj!C$16,'k rozhodnutí'!$A1125,0),"
",OFFSET(Zdroj!D$16,'k rozhodnutí'!$A1125,0),"
",OFFSET(Zdroj!E$16,'k rozhodnutí'!$A1125,0),"
",OFFSET(Zdroj!F$16,'k rozhodnutí'!$A1125,0))))</f>
        <v/>
      </c>
      <c r="D1126" s="23" t="str">
        <f ca="1">IF($B1126="","",OFFSET(Zdroj!N$16,'k rozhodnutí'!$A1125,0))</f>
        <v/>
      </c>
      <c r="E1126" s="289" t="str">
        <f ca="1">IF($B1126="","",OFFSET(Zdroj!T$16,'k rozhodnutí'!$A1125,0))</f>
        <v/>
      </c>
      <c r="F1126" s="186" t="str">
        <f ca="1">IF($B1126="","",OFFSET(Zdroj!U$16,'k rozhodnutí'!$A1125,0))</f>
        <v/>
      </c>
      <c r="G1126" s="291" t="str">
        <f ca="1">IF($B1126="","",OFFSET(Zdroj!W$16,'k rozhodnutí'!$A1125,0))</f>
        <v/>
      </c>
      <c r="H1126" s="290" t="str">
        <f ca="1">IF($B1126="","",OFFSET(Zdroj!Y$16,'k rozhodnutí'!$A1125,0))</f>
        <v/>
      </c>
      <c r="I1126" s="284" t="str">
        <f ca="1">IF($B1126="","",OFFSET(Zdroj!BG$16,'k rozhodnutí'!$A1125,0))</f>
        <v/>
      </c>
      <c r="J1126" s="284" t="str" cm="1">
        <f t="array" aca="1" ref="J1126" ca="1">IF($B1126="","",SUM('k rozhodnutí detailní'!J1126:J1128+'k rozhodnutí detailní'!K1126:K1128))</f>
        <v/>
      </c>
      <c r="K1126" s="284" t="str">
        <f ca="1">IF($B1126="","",'k rozhodnutí detailní'!L1127)</f>
        <v/>
      </c>
      <c r="L1126" s="282" t="str">
        <f ca="1">IF($B1126="","",'k rozhodnutí detailní'!M1127)</f>
        <v/>
      </c>
      <c r="M1126" s="283" t="str">
        <f ca="1">IF(B1126="","",'k rozhodnutí detailní'!N1126)</f>
        <v/>
      </c>
      <c r="N1126" s="284" t="str">
        <f ca="1">IF($B1126="","",OFFSET(Zdroj!Z$16,'k rozhodnutí'!$A1125,0))</f>
        <v/>
      </c>
    </row>
    <row r="1127" spans="1:14" x14ac:dyDescent="0.25">
      <c r="A1127" s="130"/>
      <c r="B1127" s="288"/>
      <c r="C1127" s="51" t="str">
        <f ca="1">IF($B1126="","",IF(Zdroj!$AQ$9="ano",CONCATENATE("Okres:","
",OFFSET(Zdroj!BP$16,'k rozhodnutí'!$A1125,0),"
","Právní forma","
",OFFSET(Zdroj!H$16,'k rozhodnutí'!$A1125,0),"
",IF(OFFSET(Zdroj!I$16,'k rozhodnutí'!$A1125,0)="","","IČO: "),OFFSET(Zdroj!I$16,'k rozhodnutí'!$A1125,0),"
","B.Ú. ",IF(OFFSET(Zdroj!J$16,'k rozhodnutí'!$A1125,0)="","","Anonymizováno")),CONCATENATE("Okres:","
",OFFSET(Zdroj!BP$16,'k rozhodnutí'!$A1125,0),"
","Právní forma","
",OFFSET(Zdroj!H$16,'k rozhodnutí'!$A1125,0),"
",IF(OFFSET(Zdroj!I$16,'k rozhodnutí'!$A1125,0)="","","IČO: "),OFFSET(Zdroj!I$16,'k rozhodnutí'!$A1125,0),"
","B.Ú. ",OFFSET(Zdroj!J$16,'k rozhodnutí'!$A1125,0))))</f>
        <v/>
      </c>
      <c r="D1127" s="4" t="str">
        <f ca="1">IF($B1126="","",OFFSET(Zdroj!O$16,'k rozhodnutí'!$A1125,0))</f>
        <v/>
      </c>
      <c r="E1127" s="289"/>
      <c r="F1127" s="187"/>
      <c r="G1127" s="291"/>
      <c r="H1127" s="290"/>
      <c r="I1127" s="284"/>
      <c r="J1127" s="284"/>
      <c r="K1127" s="284"/>
      <c r="L1127" s="282"/>
      <c r="M1127" s="283"/>
      <c r="N1127" s="284"/>
    </row>
    <row r="1128" spans="1:14" x14ac:dyDescent="0.25">
      <c r="A1128" s="130">
        <f>ROW()/3-1</f>
        <v>375</v>
      </c>
      <c r="B1128" s="288"/>
      <c r="C1128" s="52" t="str">
        <f ca="1">IF($B1126="","",IF(Zdroj!$AQ$9="ano",IF(OFFSET(Zdroj!M$16,'k rozhodnutí'!$A1125,0)="","","Anonymizováno"),IF(OFFSET(Zdroj!M$16,'k rozhodnutí'!$A1125,0)="","",OFFSET(Zdroj!M$16,'k rozhodnutí'!$A1125,0))))</f>
        <v/>
      </c>
      <c r="D1128" s="4" t="str">
        <f ca="1">IF($B1126="","",CONCATENATE("Dotace bude použita na:","
",OFFSET(Zdroj!P$16,'k rozhodnutí'!$A1125,0)))</f>
        <v/>
      </c>
      <c r="E1128" s="289"/>
      <c r="F1128" s="186" t="str">
        <f ca="1">IF($B1126="","",OFFSET(Zdroj!V$16,'k rozhodnutí'!$A1125,0))</f>
        <v/>
      </c>
      <c r="G1128" s="88" t="str">
        <f ca="1">IF($B1126="","",OFFSET(Zdroj!BM$16,'k rozhodnutí'!$A1125,0))</f>
        <v/>
      </c>
      <c r="H1128" s="290"/>
      <c r="I1128" s="284"/>
      <c r="J1128" s="284"/>
      <c r="K1128" s="284"/>
      <c r="L1128" s="282"/>
      <c r="M1128" s="283"/>
      <c r="N1128" s="284"/>
    </row>
    <row r="1129" spans="1:14" x14ac:dyDescent="0.25">
      <c r="A1129" s="130"/>
      <c r="B1129" s="288" t="str">
        <f ca="1">IF(OFFSET(Zdroj!$B$16,A1128,0)&gt;0,OFFSET(Zdroj!$B$16,A1128,0)+0,"")</f>
        <v/>
      </c>
      <c r="C1129" s="51" t="str">
        <f ca="1">IF($B1129="","",IF(Zdroj!$AQ$9="ano",CONCATENATE(OFFSET(Zdroj!C$16,'k rozhodnutí'!$A1128,0),"
","Anonymizováno","
",OFFSET(Zdroj!E$16,'k rozhodnutí'!$A1128,0),"
",OFFSET(Zdroj!F$16,'k rozhodnutí'!$A1128,0)),CONCATENATE(OFFSET(Zdroj!C$16,'k rozhodnutí'!$A1128,0),"
",OFFSET(Zdroj!D$16,'k rozhodnutí'!$A1128,0),"
",OFFSET(Zdroj!E$16,'k rozhodnutí'!$A1128,0),"
",OFFSET(Zdroj!F$16,'k rozhodnutí'!$A1128,0))))</f>
        <v/>
      </c>
      <c r="D1129" s="23" t="str">
        <f ca="1">IF($B1129="","",OFFSET(Zdroj!N$16,'k rozhodnutí'!$A1128,0))</f>
        <v/>
      </c>
      <c r="E1129" s="289" t="str">
        <f ca="1">IF($B1129="","",OFFSET(Zdroj!T$16,'k rozhodnutí'!$A1128,0))</f>
        <v/>
      </c>
      <c r="F1129" s="186" t="str">
        <f ca="1">IF($B1129="","",OFFSET(Zdroj!U$16,'k rozhodnutí'!$A1128,0))</f>
        <v/>
      </c>
      <c r="G1129" s="291" t="str">
        <f ca="1">IF($B1129="","",OFFSET(Zdroj!W$16,'k rozhodnutí'!$A1128,0))</f>
        <v/>
      </c>
      <c r="H1129" s="290" t="str">
        <f ca="1">IF($B1129="","",OFFSET(Zdroj!Y$16,'k rozhodnutí'!$A1128,0))</f>
        <v/>
      </c>
      <c r="I1129" s="284" t="str">
        <f ca="1">IF($B1129="","",OFFSET(Zdroj!BG$16,'k rozhodnutí'!$A1128,0))</f>
        <v/>
      </c>
      <c r="J1129" s="284" t="str" cm="1">
        <f t="array" aca="1" ref="J1129" ca="1">IF($B1129="","",SUM('k rozhodnutí detailní'!J1129:J1131+'k rozhodnutí detailní'!K1129:K1131))</f>
        <v/>
      </c>
      <c r="K1129" s="284" t="str">
        <f ca="1">IF($B1129="","",'k rozhodnutí detailní'!L1130)</f>
        <v/>
      </c>
      <c r="L1129" s="282" t="str">
        <f ca="1">IF($B1129="","",'k rozhodnutí detailní'!M1130)</f>
        <v/>
      </c>
      <c r="M1129" s="283" t="str">
        <f ca="1">IF(B1129="","",'k rozhodnutí detailní'!N1129)</f>
        <v/>
      </c>
      <c r="N1129" s="284" t="str">
        <f ca="1">IF($B1129="","",OFFSET(Zdroj!Z$16,'k rozhodnutí'!$A1128,0))</f>
        <v/>
      </c>
    </row>
    <row r="1130" spans="1:14" x14ac:dyDescent="0.25">
      <c r="A1130" s="130"/>
      <c r="B1130" s="288"/>
      <c r="C1130" s="51" t="str">
        <f ca="1">IF($B1129="","",IF(Zdroj!$AQ$9="ano",CONCATENATE("Okres:","
",OFFSET(Zdroj!BP$16,'k rozhodnutí'!$A1128,0),"
","Právní forma","
",OFFSET(Zdroj!H$16,'k rozhodnutí'!$A1128,0),"
",IF(OFFSET(Zdroj!I$16,'k rozhodnutí'!$A1128,0)="","","IČO: "),OFFSET(Zdroj!I$16,'k rozhodnutí'!$A1128,0),"
","B.Ú. ",IF(OFFSET(Zdroj!J$16,'k rozhodnutí'!$A1128,0)="","","Anonymizováno")),CONCATENATE("Okres:","
",OFFSET(Zdroj!BP$16,'k rozhodnutí'!$A1128,0),"
","Právní forma","
",OFFSET(Zdroj!H$16,'k rozhodnutí'!$A1128,0),"
",IF(OFFSET(Zdroj!I$16,'k rozhodnutí'!$A1128,0)="","","IČO: "),OFFSET(Zdroj!I$16,'k rozhodnutí'!$A1128,0),"
","B.Ú. ",OFFSET(Zdroj!J$16,'k rozhodnutí'!$A1128,0))))</f>
        <v/>
      </c>
      <c r="D1130" s="4" t="str">
        <f ca="1">IF($B1129="","",OFFSET(Zdroj!O$16,'k rozhodnutí'!$A1128,0))</f>
        <v/>
      </c>
      <c r="E1130" s="289"/>
      <c r="F1130" s="187"/>
      <c r="G1130" s="291"/>
      <c r="H1130" s="290"/>
      <c r="I1130" s="284"/>
      <c r="J1130" s="284"/>
      <c r="K1130" s="284"/>
      <c r="L1130" s="282"/>
      <c r="M1130" s="283"/>
      <c r="N1130" s="284"/>
    </row>
    <row r="1131" spans="1:14" x14ac:dyDescent="0.25">
      <c r="A1131" s="130">
        <f>ROW()/3-1</f>
        <v>376</v>
      </c>
      <c r="B1131" s="288"/>
      <c r="C1131" s="52" t="str">
        <f ca="1">IF($B1129="","",IF(Zdroj!$AQ$9="ano",IF(OFFSET(Zdroj!M$16,'k rozhodnutí'!$A1128,0)="","","Anonymizováno"),IF(OFFSET(Zdroj!M$16,'k rozhodnutí'!$A1128,0)="","",OFFSET(Zdroj!M$16,'k rozhodnutí'!$A1128,0))))</f>
        <v/>
      </c>
      <c r="D1131" s="4" t="str">
        <f ca="1">IF($B1129="","",CONCATENATE("Dotace bude použita na:","
",OFFSET(Zdroj!P$16,'k rozhodnutí'!$A1128,0)))</f>
        <v/>
      </c>
      <c r="E1131" s="289"/>
      <c r="F1131" s="186" t="str">
        <f ca="1">IF($B1129="","",OFFSET(Zdroj!V$16,'k rozhodnutí'!$A1128,0))</f>
        <v/>
      </c>
      <c r="G1131" s="88" t="str">
        <f ca="1">IF($B1129="","",OFFSET(Zdroj!BM$16,'k rozhodnutí'!$A1128,0))</f>
        <v/>
      </c>
      <c r="H1131" s="290"/>
      <c r="I1131" s="284"/>
      <c r="J1131" s="284"/>
      <c r="K1131" s="284"/>
      <c r="L1131" s="282"/>
      <c r="M1131" s="283"/>
      <c r="N1131" s="284"/>
    </row>
    <row r="1132" spans="1:14" x14ac:dyDescent="0.25">
      <c r="A1132" s="130"/>
      <c r="B1132" s="288" t="str">
        <f ca="1">IF(OFFSET(Zdroj!$B$16,A1131,0)&gt;0,OFFSET(Zdroj!$B$16,A1131,0)+0,"")</f>
        <v/>
      </c>
      <c r="C1132" s="51" t="str">
        <f ca="1">IF($B1132="","",IF(Zdroj!$AQ$9="ano",CONCATENATE(OFFSET(Zdroj!C$16,'k rozhodnutí'!$A1131,0),"
","Anonymizováno","
",OFFSET(Zdroj!E$16,'k rozhodnutí'!$A1131,0),"
",OFFSET(Zdroj!F$16,'k rozhodnutí'!$A1131,0)),CONCATENATE(OFFSET(Zdroj!C$16,'k rozhodnutí'!$A1131,0),"
",OFFSET(Zdroj!D$16,'k rozhodnutí'!$A1131,0),"
",OFFSET(Zdroj!E$16,'k rozhodnutí'!$A1131,0),"
",OFFSET(Zdroj!F$16,'k rozhodnutí'!$A1131,0))))</f>
        <v/>
      </c>
      <c r="D1132" s="23" t="str">
        <f ca="1">IF($B1132="","",OFFSET(Zdroj!N$16,'k rozhodnutí'!$A1131,0))</f>
        <v/>
      </c>
      <c r="E1132" s="289" t="str">
        <f ca="1">IF($B1132="","",OFFSET(Zdroj!T$16,'k rozhodnutí'!$A1131,0))</f>
        <v/>
      </c>
      <c r="F1132" s="186" t="str">
        <f ca="1">IF($B1132="","",OFFSET(Zdroj!U$16,'k rozhodnutí'!$A1131,0))</f>
        <v/>
      </c>
      <c r="G1132" s="291" t="str">
        <f ca="1">IF($B1132="","",OFFSET(Zdroj!W$16,'k rozhodnutí'!$A1131,0))</f>
        <v/>
      </c>
      <c r="H1132" s="290" t="str">
        <f ca="1">IF($B1132="","",OFFSET(Zdroj!Y$16,'k rozhodnutí'!$A1131,0))</f>
        <v/>
      </c>
      <c r="I1132" s="284" t="str">
        <f ca="1">IF($B1132="","",OFFSET(Zdroj!BG$16,'k rozhodnutí'!$A1131,0))</f>
        <v/>
      </c>
      <c r="J1132" s="284" t="str" cm="1">
        <f t="array" aca="1" ref="J1132" ca="1">IF($B1132="","",SUM('k rozhodnutí detailní'!J1132:J1134+'k rozhodnutí detailní'!K1132:K1134))</f>
        <v/>
      </c>
      <c r="K1132" s="284" t="str">
        <f ca="1">IF($B1132="","",'k rozhodnutí detailní'!L1133)</f>
        <v/>
      </c>
      <c r="L1132" s="282" t="str">
        <f ca="1">IF($B1132="","",'k rozhodnutí detailní'!M1133)</f>
        <v/>
      </c>
      <c r="M1132" s="283" t="str">
        <f ca="1">IF(B1132="","",'k rozhodnutí detailní'!N1132)</f>
        <v/>
      </c>
      <c r="N1132" s="284" t="str">
        <f ca="1">IF($B1132="","",OFFSET(Zdroj!Z$16,'k rozhodnutí'!$A1131,0))</f>
        <v/>
      </c>
    </row>
    <row r="1133" spans="1:14" x14ac:dyDescent="0.25">
      <c r="A1133" s="130"/>
      <c r="B1133" s="288"/>
      <c r="C1133" s="51" t="str">
        <f ca="1">IF($B1132="","",IF(Zdroj!$AQ$9="ano",CONCATENATE("Okres:","
",OFFSET(Zdroj!BP$16,'k rozhodnutí'!$A1131,0),"
","Právní forma","
",OFFSET(Zdroj!H$16,'k rozhodnutí'!$A1131,0),"
",IF(OFFSET(Zdroj!I$16,'k rozhodnutí'!$A1131,0)="","","IČO: "),OFFSET(Zdroj!I$16,'k rozhodnutí'!$A1131,0),"
","B.Ú. ",IF(OFFSET(Zdroj!J$16,'k rozhodnutí'!$A1131,0)="","","Anonymizováno")),CONCATENATE("Okres:","
",OFFSET(Zdroj!BP$16,'k rozhodnutí'!$A1131,0),"
","Právní forma","
",OFFSET(Zdroj!H$16,'k rozhodnutí'!$A1131,0),"
",IF(OFFSET(Zdroj!I$16,'k rozhodnutí'!$A1131,0)="","","IČO: "),OFFSET(Zdroj!I$16,'k rozhodnutí'!$A1131,0),"
","B.Ú. ",OFFSET(Zdroj!J$16,'k rozhodnutí'!$A1131,0))))</f>
        <v/>
      </c>
      <c r="D1133" s="4" t="str">
        <f ca="1">IF($B1132="","",OFFSET(Zdroj!O$16,'k rozhodnutí'!$A1131,0))</f>
        <v/>
      </c>
      <c r="E1133" s="289"/>
      <c r="F1133" s="187"/>
      <c r="G1133" s="291"/>
      <c r="H1133" s="290"/>
      <c r="I1133" s="284"/>
      <c r="J1133" s="284"/>
      <c r="K1133" s="284"/>
      <c r="L1133" s="282"/>
      <c r="M1133" s="283"/>
      <c r="N1133" s="284"/>
    </row>
    <row r="1134" spans="1:14" x14ac:dyDescent="0.25">
      <c r="A1134" s="130">
        <f>ROW()/3-1</f>
        <v>377</v>
      </c>
      <c r="B1134" s="288"/>
      <c r="C1134" s="52" t="str">
        <f ca="1">IF($B1132="","",IF(Zdroj!$AQ$9="ano",IF(OFFSET(Zdroj!M$16,'k rozhodnutí'!$A1131,0)="","","Anonymizováno"),IF(OFFSET(Zdroj!M$16,'k rozhodnutí'!$A1131,0)="","",OFFSET(Zdroj!M$16,'k rozhodnutí'!$A1131,0))))</f>
        <v/>
      </c>
      <c r="D1134" s="4" t="str">
        <f ca="1">IF($B1132="","",CONCATENATE("Dotace bude použita na:","
",OFFSET(Zdroj!P$16,'k rozhodnutí'!$A1131,0)))</f>
        <v/>
      </c>
      <c r="E1134" s="289"/>
      <c r="F1134" s="186" t="str">
        <f ca="1">IF($B1132="","",OFFSET(Zdroj!V$16,'k rozhodnutí'!$A1131,0))</f>
        <v/>
      </c>
      <c r="G1134" s="88" t="str">
        <f ca="1">IF($B1132="","",OFFSET(Zdroj!BM$16,'k rozhodnutí'!$A1131,0))</f>
        <v/>
      </c>
      <c r="H1134" s="290"/>
      <c r="I1134" s="284"/>
      <c r="J1134" s="284"/>
      <c r="K1134" s="284"/>
      <c r="L1134" s="282"/>
      <c r="M1134" s="283"/>
      <c r="N1134" s="284"/>
    </row>
    <row r="1135" spans="1:14" x14ac:dyDescent="0.25">
      <c r="A1135" s="130"/>
      <c r="B1135" s="288" t="str">
        <f ca="1">IF(OFFSET(Zdroj!$B$16,A1134,0)&gt;0,OFFSET(Zdroj!$B$16,A1134,0)+0,"")</f>
        <v/>
      </c>
      <c r="C1135" s="51" t="str">
        <f ca="1">IF($B1135="","",IF(Zdroj!$AQ$9="ano",CONCATENATE(OFFSET(Zdroj!C$16,'k rozhodnutí'!$A1134,0),"
","Anonymizováno","
",OFFSET(Zdroj!E$16,'k rozhodnutí'!$A1134,0),"
",OFFSET(Zdroj!F$16,'k rozhodnutí'!$A1134,0)),CONCATENATE(OFFSET(Zdroj!C$16,'k rozhodnutí'!$A1134,0),"
",OFFSET(Zdroj!D$16,'k rozhodnutí'!$A1134,0),"
",OFFSET(Zdroj!E$16,'k rozhodnutí'!$A1134,0),"
",OFFSET(Zdroj!F$16,'k rozhodnutí'!$A1134,0))))</f>
        <v/>
      </c>
      <c r="D1135" s="23" t="str">
        <f ca="1">IF($B1135="","",OFFSET(Zdroj!N$16,'k rozhodnutí'!$A1134,0))</f>
        <v/>
      </c>
      <c r="E1135" s="289" t="str">
        <f ca="1">IF($B1135="","",OFFSET(Zdroj!T$16,'k rozhodnutí'!$A1134,0))</f>
        <v/>
      </c>
      <c r="F1135" s="186" t="str">
        <f ca="1">IF($B1135="","",OFFSET(Zdroj!U$16,'k rozhodnutí'!$A1134,0))</f>
        <v/>
      </c>
      <c r="G1135" s="291" t="str">
        <f ca="1">IF($B1135="","",OFFSET(Zdroj!W$16,'k rozhodnutí'!$A1134,0))</f>
        <v/>
      </c>
      <c r="H1135" s="290" t="str">
        <f ca="1">IF($B1135="","",OFFSET(Zdroj!Y$16,'k rozhodnutí'!$A1134,0))</f>
        <v/>
      </c>
      <c r="I1135" s="284" t="str">
        <f ca="1">IF($B1135="","",OFFSET(Zdroj!BG$16,'k rozhodnutí'!$A1134,0))</f>
        <v/>
      </c>
      <c r="J1135" s="284" t="str" cm="1">
        <f t="array" aca="1" ref="J1135" ca="1">IF($B1135="","",SUM('k rozhodnutí detailní'!J1135:J1137+'k rozhodnutí detailní'!K1135:K1137))</f>
        <v/>
      </c>
      <c r="K1135" s="284" t="str">
        <f ca="1">IF($B1135="","",'k rozhodnutí detailní'!L1136)</f>
        <v/>
      </c>
      <c r="L1135" s="282" t="str">
        <f ca="1">IF($B1135="","",'k rozhodnutí detailní'!M1136)</f>
        <v/>
      </c>
      <c r="M1135" s="283" t="str">
        <f ca="1">IF(B1135="","",'k rozhodnutí detailní'!N1135)</f>
        <v/>
      </c>
      <c r="N1135" s="284" t="str">
        <f ca="1">IF($B1135="","",OFFSET(Zdroj!Z$16,'k rozhodnutí'!$A1134,0))</f>
        <v/>
      </c>
    </row>
    <row r="1136" spans="1:14" x14ac:dyDescent="0.25">
      <c r="A1136" s="130"/>
      <c r="B1136" s="288"/>
      <c r="C1136" s="51" t="str">
        <f ca="1">IF($B1135="","",IF(Zdroj!$AQ$9="ano",CONCATENATE("Okres:","
",OFFSET(Zdroj!BP$16,'k rozhodnutí'!$A1134,0),"
","Právní forma","
",OFFSET(Zdroj!H$16,'k rozhodnutí'!$A1134,0),"
",IF(OFFSET(Zdroj!I$16,'k rozhodnutí'!$A1134,0)="","","IČO: "),OFFSET(Zdroj!I$16,'k rozhodnutí'!$A1134,0),"
","B.Ú. ",IF(OFFSET(Zdroj!J$16,'k rozhodnutí'!$A1134,0)="","","Anonymizováno")),CONCATENATE("Okres:","
",OFFSET(Zdroj!BP$16,'k rozhodnutí'!$A1134,0),"
","Právní forma","
",OFFSET(Zdroj!H$16,'k rozhodnutí'!$A1134,0),"
",IF(OFFSET(Zdroj!I$16,'k rozhodnutí'!$A1134,0)="","","IČO: "),OFFSET(Zdroj!I$16,'k rozhodnutí'!$A1134,0),"
","B.Ú. ",OFFSET(Zdroj!J$16,'k rozhodnutí'!$A1134,0))))</f>
        <v/>
      </c>
      <c r="D1136" s="4" t="str">
        <f ca="1">IF($B1135="","",OFFSET(Zdroj!O$16,'k rozhodnutí'!$A1134,0))</f>
        <v/>
      </c>
      <c r="E1136" s="289"/>
      <c r="F1136" s="187"/>
      <c r="G1136" s="291"/>
      <c r="H1136" s="290"/>
      <c r="I1136" s="284"/>
      <c r="J1136" s="284"/>
      <c r="K1136" s="284"/>
      <c r="L1136" s="282"/>
      <c r="M1136" s="283"/>
      <c r="N1136" s="284"/>
    </row>
    <row r="1137" spans="1:14" x14ac:dyDescent="0.25">
      <c r="A1137" s="130">
        <f>ROW()/3-1</f>
        <v>378</v>
      </c>
      <c r="B1137" s="288"/>
      <c r="C1137" s="52" t="str">
        <f ca="1">IF($B1135="","",IF(Zdroj!$AQ$9="ano",IF(OFFSET(Zdroj!M$16,'k rozhodnutí'!$A1134,0)="","","Anonymizováno"),IF(OFFSET(Zdroj!M$16,'k rozhodnutí'!$A1134,0)="","",OFFSET(Zdroj!M$16,'k rozhodnutí'!$A1134,0))))</f>
        <v/>
      </c>
      <c r="D1137" s="4" t="str">
        <f ca="1">IF($B1135="","",CONCATENATE("Dotace bude použita na:","
",OFFSET(Zdroj!P$16,'k rozhodnutí'!$A1134,0)))</f>
        <v/>
      </c>
      <c r="E1137" s="289"/>
      <c r="F1137" s="186" t="str">
        <f ca="1">IF($B1135="","",OFFSET(Zdroj!V$16,'k rozhodnutí'!$A1134,0))</f>
        <v/>
      </c>
      <c r="G1137" s="88" t="str">
        <f ca="1">IF($B1135="","",OFFSET(Zdroj!BM$16,'k rozhodnutí'!$A1134,0))</f>
        <v/>
      </c>
      <c r="H1137" s="290"/>
      <c r="I1137" s="284"/>
      <c r="J1137" s="284"/>
      <c r="K1137" s="284"/>
      <c r="L1137" s="282"/>
      <c r="M1137" s="283"/>
      <c r="N1137" s="284"/>
    </row>
    <row r="1138" spans="1:14" x14ac:dyDescent="0.25">
      <c r="A1138" s="130"/>
      <c r="B1138" s="288" t="str">
        <f ca="1">IF(OFFSET(Zdroj!$B$16,A1137,0)&gt;0,OFFSET(Zdroj!$B$16,A1137,0)+0,"")</f>
        <v/>
      </c>
      <c r="C1138" s="51" t="str">
        <f ca="1">IF($B1138="","",IF(Zdroj!$AQ$9="ano",CONCATENATE(OFFSET(Zdroj!C$16,'k rozhodnutí'!$A1137,0),"
","Anonymizováno","
",OFFSET(Zdroj!E$16,'k rozhodnutí'!$A1137,0),"
",OFFSET(Zdroj!F$16,'k rozhodnutí'!$A1137,0)),CONCATENATE(OFFSET(Zdroj!C$16,'k rozhodnutí'!$A1137,0),"
",OFFSET(Zdroj!D$16,'k rozhodnutí'!$A1137,0),"
",OFFSET(Zdroj!E$16,'k rozhodnutí'!$A1137,0),"
",OFFSET(Zdroj!F$16,'k rozhodnutí'!$A1137,0))))</f>
        <v/>
      </c>
      <c r="D1138" s="23" t="str">
        <f ca="1">IF($B1138="","",OFFSET(Zdroj!N$16,'k rozhodnutí'!$A1137,0))</f>
        <v/>
      </c>
      <c r="E1138" s="289" t="str">
        <f ca="1">IF($B1138="","",OFFSET(Zdroj!T$16,'k rozhodnutí'!$A1137,0))</f>
        <v/>
      </c>
      <c r="F1138" s="186" t="str">
        <f ca="1">IF($B1138="","",OFFSET(Zdroj!U$16,'k rozhodnutí'!$A1137,0))</f>
        <v/>
      </c>
      <c r="G1138" s="291" t="str">
        <f ca="1">IF($B1138="","",OFFSET(Zdroj!W$16,'k rozhodnutí'!$A1137,0))</f>
        <v/>
      </c>
      <c r="H1138" s="290" t="str">
        <f ca="1">IF($B1138="","",OFFSET(Zdroj!Y$16,'k rozhodnutí'!$A1137,0))</f>
        <v/>
      </c>
      <c r="I1138" s="284" t="str">
        <f ca="1">IF($B1138="","",OFFSET(Zdroj!BG$16,'k rozhodnutí'!$A1137,0))</f>
        <v/>
      </c>
      <c r="J1138" s="284" t="str" cm="1">
        <f t="array" aca="1" ref="J1138" ca="1">IF($B1138="","",SUM('k rozhodnutí detailní'!J1138:J1140+'k rozhodnutí detailní'!K1138:K1140))</f>
        <v/>
      </c>
      <c r="K1138" s="284" t="str">
        <f ca="1">IF($B1138="","",'k rozhodnutí detailní'!L1139)</f>
        <v/>
      </c>
      <c r="L1138" s="282" t="str">
        <f ca="1">IF($B1138="","",'k rozhodnutí detailní'!M1139)</f>
        <v/>
      </c>
      <c r="M1138" s="283" t="str">
        <f ca="1">IF(B1138="","",'k rozhodnutí detailní'!N1138)</f>
        <v/>
      </c>
      <c r="N1138" s="284" t="str">
        <f ca="1">IF($B1138="","",OFFSET(Zdroj!Z$16,'k rozhodnutí'!$A1137,0))</f>
        <v/>
      </c>
    </row>
    <row r="1139" spans="1:14" x14ac:dyDescent="0.25">
      <c r="A1139" s="130"/>
      <c r="B1139" s="288"/>
      <c r="C1139" s="51" t="str">
        <f ca="1">IF($B1138="","",IF(Zdroj!$AQ$9="ano",CONCATENATE("Okres:","
",OFFSET(Zdroj!BP$16,'k rozhodnutí'!$A1137,0),"
","Právní forma","
",OFFSET(Zdroj!H$16,'k rozhodnutí'!$A1137,0),"
",IF(OFFSET(Zdroj!I$16,'k rozhodnutí'!$A1137,0)="","","IČO: "),OFFSET(Zdroj!I$16,'k rozhodnutí'!$A1137,0),"
","B.Ú. ",IF(OFFSET(Zdroj!J$16,'k rozhodnutí'!$A1137,0)="","","Anonymizováno")),CONCATENATE("Okres:","
",OFFSET(Zdroj!BP$16,'k rozhodnutí'!$A1137,0),"
","Právní forma","
",OFFSET(Zdroj!H$16,'k rozhodnutí'!$A1137,0),"
",IF(OFFSET(Zdroj!I$16,'k rozhodnutí'!$A1137,0)="","","IČO: "),OFFSET(Zdroj!I$16,'k rozhodnutí'!$A1137,0),"
","B.Ú. ",OFFSET(Zdroj!J$16,'k rozhodnutí'!$A1137,0))))</f>
        <v/>
      </c>
      <c r="D1139" s="4" t="str">
        <f ca="1">IF($B1138="","",OFFSET(Zdroj!O$16,'k rozhodnutí'!$A1137,0))</f>
        <v/>
      </c>
      <c r="E1139" s="289"/>
      <c r="F1139" s="187"/>
      <c r="G1139" s="291"/>
      <c r="H1139" s="290"/>
      <c r="I1139" s="284"/>
      <c r="J1139" s="284"/>
      <c r="K1139" s="284"/>
      <c r="L1139" s="282"/>
      <c r="M1139" s="283"/>
      <c r="N1139" s="284"/>
    </row>
    <row r="1140" spans="1:14" x14ac:dyDescent="0.25">
      <c r="A1140" s="130">
        <f>ROW()/3-1</f>
        <v>379</v>
      </c>
      <c r="B1140" s="288"/>
      <c r="C1140" s="52" t="str">
        <f ca="1">IF($B1138="","",IF(Zdroj!$AQ$9="ano",IF(OFFSET(Zdroj!M$16,'k rozhodnutí'!$A1137,0)="","","Anonymizováno"),IF(OFFSET(Zdroj!M$16,'k rozhodnutí'!$A1137,0)="","",OFFSET(Zdroj!M$16,'k rozhodnutí'!$A1137,0))))</f>
        <v/>
      </c>
      <c r="D1140" s="4" t="str">
        <f ca="1">IF($B1138="","",CONCATENATE("Dotace bude použita na:","
",OFFSET(Zdroj!P$16,'k rozhodnutí'!$A1137,0)))</f>
        <v/>
      </c>
      <c r="E1140" s="289"/>
      <c r="F1140" s="186" t="str">
        <f ca="1">IF($B1138="","",OFFSET(Zdroj!V$16,'k rozhodnutí'!$A1137,0))</f>
        <v/>
      </c>
      <c r="G1140" s="88" t="str">
        <f ca="1">IF($B1138="","",OFFSET(Zdroj!BM$16,'k rozhodnutí'!$A1137,0))</f>
        <v/>
      </c>
      <c r="H1140" s="290"/>
      <c r="I1140" s="284"/>
      <c r="J1140" s="284"/>
      <c r="K1140" s="284"/>
      <c r="L1140" s="282"/>
      <c r="M1140" s="283"/>
      <c r="N1140" s="284"/>
    </row>
    <row r="1141" spans="1:14" x14ac:dyDescent="0.25">
      <c r="A1141" s="130"/>
      <c r="B1141" s="288" t="str">
        <f ca="1">IF(OFFSET(Zdroj!$B$16,A1140,0)&gt;0,OFFSET(Zdroj!$B$16,A1140,0)+0,"")</f>
        <v/>
      </c>
      <c r="C1141" s="51" t="str">
        <f ca="1">IF($B1141="","",IF(Zdroj!$AQ$9="ano",CONCATENATE(OFFSET(Zdroj!C$16,'k rozhodnutí'!$A1140,0),"
","Anonymizováno","
",OFFSET(Zdroj!E$16,'k rozhodnutí'!$A1140,0),"
",OFFSET(Zdroj!F$16,'k rozhodnutí'!$A1140,0)),CONCATENATE(OFFSET(Zdroj!C$16,'k rozhodnutí'!$A1140,0),"
",OFFSET(Zdroj!D$16,'k rozhodnutí'!$A1140,0),"
",OFFSET(Zdroj!E$16,'k rozhodnutí'!$A1140,0),"
",OFFSET(Zdroj!F$16,'k rozhodnutí'!$A1140,0))))</f>
        <v/>
      </c>
      <c r="D1141" s="23" t="str">
        <f ca="1">IF($B1141="","",OFFSET(Zdroj!N$16,'k rozhodnutí'!$A1140,0))</f>
        <v/>
      </c>
      <c r="E1141" s="289" t="str">
        <f ca="1">IF($B1141="","",OFFSET(Zdroj!T$16,'k rozhodnutí'!$A1140,0))</f>
        <v/>
      </c>
      <c r="F1141" s="186" t="str">
        <f ca="1">IF($B1141="","",OFFSET(Zdroj!U$16,'k rozhodnutí'!$A1140,0))</f>
        <v/>
      </c>
      <c r="G1141" s="291" t="str">
        <f ca="1">IF($B1141="","",OFFSET(Zdroj!W$16,'k rozhodnutí'!$A1140,0))</f>
        <v/>
      </c>
      <c r="H1141" s="290" t="str">
        <f ca="1">IF($B1141="","",OFFSET(Zdroj!Y$16,'k rozhodnutí'!$A1140,0))</f>
        <v/>
      </c>
      <c r="I1141" s="284" t="str">
        <f ca="1">IF($B1141="","",OFFSET(Zdroj!BG$16,'k rozhodnutí'!$A1140,0))</f>
        <v/>
      </c>
      <c r="J1141" s="284" t="str" cm="1">
        <f t="array" aca="1" ref="J1141" ca="1">IF($B1141="","",SUM('k rozhodnutí detailní'!J1141:J1143+'k rozhodnutí detailní'!K1141:K1143))</f>
        <v/>
      </c>
      <c r="K1141" s="284" t="str">
        <f ca="1">IF($B1141="","",'k rozhodnutí detailní'!L1142)</f>
        <v/>
      </c>
      <c r="L1141" s="282" t="str">
        <f ca="1">IF($B1141="","",'k rozhodnutí detailní'!M1142)</f>
        <v/>
      </c>
      <c r="M1141" s="283" t="str">
        <f ca="1">IF(B1141="","",'k rozhodnutí detailní'!N1141)</f>
        <v/>
      </c>
      <c r="N1141" s="284" t="str">
        <f ca="1">IF($B1141="","",OFFSET(Zdroj!Z$16,'k rozhodnutí'!$A1140,0))</f>
        <v/>
      </c>
    </row>
    <row r="1142" spans="1:14" x14ac:dyDescent="0.25">
      <c r="A1142" s="130"/>
      <c r="B1142" s="288"/>
      <c r="C1142" s="51" t="str">
        <f ca="1">IF($B1141="","",IF(Zdroj!$AQ$9="ano",CONCATENATE("Okres:","
",OFFSET(Zdroj!BP$16,'k rozhodnutí'!$A1140,0),"
","Právní forma","
",OFFSET(Zdroj!H$16,'k rozhodnutí'!$A1140,0),"
",IF(OFFSET(Zdroj!I$16,'k rozhodnutí'!$A1140,0)="","","IČO: "),OFFSET(Zdroj!I$16,'k rozhodnutí'!$A1140,0),"
","B.Ú. ",IF(OFFSET(Zdroj!J$16,'k rozhodnutí'!$A1140,0)="","","Anonymizováno")),CONCATENATE("Okres:","
",OFFSET(Zdroj!BP$16,'k rozhodnutí'!$A1140,0),"
","Právní forma","
",OFFSET(Zdroj!H$16,'k rozhodnutí'!$A1140,0),"
",IF(OFFSET(Zdroj!I$16,'k rozhodnutí'!$A1140,0)="","","IČO: "),OFFSET(Zdroj!I$16,'k rozhodnutí'!$A1140,0),"
","B.Ú. ",OFFSET(Zdroj!J$16,'k rozhodnutí'!$A1140,0))))</f>
        <v/>
      </c>
      <c r="D1142" s="4" t="str">
        <f ca="1">IF($B1141="","",OFFSET(Zdroj!O$16,'k rozhodnutí'!$A1140,0))</f>
        <v/>
      </c>
      <c r="E1142" s="289"/>
      <c r="F1142" s="187"/>
      <c r="G1142" s="291"/>
      <c r="H1142" s="290"/>
      <c r="I1142" s="284"/>
      <c r="J1142" s="284"/>
      <c r="K1142" s="284"/>
      <c r="L1142" s="282"/>
      <c r="M1142" s="283"/>
      <c r="N1142" s="284"/>
    </row>
    <row r="1143" spans="1:14" x14ac:dyDescent="0.25">
      <c r="A1143" s="130">
        <f>ROW()/3-1</f>
        <v>380</v>
      </c>
      <c r="B1143" s="288"/>
      <c r="C1143" s="52" t="str">
        <f ca="1">IF($B1141="","",IF(Zdroj!$AQ$9="ano",IF(OFFSET(Zdroj!M$16,'k rozhodnutí'!$A1140,0)="","","Anonymizováno"),IF(OFFSET(Zdroj!M$16,'k rozhodnutí'!$A1140,0)="","",OFFSET(Zdroj!M$16,'k rozhodnutí'!$A1140,0))))</f>
        <v/>
      </c>
      <c r="D1143" s="4" t="str">
        <f ca="1">IF($B1141="","",CONCATENATE("Dotace bude použita na:","
",OFFSET(Zdroj!P$16,'k rozhodnutí'!$A1140,0)))</f>
        <v/>
      </c>
      <c r="E1143" s="289"/>
      <c r="F1143" s="186" t="str">
        <f ca="1">IF($B1141="","",OFFSET(Zdroj!V$16,'k rozhodnutí'!$A1140,0))</f>
        <v/>
      </c>
      <c r="G1143" s="88" t="str">
        <f ca="1">IF($B1141="","",OFFSET(Zdroj!BM$16,'k rozhodnutí'!$A1140,0))</f>
        <v/>
      </c>
      <c r="H1143" s="290"/>
      <c r="I1143" s="284"/>
      <c r="J1143" s="284"/>
      <c r="K1143" s="284"/>
      <c r="L1143" s="282"/>
      <c r="M1143" s="283"/>
      <c r="N1143" s="284"/>
    </row>
    <row r="1144" spans="1:14" x14ac:dyDescent="0.25">
      <c r="A1144" s="130"/>
      <c r="B1144" s="288" t="str">
        <f ca="1">IF(OFFSET(Zdroj!$B$16,A1143,0)&gt;0,OFFSET(Zdroj!$B$16,A1143,0)+0,"")</f>
        <v/>
      </c>
      <c r="C1144" s="51" t="str">
        <f ca="1">IF($B1144="","",IF(Zdroj!$AQ$9="ano",CONCATENATE(OFFSET(Zdroj!C$16,'k rozhodnutí'!$A1143,0),"
","Anonymizováno","
",OFFSET(Zdroj!E$16,'k rozhodnutí'!$A1143,0),"
",OFFSET(Zdroj!F$16,'k rozhodnutí'!$A1143,0)),CONCATENATE(OFFSET(Zdroj!C$16,'k rozhodnutí'!$A1143,0),"
",OFFSET(Zdroj!D$16,'k rozhodnutí'!$A1143,0),"
",OFFSET(Zdroj!E$16,'k rozhodnutí'!$A1143,0),"
",OFFSET(Zdroj!F$16,'k rozhodnutí'!$A1143,0))))</f>
        <v/>
      </c>
      <c r="D1144" s="23" t="str">
        <f ca="1">IF($B1144="","",OFFSET(Zdroj!N$16,'k rozhodnutí'!$A1143,0))</f>
        <v/>
      </c>
      <c r="E1144" s="289" t="str">
        <f ca="1">IF($B1144="","",OFFSET(Zdroj!T$16,'k rozhodnutí'!$A1143,0))</f>
        <v/>
      </c>
      <c r="F1144" s="186" t="str">
        <f ca="1">IF($B1144="","",OFFSET(Zdroj!U$16,'k rozhodnutí'!$A1143,0))</f>
        <v/>
      </c>
      <c r="G1144" s="291" t="str">
        <f ca="1">IF($B1144="","",OFFSET(Zdroj!W$16,'k rozhodnutí'!$A1143,0))</f>
        <v/>
      </c>
      <c r="H1144" s="290" t="str">
        <f ca="1">IF($B1144="","",OFFSET(Zdroj!Y$16,'k rozhodnutí'!$A1143,0))</f>
        <v/>
      </c>
      <c r="I1144" s="284" t="str">
        <f ca="1">IF($B1144="","",OFFSET(Zdroj!BG$16,'k rozhodnutí'!$A1143,0))</f>
        <v/>
      </c>
      <c r="J1144" s="284" t="str" cm="1">
        <f t="array" aca="1" ref="J1144" ca="1">IF($B1144="","",SUM('k rozhodnutí detailní'!J1144:J1146+'k rozhodnutí detailní'!K1144:K1146))</f>
        <v/>
      </c>
      <c r="K1144" s="284" t="str">
        <f ca="1">IF($B1144="","",'k rozhodnutí detailní'!L1145)</f>
        <v/>
      </c>
      <c r="L1144" s="282" t="str">
        <f ca="1">IF($B1144="","",'k rozhodnutí detailní'!M1145)</f>
        <v/>
      </c>
      <c r="M1144" s="283" t="str">
        <f ca="1">IF(B1144="","",'k rozhodnutí detailní'!N1144)</f>
        <v/>
      </c>
      <c r="N1144" s="284" t="str">
        <f ca="1">IF($B1144="","",OFFSET(Zdroj!Z$16,'k rozhodnutí'!$A1143,0))</f>
        <v/>
      </c>
    </row>
    <row r="1145" spans="1:14" x14ac:dyDescent="0.25">
      <c r="A1145" s="130"/>
      <c r="B1145" s="288"/>
      <c r="C1145" s="51" t="str">
        <f ca="1">IF($B1144="","",IF(Zdroj!$AQ$9="ano",CONCATENATE("Okres:","
",OFFSET(Zdroj!BP$16,'k rozhodnutí'!$A1143,0),"
","Právní forma","
",OFFSET(Zdroj!H$16,'k rozhodnutí'!$A1143,0),"
",IF(OFFSET(Zdroj!I$16,'k rozhodnutí'!$A1143,0)="","","IČO: "),OFFSET(Zdroj!I$16,'k rozhodnutí'!$A1143,0),"
","B.Ú. ",IF(OFFSET(Zdroj!J$16,'k rozhodnutí'!$A1143,0)="","","Anonymizováno")),CONCATENATE("Okres:","
",OFFSET(Zdroj!BP$16,'k rozhodnutí'!$A1143,0),"
","Právní forma","
",OFFSET(Zdroj!H$16,'k rozhodnutí'!$A1143,0),"
",IF(OFFSET(Zdroj!I$16,'k rozhodnutí'!$A1143,0)="","","IČO: "),OFFSET(Zdroj!I$16,'k rozhodnutí'!$A1143,0),"
","B.Ú. ",OFFSET(Zdroj!J$16,'k rozhodnutí'!$A1143,0))))</f>
        <v/>
      </c>
      <c r="D1145" s="4" t="str">
        <f ca="1">IF($B1144="","",OFFSET(Zdroj!O$16,'k rozhodnutí'!$A1143,0))</f>
        <v/>
      </c>
      <c r="E1145" s="289"/>
      <c r="F1145" s="187"/>
      <c r="G1145" s="291"/>
      <c r="H1145" s="290"/>
      <c r="I1145" s="284"/>
      <c r="J1145" s="284"/>
      <c r="K1145" s="284"/>
      <c r="L1145" s="282"/>
      <c r="M1145" s="283"/>
      <c r="N1145" s="284"/>
    </row>
    <row r="1146" spans="1:14" x14ac:dyDescent="0.25">
      <c r="A1146" s="130">
        <f>ROW()/3-1</f>
        <v>381</v>
      </c>
      <c r="B1146" s="288"/>
      <c r="C1146" s="52" t="str">
        <f ca="1">IF($B1144="","",IF(Zdroj!$AQ$9="ano",IF(OFFSET(Zdroj!M$16,'k rozhodnutí'!$A1143,0)="","","Anonymizováno"),IF(OFFSET(Zdroj!M$16,'k rozhodnutí'!$A1143,0)="","",OFFSET(Zdroj!M$16,'k rozhodnutí'!$A1143,0))))</f>
        <v/>
      </c>
      <c r="D1146" s="4" t="str">
        <f ca="1">IF($B1144="","",CONCATENATE("Dotace bude použita na:","
",OFFSET(Zdroj!P$16,'k rozhodnutí'!$A1143,0)))</f>
        <v/>
      </c>
      <c r="E1146" s="289"/>
      <c r="F1146" s="186" t="str">
        <f ca="1">IF($B1144="","",OFFSET(Zdroj!V$16,'k rozhodnutí'!$A1143,0))</f>
        <v/>
      </c>
      <c r="G1146" s="88" t="str">
        <f ca="1">IF($B1144="","",OFFSET(Zdroj!BM$16,'k rozhodnutí'!$A1143,0))</f>
        <v/>
      </c>
      <c r="H1146" s="290"/>
      <c r="I1146" s="284"/>
      <c r="J1146" s="284"/>
      <c r="K1146" s="284"/>
      <c r="L1146" s="282"/>
      <c r="M1146" s="283"/>
      <c r="N1146" s="284"/>
    </row>
    <row r="1147" spans="1:14" x14ac:dyDescent="0.25">
      <c r="A1147" s="130"/>
      <c r="B1147" s="288" t="str">
        <f ca="1">IF(OFFSET(Zdroj!$B$16,A1146,0)&gt;0,OFFSET(Zdroj!$B$16,A1146,0)+0,"")</f>
        <v/>
      </c>
      <c r="C1147" s="51" t="str">
        <f ca="1">IF($B1147="","",IF(Zdroj!$AQ$9="ano",CONCATENATE(OFFSET(Zdroj!C$16,'k rozhodnutí'!$A1146,0),"
","Anonymizováno","
",OFFSET(Zdroj!E$16,'k rozhodnutí'!$A1146,0),"
",OFFSET(Zdroj!F$16,'k rozhodnutí'!$A1146,0)),CONCATENATE(OFFSET(Zdroj!C$16,'k rozhodnutí'!$A1146,0),"
",OFFSET(Zdroj!D$16,'k rozhodnutí'!$A1146,0),"
",OFFSET(Zdroj!E$16,'k rozhodnutí'!$A1146,0),"
",OFFSET(Zdroj!F$16,'k rozhodnutí'!$A1146,0))))</f>
        <v/>
      </c>
      <c r="D1147" s="23" t="str">
        <f ca="1">IF($B1147="","",OFFSET(Zdroj!N$16,'k rozhodnutí'!$A1146,0))</f>
        <v/>
      </c>
      <c r="E1147" s="289" t="str">
        <f ca="1">IF($B1147="","",OFFSET(Zdroj!T$16,'k rozhodnutí'!$A1146,0))</f>
        <v/>
      </c>
      <c r="F1147" s="186" t="str">
        <f ca="1">IF($B1147="","",OFFSET(Zdroj!U$16,'k rozhodnutí'!$A1146,0))</f>
        <v/>
      </c>
      <c r="G1147" s="291" t="str">
        <f ca="1">IF($B1147="","",OFFSET(Zdroj!W$16,'k rozhodnutí'!$A1146,0))</f>
        <v/>
      </c>
      <c r="H1147" s="290" t="str">
        <f ca="1">IF($B1147="","",OFFSET(Zdroj!Y$16,'k rozhodnutí'!$A1146,0))</f>
        <v/>
      </c>
      <c r="I1147" s="284" t="str">
        <f ca="1">IF($B1147="","",OFFSET(Zdroj!BG$16,'k rozhodnutí'!$A1146,0))</f>
        <v/>
      </c>
      <c r="J1147" s="284" t="str" cm="1">
        <f t="array" aca="1" ref="J1147" ca="1">IF($B1147="","",SUM('k rozhodnutí detailní'!J1147:J1149+'k rozhodnutí detailní'!K1147:K1149))</f>
        <v/>
      </c>
      <c r="K1147" s="284" t="str">
        <f ca="1">IF($B1147="","",'k rozhodnutí detailní'!L1148)</f>
        <v/>
      </c>
      <c r="L1147" s="282" t="str">
        <f ca="1">IF($B1147="","",'k rozhodnutí detailní'!M1148)</f>
        <v/>
      </c>
      <c r="M1147" s="283" t="str">
        <f ca="1">IF(B1147="","",'k rozhodnutí detailní'!N1147)</f>
        <v/>
      </c>
      <c r="N1147" s="284" t="str">
        <f ca="1">IF($B1147="","",OFFSET(Zdroj!Z$16,'k rozhodnutí'!$A1146,0))</f>
        <v/>
      </c>
    </row>
    <row r="1148" spans="1:14" x14ac:dyDescent="0.25">
      <c r="A1148" s="130"/>
      <c r="B1148" s="288"/>
      <c r="C1148" s="51" t="str">
        <f ca="1">IF($B1147="","",IF(Zdroj!$AQ$9="ano",CONCATENATE("Okres:","
",OFFSET(Zdroj!BP$16,'k rozhodnutí'!$A1146,0),"
","Právní forma","
",OFFSET(Zdroj!H$16,'k rozhodnutí'!$A1146,0),"
",IF(OFFSET(Zdroj!I$16,'k rozhodnutí'!$A1146,0)="","","IČO: "),OFFSET(Zdroj!I$16,'k rozhodnutí'!$A1146,0),"
","B.Ú. ",IF(OFFSET(Zdroj!J$16,'k rozhodnutí'!$A1146,0)="","","Anonymizováno")),CONCATENATE("Okres:","
",OFFSET(Zdroj!BP$16,'k rozhodnutí'!$A1146,0),"
","Právní forma","
",OFFSET(Zdroj!H$16,'k rozhodnutí'!$A1146,0),"
",IF(OFFSET(Zdroj!I$16,'k rozhodnutí'!$A1146,0)="","","IČO: "),OFFSET(Zdroj!I$16,'k rozhodnutí'!$A1146,0),"
","B.Ú. ",OFFSET(Zdroj!J$16,'k rozhodnutí'!$A1146,0))))</f>
        <v/>
      </c>
      <c r="D1148" s="4" t="str">
        <f ca="1">IF($B1147="","",OFFSET(Zdroj!O$16,'k rozhodnutí'!$A1146,0))</f>
        <v/>
      </c>
      <c r="E1148" s="289"/>
      <c r="F1148" s="187"/>
      <c r="G1148" s="291"/>
      <c r="H1148" s="290"/>
      <c r="I1148" s="284"/>
      <c r="J1148" s="284"/>
      <c r="K1148" s="284"/>
      <c r="L1148" s="282"/>
      <c r="M1148" s="283"/>
      <c r="N1148" s="284"/>
    </row>
    <row r="1149" spans="1:14" x14ac:dyDescent="0.25">
      <c r="A1149" s="130">
        <f>ROW()/3-1</f>
        <v>382</v>
      </c>
      <c r="B1149" s="288"/>
      <c r="C1149" s="52" t="str">
        <f ca="1">IF($B1147="","",IF(Zdroj!$AQ$9="ano",IF(OFFSET(Zdroj!M$16,'k rozhodnutí'!$A1146,0)="","","Anonymizováno"),IF(OFFSET(Zdroj!M$16,'k rozhodnutí'!$A1146,0)="","",OFFSET(Zdroj!M$16,'k rozhodnutí'!$A1146,0))))</f>
        <v/>
      </c>
      <c r="D1149" s="4" t="str">
        <f ca="1">IF($B1147="","",CONCATENATE("Dotace bude použita na:","
",OFFSET(Zdroj!P$16,'k rozhodnutí'!$A1146,0)))</f>
        <v/>
      </c>
      <c r="E1149" s="289"/>
      <c r="F1149" s="186" t="str">
        <f ca="1">IF($B1147="","",OFFSET(Zdroj!V$16,'k rozhodnutí'!$A1146,0))</f>
        <v/>
      </c>
      <c r="G1149" s="88" t="str">
        <f ca="1">IF($B1147="","",OFFSET(Zdroj!BM$16,'k rozhodnutí'!$A1146,0))</f>
        <v/>
      </c>
      <c r="H1149" s="290"/>
      <c r="I1149" s="284"/>
      <c r="J1149" s="284"/>
      <c r="K1149" s="284"/>
      <c r="L1149" s="282"/>
      <c r="M1149" s="283"/>
      <c r="N1149" s="284"/>
    </row>
    <row r="1150" spans="1:14" x14ac:dyDescent="0.25">
      <c r="A1150" s="130"/>
      <c r="B1150" s="288" t="str">
        <f ca="1">IF(OFFSET(Zdroj!$B$16,A1149,0)&gt;0,OFFSET(Zdroj!$B$16,A1149,0)+0,"")</f>
        <v/>
      </c>
      <c r="C1150" s="51" t="str">
        <f ca="1">IF($B1150="","",IF(Zdroj!$AQ$9="ano",CONCATENATE(OFFSET(Zdroj!C$16,'k rozhodnutí'!$A1149,0),"
","Anonymizováno","
",OFFSET(Zdroj!E$16,'k rozhodnutí'!$A1149,0),"
",OFFSET(Zdroj!F$16,'k rozhodnutí'!$A1149,0)),CONCATENATE(OFFSET(Zdroj!C$16,'k rozhodnutí'!$A1149,0),"
",OFFSET(Zdroj!D$16,'k rozhodnutí'!$A1149,0),"
",OFFSET(Zdroj!E$16,'k rozhodnutí'!$A1149,0),"
",OFFSET(Zdroj!F$16,'k rozhodnutí'!$A1149,0))))</f>
        <v/>
      </c>
      <c r="D1150" s="23" t="str">
        <f ca="1">IF($B1150="","",OFFSET(Zdroj!N$16,'k rozhodnutí'!$A1149,0))</f>
        <v/>
      </c>
      <c r="E1150" s="289" t="str">
        <f ca="1">IF($B1150="","",OFFSET(Zdroj!T$16,'k rozhodnutí'!$A1149,0))</f>
        <v/>
      </c>
      <c r="F1150" s="186" t="str">
        <f ca="1">IF($B1150="","",OFFSET(Zdroj!U$16,'k rozhodnutí'!$A1149,0))</f>
        <v/>
      </c>
      <c r="G1150" s="291" t="str">
        <f ca="1">IF($B1150="","",OFFSET(Zdroj!W$16,'k rozhodnutí'!$A1149,0))</f>
        <v/>
      </c>
      <c r="H1150" s="290" t="str">
        <f ca="1">IF($B1150="","",OFFSET(Zdroj!Y$16,'k rozhodnutí'!$A1149,0))</f>
        <v/>
      </c>
      <c r="I1150" s="284" t="str">
        <f ca="1">IF($B1150="","",OFFSET(Zdroj!BG$16,'k rozhodnutí'!$A1149,0))</f>
        <v/>
      </c>
      <c r="J1150" s="284" t="str" cm="1">
        <f t="array" aca="1" ref="J1150" ca="1">IF($B1150="","",SUM('k rozhodnutí detailní'!J1150:J1152+'k rozhodnutí detailní'!K1150:K1152))</f>
        <v/>
      </c>
      <c r="K1150" s="284" t="str">
        <f ca="1">IF($B1150="","",'k rozhodnutí detailní'!L1151)</f>
        <v/>
      </c>
      <c r="L1150" s="282" t="str">
        <f ca="1">IF($B1150="","",'k rozhodnutí detailní'!M1151)</f>
        <v/>
      </c>
      <c r="M1150" s="283" t="str">
        <f ca="1">IF(B1150="","",'k rozhodnutí detailní'!N1150)</f>
        <v/>
      </c>
      <c r="N1150" s="284" t="str">
        <f ca="1">IF($B1150="","",OFFSET(Zdroj!Z$16,'k rozhodnutí'!$A1149,0))</f>
        <v/>
      </c>
    </row>
    <row r="1151" spans="1:14" x14ac:dyDescent="0.25">
      <c r="A1151" s="130"/>
      <c r="B1151" s="288"/>
      <c r="C1151" s="51" t="str">
        <f ca="1">IF($B1150="","",IF(Zdroj!$AQ$9="ano",CONCATENATE("Okres:","
",OFFSET(Zdroj!BP$16,'k rozhodnutí'!$A1149,0),"
","Právní forma","
",OFFSET(Zdroj!H$16,'k rozhodnutí'!$A1149,0),"
",IF(OFFSET(Zdroj!I$16,'k rozhodnutí'!$A1149,0)="","","IČO: "),OFFSET(Zdroj!I$16,'k rozhodnutí'!$A1149,0),"
","B.Ú. ",IF(OFFSET(Zdroj!J$16,'k rozhodnutí'!$A1149,0)="","","Anonymizováno")),CONCATENATE("Okres:","
",OFFSET(Zdroj!BP$16,'k rozhodnutí'!$A1149,0),"
","Právní forma","
",OFFSET(Zdroj!H$16,'k rozhodnutí'!$A1149,0),"
",IF(OFFSET(Zdroj!I$16,'k rozhodnutí'!$A1149,0)="","","IČO: "),OFFSET(Zdroj!I$16,'k rozhodnutí'!$A1149,0),"
","B.Ú. ",OFFSET(Zdroj!J$16,'k rozhodnutí'!$A1149,0))))</f>
        <v/>
      </c>
      <c r="D1151" s="4" t="str">
        <f ca="1">IF($B1150="","",OFFSET(Zdroj!O$16,'k rozhodnutí'!$A1149,0))</f>
        <v/>
      </c>
      <c r="E1151" s="289"/>
      <c r="F1151" s="187"/>
      <c r="G1151" s="291"/>
      <c r="H1151" s="290"/>
      <c r="I1151" s="284"/>
      <c r="J1151" s="284"/>
      <c r="K1151" s="284"/>
      <c r="L1151" s="282"/>
      <c r="M1151" s="283"/>
      <c r="N1151" s="284"/>
    </row>
    <row r="1152" spans="1:14" x14ac:dyDescent="0.25">
      <c r="A1152" s="130">
        <f>ROW()/3-1</f>
        <v>383</v>
      </c>
      <c r="B1152" s="288"/>
      <c r="C1152" s="52" t="str">
        <f ca="1">IF($B1150="","",IF(Zdroj!$AQ$9="ano",IF(OFFSET(Zdroj!M$16,'k rozhodnutí'!$A1149,0)="","","Anonymizováno"),IF(OFFSET(Zdroj!M$16,'k rozhodnutí'!$A1149,0)="","",OFFSET(Zdroj!M$16,'k rozhodnutí'!$A1149,0))))</f>
        <v/>
      </c>
      <c r="D1152" s="4" t="str">
        <f ca="1">IF($B1150="","",CONCATENATE("Dotace bude použita na:","
",OFFSET(Zdroj!P$16,'k rozhodnutí'!$A1149,0)))</f>
        <v/>
      </c>
      <c r="E1152" s="289"/>
      <c r="F1152" s="186" t="str">
        <f ca="1">IF($B1150="","",OFFSET(Zdroj!V$16,'k rozhodnutí'!$A1149,0))</f>
        <v/>
      </c>
      <c r="G1152" s="88" t="str">
        <f ca="1">IF($B1150="","",OFFSET(Zdroj!BM$16,'k rozhodnutí'!$A1149,0))</f>
        <v/>
      </c>
      <c r="H1152" s="290"/>
      <c r="I1152" s="284"/>
      <c r="J1152" s="284"/>
      <c r="K1152" s="284"/>
      <c r="L1152" s="282"/>
      <c r="M1152" s="283"/>
      <c r="N1152" s="284"/>
    </row>
    <row r="1153" spans="1:14" x14ac:dyDescent="0.25">
      <c r="A1153" s="130"/>
      <c r="B1153" s="288" t="str">
        <f ca="1">IF(OFFSET(Zdroj!$B$16,A1152,0)&gt;0,OFFSET(Zdroj!$B$16,A1152,0)+0,"")</f>
        <v/>
      </c>
      <c r="C1153" s="51" t="str">
        <f ca="1">IF($B1153="","",IF(Zdroj!$AQ$9="ano",CONCATENATE(OFFSET(Zdroj!C$16,'k rozhodnutí'!$A1152,0),"
","Anonymizováno","
",OFFSET(Zdroj!E$16,'k rozhodnutí'!$A1152,0),"
",OFFSET(Zdroj!F$16,'k rozhodnutí'!$A1152,0)),CONCATENATE(OFFSET(Zdroj!C$16,'k rozhodnutí'!$A1152,0),"
",OFFSET(Zdroj!D$16,'k rozhodnutí'!$A1152,0),"
",OFFSET(Zdroj!E$16,'k rozhodnutí'!$A1152,0),"
",OFFSET(Zdroj!F$16,'k rozhodnutí'!$A1152,0))))</f>
        <v/>
      </c>
      <c r="D1153" s="23" t="str">
        <f ca="1">IF($B1153="","",OFFSET(Zdroj!N$16,'k rozhodnutí'!$A1152,0))</f>
        <v/>
      </c>
      <c r="E1153" s="289" t="str">
        <f ca="1">IF($B1153="","",OFFSET(Zdroj!T$16,'k rozhodnutí'!$A1152,0))</f>
        <v/>
      </c>
      <c r="F1153" s="186" t="str">
        <f ca="1">IF($B1153="","",OFFSET(Zdroj!U$16,'k rozhodnutí'!$A1152,0))</f>
        <v/>
      </c>
      <c r="G1153" s="291" t="str">
        <f ca="1">IF($B1153="","",OFFSET(Zdroj!W$16,'k rozhodnutí'!$A1152,0))</f>
        <v/>
      </c>
      <c r="H1153" s="290" t="str">
        <f ca="1">IF($B1153="","",OFFSET(Zdroj!Y$16,'k rozhodnutí'!$A1152,0))</f>
        <v/>
      </c>
      <c r="I1153" s="284" t="str">
        <f ca="1">IF($B1153="","",OFFSET(Zdroj!BG$16,'k rozhodnutí'!$A1152,0))</f>
        <v/>
      </c>
      <c r="J1153" s="284" t="str" cm="1">
        <f t="array" aca="1" ref="J1153" ca="1">IF($B1153="","",SUM('k rozhodnutí detailní'!J1153:J1155+'k rozhodnutí detailní'!K1153:K1155))</f>
        <v/>
      </c>
      <c r="K1153" s="284" t="str">
        <f ca="1">IF($B1153="","",'k rozhodnutí detailní'!L1154)</f>
        <v/>
      </c>
      <c r="L1153" s="282" t="str">
        <f ca="1">IF($B1153="","",'k rozhodnutí detailní'!M1154)</f>
        <v/>
      </c>
      <c r="M1153" s="283" t="str">
        <f ca="1">IF(B1153="","",'k rozhodnutí detailní'!N1153)</f>
        <v/>
      </c>
      <c r="N1153" s="284" t="str">
        <f ca="1">IF($B1153="","",OFFSET(Zdroj!Z$16,'k rozhodnutí'!$A1152,0))</f>
        <v/>
      </c>
    </row>
    <row r="1154" spans="1:14" x14ac:dyDescent="0.25">
      <c r="A1154" s="130"/>
      <c r="B1154" s="288"/>
      <c r="C1154" s="51" t="str">
        <f ca="1">IF($B1153="","",IF(Zdroj!$AQ$9="ano",CONCATENATE("Okres:","
",OFFSET(Zdroj!BP$16,'k rozhodnutí'!$A1152,0),"
","Právní forma","
",OFFSET(Zdroj!H$16,'k rozhodnutí'!$A1152,0),"
",IF(OFFSET(Zdroj!I$16,'k rozhodnutí'!$A1152,0)="","","IČO: "),OFFSET(Zdroj!I$16,'k rozhodnutí'!$A1152,0),"
","B.Ú. ",IF(OFFSET(Zdroj!J$16,'k rozhodnutí'!$A1152,0)="","","Anonymizováno")),CONCATENATE("Okres:","
",OFFSET(Zdroj!BP$16,'k rozhodnutí'!$A1152,0),"
","Právní forma","
",OFFSET(Zdroj!H$16,'k rozhodnutí'!$A1152,0),"
",IF(OFFSET(Zdroj!I$16,'k rozhodnutí'!$A1152,0)="","","IČO: "),OFFSET(Zdroj!I$16,'k rozhodnutí'!$A1152,0),"
","B.Ú. ",OFFSET(Zdroj!J$16,'k rozhodnutí'!$A1152,0))))</f>
        <v/>
      </c>
      <c r="D1154" s="4" t="str">
        <f ca="1">IF($B1153="","",OFFSET(Zdroj!O$16,'k rozhodnutí'!$A1152,0))</f>
        <v/>
      </c>
      <c r="E1154" s="289"/>
      <c r="F1154" s="187"/>
      <c r="G1154" s="291"/>
      <c r="H1154" s="290"/>
      <c r="I1154" s="284"/>
      <c r="J1154" s="284"/>
      <c r="K1154" s="284"/>
      <c r="L1154" s="282"/>
      <c r="M1154" s="283"/>
      <c r="N1154" s="284"/>
    </row>
    <row r="1155" spans="1:14" x14ac:dyDescent="0.25">
      <c r="A1155" s="130">
        <f>ROW()/3-1</f>
        <v>384</v>
      </c>
      <c r="B1155" s="288"/>
      <c r="C1155" s="52" t="str">
        <f ca="1">IF($B1153="","",IF(Zdroj!$AQ$9="ano",IF(OFFSET(Zdroj!M$16,'k rozhodnutí'!$A1152,0)="","","Anonymizováno"),IF(OFFSET(Zdroj!M$16,'k rozhodnutí'!$A1152,0)="","",OFFSET(Zdroj!M$16,'k rozhodnutí'!$A1152,0))))</f>
        <v/>
      </c>
      <c r="D1155" s="4" t="str">
        <f ca="1">IF($B1153="","",CONCATENATE("Dotace bude použita na:","
",OFFSET(Zdroj!P$16,'k rozhodnutí'!$A1152,0)))</f>
        <v/>
      </c>
      <c r="E1155" s="289"/>
      <c r="F1155" s="186" t="str">
        <f ca="1">IF($B1153="","",OFFSET(Zdroj!V$16,'k rozhodnutí'!$A1152,0))</f>
        <v/>
      </c>
      <c r="G1155" s="88" t="str">
        <f ca="1">IF($B1153="","",OFFSET(Zdroj!BM$16,'k rozhodnutí'!$A1152,0))</f>
        <v/>
      </c>
      <c r="H1155" s="290"/>
      <c r="I1155" s="284"/>
      <c r="J1155" s="284"/>
      <c r="K1155" s="284"/>
      <c r="L1155" s="282"/>
      <c r="M1155" s="283"/>
      <c r="N1155" s="284"/>
    </row>
    <row r="1156" spans="1:14" x14ac:dyDescent="0.25">
      <c r="A1156" s="130"/>
      <c r="B1156" s="288" t="str">
        <f ca="1">IF(OFFSET(Zdroj!$B$16,A1155,0)&gt;0,OFFSET(Zdroj!$B$16,A1155,0)+0,"")</f>
        <v/>
      </c>
      <c r="C1156" s="51" t="str">
        <f ca="1">IF($B1156="","",IF(Zdroj!$AQ$9="ano",CONCATENATE(OFFSET(Zdroj!C$16,'k rozhodnutí'!$A1155,0),"
","Anonymizováno","
",OFFSET(Zdroj!E$16,'k rozhodnutí'!$A1155,0),"
",OFFSET(Zdroj!F$16,'k rozhodnutí'!$A1155,0)),CONCATENATE(OFFSET(Zdroj!C$16,'k rozhodnutí'!$A1155,0),"
",OFFSET(Zdroj!D$16,'k rozhodnutí'!$A1155,0),"
",OFFSET(Zdroj!E$16,'k rozhodnutí'!$A1155,0),"
",OFFSET(Zdroj!F$16,'k rozhodnutí'!$A1155,0))))</f>
        <v/>
      </c>
      <c r="D1156" s="23" t="str">
        <f ca="1">IF($B1156="","",OFFSET(Zdroj!N$16,'k rozhodnutí'!$A1155,0))</f>
        <v/>
      </c>
      <c r="E1156" s="289" t="str">
        <f ca="1">IF($B1156="","",OFFSET(Zdroj!T$16,'k rozhodnutí'!$A1155,0))</f>
        <v/>
      </c>
      <c r="F1156" s="186" t="str">
        <f ca="1">IF($B1156="","",OFFSET(Zdroj!U$16,'k rozhodnutí'!$A1155,0))</f>
        <v/>
      </c>
      <c r="G1156" s="291" t="str">
        <f ca="1">IF($B1156="","",OFFSET(Zdroj!W$16,'k rozhodnutí'!$A1155,0))</f>
        <v/>
      </c>
      <c r="H1156" s="290" t="str">
        <f ca="1">IF($B1156="","",OFFSET(Zdroj!Y$16,'k rozhodnutí'!$A1155,0))</f>
        <v/>
      </c>
      <c r="I1156" s="284" t="str">
        <f ca="1">IF($B1156="","",OFFSET(Zdroj!BG$16,'k rozhodnutí'!$A1155,0))</f>
        <v/>
      </c>
      <c r="J1156" s="284" t="str" cm="1">
        <f t="array" aca="1" ref="J1156" ca="1">IF($B1156="","",SUM('k rozhodnutí detailní'!J1156:J1158+'k rozhodnutí detailní'!K1156:K1158))</f>
        <v/>
      </c>
      <c r="K1156" s="284" t="str">
        <f ca="1">IF($B1156="","",'k rozhodnutí detailní'!L1157)</f>
        <v/>
      </c>
      <c r="L1156" s="282" t="str">
        <f ca="1">IF($B1156="","",'k rozhodnutí detailní'!M1157)</f>
        <v/>
      </c>
      <c r="M1156" s="283" t="str">
        <f ca="1">IF(B1156="","",'k rozhodnutí detailní'!N1156)</f>
        <v/>
      </c>
      <c r="N1156" s="284" t="str">
        <f ca="1">IF($B1156="","",OFFSET(Zdroj!Z$16,'k rozhodnutí'!$A1155,0))</f>
        <v/>
      </c>
    </row>
    <row r="1157" spans="1:14" x14ac:dyDescent="0.25">
      <c r="A1157" s="130"/>
      <c r="B1157" s="288"/>
      <c r="C1157" s="51" t="str">
        <f ca="1">IF($B1156="","",IF(Zdroj!$AQ$9="ano",CONCATENATE("Okres:","
",OFFSET(Zdroj!BP$16,'k rozhodnutí'!$A1155,0),"
","Právní forma","
",OFFSET(Zdroj!H$16,'k rozhodnutí'!$A1155,0),"
",IF(OFFSET(Zdroj!I$16,'k rozhodnutí'!$A1155,0)="","","IČO: "),OFFSET(Zdroj!I$16,'k rozhodnutí'!$A1155,0),"
","B.Ú. ",IF(OFFSET(Zdroj!J$16,'k rozhodnutí'!$A1155,0)="","","Anonymizováno")),CONCATENATE("Okres:","
",OFFSET(Zdroj!BP$16,'k rozhodnutí'!$A1155,0),"
","Právní forma","
",OFFSET(Zdroj!H$16,'k rozhodnutí'!$A1155,0),"
",IF(OFFSET(Zdroj!I$16,'k rozhodnutí'!$A1155,0)="","","IČO: "),OFFSET(Zdroj!I$16,'k rozhodnutí'!$A1155,0),"
","B.Ú. ",OFFSET(Zdroj!J$16,'k rozhodnutí'!$A1155,0))))</f>
        <v/>
      </c>
      <c r="D1157" s="4" t="str">
        <f ca="1">IF($B1156="","",OFFSET(Zdroj!O$16,'k rozhodnutí'!$A1155,0))</f>
        <v/>
      </c>
      <c r="E1157" s="289"/>
      <c r="F1157" s="187"/>
      <c r="G1157" s="291"/>
      <c r="H1157" s="290"/>
      <c r="I1157" s="284"/>
      <c r="J1157" s="284"/>
      <c r="K1157" s="284"/>
      <c r="L1157" s="282"/>
      <c r="M1157" s="283"/>
      <c r="N1157" s="284"/>
    </row>
    <row r="1158" spans="1:14" x14ac:dyDescent="0.25">
      <c r="A1158" s="130">
        <f>ROW()/3-1</f>
        <v>385</v>
      </c>
      <c r="B1158" s="288"/>
      <c r="C1158" s="52" t="str">
        <f ca="1">IF($B1156="","",IF(Zdroj!$AQ$9="ano",IF(OFFSET(Zdroj!M$16,'k rozhodnutí'!$A1155,0)="","","Anonymizováno"),IF(OFFSET(Zdroj!M$16,'k rozhodnutí'!$A1155,0)="","",OFFSET(Zdroj!M$16,'k rozhodnutí'!$A1155,0))))</f>
        <v/>
      </c>
      <c r="D1158" s="4" t="str">
        <f ca="1">IF($B1156="","",CONCATENATE("Dotace bude použita na:","
",OFFSET(Zdroj!P$16,'k rozhodnutí'!$A1155,0)))</f>
        <v/>
      </c>
      <c r="E1158" s="289"/>
      <c r="F1158" s="186" t="str">
        <f ca="1">IF($B1156="","",OFFSET(Zdroj!V$16,'k rozhodnutí'!$A1155,0))</f>
        <v/>
      </c>
      <c r="G1158" s="88" t="str">
        <f ca="1">IF($B1156="","",OFFSET(Zdroj!BM$16,'k rozhodnutí'!$A1155,0))</f>
        <v/>
      </c>
      <c r="H1158" s="290"/>
      <c r="I1158" s="284"/>
      <c r="J1158" s="284"/>
      <c r="K1158" s="284"/>
      <c r="L1158" s="282"/>
      <c r="M1158" s="283"/>
      <c r="N1158" s="284"/>
    </row>
    <row r="1159" spans="1:14" x14ac:dyDescent="0.25">
      <c r="A1159" s="130"/>
      <c r="B1159" s="288" t="str">
        <f ca="1">IF(OFFSET(Zdroj!$B$16,A1158,0)&gt;0,OFFSET(Zdroj!$B$16,A1158,0)+0,"")</f>
        <v/>
      </c>
      <c r="C1159" s="51" t="str">
        <f ca="1">IF($B1159="","",IF(Zdroj!$AQ$9="ano",CONCATENATE(OFFSET(Zdroj!C$16,'k rozhodnutí'!$A1158,0),"
","Anonymizováno","
",OFFSET(Zdroj!E$16,'k rozhodnutí'!$A1158,0),"
",OFFSET(Zdroj!F$16,'k rozhodnutí'!$A1158,0)),CONCATENATE(OFFSET(Zdroj!C$16,'k rozhodnutí'!$A1158,0),"
",OFFSET(Zdroj!D$16,'k rozhodnutí'!$A1158,0),"
",OFFSET(Zdroj!E$16,'k rozhodnutí'!$A1158,0),"
",OFFSET(Zdroj!F$16,'k rozhodnutí'!$A1158,0))))</f>
        <v/>
      </c>
      <c r="D1159" s="23" t="str">
        <f ca="1">IF($B1159="","",OFFSET(Zdroj!N$16,'k rozhodnutí'!$A1158,0))</f>
        <v/>
      </c>
      <c r="E1159" s="289" t="str">
        <f ca="1">IF($B1159="","",OFFSET(Zdroj!T$16,'k rozhodnutí'!$A1158,0))</f>
        <v/>
      </c>
      <c r="F1159" s="186" t="str">
        <f ca="1">IF($B1159="","",OFFSET(Zdroj!U$16,'k rozhodnutí'!$A1158,0))</f>
        <v/>
      </c>
      <c r="G1159" s="291" t="str">
        <f ca="1">IF($B1159="","",OFFSET(Zdroj!W$16,'k rozhodnutí'!$A1158,0))</f>
        <v/>
      </c>
      <c r="H1159" s="290" t="str">
        <f ca="1">IF($B1159="","",OFFSET(Zdroj!Y$16,'k rozhodnutí'!$A1158,0))</f>
        <v/>
      </c>
      <c r="I1159" s="284" t="str">
        <f ca="1">IF($B1159="","",OFFSET(Zdroj!BG$16,'k rozhodnutí'!$A1158,0))</f>
        <v/>
      </c>
      <c r="J1159" s="284" t="str" cm="1">
        <f t="array" aca="1" ref="J1159" ca="1">IF($B1159="","",SUM('k rozhodnutí detailní'!J1159:J1161+'k rozhodnutí detailní'!K1159:K1161))</f>
        <v/>
      </c>
      <c r="K1159" s="284" t="str">
        <f ca="1">IF($B1159="","",'k rozhodnutí detailní'!L1160)</f>
        <v/>
      </c>
      <c r="L1159" s="282" t="str">
        <f ca="1">IF($B1159="","",'k rozhodnutí detailní'!M1160)</f>
        <v/>
      </c>
      <c r="M1159" s="283" t="str">
        <f ca="1">IF(B1159="","",'k rozhodnutí detailní'!N1159)</f>
        <v/>
      </c>
      <c r="N1159" s="284" t="str">
        <f ca="1">IF($B1159="","",OFFSET(Zdroj!Z$16,'k rozhodnutí'!$A1158,0))</f>
        <v/>
      </c>
    </row>
    <row r="1160" spans="1:14" x14ac:dyDescent="0.25">
      <c r="A1160" s="130"/>
      <c r="B1160" s="288"/>
      <c r="C1160" s="51" t="str">
        <f ca="1">IF($B1159="","",IF(Zdroj!$AQ$9="ano",CONCATENATE("Okres:","
",OFFSET(Zdroj!BP$16,'k rozhodnutí'!$A1158,0),"
","Právní forma","
",OFFSET(Zdroj!H$16,'k rozhodnutí'!$A1158,0),"
",IF(OFFSET(Zdroj!I$16,'k rozhodnutí'!$A1158,0)="","","IČO: "),OFFSET(Zdroj!I$16,'k rozhodnutí'!$A1158,0),"
","B.Ú. ",IF(OFFSET(Zdroj!J$16,'k rozhodnutí'!$A1158,0)="","","Anonymizováno")),CONCATENATE("Okres:","
",OFFSET(Zdroj!BP$16,'k rozhodnutí'!$A1158,0),"
","Právní forma","
",OFFSET(Zdroj!H$16,'k rozhodnutí'!$A1158,0),"
",IF(OFFSET(Zdroj!I$16,'k rozhodnutí'!$A1158,0)="","","IČO: "),OFFSET(Zdroj!I$16,'k rozhodnutí'!$A1158,0),"
","B.Ú. ",OFFSET(Zdroj!J$16,'k rozhodnutí'!$A1158,0))))</f>
        <v/>
      </c>
      <c r="D1160" s="4" t="str">
        <f ca="1">IF($B1159="","",OFFSET(Zdroj!O$16,'k rozhodnutí'!$A1158,0))</f>
        <v/>
      </c>
      <c r="E1160" s="289"/>
      <c r="F1160" s="187"/>
      <c r="G1160" s="291"/>
      <c r="H1160" s="290"/>
      <c r="I1160" s="284"/>
      <c r="J1160" s="284"/>
      <c r="K1160" s="284"/>
      <c r="L1160" s="282"/>
      <c r="M1160" s="283"/>
      <c r="N1160" s="284"/>
    </row>
    <row r="1161" spans="1:14" x14ac:dyDescent="0.25">
      <c r="A1161" s="130">
        <f>ROW()/3-1</f>
        <v>386</v>
      </c>
      <c r="B1161" s="288"/>
      <c r="C1161" s="52" t="str">
        <f ca="1">IF($B1159="","",IF(Zdroj!$AQ$9="ano",IF(OFFSET(Zdroj!M$16,'k rozhodnutí'!$A1158,0)="","","Anonymizováno"),IF(OFFSET(Zdroj!M$16,'k rozhodnutí'!$A1158,0)="","",OFFSET(Zdroj!M$16,'k rozhodnutí'!$A1158,0))))</f>
        <v/>
      </c>
      <c r="D1161" s="4" t="str">
        <f ca="1">IF($B1159="","",CONCATENATE("Dotace bude použita na:","
",OFFSET(Zdroj!P$16,'k rozhodnutí'!$A1158,0)))</f>
        <v/>
      </c>
      <c r="E1161" s="289"/>
      <c r="F1161" s="186" t="str">
        <f ca="1">IF($B1159="","",OFFSET(Zdroj!V$16,'k rozhodnutí'!$A1158,0))</f>
        <v/>
      </c>
      <c r="G1161" s="88" t="str">
        <f ca="1">IF($B1159="","",OFFSET(Zdroj!BM$16,'k rozhodnutí'!$A1158,0))</f>
        <v/>
      </c>
      <c r="H1161" s="290"/>
      <c r="I1161" s="284"/>
      <c r="J1161" s="284"/>
      <c r="K1161" s="284"/>
      <c r="L1161" s="282"/>
      <c r="M1161" s="283"/>
      <c r="N1161" s="284"/>
    </row>
    <row r="1162" spans="1:14" x14ac:dyDescent="0.25">
      <c r="A1162" s="130"/>
      <c r="B1162" s="288" t="str">
        <f ca="1">IF(OFFSET(Zdroj!$B$16,A1161,0)&gt;0,OFFSET(Zdroj!$B$16,A1161,0)+0,"")</f>
        <v/>
      </c>
      <c r="C1162" s="51" t="str">
        <f ca="1">IF($B1162="","",IF(Zdroj!$AQ$9="ano",CONCATENATE(OFFSET(Zdroj!C$16,'k rozhodnutí'!$A1161,0),"
","Anonymizováno","
",OFFSET(Zdroj!E$16,'k rozhodnutí'!$A1161,0),"
",OFFSET(Zdroj!F$16,'k rozhodnutí'!$A1161,0)),CONCATENATE(OFFSET(Zdroj!C$16,'k rozhodnutí'!$A1161,0),"
",OFFSET(Zdroj!D$16,'k rozhodnutí'!$A1161,0),"
",OFFSET(Zdroj!E$16,'k rozhodnutí'!$A1161,0),"
",OFFSET(Zdroj!F$16,'k rozhodnutí'!$A1161,0))))</f>
        <v/>
      </c>
      <c r="D1162" s="23" t="str">
        <f ca="1">IF($B1162="","",OFFSET(Zdroj!N$16,'k rozhodnutí'!$A1161,0))</f>
        <v/>
      </c>
      <c r="E1162" s="289" t="str">
        <f ca="1">IF($B1162="","",OFFSET(Zdroj!T$16,'k rozhodnutí'!$A1161,0))</f>
        <v/>
      </c>
      <c r="F1162" s="186" t="str">
        <f ca="1">IF($B1162="","",OFFSET(Zdroj!U$16,'k rozhodnutí'!$A1161,0))</f>
        <v/>
      </c>
      <c r="G1162" s="291" t="str">
        <f ca="1">IF($B1162="","",OFFSET(Zdroj!W$16,'k rozhodnutí'!$A1161,0))</f>
        <v/>
      </c>
      <c r="H1162" s="290" t="str">
        <f ca="1">IF($B1162="","",OFFSET(Zdroj!Y$16,'k rozhodnutí'!$A1161,0))</f>
        <v/>
      </c>
      <c r="I1162" s="284" t="str">
        <f ca="1">IF($B1162="","",OFFSET(Zdroj!BG$16,'k rozhodnutí'!$A1161,0))</f>
        <v/>
      </c>
      <c r="J1162" s="284" t="str" cm="1">
        <f t="array" aca="1" ref="J1162" ca="1">IF($B1162="","",SUM('k rozhodnutí detailní'!J1162:J1164+'k rozhodnutí detailní'!K1162:K1164))</f>
        <v/>
      </c>
      <c r="K1162" s="284" t="str">
        <f ca="1">IF($B1162="","",'k rozhodnutí detailní'!L1163)</f>
        <v/>
      </c>
      <c r="L1162" s="282" t="str">
        <f ca="1">IF($B1162="","",'k rozhodnutí detailní'!M1163)</f>
        <v/>
      </c>
      <c r="M1162" s="283" t="str">
        <f ca="1">IF(B1162="","",'k rozhodnutí detailní'!N1162)</f>
        <v/>
      </c>
      <c r="N1162" s="284" t="str">
        <f ca="1">IF($B1162="","",OFFSET(Zdroj!Z$16,'k rozhodnutí'!$A1161,0))</f>
        <v/>
      </c>
    </row>
    <row r="1163" spans="1:14" x14ac:dyDescent="0.25">
      <c r="A1163" s="130"/>
      <c r="B1163" s="288"/>
      <c r="C1163" s="51" t="str">
        <f ca="1">IF($B1162="","",IF(Zdroj!$AQ$9="ano",CONCATENATE("Okres:","
",OFFSET(Zdroj!BP$16,'k rozhodnutí'!$A1161,0),"
","Právní forma","
",OFFSET(Zdroj!H$16,'k rozhodnutí'!$A1161,0),"
",IF(OFFSET(Zdroj!I$16,'k rozhodnutí'!$A1161,0)="","","IČO: "),OFFSET(Zdroj!I$16,'k rozhodnutí'!$A1161,0),"
","B.Ú. ",IF(OFFSET(Zdroj!J$16,'k rozhodnutí'!$A1161,0)="","","Anonymizováno")),CONCATENATE("Okres:","
",OFFSET(Zdroj!BP$16,'k rozhodnutí'!$A1161,0),"
","Právní forma","
",OFFSET(Zdroj!H$16,'k rozhodnutí'!$A1161,0),"
",IF(OFFSET(Zdroj!I$16,'k rozhodnutí'!$A1161,0)="","","IČO: "),OFFSET(Zdroj!I$16,'k rozhodnutí'!$A1161,0),"
","B.Ú. ",OFFSET(Zdroj!J$16,'k rozhodnutí'!$A1161,0))))</f>
        <v/>
      </c>
      <c r="D1163" s="4" t="str">
        <f ca="1">IF($B1162="","",OFFSET(Zdroj!O$16,'k rozhodnutí'!$A1161,0))</f>
        <v/>
      </c>
      <c r="E1163" s="289"/>
      <c r="F1163" s="187"/>
      <c r="G1163" s="291"/>
      <c r="H1163" s="290"/>
      <c r="I1163" s="284"/>
      <c r="J1163" s="284"/>
      <c r="K1163" s="284"/>
      <c r="L1163" s="282"/>
      <c r="M1163" s="283"/>
      <c r="N1163" s="284"/>
    </row>
    <row r="1164" spans="1:14" x14ac:dyDescent="0.25">
      <c r="A1164" s="130">
        <f>ROW()/3-1</f>
        <v>387</v>
      </c>
      <c r="B1164" s="288"/>
      <c r="C1164" s="52" t="str">
        <f ca="1">IF($B1162="","",IF(Zdroj!$AQ$9="ano",IF(OFFSET(Zdroj!M$16,'k rozhodnutí'!$A1161,0)="","","Anonymizováno"),IF(OFFSET(Zdroj!M$16,'k rozhodnutí'!$A1161,0)="","",OFFSET(Zdroj!M$16,'k rozhodnutí'!$A1161,0))))</f>
        <v/>
      </c>
      <c r="D1164" s="4" t="str">
        <f ca="1">IF($B1162="","",CONCATENATE("Dotace bude použita na:","
",OFFSET(Zdroj!P$16,'k rozhodnutí'!$A1161,0)))</f>
        <v/>
      </c>
      <c r="E1164" s="289"/>
      <c r="F1164" s="186" t="str">
        <f ca="1">IF($B1162="","",OFFSET(Zdroj!V$16,'k rozhodnutí'!$A1161,0))</f>
        <v/>
      </c>
      <c r="G1164" s="88" t="str">
        <f ca="1">IF($B1162="","",OFFSET(Zdroj!BM$16,'k rozhodnutí'!$A1161,0))</f>
        <v/>
      </c>
      <c r="H1164" s="290"/>
      <c r="I1164" s="284"/>
      <c r="J1164" s="284"/>
      <c r="K1164" s="284"/>
      <c r="L1164" s="282"/>
      <c r="M1164" s="283"/>
      <c r="N1164" s="284"/>
    </row>
    <row r="1165" spans="1:14" x14ac:dyDescent="0.25">
      <c r="A1165" s="130"/>
      <c r="B1165" s="288" t="str">
        <f ca="1">IF(OFFSET(Zdroj!$B$16,A1164,0)&gt;0,OFFSET(Zdroj!$B$16,A1164,0)+0,"")</f>
        <v/>
      </c>
      <c r="C1165" s="51" t="str">
        <f ca="1">IF($B1165="","",IF(Zdroj!$AQ$9="ano",CONCATENATE(OFFSET(Zdroj!C$16,'k rozhodnutí'!$A1164,0),"
","Anonymizováno","
",OFFSET(Zdroj!E$16,'k rozhodnutí'!$A1164,0),"
",OFFSET(Zdroj!F$16,'k rozhodnutí'!$A1164,0)),CONCATENATE(OFFSET(Zdroj!C$16,'k rozhodnutí'!$A1164,0),"
",OFFSET(Zdroj!D$16,'k rozhodnutí'!$A1164,0),"
",OFFSET(Zdroj!E$16,'k rozhodnutí'!$A1164,0),"
",OFFSET(Zdroj!F$16,'k rozhodnutí'!$A1164,0))))</f>
        <v/>
      </c>
      <c r="D1165" s="23" t="str">
        <f ca="1">IF($B1165="","",OFFSET(Zdroj!N$16,'k rozhodnutí'!$A1164,0))</f>
        <v/>
      </c>
      <c r="E1165" s="289" t="str">
        <f ca="1">IF($B1165="","",OFFSET(Zdroj!T$16,'k rozhodnutí'!$A1164,0))</f>
        <v/>
      </c>
      <c r="F1165" s="186" t="str">
        <f ca="1">IF($B1165="","",OFFSET(Zdroj!U$16,'k rozhodnutí'!$A1164,0))</f>
        <v/>
      </c>
      <c r="G1165" s="291" t="str">
        <f ca="1">IF($B1165="","",OFFSET(Zdroj!W$16,'k rozhodnutí'!$A1164,0))</f>
        <v/>
      </c>
      <c r="H1165" s="290" t="str">
        <f ca="1">IF($B1165="","",OFFSET(Zdroj!Y$16,'k rozhodnutí'!$A1164,0))</f>
        <v/>
      </c>
      <c r="I1165" s="284" t="str">
        <f ca="1">IF($B1165="","",OFFSET(Zdroj!BG$16,'k rozhodnutí'!$A1164,0))</f>
        <v/>
      </c>
      <c r="J1165" s="284" t="str" cm="1">
        <f t="array" aca="1" ref="J1165" ca="1">IF($B1165="","",SUM('k rozhodnutí detailní'!J1165:J1167+'k rozhodnutí detailní'!K1165:K1167))</f>
        <v/>
      </c>
      <c r="K1165" s="284" t="str">
        <f ca="1">IF($B1165="","",'k rozhodnutí detailní'!L1166)</f>
        <v/>
      </c>
      <c r="L1165" s="282" t="str">
        <f ca="1">IF($B1165="","",'k rozhodnutí detailní'!M1166)</f>
        <v/>
      </c>
      <c r="M1165" s="283" t="str">
        <f ca="1">IF(B1165="","",'k rozhodnutí detailní'!N1165)</f>
        <v/>
      </c>
      <c r="N1165" s="284" t="str">
        <f ca="1">IF($B1165="","",OFFSET(Zdroj!Z$16,'k rozhodnutí'!$A1164,0))</f>
        <v/>
      </c>
    </row>
    <row r="1166" spans="1:14" x14ac:dyDescent="0.25">
      <c r="A1166" s="130"/>
      <c r="B1166" s="288"/>
      <c r="C1166" s="51" t="str">
        <f ca="1">IF($B1165="","",IF(Zdroj!$AQ$9="ano",CONCATENATE("Okres:","
",OFFSET(Zdroj!BP$16,'k rozhodnutí'!$A1164,0),"
","Právní forma","
",OFFSET(Zdroj!H$16,'k rozhodnutí'!$A1164,0),"
",IF(OFFSET(Zdroj!I$16,'k rozhodnutí'!$A1164,0)="","","IČO: "),OFFSET(Zdroj!I$16,'k rozhodnutí'!$A1164,0),"
","B.Ú. ",IF(OFFSET(Zdroj!J$16,'k rozhodnutí'!$A1164,0)="","","Anonymizováno")),CONCATENATE("Okres:","
",OFFSET(Zdroj!BP$16,'k rozhodnutí'!$A1164,0),"
","Právní forma","
",OFFSET(Zdroj!H$16,'k rozhodnutí'!$A1164,0),"
",IF(OFFSET(Zdroj!I$16,'k rozhodnutí'!$A1164,0)="","","IČO: "),OFFSET(Zdroj!I$16,'k rozhodnutí'!$A1164,0),"
","B.Ú. ",OFFSET(Zdroj!J$16,'k rozhodnutí'!$A1164,0))))</f>
        <v/>
      </c>
      <c r="D1166" s="4" t="str">
        <f ca="1">IF($B1165="","",OFFSET(Zdroj!O$16,'k rozhodnutí'!$A1164,0))</f>
        <v/>
      </c>
      <c r="E1166" s="289"/>
      <c r="F1166" s="187"/>
      <c r="G1166" s="291"/>
      <c r="H1166" s="290"/>
      <c r="I1166" s="284"/>
      <c r="J1166" s="284"/>
      <c r="K1166" s="284"/>
      <c r="L1166" s="282"/>
      <c r="M1166" s="283"/>
      <c r="N1166" s="284"/>
    </row>
    <row r="1167" spans="1:14" x14ac:dyDescent="0.25">
      <c r="A1167" s="130">
        <f>ROW()/3-1</f>
        <v>388</v>
      </c>
      <c r="B1167" s="288"/>
      <c r="C1167" s="52" t="str">
        <f ca="1">IF($B1165="","",IF(Zdroj!$AQ$9="ano",IF(OFFSET(Zdroj!M$16,'k rozhodnutí'!$A1164,0)="","","Anonymizováno"),IF(OFFSET(Zdroj!M$16,'k rozhodnutí'!$A1164,0)="","",OFFSET(Zdroj!M$16,'k rozhodnutí'!$A1164,0))))</f>
        <v/>
      </c>
      <c r="D1167" s="4" t="str">
        <f ca="1">IF($B1165="","",CONCATENATE("Dotace bude použita na:","
",OFFSET(Zdroj!P$16,'k rozhodnutí'!$A1164,0)))</f>
        <v/>
      </c>
      <c r="E1167" s="289"/>
      <c r="F1167" s="186" t="str">
        <f ca="1">IF($B1165="","",OFFSET(Zdroj!V$16,'k rozhodnutí'!$A1164,0))</f>
        <v/>
      </c>
      <c r="G1167" s="88" t="str">
        <f ca="1">IF($B1165="","",OFFSET(Zdroj!BM$16,'k rozhodnutí'!$A1164,0))</f>
        <v/>
      </c>
      <c r="H1167" s="290"/>
      <c r="I1167" s="284"/>
      <c r="J1167" s="284"/>
      <c r="K1167" s="284"/>
      <c r="L1167" s="282"/>
      <c r="M1167" s="283"/>
      <c r="N1167" s="284"/>
    </row>
    <row r="1168" spans="1:14" x14ac:dyDescent="0.25">
      <c r="A1168" s="130"/>
      <c r="B1168" s="288" t="str">
        <f ca="1">IF(OFFSET(Zdroj!$B$16,A1167,0)&gt;0,OFFSET(Zdroj!$B$16,A1167,0)+0,"")</f>
        <v/>
      </c>
      <c r="C1168" s="51" t="str">
        <f ca="1">IF($B1168="","",IF(Zdroj!$AQ$9="ano",CONCATENATE(OFFSET(Zdroj!C$16,'k rozhodnutí'!$A1167,0),"
","Anonymizováno","
",OFFSET(Zdroj!E$16,'k rozhodnutí'!$A1167,0),"
",OFFSET(Zdroj!F$16,'k rozhodnutí'!$A1167,0)),CONCATENATE(OFFSET(Zdroj!C$16,'k rozhodnutí'!$A1167,0),"
",OFFSET(Zdroj!D$16,'k rozhodnutí'!$A1167,0),"
",OFFSET(Zdroj!E$16,'k rozhodnutí'!$A1167,0),"
",OFFSET(Zdroj!F$16,'k rozhodnutí'!$A1167,0))))</f>
        <v/>
      </c>
      <c r="D1168" s="23" t="str">
        <f ca="1">IF($B1168="","",OFFSET(Zdroj!N$16,'k rozhodnutí'!$A1167,0))</f>
        <v/>
      </c>
      <c r="E1168" s="289" t="str">
        <f ca="1">IF($B1168="","",OFFSET(Zdroj!T$16,'k rozhodnutí'!$A1167,0))</f>
        <v/>
      </c>
      <c r="F1168" s="186" t="str">
        <f ca="1">IF($B1168="","",OFFSET(Zdroj!U$16,'k rozhodnutí'!$A1167,0))</f>
        <v/>
      </c>
      <c r="G1168" s="291" t="str">
        <f ca="1">IF($B1168="","",OFFSET(Zdroj!W$16,'k rozhodnutí'!$A1167,0))</f>
        <v/>
      </c>
      <c r="H1168" s="290" t="str">
        <f ca="1">IF($B1168="","",OFFSET(Zdroj!Y$16,'k rozhodnutí'!$A1167,0))</f>
        <v/>
      </c>
      <c r="I1168" s="284" t="str">
        <f ca="1">IF($B1168="","",OFFSET(Zdroj!BG$16,'k rozhodnutí'!$A1167,0))</f>
        <v/>
      </c>
      <c r="J1168" s="284" t="str" cm="1">
        <f t="array" aca="1" ref="J1168" ca="1">IF($B1168="","",SUM('k rozhodnutí detailní'!J1168:J1170+'k rozhodnutí detailní'!K1168:K1170))</f>
        <v/>
      </c>
      <c r="K1168" s="284" t="str">
        <f ca="1">IF($B1168="","",'k rozhodnutí detailní'!L1169)</f>
        <v/>
      </c>
      <c r="L1168" s="282" t="str">
        <f ca="1">IF($B1168="","",'k rozhodnutí detailní'!M1169)</f>
        <v/>
      </c>
      <c r="M1168" s="283" t="str">
        <f ca="1">IF(B1168="","",'k rozhodnutí detailní'!N1168)</f>
        <v/>
      </c>
      <c r="N1168" s="284" t="str">
        <f ca="1">IF($B1168="","",OFFSET(Zdroj!Z$16,'k rozhodnutí'!$A1167,0))</f>
        <v/>
      </c>
    </row>
    <row r="1169" spans="1:14" x14ac:dyDescent="0.25">
      <c r="A1169" s="130"/>
      <c r="B1169" s="288"/>
      <c r="C1169" s="51" t="str">
        <f ca="1">IF($B1168="","",IF(Zdroj!$AQ$9="ano",CONCATENATE("Okres:","
",OFFSET(Zdroj!BP$16,'k rozhodnutí'!$A1167,0),"
","Právní forma","
",OFFSET(Zdroj!H$16,'k rozhodnutí'!$A1167,0),"
",IF(OFFSET(Zdroj!I$16,'k rozhodnutí'!$A1167,0)="","","IČO: "),OFFSET(Zdroj!I$16,'k rozhodnutí'!$A1167,0),"
","B.Ú. ",IF(OFFSET(Zdroj!J$16,'k rozhodnutí'!$A1167,0)="","","Anonymizováno")),CONCATENATE("Okres:","
",OFFSET(Zdroj!BP$16,'k rozhodnutí'!$A1167,0),"
","Právní forma","
",OFFSET(Zdroj!H$16,'k rozhodnutí'!$A1167,0),"
",IF(OFFSET(Zdroj!I$16,'k rozhodnutí'!$A1167,0)="","","IČO: "),OFFSET(Zdroj!I$16,'k rozhodnutí'!$A1167,0),"
","B.Ú. ",OFFSET(Zdroj!J$16,'k rozhodnutí'!$A1167,0))))</f>
        <v/>
      </c>
      <c r="D1169" s="4" t="str">
        <f ca="1">IF($B1168="","",OFFSET(Zdroj!O$16,'k rozhodnutí'!$A1167,0))</f>
        <v/>
      </c>
      <c r="E1169" s="289"/>
      <c r="F1169" s="187"/>
      <c r="G1169" s="291"/>
      <c r="H1169" s="290"/>
      <c r="I1169" s="284"/>
      <c r="J1169" s="284"/>
      <c r="K1169" s="284"/>
      <c r="L1169" s="282"/>
      <c r="M1169" s="283"/>
      <c r="N1169" s="284"/>
    </row>
    <row r="1170" spans="1:14" x14ac:dyDescent="0.25">
      <c r="A1170" s="130">
        <f>ROW()/3-1</f>
        <v>389</v>
      </c>
      <c r="B1170" s="288"/>
      <c r="C1170" s="52" t="str">
        <f ca="1">IF($B1168="","",IF(Zdroj!$AQ$9="ano",IF(OFFSET(Zdroj!M$16,'k rozhodnutí'!$A1167,0)="","","Anonymizováno"),IF(OFFSET(Zdroj!M$16,'k rozhodnutí'!$A1167,0)="","",OFFSET(Zdroj!M$16,'k rozhodnutí'!$A1167,0))))</f>
        <v/>
      </c>
      <c r="D1170" s="4" t="str">
        <f ca="1">IF($B1168="","",CONCATENATE("Dotace bude použita na:","
",OFFSET(Zdroj!P$16,'k rozhodnutí'!$A1167,0)))</f>
        <v/>
      </c>
      <c r="E1170" s="289"/>
      <c r="F1170" s="186" t="str">
        <f ca="1">IF($B1168="","",OFFSET(Zdroj!V$16,'k rozhodnutí'!$A1167,0))</f>
        <v/>
      </c>
      <c r="G1170" s="88" t="str">
        <f ca="1">IF($B1168="","",OFFSET(Zdroj!BM$16,'k rozhodnutí'!$A1167,0))</f>
        <v/>
      </c>
      <c r="H1170" s="290"/>
      <c r="I1170" s="284"/>
      <c r="J1170" s="284"/>
      <c r="K1170" s="284"/>
      <c r="L1170" s="282"/>
      <c r="M1170" s="283"/>
      <c r="N1170" s="284"/>
    </row>
    <row r="1171" spans="1:14" x14ac:dyDescent="0.25">
      <c r="A1171" s="130"/>
      <c r="B1171" s="288" t="str">
        <f ca="1">IF(OFFSET(Zdroj!$B$16,A1170,0)&gt;0,OFFSET(Zdroj!$B$16,A1170,0)+0,"")</f>
        <v/>
      </c>
      <c r="C1171" s="51" t="str">
        <f ca="1">IF($B1171="","",IF(Zdroj!$AQ$9="ano",CONCATENATE(OFFSET(Zdroj!C$16,'k rozhodnutí'!$A1170,0),"
","Anonymizováno","
",OFFSET(Zdroj!E$16,'k rozhodnutí'!$A1170,0),"
",OFFSET(Zdroj!F$16,'k rozhodnutí'!$A1170,0)),CONCATENATE(OFFSET(Zdroj!C$16,'k rozhodnutí'!$A1170,0),"
",OFFSET(Zdroj!D$16,'k rozhodnutí'!$A1170,0),"
",OFFSET(Zdroj!E$16,'k rozhodnutí'!$A1170,0),"
",OFFSET(Zdroj!F$16,'k rozhodnutí'!$A1170,0))))</f>
        <v/>
      </c>
      <c r="D1171" s="23" t="str">
        <f ca="1">IF($B1171="","",OFFSET(Zdroj!N$16,'k rozhodnutí'!$A1170,0))</f>
        <v/>
      </c>
      <c r="E1171" s="289" t="str">
        <f ca="1">IF($B1171="","",OFFSET(Zdroj!T$16,'k rozhodnutí'!$A1170,0))</f>
        <v/>
      </c>
      <c r="F1171" s="186" t="str">
        <f ca="1">IF($B1171="","",OFFSET(Zdroj!U$16,'k rozhodnutí'!$A1170,0))</f>
        <v/>
      </c>
      <c r="G1171" s="291" t="str">
        <f ca="1">IF($B1171="","",OFFSET(Zdroj!W$16,'k rozhodnutí'!$A1170,0))</f>
        <v/>
      </c>
      <c r="H1171" s="290" t="str">
        <f ca="1">IF($B1171="","",OFFSET(Zdroj!Y$16,'k rozhodnutí'!$A1170,0))</f>
        <v/>
      </c>
      <c r="I1171" s="284" t="str">
        <f ca="1">IF($B1171="","",OFFSET(Zdroj!BG$16,'k rozhodnutí'!$A1170,0))</f>
        <v/>
      </c>
      <c r="J1171" s="284" t="str" cm="1">
        <f t="array" aca="1" ref="J1171" ca="1">IF($B1171="","",SUM('k rozhodnutí detailní'!J1171:J1173+'k rozhodnutí detailní'!K1171:K1173))</f>
        <v/>
      </c>
      <c r="K1171" s="284" t="str">
        <f ca="1">IF($B1171="","",'k rozhodnutí detailní'!L1172)</f>
        <v/>
      </c>
      <c r="L1171" s="282" t="str">
        <f ca="1">IF($B1171="","",'k rozhodnutí detailní'!M1172)</f>
        <v/>
      </c>
      <c r="M1171" s="283" t="str">
        <f ca="1">IF(B1171="","",'k rozhodnutí detailní'!N1171)</f>
        <v/>
      </c>
      <c r="N1171" s="284" t="str">
        <f ca="1">IF($B1171="","",OFFSET(Zdroj!Z$16,'k rozhodnutí'!$A1170,0))</f>
        <v/>
      </c>
    </row>
    <row r="1172" spans="1:14" x14ac:dyDescent="0.25">
      <c r="A1172" s="130"/>
      <c r="B1172" s="288"/>
      <c r="C1172" s="51" t="str">
        <f ca="1">IF($B1171="","",IF(Zdroj!$AQ$9="ano",CONCATENATE("Okres:","
",OFFSET(Zdroj!BP$16,'k rozhodnutí'!$A1170,0),"
","Právní forma","
",OFFSET(Zdroj!H$16,'k rozhodnutí'!$A1170,0),"
",IF(OFFSET(Zdroj!I$16,'k rozhodnutí'!$A1170,0)="","","IČO: "),OFFSET(Zdroj!I$16,'k rozhodnutí'!$A1170,0),"
","B.Ú. ",IF(OFFSET(Zdroj!J$16,'k rozhodnutí'!$A1170,0)="","","Anonymizováno")),CONCATENATE("Okres:","
",OFFSET(Zdroj!BP$16,'k rozhodnutí'!$A1170,0),"
","Právní forma","
",OFFSET(Zdroj!H$16,'k rozhodnutí'!$A1170,0),"
",IF(OFFSET(Zdroj!I$16,'k rozhodnutí'!$A1170,0)="","","IČO: "),OFFSET(Zdroj!I$16,'k rozhodnutí'!$A1170,0),"
","B.Ú. ",OFFSET(Zdroj!J$16,'k rozhodnutí'!$A1170,0))))</f>
        <v/>
      </c>
      <c r="D1172" s="4" t="str">
        <f ca="1">IF($B1171="","",OFFSET(Zdroj!O$16,'k rozhodnutí'!$A1170,0))</f>
        <v/>
      </c>
      <c r="E1172" s="289"/>
      <c r="F1172" s="187"/>
      <c r="G1172" s="291"/>
      <c r="H1172" s="290"/>
      <c r="I1172" s="284"/>
      <c r="J1172" s="284"/>
      <c r="K1172" s="284"/>
      <c r="L1172" s="282"/>
      <c r="M1172" s="283"/>
      <c r="N1172" s="284"/>
    </row>
    <row r="1173" spans="1:14" x14ac:dyDescent="0.25">
      <c r="A1173" s="130">
        <f>ROW()/3-1</f>
        <v>390</v>
      </c>
      <c r="B1173" s="288"/>
      <c r="C1173" s="52" t="str">
        <f ca="1">IF($B1171="","",IF(Zdroj!$AQ$9="ano",IF(OFFSET(Zdroj!M$16,'k rozhodnutí'!$A1170,0)="","","Anonymizováno"),IF(OFFSET(Zdroj!M$16,'k rozhodnutí'!$A1170,0)="","",OFFSET(Zdroj!M$16,'k rozhodnutí'!$A1170,0))))</f>
        <v/>
      </c>
      <c r="D1173" s="4" t="str">
        <f ca="1">IF($B1171="","",CONCATENATE("Dotace bude použita na:","
",OFFSET(Zdroj!P$16,'k rozhodnutí'!$A1170,0)))</f>
        <v/>
      </c>
      <c r="E1173" s="289"/>
      <c r="F1173" s="186" t="str">
        <f ca="1">IF($B1171="","",OFFSET(Zdroj!V$16,'k rozhodnutí'!$A1170,0))</f>
        <v/>
      </c>
      <c r="G1173" s="88" t="str">
        <f ca="1">IF($B1171="","",OFFSET(Zdroj!BM$16,'k rozhodnutí'!$A1170,0))</f>
        <v/>
      </c>
      <c r="H1173" s="290"/>
      <c r="I1173" s="284"/>
      <c r="J1173" s="284"/>
      <c r="K1173" s="284"/>
      <c r="L1173" s="282"/>
      <c r="M1173" s="283"/>
      <c r="N1173" s="284"/>
    </row>
    <row r="1174" spans="1:14" x14ac:dyDescent="0.25">
      <c r="A1174" s="130"/>
      <c r="B1174" s="288" t="str">
        <f ca="1">IF(OFFSET(Zdroj!$B$16,A1173,0)&gt;0,OFFSET(Zdroj!$B$16,A1173,0)+0,"")</f>
        <v/>
      </c>
      <c r="C1174" s="51" t="str">
        <f ca="1">IF($B1174="","",IF(Zdroj!$AQ$9="ano",CONCATENATE(OFFSET(Zdroj!C$16,'k rozhodnutí'!$A1173,0),"
","Anonymizováno","
",OFFSET(Zdroj!E$16,'k rozhodnutí'!$A1173,0),"
",OFFSET(Zdroj!F$16,'k rozhodnutí'!$A1173,0)),CONCATENATE(OFFSET(Zdroj!C$16,'k rozhodnutí'!$A1173,0),"
",OFFSET(Zdroj!D$16,'k rozhodnutí'!$A1173,0),"
",OFFSET(Zdroj!E$16,'k rozhodnutí'!$A1173,0),"
",OFFSET(Zdroj!F$16,'k rozhodnutí'!$A1173,0))))</f>
        <v/>
      </c>
      <c r="D1174" s="23" t="str">
        <f ca="1">IF($B1174="","",OFFSET(Zdroj!N$16,'k rozhodnutí'!$A1173,0))</f>
        <v/>
      </c>
      <c r="E1174" s="289" t="str">
        <f ca="1">IF($B1174="","",OFFSET(Zdroj!T$16,'k rozhodnutí'!$A1173,0))</f>
        <v/>
      </c>
      <c r="F1174" s="186" t="str">
        <f ca="1">IF($B1174="","",OFFSET(Zdroj!U$16,'k rozhodnutí'!$A1173,0))</f>
        <v/>
      </c>
      <c r="G1174" s="291" t="str">
        <f ca="1">IF($B1174="","",OFFSET(Zdroj!W$16,'k rozhodnutí'!$A1173,0))</f>
        <v/>
      </c>
      <c r="H1174" s="290" t="str">
        <f ca="1">IF($B1174="","",OFFSET(Zdroj!Y$16,'k rozhodnutí'!$A1173,0))</f>
        <v/>
      </c>
      <c r="I1174" s="284" t="str">
        <f ca="1">IF($B1174="","",OFFSET(Zdroj!BG$16,'k rozhodnutí'!$A1173,0))</f>
        <v/>
      </c>
      <c r="J1174" s="284" t="str" cm="1">
        <f t="array" aca="1" ref="J1174" ca="1">IF($B1174="","",SUM('k rozhodnutí detailní'!J1174:J1176+'k rozhodnutí detailní'!K1174:K1176))</f>
        <v/>
      </c>
      <c r="K1174" s="284" t="str">
        <f ca="1">IF($B1174="","",'k rozhodnutí detailní'!L1175)</f>
        <v/>
      </c>
      <c r="L1174" s="282" t="str">
        <f ca="1">IF($B1174="","",'k rozhodnutí detailní'!M1175)</f>
        <v/>
      </c>
      <c r="M1174" s="283" t="str">
        <f ca="1">IF(B1174="","",'k rozhodnutí detailní'!N1174)</f>
        <v/>
      </c>
      <c r="N1174" s="284" t="str">
        <f ca="1">IF($B1174="","",OFFSET(Zdroj!Z$16,'k rozhodnutí'!$A1173,0))</f>
        <v/>
      </c>
    </row>
    <row r="1175" spans="1:14" x14ac:dyDescent="0.25">
      <c r="A1175" s="130"/>
      <c r="B1175" s="288"/>
      <c r="C1175" s="51" t="str">
        <f ca="1">IF($B1174="","",IF(Zdroj!$AQ$9="ano",CONCATENATE("Okres:","
",OFFSET(Zdroj!BP$16,'k rozhodnutí'!$A1173,0),"
","Právní forma","
",OFFSET(Zdroj!H$16,'k rozhodnutí'!$A1173,0),"
",IF(OFFSET(Zdroj!I$16,'k rozhodnutí'!$A1173,0)="","","IČO: "),OFFSET(Zdroj!I$16,'k rozhodnutí'!$A1173,0),"
","B.Ú. ",IF(OFFSET(Zdroj!J$16,'k rozhodnutí'!$A1173,0)="","","Anonymizováno")),CONCATENATE("Okres:","
",OFFSET(Zdroj!BP$16,'k rozhodnutí'!$A1173,0),"
","Právní forma","
",OFFSET(Zdroj!H$16,'k rozhodnutí'!$A1173,0),"
",IF(OFFSET(Zdroj!I$16,'k rozhodnutí'!$A1173,0)="","","IČO: "),OFFSET(Zdroj!I$16,'k rozhodnutí'!$A1173,0),"
","B.Ú. ",OFFSET(Zdroj!J$16,'k rozhodnutí'!$A1173,0))))</f>
        <v/>
      </c>
      <c r="D1175" s="4" t="str">
        <f ca="1">IF($B1174="","",OFFSET(Zdroj!O$16,'k rozhodnutí'!$A1173,0))</f>
        <v/>
      </c>
      <c r="E1175" s="289"/>
      <c r="F1175" s="187"/>
      <c r="G1175" s="291"/>
      <c r="H1175" s="290"/>
      <c r="I1175" s="284"/>
      <c r="J1175" s="284"/>
      <c r="K1175" s="284"/>
      <c r="L1175" s="282"/>
      <c r="M1175" s="283"/>
      <c r="N1175" s="284"/>
    </row>
    <row r="1176" spans="1:14" x14ac:dyDescent="0.25">
      <c r="A1176" s="130">
        <f>ROW()/3-1</f>
        <v>391</v>
      </c>
      <c r="B1176" s="288"/>
      <c r="C1176" s="52" t="str">
        <f ca="1">IF($B1174="","",IF(Zdroj!$AQ$9="ano",IF(OFFSET(Zdroj!M$16,'k rozhodnutí'!$A1173,0)="","","Anonymizováno"),IF(OFFSET(Zdroj!M$16,'k rozhodnutí'!$A1173,0)="","",OFFSET(Zdroj!M$16,'k rozhodnutí'!$A1173,0))))</f>
        <v/>
      </c>
      <c r="D1176" s="4" t="str">
        <f ca="1">IF($B1174="","",CONCATENATE("Dotace bude použita na:","
",OFFSET(Zdroj!P$16,'k rozhodnutí'!$A1173,0)))</f>
        <v/>
      </c>
      <c r="E1176" s="289"/>
      <c r="F1176" s="186" t="str">
        <f ca="1">IF($B1174="","",OFFSET(Zdroj!V$16,'k rozhodnutí'!$A1173,0))</f>
        <v/>
      </c>
      <c r="G1176" s="88" t="str">
        <f ca="1">IF($B1174="","",OFFSET(Zdroj!BM$16,'k rozhodnutí'!$A1173,0))</f>
        <v/>
      </c>
      <c r="H1176" s="290"/>
      <c r="I1176" s="284"/>
      <c r="J1176" s="284"/>
      <c r="K1176" s="284"/>
      <c r="L1176" s="282"/>
      <c r="M1176" s="283"/>
      <c r="N1176" s="284"/>
    </row>
    <row r="1177" spans="1:14" x14ac:dyDescent="0.25">
      <c r="A1177" s="130"/>
      <c r="B1177" s="288" t="str">
        <f ca="1">IF(OFFSET(Zdroj!$B$16,A1176,0)&gt;0,OFFSET(Zdroj!$B$16,A1176,0)+0,"")</f>
        <v/>
      </c>
      <c r="C1177" s="51" t="str">
        <f ca="1">IF($B1177="","",IF(Zdroj!$AQ$9="ano",CONCATENATE(OFFSET(Zdroj!C$16,'k rozhodnutí'!$A1176,0),"
","Anonymizováno","
",OFFSET(Zdroj!E$16,'k rozhodnutí'!$A1176,0),"
",OFFSET(Zdroj!F$16,'k rozhodnutí'!$A1176,0)),CONCATENATE(OFFSET(Zdroj!C$16,'k rozhodnutí'!$A1176,0),"
",OFFSET(Zdroj!D$16,'k rozhodnutí'!$A1176,0),"
",OFFSET(Zdroj!E$16,'k rozhodnutí'!$A1176,0),"
",OFFSET(Zdroj!F$16,'k rozhodnutí'!$A1176,0))))</f>
        <v/>
      </c>
      <c r="D1177" s="23" t="str">
        <f ca="1">IF($B1177="","",OFFSET(Zdroj!N$16,'k rozhodnutí'!$A1176,0))</f>
        <v/>
      </c>
      <c r="E1177" s="289" t="str">
        <f ca="1">IF($B1177="","",OFFSET(Zdroj!T$16,'k rozhodnutí'!$A1176,0))</f>
        <v/>
      </c>
      <c r="F1177" s="186" t="str">
        <f ca="1">IF($B1177="","",OFFSET(Zdroj!U$16,'k rozhodnutí'!$A1176,0))</f>
        <v/>
      </c>
      <c r="G1177" s="291" t="str">
        <f ca="1">IF($B1177="","",OFFSET(Zdroj!W$16,'k rozhodnutí'!$A1176,0))</f>
        <v/>
      </c>
      <c r="H1177" s="290" t="str">
        <f ca="1">IF($B1177="","",OFFSET(Zdroj!Y$16,'k rozhodnutí'!$A1176,0))</f>
        <v/>
      </c>
      <c r="I1177" s="284" t="str">
        <f ca="1">IF($B1177="","",OFFSET(Zdroj!BG$16,'k rozhodnutí'!$A1176,0))</f>
        <v/>
      </c>
      <c r="J1177" s="284" t="str" cm="1">
        <f t="array" aca="1" ref="J1177" ca="1">IF($B1177="","",SUM('k rozhodnutí detailní'!J1177:J1179+'k rozhodnutí detailní'!K1177:K1179))</f>
        <v/>
      </c>
      <c r="K1177" s="284" t="str">
        <f ca="1">IF($B1177="","",'k rozhodnutí detailní'!L1178)</f>
        <v/>
      </c>
      <c r="L1177" s="282" t="str">
        <f ca="1">IF($B1177="","",'k rozhodnutí detailní'!M1178)</f>
        <v/>
      </c>
      <c r="M1177" s="283" t="str">
        <f ca="1">IF(B1177="","",'k rozhodnutí detailní'!N1177)</f>
        <v/>
      </c>
      <c r="N1177" s="284" t="str">
        <f ca="1">IF($B1177="","",OFFSET(Zdroj!Z$16,'k rozhodnutí'!$A1176,0))</f>
        <v/>
      </c>
    </row>
    <row r="1178" spans="1:14" x14ac:dyDescent="0.25">
      <c r="A1178" s="130"/>
      <c r="B1178" s="288"/>
      <c r="C1178" s="51" t="str">
        <f ca="1">IF($B1177="","",IF(Zdroj!$AQ$9="ano",CONCATENATE("Okres:","
",OFFSET(Zdroj!BP$16,'k rozhodnutí'!$A1176,0),"
","Právní forma","
",OFFSET(Zdroj!H$16,'k rozhodnutí'!$A1176,0),"
",IF(OFFSET(Zdroj!I$16,'k rozhodnutí'!$A1176,0)="","","IČO: "),OFFSET(Zdroj!I$16,'k rozhodnutí'!$A1176,0),"
","B.Ú. ",IF(OFFSET(Zdroj!J$16,'k rozhodnutí'!$A1176,0)="","","Anonymizováno")),CONCATENATE("Okres:","
",OFFSET(Zdroj!BP$16,'k rozhodnutí'!$A1176,0),"
","Právní forma","
",OFFSET(Zdroj!H$16,'k rozhodnutí'!$A1176,0),"
",IF(OFFSET(Zdroj!I$16,'k rozhodnutí'!$A1176,0)="","","IČO: "),OFFSET(Zdroj!I$16,'k rozhodnutí'!$A1176,0),"
","B.Ú. ",OFFSET(Zdroj!J$16,'k rozhodnutí'!$A1176,0))))</f>
        <v/>
      </c>
      <c r="D1178" s="4" t="str">
        <f ca="1">IF($B1177="","",OFFSET(Zdroj!O$16,'k rozhodnutí'!$A1176,0))</f>
        <v/>
      </c>
      <c r="E1178" s="289"/>
      <c r="F1178" s="187"/>
      <c r="G1178" s="291"/>
      <c r="H1178" s="290"/>
      <c r="I1178" s="284"/>
      <c r="J1178" s="284"/>
      <c r="K1178" s="284"/>
      <c r="L1178" s="282"/>
      <c r="M1178" s="283"/>
      <c r="N1178" s="284"/>
    </row>
    <row r="1179" spans="1:14" x14ac:dyDescent="0.25">
      <c r="A1179" s="130">
        <f>ROW()/3-1</f>
        <v>392</v>
      </c>
      <c r="B1179" s="288"/>
      <c r="C1179" s="52" t="str">
        <f ca="1">IF($B1177="","",IF(Zdroj!$AQ$9="ano",IF(OFFSET(Zdroj!M$16,'k rozhodnutí'!$A1176,0)="","","Anonymizováno"),IF(OFFSET(Zdroj!M$16,'k rozhodnutí'!$A1176,0)="","",OFFSET(Zdroj!M$16,'k rozhodnutí'!$A1176,0))))</f>
        <v/>
      </c>
      <c r="D1179" s="4" t="str">
        <f ca="1">IF($B1177="","",CONCATENATE("Dotace bude použita na:","
",OFFSET(Zdroj!P$16,'k rozhodnutí'!$A1176,0)))</f>
        <v/>
      </c>
      <c r="E1179" s="289"/>
      <c r="F1179" s="186" t="str">
        <f ca="1">IF($B1177="","",OFFSET(Zdroj!V$16,'k rozhodnutí'!$A1176,0))</f>
        <v/>
      </c>
      <c r="G1179" s="88" t="str">
        <f ca="1">IF($B1177="","",OFFSET(Zdroj!BM$16,'k rozhodnutí'!$A1176,0))</f>
        <v/>
      </c>
      <c r="H1179" s="290"/>
      <c r="I1179" s="284"/>
      <c r="J1179" s="284"/>
      <c r="K1179" s="284"/>
      <c r="L1179" s="282"/>
      <c r="M1179" s="283"/>
      <c r="N1179" s="284"/>
    </row>
    <row r="1180" spans="1:14" x14ac:dyDescent="0.25">
      <c r="A1180" s="130"/>
      <c r="B1180" s="288" t="str">
        <f ca="1">IF(OFFSET(Zdroj!$B$16,A1179,0)&gt;0,OFFSET(Zdroj!$B$16,A1179,0)+0,"")</f>
        <v/>
      </c>
      <c r="C1180" s="51" t="str">
        <f ca="1">IF($B1180="","",IF(Zdroj!$AQ$9="ano",CONCATENATE(OFFSET(Zdroj!C$16,'k rozhodnutí'!$A1179,0),"
","Anonymizováno","
",OFFSET(Zdroj!E$16,'k rozhodnutí'!$A1179,0),"
",OFFSET(Zdroj!F$16,'k rozhodnutí'!$A1179,0)),CONCATENATE(OFFSET(Zdroj!C$16,'k rozhodnutí'!$A1179,0),"
",OFFSET(Zdroj!D$16,'k rozhodnutí'!$A1179,0),"
",OFFSET(Zdroj!E$16,'k rozhodnutí'!$A1179,0),"
",OFFSET(Zdroj!F$16,'k rozhodnutí'!$A1179,0))))</f>
        <v/>
      </c>
      <c r="D1180" s="23" t="str">
        <f ca="1">IF($B1180="","",OFFSET(Zdroj!N$16,'k rozhodnutí'!$A1179,0))</f>
        <v/>
      </c>
      <c r="E1180" s="289" t="str">
        <f ca="1">IF($B1180="","",OFFSET(Zdroj!T$16,'k rozhodnutí'!$A1179,0))</f>
        <v/>
      </c>
      <c r="F1180" s="186" t="str">
        <f ca="1">IF($B1180="","",OFFSET(Zdroj!U$16,'k rozhodnutí'!$A1179,0))</f>
        <v/>
      </c>
      <c r="G1180" s="291" t="str">
        <f ca="1">IF($B1180="","",OFFSET(Zdroj!W$16,'k rozhodnutí'!$A1179,0))</f>
        <v/>
      </c>
      <c r="H1180" s="290" t="str">
        <f ca="1">IF($B1180="","",OFFSET(Zdroj!Y$16,'k rozhodnutí'!$A1179,0))</f>
        <v/>
      </c>
      <c r="I1180" s="284" t="str">
        <f ca="1">IF($B1180="","",OFFSET(Zdroj!BG$16,'k rozhodnutí'!$A1179,0))</f>
        <v/>
      </c>
      <c r="J1180" s="284" t="str" cm="1">
        <f t="array" aca="1" ref="J1180" ca="1">IF($B1180="","",SUM('k rozhodnutí detailní'!J1180:J1182+'k rozhodnutí detailní'!K1180:K1182))</f>
        <v/>
      </c>
      <c r="K1180" s="284" t="str">
        <f ca="1">IF($B1180="","",'k rozhodnutí detailní'!L1181)</f>
        <v/>
      </c>
      <c r="L1180" s="282" t="str">
        <f ca="1">IF($B1180="","",'k rozhodnutí detailní'!M1181)</f>
        <v/>
      </c>
      <c r="M1180" s="283" t="str">
        <f ca="1">IF(B1180="","",'k rozhodnutí detailní'!N1180)</f>
        <v/>
      </c>
      <c r="N1180" s="284" t="str">
        <f ca="1">IF($B1180="","",OFFSET(Zdroj!Z$16,'k rozhodnutí'!$A1179,0))</f>
        <v/>
      </c>
    </row>
    <row r="1181" spans="1:14" x14ac:dyDescent="0.25">
      <c r="A1181" s="130"/>
      <c r="B1181" s="288"/>
      <c r="C1181" s="51" t="str">
        <f ca="1">IF($B1180="","",IF(Zdroj!$AQ$9="ano",CONCATENATE("Okres:","
",OFFSET(Zdroj!BP$16,'k rozhodnutí'!$A1179,0),"
","Právní forma","
",OFFSET(Zdroj!H$16,'k rozhodnutí'!$A1179,0),"
",IF(OFFSET(Zdroj!I$16,'k rozhodnutí'!$A1179,0)="","","IČO: "),OFFSET(Zdroj!I$16,'k rozhodnutí'!$A1179,0),"
","B.Ú. ",IF(OFFSET(Zdroj!J$16,'k rozhodnutí'!$A1179,0)="","","Anonymizováno")),CONCATENATE("Okres:","
",OFFSET(Zdroj!BP$16,'k rozhodnutí'!$A1179,0),"
","Právní forma","
",OFFSET(Zdroj!H$16,'k rozhodnutí'!$A1179,0),"
",IF(OFFSET(Zdroj!I$16,'k rozhodnutí'!$A1179,0)="","","IČO: "),OFFSET(Zdroj!I$16,'k rozhodnutí'!$A1179,0),"
","B.Ú. ",OFFSET(Zdroj!J$16,'k rozhodnutí'!$A1179,0))))</f>
        <v/>
      </c>
      <c r="D1181" s="4" t="str">
        <f ca="1">IF($B1180="","",OFFSET(Zdroj!O$16,'k rozhodnutí'!$A1179,0))</f>
        <v/>
      </c>
      <c r="E1181" s="289"/>
      <c r="F1181" s="187"/>
      <c r="G1181" s="291"/>
      <c r="H1181" s="290"/>
      <c r="I1181" s="284"/>
      <c r="J1181" s="284"/>
      <c r="K1181" s="284"/>
      <c r="L1181" s="282"/>
      <c r="M1181" s="283"/>
      <c r="N1181" s="284"/>
    </row>
    <row r="1182" spans="1:14" x14ac:dyDescent="0.25">
      <c r="A1182" s="130">
        <f>ROW()/3-1</f>
        <v>393</v>
      </c>
      <c r="B1182" s="288"/>
      <c r="C1182" s="52" t="str">
        <f ca="1">IF($B1180="","",IF(Zdroj!$AQ$9="ano",IF(OFFSET(Zdroj!M$16,'k rozhodnutí'!$A1179,0)="","","Anonymizováno"),IF(OFFSET(Zdroj!M$16,'k rozhodnutí'!$A1179,0)="","",OFFSET(Zdroj!M$16,'k rozhodnutí'!$A1179,0))))</f>
        <v/>
      </c>
      <c r="D1182" s="4" t="str">
        <f ca="1">IF($B1180="","",CONCATENATE("Dotace bude použita na:","
",OFFSET(Zdroj!P$16,'k rozhodnutí'!$A1179,0)))</f>
        <v/>
      </c>
      <c r="E1182" s="289"/>
      <c r="F1182" s="186" t="str">
        <f ca="1">IF($B1180="","",OFFSET(Zdroj!V$16,'k rozhodnutí'!$A1179,0))</f>
        <v/>
      </c>
      <c r="G1182" s="88" t="str">
        <f ca="1">IF($B1180="","",OFFSET(Zdroj!BM$16,'k rozhodnutí'!$A1179,0))</f>
        <v/>
      </c>
      <c r="H1182" s="290"/>
      <c r="I1182" s="284"/>
      <c r="J1182" s="284"/>
      <c r="K1182" s="284"/>
      <c r="L1182" s="282"/>
      <c r="M1182" s="283"/>
      <c r="N1182" s="284"/>
    </row>
    <row r="1183" spans="1:14" x14ac:dyDescent="0.25">
      <c r="A1183" s="130"/>
      <c r="B1183" s="288" t="str">
        <f ca="1">IF(OFFSET(Zdroj!$B$16,A1182,0)&gt;0,OFFSET(Zdroj!$B$16,A1182,0)+0,"")</f>
        <v/>
      </c>
      <c r="C1183" s="51" t="str">
        <f ca="1">IF($B1183="","",IF(Zdroj!$AQ$9="ano",CONCATENATE(OFFSET(Zdroj!C$16,'k rozhodnutí'!$A1182,0),"
","Anonymizováno","
",OFFSET(Zdroj!E$16,'k rozhodnutí'!$A1182,0),"
",OFFSET(Zdroj!F$16,'k rozhodnutí'!$A1182,0)),CONCATENATE(OFFSET(Zdroj!C$16,'k rozhodnutí'!$A1182,0),"
",OFFSET(Zdroj!D$16,'k rozhodnutí'!$A1182,0),"
",OFFSET(Zdroj!E$16,'k rozhodnutí'!$A1182,0),"
",OFFSET(Zdroj!F$16,'k rozhodnutí'!$A1182,0))))</f>
        <v/>
      </c>
      <c r="D1183" s="23" t="str">
        <f ca="1">IF($B1183="","",OFFSET(Zdroj!N$16,'k rozhodnutí'!$A1182,0))</f>
        <v/>
      </c>
      <c r="E1183" s="289" t="str">
        <f ca="1">IF($B1183="","",OFFSET(Zdroj!T$16,'k rozhodnutí'!$A1182,0))</f>
        <v/>
      </c>
      <c r="F1183" s="186" t="str">
        <f ca="1">IF($B1183="","",OFFSET(Zdroj!U$16,'k rozhodnutí'!$A1182,0))</f>
        <v/>
      </c>
      <c r="G1183" s="291" t="str">
        <f ca="1">IF($B1183="","",OFFSET(Zdroj!W$16,'k rozhodnutí'!$A1182,0))</f>
        <v/>
      </c>
      <c r="H1183" s="290" t="str">
        <f ca="1">IF($B1183="","",OFFSET(Zdroj!Y$16,'k rozhodnutí'!$A1182,0))</f>
        <v/>
      </c>
      <c r="I1183" s="284" t="str">
        <f ca="1">IF($B1183="","",OFFSET(Zdroj!BG$16,'k rozhodnutí'!$A1182,0))</f>
        <v/>
      </c>
      <c r="J1183" s="284" t="str" cm="1">
        <f t="array" aca="1" ref="J1183" ca="1">IF($B1183="","",SUM('k rozhodnutí detailní'!J1183:J1185+'k rozhodnutí detailní'!K1183:K1185))</f>
        <v/>
      </c>
      <c r="K1183" s="284" t="str">
        <f ca="1">IF($B1183="","",'k rozhodnutí detailní'!L1184)</f>
        <v/>
      </c>
      <c r="L1183" s="282" t="str">
        <f ca="1">IF($B1183="","",'k rozhodnutí detailní'!M1184)</f>
        <v/>
      </c>
      <c r="M1183" s="283" t="str">
        <f ca="1">IF(B1183="","",'k rozhodnutí detailní'!N1183)</f>
        <v/>
      </c>
      <c r="N1183" s="284" t="str">
        <f ca="1">IF($B1183="","",OFFSET(Zdroj!Z$16,'k rozhodnutí'!$A1182,0))</f>
        <v/>
      </c>
    </row>
    <row r="1184" spans="1:14" x14ac:dyDescent="0.25">
      <c r="A1184" s="130"/>
      <c r="B1184" s="288"/>
      <c r="C1184" s="51" t="str">
        <f ca="1">IF($B1183="","",IF(Zdroj!$AQ$9="ano",CONCATENATE("Okres:","
",OFFSET(Zdroj!BP$16,'k rozhodnutí'!$A1182,0),"
","Právní forma","
",OFFSET(Zdroj!H$16,'k rozhodnutí'!$A1182,0),"
",IF(OFFSET(Zdroj!I$16,'k rozhodnutí'!$A1182,0)="","","IČO: "),OFFSET(Zdroj!I$16,'k rozhodnutí'!$A1182,0),"
","B.Ú. ",IF(OFFSET(Zdroj!J$16,'k rozhodnutí'!$A1182,0)="","","Anonymizováno")),CONCATENATE("Okres:","
",OFFSET(Zdroj!BP$16,'k rozhodnutí'!$A1182,0),"
","Právní forma","
",OFFSET(Zdroj!H$16,'k rozhodnutí'!$A1182,0),"
",IF(OFFSET(Zdroj!I$16,'k rozhodnutí'!$A1182,0)="","","IČO: "),OFFSET(Zdroj!I$16,'k rozhodnutí'!$A1182,0),"
","B.Ú. ",OFFSET(Zdroj!J$16,'k rozhodnutí'!$A1182,0))))</f>
        <v/>
      </c>
      <c r="D1184" s="4" t="str">
        <f ca="1">IF($B1183="","",OFFSET(Zdroj!O$16,'k rozhodnutí'!$A1182,0))</f>
        <v/>
      </c>
      <c r="E1184" s="289"/>
      <c r="F1184" s="187"/>
      <c r="G1184" s="291"/>
      <c r="H1184" s="290"/>
      <c r="I1184" s="284"/>
      <c r="J1184" s="284"/>
      <c r="K1184" s="284"/>
      <c r="L1184" s="282"/>
      <c r="M1184" s="283"/>
      <c r="N1184" s="284"/>
    </row>
    <row r="1185" spans="1:14" x14ac:dyDescent="0.25">
      <c r="A1185" s="130">
        <f>ROW()/3-1</f>
        <v>394</v>
      </c>
      <c r="B1185" s="288"/>
      <c r="C1185" s="52" t="str">
        <f ca="1">IF($B1183="","",IF(Zdroj!$AQ$9="ano",IF(OFFSET(Zdroj!M$16,'k rozhodnutí'!$A1182,0)="","","Anonymizováno"),IF(OFFSET(Zdroj!M$16,'k rozhodnutí'!$A1182,0)="","",OFFSET(Zdroj!M$16,'k rozhodnutí'!$A1182,0))))</f>
        <v/>
      </c>
      <c r="D1185" s="4" t="str">
        <f ca="1">IF($B1183="","",CONCATENATE("Dotace bude použita na:","
",OFFSET(Zdroj!P$16,'k rozhodnutí'!$A1182,0)))</f>
        <v/>
      </c>
      <c r="E1185" s="289"/>
      <c r="F1185" s="186" t="str">
        <f ca="1">IF($B1183="","",OFFSET(Zdroj!V$16,'k rozhodnutí'!$A1182,0))</f>
        <v/>
      </c>
      <c r="G1185" s="88" t="str">
        <f ca="1">IF($B1183="","",OFFSET(Zdroj!BM$16,'k rozhodnutí'!$A1182,0))</f>
        <v/>
      </c>
      <c r="H1185" s="290"/>
      <c r="I1185" s="284"/>
      <c r="J1185" s="284"/>
      <c r="K1185" s="284"/>
      <c r="L1185" s="282"/>
      <c r="M1185" s="283"/>
      <c r="N1185" s="284"/>
    </row>
    <row r="1186" spans="1:14" x14ac:dyDescent="0.25">
      <c r="A1186" s="130"/>
      <c r="B1186" s="288" t="str">
        <f ca="1">IF(OFFSET(Zdroj!$B$16,A1185,0)&gt;0,OFFSET(Zdroj!$B$16,A1185,0)+0,"")</f>
        <v/>
      </c>
      <c r="C1186" s="51" t="str">
        <f ca="1">IF($B1186="","",IF(Zdroj!$AQ$9="ano",CONCATENATE(OFFSET(Zdroj!C$16,'k rozhodnutí'!$A1185,0),"
","Anonymizováno","
",OFFSET(Zdroj!E$16,'k rozhodnutí'!$A1185,0),"
",OFFSET(Zdroj!F$16,'k rozhodnutí'!$A1185,0)),CONCATENATE(OFFSET(Zdroj!C$16,'k rozhodnutí'!$A1185,0),"
",OFFSET(Zdroj!D$16,'k rozhodnutí'!$A1185,0),"
",OFFSET(Zdroj!E$16,'k rozhodnutí'!$A1185,0),"
",OFFSET(Zdroj!F$16,'k rozhodnutí'!$A1185,0))))</f>
        <v/>
      </c>
      <c r="D1186" s="23" t="str">
        <f ca="1">IF($B1186="","",OFFSET(Zdroj!N$16,'k rozhodnutí'!$A1185,0))</f>
        <v/>
      </c>
      <c r="E1186" s="289" t="str">
        <f ca="1">IF($B1186="","",OFFSET(Zdroj!T$16,'k rozhodnutí'!$A1185,0))</f>
        <v/>
      </c>
      <c r="F1186" s="186" t="str">
        <f ca="1">IF($B1186="","",OFFSET(Zdroj!U$16,'k rozhodnutí'!$A1185,0))</f>
        <v/>
      </c>
      <c r="G1186" s="291" t="str">
        <f ca="1">IF($B1186="","",OFFSET(Zdroj!W$16,'k rozhodnutí'!$A1185,0))</f>
        <v/>
      </c>
      <c r="H1186" s="290" t="str">
        <f ca="1">IF($B1186="","",OFFSET(Zdroj!Y$16,'k rozhodnutí'!$A1185,0))</f>
        <v/>
      </c>
      <c r="I1186" s="284" t="str">
        <f ca="1">IF($B1186="","",OFFSET(Zdroj!BG$16,'k rozhodnutí'!$A1185,0))</f>
        <v/>
      </c>
      <c r="J1186" s="284" t="str" cm="1">
        <f t="array" aca="1" ref="J1186" ca="1">IF($B1186="","",SUM('k rozhodnutí detailní'!J1186:J1188+'k rozhodnutí detailní'!K1186:K1188))</f>
        <v/>
      </c>
      <c r="K1186" s="284" t="str">
        <f ca="1">IF($B1186="","",'k rozhodnutí detailní'!L1187)</f>
        <v/>
      </c>
      <c r="L1186" s="282" t="str">
        <f ca="1">IF($B1186="","",'k rozhodnutí detailní'!M1187)</f>
        <v/>
      </c>
      <c r="M1186" s="283" t="str">
        <f ca="1">IF(B1186="","",'k rozhodnutí detailní'!N1186)</f>
        <v/>
      </c>
      <c r="N1186" s="284" t="str">
        <f ca="1">IF($B1186="","",OFFSET(Zdroj!Z$16,'k rozhodnutí'!$A1185,0))</f>
        <v/>
      </c>
    </row>
    <row r="1187" spans="1:14" x14ac:dyDescent="0.25">
      <c r="A1187" s="130"/>
      <c r="B1187" s="288"/>
      <c r="C1187" s="51" t="str">
        <f ca="1">IF($B1186="","",IF(Zdroj!$AQ$9="ano",CONCATENATE("Okres:","
",OFFSET(Zdroj!BP$16,'k rozhodnutí'!$A1185,0),"
","Právní forma","
",OFFSET(Zdroj!H$16,'k rozhodnutí'!$A1185,0),"
",IF(OFFSET(Zdroj!I$16,'k rozhodnutí'!$A1185,0)="","","IČO: "),OFFSET(Zdroj!I$16,'k rozhodnutí'!$A1185,0),"
","B.Ú. ",IF(OFFSET(Zdroj!J$16,'k rozhodnutí'!$A1185,0)="","","Anonymizováno")),CONCATENATE("Okres:","
",OFFSET(Zdroj!BP$16,'k rozhodnutí'!$A1185,0),"
","Právní forma","
",OFFSET(Zdroj!H$16,'k rozhodnutí'!$A1185,0),"
",IF(OFFSET(Zdroj!I$16,'k rozhodnutí'!$A1185,0)="","","IČO: "),OFFSET(Zdroj!I$16,'k rozhodnutí'!$A1185,0),"
","B.Ú. ",OFFSET(Zdroj!J$16,'k rozhodnutí'!$A1185,0))))</f>
        <v/>
      </c>
      <c r="D1187" s="4" t="str">
        <f ca="1">IF($B1186="","",OFFSET(Zdroj!O$16,'k rozhodnutí'!$A1185,0))</f>
        <v/>
      </c>
      <c r="E1187" s="289"/>
      <c r="F1187" s="187"/>
      <c r="G1187" s="291"/>
      <c r="H1187" s="290"/>
      <c r="I1187" s="284"/>
      <c r="J1187" s="284"/>
      <c r="K1187" s="284"/>
      <c r="L1187" s="282"/>
      <c r="M1187" s="283"/>
      <c r="N1187" s="284"/>
    </row>
    <row r="1188" spans="1:14" x14ac:dyDescent="0.25">
      <c r="A1188" s="130">
        <f>ROW()/3-1</f>
        <v>395</v>
      </c>
      <c r="B1188" s="288"/>
      <c r="C1188" s="52" t="str">
        <f ca="1">IF($B1186="","",IF(Zdroj!$AQ$9="ano",IF(OFFSET(Zdroj!M$16,'k rozhodnutí'!$A1185,0)="","","Anonymizováno"),IF(OFFSET(Zdroj!M$16,'k rozhodnutí'!$A1185,0)="","",OFFSET(Zdroj!M$16,'k rozhodnutí'!$A1185,0))))</f>
        <v/>
      </c>
      <c r="D1188" s="4" t="str">
        <f ca="1">IF($B1186="","",CONCATENATE("Dotace bude použita na:","
",OFFSET(Zdroj!P$16,'k rozhodnutí'!$A1185,0)))</f>
        <v/>
      </c>
      <c r="E1188" s="289"/>
      <c r="F1188" s="186" t="str">
        <f ca="1">IF($B1186="","",OFFSET(Zdroj!V$16,'k rozhodnutí'!$A1185,0))</f>
        <v/>
      </c>
      <c r="G1188" s="88" t="str">
        <f ca="1">IF($B1186="","",OFFSET(Zdroj!BM$16,'k rozhodnutí'!$A1185,0))</f>
        <v/>
      </c>
      <c r="H1188" s="290"/>
      <c r="I1188" s="284"/>
      <c r="J1188" s="284"/>
      <c r="K1188" s="284"/>
      <c r="L1188" s="282"/>
      <c r="M1188" s="283"/>
      <c r="N1188" s="284"/>
    </row>
    <row r="1189" spans="1:14" x14ac:dyDescent="0.25">
      <c r="A1189" s="130"/>
      <c r="B1189" s="288" t="str">
        <f ca="1">IF(OFFSET(Zdroj!$B$16,A1188,0)&gt;0,OFFSET(Zdroj!$B$16,A1188,0)+0,"")</f>
        <v/>
      </c>
      <c r="C1189" s="51" t="str">
        <f ca="1">IF($B1189="","",IF(Zdroj!$AQ$9="ano",CONCATENATE(OFFSET(Zdroj!C$16,'k rozhodnutí'!$A1188,0),"
","Anonymizováno","
",OFFSET(Zdroj!E$16,'k rozhodnutí'!$A1188,0),"
",OFFSET(Zdroj!F$16,'k rozhodnutí'!$A1188,0)),CONCATENATE(OFFSET(Zdroj!C$16,'k rozhodnutí'!$A1188,0),"
",OFFSET(Zdroj!D$16,'k rozhodnutí'!$A1188,0),"
",OFFSET(Zdroj!E$16,'k rozhodnutí'!$A1188,0),"
",OFFSET(Zdroj!F$16,'k rozhodnutí'!$A1188,0))))</f>
        <v/>
      </c>
      <c r="D1189" s="23" t="str">
        <f ca="1">IF($B1189="","",OFFSET(Zdroj!N$16,'k rozhodnutí'!$A1188,0))</f>
        <v/>
      </c>
      <c r="E1189" s="289" t="str">
        <f ca="1">IF($B1189="","",OFFSET(Zdroj!T$16,'k rozhodnutí'!$A1188,0))</f>
        <v/>
      </c>
      <c r="F1189" s="186" t="str">
        <f ca="1">IF($B1189="","",OFFSET(Zdroj!U$16,'k rozhodnutí'!$A1188,0))</f>
        <v/>
      </c>
      <c r="G1189" s="291" t="str">
        <f ca="1">IF($B1189="","",OFFSET(Zdroj!W$16,'k rozhodnutí'!$A1188,0))</f>
        <v/>
      </c>
      <c r="H1189" s="290" t="str">
        <f ca="1">IF($B1189="","",OFFSET(Zdroj!Y$16,'k rozhodnutí'!$A1188,0))</f>
        <v/>
      </c>
      <c r="I1189" s="284" t="str">
        <f ca="1">IF($B1189="","",OFFSET(Zdroj!BG$16,'k rozhodnutí'!$A1188,0))</f>
        <v/>
      </c>
      <c r="J1189" s="284" t="str" cm="1">
        <f t="array" aca="1" ref="J1189" ca="1">IF($B1189="","",SUM('k rozhodnutí detailní'!J1189:J1191+'k rozhodnutí detailní'!K1189:K1191))</f>
        <v/>
      </c>
      <c r="K1189" s="284" t="str">
        <f ca="1">IF($B1189="","",'k rozhodnutí detailní'!L1190)</f>
        <v/>
      </c>
      <c r="L1189" s="282" t="str">
        <f ca="1">IF($B1189="","",'k rozhodnutí detailní'!M1190)</f>
        <v/>
      </c>
      <c r="M1189" s="283" t="str">
        <f ca="1">IF(B1189="","",'k rozhodnutí detailní'!N1189)</f>
        <v/>
      </c>
      <c r="N1189" s="284" t="str">
        <f ca="1">IF($B1189="","",OFFSET(Zdroj!Z$16,'k rozhodnutí'!$A1188,0))</f>
        <v/>
      </c>
    </row>
    <row r="1190" spans="1:14" x14ac:dyDescent="0.25">
      <c r="A1190" s="130"/>
      <c r="B1190" s="288"/>
      <c r="C1190" s="51" t="str">
        <f ca="1">IF($B1189="","",IF(Zdroj!$AQ$9="ano",CONCATENATE("Okres:","
",OFFSET(Zdroj!BP$16,'k rozhodnutí'!$A1188,0),"
","Právní forma","
",OFFSET(Zdroj!H$16,'k rozhodnutí'!$A1188,0),"
",IF(OFFSET(Zdroj!I$16,'k rozhodnutí'!$A1188,0)="","","IČO: "),OFFSET(Zdroj!I$16,'k rozhodnutí'!$A1188,0),"
","B.Ú. ",IF(OFFSET(Zdroj!J$16,'k rozhodnutí'!$A1188,0)="","","Anonymizováno")),CONCATENATE("Okres:","
",OFFSET(Zdroj!BP$16,'k rozhodnutí'!$A1188,0),"
","Právní forma","
",OFFSET(Zdroj!H$16,'k rozhodnutí'!$A1188,0),"
",IF(OFFSET(Zdroj!I$16,'k rozhodnutí'!$A1188,0)="","","IČO: "),OFFSET(Zdroj!I$16,'k rozhodnutí'!$A1188,0),"
","B.Ú. ",OFFSET(Zdroj!J$16,'k rozhodnutí'!$A1188,0))))</f>
        <v/>
      </c>
      <c r="D1190" s="4" t="str">
        <f ca="1">IF($B1189="","",OFFSET(Zdroj!O$16,'k rozhodnutí'!$A1188,0))</f>
        <v/>
      </c>
      <c r="E1190" s="289"/>
      <c r="F1190" s="187"/>
      <c r="G1190" s="291"/>
      <c r="H1190" s="290"/>
      <c r="I1190" s="284"/>
      <c r="J1190" s="284"/>
      <c r="K1190" s="284"/>
      <c r="L1190" s="282"/>
      <c r="M1190" s="283"/>
      <c r="N1190" s="284"/>
    </row>
    <row r="1191" spans="1:14" x14ac:dyDescent="0.25">
      <c r="A1191" s="130">
        <f>ROW()/3-1</f>
        <v>396</v>
      </c>
      <c r="B1191" s="288"/>
      <c r="C1191" s="52" t="str">
        <f ca="1">IF($B1189="","",IF(Zdroj!$AQ$9="ano",IF(OFFSET(Zdroj!M$16,'k rozhodnutí'!$A1188,0)="","","Anonymizováno"),IF(OFFSET(Zdroj!M$16,'k rozhodnutí'!$A1188,0)="","",OFFSET(Zdroj!M$16,'k rozhodnutí'!$A1188,0))))</f>
        <v/>
      </c>
      <c r="D1191" s="4" t="str">
        <f ca="1">IF($B1189="","",CONCATENATE("Dotace bude použita na:","
",OFFSET(Zdroj!P$16,'k rozhodnutí'!$A1188,0)))</f>
        <v/>
      </c>
      <c r="E1191" s="289"/>
      <c r="F1191" s="186" t="str">
        <f ca="1">IF($B1189="","",OFFSET(Zdroj!V$16,'k rozhodnutí'!$A1188,0))</f>
        <v/>
      </c>
      <c r="G1191" s="88" t="str">
        <f ca="1">IF($B1189="","",OFFSET(Zdroj!BM$16,'k rozhodnutí'!$A1188,0))</f>
        <v/>
      </c>
      <c r="H1191" s="290"/>
      <c r="I1191" s="284"/>
      <c r="J1191" s="284"/>
      <c r="K1191" s="284"/>
      <c r="L1191" s="282"/>
      <c r="M1191" s="283"/>
      <c r="N1191" s="284"/>
    </row>
    <row r="1192" spans="1:14" x14ac:dyDescent="0.25">
      <c r="A1192" s="130"/>
      <c r="B1192" s="288" t="str">
        <f ca="1">IF(OFFSET(Zdroj!$B$16,A1191,0)&gt;0,OFFSET(Zdroj!$B$16,A1191,0)+0,"")</f>
        <v/>
      </c>
      <c r="C1192" s="51" t="str">
        <f ca="1">IF($B1192="","",IF(Zdroj!$AQ$9="ano",CONCATENATE(OFFSET(Zdroj!C$16,'k rozhodnutí'!$A1191,0),"
","Anonymizováno","
",OFFSET(Zdroj!E$16,'k rozhodnutí'!$A1191,0),"
",OFFSET(Zdroj!F$16,'k rozhodnutí'!$A1191,0)),CONCATENATE(OFFSET(Zdroj!C$16,'k rozhodnutí'!$A1191,0),"
",OFFSET(Zdroj!D$16,'k rozhodnutí'!$A1191,0),"
",OFFSET(Zdroj!E$16,'k rozhodnutí'!$A1191,0),"
",OFFSET(Zdroj!F$16,'k rozhodnutí'!$A1191,0))))</f>
        <v/>
      </c>
      <c r="D1192" s="23" t="str">
        <f ca="1">IF($B1192="","",OFFSET(Zdroj!N$16,'k rozhodnutí'!$A1191,0))</f>
        <v/>
      </c>
      <c r="E1192" s="289" t="str">
        <f ca="1">IF($B1192="","",OFFSET(Zdroj!T$16,'k rozhodnutí'!$A1191,0))</f>
        <v/>
      </c>
      <c r="F1192" s="186" t="str">
        <f ca="1">IF($B1192="","",OFFSET(Zdroj!U$16,'k rozhodnutí'!$A1191,0))</f>
        <v/>
      </c>
      <c r="G1192" s="291" t="str">
        <f ca="1">IF($B1192="","",OFFSET(Zdroj!W$16,'k rozhodnutí'!$A1191,0))</f>
        <v/>
      </c>
      <c r="H1192" s="290" t="str">
        <f ca="1">IF($B1192="","",OFFSET(Zdroj!Y$16,'k rozhodnutí'!$A1191,0))</f>
        <v/>
      </c>
      <c r="I1192" s="284" t="str">
        <f ca="1">IF($B1192="","",OFFSET(Zdroj!BG$16,'k rozhodnutí'!$A1191,0))</f>
        <v/>
      </c>
      <c r="J1192" s="284" t="str" cm="1">
        <f t="array" aca="1" ref="J1192" ca="1">IF($B1192="","",SUM('k rozhodnutí detailní'!J1192:J1194+'k rozhodnutí detailní'!K1192:K1194))</f>
        <v/>
      </c>
      <c r="K1192" s="284" t="str">
        <f ca="1">IF($B1192="","",'k rozhodnutí detailní'!L1193)</f>
        <v/>
      </c>
      <c r="L1192" s="282" t="str">
        <f ca="1">IF($B1192="","",'k rozhodnutí detailní'!M1193)</f>
        <v/>
      </c>
      <c r="M1192" s="283" t="str">
        <f ca="1">IF(B1192="","",'k rozhodnutí detailní'!N1192)</f>
        <v/>
      </c>
      <c r="N1192" s="284" t="str">
        <f ca="1">IF($B1192="","",OFFSET(Zdroj!Z$16,'k rozhodnutí'!$A1191,0))</f>
        <v/>
      </c>
    </row>
    <row r="1193" spans="1:14" x14ac:dyDescent="0.25">
      <c r="A1193" s="130"/>
      <c r="B1193" s="288"/>
      <c r="C1193" s="51" t="str">
        <f ca="1">IF($B1192="","",IF(Zdroj!$AQ$9="ano",CONCATENATE("Okres:","
",OFFSET(Zdroj!BP$16,'k rozhodnutí'!$A1191,0),"
","Právní forma","
",OFFSET(Zdroj!H$16,'k rozhodnutí'!$A1191,0),"
",IF(OFFSET(Zdroj!I$16,'k rozhodnutí'!$A1191,0)="","","IČO: "),OFFSET(Zdroj!I$16,'k rozhodnutí'!$A1191,0),"
","B.Ú. ",IF(OFFSET(Zdroj!J$16,'k rozhodnutí'!$A1191,0)="","","Anonymizováno")),CONCATENATE("Okres:","
",OFFSET(Zdroj!BP$16,'k rozhodnutí'!$A1191,0),"
","Právní forma","
",OFFSET(Zdroj!H$16,'k rozhodnutí'!$A1191,0),"
",IF(OFFSET(Zdroj!I$16,'k rozhodnutí'!$A1191,0)="","","IČO: "),OFFSET(Zdroj!I$16,'k rozhodnutí'!$A1191,0),"
","B.Ú. ",OFFSET(Zdroj!J$16,'k rozhodnutí'!$A1191,0))))</f>
        <v/>
      </c>
      <c r="D1193" s="4" t="str">
        <f ca="1">IF($B1192="","",OFFSET(Zdroj!O$16,'k rozhodnutí'!$A1191,0))</f>
        <v/>
      </c>
      <c r="E1193" s="289"/>
      <c r="F1193" s="187"/>
      <c r="G1193" s="291"/>
      <c r="H1193" s="290"/>
      <c r="I1193" s="284"/>
      <c r="J1193" s="284"/>
      <c r="K1193" s="284"/>
      <c r="L1193" s="282"/>
      <c r="M1193" s="283"/>
      <c r="N1193" s="284"/>
    </row>
    <row r="1194" spans="1:14" x14ac:dyDescent="0.25">
      <c r="A1194" s="130">
        <f>ROW()/3-1</f>
        <v>397</v>
      </c>
      <c r="B1194" s="288"/>
      <c r="C1194" s="52" t="str">
        <f ca="1">IF($B1192="","",IF(Zdroj!$AQ$9="ano",IF(OFFSET(Zdroj!M$16,'k rozhodnutí'!$A1191,0)="","","Anonymizováno"),IF(OFFSET(Zdroj!M$16,'k rozhodnutí'!$A1191,0)="","",OFFSET(Zdroj!M$16,'k rozhodnutí'!$A1191,0))))</f>
        <v/>
      </c>
      <c r="D1194" s="4" t="str">
        <f ca="1">IF($B1192="","",CONCATENATE("Dotace bude použita na:","
",OFFSET(Zdroj!P$16,'k rozhodnutí'!$A1191,0)))</f>
        <v/>
      </c>
      <c r="E1194" s="289"/>
      <c r="F1194" s="186" t="str">
        <f ca="1">IF($B1192="","",OFFSET(Zdroj!V$16,'k rozhodnutí'!$A1191,0))</f>
        <v/>
      </c>
      <c r="G1194" s="88" t="str">
        <f ca="1">IF($B1192="","",OFFSET(Zdroj!BM$16,'k rozhodnutí'!$A1191,0))</f>
        <v/>
      </c>
      <c r="H1194" s="290"/>
      <c r="I1194" s="284"/>
      <c r="J1194" s="284"/>
      <c r="K1194" s="284"/>
      <c r="L1194" s="282"/>
      <c r="M1194" s="283"/>
      <c r="N1194" s="284"/>
    </row>
    <row r="1195" spans="1:14" x14ac:dyDescent="0.25">
      <c r="A1195" s="130"/>
      <c r="B1195" s="288" t="str">
        <f ca="1">IF(OFFSET(Zdroj!$B$16,A1194,0)&gt;0,OFFSET(Zdroj!$B$16,A1194,0)+0,"")</f>
        <v/>
      </c>
      <c r="C1195" s="51" t="str">
        <f ca="1">IF($B1195="","",IF(Zdroj!$AQ$9="ano",CONCATENATE(OFFSET(Zdroj!C$16,'k rozhodnutí'!$A1194,0),"
","Anonymizováno","
",OFFSET(Zdroj!E$16,'k rozhodnutí'!$A1194,0),"
",OFFSET(Zdroj!F$16,'k rozhodnutí'!$A1194,0)),CONCATENATE(OFFSET(Zdroj!C$16,'k rozhodnutí'!$A1194,0),"
",OFFSET(Zdroj!D$16,'k rozhodnutí'!$A1194,0),"
",OFFSET(Zdroj!E$16,'k rozhodnutí'!$A1194,0),"
",OFFSET(Zdroj!F$16,'k rozhodnutí'!$A1194,0))))</f>
        <v/>
      </c>
      <c r="D1195" s="23" t="str">
        <f ca="1">IF($B1195="","",OFFSET(Zdroj!N$16,'k rozhodnutí'!$A1194,0))</f>
        <v/>
      </c>
      <c r="E1195" s="289" t="str">
        <f ca="1">IF($B1195="","",OFFSET(Zdroj!T$16,'k rozhodnutí'!$A1194,0))</f>
        <v/>
      </c>
      <c r="F1195" s="186" t="str">
        <f ca="1">IF($B1195="","",OFFSET(Zdroj!U$16,'k rozhodnutí'!$A1194,0))</f>
        <v/>
      </c>
      <c r="G1195" s="291" t="str">
        <f ca="1">IF($B1195="","",OFFSET(Zdroj!W$16,'k rozhodnutí'!$A1194,0))</f>
        <v/>
      </c>
      <c r="H1195" s="290" t="str">
        <f ca="1">IF($B1195="","",OFFSET(Zdroj!Y$16,'k rozhodnutí'!$A1194,0))</f>
        <v/>
      </c>
      <c r="I1195" s="284" t="str">
        <f ca="1">IF($B1195="","",OFFSET(Zdroj!BG$16,'k rozhodnutí'!$A1194,0))</f>
        <v/>
      </c>
      <c r="J1195" s="284" t="str" cm="1">
        <f t="array" aca="1" ref="J1195" ca="1">IF($B1195="","",SUM('k rozhodnutí detailní'!J1195:J1197+'k rozhodnutí detailní'!K1195:K1197))</f>
        <v/>
      </c>
      <c r="K1195" s="284" t="str">
        <f ca="1">IF($B1195="","",'k rozhodnutí detailní'!L1196)</f>
        <v/>
      </c>
      <c r="L1195" s="282" t="str">
        <f ca="1">IF($B1195="","",'k rozhodnutí detailní'!M1196)</f>
        <v/>
      </c>
      <c r="M1195" s="283" t="str">
        <f ca="1">IF(B1195="","",'k rozhodnutí detailní'!N1195)</f>
        <v/>
      </c>
      <c r="N1195" s="284" t="str">
        <f ca="1">IF($B1195="","",OFFSET(Zdroj!Z$16,'k rozhodnutí'!$A1194,0))</f>
        <v/>
      </c>
    </row>
    <row r="1196" spans="1:14" x14ac:dyDescent="0.25">
      <c r="A1196" s="130"/>
      <c r="B1196" s="288"/>
      <c r="C1196" s="51" t="str">
        <f ca="1">IF($B1195="","",IF(Zdroj!$AQ$9="ano",CONCATENATE("Okres:","
",OFFSET(Zdroj!BP$16,'k rozhodnutí'!$A1194,0),"
","Právní forma","
",OFFSET(Zdroj!H$16,'k rozhodnutí'!$A1194,0),"
",IF(OFFSET(Zdroj!I$16,'k rozhodnutí'!$A1194,0)="","","IČO: "),OFFSET(Zdroj!I$16,'k rozhodnutí'!$A1194,0),"
","B.Ú. ",IF(OFFSET(Zdroj!J$16,'k rozhodnutí'!$A1194,0)="","","Anonymizováno")),CONCATENATE("Okres:","
",OFFSET(Zdroj!BP$16,'k rozhodnutí'!$A1194,0),"
","Právní forma","
",OFFSET(Zdroj!H$16,'k rozhodnutí'!$A1194,0),"
",IF(OFFSET(Zdroj!I$16,'k rozhodnutí'!$A1194,0)="","","IČO: "),OFFSET(Zdroj!I$16,'k rozhodnutí'!$A1194,0),"
","B.Ú. ",OFFSET(Zdroj!J$16,'k rozhodnutí'!$A1194,0))))</f>
        <v/>
      </c>
      <c r="D1196" s="4" t="str">
        <f ca="1">IF($B1195="","",OFFSET(Zdroj!O$16,'k rozhodnutí'!$A1194,0))</f>
        <v/>
      </c>
      <c r="E1196" s="289"/>
      <c r="F1196" s="187"/>
      <c r="G1196" s="291"/>
      <c r="H1196" s="290"/>
      <c r="I1196" s="284"/>
      <c r="J1196" s="284"/>
      <c r="K1196" s="284"/>
      <c r="L1196" s="282"/>
      <c r="M1196" s="283"/>
      <c r="N1196" s="284"/>
    </row>
    <row r="1197" spans="1:14" x14ac:dyDescent="0.25">
      <c r="A1197" s="130">
        <f>ROW()/3-1</f>
        <v>398</v>
      </c>
      <c r="B1197" s="288"/>
      <c r="C1197" s="52" t="str">
        <f ca="1">IF($B1195="","",IF(Zdroj!$AQ$9="ano",IF(OFFSET(Zdroj!M$16,'k rozhodnutí'!$A1194,0)="","","Anonymizováno"),IF(OFFSET(Zdroj!M$16,'k rozhodnutí'!$A1194,0)="","",OFFSET(Zdroj!M$16,'k rozhodnutí'!$A1194,0))))</f>
        <v/>
      </c>
      <c r="D1197" s="4" t="str">
        <f ca="1">IF($B1195="","",CONCATENATE("Dotace bude použita na:","
",OFFSET(Zdroj!P$16,'k rozhodnutí'!$A1194,0)))</f>
        <v/>
      </c>
      <c r="E1197" s="289"/>
      <c r="F1197" s="186" t="str">
        <f ca="1">IF($B1195="","",OFFSET(Zdroj!V$16,'k rozhodnutí'!$A1194,0))</f>
        <v/>
      </c>
      <c r="G1197" s="88" t="str">
        <f ca="1">IF($B1195="","",OFFSET(Zdroj!BM$16,'k rozhodnutí'!$A1194,0))</f>
        <v/>
      </c>
      <c r="H1197" s="290"/>
      <c r="I1197" s="284"/>
      <c r="J1197" s="284"/>
      <c r="K1197" s="284"/>
      <c r="L1197" s="282"/>
      <c r="M1197" s="283"/>
      <c r="N1197" s="284"/>
    </row>
    <row r="1198" spans="1:14" x14ac:dyDescent="0.25">
      <c r="A1198" s="130"/>
      <c r="B1198" s="288" t="str">
        <f ca="1">IF(OFFSET(Zdroj!$B$16,A1197,0)&gt;0,OFFSET(Zdroj!$B$16,A1197,0)+0,"")</f>
        <v/>
      </c>
      <c r="C1198" s="51" t="str">
        <f ca="1">IF($B1198="","",IF(Zdroj!$AQ$9="ano",CONCATENATE(OFFSET(Zdroj!C$16,'k rozhodnutí'!$A1197,0),"
","Anonymizováno","
",OFFSET(Zdroj!E$16,'k rozhodnutí'!$A1197,0),"
",OFFSET(Zdroj!F$16,'k rozhodnutí'!$A1197,0)),CONCATENATE(OFFSET(Zdroj!C$16,'k rozhodnutí'!$A1197,0),"
",OFFSET(Zdroj!D$16,'k rozhodnutí'!$A1197,0),"
",OFFSET(Zdroj!E$16,'k rozhodnutí'!$A1197,0),"
",OFFSET(Zdroj!F$16,'k rozhodnutí'!$A1197,0))))</f>
        <v/>
      </c>
      <c r="D1198" s="23" t="str">
        <f ca="1">IF($B1198="","",OFFSET(Zdroj!N$16,'k rozhodnutí'!$A1197,0))</f>
        <v/>
      </c>
      <c r="E1198" s="289" t="str">
        <f ca="1">IF($B1198="","",OFFSET(Zdroj!T$16,'k rozhodnutí'!$A1197,0))</f>
        <v/>
      </c>
      <c r="F1198" s="186" t="str">
        <f ca="1">IF($B1198="","",OFFSET(Zdroj!U$16,'k rozhodnutí'!$A1197,0))</f>
        <v/>
      </c>
      <c r="G1198" s="291" t="str">
        <f ca="1">IF($B1198="","",OFFSET(Zdroj!W$16,'k rozhodnutí'!$A1197,0))</f>
        <v/>
      </c>
      <c r="H1198" s="290" t="str">
        <f ca="1">IF($B1198="","",OFFSET(Zdroj!Y$16,'k rozhodnutí'!$A1197,0))</f>
        <v/>
      </c>
      <c r="I1198" s="284" t="str">
        <f ca="1">IF($B1198="","",OFFSET(Zdroj!BG$16,'k rozhodnutí'!$A1197,0))</f>
        <v/>
      </c>
      <c r="J1198" s="284" t="str" cm="1">
        <f t="array" aca="1" ref="J1198" ca="1">IF($B1198="","",SUM('k rozhodnutí detailní'!J1198:J1200+'k rozhodnutí detailní'!K1198:K1200))</f>
        <v/>
      </c>
      <c r="K1198" s="284" t="str">
        <f ca="1">IF($B1198="","",'k rozhodnutí detailní'!L1199)</f>
        <v/>
      </c>
      <c r="L1198" s="282" t="str">
        <f ca="1">IF($B1198="","",'k rozhodnutí detailní'!M1199)</f>
        <v/>
      </c>
      <c r="M1198" s="283" t="str">
        <f ca="1">IF(B1198="","",'k rozhodnutí detailní'!N1198)</f>
        <v/>
      </c>
      <c r="N1198" s="284" t="str">
        <f ca="1">IF($B1198="","",OFFSET(Zdroj!Z$16,'k rozhodnutí'!$A1197,0))</f>
        <v/>
      </c>
    </row>
    <row r="1199" spans="1:14" x14ac:dyDescent="0.25">
      <c r="A1199" s="130"/>
      <c r="B1199" s="288"/>
      <c r="C1199" s="51" t="str">
        <f ca="1">IF($B1198="","",IF(Zdroj!$AQ$9="ano",CONCATENATE("Okres:","
",OFFSET(Zdroj!BP$16,'k rozhodnutí'!$A1197,0),"
","Právní forma","
",OFFSET(Zdroj!H$16,'k rozhodnutí'!$A1197,0),"
",IF(OFFSET(Zdroj!I$16,'k rozhodnutí'!$A1197,0)="","","IČO: "),OFFSET(Zdroj!I$16,'k rozhodnutí'!$A1197,0),"
","B.Ú. ",IF(OFFSET(Zdroj!J$16,'k rozhodnutí'!$A1197,0)="","","Anonymizováno")),CONCATENATE("Okres:","
",OFFSET(Zdroj!BP$16,'k rozhodnutí'!$A1197,0),"
","Právní forma","
",OFFSET(Zdroj!H$16,'k rozhodnutí'!$A1197,0),"
",IF(OFFSET(Zdroj!I$16,'k rozhodnutí'!$A1197,0)="","","IČO: "),OFFSET(Zdroj!I$16,'k rozhodnutí'!$A1197,0),"
","B.Ú. ",OFFSET(Zdroj!J$16,'k rozhodnutí'!$A1197,0))))</f>
        <v/>
      </c>
      <c r="D1199" s="4" t="str">
        <f ca="1">IF($B1198="","",OFFSET(Zdroj!O$16,'k rozhodnutí'!$A1197,0))</f>
        <v/>
      </c>
      <c r="E1199" s="289"/>
      <c r="F1199" s="187"/>
      <c r="G1199" s="291"/>
      <c r="H1199" s="290"/>
      <c r="I1199" s="284"/>
      <c r="J1199" s="284"/>
      <c r="K1199" s="284"/>
      <c r="L1199" s="282"/>
      <c r="M1199" s="283"/>
      <c r="N1199" s="284"/>
    </row>
    <row r="1200" spans="1:14" x14ac:dyDescent="0.25">
      <c r="A1200" s="130">
        <f>ROW()/3-1</f>
        <v>399</v>
      </c>
      <c r="B1200" s="288"/>
      <c r="C1200" s="52" t="str">
        <f ca="1">IF($B1198="","",IF(Zdroj!$AQ$9="ano",IF(OFFSET(Zdroj!M$16,'k rozhodnutí'!$A1197,0)="","","Anonymizováno"),IF(OFFSET(Zdroj!M$16,'k rozhodnutí'!$A1197,0)="","",OFFSET(Zdroj!M$16,'k rozhodnutí'!$A1197,0))))</f>
        <v/>
      </c>
      <c r="D1200" s="4" t="str">
        <f ca="1">IF($B1198="","",CONCATENATE("Dotace bude použita na:","
",OFFSET(Zdroj!P$16,'k rozhodnutí'!$A1197,0)))</f>
        <v/>
      </c>
      <c r="E1200" s="289"/>
      <c r="F1200" s="186" t="str">
        <f ca="1">IF($B1198="","",OFFSET(Zdroj!V$16,'k rozhodnutí'!$A1197,0))</f>
        <v/>
      </c>
      <c r="G1200" s="88" t="str">
        <f ca="1">IF($B1198="","",OFFSET(Zdroj!BM$16,'k rozhodnutí'!$A1197,0))</f>
        <v/>
      </c>
      <c r="H1200" s="290"/>
      <c r="I1200" s="284"/>
      <c r="J1200" s="284"/>
      <c r="K1200" s="284"/>
      <c r="L1200" s="282"/>
      <c r="M1200" s="283"/>
      <c r="N1200" s="284"/>
    </row>
  </sheetData>
  <mergeCells count="4050">
    <mergeCell ref="P61:P63"/>
    <mergeCell ref="P64:P66"/>
    <mergeCell ref="P67:P69"/>
    <mergeCell ref="P70:P72"/>
    <mergeCell ref="P73:P75"/>
    <mergeCell ref="P76:P78"/>
    <mergeCell ref="P79:P81"/>
    <mergeCell ref="P82:P84"/>
    <mergeCell ref="P85:P87"/>
    <mergeCell ref="P88:P90"/>
    <mergeCell ref="P1:P3"/>
    <mergeCell ref="P10:P12"/>
    <mergeCell ref="P13:P15"/>
    <mergeCell ref="P16:P18"/>
    <mergeCell ref="P19:P21"/>
    <mergeCell ref="P22:P24"/>
    <mergeCell ref="P25:P27"/>
    <mergeCell ref="P28:P30"/>
    <mergeCell ref="P31:P33"/>
    <mergeCell ref="P34:P36"/>
    <mergeCell ref="P37:P39"/>
    <mergeCell ref="P40:P42"/>
    <mergeCell ref="P43:P45"/>
    <mergeCell ref="P46:P48"/>
    <mergeCell ref="P52:P54"/>
    <mergeCell ref="P55:P57"/>
    <mergeCell ref="P58:P60"/>
    <mergeCell ref="G427:G428"/>
    <mergeCell ref="G430:G431"/>
    <mergeCell ref="G433:G434"/>
    <mergeCell ref="G436:G437"/>
    <mergeCell ref="G439:G440"/>
    <mergeCell ref="G442:G443"/>
    <mergeCell ref="G445:G446"/>
    <mergeCell ref="G448:G449"/>
    <mergeCell ref="G451:G452"/>
    <mergeCell ref="G454:G455"/>
    <mergeCell ref="G457:G458"/>
    <mergeCell ref="G460:G461"/>
    <mergeCell ref="G463:G464"/>
    <mergeCell ref="G466:G467"/>
    <mergeCell ref="G469:G470"/>
    <mergeCell ref="G472:G473"/>
    <mergeCell ref="G475:G476"/>
    <mergeCell ref="B1195:B1197"/>
    <mergeCell ref="E1195:E1197"/>
    <mergeCell ref="H1195:H1197"/>
    <mergeCell ref="I1195:I1197"/>
    <mergeCell ref="J1195:J1197"/>
    <mergeCell ref="K1195:K1197"/>
    <mergeCell ref="L1195:L1197"/>
    <mergeCell ref="M1195:M1197"/>
    <mergeCell ref="N1195:N1197"/>
    <mergeCell ref="B1198:B1200"/>
    <mergeCell ref="E1198:E1200"/>
    <mergeCell ref="H1198:H1200"/>
    <mergeCell ref="I1198:I1200"/>
    <mergeCell ref="J1198:J1200"/>
    <mergeCell ref="K1198:K1200"/>
    <mergeCell ref="L1198:L1200"/>
    <mergeCell ref="M1198:M1200"/>
    <mergeCell ref="N1198:N1200"/>
    <mergeCell ref="G1195:G1196"/>
    <mergeCell ref="G1198:G1199"/>
    <mergeCell ref="B1189:B1191"/>
    <mergeCell ref="E1189:E1191"/>
    <mergeCell ref="H1189:H1191"/>
    <mergeCell ref="I1189:I1191"/>
    <mergeCell ref="J1189:J1191"/>
    <mergeCell ref="K1189:K1191"/>
    <mergeCell ref="L1189:L1191"/>
    <mergeCell ref="M1189:M1191"/>
    <mergeCell ref="N1189:N1191"/>
    <mergeCell ref="B1192:B1194"/>
    <mergeCell ref="E1192:E1194"/>
    <mergeCell ref="H1192:H1194"/>
    <mergeCell ref="I1192:I1194"/>
    <mergeCell ref="J1192:J1194"/>
    <mergeCell ref="K1192:K1194"/>
    <mergeCell ref="L1192:L1194"/>
    <mergeCell ref="M1192:M1194"/>
    <mergeCell ref="N1192:N1194"/>
    <mergeCell ref="G1189:G1190"/>
    <mergeCell ref="G1192:G1193"/>
    <mergeCell ref="B1183:B1185"/>
    <mergeCell ref="E1183:E1185"/>
    <mergeCell ref="H1183:H1185"/>
    <mergeCell ref="I1183:I1185"/>
    <mergeCell ref="J1183:J1185"/>
    <mergeCell ref="K1183:K1185"/>
    <mergeCell ref="L1183:L1185"/>
    <mergeCell ref="M1183:M1185"/>
    <mergeCell ref="N1183:N1185"/>
    <mergeCell ref="B1186:B1188"/>
    <mergeCell ref="E1186:E1188"/>
    <mergeCell ref="H1186:H1188"/>
    <mergeCell ref="I1186:I1188"/>
    <mergeCell ref="J1186:J1188"/>
    <mergeCell ref="K1186:K1188"/>
    <mergeCell ref="L1186:L1188"/>
    <mergeCell ref="M1186:M1188"/>
    <mergeCell ref="N1186:N1188"/>
    <mergeCell ref="G1183:G1184"/>
    <mergeCell ref="G1186:G1187"/>
    <mergeCell ref="B1177:B1179"/>
    <mergeCell ref="E1177:E1179"/>
    <mergeCell ref="H1177:H1179"/>
    <mergeCell ref="I1177:I1179"/>
    <mergeCell ref="J1177:J1179"/>
    <mergeCell ref="K1177:K1179"/>
    <mergeCell ref="L1177:L1179"/>
    <mergeCell ref="M1177:M1179"/>
    <mergeCell ref="N1177:N1179"/>
    <mergeCell ref="B1180:B1182"/>
    <mergeCell ref="E1180:E1182"/>
    <mergeCell ref="H1180:H1182"/>
    <mergeCell ref="I1180:I1182"/>
    <mergeCell ref="J1180:J1182"/>
    <mergeCell ref="K1180:K1182"/>
    <mergeCell ref="L1180:L1182"/>
    <mergeCell ref="M1180:M1182"/>
    <mergeCell ref="N1180:N1182"/>
    <mergeCell ref="G1177:G1178"/>
    <mergeCell ref="G1180:G1181"/>
    <mergeCell ref="B1171:B1173"/>
    <mergeCell ref="E1171:E1173"/>
    <mergeCell ref="H1171:H1173"/>
    <mergeCell ref="I1171:I1173"/>
    <mergeCell ref="J1171:J1173"/>
    <mergeCell ref="K1171:K1173"/>
    <mergeCell ref="L1171:L1173"/>
    <mergeCell ref="M1171:M1173"/>
    <mergeCell ref="N1171:N1173"/>
    <mergeCell ref="B1174:B1176"/>
    <mergeCell ref="E1174:E1176"/>
    <mergeCell ref="H1174:H1176"/>
    <mergeCell ref="I1174:I1176"/>
    <mergeCell ref="J1174:J1176"/>
    <mergeCell ref="K1174:K1176"/>
    <mergeCell ref="L1174:L1176"/>
    <mergeCell ref="M1174:M1176"/>
    <mergeCell ref="N1174:N1176"/>
    <mergeCell ref="G1171:G1172"/>
    <mergeCell ref="G1174:G1175"/>
    <mergeCell ref="B1165:B1167"/>
    <mergeCell ref="E1165:E1167"/>
    <mergeCell ref="H1165:H1167"/>
    <mergeCell ref="I1165:I1167"/>
    <mergeCell ref="J1165:J1167"/>
    <mergeCell ref="K1165:K1167"/>
    <mergeCell ref="L1165:L1167"/>
    <mergeCell ref="M1165:M1167"/>
    <mergeCell ref="N1165:N1167"/>
    <mergeCell ref="B1168:B1170"/>
    <mergeCell ref="E1168:E1170"/>
    <mergeCell ref="H1168:H1170"/>
    <mergeCell ref="I1168:I1170"/>
    <mergeCell ref="J1168:J1170"/>
    <mergeCell ref="K1168:K1170"/>
    <mergeCell ref="L1168:L1170"/>
    <mergeCell ref="M1168:M1170"/>
    <mergeCell ref="N1168:N1170"/>
    <mergeCell ref="G1165:G1166"/>
    <mergeCell ref="G1168:G1169"/>
    <mergeCell ref="B1159:B1161"/>
    <mergeCell ref="E1159:E1161"/>
    <mergeCell ref="H1159:H1161"/>
    <mergeCell ref="I1159:I1161"/>
    <mergeCell ref="J1159:J1161"/>
    <mergeCell ref="K1159:K1161"/>
    <mergeCell ref="L1159:L1161"/>
    <mergeCell ref="M1159:M1161"/>
    <mergeCell ref="N1159:N1161"/>
    <mergeCell ref="B1162:B1164"/>
    <mergeCell ref="E1162:E1164"/>
    <mergeCell ref="H1162:H1164"/>
    <mergeCell ref="I1162:I1164"/>
    <mergeCell ref="J1162:J1164"/>
    <mergeCell ref="K1162:K1164"/>
    <mergeCell ref="L1162:L1164"/>
    <mergeCell ref="M1162:M1164"/>
    <mergeCell ref="N1162:N1164"/>
    <mergeCell ref="G1159:G1160"/>
    <mergeCell ref="G1162:G1163"/>
    <mergeCell ref="B1153:B1155"/>
    <mergeCell ref="E1153:E1155"/>
    <mergeCell ref="H1153:H1155"/>
    <mergeCell ref="I1153:I1155"/>
    <mergeCell ref="J1153:J1155"/>
    <mergeCell ref="K1153:K1155"/>
    <mergeCell ref="L1153:L1155"/>
    <mergeCell ref="M1153:M1155"/>
    <mergeCell ref="N1153:N1155"/>
    <mergeCell ref="B1156:B1158"/>
    <mergeCell ref="E1156:E1158"/>
    <mergeCell ref="H1156:H1158"/>
    <mergeCell ref="I1156:I1158"/>
    <mergeCell ref="J1156:J1158"/>
    <mergeCell ref="K1156:K1158"/>
    <mergeCell ref="L1156:L1158"/>
    <mergeCell ref="M1156:M1158"/>
    <mergeCell ref="N1156:N1158"/>
    <mergeCell ref="G1153:G1154"/>
    <mergeCell ref="G1156:G1157"/>
    <mergeCell ref="B1147:B1149"/>
    <mergeCell ref="E1147:E1149"/>
    <mergeCell ref="H1147:H1149"/>
    <mergeCell ref="I1147:I1149"/>
    <mergeCell ref="J1147:J1149"/>
    <mergeCell ref="K1147:K1149"/>
    <mergeCell ref="L1147:L1149"/>
    <mergeCell ref="M1147:M1149"/>
    <mergeCell ref="N1147:N1149"/>
    <mergeCell ref="B1150:B1152"/>
    <mergeCell ref="E1150:E1152"/>
    <mergeCell ref="H1150:H1152"/>
    <mergeCell ref="I1150:I1152"/>
    <mergeCell ref="J1150:J1152"/>
    <mergeCell ref="K1150:K1152"/>
    <mergeCell ref="L1150:L1152"/>
    <mergeCell ref="M1150:M1152"/>
    <mergeCell ref="N1150:N1152"/>
    <mergeCell ref="G1147:G1148"/>
    <mergeCell ref="G1150:G1151"/>
    <mergeCell ref="B1141:B1143"/>
    <mergeCell ref="E1141:E1143"/>
    <mergeCell ref="H1141:H1143"/>
    <mergeCell ref="I1141:I1143"/>
    <mergeCell ref="J1141:J1143"/>
    <mergeCell ref="K1141:K1143"/>
    <mergeCell ref="L1141:L1143"/>
    <mergeCell ref="M1141:M1143"/>
    <mergeCell ref="N1141:N1143"/>
    <mergeCell ref="B1144:B1146"/>
    <mergeCell ref="E1144:E1146"/>
    <mergeCell ref="H1144:H1146"/>
    <mergeCell ref="I1144:I1146"/>
    <mergeCell ref="J1144:J1146"/>
    <mergeCell ref="K1144:K1146"/>
    <mergeCell ref="L1144:L1146"/>
    <mergeCell ref="M1144:M1146"/>
    <mergeCell ref="N1144:N1146"/>
    <mergeCell ref="G1141:G1142"/>
    <mergeCell ref="G1144:G1145"/>
    <mergeCell ref="B1135:B1137"/>
    <mergeCell ref="E1135:E1137"/>
    <mergeCell ref="H1135:H1137"/>
    <mergeCell ref="I1135:I1137"/>
    <mergeCell ref="J1135:J1137"/>
    <mergeCell ref="K1135:K1137"/>
    <mergeCell ref="L1135:L1137"/>
    <mergeCell ref="M1135:M1137"/>
    <mergeCell ref="N1135:N1137"/>
    <mergeCell ref="B1138:B1140"/>
    <mergeCell ref="E1138:E1140"/>
    <mergeCell ref="H1138:H1140"/>
    <mergeCell ref="I1138:I1140"/>
    <mergeCell ref="J1138:J1140"/>
    <mergeCell ref="K1138:K1140"/>
    <mergeCell ref="L1138:L1140"/>
    <mergeCell ref="M1138:M1140"/>
    <mergeCell ref="N1138:N1140"/>
    <mergeCell ref="G1135:G1136"/>
    <mergeCell ref="G1138:G1139"/>
    <mergeCell ref="B1129:B1131"/>
    <mergeCell ref="E1129:E1131"/>
    <mergeCell ref="H1129:H1131"/>
    <mergeCell ref="I1129:I1131"/>
    <mergeCell ref="J1129:J1131"/>
    <mergeCell ref="K1129:K1131"/>
    <mergeCell ref="L1129:L1131"/>
    <mergeCell ref="M1129:M1131"/>
    <mergeCell ref="N1129:N1131"/>
    <mergeCell ref="B1132:B1134"/>
    <mergeCell ref="E1132:E1134"/>
    <mergeCell ref="H1132:H1134"/>
    <mergeCell ref="I1132:I1134"/>
    <mergeCell ref="J1132:J1134"/>
    <mergeCell ref="K1132:K1134"/>
    <mergeCell ref="L1132:L1134"/>
    <mergeCell ref="M1132:M1134"/>
    <mergeCell ref="N1132:N1134"/>
    <mergeCell ref="G1129:G1130"/>
    <mergeCell ref="G1132:G1133"/>
    <mergeCell ref="B1123:B1125"/>
    <mergeCell ref="E1123:E1125"/>
    <mergeCell ref="H1123:H1125"/>
    <mergeCell ref="I1123:I1125"/>
    <mergeCell ref="J1123:J1125"/>
    <mergeCell ref="K1123:K1125"/>
    <mergeCell ref="L1123:L1125"/>
    <mergeCell ref="M1123:M1125"/>
    <mergeCell ref="N1123:N1125"/>
    <mergeCell ref="B1126:B1128"/>
    <mergeCell ref="E1126:E1128"/>
    <mergeCell ref="H1126:H1128"/>
    <mergeCell ref="I1126:I1128"/>
    <mergeCell ref="J1126:J1128"/>
    <mergeCell ref="K1126:K1128"/>
    <mergeCell ref="L1126:L1128"/>
    <mergeCell ref="M1126:M1128"/>
    <mergeCell ref="N1126:N1128"/>
    <mergeCell ref="G1123:G1124"/>
    <mergeCell ref="G1126:G1127"/>
    <mergeCell ref="B1117:B1119"/>
    <mergeCell ref="E1117:E1119"/>
    <mergeCell ref="H1117:H1119"/>
    <mergeCell ref="I1117:I1119"/>
    <mergeCell ref="J1117:J1119"/>
    <mergeCell ref="K1117:K1119"/>
    <mergeCell ref="L1117:L1119"/>
    <mergeCell ref="M1117:M1119"/>
    <mergeCell ref="N1117:N1119"/>
    <mergeCell ref="B1120:B1122"/>
    <mergeCell ref="E1120:E1122"/>
    <mergeCell ref="H1120:H1122"/>
    <mergeCell ref="I1120:I1122"/>
    <mergeCell ref="J1120:J1122"/>
    <mergeCell ref="K1120:K1122"/>
    <mergeCell ref="L1120:L1122"/>
    <mergeCell ref="M1120:M1122"/>
    <mergeCell ref="N1120:N1122"/>
    <mergeCell ref="G1117:G1118"/>
    <mergeCell ref="G1120:G1121"/>
    <mergeCell ref="B1111:B1113"/>
    <mergeCell ref="E1111:E1113"/>
    <mergeCell ref="H1111:H1113"/>
    <mergeCell ref="I1111:I1113"/>
    <mergeCell ref="J1111:J1113"/>
    <mergeCell ref="K1111:K1113"/>
    <mergeCell ref="L1111:L1113"/>
    <mergeCell ref="M1111:M1113"/>
    <mergeCell ref="N1111:N1113"/>
    <mergeCell ref="B1114:B1116"/>
    <mergeCell ref="E1114:E1116"/>
    <mergeCell ref="H1114:H1116"/>
    <mergeCell ref="I1114:I1116"/>
    <mergeCell ref="J1114:J1116"/>
    <mergeCell ref="K1114:K1116"/>
    <mergeCell ref="L1114:L1116"/>
    <mergeCell ref="M1114:M1116"/>
    <mergeCell ref="N1114:N1116"/>
    <mergeCell ref="G1111:G1112"/>
    <mergeCell ref="G1114:G1115"/>
    <mergeCell ref="B1105:B1107"/>
    <mergeCell ref="E1105:E1107"/>
    <mergeCell ref="H1105:H1107"/>
    <mergeCell ref="I1105:I1107"/>
    <mergeCell ref="J1105:J1107"/>
    <mergeCell ref="K1105:K1107"/>
    <mergeCell ref="L1105:L1107"/>
    <mergeCell ref="M1105:M1107"/>
    <mergeCell ref="N1105:N1107"/>
    <mergeCell ref="B1108:B1110"/>
    <mergeCell ref="E1108:E1110"/>
    <mergeCell ref="H1108:H1110"/>
    <mergeCell ref="I1108:I1110"/>
    <mergeCell ref="J1108:J1110"/>
    <mergeCell ref="K1108:K1110"/>
    <mergeCell ref="L1108:L1110"/>
    <mergeCell ref="M1108:M1110"/>
    <mergeCell ref="N1108:N1110"/>
    <mergeCell ref="G1105:G1106"/>
    <mergeCell ref="G1108:G1109"/>
    <mergeCell ref="B1099:B1101"/>
    <mergeCell ref="E1099:E1101"/>
    <mergeCell ref="H1099:H1101"/>
    <mergeCell ref="I1099:I1101"/>
    <mergeCell ref="J1099:J1101"/>
    <mergeCell ref="K1099:K1101"/>
    <mergeCell ref="L1099:L1101"/>
    <mergeCell ref="M1099:M1101"/>
    <mergeCell ref="N1099:N1101"/>
    <mergeCell ref="B1102:B1104"/>
    <mergeCell ref="E1102:E1104"/>
    <mergeCell ref="H1102:H1104"/>
    <mergeCell ref="I1102:I1104"/>
    <mergeCell ref="J1102:J1104"/>
    <mergeCell ref="K1102:K1104"/>
    <mergeCell ref="L1102:L1104"/>
    <mergeCell ref="M1102:M1104"/>
    <mergeCell ref="N1102:N1104"/>
    <mergeCell ref="G1099:G1100"/>
    <mergeCell ref="G1102:G1103"/>
    <mergeCell ref="B1093:B1095"/>
    <mergeCell ref="E1093:E1095"/>
    <mergeCell ref="H1093:H1095"/>
    <mergeCell ref="I1093:I1095"/>
    <mergeCell ref="J1093:J1095"/>
    <mergeCell ref="K1093:K1095"/>
    <mergeCell ref="L1093:L1095"/>
    <mergeCell ref="M1093:M1095"/>
    <mergeCell ref="N1093:N1095"/>
    <mergeCell ref="B1096:B1098"/>
    <mergeCell ref="E1096:E1098"/>
    <mergeCell ref="H1096:H1098"/>
    <mergeCell ref="I1096:I1098"/>
    <mergeCell ref="J1096:J1098"/>
    <mergeCell ref="K1096:K1098"/>
    <mergeCell ref="L1096:L1098"/>
    <mergeCell ref="M1096:M1098"/>
    <mergeCell ref="N1096:N1098"/>
    <mergeCell ref="G1093:G1094"/>
    <mergeCell ref="G1096:G1097"/>
    <mergeCell ref="B1087:B1089"/>
    <mergeCell ref="E1087:E1089"/>
    <mergeCell ref="H1087:H1089"/>
    <mergeCell ref="I1087:I1089"/>
    <mergeCell ref="J1087:J1089"/>
    <mergeCell ref="K1087:K1089"/>
    <mergeCell ref="L1087:L1089"/>
    <mergeCell ref="M1087:M1089"/>
    <mergeCell ref="N1087:N1089"/>
    <mergeCell ref="B1090:B1092"/>
    <mergeCell ref="E1090:E1092"/>
    <mergeCell ref="H1090:H1092"/>
    <mergeCell ref="I1090:I1092"/>
    <mergeCell ref="J1090:J1092"/>
    <mergeCell ref="K1090:K1092"/>
    <mergeCell ref="L1090:L1092"/>
    <mergeCell ref="M1090:M1092"/>
    <mergeCell ref="N1090:N1092"/>
    <mergeCell ref="G1087:G1088"/>
    <mergeCell ref="G1090:G1091"/>
    <mergeCell ref="B1081:B1083"/>
    <mergeCell ref="E1081:E1083"/>
    <mergeCell ref="H1081:H1083"/>
    <mergeCell ref="I1081:I1083"/>
    <mergeCell ref="J1081:J1083"/>
    <mergeCell ref="K1081:K1083"/>
    <mergeCell ref="L1081:L1083"/>
    <mergeCell ref="M1081:M1083"/>
    <mergeCell ref="N1081:N1083"/>
    <mergeCell ref="B1084:B1086"/>
    <mergeCell ref="E1084:E1086"/>
    <mergeCell ref="H1084:H1086"/>
    <mergeCell ref="I1084:I1086"/>
    <mergeCell ref="J1084:J1086"/>
    <mergeCell ref="K1084:K1086"/>
    <mergeCell ref="L1084:L1086"/>
    <mergeCell ref="M1084:M1086"/>
    <mergeCell ref="N1084:N1086"/>
    <mergeCell ref="G1081:G1082"/>
    <mergeCell ref="G1084:G1085"/>
    <mergeCell ref="B1075:B1077"/>
    <mergeCell ref="E1075:E1077"/>
    <mergeCell ref="H1075:H1077"/>
    <mergeCell ref="I1075:I1077"/>
    <mergeCell ref="J1075:J1077"/>
    <mergeCell ref="K1075:K1077"/>
    <mergeCell ref="L1075:L1077"/>
    <mergeCell ref="M1075:M1077"/>
    <mergeCell ref="N1075:N1077"/>
    <mergeCell ref="B1078:B1080"/>
    <mergeCell ref="E1078:E1080"/>
    <mergeCell ref="H1078:H1080"/>
    <mergeCell ref="I1078:I1080"/>
    <mergeCell ref="J1078:J1080"/>
    <mergeCell ref="K1078:K1080"/>
    <mergeCell ref="L1078:L1080"/>
    <mergeCell ref="M1078:M1080"/>
    <mergeCell ref="N1078:N1080"/>
    <mergeCell ref="G1075:G1076"/>
    <mergeCell ref="G1078:G1079"/>
    <mergeCell ref="B1069:B1071"/>
    <mergeCell ref="E1069:E1071"/>
    <mergeCell ref="H1069:H1071"/>
    <mergeCell ref="I1069:I1071"/>
    <mergeCell ref="J1069:J1071"/>
    <mergeCell ref="K1069:K1071"/>
    <mergeCell ref="L1069:L1071"/>
    <mergeCell ref="M1069:M1071"/>
    <mergeCell ref="N1069:N1071"/>
    <mergeCell ref="B1072:B1074"/>
    <mergeCell ref="E1072:E1074"/>
    <mergeCell ref="H1072:H1074"/>
    <mergeCell ref="I1072:I1074"/>
    <mergeCell ref="J1072:J1074"/>
    <mergeCell ref="K1072:K1074"/>
    <mergeCell ref="L1072:L1074"/>
    <mergeCell ref="M1072:M1074"/>
    <mergeCell ref="N1072:N1074"/>
    <mergeCell ref="G1069:G1070"/>
    <mergeCell ref="G1072:G1073"/>
    <mergeCell ref="B1063:B1065"/>
    <mergeCell ref="E1063:E1065"/>
    <mergeCell ref="H1063:H1065"/>
    <mergeCell ref="I1063:I1065"/>
    <mergeCell ref="J1063:J1065"/>
    <mergeCell ref="K1063:K1065"/>
    <mergeCell ref="L1063:L1065"/>
    <mergeCell ref="M1063:M1065"/>
    <mergeCell ref="N1063:N1065"/>
    <mergeCell ref="B1066:B1068"/>
    <mergeCell ref="E1066:E1068"/>
    <mergeCell ref="H1066:H1068"/>
    <mergeCell ref="I1066:I1068"/>
    <mergeCell ref="J1066:J1068"/>
    <mergeCell ref="K1066:K1068"/>
    <mergeCell ref="L1066:L1068"/>
    <mergeCell ref="M1066:M1068"/>
    <mergeCell ref="N1066:N1068"/>
    <mergeCell ref="G1063:G1064"/>
    <mergeCell ref="G1066:G1067"/>
    <mergeCell ref="B1057:B1059"/>
    <mergeCell ref="E1057:E1059"/>
    <mergeCell ref="H1057:H1059"/>
    <mergeCell ref="I1057:I1059"/>
    <mergeCell ref="J1057:J1059"/>
    <mergeCell ref="K1057:K1059"/>
    <mergeCell ref="L1057:L1059"/>
    <mergeCell ref="M1057:M1059"/>
    <mergeCell ref="N1057:N1059"/>
    <mergeCell ref="B1060:B1062"/>
    <mergeCell ref="E1060:E1062"/>
    <mergeCell ref="H1060:H1062"/>
    <mergeCell ref="I1060:I1062"/>
    <mergeCell ref="J1060:J1062"/>
    <mergeCell ref="K1060:K1062"/>
    <mergeCell ref="L1060:L1062"/>
    <mergeCell ref="M1060:M1062"/>
    <mergeCell ref="N1060:N1062"/>
    <mergeCell ref="G1057:G1058"/>
    <mergeCell ref="G1060:G1061"/>
    <mergeCell ref="B1051:B1053"/>
    <mergeCell ref="E1051:E1053"/>
    <mergeCell ref="H1051:H1053"/>
    <mergeCell ref="I1051:I1053"/>
    <mergeCell ref="J1051:J1053"/>
    <mergeCell ref="K1051:K1053"/>
    <mergeCell ref="L1051:L1053"/>
    <mergeCell ref="M1051:M1053"/>
    <mergeCell ref="N1051:N1053"/>
    <mergeCell ref="B1054:B1056"/>
    <mergeCell ref="E1054:E1056"/>
    <mergeCell ref="H1054:H1056"/>
    <mergeCell ref="I1054:I1056"/>
    <mergeCell ref="J1054:J1056"/>
    <mergeCell ref="K1054:K1056"/>
    <mergeCell ref="L1054:L1056"/>
    <mergeCell ref="M1054:M1056"/>
    <mergeCell ref="N1054:N1056"/>
    <mergeCell ref="G1051:G1052"/>
    <mergeCell ref="G1054:G1055"/>
    <mergeCell ref="B1045:B1047"/>
    <mergeCell ref="E1045:E1047"/>
    <mergeCell ref="H1045:H1047"/>
    <mergeCell ref="I1045:I1047"/>
    <mergeCell ref="J1045:J1047"/>
    <mergeCell ref="K1045:K1047"/>
    <mergeCell ref="L1045:L1047"/>
    <mergeCell ref="M1045:M1047"/>
    <mergeCell ref="N1045:N1047"/>
    <mergeCell ref="B1048:B1050"/>
    <mergeCell ref="E1048:E1050"/>
    <mergeCell ref="H1048:H1050"/>
    <mergeCell ref="I1048:I1050"/>
    <mergeCell ref="J1048:J1050"/>
    <mergeCell ref="K1048:K1050"/>
    <mergeCell ref="L1048:L1050"/>
    <mergeCell ref="M1048:M1050"/>
    <mergeCell ref="N1048:N1050"/>
    <mergeCell ref="G1045:G1046"/>
    <mergeCell ref="G1048:G1049"/>
    <mergeCell ref="B1039:B1041"/>
    <mergeCell ref="E1039:E1041"/>
    <mergeCell ref="H1039:H1041"/>
    <mergeCell ref="I1039:I1041"/>
    <mergeCell ref="J1039:J1041"/>
    <mergeCell ref="K1039:K1041"/>
    <mergeCell ref="L1039:L1041"/>
    <mergeCell ref="M1039:M1041"/>
    <mergeCell ref="N1039:N1041"/>
    <mergeCell ref="B1042:B1044"/>
    <mergeCell ref="E1042:E1044"/>
    <mergeCell ref="H1042:H1044"/>
    <mergeCell ref="I1042:I1044"/>
    <mergeCell ref="J1042:J1044"/>
    <mergeCell ref="K1042:K1044"/>
    <mergeCell ref="L1042:L1044"/>
    <mergeCell ref="M1042:M1044"/>
    <mergeCell ref="N1042:N1044"/>
    <mergeCell ref="G1039:G1040"/>
    <mergeCell ref="G1042:G1043"/>
    <mergeCell ref="B1033:B1035"/>
    <mergeCell ref="E1033:E1035"/>
    <mergeCell ref="H1033:H1035"/>
    <mergeCell ref="I1033:I1035"/>
    <mergeCell ref="J1033:J1035"/>
    <mergeCell ref="K1033:K1035"/>
    <mergeCell ref="L1033:L1035"/>
    <mergeCell ref="M1033:M1035"/>
    <mergeCell ref="N1033:N1035"/>
    <mergeCell ref="B1036:B1038"/>
    <mergeCell ref="E1036:E1038"/>
    <mergeCell ref="H1036:H1038"/>
    <mergeCell ref="I1036:I1038"/>
    <mergeCell ref="J1036:J1038"/>
    <mergeCell ref="K1036:K1038"/>
    <mergeCell ref="L1036:L1038"/>
    <mergeCell ref="M1036:M1038"/>
    <mergeCell ref="N1036:N1038"/>
    <mergeCell ref="G1033:G1034"/>
    <mergeCell ref="G1036:G1037"/>
    <mergeCell ref="B1027:B1029"/>
    <mergeCell ref="E1027:E1029"/>
    <mergeCell ref="H1027:H1029"/>
    <mergeCell ref="I1027:I1029"/>
    <mergeCell ref="J1027:J1029"/>
    <mergeCell ref="K1027:K1029"/>
    <mergeCell ref="L1027:L1029"/>
    <mergeCell ref="M1027:M1029"/>
    <mergeCell ref="N1027:N1029"/>
    <mergeCell ref="B1030:B1032"/>
    <mergeCell ref="E1030:E1032"/>
    <mergeCell ref="H1030:H1032"/>
    <mergeCell ref="I1030:I1032"/>
    <mergeCell ref="J1030:J1032"/>
    <mergeCell ref="K1030:K1032"/>
    <mergeCell ref="L1030:L1032"/>
    <mergeCell ref="M1030:M1032"/>
    <mergeCell ref="N1030:N1032"/>
    <mergeCell ref="G1027:G1028"/>
    <mergeCell ref="G1030:G1031"/>
    <mergeCell ref="B1021:B1023"/>
    <mergeCell ref="E1021:E1023"/>
    <mergeCell ref="H1021:H1023"/>
    <mergeCell ref="I1021:I1023"/>
    <mergeCell ref="J1021:J1023"/>
    <mergeCell ref="K1021:K1023"/>
    <mergeCell ref="L1021:L1023"/>
    <mergeCell ref="M1021:M1023"/>
    <mergeCell ref="N1021:N1023"/>
    <mergeCell ref="B1024:B1026"/>
    <mergeCell ref="E1024:E1026"/>
    <mergeCell ref="H1024:H1026"/>
    <mergeCell ref="I1024:I1026"/>
    <mergeCell ref="J1024:J1026"/>
    <mergeCell ref="K1024:K1026"/>
    <mergeCell ref="L1024:L1026"/>
    <mergeCell ref="M1024:M1026"/>
    <mergeCell ref="N1024:N1026"/>
    <mergeCell ref="G1021:G1022"/>
    <mergeCell ref="G1024:G1025"/>
    <mergeCell ref="B1015:B1017"/>
    <mergeCell ref="E1015:E1017"/>
    <mergeCell ref="H1015:H1017"/>
    <mergeCell ref="I1015:I1017"/>
    <mergeCell ref="J1015:J1017"/>
    <mergeCell ref="K1015:K1017"/>
    <mergeCell ref="L1015:L1017"/>
    <mergeCell ref="M1015:M1017"/>
    <mergeCell ref="N1015:N1017"/>
    <mergeCell ref="B1018:B1020"/>
    <mergeCell ref="E1018:E1020"/>
    <mergeCell ref="H1018:H1020"/>
    <mergeCell ref="I1018:I1020"/>
    <mergeCell ref="J1018:J1020"/>
    <mergeCell ref="K1018:K1020"/>
    <mergeCell ref="L1018:L1020"/>
    <mergeCell ref="M1018:M1020"/>
    <mergeCell ref="N1018:N1020"/>
    <mergeCell ref="G1015:G1016"/>
    <mergeCell ref="G1018:G1019"/>
    <mergeCell ref="B1009:B1011"/>
    <mergeCell ref="E1009:E1011"/>
    <mergeCell ref="H1009:H1011"/>
    <mergeCell ref="I1009:I1011"/>
    <mergeCell ref="J1009:J1011"/>
    <mergeCell ref="K1009:K1011"/>
    <mergeCell ref="L1009:L1011"/>
    <mergeCell ref="M1009:M1011"/>
    <mergeCell ref="N1009:N1011"/>
    <mergeCell ref="B1012:B1014"/>
    <mergeCell ref="E1012:E1014"/>
    <mergeCell ref="H1012:H1014"/>
    <mergeCell ref="I1012:I1014"/>
    <mergeCell ref="J1012:J1014"/>
    <mergeCell ref="K1012:K1014"/>
    <mergeCell ref="L1012:L1014"/>
    <mergeCell ref="M1012:M1014"/>
    <mergeCell ref="N1012:N1014"/>
    <mergeCell ref="G1009:G1010"/>
    <mergeCell ref="G1012:G1013"/>
    <mergeCell ref="B1003:B1005"/>
    <mergeCell ref="E1003:E1005"/>
    <mergeCell ref="H1003:H1005"/>
    <mergeCell ref="I1003:I1005"/>
    <mergeCell ref="J1003:J1005"/>
    <mergeCell ref="K1003:K1005"/>
    <mergeCell ref="L1003:L1005"/>
    <mergeCell ref="M1003:M1005"/>
    <mergeCell ref="N1003:N1005"/>
    <mergeCell ref="B1006:B1008"/>
    <mergeCell ref="E1006:E1008"/>
    <mergeCell ref="H1006:H1008"/>
    <mergeCell ref="I1006:I1008"/>
    <mergeCell ref="J1006:J1008"/>
    <mergeCell ref="K1006:K1008"/>
    <mergeCell ref="L1006:L1008"/>
    <mergeCell ref="M1006:M1008"/>
    <mergeCell ref="N1006:N1008"/>
    <mergeCell ref="G1003:G1004"/>
    <mergeCell ref="G1006:G1007"/>
    <mergeCell ref="B997:B999"/>
    <mergeCell ref="E997:E999"/>
    <mergeCell ref="H997:H999"/>
    <mergeCell ref="I997:I999"/>
    <mergeCell ref="J997:J999"/>
    <mergeCell ref="K997:K999"/>
    <mergeCell ref="L997:L999"/>
    <mergeCell ref="M997:M999"/>
    <mergeCell ref="N997:N999"/>
    <mergeCell ref="B1000:B1002"/>
    <mergeCell ref="E1000:E1002"/>
    <mergeCell ref="H1000:H1002"/>
    <mergeCell ref="I1000:I1002"/>
    <mergeCell ref="J1000:J1002"/>
    <mergeCell ref="K1000:K1002"/>
    <mergeCell ref="L1000:L1002"/>
    <mergeCell ref="M1000:M1002"/>
    <mergeCell ref="N1000:N1002"/>
    <mergeCell ref="G997:G998"/>
    <mergeCell ref="G1000:G1001"/>
    <mergeCell ref="B991:B993"/>
    <mergeCell ref="E991:E993"/>
    <mergeCell ref="H991:H993"/>
    <mergeCell ref="I991:I993"/>
    <mergeCell ref="J991:J993"/>
    <mergeCell ref="K991:K993"/>
    <mergeCell ref="L991:L993"/>
    <mergeCell ref="M991:M993"/>
    <mergeCell ref="N991:N993"/>
    <mergeCell ref="B994:B996"/>
    <mergeCell ref="E994:E996"/>
    <mergeCell ref="H994:H996"/>
    <mergeCell ref="I994:I996"/>
    <mergeCell ref="J994:J996"/>
    <mergeCell ref="K994:K996"/>
    <mergeCell ref="L994:L996"/>
    <mergeCell ref="M994:M996"/>
    <mergeCell ref="N994:N996"/>
    <mergeCell ref="G991:G992"/>
    <mergeCell ref="G994:G995"/>
    <mergeCell ref="B985:B987"/>
    <mergeCell ref="E985:E987"/>
    <mergeCell ref="H985:H987"/>
    <mergeCell ref="I985:I987"/>
    <mergeCell ref="J985:J987"/>
    <mergeCell ref="K985:K987"/>
    <mergeCell ref="L985:L987"/>
    <mergeCell ref="M985:M987"/>
    <mergeCell ref="N985:N987"/>
    <mergeCell ref="B988:B990"/>
    <mergeCell ref="E988:E990"/>
    <mergeCell ref="H988:H990"/>
    <mergeCell ref="I988:I990"/>
    <mergeCell ref="J988:J990"/>
    <mergeCell ref="K988:K990"/>
    <mergeCell ref="L988:L990"/>
    <mergeCell ref="M988:M990"/>
    <mergeCell ref="N988:N990"/>
    <mergeCell ref="G985:G986"/>
    <mergeCell ref="G988:G989"/>
    <mergeCell ref="B979:B981"/>
    <mergeCell ref="E979:E981"/>
    <mergeCell ref="H979:H981"/>
    <mergeCell ref="I979:I981"/>
    <mergeCell ref="J979:J981"/>
    <mergeCell ref="K979:K981"/>
    <mergeCell ref="L979:L981"/>
    <mergeCell ref="M979:M981"/>
    <mergeCell ref="N979:N981"/>
    <mergeCell ref="B982:B984"/>
    <mergeCell ref="E982:E984"/>
    <mergeCell ref="H982:H984"/>
    <mergeCell ref="I982:I984"/>
    <mergeCell ref="J982:J984"/>
    <mergeCell ref="K982:K984"/>
    <mergeCell ref="L982:L984"/>
    <mergeCell ref="M982:M984"/>
    <mergeCell ref="N982:N984"/>
    <mergeCell ref="G979:G980"/>
    <mergeCell ref="G982:G983"/>
    <mergeCell ref="B973:B975"/>
    <mergeCell ref="E973:E975"/>
    <mergeCell ref="H973:H975"/>
    <mergeCell ref="I973:I975"/>
    <mergeCell ref="J973:J975"/>
    <mergeCell ref="K973:K975"/>
    <mergeCell ref="L973:L975"/>
    <mergeCell ref="M973:M975"/>
    <mergeCell ref="N973:N975"/>
    <mergeCell ref="B976:B978"/>
    <mergeCell ref="E976:E978"/>
    <mergeCell ref="H976:H978"/>
    <mergeCell ref="I976:I978"/>
    <mergeCell ref="J976:J978"/>
    <mergeCell ref="K976:K978"/>
    <mergeCell ref="L976:L978"/>
    <mergeCell ref="M976:M978"/>
    <mergeCell ref="N976:N978"/>
    <mergeCell ref="G973:G974"/>
    <mergeCell ref="G976:G977"/>
    <mergeCell ref="B967:B969"/>
    <mergeCell ref="E967:E969"/>
    <mergeCell ref="H967:H969"/>
    <mergeCell ref="I967:I969"/>
    <mergeCell ref="J967:J969"/>
    <mergeCell ref="K967:K969"/>
    <mergeCell ref="L967:L969"/>
    <mergeCell ref="M967:M969"/>
    <mergeCell ref="N967:N969"/>
    <mergeCell ref="B970:B972"/>
    <mergeCell ref="E970:E972"/>
    <mergeCell ref="H970:H972"/>
    <mergeCell ref="I970:I972"/>
    <mergeCell ref="J970:J972"/>
    <mergeCell ref="K970:K972"/>
    <mergeCell ref="L970:L972"/>
    <mergeCell ref="M970:M972"/>
    <mergeCell ref="N970:N972"/>
    <mergeCell ref="G967:G968"/>
    <mergeCell ref="G970:G971"/>
    <mergeCell ref="B961:B963"/>
    <mergeCell ref="E961:E963"/>
    <mergeCell ref="H961:H963"/>
    <mergeCell ref="I961:I963"/>
    <mergeCell ref="J961:J963"/>
    <mergeCell ref="K961:K963"/>
    <mergeCell ref="L961:L963"/>
    <mergeCell ref="M961:M963"/>
    <mergeCell ref="N961:N963"/>
    <mergeCell ref="B964:B966"/>
    <mergeCell ref="E964:E966"/>
    <mergeCell ref="H964:H966"/>
    <mergeCell ref="I964:I966"/>
    <mergeCell ref="J964:J966"/>
    <mergeCell ref="K964:K966"/>
    <mergeCell ref="L964:L966"/>
    <mergeCell ref="M964:M966"/>
    <mergeCell ref="N964:N966"/>
    <mergeCell ref="G961:G962"/>
    <mergeCell ref="G964:G965"/>
    <mergeCell ref="B955:B957"/>
    <mergeCell ref="E955:E957"/>
    <mergeCell ref="H955:H957"/>
    <mergeCell ref="I955:I957"/>
    <mergeCell ref="J955:J957"/>
    <mergeCell ref="K955:K957"/>
    <mergeCell ref="L955:L957"/>
    <mergeCell ref="M955:M957"/>
    <mergeCell ref="N955:N957"/>
    <mergeCell ref="B958:B960"/>
    <mergeCell ref="E958:E960"/>
    <mergeCell ref="H958:H960"/>
    <mergeCell ref="I958:I960"/>
    <mergeCell ref="J958:J960"/>
    <mergeCell ref="K958:K960"/>
    <mergeCell ref="L958:L960"/>
    <mergeCell ref="M958:M960"/>
    <mergeCell ref="N958:N960"/>
    <mergeCell ref="G955:G956"/>
    <mergeCell ref="G958:G959"/>
    <mergeCell ref="B949:B951"/>
    <mergeCell ref="E949:E951"/>
    <mergeCell ref="H949:H951"/>
    <mergeCell ref="I949:I951"/>
    <mergeCell ref="J949:J951"/>
    <mergeCell ref="K949:K951"/>
    <mergeCell ref="L949:L951"/>
    <mergeCell ref="M949:M951"/>
    <mergeCell ref="N949:N951"/>
    <mergeCell ref="B952:B954"/>
    <mergeCell ref="E952:E954"/>
    <mergeCell ref="H952:H954"/>
    <mergeCell ref="I952:I954"/>
    <mergeCell ref="J952:J954"/>
    <mergeCell ref="K952:K954"/>
    <mergeCell ref="L952:L954"/>
    <mergeCell ref="M952:M954"/>
    <mergeCell ref="N952:N954"/>
    <mergeCell ref="G949:G950"/>
    <mergeCell ref="G952:G953"/>
    <mergeCell ref="B943:B945"/>
    <mergeCell ref="E943:E945"/>
    <mergeCell ref="H943:H945"/>
    <mergeCell ref="I943:I945"/>
    <mergeCell ref="J943:J945"/>
    <mergeCell ref="K943:K945"/>
    <mergeCell ref="L943:L945"/>
    <mergeCell ref="M943:M945"/>
    <mergeCell ref="N943:N945"/>
    <mergeCell ref="B946:B948"/>
    <mergeCell ref="E946:E948"/>
    <mergeCell ref="H946:H948"/>
    <mergeCell ref="I946:I948"/>
    <mergeCell ref="J946:J948"/>
    <mergeCell ref="K946:K948"/>
    <mergeCell ref="L946:L948"/>
    <mergeCell ref="M946:M948"/>
    <mergeCell ref="N946:N948"/>
    <mergeCell ref="G943:G944"/>
    <mergeCell ref="G946:G947"/>
    <mergeCell ref="B937:B939"/>
    <mergeCell ref="E937:E939"/>
    <mergeCell ref="H937:H939"/>
    <mergeCell ref="I937:I939"/>
    <mergeCell ref="J937:J939"/>
    <mergeCell ref="K937:K939"/>
    <mergeCell ref="L937:L939"/>
    <mergeCell ref="M937:M939"/>
    <mergeCell ref="N937:N939"/>
    <mergeCell ref="B940:B942"/>
    <mergeCell ref="E940:E942"/>
    <mergeCell ref="H940:H942"/>
    <mergeCell ref="I940:I942"/>
    <mergeCell ref="J940:J942"/>
    <mergeCell ref="K940:K942"/>
    <mergeCell ref="L940:L942"/>
    <mergeCell ref="M940:M942"/>
    <mergeCell ref="N940:N942"/>
    <mergeCell ref="G937:G938"/>
    <mergeCell ref="G940:G941"/>
    <mergeCell ref="B931:B933"/>
    <mergeCell ref="E931:E933"/>
    <mergeCell ref="H931:H933"/>
    <mergeCell ref="I931:I933"/>
    <mergeCell ref="J931:J933"/>
    <mergeCell ref="K931:K933"/>
    <mergeCell ref="L931:L933"/>
    <mergeCell ref="M931:M933"/>
    <mergeCell ref="N931:N933"/>
    <mergeCell ref="B934:B936"/>
    <mergeCell ref="E934:E936"/>
    <mergeCell ref="H934:H936"/>
    <mergeCell ref="I934:I936"/>
    <mergeCell ref="J934:J936"/>
    <mergeCell ref="K934:K936"/>
    <mergeCell ref="L934:L936"/>
    <mergeCell ref="M934:M936"/>
    <mergeCell ref="N934:N936"/>
    <mergeCell ref="G931:G932"/>
    <mergeCell ref="G934:G935"/>
    <mergeCell ref="B925:B927"/>
    <mergeCell ref="E925:E927"/>
    <mergeCell ref="H925:H927"/>
    <mergeCell ref="I925:I927"/>
    <mergeCell ref="J925:J927"/>
    <mergeCell ref="K925:K927"/>
    <mergeCell ref="L925:L927"/>
    <mergeCell ref="M925:M927"/>
    <mergeCell ref="N925:N927"/>
    <mergeCell ref="B928:B930"/>
    <mergeCell ref="E928:E930"/>
    <mergeCell ref="H928:H930"/>
    <mergeCell ref="I928:I930"/>
    <mergeCell ref="J928:J930"/>
    <mergeCell ref="K928:K930"/>
    <mergeCell ref="L928:L930"/>
    <mergeCell ref="M928:M930"/>
    <mergeCell ref="N928:N930"/>
    <mergeCell ref="G925:G926"/>
    <mergeCell ref="G928:G929"/>
    <mergeCell ref="B919:B921"/>
    <mergeCell ref="E919:E921"/>
    <mergeCell ref="H919:H921"/>
    <mergeCell ref="I919:I921"/>
    <mergeCell ref="J919:J921"/>
    <mergeCell ref="K919:K921"/>
    <mergeCell ref="L919:L921"/>
    <mergeCell ref="M919:M921"/>
    <mergeCell ref="N919:N921"/>
    <mergeCell ref="B922:B924"/>
    <mergeCell ref="E922:E924"/>
    <mergeCell ref="H922:H924"/>
    <mergeCell ref="I922:I924"/>
    <mergeCell ref="J922:J924"/>
    <mergeCell ref="K922:K924"/>
    <mergeCell ref="L922:L924"/>
    <mergeCell ref="M922:M924"/>
    <mergeCell ref="N922:N924"/>
    <mergeCell ref="G919:G920"/>
    <mergeCell ref="G922:G923"/>
    <mergeCell ref="B913:B915"/>
    <mergeCell ref="E913:E915"/>
    <mergeCell ref="H913:H915"/>
    <mergeCell ref="I913:I915"/>
    <mergeCell ref="J913:J915"/>
    <mergeCell ref="K913:K915"/>
    <mergeCell ref="L913:L915"/>
    <mergeCell ref="M913:M915"/>
    <mergeCell ref="N913:N915"/>
    <mergeCell ref="B916:B918"/>
    <mergeCell ref="E916:E918"/>
    <mergeCell ref="H916:H918"/>
    <mergeCell ref="I916:I918"/>
    <mergeCell ref="J916:J918"/>
    <mergeCell ref="K916:K918"/>
    <mergeCell ref="L916:L918"/>
    <mergeCell ref="M916:M918"/>
    <mergeCell ref="N916:N918"/>
    <mergeCell ref="G913:G914"/>
    <mergeCell ref="G916:G917"/>
    <mergeCell ref="B907:B909"/>
    <mergeCell ref="E907:E909"/>
    <mergeCell ref="H907:H909"/>
    <mergeCell ref="I907:I909"/>
    <mergeCell ref="J907:J909"/>
    <mergeCell ref="K907:K909"/>
    <mergeCell ref="L907:L909"/>
    <mergeCell ref="M907:M909"/>
    <mergeCell ref="N907:N909"/>
    <mergeCell ref="B910:B912"/>
    <mergeCell ref="E910:E912"/>
    <mergeCell ref="H910:H912"/>
    <mergeCell ref="I910:I912"/>
    <mergeCell ref="J910:J912"/>
    <mergeCell ref="K910:K912"/>
    <mergeCell ref="L910:L912"/>
    <mergeCell ref="M910:M912"/>
    <mergeCell ref="N910:N912"/>
    <mergeCell ref="G907:G908"/>
    <mergeCell ref="G910:G911"/>
    <mergeCell ref="B901:B903"/>
    <mergeCell ref="E901:E903"/>
    <mergeCell ref="H901:H903"/>
    <mergeCell ref="I901:I903"/>
    <mergeCell ref="J901:J903"/>
    <mergeCell ref="K901:K903"/>
    <mergeCell ref="L901:L903"/>
    <mergeCell ref="M901:M903"/>
    <mergeCell ref="N901:N903"/>
    <mergeCell ref="B904:B906"/>
    <mergeCell ref="E904:E906"/>
    <mergeCell ref="H904:H906"/>
    <mergeCell ref="I904:I906"/>
    <mergeCell ref="J904:J906"/>
    <mergeCell ref="K904:K906"/>
    <mergeCell ref="L904:L906"/>
    <mergeCell ref="M904:M906"/>
    <mergeCell ref="N904:N906"/>
    <mergeCell ref="G901:G902"/>
    <mergeCell ref="G904:G905"/>
    <mergeCell ref="B895:B897"/>
    <mergeCell ref="E895:E897"/>
    <mergeCell ref="H895:H897"/>
    <mergeCell ref="I895:I897"/>
    <mergeCell ref="J895:J897"/>
    <mergeCell ref="K895:K897"/>
    <mergeCell ref="L895:L897"/>
    <mergeCell ref="M895:M897"/>
    <mergeCell ref="N895:N897"/>
    <mergeCell ref="B898:B900"/>
    <mergeCell ref="E898:E900"/>
    <mergeCell ref="H898:H900"/>
    <mergeCell ref="I898:I900"/>
    <mergeCell ref="J898:J900"/>
    <mergeCell ref="K898:K900"/>
    <mergeCell ref="L898:L900"/>
    <mergeCell ref="M898:M900"/>
    <mergeCell ref="N898:N900"/>
    <mergeCell ref="G895:G896"/>
    <mergeCell ref="G898:G899"/>
    <mergeCell ref="B889:B891"/>
    <mergeCell ref="E889:E891"/>
    <mergeCell ref="H889:H891"/>
    <mergeCell ref="I889:I891"/>
    <mergeCell ref="J889:J891"/>
    <mergeCell ref="K889:K891"/>
    <mergeCell ref="L889:L891"/>
    <mergeCell ref="M889:M891"/>
    <mergeCell ref="N889:N891"/>
    <mergeCell ref="B892:B894"/>
    <mergeCell ref="E892:E894"/>
    <mergeCell ref="H892:H894"/>
    <mergeCell ref="I892:I894"/>
    <mergeCell ref="J892:J894"/>
    <mergeCell ref="K892:K894"/>
    <mergeCell ref="L892:L894"/>
    <mergeCell ref="M892:M894"/>
    <mergeCell ref="N892:N894"/>
    <mergeCell ref="G889:G890"/>
    <mergeCell ref="G892:G893"/>
    <mergeCell ref="B883:B885"/>
    <mergeCell ref="E883:E885"/>
    <mergeCell ref="H883:H885"/>
    <mergeCell ref="I883:I885"/>
    <mergeCell ref="J883:J885"/>
    <mergeCell ref="K883:K885"/>
    <mergeCell ref="L883:L885"/>
    <mergeCell ref="M883:M885"/>
    <mergeCell ref="N883:N885"/>
    <mergeCell ref="B886:B888"/>
    <mergeCell ref="E886:E888"/>
    <mergeCell ref="H886:H888"/>
    <mergeCell ref="I886:I888"/>
    <mergeCell ref="J886:J888"/>
    <mergeCell ref="K886:K888"/>
    <mergeCell ref="L886:L888"/>
    <mergeCell ref="M886:M888"/>
    <mergeCell ref="N886:N888"/>
    <mergeCell ref="G883:G884"/>
    <mergeCell ref="G886:G887"/>
    <mergeCell ref="B877:B879"/>
    <mergeCell ref="E877:E879"/>
    <mergeCell ref="H877:H879"/>
    <mergeCell ref="I877:I879"/>
    <mergeCell ref="J877:J879"/>
    <mergeCell ref="K877:K879"/>
    <mergeCell ref="L877:L879"/>
    <mergeCell ref="M877:M879"/>
    <mergeCell ref="N877:N879"/>
    <mergeCell ref="B880:B882"/>
    <mergeCell ref="E880:E882"/>
    <mergeCell ref="H880:H882"/>
    <mergeCell ref="I880:I882"/>
    <mergeCell ref="J880:J882"/>
    <mergeCell ref="K880:K882"/>
    <mergeCell ref="L880:L882"/>
    <mergeCell ref="M880:M882"/>
    <mergeCell ref="N880:N882"/>
    <mergeCell ref="G877:G878"/>
    <mergeCell ref="G880:G881"/>
    <mergeCell ref="B871:B873"/>
    <mergeCell ref="E871:E873"/>
    <mergeCell ref="H871:H873"/>
    <mergeCell ref="I871:I873"/>
    <mergeCell ref="J871:J873"/>
    <mergeCell ref="K871:K873"/>
    <mergeCell ref="L871:L873"/>
    <mergeCell ref="M871:M873"/>
    <mergeCell ref="N871:N873"/>
    <mergeCell ref="B874:B876"/>
    <mergeCell ref="E874:E876"/>
    <mergeCell ref="H874:H876"/>
    <mergeCell ref="I874:I876"/>
    <mergeCell ref="J874:J876"/>
    <mergeCell ref="K874:K876"/>
    <mergeCell ref="L874:L876"/>
    <mergeCell ref="M874:M876"/>
    <mergeCell ref="N874:N876"/>
    <mergeCell ref="G871:G872"/>
    <mergeCell ref="G874:G875"/>
    <mergeCell ref="B865:B867"/>
    <mergeCell ref="E865:E867"/>
    <mergeCell ref="H865:H867"/>
    <mergeCell ref="I865:I867"/>
    <mergeCell ref="J865:J867"/>
    <mergeCell ref="K865:K867"/>
    <mergeCell ref="L865:L867"/>
    <mergeCell ref="M865:M867"/>
    <mergeCell ref="N865:N867"/>
    <mergeCell ref="B868:B870"/>
    <mergeCell ref="E868:E870"/>
    <mergeCell ref="H868:H870"/>
    <mergeCell ref="I868:I870"/>
    <mergeCell ref="J868:J870"/>
    <mergeCell ref="K868:K870"/>
    <mergeCell ref="L868:L870"/>
    <mergeCell ref="M868:M870"/>
    <mergeCell ref="N868:N870"/>
    <mergeCell ref="G865:G866"/>
    <mergeCell ref="G868:G869"/>
    <mergeCell ref="B859:B861"/>
    <mergeCell ref="E859:E861"/>
    <mergeCell ref="H859:H861"/>
    <mergeCell ref="I859:I861"/>
    <mergeCell ref="J859:J861"/>
    <mergeCell ref="K859:K861"/>
    <mergeCell ref="L859:L861"/>
    <mergeCell ref="M859:M861"/>
    <mergeCell ref="N859:N861"/>
    <mergeCell ref="B862:B864"/>
    <mergeCell ref="E862:E864"/>
    <mergeCell ref="H862:H864"/>
    <mergeCell ref="I862:I864"/>
    <mergeCell ref="J862:J864"/>
    <mergeCell ref="K862:K864"/>
    <mergeCell ref="L862:L864"/>
    <mergeCell ref="M862:M864"/>
    <mergeCell ref="N862:N864"/>
    <mergeCell ref="G859:G860"/>
    <mergeCell ref="G862:G863"/>
    <mergeCell ref="B853:B855"/>
    <mergeCell ref="E853:E855"/>
    <mergeCell ref="H853:H855"/>
    <mergeCell ref="I853:I855"/>
    <mergeCell ref="J853:J855"/>
    <mergeCell ref="K853:K855"/>
    <mergeCell ref="L853:L855"/>
    <mergeCell ref="M853:M855"/>
    <mergeCell ref="N853:N855"/>
    <mergeCell ref="B856:B858"/>
    <mergeCell ref="E856:E858"/>
    <mergeCell ref="H856:H858"/>
    <mergeCell ref="I856:I858"/>
    <mergeCell ref="J856:J858"/>
    <mergeCell ref="K856:K858"/>
    <mergeCell ref="L856:L858"/>
    <mergeCell ref="M856:M858"/>
    <mergeCell ref="N856:N858"/>
    <mergeCell ref="G853:G854"/>
    <mergeCell ref="G856:G857"/>
    <mergeCell ref="B847:B849"/>
    <mergeCell ref="E847:E849"/>
    <mergeCell ref="H847:H849"/>
    <mergeCell ref="I847:I849"/>
    <mergeCell ref="J847:J849"/>
    <mergeCell ref="K847:K849"/>
    <mergeCell ref="L847:L849"/>
    <mergeCell ref="M847:M849"/>
    <mergeCell ref="N847:N849"/>
    <mergeCell ref="B850:B852"/>
    <mergeCell ref="E850:E852"/>
    <mergeCell ref="H850:H852"/>
    <mergeCell ref="I850:I852"/>
    <mergeCell ref="J850:J852"/>
    <mergeCell ref="K850:K852"/>
    <mergeCell ref="L850:L852"/>
    <mergeCell ref="M850:M852"/>
    <mergeCell ref="N850:N852"/>
    <mergeCell ref="G847:G848"/>
    <mergeCell ref="G850:G851"/>
    <mergeCell ref="B841:B843"/>
    <mergeCell ref="E841:E843"/>
    <mergeCell ref="H841:H843"/>
    <mergeCell ref="I841:I843"/>
    <mergeCell ref="J841:J843"/>
    <mergeCell ref="K841:K843"/>
    <mergeCell ref="L841:L843"/>
    <mergeCell ref="M841:M843"/>
    <mergeCell ref="N841:N843"/>
    <mergeCell ref="B844:B846"/>
    <mergeCell ref="E844:E846"/>
    <mergeCell ref="H844:H846"/>
    <mergeCell ref="I844:I846"/>
    <mergeCell ref="J844:J846"/>
    <mergeCell ref="K844:K846"/>
    <mergeCell ref="L844:L846"/>
    <mergeCell ref="M844:M846"/>
    <mergeCell ref="N844:N846"/>
    <mergeCell ref="G841:G842"/>
    <mergeCell ref="G844:G845"/>
    <mergeCell ref="B835:B837"/>
    <mergeCell ref="E835:E837"/>
    <mergeCell ref="H835:H837"/>
    <mergeCell ref="I835:I837"/>
    <mergeCell ref="J835:J837"/>
    <mergeCell ref="K835:K837"/>
    <mergeCell ref="L835:L837"/>
    <mergeCell ref="M835:M837"/>
    <mergeCell ref="N835:N837"/>
    <mergeCell ref="B838:B840"/>
    <mergeCell ref="E838:E840"/>
    <mergeCell ref="H838:H840"/>
    <mergeCell ref="I838:I840"/>
    <mergeCell ref="J838:J840"/>
    <mergeCell ref="K838:K840"/>
    <mergeCell ref="L838:L840"/>
    <mergeCell ref="M838:M840"/>
    <mergeCell ref="N838:N840"/>
    <mergeCell ref="G835:G836"/>
    <mergeCell ref="G838:G839"/>
    <mergeCell ref="B829:B831"/>
    <mergeCell ref="E829:E831"/>
    <mergeCell ref="H829:H831"/>
    <mergeCell ref="I829:I831"/>
    <mergeCell ref="J829:J831"/>
    <mergeCell ref="K829:K831"/>
    <mergeCell ref="L829:L831"/>
    <mergeCell ref="M829:M831"/>
    <mergeCell ref="N829:N831"/>
    <mergeCell ref="B832:B834"/>
    <mergeCell ref="E832:E834"/>
    <mergeCell ref="H832:H834"/>
    <mergeCell ref="I832:I834"/>
    <mergeCell ref="J832:J834"/>
    <mergeCell ref="K832:K834"/>
    <mergeCell ref="L832:L834"/>
    <mergeCell ref="M832:M834"/>
    <mergeCell ref="N832:N834"/>
    <mergeCell ref="G829:G830"/>
    <mergeCell ref="G832:G833"/>
    <mergeCell ref="B823:B825"/>
    <mergeCell ref="E823:E825"/>
    <mergeCell ref="H823:H825"/>
    <mergeCell ref="I823:I825"/>
    <mergeCell ref="J823:J825"/>
    <mergeCell ref="K823:K825"/>
    <mergeCell ref="L823:L825"/>
    <mergeCell ref="M823:M825"/>
    <mergeCell ref="N823:N825"/>
    <mergeCell ref="B826:B828"/>
    <mergeCell ref="E826:E828"/>
    <mergeCell ref="H826:H828"/>
    <mergeCell ref="I826:I828"/>
    <mergeCell ref="J826:J828"/>
    <mergeCell ref="K826:K828"/>
    <mergeCell ref="L826:L828"/>
    <mergeCell ref="M826:M828"/>
    <mergeCell ref="N826:N828"/>
    <mergeCell ref="G823:G824"/>
    <mergeCell ref="G826:G827"/>
    <mergeCell ref="B817:B819"/>
    <mergeCell ref="E817:E819"/>
    <mergeCell ref="H817:H819"/>
    <mergeCell ref="I817:I819"/>
    <mergeCell ref="J817:J819"/>
    <mergeCell ref="K817:K819"/>
    <mergeCell ref="L817:L819"/>
    <mergeCell ref="M817:M819"/>
    <mergeCell ref="N817:N819"/>
    <mergeCell ref="B820:B822"/>
    <mergeCell ref="E820:E822"/>
    <mergeCell ref="H820:H822"/>
    <mergeCell ref="I820:I822"/>
    <mergeCell ref="J820:J822"/>
    <mergeCell ref="K820:K822"/>
    <mergeCell ref="L820:L822"/>
    <mergeCell ref="M820:M822"/>
    <mergeCell ref="N820:N822"/>
    <mergeCell ref="G817:G818"/>
    <mergeCell ref="G820:G821"/>
    <mergeCell ref="B811:B813"/>
    <mergeCell ref="E811:E813"/>
    <mergeCell ref="H811:H813"/>
    <mergeCell ref="I811:I813"/>
    <mergeCell ref="J811:J813"/>
    <mergeCell ref="K811:K813"/>
    <mergeCell ref="L811:L813"/>
    <mergeCell ref="M811:M813"/>
    <mergeCell ref="N811:N813"/>
    <mergeCell ref="B814:B816"/>
    <mergeCell ref="E814:E816"/>
    <mergeCell ref="H814:H816"/>
    <mergeCell ref="I814:I816"/>
    <mergeCell ref="J814:J816"/>
    <mergeCell ref="K814:K816"/>
    <mergeCell ref="L814:L816"/>
    <mergeCell ref="M814:M816"/>
    <mergeCell ref="N814:N816"/>
    <mergeCell ref="G811:G812"/>
    <mergeCell ref="G814:G815"/>
    <mergeCell ref="B805:B807"/>
    <mergeCell ref="E805:E807"/>
    <mergeCell ref="H805:H807"/>
    <mergeCell ref="I805:I807"/>
    <mergeCell ref="J805:J807"/>
    <mergeCell ref="K805:K807"/>
    <mergeCell ref="L805:L807"/>
    <mergeCell ref="M805:M807"/>
    <mergeCell ref="N805:N807"/>
    <mergeCell ref="B808:B810"/>
    <mergeCell ref="E808:E810"/>
    <mergeCell ref="H808:H810"/>
    <mergeCell ref="I808:I810"/>
    <mergeCell ref="J808:J810"/>
    <mergeCell ref="K808:K810"/>
    <mergeCell ref="L808:L810"/>
    <mergeCell ref="M808:M810"/>
    <mergeCell ref="N808:N810"/>
    <mergeCell ref="G805:G806"/>
    <mergeCell ref="G808:G809"/>
    <mergeCell ref="B799:B801"/>
    <mergeCell ref="E799:E801"/>
    <mergeCell ref="H799:H801"/>
    <mergeCell ref="I799:I801"/>
    <mergeCell ref="J799:J801"/>
    <mergeCell ref="K799:K801"/>
    <mergeCell ref="L799:L801"/>
    <mergeCell ref="M799:M801"/>
    <mergeCell ref="N799:N801"/>
    <mergeCell ref="B802:B804"/>
    <mergeCell ref="E802:E804"/>
    <mergeCell ref="H802:H804"/>
    <mergeCell ref="I802:I804"/>
    <mergeCell ref="J802:J804"/>
    <mergeCell ref="K802:K804"/>
    <mergeCell ref="L802:L804"/>
    <mergeCell ref="M802:M804"/>
    <mergeCell ref="N802:N804"/>
    <mergeCell ref="G799:G800"/>
    <mergeCell ref="G802:G803"/>
    <mergeCell ref="B793:B795"/>
    <mergeCell ref="E793:E795"/>
    <mergeCell ref="H793:H795"/>
    <mergeCell ref="I793:I795"/>
    <mergeCell ref="J793:J795"/>
    <mergeCell ref="K793:K795"/>
    <mergeCell ref="L793:L795"/>
    <mergeCell ref="M793:M795"/>
    <mergeCell ref="N793:N795"/>
    <mergeCell ref="B796:B798"/>
    <mergeCell ref="E796:E798"/>
    <mergeCell ref="H796:H798"/>
    <mergeCell ref="I796:I798"/>
    <mergeCell ref="J796:J798"/>
    <mergeCell ref="K796:K798"/>
    <mergeCell ref="L796:L798"/>
    <mergeCell ref="M796:M798"/>
    <mergeCell ref="N796:N798"/>
    <mergeCell ref="G793:G794"/>
    <mergeCell ref="G796:G797"/>
    <mergeCell ref="B787:B789"/>
    <mergeCell ref="E787:E789"/>
    <mergeCell ref="H787:H789"/>
    <mergeCell ref="I787:I789"/>
    <mergeCell ref="J787:J789"/>
    <mergeCell ref="K787:K789"/>
    <mergeCell ref="L787:L789"/>
    <mergeCell ref="M787:M789"/>
    <mergeCell ref="N787:N789"/>
    <mergeCell ref="B790:B792"/>
    <mergeCell ref="E790:E792"/>
    <mergeCell ref="H790:H792"/>
    <mergeCell ref="I790:I792"/>
    <mergeCell ref="J790:J792"/>
    <mergeCell ref="K790:K792"/>
    <mergeCell ref="L790:L792"/>
    <mergeCell ref="M790:M792"/>
    <mergeCell ref="N790:N792"/>
    <mergeCell ref="G787:G788"/>
    <mergeCell ref="G790:G791"/>
    <mergeCell ref="B781:B783"/>
    <mergeCell ref="E781:E783"/>
    <mergeCell ref="H781:H783"/>
    <mergeCell ref="I781:I783"/>
    <mergeCell ref="J781:J783"/>
    <mergeCell ref="K781:K783"/>
    <mergeCell ref="L781:L783"/>
    <mergeCell ref="M781:M783"/>
    <mergeCell ref="N781:N783"/>
    <mergeCell ref="B784:B786"/>
    <mergeCell ref="E784:E786"/>
    <mergeCell ref="H784:H786"/>
    <mergeCell ref="I784:I786"/>
    <mergeCell ref="J784:J786"/>
    <mergeCell ref="K784:K786"/>
    <mergeCell ref="L784:L786"/>
    <mergeCell ref="M784:M786"/>
    <mergeCell ref="N784:N786"/>
    <mergeCell ref="G781:G782"/>
    <mergeCell ref="G784:G785"/>
    <mergeCell ref="B775:B777"/>
    <mergeCell ref="E775:E777"/>
    <mergeCell ref="H775:H777"/>
    <mergeCell ref="I775:I777"/>
    <mergeCell ref="J775:J777"/>
    <mergeCell ref="K775:K777"/>
    <mergeCell ref="L775:L777"/>
    <mergeCell ref="M775:M777"/>
    <mergeCell ref="N775:N777"/>
    <mergeCell ref="B778:B780"/>
    <mergeCell ref="E778:E780"/>
    <mergeCell ref="H778:H780"/>
    <mergeCell ref="I778:I780"/>
    <mergeCell ref="J778:J780"/>
    <mergeCell ref="K778:K780"/>
    <mergeCell ref="L778:L780"/>
    <mergeCell ref="M778:M780"/>
    <mergeCell ref="N778:N780"/>
    <mergeCell ref="G775:G776"/>
    <mergeCell ref="G778:G779"/>
    <mergeCell ref="B769:B771"/>
    <mergeCell ref="E769:E771"/>
    <mergeCell ref="H769:H771"/>
    <mergeCell ref="I769:I771"/>
    <mergeCell ref="J769:J771"/>
    <mergeCell ref="K769:K771"/>
    <mergeCell ref="L769:L771"/>
    <mergeCell ref="M769:M771"/>
    <mergeCell ref="N769:N771"/>
    <mergeCell ref="B772:B774"/>
    <mergeCell ref="E772:E774"/>
    <mergeCell ref="H772:H774"/>
    <mergeCell ref="I772:I774"/>
    <mergeCell ref="J772:J774"/>
    <mergeCell ref="K772:K774"/>
    <mergeCell ref="L772:L774"/>
    <mergeCell ref="M772:M774"/>
    <mergeCell ref="N772:N774"/>
    <mergeCell ref="G769:G770"/>
    <mergeCell ref="G772:G773"/>
    <mergeCell ref="B763:B765"/>
    <mergeCell ref="E763:E765"/>
    <mergeCell ref="H763:H765"/>
    <mergeCell ref="I763:I765"/>
    <mergeCell ref="J763:J765"/>
    <mergeCell ref="K763:K765"/>
    <mergeCell ref="L763:L765"/>
    <mergeCell ref="M763:M765"/>
    <mergeCell ref="N763:N765"/>
    <mergeCell ref="B766:B768"/>
    <mergeCell ref="E766:E768"/>
    <mergeCell ref="H766:H768"/>
    <mergeCell ref="I766:I768"/>
    <mergeCell ref="J766:J768"/>
    <mergeCell ref="K766:K768"/>
    <mergeCell ref="L766:L768"/>
    <mergeCell ref="M766:M768"/>
    <mergeCell ref="N766:N768"/>
    <mergeCell ref="G763:G764"/>
    <mergeCell ref="G766:G767"/>
    <mergeCell ref="B757:B759"/>
    <mergeCell ref="E757:E759"/>
    <mergeCell ref="H757:H759"/>
    <mergeCell ref="I757:I759"/>
    <mergeCell ref="J757:J759"/>
    <mergeCell ref="K757:K759"/>
    <mergeCell ref="L757:L759"/>
    <mergeCell ref="M757:M759"/>
    <mergeCell ref="N757:N759"/>
    <mergeCell ref="B760:B762"/>
    <mergeCell ref="E760:E762"/>
    <mergeCell ref="H760:H762"/>
    <mergeCell ref="I760:I762"/>
    <mergeCell ref="J760:J762"/>
    <mergeCell ref="K760:K762"/>
    <mergeCell ref="L760:L762"/>
    <mergeCell ref="M760:M762"/>
    <mergeCell ref="N760:N762"/>
    <mergeCell ref="G757:G758"/>
    <mergeCell ref="G760:G761"/>
    <mergeCell ref="B751:B753"/>
    <mergeCell ref="E751:E753"/>
    <mergeCell ref="H751:H753"/>
    <mergeCell ref="I751:I753"/>
    <mergeCell ref="J751:J753"/>
    <mergeCell ref="K751:K753"/>
    <mergeCell ref="L751:L753"/>
    <mergeCell ref="M751:M753"/>
    <mergeCell ref="N751:N753"/>
    <mergeCell ref="B754:B756"/>
    <mergeCell ref="E754:E756"/>
    <mergeCell ref="H754:H756"/>
    <mergeCell ref="I754:I756"/>
    <mergeCell ref="J754:J756"/>
    <mergeCell ref="K754:K756"/>
    <mergeCell ref="L754:L756"/>
    <mergeCell ref="M754:M756"/>
    <mergeCell ref="N754:N756"/>
    <mergeCell ref="G751:G752"/>
    <mergeCell ref="G754:G755"/>
    <mergeCell ref="B745:B747"/>
    <mergeCell ref="E745:E747"/>
    <mergeCell ref="H745:H747"/>
    <mergeCell ref="I745:I747"/>
    <mergeCell ref="J745:J747"/>
    <mergeCell ref="K745:K747"/>
    <mergeCell ref="L745:L747"/>
    <mergeCell ref="M745:M747"/>
    <mergeCell ref="N745:N747"/>
    <mergeCell ref="B748:B750"/>
    <mergeCell ref="E748:E750"/>
    <mergeCell ref="H748:H750"/>
    <mergeCell ref="I748:I750"/>
    <mergeCell ref="J748:J750"/>
    <mergeCell ref="K748:K750"/>
    <mergeCell ref="L748:L750"/>
    <mergeCell ref="M748:M750"/>
    <mergeCell ref="N748:N750"/>
    <mergeCell ref="G745:G746"/>
    <mergeCell ref="G748:G749"/>
    <mergeCell ref="B739:B741"/>
    <mergeCell ref="E739:E741"/>
    <mergeCell ref="H739:H741"/>
    <mergeCell ref="I739:I741"/>
    <mergeCell ref="J739:J741"/>
    <mergeCell ref="K739:K741"/>
    <mergeCell ref="L739:L741"/>
    <mergeCell ref="M739:M741"/>
    <mergeCell ref="N739:N741"/>
    <mergeCell ref="B742:B744"/>
    <mergeCell ref="E742:E744"/>
    <mergeCell ref="H742:H744"/>
    <mergeCell ref="I742:I744"/>
    <mergeCell ref="J742:J744"/>
    <mergeCell ref="K742:K744"/>
    <mergeCell ref="L742:L744"/>
    <mergeCell ref="M742:M744"/>
    <mergeCell ref="N742:N744"/>
    <mergeCell ref="G739:G740"/>
    <mergeCell ref="G742:G743"/>
    <mergeCell ref="B733:B735"/>
    <mergeCell ref="E733:E735"/>
    <mergeCell ref="H733:H735"/>
    <mergeCell ref="I733:I735"/>
    <mergeCell ref="J733:J735"/>
    <mergeCell ref="K733:K735"/>
    <mergeCell ref="L733:L735"/>
    <mergeCell ref="M733:M735"/>
    <mergeCell ref="N733:N735"/>
    <mergeCell ref="B736:B738"/>
    <mergeCell ref="E736:E738"/>
    <mergeCell ref="H736:H738"/>
    <mergeCell ref="I736:I738"/>
    <mergeCell ref="J736:J738"/>
    <mergeCell ref="K736:K738"/>
    <mergeCell ref="L736:L738"/>
    <mergeCell ref="M736:M738"/>
    <mergeCell ref="N736:N738"/>
    <mergeCell ref="G733:G734"/>
    <mergeCell ref="G736:G737"/>
    <mergeCell ref="B727:B729"/>
    <mergeCell ref="E727:E729"/>
    <mergeCell ref="H727:H729"/>
    <mergeCell ref="I727:I729"/>
    <mergeCell ref="J727:J729"/>
    <mergeCell ref="K727:K729"/>
    <mergeCell ref="L727:L729"/>
    <mergeCell ref="M727:M729"/>
    <mergeCell ref="N727:N729"/>
    <mergeCell ref="B730:B732"/>
    <mergeCell ref="E730:E732"/>
    <mergeCell ref="H730:H732"/>
    <mergeCell ref="I730:I732"/>
    <mergeCell ref="J730:J732"/>
    <mergeCell ref="K730:K732"/>
    <mergeCell ref="L730:L732"/>
    <mergeCell ref="M730:M732"/>
    <mergeCell ref="N730:N732"/>
    <mergeCell ref="G727:G728"/>
    <mergeCell ref="G730:G731"/>
    <mergeCell ref="B721:B723"/>
    <mergeCell ref="E721:E723"/>
    <mergeCell ref="H721:H723"/>
    <mergeCell ref="I721:I723"/>
    <mergeCell ref="J721:J723"/>
    <mergeCell ref="K721:K723"/>
    <mergeCell ref="L721:L723"/>
    <mergeCell ref="M721:M723"/>
    <mergeCell ref="N721:N723"/>
    <mergeCell ref="B724:B726"/>
    <mergeCell ref="E724:E726"/>
    <mergeCell ref="H724:H726"/>
    <mergeCell ref="I724:I726"/>
    <mergeCell ref="J724:J726"/>
    <mergeCell ref="K724:K726"/>
    <mergeCell ref="L724:L726"/>
    <mergeCell ref="M724:M726"/>
    <mergeCell ref="N724:N726"/>
    <mergeCell ref="G721:G722"/>
    <mergeCell ref="G724:G725"/>
    <mergeCell ref="B715:B717"/>
    <mergeCell ref="E715:E717"/>
    <mergeCell ref="H715:H717"/>
    <mergeCell ref="I715:I717"/>
    <mergeCell ref="J715:J717"/>
    <mergeCell ref="K715:K717"/>
    <mergeCell ref="L715:L717"/>
    <mergeCell ref="M715:M717"/>
    <mergeCell ref="N715:N717"/>
    <mergeCell ref="B718:B720"/>
    <mergeCell ref="E718:E720"/>
    <mergeCell ref="H718:H720"/>
    <mergeCell ref="I718:I720"/>
    <mergeCell ref="J718:J720"/>
    <mergeCell ref="K718:K720"/>
    <mergeCell ref="L718:L720"/>
    <mergeCell ref="M718:M720"/>
    <mergeCell ref="N718:N720"/>
    <mergeCell ref="G715:G716"/>
    <mergeCell ref="G718:G719"/>
    <mergeCell ref="B709:B711"/>
    <mergeCell ref="E709:E711"/>
    <mergeCell ref="H709:H711"/>
    <mergeCell ref="I709:I711"/>
    <mergeCell ref="J709:J711"/>
    <mergeCell ref="K709:K711"/>
    <mergeCell ref="L709:L711"/>
    <mergeCell ref="M709:M711"/>
    <mergeCell ref="N709:N711"/>
    <mergeCell ref="B712:B714"/>
    <mergeCell ref="E712:E714"/>
    <mergeCell ref="H712:H714"/>
    <mergeCell ref="I712:I714"/>
    <mergeCell ref="J712:J714"/>
    <mergeCell ref="K712:K714"/>
    <mergeCell ref="L712:L714"/>
    <mergeCell ref="M712:M714"/>
    <mergeCell ref="N712:N714"/>
    <mergeCell ref="G709:G710"/>
    <mergeCell ref="G712:G713"/>
    <mergeCell ref="B703:B705"/>
    <mergeCell ref="E703:E705"/>
    <mergeCell ref="H703:H705"/>
    <mergeCell ref="I703:I705"/>
    <mergeCell ref="J703:J705"/>
    <mergeCell ref="K703:K705"/>
    <mergeCell ref="L703:L705"/>
    <mergeCell ref="M703:M705"/>
    <mergeCell ref="N703:N705"/>
    <mergeCell ref="B706:B708"/>
    <mergeCell ref="E706:E708"/>
    <mergeCell ref="H706:H708"/>
    <mergeCell ref="I706:I708"/>
    <mergeCell ref="J706:J708"/>
    <mergeCell ref="K706:K708"/>
    <mergeCell ref="L706:L708"/>
    <mergeCell ref="M706:M708"/>
    <mergeCell ref="N706:N708"/>
    <mergeCell ref="G703:G704"/>
    <mergeCell ref="G706:G707"/>
    <mergeCell ref="B697:B699"/>
    <mergeCell ref="E697:E699"/>
    <mergeCell ref="H697:H699"/>
    <mergeCell ref="I697:I699"/>
    <mergeCell ref="J697:J699"/>
    <mergeCell ref="K697:K699"/>
    <mergeCell ref="L697:L699"/>
    <mergeCell ref="M697:M699"/>
    <mergeCell ref="N697:N699"/>
    <mergeCell ref="B700:B702"/>
    <mergeCell ref="E700:E702"/>
    <mergeCell ref="H700:H702"/>
    <mergeCell ref="I700:I702"/>
    <mergeCell ref="J700:J702"/>
    <mergeCell ref="K700:K702"/>
    <mergeCell ref="L700:L702"/>
    <mergeCell ref="M700:M702"/>
    <mergeCell ref="N700:N702"/>
    <mergeCell ref="G697:G698"/>
    <mergeCell ref="G700:G701"/>
    <mergeCell ref="B691:B693"/>
    <mergeCell ref="E691:E693"/>
    <mergeCell ref="H691:H693"/>
    <mergeCell ref="I691:I693"/>
    <mergeCell ref="J691:J693"/>
    <mergeCell ref="K691:K693"/>
    <mergeCell ref="L691:L693"/>
    <mergeCell ref="M691:M693"/>
    <mergeCell ref="N691:N693"/>
    <mergeCell ref="B694:B696"/>
    <mergeCell ref="E694:E696"/>
    <mergeCell ref="H694:H696"/>
    <mergeCell ref="I694:I696"/>
    <mergeCell ref="J694:J696"/>
    <mergeCell ref="K694:K696"/>
    <mergeCell ref="L694:L696"/>
    <mergeCell ref="M694:M696"/>
    <mergeCell ref="N694:N696"/>
    <mergeCell ref="G691:G692"/>
    <mergeCell ref="G694:G695"/>
    <mergeCell ref="B685:B687"/>
    <mergeCell ref="E685:E687"/>
    <mergeCell ref="H685:H687"/>
    <mergeCell ref="I685:I687"/>
    <mergeCell ref="J685:J687"/>
    <mergeCell ref="K685:K687"/>
    <mergeCell ref="L685:L687"/>
    <mergeCell ref="M685:M687"/>
    <mergeCell ref="N685:N687"/>
    <mergeCell ref="B688:B690"/>
    <mergeCell ref="E688:E690"/>
    <mergeCell ref="H688:H690"/>
    <mergeCell ref="I688:I690"/>
    <mergeCell ref="J688:J690"/>
    <mergeCell ref="K688:K690"/>
    <mergeCell ref="L688:L690"/>
    <mergeCell ref="M688:M690"/>
    <mergeCell ref="N688:N690"/>
    <mergeCell ref="G685:G686"/>
    <mergeCell ref="G688:G689"/>
    <mergeCell ref="B679:B681"/>
    <mergeCell ref="E679:E681"/>
    <mergeCell ref="H679:H681"/>
    <mergeCell ref="I679:I681"/>
    <mergeCell ref="J679:J681"/>
    <mergeCell ref="K679:K681"/>
    <mergeCell ref="L679:L681"/>
    <mergeCell ref="M679:M681"/>
    <mergeCell ref="N679:N681"/>
    <mergeCell ref="B682:B684"/>
    <mergeCell ref="E682:E684"/>
    <mergeCell ref="H682:H684"/>
    <mergeCell ref="I682:I684"/>
    <mergeCell ref="J682:J684"/>
    <mergeCell ref="K682:K684"/>
    <mergeCell ref="L682:L684"/>
    <mergeCell ref="M682:M684"/>
    <mergeCell ref="N682:N684"/>
    <mergeCell ref="G679:G680"/>
    <mergeCell ref="G682:G683"/>
    <mergeCell ref="B673:B675"/>
    <mergeCell ref="E673:E675"/>
    <mergeCell ref="H673:H675"/>
    <mergeCell ref="I673:I675"/>
    <mergeCell ref="J673:J675"/>
    <mergeCell ref="K673:K675"/>
    <mergeCell ref="L673:L675"/>
    <mergeCell ref="M673:M675"/>
    <mergeCell ref="N673:N675"/>
    <mergeCell ref="B676:B678"/>
    <mergeCell ref="E676:E678"/>
    <mergeCell ref="H676:H678"/>
    <mergeCell ref="I676:I678"/>
    <mergeCell ref="J676:J678"/>
    <mergeCell ref="K676:K678"/>
    <mergeCell ref="L676:L678"/>
    <mergeCell ref="M676:M678"/>
    <mergeCell ref="N676:N678"/>
    <mergeCell ref="G673:G674"/>
    <mergeCell ref="G676:G677"/>
    <mergeCell ref="B667:B669"/>
    <mergeCell ref="E667:E669"/>
    <mergeCell ref="H667:H669"/>
    <mergeCell ref="I667:I669"/>
    <mergeCell ref="J667:J669"/>
    <mergeCell ref="K667:K669"/>
    <mergeCell ref="L667:L669"/>
    <mergeCell ref="M667:M669"/>
    <mergeCell ref="N667:N669"/>
    <mergeCell ref="B670:B672"/>
    <mergeCell ref="E670:E672"/>
    <mergeCell ref="H670:H672"/>
    <mergeCell ref="I670:I672"/>
    <mergeCell ref="J670:J672"/>
    <mergeCell ref="K670:K672"/>
    <mergeCell ref="L670:L672"/>
    <mergeCell ref="M670:M672"/>
    <mergeCell ref="N670:N672"/>
    <mergeCell ref="G667:G668"/>
    <mergeCell ref="G670:G671"/>
    <mergeCell ref="B661:B663"/>
    <mergeCell ref="E661:E663"/>
    <mergeCell ref="H661:H663"/>
    <mergeCell ref="I661:I663"/>
    <mergeCell ref="J661:J663"/>
    <mergeCell ref="K661:K663"/>
    <mergeCell ref="L661:L663"/>
    <mergeCell ref="M661:M663"/>
    <mergeCell ref="N661:N663"/>
    <mergeCell ref="B664:B666"/>
    <mergeCell ref="E664:E666"/>
    <mergeCell ref="H664:H666"/>
    <mergeCell ref="I664:I666"/>
    <mergeCell ref="J664:J666"/>
    <mergeCell ref="K664:K666"/>
    <mergeCell ref="L664:L666"/>
    <mergeCell ref="M664:M666"/>
    <mergeCell ref="N664:N666"/>
    <mergeCell ref="G661:G662"/>
    <mergeCell ref="G664:G665"/>
    <mergeCell ref="B655:B657"/>
    <mergeCell ref="E655:E657"/>
    <mergeCell ref="H655:H657"/>
    <mergeCell ref="I655:I657"/>
    <mergeCell ref="J655:J657"/>
    <mergeCell ref="K655:K657"/>
    <mergeCell ref="L655:L657"/>
    <mergeCell ref="M655:M657"/>
    <mergeCell ref="N655:N657"/>
    <mergeCell ref="B658:B660"/>
    <mergeCell ref="E658:E660"/>
    <mergeCell ref="H658:H660"/>
    <mergeCell ref="I658:I660"/>
    <mergeCell ref="J658:J660"/>
    <mergeCell ref="K658:K660"/>
    <mergeCell ref="L658:L660"/>
    <mergeCell ref="M658:M660"/>
    <mergeCell ref="N658:N660"/>
    <mergeCell ref="G655:G656"/>
    <mergeCell ref="G658:G659"/>
    <mergeCell ref="B649:B651"/>
    <mergeCell ref="E649:E651"/>
    <mergeCell ref="H649:H651"/>
    <mergeCell ref="I649:I651"/>
    <mergeCell ref="J649:J651"/>
    <mergeCell ref="K649:K651"/>
    <mergeCell ref="L649:L651"/>
    <mergeCell ref="M649:M651"/>
    <mergeCell ref="N649:N651"/>
    <mergeCell ref="B652:B654"/>
    <mergeCell ref="E652:E654"/>
    <mergeCell ref="H652:H654"/>
    <mergeCell ref="I652:I654"/>
    <mergeCell ref="J652:J654"/>
    <mergeCell ref="K652:K654"/>
    <mergeCell ref="L652:L654"/>
    <mergeCell ref="M652:M654"/>
    <mergeCell ref="N652:N654"/>
    <mergeCell ref="G649:G650"/>
    <mergeCell ref="G652:G653"/>
    <mergeCell ref="B643:B645"/>
    <mergeCell ref="E643:E645"/>
    <mergeCell ref="H643:H645"/>
    <mergeCell ref="I643:I645"/>
    <mergeCell ref="J643:J645"/>
    <mergeCell ref="K643:K645"/>
    <mergeCell ref="L643:L645"/>
    <mergeCell ref="M643:M645"/>
    <mergeCell ref="N643:N645"/>
    <mergeCell ref="B646:B648"/>
    <mergeCell ref="E646:E648"/>
    <mergeCell ref="H646:H648"/>
    <mergeCell ref="I646:I648"/>
    <mergeCell ref="J646:J648"/>
    <mergeCell ref="K646:K648"/>
    <mergeCell ref="L646:L648"/>
    <mergeCell ref="M646:M648"/>
    <mergeCell ref="N646:N648"/>
    <mergeCell ref="G643:G644"/>
    <mergeCell ref="G646:G647"/>
    <mergeCell ref="B637:B639"/>
    <mergeCell ref="E637:E639"/>
    <mergeCell ref="H637:H639"/>
    <mergeCell ref="I637:I639"/>
    <mergeCell ref="J637:J639"/>
    <mergeCell ref="K637:K639"/>
    <mergeCell ref="L637:L639"/>
    <mergeCell ref="M637:M639"/>
    <mergeCell ref="N637:N639"/>
    <mergeCell ref="B640:B642"/>
    <mergeCell ref="E640:E642"/>
    <mergeCell ref="H640:H642"/>
    <mergeCell ref="I640:I642"/>
    <mergeCell ref="J640:J642"/>
    <mergeCell ref="K640:K642"/>
    <mergeCell ref="L640:L642"/>
    <mergeCell ref="M640:M642"/>
    <mergeCell ref="N640:N642"/>
    <mergeCell ref="G637:G638"/>
    <mergeCell ref="G640:G641"/>
    <mergeCell ref="B631:B633"/>
    <mergeCell ref="E631:E633"/>
    <mergeCell ref="H631:H633"/>
    <mergeCell ref="I631:I633"/>
    <mergeCell ref="J631:J633"/>
    <mergeCell ref="K631:K633"/>
    <mergeCell ref="L631:L633"/>
    <mergeCell ref="M631:M633"/>
    <mergeCell ref="N631:N633"/>
    <mergeCell ref="B634:B636"/>
    <mergeCell ref="E634:E636"/>
    <mergeCell ref="H634:H636"/>
    <mergeCell ref="I634:I636"/>
    <mergeCell ref="J634:J636"/>
    <mergeCell ref="K634:K636"/>
    <mergeCell ref="L634:L636"/>
    <mergeCell ref="M634:M636"/>
    <mergeCell ref="N634:N636"/>
    <mergeCell ref="G631:G632"/>
    <mergeCell ref="G634:G635"/>
    <mergeCell ref="B625:B627"/>
    <mergeCell ref="E625:E627"/>
    <mergeCell ref="H625:H627"/>
    <mergeCell ref="I625:I627"/>
    <mergeCell ref="J625:J627"/>
    <mergeCell ref="K625:K627"/>
    <mergeCell ref="L625:L627"/>
    <mergeCell ref="M625:M627"/>
    <mergeCell ref="N625:N627"/>
    <mergeCell ref="B628:B630"/>
    <mergeCell ref="E628:E630"/>
    <mergeCell ref="H628:H630"/>
    <mergeCell ref="I628:I630"/>
    <mergeCell ref="J628:J630"/>
    <mergeCell ref="K628:K630"/>
    <mergeCell ref="L628:L630"/>
    <mergeCell ref="M628:M630"/>
    <mergeCell ref="N628:N630"/>
    <mergeCell ref="G625:G626"/>
    <mergeCell ref="G628:G629"/>
    <mergeCell ref="B619:B621"/>
    <mergeCell ref="E619:E621"/>
    <mergeCell ref="H619:H621"/>
    <mergeCell ref="I619:I621"/>
    <mergeCell ref="J619:J621"/>
    <mergeCell ref="K619:K621"/>
    <mergeCell ref="L619:L621"/>
    <mergeCell ref="M619:M621"/>
    <mergeCell ref="N619:N621"/>
    <mergeCell ref="B622:B624"/>
    <mergeCell ref="E622:E624"/>
    <mergeCell ref="H622:H624"/>
    <mergeCell ref="I622:I624"/>
    <mergeCell ref="J622:J624"/>
    <mergeCell ref="K622:K624"/>
    <mergeCell ref="L622:L624"/>
    <mergeCell ref="M622:M624"/>
    <mergeCell ref="N622:N624"/>
    <mergeCell ref="G619:G620"/>
    <mergeCell ref="G622:G623"/>
    <mergeCell ref="B613:B615"/>
    <mergeCell ref="E613:E615"/>
    <mergeCell ref="H613:H615"/>
    <mergeCell ref="I613:I615"/>
    <mergeCell ref="J613:J615"/>
    <mergeCell ref="K613:K615"/>
    <mergeCell ref="L613:L615"/>
    <mergeCell ref="M613:M615"/>
    <mergeCell ref="N613:N615"/>
    <mergeCell ref="B616:B618"/>
    <mergeCell ref="E616:E618"/>
    <mergeCell ref="H616:H618"/>
    <mergeCell ref="I616:I618"/>
    <mergeCell ref="J616:J618"/>
    <mergeCell ref="K616:K618"/>
    <mergeCell ref="L616:L618"/>
    <mergeCell ref="M616:M618"/>
    <mergeCell ref="N616:N618"/>
    <mergeCell ref="G613:G614"/>
    <mergeCell ref="G616:G617"/>
    <mergeCell ref="B607:B609"/>
    <mergeCell ref="E607:E609"/>
    <mergeCell ref="H607:H609"/>
    <mergeCell ref="I607:I609"/>
    <mergeCell ref="J607:J609"/>
    <mergeCell ref="K607:K609"/>
    <mergeCell ref="L607:L609"/>
    <mergeCell ref="M607:M609"/>
    <mergeCell ref="N607:N609"/>
    <mergeCell ref="B610:B612"/>
    <mergeCell ref="E610:E612"/>
    <mergeCell ref="H610:H612"/>
    <mergeCell ref="I610:I612"/>
    <mergeCell ref="J610:J612"/>
    <mergeCell ref="K610:K612"/>
    <mergeCell ref="L610:L612"/>
    <mergeCell ref="M610:M612"/>
    <mergeCell ref="N610:N612"/>
    <mergeCell ref="G607:G608"/>
    <mergeCell ref="G610:G611"/>
    <mergeCell ref="B601:B603"/>
    <mergeCell ref="E601:E603"/>
    <mergeCell ref="H601:H603"/>
    <mergeCell ref="I601:I603"/>
    <mergeCell ref="J601:J603"/>
    <mergeCell ref="K601:K603"/>
    <mergeCell ref="L601:L603"/>
    <mergeCell ref="M601:M603"/>
    <mergeCell ref="N601:N603"/>
    <mergeCell ref="B604:B606"/>
    <mergeCell ref="E604:E606"/>
    <mergeCell ref="H604:H606"/>
    <mergeCell ref="I604:I606"/>
    <mergeCell ref="J604:J606"/>
    <mergeCell ref="K604:K606"/>
    <mergeCell ref="L604:L606"/>
    <mergeCell ref="M604:M606"/>
    <mergeCell ref="N604:N606"/>
    <mergeCell ref="G601:G602"/>
    <mergeCell ref="G604:G605"/>
    <mergeCell ref="B595:B597"/>
    <mergeCell ref="E595:E597"/>
    <mergeCell ref="H595:H597"/>
    <mergeCell ref="I595:I597"/>
    <mergeCell ref="J595:J597"/>
    <mergeCell ref="K595:K597"/>
    <mergeCell ref="L595:L597"/>
    <mergeCell ref="M595:M597"/>
    <mergeCell ref="N595:N597"/>
    <mergeCell ref="B598:B600"/>
    <mergeCell ref="E598:E600"/>
    <mergeCell ref="H598:H600"/>
    <mergeCell ref="I598:I600"/>
    <mergeCell ref="J598:J600"/>
    <mergeCell ref="K598:K600"/>
    <mergeCell ref="L598:L600"/>
    <mergeCell ref="M598:M600"/>
    <mergeCell ref="N598:N600"/>
    <mergeCell ref="G595:G596"/>
    <mergeCell ref="G598:G599"/>
    <mergeCell ref="B589:B591"/>
    <mergeCell ref="E589:E591"/>
    <mergeCell ref="H589:H591"/>
    <mergeCell ref="I589:I591"/>
    <mergeCell ref="J589:J591"/>
    <mergeCell ref="K589:K591"/>
    <mergeCell ref="L589:L591"/>
    <mergeCell ref="M589:M591"/>
    <mergeCell ref="N589:N591"/>
    <mergeCell ref="B592:B594"/>
    <mergeCell ref="E592:E594"/>
    <mergeCell ref="H592:H594"/>
    <mergeCell ref="I592:I594"/>
    <mergeCell ref="J592:J594"/>
    <mergeCell ref="K592:K594"/>
    <mergeCell ref="L592:L594"/>
    <mergeCell ref="M592:M594"/>
    <mergeCell ref="N592:N594"/>
    <mergeCell ref="G589:G590"/>
    <mergeCell ref="G592:G593"/>
    <mergeCell ref="B583:B585"/>
    <mergeCell ref="E583:E585"/>
    <mergeCell ref="H583:H585"/>
    <mergeCell ref="I583:I585"/>
    <mergeCell ref="J583:J585"/>
    <mergeCell ref="K583:K585"/>
    <mergeCell ref="L583:L585"/>
    <mergeCell ref="M583:M585"/>
    <mergeCell ref="N583:N585"/>
    <mergeCell ref="B586:B588"/>
    <mergeCell ref="E586:E588"/>
    <mergeCell ref="H586:H588"/>
    <mergeCell ref="I586:I588"/>
    <mergeCell ref="J586:J588"/>
    <mergeCell ref="K586:K588"/>
    <mergeCell ref="L586:L588"/>
    <mergeCell ref="M586:M588"/>
    <mergeCell ref="N586:N588"/>
    <mergeCell ref="G583:G584"/>
    <mergeCell ref="G586:G587"/>
    <mergeCell ref="B577:B579"/>
    <mergeCell ref="E577:E579"/>
    <mergeCell ref="H577:H579"/>
    <mergeCell ref="I577:I579"/>
    <mergeCell ref="J577:J579"/>
    <mergeCell ref="K577:K579"/>
    <mergeCell ref="L577:L579"/>
    <mergeCell ref="M577:M579"/>
    <mergeCell ref="N577:N579"/>
    <mergeCell ref="B580:B582"/>
    <mergeCell ref="E580:E582"/>
    <mergeCell ref="H580:H582"/>
    <mergeCell ref="I580:I582"/>
    <mergeCell ref="J580:J582"/>
    <mergeCell ref="K580:K582"/>
    <mergeCell ref="L580:L582"/>
    <mergeCell ref="M580:M582"/>
    <mergeCell ref="N580:N582"/>
    <mergeCell ref="G577:G578"/>
    <mergeCell ref="G580:G581"/>
    <mergeCell ref="B571:B573"/>
    <mergeCell ref="E571:E573"/>
    <mergeCell ref="H571:H573"/>
    <mergeCell ref="I571:I573"/>
    <mergeCell ref="J571:J573"/>
    <mergeCell ref="K571:K573"/>
    <mergeCell ref="L571:L573"/>
    <mergeCell ref="M571:M573"/>
    <mergeCell ref="N571:N573"/>
    <mergeCell ref="B574:B576"/>
    <mergeCell ref="E574:E576"/>
    <mergeCell ref="H574:H576"/>
    <mergeCell ref="I574:I576"/>
    <mergeCell ref="J574:J576"/>
    <mergeCell ref="K574:K576"/>
    <mergeCell ref="L574:L576"/>
    <mergeCell ref="M574:M576"/>
    <mergeCell ref="N574:N576"/>
    <mergeCell ref="G571:G572"/>
    <mergeCell ref="G574:G575"/>
    <mergeCell ref="B565:B567"/>
    <mergeCell ref="E565:E567"/>
    <mergeCell ref="H565:H567"/>
    <mergeCell ref="I565:I567"/>
    <mergeCell ref="J565:J567"/>
    <mergeCell ref="K565:K567"/>
    <mergeCell ref="L565:L567"/>
    <mergeCell ref="M565:M567"/>
    <mergeCell ref="N565:N567"/>
    <mergeCell ref="B568:B570"/>
    <mergeCell ref="E568:E570"/>
    <mergeCell ref="H568:H570"/>
    <mergeCell ref="I568:I570"/>
    <mergeCell ref="J568:J570"/>
    <mergeCell ref="K568:K570"/>
    <mergeCell ref="L568:L570"/>
    <mergeCell ref="M568:M570"/>
    <mergeCell ref="N568:N570"/>
    <mergeCell ref="G565:G566"/>
    <mergeCell ref="G568:G569"/>
    <mergeCell ref="B559:B561"/>
    <mergeCell ref="E559:E561"/>
    <mergeCell ref="H559:H561"/>
    <mergeCell ref="I559:I561"/>
    <mergeCell ref="J559:J561"/>
    <mergeCell ref="K559:K561"/>
    <mergeCell ref="L559:L561"/>
    <mergeCell ref="M559:M561"/>
    <mergeCell ref="N559:N561"/>
    <mergeCell ref="B562:B564"/>
    <mergeCell ref="E562:E564"/>
    <mergeCell ref="H562:H564"/>
    <mergeCell ref="I562:I564"/>
    <mergeCell ref="J562:J564"/>
    <mergeCell ref="K562:K564"/>
    <mergeCell ref="L562:L564"/>
    <mergeCell ref="M562:M564"/>
    <mergeCell ref="N562:N564"/>
    <mergeCell ref="G559:G560"/>
    <mergeCell ref="G562:G563"/>
    <mergeCell ref="B553:B555"/>
    <mergeCell ref="E553:E555"/>
    <mergeCell ref="H553:H555"/>
    <mergeCell ref="I553:I555"/>
    <mergeCell ref="J553:J555"/>
    <mergeCell ref="K553:K555"/>
    <mergeCell ref="L553:L555"/>
    <mergeCell ref="M553:M555"/>
    <mergeCell ref="N553:N555"/>
    <mergeCell ref="B556:B558"/>
    <mergeCell ref="E556:E558"/>
    <mergeCell ref="H556:H558"/>
    <mergeCell ref="I556:I558"/>
    <mergeCell ref="J556:J558"/>
    <mergeCell ref="K556:K558"/>
    <mergeCell ref="L556:L558"/>
    <mergeCell ref="M556:M558"/>
    <mergeCell ref="N556:N558"/>
    <mergeCell ref="G553:G554"/>
    <mergeCell ref="G556:G557"/>
    <mergeCell ref="B547:B549"/>
    <mergeCell ref="E547:E549"/>
    <mergeCell ref="H547:H549"/>
    <mergeCell ref="I547:I549"/>
    <mergeCell ref="J547:J549"/>
    <mergeCell ref="K547:K549"/>
    <mergeCell ref="L547:L549"/>
    <mergeCell ref="M547:M549"/>
    <mergeCell ref="N547:N549"/>
    <mergeCell ref="B550:B552"/>
    <mergeCell ref="E550:E552"/>
    <mergeCell ref="H550:H552"/>
    <mergeCell ref="I550:I552"/>
    <mergeCell ref="J550:J552"/>
    <mergeCell ref="K550:K552"/>
    <mergeCell ref="L550:L552"/>
    <mergeCell ref="M550:M552"/>
    <mergeCell ref="N550:N552"/>
    <mergeCell ref="G547:G548"/>
    <mergeCell ref="G550:G551"/>
    <mergeCell ref="B541:B543"/>
    <mergeCell ref="E541:E543"/>
    <mergeCell ref="H541:H543"/>
    <mergeCell ref="I541:I543"/>
    <mergeCell ref="J541:J543"/>
    <mergeCell ref="K541:K543"/>
    <mergeCell ref="L541:L543"/>
    <mergeCell ref="M541:M543"/>
    <mergeCell ref="N541:N543"/>
    <mergeCell ref="B544:B546"/>
    <mergeCell ref="E544:E546"/>
    <mergeCell ref="H544:H546"/>
    <mergeCell ref="I544:I546"/>
    <mergeCell ref="J544:J546"/>
    <mergeCell ref="K544:K546"/>
    <mergeCell ref="L544:L546"/>
    <mergeCell ref="M544:M546"/>
    <mergeCell ref="N544:N546"/>
    <mergeCell ref="G541:G542"/>
    <mergeCell ref="G544:G545"/>
    <mergeCell ref="B535:B537"/>
    <mergeCell ref="E535:E537"/>
    <mergeCell ref="H535:H537"/>
    <mergeCell ref="I535:I537"/>
    <mergeCell ref="J535:J537"/>
    <mergeCell ref="K535:K537"/>
    <mergeCell ref="L535:L537"/>
    <mergeCell ref="M535:M537"/>
    <mergeCell ref="N535:N537"/>
    <mergeCell ref="B538:B540"/>
    <mergeCell ref="E538:E540"/>
    <mergeCell ref="H538:H540"/>
    <mergeCell ref="I538:I540"/>
    <mergeCell ref="J538:J540"/>
    <mergeCell ref="K538:K540"/>
    <mergeCell ref="L538:L540"/>
    <mergeCell ref="M538:M540"/>
    <mergeCell ref="N538:N540"/>
    <mergeCell ref="G535:G536"/>
    <mergeCell ref="G538:G539"/>
    <mergeCell ref="B529:B531"/>
    <mergeCell ref="E529:E531"/>
    <mergeCell ref="H529:H531"/>
    <mergeCell ref="I529:I531"/>
    <mergeCell ref="J529:J531"/>
    <mergeCell ref="K529:K531"/>
    <mergeCell ref="L529:L531"/>
    <mergeCell ref="M529:M531"/>
    <mergeCell ref="N529:N531"/>
    <mergeCell ref="B532:B534"/>
    <mergeCell ref="E532:E534"/>
    <mergeCell ref="H532:H534"/>
    <mergeCell ref="I532:I534"/>
    <mergeCell ref="J532:J534"/>
    <mergeCell ref="K532:K534"/>
    <mergeCell ref="L532:L534"/>
    <mergeCell ref="M532:M534"/>
    <mergeCell ref="N532:N534"/>
    <mergeCell ref="G529:G530"/>
    <mergeCell ref="G532:G533"/>
    <mergeCell ref="B523:B525"/>
    <mergeCell ref="E523:E525"/>
    <mergeCell ref="H523:H525"/>
    <mergeCell ref="I523:I525"/>
    <mergeCell ref="J523:J525"/>
    <mergeCell ref="K523:K525"/>
    <mergeCell ref="L523:L525"/>
    <mergeCell ref="M523:M525"/>
    <mergeCell ref="N523:N525"/>
    <mergeCell ref="B526:B528"/>
    <mergeCell ref="E526:E528"/>
    <mergeCell ref="H526:H528"/>
    <mergeCell ref="I526:I528"/>
    <mergeCell ref="J526:J528"/>
    <mergeCell ref="K526:K528"/>
    <mergeCell ref="L526:L528"/>
    <mergeCell ref="M526:M528"/>
    <mergeCell ref="N526:N528"/>
    <mergeCell ref="G523:G524"/>
    <mergeCell ref="G526:G527"/>
    <mergeCell ref="B517:B519"/>
    <mergeCell ref="E517:E519"/>
    <mergeCell ref="H517:H519"/>
    <mergeCell ref="I517:I519"/>
    <mergeCell ref="J517:J519"/>
    <mergeCell ref="K517:K519"/>
    <mergeCell ref="L517:L519"/>
    <mergeCell ref="M517:M519"/>
    <mergeCell ref="N517:N519"/>
    <mergeCell ref="B520:B522"/>
    <mergeCell ref="E520:E522"/>
    <mergeCell ref="H520:H522"/>
    <mergeCell ref="I520:I522"/>
    <mergeCell ref="J520:J522"/>
    <mergeCell ref="K520:K522"/>
    <mergeCell ref="L520:L522"/>
    <mergeCell ref="M520:M522"/>
    <mergeCell ref="N520:N522"/>
    <mergeCell ref="G517:G518"/>
    <mergeCell ref="G520:G521"/>
    <mergeCell ref="B511:B513"/>
    <mergeCell ref="E511:E513"/>
    <mergeCell ref="H511:H513"/>
    <mergeCell ref="I511:I513"/>
    <mergeCell ref="J511:J513"/>
    <mergeCell ref="K511:K513"/>
    <mergeCell ref="L511:L513"/>
    <mergeCell ref="M511:M513"/>
    <mergeCell ref="N511:N513"/>
    <mergeCell ref="B514:B516"/>
    <mergeCell ref="E514:E516"/>
    <mergeCell ref="H514:H516"/>
    <mergeCell ref="I514:I516"/>
    <mergeCell ref="J514:J516"/>
    <mergeCell ref="K514:K516"/>
    <mergeCell ref="L514:L516"/>
    <mergeCell ref="M514:M516"/>
    <mergeCell ref="N514:N516"/>
    <mergeCell ref="G511:G512"/>
    <mergeCell ref="G514:G515"/>
    <mergeCell ref="B505:B507"/>
    <mergeCell ref="E505:E507"/>
    <mergeCell ref="H505:H507"/>
    <mergeCell ref="I505:I507"/>
    <mergeCell ref="J505:J507"/>
    <mergeCell ref="K505:K507"/>
    <mergeCell ref="L505:L507"/>
    <mergeCell ref="M505:M507"/>
    <mergeCell ref="N505:N507"/>
    <mergeCell ref="B508:B510"/>
    <mergeCell ref="E508:E510"/>
    <mergeCell ref="H508:H510"/>
    <mergeCell ref="I508:I510"/>
    <mergeCell ref="J508:J510"/>
    <mergeCell ref="K508:K510"/>
    <mergeCell ref="L508:L510"/>
    <mergeCell ref="M508:M510"/>
    <mergeCell ref="N508:N510"/>
    <mergeCell ref="G505:G506"/>
    <mergeCell ref="G508:G509"/>
    <mergeCell ref="B499:B501"/>
    <mergeCell ref="E499:E501"/>
    <mergeCell ref="H499:H501"/>
    <mergeCell ref="I499:I501"/>
    <mergeCell ref="J499:J501"/>
    <mergeCell ref="K499:K501"/>
    <mergeCell ref="L499:L501"/>
    <mergeCell ref="M499:M501"/>
    <mergeCell ref="N499:N501"/>
    <mergeCell ref="B502:B504"/>
    <mergeCell ref="E502:E504"/>
    <mergeCell ref="H502:H504"/>
    <mergeCell ref="I502:I504"/>
    <mergeCell ref="J502:J504"/>
    <mergeCell ref="K502:K504"/>
    <mergeCell ref="L502:L504"/>
    <mergeCell ref="M502:M504"/>
    <mergeCell ref="N502:N504"/>
    <mergeCell ref="G499:G500"/>
    <mergeCell ref="G502:G503"/>
    <mergeCell ref="B493:B495"/>
    <mergeCell ref="E493:E495"/>
    <mergeCell ref="H493:H495"/>
    <mergeCell ref="I493:I495"/>
    <mergeCell ref="J493:J495"/>
    <mergeCell ref="K493:K495"/>
    <mergeCell ref="L493:L495"/>
    <mergeCell ref="M493:M495"/>
    <mergeCell ref="N493:N495"/>
    <mergeCell ref="B496:B498"/>
    <mergeCell ref="E496:E498"/>
    <mergeCell ref="H496:H498"/>
    <mergeCell ref="I496:I498"/>
    <mergeCell ref="J496:J498"/>
    <mergeCell ref="K496:K498"/>
    <mergeCell ref="L496:L498"/>
    <mergeCell ref="M496:M498"/>
    <mergeCell ref="N496:N498"/>
    <mergeCell ref="G493:G494"/>
    <mergeCell ref="G496:G497"/>
    <mergeCell ref="B487:B489"/>
    <mergeCell ref="E487:E489"/>
    <mergeCell ref="H487:H489"/>
    <mergeCell ref="I487:I489"/>
    <mergeCell ref="J487:J489"/>
    <mergeCell ref="K487:K489"/>
    <mergeCell ref="L487:L489"/>
    <mergeCell ref="M487:M489"/>
    <mergeCell ref="N487:N489"/>
    <mergeCell ref="B490:B492"/>
    <mergeCell ref="E490:E492"/>
    <mergeCell ref="H490:H492"/>
    <mergeCell ref="I490:I492"/>
    <mergeCell ref="J490:J492"/>
    <mergeCell ref="K490:K492"/>
    <mergeCell ref="L490:L492"/>
    <mergeCell ref="M490:M492"/>
    <mergeCell ref="N490:N492"/>
    <mergeCell ref="G487:G488"/>
    <mergeCell ref="G490:G491"/>
    <mergeCell ref="B481:B483"/>
    <mergeCell ref="E481:E483"/>
    <mergeCell ref="H481:H483"/>
    <mergeCell ref="I481:I483"/>
    <mergeCell ref="J481:J483"/>
    <mergeCell ref="K481:K483"/>
    <mergeCell ref="L481:L483"/>
    <mergeCell ref="M481:M483"/>
    <mergeCell ref="N481:N483"/>
    <mergeCell ref="B484:B486"/>
    <mergeCell ref="E484:E486"/>
    <mergeCell ref="H484:H486"/>
    <mergeCell ref="I484:I486"/>
    <mergeCell ref="J484:J486"/>
    <mergeCell ref="K484:K486"/>
    <mergeCell ref="L484:L486"/>
    <mergeCell ref="M484:M486"/>
    <mergeCell ref="N484:N486"/>
    <mergeCell ref="G481:G482"/>
    <mergeCell ref="G484:G485"/>
    <mergeCell ref="B475:B477"/>
    <mergeCell ref="E475:E477"/>
    <mergeCell ref="H475:H477"/>
    <mergeCell ref="I475:I477"/>
    <mergeCell ref="J475:J477"/>
    <mergeCell ref="K475:K477"/>
    <mergeCell ref="L475:L477"/>
    <mergeCell ref="M475:M477"/>
    <mergeCell ref="N475:N477"/>
    <mergeCell ref="B478:B480"/>
    <mergeCell ref="E478:E480"/>
    <mergeCell ref="H478:H480"/>
    <mergeCell ref="I478:I480"/>
    <mergeCell ref="J478:J480"/>
    <mergeCell ref="K478:K480"/>
    <mergeCell ref="L478:L480"/>
    <mergeCell ref="M478:M480"/>
    <mergeCell ref="N478:N480"/>
    <mergeCell ref="G478:G479"/>
    <mergeCell ref="B469:B471"/>
    <mergeCell ref="E469:E471"/>
    <mergeCell ref="H469:H471"/>
    <mergeCell ref="I469:I471"/>
    <mergeCell ref="J469:J471"/>
    <mergeCell ref="K469:K471"/>
    <mergeCell ref="L469:L471"/>
    <mergeCell ref="M469:M471"/>
    <mergeCell ref="N469:N471"/>
    <mergeCell ref="B472:B474"/>
    <mergeCell ref="E472:E474"/>
    <mergeCell ref="H472:H474"/>
    <mergeCell ref="I472:I474"/>
    <mergeCell ref="J472:J474"/>
    <mergeCell ref="K472:K474"/>
    <mergeCell ref="L472:L474"/>
    <mergeCell ref="M472:M474"/>
    <mergeCell ref="N472:N474"/>
    <mergeCell ref="B463:B465"/>
    <mergeCell ref="E463:E465"/>
    <mergeCell ref="H463:H465"/>
    <mergeCell ref="I463:I465"/>
    <mergeCell ref="J463:J465"/>
    <mergeCell ref="K463:K465"/>
    <mergeCell ref="L463:L465"/>
    <mergeCell ref="M463:M465"/>
    <mergeCell ref="N463:N465"/>
    <mergeCell ref="B466:B468"/>
    <mergeCell ref="E466:E468"/>
    <mergeCell ref="H466:H468"/>
    <mergeCell ref="I466:I468"/>
    <mergeCell ref="J466:J468"/>
    <mergeCell ref="K466:K468"/>
    <mergeCell ref="L466:L468"/>
    <mergeCell ref="M466:M468"/>
    <mergeCell ref="N466:N468"/>
    <mergeCell ref="B457:B459"/>
    <mergeCell ref="E457:E459"/>
    <mergeCell ref="H457:H459"/>
    <mergeCell ref="I457:I459"/>
    <mergeCell ref="J457:J459"/>
    <mergeCell ref="K457:K459"/>
    <mergeCell ref="L457:L459"/>
    <mergeCell ref="M457:M459"/>
    <mergeCell ref="N457:N459"/>
    <mergeCell ref="B460:B462"/>
    <mergeCell ref="E460:E462"/>
    <mergeCell ref="H460:H462"/>
    <mergeCell ref="I460:I462"/>
    <mergeCell ref="J460:J462"/>
    <mergeCell ref="K460:K462"/>
    <mergeCell ref="L460:L462"/>
    <mergeCell ref="M460:M462"/>
    <mergeCell ref="N460:N462"/>
    <mergeCell ref="B451:B453"/>
    <mergeCell ref="E451:E453"/>
    <mergeCell ref="H451:H453"/>
    <mergeCell ref="I451:I453"/>
    <mergeCell ref="J451:J453"/>
    <mergeCell ref="K451:K453"/>
    <mergeCell ref="L451:L453"/>
    <mergeCell ref="M451:M453"/>
    <mergeCell ref="N451:N453"/>
    <mergeCell ref="B454:B456"/>
    <mergeCell ref="E454:E456"/>
    <mergeCell ref="H454:H456"/>
    <mergeCell ref="I454:I456"/>
    <mergeCell ref="J454:J456"/>
    <mergeCell ref="K454:K456"/>
    <mergeCell ref="L454:L456"/>
    <mergeCell ref="M454:M456"/>
    <mergeCell ref="N454:N456"/>
    <mergeCell ref="B445:B447"/>
    <mergeCell ref="E445:E447"/>
    <mergeCell ref="H445:H447"/>
    <mergeCell ref="I445:I447"/>
    <mergeCell ref="J445:J447"/>
    <mergeCell ref="K445:K447"/>
    <mergeCell ref="L445:L447"/>
    <mergeCell ref="M445:M447"/>
    <mergeCell ref="N445:N447"/>
    <mergeCell ref="B448:B450"/>
    <mergeCell ref="E448:E450"/>
    <mergeCell ref="H448:H450"/>
    <mergeCell ref="I448:I450"/>
    <mergeCell ref="J448:J450"/>
    <mergeCell ref="K448:K450"/>
    <mergeCell ref="L448:L450"/>
    <mergeCell ref="M448:M450"/>
    <mergeCell ref="N448:N450"/>
    <mergeCell ref="B439:B441"/>
    <mergeCell ref="E439:E441"/>
    <mergeCell ref="H439:H441"/>
    <mergeCell ref="I439:I441"/>
    <mergeCell ref="J439:J441"/>
    <mergeCell ref="K439:K441"/>
    <mergeCell ref="L439:L441"/>
    <mergeCell ref="M439:M441"/>
    <mergeCell ref="N439:N441"/>
    <mergeCell ref="B442:B444"/>
    <mergeCell ref="E442:E444"/>
    <mergeCell ref="H442:H444"/>
    <mergeCell ref="I442:I444"/>
    <mergeCell ref="J442:J444"/>
    <mergeCell ref="K442:K444"/>
    <mergeCell ref="L442:L444"/>
    <mergeCell ref="M442:M444"/>
    <mergeCell ref="N442:N444"/>
    <mergeCell ref="B433:B435"/>
    <mergeCell ref="E433:E435"/>
    <mergeCell ref="H433:H435"/>
    <mergeCell ref="I433:I435"/>
    <mergeCell ref="J433:J435"/>
    <mergeCell ref="K433:K435"/>
    <mergeCell ref="L433:L435"/>
    <mergeCell ref="M433:M435"/>
    <mergeCell ref="N433:N435"/>
    <mergeCell ref="B436:B438"/>
    <mergeCell ref="E436:E438"/>
    <mergeCell ref="H436:H438"/>
    <mergeCell ref="I436:I438"/>
    <mergeCell ref="J436:J438"/>
    <mergeCell ref="K436:K438"/>
    <mergeCell ref="L436:L438"/>
    <mergeCell ref="M436:M438"/>
    <mergeCell ref="N436:N438"/>
    <mergeCell ref="K4:K6"/>
    <mergeCell ref="N4:N6"/>
    <mergeCell ref="B7:B9"/>
    <mergeCell ref="E7:E9"/>
    <mergeCell ref="H7:H9"/>
    <mergeCell ref="I7:I9"/>
    <mergeCell ref="J7:J9"/>
    <mergeCell ref="K7:K9"/>
    <mergeCell ref="N7:N9"/>
    <mergeCell ref="I1:J1"/>
    <mergeCell ref="N1:N3"/>
    <mergeCell ref="B4:B6"/>
    <mergeCell ref="E4:E6"/>
    <mergeCell ref="H4:H6"/>
    <mergeCell ref="I4:I6"/>
    <mergeCell ref="J4:J6"/>
    <mergeCell ref="L7:L9"/>
    <mergeCell ref="M7:M9"/>
    <mergeCell ref="K1:K3"/>
    <mergeCell ref="M1:M3"/>
    <mergeCell ref="G4:G5"/>
    <mergeCell ref="G7:G8"/>
    <mergeCell ref="N10:N12"/>
    <mergeCell ref="B13:B15"/>
    <mergeCell ref="E13:E15"/>
    <mergeCell ref="H13:H15"/>
    <mergeCell ref="I13:I15"/>
    <mergeCell ref="J13:J15"/>
    <mergeCell ref="K13:K15"/>
    <mergeCell ref="B10:B12"/>
    <mergeCell ref="E10:E12"/>
    <mergeCell ref="H10:H12"/>
    <mergeCell ref="I10:I12"/>
    <mergeCell ref="J10:J12"/>
    <mergeCell ref="K10:K12"/>
    <mergeCell ref="L10:L12"/>
    <mergeCell ref="M10:M12"/>
    <mergeCell ref="G10:G11"/>
    <mergeCell ref="G13:G14"/>
    <mergeCell ref="L16:L18"/>
    <mergeCell ref="M16:M18"/>
    <mergeCell ref="N16:N18"/>
    <mergeCell ref="B19:B21"/>
    <mergeCell ref="E19:E21"/>
    <mergeCell ref="H19:H21"/>
    <mergeCell ref="I19:I21"/>
    <mergeCell ref="J19:J21"/>
    <mergeCell ref="K19:K21"/>
    <mergeCell ref="L13:L15"/>
    <mergeCell ref="M13:M15"/>
    <mergeCell ref="N13:N15"/>
    <mergeCell ref="B16:B18"/>
    <mergeCell ref="E16:E18"/>
    <mergeCell ref="H16:H18"/>
    <mergeCell ref="I16:I18"/>
    <mergeCell ref="J16:J18"/>
    <mergeCell ref="K16:K18"/>
    <mergeCell ref="G16:G17"/>
    <mergeCell ref="G19:G20"/>
    <mergeCell ref="L22:L24"/>
    <mergeCell ref="M22:M24"/>
    <mergeCell ref="N22:N24"/>
    <mergeCell ref="B25:B27"/>
    <mergeCell ref="E25:E27"/>
    <mergeCell ref="H25:H27"/>
    <mergeCell ref="I25:I27"/>
    <mergeCell ref="J25:J27"/>
    <mergeCell ref="K25:K27"/>
    <mergeCell ref="L19:L21"/>
    <mergeCell ref="M19:M21"/>
    <mergeCell ref="N19:N21"/>
    <mergeCell ref="B22:B24"/>
    <mergeCell ref="E22:E24"/>
    <mergeCell ref="H22:H24"/>
    <mergeCell ref="I22:I24"/>
    <mergeCell ref="J22:J24"/>
    <mergeCell ref="K22:K24"/>
    <mergeCell ref="G22:G23"/>
    <mergeCell ref="G25:G26"/>
    <mergeCell ref="L28:L30"/>
    <mergeCell ref="M28:M30"/>
    <mergeCell ref="N28:N30"/>
    <mergeCell ref="B31:B33"/>
    <mergeCell ref="E31:E33"/>
    <mergeCell ref="H31:H33"/>
    <mergeCell ref="I31:I33"/>
    <mergeCell ref="J31:J33"/>
    <mergeCell ref="K31:K33"/>
    <mergeCell ref="L25:L27"/>
    <mergeCell ref="M25:M27"/>
    <mergeCell ref="N25:N27"/>
    <mergeCell ref="B28:B30"/>
    <mergeCell ref="E28:E30"/>
    <mergeCell ref="H28:H30"/>
    <mergeCell ref="I28:I30"/>
    <mergeCell ref="J28:J30"/>
    <mergeCell ref="K28:K30"/>
    <mergeCell ref="G28:G29"/>
    <mergeCell ref="G31:G32"/>
    <mergeCell ref="L34:L36"/>
    <mergeCell ref="M34:M36"/>
    <mergeCell ref="N34:N36"/>
    <mergeCell ref="B37:B39"/>
    <mergeCell ref="E37:E39"/>
    <mergeCell ref="H37:H39"/>
    <mergeCell ref="I37:I39"/>
    <mergeCell ref="J37:J39"/>
    <mergeCell ref="K37:K39"/>
    <mergeCell ref="L31:L33"/>
    <mergeCell ref="M31:M33"/>
    <mergeCell ref="N31:N33"/>
    <mergeCell ref="B34:B36"/>
    <mergeCell ref="E34:E36"/>
    <mergeCell ref="H34:H36"/>
    <mergeCell ref="I34:I36"/>
    <mergeCell ref="J34:J36"/>
    <mergeCell ref="K34:K36"/>
    <mergeCell ref="G34:G35"/>
    <mergeCell ref="G37:G38"/>
    <mergeCell ref="L40:L42"/>
    <mergeCell ref="M40:M42"/>
    <mergeCell ref="N40:N42"/>
    <mergeCell ref="B43:B45"/>
    <mergeCell ref="E43:E45"/>
    <mergeCell ref="H43:H45"/>
    <mergeCell ref="I43:I45"/>
    <mergeCell ref="J43:J45"/>
    <mergeCell ref="K43:K45"/>
    <mergeCell ref="L37:L39"/>
    <mergeCell ref="M37:M39"/>
    <mergeCell ref="N37:N39"/>
    <mergeCell ref="B40:B42"/>
    <mergeCell ref="E40:E42"/>
    <mergeCell ref="H40:H42"/>
    <mergeCell ref="I40:I42"/>
    <mergeCell ref="J40:J42"/>
    <mergeCell ref="K40:K42"/>
    <mergeCell ref="G40:G41"/>
    <mergeCell ref="G43:G44"/>
    <mergeCell ref="L46:L48"/>
    <mergeCell ref="M46:M48"/>
    <mergeCell ref="N46:N48"/>
    <mergeCell ref="B49:B51"/>
    <mergeCell ref="E49:E51"/>
    <mergeCell ref="H49:H51"/>
    <mergeCell ref="I49:I51"/>
    <mergeCell ref="J49:J51"/>
    <mergeCell ref="K49:K51"/>
    <mergeCell ref="L43:L45"/>
    <mergeCell ref="M43:M45"/>
    <mergeCell ref="N43:N45"/>
    <mergeCell ref="B46:B48"/>
    <mergeCell ref="E46:E48"/>
    <mergeCell ref="H46:H48"/>
    <mergeCell ref="I46:I48"/>
    <mergeCell ref="J46:J48"/>
    <mergeCell ref="K46:K48"/>
    <mergeCell ref="G46:G47"/>
    <mergeCell ref="G49:G50"/>
    <mergeCell ref="L52:L54"/>
    <mergeCell ref="M52:M54"/>
    <mergeCell ref="N52:N54"/>
    <mergeCell ref="B55:B57"/>
    <mergeCell ref="E55:E57"/>
    <mergeCell ref="H55:H57"/>
    <mergeCell ref="I55:I57"/>
    <mergeCell ref="J55:J57"/>
    <mergeCell ref="K55:K57"/>
    <mergeCell ref="L49:L51"/>
    <mergeCell ref="M49:M51"/>
    <mergeCell ref="N49:N51"/>
    <mergeCell ref="B52:B54"/>
    <mergeCell ref="E52:E54"/>
    <mergeCell ref="H52:H54"/>
    <mergeCell ref="I52:I54"/>
    <mergeCell ref="J52:J54"/>
    <mergeCell ref="K52:K54"/>
    <mergeCell ref="G52:G53"/>
    <mergeCell ref="G55:G56"/>
    <mergeCell ref="L58:L60"/>
    <mergeCell ref="M58:M60"/>
    <mergeCell ref="N58:N60"/>
    <mergeCell ref="B61:B63"/>
    <mergeCell ref="E61:E63"/>
    <mergeCell ref="H61:H63"/>
    <mergeCell ref="I61:I63"/>
    <mergeCell ref="J61:J63"/>
    <mergeCell ref="K61:K63"/>
    <mergeCell ref="L55:L57"/>
    <mergeCell ref="M55:M57"/>
    <mergeCell ref="N55:N57"/>
    <mergeCell ref="B58:B60"/>
    <mergeCell ref="E58:E60"/>
    <mergeCell ref="H58:H60"/>
    <mergeCell ref="I58:I60"/>
    <mergeCell ref="J58:J60"/>
    <mergeCell ref="K58:K60"/>
    <mergeCell ref="G58:G59"/>
    <mergeCell ref="G61:G62"/>
    <mergeCell ref="L64:L66"/>
    <mergeCell ref="M64:M66"/>
    <mergeCell ref="N64:N66"/>
    <mergeCell ref="B67:B69"/>
    <mergeCell ref="E67:E69"/>
    <mergeCell ref="H67:H69"/>
    <mergeCell ref="I67:I69"/>
    <mergeCell ref="J67:J69"/>
    <mergeCell ref="K67:K69"/>
    <mergeCell ref="L61:L63"/>
    <mergeCell ref="M61:M63"/>
    <mergeCell ref="N61:N63"/>
    <mergeCell ref="B64:B66"/>
    <mergeCell ref="E64:E66"/>
    <mergeCell ref="H64:H66"/>
    <mergeCell ref="I64:I66"/>
    <mergeCell ref="J64:J66"/>
    <mergeCell ref="K64:K66"/>
    <mergeCell ref="G64:G65"/>
    <mergeCell ref="G67:G68"/>
    <mergeCell ref="L70:L72"/>
    <mergeCell ref="M70:M72"/>
    <mergeCell ref="N70:N72"/>
    <mergeCell ref="B73:B75"/>
    <mergeCell ref="E73:E75"/>
    <mergeCell ref="H73:H75"/>
    <mergeCell ref="I73:I75"/>
    <mergeCell ref="J73:J75"/>
    <mergeCell ref="K73:K75"/>
    <mergeCell ref="L67:L69"/>
    <mergeCell ref="M67:M69"/>
    <mergeCell ref="N67:N69"/>
    <mergeCell ref="B70:B72"/>
    <mergeCell ref="E70:E72"/>
    <mergeCell ref="H70:H72"/>
    <mergeCell ref="I70:I72"/>
    <mergeCell ref="J70:J72"/>
    <mergeCell ref="K70:K72"/>
    <mergeCell ref="G70:G71"/>
    <mergeCell ref="G73:G74"/>
    <mergeCell ref="L76:L78"/>
    <mergeCell ref="M76:M78"/>
    <mergeCell ref="N76:N78"/>
    <mergeCell ref="B79:B81"/>
    <mergeCell ref="E79:E81"/>
    <mergeCell ref="H79:H81"/>
    <mergeCell ref="I79:I81"/>
    <mergeCell ref="J79:J81"/>
    <mergeCell ref="K79:K81"/>
    <mergeCell ref="L73:L75"/>
    <mergeCell ref="M73:M75"/>
    <mergeCell ref="N73:N75"/>
    <mergeCell ref="B76:B78"/>
    <mergeCell ref="E76:E78"/>
    <mergeCell ref="H76:H78"/>
    <mergeCell ref="I76:I78"/>
    <mergeCell ref="J76:J78"/>
    <mergeCell ref="K76:K78"/>
    <mergeCell ref="G76:G77"/>
    <mergeCell ref="G79:G80"/>
    <mergeCell ref="L82:L84"/>
    <mergeCell ref="M82:M84"/>
    <mergeCell ref="N82:N84"/>
    <mergeCell ref="B85:B87"/>
    <mergeCell ref="E85:E87"/>
    <mergeCell ref="H85:H87"/>
    <mergeCell ref="I85:I87"/>
    <mergeCell ref="J85:J87"/>
    <mergeCell ref="K85:K87"/>
    <mergeCell ref="L79:L81"/>
    <mergeCell ref="M79:M81"/>
    <mergeCell ref="N79:N81"/>
    <mergeCell ref="B82:B84"/>
    <mergeCell ref="E82:E84"/>
    <mergeCell ref="H82:H84"/>
    <mergeCell ref="I82:I84"/>
    <mergeCell ref="J82:J84"/>
    <mergeCell ref="K82:K84"/>
    <mergeCell ref="G82:G83"/>
    <mergeCell ref="G85:G86"/>
    <mergeCell ref="L88:L90"/>
    <mergeCell ref="M88:M90"/>
    <mergeCell ref="N88:N90"/>
    <mergeCell ref="B91:B93"/>
    <mergeCell ref="E91:E93"/>
    <mergeCell ref="H91:H93"/>
    <mergeCell ref="I91:I93"/>
    <mergeCell ref="J91:J93"/>
    <mergeCell ref="K91:K93"/>
    <mergeCell ref="L85:L87"/>
    <mergeCell ref="M85:M87"/>
    <mergeCell ref="N85:N87"/>
    <mergeCell ref="B88:B90"/>
    <mergeCell ref="E88:E90"/>
    <mergeCell ref="H88:H90"/>
    <mergeCell ref="I88:I90"/>
    <mergeCell ref="J88:J90"/>
    <mergeCell ref="K88:K90"/>
    <mergeCell ref="G88:G89"/>
    <mergeCell ref="G91:G92"/>
    <mergeCell ref="L94:L96"/>
    <mergeCell ref="M94:M96"/>
    <mergeCell ref="N94:N96"/>
    <mergeCell ref="B97:B99"/>
    <mergeCell ref="E97:E99"/>
    <mergeCell ref="H97:H99"/>
    <mergeCell ref="I97:I99"/>
    <mergeCell ref="J97:J99"/>
    <mergeCell ref="K97:K99"/>
    <mergeCell ref="L91:L93"/>
    <mergeCell ref="M91:M93"/>
    <mergeCell ref="N91:N93"/>
    <mergeCell ref="B94:B96"/>
    <mergeCell ref="E94:E96"/>
    <mergeCell ref="H94:H96"/>
    <mergeCell ref="I94:I96"/>
    <mergeCell ref="J94:J96"/>
    <mergeCell ref="K94:K96"/>
    <mergeCell ref="G94:G95"/>
    <mergeCell ref="G97:G98"/>
    <mergeCell ref="L100:L102"/>
    <mergeCell ref="M100:M102"/>
    <mergeCell ref="N100:N102"/>
    <mergeCell ref="B103:B105"/>
    <mergeCell ref="E103:E105"/>
    <mergeCell ref="H103:H105"/>
    <mergeCell ref="I103:I105"/>
    <mergeCell ref="J103:J105"/>
    <mergeCell ref="K103:K105"/>
    <mergeCell ref="L97:L99"/>
    <mergeCell ref="M97:M99"/>
    <mergeCell ref="N97:N99"/>
    <mergeCell ref="B100:B102"/>
    <mergeCell ref="E100:E102"/>
    <mergeCell ref="H100:H102"/>
    <mergeCell ref="I100:I102"/>
    <mergeCell ref="J100:J102"/>
    <mergeCell ref="K100:K102"/>
    <mergeCell ref="G100:G101"/>
    <mergeCell ref="G103:G104"/>
    <mergeCell ref="L106:L108"/>
    <mergeCell ref="M106:M108"/>
    <mergeCell ref="N106:N108"/>
    <mergeCell ref="B109:B111"/>
    <mergeCell ref="E109:E111"/>
    <mergeCell ref="H109:H111"/>
    <mergeCell ref="I109:I111"/>
    <mergeCell ref="J109:J111"/>
    <mergeCell ref="K109:K111"/>
    <mergeCell ref="L103:L105"/>
    <mergeCell ref="M103:M105"/>
    <mergeCell ref="N103:N105"/>
    <mergeCell ref="B106:B108"/>
    <mergeCell ref="E106:E108"/>
    <mergeCell ref="H106:H108"/>
    <mergeCell ref="I106:I108"/>
    <mergeCell ref="J106:J108"/>
    <mergeCell ref="K106:K108"/>
    <mergeCell ref="G106:G107"/>
    <mergeCell ref="G109:G110"/>
    <mergeCell ref="L112:L114"/>
    <mergeCell ref="M112:M114"/>
    <mergeCell ref="N112:N114"/>
    <mergeCell ref="B115:B117"/>
    <mergeCell ref="E115:E117"/>
    <mergeCell ref="H115:H117"/>
    <mergeCell ref="I115:I117"/>
    <mergeCell ref="J115:J117"/>
    <mergeCell ref="K115:K117"/>
    <mergeCell ref="L109:L111"/>
    <mergeCell ref="M109:M111"/>
    <mergeCell ref="N109:N111"/>
    <mergeCell ref="B112:B114"/>
    <mergeCell ref="E112:E114"/>
    <mergeCell ref="H112:H114"/>
    <mergeCell ref="I112:I114"/>
    <mergeCell ref="J112:J114"/>
    <mergeCell ref="K112:K114"/>
    <mergeCell ref="G112:G113"/>
    <mergeCell ref="G115:G116"/>
    <mergeCell ref="L118:L120"/>
    <mergeCell ref="M118:M120"/>
    <mergeCell ref="N118:N120"/>
    <mergeCell ref="B121:B123"/>
    <mergeCell ref="E121:E123"/>
    <mergeCell ref="H121:H123"/>
    <mergeCell ref="I121:I123"/>
    <mergeCell ref="J121:J123"/>
    <mergeCell ref="K121:K123"/>
    <mergeCell ref="L115:L117"/>
    <mergeCell ref="M115:M117"/>
    <mergeCell ref="N115:N117"/>
    <mergeCell ref="B118:B120"/>
    <mergeCell ref="E118:E120"/>
    <mergeCell ref="H118:H120"/>
    <mergeCell ref="I118:I120"/>
    <mergeCell ref="J118:J120"/>
    <mergeCell ref="K118:K120"/>
    <mergeCell ref="G118:G119"/>
    <mergeCell ref="G121:G122"/>
    <mergeCell ref="L124:L126"/>
    <mergeCell ref="M124:M126"/>
    <mergeCell ref="N124:N126"/>
    <mergeCell ref="B127:B129"/>
    <mergeCell ref="E127:E129"/>
    <mergeCell ref="H127:H129"/>
    <mergeCell ref="I127:I129"/>
    <mergeCell ref="J127:J129"/>
    <mergeCell ref="K127:K129"/>
    <mergeCell ref="L121:L123"/>
    <mergeCell ref="M121:M123"/>
    <mergeCell ref="N121:N123"/>
    <mergeCell ref="B124:B126"/>
    <mergeCell ref="E124:E126"/>
    <mergeCell ref="H124:H126"/>
    <mergeCell ref="I124:I126"/>
    <mergeCell ref="J124:J126"/>
    <mergeCell ref="K124:K126"/>
    <mergeCell ref="G124:G125"/>
    <mergeCell ref="G127:G128"/>
    <mergeCell ref="L130:L132"/>
    <mergeCell ref="M130:M132"/>
    <mergeCell ref="N130:N132"/>
    <mergeCell ref="B133:B135"/>
    <mergeCell ref="E133:E135"/>
    <mergeCell ref="H133:H135"/>
    <mergeCell ref="I133:I135"/>
    <mergeCell ref="J133:J135"/>
    <mergeCell ref="K133:K135"/>
    <mergeCell ref="L127:L129"/>
    <mergeCell ref="M127:M129"/>
    <mergeCell ref="N127:N129"/>
    <mergeCell ref="B130:B132"/>
    <mergeCell ref="E130:E132"/>
    <mergeCell ref="H130:H132"/>
    <mergeCell ref="I130:I132"/>
    <mergeCell ref="J130:J132"/>
    <mergeCell ref="K130:K132"/>
    <mergeCell ref="G130:G131"/>
    <mergeCell ref="G133:G134"/>
    <mergeCell ref="L136:L138"/>
    <mergeCell ref="M136:M138"/>
    <mergeCell ref="N136:N138"/>
    <mergeCell ref="B139:B141"/>
    <mergeCell ref="E139:E141"/>
    <mergeCell ref="H139:H141"/>
    <mergeCell ref="I139:I141"/>
    <mergeCell ref="J139:J141"/>
    <mergeCell ref="K139:K141"/>
    <mergeCell ref="L133:L135"/>
    <mergeCell ref="M133:M135"/>
    <mergeCell ref="N133:N135"/>
    <mergeCell ref="B136:B138"/>
    <mergeCell ref="E136:E138"/>
    <mergeCell ref="H136:H138"/>
    <mergeCell ref="I136:I138"/>
    <mergeCell ref="J136:J138"/>
    <mergeCell ref="K136:K138"/>
    <mergeCell ref="G136:G137"/>
    <mergeCell ref="G139:G140"/>
    <mergeCell ref="L142:L144"/>
    <mergeCell ref="M142:M144"/>
    <mergeCell ref="N142:N144"/>
    <mergeCell ref="B145:B147"/>
    <mergeCell ref="E145:E147"/>
    <mergeCell ref="H145:H147"/>
    <mergeCell ref="I145:I147"/>
    <mergeCell ref="J145:J147"/>
    <mergeCell ref="K145:K147"/>
    <mergeCell ref="L139:L141"/>
    <mergeCell ref="M139:M141"/>
    <mergeCell ref="N139:N141"/>
    <mergeCell ref="B142:B144"/>
    <mergeCell ref="E142:E144"/>
    <mergeCell ref="H142:H144"/>
    <mergeCell ref="I142:I144"/>
    <mergeCell ref="J142:J144"/>
    <mergeCell ref="K142:K144"/>
    <mergeCell ref="G142:G143"/>
    <mergeCell ref="G145:G146"/>
    <mergeCell ref="L148:L150"/>
    <mergeCell ref="M148:M150"/>
    <mergeCell ref="N148:N150"/>
    <mergeCell ref="B151:B153"/>
    <mergeCell ref="E151:E153"/>
    <mergeCell ref="H151:H153"/>
    <mergeCell ref="I151:I153"/>
    <mergeCell ref="J151:J153"/>
    <mergeCell ref="K151:K153"/>
    <mergeCell ref="L145:L147"/>
    <mergeCell ref="M145:M147"/>
    <mergeCell ref="N145:N147"/>
    <mergeCell ref="B148:B150"/>
    <mergeCell ref="E148:E150"/>
    <mergeCell ref="H148:H150"/>
    <mergeCell ref="I148:I150"/>
    <mergeCell ref="J148:J150"/>
    <mergeCell ref="K148:K150"/>
    <mergeCell ref="G148:G149"/>
    <mergeCell ref="G151:G152"/>
    <mergeCell ref="L154:L156"/>
    <mergeCell ref="M154:M156"/>
    <mergeCell ref="N154:N156"/>
    <mergeCell ref="B157:B159"/>
    <mergeCell ref="E157:E159"/>
    <mergeCell ref="H157:H159"/>
    <mergeCell ref="I157:I159"/>
    <mergeCell ref="J157:J159"/>
    <mergeCell ref="K157:K159"/>
    <mergeCell ref="L151:L153"/>
    <mergeCell ref="M151:M153"/>
    <mergeCell ref="N151:N153"/>
    <mergeCell ref="B154:B156"/>
    <mergeCell ref="E154:E156"/>
    <mergeCell ref="H154:H156"/>
    <mergeCell ref="I154:I156"/>
    <mergeCell ref="J154:J156"/>
    <mergeCell ref="K154:K156"/>
    <mergeCell ref="G154:G155"/>
    <mergeCell ref="G157:G158"/>
    <mergeCell ref="L160:L162"/>
    <mergeCell ref="M160:M162"/>
    <mergeCell ref="N160:N162"/>
    <mergeCell ref="B163:B165"/>
    <mergeCell ref="E163:E165"/>
    <mergeCell ref="H163:H165"/>
    <mergeCell ref="I163:I165"/>
    <mergeCell ref="J163:J165"/>
    <mergeCell ref="K163:K165"/>
    <mergeCell ref="L157:L159"/>
    <mergeCell ref="M157:M159"/>
    <mergeCell ref="N157:N159"/>
    <mergeCell ref="B160:B162"/>
    <mergeCell ref="E160:E162"/>
    <mergeCell ref="H160:H162"/>
    <mergeCell ref="I160:I162"/>
    <mergeCell ref="J160:J162"/>
    <mergeCell ref="K160:K162"/>
    <mergeCell ref="G160:G161"/>
    <mergeCell ref="G163:G164"/>
    <mergeCell ref="L166:L168"/>
    <mergeCell ref="M166:M168"/>
    <mergeCell ref="N166:N168"/>
    <mergeCell ref="B169:B171"/>
    <mergeCell ref="E169:E171"/>
    <mergeCell ref="H169:H171"/>
    <mergeCell ref="I169:I171"/>
    <mergeCell ref="J169:J171"/>
    <mergeCell ref="K169:K171"/>
    <mergeCell ref="L163:L165"/>
    <mergeCell ref="M163:M165"/>
    <mergeCell ref="N163:N165"/>
    <mergeCell ref="B166:B168"/>
    <mergeCell ref="E166:E168"/>
    <mergeCell ref="H166:H168"/>
    <mergeCell ref="I166:I168"/>
    <mergeCell ref="J166:J168"/>
    <mergeCell ref="K166:K168"/>
    <mergeCell ref="G166:G167"/>
    <mergeCell ref="G169:G170"/>
    <mergeCell ref="L172:L174"/>
    <mergeCell ref="M172:M174"/>
    <mergeCell ref="N172:N174"/>
    <mergeCell ref="B175:B177"/>
    <mergeCell ref="E175:E177"/>
    <mergeCell ref="H175:H177"/>
    <mergeCell ref="I175:I177"/>
    <mergeCell ref="J175:J177"/>
    <mergeCell ref="K175:K177"/>
    <mergeCell ref="L169:L171"/>
    <mergeCell ref="M169:M171"/>
    <mergeCell ref="N169:N171"/>
    <mergeCell ref="B172:B174"/>
    <mergeCell ref="E172:E174"/>
    <mergeCell ref="H172:H174"/>
    <mergeCell ref="I172:I174"/>
    <mergeCell ref="J172:J174"/>
    <mergeCell ref="K172:K174"/>
    <mergeCell ref="G172:G173"/>
    <mergeCell ref="G175:G176"/>
    <mergeCell ref="L178:L180"/>
    <mergeCell ref="M178:M180"/>
    <mergeCell ref="N178:N180"/>
    <mergeCell ref="B181:B183"/>
    <mergeCell ref="E181:E183"/>
    <mergeCell ref="H181:H183"/>
    <mergeCell ref="I181:I183"/>
    <mergeCell ref="J181:J183"/>
    <mergeCell ref="K181:K183"/>
    <mergeCell ref="L175:L177"/>
    <mergeCell ref="M175:M177"/>
    <mergeCell ref="N175:N177"/>
    <mergeCell ref="B178:B180"/>
    <mergeCell ref="E178:E180"/>
    <mergeCell ref="H178:H180"/>
    <mergeCell ref="I178:I180"/>
    <mergeCell ref="J178:J180"/>
    <mergeCell ref="K178:K180"/>
    <mergeCell ref="G178:G179"/>
    <mergeCell ref="G181:G182"/>
    <mergeCell ref="L184:L186"/>
    <mergeCell ref="M184:M186"/>
    <mergeCell ref="N184:N186"/>
    <mergeCell ref="B187:B189"/>
    <mergeCell ref="E187:E189"/>
    <mergeCell ref="H187:H189"/>
    <mergeCell ref="I187:I189"/>
    <mergeCell ref="J187:J189"/>
    <mergeCell ref="K187:K189"/>
    <mergeCell ref="L181:L183"/>
    <mergeCell ref="M181:M183"/>
    <mergeCell ref="N181:N183"/>
    <mergeCell ref="B184:B186"/>
    <mergeCell ref="E184:E186"/>
    <mergeCell ref="H184:H186"/>
    <mergeCell ref="I184:I186"/>
    <mergeCell ref="J184:J186"/>
    <mergeCell ref="K184:K186"/>
    <mergeCell ref="G184:G185"/>
    <mergeCell ref="G187:G188"/>
    <mergeCell ref="L190:L192"/>
    <mergeCell ref="M190:M192"/>
    <mergeCell ref="N190:N192"/>
    <mergeCell ref="B193:B195"/>
    <mergeCell ref="E193:E195"/>
    <mergeCell ref="H193:H195"/>
    <mergeCell ref="I193:I195"/>
    <mergeCell ref="J193:J195"/>
    <mergeCell ref="K193:K195"/>
    <mergeCell ref="L187:L189"/>
    <mergeCell ref="M187:M189"/>
    <mergeCell ref="N187:N189"/>
    <mergeCell ref="B190:B192"/>
    <mergeCell ref="E190:E192"/>
    <mergeCell ref="H190:H192"/>
    <mergeCell ref="I190:I192"/>
    <mergeCell ref="J190:J192"/>
    <mergeCell ref="K190:K192"/>
    <mergeCell ref="G190:G191"/>
    <mergeCell ref="G193:G194"/>
    <mergeCell ref="L196:L198"/>
    <mergeCell ref="M196:M198"/>
    <mergeCell ref="N196:N198"/>
    <mergeCell ref="B199:B201"/>
    <mergeCell ref="E199:E201"/>
    <mergeCell ref="H199:H201"/>
    <mergeCell ref="I199:I201"/>
    <mergeCell ref="J199:J201"/>
    <mergeCell ref="K199:K201"/>
    <mergeCell ref="L193:L195"/>
    <mergeCell ref="M193:M195"/>
    <mergeCell ref="N193:N195"/>
    <mergeCell ref="B196:B198"/>
    <mergeCell ref="E196:E198"/>
    <mergeCell ref="H196:H198"/>
    <mergeCell ref="I196:I198"/>
    <mergeCell ref="J196:J198"/>
    <mergeCell ref="K196:K198"/>
    <mergeCell ref="G196:G197"/>
    <mergeCell ref="G199:G200"/>
    <mergeCell ref="L202:L204"/>
    <mergeCell ref="M202:M204"/>
    <mergeCell ref="N202:N204"/>
    <mergeCell ref="B205:B207"/>
    <mergeCell ref="E205:E207"/>
    <mergeCell ref="H205:H207"/>
    <mergeCell ref="I205:I207"/>
    <mergeCell ref="J205:J207"/>
    <mergeCell ref="K205:K207"/>
    <mergeCell ref="L199:L201"/>
    <mergeCell ref="M199:M201"/>
    <mergeCell ref="N199:N201"/>
    <mergeCell ref="B202:B204"/>
    <mergeCell ref="E202:E204"/>
    <mergeCell ref="H202:H204"/>
    <mergeCell ref="I202:I204"/>
    <mergeCell ref="J202:J204"/>
    <mergeCell ref="K202:K204"/>
    <mergeCell ref="G202:G203"/>
    <mergeCell ref="G205:G206"/>
    <mergeCell ref="L208:L210"/>
    <mergeCell ref="M208:M210"/>
    <mergeCell ref="N208:N210"/>
    <mergeCell ref="B211:B213"/>
    <mergeCell ref="E211:E213"/>
    <mergeCell ref="H211:H213"/>
    <mergeCell ref="I211:I213"/>
    <mergeCell ref="J211:J213"/>
    <mergeCell ref="K211:K213"/>
    <mergeCell ref="L205:L207"/>
    <mergeCell ref="M205:M207"/>
    <mergeCell ref="N205:N207"/>
    <mergeCell ref="B208:B210"/>
    <mergeCell ref="E208:E210"/>
    <mergeCell ref="H208:H210"/>
    <mergeCell ref="I208:I210"/>
    <mergeCell ref="J208:J210"/>
    <mergeCell ref="K208:K210"/>
    <mergeCell ref="G208:G209"/>
    <mergeCell ref="G211:G212"/>
    <mergeCell ref="L214:L216"/>
    <mergeCell ref="M214:M216"/>
    <mergeCell ref="N214:N216"/>
    <mergeCell ref="B217:B219"/>
    <mergeCell ref="E217:E219"/>
    <mergeCell ref="H217:H219"/>
    <mergeCell ref="I217:I219"/>
    <mergeCell ref="J217:J219"/>
    <mergeCell ref="K217:K219"/>
    <mergeCell ref="L211:L213"/>
    <mergeCell ref="M211:M213"/>
    <mergeCell ref="N211:N213"/>
    <mergeCell ref="B214:B216"/>
    <mergeCell ref="E214:E216"/>
    <mergeCell ref="H214:H216"/>
    <mergeCell ref="I214:I216"/>
    <mergeCell ref="J214:J216"/>
    <mergeCell ref="K214:K216"/>
    <mergeCell ref="G214:G215"/>
    <mergeCell ref="G217:G218"/>
    <mergeCell ref="L220:L222"/>
    <mergeCell ref="M220:M222"/>
    <mergeCell ref="N220:N222"/>
    <mergeCell ref="B223:B225"/>
    <mergeCell ref="E223:E225"/>
    <mergeCell ref="H223:H225"/>
    <mergeCell ref="I223:I225"/>
    <mergeCell ref="J223:J225"/>
    <mergeCell ref="K223:K225"/>
    <mergeCell ref="L217:L219"/>
    <mergeCell ref="M217:M219"/>
    <mergeCell ref="N217:N219"/>
    <mergeCell ref="B220:B222"/>
    <mergeCell ref="E220:E222"/>
    <mergeCell ref="H220:H222"/>
    <mergeCell ref="I220:I222"/>
    <mergeCell ref="J220:J222"/>
    <mergeCell ref="K220:K222"/>
    <mergeCell ref="G220:G221"/>
    <mergeCell ref="G223:G224"/>
    <mergeCell ref="L226:L228"/>
    <mergeCell ref="M226:M228"/>
    <mergeCell ref="N226:N228"/>
    <mergeCell ref="B229:B231"/>
    <mergeCell ref="E229:E231"/>
    <mergeCell ref="H229:H231"/>
    <mergeCell ref="I229:I231"/>
    <mergeCell ref="J229:J231"/>
    <mergeCell ref="K229:K231"/>
    <mergeCell ref="L223:L225"/>
    <mergeCell ref="M223:M225"/>
    <mergeCell ref="N223:N225"/>
    <mergeCell ref="B226:B228"/>
    <mergeCell ref="E226:E228"/>
    <mergeCell ref="H226:H228"/>
    <mergeCell ref="I226:I228"/>
    <mergeCell ref="J226:J228"/>
    <mergeCell ref="K226:K228"/>
    <mergeCell ref="G226:G227"/>
    <mergeCell ref="G229:G230"/>
    <mergeCell ref="L232:L234"/>
    <mergeCell ref="M232:M234"/>
    <mergeCell ref="N232:N234"/>
    <mergeCell ref="B235:B237"/>
    <mergeCell ref="E235:E237"/>
    <mergeCell ref="H235:H237"/>
    <mergeCell ref="I235:I237"/>
    <mergeCell ref="J235:J237"/>
    <mergeCell ref="K235:K237"/>
    <mergeCell ref="L229:L231"/>
    <mergeCell ref="M229:M231"/>
    <mergeCell ref="N229:N231"/>
    <mergeCell ref="B232:B234"/>
    <mergeCell ref="E232:E234"/>
    <mergeCell ref="H232:H234"/>
    <mergeCell ref="I232:I234"/>
    <mergeCell ref="J232:J234"/>
    <mergeCell ref="K232:K234"/>
    <mergeCell ref="G232:G233"/>
    <mergeCell ref="G235:G236"/>
    <mergeCell ref="L238:L240"/>
    <mergeCell ref="M238:M240"/>
    <mergeCell ref="N238:N240"/>
    <mergeCell ref="B241:B243"/>
    <mergeCell ref="E241:E243"/>
    <mergeCell ref="H241:H243"/>
    <mergeCell ref="I241:I243"/>
    <mergeCell ref="J241:J243"/>
    <mergeCell ref="K241:K243"/>
    <mergeCell ref="L235:L237"/>
    <mergeCell ref="M235:M237"/>
    <mergeCell ref="N235:N237"/>
    <mergeCell ref="B238:B240"/>
    <mergeCell ref="E238:E240"/>
    <mergeCell ref="H238:H240"/>
    <mergeCell ref="I238:I240"/>
    <mergeCell ref="J238:J240"/>
    <mergeCell ref="K238:K240"/>
    <mergeCell ref="G238:G239"/>
    <mergeCell ref="G241:G242"/>
    <mergeCell ref="L244:L246"/>
    <mergeCell ref="M244:M246"/>
    <mergeCell ref="N244:N246"/>
    <mergeCell ref="B247:B249"/>
    <mergeCell ref="E247:E249"/>
    <mergeCell ref="H247:H249"/>
    <mergeCell ref="I247:I249"/>
    <mergeCell ref="J247:J249"/>
    <mergeCell ref="K247:K249"/>
    <mergeCell ref="L241:L243"/>
    <mergeCell ref="M241:M243"/>
    <mergeCell ref="N241:N243"/>
    <mergeCell ref="B244:B246"/>
    <mergeCell ref="E244:E246"/>
    <mergeCell ref="H244:H246"/>
    <mergeCell ref="I244:I246"/>
    <mergeCell ref="J244:J246"/>
    <mergeCell ref="K244:K246"/>
    <mergeCell ref="G244:G245"/>
    <mergeCell ref="G247:G248"/>
    <mergeCell ref="L250:L252"/>
    <mergeCell ref="M250:M252"/>
    <mergeCell ref="N250:N252"/>
    <mergeCell ref="B253:B255"/>
    <mergeCell ref="E253:E255"/>
    <mergeCell ref="H253:H255"/>
    <mergeCell ref="I253:I255"/>
    <mergeCell ref="J253:J255"/>
    <mergeCell ref="K253:K255"/>
    <mergeCell ref="L247:L249"/>
    <mergeCell ref="M247:M249"/>
    <mergeCell ref="N247:N249"/>
    <mergeCell ref="B250:B252"/>
    <mergeCell ref="E250:E252"/>
    <mergeCell ref="H250:H252"/>
    <mergeCell ref="I250:I252"/>
    <mergeCell ref="J250:J252"/>
    <mergeCell ref="K250:K252"/>
    <mergeCell ref="G250:G251"/>
    <mergeCell ref="G253:G254"/>
    <mergeCell ref="L256:L258"/>
    <mergeCell ref="M256:M258"/>
    <mergeCell ref="N256:N258"/>
    <mergeCell ref="B259:B261"/>
    <mergeCell ref="E259:E261"/>
    <mergeCell ref="H259:H261"/>
    <mergeCell ref="I259:I261"/>
    <mergeCell ref="J259:J261"/>
    <mergeCell ref="K259:K261"/>
    <mergeCell ref="L253:L255"/>
    <mergeCell ref="M253:M255"/>
    <mergeCell ref="N253:N255"/>
    <mergeCell ref="B256:B258"/>
    <mergeCell ref="E256:E258"/>
    <mergeCell ref="H256:H258"/>
    <mergeCell ref="I256:I258"/>
    <mergeCell ref="J256:J258"/>
    <mergeCell ref="K256:K258"/>
    <mergeCell ref="G256:G257"/>
    <mergeCell ref="G259:G260"/>
    <mergeCell ref="L262:L264"/>
    <mergeCell ref="M262:M264"/>
    <mergeCell ref="N262:N264"/>
    <mergeCell ref="B265:B267"/>
    <mergeCell ref="E265:E267"/>
    <mergeCell ref="H265:H267"/>
    <mergeCell ref="I265:I267"/>
    <mergeCell ref="J265:J267"/>
    <mergeCell ref="K265:K267"/>
    <mergeCell ref="L259:L261"/>
    <mergeCell ref="M259:M261"/>
    <mergeCell ref="N259:N261"/>
    <mergeCell ref="B262:B264"/>
    <mergeCell ref="E262:E264"/>
    <mergeCell ref="H262:H264"/>
    <mergeCell ref="I262:I264"/>
    <mergeCell ref="J262:J264"/>
    <mergeCell ref="K262:K264"/>
    <mergeCell ref="G262:G263"/>
    <mergeCell ref="G265:G266"/>
    <mergeCell ref="L268:L270"/>
    <mergeCell ref="M268:M270"/>
    <mergeCell ref="N268:N270"/>
    <mergeCell ref="B271:B273"/>
    <mergeCell ref="E271:E273"/>
    <mergeCell ref="H271:H273"/>
    <mergeCell ref="I271:I273"/>
    <mergeCell ref="J271:J273"/>
    <mergeCell ref="K271:K273"/>
    <mergeCell ref="L265:L267"/>
    <mergeCell ref="M265:M267"/>
    <mergeCell ref="N265:N267"/>
    <mergeCell ref="B268:B270"/>
    <mergeCell ref="E268:E270"/>
    <mergeCell ref="H268:H270"/>
    <mergeCell ref="I268:I270"/>
    <mergeCell ref="J268:J270"/>
    <mergeCell ref="K268:K270"/>
    <mergeCell ref="G268:G269"/>
    <mergeCell ref="G271:G272"/>
    <mergeCell ref="L274:L276"/>
    <mergeCell ref="M274:M276"/>
    <mergeCell ref="N274:N276"/>
    <mergeCell ref="B277:B279"/>
    <mergeCell ref="E277:E279"/>
    <mergeCell ref="H277:H279"/>
    <mergeCell ref="I277:I279"/>
    <mergeCell ref="J277:J279"/>
    <mergeCell ref="K277:K279"/>
    <mergeCell ref="L271:L273"/>
    <mergeCell ref="M271:M273"/>
    <mergeCell ref="N271:N273"/>
    <mergeCell ref="B274:B276"/>
    <mergeCell ref="E274:E276"/>
    <mergeCell ref="H274:H276"/>
    <mergeCell ref="I274:I276"/>
    <mergeCell ref="J274:J276"/>
    <mergeCell ref="K274:K276"/>
    <mergeCell ref="G274:G275"/>
    <mergeCell ref="G277:G278"/>
    <mergeCell ref="L280:L282"/>
    <mergeCell ref="M280:M282"/>
    <mergeCell ref="N280:N282"/>
    <mergeCell ref="B283:B285"/>
    <mergeCell ref="E283:E285"/>
    <mergeCell ref="H283:H285"/>
    <mergeCell ref="I283:I285"/>
    <mergeCell ref="J283:J285"/>
    <mergeCell ref="K283:K285"/>
    <mergeCell ref="L277:L279"/>
    <mergeCell ref="M277:M279"/>
    <mergeCell ref="N277:N279"/>
    <mergeCell ref="B280:B282"/>
    <mergeCell ref="E280:E282"/>
    <mergeCell ref="H280:H282"/>
    <mergeCell ref="I280:I282"/>
    <mergeCell ref="J280:J282"/>
    <mergeCell ref="K280:K282"/>
    <mergeCell ref="G280:G281"/>
    <mergeCell ref="G283:G284"/>
    <mergeCell ref="L286:L288"/>
    <mergeCell ref="M286:M288"/>
    <mergeCell ref="N286:N288"/>
    <mergeCell ref="B289:B291"/>
    <mergeCell ref="E289:E291"/>
    <mergeCell ref="H289:H291"/>
    <mergeCell ref="I289:I291"/>
    <mergeCell ref="J289:J291"/>
    <mergeCell ref="K289:K291"/>
    <mergeCell ref="L283:L285"/>
    <mergeCell ref="M283:M285"/>
    <mergeCell ref="N283:N285"/>
    <mergeCell ref="B286:B288"/>
    <mergeCell ref="E286:E288"/>
    <mergeCell ref="H286:H288"/>
    <mergeCell ref="I286:I288"/>
    <mergeCell ref="J286:J288"/>
    <mergeCell ref="K286:K288"/>
    <mergeCell ref="G286:G287"/>
    <mergeCell ref="G289:G290"/>
    <mergeCell ref="L292:L294"/>
    <mergeCell ref="M292:M294"/>
    <mergeCell ref="N292:N294"/>
    <mergeCell ref="B295:B297"/>
    <mergeCell ref="E295:E297"/>
    <mergeCell ref="H295:H297"/>
    <mergeCell ref="I295:I297"/>
    <mergeCell ref="J295:J297"/>
    <mergeCell ref="K295:K297"/>
    <mergeCell ref="L289:L291"/>
    <mergeCell ref="M289:M291"/>
    <mergeCell ref="N289:N291"/>
    <mergeCell ref="B292:B294"/>
    <mergeCell ref="E292:E294"/>
    <mergeCell ref="H292:H294"/>
    <mergeCell ref="I292:I294"/>
    <mergeCell ref="J292:J294"/>
    <mergeCell ref="K292:K294"/>
    <mergeCell ref="G292:G293"/>
    <mergeCell ref="G295:G296"/>
    <mergeCell ref="L298:L300"/>
    <mergeCell ref="M298:M300"/>
    <mergeCell ref="N298:N300"/>
    <mergeCell ref="B301:B303"/>
    <mergeCell ref="E301:E303"/>
    <mergeCell ref="H301:H303"/>
    <mergeCell ref="I301:I303"/>
    <mergeCell ref="J301:J303"/>
    <mergeCell ref="K301:K303"/>
    <mergeCell ref="L295:L297"/>
    <mergeCell ref="M295:M297"/>
    <mergeCell ref="N295:N297"/>
    <mergeCell ref="B298:B300"/>
    <mergeCell ref="E298:E300"/>
    <mergeCell ref="H298:H300"/>
    <mergeCell ref="I298:I300"/>
    <mergeCell ref="J298:J300"/>
    <mergeCell ref="K298:K300"/>
    <mergeCell ref="G298:G299"/>
    <mergeCell ref="G301:G302"/>
    <mergeCell ref="L304:L306"/>
    <mergeCell ref="M304:M306"/>
    <mergeCell ref="N304:N306"/>
    <mergeCell ref="B307:B309"/>
    <mergeCell ref="E307:E309"/>
    <mergeCell ref="H307:H309"/>
    <mergeCell ref="I307:I309"/>
    <mergeCell ref="J307:J309"/>
    <mergeCell ref="K307:K309"/>
    <mergeCell ref="L301:L303"/>
    <mergeCell ref="M301:M303"/>
    <mergeCell ref="N301:N303"/>
    <mergeCell ref="B304:B306"/>
    <mergeCell ref="E304:E306"/>
    <mergeCell ref="H304:H306"/>
    <mergeCell ref="I304:I306"/>
    <mergeCell ref="J304:J306"/>
    <mergeCell ref="K304:K306"/>
    <mergeCell ref="G304:G305"/>
    <mergeCell ref="G307:G308"/>
    <mergeCell ref="L310:L312"/>
    <mergeCell ref="M310:M312"/>
    <mergeCell ref="N310:N312"/>
    <mergeCell ref="B313:B315"/>
    <mergeCell ref="E313:E315"/>
    <mergeCell ref="H313:H315"/>
    <mergeCell ref="I313:I315"/>
    <mergeCell ref="J313:J315"/>
    <mergeCell ref="K313:K315"/>
    <mergeCell ref="L307:L309"/>
    <mergeCell ref="M307:M309"/>
    <mergeCell ref="N307:N309"/>
    <mergeCell ref="B310:B312"/>
    <mergeCell ref="E310:E312"/>
    <mergeCell ref="H310:H312"/>
    <mergeCell ref="I310:I312"/>
    <mergeCell ref="J310:J312"/>
    <mergeCell ref="K310:K312"/>
    <mergeCell ref="G310:G311"/>
    <mergeCell ref="G313:G314"/>
    <mergeCell ref="L316:L318"/>
    <mergeCell ref="M316:M318"/>
    <mergeCell ref="N316:N318"/>
    <mergeCell ref="B319:B321"/>
    <mergeCell ref="E319:E321"/>
    <mergeCell ref="H319:H321"/>
    <mergeCell ref="I319:I321"/>
    <mergeCell ref="J319:J321"/>
    <mergeCell ref="K319:K321"/>
    <mergeCell ref="L313:L315"/>
    <mergeCell ref="M313:M315"/>
    <mergeCell ref="N313:N315"/>
    <mergeCell ref="B316:B318"/>
    <mergeCell ref="E316:E318"/>
    <mergeCell ref="H316:H318"/>
    <mergeCell ref="I316:I318"/>
    <mergeCell ref="J316:J318"/>
    <mergeCell ref="K316:K318"/>
    <mergeCell ref="G316:G317"/>
    <mergeCell ref="G319:G320"/>
    <mergeCell ref="L322:L324"/>
    <mergeCell ref="M322:M324"/>
    <mergeCell ref="N322:N324"/>
    <mergeCell ref="B325:B327"/>
    <mergeCell ref="E325:E327"/>
    <mergeCell ref="H325:H327"/>
    <mergeCell ref="I325:I327"/>
    <mergeCell ref="J325:J327"/>
    <mergeCell ref="K325:K327"/>
    <mergeCell ref="L319:L321"/>
    <mergeCell ref="M319:M321"/>
    <mergeCell ref="N319:N321"/>
    <mergeCell ref="B322:B324"/>
    <mergeCell ref="E322:E324"/>
    <mergeCell ref="H322:H324"/>
    <mergeCell ref="I322:I324"/>
    <mergeCell ref="J322:J324"/>
    <mergeCell ref="K322:K324"/>
    <mergeCell ref="G322:G323"/>
    <mergeCell ref="G325:G326"/>
    <mergeCell ref="L328:L330"/>
    <mergeCell ref="M328:M330"/>
    <mergeCell ref="N328:N330"/>
    <mergeCell ref="B331:B333"/>
    <mergeCell ref="E331:E333"/>
    <mergeCell ref="H331:H333"/>
    <mergeCell ref="I331:I333"/>
    <mergeCell ref="J331:J333"/>
    <mergeCell ref="K331:K333"/>
    <mergeCell ref="L325:L327"/>
    <mergeCell ref="M325:M327"/>
    <mergeCell ref="N325:N327"/>
    <mergeCell ref="B328:B330"/>
    <mergeCell ref="E328:E330"/>
    <mergeCell ref="H328:H330"/>
    <mergeCell ref="I328:I330"/>
    <mergeCell ref="J328:J330"/>
    <mergeCell ref="K328:K330"/>
    <mergeCell ref="G328:G329"/>
    <mergeCell ref="G331:G332"/>
    <mergeCell ref="L334:L336"/>
    <mergeCell ref="M334:M336"/>
    <mergeCell ref="N334:N336"/>
    <mergeCell ref="B337:B339"/>
    <mergeCell ref="E337:E339"/>
    <mergeCell ref="H337:H339"/>
    <mergeCell ref="I337:I339"/>
    <mergeCell ref="J337:J339"/>
    <mergeCell ref="K337:K339"/>
    <mergeCell ref="L331:L333"/>
    <mergeCell ref="M331:M333"/>
    <mergeCell ref="N331:N333"/>
    <mergeCell ref="B334:B336"/>
    <mergeCell ref="E334:E336"/>
    <mergeCell ref="H334:H336"/>
    <mergeCell ref="I334:I336"/>
    <mergeCell ref="J334:J336"/>
    <mergeCell ref="K334:K336"/>
    <mergeCell ref="G334:G335"/>
    <mergeCell ref="G337:G338"/>
    <mergeCell ref="L340:L342"/>
    <mergeCell ref="M340:M342"/>
    <mergeCell ref="N340:N342"/>
    <mergeCell ref="B343:B345"/>
    <mergeCell ref="E343:E345"/>
    <mergeCell ref="H343:H345"/>
    <mergeCell ref="I343:I345"/>
    <mergeCell ref="J343:J345"/>
    <mergeCell ref="K343:K345"/>
    <mergeCell ref="L337:L339"/>
    <mergeCell ref="M337:M339"/>
    <mergeCell ref="N337:N339"/>
    <mergeCell ref="B340:B342"/>
    <mergeCell ref="E340:E342"/>
    <mergeCell ref="H340:H342"/>
    <mergeCell ref="I340:I342"/>
    <mergeCell ref="J340:J342"/>
    <mergeCell ref="K340:K342"/>
    <mergeCell ref="G340:G341"/>
    <mergeCell ref="G343:G344"/>
    <mergeCell ref="L346:L348"/>
    <mergeCell ref="M346:M348"/>
    <mergeCell ref="N346:N348"/>
    <mergeCell ref="B349:B351"/>
    <mergeCell ref="E349:E351"/>
    <mergeCell ref="H349:H351"/>
    <mergeCell ref="I349:I351"/>
    <mergeCell ref="J349:J351"/>
    <mergeCell ref="K349:K351"/>
    <mergeCell ref="L343:L345"/>
    <mergeCell ref="M343:M345"/>
    <mergeCell ref="N343:N345"/>
    <mergeCell ref="B346:B348"/>
    <mergeCell ref="E346:E348"/>
    <mergeCell ref="H346:H348"/>
    <mergeCell ref="I346:I348"/>
    <mergeCell ref="J346:J348"/>
    <mergeCell ref="K346:K348"/>
    <mergeCell ref="G346:G347"/>
    <mergeCell ref="G349:G350"/>
    <mergeCell ref="L352:L354"/>
    <mergeCell ref="M352:M354"/>
    <mergeCell ref="N352:N354"/>
    <mergeCell ref="B355:B357"/>
    <mergeCell ref="E355:E357"/>
    <mergeCell ref="H355:H357"/>
    <mergeCell ref="I355:I357"/>
    <mergeCell ref="J355:J357"/>
    <mergeCell ref="K355:K357"/>
    <mergeCell ref="L349:L351"/>
    <mergeCell ref="M349:M351"/>
    <mergeCell ref="N349:N351"/>
    <mergeCell ref="B352:B354"/>
    <mergeCell ref="E352:E354"/>
    <mergeCell ref="H352:H354"/>
    <mergeCell ref="I352:I354"/>
    <mergeCell ref="J352:J354"/>
    <mergeCell ref="K352:K354"/>
    <mergeCell ref="G352:G353"/>
    <mergeCell ref="G355:G356"/>
    <mergeCell ref="L358:L360"/>
    <mergeCell ref="M358:M360"/>
    <mergeCell ref="N358:N360"/>
    <mergeCell ref="B361:B363"/>
    <mergeCell ref="E361:E363"/>
    <mergeCell ref="H361:H363"/>
    <mergeCell ref="I361:I363"/>
    <mergeCell ref="J361:J363"/>
    <mergeCell ref="K361:K363"/>
    <mergeCell ref="L355:L357"/>
    <mergeCell ref="M355:M357"/>
    <mergeCell ref="N355:N357"/>
    <mergeCell ref="B358:B360"/>
    <mergeCell ref="E358:E360"/>
    <mergeCell ref="H358:H360"/>
    <mergeCell ref="I358:I360"/>
    <mergeCell ref="J358:J360"/>
    <mergeCell ref="K358:K360"/>
    <mergeCell ref="G358:G359"/>
    <mergeCell ref="G361:G362"/>
    <mergeCell ref="L364:L366"/>
    <mergeCell ref="M364:M366"/>
    <mergeCell ref="N364:N366"/>
    <mergeCell ref="B367:B369"/>
    <mergeCell ref="E367:E369"/>
    <mergeCell ref="H367:H369"/>
    <mergeCell ref="I367:I369"/>
    <mergeCell ref="J367:J369"/>
    <mergeCell ref="K367:K369"/>
    <mergeCell ref="L361:L363"/>
    <mergeCell ref="M361:M363"/>
    <mergeCell ref="N361:N363"/>
    <mergeCell ref="B364:B366"/>
    <mergeCell ref="E364:E366"/>
    <mergeCell ref="H364:H366"/>
    <mergeCell ref="I364:I366"/>
    <mergeCell ref="J364:J366"/>
    <mergeCell ref="K364:K366"/>
    <mergeCell ref="G364:G365"/>
    <mergeCell ref="G367:G368"/>
    <mergeCell ref="L370:L372"/>
    <mergeCell ref="M370:M372"/>
    <mergeCell ref="N370:N372"/>
    <mergeCell ref="B373:B375"/>
    <mergeCell ref="E373:E375"/>
    <mergeCell ref="H373:H375"/>
    <mergeCell ref="I373:I375"/>
    <mergeCell ref="J373:J375"/>
    <mergeCell ref="K373:K375"/>
    <mergeCell ref="L367:L369"/>
    <mergeCell ref="M367:M369"/>
    <mergeCell ref="N367:N369"/>
    <mergeCell ref="B370:B372"/>
    <mergeCell ref="E370:E372"/>
    <mergeCell ref="H370:H372"/>
    <mergeCell ref="I370:I372"/>
    <mergeCell ref="J370:J372"/>
    <mergeCell ref="K370:K372"/>
    <mergeCell ref="G370:G371"/>
    <mergeCell ref="G373:G374"/>
    <mergeCell ref="L376:L378"/>
    <mergeCell ref="M376:M378"/>
    <mergeCell ref="N376:N378"/>
    <mergeCell ref="B379:B381"/>
    <mergeCell ref="E379:E381"/>
    <mergeCell ref="H379:H381"/>
    <mergeCell ref="I379:I381"/>
    <mergeCell ref="J379:J381"/>
    <mergeCell ref="K379:K381"/>
    <mergeCell ref="L373:L375"/>
    <mergeCell ref="M373:M375"/>
    <mergeCell ref="N373:N375"/>
    <mergeCell ref="B376:B378"/>
    <mergeCell ref="E376:E378"/>
    <mergeCell ref="H376:H378"/>
    <mergeCell ref="I376:I378"/>
    <mergeCell ref="J376:J378"/>
    <mergeCell ref="K376:K378"/>
    <mergeCell ref="G376:G377"/>
    <mergeCell ref="G379:G380"/>
    <mergeCell ref="L382:L384"/>
    <mergeCell ref="M382:M384"/>
    <mergeCell ref="N382:N384"/>
    <mergeCell ref="B385:B387"/>
    <mergeCell ref="E385:E387"/>
    <mergeCell ref="H385:H387"/>
    <mergeCell ref="I385:I387"/>
    <mergeCell ref="J385:J387"/>
    <mergeCell ref="K385:K387"/>
    <mergeCell ref="L379:L381"/>
    <mergeCell ref="M379:M381"/>
    <mergeCell ref="N379:N381"/>
    <mergeCell ref="B382:B384"/>
    <mergeCell ref="E382:E384"/>
    <mergeCell ref="H382:H384"/>
    <mergeCell ref="I382:I384"/>
    <mergeCell ref="J382:J384"/>
    <mergeCell ref="K382:K384"/>
    <mergeCell ref="G382:G383"/>
    <mergeCell ref="G385:G386"/>
    <mergeCell ref="L388:L390"/>
    <mergeCell ref="M388:M390"/>
    <mergeCell ref="N388:N390"/>
    <mergeCell ref="B391:B393"/>
    <mergeCell ref="E391:E393"/>
    <mergeCell ref="H391:H393"/>
    <mergeCell ref="I391:I393"/>
    <mergeCell ref="J391:J393"/>
    <mergeCell ref="K391:K393"/>
    <mergeCell ref="L385:L387"/>
    <mergeCell ref="M385:M387"/>
    <mergeCell ref="N385:N387"/>
    <mergeCell ref="B388:B390"/>
    <mergeCell ref="E388:E390"/>
    <mergeCell ref="H388:H390"/>
    <mergeCell ref="I388:I390"/>
    <mergeCell ref="J388:J390"/>
    <mergeCell ref="K388:K390"/>
    <mergeCell ref="G388:G389"/>
    <mergeCell ref="G391:G392"/>
    <mergeCell ref="L394:L396"/>
    <mergeCell ref="M394:M396"/>
    <mergeCell ref="N394:N396"/>
    <mergeCell ref="B397:B399"/>
    <mergeCell ref="E397:E399"/>
    <mergeCell ref="H397:H399"/>
    <mergeCell ref="I397:I399"/>
    <mergeCell ref="J397:J399"/>
    <mergeCell ref="K397:K399"/>
    <mergeCell ref="L391:L393"/>
    <mergeCell ref="M391:M393"/>
    <mergeCell ref="N391:N393"/>
    <mergeCell ref="B394:B396"/>
    <mergeCell ref="E394:E396"/>
    <mergeCell ref="H394:H396"/>
    <mergeCell ref="I394:I396"/>
    <mergeCell ref="J394:J396"/>
    <mergeCell ref="K394:K396"/>
    <mergeCell ref="G394:G395"/>
    <mergeCell ref="G397:G398"/>
    <mergeCell ref="L400:L402"/>
    <mergeCell ref="M400:M402"/>
    <mergeCell ref="N400:N402"/>
    <mergeCell ref="B403:B405"/>
    <mergeCell ref="E403:E405"/>
    <mergeCell ref="H403:H405"/>
    <mergeCell ref="I403:I405"/>
    <mergeCell ref="J403:J405"/>
    <mergeCell ref="K403:K405"/>
    <mergeCell ref="L397:L399"/>
    <mergeCell ref="M397:M399"/>
    <mergeCell ref="N397:N399"/>
    <mergeCell ref="B400:B402"/>
    <mergeCell ref="E400:E402"/>
    <mergeCell ref="H400:H402"/>
    <mergeCell ref="I400:I402"/>
    <mergeCell ref="J400:J402"/>
    <mergeCell ref="K400:K402"/>
    <mergeCell ref="G400:G401"/>
    <mergeCell ref="G403:G404"/>
    <mergeCell ref="L406:L408"/>
    <mergeCell ref="M406:M408"/>
    <mergeCell ref="N406:N408"/>
    <mergeCell ref="B409:B411"/>
    <mergeCell ref="E409:E411"/>
    <mergeCell ref="H409:H411"/>
    <mergeCell ref="I409:I411"/>
    <mergeCell ref="J409:J411"/>
    <mergeCell ref="K409:K411"/>
    <mergeCell ref="L403:L405"/>
    <mergeCell ref="M403:M405"/>
    <mergeCell ref="N403:N405"/>
    <mergeCell ref="B406:B408"/>
    <mergeCell ref="E406:E408"/>
    <mergeCell ref="H406:H408"/>
    <mergeCell ref="I406:I408"/>
    <mergeCell ref="J406:J408"/>
    <mergeCell ref="K406:K408"/>
    <mergeCell ref="G406:G407"/>
    <mergeCell ref="G409:G410"/>
    <mergeCell ref="L412:L414"/>
    <mergeCell ref="M412:M414"/>
    <mergeCell ref="N412:N414"/>
    <mergeCell ref="B415:B417"/>
    <mergeCell ref="E415:E417"/>
    <mergeCell ref="H415:H417"/>
    <mergeCell ref="I415:I417"/>
    <mergeCell ref="J415:J417"/>
    <mergeCell ref="K415:K417"/>
    <mergeCell ref="L409:L411"/>
    <mergeCell ref="M409:M411"/>
    <mergeCell ref="N409:N411"/>
    <mergeCell ref="B412:B414"/>
    <mergeCell ref="E412:E414"/>
    <mergeCell ref="H412:H414"/>
    <mergeCell ref="I412:I414"/>
    <mergeCell ref="J412:J414"/>
    <mergeCell ref="K412:K414"/>
    <mergeCell ref="G412:G413"/>
    <mergeCell ref="G415:G416"/>
    <mergeCell ref="K424:K426"/>
    <mergeCell ref="L418:L420"/>
    <mergeCell ref="M418:M420"/>
    <mergeCell ref="N418:N420"/>
    <mergeCell ref="B421:B423"/>
    <mergeCell ref="E421:E423"/>
    <mergeCell ref="H421:H423"/>
    <mergeCell ref="I421:I423"/>
    <mergeCell ref="J421:J423"/>
    <mergeCell ref="K421:K423"/>
    <mergeCell ref="L415:L417"/>
    <mergeCell ref="M415:M417"/>
    <mergeCell ref="N415:N417"/>
    <mergeCell ref="B418:B420"/>
    <mergeCell ref="E418:E420"/>
    <mergeCell ref="H418:H420"/>
    <mergeCell ref="I418:I420"/>
    <mergeCell ref="J418:J420"/>
    <mergeCell ref="K418:K420"/>
    <mergeCell ref="G418:G419"/>
    <mergeCell ref="G421:G422"/>
    <mergeCell ref="G424:G425"/>
    <mergeCell ref="L430:L432"/>
    <mergeCell ref="M430:M432"/>
    <mergeCell ref="N430:N432"/>
    <mergeCell ref="L4:L6"/>
    <mergeCell ref="M4:M6"/>
    <mergeCell ref="L1:L3"/>
    <mergeCell ref="L427:L429"/>
    <mergeCell ref="M427:M429"/>
    <mergeCell ref="N427:N429"/>
    <mergeCell ref="B430:B432"/>
    <mergeCell ref="E430:E432"/>
    <mergeCell ref="H430:H432"/>
    <mergeCell ref="I430:I432"/>
    <mergeCell ref="J430:J432"/>
    <mergeCell ref="K430:K432"/>
    <mergeCell ref="L424:L426"/>
    <mergeCell ref="M424:M426"/>
    <mergeCell ref="N424:N426"/>
    <mergeCell ref="B427:B429"/>
    <mergeCell ref="E427:E429"/>
    <mergeCell ref="H427:H429"/>
    <mergeCell ref="I427:I429"/>
    <mergeCell ref="J427:J429"/>
    <mergeCell ref="K427:K429"/>
    <mergeCell ref="L421:L423"/>
    <mergeCell ref="M421:M423"/>
    <mergeCell ref="N421:N423"/>
    <mergeCell ref="B424:B426"/>
    <mergeCell ref="E424:E426"/>
    <mergeCell ref="H424:H426"/>
    <mergeCell ref="I424:I426"/>
    <mergeCell ref="J424:J426"/>
    <mergeCell ref="O58:O60"/>
    <mergeCell ref="O61:O63"/>
    <mergeCell ref="O64:O66"/>
    <mergeCell ref="O67:O69"/>
    <mergeCell ref="O70:O72"/>
    <mergeCell ref="O73:O75"/>
    <mergeCell ref="O76:O78"/>
    <mergeCell ref="O79:O81"/>
    <mergeCell ref="O82:O84"/>
    <mergeCell ref="O85:O87"/>
    <mergeCell ref="O88:O90"/>
    <mergeCell ref="O1:O3"/>
    <mergeCell ref="O10:O12"/>
    <mergeCell ref="O13:O15"/>
    <mergeCell ref="O16:O18"/>
    <mergeCell ref="O19:O21"/>
    <mergeCell ref="O22:O24"/>
    <mergeCell ref="O25:O27"/>
    <mergeCell ref="O28:O30"/>
    <mergeCell ref="O31:O33"/>
    <mergeCell ref="O34:O36"/>
    <mergeCell ref="O37:O39"/>
    <mergeCell ref="O40:O42"/>
    <mergeCell ref="O43:O45"/>
    <mergeCell ref="O46:O48"/>
    <mergeCell ref="O49:O51"/>
    <mergeCell ref="O52:O54"/>
    <mergeCell ref="O55:O57"/>
  </mergeCells>
  <conditionalFormatting sqref="C4">
    <cfRule type="notContainsBlanks" dxfId="184" priority="245" stopIfTrue="1">
      <formula>LEN(TRIM(C4))&gt;0</formula>
    </cfRule>
  </conditionalFormatting>
  <conditionalFormatting sqref="E4:E6">
    <cfRule type="notContainsBlanks" dxfId="183" priority="244" stopIfTrue="1">
      <formula>LEN(TRIM(E4))&gt;0</formula>
    </cfRule>
  </conditionalFormatting>
  <conditionalFormatting sqref="F6">
    <cfRule type="notContainsBlanks" dxfId="182" priority="250" stopIfTrue="1">
      <formula>LEN(TRIM(F6))&gt;0</formula>
    </cfRule>
  </conditionalFormatting>
  <conditionalFormatting sqref="D6">
    <cfRule type="notContainsBlanks" dxfId="181" priority="249" stopIfTrue="1">
      <formula>LEN(TRIM(D6))&gt;0</formula>
    </cfRule>
  </conditionalFormatting>
  <conditionalFormatting sqref="D5">
    <cfRule type="notContainsBlanks" dxfId="180" priority="248" stopIfTrue="1">
      <formula>LEN(TRIM(D5))&gt;0</formula>
    </cfRule>
  </conditionalFormatting>
  <conditionalFormatting sqref="G4:L6">
    <cfRule type="notContainsBlanks" dxfId="179" priority="255">
      <formula>LEN(TRIM(G4))&gt;0</formula>
    </cfRule>
  </conditionalFormatting>
  <conditionalFormatting sqref="D4">
    <cfRule type="notContainsBlanks" dxfId="178" priority="246" stopIfTrue="1">
      <formula>LEN(TRIM(D4))&gt;0</formula>
    </cfRule>
  </conditionalFormatting>
  <conditionalFormatting sqref="F4">
    <cfRule type="notContainsBlanks" dxfId="177" priority="243" stopIfTrue="1">
      <formula>LEN(TRIM(F4))&gt;0</formula>
    </cfRule>
  </conditionalFormatting>
  <conditionalFormatting sqref="L4:L6">
    <cfRule type="cellIs" dxfId="176" priority="253" operator="greaterThan">
      <formula>30%</formula>
    </cfRule>
  </conditionalFormatting>
  <conditionalFormatting sqref="N4:N6">
    <cfRule type="notContainsBlanks" dxfId="175" priority="254" stopIfTrue="1">
      <formula>LEN(TRIM(N4))&gt;0</formula>
    </cfRule>
  </conditionalFormatting>
  <conditionalFormatting sqref="M4:M6">
    <cfRule type="notContainsBlanks" dxfId="174" priority="242" stopIfTrue="1">
      <formula>LEN(TRIM(M4))&gt;0</formula>
    </cfRule>
  </conditionalFormatting>
  <conditionalFormatting sqref="L4:L6">
    <cfRule type="containsBlanks" dxfId="173" priority="251" stopIfTrue="1">
      <formula>LEN(TRIM(L4))=0</formula>
    </cfRule>
  </conditionalFormatting>
  <conditionalFormatting sqref="B4:B6">
    <cfRule type="notContainsBlanks" dxfId="172" priority="241">
      <formula>LEN(TRIM(B4))&gt;0</formula>
    </cfRule>
  </conditionalFormatting>
  <conditionalFormatting sqref="C6">
    <cfRule type="expression" dxfId="171" priority="212" stopIfTrue="1">
      <formula>IF(B4&gt;0,B4,"")</formula>
    </cfRule>
  </conditionalFormatting>
  <conditionalFormatting sqref="C7">
    <cfRule type="notContainsBlanks" dxfId="170" priority="21" stopIfTrue="1">
      <formula>LEN(TRIM(C7))&gt;0</formula>
    </cfRule>
  </conditionalFormatting>
  <conditionalFormatting sqref="E7:E9">
    <cfRule type="notContainsBlanks" dxfId="169" priority="20" stopIfTrue="1">
      <formula>LEN(TRIM(E7))&gt;0</formula>
    </cfRule>
  </conditionalFormatting>
  <conditionalFormatting sqref="F9">
    <cfRule type="notContainsBlanks" dxfId="168" priority="25" stopIfTrue="1">
      <formula>LEN(TRIM(F9))&gt;0</formula>
    </cfRule>
  </conditionalFormatting>
  <conditionalFormatting sqref="D9">
    <cfRule type="notContainsBlanks" dxfId="167" priority="24" stopIfTrue="1">
      <formula>LEN(TRIM(D9))&gt;0</formula>
    </cfRule>
  </conditionalFormatting>
  <conditionalFormatting sqref="D8">
    <cfRule type="notContainsBlanks" dxfId="166" priority="23" stopIfTrue="1">
      <formula>LEN(TRIM(D8))&gt;0</formula>
    </cfRule>
  </conditionalFormatting>
  <conditionalFormatting sqref="G7:J9 L7:L9">
    <cfRule type="notContainsBlanks" dxfId="165" priority="29">
      <formula>LEN(TRIM(G7))&gt;0</formula>
    </cfRule>
  </conditionalFormatting>
  <conditionalFormatting sqref="D7">
    <cfRule type="notContainsBlanks" dxfId="164" priority="22" stopIfTrue="1">
      <formula>LEN(TRIM(D7))&gt;0</formula>
    </cfRule>
  </conditionalFormatting>
  <conditionalFormatting sqref="F7">
    <cfRule type="notContainsBlanks" dxfId="163" priority="19" stopIfTrue="1">
      <formula>LEN(TRIM(F7))&gt;0</formula>
    </cfRule>
  </conditionalFormatting>
  <conditionalFormatting sqref="L7:L9">
    <cfRule type="cellIs" dxfId="162" priority="27" operator="greaterThan">
      <formula>30%</formula>
    </cfRule>
  </conditionalFormatting>
  <conditionalFormatting sqref="N7:N9">
    <cfRule type="notContainsBlanks" dxfId="161" priority="28" stopIfTrue="1">
      <formula>LEN(TRIM(N7))&gt;0</formula>
    </cfRule>
  </conditionalFormatting>
  <conditionalFormatting sqref="M7:M9">
    <cfRule type="notContainsBlanks" dxfId="160" priority="18" stopIfTrue="1">
      <formula>LEN(TRIM(M7))&gt;0</formula>
    </cfRule>
  </conditionalFormatting>
  <conditionalFormatting sqref="L7:L9">
    <cfRule type="containsBlanks" dxfId="159" priority="26" stopIfTrue="1">
      <formula>LEN(TRIM(L7))=0</formula>
    </cfRule>
  </conditionalFormatting>
  <conditionalFormatting sqref="B7:B9">
    <cfRule type="notContainsBlanks" dxfId="158" priority="17">
      <formula>LEN(TRIM(B7))&gt;0</formula>
    </cfRule>
  </conditionalFormatting>
  <conditionalFormatting sqref="C9">
    <cfRule type="expression" dxfId="157" priority="16" stopIfTrue="1">
      <formula>IF(B7&gt;0,B7,"")</formula>
    </cfRule>
  </conditionalFormatting>
  <conditionalFormatting sqref="C10 C13 C16 C19 C22 C25 C28 C31 C34 C37 C40 C43 C46 C49 C52 C55 C58 C61 C64 C67 C70 C73 C76 C79 C82 C85 C88 C91 C94 C97 C100 C103 C106 C109 C112 C115 C118 C121 C124 C127 C130 C133 C136 C139 C142 C145 C148 C151 C154 C157 C160 C163 C166 C169 C172 C175 C178 C181 C184 C187 C190 C193 C196 C199 C202 C205 C208 C211 C214 C217 C220 C223 C226 C229 C232 C235 C238 C241 C244 C247 C250 C253 C256 C259 C262 C265 C268 C271 C274 C277 C280 C283 C286 C289 C292 C295 C298 C301 C304 C307 C310 C313 C316 C319 C322 C325 C328 C331 C334 C337 C340 C343 C346 C349 C352 C355 C358 C361 C364 C367 C370 C373 C376 C379 C382 C385 C388 C391 C394 C397 C400 C403 C406 C409 C412 C415 C418 C421 C424 C427 C430 C433 C436 C439 C442 C445 C448 C451 C454 C457 C460 C463 C466 C469 C472 C475 C478 C481 C484 C487 C490 C493 C496 C499 C502 C505 C508 C511 C514 C517 C520 C523 C526 C529 C532 C535 C538 C541 C544 C547 C550 C553 C556 C559 C562 C565 C568 C571 C574 C577 C580 C583 C586 C589 C592 C595 C598 C601 C604 C607 C610 C613 C616 C619 C622 C625 C628 C631 C634 C637 C640 C643 C646 C649 C652 C655 C658 C661 C664 C667 C670 C673 C676 C679 C682 C685 C688 C691 C694 C697 C700 C703 C706 C709 C712 C715 C718 C721 C724 C727 C730 C733 C736 C739 C742 C745 C748 C751 C754 C757 C760 C763 C766 C769 C772 C775 C778 C781 C784 C787 C790 C793 C796 C799 C802 C805 C808 C811 C814 C817 C820 C823 C826 C829 C832 C835 C838 C841 C844 C847 C850 C853 C856 C859 C862 C865 C868 C871 C874 C877 C880 C883 C886 C889 C892 C895 C898 C901 C904 C907 C910 C913 C916 C919 C922 C925 C928 C931 C934 C937 C940 C943 C946 C949 C952 C955 C958 C961 C964 C967 C970 C973 C976 C979 C982 C985 C988 C991 C994 C997 C1000 C1003 C1006 C1009 C1012 C1015 C1018 C1021 C1024 C1027 C1030 C1033 C1036 C1039 C1042 C1045 C1048 C1051 C1054 C1057 C1060 C1063 C1066 C1069 C1072 C1075 C1078 C1081 C1084 C1087 C1090 C1093 C1096 C1099 C1102 C1105 C1108 C1111 C1114 C1117 C1120 C1123 C1126 C1129 C1132 C1135 C1138 C1141 C1144 C1147 C1150 C1153 C1156 C1159 C1162 C1165 C1168 C1171 C1174 C1177 C1180 C1183 C1186 C1189 C1192 C1195 C1198">
    <cfRule type="notContainsBlanks" dxfId="156" priority="7" stopIfTrue="1">
      <formula>LEN(TRIM(C10))&gt;0</formula>
    </cfRule>
  </conditionalFormatting>
  <conditionalFormatting sqref="E10:E1200">
    <cfRule type="notContainsBlanks" dxfId="155" priority="6" stopIfTrue="1">
      <formula>LEN(TRIM(E10))&gt;0</formula>
    </cfRule>
  </conditionalFormatting>
  <conditionalFormatting sqref="F12 F15 F18 F21 F24 F27 F30 F33 F36 F39 F42 F45 F48 F51 F54 F57 F60 F63 F66 F69 F72 F75 F78 F81 F84 F87 F90 F93 F96 F99 F102 F105 F108 F111 F114 F117 F120 F123 F126 F129 F132 F135 F138 F141 F144 F147 F150 F153 F156 F159 F162 F165 F168 F171 F174 F177 F180 F183 F186 F189 F192 F195 F198 F201 F204 F207 F210 F213 F216 F219 F222 F225 F228 F231 F234 F237 F240 F243 F246 F249 F252 F255 F258 F261 F264 F267 F270 F273 F276 F279 F282 F285 F288 F291 F294 F297 F300 F303 F306 F309 F312 F315 F318 F321 F324 F327 F330 F333 F336 F339 F342 F345 F348 F351 F354 F357 F360 F363 F366 F369 F372 F375 F378 F381 F384 F387 F390 F393 F396 F399 F402 F405 F408 F411 F414 F417 F420 F423 F426 F429 F432 F435 F438 F441 F444 F447 F450 F453 F456 F459 F462 F465 F468 F471 F474 F477 F480 F483 F486 F489 F492 F495 F498 F501 F504 F507 F510 F513 F516 F519 F522 F525 F528 F531 F534 F537 F540 F543 F546 F549 F552 F555 F558 F561 F564 F567 F570 F573 F576 F579 F582 F585 F588 F591 F594 F597 F600 F603 F606 F609 F612 F615 F618 F621 F624 F627 F630 F633 F636 F639 F642 F645 F648 F651 F654 F657 F660 F663 F666 F669 F672 F675 F678 F681 F684 F687 F690 F693 F696 F699 F702 F705 F708 F711 F714 F717 F720 F723 F726 F729 F732 F735 F738 F741 F744 F747 F750 F753 F756 F759 F762 F765 F768 F771 F774 F777 F780 F783 F786 F789 F792 F795 F798 F801 F804 F807 F810 F813 F816 F819 F822 F825 F828 F831 F834 F837 F840 F843 F846 F849 F852 F855 F858 F861 F864 F867 F870 F873 F876 F879 F882 F885 F888 F891 F894 F897 F900 F903 F906 F909 F912 F915 F918 F921 F924 F927 F930 F933 F936 F939 F942 F945 F948 F951 F954 F957 F960 F963 F966 F969 F972 F975 F978 F981 F984 F987 F990 F993 F996 F999 F1002 F1005 F1008 F1011 F1014 F1017 F1020 F1023 F1026 F1029 F1032 F1035 F1038 F1041 F1044 F1047 F1050 F1053 F1056 F1059 F1062 F1065 F1068 F1071 F1074 F1077 F1080 F1083 F1086 F1089 F1092 F1095 F1098 F1101 F1104 F1107 F1110 F1113 F1116 F1119 F1122 F1125 F1128 F1131 F1134 F1137 F1140 F1143 F1146 F1149 F1152 F1155 F1158 F1161 F1164 F1167 F1170 F1173 F1176 F1179 F1182 F1185 F1188 F1191 F1194 F1197 F1200">
    <cfRule type="notContainsBlanks" dxfId="154" priority="11" stopIfTrue="1">
      <formula>LEN(TRIM(F12))&gt;0</formula>
    </cfRule>
  </conditionalFormatting>
  <conditionalFormatting sqref="D12 D15 D18 D21 D24 D27 D30 D33 D36 D39 D42 D45 D48 D51 D54 D57 D60 D63 D66 D69 D72 D75 D78 D81 D84 D87 D90 D93 D96 D99 D102 D105 D108 D111 D114 D117 D120 D123 D126 D129 D132 D135 D138 D141 D144 D147 D150 D153 D156 D159 D162 D165 D168 D171 D174 D177 D180 D183 D186 D189 D192 D195 D198 D201 D204 D207 D210 D213 D216 D219 D222 D225 D228 D231 D234 D237 D240 D243 D246 D249 D252 D255 D258 D261 D264 D267 D270 D273 D276 D279 D282 D285 D288 D291 D294 D297 D300 D303 D306 D309 D312 D315 D318 D321 D324 D327 D330 D333 D336 D339 D342 D345 D348 D351 D354 D357 D360 D363 D366 D369 D372 D375 D378 D381 D384 D387 D390 D393 D396 D399 D402 D405 D408 D411 D414 D417 D420 D423 D426 D429 D432 D435 D438 D441 D444 D447 D450 D453 D456 D459 D462 D465 D468 D471 D474 D477 D480 D483 D486 D489 D492 D495 D498 D501 D504 D507 D510 D513 D516 D519 D522 D525 D528 D531 D534 D537 D540 D543 D546 D549 D552 D555 D558 D561 D564 D567 D570 D573 D576 D579 D582 D585 D588 D591 D594 D597 D600 D603 D606 D609 D612 D615 D618 D621 D624 D627 D630 D633 D636 D639 D642 D645 D648 D651 D654 D657 D660 D663 D666 D669 D672 D675 D678 D681 D684 D687 D690 D693 D696 D699 D702 D705 D708 D711 D714 D717 D720 D723 D726 D729 D732 D735 D738 D741 D744 D747 D750 D753 D756 D759 D762 D765 D768 D771 D774 D777 D780 D783 D786 D789 D792 D795 D798 D801 D804 D807 D810 D813 D816 D819 D822 D825 D828 D831 D834 D837 D840 D843 D846 D849 D852 D855 D858 D861 D864 D867 D870 D873 D876 D879 D882 D885 D888 D891 D894 D897 D900 D903 D906 D909 D912 D915 D918 D921 D924 D927 D930 D933 D936 D939 D942 D945 D948 D951 D954 D957 D960 D963 D966 D969 D972 D975 D978 D981 D984 D987 D990 D993 D996 D999 D1002 D1005 D1008 D1011 D1014 D1017 D1020 D1023 D1026 D1029 D1032 D1035 D1038 D1041 D1044 D1047 D1050 D1053 D1056 D1059 D1062 D1065 D1068 D1071 D1074 D1077 D1080 D1083 D1086 D1089 D1092 D1095 D1098 D1101 D1104 D1107 D1110 D1113 D1116 D1119 D1122 D1125 D1128 D1131 D1134 D1137 D1140 D1143 D1146 D1149 D1152 D1155 D1158 D1161 D1164 D1167 D1170 D1173 D1176 D1179 D1182 D1185 D1188 D1191 D1194 D1197 D1200">
    <cfRule type="notContainsBlanks" dxfId="153" priority="10" stopIfTrue="1">
      <formula>LEN(TRIM(D12))&gt;0</formula>
    </cfRule>
  </conditionalFormatting>
  <conditionalFormatting sqref="D11 D14 D17 D20 D23 D26 D29 D32 D35 D38 D41 D44 D47 D50 D53 D56 D59 D62 D65 D68 D71 D74 D77 D80 D83 D86 D89 D92 D95 D98 D101 D104 D107 D110 D113 D116 D119 D122 D125 D128 D131 D134 D137 D140 D143 D146 D149 D152 D155 D158 D161 D164 D167 D170 D173 D176 D179 D182 D185 D188 D191 D194 D197 D200 D203 D206 D209 D212 D215 D218 D221 D224 D227 D230 D233 D236 D239 D242 D245 D248 D251 D254 D257 D260 D263 D266 D269 D272 D275 D278 D281 D284 D287 D290 D293 D296 D299 D302 D305 D308 D311 D314 D317 D320 D323 D326 D329 D332 D335 D338 D341 D344 D347 D350 D353 D356 D359 D362 D365 D368 D371 D374 D377 D380 D383 D386 D389 D392 D395 D398 D401 D404 D407 D410 D413 D416 D419 D422 D425 D428 D431 D434 D437 D440 D443 D446 D449 D452 D455 D458 D461 D464 D467 D470 D473 D476 D479 D482 D485 D488 D491 D494 D497 D500 D503 D506 D509 D512 D515 D518 D521 D524 D527 D530 D533 D536 D539 D542 D545 D548 D551 D554 D557 D560 D563 D566 D569 D572 D575 D578 D581 D584 D587 D590 D593 D596 D599 D602 D605 D608 D611 D614 D617 D620 D623 D626 D629 D632 D635 D638 D641 D644 D647 D650 D653 D656 D659 D662 D665 D668 D671 D674 D677 D680 D683 D686 D689 D692 D695 D698 D701 D704 D707 D710 D713 D716 D719 D722 D725 D728 D731 D734 D737 D740 D743 D746 D749 D752 D755 D758 D761 D764 D767 D770 D773 D776 D779 D782 D785 D788 D791 D794 D797 D800 D803 D806 D809 D812 D815 D818 D821 D824 D827 D830 D833 D836 D839 D842 D845 D848 D851 D854 D857 D860 D863 D866 D869 D872 D875 D878 D881 D884 D887 D890 D893 D896 D899 D902 D905 D908 D911 D914 D917 D920 D923 D926 D929 D932 D935 D938 D941 D944 D947 D950 D953 D956 D959 D962 D965 D968 D971 D974 D977 D980 D983 D986 D989 D992 D995 D998 D1001 D1004 D1007 D1010 D1013 D1016 D1019 D1022 D1025 D1028 D1031 D1034 D1037 D1040 D1043 D1046 D1049 D1052 D1055 D1058 D1061 D1064 D1067 D1070 D1073 D1076 D1079 D1082 D1085 D1088 D1091 D1094 D1097 D1100 D1103 D1106 D1109 D1112 D1115 D1118 D1121 D1124 D1127 D1130 D1133 D1136 D1139 D1142 D1145 D1148 D1151 D1154 D1157 D1160 D1163 D1166 D1169 D1172 D1175 D1178 D1181 D1184 D1187 D1190 D1193 D1196 D1199">
    <cfRule type="notContainsBlanks" dxfId="152" priority="9" stopIfTrue="1">
      <formula>LEN(TRIM(D11))&gt;0</formula>
    </cfRule>
  </conditionalFormatting>
  <conditionalFormatting sqref="G10:J1200 L10:L1200">
    <cfRule type="notContainsBlanks" dxfId="151" priority="15">
      <formula>LEN(TRIM(G10))&gt;0</formula>
    </cfRule>
  </conditionalFormatting>
  <conditionalFormatting sqref="D10 D13 D16 D19 D22 D25 D28 D31 D34 D37 D40 D43 D46 D49 D52 D55 D58 D61 D64 D67 D70 D73 D76 D79 D82 D85 D88 D91 D94 D97 D100 D103 D106 D109 D112 D115 D118 D121 D124 D127 D130 D133 D136 D139 D142 D145 D148 D151 D154 D157 D160 D163 D166 D169 D172 D175 D178 D181 D184 D187 D190 D193 D196 D199 D202 D205 D208 D211 D214 D217 D220 D223 D226 D229 D232 D235 D238 D241 D244 D247 D250 D253 D256 D259 D262 D265 D268 D271 D274 D277 D280 D283 D286 D289 D292 D295 D298 D301 D304 D307 D310 D313 D316 D319 D322 D325 D328 D331 D334 D337 D340 D343 D346 D349 D352 D355 D358 D361 D364 D367 D370 D373 D376 D379 D382 D385 D388 D391 D394 D397 D400 D403 D406 D409 D412 D415 D418 D421 D424 D427 D430 D433 D436 D439 D442 D445 D448 D451 D454 D457 D460 D463 D466 D469 D472 D475 D478 D481 D484 D487 D490 D493 D496 D499 D502 D505 D508 D511 D514 D517 D520 D523 D526 D529 D532 D535 D538 D541 D544 D547 D550 D553 D556 D559 D562 D565 D568 D571 D574 D577 D580 D583 D586 D589 D592 D595 D598 D601 D604 D607 D610 D613 D616 D619 D622 D625 D628 D631 D634 D637 D640 D643 D646 D649 D652 D655 D658 D661 D664 D667 D670 D673 D676 D679 D682 D685 D688 D691 D694 D697 D700 D703 D706 D709 D712 D715 D718 D721 D724 D727 D730 D733 D736 D739 D742 D745 D748 D751 D754 D757 D760 D763 D766 D769 D772 D775 D778 D781 D784 D787 D790 D793 D796 D799 D802 D805 D808 D811 D814 D817 D820 D823 D826 D829 D832 D835 D838 D841 D844 D847 D850 D853 D856 D859 D862 D865 D868 D871 D874 D877 D880 D883 D886 D889 D892 D895 D898 D901 D904 D907 D910 D913 D916 D919 D922 D925 D928 D931 D934 D937 D940 D943 D946 D949 D952 D955 D958 D961 D964 D967 D970 D973 D976 D979 D982 D985 D988 D991 D994 D997 D1000 D1003 D1006 D1009 D1012 D1015 D1018 D1021 D1024 D1027 D1030 D1033 D1036 D1039 D1042 D1045 D1048 D1051 D1054 D1057 D1060 D1063 D1066 D1069 D1072 D1075 D1078 D1081 D1084 D1087 D1090 D1093 D1096 D1099 D1102 D1105 D1108 D1111 D1114 D1117 D1120 D1123 D1126 D1129 D1132 D1135 D1138 D1141 D1144 D1147 D1150 D1153 D1156 D1159 D1162 D1165 D1168 D1171 D1174 D1177 D1180 D1183 D1186 D1189 D1192 D1195 D1198">
    <cfRule type="notContainsBlanks" dxfId="150" priority="8" stopIfTrue="1">
      <formula>LEN(TRIM(D10))&gt;0</formula>
    </cfRule>
  </conditionalFormatting>
  <conditionalFormatting sqref="F10 F13 F16 F19 F22 F25 F28 F31 F34 F37 F40 F43 F46 F49 F52 F55 F58 F61 F64 F67 F70 F73 F76 F79 F82 F85 F88 F91 F94 F97 F100 F103 F106 F109 F112 F115 F118 F121 F124 F127 F130 F133 F136 F139 F142 F145 F148 F151 F154 F157 F160 F163 F166 F169 F172 F175 F178 F181 F184 F187 F190 F193 F196 F199 F202 F205 F208 F211 F214 F217 F220 F223 F226 F229 F232 F235 F238 F241 F244 F247 F250 F253 F256 F259 F262 F265 F268 F271 F274 F277 F280 F283 F286 F289 F292 F295 F298 F301 F304 F307 F310 F313 F316 F319 F322 F325 F328 F331 F334 F337 F340 F343 F346 F349 F352 F355 F358 F361 F364 F367 F370 F373 F376 F379 F382 F385 F388 F391 F394 F397 F400 F403 F406 F409 F412 F415 F418 F421 F424 F427 F430 F433 F436 F439 F442 F445 F448 F451 F454 F457 F460 F463 F466 F469 F472 F475 F478 F481 F484 F487 F490 F493 F496 F499 F502 F505 F508 F511 F514 F517 F520 F523 F526 F529 F532 F535 F538 F541 F544 F547 F550 F553 F556 F559 F562 F565 F568 F571 F574 F577 F580 F583 F586 F589 F592 F595 F598 F601 F604 F607 F610 F613 F616 F619 F622 F625 F628 F631 F634 F637 F640 F643 F646 F649 F652 F655 F658 F661 F664 F667 F670 F673 F676 F679 F682 F685 F688 F691 F694 F697 F700 F703 F706 F709 F712 F715 F718 F721 F724 F727 F730 F733 F736 F739 F742 F745 F748 F751 F754 F757 F760 F763 F766 F769 F772 F775 F778 F781 F784 F787 F790 F793 F796 F799 F802 F805 F808 F811 F814 F817 F820 F823 F826 F829 F832 F835 F838 F841 F844 F847 F850 F853 F856 F859 F862 F865 F868 F871 F874 F877 F880 F883 F886 F889 F892 F895 F898 F901 F904 F907 F910 F913 F916 F919 F922 F925 F928 F931 F934 F937 F940 F943 F946 F949 F952 F955 F958 F961 F964 F967 F970 F973 F976 F979 F982 F985 F988 F991 F994 F997 F1000 F1003 F1006 F1009 F1012 F1015 F1018 F1021 F1024 F1027 F1030 F1033 F1036 F1039 F1042 F1045 F1048 F1051 F1054 F1057 F1060 F1063 F1066 F1069 F1072 F1075 F1078 F1081 F1084 F1087 F1090 F1093 F1096 F1099 F1102 F1105 F1108 F1111 F1114 F1117 F1120 F1123 F1126 F1129 F1132 F1135 F1138 F1141 F1144 F1147 F1150 F1153 F1156 F1159 F1162 F1165 F1168 F1171 F1174 F1177 F1180 F1183 F1186 F1189 F1192 F1195 F1198">
    <cfRule type="notContainsBlanks" dxfId="149" priority="5" stopIfTrue="1">
      <formula>LEN(TRIM(F10))&gt;0</formula>
    </cfRule>
  </conditionalFormatting>
  <conditionalFormatting sqref="L10:L1200">
    <cfRule type="cellIs" dxfId="148" priority="13" operator="greaterThan">
      <formula>30%</formula>
    </cfRule>
  </conditionalFormatting>
  <conditionalFormatting sqref="N10:N1200">
    <cfRule type="notContainsBlanks" dxfId="147" priority="14" stopIfTrue="1">
      <formula>LEN(TRIM(N10))&gt;0</formula>
    </cfRule>
  </conditionalFormatting>
  <conditionalFormatting sqref="M10:M1200">
    <cfRule type="notContainsBlanks" dxfId="146" priority="4" stopIfTrue="1">
      <formula>LEN(TRIM(M10))&gt;0</formula>
    </cfRule>
  </conditionalFormatting>
  <conditionalFormatting sqref="L10:L1200">
    <cfRule type="containsBlanks" dxfId="145" priority="12" stopIfTrue="1">
      <formula>LEN(TRIM(L10))=0</formula>
    </cfRule>
  </conditionalFormatting>
  <conditionalFormatting sqref="B10:B1200">
    <cfRule type="notContainsBlanks" dxfId="144" priority="3">
      <formula>LEN(TRIM(B10))&gt;0</formula>
    </cfRule>
  </conditionalFormatting>
  <conditionalFormatting sqref="C12 C15 C18 C21 C24 C27 C30 C33 C36 C39 C42 C45 C48 C51 C54 C57 C60 C63 C66 C69 C72 C75 C78 C81 C84 C87 C90 C93 C96 C99 C102 C105 C108 C111 C114 C117 C120 C123 C126 C129 C132 C135 C138 C141 C144 C147 C150 C153 C156 C159 C162 C165 C168 C171 C174 C177 C180 C183 C186 C189 C192 C195 C198 C201 C204 C207 C210 C213 C216 C219 C222 C225 C228 C231 C234 C237 C240 C243 C246 C249 C252 C255 C258 C261 C264 C267 C270 C273 C276 C279 C282 C285 C288 C291 C294 C297 C300 C303 C306 C309 C312 C315 C318 C321 C324 C327 C330 C333 C336 C339 C342 C345 C348 C351 C354 C357 C360 C363 C366 C369 C372 C375 C378 C381 C384 C387 C390 C393 C396 C399 C402 C405 C408 C411 C414 C417 C420 C423 C426 C429 C432 C435 C438 C441 C444 C447 C450 C453 C456 C459 C462 C465 C468 C471 C474 C477 C480 C483 C486 C489 C492 C495 C498 C501 C504 C507 C510 C513 C516 C519 C522 C525 C528 C531 C534 C537 C540 C543 C546 C549 C552 C555 C558 C561 C564 C567 C570 C573 C576 C579 C582 C585 C588 C591 C594 C597 C600 C603 C606 C609 C612 C615 C618 C621 C624 C627 C630 C633 C636 C639 C642 C645 C648 C651 C654 C657 C660 C663 C666 C669 C672 C675 C678 C681 C684 C687 C690 C693 C696 C699 C702 C705 C708 C711 C714 C717 C720 C723 C726 C729 C732 C735 C738 C741 C744 C747 C750 C753 C756 C759 C762 C765 C768 C771 C774 C777 C780 C783 C786 C789 C792 C795 C798 C801 C804 C807 C810 C813 C816 C819 C822 C825 C828 C831 C834 C837 C840 C843 C846 C849 C852 C855 C858 C861 C864 C867 C870 C873 C876 C879 C882 C885 C888 C891 C894 C897 C900 C903 C906 C909 C912 C915 C918 C921 C924 C927 C930 C933 C936 C939 C942 C945 C948 C951 C954 C957 C960 C963 C966 C969 C972 C975 C978 C981 C984 C987 C990 C993 C996 C999 C1002 C1005 C1008 C1011 C1014 C1017 C1020 C1023 C1026 C1029 C1032 C1035 C1038 C1041 C1044 C1047 C1050 C1053 C1056 C1059 C1062 C1065 C1068 C1071 C1074 C1077 C1080 C1083 C1086 C1089 C1092 C1095 C1098 C1101 C1104 C1107 C1110 C1113 C1116 C1119 C1122 C1125 C1128 C1131 C1134 C1137 C1140 C1143 C1146 C1149 C1152 C1155 C1158 C1161 C1164 C1167 C1170 C1173 C1176 C1179 C1182 C1185 C1188 C1191 C1194 C1197 C1200">
    <cfRule type="expression" dxfId="143" priority="2" stopIfTrue="1">
      <formula>IF(B10&gt;0,B10,"")</formula>
    </cfRule>
  </conditionalFormatting>
  <conditionalFormatting sqref="K7:K1200">
    <cfRule type="notContainsBlanks" dxfId="142" priority="1">
      <formula>LEN(TRIM(K7))&gt;0</formula>
    </cfRule>
  </conditionalFormatting>
  <pageMargins left="0.70866141732283472" right="0.70866141732283472" top="0.78740157480314965" bottom="0.78740157480314965" header="0.31496062992125984" footer="0.31496062992125984"/>
  <pageSetup paperSize="9" scale="68" fitToHeight="0" orientation="landscape" cellComments="asDisplayed" r:id="rId1"/>
  <headerFooter alignWithMargins="0">
    <oddHeader xml:space="preserve">&amp;R&amp;8*pokud je rozdíl vyšší než 30 %, pole je zabarveno červeně, pokud MHO není využito, jedná se o %rozdíl mezi A B po hodnocení
</oddHeader>
    <oddFooter>&amp;L&amp;"-,Kurzíva"Zastupitelstvo Olomouckého kraje 26. 4. 2021                      
30. - Program obnovy venkova Olomouckého kraje 2021 - vyhodnocení 
Příloha č. 02 - Seznam žadatelů v rámci DT 1 - Podpora budování a obnovy infrastruktury obce</oddFooter>
  </headerFooter>
  <rowBreaks count="1" manualBreakCount="1">
    <brk id="9" min="1" max="14"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P1200"/>
  <sheetViews>
    <sheetView topLeftCell="A40" zoomScaleNormal="100" zoomScaleSheetLayoutView="90" workbookViewId="0">
      <selection activeCell="C40" sqref="C40"/>
    </sheetView>
  </sheetViews>
  <sheetFormatPr defaultRowHeight="15" x14ac:dyDescent="0.25"/>
  <cols>
    <col min="1" max="1" width="4.28515625" style="28" customWidth="1"/>
    <col min="2" max="2" width="5.42578125" style="2" customWidth="1"/>
    <col min="3" max="3" width="22.28515625" style="3" customWidth="1"/>
    <col min="4" max="4" width="37.5703125" style="5" customWidth="1"/>
    <col min="5" max="5" width="17.7109375" style="7" customWidth="1"/>
    <col min="6" max="6" width="12.28515625" style="18" customWidth="1"/>
    <col min="7" max="7" width="19.28515625" style="6" customWidth="1"/>
    <col min="8" max="8" width="13.42578125" customWidth="1"/>
    <col min="12" max="12" width="11" customWidth="1"/>
    <col min="13" max="13" width="12.28515625" customWidth="1"/>
    <col min="14" max="14" width="17.28515625" style="6" customWidth="1"/>
    <col min="15" max="15" width="10.5703125" customWidth="1"/>
    <col min="16" max="16" width="70.28515625" style="68" customWidth="1"/>
  </cols>
  <sheetData>
    <row r="1" spans="1:16" ht="45.75" thickBot="1" x14ac:dyDescent="0.3">
      <c r="B1" s="9" t="s">
        <v>0</v>
      </c>
      <c r="C1" s="9" t="s">
        <v>1</v>
      </c>
      <c r="D1" s="1" t="s">
        <v>13</v>
      </c>
      <c r="E1" s="19" t="s">
        <v>14</v>
      </c>
      <c r="F1" s="11" t="s">
        <v>15</v>
      </c>
      <c r="G1" s="19" t="s">
        <v>5</v>
      </c>
      <c r="H1" s="12" t="s">
        <v>6</v>
      </c>
      <c r="I1" s="293" t="s">
        <v>19</v>
      </c>
      <c r="J1" s="321"/>
      <c r="K1" s="322" t="s">
        <v>42</v>
      </c>
      <c r="L1" s="190" t="s">
        <v>25</v>
      </c>
      <c r="M1" s="191" t="s">
        <v>210</v>
      </c>
      <c r="N1" s="301" t="s">
        <v>26</v>
      </c>
      <c r="O1" s="295" t="s">
        <v>18</v>
      </c>
      <c r="P1" s="326" t="s">
        <v>47</v>
      </c>
    </row>
    <row r="2" spans="1:16" ht="32.25" thickBot="1" x14ac:dyDescent="0.3">
      <c r="B2" s="10"/>
      <c r="C2" s="36" t="s">
        <v>22</v>
      </c>
      <c r="D2" s="1" t="s">
        <v>16</v>
      </c>
      <c r="E2" s="20"/>
      <c r="F2" s="8"/>
      <c r="G2" s="20"/>
      <c r="H2" s="22"/>
      <c r="I2" s="34" t="s">
        <v>23</v>
      </c>
      <c r="J2" s="40" t="s">
        <v>24</v>
      </c>
      <c r="K2" s="323"/>
      <c r="L2" s="319" t="s">
        <v>44</v>
      </c>
      <c r="M2" s="189" t="s">
        <v>211</v>
      </c>
      <c r="N2" s="303"/>
      <c r="O2" s="296"/>
      <c r="P2" s="327"/>
    </row>
    <row r="3" spans="1:16" ht="21.75" thickBot="1" x14ac:dyDescent="0.3">
      <c r="B3" s="14"/>
      <c r="C3" s="126" t="s">
        <v>21</v>
      </c>
      <c r="D3" s="1" t="s">
        <v>17</v>
      </c>
      <c r="E3" s="21"/>
      <c r="F3" s="15"/>
      <c r="G3" s="91" t="s">
        <v>63</v>
      </c>
      <c r="H3" s="15"/>
      <c r="I3" s="49">
        <v>0.6</v>
      </c>
      <c r="J3" s="50">
        <v>0.4</v>
      </c>
      <c r="K3" s="324"/>
      <c r="L3" s="320"/>
      <c r="M3" s="1" t="s">
        <v>41</v>
      </c>
      <c r="N3" s="78" t="s">
        <v>48</v>
      </c>
      <c r="O3" s="297"/>
      <c r="P3" s="328"/>
    </row>
    <row r="4" spans="1:16" ht="90" hidden="1" x14ac:dyDescent="0.25">
      <c r="A4" s="29"/>
      <c r="B4" s="317">
        <f ca="1">IF(OFFSET(Zdroj!$B$16,A3,0)&gt;0,OFFSET(Zdroj!$B$16,A3,0)+0,"")</f>
        <v>27</v>
      </c>
      <c r="C4" s="51" t="str">
        <f ca="1">IF($B4="","",IF(Zdroj!$AQ$9="ano",CONCATENATE(OFFSET(Zdroj!C$16,'k rozhodnutí detailní'!$A3,0),"
","Anonymizováno","
",OFFSET(Zdroj!E$16,'k rozhodnutí detailní'!$A3,0),"
",OFFSET(Zdroj!F$16,'k rozhodnutí detailní'!$A3,0)),CONCATENATE(OFFSET(Zdroj!C$16,'k rozhodnutí detailní'!$A3,0),"
",OFFSET(Zdroj!D$16,'k rozhodnutí detailní'!$A3,0),"
",OFFSET(Zdroj!E$16,'k rozhodnutí detailní'!$A3,0),"
",OFFSET(Zdroj!F$16,'k rozhodnutí detailní'!$A3,0))))</f>
        <v>Sluňákov - centrum ekologických aktivit města Olomouce, o.p.s.
Skrbeňská 669/70
Horka nad Moravou
78335</v>
      </c>
      <c r="D4" s="57" t="str">
        <f ca="1">IF($B4="","",OFFSET(Zdroj!N$16,'k rozhodnutí detailní'!$A3,0))</f>
        <v>AKTIVITY INFORMAČNÍHO CENTRA DŮM PŘÍRODY LITOVELSKÉHO POMORAVÍ</v>
      </c>
      <c r="E4" s="314">
        <f ca="1">IF($B4="","",OFFSET(Zdroj!T$16,'k rozhodnutí detailní'!$A3,0))</f>
        <v>65000</v>
      </c>
      <c r="F4" s="65" t="str">
        <f ca="1">IF($B4="","",OFFSET(Zdroj!U$16,'k rozhodnutí detailní'!$A3,0))</f>
        <v>1/2022</v>
      </c>
      <c r="G4" s="325">
        <f ca="1">IF($B4="","",OFFSET(Zdroj!W$16,'k rozhodnutí detailní'!$A3,0))</f>
        <v>0</v>
      </c>
      <c r="H4" s="318">
        <f ca="1">IF($B4="","",OFFSET(Zdroj!Y$16,'k rozhodnutí detailní'!$A3,0))</f>
        <v>0</v>
      </c>
      <c r="I4" s="288" t="str">
        <f ca="1">IF($B4="","",OFFSET(Zdroj!BG$16,'k rozhodnutí detailní'!$A3,0))</f>
        <v/>
      </c>
      <c r="J4" s="288" t="str">
        <f ca="1">IF($B4="","",OFFSET(Zdroj!BH$16,'k rozhodnutí detailní'!$A3,0))</f>
        <v/>
      </c>
      <c r="K4" s="288"/>
      <c r="L4" s="60" t="str">
        <f ca="1">IF($B4="","",CONCATENATE(OFFSET(Zdroj!BI$16,'k rozhodnutí detailní'!$A3,0)," z ",SUM(Zdroj!$AN$10+Zdroj!$AP$10)))</f>
        <v xml:space="preserve"> z 100</v>
      </c>
      <c r="M4" s="46" t="e">
        <f ca="1">IF($B4="","",IF(OR(I4=0,J4=0),1,OFFSET(Zdroj!BJ$16,'k rozhodnutí detailní'!$A3,0)))</f>
        <v>#VALUE!</v>
      </c>
      <c r="N4" s="312">
        <f ca="1">IF(B4="","",IF(Zdroj!$AQ$1=Zdroj!$AR$9,ROUND(G4*M6,Zdroj!$AR$8),OFFSET(Zdroj!BO$16,'k rozhodnutí detailní'!A3,0)))</f>
        <v>0</v>
      </c>
      <c r="O4" s="288" t="str">
        <f ca="1">IF($B4="","",OFFSET(Zdroj!Z$16,'k rozhodnutí detailní'!$A3,0))</f>
        <v>neinv.</v>
      </c>
      <c r="P4" s="329"/>
    </row>
    <row r="5" spans="1:16" ht="105" hidden="1" x14ac:dyDescent="0.25">
      <c r="A5" s="29"/>
      <c r="B5" s="288"/>
      <c r="C5" s="51" t="str">
        <f ca="1">IF($B4="","",IF(Zdroj!$AQ$9="ano",CONCATENATE("Okres:","
",OFFSET(Zdroj!BP$16,'k rozhodnutí detailní'!$A3,0),"
","Právní forma","
",OFFSET(Zdroj!H$16,'k rozhodnutí detailní'!$A3,0),"
",IF(OFFSET(Zdroj!I$16,'k rozhodnutí detailní'!$A3,0)="","","IČO: "),OFFSET(Zdroj!I$16,'k rozhodnutí detailní'!$A3,0),"
","B.Ú. ",IF(OFFSET(Zdroj!J$16,'k rozhodnutí detailní'!$A3,0)="","","Anonymizováno")),CONCATENATE("Okres:","
",OFFSET(Zdroj!BP$16,'k rozhodnutí detailní'!$A3,0),"
","Právní forma","
",OFFSET(Zdroj!H$16,'k rozhodnutí detailní'!$A3,0),"
",IF(OFFSET(Zdroj!I$16,'k rozhodnutí detailní'!$A3,0)="","","IČO: "),OFFSET(Zdroj!I$16,'k rozhodnutí detailní'!$A3,0),"
","B.Ú. ",OFFSET(Zdroj!J$16,'k rozhodnutí detailní'!$A3,0))))</f>
        <v>Okres:
Olomouc
Právní forma
Obecně prospěšná společnost
IČO: 27784525
B.Ú. 2581594001/5500</v>
      </c>
      <c r="D5" s="58" t="str">
        <f ca="1">IF($B4="","",OFFSET(Zdroj!O$16,'k rozhodnutí detailní'!$A3,0))</f>
        <v>Podpora umožní zvýšení informovanosti o nabídce volnočasových aktivit a turistických cílů v Ol.kraji. Kromě provozu a propagace zajistíme prohlídky s průvodcem, programy pro různé cílové skupiny a tech. zázemí pro cyklisty. (rozšíření otevírací doby)</v>
      </c>
      <c r="E5" s="314"/>
      <c r="F5" s="64"/>
      <c r="G5" s="316"/>
      <c r="H5" s="315"/>
      <c r="I5" s="288"/>
      <c r="J5" s="288"/>
      <c r="K5" s="288"/>
      <c r="L5" s="288" t="e">
        <f ca="1">IF($B4="","",CONCATENATE(SUM(I4+J4+K4)," z ",SUM(Zdroj!$AN$10+Zdroj!$AP$10)))</f>
        <v>#VALUE!</v>
      </c>
      <c r="M5" s="47" t="e">
        <f ca="1">IF($B4="","",IF(1-(((J4+K4)*(Zdroj!AN$10/Zdroj!AP$10))/I4)&gt;=0,CEILING(1-(((J4+K4)*(Zdroj!AN$10/Zdroj!AP$10))/I4),0.01),CEILING((1-(((J4+K4)*(Zdroj!AN$10/Zdroj!AP$10))/I4))*-1,0.01)))</f>
        <v>#VALUE!</v>
      </c>
      <c r="N5" s="312"/>
      <c r="O5" s="288"/>
      <c r="P5" s="329"/>
    </row>
    <row r="6" spans="1:16" ht="120" hidden="1" x14ac:dyDescent="0.25">
      <c r="A6" s="29">
        <f>ROW()/3-1</f>
        <v>1</v>
      </c>
      <c r="B6" s="288"/>
      <c r="C6" s="52" t="str">
        <f ca="1">IF($B4="","",IF(Zdroj!$AQ$9="ano",IF(OFFSET(Zdroj!M$16,'k rozhodnutí detailní'!A3,0)="","","Anonymizováno"),IF(OFFSET(Zdroj!M$16,'k rozhodnutí detailní'!A3,0)="","",OFFSET(Zdroj!M$16,'k rozhodnutí detailní'!A3,0))))</f>
        <v>Michal Bartoś, Ph.D.</v>
      </c>
      <c r="D6" s="58" t="str">
        <f ca="1">IF($B4="","",CONCATENATE("Dotace bude použita na:","
",OFFSET(Zdroj!P$16,'k rozhodnutí detailní'!$A3,0)))</f>
        <v>Dotace bude použita na:
Mzdové výdaje, materiál na zabezpečení akcí, kancelářský, výtvarný a tvořivý materiál, provozní výdaje a propagace aktivit, lektorné, ochr./dez. prostředky a pomůcky, propagace, tisk a reklama, odborné vzdělávání, provozní služby a jiné služby.</v>
      </c>
      <c r="E6" s="314"/>
      <c r="F6" s="65" t="str">
        <f ca="1">IF($B4="","",OFFSET(Zdroj!V$16,'k rozhodnutí detailní'!$A3,0))</f>
        <v>12/2022</v>
      </c>
      <c r="G6" s="89">
        <f ca="1">IF($B4="","",OFFSET(Zdroj!BM$16,'k rozhodnutí'!$A3,0))</f>
        <v>0</v>
      </c>
      <c r="H6" s="315"/>
      <c r="I6" s="288"/>
      <c r="J6" s="288"/>
      <c r="K6" s="288"/>
      <c r="L6" s="288"/>
      <c r="M6" s="48" t="e">
        <f ca="1">IF($B4="","",SUM((I4+J4+K4)/(Zdroj!$AN$10+Zdroj!$AP$10)))</f>
        <v>#VALUE!</v>
      </c>
      <c r="N6" s="59" t="e">
        <f ca="1">IF(B4="","",N4/G4)</f>
        <v>#DIV/0!</v>
      </c>
      <c r="O6" s="288"/>
      <c r="P6" s="329"/>
    </row>
    <row r="7" spans="1:16" ht="15" hidden="1" customHeight="1" x14ac:dyDescent="0.25">
      <c r="A7" s="29"/>
      <c r="B7" s="288">
        <f ca="1">IF(OFFSET(Zdroj!$B$16,A6,0)&gt;0,OFFSET(Zdroj!$B$16,A6,0)+0,"")</f>
        <v>28</v>
      </c>
      <c r="C7" s="51" t="str">
        <f ca="1">IF($B7="","",IF(Zdroj!$AQ$9="ano",CONCATENATE(OFFSET(Zdroj!C$16,'k rozhodnutí detailní'!$A6,0),"
","Anonymizováno","
",OFFSET(Zdroj!E$16,'k rozhodnutí detailní'!$A6,0),"
",OFFSET(Zdroj!F$16,'k rozhodnutí detailní'!$A6,0)),CONCATENATE(OFFSET(Zdroj!C$16,'k rozhodnutí detailní'!$A6,0),"
",OFFSET(Zdroj!D$16,'k rozhodnutí detailní'!$A6,0),"
",OFFSET(Zdroj!E$16,'k rozhodnutí detailní'!$A6,0),"
",OFFSET(Zdroj!F$16,'k rozhodnutí detailní'!$A6,0))))</f>
        <v>Sluňákov - centrum ekologických aktivit města Olomouce, o.p.s.
Skrbeňská 669/70
Horka nad Moravou
78335</v>
      </c>
      <c r="D7" s="57" t="str">
        <f ca="1">IF($B7="","",OFFSET(Zdroj!N$16,'k rozhodnutí detailní'!$A6,0))</f>
        <v>AKTIVITY INFORMAČNÍHO CENTRA DŮM PŘÍRODY LITOVELSKÉHO POMORAVÍ</v>
      </c>
      <c r="E7" s="314">
        <f ca="1">IF($B7="","",OFFSET(Zdroj!T$16,'k rozhodnutí detailní'!$A6,0))</f>
        <v>65000</v>
      </c>
      <c r="F7" s="77" t="str">
        <f ca="1">IF($B7="","",OFFSET(Zdroj!U$16,'k rozhodnutí detailní'!$A6,0))</f>
        <v>1/2022</v>
      </c>
      <c r="G7" s="316">
        <f ca="1">IF($B7="","",OFFSET(Zdroj!W$16,'k rozhodnutí detailní'!$A6,0))</f>
        <v>0</v>
      </c>
      <c r="H7" s="315">
        <f ca="1">IF($B7="","",OFFSET(Zdroj!Y$16,'k rozhodnutí detailní'!$A6,0))</f>
        <v>0</v>
      </c>
      <c r="I7" s="288" t="str">
        <f ca="1">IF($B7="","",OFFSET(Zdroj!BG$16,'k rozhodnutí detailní'!$A6,0))</f>
        <v/>
      </c>
      <c r="J7" s="288" t="str">
        <f ca="1">IF($B7="","",OFFSET(Zdroj!BH$16,'k rozhodnutí detailní'!$A6,0))</f>
        <v/>
      </c>
      <c r="K7" s="288"/>
      <c r="L7" s="79" t="str">
        <f ca="1">IF($B7="","",CONCATENATE(OFFSET(Zdroj!BI$16,'k rozhodnutí detailní'!$A6,0)," z ",SUM(Zdroj!$AN$10+Zdroj!$AP$10)))</f>
        <v xml:space="preserve"> z 100</v>
      </c>
      <c r="M7" s="46" t="e">
        <f ca="1">IF($B7="","",IF(OR(I7=0,J7=0),1,OFFSET(Zdroj!BJ$16,'k rozhodnutí detailní'!$A6,0)))</f>
        <v>#VALUE!</v>
      </c>
      <c r="N7" s="312">
        <f ca="1">IF(B7="","",IF(Zdroj!$AQ$1=Zdroj!$AR$9,ROUND(G7*M9,Zdroj!$AR$8),OFFSET(Zdroj!BO$16,'k rozhodnutí detailní'!A6,0)))</f>
        <v>0</v>
      </c>
      <c r="O7" s="288" t="str">
        <f ca="1">IF($B7="","",OFFSET(Zdroj!Z$16,'k rozhodnutí detailní'!$A6,0))</f>
        <v>neinv.</v>
      </c>
      <c r="P7" s="329"/>
    </row>
    <row r="8" spans="1:16" ht="15" hidden="1" customHeight="1" x14ac:dyDescent="0.25">
      <c r="A8" s="29"/>
      <c r="B8" s="288"/>
      <c r="C8" s="51" t="str">
        <f ca="1">IF($B7="","",IF(Zdroj!$AQ$9="ano",CONCATENATE("Okres:","
",OFFSET(Zdroj!BP$16,'k rozhodnutí detailní'!$A6,0),"
","Právní forma","
",OFFSET(Zdroj!H$16,'k rozhodnutí detailní'!$A6,0),"
",IF(OFFSET(Zdroj!I$16,'k rozhodnutí detailní'!$A6,0)="","","IČO: "),OFFSET(Zdroj!I$16,'k rozhodnutí detailní'!$A6,0),"
","B.Ú. ",IF(OFFSET(Zdroj!J$16,'k rozhodnutí detailní'!$A6,0)="","","Anonymizováno")),CONCATENATE("Okres:","
",OFFSET(Zdroj!BP$16,'k rozhodnutí detailní'!$A6,0),"
","Právní forma","
",OFFSET(Zdroj!H$16,'k rozhodnutí detailní'!$A6,0),"
",IF(OFFSET(Zdroj!I$16,'k rozhodnutí detailní'!$A6,0)="","","IČO: "),OFFSET(Zdroj!I$16,'k rozhodnutí detailní'!$A6,0),"
","B.Ú. ",OFFSET(Zdroj!J$16,'k rozhodnutí detailní'!$A6,0))))</f>
        <v>Okres:
Olomouc
Právní forma
Zatím neurčeno
IČO: 27784525
B.Ú. 2581594001/5500</v>
      </c>
      <c r="D8" s="58" t="str">
        <f ca="1">IF($B7="","",OFFSET(Zdroj!O$16,'k rozhodnutí detailní'!$A6,0))</f>
        <v>Podpora umožní zvýšení informovanosti o nabídce volnočasových aktivit a turistických cílů v Ol.kraji. Kromě provozu a propagace
zajistíme prohlídky s průvodcem, programy pro různé cílové skupiny a tech. zázemí pro cyklisty. (rozšíření otevírací doby)</v>
      </c>
      <c r="E8" s="314"/>
      <c r="F8" s="76"/>
      <c r="G8" s="316"/>
      <c r="H8" s="315"/>
      <c r="I8" s="288"/>
      <c r="J8" s="288"/>
      <c r="K8" s="288"/>
      <c r="L8" s="288" t="e">
        <f ca="1">IF($B7="","",CONCATENATE(SUM(I7+J7+K7)," z ",SUM(Zdroj!$AN$10+Zdroj!$AP$10)))</f>
        <v>#VALUE!</v>
      </c>
      <c r="M8" s="47" t="e">
        <f ca="1">IF($B7="","",IF(1-(((J7+K7)*(Zdroj!AN$10/Zdroj!AP$10))/I7)&gt;=0,CEILING(1-(((J7+K7)*(Zdroj!AN$10/Zdroj!AP$10))/I7),0.01),CEILING((1-(((J7+K7)*(Zdroj!AN$10/Zdroj!AP$10))/I7))*-1,0.01)))</f>
        <v>#VALUE!</v>
      </c>
      <c r="N8" s="312"/>
      <c r="O8" s="288"/>
      <c r="P8" s="329"/>
    </row>
    <row r="9" spans="1:16" ht="15" hidden="1" customHeight="1" x14ac:dyDescent="0.25">
      <c r="A9" s="29">
        <f>ROW()/3-1</f>
        <v>2</v>
      </c>
      <c r="B9" s="288"/>
      <c r="C9" s="52" t="str">
        <f ca="1">IF($B7="","",IF(Zdroj!$AQ$9="ano",IF(OFFSET(Zdroj!M$16,'k rozhodnutí detailní'!A6,0)="","","Anonymizováno"),IF(OFFSET(Zdroj!M$16,'k rozhodnutí detailní'!A6,0)="","",OFFSET(Zdroj!M$16,'k rozhodnutí detailní'!A6,0))))</f>
        <v>Michal Bartoš, Ph.D.</v>
      </c>
      <c r="D9" s="58" t="str">
        <f ca="1">IF($B7="","",CONCATENATE("Dotace bude použita na:","
",OFFSET(Zdroj!P$16,'k rozhodnutí detailní'!$A6,0)))</f>
        <v>Dotace bude použita na:
Mzdové výdaje, materiál na zabezpečení akcí, kancelářský, výtvarný a tvořivý materiál, provozní výdaje a propagace aktivit, lektorné, ochr./dez. prostředky a pomůcky, propagace, tisk a reklama, odborné vzdělávání, provozní služby a jiné služby.</v>
      </c>
      <c r="E9" s="314"/>
      <c r="F9" s="77" t="str">
        <f ca="1">IF($B7="","",OFFSET(Zdroj!V$16,'k rozhodnutí detailní'!$A6,0))</f>
        <v>12/2022</v>
      </c>
      <c r="G9" s="89">
        <f ca="1">IF($B7="","",OFFSET(Zdroj!BM$16,'k rozhodnutí'!$A6,0))</f>
        <v>0</v>
      </c>
      <c r="H9" s="315"/>
      <c r="I9" s="288"/>
      <c r="J9" s="288"/>
      <c r="K9" s="288"/>
      <c r="L9" s="288"/>
      <c r="M9" s="48" t="e">
        <f ca="1">IF($B7="","",SUM((I7+J7+K7)/(Zdroj!$AN$10+Zdroj!$AP$10)))</f>
        <v>#VALUE!</v>
      </c>
      <c r="N9" s="59" t="e">
        <f t="shared" ref="N9" ca="1" si="0">IF(B7="","",N7/G7)</f>
        <v>#DIV/0!</v>
      </c>
      <c r="O9" s="288"/>
      <c r="P9" s="329"/>
    </row>
    <row r="10" spans="1:16" ht="75" x14ac:dyDescent="0.25">
      <c r="A10" s="29"/>
      <c r="B10" s="288">
        <f ca="1">IF(OFFSET(Zdroj!$B$16,A9,0)&gt;0,OFFSET(Zdroj!$B$16,A9,0)+0,"")</f>
        <v>25</v>
      </c>
      <c r="C10" s="51" t="str">
        <f ca="1">IF($B10="","",IF(Zdroj!$AQ$9="ano",CONCATENATE(OFFSET(Zdroj!C$16,'k rozhodnutí detailní'!$A9,0),"
","Anonymizováno","
",OFFSET(Zdroj!E$16,'k rozhodnutí detailní'!$A9,0),"
",OFFSET(Zdroj!F$16,'k rozhodnutí detailní'!$A9,0)),CONCATENATE(OFFSET(Zdroj!C$16,'k rozhodnutí detailní'!$A9,0),"
",OFFSET(Zdroj!D$16,'k rozhodnutí detailní'!$A9,0),"
",OFFSET(Zdroj!E$16,'k rozhodnutí detailní'!$A9,0),"
",OFFSET(Zdroj!F$16,'k rozhodnutí detailní'!$A9,0))))</f>
        <v>Městský klub Litovel
Nám. Př. Otakara 753/11
Litovel
78401</v>
      </c>
      <c r="D10" s="57" t="str">
        <f ca="1">IF($B10="","",OFFSET(Zdroj!N$16,'k rozhodnutí detailní'!$A9,0))</f>
        <v>Služby TIC Litovel 2022</v>
      </c>
      <c r="E10" s="314">
        <f ca="1">IF($B10="","",OFFSET(Zdroj!T$16,'k rozhodnutí detailní'!$A9,0))</f>
        <v>30000</v>
      </c>
      <c r="F10" s="188" t="str">
        <f ca="1">IF($B10="","",OFFSET(Zdroj!U$16,'k rozhodnutí detailní'!$A9,0))</f>
        <v>4/2022</v>
      </c>
      <c r="G10" s="316">
        <f ca="1">IF($B10="","",OFFSET(Zdroj!W$16,'k rozhodnutí detailní'!$A9,0))</f>
        <v>30000</v>
      </c>
      <c r="H10" s="315" t="str">
        <f ca="1">IF($B10="","",OFFSET(Zdroj!Y$16,'k rozhodnutí detailní'!$A9,0))</f>
        <v>30.11.2022</v>
      </c>
      <c r="I10" s="288">
        <f ca="1">IF($B10="","",OFFSET(Zdroj!BG$16,'k rozhodnutí detailní'!$A9,0))</f>
        <v>60</v>
      </c>
      <c r="J10" s="288">
        <f ca="1">IF($B10="","",OFFSET(Zdroj!BH$16,'k rozhodnutí detailní'!$A9,0))</f>
        <v>34</v>
      </c>
      <c r="K10" s="288"/>
      <c r="L10" s="79" t="str">
        <f ca="1">IF($B10="","",CONCATENATE(OFFSET(Zdroj!BI$16,'k rozhodnutí detailní'!$A9,0)," z ",SUM(Zdroj!$AN$10+Zdroj!$AP$10)))</f>
        <v>94 z 100</v>
      </c>
      <c r="M10" s="46">
        <f ca="1">IF($B10="","",IF(OR(I10=0,J10=0),1,OFFSET(Zdroj!BJ$16,'k rozhodnutí detailní'!$A9,0)))</f>
        <v>0.15</v>
      </c>
      <c r="N10" s="312">
        <f ca="1">IF(B10="","",IF(Zdroj!$AQ$1=Zdroj!$AR$9,ROUND(G10*M12,Zdroj!$AR$8),OFFSET(Zdroj!BO$16,'k rozhodnutí detailní'!A9,0)))</f>
        <v>30000</v>
      </c>
      <c r="O10" s="288" t="str">
        <f ca="1">IF($B10="","",OFFSET(Zdroj!Z$16,'k rozhodnutí detailní'!$A9,0))</f>
        <v>neinv.</v>
      </c>
      <c r="P10" s="329"/>
    </row>
    <row r="11" spans="1:16" ht="105" x14ac:dyDescent="0.25">
      <c r="A11" s="29"/>
      <c r="B11" s="288"/>
      <c r="C11" s="51" t="str">
        <f ca="1">IF($B10="","",IF(Zdroj!$AQ$9="ano",CONCATENATE("Okres:","
",OFFSET(Zdroj!BP$16,'k rozhodnutí detailní'!$A9,0),"
","Právní forma","
",OFFSET(Zdroj!H$16,'k rozhodnutí detailní'!$A9,0),"
",IF(OFFSET(Zdroj!I$16,'k rozhodnutí detailní'!$A9,0)="","","IČO: "),OFFSET(Zdroj!I$16,'k rozhodnutí detailní'!$A9,0),"
","B.Ú. ",IF(OFFSET(Zdroj!J$16,'k rozhodnutí detailní'!$A9,0)="","","Anonymizováno")),CONCATENATE("Okres:","
",OFFSET(Zdroj!BP$16,'k rozhodnutí detailní'!$A9,0),"
","Právní forma","
",OFFSET(Zdroj!H$16,'k rozhodnutí detailní'!$A9,0),"
",IF(OFFSET(Zdroj!I$16,'k rozhodnutí detailní'!$A9,0)="","","IČO: "),OFFSET(Zdroj!I$16,'k rozhodnutí detailní'!$A9,0),"
","B.Ú. ",OFFSET(Zdroj!J$16,'k rozhodnutí detailní'!$A9,0))))</f>
        <v>Okres:
Olomouc
Právní forma
Příspěvková organizace
IČO: 00849341
B.Ú. 35-7816970247/0100</v>
      </c>
      <c r="D11" s="58" t="str">
        <f ca="1">IF($B10="","",OFFSET(Zdroj!O$16,'k rozhodnutí detailní'!$A9,0))</f>
        <v>Rozšíření služeb TIC Litovel v turistické sezoně: rozšíření provozní doby TIC Litovel v červenci a srpnu, komentované prohlídky města, prohlídky radniční věže a  muzea harmonik, cyklovyjížďky Litovelským Pomoravím s průvodcem, pěší výlet do okolí.</v>
      </c>
      <c r="E11" s="314"/>
      <c r="F11" s="185"/>
      <c r="G11" s="316"/>
      <c r="H11" s="315"/>
      <c r="I11" s="288"/>
      <c r="J11" s="288"/>
      <c r="K11" s="288"/>
      <c r="L11" s="288" t="str">
        <f ca="1">IF($B10="","",CONCATENATE(SUM(I10+J10+K10)," z ",SUM(Zdroj!$AN$10+Zdroj!$AP$10)))</f>
        <v>94 z 100</v>
      </c>
      <c r="M11" s="47">
        <f ca="1">IF($B10="","",IF(1-(((J10+K10)*(Zdroj!AN$10/Zdroj!AP$10))/I10)&gt;=0,CEILING(1-(((J10+K10)*(Zdroj!AN$10/Zdroj!AP$10))/I10),0.01),CEILING((1-(((J10+K10)*(Zdroj!AN$10/Zdroj!AP$10))/I10))*-1,0.01)))</f>
        <v>0.15</v>
      </c>
      <c r="N11" s="312"/>
      <c r="O11" s="288"/>
      <c r="P11" s="329"/>
    </row>
    <row r="12" spans="1:16" ht="45" x14ac:dyDescent="0.25">
      <c r="A12" s="29">
        <f>ROW()/3-1</f>
        <v>3</v>
      </c>
      <c r="B12" s="288"/>
      <c r="C12" s="52" t="str">
        <f ca="1">IF($B10="","",IF(Zdroj!$AQ$9="ano",IF(OFFSET(Zdroj!M$16,'k rozhodnutí detailní'!A9,0)="","","Anonymizováno"),IF(OFFSET(Zdroj!M$16,'k rozhodnutí detailní'!A9,0)="","",OFFSET(Zdroj!M$16,'k rozhodnutí detailní'!A9,0))))</f>
        <v>Hana Neumanová</v>
      </c>
      <c r="D12" s="58" t="str">
        <f ca="1">IF($B10="","",CONCATENATE("Dotace bude použita na:","
",OFFSET(Zdroj!P$16,'k rozhodnutí detailní'!$A9,0)))</f>
        <v>Dotace bude použita na:
mzdy brigádníků, tisk propagačních materiálů, školení zaměstnanců</v>
      </c>
      <c r="E12" s="314"/>
      <c r="F12" s="188" t="str">
        <f ca="1">IF($B10="","",OFFSET(Zdroj!V$16,'k rozhodnutí detailní'!$A9,0))</f>
        <v>9/2022</v>
      </c>
      <c r="G12" s="89">
        <f ca="1">IF($B10="","",OFFSET(Zdroj!BM$16,'k rozhodnutí'!$A9,0))</f>
        <v>1</v>
      </c>
      <c r="H12" s="315"/>
      <c r="I12" s="288"/>
      <c r="J12" s="288"/>
      <c r="K12" s="288"/>
      <c r="L12" s="288"/>
      <c r="M12" s="48">
        <f ca="1">IF($B10="","",SUM((I10+J10+K10)/(Zdroj!$AN$10+Zdroj!$AP$10)))</f>
        <v>0.94</v>
      </c>
      <c r="N12" s="59">
        <f t="shared" ref="N12" ca="1" si="1">IF(B10="","",N10/G10)</f>
        <v>1</v>
      </c>
      <c r="O12" s="288"/>
      <c r="P12" s="329"/>
    </row>
    <row r="13" spans="1:16" ht="90" x14ac:dyDescent="0.25">
      <c r="A13" s="29"/>
      <c r="B13" s="288">
        <f ca="1">IF(OFFSET(Zdroj!$B$16,A12,0)&gt;0,OFFSET(Zdroj!$B$16,A12,0)+0,"")</f>
        <v>14</v>
      </c>
      <c r="C13" s="51" t="str">
        <f ca="1">IF($B13="","",IF(Zdroj!$AQ$9="ano",CONCATENATE(OFFSET(Zdroj!C$16,'k rozhodnutí detailní'!$A12,0),"
","Anonymizováno","
",OFFSET(Zdroj!E$16,'k rozhodnutí detailní'!$A12,0),"
",OFFSET(Zdroj!F$16,'k rozhodnutí detailní'!$A12,0)),CONCATENATE(OFFSET(Zdroj!C$16,'k rozhodnutí detailní'!$A12,0),"
",OFFSET(Zdroj!D$16,'k rozhodnutí detailní'!$A12,0),"
",OFFSET(Zdroj!E$16,'k rozhodnutí detailní'!$A12,0),"
",OFFSET(Zdroj!F$16,'k rozhodnutí detailní'!$A12,0))))</f>
        <v>Městské kulturní středisko Konice, příspěvková organizace
Kostelní 46
Konice
79852</v>
      </c>
      <c r="D13" s="57" t="str">
        <f ca="1">IF($B13="","",OFFSET(Zdroj!N$16,'k rozhodnutí detailní'!$A12,0))</f>
        <v>Zkvalitnění služeb TIC XIII.</v>
      </c>
      <c r="E13" s="314">
        <f ca="1">IF($B13="","",OFFSET(Zdroj!T$16,'k rozhodnutí detailní'!$A12,0))</f>
        <v>35000</v>
      </c>
      <c r="F13" s="188" t="str">
        <f ca="1">IF($B13="","",OFFSET(Zdroj!U$16,'k rozhodnutí detailní'!$A12,0))</f>
        <v>6/2022</v>
      </c>
      <c r="G13" s="316">
        <f ca="1">IF($B13="","",OFFSET(Zdroj!W$16,'k rozhodnutí detailní'!$A12,0))</f>
        <v>35000</v>
      </c>
      <c r="H13" s="315" t="str">
        <f ca="1">IF($B13="","",OFFSET(Zdroj!Y$16,'k rozhodnutí detailní'!$A12,0))</f>
        <v>30.11.2022</v>
      </c>
      <c r="I13" s="288">
        <f ca="1">IF($B13="","",OFFSET(Zdroj!BG$16,'k rozhodnutí detailní'!$A12,0))</f>
        <v>52</v>
      </c>
      <c r="J13" s="288">
        <f ca="1">IF($B13="","",OFFSET(Zdroj!BH$16,'k rozhodnutí detailní'!$A12,0))</f>
        <v>36</v>
      </c>
      <c r="K13" s="288"/>
      <c r="L13" s="79" t="str">
        <f ca="1">IF($B13="","",CONCATENATE(OFFSET(Zdroj!BI$16,'k rozhodnutí detailní'!$A12,0)," z ",SUM(Zdroj!$AN$10+Zdroj!$AP$10)))</f>
        <v>88 z 100</v>
      </c>
      <c r="M13" s="46">
        <f ca="1">IF($B13="","",IF(OR(I13=0,J13=0),1,OFFSET(Zdroj!BJ$16,'k rozhodnutí detailní'!$A12,0)))</f>
        <v>0.04</v>
      </c>
      <c r="N13" s="312">
        <f ca="1">IF(B13="","",IF(Zdroj!$AQ$1=Zdroj!$AR$9,ROUND(G13*M15,Zdroj!$AR$8),OFFSET(Zdroj!BO$16,'k rozhodnutí detailní'!A12,0)))</f>
        <v>35000</v>
      </c>
      <c r="O13" s="288" t="str">
        <f ca="1">IF($B13="","",OFFSET(Zdroj!Z$16,'k rozhodnutí detailní'!$A12,0))</f>
        <v>neinv.</v>
      </c>
      <c r="P13" s="330"/>
    </row>
    <row r="14" spans="1:16" ht="105" x14ac:dyDescent="0.25">
      <c r="A14" s="29"/>
      <c r="B14" s="288"/>
      <c r="C14" s="51" t="str">
        <f ca="1">IF($B13="","",IF(Zdroj!$AQ$9="ano",CONCATENATE("Okres:","
",OFFSET(Zdroj!BP$16,'k rozhodnutí detailní'!$A12,0),"
","Právní forma","
",OFFSET(Zdroj!H$16,'k rozhodnutí detailní'!$A12,0),"
",IF(OFFSET(Zdroj!I$16,'k rozhodnutí detailní'!$A12,0)="","","IČO: "),OFFSET(Zdroj!I$16,'k rozhodnutí detailní'!$A12,0),"
","B.Ú. ",IF(OFFSET(Zdroj!J$16,'k rozhodnutí detailní'!$A12,0)="","","Anonymizováno")),CONCATENATE("Okres:","
",OFFSET(Zdroj!BP$16,'k rozhodnutí detailní'!$A12,0),"
","Právní forma","
",OFFSET(Zdroj!H$16,'k rozhodnutí detailní'!$A12,0),"
",IF(OFFSET(Zdroj!I$16,'k rozhodnutí detailní'!$A12,0)="","","IČO: "),OFFSET(Zdroj!I$16,'k rozhodnutí detailní'!$A12,0),"
","B.Ú. ",OFFSET(Zdroj!J$16,'k rozhodnutí detailní'!$A12,0))))</f>
        <v>Okres:
Prostějov
Právní forma
Příspěvková organizace
IČO: 00209988
B.Ú. 23339701/0100</v>
      </c>
      <c r="D14" s="58" t="str">
        <f ca="1">IF($B13="","",OFFSET(Zdroj!O$16,'k rozhodnutí detailní'!$A12,0))</f>
        <v>Zkvalitnění služeb Turistického informačního centra pro návštěvníky Konice, jeho zpřístupnění ve dnech pracovního volna, o sobotách a nedělích, v termínu červen až září 2022, tvorbu materiálu propagující turistické cíle v lokalitě.</v>
      </c>
      <c r="E14" s="314"/>
      <c r="F14" s="185"/>
      <c r="G14" s="316"/>
      <c r="H14" s="315"/>
      <c r="I14" s="288"/>
      <c r="J14" s="288"/>
      <c r="K14" s="288"/>
      <c r="L14" s="288" t="str">
        <f ca="1">IF($B13="","",CONCATENATE(SUM(I13+J13+K13)," z ",SUM(Zdroj!$AN$10+Zdroj!$AP$10)))</f>
        <v>88 z 100</v>
      </c>
      <c r="M14" s="47">
        <f ca="1">IF($B13="","",IF(1-(((J13+K13)*(Zdroj!AN$10/Zdroj!AP$10))/I13)&gt;=0,CEILING(1-(((J13+K13)*(Zdroj!AN$10/Zdroj!AP$10))/I13),0.01),CEILING((1-(((J13+K13)*(Zdroj!AN$10/Zdroj!AP$10))/I13))*-1,0.01)))</f>
        <v>0.04</v>
      </c>
      <c r="N14" s="312"/>
      <c r="O14" s="288"/>
      <c r="P14" s="330"/>
    </row>
    <row r="15" spans="1:16" ht="105" x14ac:dyDescent="0.25">
      <c r="A15" s="29">
        <f>ROW()/3-1</f>
        <v>4</v>
      </c>
      <c r="B15" s="288"/>
      <c r="C15" s="52" t="str">
        <f ca="1">IF($B13="","",IF(Zdroj!$AQ$9="ano",IF(OFFSET(Zdroj!M$16,'k rozhodnutí detailní'!A12,0)="","","Anonymizováno"),IF(OFFSET(Zdroj!M$16,'k rozhodnutí detailní'!A12,0)="","",OFFSET(Zdroj!M$16,'k rozhodnutí detailní'!A12,0))))</f>
        <v>Tomáš Vrba</v>
      </c>
      <c r="D15" s="58" t="str">
        <f ca="1">IF($B13="","",CONCATENATE("Dotace bude použita na:","
",OFFSET(Zdroj!P$16,'k rozhodnutí detailní'!$A12,0)))</f>
        <v>Dotace bude použita na:
Finanční příspěvek Olomouckého kraje bude použit na mzdové prostředky brigádníků Turistického informačního centra Konice v měsících červen až září 2022, tvorbu propagačního materiálu a nákup turistických pomůcek.</v>
      </c>
      <c r="E15" s="314"/>
      <c r="F15" s="188" t="str">
        <f ca="1">IF($B13="","",OFFSET(Zdroj!V$16,'k rozhodnutí detailní'!$A12,0))</f>
        <v>9/2022</v>
      </c>
      <c r="G15" s="89">
        <f ca="1">IF($B13="","",OFFSET(Zdroj!BM$16,'k rozhodnutí'!$A12,0))</f>
        <v>1</v>
      </c>
      <c r="H15" s="315"/>
      <c r="I15" s="288"/>
      <c r="J15" s="288"/>
      <c r="K15" s="288"/>
      <c r="L15" s="288"/>
      <c r="M15" s="48">
        <f ca="1">IF($B13="","",SUM((I13+J13+K13)/(Zdroj!$AN$10+Zdroj!$AP$10)))</f>
        <v>0.88</v>
      </c>
      <c r="N15" s="59">
        <f t="shared" ref="N15" ca="1" si="2">IF(B13="","",N13/G13)</f>
        <v>1</v>
      </c>
      <c r="O15" s="288"/>
      <c r="P15" s="330"/>
    </row>
    <row r="16" spans="1:16" ht="60" x14ac:dyDescent="0.25">
      <c r="A16" s="29"/>
      <c r="B16" s="288">
        <f ca="1">IF(OFFSET(Zdroj!$B$16,A15,0)&gt;0,OFFSET(Zdroj!$B$16,A15,0)+0,"")</f>
        <v>22</v>
      </c>
      <c r="C16" s="51" t="str">
        <f ca="1">IF($B16="","",IF(Zdroj!$AQ$9="ano",CONCATENATE(OFFSET(Zdroj!C$16,'k rozhodnutí detailní'!$A15,0),"
","Anonymizováno","
",OFFSET(Zdroj!E$16,'k rozhodnutí detailní'!$A15,0),"
",OFFSET(Zdroj!F$16,'k rozhodnutí detailní'!$A15,0)),CONCATENATE(OFFSET(Zdroj!C$16,'k rozhodnutí detailní'!$A15,0),"
",OFFSET(Zdroj!D$16,'k rozhodnutí detailní'!$A15,0),"
",OFFSET(Zdroj!E$16,'k rozhodnutí detailní'!$A15,0),"
",OFFSET(Zdroj!F$16,'k rozhodnutí detailní'!$A15,0))))</f>
        <v>Město Zlaté Hory
nám. Svobody 80
Zlaté Hory
79376</v>
      </c>
      <c r="D16" s="57" t="str">
        <f ca="1">IF($B16="","",OFFSET(Zdroj!N$16,'k rozhodnutí detailní'!$A15,0))</f>
        <v>Rozšíření provozu MIC Zlaté Hory 2022</v>
      </c>
      <c r="E16" s="314">
        <f ca="1">IF($B16="","",OFFSET(Zdroj!T$16,'k rozhodnutí detailní'!$A15,0))</f>
        <v>100000</v>
      </c>
      <c r="F16" s="188" t="str">
        <f ca="1">IF($B16="","",OFFSET(Zdroj!U$16,'k rozhodnutí detailní'!$A15,0))</f>
        <v>4/2022</v>
      </c>
      <c r="G16" s="316">
        <f ca="1">IF($B16="","",OFFSET(Zdroj!W$16,'k rozhodnutí detailní'!$A15,0))</f>
        <v>45000</v>
      </c>
      <c r="H16" s="315" t="str">
        <f ca="1">IF($B16="","",OFFSET(Zdroj!Y$16,'k rozhodnutí detailní'!$A15,0))</f>
        <v>31.12.2022</v>
      </c>
      <c r="I16" s="288">
        <f ca="1">IF($B16="","",OFFSET(Zdroj!BG$16,'k rozhodnutí detailní'!$A15,0))</f>
        <v>60</v>
      </c>
      <c r="J16" s="288">
        <f ca="1">IF($B16="","",OFFSET(Zdroj!BH$16,'k rozhodnutí detailní'!$A15,0))</f>
        <v>27</v>
      </c>
      <c r="K16" s="288"/>
      <c r="L16" s="79" t="str">
        <f ca="1">IF($B16="","",CONCATENATE(OFFSET(Zdroj!BI$16,'k rozhodnutí detailní'!$A15,0)," z ",SUM(Zdroj!$AN$10+Zdroj!$AP$10)))</f>
        <v>87 z 100</v>
      </c>
      <c r="M16" s="46">
        <f ca="1">IF($B16="","",IF(OR(I16=0,J16=0),1,OFFSET(Zdroj!BJ$16,'k rozhodnutí detailní'!$A15,0)))</f>
        <v>0.33</v>
      </c>
      <c r="N16" s="312">
        <f ca="1">IF(B16="","",IF(Zdroj!$AQ$1=Zdroj!$AR$9,ROUND(G16*M18,Zdroj!$AR$8),OFFSET(Zdroj!BO$16,'k rozhodnutí detailní'!A15,0)))</f>
        <v>45000</v>
      </c>
      <c r="O16" s="288" t="str">
        <f ca="1">IF($B16="","",OFFSET(Zdroj!Z$16,'k rozhodnutí detailní'!$A15,0))</f>
        <v>neinv.</v>
      </c>
      <c r="P16" s="330" t="s">
        <v>817</v>
      </c>
    </row>
    <row r="17" spans="1:16" ht="105" x14ac:dyDescent="0.25">
      <c r="A17" s="29"/>
      <c r="B17" s="288"/>
      <c r="C17" s="51" t="str">
        <f ca="1">IF($B16="","",IF(Zdroj!$AQ$9="ano",CONCATENATE("Okres:","
",OFFSET(Zdroj!BP$16,'k rozhodnutí detailní'!$A15,0),"
","Právní forma","
",OFFSET(Zdroj!H$16,'k rozhodnutí detailní'!$A15,0),"
",IF(OFFSET(Zdroj!I$16,'k rozhodnutí detailní'!$A15,0)="","","IČO: "),OFFSET(Zdroj!I$16,'k rozhodnutí detailní'!$A15,0),"
","B.Ú. ",IF(OFFSET(Zdroj!J$16,'k rozhodnutí detailní'!$A15,0)="","","Anonymizováno")),CONCATENATE("Okres:","
",OFFSET(Zdroj!BP$16,'k rozhodnutí detailní'!$A15,0),"
","Právní forma","
",OFFSET(Zdroj!H$16,'k rozhodnutí detailní'!$A15,0),"
",IF(OFFSET(Zdroj!I$16,'k rozhodnutí detailní'!$A15,0)="","","IČO: "),OFFSET(Zdroj!I$16,'k rozhodnutí detailní'!$A15,0),"
","B.Ú. ",OFFSET(Zdroj!J$16,'k rozhodnutí detailní'!$A15,0))))</f>
        <v>Okres:
Jeseník
Právní forma
Obec, městská část hlavního města Prahy
IČO: 00296481
B.Ú. 1848932379/0800</v>
      </c>
      <c r="D17" s="58" t="str">
        <f ca="1">IF($B16="","",OFFSET(Zdroj!O$16,'k rozhodnutí detailní'!$A15,0))</f>
        <v>Cílem projektu je udržení rozšířeného víkendového provozu Městského informačního centra ve Zlatých Horách v hlavní turistické
sezóně, odborné vzdělávání pracovníků IC a vytvoření nových propagačních materiálů.</v>
      </c>
      <c r="E17" s="314"/>
      <c r="F17" s="185"/>
      <c r="G17" s="316"/>
      <c r="H17" s="315"/>
      <c r="I17" s="288"/>
      <c r="J17" s="288"/>
      <c r="K17" s="288"/>
      <c r="L17" s="288" t="str">
        <f ca="1">IF($B16="","",CONCATENATE(SUM(I16+J16+K16)," z ",SUM(Zdroj!$AN$10+Zdroj!$AP$10)))</f>
        <v>87 z 100</v>
      </c>
      <c r="M17" s="47">
        <f ca="1">IF($B16="","",IF(1-(((J16+K16)*(Zdroj!AN$10/Zdroj!AP$10))/I16)&gt;=0,CEILING(1-(((J16+K16)*(Zdroj!AN$10/Zdroj!AP$10))/I16),0.01),CEILING((1-(((J16+K16)*(Zdroj!AN$10/Zdroj!AP$10))/I16))*-1,0.01)))</f>
        <v>0.33</v>
      </c>
      <c r="N17" s="312"/>
      <c r="O17" s="288"/>
      <c r="P17" s="330"/>
    </row>
    <row r="18" spans="1:16" ht="105" x14ac:dyDescent="0.25">
      <c r="A18" s="29">
        <f>ROW()/3-1</f>
        <v>5</v>
      </c>
      <c r="B18" s="288"/>
      <c r="C18" s="52" t="str">
        <f ca="1">IF($B16="","",IF(Zdroj!$AQ$9="ano",IF(OFFSET(Zdroj!M$16,'k rozhodnutí detailní'!A15,0)="","","Anonymizováno"),IF(OFFSET(Zdroj!M$16,'k rozhodnutí detailní'!A15,0)="","",OFFSET(Zdroj!M$16,'k rozhodnutí detailní'!A15,0))))</f>
        <v>Rác</v>
      </c>
      <c r="D18" s="58" t="str">
        <f ca="1">IF($B16="","",CONCATENATE("Dotace bude použita na:","
",OFFSET(Zdroj!P$16,'k rozhodnutí detailní'!$A15,0)))</f>
        <v>Dotace bude použita na:
Dotace bude využita na úhradu mzdových nákladů rozšířené provozní doby IC ve Zlatých Horách v letní turistické sezóně, odborné vzdělávání zaměstnanců a výrobu propagačních materiálů.</v>
      </c>
      <c r="E18" s="314"/>
      <c r="F18" s="188" t="str">
        <f ca="1">IF($B16="","",OFFSET(Zdroj!V$16,'k rozhodnutí detailní'!$A15,0))</f>
        <v>10/2022</v>
      </c>
      <c r="G18" s="89">
        <f ca="1">IF($B16="","",OFFSET(Zdroj!BM$16,'k rozhodnutí'!$A15,0))</f>
        <v>0.45</v>
      </c>
      <c r="H18" s="315"/>
      <c r="I18" s="288"/>
      <c r="J18" s="288"/>
      <c r="K18" s="288"/>
      <c r="L18" s="288"/>
      <c r="M18" s="48">
        <f ca="1">IF($B16="","",SUM((I16+J16+K16)/(Zdroj!$AN$10+Zdroj!$AP$10)))</f>
        <v>0.87</v>
      </c>
      <c r="N18" s="59">
        <f t="shared" ref="N18" ca="1" si="3">IF(B16="","",N16/G16)</f>
        <v>1</v>
      </c>
      <c r="O18" s="288"/>
      <c r="P18" s="330"/>
    </row>
    <row r="19" spans="1:16" s="2" customFormat="1" ht="60" x14ac:dyDescent="0.25">
      <c r="A19" s="29"/>
      <c r="B19" s="288">
        <f ca="1">IF(OFFSET(Zdroj!$B$16,A18,0)&gt;0,OFFSET(Zdroj!$B$16,A18,0)+0,"")</f>
        <v>4</v>
      </c>
      <c r="C19" s="51" t="str">
        <f ca="1">IF($B19="","",IF(Zdroj!$AQ$9="ano",CONCATENATE(OFFSET(Zdroj!C$16,'k rozhodnutí detailní'!$A18,0),"
","Anonymizováno","
",OFFSET(Zdroj!E$16,'k rozhodnutí detailní'!$A18,0),"
",OFFSET(Zdroj!F$16,'k rozhodnutí detailní'!$A18,0)),CONCATENATE(OFFSET(Zdroj!C$16,'k rozhodnutí detailní'!$A18,0),"
",OFFSET(Zdroj!D$16,'k rozhodnutí detailní'!$A18,0),"
",OFFSET(Zdroj!E$16,'k rozhodnutí detailní'!$A18,0),"
",OFFSET(Zdroj!F$16,'k rozhodnutí detailní'!$A18,0))))</f>
        <v>Obec Rapotín
Šumperská 775
Rapotín
78814</v>
      </c>
      <c r="D19" s="57" t="str">
        <f ca="1">IF($B19="","",OFFSET(Zdroj!N$16,'k rozhodnutí detailní'!$A18,0))</f>
        <v>Propagační materiály v TIC Rapotín</v>
      </c>
      <c r="E19" s="314">
        <f ca="1">IF($B19="","",OFFSET(Zdroj!T$16,'k rozhodnutí detailní'!$A18,0))</f>
        <v>35000</v>
      </c>
      <c r="F19" s="188" t="str">
        <f ca="1">IF($B19="","",OFFSET(Zdroj!U$16,'k rozhodnutí detailní'!$A18,0))</f>
        <v>3/2022</v>
      </c>
      <c r="G19" s="316">
        <f ca="1">IF($B19="","",OFFSET(Zdroj!W$16,'k rozhodnutí detailní'!$A18,0))</f>
        <v>35000</v>
      </c>
      <c r="H19" s="315" t="str">
        <f ca="1">IF($B19="","",OFFSET(Zdroj!Y$16,'k rozhodnutí detailní'!$A18,0))</f>
        <v>31.01.2023</v>
      </c>
      <c r="I19" s="288">
        <f ca="1">IF($B19="","",OFFSET(Zdroj!BG$16,'k rozhodnutí detailní'!$A18,0))</f>
        <v>60</v>
      </c>
      <c r="J19" s="288">
        <f ca="1">IF($B19="","",OFFSET(Zdroj!BH$16,'k rozhodnutí detailní'!$A18,0))</f>
        <v>24</v>
      </c>
      <c r="K19" s="288"/>
      <c r="L19" s="79" t="str">
        <f ca="1">IF($B19="","",CONCATENATE(OFFSET(Zdroj!BI$16,'k rozhodnutí detailní'!$A18,0)," z ",SUM(Zdroj!$AN$10+Zdroj!$AP$10)))</f>
        <v>84 z 100</v>
      </c>
      <c r="M19" s="46">
        <f ca="1">IF($B19="","",IF(OR(I19=0,J19=0),1,OFFSET(Zdroj!BJ$16,'k rozhodnutí detailní'!$A18,0)))</f>
        <v>0.4</v>
      </c>
      <c r="N19" s="312">
        <f ca="1">IF(B19="","",IF(Zdroj!$AQ$1=Zdroj!$AR$9,ROUND(G19*M21,Zdroj!$AR$8),OFFSET(Zdroj!BO$16,'k rozhodnutí detailní'!A18,0)))</f>
        <v>35000</v>
      </c>
      <c r="O19" s="288" t="str">
        <f ca="1">IF($B19="","",OFFSET(Zdroj!Z$16,'k rozhodnutí detailní'!$A18,0))</f>
        <v>neinv.</v>
      </c>
      <c r="P19" s="330" t="s">
        <v>824</v>
      </c>
    </row>
    <row r="20" spans="1:16" s="2" customFormat="1" ht="105" x14ac:dyDescent="0.25">
      <c r="A20" s="29"/>
      <c r="B20" s="288"/>
      <c r="C20" s="51" t="str">
        <f ca="1">IF($B19="","",IF(Zdroj!$AQ$9="ano",CONCATENATE("Okres:","
",OFFSET(Zdroj!BP$16,'k rozhodnutí detailní'!$A18,0),"
","Právní forma","
",OFFSET(Zdroj!H$16,'k rozhodnutí detailní'!$A18,0),"
",IF(OFFSET(Zdroj!I$16,'k rozhodnutí detailní'!$A18,0)="","","IČO: "),OFFSET(Zdroj!I$16,'k rozhodnutí detailní'!$A18,0),"
","B.Ú. ",IF(OFFSET(Zdroj!J$16,'k rozhodnutí detailní'!$A18,0)="","","Anonymizováno")),CONCATENATE("Okres:","
",OFFSET(Zdroj!BP$16,'k rozhodnutí detailní'!$A18,0),"
","Právní forma","
",OFFSET(Zdroj!H$16,'k rozhodnutí detailní'!$A18,0),"
",IF(OFFSET(Zdroj!I$16,'k rozhodnutí detailní'!$A18,0)="","","IČO: "),OFFSET(Zdroj!I$16,'k rozhodnutí detailní'!$A18,0),"
","B.Ú. ",OFFSET(Zdroj!J$16,'k rozhodnutí detailní'!$A18,0))))</f>
        <v>Okres:
Šumperk
Právní forma
Obec, městská část hlavního města Prahy
IČO: 00635901
B.Ú. 94-1416841/0710</v>
      </c>
      <c r="D20" s="58" t="str">
        <f ca="1">IF($B19="","",OFFSET(Zdroj!O$16,'k rozhodnutí detailní'!$A18,0))</f>
        <v>Dotace bude použita na grafické zpracování a tisk nového propagačního materiálu o obci Rapotín - historie, turistické zajímavosti, dále na dotisk letáčků Rozhledna Bukovka a Muzea rapotínské sklárny a na jazykový kurz pro zaměstnance TIC Rapotín.</v>
      </c>
      <c r="E20" s="314"/>
      <c r="F20" s="185"/>
      <c r="G20" s="316"/>
      <c r="H20" s="315"/>
      <c r="I20" s="288"/>
      <c r="J20" s="288"/>
      <c r="K20" s="288"/>
      <c r="L20" s="288" t="str">
        <f ca="1">IF($B19="","",CONCATENATE(SUM(I19+J19+K19)," z ",SUM(Zdroj!$AN$10+Zdroj!$AP$10)))</f>
        <v>84 z 100</v>
      </c>
      <c r="M20" s="47">
        <f ca="1">IF($B19="","",IF(1-(((J19+K19)*(Zdroj!AN$10/Zdroj!AP$10))/I19)&gt;=0,CEILING(1-(((J19+K19)*(Zdroj!AN$10/Zdroj!AP$10))/I19),0.01),CEILING((1-(((J19+K19)*(Zdroj!AN$10/Zdroj!AP$10))/I19))*-1,0.01)))</f>
        <v>0.4</v>
      </c>
      <c r="N20" s="312"/>
      <c r="O20" s="288"/>
      <c r="P20" s="330"/>
    </row>
    <row r="21" spans="1:16" s="2" customFormat="1" ht="75" x14ac:dyDescent="0.25">
      <c r="A21" s="29">
        <f>ROW()/3-1</f>
        <v>6</v>
      </c>
      <c r="B21" s="288"/>
      <c r="C21" s="52" t="str">
        <f ca="1">IF($B19="","",IF(Zdroj!$AQ$9="ano",IF(OFFSET(Zdroj!M$16,'k rozhodnutí detailní'!A18,0)="","","Anonymizováno"),IF(OFFSET(Zdroj!M$16,'k rozhodnutí detailní'!A18,0)="","",OFFSET(Zdroj!M$16,'k rozhodnutí detailní'!A18,0))))</f>
        <v>Bohuslav Hudec</v>
      </c>
      <c r="D21" s="58" t="str">
        <f ca="1">IF($B19="","",CONCATENATE("Dotace bude použita na:","
",OFFSET(Zdroj!P$16,'k rozhodnutí detailní'!$A18,0)))</f>
        <v>Dotace bude použita na:
grafické zpracování a tisk propagačních materiálů, podpora odborného vzdělávání pracovníků TIC kurzem německého jazyka</v>
      </c>
      <c r="E21" s="314"/>
      <c r="F21" s="188" t="str">
        <f ca="1">IF($B19="","",OFFSET(Zdroj!V$16,'k rozhodnutí detailní'!$A18,0))</f>
        <v>11/2022</v>
      </c>
      <c r="G21" s="89">
        <f ca="1">IF($B19="","",OFFSET(Zdroj!BM$16,'k rozhodnutí'!$A18,0))</f>
        <v>1</v>
      </c>
      <c r="H21" s="315"/>
      <c r="I21" s="288"/>
      <c r="J21" s="288"/>
      <c r="K21" s="288"/>
      <c r="L21" s="288"/>
      <c r="M21" s="48">
        <f ca="1">IF($B19="","",SUM((I19+J19+K19)/(Zdroj!$AN$10+Zdroj!$AP$10)))</f>
        <v>0.84</v>
      </c>
      <c r="N21" s="59">
        <f t="shared" ref="N21" ca="1" si="4">IF(B19="","",N19/G19)</f>
        <v>1</v>
      </c>
      <c r="O21" s="288"/>
      <c r="P21" s="330"/>
    </row>
    <row r="22" spans="1:16" s="2" customFormat="1" ht="60" x14ac:dyDescent="0.25">
      <c r="A22" s="29"/>
      <c r="B22" s="288">
        <f ca="1">IF(OFFSET(Zdroj!$B$16,A21,0)&gt;0,OFFSET(Zdroj!$B$16,A21,0)+0,"")</f>
        <v>21</v>
      </c>
      <c r="C22" s="51" t="str">
        <f ca="1">IF($B22="","",IF(Zdroj!$AQ$9="ano",CONCATENATE(OFFSET(Zdroj!C$16,'k rozhodnutí detailní'!$A21,0),"
","Anonymizováno","
",OFFSET(Zdroj!E$16,'k rozhodnutí detailní'!$A21,0),"
",OFFSET(Zdroj!F$16,'k rozhodnutí detailní'!$A21,0)),CONCATENATE(OFFSET(Zdroj!C$16,'k rozhodnutí detailní'!$A21,0),"
",OFFSET(Zdroj!D$16,'k rozhodnutí detailní'!$A21,0),"
",OFFSET(Zdroj!E$16,'k rozhodnutí detailní'!$A21,0),"
",OFFSET(Zdroj!F$16,'k rozhodnutí detailní'!$A21,0))))</f>
        <v>Město Jeseník
Masarykovo nám. 167/1
Jeseník
79001</v>
      </c>
      <c r="D22" s="57" t="str">
        <f ca="1">IF($B22="","",OFFSET(Zdroj!N$16,'k rozhodnutí detailní'!$A21,0))</f>
        <v>Zajištění rozšířené otevírací doby TIC během letní sezony 2022 a školení zaměstnanců TIC</v>
      </c>
      <c r="E22" s="314">
        <f ca="1">IF($B22="","",OFFSET(Zdroj!T$16,'k rozhodnutí detailní'!$A21,0))</f>
        <v>60000</v>
      </c>
      <c r="F22" s="188" t="str">
        <f ca="1">IF($B22="","",OFFSET(Zdroj!U$16,'k rozhodnutí detailní'!$A21,0))</f>
        <v>6/2022</v>
      </c>
      <c r="G22" s="316">
        <f ca="1">IF($B22="","",OFFSET(Zdroj!W$16,'k rozhodnutí detailní'!$A21,0))</f>
        <v>42000</v>
      </c>
      <c r="H22" s="315" t="str">
        <f ca="1">IF($B22="","",OFFSET(Zdroj!Y$16,'k rozhodnutí detailní'!$A21,0))</f>
        <v>31.10.2022</v>
      </c>
      <c r="I22" s="288">
        <f ca="1">IF($B22="","",OFFSET(Zdroj!BG$16,'k rozhodnutí detailní'!$A21,0))</f>
        <v>44</v>
      </c>
      <c r="J22" s="288">
        <f ca="1">IF($B22="","",OFFSET(Zdroj!BH$16,'k rozhodnutí detailní'!$A21,0))</f>
        <v>39</v>
      </c>
      <c r="K22" s="288"/>
      <c r="L22" s="79" t="str">
        <f ca="1">IF($B22="","",CONCATENATE(OFFSET(Zdroj!BI$16,'k rozhodnutí detailní'!$A21,0)," z ",SUM(Zdroj!$AN$10+Zdroj!$AP$10)))</f>
        <v>83 z 100</v>
      </c>
      <c r="M22" s="46">
        <f ca="1">IF($B22="","",IF(OR(I22=0,J22=0),1,OFFSET(Zdroj!BJ$16,'k rozhodnutí detailní'!$A21,0)))</f>
        <v>0.33</v>
      </c>
      <c r="N22" s="312">
        <f ca="1">IF(B22="","",IF(Zdroj!$AQ$1=Zdroj!$AR$9,ROUND(G22*M24,Zdroj!$AR$8),OFFSET(Zdroj!BO$16,'k rozhodnutí detailní'!A21,0)))</f>
        <v>42000</v>
      </c>
      <c r="O22" s="288" t="str">
        <f ca="1">IF($B22="","",OFFSET(Zdroj!Z$16,'k rozhodnutí detailní'!$A21,0))</f>
        <v>neinv.</v>
      </c>
      <c r="P22" s="330" t="s">
        <v>818</v>
      </c>
    </row>
    <row r="23" spans="1:16" s="2" customFormat="1" ht="105" x14ac:dyDescent="0.25">
      <c r="A23" s="29"/>
      <c r="B23" s="288"/>
      <c r="C23" s="51" t="str">
        <f ca="1">IF($B22="","",IF(Zdroj!$AQ$9="ano",CONCATENATE("Okres:","
",OFFSET(Zdroj!BP$16,'k rozhodnutí detailní'!$A21,0),"
","Právní forma","
",OFFSET(Zdroj!H$16,'k rozhodnutí detailní'!$A21,0),"
",IF(OFFSET(Zdroj!I$16,'k rozhodnutí detailní'!$A21,0)="","","IČO: "),OFFSET(Zdroj!I$16,'k rozhodnutí detailní'!$A21,0),"
","B.Ú. ",IF(OFFSET(Zdroj!J$16,'k rozhodnutí detailní'!$A21,0)="","","Anonymizováno")),CONCATENATE("Okres:","
",OFFSET(Zdroj!BP$16,'k rozhodnutí detailní'!$A21,0),"
","Právní forma","
",OFFSET(Zdroj!H$16,'k rozhodnutí detailní'!$A21,0),"
",IF(OFFSET(Zdroj!I$16,'k rozhodnutí detailní'!$A21,0)="","","IČO: "),OFFSET(Zdroj!I$16,'k rozhodnutí detailní'!$A21,0),"
","B.Ú. ",OFFSET(Zdroj!J$16,'k rozhodnutí detailní'!$A21,0))))</f>
        <v>Okres:
Jeseník
Právní forma
Obec, městská část hlavního města Prahy
IČO: 00302724
B.Ú. 9005-1520841/0100</v>
      </c>
      <c r="D23" s="58" t="str">
        <f ca="1">IF($B22="","",OFFSET(Zdroj!O$16,'k rozhodnutí detailní'!$A21,0))</f>
        <v>Výdaje určeny na posílení personálního zajištění TIC v letních měsících (6-8/2022), a to z důvodu výrazného zvýšení počtu
návštěvníků a také rozšíření otevírací doby TIC. Druhou částí je pak školení na zkvalitnění schopností zaměstnanců TIC.</v>
      </c>
      <c r="E23" s="314"/>
      <c r="F23" s="185"/>
      <c r="G23" s="316"/>
      <c r="H23" s="315"/>
      <c r="I23" s="288"/>
      <c r="J23" s="288"/>
      <c r="K23" s="288"/>
      <c r="L23" s="288" t="str">
        <f ca="1">IF($B22="","",CONCATENATE(SUM(I22+J22+K22)," z ",SUM(Zdroj!$AN$10+Zdroj!$AP$10)))</f>
        <v>83 z 100</v>
      </c>
      <c r="M23" s="47">
        <f ca="1">IF($B22="","",IF(1-(((J22+K22)*(Zdroj!AN$10/Zdroj!AP$10))/I22)&gt;=0,CEILING(1-(((J22+K22)*(Zdroj!AN$10/Zdroj!AP$10))/I22),0.01),CEILING((1-(((J22+K22)*(Zdroj!AN$10/Zdroj!AP$10))/I22))*-1,0.01)))</f>
        <v>0.33</v>
      </c>
      <c r="N23" s="312"/>
      <c r="O23" s="288"/>
      <c r="P23" s="330"/>
    </row>
    <row r="24" spans="1:16" s="2" customFormat="1" ht="60" x14ac:dyDescent="0.25">
      <c r="A24" s="29">
        <f>ROW()/3-1</f>
        <v>7</v>
      </c>
      <c r="B24" s="288"/>
      <c r="C24" s="52" t="str">
        <f ca="1">IF($B22="","",IF(Zdroj!$AQ$9="ano",IF(OFFSET(Zdroj!M$16,'k rozhodnutí detailní'!A21,0)="","","Anonymizováno"),IF(OFFSET(Zdroj!M$16,'k rozhodnutí detailní'!A21,0)="","",OFFSET(Zdroj!M$16,'k rozhodnutí detailní'!A21,0))))</f>
        <v>Zdeňka Blišťanová</v>
      </c>
      <c r="D24" s="58" t="str">
        <f ca="1">IF($B22="","",CONCATENATE("Dotace bude použita na:","
",OFFSET(Zdroj!P$16,'k rozhodnutí detailní'!$A21,0)))</f>
        <v>Dotace bude použita na:
Personální zajištění provozu TIC v letních měsících od června do září a dvě školení pro zaměstnance TIC</v>
      </c>
      <c r="E24" s="314"/>
      <c r="F24" s="188" t="str">
        <f ca="1">IF($B22="","",OFFSET(Zdroj!V$16,'k rozhodnutí detailní'!$A21,0))</f>
        <v>8/2022</v>
      </c>
      <c r="G24" s="89">
        <f ca="1">IF($B22="","",OFFSET(Zdroj!BM$16,'k rozhodnutí'!$A21,0))</f>
        <v>0.7</v>
      </c>
      <c r="H24" s="315"/>
      <c r="I24" s="288"/>
      <c r="J24" s="288"/>
      <c r="K24" s="288"/>
      <c r="L24" s="288"/>
      <c r="M24" s="48">
        <f ca="1">IF($B22="","",SUM((I22+J22+K22)/(Zdroj!$AN$10+Zdroj!$AP$10)))</f>
        <v>0.83</v>
      </c>
      <c r="N24" s="59">
        <f t="shared" ref="N24" ca="1" si="5">IF(B22="","",N22/G22)</f>
        <v>1</v>
      </c>
      <c r="O24" s="288"/>
      <c r="P24" s="330"/>
    </row>
    <row r="25" spans="1:16" s="2" customFormat="1" ht="75" x14ac:dyDescent="0.25">
      <c r="A25" s="29"/>
      <c r="B25" s="288">
        <f ca="1">IF(OFFSET(Zdroj!$B$16,A24,0)&gt;0,OFFSET(Zdroj!$B$16,A24,0)+0,"")</f>
        <v>17</v>
      </c>
      <c r="C25" s="51" t="str">
        <f ca="1">IF($B25="","",IF(Zdroj!$AQ$9="ano",CONCATENATE(OFFSET(Zdroj!C$16,'k rozhodnutí detailní'!$A24,0),"
","Anonymizováno","
",OFFSET(Zdroj!E$16,'k rozhodnutí detailní'!$A24,0),"
",OFFSET(Zdroj!F$16,'k rozhodnutí detailní'!$A24,0)),CONCATENATE(OFFSET(Zdroj!C$16,'k rozhodnutí detailní'!$A24,0),"
",OFFSET(Zdroj!D$16,'k rozhodnutí detailní'!$A24,0),"
",OFFSET(Zdroj!E$16,'k rozhodnutí detailní'!$A24,0),"
",OFFSET(Zdroj!F$16,'k rozhodnutí detailní'!$A24,0))))</f>
        <v>Jeseníky přes hranici, z.s.
tř. A. Kašpara 37
Bludov
78961</v>
      </c>
      <c r="D25" s="57" t="str">
        <f ca="1">IF($B25="","",OFFSET(Zdroj!N$16,'k rozhodnutí detailní'!$A24,0))</f>
        <v>TIC Pradědovo muzeum</v>
      </c>
      <c r="E25" s="314">
        <f ca="1">IF($B25="","",OFFSET(Zdroj!T$16,'k rozhodnutí detailní'!$A24,0))</f>
        <v>30000</v>
      </c>
      <c r="F25" s="188" t="str">
        <f ca="1">IF($B25="","",OFFSET(Zdroj!U$16,'k rozhodnutí detailní'!$A24,0))</f>
        <v>6/2022</v>
      </c>
      <c r="G25" s="316">
        <f ca="1">IF($B25="","",OFFSET(Zdroj!W$16,'k rozhodnutí detailní'!$A24,0))</f>
        <v>30000</v>
      </c>
      <c r="H25" s="315" t="str">
        <f ca="1">IF($B25="","",OFFSET(Zdroj!Y$16,'k rozhodnutí detailní'!$A24,0))</f>
        <v>30.11.2022</v>
      </c>
      <c r="I25" s="288">
        <f ca="1">IF($B25="","",OFFSET(Zdroj!BG$16,'k rozhodnutí detailní'!$A24,0))</f>
        <v>42</v>
      </c>
      <c r="J25" s="288">
        <f ca="1">IF($B25="","",OFFSET(Zdroj!BH$16,'k rozhodnutí detailní'!$A24,0))</f>
        <v>40</v>
      </c>
      <c r="K25" s="288"/>
      <c r="L25" s="79" t="str">
        <f ca="1">IF($B25="","",CONCATENATE(OFFSET(Zdroj!BI$16,'k rozhodnutí detailní'!$A24,0)," z ",SUM(Zdroj!$AN$10+Zdroj!$AP$10)))</f>
        <v>82 z 100</v>
      </c>
      <c r="M25" s="46">
        <f ca="1">IF($B25="","",IF(OR(I25=0,J25=0),1,OFFSET(Zdroj!BJ$16,'k rozhodnutí detailní'!$A24,0)))</f>
        <v>0.43</v>
      </c>
      <c r="N25" s="312">
        <f ca="1">IF(B25="","",IF(Zdroj!$AQ$1=Zdroj!$AR$9,ROUND(G25*M27,Zdroj!$AR$8),OFFSET(Zdroj!BO$16,'k rozhodnutí detailní'!A24,0)))</f>
        <v>30000</v>
      </c>
      <c r="O25" s="288" t="str">
        <f ca="1">IF($B25="","",OFFSET(Zdroj!Z$16,'k rozhodnutí detailní'!$A24,0))</f>
        <v>neinv.</v>
      </c>
      <c r="P25" s="330" t="s">
        <v>825</v>
      </c>
    </row>
    <row r="26" spans="1:16" s="2" customFormat="1" ht="90" x14ac:dyDescent="0.25">
      <c r="A26" s="29"/>
      <c r="B26" s="288"/>
      <c r="C26" s="51" t="str">
        <f ca="1">IF($B25="","",IF(Zdroj!$AQ$9="ano",CONCATENATE("Okres:","
",OFFSET(Zdroj!BP$16,'k rozhodnutí detailní'!$A24,0),"
","Právní forma","
",OFFSET(Zdroj!H$16,'k rozhodnutí detailní'!$A24,0),"
",IF(OFFSET(Zdroj!I$16,'k rozhodnutí detailní'!$A24,0)="","","IČO: "),OFFSET(Zdroj!I$16,'k rozhodnutí detailní'!$A24,0),"
","B.Ú. ",IF(OFFSET(Zdroj!J$16,'k rozhodnutí detailní'!$A24,0)="","","Anonymizováno")),CONCATENATE("Okres:","
",OFFSET(Zdroj!BP$16,'k rozhodnutí detailní'!$A24,0),"
","Právní forma","
",OFFSET(Zdroj!H$16,'k rozhodnutí detailní'!$A24,0),"
",IF(OFFSET(Zdroj!I$16,'k rozhodnutí detailní'!$A24,0)="","","IČO: "),OFFSET(Zdroj!I$16,'k rozhodnutí detailní'!$A24,0),"
","B.Ú. ",OFFSET(Zdroj!J$16,'k rozhodnutí detailní'!$A24,0))))</f>
        <v>Okres:
Šumperk
Právní forma
Spolek
IČO: 26574047
B.Ú. 3209145319/0800</v>
      </c>
      <c r="D26" s="58" t="str">
        <f ca="1">IF($B25="","",OFFSET(Zdroj!O$16,'k rozhodnutí detailní'!$A24,0))</f>
        <v>TIC Pradědovo dětské muzeum je situováno v lázeňské obci Bludov. Areál každoročně navštíví kolem 32 tisíc návštěvníků. TIC je řádně certifikováno a v létě je otevřeno 7 dní v týdnu, 10 hodin denně.</v>
      </c>
      <c r="E26" s="314"/>
      <c r="F26" s="185"/>
      <c r="G26" s="316"/>
      <c r="H26" s="315"/>
      <c r="I26" s="288"/>
      <c r="J26" s="288"/>
      <c r="K26" s="288"/>
      <c r="L26" s="288" t="str">
        <f ca="1">IF($B25="","",CONCATENATE(SUM(I25+J25+K25)," z ",SUM(Zdroj!$AN$10+Zdroj!$AP$10)))</f>
        <v>82 z 100</v>
      </c>
      <c r="M26" s="47">
        <f ca="1">IF($B25="","",IF(1-(((J25+K25)*(Zdroj!AN$10/Zdroj!AP$10))/I25)&gt;=0,CEILING(1-(((J25+K25)*(Zdroj!AN$10/Zdroj!AP$10))/I25),0.01),CEILING((1-(((J25+K25)*(Zdroj!AN$10/Zdroj!AP$10))/I25))*-1,0.01)))</f>
        <v>0.43</v>
      </c>
      <c r="N26" s="312"/>
      <c r="O26" s="288"/>
      <c r="P26" s="330"/>
    </row>
    <row r="27" spans="1:16" s="2" customFormat="1" ht="120" x14ac:dyDescent="0.25">
      <c r="A27" s="29">
        <f>ROW()/3-1</f>
        <v>8</v>
      </c>
      <c r="B27" s="288"/>
      <c r="C27" s="52" t="str">
        <f ca="1">IF($B25="","",IF(Zdroj!$AQ$9="ano",IF(OFFSET(Zdroj!M$16,'k rozhodnutí detailní'!A24,0)="","","Anonymizováno"),IF(OFFSET(Zdroj!M$16,'k rozhodnutí detailní'!A24,0)="","",OFFSET(Zdroj!M$16,'k rozhodnutí detailní'!A24,0))))</f>
        <v>Tereza Nikodýmová Schreiberová</v>
      </c>
      <c r="D27" s="58" t="str">
        <f ca="1">IF($B25="","",CONCATENATE("Dotace bude použita na:","
",OFFSET(Zdroj!P$16,'k rozhodnutí detailní'!$A24,0)))</f>
        <v>Dotace bude použita na:
Dotace bude použita na prodloužení provozní pracovní doby letní turistické sezóny 2022, konkrétně na mzdy pracovníků TIC a na výrobu propagačních materiálů. Celkem požadujemem dotaci ve výši 27 000,-kč na pokrytí mezd a 3000,-kč na letáky.</v>
      </c>
      <c r="E27" s="314"/>
      <c r="F27" s="188" t="str">
        <f ca="1">IF($B25="","",OFFSET(Zdroj!V$16,'k rozhodnutí detailní'!$A24,0))</f>
        <v>9/2022</v>
      </c>
      <c r="G27" s="89">
        <f ca="1">IF($B25="","",OFFSET(Zdroj!BM$16,'k rozhodnutí'!$A24,0))</f>
        <v>1</v>
      </c>
      <c r="H27" s="315"/>
      <c r="I27" s="288"/>
      <c r="J27" s="288"/>
      <c r="K27" s="288"/>
      <c r="L27" s="288"/>
      <c r="M27" s="48">
        <f ca="1">IF($B25="","",SUM((I25+J25+K25)/(Zdroj!$AN$10+Zdroj!$AP$10)))</f>
        <v>0.82</v>
      </c>
      <c r="N27" s="59">
        <f t="shared" ref="N27" ca="1" si="6">IF(B25="","",N25/G25)</f>
        <v>1</v>
      </c>
      <c r="O27" s="288"/>
      <c r="P27" s="330"/>
    </row>
    <row r="28" spans="1:16" s="2" customFormat="1" ht="75" x14ac:dyDescent="0.25">
      <c r="A28" s="29"/>
      <c r="B28" s="288">
        <f ca="1">IF(OFFSET(Zdroj!$B$16,A27,0)&gt;0,OFFSET(Zdroj!$B$16,A27,0)+0,"")</f>
        <v>23</v>
      </c>
      <c r="C28" s="51" t="str">
        <f ca="1">IF($B28="","",IF(Zdroj!$AQ$9="ano",CONCATENATE(OFFSET(Zdroj!C$16,'k rozhodnutí detailní'!$A27,0),"
","Anonymizováno","
",OFFSET(Zdroj!E$16,'k rozhodnutí detailní'!$A27,0),"
",OFFSET(Zdroj!F$16,'k rozhodnutí detailní'!$A27,0)),CONCATENATE(OFFSET(Zdroj!C$16,'k rozhodnutí detailní'!$A27,0),"
",OFFSET(Zdroj!D$16,'k rozhodnutí detailní'!$A27,0),"
",OFFSET(Zdroj!E$16,'k rozhodnutí detailní'!$A27,0),"
",OFFSET(Zdroj!F$16,'k rozhodnutí detailní'!$A27,0))))</f>
        <v>Městské kulturní zařízení Uničov
Moravské nám. 1143
Uničov
78391</v>
      </c>
      <c r="D28" s="57" t="str">
        <f ca="1">IF($B28="","",OFFSET(Zdroj!N$16,'k rozhodnutí detailní'!$A27,0))</f>
        <v>Uničov - město živé historie</v>
      </c>
      <c r="E28" s="314">
        <f ca="1">IF($B28="","",OFFSET(Zdroj!T$16,'k rozhodnutí detailní'!$A27,0))</f>
        <v>65000</v>
      </c>
      <c r="F28" s="188" t="str">
        <f ca="1">IF($B28="","",OFFSET(Zdroj!U$16,'k rozhodnutí detailní'!$A27,0))</f>
        <v>7/2022</v>
      </c>
      <c r="G28" s="316">
        <f ca="1">IF($B28="","",OFFSET(Zdroj!W$16,'k rozhodnutí detailní'!$A27,0))</f>
        <v>45000</v>
      </c>
      <c r="H28" s="315" t="str">
        <f ca="1">IF($B28="","",OFFSET(Zdroj!Y$16,'k rozhodnutí detailní'!$A27,0))</f>
        <v>31.10.2022</v>
      </c>
      <c r="I28" s="288">
        <f ca="1">IF($B28="","",OFFSET(Zdroj!BG$16,'k rozhodnutí detailní'!$A27,0))</f>
        <v>42</v>
      </c>
      <c r="J28" s="288">
        <f ca="1">IF($B28="","",OFFSET(Zdroj!BH$16,'k rozhodnutí detailní'!$A27,0))</f>
        <v>40</v>
      </c>
      <c r="K28" s="288"/>
      <c r="L28" s="79" t="str">
        <f ca="1">IF($B28="","",CONCATENATE(OFFSET(Zdroj!BI$16,'k rozhodnutí detailní'!$A27,0)," z ",SUM(Zdroj!$AN$10+Zdroj!$AP$10)))</f>
        <v>82 z 100</v>
      </c>
      <c r="M28" s="46">
        <f ca="1">IF($B28="","",IF(OR(I28=0,J28=0),1,OFFSET(Zdroj!BJ$16,'k rozhodnutí detailní'!$A27,0)))</f>
        <v>0.43</v>
      </c>
      <c r="N28" s="312">
        <f ca="1">IF(B28="","",IF(Zdroj!$AQ$1=Zdroj!$AR$9,ROUND(G28*M30,Zdroj!$AR$8),OFFSET(Zdroj!BO$16,'k rozhodnutí detailní'!A27,0)))</f>
        <v>45000</v>
      </c>
      <c r="O28" s="288" t="str">
        <f ca="1">IF($B28="","",OFFSET(Zdroj!Z$16,'k rozhodnutí detailní'!$A27,0))</f>
        <v>neinv.</v>
      </c>
      <c r="P28" s="330" t="s">
        <v>826</v>
      </c>
    </row>
    <row r="29" spans="1:16" s="2" customFormat="1" ht="90" x14ac:dyDescent="0.25">
      <c r="A29" s="29"/>
      <c r="B29" s="288"/>
      <c r="C29" s="51" t="str">
        <f ca="1">IF($B28="","",IF(Zdroj!$AQ$9="ano",CONCATENATE("Okres:","
",OFFSET(Zdroj!BP$16,'k rozhodnutí detailní'!$A27,0),"
","Právní forma","
",OFFSET(Zdroj!H$16,'k rozhodnutí detailní'!$A27,0),"
",IF(OFFSET(Zdroj!I$16,'k rozhodnutí detailní'!$A27,0)="","","IČO: "),OFFSET(Zdroj!I$16,'k rozhodnutí detailní'!$A27,0),"
","B.Ú. ",IF(OFFSET(Zdroj!J$16,'k rozhodnutí detailní'!$A27,0)="","","Anonymizováno")),CONCATENATE("Okres:","
",OFFSET(Zdroj!BP$16,'k rozhodnutí detailní'!$A27,0),"
","Právní forma","
",OFFSET(Zdroj!H$16,'k rozhodnutí detailní'!$A27,0),"
",IF(OFFSET(Zdroj!I$16,'k rozhodnutí detailní'!$A27,0)="","","IČO: "),OFFSET(Zdroj!I$16,'k rozhodnutí detailní'!$A27,0),"
","B.Ú. ",OFFSET(Zdroj!J$16,'k rozhodnutí detailní'!$A27,0))))</f>
        <v>Okres:
Olomouc
Právní forma
Příspěvková organizace
IČO: 63729156
B.Ú. 19-967910207/0100</v>
      </c>
      <c r="D29" s="58" t="str">
        <f ca="1">IF($B28="","",OFFSET(Zdroj!O$16,'k rozhodnutí detailní'!$A27,0))</f>
        <v>Cílem projektu je zkvalitnění služeb Městského informačního centra rozšířením provozní doby v hlavní turistické sezóně o 450 minut týdně.</v>
      </c>
      <c r="E29" s="314"/>
      <c r="F29" s="185"/>
      <c r="G29" s="316"/>
      <c r="H29" s="315"/>
      <c r="I29" s="288"/>
      <c r="J29" s="288"/>
      <c r="K29" s="288"/>
      <c r="L29" s="288" t="str">
        <f ca="1">IF($B28="","",CONCATENATE(SUM(I28+J28+K28)," z ",SUM(Zdroj!$AN$10+Zdroj!$AP$10)))</f>
        <v>82 z 100</v>
      </c>
      <c r="M29" s="47">
        <f ca="1">IF($B28="","",IF(1-(((J28+K28)*(Zdroj!AN$10/Zdroj!AP$10))/I28)&gt;=0,CEILING(1-(((J28+K28)*(Zdroj!AN$10/Zdroj!AP$10))/I28),0.01),CEILING((1-(((J28+K28)*(Zdroj!AN$10/Zdroj!AP$10))/I28))*-1,0.01)))</f>
        <v>0.43</v>
      </c>
      <c r="N29" s="312"/>
      <c r="O29" s="288"/>
      <c r="P29" s="330"/>
    </row>
    <row r="30" spans="1:16" s="2" customFormat="1" ht="105" x14ac:dyDescent="0.25">
      <c r="A30" s="29">
        <f>ROW()/3-1</f>
        <v>9</v>
      </c>
      <c r="B30" s="288"/>
      <c r="C30" s="52" t="str">
        <f ca="1">IF($B28="","",IF(Zdroj!$AQ$9="ano",IF(OFFSET(Zdroj!M$16,'k rozhodnutí detailní'!A27,0)="","","Anonymizováno"),IF(OFFSET(Zdroj!M$16,'k rozhodnutí detailní'!A27,0)="","",OFFSET(Zdroj!M$16,'k rozhodnutí detailní'!A27,0))))</f>
        <v>Radim Sedláček</v>
      </c>
      <c r="D30" s="58" t="str">
        <f ca="1">IF($B28="","",CONCATENATE("Dotace bude použita na:","
",OFFSET(Zdroj!P$16,'k rozhodnutí detailní'!$A27,0)))</f>
        <v>Dotace bude použita na:
Dotace bude použita na částečnou úhradu mzdových nákladů brigádníků z řad studentů v měsících červenci a srpnu 2022 (80%) a částečnou úhradu nákladů na realizaci virtuální prohlídky Šatlavy - Muzea vězeňství (20%)</v>
      </c>
      <c r="E30" s="314"/>
      <c r="F30" s="188" t="str">
        <f ca="1">IF($B28="","",OFFSET(Zdroj!V$16,'k rozhodnutí detailní'!$A27,0))</f>
        <v>8/2022</v>
      </c>
      <c r="G30" s="89">
        <f ca="1">IF($B28="","",OFFSET(Zdroj!BM$16,'k rozhodnutí'!$A27,0))</f>
        <v>0.69230769230769229</v>
      </c>
      <c r="H30" s="315"/>
      <c r="I30" s="288"/>
      <c r="J30" s="288"/>
      <c r="K30" s="288"/>
      <c r="L30" s="288"/>
      <c r="M30" s="48">
        <f ca="1">IF($B28="","",SUM((I28+J28+K28)/(Zdroj!$AN$10+Zdroj!$AP$10)))</f>
        <v>0.82</v>
      </c>
      <c r="N30" s="59">
        <f t="shared" ref="N30" ca="1" si="7">IF(B28="","",N28/G28)</f>
        <v>1</v>
      </c>
      <c r="O30" s="288"/>
      <c r="P30" s="330"/>
    </row>
    <row r="31" spans="1:16" s="2" customFormat="1" ht="90" x14ac:dyDescent="0.25">
      <c r="A31" s="29"/>
      <c r="B31" s="288">
        <f ca="1">IF(OFFSET(Zdroj!$B$16,A30,0)&gt;0,OFFSET(Zdroj!$B$16,A30,0)+0,"")</f>
        <v>7</v>
      </c>
      <c r="C31" s="51" t="str">
        <f ca="1">IF($B31="","",IF(Zdroj!$AQ$9="ano",CONCATENATE(OFFSET(Zdroj!C$16,'k rozhodnutí detailní'!$A30,0),"
","Anonymizováno","
",OFFSET(Zdroj!E$16,'k rozhodnutí detailní'!$A30,0),"
",OFFSET(Zdroj!F$16,'k rozhodnutí detailní'!$A30,0)),CONCATENATE(OFFSET(Zdroj!C$16,'k rozhodnutí detailní'!$A30,0),"
",OFFSET(Zdroj!D$16,'k rozhodnutí detailní'!$A30,0),"
",OFFSET(Zdroj!E$16,'k rozhodnutí detailní'!$A30,0),"
",OFFSET(Zdroj!F$16,'k rozhodnutí detailní'!$A30,0))))</f>
        <v>Městské kulturní středisko Kojetín, příspěvková organizace
náměstí Republiky 1033
Kojetín
75201</v>
      </c>
      <c r="D31" s="57" t="str">
        <f ca="1">IF($B31="","",OFFSET(Zdroj!N$16,'k rozhodnutí detailní'!$A30,0))</f>
        <v>Rozšíření otevírací doby v letní turistické sezóně 2022 na Vzdělávacím a informačním centru Kojetín</v>
      </c>
      <c r="E31" s="314">
        <f ca="1">IF($B31="","",OFFSET(Zdroj!T$16,'k rozhodnutí detailní'!$A30,0))</f>
        <v>34000</v>
      </c>
      <c r="F31" s="188" t="str">
        <f ca="1">IF($B31="","",OFFSET(Zdroj!U$16,'k rozhodnutí detailní'!$A30,0))</f>
        <v>5/2022</v>
      </c>
      <c r="G31" s="316">
        <f ca="1">IF($B31="","",OFFSET(Zdroj!W$16,'k rozhodnutí detailní'!$A30,0))</f>
        <v>34000</v>
      </c>
      <c r="H31" s="315" t="str">
        <f ca="1">IF($B31="","",OFFSET(Zdroj!Y$16,'k rozhodnutí detailní'!$A30,0))</f>
        <v>31.12.2022</v>
      </c>
      <c r="I31" s="288">
        <f ca="1">IF($B31="","",OFFSET(Zdroj!BG$16,'k rozhodnutí detailní'!$A30,0))</f>
        <v>42</v>
      </c>
      <c r="J31" s="288">
        <f ca="1">IF($B31="","",OFFSET(Zdroj!BH$16,'k rozhodnutí detailní'!$A30,0))</f>
        <v>40</v>
      </c>
      <c r="K31" s="288"/>
      <c r="L31" s="79" t="str">
        <f ca="1">IF($B31="","",CONCATENATE(OFFSET(Zdroj!BI$16,'k rozhodnutí detailní'!$A30,0)," z ",SUM(Zdroj!$AN$10+Zdroj!$AP$10)))</f>
        <v>82 z 100</v>
      </c>
      <c r="M31" s="46">
        <f ca="1">IF($B31="","",IF(OR(I31=0,J31=0),1,OFFSET(Zdroj!BJ$16,'k rozhodnutí detailní'!$A30,0)))</f>
        <v>0.43</v>
      </c>
      <c r="N31" s="312">
        <f ca="1">IF(B31="","",IF(Zdroj!$AQ$1=Zdroj!$AR$9,ROUND(G31*M33,Zdroj!$AR$8),OFFSET(Zdroj!BO$16,'k rozhodnutí detailní'!A30,0)))</f>
        <v>34000</v>
      </c>
      <c r="O31" s="288" t="str">
        <f ca="1">IF($B31="","",OFFSET(Zdroj!Z$16,'k rozhodnutí detailní'!$A30,0))</f>
        <v>neinv.</v>
      </c>
      <c r="P31" s="330" t="s">
        <v>827</v>
      </c>
    </row>
    <row r="32" spans="1:16" s="2" customFormat="1" ht="90" x14ac:dyDescent="0.25">
      <c r="A32" s="29"/>
      <c r="B32" s="288"/>
      <c r="C32" s="51" t="str">
        <f ca="1">IF($B31="","",IF(Zdroj!$AQ$9="ano",CONCATENATE("Okres:","
",OFFSET(Zdroj!BP$16,'k rozhodnutí detailní'!$A30,0),"
","Právní forma","
",OFFSET(Zdroj!H$16,'k rozhodnutí detailní'!$A30,0),"
",IF(OFFSET(Zdroj!I$16,'k rozhodnutí detailní'!$A30,0)="","","IČO: "),OFFSET(Zdroj!I$16,'k rozhodnutí detailní'!$A30,0),"
","B.Ú. ",IF(OFFSET(Zdroj!J$16,'k rozhodnutí detailní'!$A30,0)="","","Anonymizováno")),CONCATENATE("Okres:","
",OFFSET(Zdroj!BP$16,'k rozhodnutí detailní'!$A30,0),"
","Právní forma","
",OFFSET(Zdroj!H$16,'k rozhodnutí detailní'!$A30,0),"
",IF(OFFSET(Zdroj!I$16,'k rozhodnutí detailní'!$A30,0)="","","IČO: "),OFFSET(Zdroj!I$16,'k rozhodnutí detailní'!$A30,0),"
","B.Ú. ",OFFSET(Zdroj!J$16,'k rozhodnutí detailní'!$A30,0))))</f>
        <v>Okres:
Přerov
Právní forma
Příspěvková organizace
IČO: 00368903
B.Ú. 1880903359/0800</v>
      </c>
      <c r="D32" s="58" t="str">
        <f ca="1">IF($B31="","",OFFSET(Zdroj!O$16,'k rozhodnutí detailní'!$A30,0))</f>
        <v>Hlavním cílem projektu je zkvalitnit stávající poskytované služby Vzdělávacího a informačního centra Kojetín, rozšířit otevírací dobu v hlavní turistické sezóně (květen–září 2022) o víkendy. více příloha</v>
      </c>
      <c r="E32" s="314"/>
      <c r="F32" s="185"/>
      <c r="G32" s="316"/>
      <c r="H32" s="315"/>
      <c r="I32" s="288"/>
      <c r="J32" s="288"/>
      <c r="K32" s="288"/>
      <c r="L32" s="288" t="str">
        <f ca="1">IF($B31="","",CONCATENATE(SUM(I31+J31+K31)," z ",SUM(Zdroj!$AN$10+Zdroj!$AP$10)))</f>
        <v>82 z 100</v>
      </c>
      <c r="M32" s="47">
        <f ca="1">IF($B31="","",IF(1-(((J31+K31)*(Zdroj!AN$10/Zdroj!AP$10))/I31)&gt;=0,CEILING(1-(((J31+K31)*(Zdroj!AN$10/Zdroj!AP$10))/I31),0.01),CEILING((1-(((J31+K31)*(Zdroj!AN$10/Zdroj!AP$10))/I31))*-1,0.01)))</f>
        <v>0.43</v>
      </c>
      <c r="N32" s="312"/>
      <c r="O32" s="288"/>
      <c r="P32" s="330"/>
    </row>
    <row r="33" spans="1:16" s="2" customFormat="1" ht="30" x14ac:dyDescent="0.25">
      <c r="A33" s="29">
        <f>ROW()/3-1</f>
        <v>10</v>
      </c>
      <c r="B33" s="288"/>
      <c r="C33" s="52" t="str">
        <f ca="1">IF($B31="","",IF(Zdroj!$AQ$9="ano",IF(OFFSET(Zdroj!M$16,'k rozhodnutí detailní'!A30,0)="","","Anonymizováno"),IF(OFFSET(Zdroj!M$16,'k rozhodnutí detailní'!A30,0)="","",OFFSET(Zdroj!M$16,'k rozhodnutí detailní'!A30,0))))</f>
        <v>Hana Svačinová</v>
      </c>
      <c r="D33" s="58" t="str">
        <f ca="1">IF($B31="","",CONCATENATE("Dotace bude použita na:","
",OFFSET(Zdroj!P$16,'k rozhodnutí detailní'!$A30,0)))</f>
        <v>Dotace bude použita na:
Dohody o provedení práce</v>
      </c>
      <c r="E33" s="314"/>
      <c r="F33" s="188" t="str">
        <f ca="1">IF($B31="","",OFFSET(Zdroj!V$16,'k rozhodnutí detailní'!$A30,0))</f>
        <v>10/2022</v>
      </c>
      <c r="G33" s="89">
        <f ca="1">IF($B31="","",OFFSET(Zdroj!BM$16,'k rozhodnutí'!$A30,0))</f>
        <v>1</v>
      </c>
      <c r="H33" s="315"/>
      <c r="I33" s="288"/>
      <c r="J33" s="288"/>
      <c r="K33" s="288"/>
      <c r="L33" s="288"/>
      <c r="M33" s="48">
        <f ca="1">IF($B31="","",SUM((I31+J31+K31)/(Zdroj!$AN$10+Zdroj!$AP$10)))</f>
        <v>0.82</v>
      </c>
      <c r="N33" s="59">
        <f t="shared" ref="N33" ca="1" si="8">IF(B31="","",N31/G31)</f>
        <v>1</v>
      </c>
      <c r="O33" s="288"/>
      <c r="P33" s="330"/>
    </row>
    <row r="34" spans="1:16" s="2" customFormat="1" ht="75" x14ac:dyDescent="0.25">
      <c r="A34" s="29"/>
      <c r="B34" s="288">
        <f ca="1">IF(OFFSET(Zdroj!$B$16,A33,0)&gt;0,OFFSET(Zdroj!$B$16,A33,0)+0,"")</f>
        <v>2</v>
      </c>
      <c r="C34" s="51" t="str">
        <f ca="1">IF($B34="","",IF(Zdroj!$AQ$9="ano",CONCATENATE(OFFSET(Zdroj!C$16,'k rozhodnutí detailní'!$A33,0),"
","Anonymizováno","
",OFFSET(Zdroj!E$16,'k rozhodnutí detailní'!$A33,0),"
",OFFSET(Zdroj!F$16,'k rozhodnutí detailní'!$A33,0)),CONCATENATE(OFFSET(Zdroj!C$16,'k rozhodnutí detailní'!$A33,0),"
",OFFSET(Zdroj!D$16,'k rozhodnutí detailní'!$A33,0),"
",OFFSET(Zdroj!E$16,'k rozhodnutí detailní'!$A33,0),"
",OFFSET(Zdroj!F$16,'k rozhodnutí detailní'!$A33,0))))</f>
        <v>Městské kulturní středisko Javorník
Nádražní 160
Javorník
79070</v>
      </c>
      <c r="D34" s="57" t="str">
        <f ca="1">IF($B34="","",OFFSET(Zdroj!N$16,'k rozhodnutí detailní'!$A33,0))</f>
        <v>Zkvalitňování služeb informačního centra v Javorníku aneb "objevování krás Rychlebských hor na kole"</v>
      </c>
      <c r="E34" s="314">
        <f ca="1">IF($B34="","",OFFSET(Zdroj!T$16,'k rozhodnutí detailní'!$A33,0))</f>
        <v>51000</v>
      </c>
      <c r="F34" s="188" t="str">
        <f ca="1">IF($B34="","",OFFSET(Zdroj!U$16,'k rozhodnutí detailní'!$A33,0))</f>
        <v>5/2022</v>
      </c>
      <c r="G34" s="316">
        <f ca="1">IF($B34="","",OFFSET(Zdroj!W$16,'k rozhodnutí detailní'!$A33,0))</f>
        <v>35000</v>
      </c>
      <c r="H34" s="315" t="str">
        <f ca="1">IF($B34="","",OFFSET(Zdroj!Y$16,'k rozhodnutí detailní'!$A33,0))</f>
        <v>30.11.2022</v>
      </c>
      <c r="I34" s="288">
        <f ca="1">IF($B34="","",OFFSET(Zdroj!BG$16,'k rozhodnutí detailní'!$A33,0))</f>
        <v>52</v>
      </c>
      <c r="J34" s="288">
        <f ca="1">IF($B34="","",OFFSET(Zdroj!BH$16,'k rozhodnutí detailní'!$A33,0))</f>
        <v>28</v>
      </c>
      <c r="K34" s="288"/>
      <c r="L34" s="79" t="str">
        <f ca="1">IF($B34="","",CONCATENATE(OFFSET(Zdroj!BI$16,'k rozhodnutí detailní'!$A33,0)," z ",SUM(Zdroj!$AN$10+Zdroj!$AP$10)))</f>
        <v>80 z 100</v>
      </c>
      <c r="M34" s="46">
        <f ca="1">IF($B34="","",IF(OR(I34=0,J34=0),1,OFFSET(Zdroj!BJ$16,'k rozhodnutí detailní'!$A33,0)))</f>
        <v>0.2</v>
      </c>
      <c r="N34" s="312">
        <f ca="1">IF(B34="","",IF(Zdroj!$AQ$1=Zdroj!$AR$9,ROUND(G34*M36,Zdroj!$AR$8),OFFSET(Zdroj!BO$16,'k rozhodnutí detailní'!A33,0)))</f>
        <v>35000</v>
      </c>
      <c r="O34" s="288" t="str">
        <f ca="1">IF($B34="","",OFFSET(Zdroj!Z$16,'k rozhodnutí detailní'!$A33,0))</f>
        <v>neinv.</v>
      </c>
      <c r="P34" s="330"/>
    </row>
    <row r="35" spans="1:16" s="2" customFormat="1" ht="105" x14ac:dyDescent="0.25">
      <c r="A35" s="29"/>
      <c r="B35" s="288"/>
      <c r="C35" s="51" t="str">
        <f ca="1">IF($B34="","",IF(Zdroj!$AQ$9="ano",CONCATENATE("Okres:","
",OFFSET(Zdroj!BP$16,'k rozhodnutí detailní'!$A33,0),"
","Právní forma","
",OFFSET(Zdroj!H$16,'k rozhodnutí detailní'!$A33,0),"
",IF(OFFSET(Zdroj!I$16,'k rozhodnutí detailní'!$A33,0)="","","IČO: "),OFFSET(Zdroj!I$16,'k rozhodnutí detailní'!$A33,0),"
","B.Ú. ",IF(OFFSET(Zdroj!J$16,'k rozhodnutí detailní'!$A33,0)="","","Anonymizováno")),CONCATENATE("Okres:","
",OFFSET(Zdroj!BP$16,'k rozhodnutí detailní'!$A33,0),"
","Právní forma","
",OFFSET(Zdroj!H$16,'k rozhodnutí detailní'!$A33,0),"
",IF(OFFSET(Zdroj!I$16,'k rozhodnutí detailní'!$A33,0)="","","IČO: "),OFFSET(Zdroj!I$16,'k rozhodnutí detailní'!$A33,0),"
","B.Ú. ",OFFSET(Zdroj!J$16,'k rozhodnutí detailní'!$A33,0))))</f>
        <v>Okres:
Jeseník
Právní forma
Příspěvková organizace
IČO: 64095541
B.Ú. 1903206389/0800</v>
      </c>
      <c r="D35" s="58" t="str">
        <f ca="1">IF($B34="","",OFFSET(Zdroj!O$16,'k rozhodnutí detailní'!$A33,0))</f>
        <v>Nový informační leták o nabízené službě pro turisty-půjčovna elektrokol s typy na výlety, které u nás mohou podniknout na kolech a objevovat krásy Rychlebských hor v "sedle", rozšíření pracovní doby, zvýšení kvality nabízených služeb, rozvoj turismu</v>
      </c>
      <c r="E35" s="314"/>
      <c r="F35" s="185"/>
      <c r="G35" s="316"/>
      <c r="H35" s="315"/>
      <c r="I35" s="288"/>
      <c r="J35" s="288"/>
      <c r="K35" s="288"/>
      <c r="L35" s="288" t="str">
        <f ca="1">IF($B34="","",CONCATENATE(SUM(I34+J34+K34)," z ",SUM(Zdroj!$AN$10+Zdroj!$AP$10)))</f>
        <v>80 z 100</v>
      </c>
      <c r="M35" s="47">
        <f ca="1">IF($B34="","",IF(1-(((J34+K34)*(Zdroj!AN$10/Zdroj!AP$10))/I34)&gt;=0,CEILING(1-(((J34+K34)*(Zdroj!AN$10/Zdroj!AP$10))/I34),0.01),CEILING((1-(((J34+K34)*(Zdroj!AN$10/Zdroj!AP$10))/I34))*-1,0.01)))</f>
        <v>0.2</v>
      </c>
      <c r="N35" s="312"/>
      <c r="O35" s="288"/>
      <c r="P35" s="330"/>
    </row>
    <row r="36" spans="1:16" s="2" customFormat="1" ht="60" x14ac:dyDescent="0.25">
      <c r="A36" s="29">
        <f>ROW()/3-1</f>
        <v>11</v>
      </c>
      <c r="B36" s="288"/>
      <c r="C36" s="52" t="str">
        <f ca="1">IF($B34="","",IF(Zdroj!$AQ$9="ano",IF(OFFSET(Zdroj!M$16,'k rozhodnutí detailní'!A33,0)="","","Anonymizováno"),IF(OFFSET(Zdroj!M$16,'k rozhodnutí detailní'!A33,0)="","",OFFSET(Zdroj!M$16,'k rozhodnutí detailní'!A33,0))))</f>
        <v>Lucie Hecsková</v>
      </c>
      <c r="D36" s="58" t="str">
        <f ca="1">IF($B34="","",CONCATENATE("Dotace bude použita na:","
",OFFSET(Zdroj!P$16,'k rozhodnutí detailní'!$A33,0)))</f>
        <v>Dotace bude použita na:
Mzdy brigádníků v rámci rozšíření pracovní doby, grafický návrh a tisk informačního letáku</v>
      </c>
      <c r="E36" s="314"/>
      <c r="F36" s="188" t="str">
        <f ca="1">IF($B34="","",OFFSET(Zdroj!V$16,'k rozhodnutí detailní'!$A33,0))</f>
        <v>9/2022</v>
      </c>
      <c r="G36" s="89">
        <f ca="1">IF($B34="","",OFFSET(Zdroj!BM$16,'k rozhodnutí'!$A33,0))</f>
        <v>0.68627450980392157</v>
      </c>
      <c r="H36" s="315"/>
      <c r="I36" s="288"/>
      <c r="J36" s="288"/>
      <c r="K36" s="288"/>
      <c r="L36" s="288"/>
      <c r="M36" s="48">
        <f ca="1">IF($B34="","",SUM((I34+J34+K34)/(Zdroj!$AN$10+Zdroj!$AP$10)))</f>
        <v>0.8</v>
      </c>
      <c r="N36" s="59">
        <f t="shared" ref="N36" ca="1" si="9">IF(B34="","",N34/G34)</f>
        <v>1</v>
      </c>
      <c r="O36" s="288"/>
      <c r="P36" s="330"/>
    </row>
    <row r="37" spans="1:16" s="2" customFormat="1" ht="90" x14ac:dyDescent="0.25">
      <c r="A37" s="29"/>
      <c r="B37" s="288">
        <f ca="1">IF(OFFSET(Zdroj!$B$16,A36,0)&gt;0,OFFSET(Zdroj!$B$16,A36,0)+0,"")</f>
        <v>6</v>
      </c>
      <c r="C37" s="51" t="str">
        <f ca="1">IF($B37="","",IF(Zdroj!$AQ$9="ano",CONCATENATE(OFFSET(Zdroj!C$16,'k rozhodnutí detailní'!$A36,0),"
","Anonymizováno","
",OFFSET(Zdroj!E$16,'k rozhodnutí detailní'!$A36,0),"
",OFFSET(Zdroj!F$16,'k rozhodnutí detailní'!$A36,0)),CONCATENATE(OFFSET(Zdroj!C$16,'k rozhodnutí detailní'!$A36,0),"
",OFFSET(Zdroj!D$16,'k rozhodnutí detailní'!$A36,0),"
",OFFSET(Zdroj!E$16,'k rozhodnutí detailní'!$A36,0),"
",OFFSET(Zdroj!F$16,'k rozhodnutí detailní'!$A36,0))))</f>
        <v>Kulturní a informační služby města Přerova
nám. T. G. Masaryka 150/8
Přerov
75002</v>
      </c>
      <c r="D37" s="57" t="str">
        <f ca="1">IF($B37="","",OFFSET(Zdroj!N$16,'k rozhodnutí detailní'!$A36,0))</f>
        <v>Marketingové aktivity MIC Přerov v roce 2022</v>
      </c>
      <c r="E37" s="314">
        <f ca="1">IF($B37="","",OFFSET(Zdroj!T$16,'k rozhodnutí detailní'!$A36,0))</f>
        <v>26000</v>
      </c>
      <c r="F37" s="188" t="str">
        <f ca="1">IF($B37="","",OFFSET(Zdroj!U$16,'k rozhodnutí detailní'!$A36,0))</f>
        <v>1/2022</v>
      </c>
      <c r="G37" s="316">
        <f ca="1">IF($B37="","",OFFSET(Zdroj!W$16,'k rozhodnutí detailní'!$A36,0))</f>
        <v>26000</v>
      </c>
      <c r="H37" s="315" t="str">
        <f ca="1">IF($B37="","",OFFSET(Zdroj!Y$16,'k rozhodnutí detailní'!$A36,0))</f>
        <v>31.01.2023</v>
      </c>
      <c r="I37" s="288">
        <f ca="1">IF($B37="","",OFFSET(Zdroj!BG$16,'k rozhodnutí detailní'!$A36,0))</f>
        <v>54</v>
      </c>
      <c r="J37" s="288">
        <f ca="1">IF($B37="","",OFFSET(Zdroj!BH$16,'k rozhodnutí detailní'!$A36,0))</f>
        <v>23</v>
      </c>
      <c r="K37" s="288"/>
      <c r="L37" s="79" t="str">
        <f ca="1">IF($B37="","",CONCATENATE(OFFSET(Zdroj!BI$16,'k rozhodnutí detailní'!$A36,0)," z ",SUM(Zdroj!$AN$10+Zdroj!$AP$10)))</f>
        <v>77 z 100</v>
      </c>
      <c r="M37" s="46">
        <f ca="1">IF($B37="","",IF(OR(I37=0,J37=0),1,OFFSET(Zdroj!BJ$16,'k rozhodnutí detailní'!$A36,0)))</f>
        <v>0.37</v>
      </c>
      <c r="N37" s="312">
        <f ca="1">IF(B37="","",IF(Zdroj!$AQ$1=Zdroj!$AR$9,ROUND(G37*M39,Zdroj!$AR$8),OFFSET(Zdroj!BO$16,'k rozhodnutí detailní'!A36,0)))</f>
        <v>26000</v>
      </c>
      <c r="O37" s="288" t="str">
        <f ca="1">IF($B37="","",OFFSET(Zdroj!Z$16,'k rozhodnutí detailní'!$A36,0))</f>
        <v>neinv.</v>
      </c>
      <c r="P37" s="330" t="s">
        <v>817</v>
      </c>
    </row>
    <row r="38" spans="1:16" s="2" customFormat="1" ht="90" x14ac:dyDescent="0.25">
      <c r="A38" s="29"/>
      <c r="B38" s="288"/>
      <c r="C38" s="51" t="str">
        <f ca="1">IF($B37="","",IF(Zdroj!$AQ$9="ano",CONCATENATE("Okres:","
",OFFSET(Zdroj!BP$16,'k rozhodnutí detailní'!$A36,0),"
","Právní forma","
",OFFSET(Zdroj!H$16,'k rozhodnutí detailní'!$A36,0),"
",IF(OFFSET(Zdroj!I$16,'k rozhodnutí detailní'!$A36,0)="","","IČO: "),OFFSET(Zdroj!I$16,'k rozhodnutí detailní'!$A36,0),"
","B.Ú. ",IF(OFFSET(Zdroj!J$16,'k rozhodnutí detailní'!$A36,0)="","","Anonymizováno")),CONCATENATE("Okres:","
",OFFSET(Zdroj!BP$16,'k rozhodnutí detailní'!$A36,0),"
","Právní forma","
",OFFSET(Zdroj!H$16,'k rozhodnutí detailní'!$A36,0),"
",IF(OFFSET(Zdroj!I$16,'k rozhodnutí detailní'!$A36,0)="","","IČO: "),OFFSET(Zdroj!I$16,'k rozhodnutí detailní'!$A36,0),"
","B.Ú. ",OFFSET(Zdroj!J$16,'k rozhodnutí detailní'!$A36,0))))</f>
        <v>Okres:
Přerov
Právní forma
Příspěvková organizace
IČO: 45180512
B.Ú. 1882080309/0800</v>
      </c>
      <c r="D38" s="58" t="str">
        <f ca="1">IF($B37="","",OFFSET(Zdroj!O$16,'k rozhodnutí detailní'!$A36,0))</f>
        <v>Zpracování programu pro rodiče s dětmi - Výlet s tajenkou, tisk prop. materiálu.
Jazykové vzdělávání pracovníků TIC.</v>
      </c>
      <c r="E38" s="314"/>
      <c r="F38" s="185"/>
      <c r="G38" s="316"/>
      <c r="H38" s="315"/>
      <c r="I38" s="288"/>
      <c r="J38" s="288"/>
      <c r="K38" s="288"/>
      <c r="L38" s="288" t="str">
        <f ca="1">IF($B37="","",CONCATENATE(SUM(I37+J37+K37)," z ",SUM(Zdroj!$AN$10+Zdroj!$AP$10)))</f>
        <v>77 z 100</v>
      </c>
      <c r="M38" s="47">
        <f ca="1">IF($B37="","",IF(1-(((J37+K37)*(Zdroj!AN$10/Zdroj!AP$10))/I37)&gt;=0,CEILING(1-(((J37+K37)*(Zdroj!AN$10/Zdroj!AP$10))/I37),0.01),CEILING((1-(((J37+K37)*(Zdroj!AN$10/Zdroj!AP$10))/I37))*-1,0.01)))</f>
        <v>0.37</v>
      </c>
      <c r="N38" s="312"/>
      <c r="O38" s="288"/>
      <c r="P38" s="330"/>
    </row>
    <row r="39" spans="1:16" s="2" customFormat="1" ht="60" x14ac:dyDescent="0.25">
      <c r="A39" s="29">
        <f>ROW()/3-1</f>
        <v>12</v>
      </c>
      <c r="B39" s="288"/>
      <c r="C39" s="52" t="str">
        <f ca="1">IF($B37="","",IF(Zdroj!$AQ$9="ano",IF(OFFSET(Zdroj!M$16,'k rozhodnutí detailní'!A36,0)="","","Anonymizováno"),IF(OFFSET(Zdroj!M$16,'k rozhodnutí detailní'!A36,0)="","",OFFSET(Zdroj!M$16,'k rozhodnutí detailní'!A36,0))))</f>
        <v>Jaroslav Macíček</v>
      </c>
      <c r="D39" s="58" t="str">
        <f ca="1">IF($B37="","",CONCATENATE("Dotace bude použita na:","
",OFFSET(Zdroj!P$16,'k rozhodnutí detailní'!$A36,0)))</f>
        <v>Dotace bude použita na:
Výlet s tajenkou - zpracování a tisk prop. materiálu
Jazykové kurzy pro pracovníky TIC</v>
      </c>
      <c r="E39" s="314"/>
      <c r="F39" s="188" t="str">
        <f ca="1">IF($B37="","",OFFSET(Zdroj!V$16,'k rozhodnutí detailní'!$A36,0))</f>
        <v>12/2022</v>
      </c>
      <c r="G39" s="89">
        <f ca="1">IF($B37="","",OFFSET(Zdroj!BM$16,'k rozhodnutí'!$A36,0))</f>
        <v>1</v>
      </c>
      <c r="H39" s="315"/>
      <c r="I39" s="288"/>
      <c r="J39" s="288"/>
      <c r="K39" s="288"/>
      <c r="L39" s="288"/>
      <c r="M39" s="48">
        <f ca="1">IF($B37="","",SUM((I37+J37+K37)/(Zdroj!$AN$10+Zdroj!$AP$10)))</f>
        <v>0.77</v>
      </c>
      <c r="N39" s="59">
        <f t="shared" ref="N39" ca="1" si="10">IF(B37="","",N37/G37)</f>
        <v>1</v>
      </c>
      <c r="O39" s="288"/>
      <c r="P39" s="330"/>
    </row>
    <row r="40" spans="1:16" s="2" customFormat="1" ht="75" x14ac:dyDescent="0.25">
      <c r="A40" s="29"/>
      <c r="B40" s="288">
        <f ca="1">IF(OFFSET(Zdroj!$B$16,A39,0)&gt;0,OFFSET(Zdroj!$B$16,A39,0)+0,"")</f>
        <v>1</v>
      </c>
      <c r="C40" s="51" t="str">
        <f ca="1">IF($B40="","",IF(Zdroj!$AQ$9="ano",CONCATENATE(OFFSET(Zdroj!C$16,'k rozhodnutí detailní'!$A39,0),"
","Anonymizováno","
",OFFSET(Zdroj!E$16,'k rozhodnutí detailní'!$A39,0),"
",OFFSET(Zdroj!F$16,'k rozhodnutí detailní'!$A39,0)),CONCATENATE(OFFSET(Zdroj!C$16,'k rozhodnutí detailní'!$A39,0),"
",OFFSET(Zdroj!D$16,'k rozhodnutí detailní'!$A39,0),"
",OFFSET(Zdroj!E$16,'k rozhodnutí detailní'!$A39,0),"
",OFFSET(Zdroj!F$16,'k rozhodnutí detailní'!$A39,0))))</f>
        <v>Městys Náměšť na Hané
nám. T. G. Masaryka 100
Náměšť na Hané
78344</v>
      </c>
      <c r="D40" s="57" t="str">
        <f ca="1">IF($B40="","",OFFSET(Zdroj!N$16,'k rozhodnutí detailní'!$A39,0))</f>
        <v>Podpora TIC v Náměšti na Hané</v>
      </c>
      <c r="E40" s="314">
        <f ca="1">IF($B40="","",OFFSET(Zdroj!T$16,'k rozhodnutí detailní'!$A39,0))</f>
        <v>35000</v>
      </c>
      <c r="F40" s="188" t="str">
        <f ca="1">IF($B40="","",OFFSET(Zdroj!U$16,'k rozhodnutí detailní'!$A39,0))</f>
        <v>3/2022</v>
      </c>
      <c r="G40" s="316">
        <f ca="1">IF($B40="","",OFFSET(Zdroj!W$16,'k rozhodnutí detailní'!$A39,0))</f>
        <v>35000</v>
      </c>
      <c r="H40" s="315" t="str">
        <f ca="1">IF($B40="","",OFFSET(Zdroj!Y$16,'k rozhodnutí detailní'!$A39,0))</f>
        <v>31.12.2022</v>
      </c>
      <c r="I40" s="288">
        <f ca="1">IF($B40="","",OFFSET(Zdroj!BG$16,'k rozhodnutí detailní'!$A39,0))</f>
        <v>40</v>
      </c>
      <c r="J40" s="288">
        <f ca="1">IF($B40="","",OFFSET(Zdroj!BH$16,'k rozhodnutí detailní'!$A39,0))</f>
        <v>36</v>
      </c>
      <c r="K40" s="288"/>
      <c r="L40" s="79" t="str">
        <f ca="1">IF($B40="","",CONCATENATE(OFFSET(Zdroj!BI$16,'k rozhodnutí detailní'!$A39,0)," z ",SUM(Zdroj!$AN$10+Zdroj!$AP$10)))</f>
        <v>76 z 100</v>
      </c>
      <c r="M40" s="46">
        <f ca="1">IF($B40="","",IF(OR(I40=0,J40=0),1,OFFSET(Zdroj!BJ$16,'k rozhodnutí detailní'!$A39,0)))</f>
        <v>0.35000000000000003</v>
      </c>
      <c r="N40" s="313">
        <f ca="1">IF(B40="","",IF(Zdroj!$AQ$1=Zdroj!$AR$9,ROUND(G40*M42,Zdroj!$AR$8),OFFSET(Zdroj!BO$16,'k rozhodnutí detailní'!A39,0)))</f>
        <v>16000</v>
      </c>
      <c r="O40" s="288" t="str">
        <f ca="1">IF($B40="","",OFFSET(Zdroj!Z$16,'k rozhodnutí detailní'!$A39,0))</f>
        <v>neinv.</v>
      </c>
      <c r="P40" s="330" t="s">
        <v>828</v>
      </c>
    </row>
    <row r="41" spans="1:16" s="2" customFormat="1" ht="105" x14ac:dyDescent="0.25">
      <c r="A41" s="29"/>
      <c r="B41" s="288"/>
      <c r="C41" s="51" t="str">
        <f ca="1">IF($B40="","",IF(Zdroj!$AQ$9="ano",CONCATENATE("Okres:","
",OFFSET(Zdroj!BP$16,'k rozhodnutí detailní'!$A39,0),"
","Právní forma","
",OFFSET(Zdroj!H$16,'k rozhodnutí detailní'!$A39,0),"
",IF(OFFSET(Zdroj!I$16,'k rozhodnutí detailní'!$A39,0)="","","IČO: "),OFFSET(Zdroj!I$16,'k rozhodnutí detailní'!$A39,0),"
","B.Ú. ",IF(OFFSET(Zdroj!J$16,'k rozhodnutí detailní'!$A39,0)="","","Anonymizováno")),CONCATENATE("Okres:","
",OFFSET(Zdroj!BP$16,'k rozhodnutí detailní'!$A39,0),"
","Právní forma","
",OFFSET(Zdroj!H$16,'k rozhodnutí detailní'!$A39,0),"
",IF(OFFSET(Zdroj!I$16,'k rozhodnutí detailní'!$A39,0)="","","IČO: "),OFFSET(Zdroj!I$16,'k rozhodnutí detailní'!$A39,0),"
","B.Ú. ",OFFSET(Zdroj!J$16,'k rozhodnutí detailní'!$A39,0))))</f>
        <v>Okres:
Olomouc
Právní forma
Obec, městská část hlavního města Prahy
IČO: 00299260
B.Ú. 1815818369/0800</v>
      </c>
      <c r="D41" s="58" t="str">
        <f ca="1">IF($B40="","",OFFSET(Zdroj!O$16,'k rozhodnutí detailní'!$A39,0))</f>
        <v>v rámci podpory TIC bude vytištěn leták o zámku, dobíjecí stanici na kola bude zakoupen stojan na kola, zbývající část finančních prostředků bude použita úhradu mzdových nákladů v rámci rozšíření otevírací doby TIC (od 1.6. do 30.9.)</v>
      </c>
      <c r="E41" s="314"/>
      <c r="F41" s="185"/>
      <c r="G41" s="316"/>
      <c r="H41" s="315"/>
      <c r="I41" s="288"/>
      <c r="J41" s="288"/>
      <c r="K41" s="288"/>
      <c r="L41" s="288" t="str">
        <f ca="1">IF($B40="","",CONCATENATE(SUM(I40+J40+K40)," z ",SUM(Zdroj!$AN$10+Zdroj!$AP$10)))</f>
        <v>76 z 100</v>
      </c>
      <c r="M41" s="47">
        <f ca="1">IF($B40="","",IF(1-(((J40+K40)*(Zdroj!AN$10/Zdroj!AP$10))/I40)&gt;=0,CEILING(1-(((J40+K40)*(Zdroj!AN$10/Zdroj!AP$10))/I40),0.01),CEILING((1-(((J40+K40)*(Zdroj!AN$10/Zdroj!AP$10))/I40))*-1,0.01)))</f>
        <v>0.35000000000000003</v>
      </c>
      <c r="N41" s="313"/>
      <c r="O41" s="288"/>
      <c r="P41" s="330"/>
    </row>
    <row r="42" spans="1:16" s="2" customFormat="1" ht="60" x14ac:dyDescent="0.25">
      <c r="A42" s="29">
        <f>ROW()/3-1</f>
        <v>13</v>
      </c>
      <c r="B42" s="288"/>
      <c r="C42" s="52" t="str">
        <f ca="1">IF($B40="","",IF(Zdroj!$AQ$9="ano",IF(OFFSET(Zdroj!M$16,'k rozhodnutí detailní'!A39,0)="","","Anonymizováno"),IF(OFFSET(Zdroj!M$16,'k rozhodnutí detailní'!A39,0)="","",OFFSET(Zdroj!M$16,'k rozhodnutí detailní'!A39,0))))</f>
        <v/>
      </c>
      <c r="D42" s="58" t="str">
        <f ca="1">IF($B40="","",CONCATENATE("Dotace bude použita na:","
",OFFSET(Zdroj!P$16,'k rozhodnutí detailní'!$A39,0)))</f>
        <v>Dotace bude použita na:
propagační materiál o zámku, stojan na kola, mzdové náklady na rozšíření otevírací doby TIC</v>
      </c>
      <c r="E42" s="314"/>
      <c r="F42" s="188" t="str">
        <f ca="1">IF($B40="","",OFFSET(Zdroj!V$16,'k rozhodnutí detailní'!$A39,0))</f>
        <v>10/2022</v>
      </c>
      <c r="G42" s="89">
        <f ca="1">IF($B40="","",OFFSET(Zdroj!BM$16,'k rozhodnutí'!$A39,0))</f>
        <v>1</v>
      </c>
      <c r="H42" s="315"/>
      <c r="I42" s="288"/>
      <c r="J42" s="288"/>
      <c r="K42" s="288"/>
      <c r="L42" s="288"/>
      <c r="M42" s="48">
        <f ca="1">IF($B40="","",SUM((I40+J40+K40)/(Zdroj!$AN$10+Zdroj!$AP$10)))</f>
        <v>0.76</v>
      </c>
      <c r="N42" s="59">
        <f t="shared" ref="N42" ca="1" si="11">IF(B40="","",N40/G40)</f>
        <v>0.45714285714285713</v>
      </c>
      <c r="O42" s="288"/>
      <c r="P42" s="330"/>
    </row>
    <row r="43" spans="1:16" s="2" customFormat="1" ht="75" x14ac:dyDescent="0.25">
      <c r="A43" s="29"/>
      <c r="B43" s="288">
        <f ca="1">IF(OFFSET(Zdroj!$B$16,A42,0)&gt;0,OFFSET(Zdroj!$B$16,A42,0)+0,"")</f>
        <v>10</v>
      </c>
      <c r="C43" s="51" t="str">
        <f ca="1">IF($B43="","",IF(Zdroj!$AQ$9="ano",CONCATENATE(OFFSET(Zdroj!C$16,'k rozhodnutí detailní'!$A42,0),"
","Anonymizováno","
",OFFSET(Zdroj!E$16,'k rozhodnutí detailní'!$A42,0),"
",OFFSET(Zdroj!F$16,'k rozhodnutí detailní'!$A42,0)),CONCATENATE(OFFSET(Zdroj!C$16,'k rozhodnutí detailní'!$A42,0),"
",OFFSET(Zdroj!D$16,'k rozhodnutí detailní'!$A42,0),"
",OFFSET(Zdroj!E$16,'k rozhodnutí detailní'!$A42,0),"
",OFFSET(Zdroj!F$16,'k rozhodnutí detailní'!$A42,0))))</f>
        <v>MAS Horní Pomoraví o.p.s.
Hlavní 137
Hanušovice
78833</v>
      </c>
      <c r="D43" s="57" t="str">
        <f ca="1">IF($B43="","",OFFSET(Zdroj!N$16,'k rozhodnutí detailní'!$A42,0))</f>
        <v>Zkvalitnění služeb TIC Hanušovice</v>
      </c>
      <c r="E43" s="314">
        <f ca="1">IF($B43="","",OFFSET(Zdroj!T$16,'k rozhodnutí detailní'!$A42,0))</f>
        <v>30000</v>
      </c>
      <c r="F43" s="188" t="str">
        <f ca="1">IF($B43="","",OFFSET(Zdroj!U$16,'k rozhodnutí detailní'!$A42,0))</f>
        <v>2/2022</v>
      </c>
      <c r="G43" s="316">
        <f ca="1">IF($B43="","",OFFSET(Zdroj!W$16,'k rozhodnutí detailní'!$A42,0))</f>
        <v>30000</v>
      </c>
      <c r="H43" s="315" t="str">
        <f ca="1">IF($B43="","",OFFSET(Zdroj!Y$16,'k rozhodnutí detailní'!$A42,0))</f>
        <v>31.01.2023</v>
      </c>
      <c r="I43" s="288">
        <f ca="1">IF($B43="","",OFFSET(Zdroj!BG$16,'k rozhodnutí detailní'!$A42,0))</f>
        <v>50</v>
      </c>
      <c r="J43" s="288">
        <f ca="1">IF($B43="","",OFFSET(Zdroj!BH$16,'k rozhodnutí detailní'!$A42,0))</f>
        <v>26</v>
      </c>
      <c r="K43" s="288"/>
      <c r="L43" s="79" t="str">
        <f ca="1">IF($B43="","",CONCATENATE(OFFSET(Zdroj!BI$16,'k rozhodnutí detailní'!$A42,0)," z ",SUM(Zdroj!$AN$10+Zdroj!$AP$10)))</f>
        <v>76 z 100</v>
      </c>
      <c r="M43" s="46">
        <f ca="1">IF($B43="","",IF(OR(I43=0,J43=0),1,OFFSET(Zdroj!BJ$16,'k rozhodnutí detailní'!$A42,0)))</f>
        <v>0.22</v>
      </c>
      <c r="N43" s="313">
        <f ca="1">IF(B43="","",IF(Zdroj!$AQ$1=Zdroj!$AR$9,ROUND(G43*M45,Zdroj!$AR$8),OFFSET(Zdroj!BO$16,'k rozhodnutí detailní'!A42,0)))</f>
        <v>16000</v>
      </c>
      <c r="O43" s="288" t="str">
        <f ca="1">IF($B43="","",OFFSET(Zdroj!Z$16,'k rozhodnutí detailní'!$A42,0))</f>
        <v>neinv.</v>
      </c>
      <c r="P43" s="330"/>
    </row>
    <row r="44" spans="1:16" s="2" customFormat="1" ht="105" x14ac:dyDescent="0.25">
      <c r="A44" s="29"/>
      <c r="B44" s="288"/>
      <c r="C44" s="51" t="str">
        <f ca="1">IF($B43="","",IF(Zdroj!$AQ$9="ano",CONCATENATE("Okres:","
",OFFSET(Zdroj!BP$16,'k rozhodnutí detailní'!$A42,0),"
","Právní forma","
",OFFSET(Zdroj!H$16,'k rozhodnutí detailní'!$A42,0),"
",IF(OFFSET(Zdroj!I$16,'k rozhodnutí detailní'!$A42,0)="","","IČO: "),OFFSET(Zdroj!I$16,'k rozhodnutí detailní'!$A42,0),"
","B.Ú. ",IF(OFFSET(Zdroj!J$16,'k rozhodnutí detailní'!$A42,0)="","","Anonymizováno")),CONCATENATE("Okres:","
",OFFSET(Zdroj!BP$16,'k rozhodnutí detailní'!$A42,0),"
","Právní forma","
",OFFSET(Zdroj!H$16,'k rozhodnutí detailní'!$A42,0),"
",IF(OFFSET(Zdroj!I$16,'k rozhodnutí detailní'!$A42,0)="","","IČO: "),OFFSET(Zdroj!I$16,'k rozhodnutí detailní'!$A42,0),"
","B.Ú. ",OFFSET(Zdroj!J$16,'k rozhodnutí detailní'!$A42,0))))</f>
        <v>Okres:
Šumperk
Právní forma
Obecně prospěšná společnost
IČO: 27777146
B.Ú. 193758861/0600</v>
      </c>
      <c r="D44" s="58" t="str">
        <f ca="1">IF($B43="","",OFFSET(Zdroj!O$16,'k rozhodnutí detailní'!$A42,0))</f>
        <v>Zkvalitnění služeb TIC Hanušovice
Sběr a zveřejňování informací o zajímavých místech, atrakcích, službách, produktech, programech a akcích cestovního ruchu na
turistickém informačním portálu Olomouckého kraje www.ok-tourism.cz</v>
      </c>
      <c r="E44" s="314"/>
      <c r="F44" s="185"/>
      <c r="G44" s="316"/>
      <c r="H44" s="315"/>
      <c r="I44" s="288"/>
      <c r="J44" s="288"/>
      <c r="K44" s="288"/>
      <c r="L44" s="288" t="str">
        <f ca="1">IF($B43="","",CONCATENATE(SUM(I43+J43+K43)," z ",SUM(Zdroj!$AN$10+Zdroj!$AP$10)))</f>
        <v>76 z 100</v>
      </c>
      <c r="M44" s="47">
        <f ca="1">IF($B43="","",IF(1-(((J43+K43)*(Zdroj!AN$10/Zdroj!AP$10))/I43)&gt;=0,CEILING(1-(((J43+K43)*(Zdroj!AN$10/Zdroj!AP$10))/I43),0.01),CEILING((1-(((J43+K43)*(Zdroj!AN$10/Zdroj!AP$10))/I43))*-1,0.01)))</f>
        <v>0.22</v>
      </c>
      <c r="N44" s="313"/>
      <c r="O44" s="288"/>
      <c r="P44" s="330"/>
    </row>
    <row r="45" spans="1:16" s="2" customFormat="1" ht="135" x14ac:dyDescent="0.25">
      <c r="A45" s="29">
        <f>ROW()/3-1</f>
        <v>14</v>
      </c>
      <c r="B45" s="288"/>
      <c r="C45" s="52" t="str">
        <f ca="1">IF($B43="","",IF(Zdroj!$AQ$9="ano",IF(OFFSET(Zdroj!M$16,'k rozhodnutí detailní'!A42,0)="","","Anonymizováno"),IF(OFFSET(Zdroj!M$16,'k rozhodnutí detailní'!A42,0)="","",OFFSET(Zdroj!M$16,'k rozhodnutí detailní'!A42,0))))</f>
        <v>Anna Bartošová</v>
      </c>
      <c r="D45" s="58" t="str">
        <f ca="1">IF($B43="","",CONCATENATE("Dotace bude použita na:","
",OFFSET(Zdroj!P$16,'k rozhodnutí detailní'!$A42,0)))</f>
        <v>Dotace bude použita na:
Zajištění otevírací doby v letní sezóně
Vzdělávání pracovníka TIC
Zaplacení členského příspěvku A.T.I.C. ČR
Tvorba a tisk propagačních materiálů a trhacích map  
Zveřejnění a sběr informací na www.ok-tourism.cz</v>
      </c>
      <c r="E45" s="314"/>
      <c r="F45" s="188" t="str">
        <f ca="1">IF($B43="","",OFFSET(Zdroj!V$16,'k rozhodnutí detailní'!$A42,0))</f>
        <v>12/2022</v>
      </c>
      <c r="G45" s="89">
        <f ca="1">IF($B43="","",OFFSET(Zdroj!BM$16,'k rozhodnutí'!$A42,0))</f>
        <v>1</v>
      </c>
      <c r="H45" s="315"/>
      <c r="I45" s="288"/>
      <c r="J45" s="288"/>
      <c r="K45" s="288"/>
      <c r="L45" s="288"/>
      <c r="M45" s="48">
        <f ca="1">IF($B43="","",SUM((I43+J43+K43)/(Zdroj!$AN$10+Zdroj!$AP$10)))</f>
        <v>0.76</v>
      </c>
      <c r="N45" s="59">
        <f t="shared" ref="N45" ca="1" si="12">IF(B43="","",N43/G43)</f>
        <v>0.53333333333333333</v>
      </c>
      <c r="O45" s="288"/>
      <c r="P45" s="330"/>
    </row>
    <row r="46" spans="1:16" s="2" customFormat="1" ht="105" x14ac:dyDescent="0.25">
      <c r="A46" s="29"/>
      <c r="B46" s="288">
        <f ca="1">IF(OFFSET(Zdroj!$B$16,A45,0)&gt;0,OFFSET(Zdroj!$B$16,A45,0)+0,"")</f>
        <v>12</v>
      </c>
      <c r="C46" s="51" t="str">
        <f ca="1">IF($B46="","",IF(Zdroj!$AQ$9="ano",CONCATENATE(OFFSET(Zdroj!C$16,'k rozhodnutí detailní'!$A45,0),"
","Anonymizováno","
",OFFSET(Zdroj!E$16,'k rozhodnutí detailní'!$A45,0),"
",OFFSET(Zdroj!F$16,'k rozhodnutí detailní'!$A45,0)),CONCATENATE(OFFSET(Zdroj!C$16,'k rozhodnutí detailní'!$A45,0),"
",OFFSET(Zdroj!D$16,'k rozhodnutí detailní'!$A45,0),"
",OFFSET(Zdroj!E$16,'k rozhodnutí detailní'!$A45,0),"
",OFFSET(Zdroj!F$16,'k rozhodnutí detailní'!$A45,0))))</f>
        <v>Městská knihovna Lipník nad Bečvou, příspěvková organizace
náměstí T. G. Masaryka 11/16
Lipník nad Bečvou
75131</v>
      </c>
      <c r="D46" s="57" t="str">
        <f ca="1">IF($B46="","",OFFSET(Zdroj!N$16,'k rozhodnutí detailní'!$A45,0))</f>
        <v>Video-propagace městské památkové rezervace Lipník nad Bečvou a zajištění průvodcovské služby v turistické sezóně</v>
      </c>
      <c r="E46" s="314">
        <f ca="1">IF($B46="","",OFFSET(Zdroj!T$16,'k rozhodnutí detailní'!$A45,0))</f>
        <v>95000</v>
      </c>
      <c r="F46" s="188" t="str">
        <f ca="1">IF($B46="","",OFFSET(Zdroj!U$16,'k rozhodnutí detailní'!$A45,0))</f>
        <v>3/2022</v>
      </c>
      <c r="G46" s="316">
        <f ca="1">IF($B46="","",OFFSET(Zdroj!W$16,'k rozhodnutí detailní'!$A45,0))</f>
        <v>45000</v>
      </c>
      <c r="H46" s="315" t="str">
        <f ca="1">IF($B46="","",OFFSET(Zdroj!Y$16,'k rozhodnutí detailní'!$A45,0))</f>
        <v>31.01.2023</v>
      </c>
      <c r="I46" s="288">
        <f ca="1">IF($B46="","",OFFSET(Zdroj!BG$16,'k rozhodnutí detailní'!$A45,0))</f>
        <v>52</v>
      </c>
      <c r="J46" s="288">
        <f ca="1">IF($B46="","",OFFSET(Zdroj!BH$16,'k rozhodnutí detailní'!$A45,0))</f>
        <v>24</v>
      </c>
      <c r="K46" s="288"/>
      <c r="L46" s="79" t="str">
        <f ca="1">IF($B46="","",CONCATENATE(OFFSET(Zdroj!BI$16,'k rozhodnutí detailní'!$A45,0)," z ",SUM(Zdroj!$AN$10+Zdroj!$AP$10)))</f>
        <v>76 z 100</v>
      </c>
      <c r="M46" s="46">
        <f ca="1">IF($B46="","",IF(OR(I46=0,J46=0),1,OFFSET(Zdroj!BJ$16,'k rozhodnutí detailní'!$A45,0)))</f>
        <v>0.31</v>
      </c>
      <c r="N46" s="313">
        <f ca="1">IF(B46="","",IF(Zdroj!$AQ$1=Zdroj!$AR$9,ROUND(G46*M48,Zdroj!$AR$8),OFFSET(Zdroj!BO$16,'k rozhodnutí detailní'!A45,0)))</f>
        <v>16000</v>
      </c>
      <c r="O46" s="288" t="str">
        <f ca="1">IF($B46="","",OFFSET(Zdroj!Z$16,'k rozhodnutí detailní'!$A45,0))</f>
        <v>neinv.</v>
      </c>
      <c r="P46" s="330" t="s">
        <v>829</v>
      </c>
    </row>
    <row r="47" spans="1:16" s="2" customFormat="1" ht="105" x14ac:dyDescent="0.25">
      <c r="A47" s="29"/>
      <c r="B47" s="288"/>
      <c r="C47" s="51" t="str">
        <f ca="1">IF($B46="","",IF(Zdroj!$AQ$9="ano",CONCATENATE("Okres:","
",OFFSET(Zdroj!BP$16,'k rozhodnutí detailní'!$A45,0),"
","Právní forma","
",OFFSET(Zdroj!H$16,'k rozhodnutí detailní'!$A45,0),"
",IF(OFFSET(Zdroj!I$16,'k rozhodnutí detailní'!$A45,0)="","","IČO: "),OFFSET(Zdroj!I$16,'k rozhodnutí detailní'!$A45,0),"
","B.Ú. ",IF(OFFSET(Zdroj!J$16,'k rozhodnutí detailní'!$A45,0)="","","Anonymizováno")),CONCATENATE("Okres:","
",OFFSET(Zdroj!BP$16,'k rozhodnutí detailní'!$A45,0),"
","Právní forma","
",OFFSET(Zdroj!H$16,'k rozhodnutí detailní'!$A45,0),"
",IF(OFFSET(Zdroj!I$16,'k rozhodnutí detailní'!$A45,0)="","","IČO: "),OFFSET(Zdroj!I$16,'k rozhodnutí detailní'!$A45,0),"
","B.Ú. ",OFFSET(Zdroj!J$16,'k rozhodnutí detailní'!$A45,0))))</f>
        <v>Okres:
Přerov
Právní forma
Příspěvková organizace
IČO: 70866341
B.Ú. 27-7323690247/0100</v>
      </c>
      <c r="D47" s="58" t="str">
        <f ca="1">IF($B46="","",OFFSET(Zdroj!O$16,'k rozhodnutí detailní'!$A45,0))</f>
        <v>Cílem prokejtu v roce 2022 je natočení propagačního videa městské památkové rezervace Lipník nad Bečvou a zajištění průvodcovské služby.</v>
      </c>
      <c r="E47" s="314"/>
      <c r="F47" s="185"/>
      <c r="G47" s="316"/>
      <c r="H47" s="315"/>
      <c r="I47" s="288"/>
      <c r="J47" s="288"/>
      <c r="K47" s="288"/>
      <c r="L47" s="288" t="str">
        <f ca="1">IF($B46="","",CONCATENATE(SUM(I46+J46+K46)," z ",SUM(Zdroj!$AN$10+Zdroj!$AP$10)))</f>
        <v>76 z 100</v>
      </c>
      <c r="M47" s="47">
        <f ca="1">IF($B46="","",IF(1-(((J46+K46)*(Zdroj!AN$10/Zdroj!AP$10))/I46)&gt;=0,CEILING(1-(((J46+K46)*(Zdroj!AN$10/Zdroj!AP$10))/I46),0.01),CEILING((1-(((J46+K46)*(Zdroj!AN$10/Zdroj!AP$10))/I46))*-1,0.01)))</f>
        <v>0.31</v>
      </c>
      <c r="N47" s="313"/>
      <c r="O47" s="288"/>
      <c r="P47" s="330"/>
    </row>
    <row r="48" spans="1:16" s="2" customFormat="1" ht="45" x14ac:dyDescent="0.25">
      <c r="A48" s="29">
        <f>ROW()/3-1</f>
        <v>15</v>
      </c>
      <c r="B48" s="288"/>
      <c r="C48" s="52" t="str">
        <f ca="1">IF($B46="","",IF(Zdroj!$AQ$9="ano",IF(OFFSET(Zdroj!M$16,'k rozhodnutí detailní'!A45,0)="","","Anonymizováno"),IF(OFFSET(Zdroj!M$16,'k rozhodnutí detailní'!A45,0)="","",OFFSET(Zdroj!M$16,'k rozhodnutí detailní'!A45,0))))</f>
        <v>Pavlína Papežová</v>
      </c>
      <c r="D48" s="58" t="str">
        <f ca="1">IF($B46="","",CONCATENATE("Dotace bude použita na:","
",OFFSET(Zdroj!P$16,'k rozhodnutí detailní'!$A45,0)))</f>
        <v>Dotace bude použita na:
1) náklady na přípravu videa 
2) mzdové prostředky průvodců</v>
      </c>
      <c r="E48" s="314"/>
      <c r="F48" s="188" t="str">
        <f ca="1">IF($B46="","",OFFSET(Zdroj!V$16,'k rozhodnutí detailní'!$A45,0))</f>
        <v>11/2022</v>
      </c>
      <c r="G48" s="89">
        <f ca="1">IF($B46="","",OFFSET(Zdroj!BM$16,'k rozhodnutí'!$A45,0))</f>
        <v>0.47368421052631576</v>
      </c>
      <c r="H48" s="315"/>
      <c r="I48" s="288"/>
      <c r="J48" s="288"/>
      <c r="K48" s="288"/>
      <c r="L48" s="288"/>
      <c r="M48" s="48">
        <f ca="1">IF($B46="","",SUM((I46+J46+K46)/(Zdroj!$AN$10+Zdroj!$AP$10)))</f>
        <v>0.76</v>
      </c>
      <c r="N48" s="59">
        <f t="shared" ref="N48" ca="1" si="13">IF(B46="","",N46/G46)</f>
        <v>0.35555555555555557</v>
      </c>
      <c r="O48" s="288"/>
      <c r="P48" s="330"/>
    </row>
    <row r="49" spans="1:16" s="2" customFormat="1" ht="60" x14ac:dyDescent="0.25">
      <c r="A49" s="29"/>
      <c r="B49" s="288">
        <f ca="1">IF(OFFSET(Zdroj!$B$16,A48,0)&gt;0,OFFSET(Zdroj!$B$16,A48,0)+0,"")</f>
        <v>8</v>
      </c>
      <c r="C49" s="51" t="str">
        <f ca="1">IF($B49="","",IF(Zdroj!$AQ$9="ano",CONCATENATE(OFFSET(Zdroj!C$16,'k rozhodnutí detailní'!$A48,0),"
","Anonymizováno","
",OFFSET(Zdroj!E$16,'k rozhodnutí detailní'!$A48,0),"
",OFFSET(Zdroj!F$16,'k rozhodnutí detailní'!$A48,0)),CONCATENATE(OFFSET(Zdroj!C$16,'k rozhodnutí detailní'!$A48,0),"
",OFFSET(Zdroj!D$16,'k rozhodnutí detailní'!$A48,0),"
",OFFSET(Zdroj!E$16,'k rozhodnutí detailní'!$A48,0),"
",OFFSET(Zdroj!F$16,'k rozhodnutí detailní'!$A48,0))))</f>
        <v>Obec Velké Losiny
Rudé armády 321
Velké Losiny
78815</v>
      </c>
      <c r="D49" s="57" t="str">
        <f ca="1">IF($B49="","",OFFSET(Zdroj!N$16,'k rozhodnutí detailní'!$A48,0))</f>
        <v>Zkvalitnění služeb Informačního centra Velké Losiny</v>
      </c>
      <c r="E49" s="314">
        <f ca="1">IF($B49="","",OFFSET(Zdroj!T$16,'k rozhodnutí detailní'!$A48,0))</f>
        <v>65000</v>
      </c>
      <c r="F49" s="188" t="str">
        <f ca="1">IF($B49="","",OFFSET(Zdroj!U$16,'k rozhodnutí detailní'!$A48,0))</f>
        <v>5/2022</v>
      </c>
      <c r="G49" s="316">
        <f ca="1">IF($B49="","",OFFSET(Zdroj!W$16,'k rozhodnutí detailní'!$A48,0))</f>
        <v>45000</v>
      </c>
      <c r="H49" s="315" t="str">
        <f ca="1">IF($B49="","",OFFSET(Zdroj!Y$16,'k rozhodnutí detailní'!$A48,0))</f>
        <v>31.01.2023</v>
      </c>
      <c r="I49" s="288">
        <f ca="1">IF($B49="","",OFFSET(Zdroj!BG$16,'k rozhodnutí detailní'!$A48,0))</f>
        <v>52</v>
      </c>
      <c r="J49" s="288">
        <f ca="1">IF($B49="","",OFFSET(Zdroj!BH$16,'k rozhodnutí detailní'!$A48,0))</f>
        <v>23</v>
      </c>
      <c r="K49" s="288"/>
      <c r="L49" s="79" t="str">
        <f ca="1">IF($B49="","",CONCATENATE(OFFSET(Zdroj!BI$16,'k rozhodnutí detailní'!$A48,0)," z ",SUM(Zdroj!$AN$10+Zdroj!$AP$10)))</f>
        <v>75 z 100</v>
      </c>
      <c r="M49" s="46">
        <f ca="1">IF($B49="","",IF(OR(I49=0,J49=0),1,OFFSET(Zdroj!BJ$16,'k rozhodnutí detailní'!$A48,0)))</f>
        <v>0.34</v>
      </c>
      <c r="N49" s="312">
        <f ca="1">IF(B49="","",IF(Zdroj!$AQ$1=Zdroj!$AR$9,ROUND(G49*M51,Zdroj!$AR$8),OFFSET(Zdroj!BO$16,'k rozhodnutí detailní'!A48,0)))</f>
        <v>15000</v>
      </c>
      <c r="O49" s="288" t="str">
        <f ca="1">IF($B49="","",OFFSET(Zdroj!Z$16,'k rozhodnutí detailní'!$A48,0))</f>
        <v>neinv.</v>
      </c>
      <c r="P49" s="330" t="s">
        <v>817</v>
      </c>
    </row>
    <row r="50" spans="1:16" s="2" customFormat="1" ht="105" x14ac:dyDescent="0.25">
      <c r="A50" s="29"/>
      <c r="B50" s="288"/>
      <c r="C50" s="51" t="str">
        <f ca="1">IF($B49="","",IF(Zdroj!$AQ$9="ano",CONCATENATE("Okres:","
",OFFSET(Zdroj!BP$16,'k rozhodnutí detailní'!$A48,0),"
","Právní forma","
",OFFSET(Zdroj!H$16,'k rozhodnutí detailní'!$A48,0),"
",IF(OFFSET(Zdroj!I$16,'k rozhodnutí detailní'!$A48,0)="","","IČO: "),OFFSET(Zdroj!I$16,'k rozhodnutí detailní'!$A48,0),"
","B.Ú. ",IF(OFFSET(Zdroj!J$16,'k rozhodnutí detailní'!$A48,0)="","","Anonymizováno")),CONCATENATE("Okres:","
",OFFSET(Zdroj!BP$16,'k rozhodnutí detailní'!$A48,0),"
","Právní forma","
",OFFSET(Zdroj!H$16,'k rozhodnutí detailní'!$A48,0),"
",IF(OFFSET(Zdroj!I$16,'k rozhodnutí detailní'!$A48,0)="","","IČO: "),OFFSET(Zdroj!I$16,'k rozhodnutí detailní'!$A48,0),"
","B.Ú. ",OFFSET(Zdroj!J$16,'k rozhodnutí detailní'!$A48,0))))</f>
        <v>Okres:
Šumperk
Právní forma
Obec, městská část hlavního města Prahy
IČO: 00303551
B.Ú. 5126841/0100</v>
      </c>
      <c r="D50" s="58" t="str">
        <f ca="1">IF($B49="","",OFFSET(Zdroj!O$16,'k rozhodnutí detailní'!$A48,0))</f>
        <v>Nová reprezentační brožura Velké Losiny.</v>
      </c>
      <c r="E50" s="314"/>
      <c r="F50" s="185"/>
      <c r="G50" s="316"/>
      <c r="H50" s="315"/>
      <c r="I50" s="288"/>
      <c r="J50" s="288"/>
      <c r="K50" s="288"/>
      <c r="L50" s="288" t="str">
        <f ca="1">IF($B49="","",CONCATENATE(SUM(I49+J49+K49)," z ",SUM(Zdroj!$AN$10+Zdroj!$AP$10)))</f>
        <v>75 z 100</v>
      </c>
      <c r="M50" s="47">
        <f ca="1">IF($B49="","",IF(1-(((J49+K49)*(Zdroj!AN$10/Zdroj!AP$10))/I49)&gt;=0,CEILING(1-(((J49+K49)*(Zdroj!AN$10/Zdroj!AP$10))/I49),0.01),CEILING((1-(((J49+K49)*(Zdroj!AN$10/Zdroj!AP$10))/I49))*-1,0.01)))</f>
        <v>0.34</v>
      </c>
      <c r="N50" s="312"/>
      <c r="O50" s="288"/>
      <c r="P50" s="330"/>
    </row>
    <row r="51" spans="1:16" s="2" customFormat="1" ht="45" x14ac:dyDescent="0.25">
      <c r="A51" s="29">
        <f>ROW()/3-1</f>
        <v>16</v>
      </c>
      <c r="B51" s="288"/>
      <c r="C51" s="52" t="str">
        <f ca="1">IF($B49="","",IF(Zdroj!$AQ$9="ano",IF(OFFSET(Zdroj!M$16,'k rozhodnutí detailní'!A48,0)="","","Anonymizováno"),IF(OFFSET(Zdroj!M$16,'k rozhodnutí detailní'!A48,0)="","",OFFSET(Zdroj!M$16,'k rozhodnutí detailní'!A48,0))))</f>
        <v>Jana Fialová</v>
      </c>
      <c r="D51" s="58" t="str">
        <f ca="1">IF($B49="","",CONCATENATE("Dotace bude použita na:","
",OFFSET(Zdroj!P$16,'k rozhodnutí detailní'!$A48,0)))</f>
        <v>Dotace bude použita na:
Nová reprezentační brožura Velké Losiny.</v>
      </c>
      <c r="E51" s="314"/>
      <c r="F51" s="188" t="str">
        <f ca="1">IF($B49="","",OFFSET(Zdroj!V$16,'k rozhodnutí detailní'!$A48,0))</f>
        <v>12/2022</v>
      </c>
      <c r="G51" s="89">
        <f ca="1">IF($B49="","",OFFSET(Zdroj!BM$16,'k rozhodnutí'!$A48,0))</f>
        <v>0.69230769230769229</v>
      </c>
      <c r="H51" s="315"/>
      <c r="I51" s="288"/>
      <c r="J51" s="288"/>
      <c r="K51" s="288"/>
      <c r="L51" s="288"/>
      <c r="M51" s="48">
        <f ca="1">IF($B49="","",SUM((I49+J49+K49)/(Zdroj!$AN$10+Zdroj!$AP$10)))</f>
        <v>0.75</v>
      </c>
      <c r="N51" s="59">
        <f t="shared" ref="N51" ca="1" si="14">IF(B49="","",N49/G49)</f>
        <v>0.33333333333333331</v>
      </c>
      <c r="O51" s="288"/>
      <c r="P51" s="330"/>
    </row>
    <row r="52" spans="1:16" s="2" customFormat="1" ht="90" x14ac:dyDescent="0.25">
      <c r="A52" s="29"/>
      <c r="B52" s="288">
        <f ca="1">IF(OFFSET(Zdroj!$B$16,A51,0)&gt;0,OFFSET(Zdroj!$B$16,A51,0)+0,"")</f>
        <v>26</v>
      </c>
      <c r="C52" s="51" t="str">
        <f ca="1">IF($B52="","",IF(Zdroj!$AQ$9="ano",CONCATENATE(OFFSET(Zdroj!C$16,'k rozhodnutí detailní'!$A51,0),"
","Anonymizováno","
",OFFSET(Zdroj!E$16,'k rozhodnutí detailní'!$A51,0),"
",OFFSET(Zdroj!F$16,'k rozhodnutí detailní'!$A51,0)),CONCATENATE(OFFSET(Zdroj!C$16,'k rozhodnutí detailní'!$A51,0),"
",OFFSET(Zdroj!D$16,'k rozhodnutí detailní'!$A51,0),"
",OFFSET(Zdroj!E$16,'k rozhodnutí detailní'!$A51,0),"
",OFFSET(Zdroj!F$16,'k rozhodnutí detailní'!$A51,0))))</f>
        <v>Statutární město Prostějov
nám. T. G. Masaryka 130/14
Prostějov
79601</v>
      </c>
      <c r="D52" s="57" t="str">
        <f ca="1">IF($B52="","",OFFSET(Zdroj!N$16,'k rozhodnutí detailní'!$A51,0))</f>
        <v>Podpora průvodcovských služeb TIC</v>
      </c>
      <c r="E52" s="314">
        <f ca="1">IF($B52="","",OFFSET(Zdroj!T$16,'k rozhodnutí detailní'!$A51,0))</f>
        <v>35000</v>
      </c>
      <c r="F52" s="188" t="str">
        <f ca="1">IF($B52="","",OFFSET(Zdroj!U$16,'k rozhodnutí detailní'!$A51,0))</f>
        <v>4/2022</v>
      </c>
      <c r="G52" s="316">
        <f ca="1">IF($B52="","",OFFSET(Zdroj!W$16,'k rozhodnutí detailní'!$A51,0))</f>
        <v>35000</v>
      </c>
      <c r="H52" s="315" t="str">
        <f ca="1">IF($B52="","",OFFSET(Zdroj!Y$16,'k rozhodnutí detailní'!$A51,0))</f>
        <v>31.12.2022</v>
      </c>
      <c r="I52" s="288">
        <f ca="1">IF($B52="","",OFFSET(Zdroj!BG$16,'k rozhodnutí detailní'!$A51,0))</f>
        <v>34</v>
      </c>
      <c r="J52" s="288">
        <f ca="1">IF($B52="","",OFFSET(Zdroj!BH$16,'k rozhodnutí detailní'!$A51,0))</f>
        <v>39</v>
      </c>
      <c r="K52" s="288"/>
      <c r="L52" s="79" t="str">
        <f ca="1">IF($B52="","",CONCATENATE(OFFSET(Zdroj!BI$16,'k rozhodnutí detailní'!$A51,0)," z ",SUM(Zdroj!$AN$10+Zdroj!$AP$10)))</f>
        <v>73 z 100</v>
      </c>
      <c r="M52" s="46">
        <f ca="1">IF($B52="","",IF(OR(I52=0,J52=0),1,OFFSET(Zdroj!BJ$16,'k rozhodnutí detailní'!$A51,0)))</f>
        <v>0.73</v>
      </c>
      <c r="N52" s="312">
        <f ca="1">IF(B52="","",IF(Zdroj!$AQ$1=Zdroj!$AR$9,ROUND(G52*M54,Zdroj!$AR$8),OFFSET(Zdroj!BO$16,'k rozhodnutí detailní'!A51,0)))</f>
        <v>0</v>
      </c>
      <c r="O52" s="288" t="str">
        <f ca="1">IF($B52="","",OFFSET(Zdroj!Z$16,'k rozhodnutí detailní'!$A51,0))</f>
        <v>neinv.</v>
      </c>
      <c r="P52" s="331" t="s">
        <v>822</v>
      </c>
    </row>
    <row r="53" spans="1:16" s="2" customFormat="1" ht="105" x14ac:dyDescent="0.25">
      <c r="A53" s="29"/>
      <c r="B53" s="288"/>
      <c r="C53" s="51" t="str">
        <f ca="1">IF($B52="","",IF(Zdroj!$AQ$9="ano",CONCATENATE("Okres:","
",OFFSET(Zdroj!BP$16,'k rozhodnutí detailní'!$A51,0),"
","Právní forma","
",OFFSET(Zdroj!H$16,'k rozhodnutí detailní'!$A51,0),"
",IF(OFFSET(Zdroj!I$16,'k rozhodnutí detailní'!$A51,0)="","","IČO: "),OFFSET(Zdroj!I$16,'k rozhodnutí detailní'!$A51,0),"
","B.Ú. ",IF(OFFSET(Zdroj!J$16,'k rozhodnutí detailní'!$A51,0)="","","Anonymizováno")),CONCATENATE("Okres:","
",OFFSET(Zdroj!BP$16,'k rozhodnutí detailní'!$A51,0),"
","Právní forma","
",OFFSET(Zdroj!H$16,'k rozhodnutí detailní'!$A51,0),"
",IF(OFFSET(Zdroj!I$16,'k rozhodnutí detailní'!$A51,0)="","","IČO: "),OFFSET(Zdroj!I$16,'k rozhodnutí detailní'!$A51,0),"
","B.Ú. ",OFFSET(Zdroj!J$16,'k rozhodnutí detailní'!$A51,0))))</f>
        <v>Okres:
Prostějov
Právní forma
Obec, městská část hlavního města Prahy
IČO: 00288659
B.Ú. 94-28228701/0710</v>
      </c>
      <c r="D53" s="58" t="str">
        <f ca="1">IF($B52="","",OFFSET(Zdroj!O$16,'k rozhodnutí detailní'!$A51,0))</f>
        <v>Cílem projektu je navýšení četnosti prohlídek a rozšíření prohlídkových okruhů během turistické sezóny. V roce 2022 bude přidán nový prohlídkový okruh-Národní dům a městské divadlo. Nadále pokračuje spolupráce se SOŠPO-studenty oboru cestovní ruch.</v>
      </c>
      <c r="E53" s="314"/>
      <c r="F53" s="185"/>
      <c r="G53" s="316"/>
      <c r="H53" s="315"/>
      <c r="I53" s="288"/>
      <c r="J53" s="288"/>
      <c r="K53" s="288"/>
      <c r="L53" s="288" t="str">
        <f ca="1">IF($B52="","",CONCATENATE(SUM(I52+J52+K52)," z ",SUM(Zdroj!$AN$10+Zdroj!$AP$10)))</f>
        <v>73 z 100</v>
      </c>
      <c r="M53" s="47">
        <f ca="1">IF($B52="","",IF(1-(((J52+K52)*(Zdroj!AN$10/Zdroj!AP$10))/I52)&gt;=0,CEILING(1-(((J52+K52)*(Zdroj!AN$10/Zdroj!AP$10))/I52),0.01),CEILING((1-(((J52+K52)*(Zdroj!AN$10/Zdroj!AP$10))/I52))*-1,0.01)))</f>
        <v>0.73</v>
      </c>
      <c r="N53" s="312"/>
      <c r="O53" s="288"/>
      <c r="P53" s="330"/>
    </row>
    <row r="54" spans="1:16" s="2" customFormat="1" ht="120" x14ac:dyDescent="0.25">
      <c r="A54" s="29">
        <f>ROW()/3-1</f>
        <v>17</v>
      </c>
      <c r="B54" s="288"/>
      <c r="C54" s="52" t="str">
        <f ca="1">IF($B52="","",IF(Zdroj!$AQ$9="ano",IF(OFFSET(Zdroj!M$16,'k rozhodnutí detailní'!A51,0)="","","Anonymizováno"),IF(OFFSET(Zdroj!M$16,'k rozhodnutí detailní'!A51,0)="","",OFFSET(Zdroj!M$16,'k rozhodnutí detailní'!A51,0))))</f>
        <v>František Jura</v>
      </c>
      <c r="D54" s="58" t="str">
        <f ca="1">IF($B52="","",CONCATENATE("Dotace bude použita na:","
",OFFSET(Zdroj!P$16,'k rozhodnutí detailní'!$A51,0)))</f>
        <v>Dotace bude použita na:
- pokrytí mzdových nákladů při zaměstnávání studentů SOŠPO Prostějov
- provoz TIC v rámci rozšířené otevírací doby nad rámec běžné pracovní doby
- tvorba propagačních materiálů a informačních panelů
- nový turistický produkt</v>
      </c>
      <c r="E54" s="314"/>
      <c r="F54" s="188" t="str">
        <f ca="1">IF($B52="","",OFFSET(Zdroj!V$16,'k rozhodnutí detailní'!$A51,0))</f>
        <v>10/2022</v>
      </c>
      <c r="G54" s="89">
        <f ca="1">IF($B52="","",OFFSET(Zdroj!BM$16,'k rozhodnutí'!$A51,0))</f>
        <v>1</v>
      </c>
      <c r="H54" s="315"/>
      <c r="I54" s="288"/>
      <c r="J54" s="288"/>
      <c r="K54" s="288"/>
      <c r="L54" s="288"/>
      <c r="M54" s="48">
        <f ca="1">IF($B52="","",SUM((I52+J52+K52)/(Zdroj!$AN$10+Zdroj!$AP$10)))</f>
        <v>0.73</v>
      </c>
      <c r="N54" s="59">
        <f t="shared" ref="N54" ca="1" si="15">IF(B52="","",N52/G52)</f>
        <v>0</v>
      </c>
      <c r="O54" s="288"/>
      <c r="P54" s="330"/>
    </row>
    <row r="55" spans="1:16" s="2" customFormat="1" ht="75" x14ac:dyDescent="0.25">
      <c r="A55" s="29"/>
      <c r="B55" s="288">
        <f ca="1">IF(OFFSET(Zdroj!$B$16,A54,0)&gt;0,OFFSET(Zdroj!$B$16,A54,0)+0,"")</f>
        <v>9</v>
      </c>
      <c r="C55" s="51" t="str">
        <f ca="1">IF($B55="","",IF(Zdroj!$AQ$9="ano",CONCATENATE(OFFSET(Zdroj!C$16,'k rozhodnutí detailní'!$A54,0),"
","Anonymizováno","
",OFFSET(Zdroj!E$16,'k rozhodnutí detailní'!$A54,0),"
",OFFSET(Zdroj!F$16,'k rozhodnutí detailní'!$A54,0)),CONCATENATE(OFFSET(Zdroj!C$16,'k rozhodnutí detailní'!$A54,0),"
",OFFSET(Zdroj!D$16,'k rozhodnutí detailní'!$A54,0),"
",OFFSET(Zdroj!E$16,'k rozhodnutí detailní'!$A54,0),"
",OFFSET(Zdroj!F$16,'k rozhodnutí detailní'!$A54,0))))</f>
        <v>Statutární město Olomouc
Horní náměstí 583
Olomouc
77900</v>
      </c>
      <c r="D55" s="57" t="str">
        <f ca="1">IF($B55="","",OFFSET(Zdroj!N$16,'k rozhodnutí detailní'!$A54,0))</f>
        <v>Průvodcovské služby Informačního centra Olomouc</v>
      </c>
      <c r="E55" s="314">
        <f ca="1">IF($B55="","",OFFSET(Zdroj!T$16,'k rozhodnutí detailní'!$A54,0))</f>
        <v>215000</v>
      </c>
      <c r="F55" s="188" t="str">
        <f ca="1">IF($B55="","",OFFSET(Zdroj!U$16,'k rozhodnutí detailní'!$A54,0))</f>
        <v>6/2022</v>
      </c>
      <c r="G55" s="316">
        <f ca="1">IF($B55="","",OFFSET(Zdroj!W$16,'k rozhodnutí detailní'!$A54,0))</f>
        <v>45000</v>
      </c>
      <c r="H55" s="315" t="str">
        <f ca="1">IF($B55="","",OFFSET(Zdroj!Y$16,'k rozhodnutí detailní'!$A54,0))</f>
        <v>30.11.2022</v>
      </c>
      <c r="I55" s="288">
        <f ca="1">IF($B55="","",OFFSET(Zdroj!BG$16,'k rozhodnutí detailní'!$A54,0))</f>
        <v>44</v>
      </c>
      <c r="J55" s="288">
        <f ca="1">IF($B55="","",OFFSET(Zdroj!BH$16,'k rozhodnutí detailní'!$A54,0))</f>
        <v>28</v>
      </c>
      <c r="K55" s="288"/>
      <c r="L55" s="79" t="str">
        <f ca="1">IF($B55="","",CONCATENATE(OFFSET(Zdroj!BI$16,'k rozhodnutí detailní'!$A54,0)," z ",SUM(Zdroj!$AN$10+Zdroj!$AP$10)))</f>
        <v>72 z 100</v>
      </c>
      <c r="M55" s="46">
        <f ca="1">IF($B55="","",IF(OR(I55=0,J55=0),1,OFFSET(Zdroj!BJ$16,'k rozhodnutí detailní'!$A54,0)))</f>
        <v>0.05</v>
      </c>
      <c r="N55" s="312">
        <f ca="1">IF(B55="","",IF(Zdroj!$AQ$1=Zdroj!$AR$9,ROUND(G55*M57,Zdroj!$AR$8),OFFSET(Zdroj!BO$16,'k rozhodnutí detailní'!A54,0)))</f>
        <v>15000</v>
      </c>
      <c r="O55" s="288" t="str">
        <f ca="1">IF($B55="","",OFFSET(Zdroj!Z$16,'k rozhodnutí detailní'!$A54,0))</f>
        <v>neinv.</v>
      </c>
      <c r="P55" s="329"/>
    </row>
    <row r="56" spans="1:16" s="2" customFormat="1" ht="105" x14ac:dyDescent="0.25">
      <c r="A56" s="29"/>
      <c r="B56" s="288"/>
      <c r="C56" s="51" t="str">
        <f ca="1">IF($B55="","",IF(Zdroj!$AQ$9="ano",CONCATENATE("Okres:","
",OFFSET(Zdroj!BP$16,'k rozhodnutí detailní'!$A54,0),"
","Právní forma","
",OFFSET(Zdroj!H$16,'k rozhodnutí detailní'!$A54,0),"
",IF(OFFSET(Zdroj!I$16,'k rozhodnutí detailní'!$A54,0)="","","IČO: "),OFFSET(Zdroj!I$16,'k rozhodnutí detailní'!$A54,0),"
","B.Ú. ",IF(OFFSET(Zdroj!J$16,'k rozhodnutí detailní'!$A54,0)="","","Anonymizováno")),CONCATENATE("Okres:","
",OFFSET(Zdroj!BP$16,'k rozhodnutí detailní'!$A54,0),"
","Právní forma","
",OFFSET(Zdroj!H$16,'k rozhodnutí detailní'!$A54,0),"
",IF(OFFSET(Zdroj!I$16,'k rozhodnutí detailní'!$A54,0)="","","IČO: "),OFFSET(Zdroj!I$16,'k rozhodnutí detailní'!$A54,0),"
","B.Ú. ",OFFSET(Zdroj!J$16,'k rozhodnutí detailní'!$A54,0))))</f>
        <v>Okres:
Olomouc
Právní forma
Obec, městská část hlavního města Prahy
IČO: 00299308
B.Ú. 1801731369/0800</v>
      </c>
      <c r="D56" s="58" t="str">
        <f ca="1">IF($B55="","",OFFSET(Zdroj!O$16,'k rozhodnutí detailní'!$A54,0))</f>
        <v>Cílem prohlídek pořádaných Informačním centrem Olomouc je seznámit návštěvníky s historií města, jeho atraktivitami a nejvýznamnějšími milníky.</v>
      </c>
      <c r="E56" s="314"/>
      <c r="F56" s="185"/>
      <c r="G56" s="316"/>
      <c r="H56" s="315"/>
      <c r="I56" s="288"/>
      <c r="J56" s="288"/>
      <c r="K56" s="288"/>
      <c r="L56" s="288" t="str">
        <f ca="1">IF($B55="","",CONCATENATE(SUM(I55+J55+K55)," z ",SUM(Zdroj!$AN$10+Zdroj!$AP$10)))</f>
        <v>72 z 100</v>
      </c>
      <c r="M56" s="47">
        <f ca="1">IF($B55="","",IF(1-(((J55+K55)*(Zdroj!AN$10/Zdroj!AP$10))/I55)&gt;=0,CEILING(1-(((J55+K55)*(Zdroj!AN$10/Zdroj!AP$10))/I55),0.01),CEILING((1-(((J55+K55)*(Zdroj!AN$10/Zdroj!AP$10))/I55))*-1,0.01)))</f>
        <v>0.05</v>
      </c>
      <c r="N56" s="312"/>
      <c r="O56" s="288"/>
      <c r="P56" s="329"/>
    </row>
    <row r="57" spans="1:16" s="2" customFormat="1" ht="30" x14ac:dyDescent="0.25">
      <c r="A57" s="29">
        <f>ROW()/3-1</f>
        <v>18</v>
      </c>
      <c r="B57" s="288"/>
      <c r="C57" s="52" t="str">
        <f ca="1">IF($B55="","",IF(Zdroj!$AQ$9="ano",IF(OFFSET(Zdroj!M$16,'k rozhodnutí detailní'!A54,0)="","","Anonymizováno"),IF(OFFSET(Zdroj!M$16,'k rozhodnutí detailní'!A54,0)="","",OFFSET(Zdroj!M$16,'k rozhodnutí detailní'!A54,0))))</f>
        <v>Markéta Záleská</v>
      </c>
      <c r="D57" s="58" t="str">
        <f ca="1">IF($B55="","",CONCATENATE("Dotace bude použita na:","
",OFFSET(Zdroj!P$16,'k rozhodnutí detailní'!$A54,0)))</f>
        <v>Dotace bude použita na:
mzdové náklady na brigádníky</v>
      </c>
      <c r="E57" s="314"/>
      <c r="F57" s="188" t="str">
        <f ca="1">IF($B55="","",OFFSET(Zdroj!V$16,'k rozhodnutí detailní'!$A54,0))</f>
        <v>9/2022</v>
      </c>
      <c r="G57" s="89">
        <f ca="1">IF($B55="","",OFFSET(Zdroj!BM$16,'k rozhodnutí'!$A54,0))</f>
        <v>0.20930232558139536</v>
      </c>
      <c r="H57" s="315"/>
      <c r="I57" s="288"/>
      <c r="J57" s="288"/>
      <c r="K57" s="288"/>
      <c r="L57" s="288"/>
      <c r="M57" s="48">
        <f ca="1">IF($B55="","",SUM((I55+J55+K55)/(Zdroj!$AN$10+Zdroj!$AP$10)))</f>
        <v>0.72</v>
      </c>
      <c r="N57" s="59">
        <f t="shared" ref="N57" ca="1" si="16">IF(B55="","",N55/G55)</f>
        <v>0.33333333333333331</v>
      </c>
      <c r="O57" s="288"/>
      <c r="P57" s="329"/>
    </row>
    <row r="58" spans="1:16" s="2" customFormat="1" ht="60" x14ac:dyDescent="0.25">
      <c r="A58" s="29"/>
      <c r="B58" s="288">
        <f ca="1">IF(OFFSET(Zdroj!$B$16,A57,0)&gt;0,OFFSET(Zdroj!$B$16,A57,0)+0,"")</f>
        <v>11</v>
      </c>
      <c r="C58" s="51" t="str">
        <f ca="1">IF($B58="","",IF(Zdroj!$AQ$9="ano",CONCATENATE(OFFSET(Zdroj!C$16,'k rozhodnutí detailní'!$A57,0),"
","Anonymizováno","
",OFFSET(Zdroj!E$16,'k rozhodnutí detailní'!$A57,0),"
",OFFSET(Zdroj!F$16,'k rozhodnutí detailní'!$A57,0)),CONCATENATE(OFFSET(Zdroj!C$16,'k rozhodnutí detailní'!$A57,0),"
",OFFSET(Zdroj!D$16,'k rozhodnutí detailní'!$A57,0),"
",OFFSET(Zdroj!E$16,'k rozhodnutí detailní'!$A57,0),"
",OFFSET(Zdroj!F$16,'k rozhodnutí detailní'!$A57,0))))</f>
        <v>MAS Šternbersko o.p.s.
Horní náměstí 16
Šternberk
78501</v>
      </c>
      <c r="D58" s="57" t="str">
        <f ca="1">IF($B58="","",OFFSET(Zdroj!N$16,'k rozhodnutí detailní'!$A57,0))</f>
        <v>Rozvoj služeb informačního centra ve Šternberku pro rok 2022 (7. ročník)</v>
      </c>
      <c r="E58" s="314">
        <f ca="1">IF($B58="","",OFFSET(Zdroj!T$16,'k rozhodnutí detailní'!$A57,0))</f>
        <v>35000</v>
      </c>
      <c r="F58" s="188" t="str">
        <f ca="1">IF($B58="","",OFFSET(Zdroj!U$16,'k rozhodnutí detailní'!$A57,0))</f>
        <v>6/2022</v>
      </c>
      <c r="G58" s="316">
        <f ca="1">IF($B58="","",OFFSET(Zdroj!W$16,'k rozhodnutí detailní'!$A57,0))</f>
        <v>35000</v>
      </c>
      <c r="H58" s="315" t="str">
        <f ca="1">IF($B58="","",OFFSET(Zdroj!Y$16,'k rozhodnutí detailní'!$A57,0))</f>
        <v>31.01.2023</v>
      </c>
      <c r="I58" s="288">
        <f ca="1">IF($B58="","",OFFSET(Zdroj!BG$16,'k rozhodnutí detailní'!$A57,0))</f>
        <v>44</v>
      </c>
      <c r="J58" s="288">
        <f ca="1">IF($B58="","",OFFSET(Zdroj!BH$16,'k rozhodnutí detailní'!$A57,0))</f>
        <v>28</v>
      </c>
      <c r="K58" s="288"/>
      <c r="L58" s="79" t="str">
        <f ca="1">IF($B58="","",CONCATENATE(OFFSET(Zdroj!BI$16,'k rozhodnutí detailní'!$A57,0)," z ",SUM(Zdroj!$AN$10+Zdroj!$AP$10)))</f>
        <v>72 z 100</v>
      </c>
      <c r="M58" s="46">
        <f ca="1">IF($B58="","",IF(OR(I58=0,J58=0),1,OFFSET(Zdroj!BJ$16,'k rozhodnutí detailní'!$A57,0)))</f>
        <v>0.05</v>
      </c>
      <c r="N58" s="312">
        <f ca="1">IF(B58="","",IF(Zdroj!$AQ$1=Zdroj!$AR$9,ROUND(G58*M60,Zdroj!$AR$8),OFFSET(Zdroj!BO$16,'k rozhodnutí detailní'!A57,0)))</f>
        <v>15000</v>
      </c>
      <c r="O58" s="288" t="str">
        <f ca="1">IF($B58="","",OFFSET(Zdroj!Z$16,'k rozhodnutí detailní'!$A57,0))</f>
        <v>neinv.</v>
      </c>
      <c r="P58" s="329"/>
    </row>
    <row r="59" spans="1:16" s="2" customFormat="1" ht="105" x14ac:dyDescent="0.25">
      <c r="A59" s="29"/>
      <c r="B59" s="288"/>
      <c r="C59" s="51" t="str">
        <f ca="1">IF($B58="","",IF(Zdroj!$AQ$9="ano",CONCATENATE("Okres:","
",OFFSET(Zdroj!BP$16,'k rozhodnutí detailní'!$A57,0),"
","Právní forma","
",OFFSET(Zdroj!H$16,'k rozhodnutí detailní'!$A57,0),"
",IF(OFFSET(Zdroj!I$16,'k rozhodnutí detailní'!$A57,0)="","","IČO: "),OFFSET(Zdroj!I$16,'k rozhodnutí detailní'!$A57,0),"
","B.Ú. ",IF(OFFSET(Zdroj!J$16,'k rozhodnutí detailní'!$A57,0)="","","Anonymizováno")),CONCATENATE("Okres:","
",OFFSET(Zdroj!BP$16,'k rozhodnutí detailní'!$A57,0),"
","Právní forma","
",OFFSET(Zdroj!H$16,'k rozhodnutí detailní'!$A57,0),"
",IF(OFFSET(Zdroj!I$16,'k rozhodnutí detailní'!$A57,0)="","","IČO: "),OFFSET(Zdroj!I$16,'k rozhodnutí detailní'!$A57,0),"
","B.Ú. ",OFFSET(Zdroj!J$16,'k rozhodnutí detailní'!$A57,0))))</f>
        <v>Okres:
Olomouc
Právní forma
Obecně prospěšná společnost
IČO: 26879794
B.Ú. 3625721389/0800</v>
      </c>
      <c r="D59" s="58" t="str">
        <f ca="1">IF($B58="","",OFFSET(Zdroj!O$16,'k rozhodnutí detailní'!$A57,0))</f>
        <v>Dotace bude použita především na částečnou úhradu mzdových prostředků v rámci obsluhy Informačního centra Šternberk v hlavní turistickou sezonu, tj. v období červen až září 2022, přes víkendy a ve státní svátky bude otevírací doba od 10 do 16:30 hod.</v>
      </c>
      <c r="E59" s="314"/>
      <c r="F59" s="185"/>
      <c r="G59" s="316"/>
      <c r="H59" s="315"/>
      <c r="I59" s="288"/>
      <c r="J59" s="288"/>
      <c r="K59" s="288"/>
      <c r="L59" s="288" t="str">
        <f ca="1">IF($B58="","",CONCATENATE(SUM(I58+J58+K58)," z ",SUM(Zdroj!$AN$10+Zdroj!$AP$10)))</f>
        <v>72 z 100</v>
      </c>
      <c r="M59" s="47">
        <f ca="1">IF($B58="","",IF(1-(((J58+K58)*(Zdroj!AN$10/Zdroj!AP$10))/I58)&gt;=0,CEILING(1-(((J58+K58)*(Zdroj!AN$10/Zdroj!AP$10))/I58),0.01),CEILING((1-(((J58+K58)*(Zdroj!AN$10/Zdroj!AP$10))/I58))*-1,0.01)))</f>
        <v>0.05</v>
      </c>
      <c r="N59" s="312"/>
      <c r="O59" s="288"/>
      <c r="P59" s="329"/>
    </row>
    <row r="60" spans="1:16" s="2" customFormat="1" ht="90" x14ac:dyDescent="0.25">
      <c r="A60" s="29">
        <f>ROW()/3-1</f>
        <v>19</v>
      </c>
      <c r="B60" s="288"/>
      <c r="C60" s="52" t="str">
        <f ca="1">IF($B58="","",IF(Zdroj!$AQ$9="ano",IF(OFFSET(Zdroj!M$16,'k rozhodnutí detailní'!A57,0)="","","Anonymizováno"),IF(OFFSET(Zdroj!M$16,'k rozhodnutí detailní'!A57,0)="","",OFFSET(Zdroj!M$16,'k rozhodnutí detailní'!A57,0))))</f>
        <v>Veronika Machowská</v>
      </c>
      <c r="D60" s="58" t="str">
        <f ca="1">IF($B58="","",CONCATENATE("Dotace bude použita na:","
",OFFSET(Zdroj!P$16,'k rozhodnutí detailní'!$A57,0)))</f>
        <v>Dotace bude použita na:
Dotace bude využita na částečnou úhradu mzdových nákladů na činnost Informačního centra Šternberk v hlavní
turistickou sezonu od června do září 2022.</v>
      </c>
      <c r="E60" s="314"/>
      <c r="F60" s="188" t="str">
        <f ca="1">IF($B58="","",OFFSET(Zdroj!V$16,'k rozhodnutí detailní'!$A57,0))</f>
        <v>12/2022</v>
      </c>
      <c r="G60" s="89">
        <f ca="1">IF($B58="","",OFFSET(Zdroj!BM$16,'k rozhodnutí'!$A57,0))</f>
        <v>1</v>
      </c>
      <c r="H60" s="315"/>
      <c r="I60" s="288"/>
      <c r="J60" s="288"/>
      <c r="K60" s="288"/>
      <c r="L60" s="288"/>
      <c r="M60" s="48">
        <f ca="1">IF($B58="","",SUM((I58+J58+K58)/(Zdroj!$AN$10+Zdroj!$AP$10)))</f>
        <v>0.72</v>
      </c>
      <c r="N60" s="59">
        <f t="shared" ref="N60" ca="1" si="17">IF(B58="","",N58/G58)</f>
        <v>0.42857142857142855</v>
      </c>
      <c r="O60" s="288"/>
      <c r="P60" s="329"/>
    </row>
    <row r="61" spans="1:16" s="2" customFormat="1" ht="75" x14ac:dyDescent="0.25">
      <c r="A61" s="29"/>
      <c r="B61" s="288">
        <f ca="1">IF(OFFSET(Zdroj!$B$16,A60,0)&gt;0,OFFSET(Zdroj!$B$16,A60,0)+0,"")</f>
        <v>29</v>
      </c>
      <c r="C61" s="51" t="str">
        <f ca="1">IF($B61="","",IF(Zdroj!$AQ$9="ano",CONCATENATE(OFFSET(Zdroj!C$16,'k rozhodnutí detailní'!$A60,0),"
","Anonymizováno","
",OFFSET(Zdroj!E$16,'k rozhodnutí detailní'!$A60,0),"
",OFFSET(Zdroj!F$16,'k rozhodnutí detailní'!$A60,0)),CONCATENATE(OFFSET(Zdroj!C$16,'k rozhodnutí detailní'!$A60,0),"
",OFFSET(Zdroj!D$16,'k rozhodnutí detailní'!$A60,0),"
",OFFSET(Zdroj!E$16,'k rozhodnutí detailní'!$A60,0),"
",OFFSET(Zdroj!F$16,'k rozhodnutí detailní'!$A60,0))))</f>
        <v>Obec Loučná nad Desnou
Loučná nad Desnou 57
Loučná nad Desnou
78811</v>
      </c>
      <c r="D61" s="57" t="str">
        <f ca="1">IF($B61="","",OFFSET(Zdroj!N$16,'k rozhodnutí detailní'!$A60,0))</f>
        <v>TIC Loučná nad Desnou</v>
      </c>
      <c r="E61" s="314">
        <f ca="1">IF($B61="","",OFFSET(Zdroj!T$16,'k rozhodnutí detailní'!$A60,0))</f>
        <v>100000</v>
      </c>
      <c r="F61" s="188" t="str">
        <f ca="1">IF($B61="","",OFFSET(Zdroj!U$16,'k rozhodnutí detailní'!$A60,0))</f>
        <v>3/2022</v>
      </c>
      <c r="G61" s="316">
        <f ca="1">IF($B61="","",OFFSET(Zdroj!W$16,'k rozhodnutí detailní'!$A60,0))</f>
        <v>45000</v>
      </c>
      <c r="H61" s="315" t="str">
        <f ca="1">IF($B61="","",OFFSET(Zdroj!Y$16,'k rozhodnutí detailní'!$A60,0))</f>
        <v>31.12.2022</v>
      </c>
      <c r="I61" s="288">
        <f ca="1">IF($B61="","",OFFSET(Zdroj!BG$16,'k rozhodnutí detailní'!$A60,0))</f>
        <v>42</v>
      </c>
      <c r="J61" s="288">
        <f ca="1">IF($B61="","",OFFSET(Zdroj!BH$16,'k rozhodnutí detailní'!$A60,0))</f>
        <v>28</v>
      </c>
      <c r="K61" s="288"/>
      <c r="L61" s="79" t="str">
        <f ca="1">IF($B61="","",CONCATENATE(OFFSET(Zdroj!BI$16,'k rozhodnutí detailní'!$A60,0)," z ",SUM(Zdroj!$AN$10+Zdroj!$AP$10)))</f>
        <v>70 z 100</v>
      </c>
      <c r="M61" s="46">
        <f ca="1">IF($B61="","",IF(OR(I61=0,J61=0),1,OFFSET(Zdroj!BJ$16,'k rozhodnutí detailní'!$A60,0)))</f>
        <v>0</v>
      </c>
      <c r="N61" s="312">
        <f ca="1">IF(B61="","",IF(Zdroj!$AQ$1=Zdroj!$AR$9,ROUND(G61*M63,Zdroj!$AR$8),OFFSET(Zdroj!BO$16,'k rozhodnutí detailní'!A60,0)))</f>
        <v>15000</v>
      </c>
      <c r="O61" s="288" t="str">
        <f ca="1">IF($B61="","",OFFSET(Zdroj!Z$16,'k rozhodnutí detailní'!$A60,0))</f>
        <v>neinv.</v>
      </c>
      <c r="P61" s="329"/>
    </row>
    <row r="62" spans="1:16" s="2" customFormat="1" ht="105" x14ac:dyDescent="0.25">
      <c r="A62" s="29"/>
      <c r="B62" s="288"/>
      <c r="C62" s="51" t="str">
        <f ca="1">IF($B61="","",IF(Zdroj!$AQ$9="ano",CONCATENATE("Okres:","
",OFFSET(Zdroj!BP$16,'k rozhodnutí detailní'!$A60,0),"
","Právní forma","
",OFFSET(Zdroj!H$16,'k rozhodnutí detailní'!$A60,0),"
",IF(OFFSET(Zdroj!I$16,'k rozhodnutí detailní'!$A60,0)="","","IČO: "),OFFSET(Zdroj!I$16,'k rozhodnutí detailní'!$A60,0),"
","B.Ú. ",IF(OFFSET(Zdroj!J$16,'k rozhodnutí detailní'!$A60,0)="","","Anonymizováno")),CONCATENATE("Okres:","
",OFFSET(Zdroj!BP$16,'k rozhodnutí detailní'!$A60,0),"
","Právní forma","
",OFFSET(Zdroj!H$16,'k rozhodnutí detailní'!$A60,0),"
",IF(OFFSET(Zdroj!I$16,'k rozhodnutí detailní'!$A60,0)="","","IČO: "),OFFSET(Zdroj!I$16,'k rozhodnutí detailní'!$A60,0),"
","B.Ú. ",OFFSET(Zdroj!J$16,'k rozhodnutí detailní'!$A60,0))))</f>
        <v>Okres:
Šumperk
Právní forma
Obec, městská část hlavního města Prahy
IČO: 00302953
B.Ú. 273704126/0300</v>
      </c>
      <c r="D62" s="58" t="str">
        <f ca="1">IF($B61="","",OFFSET(Zdroj!O$16,'k rozhodnutí detailní'!$A60,0))</f>
        <v>Podpora turistického informačního centra obce Loučná nad Desnou.</v>
      </c>
      <c r="E62" s="314"/>
      <c r="F62" s="185"/>
      <c r="G62" s="316"/>
      <c r="H62" s="315"/>
      <c r="I62" s="288"/>
      <c r="J62" s="288"/>
      <c r="K62" s="288"/>
      <c r="L62" s="288" t="str">
        <f ca="1">IF($B61="","",CONCATENATE(SUM(I61+J61+K61)," z ",SUM(Zdroj!$AN$10+Zdroj!$AP$10)))</f>
        <v>70 z 100</v>
      </c>
      <c r="M62" s="47">
        <f ca="1">IF($B61="","",IF(1-(((J61+K61)*(Zdroj!AN$10/Zdroj!AP$10))/I61)&gt;=0,CEILING(1-(((J61+K61)*(Zdroj!AN$10/Zdroj!AP$10))/I61),0.01),CEILING((1-(((J61+K61)*(Zdroj!AN$10/Zdroj!AP$10))/I61))*-1,0.01)))</f>
        <v>0</v>
      </c>
      <c r="N62" s="312"/>
      <c r="O62" s="288"/>
      <c r="P62" s="329"/>
    </row>
    <row r="63" spans="1:16" s="2" customFormat="1" ht="60" x14ac:dyDescent="0.25">
      <c r="A63" s="29">
        <f>ROW()/3-1</f>
        <v>20</v>
      </c>
      <c r="B63" s="288"/>
      <c r="C63" s="52" t="str">
        <f ca="1">IF($B61="","",IF(Zdroj!$AQ$9="ano",IF(OFFSET(Zdroj!M$16,'k rozhodnutí detailní'!A60,0)="","","Anonymizováno"),IF(OFFSET(Zdroj!M$16,'k rozhodnutí detailní'!A60,0)="","",OFFSET(Zdroj!M$16,'k rozhodnutí detailní'!A60,0))))</f>
        <v>Petra Harazímová</v>
      </c>
      <c r="D63" s="58" t="str">
        <f ca="1">IF($B61="","",CONCATENATE("Dotace bude použita na:","
",OFFSET(Zdroj!P$16,'k rozhodnutí detailní'!$A60,0)))</f>
        <v>Dotace bude použita na:
- grafické zpracování informačních materiálů o obci
- tisk informačních materiálů o obci</v>
      </c>
      <c r="E63" s="314"/>
      <c r="F63" s="188" t="str">
        <f ca="1">IF($B61="","",OFFSET(Zdroj!V$16,'k rozhodnutí detailní'!$A60,0))</f>
        <v>10/2022</v>
      </c>
      <c r="G63" s="89">
        <f ca="1">IF($B61="","",OFFSET(Zdroj!BM$16,'k rozhodnutí'!$A60,0))</f>
        <v>0.45</v>
      </c>
      <c r="H63" s="315"/>
      <c r="I63" s="288"/>
      <c r="J63" s="288"/>
      <c r="K63" s="288"/>
      <c r="L63" s="288"/>
      <c r="M63" s="48">
        <f ca="1">IF($B61="","",SUM((I61+J61+K61)/(Zdroj!$AN$10+Zdroj!$AP$10)))</f>
        <v>0.7</v>
      </c>
      <c r="N63" s="59">
        <f t="shared" ref="N63" ca="1" si="18">IF(B61="","",N61/G61)</f>
        <v>0.33333333333333331</v>
      </c>
      <c r="O63" s="288"/>
      <c r="P63" s="329"/>
    </row>
    <row r="64" spans="1:16" s="2" customFormat="1" ht="75" x14ac:dyDescent="0.25">
      <c r="A64" s="29"/>
      <c r="B64" s="288">
        <f ca="1">IF(OFFSET(Zdroj!$B$16,A63,0)&gt;0,OFFSET(Zdroj!$B$16,A63,0)+0,"")</f>
        <v>20</v>
      </c>
      <c r="C64" s="51" t="str">
        <f ca="1">IF($B64="","",IF(Zdroj!$AQ$9="ano",CONCATENATE(OFFSET(Zdroj!C$16,'k rozhodnutí detailní'!$A63,0),"
","Anonymizováno","
",OFFSET(Zdroj!E$16,'k rozhodnutí detailní'!$A63,0),"
",OFFSET(Zdroj!F$16,'k rozhodnutí detailní'!$A63,0)),CONCATENATE(OFFSET(Zdroj!C$16,'k rozhodnutí detailní'!$A63,0),"
",OFFSET(Zdroj!D$16,'k rozhodnutí detailní'!$A63,0),"
",OFFSET(Zdroj!E$16,'k rozhodnutí detailní'!$A63,0),"
",OFFSET(Zdroj!F$16,'k rozhodnutí detailní'!$A63,0))))</f>
        <v>Mikroregion Plumlovsko
Rudé armády 302
Plumlov
798 03</v>
      </c>
      <c r="D64" s="57" t="str">
        <f ca="1">IF($B64="","",OFFSET(Zdroj!N$16,'k rozhodnutí detailní'!$A63,0))</f>
        <v>Turistické informační centrum Plumlov 2022</v>
      </c>
      <c r="E64" s="314">
        <f ca="1">IF($B64="","",OFFSET(Zdroj!T$16,'k rozhodnutí detailní'!$A63,0))</f>
        <v>65000</v>
      </c>
      <c r="F64" s="188" t="str">
        <f ca="1">IF($B64="","",OFFSET(Zdroj!U$16,'k rozhodnutí detailní'!$A63,0))</f>
        <v>5/2022</v>
      </c>
      <c r="G64" s="316">
        <f ca="1">IF($B64="","",OFFSET(Zdroj!W$16,'k rozhodnutí detailní'!$A63,0))</f>
        <v>45000</v>
      </c>
      <c r="H64" s="315" t="str">
        <f ca="1">IF($B64="","",OFFSET(Zdroj!Y$16,'k rozhodnutí detailní'!$A63,0))</f>
        <v>31.12.2022</v>
      </c>
      <c r="I64" s="288">
        <f ca="1">IF($B64="","",OFFSET(Zdroj!BG$16,'k rozhodnutí detailní'!$A63,0))</f>
        <v>42</v>
      </c>
      <c r="J64" s="288">
        <f ca="1">IF($B64="","",OFFSET(Zdroj!BH$16,'k rozhodnutí detailní'!$A63,0))</f>
        <v>28</v>
      </c>
      <c r="K64" s="288"/>
      <c r="L64" s="79" t="str">
        <f ca="1">IF($B64="","",CONCATENATE(OFFSET(Zdroj!BI$16,'k rozhodnutí detailní'!$A63,0)," z ",SUM(Zdroj!$AN$10+Zdroj!$AP$10)))</f>
        <v>70 z 100</v>
      </c>
      <c r="M64" s="46">
        <f ca="1">IF($B64="","",IF(OR(I64=0,J64=0),1,OFFSET(Zdroj!BJ$16,'k rozhodnutí detailní'!$A63,0)))</f>
        <v>0</v>
      </c>
      <c r="N64" s="312">
        <f ca="1">IF(B64="","",IF(Zdroj!$AQ$1=Zdroj!$AR$9,ROUND(G64*M66,Zdroj!$AR$8),OFFSET(Zdroj!BO$16,'k rozhodnutí detailní'!A63,0)))</f>
        <v>15000</v>
      </c>
      <c r="O64" s="288" t="str">
        <f ca="1">IF($B64="","",OFFSET(Zdroj!Z$16,'k rozhodnutí detailní'!$A63,0))</f>
        <v>neinv.</v>
      </c>
      <c r="P64" s="329"/>
    </row>
    <row r="65" spans="1:16" s="2" customFormat="1" ht="105" x14ac:dyDescent="0.25">
      <c r="A65" s="29"/>
      <c r="B65" s="288"/>
      <c r="C65" s="51" t="str">
        <f ca="1">IF($B64="","",IF(Zdroj!$AQ$9="ano",CONCATENATE("Okres:","
",OFFSET(Zdroj!BP$16,'k rozhodnutí detailní'!$A63,0),"
","Právní forma","
",OFFSET(Zdroj!H$16,'k rozhodnutí detailní'!$A63,0),"
",IF(OFFSET(Zdroj!I$16,'k rozhodnutí detailní'!$A63,0)="","","IČO: "),OFFSET(Zdroj!I$16,'k rozhodnutí detailní'!$A63,0),"
","B.Ú. ",IF(OFFSET(Zdroj!J$16,'k rozhodnutí detailní'!$A63,0)="","","Anonymizováno")),CONCATENATE("Okres:","
",OFFSET(Zdroj!BP$16,'k rozhodnutí detailní'!$A63,0),"
","Právní forma","
",OFFSET(Zdroj!H$16,'k rozhodnutí detailní'!$A63,0),"
",IF(OFFSET(Zdroj!I$16,'k rozhodnutí detailní'!$A63,0)="","","IČO: "),OFFSET(Zdroj!I$16,'k rozhodnutí detailní'!$A63,0),"
","B.Ú. ",OFFSET(Zdroj!J$16,'k rozhodnutí detailní'!$A63,0))))</f>
        <v>Okres:
Prostějov
Právní forma
Svazek obcí
IČO: 71201190
B.Ú. 86-7235760217/0100</v>
      </c>
      <c r="D65" s="58" t="str">
        <f ca="1">IF($B64="","",OFFSET(Zdroj!O$16,'k rozhodnutí detailní'!$A63,0))</f>
        <v>K rozšíření aktivit TIC  na zámku Plumlov v letních měsících je potřeba navýšit dočasně počet pracovníků, kteří budou zvládat nárůst návštěvníků. Dotace bude použita na úhradu mzdových nákladů v období červen - září 2022.</v>
      </c>
      <c r="E65" s="314"/>
      <c r="F65" s="185"/>
      <c r="G65" s="316"/>
      <c r="H65" s="315"/>
      <c r="I65" s="288"/>
      <c r="J65" s="288"/>
      <c r="K65" s="288"/>
      <c r="L65" s="288" t="str">
        <f ca="1">IF($B64="","",CONCATENATE(SUM(I64+J64+K64)," z ",SUM(Zdroj!$AN$10+Zdroj!$AP$10)))</f>
        <v>70 z 100</v>
      </c>
      <c r="M65" s="47">
        <f ca="1">IF($B64="","",IF(1-(((J64+K64)*(Zdroj!AN$10/Zdroj!AP$10))/I64)&gt;=0,CEILING(1-(((J64+K64)*(Zdroj!AN$10/Zdroj!AP$10))/I64),0.01),CEILING((1-(((J64+K64)*(Zdroj!AN$10/Zdroj!AP$10))/I64))*-1,0.01)))</f>
        <v>0</v>
      </c>
      <c r="N65" s="312"/>
      <c r="O65" s="288"/>
      <c r="P65" s="329"/>
    </row>
    <row r="66" spans="1:16" s="2" customFormat="1" ht="60" x14ac:dyDescent="0.25">
      <c r="A66" s="29">
        <f>ROW()/3-1</f>
        <v>21</v>
      </c>
      <c r="B66" s="288"/>
      <c r="C66" s="52" t="str">
        <f ca="1">IF($B64="","",IF(Zdroj!$AQ$9="ano",IF(OFFSET(Zdroj!M$16,'k rozhodnutí detailní'!A63,0)="","","Anonymizováno"),IF(OFFSET(Zdroj!M$16,'k rozhodnutí detailní'!A63,0)="","",OFFSET(Zdroj!M$16,'k rozhodnutí detailní'!A63,0))))</f>
        <v>Jaroslav Střelák</v>
      </c>
      <c r="D66" s="58" t="str">
        <f ca="1">IF($B64="","",CONCATENATE("Dotace bude použita na:","
",OFFSET(Zdroj!P$16,'k rozhodnutí detailní'!$A63,0)))</f>
        <v>Dotace bude použita na:
Z dotace budou hrazeny mzdové výdaje a zákonné odvody pracovníků a průvodců TIC Plumlov.</v>
      </c>
      <c r="E66" s="314"/>
      <c r="F66" s="188" t="str">
        <f ca="1">IF($B64="","",OFFSET(Zdroj!V$16,'k rozhodnutí detailní'!$A63,0))</f>
        <v>10/2022</v>
      </c>
      <c r="G66" s="89">
        <f ca="1">IF($B64="","",OFFSET(Zdroj!BM$16,'k rozhodnutí'!$A63,0))</f>
        <v>0.69230769230769229</v>
      </c>
      <c r="H66" s="315"/>
      <c r="I66" s="288"/>
      <c r="J66" s="288"/>
      <c r="K66" s="288"/>
      <c r="L66" s="288"/>
      <c r="M66" s="48">
        <f ca="1">IF($B64="","",SUM((I64+J64+K64)/(Zdroj!$AN$10+Zdroj!$AP$10)))</f>
        <v>0.7</v>
      </c>
      <c r="N66" s="59">
        <f t="shared" ref="N66" ca="1" si="19">IF(B64="","",N64/G64)</f>
        <v>0.33333333333333331</v>
      </c>
      <c r="O66" s="288"/>
      <c r="P66" s="329"/>
    </row>
    <row r="67" spans="1:16" s="2" customFormat="1" ht="60" x14ac:dyDescent="0.25">
      <c r="A67" s="29"/>
      <c r="B67" s="288">
        <f ca="1">IF(OFFSET(Zdroj!$B$16,A66,0)&gt;0,OFFSET(Zdroj!$B$16,A66,0)+0,"")</f>
        <v>13</v>
      </c>
      <c r="C67" s="51" t="str">
        <f ca="1">IF($B67="","",IF(Zdroj!$AQ$9="ano",CONCATENATE(OFFSET(Zdroj!C$16,'k rozhodnutí detailní'!$A66,0),"
","Anonymizováno","
",OFFSET(Zdroj!E$16,'k rozhodnutí detailní'!$A66,0),"
",OFFSET(Zdroj!F$16,'k rozhodnutí detailní'!$A66,0)),CONCATENATE(OFFSET(Zdroj!C$16,'k rozhodnutí detailní'!$A66,0),"
",OFFSET(Zdroj!D$16,'k rozhodnutí detailní'!$A66,0),"
",OFFSET(Zdroj!E$16,'k rozhodnutí detailní'!$A66,0),"
",OFFSET(Zdroj!F$16,'k rozhodnutí detailní'!$A66,0))))</f>
        <v>Obec Lipová-lázně
Lipová -lázně 396
Lipová-lázně
79061</v>
      </c>
      <c r="D67" s="57" t="str">
        <f ca="1">IF($B67="","",OFFSET(Zdroj!N$16,'k rozhodnutí detailní'!$A66,0))</f>
        <v>Zkvalitnění služeb informačního centra v Muzeu JOhanna Schrotha- rozšíření pracovní doby v letních měsících ( od 1.6.2022 do 30.9.2022)</v>
      </c>
      <c r="E67" s="314">
        <f ca="1">IF($B67="","",OFFSET(Zdroj!T$16,'k rozhodnutí detailní'!$A66,0))</f>
        <v>60000</v>
      </c>
      <c r="F67" s="188" t="str">
        <f ca="1">IF($B67="","",OFFSET(Zdroj!U$16,'k rozhodnutí detailní'!$A66,0))</f>
        <v>6/2022</v>
      </c>
      <c r="G67" s="316">
        <f ca="1">IF($B67="","",OFFSET(Zdroj!W$16,'k rozhodnutí detailní'!$A66,0))</f>
        <v>30000</v>
      </c>
      <c r="H67" s="315" t="str">
        <f ca="1">IF($B67="","",OFFSET(Zdroj!Y$16,'k rozhodnutí detailní'!$A66,0))</f>
        <v>30.11.2022</v>
      </c>
      <c r="I67" s="288">
        <f ca="1">IF($B67="","",OFFSET(Zdroj!BG$16,'k rozhodnutí detailní'!$A66,0))</f>
        <v>42</v>
      </c>
      <c r="J67" s="288">
        <f ca="1">IF($B67="","",OFFSET(Zdroj!BH$16,'k rozhodnutí detailní'!$A66,0))</f>
        <v>24</v>
      </c>
      <c r="K67" s="288"/>
      <c r="L67" s="79" t="str">
        <f ca="1">IF($B67="","",CONCATENATE(OFFSET(Zdroj!BI$16,'k rozhodnutí detailní'!$A66,0)," z ",SUM(Zdroj!$AN$10+Zdroj!$AP$10)))</f>
        <v>66 z 100</v>
      </c>
      <c r="M67" s="46">
        <f ca="1">IF($B67="","",IF(OR(I67=0,J67=0),1,OFFSET(Zdroj!BJ$16,'k rozhodnutí detailní'!$A66,0)))</f>
        <v>0.15</v>
      </c>
      <c r="N67" s="312">
        <f ca="1">IF(B67="","",IF(Zdroj!$AQ$1=Zdroj!$AR$9,ROUND(G67*M69,Zdroj!$AR$8),OFFSET(Zdroj!BO$16,'k rozhodnutí detailní'!A66,0)))</f>
        <v>15000</v>
      </c>
      <c r="O67" s="288" t="str">
        <f ca="1">IF($B67="","",OFFSET(Zdroj!Z$16,'k rozhodnutí detailní'!$A66,0))</f>
        <v>neinv.</v>
      </c>
      <c r="P67" s="329"/>
    </row>
    <row r="68" spans="1:16" s="2" customFormat="1" ht="105" x14ac:dyDescent="0.25">
      <c r="A68" s="29"/>
      <c r="B68" s="288"/>
      <c r="C68" s="51" t="str">
        <f ca="1">IF($B67="","",IF(Zdroj!$AQ$9="ano",CONCATENATE("Okres:","
",OFFSET(Zdroj!BP$16,'k rozhodnutí detailní'!$A66,0),"
","Právní forma","
",OFFSET(Zdroj!H$16,'k rozhodnutí detailní'!$A66,0),"
",IF(OFFSET(Zdroj!I$16,'k rozhodnutí detailní'!$A66,0)="","","IČO: "),OFFSET(Zdroj!I$16,'k rozhodnutí detailní'!$A66,0),"
","B.Ú. ",IF(OFFSET(Zdroj!J$16,'k rozhodnutí detailní'!$A66,0)="","","Anonymizováno")),CONCATENATE("Okres:","
",OFFSET(Zdroj!BP$16,'k rozhodnutí detailní'!$A66,0),"
","Právní forma","
",OFFSET(Zdroj!H$16,'k rozhodnutí detailní'!$A66,0),"
",IF(OFFSET(Zdroj!I$16,'k rozhodnutí detailní'!$A66,0)="","","IČO: "),OFFSET(Zdroj!I$16,'k rozhodnutí detailní'!$A66,0),"
","B.Ú. ",OFFSET(Zdroj!J$16,'k rozhodnutí detailní'!$A66,0))))</f>
        <v>Okres:
Jeseník
Právní forma
Obec, městská část hlavního města Prahy
IČO: 00302929
B.Ú. 239611460/0300</v>
      </c>
      <c r="D68" s="58" t="str">
        <f ca="1">IF($B67="","",OFFSET(Zdroj!O$16,'k rozhodnutí detailní'!$A66,0))</f>
        <v>Zkvalitnění služeb v informačním centru Johanna Schrotha v obci Lipová-lázně  - rozšíření pracovní doby v letních měsících ( od 1.6.20222 do 30.9.2022)</v>
      </c>
      <c r="E68" s="314"/>
      <c r="F68" s="185"/>
      <c r="G68" s="316"/>
      <c r="H68" s="315"/>
      <c r="I68" s="288"/>
      <c r="J68" s="288"/>
      <c r="K68" s="288"/>
      <c r="L68" s="288" t="str">
        <f ca="1">IF($B67="","",CONCATENATE(SUM(I67+J67+K67)," z ",SUM(Zdroj!$AN$10+Zdroj!$AP$10)))</f>
        <v>66 z 100</v>
      </c>
      <c r="M68" s="47">
        <f ca="1">IF($B67="","",IF(1-(((J67+K67)*(Zdroj!AN$10/Zdroj!AP$10))/I67)&gt;=0,CEILING(1-(((J67+K67)*(Zdroj!AN$10/Zdroj!AP$10))/I67),0.01),CEILING((1-(((J67+K67)*(Zdroj!AN$10/Zdroj!AP$10))/I67))*-1,0.01)))</f>
        <v>0.15</v>
      </c>
      <c r="N68" s="312"/>
      <c r="O68" s="288"/>
      <c r="P68" s="329"/>
    </row>
    <row r="69" spans="1:16" s="2" customFormat="1" ht="75" x14ac:dyDescent="0.25">
      <c r="A69" s="29">
        <f>ROW()/3-1</f>
        <v>22</v>
      </c>
      <c r="B69" s="288"/>
      <c r="C69" s="52" t="str">
        <f ca="1">IF($B67="","",IF(Zdroj!$AQ$9="ano",IF(OFFSET(Zdroj!M$16,'k rozhodnutí detailní'!A66,0)="","","Anonymizováno"),IF(OFFSET(Zdroj!M$16,'k rozhodnutí detailní'!A66,0)="","",OFFSET(Zdroj!M$16,'k rozhodnutí detailní'!A66,0))))</f>
        <v>Lubomír Žmolík</v>
      </c>
      <c r="D69" s="58" t="str">
        <f ca="1">IF($B67="","",CONCATENATE("Dotace bude použita na:","
",OFFSET(Zdroj!P$16,'k rozhodnutí detailní'!$A66,0)))</f>
        <v>Dotace bude použita na:
Dotace bude použita na úhradu mzdových nákladů brigádníků či brigádnic v IC, kteří budou pracovat na dohodu o provedení práce</v>
      </c>
      <c r="E69" s="314"/>
      <c r="F69" s="188" t="str">
        <f ca="1">IF($B67="","",OFFSET(Zdroj!V$16,'k rozhodnutí detailní'!$A66,0))</f>
        <v>9/2022</v>
      </c>
      <c r="G69" s="89">
        <f ca="1">IF($B67="","",OFFSET(Zdroj!BM$16,'k rozhodnutí'!$A66,0))</f>
        <v>0.5</v>
      </c>
      <c r="H69" s="315"/>
      <c r="I69" s="288"/>
      <c r="J69" s="288"/>
      <c r="K69" s="288"/>
      <c r="L69" s="288"/>
      <c r="M69" s="48">
        <f ca="1">IF($B67="","",SUM((I67+J67+K67)/(Zdroj!$AN$10+Zdroj!$AP$10)))</f>
        <v>0.66</v>
      </c>
      <c r="N69" s="59">
        <f t="shared" ref="N69" ca="1" si="20">IF(B67="","",N67/G67)</f>
        <v>0.5</v>
      </c>
      <c r="O69" s="288"/>
      <c r="P69" s="329"/>
    </row>
    <row r="70" spans="1:16" s="2" customFormat="1" ht="60" x14ac:dyDescent="0.25">
      <c r="A70" s="29"/>
      <c r="B70" s="288">
        <f ca="1">IF(OFFSET(Zdroj!$B$16,A69,0)&gt;0,OFFSET(Zdroj!$B$16,A69,0)+0,"")</f>
        <v>15</v>
      </c>
      <c r="C70" s="51" t="str">
        <f ca="1">IF($B70="","",IF(Zdroj!$AQ$9="ano",CONCATENATE(OFFSET(Zdroj!C$16,'k rozhodnutí detailní'!$A69,0),"
","Anonymizováno","
",OFFSET(Zdroj!E$16,'k rozhodnutí detailní'!$A69,0),"
",OFFSET(Zdroj!F$16,'k rozhodnutí detailní'!$A69,0)),CONCATENATE(OFFSET(Zdroj!C$16,'k rozhodnutí detailní'!$A69,0),"
",OFFSET(Zdroj!D$16,'k rozhodnutí detailní'!$A69,0),"
",OFFSET(Zdroj!E$16,'k rozhodnutí detailní'!$A69,0),"
",OFFSET(Zdroj!F$16,'k rozhodnutí detailní'!$A69,0))))</f>
        <v>Lázně Slatinice a.s.
Slatinice 29
Slatinice
78342</v>
      </c>
      <c r="D70" s="57" t="str">
        <f ca="1">IF($B70="","",OFFSET(Zdroj!N$16,'k rozhodnutí detailní'!$A69,0))</f>
        <v>Rozšíření služeb TIC Slatinice a propagace turisticky zajímavých cílů Olomouckého kraje</v>
      </c>
      <c r="E70" s="314">
        <f ca="1">IF($B70="","",OFFSET(Zdroj!T$16,'k rozhodnutí detailní'!$A69,0))</f>
        <v>35000</v>
      </c>
      <c r="F70" s="188" t="str">
        <f ca="1">IF($B70="","",OFFSET(Zdroj!U$16,'k rozhodnutí detailní'!$A69,0))</f>
        <v>6/2022</v>
      </c>
      <c r="G70" s="316">
        <f ca="1">IF($B70="","",OFFSET(Zdroj!W$16,'k rozhodnutí detailní'!$A69,0))</f>
        <v>35000</v>
      </c>
      <c r="H70" s="315" t="str">
        <f ca="1">IF($B70="","",OFFSET(Zdroj!Y$16,'k rozhodnutí detailní'!$A69,0))</f>
        <v>30.11.2022</v>
      </c>
      <c r="I70" s="288">
        <f ca="1">IF($B70="","",OFFSET(Zdroj!BG$16,'k rozhodnutí detailní'!$A69,0))</f>
        <v>42</v>
      </c>
      <c r="J70" s="288">
        <f ca="1">IF($B70="","",OFFSET(Zdroj!BH$16,'k rozhodnutí detailní'!$A69,0))</f>
        <v>24</v>
      </c>
      <c r="K70" s="288"/>
      <c r="L70" s="79" t="str">
        <f ca="1">IF($B70="","",CONCATENATE(OFFSET(Zdroj!BI$16,'k rozhodnutí detailní'!$A69,0)," z ",SUM(Zdroj!$AN$10+Zdroj!$AP$10)))</f>
        <v>66 z 100</v>
      </c>
      <c r="M70" s="46">
        <f ca="1">IF($B70="","",IF(OR(I70=0,J70=0),1,OFFSET(Zdroj!BJ$16,'k rozhodnutí detailní'!$A69,0)))</f>
        <v>0.15</v>
      </c>
      <c r="N70" s="312">
        <f ca="1">IF(B70="","",IF(Zdroj!$AQ$1=Zdroj!$AR$9,ROUND(G70*M72,Zdroj!$AR$8),OFFSET(Zdroj!BO$16,'k rozhodnutí detailní'!A69,0)))</f>
        <v>15000</v>
      </c>
      <c r="O70" s="288" t="str">
        <f ca="1">IF($B70="","",OFFSET(Zdroj!Z$16,'k rozhodnutí detailní'!$A69,0))</f>
        <v>neinv.</v>
      </c>
      <c r="P70" s="329"/>
    </row>
    <row r="71" spans="1:16" s="2" customFormat="1" ht="90" x14ac:dyDescent="0.25">
      <c r="A71" s="29"/>
      <c r="B71" s="288"/>
      <c r="C71" s="51" t="str">
        <f ca="1">IF($B70="","",IF(Zdroj!$AQ$9="ano",CONCATENATE("Okres:","
",OFFSET(Zdroj!BP$16,'k rozhodnutí detailní'!$A69,0),"
","Právní forma","
",OFFSET(Zdroj!H$16,'k rozhodnutí detailní'!$A69,0),"
",IF(OFFSET(Zdroj!I$16,'k rozhodnutí detailní'!$A69,0)="","","IČO: "),OFFSET(Zdroj!I$16,'k rozhodnutí detailní'!$A69,0),"
","B.Ú. ",IF(OFFSET(Zdroj!J$16,'k rozhodnutí detailní'!$A69,0)="","","Anonymizováno")),CONCATENATE("Okres:","
",OFFSET(Zdroj!BP$16,'k rozhodnutí detailní'!$A69,0),"
","Právní forma","
",OFFSET(Zdroj!H$16,'k rozhodnutí detailní'!$A69,0),"
",IF(OFFSET(Zdroj!I$16,'k rozhodnutí detailní'!$A69,0)="","","IČO: "),OFFSET(Zdroj!I$16,'k rozhodnutí detailní'!$A69,0),"
","B.Ú. ",OFFSET(Zdroj!J$16,'k rozhodnutí detailní'!$A69,0))))</f>
        <v>Okres:
Prostějov
Právní forma
Akciová společnost
IČO: 25367757
B.Ú. 981662/0800</v>
      </c>
      <c r="D71" s="58" t="str">
        <f ca="1">IF($B70="","",OFFSET(Zdroj!O$16,'k rozhodnutí detailní'!$A69,0))</f>
        <v>Vytvoření nové navigační tabule.
Výroba nových tištěných materiálů propagující turistické cíle.
Nákup nářadí na opravu jízdních kol.
Rozšíření otevírací doby TIC v hlavní letní turistické sezóně 2022.</v>
      </c>
      <c r="E71" s="314"/>
      <c r="F71" s="185"/>
      <c r="G71" s="316"/>
      <c r="H71" s="315"/>
      <c r="I71" s="288"/>
      <c r="J71" s="288"/>
      <c r="K71" s="288"/>
      <c r="L71" s="288" t="str">
        <f ca="1">IF($B70="","",CONCATENATE(SUM(I70+J70+K70)," z ",SUM(Zdroj!$AN$10+Zdroj!$AP$10)))</f>
        <v>66 z 100</v>
      </c>
      <c r="M71" s="47">
        <f ca="1">IF($B70="","",IF(1-(((J70+K70)*(Zdroj!AN$10/Zdroj!AP$10))/I70)&gt;=0,CEILING(1-(((J70+K70)*(Zdroj!AN$10/Zdroj!AP$10))/I70),0.01),CEILING((1-(((J70+K70)*(Zdroj!AN$10/Zdroj!AP$10))/I70))*-1,0.01)))</f>
        <v>0.15</v>
      </c>
      <c r="N71" s="312"/>
      <c r="O71" s="288"/>
      <c r="P71" s="329"/>
    </row>
    <row r="72" spans="1:16" s="2" customFormat="1" ht="105" x14ac:dyDescent="0.25">
      <c r="A72" s="29">
        <f>ROW()/3-1</f>
        <v>23</v>
      </c>
      <c r="B72" s="288"/>
      <c r="C72" s="52" t="str">
        <f ca="1">IF($B70="","",IF(Zdroj!$AQ$9="ano",IF(OFFSET(Zdroj!M$16,'k rozhodnutí detailní'!A69,0)="","","Anonymizováno"),IF(OFFSET(Zdroj!M$16,'k rozhodnutí detailní'!A69,0)="","",OFFSET(Zdroj!M$16,'k rozhodnutí detailní'!A69,0))))</f>
        <v>Irena Vašicová</v>
      </c>
      <c r="D72" s="58" t="str">
        <f ca="1">IF($B70="","",CONCATENATE("Dotace bude použita na:","
",OFFSET(Zdroj!P$16,'k rozhodnutí detailní'!$A69,0)))</f>
        <v>Dotace bude použita na:
Dotace bude použita na pořízení navigační tabule, servisního nářadí na jízdní kola, vyhotovení propagačních materiálů a na mzdy pracovníků z důvodu rozšíření otevírací doby TIC v hlavní turistické sezóně.</v>
      </c>
      <c r="E72" s="314"/>
      <c r="F72" s="188" t="str">
        <f ca="1">IF($B70="","",OFFSET(Zdroj!V$16,'k rozhodnutí detailní'!$A69,0))</f>
        <v>9/2022</v>
      </c>
      <c r="G72" s="89">
        <f ca="1">IF($B70="","",OFFSET(Zdroj!BM$16,'k rozhodnutí'!$A69,0))</f>
        <v>1</v>
      </c>
      <c r="H72" s="315"/>
      <c r="I72" s="288"/>
      <c r="J72" s="288"/>
      <c r="K72" s="288"/>
      <c r="L72" s="288"/>
      <c r="M72" s="48">
        <f ca="1">IF($B70="","",SUM((I70+J70+K70)/(Zdroj!$AN$10+Zdroj!$AP$10)))</f>
        <v>0.66</v>
      </c>
      <c r="N72" s="59">
        <f t="shared" ref="N72" ca="1" si="21">IF(B70="","",N70/G70)</f>
        <v>0.42857142857142855</v>
      </c>
      <c r="O72" s="288"/>
      <c r="P72" s="329"/>
    </row>
    <row r="73" spans="1:16" s="2" customFormat="1" ht="60" x14ac:dyDescent="0.25">
      <c r="A73" s="29"/>
      <c r="B73" s="288">
        <f ca="1">IF(OFFSET(Zdroj!$B$16,A72,0)&gt;0,OFFSET(Zdroj!$B$16,A72,0)+0,"")</f>
        <v>19</v>
      </c>
      <c r="C73" s="51" t="str">
        <f ca="1">IF($B73="","",IF(Zdroj!$AQ$9="ano",CONCATENATE(OFFSET(Zdroj!C$16,'k rozhodnutí detailní'!$A72,0),"
","Anonymizováno","
",OFFSET(Zdroj!E$16,'k rozhodnutí detailní'!$A72,0),"
",OFFSET(Zdroj!F$16,'k rozhodnutí detailní'!$A72,0)),CONCATENATE(OFFSET(Zdroj!C$16,'k rozhodnutí detailní'!$A72,0),"
",OFFSET(Zdroj!D$16,'k rozhodnutí detailní'!$A72,0),"
",OFFSET(Zdroj!E$16,'k rozhodnutí detailní'!$A72,0),"
",OFFSET(Zdroj!F$16,'k rozhodnutí detailní'!$A72,0))))</f>
        <v>Město Vidnava
Mírové náměstí 80
Vidnava
79055</v>
      </c>
      <c r="D73" s="57" t="str">
        <f ca="1">IF($B73="","",OFFSET(Zdroj!N$16,'k rozhodnutí detailní'!$A72,0))</f>
        <v>Rozšíření služeb a nabídky TIC Vidnava</v>
      </c>
      <c r="E73" s="314">
        <f ca="1">IF($B73="","",OFFSET(Zdroj!T$16,'k rozhodnutí detailní'!$A72,0))</f>
        <v>37385</v>
      </c>
      <c r="F73" s="188" t="str">
        <f ca="1">IF($B73="","",OFFSET(Zdroj!U$16,'k rozhodnutí detailní'!$A72,0))</f>
        <v>5/2022</v>
      </c>
      <c r="G73" s="316">
        <f ca="1">IF($B73="","",OFFSET(Zdroj!W$16,'k rozhodnutí detailní'!$A72,0))</f>
        <v>30000</v>
      </c>
      <c r="H73" s="315" t="str">
        <f ca="1">IF($B73="","",OFFSET(Zdroj!Y$16,'k rozhodnutí detailní'!$A72,0))</f>
        <v>30.11.2022</v>
      </c>
      <c r="I73" s="288">
        <f ca="1">IF($B73="","",OFFSET(Zdroj!BG$16,'k rozhodnutí detailní'!$A72,0))</f>
        <v>42</v>
      </c>
      <c r="J73" s="288">
        <f ca="1">IF($B73="","",OFFSET(Zdroj!BH$16,'k rozhodnutí detailní'!$A72,0))</f>
        <v>24</v>
      </c>
      <c r="K73" s="288"/>
      <c r="L73" s="79" t="str">
        <f ca="1">IF($B73="","",CONCATENATE(OFFSET(Zdroj!BI$16,'k rozhodnutí detailní'!$A72,0)," z ",SUM(Zdroj!$AN$10+Zdroj!$AP$10)))</f>
        <v>66 z 100</v>
      </c>
      <c r="M73" s="46">
        <f ca="1">IF($B73="","",IF(OR(I73=0,J73=0),1,OFFSET(Zdroj!BJ$16,'k rozhodnutí detailní'!$A72,0)))</f>
        <v>0.15</v>
      </c>
      <c r="N73" s="312">
        <f ca="1">IF(B73="","",IF(Zdroj!$AQ$1=Zdroj!$AR$9,ROUND(G73*M75,Zdroj!$AR$8),OFFSET(Zdroj!BO$16,'k rozhodnutí detailní'!A72,0)))</f>
        <v>15000</v>
      </c>
      <c r="O73" s="288" t="str">
        <f ca="1">IF($B73="","",OFFSET(Zdroj!Z$16,'k rozhodnutí detailní'!$A72,0))</f>
        <v>neinv.</v>
      </c>
      <c r="P73" s="329"/>
    </row>
    <row r="74" spans="1:16" s="2" customFormat="1" ht="120" x14ac:dyDescent="0.25">
      <c r="A74" s="29"/>
      <c r="B74" s="288"/>
      <c r="C74" s="51" t="str">
        <f ca="1">IF($B73="","",IF(Zdroj!$AQ$9="ano",CONCATENATE("Okres:","
",OFFSET(Zdroj!BP$16,'k rozhodnutí detailní'!$A72,0),"
","Právní forma","
",OFFSET(Zdroj!H$16,'k rozhodnutí detailní'!$A72,0),"
",IF(OFFSET(Zdroj!I$16,'k rozhodnutí detailní'!$A72,0)="","","IČO: "),OFFSET(Zdroj!I$16,'k rozhodnutí detailní'!$A72,0),"
","B.Ú. ",IF(OFFSET(Zdroj!J$16,'k rozhodnutí detailní'!$A72,0)="","","Anonymizováno")),CONCATENATE("Okres:","
",OFFSET(Zdroj!BP$16,'k rozhodnutí detailní'!$A72,0),"
","Právní forma","
",OFFSET(Zdroj!H$16,'k rozhodnutí detailní'!$A72,0),"
",IF(OFFSET(Zdroj!I$16,'k rozhodnutí detailní'!$A72,0)="","","IČO: "),OFFSET(Zdroj!I$16,'k rozhodnutí detailní'!$A72,0),"
","B.Ú. ",OFFSET(Zdroj!J$16,'k rozhodnutí detailní'!$A72,0))))</f>
        <v>Okres:
Jeseník
Právní forma
Obec, městská část hlavního města Prahy
IČO: 00303585
B.Ú. 107-1942380267/0100</v>
      </c>
      <c r="D74" s="58" t="str">
        <f ca="1">IF($B73="","",OFFSET(Zdroj!O$16,'k rozhodnutí detailní'!$A72,0))</f>
        <v>Projekt zajistí rozšíření a zkvalitnění služeb TIC vč. průvodcovských, prodloužení otevírací doby TIC v létě 7-8/2022 + nový produkt cestovního ruchu (zdarma-trhací mapa - plánek města s kultur. památkami, naučnými stezkami i okolní přírodou-1000 ks)</v>
      </c>
      <c r="E74" s="314"/>
      <c r="F74" s="185"/>
      <c r="G74" s="316"/>
      <c r="H74" s="315"/>
      <c r="I74" s="288"/>
      <c r="J74" s="288"/>
      <c r="K74" s="288"/>
      <c r="L74" s="288" t="str">
        <f ca="1">IF($B73="","",CONCATENATE(SUM(I73+J73+K73)," z ",SUM(Zdroj!$AN$10+Zdroj!$AP$10)))</f>
        <v>66 z 100</v>
      </c>
      <c r="M74" s="47">
        <f ca="1">IF($B73="","",IF(1-(((J73+K73)*(Zdroj!AN$10/Zdroj!AP$10))/I73)&gt;=0,CEILING(1-(((J73+K73)*(Zdroj!AN$10/Zdroj!AP$10))/I73),0.01),CEILING((1-(((J73+K73)*(Zdroj!AN$10/Zdroj!AP$10))/I73))*-1,0.01)))</f>
        <v>0.15</v>
      </c>
      <c r="N74" s="312"/>
      <c r="O74" s="288"/>
      <c r="P74" s="329"/>
    </row>
    <row r="75" spans="1:16" s="2" customFormat="1" ht="105" x14ac:dyDescent="0.25">
      <c r="A75" s="29">
        <f>ROW()/3-1</f>
        <v>24</v>
      </c>
      <c r="B75" s="288"/>
      <c r="C75" s="52" t="str">
        <f ca="1">IF($B73="","",IF(Zdroj!$AQ$9="ano",IF(OFFSET(Zdroj!M$16,'k rozhodnutí detailní'!A72,0)="","","Anonymizováno"),IF(OFFSET(Zdroj!M$16,'k rozhodnutí detailní'!A72,0)="","",OFFSET(Zdroj!M$16,'k rozhodnutí detailní'!A72,0))))</f>
        <v>Rostislav Kačora</v>
      </c>
      <c r="D75" s="58" t="str">
        <f ca="1">IF($B73="","",CONCATENATE("Dotace bude použita na:","
",OFFSET(Zdroj!P$16,'k rozhodnutí detailní'!$A72,0)))</f>
        <v>Dotace bude použita na:
prodloužení otevírací doby TIC Vidnava - rozšíření o letních prázdninách r. 2022 oproti stávající době o 140 hodin, nový produkt CR - trhací mapa s plánkem města, okolí a turistických zajímavostí v počtu 1 000 ks</v>
      </c>
      <c r="E75" s="314"/>
      <c r="F75" s="188" t="str">
        <f ca="1">IF($B73="","",OFFSET(Zdroj!V$16,'k rozhodnutí detailní'!$A72,0))</f>
        <v>9/2022</v>
      </c>
      <c r="G75" s="89">
        <f ca="1">IF($B73="","",OFFSET(Zdroj!BM$16,'k rozhodnutí'!$A72,0))</f>
        <v>0.80246088003209848</v>
      </c>
      <c r="H75" s="315"/>
      <c r="I75" s="288"/>
      <c r="J75" s="288"/>
      <c r="K75" s="288"/>
      <c r="L75" s="288"/>
      <c r="M75" s="48">
        <f ca="1">IF($B73="","",SUM((I73+J73+K73)/(Zdroj!$AN$10+Zdroj!$AP$10)))</f>
        <v>0.66</v>
      </c>
      <c r="N75" s="59">
        <f t="shared" ref="N75" ca="1" si="22">IF(B73="","",N73/G73)</f>
        <v>0.5</v>
      </c>
      <c r="O75" s="288"/>
      <c r="P75" s="329"/>
    </row>
    <row r="76" spans="1:16" s="2" customFormat="1" ht="75" x14ac:dyDescent="0.25">
      <c r="A76" s="29"/>
      <c r="B76" s="288">
        <f ca="1">IF(OFFSET(Zdroj!$B$16,A75,0)&gt;0,OFFSET(Zdroj!$B$16,A75,0)+0,"")</f>
        <v>24</v>
      </c>
      <c r="C76" s="51" t="str">
        <f ca="1">IF($B76="","",IF(Zdroj!$AQ$9="ano",CONCATENATE(OFFSET(Zdroj!C$16,'k rozhodnutí detailní'!$A75,0),"
","Anonymizováno","
",OFFSET(Zdroj!E$16,'k rozhodnutí detailní'!$A75,0),"
",OFFSET(Zdroj!F$16,'k rozhodnutí detailní'!$A75,0)),CONCATENATE(OFFSET(Zdroj!C$16,'k rozhodnutí detailní'!$A75,0),"
",OFFSET(Zdroj!D$16,'k rozhodnutí detailní'!$A75,0),"
",OFFSET(Zdroj!E$16,'k rozhodnutí detailní'!$A75,0),"
",OFFSET(Zdroj!F$16,'k rozhodnutí detailní'!$A75,0))))</f>
        <v>Priessnitzovy léčebné lázně a.s.
Priessnitzova 299/12
Jeseník
79001</v>
      </c>
      <c r="D76" s="57" t="str">
        <f ca="1">IF($B76="","",OFFSET(Zdroj!N$16,'k rozhodnutí detailní'!$A75,0))</f>
        <v>Rozšíření otevírací doby TIC v letní turistické sezoně 2022</v>
      </c>
      <c r="E76" s="314">
        <f ca="1">IF($B76="","",OFFSET(Zdroj!T$16,'k rozhodnutí detailní'!$A75,0))</f>
        <v>122040</v>
      </c>
      <c r="F76" s="188" t="str">
        <f ca="1">IF($B76="","",OFFSET(Zdroj!U$16,'k rozhodnutí detailní'!$A75,0))</f>
        <v>6/2022</v>
      </c>
      <c r="G76" s="316">
        <f ca="1">IF($B76="","",OFFSET(Zdroj!W$16,'k rozhodnutí detailní'!$A75,0))</f>
        <v>45000</v>
      </c>
      <c r="H76" s="315" t="str">
        <f ca="1">IF($B76="","",OFFSET(Zdroj!Y$16,'k rozhodnutí detailní'!$A75,0))</f>
        <v>30.11.2022</v>
      </c>
      <c r="I76" s="288">
        <f ca="1">IF($B76="","",OFFSET(Zdroj!BG$16,'k rozhodnutí detailní'!$A75,0))</f>
        <v>36</v>
      </c>
      <c r="J76" s="288">
        <f ca="1">IF($B76="","",OFFSET(Zdroj!BH$16,'k rozhodnutí detailní'!$A75,0))</f>
        <v>28</v>
      </c>
      <c r="K76" s="288"/>
      <c r="L76" s="79" t="str">
        <f ca="1">IF($B76="","",CONCATENATE(OFFSET(Zdroj!BI$16,'k rozhodnutí detailní'!$A75,0)," z ",SUM(Zdroj!$AN$10+Zdroj!$AP$10)))</f>
        <v>64 z 100</v>
      </c>
      <c r="M76" s="46">
        <f ca="1">IF($B76="","",IF(OR(I76=0,J76=0),1,OFFSET(Zdroj!BJ$16,'k rozhodnutí detailní'!$A75,0)))</f>
        <v>0.17</v>
      </c>
      <c r="N76" s="312">
        <f ca="1">IF(B76="","",IF(Zdroj!$AQ$1=Zdroj!$AR$9,ROUND(G76*M78,Zdroj!$AR$8),OFFSET(Zdroj!BO$16,'k rozhodnutí detailní'!A75,0)))</f>
        <v>15000</v>
      </c>
      <c r="O76" s="288" t="str">
        <f ca="1">IF($B76="","",OFFSET(Zdroj!Z$16,'k rozhodnutí detailní'!$A75,0))</f>
        <v>neinv.</v>
      </c>
      <c r="P76" s="330"/>
    </row>
    <row r="77" spans="1:16" s="2" customFormat="1" ht="90" x14ac:dyDescent="0.25">
      <c r="A77" s="29"/>
      <c r="B77" s="288"/>
      <c r="C77" s="51" t="str">
        <f ca="1">IF($B76="","",IF(Zdroj!$AQ$9="ano",CONCATENATE("Okres:","
",OFFSET(Zdroj!BP$16,'k rozhodnutí detailní'!$A75,0),"
","Právní forma","
",OFFSET(Zdroj!H$16,'k rozhodnutí detailní'!$A75,0),"
",IF(OFFSET(Zdroj!I$16,'k rozhodnutí detailní'!$A75,0)="","","IČO: "),OFFSET(Zdroj!I$16,'k rozhodnutí detailní'!$A75,0),"
","B.Ú. ",IF(OFFSET(Zdroj!J$16,'k rozhodnutí detailní'!$A75,0)="","","Anonymizováno")),CONCATENATE("Okres:","
",OFFSET(Zdroj!BP$16,'k rozhodnutí detailní'!$A75,0),"
","Právní forma","
",OFFSET(Zdroj!H$16,'k rozhodnutí detailní'!$A75,0),"
",IF(OFFSET(Zdroj!I$16,'k rozhodnutí detailní'!$A75,0)="","","IČO: "),OFFSET(Zdroj!I$16,'k rozhodnutí detailní'!$A75,0),"
","B.Ú. ",OFFSET(Zdroj!J$16,'k rozhodnutí detailní'!$A75,0))))</f>
        <v>Okres:
Jeseník
Právní forma
Akciová společnost
IČO: 45193452
B.Ú. 423062/0800</v>
      </c>
      <c r="D77" s="58" t="str">
        <f ca="1">IF($B76="","",OFFSET(Zdroj!O$16,'k rozhodnutí detailní'!$A75,0))</f>
        <v>Zajištění provozu turistického informačního centra v rámci rozšíření otevírací doby v měsících červen-září, ve všedních dnech, víkendech a státních svátcích.</v>
      </c>
      <c r="E77" s="314"/>
      <c r="F77" s="185"/>
      <c r="G77" s="316"/>
      <c r="H77" s="315"/>
      <c r="I77" s="288"/>
      <c r="J77" s="288"/>
      <c r="K77" s="288"/>
      <c r="L77" s="288" t="str">
        <f ca="1">IF($B76="","",CONCATENATE(SUM(I76+J76+K76)," z ",SUM(Zdroj!$AN$10+Zdroj!$AP$10)))</f>
        <v>64 z 100</v>
      </c>
      <c r="M77" s="47">
        <f ca="1">IF($B76="","",IF(1-(((J76+K76)*(Zdroj!AN$10/Zdroj!AP$10))/I76)&gt;=0,CEILING(1-(((J76+K76)*(Zdroj!AN$10/Zdroj!AP$10))/I76),0.01),CEILING((1-(((J76+K76)*(Zdroj!AN$10/Zdroj!AP$10))/I76))*-1,0.01)))</f>
        <v>0.17</v>
      </c>
      <c r="N77" s="312"/>
      <c r="O77" s="288"/>
      <c r="P77" s="330"/>
    </row>
    <row r="78" spans="1:16" s="2" customFormat="1" ht="75" x14ac:dyDescent="0.25">
      <c r="A78" s="29">
        <f>ROW()/3-1</f>
        <v>25</v>
      </c>
      <c r="B78" s="288"/>
      <c r="C78" s="52" t="str">
        <f ca="1">IF($B76="","",IF(Zdroj!$AQ$9="ano",IF(OFFSET(Zdroj!M$16,'k rozhodnutí detailní'!A75,0)="","","Anonymizováno"),IF(OFFSET(Zdroj!M$16,'k rozhodnutí detailní'!A75,0)="","",OFFSET(Zdroj!M$16,'k rozhodnutí detailní'!A75,0))))</f>
        <v>Michal Gaube</v>
      </c>
      <c r="D78" s="58" t="str">
        <f ca="1">IF($B76="","",CONCATENATE("Dotace bude použita na:","
",OFFSET(Zdroj!P$16,'k rozhodnutí detailní'!$A75,0)))</f>
        <v>Dotace bude použita na:
Mzdové náklady pro zajištění provozu TIC v hlavní lázeňské sezóně nad rámec běžné provozní doby TIC v měsících červen-září 2022.</v>
      </c>
      <c r="E78" s="314"/>
      <c r="F78" s="188" t="str">
        <f ca="1">IF($B76="","",OFFSET(Zdroj!V$16,'k rozhodnutí detailní'!$A75,0))</f>
        <v>9/2022</v>
      </c>
      <c r="G78" s="89">
        <f ca="1">IF($B76="","",OFFSET(Zdroj!BM$16,'k rozhodnutí'!$A75,0))</f>
        <v>0.36873156342182889</v>
      </c>
      <c r="H78" s="315"/>
      <c r="I78" s="288"/>
      <c r="J78" s="288"/>
      <c r="K78" s="288"/>
      <c r="L78" s="288"/>
      <c r="M78" s="48">
        <f ca="1">IF($B76="","",SUM((I76+J76+K76)/(Zdroj!$AN$10+Zdroj!$AP$10)))</f>
        <v>0.64</v>
      </c>
      <c r="N78" s="59">
        <f t="shared" ref="N78" ca="1" si="23">IF(B76="","",N76/G76)</f>
        <v>0.33333333333333331</v>
      </c>
      <c r="O78" s="288"/>
      <c r="P78" s="330"/>
    </row>
    <row r="79" spans="1:16" s="2" customFormat="1" ht="60" x14ac:dyDescent="0.25">
      <c r="A79" s="29"/>
      <c r="B79" s="288">
        <f ca="1">IF(OFFSET(Zdroj!$B$16,A78,0)&gt;0,OFFSET(Zdroj!$B$16,A78,0)+0,"")</f>
        <v>5</v>
      </c>
      <c r="C79" s="51" t="str">
        <f ca="1">IF($B79="","",IF(Zdroj!$AQ$9="ano",CONCATENATE(OFFSET(Zdroj!C$16,'k rozhodnutí detailní'!$A78,0),"
","Anonymizováno","
",OFFSET(Zdroj!E$16,'k rozhodnutí detailní'!$A78,0),"
",OFFSET(Zdroj!F$16,'k rozhodnutí detailní'!$A78,0)),CONCATENATE(OFFSET(Zdroj!C$16,'k rozhodnutí detailní'!$A78,0),"
",OFFSET(Zdroj!D$16,'k rozhodnutí detailní'!$A78,0),"
",OFFSET(Zdroj!E$16,'k rozhodnutí detailní'!$A78,0),"
",OFFSET(Zdroj!F$16,'k rozhodnutí detailní'!$A78,0))))</f>
        <v>město Velká Bystřice
Zámecké náměstí 79
Velká Bystřice
78353</v>
      </c>
      <c r="D79" s="57" t="str">
        <f ca="1">IF($B79="","",OFFSET(Zdroj!N$16,'k rozhodnutí detailní'!$A78,0))</f>
        <v>Zkvalitnění služeb KIC Velká Bystřice v r. 2022</v>
      </c>
      <c r="E79" s="314">
        <f ca="1">IF($B79="","",OFFSET(Zdroj!T$16,'k rozhodnutí detailní'!$A78,0))</f>
        <v>35000</v>
      </c>
      <c r="F79" s="188" t="str">
        <f ca="1">IF($B79="","",OFFSET(Zdroj!U$16,'k rozhodnutí detailní'!$A78,0))</f>
        <v>6/2022</v>
      </c>
      <c r="G79" s="316">
        <f ca="1">IF($B79="","",OFFSET(Zdroj!W$16,'k rozhodnutí detailní'!$A78,0))</f>
        <v>35000</v>
      </c>
      <c r="H79" s="315" t="str">
        <f ca="1">IF($B79="","",OFFSET(Zdroj!Y$16,'k rozhodnutí detailní'!$A78,0))</f>
        <v>30.11.2022</v>
      </c>
      <c r="I79" s="288">
        <f ca="1">IF($B79="","",OFFSET(Zdroj!BG$16,'k rozhodnutí detailní'!$A78,0))</f>
        <v>32</v>
      </c>
      <c r="J79" s="288">
        <f ca="1">IF($B79="","",OFFSET(Zdroj!BH$16,'k rozhodnutí detailní'!$A78,0))</f>
        <v>23</v>
      </c>
      <c r="K79" s="288"/>
      <c r="L79" s="79" t="str">
        <f ca="1">IF($B79="","",CONCATENATE(OFFSET(Zdroj!BI$16,'k rozhodnutí detailní'!$A78,0)," z ",SUM(Zdroj!$AN$10+Zdroj!$AP$10)))</f>
        <v>55 z 100</v>
      </c>
      <c r="M79" s="46">
        <f ca="1">IF($B79="","",IF(OR(I79=0,J79=0),1,OFFSET(Zdroj!BJ$16,'k rozhodnutí detailní'!$A78,0)))</f>
        <v>0.08</v>
      </c>
      <c r="N79" s="312">
        <f ca="1">IF(B79="","",IF(Zdroj!$AQ$1=Zdroj!$AR$9,ROUND(G79*M81,Zdroj!$AR$8),OFFSET(Zdroj!BO$16,'k rozhodnutí detailní'!A78,0)))</f>
        <v>15000</v>
      </c>
      <c r="O79" s="288" t="str">
        <f ca="1">IF($B79="","",OFFSET(Zdroj!Z$16,'k rozhodnutí detailní'!$A78,0))</f>
        <v>neinv.</v>
      </c>
      <c r="P79" s="329"/>
    </row>
    <row r="80" spans="1:16" s="2" customFormat="1" ht="105" x14ac:dyDescent="0.25">
      <c r="A80" s="29"/>
      <c r="B80" s="288"/>
      <c r="C80" s="51" t="str">
        <f ca="1">IF($B79="","",IF(Zdroj!$AQ$9="ano",CONCATENATE("Okres:","
",OFFSET(Zdroj!BP$16,'k rozhodnutí detailní'!$A78,0),"
","Právní forma","
",OFFSET(Zdroj!H$16,'k rozhodnutí detailní'!$A78,0),"
",IF(OFFSET(Zdroj!I$16,'k rozhodnutí detailní'!$A78,0)="","","IČO: "),OFFSET(Zdroj!I$16,'k rozhodnutí detailní'!$A78,0),"
","B.Ú. ",IF(OFFSET(Zdroj!J$16,'k rozhodnutí detailní'!$A78,0)="","","Anonymizováno")),CONCATENATE("Okres:","
",OFFSET(Zdroj!BP$16,'k rozhodnutí detailní'!$A78,0),"
","Právní forma","
",OFFSET(Zdroj!H$16,'k rozhodnutí detailní'!$A78,0),"
",IF(OFFSET(Zdroj!I$16,'k rozhodnutí detailní'!$A78,0)="","","IČO: "),OFFSET(Zdroj!I$16,'k rozhodnutí detailní'!$A78,0),"
","B.Ú. ",OFFSET(Zdroj!J$16,'k rozhodnutí detailní'!$A78,0))))</f>
        <v>Okres:
Olomouc
Právní forma
Obec, městská část hlavního města Prahy
IČO: 00299651
B.Ú. 1800230319/0800</v>
      </c>
      <c r="D80" s="58" t="str">
        <f ca="1">IF($B79="","",OFFSET(Zdroj!O$16,'k rozhodnutí detailní'!$A78,0))</f>
        <v>A: brigádnická výpomoc během letní sezóny a v době čerpání řádné dovolené kmenovými pracovníky KIC Velká Bystřice
B: pořízení fotodokumentace z kulturních akcí pořádaných městem Velká Bystřice během letní sezóny.</v>
      </c>
      <c r="E80" s="314"/>
      <c r="F80" s="185"/>
      <c r="G80" s="316"/>
      <c r="H80" s="315"/>
      <c r="I80" s="288"/>
      <c r="J80" s="288"/>
      <c r="K80" s="288"/>
      <c r="L80" s="288" t="str">
        <f ca="1">IF($B79="","",CONCATENATE(SUM(I79+J79+K79)," z ",SUM(Zdroj!$AN$10+Zdroj!$AP$10)))</f>
        <v>55 z 100</v>
      </c>
      <c r="M80" s="47">
        <f ca="1">IF($B79="","",IF(1-(((J79+K79)*(Zdroj!AN$10/Zdroj!AP$10))/I79)&gt;=0,CEILING(1-(((J79+K79)*(Zdroj!AN$10/Zdroj!AP$10))/I79),0.01),CEILING((1-(((J79+K79)*(Zdroj!AN$10/Zdroj!AP$10))/I79))*-1,0.01)))</f>
        <v>0.08</v>
      </c>
      <c r="N80" s="312"/>
      <c r="O80" s="288"/>
      <c r="P80" s="329"/>
    </row>
    <row r="81" spans="1:16" s="2" customFormat="1" ht="30" x14ac:dyDescent="0.25">
      <c r="A81" s="29">
        <f>ROW()/3-1</f>
        <v>26</v>
      </c>
      <c r="B81" s="288"/>
      <c r="C81" s="52" t="str">
        <f ca="1">IF($B79="","",IF(Zdroj!$AQ$9="ano",IF(OFFSET(Zdroj!M$16,'k rozhodnutí detailní'!A78,0)="","","Anonymizováno"),IF(OFFSET(Zdroj!M$16,'k rozhodnutí detailní'!A78,0)="","",OFFSET(Zdroj!M$16,'k rozhodnutí detailní'!A78,0))))</f>
        <v>Marek Pazdera</v>
      </c>
      <c r="D81" s="58" t="str">
        <f ca="1">IF($B79="","",CONCATENATE("Dotace bude použita na:","
",OFFSET(Zdroj!P$16,'k rozhodnutí detailní'!$A78,0)))</f>
        <v>Dotace bude použita na:
mzdy (DPP)</v>
      </c>
      <c r="E81" s="314"/>
      <c r="F81" s="188" t="str">
        <f ca="1">IF($B79="","",OFFSET(Zdroj!V$16,'k rozhodnutí detailní'!$A78,0))</f>
        <v>9/2022</v>
      </c>
      <c r="G81" s="89">
        <f ca="1">IF($B79="","",OFFSET(Zdroj!BM$16,'k rozhodnutí'!$A78,0))</f>
        <v>1</v>
      </c>
      <c r="H81" s="315"/>
      <c r="I81" s="288"/>
      <c r="J81" s="288"/>
      <c r="K81" s="288"/>
      <c r="L81" s="288"/>
      <c r="M81" s="48">
        <f ca="1">IF($B79="","",SUM((I79+J79+K79)/(Zdroj!$AN$10+Zdroj!$AP$10)))</f>
        <v>0.55000000000000004</v>
      </c>
      <c r="N81" s="59">
        <f t="shared" ref="N81" ca="1" si="24">IF(B79="","",N79/G79)</f>
        <v>0.42857142857142855</v>
      </c>
      <c r="O81" s="288"/>
      <c r="P81" s="329"/>
    </row>
    <row r="82" spans="1:16" s="2" customFormat="1" ht="75" x14ac:dyDescent="0.25">
      <c r="A82" s="29"/>
      <c r="B82" s="288">
        <f ca="1">IF(OFFSET(Zdroj!$B$16,A81,0)&gt;0,OFFSET(Zdroj!$B$16,A81,0)+0,"")</f>
        <v>16</v>
      </c>
      <c r="C82" s="51" t="str">
        <f ca="1">IF($B82="","",IF(Zdroj!$AQ$9="ano",CONCATENATE(OFFSET(Zdroj!C$16,'k rozhodnutí detailní'!$A81,0),"
","Anonymizováno","
",OFFSET(Zdroj!E$16,'k rozhodnutí detailní'!$A81,0),"
",OFFSET(Zdroj!F$16,'k rozhodnutí detailní'!$A81,0)),CONCATENATE(OFFSET(Zdroj!C$16,'k rozhodnutí detailní'!$A81,0),"
",OFFSET(Zdroj!D$16,'k rozhodnutí detailní'!$A81,0),"
",OFFSET(Zdroj!E$16,'k rozhodnutí detailní'!$A81,0),"
",OFFSET(Zdroj!F$16,'k rozhodnutí detailní'!$A81,0))))</f>
        <v>Město Němčice nad Hanou
Palackého nám. 3
Němčice nad Hanou
79827</v>
      </c>
      <c r="D82" s="57" t="str">
        <f ca="1">IF($B82="","",OFFSET(Zdroj!N$16,'k rozhodnutí detailní'!$A81,0))</f>
        <v>Podpora turistických informačních center</v>
      </c>
      <c r="E82" s="314">
        <f ca="1">IF($B82="","",OFFSET(Zdroj!T$16,'k rozhodnutí detailní'!$A81,0))</f>
        <v>35000</v>
      </c>
      <c r="F82" s="188" t="str">
        <f ca="1">IF($B82="","",OFFSET(Zdroj!U$16,'k rozhodnutí detailní'!$A81,0))</f>
        <v>6/2022</v>
      </c>
      <c r="G82" s="316">
        <f ca="1">IF($B82="","",OFFSET(Zdroj!W$16,'k rozhodnutí detailní'!$A81,0))</f>
        <v>35000</v>
      </c>
      <c r="H82" s="315" t="str">
        <f ca="1">IF($B82="","",OFFSET(Zdroj!Y$16,'k rozhodnutí detailní'!$A81,0))</f>
        <v>30.11.2022</v>
      </c>
      <c r="I82" s="288">
        <f ca="1">IF($B82="","",OFFSET(Zdroj!BG$16,'k rozhodnutí detailní'!$A81,0))</f>
        <v>20</v>
      </c>
      <c r="J82" s="288">
        <f ca="1">IF($B82="","",OFFSET(Zdroj!BH$16,'k rozhodnutí detailní'!$A81,0))</f>
        <v>35</v>
      </c>
      <c r="K82" s="288"/>
      <c r="L82" s="79" t="str">
        <f ca="1">IF($B82="","",CONCATENATE(OFFSET(Zdroj!BI$16,'k rozhodnutí detailní'!$A81,0)," z ",SUM(Zdroj!$AN$10+Zdroj!$AP$10)))</f>
        <v>55 z 100</v>
      </c>
      <c r="M82" s="46">
        <f ca="1">IF($B82="","",IF(OR(I82=0,J82=0),1,OFFSET(Zdroj!BJ$16,'k rozhodnutí detailní'!$A81,0)))</f>
        <v>1.6300000000000001</v>
      </c>
      <c r="N82" s="312">
        <f ca="1">IF(B82="","",IF(Zdroj!$AQ$1=Zdroj!$AR$9,ROUND(G82*M84,Zdroj!$AR$8),OFFSET(Zdroj!BO$16,'k rozhodnutí detailní'!A81,0)))</f>
        <v>15000</v>
      </c>
      <c r="O82" s="288" t="str">
        <f ca="1">IF($B82="","",OFFSET(Zdroj!Z$16,'k rozhodnutí detailní'!$A81,0))</f>
        <v>neinv.</v>
      </c>
      <c r="P82" s="330" t="s">
        <v>819</v>
      </c>
    </row>
    <row r="83" spans="1:16" s="2" customFormat="1" ht="105" x14ac:dyDescent="0.25">
      <c r="A83" s="29"/>
      <c r="B83" s="288"/>
      <c r="C83" s="51" t="str">
        <f ca="1">IF($B82="","",IF(Zdroj!$AQ$9="ano",CONCATENATE("Okres:","
",OFFSET(Zdroj!BP$16,'k rozhodnutí detailní'!$A81,0),"
","Právní forma","
",OFFSET(Zdroj!H$16,'k rozhodnutí detailní'!$A81,0),"
",IF(OFFSET(Zdroj!I$16,'k rozhodnutí detailní'!$A81,0)="","","IČO: "),OFFSET(Zdroj!I$16,'k rozhodnutí detailní'!$A81,0),"
","B.Ú. ",IF(OFFSET(Zdroj!J$16,'k rozhodnutí detailní'!$A81,0)="","","Anonymizováno")),CONCATENATE("Okres:","
",OFFSET(Zdroj!BP$16,'k rozhodnutí detailní'!$A81,0),"
","Právní forma","
",OFFSET(Zdroj!H$16,'k rozhodnutí detailní'!$A81,0),"
",IF(OFFSET(Zdroj!I$16,'k rozhodnutí detailní'!$A81,0)="","","IČO: "),OFFSET(Zdroj!I$16,'k rozhodnutí detailní'!$A81,0),"
","B.Ú. ",OFFSET(Zdroj!J$16,'k rozhodnutí detailní'!$A81,0))))</f>
        <v>Okres:
Prostějov
Právní forma
Obec, městská část hlavního města Prahy
IČO: 00288497
B.Ú. 94-2511701/0710</v>
      </c>
      <c r="D83" s="58" t="str">
        <f ca="1">IF($B82="","",OFFSET(Zdroj!O$16,'k rozhodnutí detailní'!$A81,0))</f>
        <v>TIC Němčice nad Hanou je nejvíce využíváno návštěvníky od jara do podzimu. Cílem je rozšíření otevírací doby během letních měsíců i sobotu a v době konání velkých akcí a tím zajistit propagaci města.</v>
      </c>
      <c r="E83" s="314"/>
      <c r="F83" s="185"/>
      <c r="G83" s="316"/>
      <c r="H83" s="315"/>
      <c r="I83" s="288"/>
      <c r="J83" s="288"/>
      <c r="K83" s="288"/>
      <c r="L83" s="288" t="str">
        <f ca="1">IF($B82="","",CONCATENATE(SUM(I82+J82+K82)," z ",SUM(Zdroj!$AN$10+Zdroj!$AP$10)))</f>
        <v>55 z 100</v>
      </c>
      <c r="M83" s="47">
        <f ca="1">IF($B82="","",IF(1-(((J82+K82)*(Zdroj!AN$10/Zdroj!AP$10))/I82)&gt;=0,CEILING(1-(((J82+K82)*(Zdroj!AN$10/Zdroj!AP$10))/I82),0.01),CEILING((1-(((J82+K82)*(Zdroj!AN$10/Zdroj!AP$10))/I82))*-1,0.01)))</f>
        <v>1.6300000000000001</v>
      </c>
      <c r="N83" s="312"/>
      <c r="O83" s="288"/>
      <c r="P83" s="330"/>
    </row>
    <row r="84" spans="1:16" s="2" customFormat="1" ht="105" x14ac:dyDescent="0.25">
      <c r="A84" s="29">
        <f>ROW()/3-1</f>
        <v>27</v>
      </c>
      <c r="B84" s="288"/>
      <c r="C84" s="52" t="str">
        <f ca="1">IF($B82="","",IF(Zdroj!$AQ$9="ano",IF(OFFSET(Zdroj!M$16,'k rozhodnutí detailní'!A81,0)="","","Anonymizováno"),IF(OFFSET(Zdroj!M$16,'k rozhodnutí detailní'!A81,0)="","",OFFSET(Zdroj!M$16,'k rozhodnutí detailní'!A81,0))))</f>
        <v>Jan Vrána</v>
      </c>
      <c r="D84" s="58" t="str">
        <f ca="1">IF($B82="","",CONCATENATE("Dotace bude použita na:","
",OFFSET(Zdroj!P$16,'k rozhodnutí detailní'!$A81,0)))</f>
        <v>Dotace bude použita na:
Účelem dotace v roce 2022 je úhrada mzdových výdajů včetně sociálního a zdravotního pojištění pracovníkům, kteří zajistí provoz TIC v období červen - září a v době konání kulturních a sportovních akcí.</v>
      </c>
      <c r="E84" s="314"/>
      <c r="F84" s="188" t="str">
        <f ca="1">IF($B82="","",OFFSET(Zdroj!V$16,'k rozhodnutí detailní'!$A81,0))</f>
        <v>9/2022</v>
      </c>
      <c r="G84" s="89">
        <f ca="1">IF($B82="","",OFFSET(Zdroj!BM$16,'k rozhodnutí'!$A81,0))</f>
        <v>1</v>
      </c>
      <c r="H84" s="315"/>
      <c r="I84" s="288"/>
      <c r="J84" s="288"/>
      <c r="K84" s="288"/>
      <c r="L84" s="288"/>
      <c r="M84" s="48">
        <f ca="1">IF($B82="","",SUM((I82+J82+K82)/(Zdroj!$AN$10+Zdroj!$AP$10)))</f>
        <v>0.55000000000000004</v>
      </c>
      <c r="N84" s="59">
        <f t="shared" ref="N84" ca="1" si="25">IF(B82="","",N82/G82)</f>
        <v>0.42857142857142855</v>
      </c>
      <c r="O84" s="288"/>
      <c r="P84" s="330"/>
    </row>
    <row r="85" spans="1:16" s="2" customFormat="1" ht="90" x14ac:dyDescent="0.25">
      <c r="A85" s="29"/>
      <c r="B85" s="288">
        <f ca="1">IF(OFFSET(Zdroj!$B$16,A84,0)&gt;0,OFFSET(Zdroj!$B$16,A84,0)+0,"")</f>
        <v>18</v>
      </c>
      <c r="C85" s="51" t="str">
        <f ca="1">IF($B85="","",IF(Zdroj!$AQ$9="ano",CONCATENATE(OFFSET(Zdroj!C$16,'k rozhodnutí detailní'!$A84,0),"
","Anonymizováno","
",OFFSET(Zdroj!E$16,'k rozhodnutí detailní'!$A84,0),"
",OFFSET(Zdroj!F$16,'k rozhodnutí detailní'!$A84,0)),CONCATENATE(OFFSET(Zdroj!C$16,'k rozhodnutí detailní'!$A84,0),"
",OFFSET(Zdroj!D$16,'k rozhodnutí detailní'!$A84,0),"
",OFFSET(Zdroj!E$16,'k rozhodnutí detailní'!$A84,0),"
",OFFSET(Zdroj!F$16,'k rozhodnutí detailní'!$A84,0))))</f>
        <v>Mohelnické kulturní a sportovní centrum, s.r.o.
Lazebnická 974/2
Mohelnice
78985</v>
      </c>
      <c r="D85" s="57" t="str">
        <f ca="1">IF($B85="","",OFFSET(Zdroj!N$16,'k rozhodnutí detailní'!$A84,0))</f>
        <v>Rozšíření služeb TIC Mohelnicka a tvorba materiálů propagující turistické cíle v dané lokalitě</v>
      </c>
      <c r="E85" s="314">
        <f ca="1">IF($B85="","",OFFSET(Zdroj!T$16,'k rozhodnutí detailní'!$A84,0))</f>
        <v>35000</v>
      </c>
      <c r="F85" s="188" t="str">
        <f ca="1">IF($B85="","",OFFSET(Zdroj!U$16,'k rozhodnutí detailní'!$A84,0))</f>
        <v>6/2022</v>
      </c>
      <c r="G85" s="316">
        <f ca="1">IF($B85="","",OFFSET(Zdroj!W$16,'k rozhodnutí detailní'!$A84,0))</f>
        <v>35000</v>
      </c>
      <c r="H85" s="315" t="str">
        <f ca="1">IF($B85="","",OFFSET(Zdroj!Y$16,'k rozhodnutí detailní'!$A84,0))</f>
        <v>30.11.2022</v>
      </c>
      <c r="I85" s="288">
        <f ca="1">IF($B85="","",OFFSET(Zdroj!BG$16,'k rozhodnutí detailní'!$A84,0))</f>
        <v>28</v>
      </c>
      <c r="J85" s="288">
        <f ca="1">IF($B85="","",OFFSET(Zdroj!BH$16,'k rozhodnutí detailní'!$A84,0))</f>
        <v>23</v>
      </c>
      <c r="K85" s="288"/>
      <c r="L85" s="79" t="str">
        <f ca="1">IF($B85="","",CONCATENATE(OFFSET(Zdroj!BI$16,'k rozhodnutí detailní'!$A84,0)," z ",SUM(Zdroj!$AN$10+Zdroj!$AP$10)))</f>
        <v>51 z 100</v>
      </c>
      <c r="M85" s="46">
        <f ca="1">IF($B85="","",IF(OR(I85=0,J85=0),1,OFFSET(Zdroj!BJ$16,'k rozhodnutí detailní'!$A84,0)))</f>
        <v>0.24</v>
      </c>
      <c r="N85" s="312">
        <f ca="1">IF(B85="","",IF(Zdroj!$AQ$1=Zdroj!$AR$9,ROUND(G85*M87,Zdroj!$AR$8),OFFSET(Zdroj!BO$16,'k rozhodnutí detailní'!A84,0)))</f>
        <v>15000</v>
      </c>
      <c r="O85" s="288" t="str">
        <f ca="1">IF($B85="","",OFFSET(Zdroj!Z$16,'k rozhodnutí detailní'!$A84,0))</f>
        <v>neinv.</v>
      </c>
      <c r="P85" s="329"/>
    </row>
    <row r="86" spans="1:16" s="2" customFormat="1" ht="105" x14ac:dyDescent="0.25">
      <c r="A86" s="29"/>
      <c r="B86" s="288"/>
      <c r="C86" s="51" t="str">
        <f ca="1">IF($B85="","",IF(Zdroj!$AQ$9="ano",CONCATENATE("Okres:","
",OFFSET(Zdroj!BP$16,'k rozhodnutí detailní'!$A84,0),"
","Právní forma","
",OFFSET(Zdroj!H$16,'k rozhodnutí detailní'!$A84,0),"
",IF(OFFSET(Zdroj!I$16,'k rozhodnutí detailní'!$A84,0)="","","IČO: "),OFFSET(Zdroj!I$16,'k rozhodnutí detailní'!$A84,0),"
","B.Ú. ",IF(OFFSET(Zdroj!J$16,'k rozhodnutí detailní'!$A84,0)="","","Anonymizováno")),CONCATENATE("Okres:","
",OFFSET(Zdroj!BP$16,'k rozhodnutí detailní'!$A84,0),"
","Právní forma","
",OFFSET(Zdroj!H$16,'k rozhodnutí detailní'!$A84,0),"
",IF(OFFSET(Zdroj!I$16,'k rozhodnutí detailní'!$A84,0)="","","IČO: "),OFFSET(Zdroj!I$16,'k rozhodnutí detailní'!$A84,0),"
","B.Ú. ",OFFSET(Zdroj!J$16,'k rozhodnutí detailní'!$A84,0))))</f>
        <v>Okres:
Šumperk
Právní forma
Společnost s ručením omezeným
IČO: 29386004
B.Ú. 2456551379/0800</v>
      </c>
      <c r="D86" s="58" t="str">
        <f ca="1">IF($B85="","",OFFSET(Zdroj!O$16,'k rozhodnutí detailní'!$A84,0))</f>
        <v>Projekt je zaměřen na rozšíření služeb a to zejména na otevírací dobu TIC v letní turistické sezóně a také na tvorbu materiálů propagující turistické cíle ve městě Mohelnice a okolí.</v>
      </c>
      <c r="E86" s="314"/>
      <c r="F86" s="185"/>
      <c r="G86" s="316"/>
      <c r="H86" s="315"/>
      <c r="I86" s="288"/>
      <c r="J86" s="288"/>
      <c r="K86" s="288"/>
      <c r="L86" s="288" t="str">
        <f ca="1">IF($B85="","",CONCATENATE(SUM(I85+J85+K85)," z ",SUM(Zdroj!$AN$10+Zdroj!$AP$10)))</f>
        <v>51 z 100</v>
      </c>
      <c r="M86" s="47">
        <f ca="1">IF($B85="","",IF(1-(((J85+K85)*(Zdroj!AN$10/Zdroj!AP$10))/I85)&gt;=0,CEILING(1-(((J85+K85)*(Zdroj!AN$10/Zdroj!AP$10))/I85),0.01),CEILING((1-(((J85+K85)*(Zdroj!AN$10/Zdroj!AP$10))/I85))*-1,0.01)))</f>
        <v>0.24</v>
      </c>
      <c r="N86" s="312"/>
      <c r="O86" s="288"/>
      <c r="P86" s="329"/>
    </row>
    <row r="87" spans="1:16" s="2" customFormat="1" ht="75" x14ac:dyDescent="0.25">
      <c r="A87" s="29">
        <f>ROW()/3-1</f>
        <v>28</v>
      </c>
      <c r="B87" s="288"/>
      <c r="C87" s="52" t="str">
        <f ca="1">IF($B85="","",IF(Zdroj!$AQ$9="ano",IF(OFFSET(Zdroj!M$16,'k rozhodnutí detailní'!A84,0)="","","Anonymizováno"),IF(OFFSET(Zdroj!M$16,'k rozhodnutí detailní'!A84,0)="","",OFFSET(Zdroj!M$16,'k rozhodnutí detailní'!A84,0))))</f>
        <v>Aleš Heidenreich</v>
      </c>
      <c r="D87" s="58" t="str">
        <f ca="1">IF($B85="","",CONCATENATE("Dotace bude použita na:","
",OFFSET(Zdroj!P$16,'k rozhodnutí detailní'!$A84,0)))</f>
        <v>Dotace bude použita na:
Z projektu uhradíme náklady vynaložené na rozšíření otevírací doby  a nové propagační materiály propagující turistické cíle.</v>
      </c>
      <c r="E87" s="314"/>
      <c r="F87" s="188" t="str">
        <f ca="1">IF($B85="","",OFFSET(Zdroj!V$16,'k rozhodnutí detailní'!$A84,0))</f>
        <v>9/2022</v>
      </c>
      <c r="G87" s="89">
        <f ca="1">IF($B85="","",OFFSET(Zdroj!BM$16,'k rozhodnutí'!$A84,0))</f>
        <v>1</v>
      </c>
      <c r="H87" s="315"/>
      <c r="I87" s="288"/>
      <c r="J87" s="288"/>
      <c r="K87" s="288"/>
      <c r="L87" s="288"/>
      <c r="M87" s="48">
        <f ca="1">IF($B85="","",SUM((I85+J85+K85)/(Zdroj!$AN$10+Zdroj!$AP$10)))</f>
        <v>0.51</v>
      </c>
      <c r="N87" s="59">
        <f t="shared" ref="N87" ca="1" si="26">IF(B85="","",N85/G85)</f>
        <v>0.42857142857142855</v>
      </c>
      <c r="O87" s="288"/>
      <c r="P87" s="329"/>
    </row>
    <row r="88" spans="1:16" s="2" customFormat="1" ht="60" x14ac:dyDescent="0.25">
      <c r="A88" s="29"/>
      <c r="B88" s="288">
        <f ca="1">IF(OFFSET(Zdroj!$B$16,A87,0)&gt;0,OFFSET(Zdroj!$B$16,A87,0)+0,"")</f>
        <v>3</v>
      </c>
      <c r="C88" s="51" t="str">
        <f ca="1">IF($B88="","",IF(Zdroj!$AQ$9="ano",CONCATENATE(OFFSET(Zdroj!C$16,'k rozhodnutí detailní'!$A87,0),"
","Anonymizováno","
",OFFSET(Zdroj!E$16,'k rozhodnutí detailní'!$A87,0),"
",OFFSET(Zdroj!F$16,'k rozhodnutí detailní'!$A87,0)),CONCATENATE(OFFSET(Zdroj!C$16,'k rozhodnutí detailní'!$A87,0),"
",OFFSET(Zdroj!D$16,'k rozhodnutí detailní'!$A87,0),"
",OFFSET(Zdroj!E$16,'k rozhodnutí detailní'!$A87,0),"
",OFFSET(Zdroj!F$16,'k rozhodnutí detailní'!$A87,0))))</f>
        <v>Město Štíty
nám. Míru 55
Štíty
78991</v>
      </c>
      <c r="D88" s="57" t="str">
        <f ca="1">IF($B88="","",OFFSET(Zdroj!N$16,'k rozhodnutí detailní'!$A87,0))</f>
        <v>Zvýšení informovanosti turistů na Štítecku</v>
      </c>
      <c r="E88" s="314">
        <f ca="1">IF($B88="","",OFFSET(Zdroj!T$16,'k rozhodnutí detailní'!$A87,0))</f>
        <v>34000</v>
      </c>
      <c r="F88" s="188" t="str">
        <f ca="1">IF($B88="","",OFFSET(Zdroj!U$16,'k rozhodnutí detailní'!$A87,0))</f>
        <v>3/2022</v>
      </c>
      <c r="G88" s="316">
        <f ca="1">IF($B88="","",OFFSET(Zdroj!W$16,'k rozhodnutí detailní'!$A87,0))</f>
        <v>34000</v>
      </c>
      <c r="H88" s="315" t="str">
        <f ca="1">IF($B88="","",OFFSET(Zdroj!Y$16,'k rozhodnutí detailní'!$A87,0))</f>
        <v>30.09.2022</v>
      </c>
      <c r="I88" s="288">
        <f ca="1">IF($B88="","",OFFSET(Zdroj!BG$16,'k rozhodnutí detailní'!$A87,0))</f>
        <v>18</v>
      </c>
      <c r="J88" s="288">
        <f ca="1">IF($B88="","",OFFSET(Zdroj!BH$16,'k rozhodnutí detailní'!$A87,0))</f>
        <v>27</v>
      </c>
      <c r="K88" s="288"/>
      <c r="L88" s="79" t="str">
        <f ca="1">IF($B88="","",CONCATENATE(OFFSET(Zdroj!BI$16,'k rozhodnutí detailní'!$A87,0)," z ",SUM(Zdroj!$AN$10+Zdroj!$AP$10)))</f>
        <v>45 z 100</v>
      </c>
      <c r="M88" s="46">
        <f ca="1">IF($B88="","",IF(OR(I88=0,J88=0),1,OFFSET(Zdroj!BJ$16,'k rozhodnutí detailní'!$A87,0)))</f>
        <v>1.25</v>
      </c>
      <c r="N88" s="312">
        <f ca="1">IF(B88="","",IF(Zdroj!$AQ$1=Zdroj!$AR$9,ROUND(G88*M90,Zdroj!$AR$8),OFFSET(Zdroj!BO$16,'k rozhodnutí detailní'!A87,0)))</f>
        <v>15000</v>
      </c>
      <c r="O88" s="288" t="str">
        <f ca="1">IF($B88="","",OFFSET(Zdroj!Z$16,'k rozhodnutí detailní'!$A87,0))</f>
        <v>neinv.</v>
      </c>
      <c r="P88" s="330" t="s">
        <v>820</v>
      </c>
    </row>
    <row r="89" spans="1:16" s="2" customFormat="1" ht="105" x14ac:dyDescent="0.25">
      <c r="A89" s="29"/>
      <c r="B89" s="288"/>
      <c r="C89" s="51" t="str">
        <f ca="1">IF($B88="","",IF(Zdroj!$AQ$9="ano",CONCATENATE("Okres:","
",OFFSET(Zdroj!BP$16,'k rozhodnutí detailní'!$A87,0),"
","Právní forma","
",OFFSET(Zdroj!H$16,'k rozhodnutí detailní'!$A87,0),"
",IF(OFFSET(Zdroj!I$16,'k rozhodnutí detailní'!$A87,0)="","","IČO: "),OFFSET(Zdroj!I$16,'k rozhodnutí detailní'!$A87,0),"
","B.Ú. ",IF(OFFSET(Zdroj!J$16,'k rozhodnutí detailní'!$A87,0)="","","Anonymizováno")),CONCATENATE("Okres:","
",OFFSET(Zdroj!BP$16,'k rozhodnutí detailní'!$A87,0),"
","Právní forma","
",OFFSET(Zdroj!H$16,'k rozhodnutí detailní'!$A87,0),"
",IF(OFFSET(Zdroj!I$16,'k rozhodnutí detailní'!$A87,0)="","","IČO: "),OFFSET(Zdroj!I$16,'k rozhodnutí detailní'!$A87,0),"
","B.Ú. ",OFFSET(Zdroj!J$16,'k rozhodnutí detailní'!$A87,0))))</f>
        <v>Okres:
Šumperk
Právní forma
Obec, městská část hlavního města Prahy
IČO: 00303453
B.Ú. 1905698399/0800</v>
      </c>
      <c r="D89" s="58" t="str">
        <f ca="1">IF($B88="","",OFFSET(Zdroj!O$16,'k rozhodnutí detailní'!$A87,0))</f>
        <v>Tvorba materiálů</v>
      </c>
      <c r="E89" s="314"/>
      <c r="F89" s="185"/>
      <c r="G89" s="316"/>
      <c r="H89" s="315"/>
      <c r="I89" s="288"/>
      <c r="J89" s="288"/>
      <c r="K89" s="288"/>
      <c r="L89" s="288" t="str">
        <f ca="1">IF($B88="","",CONCATENATE(SUM(I88+J88+K88)," z ",SUM(Zdroj!$AN$10+Zdroj!$AP$10)))</f>
        <v>45 z 100</v>
      </c>
      <c r="M89" s="47">
        <f ca="1">IF($B88="","",IF(1-(((J88+K88)*(Zdroj!AN$10/Zdroj!AP$10))/I88)&gt;=0,CEILING(1-(((J88+K88)*(Zdroj!AN$10/Zdroj!AP$10))/I88),0.01),CEILING((1-(((J88+K88)*(Zdroj!AN$10/Zdroj!AP$10))/I88))*-1,0.01)))</f>
        <v>1.25</v>
      </c>
      <c r="N89" s="312"/>
      <c r="O89" s="288"/>
      <c r="P89" s="330"/>
    </row>
    <row r="90" spans="1:16" s="2" customFormat="1" ht="30" x14ac:dyDescent="0.25">
      <c r="A90" s="29">
        <f>ROW()/3-1</f>
        <v>29</v>
      </c>
      <c r="B90" s="288"/>
      <c r="C90" s="52" t="str">
        <f ca="1">IF($B88="","",IF(Zdroj!$AQ$9="ano",IF(OFFSET(Zdroj!M$16,'k rozhodnutí detailní'!A87,0)="","","Anonymizováno"),IF(OFFSET(Zdroj!M$16,'k rozhodnutí detailní'!A87,0)="","",OFFSET(Zdroj!M$16,'k rozhodnutí detailní'!A87,0))))</f>
        <v>Jiří Vogel</v>
      </c>
      <c r="D90" s="58" t="str">
        <f ca="1">IF($B88="","",CONCATENATE("Dotace bude použita na:","
",OFFSET(Zdroj!P$16,'k rozhodnutí detailní'!$A87,0)))</f>
        <v>Dotace bude použita na:
Tvorba informačních materiálů</v>
      </c>
      <c r="E90" s="314"/>
      <c r="F90" s="188" t="str">
        <f ca="1">IF($B88="","",OFFSET(Zdroj!V$16,'k rozhodnutí detailní'!$A87,0))</f>
        <v>7/2022</v>
      </c>
      <c r="G90" s="89">
        <f ca="1">IF($B88="","",OFFSET(Zdroj!BM$16,'k rozhodnutí'!$A87,0))</f>
        <v>1</v>
      </c>
      <c r="H90" s="315"/>
      <c r="I90" s="288"/>
      <c r="J90" s="288"/>
      <c r="K90" s="288"/>
      <c r="L90" s="288"/>
      <c r="M90" s="48">
        <f ca="1">IF($B88="","",SUM((I88+J88+K88)/(Zdroj!$AN$10+Zdroj!$AP$10)))</f>
        <v>0.45</v>
      </c>
      <c r="N90" s="59">
        <f t="shared" ref="N90" ca="1" si="27">IF(B88="","",N88/G88)</f>
        <v>0.44117647058823528</v>
      </c>
      <c r="O90" s="288"/>
      <c r="P90" s="330"/>
    </row>
    <row r="91" spans="1:16" s="2" customFormat="1" x14ac:dyDescent="0.25">
      <c r="A91" s="29"/>
      <c r="B91" s="288" t="str">
        <f ca="1">IF(OFFSET(Zdroj!$B$16,A90,0)&gt;0,OFFSET(Zdroj!$B$16,A90,0)+0,"")</f>
        <v/>
      </c>
      <c r="C91" s="51" t="str">
        <f ca="1">IF($B91="","",IF(Zdroj!$AQ$9="ano",CONCATENATE(OFFSET(Zdroj!C$16,'k rozhodnutí detailní'!$A90,0),"
","Anonymizováno","
",OFFSET(Zdroj!E$16,'k rozhodnutí detailní'!$A90,0),"
",OFFSET(Zdroj!F$16,'k rozhodnutí detailní'!$A90,0)),CONCATENATE(OFFSET(Zdroj!C$16,'k rozhodnutí detailní'!$A90,0),"
",OFFSET(Zdroj!D$16,'k rozhodnutí detailní'!$A90,0),"
",OFFSET(Zdroj!E$16,'k rozhodnutí detailní'!$A90,0),"
",OFFSET(Zdroj!F$16,'k rozhodnutí detailní'!$A90,0))))</f>
        <v/>
      </c>
      <c r="D91" s="57" t="str">
        <f ca="1">IF($B91="","",OFFSET(Zdroj!N$16,'k rozhodnutí detailní'!$A90,0))</f>
        <v/>
      </c>
      <c r="E91" s="314" t="str">
        <f ca="1">IF($B91="","",OFFSET(Zdroj!T$16,'k rozhodnutí detailní'!$A90,0))</f>
        <v/>
      </c>
      <c r="F91" s="188" t="str">
        <f ca="1">IF($B91="","",OFFSET(Zdroj!U$16,'k rozhodnutí detailní'!$A90,0))</f>
        <v/>
      </c>
      <c r="G91" s="316" t="str">
        <f ca="1">IF($B91="","",OFFSET(Zdroj!W$16,'k rozhodnutí detailní'!$A90,0))</f>
        <v/>
      </c>
      <c r="H91" s="315" t="str">
        <f ca="1">IF($B91="","",OFFSET(Zdroj!Y$16,'k rozhodnutí detailní'!$A90,0))</f>
        <v/>
      </c>
      <c r="I91" s="288" t="str">
        <f ca="1">IF($B91="","",OFFSET(Zdroj!BG$16,'k rozhodnutí detailní'!$A90,0))</f>
        <v/>
      </c>
      <c r="J91" s="288" t="str">
        <f ca="1">IF($B91="","",OFFSET(Zdroj!BH$16,'k rozhodnutí detailní'!$A90,0))</f>
        <v/>
      </c>
      <c r="K91" s="288"/>
      <c r="L91" s="79" t="str">
        <f ca="1">IF($B91="","",CONCATENATE(OFFSET(Zdroj!BI$16,'k rozhodnutí detailní'!$A90,0)," z ",SUM(Zdroj!$AN$10+Zdroj!$AP$10)))</f>
        <v/>
      </c>
      <c r="M91" s="46" t="str">
        <f ca="1">IF($B91="","",IF(OR(I91=0,J91=0),1,OFFSET(Zdroj!BJ$16,'k rozhodnutí detailní'!$A90,0)))</f>
        <v/>
      </c>
      <c r="N91" s="312" t="str">
        <f ca="1">IF(B91="","",IF(Zdroj!$AQ$1=Zdroj!$AR$9,ROUND(G91*M93,Zdroj!$AR$8),OFFSET(Zdroj!BO$16,'k rozhodnutí detailní'!A90,0)))</f>
        <v/>
      </c>
      <c r="O91" s="288" t="str">
        <f ca="1">IF($B91="","",OFFSET(Zdroj!Z$16,'k rozhodnutí detailní'!$A90,0))</f>
        <v/>
      </c>
      <c r="P91" s="329"/>
    </row>
    <row r="92" spans="1:16" s="2" customFormat="1" x14ac:dyDescent="0.25">
      <c r="A92" s="29"/>
      <c r="B92" s="288"/>
      <c r="C92" s="51" t="str">
        <f ca="1">IF($B91="","",IF(Zdroj!$AQ$9="ano",CONCATENATE("Okres:","
",OFFSET(Zdroj!BP$16,'k rozhodnutí detailní'!$A90,0),"
","Právní forma","
",OFFSET(Zdroj!H$16,'k rozhodnutí detailní'!$A90,0),"
",IF(OFFSET(Zdroj!I$16,'k rozhodnutí detailní'!$A90,0)="","","IČO: "),OFFSET(Zdroj!I$16,'k rozhodnutí detailní'!$A90,0),"
","B.Ú. ",IF(OFFSET(Zdroj!J$16,'k rozhodnutí detailní'!$A90,0)="","","Anonymizováno")),CONCATENATE("Okres:","
",OFFSET(Zdroj!BP$16,'k rozhodnutí detailní'!$A90,0),"
","Právní forma","
",OFFSET(Zdroj!H$16,'k rozhodnutí detailní'!$A90,0),"
",IF(OFFSET(Zdroj!I$16,'k rozhodnutí detailní'!$A90,0)="","","IČO: "),OFFSET(Zdroj!I$16,'k rozhodnutí detailní'!$A90,0),"
","B.Ú. ",OFFSET(Zdroj!J$16,'k rozhodnutí detailní'!$A90,0))))</f>
        <v/>
      </c>
      <c r="D92" s="58" t="str">
        <f ca="1">IF($B91="","",OFFSET(Zdroj!O$16,'k rozhodnutí detailní'!$A90,0))</f>
        <v/>
      </c>
      <c r="E92" s="314"/>
      <c r="F92" s="185"/>
      <c r="G92" s="316"/>
      <c r="H92" s="315"/>
      <c r="I92" s="288"/>
      <c r="J92" s="288"/>
      <c r="K92" s="288"/>
      <c r="L92" s="288" t="str">
        <f ca="1">IF($B91="","",CONCATENATE(SUM(I91+J91+K91)," z ",SUM(Zdroj!$AN$10+Zdroj!$AP$10)))</f>
        <v/>
      </c>
      <c r="M92" s="47" t="str">
        <f ca="1">IF($B91="","",IF(1-(((J91+K91)*(Zdroj!AN$10/Zdroj!AP$10))/I91)&gt;=0,CEILING(1-(((J91+K91)*(Zdroj!AN$10/Zdroj!AP$10))/I91),0.01),CEILING((1-(((J91+K91)*(Zdroj!AN$10/Zdroj!AP$10))/I91))*-1,0.01)))</f>
        <v/>
      </c>
      <c r="N92" s="312"/>
      <c r="O92" s="288"/>
      <c r="P92" s="329"/>
    </row>
    <row r="93" spans="1:16" s="2" customFormat="1" x14ac:dyDescent="0.25">
      <c r="A93" s="29">
        <f>ROW()/3-1</f>
        <v>30</v>
      </c>
      <c r="B93" s="288"/>
      <c r="C93" s="52" t="str">
        <f ca="1">IF($B91="","",IF(Zdroj!$AQ$9="ano",IF(OFFSET(Zdroj!M$16,'k rozhodnutí detailní'!A90,0)="","","Anonymizováno"),IF(OFFSET(Zdroj!M$16,'k rozhodnutí detailní'!A90,0)="","",OFFSET(Zdroj!M$16,'k rozhodnutí detailní'!A90,0))))</f>
        <v/>
      </c>
      <c r="D93" s="58" t="str">
        <f ca="1">IF($B91="","",CONCATENATE("Dotace bude použita na:","
",OFFSET(Zdroj!P$16,'k rozhodnutí detailní'!$A90,0)))</f>
        <v/>
      </c>
      <c r="E93" s="314"/>
      <c r="F93" s="188" t="str">
        <f ca="1">IF($B91="","",OFFSET(Zdroj!V$16,'k rozhodnutí detailní'!$A90,0))</f>
        <v/>
      </c>
      <c r="G93" s="89" t="str">
        <f ca="1">IF($B91="","",OFFSET(Zdroj!BM$16,'k rozhodnutí'!$A90,0))</f>
        <v/>
      </c>
      <c r="H93" s="315"/>
      <c r="I93" s="288"/>
      <c r="J93" s="288"/>
      <c r="K93" s="288"/>
      <c r="L93" s="288"/>
      <c r="M93" s="48" t="str">
        <f ca="1">IF($B91="","",SUM((I91+J91+K91)/(Zdroj!$AN$10+Zdroj!$AP$10)))</f>
        <v/>
      </c>
      <c r="N93" s="59" t="str">
        <f t="shared" ref="N93" ca="1" si="28">IF(B91="","",N91/G91)</f>
        <v/>
      </c>
      <c r="O93" s="288"/>
      <c r="P93" s="329"/>
    </row>
    <row r="94" spans="1:16" s="2" customFormat="1" x14ac:dyDescent="0.25">
      <c r="A94" s="29"/>
      <c r="B94" s="288" t="str">
        <f ca="1">IF(OFFSET(Zdroj!$B$16,A93,0)&gt;0,OFFSET(Zdroj!$B$16,A93,0)+0,"")</f>
        <v/>
      </c>
      <c r="C94" s="51" t="str">
        <f ca="1">IF($B94="","",IF(Zdroj!$AQ$9="ano",CONCATENATE(OFFSET(Zdroj!C$16,'k rozhodnutí detailní'!$A93,0),"
","Anonymizováno","
",OFFSET(Zdroj!E$16,'k rozhodnutí detailní'!$A93,0),"
",OFFSET(Zdroj!F$16,'k rozhodnutí detailní'!$A93,0)),CONCATENATE(OFFSET(Zdroj!C$16,'k rozhodnutí detailní'!$A93,0),"
",OFFSET(Zdroj!D$16,'k rozhodnutí detailní'!$A93,0),"
",OFFSET(Zdroj!E$16,'k rozhodnutí detailní'!$A93,0),"
",OFFSET(Zdroj!F$16,'k rozhodnutí detailní'!$A93,0))))</f>
        <v/>
      </c>
      <c r="D94" s="57" t="str">
        <f ca="1">IF($B94="","",OFFSET(Zdroj!N$16,'k rozhodnutí detailní'!$A93,0))</f>
        <v/>
      </c>
      <c r="E94" s="314" t="str">
        <f ca="1">IF($B94="","",OFFSET(Zdroj!T$16,'k rozhodnutí detailní'!$A93,0))</f>
        <v/>
      </c>
      <c r="F94" s="188" t="str">
        <f ca="1">IF($B94="","",OFFSET(Zdroj!U$16,'k rozhodnutí detailní'!$A93,0))</f>
        <v/>
      </c>
      <c r="G94" s="316" t="str">
        <f ca="1">IF($B94="","",OFFSET(Zdroj!W$16,'k rozhodnutí detailní'!$A93,0))</f>
        <v/>
      </c>
      <c r="H94" s="315" t="str">
        <f ca="1">IF($B94="","",OFFSET(Zdroj!Y$16,'k rozhodnutí detailní'!$A93,0))</f>
        <v/>
      </c>
      <c r="I94" s="288" t="str">
        <f ca="1">IF($B94="","",OFFSET(Zdroj!BG$16,'k rozhodnutí detailní'!$A93,0))</f>
        <v/>
      </c>
      <c r="J94" s="288" t="str">
        <f ca="1">IF($B94="","",OFFSET(Zdroj!BH$16,'k rozhodnutí detailní'!$A93,0))</f>
        <v/>
      </c>
      <c r="K94" s="288"/>
      <c r="L94" s="79" t="str">
        <f ca="1">IF($B94="","",CONCATENATE(OFFSET(Zdroj!BI$16,'k rozhodnutí detailní'!$A93,0)," z ",SUM(Zdroj!$AN$10+Zdroj!$AP$10)))</f>
        <v/>
      </c>
      <c r="M94" s="46" t="str">
        <f ca="1">IF($B94="","",IF(OR(I94=0,J94=0),1,OFFSET(Zdroj!BJ$16,'k rozhodnutí detailní'!$A93,0)))</f>
        <v/>
      </c>
      <c r="N94" s="312" t="str">
        <f ca="1">IF(B94="","",IF(Zdroj!$AQ$1=Zdroj!$AR$9,ROUND(G94*M96,Zdroj!$AR$8),OFFSET(Zdroj!BO$16,'k rozhodnutí detailní'!A93,0)))</f>
        <v/>
      </c>
      <c r="O94" s="288" t="str">
        <f ca="1">IF($B94="","",OFFSET(Zdroj!Z$16,'k rozhodnutí detailní'!$A93,0))</f>
        <v/>
      </c>
      <c r="P94" s="329"/>
    </row>
    <row r="95" spans="1:16" s="2" customFormat="1" x14ac:dyDescent="0.25">
      <c r="A95" s="29"/>
      <c r="B95" s="288"/>
      <c r="C95" s="51" t="str">
        <f ca="1">IF($B94="","",IF(Zdroj!$AQ$9="ano",CONCATENATE("Okres:","
",OFFSET(Zdroj!BP$16,'k rozhodnutí detailní'!$A93,0),"
","Právní forma","
",OFFSET(Zdroj!H$16,'k rozhodnutí detailní'!$A93,0),"
",IF(OFFSET(Zdroj!I$16,'k rozhodnutí detailní'!$A93,0)="","","IČO: "),OFFSET(Zdroj!I$16,'k rozhodnutí detailní'!$A93,0),"
","B.Ú. ",IF(OFFSET(Zdroj!J$16,'k rozhodnutí detailní'!$A93,0)="","","Anonymizováno")),CONCATENATE("Okres:","
",OFFSET(Zdroj!BP$16,'k rozhodnutí detailní'!$A93,0),"
","Právní forma","
",OFFSET(Zdroj!H$16,'k rozhodnutí detailní'!$A93,0),"
",IF(OFFSET(Zdroj!I$16,'k rozhodnutí detailní'!$A93,0)="","","IČO: "),OFFSET(Zdroj!I$16,'k rozhodnutí detailní'!$A93,0),"
","B.Ú. ",OFFSET(Zdroj!J$16,'k rozhodnutí detailní'!$A93,0))))</f>
        <v/>
      </c>
      <c r="D95" s="58" t="str">
        <f ca="1">IF($B94="","",OFFSET(Zdroj!O$16,'k rozhodnutí detailní'!$A93,0))</f>
        <v/>
      </c>
      <c r="E95" s="314"/>
      <c r="F95" s="185"/>
      <c r="G95" s="316"/>
      <c r="H95" s="315"/>
      <c r="I95" s="288"/>
      <c r="J95" s="288"/>
      <c r="K95" s="288"/>
      <c r="L95" s="288" t="str">
        <f ca="1">IF($B94="","",CONCATENATE(SUM(I94+J94+K94)," z ",SUM(Zdroj!$AN$10+Zdroj!$AP$10)))</f>
        <v/>
      </c>
      <c r="M95" s="47" t="str">
        <f ca="1">IF($B94="","",IF(1-(((J94+K94)*(Zdroj!AN$10/Zdroj!AP$10))/I94)&gt;=0,CEILING(1-(((J94+K94)*(Zdroj!AN$10/Zdroj!AP$10))/I94),0.01),CEILING((1-(((J94+K94)*(Zdroj!AN$10/Zdroj!AP$10))/I94))*-1,0.01)))</f>
        <v/>
      </c>
      <c r="N95" s="312"/>
      <c r="O95" s="288"/>
      <c r="P95" s="329"/>
    </row>
    <row r="96" spans="1:16" s="2" customFormat="1" x14ac:dyDescent="0.25">
      <c r="A96" s="29">
        <f>ROW()/3-1</f>
        <v>31</v>
      </c>
      <c r="B96" s="288"/>
      <c r="C96" s="52" t="str">
        <f ca="1">IF($B94="","",IF(Zdroj!$AQ$9="ano",IF(OFFSET(Zdroj!M$16,'k rozhodnutí detailní'!A93,0)="","","Anonymizováno"),IF(OFFSET(Zdroj!M$16,'k rozhodnutí detailní'!A93,0)="","",OFFSET(Zdroj!M$16,'k rozhodnutí detailní'!A93,0))))</f>
        <v/>
      </c>
      <c r="D96" s="58" t="str">
        <f ca="1">IF($B94="","",CONCATENATE("Dotace bude použita na:","
",OFFSET(Zdroj!P$16,'k rozhodnutí detailní'!$A93,0)))</f>
        <v/>
      </c>
      <c r="E96" s="314"/>
      <c r="F96" s="188" t="str">
        <f ca="1">IF($B94="","",OFFSET(Zdroj!V$16,'k rozhodnutí detailní'!$A93,0))</f>
        <v/>
      </c>
      <c r="G96" s="89" t="str">
        <f ca="1">IF($B94="","",OFFSET(Zdroj!BM$16,'k rozhodnutí'!$A93,0))</f>
        <v/>
      </c>
      <c r="H96" s="315"/>
      <c r="I96" s="288"/>
      <c r="J96" s="288"/>
      <c r="K96" s="288"/>
      <c r="L96" s="288"/>
      <c r="M96" s="48" t="str">
        <f ca="1">IF($B94="","",SUM((I94+J94+K94)/(Zdroj!$AN$10+Zdroj!$AP$10)))</f>
        <v/>
      </c>
      <c r="N96" s="59" t="str">
        <f t="shared" ref="N96" ca="1" si="29">IF(B94="","",N94/G94)</f>
        <v/>
      </c>
      <c r="O96" s="288"/>
      <c r="P96" s="329"/>
    </row>
    <row r="97" spans="1:16" s="2" customFormat="1" x14ac:dyDescent="0.25">
      <c r="A97" s="29"/>
      <c r="B97" s="288" t="str">
        <f ca="1">IF(OFFSET(Zdroj!$B$16,A96,0)&gt;0,OFFSET(Zdroj!$B$16,A96,0)+0,"")</f>
        <v/>
      </c>
      <c r="C97" s="51" t="str">
        <f ca="1">IF($B97="","",IF(Zdroj!$AQ$9="ano",CONCATENATE(OFFSET(Zdroj!C$16,'k rozhodnutí detailní'!$A96,0),"
","Anonymizováno","
",OFFSET(Zdroj!E$16,'k rozhodnutí detailní'!$A96,0),"
",OFFSET(Zdroj!F$16,'k rozhodnutí detailní'!$A96,0)),CONCATENATE(OFFSET(Zdroj!C$16,'k rozhodnutí detailní'!$A96,0),"
",OFFSET(Zdroj!D$16,'k rozhodnutí detailní'!$A96,0),"
",OFFSET(Zdroj!E$16,'k rozhodnutí detailní'!$A96,0),"
",OFFSET(Zdroj!F$16,'k rozhodnutí detailní'!$A96,0))))</f>
        <v/>
      </c>
      <c r="D97" s="57" t="str">
        <f ca="1">IF($B97="","",OFFSET(Zdroj!N$16,'k rozhodnutí detailní'!$A96,0))</f>
        <v/>
      </c>
      <c r="E97" s="314" t="str">
        <f ca="1">IF($B97="","",OFFSET(Zdroj!T$16,'k rozhodnutí detailní'!$A96,0))</f>
        <v/>
      </c>
      <c r="F97" s="188" t="str">
        <f ca="1">IF($B97="","",OFFSET(Zdroj!U$16,'k rozhodnutí detailní'!$A96,0))</f>
        <v/>
      </c>
      <c r="G97" s="316" t="str">
        <f ca="1">IF($B97="","",OFFSET(Zdroj!W$16,'k rozhodnutí detailní'!$A96,0))</f>
        <v/>
      </c>
      <c r="H97" s="315" t="str">
        <f ca="1">IF($B97="","",OFFSET(Zdroj!Y$16,'k rozhodnutí detailní'!$A96,0))</f>
        <v/>
      </c>
      <c r="I97" s="288" t="str">
        <f ca="1">IF($B97="","",OFFSET(Zdroj!BG$16,'k rozhodnutí detailní'!$A96,0))</f>
        <v/>
      </c>
      <c r="J97" s="288" t="str">
        <f ca="1">IF($B97="","",OFFSET(Zdroj!BH$16,'k rozhodnutí detailní'!$A96,0))</f>
        <v/>
      </c>
      <c r="K97" s="288"/>
      <c r="L97" s="79" t="str">
        <f ca="1">IF($B97="","",CONCATENATE(OFFSET(Zdroj!BI$16,'k rozhodnutí detailní'!$A96,0)," z ",SUM(Zdroj!$AN$10+Zdroj!$AP$10)))</f>
        <v/>
      </c>
      <c r="M97" s="46" t="str">
        <f ca="1">IF($B97="","",IF(OR(I97=0,J97=0),1,OFFSET(Zdroj!BJ$16,'k rozhodnutí detailní'!$A96,0)))</f>
        <v/>
      </c>
      <c r="N97" s="312" t="str">
        <f ca="1">IF(B97="","",IF(Zdroj!$AQ$1=Zdroj!$AR$9,ROUND(G97*M99,Zdroj!$AR$8),OFFSET(Zdroj!BO$16,'k rozhodnutí detailní'!A96,0)))</f>
        <v/>
      </c>
      <c r="O97" s="288" t="str">
        <f ca="1">IF($B97="","",OFFSET(Zdroj!Z$16,'k rozhodnutí detailní'!$A96,0))</f>
        <v/>
      </c>
      <c r="P97" s="329"/>
    </row>
    <row r="98" spans="1:16" s="2" customFormat="1" x14ac:dyDescent="0.25">
      <c r="A98" s="29"/>
      <c r="B98" s="288"/>
      <c r="C98" s="51" t="str">
        <f ca="1">IF($B97="","",IF(Zdroj!$AQ$9="ano",CONCATENATE("Okres:","
",OFFSET(Zdroj!BP$16,'k rozhodnutí detailní'!$A96,0),"
","Právní forma","
",OFFSET(Zdroj!H$16,'k rozhodnutí detailní'!$A96,0),"
",IF(OFFSET(Zdroj!I$16,'k rozhodnutí detailní'!$A96,0)="","","IČO: "),OFFSET(Zdroj!I$16,'k rozhodnutí detailní'!$A96,0),"
","B.Ú. ",IF(OFFSET(Zdroj!J$16,'k rozhodnutí detailní'!$A96,0)="","","Anonymizováno")),CONCATENATE("Okres:","
",OFFSET(Zdroj!BP$16,'k rozhodnutí detailní'!$A96,0),"
","Právní forma","
",OFFSET(Zdroj!H$16,'k rozhodnutí detailní'!$A96,0),"
",IF(OFFSET(Zdroj!I$16,'k rozhodnutí detailní'!$A96,0)="","","IČO: "),OFFSET(Zdroj!I$16,'k rozhodnutí detailní'!$A96,0),"
","B.Ú. ",OFFSET(Zdroj!J$16,'k rozhodnutí detailní'!$A96,0))))</f>
        <v/>
      </c>
      <c r="D98" s="58" t="str">
        <f ca="1">IF($B97="","",OFFSET(Zdroj!O$16,'k rozhodnutí detailní'!$A96,0))</f>
        <v/>
      </c>
      <c r="E98" s="314"/>
      <c r="F98" s="185"/>
      <c r="G98" s="316"/>
      <c r="H98" s="315"/>
      <c r="I98" s="288"/>
      <c r="J98" s="288"/>
      <c r="K98" s="288"/>
      <c r="L98" s="288" t="str">
        <f ca="1">IF($B97="","",CONCATENATE(SUM(I97+J97+K97)," z ",SUM(Zdroj!$AN$10+Zdroj!$AP$10)))</f>
        <v/>
      </c>
      <c r="M98" s="47" t="str">
        <f ca="1">IF($B97="","",IF(1-(((J97+K97)*(Zdroj!AN$10/Zdroj!AP$10))/I97)&gt;=0,CEILING(1-(((J97+K97)*(Zdroj!AN$10/Zdroj!AP$10))/I97),0.01),CEILING((1-(((J97+K97)*(Zdroj!AN$10/Zdroj!AP$10))/I97))*-1,0.01)))</f>
        <v/>
      </c>
      <c r="N98" s="312"/>
      <c r="O98" s="288"/>
      <c r="P98" s="329"/>
    </row>
    <row r="99" spans="1:16" s="2" customFormat="1" x14ac:dyDescent="0.25">
      <c r="A99" s="29">
        <f>ROW()/3-1</f>
        <v>32</v>
      </c>
      <c r="B99" s="288"/>
      <c r="C99" s="52" t="str">
        <f ca="1">IF($B97="","",IF(Zdroj!$AQ$9="ano",IF(OFFSET(Zdroj!M$16,'k rozhodnutí detailní'!A96,0)="","","Anonymizováno"),IF(OFFSET(Zdroj!M$16,'k rozhodnutí detailní'!A96,0)="","",OFFSET(Zdroj!M$16,'k rozhodnutí detailní'!A96,0))))</f>
        <v/>
      </c>
      <c r="D99" s="58" t="str">
        <f ca="1">IF($B97="","",CONCATENATE("Dotace bude použita na:","
",OFFSET(Zdroj!P$16,'k rozhodnutí detailní'!$A96,0)))</f>
        <v/>
      </c>
      <c r="E99" s="314"/>
      <c r="F99" s="188" t="str">
        <f ca="1">IF($B97="","",OFFSET(Zdroj!V$16,'k rozhodnutí detailní'!$A96,0))</f>
        <v/>
      </c>
      <c r="G99" s="89" t="str">
        <f ca="1">IF($B97="","",OFFSET(Zdroj!BM$16,'k rozhodnutí'!$A96,0))</f>
        <v/>
      </c>
      <c r="H99" s="315"/>
      <c r="I99" s="288"/>
      <c r="J99" s="288"/>
      <c r="K99" s="288"/>
      <c r="L99" s="288"/>
      <c r="M99" s="48" t="str">
        <f ca="1">IF($B97="","",SUM((I97+J97+K97)/(Zdroj!$AN$10+Zdroj!$AP$10)))</f>
        <v/>
      </c>
      <c r="N99" s="59" t="str">
        <f t="shared" ref="N99" ca="1" si="30">IF(B97="","",N97/G97)</f>
        <v/>
      </c>
      <c r="O99" s="288"/>
      <c r="P99" s="329"/>
    </row>
    <row r="100" spans="1:16" s="2" customFormat="1" x14ac:dyDescent="0.25">
      <c r="A100" s="29"/>
      <c r="B100" s="288" t="str">
        <f ca="1">IF(OFFSET(Zdroj!$B$16,A99,0)&gt;0,OFFSET(Zdroj!$B$16,A99,0)+0,"")</f>
        <v/>
      </c>
      <c r="C100" s="51" t="str">
        <f ca="1">IF($B100="","",IF(Zdroj!$AQ$9="ano",CONCATENATE(OFFSET(Zdroj!C$16,'k rozhodnutí detailní'!$A99,0),"
","Anonymizováno","
",OFFSET(Zdroj!E$16,'k rozhodnutí detailní'!$A99,0),"
",OFFSET(Zdroj!F$16,'k rozhodnutí detailní'!$A99,0)),CONCATENATE(OFFSET(Zdroj!C$16,'k rozhodnutí detailní'!$A99,0),"
",OFFSET(Zdroj!D$16,'k rozhodnutí detailní'!$A99,0),"
",OFFSET(Zdroj!E$16,'k rozhodnutí detailní'!$A99,0),"
",OFFSET(Zdroj!F$16,'k rozhodnutí detailní'!$A99,0))))</f>
        <v/>
      </c>
      <c r="D100" s="57" t="str">
        <f ca="1">IF($B100="","",OFFSET(Zdroj!N$16,'k rozhodnutí detailní'!$A99,0))</f>
        <v/>
      </c>
      <c r="E100" s="314" t="str">
        <f ca="1">IF($B100="","",OFFSET(Zdroj!T$16,'k rozhodnutí detailní'!$A99,0))</f>
        <v/>
      </c>
      <c r="F100" s="188" t="str">
        <f ca="1">IF($B100="","",OFFSET(Zdroj!U$16,'k rozhodnutí detailní'!$A99,0))</f>
        <v/>
      </c>
      <c r="G100" s="316" t="str">
        <f ca="1">IF($B100="","",OFFSET(Zdroj!W$16,'k rozhodnutí detailní'!$A99,0))</f>
        <v/>
      </c>
      <c r="H100" s="315" t="str">
        <f ca="1">IF($B100="","",OFFSET(Zdroj!Y$16,'k rozhodnutí detailní'!$A99,0))</f>
        <v/>
      </c>
      <c r="I100" s="288" t="str">
        <f ca="1">IF($B100="","",OFFSET(Zdroj!BG$16,'k rozhodnutí detailní'!$A99,0))</f>
        <v/>
      </c>
      <c r="J100" s="288" t="str">
        <f ca="1">IF($B100="","",OFFSET(Zdroj!BH$16,'k rozhodnutí detailní'!$A99,0))</f>
        <v/>
      </c>
      <c r="K100" s="288"/>
      <c r="L100" s="79" t="str">
        <f ca="1">IF($B100="","",CONCATENATE(OFFSET(Zdroj!BI$16,'k rozhodnutí detailní'!$A99,0)," z ",SUM(Zdroj!$AN$10+Zdroj!$AP$10)))</f>
        <v/>
      </c>
      <c r="M100" s="46" t="str">
        <f ca="1">IF($B100="","",IF(OR(I100=0,J100=0),1,OFFSET(Zdroj!BJ$16,'k rozhodnutí detailní'!$A99,0)))</f>
        <v/>
      </c>
      <c r="N100" s="312" t="str">
        <f ca="1">IF(B100="","",IF(Zdroj!$AQ$1=Zdroj!$AR$9,ROUND(G100*M102,Zdroj!$AR$8),OFFSET(Zdroj!BO$16,'k rozhodnutí detailní'!A99,0)))</f>
        <v/>
      </c>
      <c r="O100" s="288" t="str">
        <f ca="1">IF($B100="","",OFFSET(Zdroj!Z$16,'k rozhodnutí detailní'!$A99,0))</f>
        <v/>
      </c>
      <c r="P100" s="329"/>
    </row>
    <row r="101" spans="1:16" s="2" customFormat="1" x14ac:dyDescent="0.25">
      <c r="A101" s="29"/>
      <c r="B101" s="288"/>
      <c r="C101" s="51" t="str">
        <f ca="1">IF($B100="","",IF(Zdroj!$AQ$9="ano",CONCATENATE("Okres:","
",OFFSET(Zdroj!BP$16,'k rozhodnutí detailní'!$A99,0),"
","Právní forma","
",OFFSET(Zdroj!H$16,'k rozhodnutí detailní'!$A99,0),"
",IF(OFFSET(Zdroj!I$16,'k rozhodnutí detailní'!$A99,0)="","","IČO: "),OFFSET(Zdroj!I$16,'k rozhodnutí detailní'!$A99,0),"
","B.Ú. ",IF(OFFSET(Zdroj!J$16,'k rozhodnutí detailní'!$A99,0)="","","Anonymizováno")),CONCATENATE("Okres:","
",OFFSET(Zdroj!BP$16,'k rozhodnutí detailní'!$A99,0),"
","Právní forma","
",OFFSET(Zdroj!H$16,'k rozhodnutí detailní'!$A99,0),"
",IF(OFFSET(Zdroj!I$16,'k rozhodnutí detailní'!$A99,0)="","","IČO: "),OFFSET(Zdroj!I$16,'k rozhodnutí detailní'!$A99,0),"
","B.Ú. ",OFFSET(Zdroj!J$16,'k rozhodnutí detailní'!$A99,0))))</f>
        <v/>
      </c>
      <c r="D101" s="58" t="str">
        <f ca="1">IF($B100="","",OFFSET(Zdroj!O$16,'k rozhodnutí detailní'!$A99,0))</f>
        <v/>
      </c>
      <c r="E101" s="314"/>
      <c r="F101" s="185"/>
      <c r="G101" s="316"/>
      <c r="H101" s="315"/>
      <c r="I101" s="288"/>
      <c r="J101" s="288"/>
      <c r="K101" s="288"/>
      <c r="L101" s="288" t="str">
        <f ca="1">IF($B100="","",CONCATENATE(SUM(I100+J100+K100)," z ",SUM(Zdroj!$AN$10+Zdroj!$AP$10)))</f>
        <v/>
      </c>
      <c r="M101" s="47" t="str">
        <f ca="1">IF($B100="","",IF(1-(((J100+K100)*(Zdroj!AN$10/Zdroj!AP$10))/I100)&gt;=0,CEILING(1-(((J100+K100)*(Zdroj!AN$10/Zdroj!AP$10))/I100),0.01),CEILING((1-(((J100+K100)*(Zdroj!AN$10/Zdroj!AP$10))/I100))*-1,0.01)))</f>
        <v/>
      </c>
      <c r="N101" s="312"/>
      <c r="O101" s="288"/>
      <c r="P101" s="329"/>
    </row>
    <row r="102" spans="1:16" s="2" customFormat="1" x14ac:dyDescent="0.25">
      <c r="A102" s="29">
        <f>ROW()/3-1</f>
        <v>33</v>
      </c>
      <c r="B102" s="288"/>
      <c r="C102" s="52" t="str">
        <f ca="1">IF($B100="","",IF(Zdroj!$AQ$9="ano",IF(OFFSET(Zdroj!M$16,'k rozhodnutí detailní'!A99,0)="","","Anonymizováno"),IF(OFFSET(Zdroj!M$16,'k rozhodnutí detailní'!A99,0)="","",OFFSET(Zdroj!M$16,'k rozhodnutí detailní'!A99,0))))</f>
        <v/>
      </c>
      <c r="D102" s="58" t="str">
        <f ca="1">IF($B100="","",CONCATENATE("Dotace bude použita na:","
",OFFSET(Zdroj!P$16,'k rozhodnutí detailní'!$A99,0)))</f>
        <v/>
      </c>
      <c r="E102" s="314"/>
      <c r="F102" s="188" t="str">
        <f ca="1">IF($B100="","",OFFSET(Zdroj!V$16,'k rozhodnutí detailní'!$A99,0))</f>
        <v/>
      </c>
      <c r="G102" s="89" t="str">
        <f ca="1">IF($B100="","",OFFSET(Zdroj!BM$16,'k rozhodnutí'!$A99,0))</f>
        <v/>
      </c>
      <c r="H102" s="315"/>
      <c r="I102" s="288"/>
      <c r="J102" s="288"/>
      <c r="K102" s="288"/>
      <c r="L102" s="288"/>
      <c r="M102" s="48" t="str">
        <f ca="1">IF($B100="","",SUM((I100+J100+K100)/(Zdroj!$AN$10+Zdroj!$AP$10)))</f>
        <v/>
      </c>
      <c r="N102" s="59" t="str">
        <f t="shared" ref="N102" ca="1" si="31">IF(B100="","",N100/G100)</f>
        <v/>
      </c>
      <c r="O102" s="288"/>
      <c r="P102" s="329"/>
    </row>
    <row r="103" spans="1:16" s="2" customFormat="1" x14ac:dyDescent="0.25">
      <c r="A103" s="29"/>
      <c r="B103" s="288" t="str">
        <f ca="1">IF(OFFSET(Zdroj!$B$16,A102,0)&gt;0,OFFSET(Zdroj!$B$16,A102,0)+0,"")</f>
        <v/>
      </c>
      <c r="C103" s="51" t="str">
        <f ca="1">IF($B103="","",IF(Zdroj!$AQ$9="ano",CONCATENATE(OFFSET(Zdroj!C$16,'k rozhodnutí detailní'!$A102,0),"
","Anonymizováno","
",OFFSET(Zdroj!E$16,'k rozhodnutí detailní'!$A102,0),"
",OFFSET(Zdroj!F$16,'k rozhodnutí detailní'!$A102,0)),CONCATENATE(OFFSET(Zdroj!C$16,'k rozhodnutí detailní'!$A102,0),"
",OFFSET(Zdroj!D$16,'k rozhodnutí detailní'!$A102,0),"
",OFFSET(Zdroj!E$16,'k rozhodnutí detailní'!$A102,0),"
",OFFSET(Zdroj!F$16,'k rozhodnutí detailní'!$A102,0))))</f>
        <v/>
      </c>
      <c r="D103" s="57" t="str">
        <f ca="1">IF($B103="","",OFFSET(Zdroj!N$16,'k rozhodnutí detailní'!$A102,0))</f>
        <v/>
      </c>
      <c r="E103" s="314" t="str">
        <f ca="1">IF($B103="","",OFFSET(Zdroj!T$16,'k rozhodnutí detailní'!$A102,0))</f>
        <v/>
      </c>
      <c r="F103" s="188" t="str">
        <f ca="1">IF($B103="","",OFFSET(Zdroj!U$16,'k rozhodnutí detailní'!$A102,0))</f>
        <v/>
      </c>
      <c r="G103" s="316" t="str">
        <f ca="1">IF($B103="","",OFFSET(Zdroj!W$16,'k rozhodnutí detailní'!$A102,0))</f>
        <v/>
      </c>
      <c r="H103" s="315" t="str">
        <f ca="1">IF($B103="","",OFFSET(Zdroj!Y$16,'k rozhodnutí detailní'!$A102,0))</f>
        <v/>
      </c>
      <c r="I103" s="288" t="str">
        <f ca="1">IF($B103="","",OFFSET(Zdroj!BG$16,'k rozhodnutí detailní'!$A102,0))</f>
        <v/>
      </c>
      <c r="J103" s="288" t="str">
        <f ca="1">IF($B103="","",OFFSET(Zdroj!BH$16,'k rozhodnutí detailní'!$A102,0))</f>
        <v/>
      </c>
      <c r="K103" s="288"/>
      <c r="L103" s="79" t="str">
        <f ca="1">IF($B103="","",CONCATENATE(OFFSET(Zdroj!BI$16,'k rozhodnutí detailní'!$A102,0)," z ",SUM(Zdroj!$AN$10+Zdroj!$AP$10)))</f>
        <v/>
      </c>
      <c r="M103" s="46" t="str">
        <f ca="1">IF($B103="","",IF(OR(I103=0,J103=0),1,OFFSET(Zdroj!BJ$16,'k rozhodnutí detailní'!$A102,0)))</f>
        <v/>
      </c>
      <c r="N103" s="312" t="str">
        <f ca="1">IF(B103="","",IF(Zdroj!$AQ$1=Zdroj!$AR$9,ROUND(G103*M105,Zdroj!$AR$8),OFFSET(Zdroj!BO$16,'k rozhodnutí detailní'!A102,0)))</f>
        <v/>
      </c>
      <c r="O103" s="288" t="str">
        <f ca="1">IF($B103="","",OFFSET(Zdroj!Z$16,'k rozhodnutí detailní'!$A102,0))</f>
        <v/>
      </c>
      <c r="P103" s="329"/>
    </row>
    <row r="104" spans="1:16" s="2" customFormat="1" x14ac:dyDescent="0.25">
      <c r="A104" s="29"/>
      <c r="B104" s="288"/>
      <c r="C104" s="51" t="str">
        <f ca="1">IF($B103="","",IF(Zdroj!$AQ$9="ano",CONCATENATE("Okres:","
",OFFSET(Zdroj!BP$16,'k rozhodnutí detailní'!$A102,0),"
","Právní forma","
",OFFSET(Zdroj!H$16,'k rozhodnutí detailní'!$A102,0),"
",IF(OFFSET(Zdroj!I$16,'k rozhodnutí detailní'!$A102,0)="","","IČO: "),OFFSET(Zdroj!I$16,'k rozhodnutí detailní'!$A102,0),"
","B.Ú. ",IF(OFFSET(Zdroj!J$16,'k rozhodnutí detailní'!$A102,0)="","","Anonymizováno")),CONCATENATE("Okres:","
",OFFSET(Zdroj!BP$16,'k rozhodnutí detailní'!$A102,0),"
","Právní forma","
",OFFSET(Zdroj!H$16,'k rozhodnutí detailní'!$A102,0),"
",IF(OFFSET(Zdroj!I$16,'k rozhodnutí detailní'!$A102,0)="","","IČO: "),OFFSET(Zdroj!I$16,'k rozhodnutí detailní'!$A102,0),"
","B.Ú. ",OFFSET(Zdroj!J$16,'k rozhodnutí detailní'!$A102,0))))</f>
        <v/>
      </c>
      <c r="D104" s="58" t="str">
        <f ca="1">IF($B103="","",OFFSET(Zdroj!O$16,'k rozhodnutí detailní'!$A102,0))</f>
        <v/>
      </c>
      <c r="E104" s="314"/>
      <c r="F104" s="185"/>
      <c r="G104" s="316"/>
      <c r="H104" s="315"/>
      <c r="I104" s="288"/>
      <c r="J104" s="288"/>
      <c r="K104" s="288"/>
      <c r="L104" s="288" t="str">
        <f ca="1">IF($B103="","",CONCATENATE(SUM(I103+J103+K103)," z ",SUM(Zdroj!$AN$10+Zdroj!$AP$10)))</f>
        <v/>
      </c>
      <c r="M104" s="47" t="str">
        <f ca="1">IF($B103="","",IF(1-(((J103+K103)*(Zdroj!AN$10/Zdroj!AP$10))/I103)&gt;=0,CEILING(1-(((J103+K103)*(Zdroj!AN$10/Zdroj!AP$10))/I103),0.01),CEILING((1-(((J103+K103)*(Zdroj!AN$10/Zdroj!AP$10))/I103))*-1,0.01)))</f>
        <v/>
      </c>
      <c r="N104" s="312"/>
      <c r="O104" s="288"/>
      <c r="P104" s="329"/>
    </row>
    <row r="105" spans="1:16" s="2" customFormat="1" x14ac:dyDescent="0.25">
      <c r="A105" s="29">
        <f>ROW()/3-1</f>
        <v>34</v>
      </c>
      <c r="B105" s="288"/>
      <c r="C105" s="52" t="str">
        <f ca="1">IF($B103="","",IF(Zdroj!$AQ$9="ano",IF(OFFSET(Zdroj!M$16,'k rozhodnutí detailní'!A102,0)="","","Anonymizováno"),IF(OFFSET(Zdroj!M$16,'k rozhodnutí detailní'!A102,0)="","",OFFSET(Zdroj!M$16,'k rozhodnutí detailní'!A102,0))))</f>
        <v/>
      </c>
      <c r="D105" s="58" t="str">
        <f ca="1">IF($B103="","",CONCATENATE("Dotace bude použita na:","
",OFFSET(Zdroj!P$16,'k rozhodnutí detailní'!$A102,0)))</f>
        <v/>
      </c>
      <c r="E105" s="314"/>
      <c r="F105" s="188" t="str">
        <f ca="1">IF($B103="","",OFFSET(Zdroj!V$16,'k rozhodnutí detailní'!$A102,0))</f>
        <v/>
      </c>
      <c r="G105" s="89" t="str">
        <f ca="1">IF($B103="","",OFFSET(Zdroj!BM$16,'k rozhodnutí'!$A102,0))</f>
        <v/>
      </c>
      <c r="H105" s="315"/>
      <c r="I105" s="288"/>
      <c r="J105" s="288"/>
      <c r="K105" s="288"/>
      <c r="L105" s="288"/>
      <c r="M105" s="48" t="str">
        <f ca="1">IF($B103="","",SUM((I103+J103+K103)/(Zdroj!$AN$10+Zdroj!$AP$10)))</f>
        <v/>
      </c>
      <c r="N105" s="59" t="str">
        <f t="shared" ref="N105" ca="1" si="32">IF(B103="","",N103/G103)</f>
        <v/>
      </c>
      <c r="O105" s="288"/>
      <c r="P105" s="329"/>
    </row>
    <row r="106" spans="1:16" s="2" customFormat="1" x14ac:dyDescent="0.25">
      <c r="A106" s="29"/>
      <c r="B106" s="288" t="str">
        <f ca="1">IF(OFFSET(Zdroj!$B$16,A105,0)&gt;0,OFFSET(Zdroj!$B$16,A105,0)+0,"")</f>
        <v/>
      </c>
      <c r="C106" s="51" t="str">
        <f ca="1">IF($B106="","",IF(Zdroj!$AQ$9="ano",CONCATENATE(OFFSET(Zdroj!C$16,'k rozhodnutí detailní'!$A105,0),"
","Anonymizováno","
",OFFSET(Zdroj!E$16,'k rozhodnutí detailní'!$A105,0),"
",OFFSET(Zdroj!F$16,'k rozhodnutí detailní'!$A105,0)),CONCATENATE(OFFSET(Zdroj!C$16,'k rozhodnutí detailní'!$A105,0),"
",OFFSET(Zdroj!D$16,'k rozhodnutí detailní'!$A105,0),"
",OFFSET(Zdroj!E$16,'k rozhodnutí detailní'!$A105,0),"
",OFFSET(Zdroj!F$16,'k rozhodnutí detailní'!$A105,0))))</f>
        <v/>
      </c>
      <c r="D106" s="57" t="str">
        <f ca="1">IF($B106="","",OFFSET(Zdroj!N$16,'k rozhodnutí detailní'!$A105,0))</f>
        <v/>
      </c>
      <c r="E106" s="314" t="str">
        <f ca="1">IF($B106="","",OFFSET(Zdroj!T$16,'k rozhodnutí detailní'!$A105,0))</f>
        <v/>
      </c>
      <c r="F106" s="188" t="str">
        <f ca="1">IF($B106="","",OFFSET(Zdroj!U$16,'k rozhodnutí detailní'!$A105,0))</f>
        <v/>
      </c>
      <c r="G106" s="316" t="str">
        <f ca="1">IF($B106="","",OFFSET(Zdroj!W$16,'k rozhodnutí detailní'!$A105,0))</f>
        <v/>
      </c>
      <c r="H106" s="315" t="str">
        <f ca="1">IF($B106="","",OFFSET(Zdroj!Y$16,'k rozhodnutí detailní'!$A105,0))</f>
        <v/>
      </c>
      <c r="I106" s="288" t="str">
        <f ca="1">IF($B106="","",OFFSET(Zdroj!BG$16,'k rozhodnutí detailní'!$A105,0))</f>
        <v/>
      </c>
      <c r="J106" s="288" t="str">
        <f ca="1">IF($B106="","",OFFSET(Zdroj!BH$16,'k rozhodnutí detailní'!$A105,0))</f>
        <v/>
      </c>
      <c r="K106" s="288"/>
      <c r="L106" s="79" t="str">
        <f ca="1">IF($B106="","",CONCATENATE(OFFSET(Zdroj!BI$16,'k rozhodnutí detailní'!$A105,0)," z ",SUM(Zdroj!$AN$10+Zdroj!$AP$10)))</f>
        <v/>
      </c>
      <c r="M106" s="46" t="str">
        <f ca="1">IF($B106="","",IF(OR(I106=0,J106=0),1,OFFSET(Zdroj!BJ$16,'k rozhodnutí detailní'!$A105,0)))</f>
        <v/>
      </c>
      <c r="N106" s="312" t="str">
        <f ca="1">IF(B106="","",IF(Zdroj!$AQ$1=Zdroj!$AR$9,ROUND(G106*M108,Zdroj!$AR$8),OFFSET(Zdroj!BO$16,'k rozhodnutí detailní'!A105,0)))</f>
        <v/>
      </c>
      <c r="O106" s="288" t="str">
        <f ca="1">IF($B106="","",OFFSET(Zdroj!Z$16,'k rozhodnutí detailní'!$A105,0))</f>
        <v/>
      </c>
      <c r="P106" s="329"/>
    </row>
    <row r="107" spans="1:16" s="2" customFormat="1" x14ac:dyDescent="0.25">
      <c r="A107" s="29"/>
      <c r="B107" s="288"/>
      <c r="C107" s="51" t="str">
        <f ca="1">IF($B106="","",IF(Zdroj!$AQ$9="ano",CONCATENATE("Okres:","
",OFFSET(Zdroj!BP$16,'k rozhodnutí detailní'!$A105,0),"
","Právní forma","
",OFFSET(Zdroj!H$16,'k rozhodnutí detailní'!$A105,0),"
",IF(OFFSET(Zdroj!I$16,'k rozhodnutí detailní'!$A105,0)="","","IČO: "),OFFSET(Zdroj!I$16,'k rozhodnutí detailní'!$A105,0),"
","B.Ú. ",IF(OFFSET(Zdroj!J$16,'k rozhodnutí detailní'!$A105,0)="","","Anonymizováno")),CONCATENATE("Okres:","
",OFFSET(Zdroj!BP$16,'k rozhodnutí detailní'!$A105,0),"
","Právní forma","
",OFFSET(Zdroj!H$16,'k rozhodnutí detailní'!$A105,0),"
",IF(OFFSET(Zdroj!I$16,'k rozhodnutí detailní'!$A105,0)="","","IČO: "),OFFSET(Zdroj!I$16,'k rozhodnutí detailní'!$A105,0),"
","B.Ú. ",OFFSET(Zdroj!J$16,'k rozhodnutí detailní'!$A105,0))))</f>
        <v/>
      </c>
      <c r="D107" s="58" t="str">
        <f ca="1">IF($B106="","",OFFSET(Zdroj!O$16,'k rozhodnutí detailní'!$A105,0))</f>
        <v/>
      </c>
      <c r="E107" s="314"/>
      <c r="F107" s="185"/>
      <c r="G107" s="316"/>
      <c r="H107" s="315"/>
      <c r="I107" s="288"/>
      <c r="J107" s="288"/>
      <c r="K107" s="288"/>
      <c r="L107" s="288" t="str">
        <f ca="1">IF($B106="","",CONCATENATE(SUM(I106+J106+K106)," z ",SUM(Zdroj!$AN$10+Zdroj!$AP$10)))</f>
        <v/>
      </c>
      <c r="M107" s="47" t="str">
        <f ca="1">IF($B106="","",IF(1-(((J106+K106)*(Zdroj!AN$10/Zdroj!AP$10))/I106)&gt;=0,CEILING(1-(((J106+K106)*(Zdroj!AN$10/Zdroj!AP$10))/I106),0.01),CEILING((1-(((J106+K106)*(Zdroj!AN$10/Zdroj!AP$10))/I106))*-1,0.01)))</f>
        <v/>
      </c>
      <c r="N107" s="312"/>
      <c r="O107" s="288"/>
      <c r="P107" s="329"/>
    </row>
    <row r="108" spans="1:16" s="2" customFormat="1" x14ac:dyDescent="0.25">
      <c r="A108" s="29">
        <f>ROW()/3-1</f>
        <v>35</v>
      </c>
      <c r="B108" s="288"/>
      <c r="C108" s="52" t="str">
        <f ca="1">IF($B106="","",IF(Zdroj!$AQ$9="ano",IF(OFFSET(Zdroj!M$16,'k rozhodnutí detailní'!A105,0)="","","Anonymizováno"),IF(OFFSET(Zdroj!M$16,'k rozhodnutí detailní'!A105,0)="","",OFFSET(Zdroj!M$16,'k rozhodnutí detailní'!A105,0))))</f>
        <v/>
      </c>
      <c r="D108" s="58" t="str">
        <f ca="1">IF($B106="","",CONCATENATE("Dotace bude použita na:","
",OFFSET(Zdroj!P$16,'k rozhodnutí detailní'!$A105,0)))</f>
        <v/>
      </c>
      <c r="E108" s="314"/>
      <c r="F108" s="188" t="str">
        <f ca="1">IF($B106="","",OFFSET(Zdroj!V$16,'k rozhodnutí detailní'!$A105,0))</f>
        <v/>
      </c>
      <c r="G108" s="89" t="str">
        <f ca="1">IF($B106="","",OFFSET(Zdroj!BM$16,'k rozhodnutí'!$A105,0))</f>
        <v/>
      </c>
      <c r="H108" s="315"/>
      <c r="I108" s="288"/>
      <c r="J108" s="288"/>
      <c r="K108" s="288"/>
      <c r="L108" s="288"/>
      <c r="M108" s="48" t="str">
        <f ca="1">IF($B106="","",SUM((I106+J106+K106)/(Zdroj!$AN$10+Zdroj!$AP$10)))</f>
        <v/>
      </c>
      <c r="N108" s="59" t="str">
        <f t="shared" ref="N108" ca="1" si="33">IF(B106="","",N106/G106)</f>
        <v/>
      </c>
      <c r="O108" s="288"/>
      <c r="P108" s="329"/>
    </row>
    <row r="109" spans="1:16" s="2" customFormat="1" x14ac:dyDescent="0.25">
      <c r="A109" s="29"/>
      <c r="B109" s="288" t="str">
        <f ca="1">IF(OFFSET(Zdroj!$B$16,A108,0)&gt;0,OFFSET(Zdroj!$B$16,A108,0)+0,"")</f>
        <v/>
      </c>
      <c r="C109" s="51" t="str">
        <f ca="1">IF($B109="","",IF(Zdroj!$AQ$9="ano",CONCATENATE(OFFSET(Zdroj!C$16,'k rozhodnutí detailní'!$A108,0),"
","Anonymizováno","
",OFFSET(Zdroj!E$16,'k rozhodnutí detailní'!$A108,0),"
",OFFSET(Zdroj!F$16,'k rozhodnutí detailní'!$A108,0)),CONCATENATE(OFFSET(Zdroj!C$16,'k rozhodnutí detailní'!$A108,0),"
",OFFSET(Zdroj!D$16,'k rozhodnutí detailní'!$A108,0),"
",OFFSET(Zdroj!E$16,'k rozhodnutí detailní'!$A108,0),"
",OFFSET(Zdroj!F$16,'k rozhodnutí detailní'!$A108,0))))</f>
        <v/>
      </c>
      <c r="D109" s="57" t="str">
        <f ca="1">IF($B109="","",OFFSET(Zdroj!N$16,'k rozhodnutí detailní'!$A108,0))</f>
        <v/>
      </c>
      <c r="E109" s="314" t="str">
        <f ca="1">IF($B109="","",OFFSET(Zdroj!T$16,'k rozhodnutí detailní'!$A108,0))</f>
        <v/>
      </c>
      <c r="F109" s="188" t="str">
        <f ca="1">IF($B109="","",OFFSET(Zdroj!U$16,'k rozhodnutí detailní'!$A108,0))</f>
        <v/>
      </c>
      <c r="G109" s="316" t="str">
        <f ca="1">IF($B109="","",OFFSET(Zdroj!W$16,'k rozhodnutí detailní'!$A108,0))</f>
        <v/>
      </c>
      <c r="H109" s="315" t="str">
        <f ca="1">IF($B109="","",OFFSET(Zdroj!Y$16,'k rozhodnutí detailní'!$A108,0))</f>
        <v/>
      </c>
      <c r="I109" s="288" t="str">
        <f ca="1">IF($B109="","",OFFSET(Zdroj!BG$16,'k rozhodnutí detailní'!$A108,0))</f>
        <v/>
      </c>
      <c r="J109" s="288" t="str">
        <f ca="1">IF($B109="","",OFFSET(Zdroj!BH$16,'k rozhodnutí detailní'!$A108,0))</f>
        <v/>
      </c>
      <c r="K109" s="288"/>
      <c r="L109" s="79" t="str">
        <f ca="1">IF($B109="","",CONCATENATE(OFFSET(Zdroj!BI$16,'k rozhodnutí detailní'!$A108,0)," z ",SUM(Zdroj!$AN$10+Zdroj!$AP$10)))</f>
        <v/>
      </c>
      <c r="M109" s="46" t="str">
        <f ca="1">IF($B109="","",IF(OR(I109=0,J109=0),1,OFFSET(Zdroj!BJ$16,'k rozhodnutí detailní'!$A108,0)))</f>
        <v/>
      </c>
      <c r="N109" s="312" t="str">
        <f ca="1">IF(B109="","",IF(Zdroj!$AQ$1=Zdroj!$AR$9,ROUND(G109*M111,Zdroj!$AR$8),OFFSET(Zdroj!BO$16,'k rozhodnutí detailní'!A108,0)))</f>
        <v/>
      </c>
      <c r="O109" s="288" t="str">
        <f ca="1">IF($B109="","",OFFSET(Zdroj!Z$16,'k rozhodnutí detailní'!$A108,0))</f>
        <v/>
      </c>
      <c r="P109" s="329"/>
    </row>
    <row r="110" spans="1:16" s="2" customFormat="1" x14ac:dyDescent="0.25">
      <c r="A110" s="29"/>
      <c r="B110" s="288"/>
      <c r="C110" s="51" t="str">
        <f ca="1">IF($B109="","",IF(Zdroj!$AQ$9="ano",CONCATENATE("Okres:","
",OFFSET(Zdroj!BP$16,'k rozhodnutí detailní'!$A108,0),"
","Právní forma","
",OFFSET(Zdroj!H$16,'k rozhodnutí detailní'!$A108,0),"
",IF(OFFSET(Zdroj!I$16,'k rozhodnutí detailní'!$A108,0)="","","IČO: "),OFFSET(Zdroj!I$16,'k rozhodnutí detailní'!$A108,0),"
","B.Ú. ",IF(OFFSET(Zdroj!J$16,'k rozhodnutí detailní'!$A108,0)="","","Anonymizováno")),CONCATENATE("Okres:","
",OFFSET(Zdroj!BP$16,'k rozhodnutí detailní'!$A108,0),"
","Právní forma","
",OFFSET(Zdroj!H$16,'k rozhodnutí detailní'!$A108,0),"
",IF(OFFSET(Zdroj!I$16,'k rozhodnutí detailní'!$A108,0)="","","IČO: "),OFFSET(Zdroj!I$16,'k rozhodnutí detailní'!$A108,0),"
","B.Ú. ",OFFSET(Zdroj!J$16,'k rozhodnutí detailní'!$A108,0))))</f>
        <v/>
      </c>
      <c r="D110" s="58" t="str">
        <f ca="1">IF($B109="","",OFFSET(Zdroj!O$16,'k rozhodnutí detailní'!$A108,0))</f>
        <v/>
      </c>
      <c r="E110" s="314"/>
      <c r="F110" s="185"/>
      <c r="G110" s="316"/>
      <c r="H110" s="315"/>
      <c r="I110" s="288"/>
      <c r="J110" s="288"/>
      <c r="K110" s="288"/>
      <c r="L110" s="288" t="str">
        <f ca="1">IF($B109="","",CONCATENATE(SUM(I109+J109+K109)," z ",SUM(Zdroj!$AN$10+Zdroj!$AP$10)))</f>
        <v/>
      </c>
      <c r="M110" s="47" t="str">
        <f ca="1">IF($B109="","",IF(1-(((J109+K109)*(Zdroj!AN$10/Zdroj!AP$10))/I109)&gt;=0,CEILING(1-(((J109+K109)*(Zdroj!AN$10/Zdroj!AP$10))/I109),0.01),CEILING((1-(((J109+K109)*(Zdroj!AN$10/Zdroj!AP$10))/I109))*-1,0.01)))</f>
        <v/>
      </c>
      <c r="N110" s="312"/>
      <c r="O110" s="288"/>
      <c r="P110" s="329"/>
    </row>
    <row r="111" spans="1:16" s="2" customFormat="1" x14ac:dyDescent="0.25">
      <c r="A111" s="29">
        <f>ROW()/3-1</f>
        <v>36</v>
      </c>
      <c r="B111" s="288"/>
      <c r="C111" s="52" t="str">
        <f ca="1">IF($B109="","",IF(Zdroj!$AQ$9="ano",IF(OFFSET(Zdroj!M$16,'k rozhodnutí detailní'!A108,0)="","","Anonymizováno"),IF(OFFSET(Zdroj!M$16,'k rozhodnutí detailní'!A108,0)="","",OFFSET(Zdroj!M$16,'k rozhodnutí detailní'!A108,0))))</f>
        <v/>
      </c>
      <c r="D111" s="58" t="str">
        <f ca="1">IF($B109="","",CONCATENATE("Dotace bude použita na:","
",OFFSET(Zdroj!P$16,'k rozhodnutí detailní'!$A108,0)))</f>
        <v/>
      </c>
      <c r="E111" s="314"/>
      <c r="F111" s="188" t="str">
        <f ca="1">IF($B109="","",OFFSET(Zdroj!V$16,'k rozhodnutí detailní'!$A108,0))</f>
        <v/>
      </c>
      <c r="G111" s="89" t="str">
        <f ca="1">IF($B109="","",OFFSET(Zdroj!BM$16,'k rozhodnutí'!$A108,0))</f>
        <v/>
      </c>
      <c r="H111" s="315"/>
      <c r="I111" s="288"/>
      <c r="J111" s="288"/>
      <c r="K111" s="288"/>
      <c r="L111" s="288"/>
      <c r="M111" s="48" t="str">
        <f ca="1">IF($B109="","",SUM((I109+J109+K109)/(Zdroj!$AN$10+Zdroj!$AP$10)))</f>
        <v/>
      </c>
      <c r="N111" s="59" t="str">
        <f t="shared" ref="N111" ca="1" si="34">IF(B109="","",N109/G109)</f>
        <v/>
      </c>
      <c r="O111" s="288"/>
      <c r="P111" s="329"/>
    </row>
    <row r="112" spans="1:16" s="2" customFormat="1" x14ac:dyDescent="0.25">
      <c r="A112" s="29"/>
      <c r="B112" s="288" t="str">
        <f ca="1">IF(OFFSET(Zdroj!$B$16,A111,0)&gt;0,OFFSET(Zdroj!$B$16,A111,0)+0,"")</f>
        <v/>
      </c>
      <c r="C112" s="51" t="str">
        <f ca="1">IF($B112="","",IF(Zdroj!$AQ$9="ano",CONCATENATE(OFFSET(Zdroj!C$16,'k rozhodnutí detailní'!$A111,0),"
","Anonymizováno","
",OFFSET(Zdroj!E$16,'k rozhodnutí detailní'!$A111,0),"
",OFFSET(Zdroj!F$16,'k rozhodnutí detailní'!$A111,0)),CONCATENATE(OFFSET(Zdroj!C$16,'k rozhodnutí detailní'!$A111,0),"
",OFFSET(Zdroj!D$16,'k rozhodnutí detailní'!$A111,0),"
",OFFSET(Zdroj!E$16,'k rozhodnutí detailní'!$A111,0),"
",OFFSET(Zdroj!F$16,'k rozhodnutí detailní'!$A111,0))))</f>
        <v/>
      </c>
      <c r="D112" s="57" t="str">
        <f ca="1">IF($B112="","",OFFSET(Zdroj!N$16,'k rozhodnutí detailní'!$A111,0))</f>
        <v/>
      </c>
      <c r="E112" s="314" t="str">
        <f ca="1">IF($B112="","",OFFSET(Zdroj!T$16,'k rozhodnutí detailní'!$A111,0))</f>
        <v/>
      </c>
      <c r="F112" s="188" t="str">
        <f ca="1">IF($B112="","",OFFSET(Zdroj!U$16,'k rozhodnutí detailní'!$A111,0))</f>
        <v/>
      </c>
      <c r="G112" s="316" t="str">
        <f ca="1">IF($B112="","",OFFSET(Zdroj!W$16,'k rozhodnutí detailní'!$A111,0))</f>
        <v/>
      </c>
      <c r="H112" s="315" t="str">
        <f ca="1">IF($B112="","",OFFSET(Zdroj!Y$16,'k rozhodnutí detailní'!$A111,0))</f>
        <v/>
      </c>
      <c r="I112" s="288" t="str">
        <f ca="1">IF($B112="","",OFFSET(Zdroj!BG$16,'k rozhodnutí detailní'!$A111,0))</f>
        <v/>
      </c>
      <c r="J112" s="288" t="str">
        <f ca="1">IF($B112="","",OFFSET(Zdroj!BH$16,'k rozhodnutí detailní'!$A111,0))</f>
        <v/>
      </c>
      <c r="K112" s="288"/>
      <c r="L112" s="79" t="str">
        <f ca="1">IF($B112="","",CONCATENATE(OFFSET(Zdroj!BI$16,'k rozhodnutí detailní'!$A111,0)," z ",SUM(Zdroj!$AN$10+Zdroj!$AP$10)))</f>
        <v/>
      </c>
      <c r="M112" s="46" t="str">
        <f ca="1">IF($B112="","",IF(OR(I112=0,J112=0),1,OFFSET(Zdroj!BJ$16,'k rozhodnutí detailní'!$A111,0)))</f>
        <v/>
      </c>
      <c r="N112" s="312" t="str">
        <f ca="1">IF(B112="","",IF(Zdroj!$AQ$1=Zdroj!$AR$9,ROUND(G112*M114,Zdroj!$AR$8),OFFSET(Zdroj!BO$16,'k rozhodnutí detailní'!A111,0)))</f>
        <v/>
      </c>
      <c r="O112" s="288" t="str">
        <f ca="1">IF($B112="","",OFFSET(Zdroj!Z$16,'k rozhodnutí detailní'!$A111,0))</f>
        <v/>
      </c>
      <c r="P112" s="329"/>
    </row>
    <row r="113" spans="1:16" s="2" customFormat="1" x14ac:dyDescent="0.25">
      <c r="A113" s="29"/>
      <c r="B113" s="288"/>
      <c r="C113" s="51" t="str">
        <f ca="1">IF($B112="","",IF(Zdroj!$AQ$9="ano",CONCATENATE("Okres:","
",OFFSET(Zdroj!BP$16,'k rozhodnutí detailní'!$A111,0),"
","Právní forma","
",OFFSET(Zdroj!H$16,'k rozhodnutí detailní'!$A111,0),"
",IF(OFFSET(Zdroj!I$16,'k rozhodnutí detailní'!$A111,0)="","","IČO: "),OFFSET(Zdroj!I$16,'k rozhodnutí detailní'!$A111,0),"
","B.Ú. ",IF(OFFSET(Zdroj!J$16,'k rozhodnutí detailní'!$A111,0)="","","Anonymizováno")),CONCATENATE("Okres:","
",OFFSET(Zdroj!BP$16,'k rozhodnutí detailní'!$A111,0),"
","Právní forma","
",OFFSET(Zdroj!H$16,'k rozhodnutí detailní'!$A111,0),"
",IF(OFFSET(Zdroj!I$16,'k rozhodnutí detailní'!$A111,0)="","","IČO: "),OFFSET(Zdroj!I$16,'k rozhodnutí detailní'!$A111,0),"
","B.Ú. ",OFFSET(Zdroj!J$16,'k rozhodnutí detailní'!$A111,0))))</f>
        <v/>
      </c>
      <c r="D113" s="58" t="str">
        <f ca="1">IF($B112="","",OFFSET(Zdroj!O$16,'k rozhodnutí detailní'!$A111,0))</f>
        <v/>
      </c>
      <c r="E113" s="314"/>
      <c r="F113" s="185"/>
      <c r="G113" s="316"/>
      <c r="H113" s="315"/>
      <c r="I113" s="288"/>
      <c r="J113" s="288"/>
      <c r="K113" s="288"/>
      <c r="L113" s="288" t="str">
        <f ca="1">IF($B112="","",CONCATENATE(SUM(I112+J112+K112)," z ",SUM(Zdroj!$AN$10+Zdroj!$AP$10)))</f>
        <v/>
      </c>
      <c r="M113" s="47" t="str">
        <f ca="1">IF($B112="","",IF(1-(((J112+K112)*(Zdroj!AN$10/Zdroj!AP$10))/I112)&gt;=0,CEILING(1-(((J112+K112)*(Zdroj!AN$10/Zdroj!AP$10))/I112),0.01),CEILING((1-(((J112+K112)*(Zdroj!AN$10/Zdroj!AP$10))/I112))*-1,0.01)))</f>
        <v/>
      </c>
      <c r="N113" s="312"/>
      <c r="O113" s="288"/>
      <c r="P113" s="329"/>
    </row>
    <row r="114" spans="1:16" s="2" customFormat="1" x14ac:dyDescent="0.25">
      <c r="A114" s="29">
        <f>ROW()/3-1</f>
        <v>37</v>
      </c>
      <c r="B114" s="288"/>
      <c r="C114" s="52" t="str">
        <f ca="1">IF($B112="","",IF(Zdroj!$AQ$9="ano",IF(OFFSET(Zdroj!M$16,'k rozhodnutí detailní'!A111,0)="","","Anonymizováno"),IF(OFFSET(Zdroj!M$16,'k rozhodnutí detailní'!A111,0)="","",OFFSET(Zdroj!M$16,'k rozhodnutí detailní'!A111,0))))</f>
        <v/>
      </c>
      <c r="D114" s="58" t="str">
        <f ca="1">IF($B112="","",CONCATENATE("Dotace bude použita na:","
",OFFSET(Zdroj!P$16,'k rozhodnutí detailní'!$A111,0)))</f>
        <v/>
      </c>
      <c r="E114" s="314"/>
      <c r="F114" s="188" t="str">
        <f ca="1">IF($B112="","",OFFSET(Zdroj!V$16,'k rozhodnutí detailní'!$A111,0))</f>
        <v/>
      </c>
      <c r="G114" s="89" t="str">
        <f ca="1">IF($B112="","",OFFSET(Zdroj!BM$16,'k rozhodnutí'!$A111,0))</f>
        <v/>
      </c>
      <c r="H114" s="315"/>
      <c r="I114" s="288"/>
      <c r="J114" s="288"/>
      <c r="K114" s="288"/>
      <c r="L114" s="288"/>
      <c r="M114" s="48" t="str">
        <f ca="1">IF($B112="","",SUM((I112+J112+K112)/(Zdroj!$AN$10+Zdroj!$AP$10)))</f>
        <v/>
      </c>
      <c r="N114" s="59" t="str">
        <f t="shared" ref="N114" ca="1" si="35">IF(B112="","",N112/G112)</f>
        <v/>
      </c>
      <c r="O114" s="288"/>
      <c r="P114" s="329"/>
    </row>
    <row r="115" spans="1:16" s="2" customFormat="1" x14ac:dyDescent="0.25">
      <c r="A115" s="29"/>
      <c r="B115" s="288" t="str">
        <f ca="1">IF(OFFSET(Zdroj!$B$16,A114,0)&gt;0,OFFSET(Zdroj!$B$16,A114,0)+0,"")</f>
        <v/>
      </c>
      <c r="C115" s="51" t="str">
        <f ca="1">IF($B115="","",IF(Zdroj!$AQ$9="ano",CONCATENATE(OFFSET(Zdroj!C$16,'k rozhodnutí detailní'!$A114,0),"
","Anonymizováno","
",OFFSET(Zdroj!E$16,'k rozhodnutí detailní'!$A114,0),"
",OFFSET(Zdroj!F$16,'k rozhodnutí detailní'!$A114,0)),CONCATENATE(OFFSET(Zdroj!C$16,'k rozhodnutí detailní'!$A114,0),"
",OFFSET(Zdroj!D$16,'k rozhodnutí detailní'!$A114,0),"
",OFFSET(Zdroj!E$16,'k rozhodnutí detailní'!$A114,0),"
",OFFSET(Zdroj!F$16,'k rozhodnutí detailní'!$A114,0))))</f>
        <v/>
      </c>
      <c r="D115" s="57" t="str">
        <f ca="1">IF($B115="","",OFFSET(Zdroj!N$16,'k rozhodnutí detailní'!$A114,0))</f>
        <v/>
      </c>
      <c r="E115" s="314" t="str">
        <f ca="1">IF($B115="","",OFFSET(Zdroj!T$16,'k rozhodnutí detailní'!$A114,0))</f>
        <v/>
      </c>
      <c r="F115" s="188" t="str">
        <f ca="1">IF($B115="","",OFFSET(Zdroj!U$16,'k rozhodnutí detailní'!$A114,0))</f>
        <v/>
      </c>
      <c r="G115" s="316" t="str">
        <f ca="1">IF($B115="","",OFFSET(Zdroj!W$16,'k rozhodnutí detailní'!$A114,0))</f>
        <v/>
      </c>
      <c r="H115" s="315" t="str">
        <f ca="1">IF($B115="","",OFFSET(Zdroj!Y$16,'k rozhodnutí detailní'!$A114,0))</f>
        <v/>
      </c>
      <c r="I115" s="288" t="str">
        <f ca="1">IF($B115="","",OFFSET(Zdroj!BG$16,'k rozhodnutí detailní'!$A114,0))</f>
        <v/>
      </c>
      <c r="J115" s="288" t="str">
        <f ca="1">IF($B115="","",OFFSET(Zdroj!BH$16,'k rozhodnutí detailní'!$A114,0))</f>
        <v/>
      </c>
      <c r="K115" s="288"/>
      <c r="L115" s="79" t="str">
        <f ca="1">IF($B115="","",CONCATENATE(OFFSET(Zdroj!BI$16,'k rozhodnutí detailní'!$A114,0)," z ",SUM(Zdroj!$AN$10+Zdroj!$AP$10)))</f>
        <v/>
      </c>
      <c r="M115" s="46" t="str">
        <f ca="1">IF($B115="","",IF(OR(I115=0,J115=0),1,OFFSET(Zdroj!BJ$16,'k rozhodnutí detailní'!$A114,0)))</f>
        <v/>
      </c>
      <c r="N115" s="312" t="str">
        <f ca="1">IF(B115="","",IF(Zdroj!$AQ$1=Zdroj!$AR$9,ROUND(G115*M117,Zdroj!$AR$8),OFFSET(Zdroj!BO$16,'k rozhodnutí detailní'!A114,0)))</f>
        <v/>
      </c>
      <c r="O115" s="288" t="str">
        <f ca="1">IF($B115="","",OFFSET(Zdroj!Z$16,'k rozhodnutí detailní'!$A114,0))</f>
        <v/>
      </c>
      <c r="P115" s="329"/>
    </row>
    <row r="116" spans="1:16" s="2" customFormat="1" x14ac:dyDescent="0.25">
      <c r="A116" s="29"/>
      <c r="B116" s="288"/>
      <c r="C116" s="51" t="str">
        <f ca="1">IF($B115="","",IF(Zdroj!$AQ$9="ano",CONCATENATE("Okres:","
",OFFSET(Zdroj!BP$16,'k rozhodnutí detailní'!$A114,0),"
","Právní forma","
",OFFSET(Zdroj!H$16,'k rozhodnutí detailní'!$A114,0),"
",IF(OFFSET(Zdroj!I$16,'k rozhodnutí detailní'!$A114,0)="","","IČO: "),OFFSET(Zdroj!I$16,'k rozhodnutí detailní'!$A114,0),"
","B.Ú. ",IF(OFFSET(Zdroj!J$16,'k rozhodnutí detailní'!$A114,0)="","","Anonymizováno")),CONCATENATE("Okres:","
",OFFSET(Zdroj!BP$16,'k rozhodnutí detailní'!$A114,0),"
","Právní forma","
",OFFSET(Zdroj!H$16,'k rozhodnutí detailní'!$A114,0),"
",IF(OFFSET(Zdroj!I$16,'k rozhodnutí detailní'!$A114,0)="","","IČO: "),OFFSET(Zdroj!I$16,'k rozhodnutí detailní'!$A114,0),"
","B.Ú. ",OFFSET(Zdroj!J$16,'k rozhodnutí detailní'!$A114,0))))</f>
        <v/>
      </c>
      <c r="D116" s="58" t="str">
        <f ca="1">IF($B115="","",OFFSET(Zdroj!O$16,'k rozhodnutí detailní'!$A114,0))</f>
        <v/>
      </c>
      <c r="E116" s="314"/>
      <c r="F116" s="185"/>
      <c r="G116" s="316"/>
      <c r="H116" s="315"/>
      <c r="I116" s="288"/>
      <c r="J116" s="288"/>
      <c r="K116" s="288"/>
      <c r="L116" s="288" t="str">
        <f ca="1">IF($B115="","",CONCATENATE(SUM(I115+J115+K115)," z ",SUM(Zdroj!$AN$10+Zdroj!$AP$10)))</f>
        <v/>
      </c>
      <c r="M116" s="47" t="str">
        <f ca="1">IF($B115="","",IF(1-(((J115+K115)*(Zdroj!AN$10/Zdroj!AP$10))/I115)&gt;=0,CEILING(1-(((J115+K115)*(Zdroj!AN$10/Zdroj!AP$10))/I115),0.01),CEILING((1-(((J115+K115)*(Zdroj!AN$10/Zdroj!AP$10))/I115))*-1,0.01)))</f>
        <v/>
      </c>
      <c r="N116" s="312"/>
      <c r="O116" s="288"/>
      <c r="P116" s="329"/>
    </row>
    <row r="117" spans="1:16" s="2" customFormat="1" x14ac:dyDescent="0.25">
      <c r="A117" s="29">
        <f>ROW()/3-1</f>
        <v>38</v>
      </c>
      <c r="B117" s="288"/>
      <c r="C117" s="52" t="str">
        <f ca="1">IF($B115="","",IF(Zdroj!$AQ$9="ano",IF(OFFSET(Zdroj!M$16,'k rozhodnutí detailní'!A114,0)="","","Anonymizováno"),IF(OFFSET(Zdroj!M$16,'k rozhodnutí detailní'!A114,0)="","",OFFSET(Zdroj!M$16,'k rozhodnutí detailní'!A114,0))))</f>
        <v/>
      </c>
      <c r="D117" s="58" t="str">
        <f ca="1">IF($B115="","",CONCATENATE("Dotace bude použita na:","
",OFFSET(Zdroj!P$16,'k rozhodnutí detailní'!$A114,0)))</f>
        <v/>
      </c>
      <c r="E117" s="314"/>
      <c r="F117" s="188" t="str">
        <f ca="1">IF($B115="","",OFFSET(Zdroj!V$16,'k rozhodnutí detailní'!$A114,0))</f>
        <v/>
      </c>
      <c r="G117" s="89" t="str">
        <f ca="1">IF($B115="","",OFFSET(Zdroj!BM$16,'k rozhodnutí'!$A114,0))</f>
        <v/>
      </c>
      <c r="H117" s="315"/>
      <c r="I117" s="288"/>
      <c r="J117" s="288"/>
      <c r="K117" s="288"/>
      <c r="L117" s="288"/>
      <c r="M117" s="48" t="str">
        <f ca="1">IF($B115="","",SUM((I115+J115+K115)/(Zdroj!$AN$10+Zdroj!$AP$10)))</f>
        <v/>
      </c>
      <c r="N117" s="59" t="str">
        <f t="shared" ref="N117" ca="1" si="36">IF(B115="","",N115/G115)</f>
        <v/>
      </c>
      <c r="O117" s="288"/>
      <c r="P117" s="329"/>
    </row>
    <row r="118" spans="1:16" s="2" customFormat="1" x14ac:dyDescent="0.25">
      <c r="A118" s="29"/>
      <c r="B118" s="288" t="str">
        <f ca="1">IF(OFFSET(Zdroj!$B$16,A117,0)&gt;0,OFFSET(Zdroj!$B$16,A117,0)+0,"")</f>
        <v/>
      </c>
      <c r="C118" s="51" t="str">
        <f ca="1">IF($B118="","",IF(Zdroj!$AQ$9="ano",CONCATENATE(OFFSET(Zdroj!C$16,'k rozhodnutí detailní'!$A117,0),"
","Anonymizováno","
",OFFSET(Zdroj!E$16,'k rozhodnutí detailní'!$A117,0),"
",OFFSET(Zdroj!F$16,'k rozhodnutí detailní'!$A117,0)),CONCATENATE(OFFSET(Zdroj!C$16,'k rozhodnutí detailní'!$A117,0),"
",OFFSET(Zdroj!D$16,'k rozhodnutí detailní'!$A117,0),"
",OFFSET(Zdroj!E$16,'k rozhodnutí detailní'!$A117,0),"
",OFFSET(Zdroj!F$16,'k rozhodnutí detailní'!$A117,0))))</f>
        <v/>
      </c>
      <c r="D118" s="57" t="str">
        <f ca="1">IF($B118="","",OFFSET(Zdroj!N$16,'k rozhodnutí detailní'!$A117,0))</f>
        <v/>
      </c>
      <c r="E118" s="314" t="str">
        <f ca="1">IF($B118="","",OFFSET(Zdroj!T$16,'k rozhodnutí detailní'!$A117,0))</f>
        <v/>
      </c>
      <c r="F118" s="188" t="str">
        <f ca="1">IF($B118="","",OFFSET(Zdroj!U$16,'k rozhodnutí detailní'!$A117,0))</f>
        <v/>
      </c>
      <c r="G118" s="316" t="str">
        <f ca="1">IF($B118="","",OFFSET(Zdroj!W$16,'k rozhodnutí detailní'!$A117,0))</f>
        <v/>
      </c>
      <c r="H118" s="315" t="str">
        <f ca="1">IF($B118="","",OFFSET(Zdroj!Y$16,'k rozhodnutí detailní'!$A117,0))</f>
        <v/>
      </c>
      <c r="I118" s="288" t="str">
        <f ca="1">IF($B118="","",OFFSET(Zdroj!BG$16,'k rozhodnutí detailní'!$A117,0))</f>
        <v/>
      </c>
      <c r="J118" s="288" t="str">
        <f ca="1">IF($B118="","",OFFSET(Zdroj!BH$16,'k rozhodnutí detailní'!$A117,0))</f>
        <v/>
      </c>
      <c r="K118" s="288"/>
      <c r="L118" s="79" t="str">
        <f ca="1">IF($B118="","",CONCATENATE(OFFSET(Zdroj!BI$16,'k rozhodnutí detailní'!$A117,0)," z ",SUM(Zdroj!$AN$10+Zdroj!$AP$10)))</f>
        <v/>
      </c>
      <c r="M118" s="46" t="str">
        <f ca="1">IF($B118="","",IF(OR(I118=0,J118=0),1,OFFSET(Zdroj!BJ$16,'k rozhodnutí detailní'!$A117,0)))</f>
        <v/>
      </c>
      <c r="N118" s="312" t="str">
        <f ca="1">IF(B118="","",IF(Zdroj!$AQ$1=Zdroj!$AR$9,ROUND(G118*M120,Zdroj!$AR$8),OFFSET(Zdroj!BO$16,'k rozhodnutí detailní'!A117,0)))</f>
        <v/>
      </c>
      <c r="O118" s="288" t="str">
        <f ca="1">IF($B118="","",OFFSET(Zdroj!Z$16,'k rozhodnutí detailní'!$A117,0))</f>
        <v/>
      </c>
      <c r="P118" s="329"/>
    </row>
    <row r="119" spans="1:16" s="2" customFormat="1" x14ac:dyDescent="0.25">
      <c r="A119" s="29"/>
      <c r="B119" s="288"/>
      <c r="C119" s="51" t="str">
        <f ca="1">IF($B118="","",IF(Zdroj!$AQ$9="ano",CONCATENATE("Okres:","
",OFFSET(Zdroj!BP$16,'k rozhodnutí detailní'!$A117,0),"
","Právní forma","
",OFFSET(Zdroj!H$16,'k rozhodnutí detailní'!$A117,0),"
",IF(OFFSET(Zdroj!I$16,'k rozhodnutí detailní'!$A117,0)="","","IČO: "),OFFSET(Zdroj!I$16,'k rozhodnutí detailní'!$A117,0),"
","B.Ú. ",IF(OFFSET(Zdroj!J$16,'k rozhodnutí detailní'!$A117,0)="","","Anonymizováno")),CONCATENATE("Okres:","
",OFFSET(Zdroj!BP$16,'k rozhodnutí detailní'!$A117,0),"
","Právní forma","
",OFFSET(Zdroj!H$16,'k rozhodnutí detailní'!$A117,0),"
",IF(OFFSET(Zdroj!I$16,'k rozhodnutí detailní'!$A117,0)="","","IČO: "),OFFSET(Zdroj!I$16,'k rozhodnutí detailní'!$A117,0),"
","B.Ú. ",OFFSET(Zdroj!J$16,'k rozhodnutí detailní'!$A117,0))))</f>
        <v/>
      </c>
      <c r="D119" s="58" t="str">
        <f ca="1">IF($B118="","",OFFSET(Zdroj!O$16,'k rozhodnutí detailní'!$A117,0))</f>
        <v/>
      </c>
      <c r="E119" s="314"/>
      <c r="F119" s="185"/>
      <c r="G119" s="316"/>
      <c r="H119" s="315"/>
      <c r="I119" s="288"/>
      <c r="J119" s="288"/>
      <c r="K119" s="288"/>
      <c r="L119" s="288" t="str">
        <f ca="1">IF($B118="","",CONCATENATE(SUM(I118+J118+K118)," z ",SUM(Zdroj!$AN$10+Zdroj!$AP$10)))</f>
        <v/>
      </c>
      <c r="M119" s="47" t="str">
        <f ca="1">IF($B118="","",IF(1-(((J118+K118)*(Zdroj!AN$10/Zdroj!AP$10))/I118)&gt;=0,CEILING(1-(((J118+K118)*(Zdroj!AN$10/Zdroj!AP$10))/I118),0.01),CEILING((1-(((J118+K118)*(Zdroj!AN$10/Zdroj!AP$10))/I118))*-1,0.01)))</f>
        <v/>
      </c>
      <c r="N119" s="312"/>
      <c r="O119" s="288"/>
      <c r="P119" s="329"/>
    </row>
    <row r="120" spans="1:16" s="2" customFormat="1" x14ac:dyDescent="0.25">
      <c r="A120" s="29">
        <f>ROW()/3-1</f>
        <v>39</v>
      </c>
      <c r="B120" s="288"/>
      <c r="C120" s="52" t="str">
        <f ca="1">IF($B118="","",IF(Zdroj!$AQ$9="ano",IF(OFFSET(Zdroj!M$16,'k rozhodnutí detailní'!A117,0)="","","Anonymizováno"),IF(OFFSET(Zdroj!M$16,'k rozhodnutí detailní'!A117,0)="","",OFFSET(Zdroj!M$16,'k rozhodnutí detailní'!A117,0))))</f>
        <v/>
      </c>
      <c r="D120" s="58" t="str">
        <f ca="1">IF($B118="","",CONCATENATE("Dotace bude použita na:","
",OFFSET(Zdroj!P$16,'k rozhodnutí detailní'!$A117,0)))</f>
        <v/>
      </c>
      <c r="E120" s="314"/>
      <c r="F120" s="188" t="str">
        <f ca="1">IF($B118="","",OFFSET(Zdroj!V$16,'k rozhodnutí detailní'!$A117,0))</f>
        <v/>
      </c>
      <c r="G120" s="89" t="str">
        <f ca="1">IF($B118="","",OFFSET(Zdroj!BM$16,'k rozhodnutí'!$A117,0))</f>
        <v/>
      </c>
      <c r="H120" s="315"/>
      <c r="I120" s="288"/>
      <c r="J120" s="288"/>
      <c r="K120" s="288"/>
      <c r="L120" s="288"/>
      <c r="M120" s="48" t="str">
        <f ca="1">IF($B118="","",SUM((I118+J118+K118)/(Zdroj!$AN$10+Zdroj!$AP$10)))</f>
        <v/>
      </c>
      <c r="N120" s="59" t="str">
        <f t="shared" ref="N120" ca="1" si="37">IF(B118="","",N118/G118)</f>
        <v/>
      </c>
      <c r="O120" s="288"/>
      <c r="P120" s="329"/>
    </row>
    <row r="121" spans="1:16" s="2" customFormat="1" x14ac:dyDescent="0.25">
      <c r="A121" s="29"/>
      <c r="B121" s="288" t="str">
        <f ca="1">IF(OFFSET(Zdroj!$B$16,A120,0)&gt;0,OFFSET(Zdroj!$B$16,A120,0)+0,"")</f>
        <v/>
      </c>
      <c r="C121" s="51" t="str">
        <f ca="1">IF($B121="","",IF(Zdroj!$AQ$9="ano",CONCATENATE(OFFSET(Zdroj!C$16,'k rozhodnutí detailní'!$A120,0),"
","Anonymizováno","
",OFFSET(Zdroj!E$16,'k rozhodnutí detailní'!$A120,0),"
",OFFSET(Zdroj!F$16,'k rozhodnutí detailní'!$A120,0)),CONCATENATE(OFFSET(Zdroj!C$16,'k rozhodnutí detailní'!$A120,0),"
",OFFSET(Zdroj!D$16,'k rozhodnutí detailní'!$A120,0),"
",OFFSET(Zdroj!E$16,'k rozhodnutí detailní'!$A120,0),"
",OFFSET(Zdroj!F$16,'k rozhodnutí detailní'!$A120,0))))</f>
        <v/>
      </c>
      <c r="D121" s="57" t="str">
        <f ca="1">IF($B121="","",OFFSET(Zdroj!N$16,'k rozhodnutí detailní'!$A120,0))</f>
        <v/>
      </c>
      <c r="E121" s="314" t="str">
        <f ca="1">IF($B121="","",OFFSET(Zdroj!T$16,'k rozhodnutí detailní'!$A120,0))</f>
        <v/>
      </c>
      <c r="F121" s="188" t="str">
        <f ca="1">IF($B121="","",OFFSET(Zdroj!U$16,'k rozhodnutí detailní'!$A120,0))</f>
        <v/>
      </c>
      <c r="G121" s="316" t="str">
        <f ca="1">IF($B121="","",OFFSET(Zdroj!W$16,'k rozhodnutí detailní'!$A120,0))</f>
        <v/>
      </c>
      <c r="H121" s="315" t="str">
        <f ca="1">IF($B121="","",OFFSET(Zdroj!Y$16,'k rozhodnutí detailní'!$A120,0))</f>
        <v/>
      </c>
      <c r="I121" s="288" t="str">
        <f ca="1">IF($B121="","",OFFSET(Zdroj!BG$16,'k rozhodnutí detailní'!$A120,0))</f>
        <v/>
      </c>
      <c r="J121" s="288" t="str">
        <f ca="1">IF($B121="","",OFFSET(Zdroj!BH$16,'k rozhodnutí detailní'!$A120,0))</f>
        <v/>
      </c>
      <c r="K121" s="288"/>
      <c r="L121" s="79" t="str">
        <f ca="1">IF($B121="","",CONCATENATE(OFFSET(Zdroj!BI$16,'k rozhodnutí detailní'!$A120,0)," z ",SUM(Zdroj!$AN$10+Zdroj!$AP$10)))</f>
        <v/>
      </c>
      <c r="M121" s="46" t="str">
        <f ca="1">IF($B121="","",IF(OR(I121=0,J121=0),1,OFFSET(Zdroj!BJ$16,'k rozhodnutí detailní'!$A120,0)))</f>
        <v/>
      </c>
      <c r="N121" s="312" t="str">
        <f ca="1">IF(B121="","",IF(Zdroj!$AQ$1=Zdroj!$AR$9,ROUND(G121*M123,Zdroj!$AR$8),OFFSET(Zdroj!BO$16,'k rozhodnutí detailní'!A120,0)))</f>
        <v/>
      </c>
      <c r="O121" s="288" t="str">
        <f ca="1">IF($B121="","",OFFSET(Zdroj!Z$16,'k rozhodnutí detailní'!$A120,0))</f>
        <v/>
      </c>
      <c r="P121" s="329"/>
    </row>
    <row r="122" spans="1:16" s="2" customFormat="1" x14ac:dyDescent="0.25">
      <c r="A122" s="29"/>
      <c r="B122" s="288"/>
      <c r="C122" s="51" t="str">
        <f ca="1">IF($B121="","",IF(Zdroj!$AQ$9="ano",CONCATENATE("Okres:","
",OFFSET(Zdroj!BP$16,'k rozhodnutí detailní'!$A120,0),"
","Právní forma","
",OFFSET(Zdroj!H$16,'k rozhodnutí detailní'!$A120,0),"
",IF(OFFSET(Zdroj!I$16,'k rozhodnutí detailní'!$A120,0)="","","IČO: "),OFFSET(Zdroj!I$16,'k rozhodnutí detailní'!$A120,0),"
","B.Ú. ",IF(OFFSET(Zdroj!J$16,'k rozhodnutí detailní'!$A120,0)="","","Anonymizováno")),CONCATENATE("Okres:","
",OFFSET(Zdroj!BP$16,'k rozhodnutí detailní'!$A120,0),"
","Právní forma","
",OFFSET(Zdroj!H$16,'k rozhodnutí detailní'!$A120,0),"
",IF(OFFSET(Zdroj!I$16,'k rozhodnutí detailní'!$A120,0)="","","IČO: "),OFFSET(Zdroj!I$16,'k rozhodnutí detailní'!$A120,0),"
","B.Ú. ",OFFSET(Zdroj!J$16,'k rozhodnutí detailní'!$A120,0))))</f>
        <v/>
      </c>
      <c r="D122" s="58" t="str">
        <f ca="1">IF($B121="","",OFFSET(Zdroj!O$16,'k rozhodnutí detailní'!$A120,0))</f>
        <v/>
      </c>
      <c r="E122" s="314"/>
      <c r="F122" s="185"/>
      <c r="G122" s="316"/>
      <c r="H122" s="315"/>
      <c r="I122" s="288"/>
      <c r="J122" s="288"/>
      <c r="K122" s="288"/>
      <c r="L122" s="288" t="str">
        <f ca="1">IF($B121="","",CONCATENATE(SUM(I121+J121+K121)," z ",SUM(Zdroj!$AN$10+Zdroj!$AP$10)))</f>
        <v/>
      </c>
      <c r="M122" s="47" t="str">
        <f ca="1">IF($B121="","",IF(1-(((J121+K121)*(Zdroj!AN$10/Zdroj!AP$10))/I121)&gt;=0,CEILING(1-(((J121+K121)*(Zdroj!AN$10/Zdroj!AP$10))/I121),0.01),CEILING((1-(((J121+K121)*(Zdroj!AN$10/Zdroj!AP$10))/I121))*-1,0.01)))</f>
        <v/>
      </c>
      <c r="N122" s="312"/>
      <c r="O122" s="288"/>
      <c r="P122" s="329"/>
    </row>
    <row r="123" spans="1:16" s="2" customFormat="1" x14ac:dyDescent="0.25">
      <c r="A123" s="29">
        <f>ROW()/3-1</f>
        <v>40</v>
      </c>
      <c r="B123" s="288"/>
      <c r="C123" s="52" t="str">
        <f ca="1">IF($B121="","",IF(Zdroj!$AQ$9="ano",IF(OFFSET(Zdroj!M$16,'k rozhodnutí detailní'!A120,0)="","","Anonymizováno"),IF(OFFSET(Zdroj!M$16,'k rozhodnutí detailní'!A120,0)="","",OFFSET(Zdroj!M$16,'k rozhodnutí detailní'!A120,0))))</f>
        <v/>
      </c>
      <c r="D123" s="58" t="str">
        <f ca="1">IF($B121="","",CONCATENATE("Dotace bude použita na:","
",OFFSET(Zdroj!P$16,'k rozhodnutí detailní'!$A120,0)))</f>
        <v/>
      </c>
      <c r="E123" s="314"/>
      <c r="F123" s="188" t="str">
        <f ca="1">IF($B121="","",OFFSET(Zdroj!V$16,'k rozhodnutí detailní'!$A120,0))</f>
        <v/>
      </c>
      <c r="G123" s="89" t="str">
        <f ca="1">IF($B121="","",OFFSET(Zdroj!BM$16,'k rozhodnutí'!$A120,0))</f>
        <v/>
      </c>
      <c r="H123" s="315"/>
      <c r="I123" s="288"/>
      <c r="J123" s="288"/>
      <c r="K123" s="288"/>
      <c r="L123" s="288"/>
      <c r="M123" s="48" t="str">
        <f ca="1">IF($B121="","",SUM((I121+J121+K121)/(Zdroj!$AN$10+Zdroj!$AP$10)))</f>
        <v/>
      </c>
      <c r="N123" s="59" t="str">
        <f t="shared" ref="N123" ca="1" si="38">IF(B121="","",N121/G121)</f>
        <v/>
      </c>
      <c r="O123" s="288"/>
      <c r="P123" s="329"/>
    </row>
    <row r="124" spans="1:16" s="2" customFormat="1" x14ac:dyDescent="0.25">
      <c r="A124" s="29"/>
      <c r="B124" s="288" t="str">
        <f ca="1">IF(OFFSET(Zdroj!$B$16,A123,0)&gt;0,OFFSET(Zdroj!$B$16,A123,0)+0,"")</f>
        <v/>
      </c>
      <c r="C124" s="51" t="str">
        <f ca="1">IF($B124="","",IF(Zdroj!$AQ$9="ano",CONCATENATE(OFFSET(Zdroj!C$16,'k rozhodnutí detailní'!$A123,0),"
","Anonymizováno","
",OFFSET(Zdroj!E$16,'k rozhodnutí detailní'!$A123,0),"
",OFFSET(Zdroj!F$16,'k rozhodnutí detailní'!$A123,0)),CONCATENATE(OFFSET(Zdroj!C$16,'k rozhodnutí detailní'!$A123,0),"
",OFFSET(Zdroj!D$16,'k rozhodnutí detailní'!$A123,0),"
",OFFSET(Zdroj!E$16,'k rozhodnutí detailní'!$A123,0),"
",OFFSET(Zdroj!F$16,'k rozhodnutí detailní'!$A123,0))))</f>
        <v/>
      </c>
      <c r="D124" s="57" t="str">
        <f ca="1">IF($B124="","",OFFSET(Zdroj!N$16,'k rozhodnutí detailní'!$A123,0))</f>
        <v/>
      </c>
      <c r="E124" s="314" t="str">
        <f ca="1">IF($B124="","",OFFSET(Zdroj!T$16,'k rozhodnutí detailní'!$A123,0))</f>
        <v/>
      </c>
      <c r="F124" s="188" t="str">
        <f ca="1">IF($B124="","",OFFSET(Zdroj!U$16,'k rozhodnutí detailní'!$A123,0))</f>
        <v/>
      </c>
      <c r="G124" s="316" t="str">
        <f ca="1">IF($B124="","",OFFSET(Zdroj!W$16,'k rozhodnutí detailní'!$A123,0))</f>
        <v/>
      </c>
      <c r="H124" s="315" t="str">
        <f ca="1">IF($B124="","",OFFSET(Zdroj!Y$16,'k rozhodnutí detailní'!$A123,0))</f>
        <v/>
      </c>
      <c r="I124" s="288" t="str">
        <f ca="1">IF($B124="","",OFFSET(Zdroj!BG$16,'k rozhodnutí detailní'!$A123,0))</f>
        <v/>
      </c>
      <c r="J124" s="288" t="str">
        <f ca="1">IF($B124="","",OFFSET(Zdroj!BH$16,'k rozhodnutí detailní'!$A123,0))</f>
        <v/>
      </c>
      <c r="K124" s="288"/>
      <c r="L124" s="79" t="str">
        <f ca="1">IF($B124="","",CONCATENATE(OFFSET(Zdroj!BI$16,'k rozhodnutí detailní'!$A123,0)," z ",SUM(Zdroj!$AN$10+Zdroj!$AP$10)))</f>
        <v/>
      </c>
      <c r="M124" s="46" t="str">
        <f ca="1">IF($B124="","",IF(OR(I124=0,J124=0),1,OFFSET(Zdroj!BJ$16,'k rozhodnutí detailní'!$A123,0)))</f>
        <v/>
      </c>
      <c r="N124" s="312" t="str">
        <f ca="1">IF(B124="","",IF(Zdroj!$AQ$1=Zdroj!$AR$9,ROUND(G124*M126,Zdroj!$AR$8),OFFSET(Zdroj!BO$16,'k rozhodnutí detailní'!A123,0)))</f>
        <v/>
      </c>
      <c r="O124" s="288" t="str">
        <f ca="1">IF($B124="","",OFFSET(Zdroj!Z$16,'k rozhodnutí detailní'!$A123,0))</f>
        <v/>
      </c>
      <c r="P124" s="329"/>
    </row>
    <row r="125" spans="1:16" s="2" customFormat="1" x14ac:dyDescent="0.25">
      <c r="A125" s="29"/>
      <c r="B125" s="288"/>
      <c r="C125" s="51" t="str">
        <f ca="1">IF($B124="","",IF(Zdroj!$AQ$9="ano",CONCATENATE("Okres:","
",OFFSET(Zdroj!BP$16,'k rozhodnutí detailní'!$A123,0),"
","Právní forma","
",OFFSET(Zdroj!H$16,'k rozhodnutí detailní'!$A123,0),"
",IF(OFFSET(Zdroj!I$16,'k rozhodnutí detailní'!$A123,0)="","","IČO: "),OFFSET(Zdroj!I$16,'k rozhodnutí detailní'!$A123,0),"
","B.Ú. ",IF(OFFSET(Zdroj!J$16,'k rozhodnutí detailní'!$A123,0)="","","Anonymizováno")),CONCATENATE("Okres:","
",OFFSET(Zdroj!BP$16,'k rozhodnutí detailní'!$A123,0),"
","Právní forma","
",OFFSET(Zdroj!H$16,'k rozhodnutí detailní'!$A123,0),"
",IF(OFFSET(Zdroj!I$16,'k rozhodnutí detailní'!$A123,0)="","","IČO: "),OFFSET(Zdroj!I$16,'k rozhodnutí detailní'!$A123,0),"
","B.Ú. ",OFFSET(Zdroj!J$16,'k rozhodnutí detailní'!$A123,0))))</f>
        <v/>
      </c>
      <c r="D125" s="58" t="str">
        <f ca="1">IF($B124="","",OFFSET(Zdroj!O$16,'k rozhodnutí detailní'!$A123,0))</f>
        <v/>
      </c>
      <c r="E125" s="314"/>
      <c r="F125" s="185"/>
      <c r="G125" s="316"/>
      <c r="H125" s="315"/>
      <c r="I125" s="288"/>
      <c r="J125" s="288"/>
      <c r="K125" s="288"/>
      <c r="L125" s="288" t="str">
        <f ca="1">IF($B124="","",CONCATENATE(SUM(I124+J124+K124)," z ",SUM(Zdroj!$AN$10+Zdroj!$AP$10)))</f>
        <v/>
      </c>
      <c r="M125" s="47" t="str">
        <f ca="1">IF($B124="","",IF(1-(((J124+K124)*(Zdroj!AN$10/Zdroj!AP$10))/I124)&gt;=0,CEILING(1-(((J124+K124)*(Zdroj!AN$10/Zdroj!AP$10))/I124),0.01),CEILING((1-(((J124+K124)*(Zdroj!AN$10/Zdroj!AP$10))/I124))*-1,0.01)))</f>
        <v/>
      </c>
      <c r="N125" s="312"/>
      <c r="O125" s="288"/>
      <c r="P125" s="329"/>
    </row>
    <row r="126" spans="1:16" s="2" customFormat="1" x14ac:dyDescent="0.25">
      <c r="A126" s="29">
        <f>ROW()/3-1</f>
        <v>41</v>
      </c>
      <c r="B126" s="288"/>
      <c r="C126" s="52" t="str">
        <f ca="1">IF($B124="","",IF(Zdroj!$AQ$9="ano",IF(OFFSET(Zdroj!M$16,'k rozhodnutí detailní'!A123,0)="","","Anonymizováno"),IF(OFFSET(Zdroj!M$16,'k rozhodnutí detailní'!A123,0)="","",OFFSET(Zdroj!M$16,'k rozhodnutí detailní'!A123,0))))</f>
        <v/>
      </c>
      <c r="D126" s="58" t="str">
        <f ca="1">IF($B124="","",CONCATENATE("Dotace bude použita na:","
",OFFSET(Zdroj!P$16,'k rozhodnutí detailní'!$A123,0)))</f>
        <v/>
      </c>
      <c r="E126" s="314"/>
      <c r="F126" s="188" t="str">
        <f ca="1">IF($B124="","",OFFSET(Zdroj!V$16,'k rozhodnutí detailní'!$A123,0))</f>
        <v/>
      </c>
      <c r="G126" s="89" t="str">
        <f ca="1">IF($B124="","",OFFSET(Zdroj!BM$16,'k rozhodnutí'!$A123,0))</f>
        <v/>
      </c>
      <c r="H126" s="315"/>
      <c r="I126" s="288"/>
      <c r="J126" s="288"/>
      <c r="K126" s="288"/>
      <c r="L126" s="288"/>
      <c r="M126" s="48" t="str">
        <f ca="1">IF($B124="","",SUM((I124+J124+K124)/(Zdroj!$AN$10+Zdroj!$AP$10)))</f>
        <v/>
      </c>
      <c r="N126" s="59" t="str">
        <f t="shared" ref="N126" ca="1" si="39">IF(B124="","",N124/G124)</f>
        <v/>
      </c>
      <c r="O126" s="288"/>
      <c r="P126" s="329"/>
    </row>
    <row r="127" spans="1:16" s="2" customFormat="1" x14ac:dyDescent="0.25">
      <c r="A127" s="29"/>
      <c r="B127" s="288" t="str">
        <f ca="1">IF(OFFSET(Zdroj!$B$16,A126,0)&gt;0,OFFSET(Zdroj!$B$16,A126,0)+0,"")</f>
        <v/>
      </c>
      <c r="C127" s="51" t="str">
        <f ca="1">IF($B127="","",IF(Zdroj!$AQ$9="ano",CONCATENATE(OFFSET(Zdroj!C$16,'k rozhodnutí detailní'!$A126,0),"
","Anonymizováno","
",OFFSET(Zdroj!E$16,'k rozhodnutí detailní'!$A126,0),"
",OFFSET(Zdroj!F$16,'k rozhodnutí detailní'!$A126,0)),CONCATENATE(OFFSET(Zdroj!C$16,'k rozhodnutí detailní'!$A126,0),"
",OFFSET(Zdroj!D$16,'k rozhodnutí detailní'!$A126,0),"
",OFFSET(Zdroj!E$16,'k rozhodnutí detailní'!$A126,0),"
",OFFSET(Zdroj!F$16,'k rozhodnutí detailní'!$A126,0))))</f>
        <v/>
      </c>
      <c r="D127" s="57" t="str">
        <f ca="1">IF($B127="","",OFFSET(Zdroj!N$16,'k rozhodnutí detailní'!$A126,0))</f>
        <v/>
      </c>
      <c r="E127" s="314" t="str">
        <f ca="1">IF($B127="","",OFFSET(Zdroj!T$16,'k rozhodnutí detailní'!$A126,0))</f>
        <v/>
      </c>
      <c r="F127" s="188" t="str">
        <f ca="1">IF($B127="","",OFFSET(Zdroj!U$16,'k rozhodnutí detailní'!$A126,0))</f>
        <v/>
      </c>
      <c r="G127" s="316" t="str">
        <f ca="1">IF($B127="","",OFFSET(Zdroj!W$16,'k rozhodnutí detailní'!$A126,0))</f>
        <v/>
      </c>
      <c r="H127" s="315" t="str">
        <f ca="1">IF($B127="","",OFFSET(Zdroj!Y$16,'k rozhodnutí detailní'!$A126,0))</f>
        <v/>
      </c>
      <c r="I127" s="288" t="str">
        <f ca="1">IF($B127="","",OFFSET(Zdroj!BG$16,'k rozhodnutí detailní'!$A126,0))</f>
        <v/>
      </c>
      <c r="J127" s="288" t="str">
        <f ca="1">IF($B127="","",OFFSET(Zdroj!BH$16,'k rozhodnutí detailní'!$A126,0))</f>
        <v/>
      </c>
      <c r="K127" s="288"/>
      <c r="L127" s="79" t="str">
        <f ca="1">IF($B127="","",CONCATENATE(OFFSET(Zdroj!BI$16,'k rozhodnutí detailní'!$A126,0)," z ",SUM(Zdroj!$AN$10+Zdroj!$AP$10)))</f>
        <v/>
      </c>
      <c r="M127" s="46" t="str">
        <f ca="1">IF($B127="","",IF(OR(I127=0,J127=0),1,OFFSET(Zdroj!BJ$16,'k rozhodnutí detailní'!$A126,0)))</f>
        <v/>
      </c>
      <c r="N127" s="312" t="str">
        <f ca="1">IF(B127="","",IF(Zdroj!$AQ$1=Zdroj!$AR$9,ROUND(G127*M129,Zdroj!$AR$8),OFFSET(Zdroj!BO$16,'k rozhodnutí detailní'!A126,0)))</f>
        <v/>
      </c>
      <c r="O127" s="288" t="str">
        <f ca="1">IF($B127="","",OFFSET(Zdroj!Z$16,'k rozhodnutí detailní'!$A126,0))</f>
        <v/>
      </c>
      <c r="P127" s="329"/>
    </row>
    <row r="128" spans="1:16" s="2" customFormat="1" x14ac:dyDescent="0.25">
      <c r="A128" s="29"/>
      <c r="B128" s="288"/>
      <c r="C128" s="51" t="str">
        <f ca="1">IF($B127="","",IF(Zdroj!$AQ$9="ano",CONCATENATE("Okres:","
",OFFSET(Zdroj!BP$16,'k rozhodnutí detailní'!$A126,0),"
","Právní forma","
",OFFSET(Zdroj!H$16,'k rozhodnutí detailní'!$A126,0),"
",IF(OFFSET(Zdroj!I$16,'k rozhodnutí detailní'!$A126,0)="","","IČO: "),OFFSET(Zdroj!I$16,'k rozhodnutí detailní'!$A126,0),"
","B.Ú. ",IF(OFFSET(Zdroj!J$16,'k rozhodnutí detailní'!$A126,0)="","","Anonymizováno")),CONCATENATE("Okres:","
",OFFSET(Zdroj!BP$16,'k rozhodnutí detailní'!$A126,0),"
","Právní forma","
",OFFSET(Zdroj!H$16,'k rozhodnutí detailní'!$A126,0),"
",IF(OFFSET(Zdroj!I$16,'k rozhodnutí detailní'!$A126,0)="","","IČO: "),OFFSET(Zdroj!I$16,'k rozhodnutí detailní'!$A126,0),"
","B.Ú. ",OFFSET(Zdroj!J$16,'k rozhodnutí detailní'!$A126,0))))</f>
        <v/>
      </c>
      <c r="D128" s="58" t="str">
        <f ca="1">IF($B127="","",OFFSET(Zdroj!O$16,'k rozhodnutí detailní'!$A126,0))</f>
        <v/>
      </c>
      <c r="E128" s="314"/>
      <c r="F128" s="185"/>
      <c r="G128" s="316"/>
      <c r="H128" s="315"/>
      <c r="I128" s="288"/>
      <c r="J128" s="288"/>
      <c r="K128" s="288"/>
      <c r="L128" s="288" t="str">
        <f ca="1">IF($B127="","",CONCATENATE(SUM(I127+J127+K127)," z ",SUM(Zdroj!$AN$10+Zdroj!$AP$10)))</f>
        <v/>
      </c>
      <c r="M128" s="47" t="str">
        <f ca="1">IF($B127="","",IF(1-(((J127+K127)*(Zdroj!AN$10/Zdroj!AP$10))/I127)&gt;=0,CEILING(1-(((J127+K127)*(Zdroj!AN$10/Zdroj!AP$10))/I127),0.01),CEILING((1-(((J127+K127)*(Zdroj!AN$10/Zdroj!AP$10))/I127))*-1,0.01)))</f>
        <v/>
      </c>
      <c r="N128" s="312"/>
      <c r="O128" s="288"/>
      <c r="P128" s="329"/>
    </row>
    <row r="129" spans="1:16" s="2" customFormat="1" x14ac:dyDescent="0.25">
      <c r="A129" s="29">
        <f>ROW()/3-1</f>
        <v>42</v>
      </c>
      <c r="B129" s="288"/>
      <c r="C129" s="52" t="str">
        <f ca="1">IF($B127="","",IF(Zdroj!$AQ$9="ano",IF(OFFSET(Zdroj!M$16,'k rozhodnutí detailní'!A126,0)="","","Anonymizováno"),IF(OFFSET(Zdroj!M$16,'k rozhodnutí detailní'!A126,0)="","",OFFSET(Zdroj!M$16,'k rozhodnutí detailní'!A126,0))))</f>
        <v/>
      </c>
      <c r="D129" s="58" t="str">
        <f ca="1">IF($B127="","",CONCATENATE("Dotace bude použita na:","
",OFFSET(Zdroj!P$16,'k rozhodnutí detailní'!$A126,0)))</f>
        <v/>
      </c>
      <c r="E129" s="314"/>
      <c r="F129" s="188" t="str">
        <f ca="1">IF($B127="","",OFFSET(Zdroj!V$16,'k rozhodnutí detailní'!$A126,0))</f>
        <v/>
      </c>
      <c r="G129" s="89" t="str">
        <f ca="1">IF($B127="","",OFFSET(Zdroj!BM$16,'k rozhodnutí'!$A126,0))</f>
        <v/>
      </c>
      <c r="H129" s="315"/>
      <c r="I129" s="288"/>
      <c r="J129" s="288"/>
      <c r="K129" s="288"/>
      <c r="L129" s="288"/>
      <c r="M129" s="48" t="str">
        <f ca="1">IF($B127="","",SUM((I127+J127+K127)/(Zdroj!$AN$10+Zdroj!$AP$10)))</f>
        <v/>
      </c>
      <c r="N129" s="59" t="str">
        <f t="shared" ref="N129" ca="1" si="40">IF(B127="","",N127/G127)</f>
        <v/>
      </c>
      <c r="O129" s="288"/>
      <c r="P129" s="329"/>
    </row>
    <row r="130" spans="1:16" s="2" customFormat="1" x14ac:dyDescent="0.25">
      <c r="A130" s="29"/>
      <c r="B130" s="288" t="str">
        <f ca="1">IF(OFFSET(Zdroj!$B$16,A129,0)&gt;0,OFFSET(Zdroj!$B$16,A129,0)+0,"")</f>
        <v/>
      </c>
      <c r="C130" s="51" t="str">
        <f ca="1">IF($B130="","",IF(Zdroj!$AQ$9="ano",CONCATENATE(OFFSET(Zdroj!C$16,'k rozhodnutí detailní'!$A129,0),"
","Anonymizováno","
",OFFSET(Zdroj!E$16,'k rozhodnutí detailní'!$A129,0),"
",OFFSET(Zdroj!F$16,'k rozhodnutí detailní'!$A129,0)),CONCATENATE(OFFSET(Zdroj!C$16,'k rozhodnutí detailní'!$A129,0),"
",OFFSET(Zdroj!D$16,'k rozhodnutí detailní'!$A129,0),"
",OFFSET(Zdroj!E$16,'k rozhodnutí detailní'!$A129,0),"
",OFFSET(Zdroj!F$16,'k rozhodnutí detailní'!$A129,0))))</f>
        <v/>
      </c>
      <c r="D130" s="57" t="str">
        <f ca="1">IF($B130="","",OFFSET(Zdroj!N$16,'k rozhodnutí detailní'!$A129,0))</f>
        <v/>
      </c>
      <c r="E130" s="314" t="str">
        <f ca="1">IF($B130="","",OFFSET(Zdroj!T$16,'k rozhodnutí detailní'!$A129,0))</f>
        <v/>
      </c>
      <c r="F130" s="188" t="str">
        <f ca="1">IF($B130="","",OFFSET(Zdroj!U$16,'k rozhodnutí detailní'!$A129,0))</f>
        <v/>
      </c>
      <c r="G130" s="316" t="str">
        <f ca="1">IF($B130="","",OFFSET(Zdroj!W$16,'k rozhodnutí detailní'!$A129,0))</f>
        <v/>
      </c>
      <c r="H130" s="315" t="str">
        <f ca="1">IF($B130="","",OFFSET(Zdroj!Y$16,'k rozhodnutí detailní'!$A129,0))</f>
        <v/>
      </c>
      <c r="I130" s="288" t="str">
        <f ca="1">IF($B130="","",OFFSET(Zdroj!BG$16,'k rozhodnutí detailní'!$A129,0))</f>
        <v/>
      </c>
      <c r="J130" s="288" t="str">
        <f ca="1">IF($B130="","",OFFSET(Zdroj!BH$16,'k rozhodnutí detailní'!$A129,0))</f>
        <v/>
      </c>
      <c r="K130" s="288"/>
      <c r="L130" s="79" t="str">
        <f ca="1">IF($B130="","",CONCATENATE(OFFSET(Zdroj!BI$16,'k rozhodnutí detailní'!$A129,0)," z ",SUM(Zdroj!$AN$10+Zdroj!$AP$10)))</f>
        <v/>
      </c>
      <c r="M130" s="46" t="str">
        <f ca="1">IF($B130="","",IF(OR(I130=0,J130=0),1,OFFSET(Zdroj!BJ$16,'k rozhodnutí detailní'!$A129,0)))</f>
        <v/>
      </c>
      <c r="N130" s="312" t="str">
        <f ca="1">IF(B130="","",IF(Zdroj!$AQ$1=Zdroj!$AR$9,ROUND(G130*M132,Zdroj!$AR$8),OFFSET(Zdroj!BO$16,'k rozhodnutí detailní'!A129,0)))</f>
        <v/>
      </c>
      <c r="O130" s="288" t="str">
        <f ca="1">IF($B130="","",OFFSET(Zdroj!Z$16,'k rozhodnutí detailní'!$A129,0))</f>
        <v/>
      </c>
      <c r="P130" s="329"/>
    </row>
    <row r="131" spans="1:16" s="2" customFormat="1" x14ac:dyDescent="0.25">
      <c r="A131" s="29"/>
      <c r="B131" s="288"/>
      <c r="C131" s="51" t="str">
        <f ca="1">IF($B130="","",IF(Zdroj!$AQ$9="ano",CONCATENATE("Okres:","
",OFFSET(Zdroj!BP$16,'k rozhodnutí detailní'!$A129,0),"
","Právní forma","
",OFFSET(Zdroj!H$16,'k rozhodnutí detailní'!$A129,0),"
",IF(OFFSET(Zdroj!I$16,'k rozhodnutí detailní'!$A129,0)="","","IČO: "),OFFSET(Zdroj!I$16,'k rozhodnutí detailní'!$A129,0),"
","B.Ú. ",IF(OFFSET(Zdroj!J$16,'k rozhodnutí detailní'!$A129,0)="","","Anonymizováno")),CONCATENATE("Okres:","
",OFFSET(Zdroj!BP$16,'k rozhodnutí detailní'!$A129,0),"
","Právní forma","
",OFFSET(Zdroj!H$16,'k rozhodnutí detailní'!$A129,0),"
",IF(OFFSET(Zdroj!I$16,'k rozhodnutí detailní'!$A129,0)="","","IČO: "),OFFSET(Zdroj!I$16,'k rozhodnutí detailní'!$A129,0),"
","B.Ú. ",OFFSET(Zdroj!J$16,'k rozhodnutí detailní'!$A129,0))))</f>
        <v/>
      </c>
      <c r="D131" s="58" t="str">
        <f ca="1">IF($B130="","",OFFSET(Zdroj!O$16,'k rozhodnutí detailní'!$A129,0))</f>
        <v/>
      </c>
      <c r="E131" s="314"/>
      <c r="F131" s="185"/>
      <c r="G131" s="316"/>
      <c r="H131" s="315"/>
      <c r="I131" s="288"/>
      <c r="J131" s="288"/>
      <c r="K131" s="288"/>
      <c r="L131" s="288" t="str">
        <f ca="1">IF($B130="","",CONCATENATE(SUM(I130+J130+K130)," z ",SUM(Zdroj!$AN$10+Zdroj!$AP$10)))</f>
        <v/>
      </c>
      <c r="M131" s="47" t="str">
        <f ca="1">IF($B130="","",IF(1-(((J130+K130)*(Zdroj!AN$10/Zdroj!AP$10))/I130)&gt;=0,CEILING(1-(((J130+K130)*(Zdroj!AN$10/Zdroj!AP$10))/I130),0.01),CEILING((1-(((J130+K130)*(Zdroj!AN$10/Zdroj!AP$10))/I130))*-1,0.01)))</f>
        <v/>
      </c>
      <c r="N131" s="312"/>
      <c r="O131" s="288"/>
      <c r="P131" s="329"/>
    </row>
    <row r="132" spans="1:16" s="2" customFormat="1" x14ac:dyDescent="0.25">
      <c r="A132" s="29">
        <f>ROW()/3-1</f>
        <v>43</v>
      </c>
      <c r="B132" s="288"/>
      <c r="C132" s="52" t="str">
        <f ca="1">IF($B130="","",IF(Zdroj!$AQ$9="ano",IF(OFFSET(Zdroj!M$16,'k rozhodnutí detailní'!A129,0)="","","Anonymizováno"),IF(OFFSET(Zdroj!M$16,'k rozhodnutí detailní'!A129,0)="","",OFFSET(Zdroj!M$16,'k rozhodnutí detailní'!A129,0))))</f>
        <v/>
      </c>
      <c r="D132" s="58" t="str">
        <f ca="1">IF($B130="","",CONCATENATE("Dotace bude použita na:","
",OFFSET(Zdroj!P$16,'k rozhodnutí detailní'!$A129,0)))</f>
        <v/>
      </c>
      <c r="E132" s="314"/>
      <c r="F132" s="188" t="str">
        <f ca="1">IF($B130="","",OFFSET(Zdroj!V$16,'k rozhodnutí detailní'!$A129,0))</f>
        <v/>
      </c>
      <c r="G132" s="89" t="str">
        <f ca="1">IF($B130="","",OFFSET(Zdroj!BM$16,'k rozhodnutí'!$A129,0))</f>
        <v/>
      </c>
      <c r="H132" s="315"/>
      <c r="I132" s="288"/>
      <c r="J132" s="288"/>
      <c r="K132" s="288"/>
      <c r="L132" s="288"/>
      <c r="M132" s="48" t="str">
        <f ca="1">IF($B130="","",SUM((I130+J130+K130)/(Zdroj!$AN$10+Zdroj!$AP$10)))</f>
        <v/>
      </c>
      <c r="N132" s="59" t="str">
        <f t="shared" ref="N132" ca="1" si="41">IF(B130="","",N130/G130)</f>
        <v/>
      </c>
      <c r="O132" s="288"/>
      <c r="P132" s="329"/>
    </row>
    <row r="133" spans="1:16" s="2" customFormat="1" x14ac:dyDescent="0.25">
      <c r="A133" s="29"/>
      <c r="B133" s="288" t="str">
        <f ca="1">IF(OFFSET(Zdroj!$B$16,A132,0)&gt;0,OFFSET(Zdroj!$B$16,A132,0)+0,"")</f>
        <v/>
      </c>
      <c r="C133" s="51" t="str">
        <f ca="1">IF($B133="","",IF(Zdroj!$AQ$9="ano",CONCATENATE(OFFSET(Zdroj!C$16,'k rozhodnutí detailní'!$A132,0),"
","Anonymizováno","
",OFFSET(Zdroj!E$16,'k rozhodnutí detailní'!$A132,0),"
",OFFSET(Zdroj!F$16,'k rozhodnutí detailní'!$A132,0)),CONCATENATE(OFFSET(Zdroj!C$16,'k rozhodnutí detailní'!$A132,0),"
",OFFSET(Zdroj!D$16,'k rozhodnutí detailní'!$A132,0),"
",OFFSET(Zdroj!E$16,'k rozhodnutí detailní'!$A132,0),"
",OFFSET(Zdroj!F$16,'k rozhodnutí detailní'!$A132,0))))</f>
        <v/>
      </c>
      <c r="D133" s="57" t="str">
        <f ca="1">IF($B133="","",OFFSET(Zdroj!N$16,'k rozhodnutí detailní'!$A132,0))</f>
        <v/>
      </c>
      <c r="E133" s="314" t="str">
        <f ca="1">IF($B133="","",OFFSET(Zdroj!T$16,'k rozhodnutí detailní'!$A132,0))</f>
        <v/>
      </c>
      <c r="F133" s="188" t="str">
        <f ca="1">IF($B133="","",OFFSET(Zdroj!U$16,'k rozhodnutí detailní'!$A132,0))</f>
        <v/>
      </c>
      <c r="G133" s="316" t="str">
        <f ca="1">IF($B133="","",OFFSET(Zdroj!W$16,'k rozhodnutí detailní'!$A132,0))</f>
        <v/>
      </c>
      <c r="H133" s="315" t="str">
        <f ca="1">IF($B133="","",OFFSET(Zdroj!Y$16,'k rozhodnutí detailní'!$A132,0))</f>
        <v/>
      </c>
      <c r="I133" s="288" t="str">
        <f ca="1">IF($B133="","",OFFSET(Zdroj!BG$16,'k rozhodnutí detailní'!$A132,0))</f>
        <v/>
      </c>
      <c r="J133" s="288" t="str">
        <f ca="1">IF($B133="","",OFFSET(Zdroj!BH$16,'k rozhodnutí detailní'!$A132,0))</f>
        <v/>
      </c>
      <c r="K133" s="288"/>
      <c r="L133" s="79" t="str">
        <f ca="1">IF($B133="","",CONCATENATE(OFFSET(Zdroj!BI$16,'k rozhodnutí detailní'!$A132,0)," z ",SUM(Zdroj!$AN$10+Zdroj!$AP$10)))</f>
        <v/>
      </c>
      <c r="M133" s="46" t="str">
        <f ca="1">IF($B133="","",IF(OR(I133=0,J133=0),1,OFFSET(Zdroj!BJ$16,'k rozhodnutí detailní'!$A132,0)))</f>
        <v/>
      </c>
      <c r="N133" s="312" t="str">
        <f ca="1">IF(B133="","",IF(Zdroj!$AQ$1=Zdroj!$AR$9,ROUND(G133*M135,Zdroj!$AR$8),OFFSET(Zdroj!BO$16,'k rozhodnutí detailní'!A132,0)))</f>
        <v/>
      </c>
      <c r="O133" s="288" t="str">
        <f ca="1">IF($B133="","",OFFSET(Zdroj!Z$16,'k rozhodnutí detailní'!$A132,0))</f>
        <v/>
      </c>
      <c r="P133" s="329"/>
    </row>
    <row r="134" spans="1:16" s="2" customFormat="1" x14ac:dyDescent="0.25">
      <c r="A134" s="29"/>
      <c r="B134" s="288"/>
      <c r="C134" s="51" t="str">
        <f ca="1">IF($B133="","",IF(Zdroj!$AQ$9="ano",CONCATENATE("Okres:","
",OFFSET(Zdroj!BP$16,'k rozhodnutí detailní'!$A132,0),"
","Právní forma","
",OFFSET(Zdroj!H$16,'k rozhodnutí detailní'!$A132,0),"
",IF(OFFSET(Zdroj!I$16,'k rozhodnutí detailní'!$A132,0)="","","IČO: "),OFFSET(Zdroj!I$16,'k rozhodnutí detailní'!$A132,0),"
","B.Ú. ",IF(OFFSET(Zdroj!J$16,'k rozhodnutí detailní'!$A132,0)="","","Anonymizováno")),CONCATENATE("Okres:","
",OFFSET(Zdroj!BP$16,'k rozhodnutí detailní'!$A132,0),"
","Právní forma","
",OFFSET(Zdroj!H$16,'k rozhodnutí detailní'!$A132,0),"
",IF(OFFSET(Zdroj!I$16,'k rozhodnutí detailní'!$A132,0)="","","IČO: "),OFFSET(Zdroj!I$16,'k rozhodnutí detailní'!$A132,0),"
","B.Ú. ",OFFSET(Zdroj!J$16,'k rozhodnutí detailní'!$A132,0))))</f>
        <v/>
      </c>
      <c r="D134" s="58" t="str">
        <f ca="1">IF($B133="","",OFFSET(Zdroj!O$16,'k rozhodnutí detailní'!$A132,0))</f>
        <v/>
      </c>
      <c r="E134" s="314"/>
      <c r="F134" s="185"/>
      <c r="G134" s="316"/>
      <c r="H134" s="315"/>
      <c r="I134" s="288"/>
      <c r="J134" s="288"/>
      <c r="K134" s="288"/>
      <c r="L134" s="288" t="str">
        <f ca="1">IF($B133="","",CONCATENATE(SUM(I133+J133+K133)," z ",SUM(Zdroj!$AN$10+Zdroj!$AP$10)))</f>
        <v/>
      </c>
      <c r="M134" s="47" t="str">
        <f ca="1">IF($B133="","",IF(1-(((J133+K133)*(Zdroj!AN$10/Zdroj!AP$10))/I133)&gt;=0,CEILING(1-(((J133+K133)*(Zdroj!AN$10/Zdroj!AP$10))/I133),0.01),CEILING((1-(((J133+K133)*(Zdroj!AN$10/Zdroj!AP$10))/I133))*-1,0.01)))</f>
        <v/>
      </c>
      <c r="N134" s="312"/>
      <c r="O134" s="288"/>
      <c r="P134" s="329"/>
    </row>
    <row r="135" spans="1:16" s="2" customFormat="1" x14ac:dyDescent="0.25">
      <c r="A135" s="29">
        <f>ROW()/3-1</f>
        <v>44</v>
      </c>
      <c r="B135" s="288"/>
      <c r="C135" s="52" t="str">
        <f ca="1">IF($B133="","",IF(Zdroj!$AQ$9="ano",IF(OFFSET(Zdroj!M$16,'k rozhodnutí detailní'!A132,0)="","","Anonymizováno"),IF(OFFSET(Zdroj!M$16,'k rozhodnutí detailní'!A132,0)="","",OFFSET(Zdroj!M$16,'k rozhodnutí detailní'!A132,0))))</f>
        <v/>
      </c>
      <c r="D135" s="58" t="str">
        <f ca="1">IF($B133="","",CONCATENATE("Dotace bude použita na:","
",OFFSET(Zdroj!P$16,'k rozhodnutí detailní'!$A132,0)))</f>
        <v/>
      </c>
      <c r="E135" s="314"/>
      <c r="F135" s="188" t="str">
        <f ca="1">IF($B133="","",OFFSET(Zdroj!V$16,'k rozhodnutí detailní'!$A132,0))</f>
        <v/>
      </c>
      <c r="G135" s="89" t="str">
        <f ca="1">IF($B133="","",OFFSET(Zdroj!BM$16,'k rozhodnutí'!$A132,0))</f>
        <v/>
      </c>
      <c r="H135" s="315"/>
      <c r="I135" s="288"/>
      <c r="J135" s="288"/>
      <c r="K135" s="288"/>
      <c r="L135" s="288"/>
      <c r="M135" s="48" t="str">
        <f ca="1">IF($B133="","",SUM((I133+J133+K133)/(Zdroj!$AN$10+Zdroj!$AP$10)))</f>
        <v/>
      </c>
      <c r="N135" s="59" t="str">
        <f t="shared" ref="N135" ca="1" si="42">IF(B133="","",N133/G133)</f>
        <v/>
      </c>
      <c r="O135" s="288"/>
      <c r="P135" s="329"/>
    </row>
    <row r="136" spans="1:16" s="2" customFormat="1" x14ac:dyDescent="0.25">
      <c r="A136" s="29"/>
      <c r="B136" s="288" t="str">
        <f ca="1">IF(OFFSET(Zdroj!$B$16,A135,0)&gt;0,OFFSET(Zdroj!$B$16,A135,0)+0,"")</f>
        <v/>
      </c>
      <c r="C136" s="51" t="str">
        <f ca="1">IF($B136="","",IF(Zdroj!$AQ$9="ano",CONCATENATE(OFFSET(Zdroj!C$16,'k rozhodnutí detailní'!$A135,0),"
","Anonymizováno","
",OFFSET(Zdroj!E$16,'k rozhodnutí detailní'!$A135,0),"
",OFFSET(Zdroj!F$16,'k rozhodnutí detailní'!$A135,0)),CONCATENATE(OFFSET(Zdroj!C$16,'k rozhodnutí detailní'!$A135,0),"
",OFFSET(Zdroj!D$16,'k rozhodnutí detailní'!$A135,0),"
",OFFSET(Zdroj!E$16,'k rozhodnutí detailní'!$A135,0),"
",OFFSET(Zdroj!F$16,'k rozhodnutí detailní'!$A135,0))))</f>
        <v/>
      </c>
      <c r="D136" s="57" t="str">
        <f ca="1">IF($B136="","",OFFSET(Zdroj!N$16,'k rozhodnutí detailní'!$A135,0))</f>
        <v/>
      </c>
      <c r="E136" s="314" t="str">
        <f ca="1">IF($B136="","",OFFSET(Zdroj!T$16,'k rozhodnutí detailní'!$A135,0))</f>
        <v/>
      </c>
      <c r="F136" s="188" t="str">
        <f ca="1">IF($B136="","",OFFSET(Zdroj!U$16,'k rozhodnutí detailní'!$A135,0))</f>
        <v/>
      </c>
      <c r="G136" s="316" t="str">
        <f ca="1">IF($B136="","",OFFSET(Zdroj!W$16,'k rozhodnutí detailní'!$A135,0))</f>
        <v/>
      </c>
      <c r="H136" s="315" t="str">
        <f ca="1">IF($B136="","",OFFSET(Zdroj!Y$16,'k rozhodnutí detailní'!$A135,0))</f>
        <v/>
      </c>
      <c r="I136" s="288" t="str">
        <f ca="1">IF($B136="","",OFFSET(Zdroj!BG$16,'k rozhodnutí detailní'!$A135,0))</f>
        <v/>
      </c>
      <c r="J136" s="288" t="str">
        <f ca="1">IF($B136="","",OFFSET(Zdroj!BH$16,'k rozhodnutí detailní'!$A135,0))</f>
        <v/>
      </c>
      <c r="K136" s="288"/>
      <c r="L136" s="79" t="str">
        <f ca="1">IF($B136="","",CONCATENATE(OFFSET(Zdroj!BI$16,'k rozhodnutí detailní'!$A135,0)," z ",SUM(Zdroj!$AN$10+Zdroj!$AP$10)))</f>
        <v/>
      </c>
      <c r="M136" s="46" t="str">
        <f ca="1">IF($B136="","",IF(OR(I136=0,J136=0),1,OFFSET(Zdroj!BJ$16,'k rozhodnutí detailní'!$A135,0)))</f>
        <v/>
      </c>
      <c r="N136" s="312" t="str">
        <f ca="1">IF(B136="","",IF(Zdroj!$AQ$1=Zdroj!$AR$9,ROUND(G136*M138,Zdroj!$AR$8),OFFSET(Zdroj!BO$16,'k rozhodnutí detailní'!A135,0)))</f>
        <v/>
      </c>
      <c r="O136" s="288" t="str">
        <f ca="1">IF($B136="","",OFFSET(Zdroj!Z$16,'k rozhodnutí detailní'!$A135,0))</f>
        <v/>
      </c>
      <c r="P136" s="329"/>
    </row>
    <row r="137" spans="1:16" s="2" customFormat="1" x14ac:dyDescent="0.25">
      <c r="A137" s="29"/>
      <c r="B137" s="288"/>
      <c r="C137" s="51" t="str">
        <f ca="1">IF($B136="","",IF(Zdroj!$AQ$9="ano",CONCATENATE("Okres:","
",OFFSET(Zdroj!BP$16,'k rozhodnutí detailní'!$A135,0),"
","Právní forma","
",OFFSET(Zdroj!H$16,'k rozhodnutí detailní'!$A135,0),"
",IF(OFFSET(Zdroj!I$16,'k rozhodnutí detailní'!$A135,0)="","","IČO: "),OFFSET(Zdroj!I$16,'k rozhodnutí detailní'!$A135,0),"
","B.Ú. ",IF(OFFSET(Zdroj!J$16,'k rozhodnutí detailní'!$A135,0)="","","Anonymizováno")),CONCATENATE("Okres:","
",OFFSET(Zdroj!BP$16,'k rozhodnutí detailní'!$A135,0),"
","Právní forma","
",OFFSET(Zdroj!H$16,'k rozhodnutí detailní'!$A135,0),"
",IF(OFFSET(Zdroj!I$16,'k rozhodnutí detailní'!$A135,0)="","","IČO: "),OFFSET(Zdroj!I$16,'k rozhodnutí detailní'!$A135,0),"
","B.Ú. ",OFFSET(Zdroj!J$16,'k rozhodnutí detailní'!$A135,0))))</f>
        <v/>
      </c>
      <c r="D137" s="58" t="str">
        <f ca="1">IF($B136="","",OFFSET(Zdroj!O$16,'k rozhodnutí detailní'!$A135,0))</f>
        <v/>
      </c>
      <c r="E137" s="314"/>
      <c r="F137" s="185"/>
      <c r="G137" s="316"/>
      <c r="H137" s="315"/>
      <c r="I137" s="288"/>
      <c r="J137" s="288"/>
      <c r="K137" s="288"/>
      <c r="L137" s="288" t="str">
        <f ca="1">IF($B136="","",CONCATENATE(SUM(I136+J136+K136)," z ",SUM(Zdroj!$AN$10+Zdroj!$AP$10)))</f>
        <v/>
      </c>
      <c r="M137" s="47" t="str">
        <f ca="1">IF($B136="","",IF(1-(((J136+K136)*(Zdroj!AN$10/Zdroj!AP$10))/I136)&gt;=0,CEILING(1-(((J136+K136)*(Zdroj!AN$10/Zdroj!AP$10))/I136),0.01),CEILING((1-(((J136+K136)*(Zdroj!AN$10/Zdroj!AP$10))/I136))*-1,0.01)))</f>
        <v/>
      </c>
      <c r="N137" s="312"/>
      <c r="O137" s="288"/>
      <c r="P137" s="329"/>
    </row>
    <row r="138" spans="1:16" s="2" customFormat="1" x14ac:dyDescent="0.25">
      <c r="A138" s="29">
        <f>ROW()/3-1</f>
        <v>45</v>
      </c>
      <c r="B138" s="288"/>
      <c r="C138" s="52" t="str">
        <f ca="1">IF($B136="","",IF(Zdroj!$AQ$9="ano",IF(OFFSET(Zdroj!M$16,'k rozhodnutí detailní'!A135,0)="","","Anonymizováno"),IF(OFFSET(Zdroj!M$16,'k rozhodnutí detailní'!A135,0)="","",OFFSET(Zdroj!M$16,'k rozhodnutí detailní'!A135,0))))</f>
        <v/>
      </c>
      <c r="D138" s="58" t="str">
        <f ca="1">IF($B136="","",CONCATENATE("Dotace bude použita na:","
",OFFSET(Zdroj!P$16,'k rozhodnutí detailní'!$A135,0)))</f>
        <v/>
      </c>
      <c r="E138" s="314"/>
      <c r="F138" s="188" t="str">
        <f ca="1">IF($B136="","",OFFSET(Zdroj!V$16,'k rozhodnutí detailní'!$A135,0))</f>
        <v/>
      </c>
      <c r="G138" s="89" t="str">
        <f ca="1">IF($B136="","",OFFSET(Zdroj!BM$16,'k rozhodnutí'!$A135,0))</f>
        <v/>
      </c>
      <c r="H138" s="315"/>
      <c r="I138" s="288"/>
      <c r="J138" s="288"/>
      <c r="K138" s="288"/>
      <c r="L138" s="288"/>
      <c r="M138" s="48" t="str">
        <f ca="1">IF($B136="","",SUM((I136+J136+K136)/(Zdroj!$AN$10+Zdroj!$AP$10)))</f>
        <v/>
      </c>
      <c r="N138" s="59" t="str">
        <f t="shared" ref="N138" ca="1" si="43">IF(B136="","",N136/G136)</f>
        <v/>
      </c>
      <c r="O138" s="288"/>
      <c r="P138" s="329"/>
    </row>
    <row r="139" spans="1:16" s="2" customFormat="1" x14ac:dyDescent="0.25">
      <c r="A139" s="29"/>
      <c r="B139" s="288" t="str">
        <f ca="1">IF(OFFSET(Zdroj!$B$16,A138,0)&gt;0,OFFSET(Zdroj!$B$16,A138,0)+0,"")</f>
        <v/>
      </c>
      <c r="C139" s="51" t="str">
        <f ca="1">IF($B139="","",IF(Zdroj!$AQ$9="ano",CONCATENATE(OFFSET(Zdroj!C$16,'k rozhodnutí detailní'!$A138,0),"
","Anonymizováno","
",OFFSET(Zdroj!E$16,'k rozhodnutí detailní'!$A138,0),"
",OFFSET(Zdroj!F$16,'k rozhodnutí detailní'!$A138,0)),CONCATENATE(OFFSET(Zdroj!C$16,'k rozhodnutí detailní'!$A138,0),"
",OFFSET(Zdroj!D$16,'k rozhodnutí detailní'!$A138,0),"
",OFFSET(Zdroj!E$16,'k rozhodnutí detailní'!$A138,0),"
",OFFSET(Zdroj!F$16,'k rozhodnutí detailní'!$A138,0))))</f>
        <v/>
      </c>
      <c r="D139" s="57" t="str">
        <f ca="1">IF($B139="","",OFFSET(Zdroj!N$16,'k rozhodnutí detailní'!$A138,0))</f>
        <v/>
      </c>
      <c r="E139" s="314" t="str">
        <f ca="1">IF($B139="","",OFFSET(Zdroj!T$16,'k rozhodnutí detailní'!$A138,0))</f>
        <v/>
      </c>
      <c r="F139" s="188" t="str">
        <f ca="1">IF($B139="","",OFFSET(Zdroj!U$16,'k rozhodnutí detailní'!$A138,0))</f>
        <v/>
      </c>
      <c r="G139" s="316" t="str">
        <f ca="1">IF($B139="","",OFFSET(Zdroj!W$16,'k rozhodnutí detailní'!$A138,0))</f>
        <v/>
      </c>
      <c r="H139" s="315" t="str">
        <f ca="1">IF($B139="","",OFFSET(Zdroj!Y$16,'k rozhodnutí detailní'!$A138,0))</f>
        <v/>
      </c>
      <c r="I139" s="288" t="str">
        <f ca="1">IF($B139="","",OFFSET(Zdroj!BG$16,'k rozhodnutí detailní'!$A138,0))</f>
        <v/>
      </c>
      <c r="J139" s="288" t="str">
        <f ca="1">IF($B139="","",OFFSET(Zdroj!BH$16,'k rozhodnutí detailní'!$A138,0))</f>
        <v/>
      </c>
      <c r="K139" s="288"/>
      <c r="L139" s="79" t="str">
        <f ca="1">IF($B139="","",CONCATENATE(OFFSET(Zdroj!BI$16,'k rozhodnutí detailní'!$A138,0)," z ",SUM(Zdroj!$AN$10+Zdroj!$AP$10)))</f>
        <v/>
      </c>
      <c r="M139" s="46" t="str">
        <f ca="1">IF($B139="","",IF(OR(I139=0,J139=0),1,OFFSET(Zdroj!BJ$16,'k rozhodnutí detailní'!$A138,0)))</f>
        <v/>
      </c>
      <c r="N139" s="312" t="str">
        <f ca="1">IF(B139="","",IF(Zdroj!$AQ$1=Zdroj!$AR$9,ROUND(G139*M141,Zdroj!$AR$8),OFFSET(Zdroj!BO$16,'k rozhodnutí detailní'!A138,0)))</f>
        <v/>
      </c>
      <c r="O139" s="288" t="str">
        <f ca="1">IF($B139="","",OFFSET(Zdroj!Z$16,'k rozhodnutí detailní'!$A138,0))</f>
        <v/>
      </c>
      <c r="P139" s="329"/>
    </row>
    <row r="140" spans="1:16" s="2" customFormat="1" x14ac:dyDescent="0.25">
      <c r="A140" s="29"/>
      <c r="B140" s="288"/>
      <c r="C140" s="51" t="str">
        <f ca="1">IF($B139="","",IF(Zdroj!$AQ$9="ano",CONCATENATE("Okres:","
",OFFSET(Zdroj!BP$16,'k rozhodnutí detailní'!$A138,0),"
","Právní forma","
",OFFSET(Zdroj!H$16,'k rozhodnutí detailní'!$A138,0),"
",IF(OFFSET(Zdroj!I$16,'k rozhodnutí detailní'!$A138,0)="","","IČO: "),OFFSET(Zdroj!I$16,'k rozhodnutí detailní'!$A138,0),"
","B.Ú. ",IF(OFFSET(Zdroj!J$16,'k rozhodnutí detailní'!$A138,0)="","","Anonymizováno")),CONCATENATE("Okres:","
",OFFSET(Zdroj!BP$16,'k rozhodnutí detailní'!$A138,0),"
","Právní forma","
",OFFSET(Zdroj!H$16,'k rozhodnutí detailní'!$A138,0),"
",IF(OFFSET(Zdroj!I$16,'k rozhodnutí detailní'!$A138,0)="","","IČO: "),OFFSET(Zdroj!I$16,'k rozhodnutí detailní'!$A138,0),"
","B.Ú. ",OFFSET(Zdroj!J$16,'k rozhodnutí detailní'!$A138,0))))</f>
        <v/>
      </c>
      <c r="D140" s="58" t="str">
        <f ca="1">IF($B139="","",OFFSET(Zdroj!O$16,'k rozhodnutí detailní'!$A138,0))</f>
        <v/>
      </c>
      <c r="E140" s="314"/>
      <c r="F140" s="185"/>
      <c r="G140" s="316"/>
      <c r="H140" s="315"/>
      <c r="I140" s="288"/>
      <c r="J140" s="288"/>
      <c r="K140" s="288"/>
      <c r="L140" s="288" t="str">
        <f ca="1">IF($B139="","",CONCATENATE(SUM(I139+J139+K139)," z ",SUM(Zdroj!$AN$10+Zdroj!$AP$10)))</f>
        <v/>
      </c>
      <c r="M140" s="47" t="str">
        <f ca="1">IF($B139="","",IF(1-(((J139+K139)*(Zdroj!AN$10/Zdroj!AP$10))/I139)&gt;=0,CEILING(1-(((J139+K139)*(Zdroj!AN$10/Zdroj!AP$10))/I139),0.01),CEILING((1-(((J139+K139)*(Zdroj!AN$10/Zdroj!AP$10))/I139))*-1,0.01)))</f>
        <v/>
      </c>
      <c r="N140" s="312"/>
      <c r="O140" s="288"/>
      <c r="P140" s="329"/>
    </row>
    <row r="141" spans="1:16" s="2" customFormat="1" x14ac:dyDescent="0.25">
      <c r="A141" s="29">
        <f>ROW()/3-1</f>
        <v>46</v>
      </c>
      <c r="B141" s="288"/>
      <c r="C141" s="52" t="str">
        <f ca="1">IF($B139="","",IF(Zdroj!$AQ$9="ano",IF(OFFSET(Zdroj!M$16,'k rozhodnutí detailní'!A138,0)="","","Anonymizováno"),IF(OFFSET(Zdroj!M$16,'k rozhodnutí detailní'!A138,0)="","",OFFSET(Zdroj!M$16,'k rozhodnutí detailní'!A138,0))))</f>
        <v/>
      </c>
      <c r="D141" s="58" t="str">
        <f ca="1">IF($B139="","",CONCATENATE("Dotace bude použita na:","
",OFFSET(Zdroj!P$16,'k rozhodnutí detailní'!$A138,0)))</f>
        <v/>
      </c>
      <c r="E141" s="314"/>
      <c r="F141" s="188" t="str">
        <f ca="1">IF($B139="","",OFFSET(Zdroj!V$16,'k rozhodnutí detailní'!$A138,0))</f>
        <v/>
      </c>
      <c r="G141" s="89" t="str">
        <f ca="1">IF($B139="","",OFFSET(Zdroj!BM$16,'k rozhodnutí'!$A138,0))</f>
        <v/>
      </c>
      <c r="H141" s="315"/>
      <c r="I141" s="288"/>
      <c r="J141" s="288"/>
      <c r="K141" s="288"/>
      <c r="L141" s="288"/>
      <c r="M141" s="48" t="str">
        <f ca="1">IF($B139="","",SUM((I139+J139+K139)/(Zdroj!$AN$10+Zdroj!$AP$10)))</f>
        <v/>
      </c>
      <c r="N141" s="59" t="str">
        <f t="shared" ref="N141" ca="1" si="44">IF(B139="","",N139/G139)</f>
        <v/>
      </c>
      <c r="O141" s="288"/>
      <c r="P141" s="329"/>
    </row>
    <row r="142" spans="1:16" s="2" customFormat="1" x14ac:dyDescent="0.25">
      <c r="A142" s="29"/>
      <c r="B142" s="288" t="str">
        <f ca="1">IF(OFFSET(Zdroj!$B$16,A141,0)&gt;0,OFFSET(Zdroj!$B$16,A141,0)+0,"")</f>
        <v/>
      </c>
      <c r="C142" s="51" t="str">
        <f ca="1">IF($B142="","",IF(Zdroj!$AQ$9="ano",CONCATENATE(OFFSET(Zdroj!C$16,'k rozhodnutí detailní'!$A141,0),"
","Anonymizováno","
",OFFSET(Zdroj!E$16,'k rozhodnutí detailní'!$A141,0),"
",OFFSET(Zdroj!F$16,'k rozhodnutí detailní'!$A141,0)),CONCATENATE(OFFSET(Zdroj!C$16,'k rozhodnutí detailní'!$A141,0),"
",OFFSET(Zdroj!D$16,'k rozhodnutí detailní'!$A141,0),"
",OFFSET(Zdroj!E$16,'k rozhodnutí detailní'!$A141,0),"
",OFFSET(Zdroj!F$16,'k rozhodnutí detailní'!$A141,0))))</f>
        <v/>
      </c>
      <c r="D142" s="57" t="str">
        <f ca="1">IF($B142="","",OFFSET(Zdroj!N$16,'k rozhodnutí detailní'!$A141,0))</f>
        <v/>
      </c>
      <c r="E142" s="314" t="str">
        <f ca="1">IF($B142="","",OFFSET(Zdroj!T$16,'k rozhodnutí detailní'!$A141,0))</f>
        <v/>
      </c>
      <c r="F142" s="188" t="str">
        <f ca="1">IF($B142="","",OFFSET(Zdroj!U$16,'k rozhodnutí detailní'!$A141,0))</f>
        <v/>
      </c>
      <c r="G142" s="316" t="str">
        <f ca="1">IF($B142="","",OFFSET(Zdroj!W$16,'k rozhodnutí detailní'!$A141,0))</f>
        <v/>
      </c>
      <c r="H142" s="315" t="str">
        <f ca="1">IF($B142="","",OFFSET(Zdroj!Y$16,'k rozhodnutí detailní'!$A141,0))</f>
        <v/>
      </c>
      <c r="I142" s="288" t="str">
        <f ca="1">IF($B142="","",OFFSET(Zdroj!BG$16,'k rozhodnutí detailní'!$A141,0))</f>
        <v/>
      </c>
      <c r="J142" s="288" t="str">
        <f ca="1">IF($B142="","",OFFSET(Zdroj!BH$16,'k rozhodnutí detailní'!$A141,0))</f>
        <v/>
      </c>
      <c r="K142" s="288"/>
      <c r="L142" s="79" t="str">
        <f ca="1">IF($B142="","",CONCATENATE(OFFSET(Zdroj!BI$16,'k rozhodnutí detailní'!$A141,0)," z ",SUM(Zdroj!$AN$10+Zdroj!$AP$10)))</f>
        <v/>
      </c>
      <c r="M142" s="46" t="str">
        <f ca="1">IF($B142="","",IF(OR(I142=0,J142=0),1,OFFSET(Zdroj!BJ$16,'k rozhodnutí detailní'!$A141,0)))</f>
        <v/>
      </c>
      <c r="N142" s="312" t="str">
        <f ca="1">IF(B142="","",IF(Zdroj!$AQ$1=Zdroj!$AR$9,ROUND(G142*M144,Zdroj!$AR$8),OFFSET(Zdroj!BO$16,'k rozhodnutí detailní'!A141,0)))</f>
        <v/>
      </c>
      <c r="O142" s="288" t="str">
        <f ca="1">IF($B142="","",OFFSET(Zdroj!Z$16,'k rozhodnutí detailní'!$A141,0))</f>
        <v/>
      </c>
      <c r="P142" s="329"/>
    </row>
    <row r="143" spans="1:16" s="2" customFormat="1" x14ac:dyDescent="0.25">
      <c r="A143" s="29"/>
      <c r="B143" s="288"/>
      <c r="C143" s="51" t="str">
        <f ca="1">IF($B142="","",IF(Zdroj!$AQ$9="ano",CONCATENATE("Okres:","
",OFFSET(Zdroj!BP$16,'k rozhodnutí detailní'!$A141,0),"
","Právní forma","
",OFFSET(Zdroj!H$16,'k rozhodnutí detailní'!$A141,0),"
",IF(OFFSET(Zdroj!I$16,'k rozhodnutí detailní'!$A141,0)="","","IČO: "),OFFSET(Zdroj!I$16,'k rozhodnutí detailní'!$A141,0),"
","B.Ú. ",IF(OFFSET(Zdroj!J$16,'k rozhodnutí detailní'!$A141,0)="","","Anonymizováno")),CONCATENATE("Okres:","
",OFFSET(Zdroj!BP$16,'k rozhodnutí detailní'!$A141,0),"
","Právní forma","
",OFFSET(Zdroj!H$16,'k rozhodnutí detailní'!$A141,0),"
",IF(OFFSET(Zdroj!I$16,'k rozhodnutí detailní'!$A141,0)="","","IČO: "),OFFSET(Zdroj!I$16,'k rozhodnutí detailní'!$A141,0),"
","B.Ú. ",OFFSET(Zdroj!J$16,'k rozhodnutí detailní'!$A141,0))))</f>
        <v/>
      </c>
      <c r="D143" s="58" t="str">
        <f ca="1">IF($B142="","",OFFSET(Zdroj!O$16,'k rozhodnutí detailní'!$A141,0))</f>
        <v/>
      </c>
      <c r="E143" s="314"/>
      <c r="F143" s="185"/>
      <c r="G143" s="316"/>
      <c r="H143" s="315"/>
      <c r="I143" s="288"/>
      <c r="J143" s="288"/>
      <c r="K143" s="288"/>
      <c r="L143" s="288" t="str">
        <f ca="1">IF($B142="","",CONCATENATE(SUM(I142+J142+K142)," z ",SUM(Zdroj!$AN$10+Zdroj!$AP$10)))</f>
        <v/>
      </c>
      <c r="M143" s="47" t="str">
        <f ca="1">IF($B142="","",IF(1-(((J142+K142)*(Zdroj!AN$10/Zdroj!AP$10))/I142)&gt;=0,CEILING(1-(((J142+K142)*(Zdroj!AN$10/Zdroj!AP$10))/I142),0.01),CEILING((1-(((J142+K142)*(Zdroj!AN$10/Zdroj!AP$10))/I142))*-1,0.01)))</f>
        <v/>
      </c>
      <c r="N143" s="312"/>
      <c r="O143" s="288"/>
      <c r="P143" s="329"/>
    </row>
    <row r="144" spans="1:16" s="2" customFormat="1" x14ac:dyDescent="0.25">
      <c r="A144" s="29">
        <f>ROW()/3-1</f>
        <v>47</v>
      </c>
      <c r="B144" s="288"/>
      <c r="C144" s="52" t="str">
        <f ca="1">IF($B142="","",IF(Zdroj!$AQ$9="ano",IF(OFFSET(Zdroj!M$16,'k rozhodnutí detailní'!A141,0)="","","Anonymizováno"),IF(OFFSET(Zdroj!M$16,'k rozhodnutí detailní'!A141,0)="","",OFFSET(Zdroj!M$16,'k rozhodnutí detailní'!A141,0))))</f>
        <v/>
      </c>
      <c r="D144" s="58" t="str">
        <f ca="1">IF($B142="","",CONCATENATE("Dotace bude použita na:","
",OFFSET(Zdroj!P$16,'k rozhodnutí detailní'!$A141,0)))</f>
        <v/>
      </c>
      <c r="E144" s="314"/>
      <c r="F144" s="188" t="str">
        <f ca="1">IF($B142="","",OFFSET(Zdroj!V$16,'k rozhodnutí detailní'!$A141,0))</f>
        <v/>
      </c>
      <c r="G144" s="89" t="str">
        <f ca="1">IF($B142="","",OFFSET(Zdroj!BM$16,'k rozhodnutí'!$A141,0))</f>
        <v/>
      </c>
      <c r="H144" s="315"/>
      <c r="I144" s="288"/>
      <c r="J144" s="288"/>
      <c r="K144" s="288"/>
      <c r="L144" s="288"/>
      <c r="M144" s="48" t="str">
        <f ca="1">IF($B142="","",SUM((I142+J142+K142)/(Zdroj!$AN$10+Zdroj!$AP$10)))</f>
        <v/>
      </c>
      <c r="N144" s="59" t="str">
        <f t="shared" ref="N144" ca="1" si="45">IF(B142="","",N142/G142)</f>
        <v/>
      </c>
      <c r="O144" s="288"/>
      <c r="P144" s="329"/>
    </row>
    <row r="145" spans="1:16" s="2" customFormat="1" x14ac:dyDescent="0.25">
      <c r="A145" s="29"/>
      <c r="B145" s="288" t="str">
        <f ca="1">IF(OFFSET(Zdroj!$B$16,A144,0)&gt;0,OFFSET(Zdroj!$B$16,A144,0)+0,"")</f>
        <v/>
      </c>
      <c r="C145" s="51" t="str">
        <f ca="1">IF($B145="","",IF(Zdroj!$AQ$9="ano",CONCATENATE(OFFSET(Zdroj!C$16,'k rozhodnutí detailní'!$A144,0),"
","Anonymizováno","
",OFFSET(Zdroj!E$16,'k rozhodnutí detailní'!$A144,0),"
",OFFSET(Zdroj!F$16,'k rozhodnutí detailní'!$A144,0)),CONCATENATE(OFFSET(Zdroj!C$16,'k rozhodnutí detailní'!$A144,0),"
",OFFSET(Zdroj!D$16,'k rozhodnutí detailní'!$A144,0),"
",OFFSET(Zdroj!E$16,'k rozhodnutí detailní'!$A144,0),"
",OFFSET(Zdroj!F$16,'k rozhodnutí detailní'!$A144,0))))</f>
        <v/>
      </c>
      <c r="D145" s="57" t="str">
        <f ca="1">IF($B145="","",OFFSET(Zdroj!N$16,'k rozhodnutí detailní'!$A144,0))</f>
        <v/>
      </c>
      <c r="E145" s="314" t="str">
        <f ca="1">IF($B145="","",OFFSET(Zdroj!T$16,'k rozhodnutí detailní'!$A144,0))</f>
        <v/>
      </c>
      <c r="F145" s="188" t="str">
        <f ca="1">IF($B145="","",OFFSET(Zdroj!U$16,'k rozhodnutí detailní'!$A144,0))</f>
        <v/>
      </c>
      <c r="G145" s="316" t="str">
        <f ca="1">IF($B145="","",OFFSET(Zdroj!W$16,'k rozhodnutí detailní'!$A144,0))</f>
        <v/>
      </c>
      <c r="H145" s="315" t="str">
        <f ca="1">IF($B145="","",OFFSET(Zdroj!Y$16,'k rozhodnutí detailní'!$A144,0))</f>
        <v/>
      </c>
      <c r="I145" s="288" t="str">
        <f ca="1">IF($B145="","",OFFSET(Zdroj!BG$16,'k rozhodnutí detailní'!$A144,0))</f>
        <v/>
      </c>
      <c r="J145" s="288" t="str">
        <f ca="1">IF($B145="","",OFFSET(Zdroj!BH$16,'k rozhodnutí detailní'!$A144,0))</f>
        <v/>
      </c>
      <c r="K145" s="288"/>
      <c r="L145" s="79" t="str">
        <f ca="1">IF($B145="","",CONCATENATE(OFFSET(Zdroj!BI$16,'k rozhodnutí detailní'!$A144,0)," z ",SUM(Zdroj!$AN$10+Zdroj!$AP$10)))</f>
        <v/>
      </c>
      <c r="M145" s="46" t="str">
        <f ca="1">IF($B145="","",IF(OR(I145=0,J145=0),1,OFFSET(Zdroj!BJ$16,'k rozhodnutí detailní'!$A144,0)))</f>
        <v/>
      </c>
      <c r="N145" s="312" t="str">
        <f ca="1">IF(B145="","",IF(Zdroj!$AQ$1=Zdroj!$AR$9,ROUND(G145*M147,Zdroj!$AR$8),OFFSET(Zdroj!BO$16,'k rozhodnutí detailní'!A144,0)))</f>
        <v/>
      </c>
      <c r="O145" s="288" t="str">
        <f ca="1">IF($B145="","",OFFSET(Zdroj!Z$16,'k rozhodnutí detailní'!$A144,0))</f>
        <v/>
      </c>
      <c r="P145" s="329"/>
    </row>
    <row r="146" spans="1:16" s="2" customFormat="1" x14ac:dyDescent="0.25">
      <c r="A146" s="29"/>
      <c r="B146" s="288"/>
      <c r="C146" s="51" t="str">
        <f ca="1">IF($B145="","",IF(Zdroj!$AQ$9="ano",CONCATENATE("Okres:","
",OFFSET(Zdroj!BP$16,'k rozhodnutí detailní'!$A144,0),"
","Právní forma","
",OFFSET(Zdroj!H$16,'k rozhodnutí detailní'!$A144,0),"
",IF(OFFSET(Zdroj!I$16,'k rozhodnutí detailní'!$A144,0)="","","IČO: "),OFFSET(Zdroj!I$16,'k rozhodnutí detailní'!$A144,0),"
","B.Ú. ",IF(OFFSET(Zdroj!J$16,'k rozhodnutí detailní'!$A144,0)="","","Anonymizováno")),CONCATENATE("Okres:","
",OFFSET(Zdroj!BP$16,'k rozhodnutí detailní'!$A144,0),"
","Právní forma","
",OFFSET(Zdroj!H$16,'k rozhodnutí detailní'!$A144,0),"
",IF(OFFSET(Zdroj!I$16,'k rozhodnutí detailní'!$A144,0)="","","IČO: "),OFFSET(Zdroj!I$16,'k rozhodnutí detailní'!$A144,0),"
","B.Ú. ",OFFSET(Zdroj!J$16,'k rozhodnutí detailní'!$A144,0))))</f>
        <v/>
      </c>
      <c r="D146" s="58" t="str">
        <f ca="1">IF($B145="","",OFFSET(Zdroj!O$16,'k rozhodnutí detailní'!$A144,0))</f>
        <v/>
      </c>
      <c r="E146" s="314"/>
      <c r="F146" s="185"/>
      <c r="G146" s="316"/>
      <c r="H146" s="315"/>
      <c r="I146" s="288"/>
      <c r="J146" s="288"/>
      <c r="K146" s="288"/>
      <c r="L146" s="288" t="str">
        <f ca="1">IF($B145="","",CONCATENATE(SUM(I145+J145+K145)," z ",SUM(Zdroj!$AN$10+Zdroj!$AP$10)))</f>
        <v/>
      </c>
      <c r="M146" s="47" t="str">
        <f ca="1">IF($B145="","",IF(1-(((J145+K145)*(Zdroj!AN$10/Zdroj!AP$10))/I145)&gt;=0,CEILING(1-(((J145+K145)*(Zdroj!AN$10/Zdroj!AP$10))/I145),0.01),CEILING((1-(((J145+K145)*(Zdroj!AN$10/Zdroj!AP$10))/I145))*-1,0.01)))</f>
        <v/>
      </c>
      <c r="N146" s="312"/>
      <c r="O146" s="288"/>
      <c r="P146" s="329"/>
    </row>
    <row r="147" spans="1:16" s="2" customFormat="1" x14ac:dyDescent="0.25">
      <c r="A147" s="29">
        <f>ROW()/3-1</f>
        <v>48</v>
      </c>
      <c r="B147" s="288"/>
      <c r="C147" s="52" t="str">
        <f ca="1">IF($B145="","",IF(Zdroj!$AQ$9="ano",IF(OFFSET(Zdroj!M$16,'k rozhodnutí detailní'!A144,0)="","","Anonymizováno"),IF(OFFSET(Zdroj!M$16,'k rozhodnutí detailní'!A144,0)="","",OFFSET(Zdroj!M$16,'k rozhodnutí detailní'!A144,0))))</f>
        <v/>
      </c>
      <c r="D147" s="58" t="str">
        <f ca="1">IF($B145="","",CONCATENATE("Dotace bude použita na:","
",OFFSET(Zdroj!P$16,'k rozhodnutí detailní'!$A144,0)))</f>
        <v/>
      </c>
      <c r="E147" s="314"/>
      <c r="F147" s="188" t="str">
        <f ca="1">IF($B145="","",OFFSET(Zdroj!V$16,'k rozhodnutí detailní'!$A144,0))</f>
        <v/>
      </c>
      <c r="G147" s="89" t="str">
        <f ca="1">IF($B145="","",OFFSET(Zdroj!BM$16,'k rozhodnutí'!$A144,0))</f>
        <v/>
      </c>
      <c r="H147" s="315"/>
      <c r="I147" s="288"/>
      <c r="J147" s="288"/>
      <c r="K147" s="288"/>
      <c r="L147" s="288"/>
      <c r="M147" s="48" t="str">
        <f ca="1">IF($B145="","",SUM((I145+J145+K145)/(Zdroj!$AN$10+Zdroj!$AP$10)))</f>
        <v/>
      </c>
      <c r="N147" s="59" t="str">
        <f t="shared" ref="N147" ca="1" si="46">IF(B145="","",N145/G145)</f>
        <v/>
      </c>
      <c r="O147" s="288"/>
      <c r="P147" s="329"/>
    </row>
    <row r="148" spans="1:16" s="2" customFormat="1" x14ac:dyDescent="0.25">
      <c r="A148" s="29"/>
      <c r="B148" s="288" t="str">
        <f ca="1">IF(OFFSET(Zdroj!$B$16,A147,0)&gt;0,OFFSET(Zdroj!$B$16,A147,0)+0,"")</f>
        <v/>
      </c>
      <c r="C148" s="51" t="str">
        <f ca="1">IF($B148="","",IF(Zdroj!$AQ$9="ano",CONCATENATE(OFFSET(Zdroj!C$16,'k rozhodnutí detailní'!$A147,0),"
","Anonymizováno","
",OFFSET(Zdroj!E$16,'k rozhodnutí detailní'!$A147,0),"
",OFFSET(Zdroj!F$16,'k rozhodnutí detailní'!$A147,0)),CONCATENATE(OFFSET(Zdroj!C$16,'k rozhodnutí detailní'!$A147,0),"
",OFFSET(Zdroj!D$16,'k rozhodnutí detailní'!$A147,0),"
",OFFSET(Zdroj!E$16,'k rozhodnutí detailní'!$A147,0),"
",OFFSET(Zdroj!F$16,'k rozhodnutí detailní'!$A147,0))))</f>
        <v/>
      </c>
      <c r="D148" s="57" t="str">
        <f ca="1">IF($B148="","",OFFSET(Zdroj!N$16,'k rozhodnutí detailní'!$A147,0))</f>
        <v/>
      </c>
      <c r="E148" s="314" t="str">
        <f ca="1">IF($B148="","",OFFSET(Zdroj!T$16,'k rozhodnutí detailní'!$A147,0))</f>
        <v/>
      </c>
      <c r="F148" s="188" t="str">
        <f ca="1">IF($B148="","",OFFSET(Zdroj!U$16,'k rozhodnutí detailní'!$A147,0))</f>
        <v/>
      </c>
      <c r="G148" s="316" t="str">
        <f ca="1">IF($B148="","",OFFSET(Zdroj!W$16,'k rozhodnutí detailní'!$A147,0))</f>
        <v/>
      </c>
      <c r="H148" s="315" t="str">
        <f ca="1">IF($B148="","",OFFSET(Zdroj!Y$16,'k rozhodnutí detailní'!$A147,0))</f>
        <v/>
      </c>
      <c r="I148" s="288" t="str">
        <f ca="1">IF($B148="","",OFFSET(Zdroj!BG$16,'k rozhodnutí detailní'!$A147,0))</f>
        <v/>
      </c>
      <c r="J148" s="288" t="str">
        <f ca="1">IF($B148="","",OFFSET(Zdroj!BH$16,'k rozhodnutí detailní'!$A147,0))</f>
        <v/>
      </c>
      <c r="K148" s="288"/>
      <c r="L148" s="79" t="str">
        <f ca="1">IF($B148="","",CONCATENATE(OFFSET(Zdroj!BI$16,'k rozhodnutí detailní'!$A147,0)," z ",SUM(Zdroj!$AN$10+Zdroj!$AP$10)))</f>
        <v/>
      </c>
      <c r="M148" s="46" t="str">
        <f ca="1">IF($B148="","",IF(OR(I148=0,J148=0),1,OFFSET(Zdroj!BJ$16,'k rozhodnutí detailní'!$A147,0)))</f>
        <v/>
      </c>
      <c r="N148" s="312" t="str">
        <f ca="1">IF(B148="","",IF(Zdroj!$AQ$1=Zdroj!$AR$9,ROUND(G148*M150,Zdroj!$AR$8),OFFSET(Zdroj!BO$16,'k rozhodnutí detailní'!A147,0)))</f>
        <v/>
      </c>
      <c r="O148" s="288" t="str">
        <f ca="1">IF($B148="","",OFFSET(Zdroj!Z$16,'k rozhodnutí detailní'!$A147,0))</f>
        <v/>
      </c>
      <c r="P148" s="329"/>
    </row>
    <row r="149" spans="1:16" s="2" customFormat="1" x14ac:dyDescent="0.25">
      <c r="A149" s="29"/>
      <c r="B149" s="288"/>
      <c r="C149" s="51" t="str">
        <f ca="1">IF($B148="","",IF(Zdroj!$AQ$9="ano",CONCATENATE("Okres:","
",OFFSET(Zdroj!BP$16,'k rozhodnutí detailní'!$A147,0),"
","Právní forma","
",OFFSET(Zdroj!H$16,'k rozhodnutí detailní'!$A147,0),"
",IF(OFFSET(Zdroj!I$16,'k rozhodnutí detailní'!$A147,0)="","","IČO: "),OFFSET(Zdroj!I$16,'k rozhodnutí detailní'!$A147,0),"
","B.Ú. ",IF(OFFSET(Zdroj!J$16,'k rozhodnutí detailní'!$A147,0)="","","Anonymizováno")),CONCATENATE("Okres:","
",OFFSET(Zdroj!BP$16,'k rozhodnutí detailní'!$A147,0),"
","Právní forma","
",OFFSET(Zdroj!H$16,'k rozhodnutí detailní'!$A147,0),"
",IF(OFFSET(Zdroj!I$16,'k rozhodnutí detailní'!$A147,0)="","","IČO: "),OFFSET(Zdroj!I$16,'k rozhodnutí detailní'!$A147,0),"
","B.Ú. ",OFFSET(Zdroj!J$16,'k rozhodnutí detailní'!$A147,0))))</f>
        <v/>
      </c>
      <c r="D149" s="58" t="str">
        <f ca="1">IF($B148="","",OFFSET(Zdroj!O$16,'k rozhodnutí detailní'!$A147,0))</f>
        <v/>
      </c>
      <c r="E149" s="314"/>
      <c r="F149" s="185"/>
      <c r="G149" s="316"/>
      <c r="H149" s="315"/>
      <c r="I149" s="288"/>
      <c r="J149" s="288"/>
      <c r="K149" s="288"/>
      <c r="L149" s="288" t="str">
        <f ca="1">IF($B148="","",CONCATENATE(SUM(I148+J148+K148)," z ",SUM(Zdroj!$AN$10+Zdroj!$AP$10)))</f>
        <v/>
      </c>
      <c r="M149" s="47" t="str">
        <f ca="1">IF($B148="","",IF(1-(((J148+K148)*(Zdroj!AN$10/Zdroj!AP$10))/I148)&gt;=0,CEILING(1-(((J148+K148)*(Zdroj!AN$10/Zdroj!AP$10))/I148),0.01),CEILING((1-(((J148+K148)*(Zdroj!AN$10/Zdroj!AP$10))/I148))*-1,0.01)))</f>
        <v/>
      </c>
      <c r="N149" s="312"/>
      <c r="O149" s="288"/>
      <c r="P149" s="329"/>
    </row>
    <row r="150" spans="1:16" s="2" customFormat="1" x14ac:dyDescent="0.25">
      <c r="A150" s="29">
        <f>ROW()/3-1</f>
        <v>49</v>
      </c>
      <c r="B150" s="288"/>
      <c r="C150" s="52" t="str">
        <f ca="1">IF($B148="","",IF(Zdroj!$AQ$9="ano",IF(OFFSET(Zdroj!M$16,'k rozhodnutí detailní'!A147,0)="","","Anonymizováno"),IF(OFFSET(Zdroj!M$16,'k rozhodnutí detailní'!A147,0)="","",OFFSET(Zdroj!M$16,'k rozhodnutí detailní'!A147,0))))</f>
        <v/>
      </c>
      <c r="D150" s="58" t="str">
        <f ca="1">IF($B148="","",CONCATENATE("Dotace bude použita na:","
",OFFSET(Zdroj!P$16,'k rozhodnutí detailní'!$A147,0)))</f>
        <v/>
      </c>
      <c r="E150" s="314"/>
      <c r="F150" s="188" t="str">
        <f ca="1">IF($B148="","",OFFSET(Zdroj!V$16,'k rozhodnutí detailní'!$A147,0))</f>
        <v/>
      </c>
      <c r="G150" s="89" t="str">
        <f ca="1">IF($B148="","",OFFSET(Zdroj!BM$16,'k rozhodnutí'!$A147,0))</f>
        <v/>
      </c>
      <c r="H150" s="315"/>
      <c r="I150" s="288"/>
      <c r="J150" s="288"/>
      <c r="K150" s="288"/>
      <c r="L150" s="288"/>
      <c r="M150" s="48" t="str">
        <f ca="1">IF($B148="","",SUM((I148+J148+K148)/(Zdroj!$AN$10+Zdroj!$AP$10)))</f>
        <v/>
      </c>
      <c r="N150" s="59" t="str">
        <f t="shared" ref="N150" ca="1" si="47">IF(B148="","",N148/G148)</f>
        <v/>
      </c>
      <c r="O150" s="288"/>
      <c r="P150" s="329"/>
    </row>
    <row r="151" spans="1:16" s="2" customFormat="1" x14ac:dyDescent="0.25">
      <c r="A151" s="29"/>
      <c r="B151" s="288" t="str">
        <f ca="1">IF(OFFSET(Zdroj!$B$16,A150,0)&gt;0,OFFSET(Zdroj!$B$16,A150,0)+0,"")</f>
        <v/>
      </c>
      <c r="C151" s="51" t="str">
        <f ca="1">IF($B151="","",IF(Zdroj!$AQ$9="ano",CONCATENATE(OFFSET(Zdroj!C$16,'k rozhodnutí detailní'!$A150,0),"
","Anonymizováno","
",OFFSET(Zdroj!E$16,'k rozhodnutí detailní'!$A150,0),"
",OFFSET(Zdroj!F$16,'k rozhodnutí detailní'!$A150,0)),CONCATENATE(OFFSET(Zdroj!C$16,'k rozhodnutí detailní'!$A150,0),"
",OFFSET(Zdroj!D$16,'k rozhodnutí detailní'!$A150,0),"
",OFFSET(Zdroj!E$16,'k rozhodnutí detailní'!$A150,0),"
",OFFSET(Zdroj!F$16,'k rozhodnutí detailní'!$A150,0))))</f>
        <v/>
      </c>
      <c r="D151" s="57" t="str">
        <f ca="1">IF($B151="","",OFFSET(Zdroj!N$16,'k rozhodnutí detailní'!$A150,0))</f>
        <v/>
      </c>
      <c r="E151" s="314" t="str">
        <f ca="1">IF($B151="","",OFFSET(Zdroj!T$16,'k rozhodnutí detailní'!$A150,0))</f>
        <v/>
      </c>
      <c r="F151" s="188" t="str">
        <f ca="1">IF($B151="","",OFFSET(Zdroj!U$16,'k rozhodnutí detailní'!$A150,0))</f>
        <v/>
      </c>
      <c r="G151" s="316" t="str">
        <f ca="1">IF($B151="","",OFFSET(Zdroj!W$16,'k rozhodnutí detailní'!$A150,0))</f>
        <v/>
      </c>
      <c r="H151" s="315" t="str">
        <f ca="1">IF($B151="","",OFFSET(Zdroj!Y$16,'k rozhodnutí detailní'!$A150,0))</f>
        <v/>
      </c>
      <c r="I151" s="288" t="str">
        <f ca="1">IF($B151="","",OFFSET(Zdroj!BG$16,'k rozhodnutí detailní'!$A150,0))</f>
        <v/>
      </c>
      <c r="J151" s="288" t="str">
        <f ca="1">IF($B151="","",OFFSET(Zdroj!BH$16,'k rozhodnutí detailní'!$A150,0))</f>
        <v/>
      </c>
      <c r="K151" s="288"/>
      <c r="L151" s="79" t="str">
        <f ca="1">IF($B151="","",CONCATENATE(OFFSET(Zdroj!BI$16,'k rozhodnutí detailní'!$A150,0)," z ",SUM(Zdroj!$AN$10+Zdroj!$AP$10)))</f>
        <v/>
      </c>
      <c r="M151" s="46" t="str">
        <f ca="1">IF($B151="","",IF(OR(I151=0,J151=0),1,OFFSET(Zdroj!BJ$16,'k rozhodnutí detailní'!$A150,0)))</f>
        <v/>
      </c>
      <c r="N151" s="312" t="str">
        <f ca="1">IF(B151="","",IF(Zdroj!$AQ$1=Zdroj!$AR$9,ROUND(G151*M153,Zdroj!$AR$8),OFFSET(Zdroj!BO$16,'k rozhodnutí detailní'!A150,0)))</f>
        <v/>
      </c>
      <c r="O151" s="288" t="str">
        <f ca="1">IF($B151="","",OFFSET(Zdroj!Z$16,'k rozhodnutí detailní'!$A150,0))</f>
        <v/>
      </c>
      <c r="P151" s="329"/>
    </row>
    <row r="152" spans="1:16" s="2" customFormat="1" x14ac:dyDescent="0.25">
      <c r="A152" s="29"/>
      <c r="B152" s="288"/>
      <c r="C152" s="51" t="str">
        <f ca="1">IF($B151="","",IF(Zdroj!$AQ$9="ano",CONCATENATE("Okres:","
",OFFSET(Zdroj!BP$16,'k rozhodnutí detailní'!$A150,0),"
","Právní forma","
",OFFSET(Zdroj!H$16,'k rozhodnutí detailní'!$A150,0),"
",IF(OFFSET(Zdroj!I$16,'k rozhodnutí detailní'!$A150,0)="","","IČO: "),OFFSET(Zdroj!I$16,'k rozhodnutí detailní'!$A150,0),"
","B.Ú. ",IF(OFFSET(Zdroj!J$16,'k rozhodnutí detailní'!$A150,0)="","","Anonymizováno")),CONCATENATE("Okres:","
",OFFSET(Zdroj!BP$16,'k rozhodnutí detailní'!$A150,0),"
","Právní forma","
",OFFSET(Zdroj!H$16,'k rozhodnutí detailní'!$A150,0),"
",IF(OFFSET(Zdroj!I$16,'k rozhodnutí detailní'!$A150,0)="","","IČO: "),OFFSET(Zdroj!I$16,'k rozhodnutí detailní'!$A150,0),"
","B.Ú. ",OFFSET(Zdroj!J$16,'k rozhodnutí detailní'!$A150,0))))</f>
        <v/>
      </c>
      <c r="D152" s="58" t="str">
        <f ca="1">IF($B151="","",OFFSET(Zdroj!O$16,'k rozhodnutí detailní'!$A150,0))</f>
        <v/>
      </c>
      <c r="E152" s="314"/>
      <c r="F152" s="185"/>
      <c r="G152" s="316"/>
      <c r="H152" s="315"/>
      <c r="I152" s="288"/>
      <c r="J152" s="288"/>
      <c r="K152" s="288"/>
      <c r="L152" s="288" t="str">
        <f ca="1">IF($B151="","",CONCATENATE(SUM(I151+J151+K151)," z ",SUM(Zdroj!$AN$10+Zdroj!$AP$10)))</f>
        <v/>
      </c>
      <c r="M152" s="47" t="str">
        <f ca="1">IF($B151="","",IF(1-(((J151+K151)*(Zdroj!AN$10/Zdroj!AP$10))/I151)&gt;=0,CEILING(1-(((J151+K151)*(Zdroj!AN$10/Zdroj!AP$10))/I151),0.01),CEILING((1-(((J151+K151)*(Zdroj!AN$10/Zdroj!AP$10))/I151))*-1,0.01)))</f>
        <v/>
      </c>
      <c r="N152" s="312"/>
      <c r="O152" s="288"/>
      <c r="P152" s="329"/>
    </row>
    <row r="153" spans="1:16" s="2" customFormat="1" x14ac:dyDescent="0.25">
      <c r="A153" s="29">
        <f>ROW()/3-1</f>
        <v>50</v>
      </c>
      <c r="B153" s="288"/>
      <c r="C153" s="52" t="str">
        <f ca="1">IF($B151="","",IF(Zdroj!$AQ$9="ano",IF(OFFSET(Zdroj!M$16,'k rozhodnutí detailní'!A150,0)="","","Anonymizováno"),IF(OFFSET(Zdroj!M$16,'k rozhodnutí detailní'!A150,0)="","",OFFSET(Zdroj!M$16,'k rozhodnutí detailní'!A150,0))))</f>
        <v/>
      </c>
      <c r="D153" s="58" t="str">
        <f ca="1">IF($B151="","",CONCATENATE("Dotace bude použita na:","
",OFFSET(Zdroj!P$16,'k rozhodnutí detailní'!$A150,0)))</f>
        <v/>
      </c>
      <c r="E153" s="314"/>
      <c r="F153" s="188" t="str">
        <f ca="1">IF($B151="","",OFFSET(Zdroj!V$16,'k rozhodnutí detailní'!$A150,0))</f>
        <v/>
      </c>
      <c r="G153" s="89" t="str">
        <f ca="1">IF($B151="","",OFFSET(Zdroj!BM$16,'k rozhodnutí'!$A150,0))</f>
        <v/>
      </c>
      <c r="H153" s="315"/>
      <c r="I153" s="288"/>
      <c r="J153" s="288"/>
      <c r="K153" s="288"/>
      <c r="L153" s="288"/>
      <c r="M153" s="48" t="str">
        <f ca="1">IF($B151="","",SUM((I151+J151+K151)/(Zdroj!$AN$10+Zdroj!$AP$10)))</f>
        <v/>
      </c>
      <c r="N153" s="59" t="str">
        <f t="shared" ref="N153" ca="1" si="48">IF(B151="","",N151/G151)</f>
        <v/>
      </c>
      <c r="O153" s="288"/>
      <c r="P153" s="329"/>
    </row>
    <row r="154" spans="1:16" s="2" customFormat="1" x14ac:dyDescent="0.25">
      <c r="A154" s="29"/>
      <c r="B154" s="288" t="str">
        <f ca="1">IF(OFFSET(Zdroj!$B$16,A153,0)&gt;0,OFFSET(Zdroj!$B$16,A153,0)+0,"")</f>
        <v/>
      </c>
      <c r="C154" s="51" t="str">
        <f ca="1">IF($B154="","",IF(Zdroj!$AQ$9="ano",CONCATENATE(OFFSET(Zdroj!C$16,'k rozhodnutí detailní'!$A153,0),"
","Anonymizováno","
",OFFSET(Zdroj!E$16,'k rozhodnutí detailní'!$A153,0),"
",OFFSET(Zdroj!F$16,'k rozhodnutí detailní'!$A153,0)),CONCATENATE(OFFSET(Zdroj!C$16,'k rozhodnutí detailní'!$A153,0),"
",OFFSET(Zdroj!D$16,'k rozhodnutí detailní'!$A153,0),"
",OFFSET(Zdroj!E$16,'k rozhodnutí detailní'!$A153,0),"
",OFFSET(Zdroj!F$16,'k rozhodnutí detailní'!$A153,0))))</f>
        <v/>
      </c>
      <c r="D154" s="57" t="str">
        <f ca="1">IF($B154="","",OFFSET(Zdroj!N$16,'k rozhodnutí detailní'!$A153,0))</f>
        <v/>
      </c>
      <c r="E154" s="314" t="str">
        <f ca="1">IF($B154="","",OFFSET(Zdroj!T$16,'k rozhodnutí detailní'!$A153,0))</f>
        <v/>
      </c>
      <c r="F154" s="188" t="str">
        <f ca="1">IF($B154="","",OFFSET(Zdroj!U$16,'k rozhodnutí detailní'!$A153,0))</f>
        <v/>
      </c>
      <c r="G154" s="316" t="str">
        <f ca="1">IF($B154="","",OFFSET(Zdroj!W$16,'k rozhodnutí detailní'!$A153,0))</f>
        <v/>
      </c>
      <c r="H154" s="315" t="str">
        <f ca="1">IF($B154="","",OFFSET(Zdroj!Y$16,'k rozhodnutí detailní'!$A153,0))</f>
        <v/>
      </c>
      <c r="I154" s="288" t="str">
        <f ca="1">IF($B154="","",OFFSET(Zdroj!BG$16,'k rozhodnutí detailní'!$A153,0))</f>
        <v/>
      </c>
      <c r="J154" s="288" t="str">
        <f ca="1">IF($B154="","",OFFSET(Zdroj!BH$16,'k rozhodnutí detailní'!$A153,0))</f>
        <v/>
      </c>
      <c r="K154" s="288"/>
      <c r="L154" s="79" t="str">
        <f ca="1">IF($B154="","",CONCATENATE(OFFSET(Zdroj!BI$16,'k rozhodnutí detailní'!$A153,0)," z ",SUM(Zdroj!$AN$10+Zdroj!$AP$10)))</f>
        <v/>
      </c>
      <c r="M154" s="46" t="str">
        <f ca="1">IF($B154="","",IF(OR(I154=0,J154=0),1,OFFSET(Zdroj!BJ$16,'k rozhodnutí detailní'!$A153,0)))</f>
        <v/>
      </c>
      <c r="N154" s="312" t="str">
        <f ca="1">IF(B154="","",IF(Zdroj!$AQ$1=Zdroj!$AR$9,ROUND(G154*M156,Zdroj!$AR$8),OFFSET(Zdroj!BO$16,'k rozhodnutí detailní'!A153,0)))</f>
        <v/>
      </c>
      <c r="O154" s="288" t="str">
        <f ca="1">IF($B154="","",OFFSET(Zdroj!Z$16,'k rozhodnutí detailní'!$A153,0))</f>
        <v/>
      </c>
      <c r="P154" s="329"/>
    </row>
    <row r="155" spans="1:16" s="2" customFormat="1" x14ac:dyDescent="0.25">
      <c r="A155" s="29"/>
      <c r="B155" s="288"/>
      <c r="C155" s="51" t="str">
        <f ca="1">IF($B154="","",IF(Zdroj!$AQ$9="ano",CONCATENATE("Okres:","
",OFFSET(Zdroj!BP$16,'k rozhodnutí detailní'!$A153,0),"
","Právní forma","
",OFFSET(Zdroj!H$16,'k rozhodnutí detailní'!$A153,0),"
",IF(OFFSET(Zdroj!I$16,'k rozhodnutí detailní'!$A153,0)="","","IČO: "),OFFSET(Zdroj!I$16,'k rozhodnutí detailní'!$A153,0),"
","B.Ú. ",IF(OFFSET(Zdroj!J$16,'k rozhodnutí detailní'!$A153,0)="","","Anonymizováno")),CONCATENATE("Okres:","
",OFFSET(Zdroj!BP$16,'k rozhodnutí detailní'!$A153,0),"
","Právní forma","
",OFFSET(Zdroj!H$16,'k rozhodnutí detailní'!$A153,0),"
",IF(OFFSET(Zdroj!I$16,'k rozhodnutí detailní'!$A153,0)="","","IČO: "),OFFSET(Zdroj!I$16,'k rozhodnutí detailní'!$A153,0),"
","B.Ú. ",OFFSET(Zdroj!J$16,'k rozhodnutí detailní'!$A153,0))))</f>
        <v/>
      </c>
      <c r="D155" s="58" t="str">
        <f ca="1">IF($B154="","",OFFSET(Zdroj!O$16,'k rozhodnutí detailní'!$A153,0))</f>
        <v/>
      </c>
      <c r="E155" s="314"/>
      <c r="F155" s="185"/>
      <c r="G155" s="316"/>
      <c r="H155" s="315"/>
      <c r="I155" s="288"/>
      <c r="J155" s="288"/>
      <c r="K155" s="288"/>
      <c r="L155" s="288" t="str">
        <f ca="1">IF($B154="","",CONCATENATE(SUM(I154+J154+K154)," z ",SUM(Zdroj!$AN$10+Zdroj!$AP$10)))</f>
        <v/>
      </c>
      <c r="M155" s="47" t="str">
        <f ca="1">IF($B154="","",IF(1-(((J154+K154)*(Zdroj!AN$10/Zdroj!AP$10))/I154)&gt;=0,CEILING(1-(((J154+K154)*(Zdroj!AN$10/Zdroj!AP$10))/I154),0.01),CEILING((1-(((J154+K154)*(Zdroj!AN$10/Zdroj!AP$10))/I154))*-1,0.01)))</f>
        <v/>
      </c>
      <c r="N155" s="312"/>
      <c r="O155" s="288"/>
      <c r="P155" s="329"/>
    </row>
    <row r="156" spans="1:16" s="2" customFormat="1" x14ac:dyDescent="0.25">
      <c r="A156" s="29">
        <f>ROW()/3-1</f>
        <v>51</v>
      </c>
      <c r="B156" s="288"/>
      <c r="C156" s="52" t="str">
        <f ca="1">IF($B154="","",IF(Zdroj!$AQ$9="ano",IF(OFFSET(Zdroj!M$16,'k rozhodnutí detailní'!A153,0)="","","Anonymizováno"),IF(OFFSET(Zdroj!M$16,'k rozhodnutí detailní'!A153,0)="","",OFFSET(Zdroj!M$16,'k rozhodnutí detailní'!A153,0))))</f>
        <v/>
      </c>
      <c r="D156" s="58" t="str">
        <f ca="1">IF($B154="","",CONCATENATE("Dotace bude použita na:","
",OFFSET(Zdroj!P$16,'k rozhodnutí detailní'!$A153,0)))</f>
        <v/>
      </c>
      <c r="E156" s="314"/>
      <c r="F156" s="188" t="str">
        <f ca="1">IF($B154="","",OFFSET(Zdroj!V$16,'k rozhodnutí detailní'!$A153,0))</f>
        <v/>
      </c>
      <c r="G156" s="89" t="str">
        <f ca="1">IF($B154="","",OFFSET(Zdroj!BM$16,'k rozhodnutí'!$A153,0))</f>
        <v/>
      </c>
      <c r="H156" s="315"/>
      <c r="I156" s="288"/>
      <c r="J156" s="288"/>
      <c r="K156" s="288"/>
      <c r="L156" s="288"/>
      <c r="M156" s="48" t="str">
        <f ca="1">IF($B154="","",SUM((I154+J154+K154)/(Zdroj!$AN$10+Zdroj!$AP$10)))</f>
        <v/>
      </c>
      <c r="N156" s="59" t="str">
        <f t="shared" ref="N156" ca="1" si="49">IF(B154="","",N154/G154)</f>
        <v/>
      </c>
      <c r="O156" s="288"/>
      <c r="P156" s="329"/>
    </row>
    <row r="157" spans="1:16" s="2" customFormat="1" x14ac:dyDescent="0.25">
      <c r="A157" s="29"/>
      <c r="B157" s="288" t="str">
        <f ca="1">IF(OFFSET(Zdroj!$B$16,A156,0)&gt;0,OFFSET(Zdroj!$B$16,A156,0)+0,"")</f>
        <v/>
      </c>
      <c r="C157" s="51" t="str">
        <f ca="1">IF($B157="","",IF(Zdroj!$AQ$9="ano",CONCATENATE(OFFSET(Zdroj!C$16,'k rozhodnutí detailní'!$A156,0),"
","Anonymizováno","
",OFFSET(Zdroj!E$16,'k rozhodnutí detailní'!$A156,0),"
",OFFSET(Zdroj!F$16,'k rozhodnutí detailní'!$A156,0)),CONCATENATE(OFFSET(Zdroj!C$16,'k rozhodnutí detailní'!$A156,0),"
",OFFSET(Zdroj!D$16,'k rozhodnutí detailní'!$A156,0),"
",OFFSET(Zdroj!E$16,'k rozhodnutí detailní'!$A156,0),"
",OFFSET(Zdroj!F$16,'k rozhodnutí detailní'!$A156,0))))</f>
        <v/>
      </c>
      <c r="D157" s="57" t="str">
        <f ca="1">IF($B157="","",OFFSET(Zdroj!N$16,'k rozhodnutí detailní'!$A156,0))</f>
        <v/>
      </c>
      <c r="E157" s="314" t="str">
        <f ca="1">IF($B157="","",OFFSET(Zdroj!T$16,'k rozhodnutí detailní'!$A156,0))</f>
        <v/>
      </c>
      <c r="F157" s="188" t="str">
        <f ca="1">IF($B157="","",OFFSET(Zdroj!U$16,'k rozhodnutí detailní'!$A156,0))</f>
        <v/>
      </c>
      <c r="G157" s="316" t="str">
        <f ca="1">IF($B157="","",OFFSET(Zdroj!W$16,'k rozhodnutí detailní'!$A156,0))</f>
        <v/>
      </c>
      <c r="H157" s="315" t="str">
        <f ca="1">IF($B157="","",OFFSET(Zdroj!Y$16,'k rozhodnutí detailní'!$A156,0))</f>
        <v/>
      </c>
      <c r="I157" s="288" t="str">
        <f ca="1">IF($B157="","",OFFSET(Zdroj!BG$16,'k rozhodnutí detailní'!$A156,0))</f>
        <v/>
      </c>
      <c r="J157" s="288" t="str">
        <f ca="1">IF($B157="","",OFFSET(Zdroj!BH$16,'k rozhodnutí detailní'!$A156,0))</f>
        <v/>
      </c>
      <c r="K157" s="288"/>
      <c r="L157" s="79" t="str">
        <f ca="1">IF($B157="","",CONCATENATE(OFFSET(Zdroj!BI$16,'k rozhodnutí detailní'!$A156,0)," z ",SUM(Zdroj!$AN$10+Zdroj!$AP$10)))</f>
        <v/>
      </c>
      <c r="M157" s="46" t="str">
        <f ca="1">IF($B157="","",IF(OR(I157=0,J157=0),1,OFFSET(Zdroj!BJ$16,'k rozhodnutí detailní'!$A156,0)))</f>
        <v/>
      </c>
      <c r="N157" s="312" t="str">
        <f ca="1">IF(B157="","",IF(Zdroj!$AQ$1=Zdroj!$AR$9,ROUND(G157*M159,Zdroj!$AR$8),OFFSET(Zdroj!BO$16,'k rozhodnutí detailní'!A156,0)))</f>
        <v/>
      </c>
      <c r="O157" s="288" t="str">
        <f ca="1">IF($B157="","",OFFSET(Zdroj!Z$16,'k rozhodnutí detailní'!$A156,0))</f>
        <v/>
      </c>
      <c r="P157" s="329"/>
    </row>
    <row r="158" spans="1:16" s="2" customFormat="1" x14ac:dyDescent="0.25">
      <c r="A158" s="29"/>
      <c r="B158" s="288"/>
      <c r="C158" s="51" t="str">
        <f ca="1">IF($B157="","",IF(Zdroj!$AQ$9="ano",CONCATENATE("Okres:","
",OFFSET(Zdroj!BP$16,'k rozhodnutí detailní'!$A156,0),"
","Právní forma","
",OFFSET(Zdroj!H$16,'k rozhodnutí detailní'!$A156,0),"
",IF(OFFSET(Zdroj!I$16,'k rozhodnutí detailní'!$A156,0)="","","IČO: "),OFFSET(Zdroj!I$16,'k rozhodnutí detailní'!$A156,0),"
","B.Ú. ",IF(OFFSET(Zdroj!J$16,'k rozhodnutí detailní'!$A156,0)="","","Anonymizováno")),CONCATENATE("Okres:","
",OFFSET(Zdroj!BP$16,'k rozhodnutí detailní'!$A156,0),"
","Právní forma","
",OFFSET(Zdroj!H$16,'k rozhodnutí detailní'!$A156,0),"
",IF(OFFSET(Zdroj!I$16,'k rozhodnutí detailní'!$A156,0)="","","IČO: "),OFFSET(Zdroj!I$16,'k rozhodnutí detailní'!$A156,0),"
","B.Ú. ",OFFSET(Zdroj!J$16,'k rozhodnutí detailní'!$A156,0))))</f>
        <v/>
      </c>
      <c r="D158" s="58" t="str">
        <f ca="1">IF($B157="","",OFFSET(Zdroj!O$16,'k rozhodnutí detailní'!$A156,0))</f>
        <v/>
      </c>
      <c r="E158" s="314"/>
      <c r="F158" s="185"/>
      <c r="G158" s="316"/>
      <c r="H158" s="315"/>
      <c r="I158" s="288"/>
      <c r="J158" s="288"/>
      <c r="K158" s="288"/>
      <c r="L158" s="288" t="str">
        <f ca="1">IF($B157="","",CONCATENATE(SUM(I157+J157+K157)," z ",SUM(Zdroj!$AN$10+Zdroj!$AP$10)))</f>
        <v/>
      </c>
      <c r="M158" s="47" t="str">
        <f ca="1">IF($B157="","",IF(1-(((J157+K157)*(Zdroj!AN$10/Zdroj!AP$10))/I157)&gt;=0,CEILING(1-(((J157+K157)*(Zdroj!AN$10/Zdroj!AP$10))/I157),0.01),CEILING((1-(((J157+K157)*(Zdroj!AN$10/Zdroj!AP$10))/I157))*-1,0.01)))</f>
        <v/>
      </c>
      <c r="N158" s="312"/>
      <c r="O158" s="288"/>
      <c r="P158" s="329"/>
    </row>
    <row r="159" spans="1:16" s="2" customFormat="1" x14ac:dyDescent="0.25">
      <c r="A159" s="29">
        <f>ROW()/3-1</f>
        <v>52</v>
      </c>
      <c r="B159" s="288"/>
      <c r="C159" s="52" t="str">
        <f ca="1">IF($B157="","",IF(Zdroj!$AQ$9="ano",IF(OFFSET(Zdroj!M$16,'k rozhodnutí detailní'!A156,0)="","","Anonymizováno"),IF(OFFSET(Zdroj!M$16,'k rozhodnutí detailní'!A156,0)="","",OFFSET(Zdroj!M$16,'k rozhodnutí detailní'!A156,0))))</f>
        <v/>
      </c>
      <c r="D159" s="58" t="str">
        <f ca="1">IF($B157="","",CONCATENATE("Dotace bude použita na:","
",OFFSET(Zdroj!P$16,'k rozhodnutí detailní'!$A156,0)))</f>
        <v/>
      </c>
      <c r="E159" s="314"/>
      <c r="F159" s="188" t="str">
        <f ca="1">IF($B157="","",OFFSET(Zdroj!V$16,'k rozhodnutí detailní'!$A156,0))</f>
        <v/>
      </c>
      <c r="G159" s="89" t="str">
        <f ca="1">IF($B157="","",OFFSET(Zdroj!BM$16,'k rozhodnutí'!$A156,0))</f>
        <v/>
      </c>
      <c r="H159" s="315"/>
      <c r="I159" s="288"/>
      <c r="J159" s="288"/>
      <c r="K159" s="288"/>
      <c r="L159" s="288"/>
      <c r="M159" s="48" t="str">
        <f ca="1">IF($B157="","",SUM((I157+J157+K157)/(Zdroj!$AN$10+Zdroj!$AP$10)))</f>
        <v/>
      </c>
      <c r="N159" s="59" t="str">
        <f t="shared" ref="N159" ca="1" si="50">IF(B157="","",N157/G157)</f>
        <v/>
      </c>
      <c r="O159" s="288"/>
      <c r="P159" s="329"/>
    </row>
    <row r="160" spans="1:16" s="2" customFormat="1" x14ac:dyDescent="0.25">
      <c r="A160" s="29"/>
      <c r="B160" s="288" t="str">
        <f ca="1">IF(OFFSET(Zdroj!$B$16,A159,0)&gt;0,OFFSET(Zdroj!$B$16,A159,0)+0,"")</f>
        <v/>
      </c>
      <c r="C160" s="51" t="str">
        <f ca="1">IF($B160="","",IF(Zdroj!$AQ$9="ano",CONCATENATE(OFFSET(Zdroj!C$16,'k rozhodnutí detailní'!$A159,0),"
","Anonymizováno","
",OFFSET(Zdroj!E$16,'k rozhodnutí detailní'!$A159,0),"
",OFFSET(Zdroj!F$16,'k rozhodnutí detailní'!$A159,0)),CONCATENATE(OFFSET(Zdroj!C$16,'k rozhodnutí detailní'!$A159,0),"
",OFFSET(Zdroj!D$16,'k rozhodnutí detailní'!$A159,0),"
",OFFSET(Zdroj!E$16,'k rozhodnutí detailní'!$A159,0),"
",OFFSET(Zdroj!F$16,'k rozhodnutí detailní'!$A159,0))))</f>
        <v/>
      </c>
      <c r="D160" s="57" t="str">
        <f ca="1">IF($B160="","",OFFSET(Zdroj!N$16,'k rozhodnutí detailní'!$A159,0))</f>
        <v/>
      </c>
      <c r="E160" s="314" t="str">
        <f ca="1">IF($B160="","",OFFSET(Zdroj!T$16,'k rozhodnutí detailní'!$A159,0))</f>
        <v/>
      </c>
      <c r="F160" s="188" t="str">
        <f ca="1">IF($B160="","",OFFSET(Zdroj!U$16,'k rozhodnutí detailní'!$A159,0))</f>
        <v/>
      </c>
      <c r="G160" s="316" t="str">
        <f ca="1">IF($B160="","",OFFSET(Zdroj!W$16,'k rozhodnutí detailní'!$A159,0))</f>
        <v/>
      </c>
      <c r="H160" s="315" t="str">
        <f ca="1">IF($B160="","",OFFSET(Zdroj!Y$16,'k rozhodnutí detailní'!$A159,0))</f>
        <v/>
      </c>
      <c r="I160" s="288" t="str">
        <f ca="1">IF($B160="","",OFFSET(Zdroj!BG$16,'k rozhodnutí detailní'!$A159,0))</f>
        <v/>
      </c>
      <c r="J160" s="288" t="str">
        <f ca="1">IF($B160="","",OFFSET(Zdroj!BH$16,'k rozhodnutí detailní'!$A159,0))</f>
        <v/>
      </c>
      <c r="K160" s="288"/>
      <c r="L160" s="79" t="str">
        <f ca="1">IF($B160="","",CONCATENATE(OFFSET(Zdroj!BI$16,'k rozhodnutí detailní'!$A159,0)," z ",SUM(Zdroj!$AN$10+Zdroj!$AP$10)))</f>
        <v/>
      </c>
      <c r="M160" s="46" t="str">
        <f ca="1">IF($B160="","",IF(OR(I160=0,J160=0),1,OFFSET(Zdroj!BJ$16,'k rozhodnutí detailní'!$A159,0)))</f>
        <v/>
      </c>
      <c r="N160" s="312" t="str">
        <f ca="1">IF(B160="","",IF(Zdroj!$AQ$1=Zdroj!$AR$9,ROUND(G160*M162,Zdroj!$AR$8),OFFSET(Zdroj!BO$16,'k rozhodnutí detailní'!A159,0)))</f>
        <v/>
      </c>
      <c r="O160" s="288" t="str">
        <f ca="1">IF($B160="","",OFFSET(Zdroj!Z$16,'k rozhodnutí detailní'!$A159,0))</f>
        <v/>
      </c>
      <c r="P160" s="329"/>
    </row>
    <row r="161" spans="1:16" s="2" customFormat="1" x14ac:dyDescent="0.25">
      <c r="A161" s="29"/>
      <c r="B161" s="288"/>
      <c r="C161" s="51" t="str">
        <f ca="1">IF($B160="","",IF(Zdroj!$AQ$9="ano",CONCATENATE("Okres:","
",OFFSET(Zdroj!BP$16,'k rozhodnutí detailní'!$A159,0),"
","Právní forma","
",OFFSET(Zdroj!H$16,'k rozhodnutí detailní'!$A159,0),"
",IF(OFFSET(Zdroj!I$16,'k rozhodnutí detailní'!$A159,0)="","","IČO: "),OFFSET(Zdroj!I$16,'k rozhodnutí detailní'!$A159,0),"
","B.Ú. ",IF(OFFSET(Zdroj!J$16,'k rozhodnutí detailní'!$A159,0)="","","Anonymizováno")),CONCATENATE("Okres:","
",OFFSET(Zdroj!BP$16,'k rozhodnutí detailní'!$A159,0),"
","Právní forma","
",OFFSET(Zdroj!H$16,'k rozhodnutí detailní'!$A159,0),"
",IF(OFFSET(Zdroj!I$16,'k rozhodnutí detailní'!$A159,0)="","","IČO: "),OFFSET(Zdroj!I$16,'k rozhodnutí detailní'!$A159,0),"
","B.Ú. ",OFFSET(Zdroj!J$16,'k rozhodnutí detailní'!$A159,0))))</f>
        <v/>
      </c>
      <c r="D161" s="58" t="str">
        <f ca="1">IF($B160="","",OFFSET(Zdroj!O$16,'k rozhodnutí detailní'!$A159,0))</f>
        <v/>
      </c>
      <c r="E161" s="314"/>
      <c r="F161" s="185"/>
      <c r="G161" s="316"/>
      <c r="H161" s="315"/>
      <c r="I161" s="288"/>
      <c r="J161" s="288"/>
      <c r="K161" s="288"/>
      <c r="L161" s="288" t="str">
        <f ca="1">IF($B160="","",CONCATENATE(SUM(I160+J160+K160)," z ",SUM(Zdroj!$AN$10+Zdroj!$AP$10)))</f>
        <v/>
      </c>
      <c r="M161" s="47" t="str">
        <f ca="1">IF($B160="","",IF(1-(((J160+K160)*(Zdroj!AN$10/Zdroj!AP$10))/I160)&gt;=0,CEILING(1-(((J160+K160)*(Zdroj!AN$10/Zdroj!AP$10))/I160),0.01),CEILING((1-(((J160+K160)*(Zdroj!AN$10/Zdroj!AP$10))/I160))*-1,0.01)))</f>
        <v/>
      </c>
      <c r="N161" s="312"/>
      <c r="O161" s="288"/>
      <c r="P161" s="329"/>
    </row>
    <row r="162" spans="1:16" s="2" customFormat="1" x14ac:dyDescent="0.25">
      <c r="A162" s="29">
        <f>ROW()/3-1</f>
        <v>53</v>
      </c>
      <c r="B162" s="288"/>
      <c r="C162" s="52" t="str">
        <f ca="1">IF($B160="","",IF(Zdroj!$AQ$9="ano",IF(OFFSET(Zdroj!M$16,'k rozhodnutí detailní'!A159,0)="","","Anonymizováno"),IF(OFFSET(Zdroj!M$16,'k rozhodnutí detailní'!A159,0)="","",OFFSET(Zdroj!M$16,'k rozhodnutí detailní'!A159,0))))</f>
        <v/>
      </c>
      <c r="D162" s="58" t="str">
        <f ca="1">IF($B160="","",CONCATENATE("Dotace bude použita na:","
",OFFSET(Zdroj!P$16,'k rozhodnutí detailní'!$A159,0)))</f>
        <v/>
      </c>
      <c r="E162" s="314"/>
      <c r="F162" s="188" t="str">
        <f ca="1">IF($B160="","",OFFSET(Zdroj!V$16,'k rozhodnutí detailní'!$A159,0))</f>
        <v/>
      </c>
      <c r="G162" s="89" t="str">
        <f ca="1">IF($B160="","",OFFSET(Zdroj!BM$16,'k rozhodnutí'!$A159,0))</f>
        <v/>
      </c>
      <c r="H162" s="315"/>
      <c r="I162" s="288"/>
      <c r="J162" s="288"/>
      <c r="K162" s="288"/>
      <c r="L162" s="288"/>
      <c r="M162" s="48" t="str">
        <f ca="1">IF($B160="","",SUM((I160+J160+K160)/(Zdroj!$AN$10+Zdroj!$AP$10)))</f>
        <v/>
      </c>
      <c r="N162" s="59" t="str">
        <f t="shared" ref="N162" ca="1" si="51">IF(B160="","",N160/G160)</f>
        <v/>
      </c>
      <c r="O162" s="288"/>
      <c r="P162" s="329"/>
    </row>
    <row r="163" spans="1:16" s="2" customFormat="1" x14ac:dyDescent="0.25">
      <c r="A163" s="29"/>
      <c r="B163" s="288" t="str">
        <f ca="1">IF(OFFSET(Zdroj!$B$16,A162,0)&gt;0,OFFSET(Zdroj!$B$16,A162,0)+0,"")</f>
        <v/>
      </c>
      <c r="C163" s="51" t="str">
        <f ca="1">IF($B163="","",IF(Zdroj!$AQ$9="ano",CONCATENATE(OFFSET(Zdroj!C$16,'k rozhodnutí detailní'!$A162,0),"
","Anonymizováno","
",OFFSET(Zdroj!E$16,'k rozhodnutí detailní'!$A162,0),"
",OFFSET(Zdroj!F$16,'k rozhodnutí detailní'!$A162,0)),CONCATENATE(OFFSET(Zdroj!C$16,'k rozhodnutí detailní'!$A162,0),"
",OFFSET(Zdroj!D$16,'k rozhodnutí detailní'!$A162,0),"
",OFFSET(Zdroj!E$16,'k rozhodnutí detailní'!$A162,0),"
",OFFSET(Zdroj!F$16,'k rozhodnutí detailní'!$A162,0))))</f>
        <v/>
      </c>
      <c r="D163" s="57" t="str">
        <f ca="1">IF($B163="","",OFFSET(Zdroj!N$16,'k rozhodnutí detailní'!$A162,0))</f>
        <v/>
      </c>
      <c r="E163" s="314" t="str">
        <f ca="1">IF($B163="","",OFFSET(Zdroj!T$16,'k rozhodnutí detailní'!$A162,0))</f>
        <v/>
      </c>
      <c r="F163" s="188" t="str">
        <f ca="1">IF($B163="","",OFFSET(Zdroj!U$16,'k rozhodnutí detailní'!$A162,0))</f>
        <v/>
      </c>
      <c r="G163" s="316" t="str">
        <f ca="1">IF($B163="","",OFFSET(Zdroj!W$16,'k rozhodnutí detailní'!$A162,0))</f>
        <v/>
      </c>
      <c r="H163" s="315" t="str">
        <f ca="1">IF($B163="","",OFFSET(Zdroj!Y$16,'k rozhodnutí detailní'!$A162,0))</f>
        <v/>
      </c>
      <c r="I163" s="288" t="str">
        <f ca="1">IF($B163="","",OFFSET(Zdroj!BG$16,'k rozhodnutí detailní'!$A162,0))</f>
        <v/>
      </c>
      <c r="J163" s="288" t="str">
        <f ca="1">IF($B163="","",OFFSET(Zdroj!BH$16,'k rozhodnutí detailní'!$A162,0))</f>
        <v/>
      </c>
      <c r="K163" s="288"/>
      <c r="L163" s="79" t="str">
        <f ca="1">IF($B163="","",CONCATENATE(OFFSET(Zdroj!BI$16,'k rozhodnutí detailní'!$A162,0)," z ",SUM(Zdroj!$AN$10+Zdroj!$AP$10)))</f>
        <v/>
      </c>
      <c r="M163" s="46" t="str">
        <f ca="1">IF($B163="","",IF(OR(I163=0,J163=0),1,OFFSET(Zdroj!BJ$16,'k rozhodnutí detailní'!$A162,0)))</f>
        <v/>
      </c>
      <c r="N163" s="312" t="str">
        <f ca="1">IF(B163="","",IF(Zdroj!$AQ$1=Zdroj!$AR$9,ROUND(G163*M165,Zdroj!$AR$8),OFFSET(Zdroj!BO$16,'k rozhodnutí detailní'!A162,0)))</f>
        <v/>
      </c>
      <c r="O163" s="288" t="str">
        <f ca="1">IF($B163="","",OFFSET(Zdroj!Z$16,'k rozhodnutí detailní'!$A162,0))</f>
        <v/>
      </c>
      <c r="P163" s="329"/>
    </row>
    <row r="164" spans="1:16" s="2" customFormat="1" x14ac:dyDescent="0.25">
      <c r="A164" s="29"/>
      <c r="B164" s="288"/>
      <c r="C164" s="51" t="str">
        <f ca="1">IF($B163="","",IF(Zdroj!$AQ$9="ano",CONCATENATE("Okres:","
",OFFSET(Zdroj!BP$16,'k rozhodnutí detailní'!$A162,0),"
","Právní forma","
",OFFSET(Zdroj!H$16,'k rozhodnutí detailní'!$A162,0),"
",IF(OFFSET(Zdroj!I$16,'k rozhodnutí detailní'!$A162,0)="","","IČO: "),OFFSET(Zdroj!I$16,'k rozhodnutí detailní'!$A162,0),"
","B.Ú. ",IF(OFFSET(Zdroj!J$16,'k rozhodnutí detailní'!$A162,0)="","","Anonymizováno")),CONCATENATE("Okres:","
",OFFSET(Zdroj!BP$16,'k rozhodnutí detailní'!$A162,0),"
","Právní forma","
",OFFSET(Zdroj!H$16,'k rozhodnutí detailní'!$A162,0),"
",IF(OFFSET(Zdroj!I$16,'k rozhodnutí detailní'!$A162,0)="","","IČO: "),OFFSET(Zdroj!I$16,'k rozhodnutí detailní'!$A162,0),"
","B.Ú. ",OFFSET(Zdroj!J$16,'k rozhodnutí detailní'!$A162,0))))</f>
        <v/>
      </c>
      <c r="D164" s="58" t="str">
        <f ca="1">IF($B163="","",OFFSET(Zdroj!O$16,'k rozhodnutí detailní'!$A162,0))</f>
        <v/>
      </c>
      <c r="E164" s="314"/>
      <c r="F164" s="185"/>
      <c r="G164" s="316"/>
      <c r="H164" s="315"/>
      <c r="I164" s="288"/>
      <c r="J164" s="288"/>
      <c r="K164" s="288"/>
      <c r="L164" s="288" t="str">
        <f ca="1">IF($B163="","",CONCATENATE(SUM(I163+J163+K163)," z ",SUM(Zdroj!$AN$10+Zdroj!$AP$10)))</f>
        <v/>
      </c>
      <c r="M164" s="47" t="str">
        <f ca="1">IF($B163="","",IF(1-(((J163+K163)*(Zdroj!AN$10/Zdroj!AP$10))/I163)&gt;=0,CEILING(1-(((J163+K163)*(Zdroj!AN$10/Zdroj!AP$10))/I163),0.01),CEILING((1-(((J163+K163)*(Zdroj!AN$10/Zdroj!AP$10))/I163))*-1,0.01)))</f>
        <v/>
      </c>
      <c r="N164" s="312"/>
      <c r="O164" s="288"/>
      <c r="P164" s="329"/>
    </row>
    <row r="165" spans="1:16" s="2" customFormat="1" x14ac:dyDescent="0.25">
      <c r="A165" s="29">
        <f>ROW()/3-1</f>
        <v>54</v>
      </c>
      <c r="B165" s="288"/>
      <c r="C165" s="52" t="str">
        <f ca="1">IF($B163="","",IF(Zdroj!$AQ$9="ano",IF(OFFSET(Zdroj!M$16,'k rozhodnutí detailní'!A162,0)="","","Anonymizováno"),IF(OFFSET(Zdroj!M$16,'k rozhodnutí detailní'!A162,0)="","",OFFSET(Zdroj!M$16,'k rozhodnutí detailní'!A162,0))))</f>
        <v/>
      </c>
      <c r="D165" s="58" t="str">
        <f ca="1">IF($B163="","",CONCATENATE("Dotace bude použita na:","
",OFFSET(Zdroj!P$16,'k rozhodnutí detailní'!$A162,0)))</f>
        <v/>
      </c>
      <c r="E165" s="314"/>
      <c r="F165" s="188" t="str">
        <f ca="1">IF($B163="","",OFFSET(Zdroj!V$16,'k rozhodnutí detailní'!$A162,0))</f>
        <v/>
      </c>
      <c r="G165" s="89" t="str">
        <f ca="1">IF($B163="","",OFFSET(Zdroj!BM$16,'k rozhodnutí'!$A162,0))</f>
        <v/>
      </c>
      <c r="H165" s="315"/>
      <c r="I165" s="288"/>
      <c r="J165" s="288"/>
      <c r="K165" s="288"/>
      <c r="L165" s="288"/>
      <c r="M165" s="48" t="str">
        <f ca="1">IF($B163="","",SUM((I163+J163+K163)/(Zdroj!$AN$10+Zdroj!$AP$10)))</f>
        <v/>
      </c>
      <c r="N165" s="59" t="str">
        <f t="shared" ref="N165" ca="1" si="52">IF(B163="","",N163/G163)</f>
        <v/>
      </c>
      <c r="O165" s="288"/>
      <c r="P165" s="329"/>
    </row>
    <row r="166" spans="1:16" s="2" customFormat="1" x14ac:dyDescent="0.25">
      <c r="A166" s="29"/>
      <c r="B166" s="288" t="str">
        <f ca="1">IF(OFFSET(Zdroj!$B$16,A165,0)&gt;0,OFFSET(Zdroj!$B$16,A165,0)+0,"")</f>
        <v/>
      </c>
      <c r="C166" s="51" t="str">
        <f ca="1">IF($B166="","",IF(Zdroj!$AQ$9="ano",CONCATENATE(OFFSET(Zdroj!C$16,'k rozhodnutí detailní'!$A165,0),"
","Anonymizováno","
",OFFSET(Zdroj!E$16,'k rozhodnutí detailní'!$A165,0),"
",OFFSET(Zdroj!F$16,'k rozhodnutí detailní'!$A165,0)),CONCATENATE(OFFSET(Zdroj!C$16,'k rozhodnutí detailní'!$A165,0),"
",OFFSET(Zdroj!D$16,'k rozhodnutí detailní'!$A165,0),"
",OFFSET(Zdroj!E$16,'k rozhodnutí detailní'!$A165,0),"
",OFFSET(Zdroj!F$16,'k rozhodnutí detailní'!$A165,0))))</f>
        <v/>
      </c>
      <c r="D166" s="57" t="str">
        <f ca="1">IF($B166="","",OFFSET(Zdroj!N$16,'k rozhodnutí detailní'!$A165,0))</f>
        <v/>
      </c>
      <c r="E166" s="314" t="str">
        <f ca="1">IF($B166="","",OFFSET(Zdroj!T$16,'k rozhodnutí detailní'!$A165,0))</f>
        <v/>
      </c>
      <c r="F166" s="188" t="str">
        <f ca="1">IF($B166="","",OFFSET(Zdroj!U$16,'k rozhodnutí detailní'!$A165,0))</f>
        <v/>
      </c>
      <c r="G166" s="316" t="str">
        <f ca="1">IF($B166="","",OFFSET(Zdroj!W$16,'k rozhodnutí detailní'!$A165,0))</f>
        <v/>
      </c>
      <c r="H166" s="315" t="str">
        <f ca="1">IF($B166="","",OFFSET(Zdroj!Y$16,'k rozhodnutí detailní'!$A165,0))</f>
        <v/>
      </c>
      <c r="I166" s="288" t="str">
        <f ca="1">IF($B166="","",OFFSET(Zdroj!BG$16,'k rozhodnutí detailní'!$A165,0))</f>
        <v/>
      </c>
      <c r="J166" s="288" t="str">
        <f ca="1">IF($B166="","",OFFSET(Zdroj!BH$16,'k rozhodnutí detailní'!$A165,0))</f>
        <v/>
      </c>
      <c r="K166" s="288"/>
      <c r="L166" s="79" t="str">
        <f ca="1">IF($B166="","",CONCATENATE(OFFSET(Zdroj!BI$16,'k rozhodnutí detailní'!$A165,0)," z ",SUM(Zdroj!$AN$10+Zdroj!$AP$10)))</f>
        <v/>
      </c>
      <c r="M166" s="46" t="str">
        <f ca="1">IF($B166="","",IF(OR(I166=0,J166=0),1,OFFSET(Zdroj!BJ$16,'k rozhodnutí detailní'!$A165,0)))</f>
        <v/>
      </c>
      <c r="N166" s="312" t="str">
        <f ca="1">IF(B166="","",IF(Zdroj!$AQ$1=Zdroj!$AR$9,ROUND(G166*M168,Zdroj!$AR$8),OFFSET(Zdroj!BO$16,'k rozhodnutí detailní'!A165,0)))</f>
        <v/>
      </c>
      <c r="O166" s="288" t="str">
        <f ca="1">IF($B166="","",OFFSET(Zdroj!Z$16,'k rozhodnutí detailní'!$A165,0))</f>
        <v/>
      </c>
      <c r="P166" s="329"/>
    </row>
    <row r="167" spans="1:16" s="2" customFormat="1" x14ac:dyDescent="0.25">
      <c r="A167" s="29"/>
      <c r="B167" s="288"/>
      <c r="C167" s="51" t="str">
        <f ca="1">IF($B166="","",IF(Zdroj!$AQ$9="ano",CONCATENATE("Okres:","
",OFFSET(Zdroj!BP$16,'k rozhodnutí detailní'!$A165,0),"
","Právní forma","
",OFFSET(Zdroj!H$16,'k rozhodnutí detailní'!$A165,0),"
",IF(OFFSET(Zdroj!I$16,'k rozhodnutí detailní'!$A165,0)="","","IČO: "),OFFSET(Zdroj!I$16,'k rozhodnutí detailní'!$A165,0),"
","B.Ú. ",IF(OFFSET(Zdroj!J$16,'k rozhodnutí detailní'!$A165,0)="","","Anonymizováno")),CONCATENATE("Okres:","
",OFFSET(Zdroj!BP$16,'k rozhodnutí detailní'!$A165,0),"
","Právní forma","
",OFFSET(Zdroj!H$16,'k rozhodnutí detailní'!$A165,0),"
",IF(OFFSET(Zdroj!I$16,'k rozhodnutí detailní'!$A165,0)="","","IČO: "),OFFSET(Zdroj!I$16,'k rozhodnutí detailní'!$A165,0),"
","B.Ú. ",OFFSET(Zdroj!J$16,'k rozhodnutí detailní'!$A165,0))))</f>
        <v/>
      </c>
      <c r="D167" s="58" t="str">
        <f ca="1">IF($B166="","",OFFSET(Zdroj!O$16,'k rozhodnutí detailní'!$A165,0))</f>
        <v/>
      </c>
      <c r="E167" s="314"/>
      <c r="F167" s="185"/>
      <c r="G167" s="316"/>
      <c r="H167" s="315"/>
      <c r="I167" s="288"/>
      <c r="J167" s="288"/>
      <c r="K167" s="288"/>
      <c r="L167" s="288" t="str">
        <f ca="1">IF($B166="","",CONCATENATE(SUM(I166+J166+K166)," z ",SUM(Zdroj!$AN$10+Zdroj!$AP$10)))</f>
        <v/>
      </c>
      <c r="M167" s="47" t="str">
        <f ca="1">IF($B166="","",IF(1-(((J166+K166)*(Zdroj!AN$10/Zdroj!AP$10))/I166)&gt;=0,CEILING(1-(((J166+K166)*(Zdroj!AN$10/Zdroj!AP$10))/I166),0.01),CEILING((1-(((J166+K166)*(Zdroj!AN$10/Zdroj!AP$10))/I166))*-1,0.01)))</f>
        <v/>
      </c>
      <c r="N167" s="312"/>
      <c r="O167" s="288"/>
      <c r="P167" s="329"/>
    </row>
    <row r="168" spans="1:16" s="2" customFormat="1" x14ac:dyDescent="0.25">
      <c r="A168" s="29">
        <f>ROW()/3-1</f>
        <v>55</v>
      </c>
      <c r="B168" s="288"/>
      <c r="C168" s="52" t="str">
        <f ca="1">IF($B166="","",IF(Zdroj!$AQ$9="ano",IF(OFFSET(Zdroj!M$16,'k rozhodnutí detailní'!A165,0)="","","Anonymizováno"),IF(OFFSET(Zdroj!M$16,'k rozhodnutí detailní'!A165,0)="","",OFFSET(Zdroj!M$16,'k rozhodnutí detailní'!A165,0))))</f>
        <v/>
      </c>
      <c r="D168" s="58" t="str">
        <f ca="1">IF($B166="","",CONCATENATE("Dotace bude použita na:","
",OFFSET(Zdroj!P$16,'k rozhodnutí detailní'!$A165,0)))</f>
        <v/>
      </c>
      <c r="E168" s="314"/>
      <c r="F168" s="188" t="str">
        <f ca="1">IF($B166="","",OFFSET(Zdroj!V$16,'k rozhodnutí detailní'!$A165,0))</f>
        <v/>
      </c>
      <c r="G168" s="89" t="str">
        <f ca="1">IF($B166="","",OFFSET(Zdroj!BM$16,'k rozhodnutí'!$A165,0))</f>
        <v/>
      </c>
      <c r="H168" s="315"/>
      <c r="I168" s="288"/>
      <c r="J168" s="288"/>
      <c r="K168" s="288"/>
      <c r="L168" s="288"/>
      <c r="M168" s="48" t="str">
        <f ca="1">IF($B166="","",SUM((I166+J166+K166)/(Zdroj!$AN$10+Zdroj!$AP$10)))</f>
        <v/>
      </c>
      <c r="N168" s="59" t="str">
        <f t="shared" ref="N168" ca="1" si="53">IF(B166="","",N166/G166)</f>
        <v/>
      </c>
      <c r="O168" s="288"/>
      <c r="P168" s="329"/>
    </row>
    <row r="169" spans="1:16" s="2" customFormat="1" x14ac:dyDescent="0.25">
      <c r="A169" s="29"/>
      <c r="B169" s="288" t="str">
        <f ca="1">IF(OFFSET(Zdroj!$B$16,A168,0)&gt;0,OFFSET(Zdroj!$B$16,A168,0)+0,"")</f>
        <v/>
      </c>
      <c r="C169" s="51" t="str">
        <f ca="1">IF($B169="","",IF(Zdroj!$AQ$9="ano",CONCATENATE(OFFSET(Zdroj!C$16,'k rozhodnutí detailní'!$A168,0),"
","Anonymizováno","
",OFFSET(Zdroj!E$16,'k rozhodnutí detailní'!$A168,0),"
",OFFSET(Zdroj!F$16,'k rozhodnutí detailní'!$A168,0)),CONCATENATE(OFFSET(Zdroj!C$16,'k rozhodnutí detailní'!$A168,0),"
",OFFSET(Zdroj!D$16,'k rozhodnutí detailní'!$A168,0),"
",OFFSET(Zdroj!E$16,'k rozhodnutí detailní'!$A168,0),"
",OFFSET(Zdroj!F$16,'k rozhodnutí detailní'!$A168,0))))</f>
        <v/>
      </c>
      <c r="D169" s="57" t="str">
        <f ca="1">IF($B169="","",OFFSET(Zdroj!N$16,'k rozhodnutí detailní'!$A168,0))</f>
        <v/>
      </c>
      <c r="E169" s="314" t="str">
        <f ca="1">IF($B169="","",OFFSET(Zdroj!T$16,'k rozhodnutí detailní'!$A168,0))</f>
        <v/>
      </c>
      <c r="F169" s="188" t="str">
        <f ca="1">IF($B169="","",OFFSET(Zdroj!U$16,'k rozhodnutí detailní'!$A168,0))</f>
        <v/>
      </c>
      <c r="G169" s="316" t="str">
        <f ca="1">IF($B169="","",OFFSET(Zdroj!W$16,'k rozhodnutí detailní'!$A168,0))</f>
        <v/>
      </c>
      <c r="H169" s="315" t="str">
        <f ca="1">IF($B169="","",OFFSET(Zdroj!Y$16,'k rozhodnutí detailní'!$A168,0))</f>
        <v/>
      </c>
      <c r="I169" s="288" t="str">
        <f ca="1">IF($B169="","",OFFSET(Zdroj!BG$16,'k rozhodnutí detailní'!$A168,0))</f>
        <v/>
      </c>
      <c r="J169" s="288" t="str">
        <f ca="1">IF($B169="","",OFFSET(Zdroj!BH$16,'k rozhodnutí detailní'!$A168,0))</f>
        <v/>
      </c>
      <c r="K169" s="288"/>
      <c r="L169" s="79" t="str">
        <f ca="1">IF($B169="","",CONCATENATE(OFFSET(Zdroj!BI$16,'k rozhodnutí detailní'!$A168,0)," z ",SUM(Zdroj!$AN$10+Zdroj!$AP$10)))</f>
        <v/>
      </c>
      <c r="M169" s="46" t="str">
        <f ca="1">IF($B169="","",IF(OR(I169=0,J169=0),1,OFFSET(Zdroj!BJ$16,'k rozhodnutí detailní'!$A168,0)))</f>
        <v/>
      </c>
      <c r="N169" s="312" t="str">
        <f ca="1">IF(B169="","",IF(Zdroj!$AQ$1=Zdroj!$AR$9,ROUND(G169*M171,Zdroj!$AR$8),OFFSET(Zdroj!BO$16,'k rozhodnutí detailní'!A168,0)))</f>
        <v/>
      </c>
      <c r="O169" s="288" t="str">
        <f ca="1">IF($B169="","",OFFSET(Zdroj!Z$16,'k rozhodnutí detailní'!$A168,0))</f>
        <v/>
      </c>
      <c r="P169" s="329"/>
    </row>
    <row r="170" spans="1:16" s="2" customFormat="1" x14ac:dyDescent="0.25">
      <c r="A170" s="29"/>
      <c r="B170" s="288"/>
      <c r="C170" s="51" t="str">
        <f ca="1">IF($B169="","",IF(Zdroj!$AQ$9="ano",CONCATENATE("Okres:","
",OFFSET(Zdroj!BP$16,'k rozhodnutí detailní'!$A168,0),"
","Právní forma","
",OFFSET(Zdroj!H$16,'k rozhodnutí detailní'!$A168,0),"
",IF(OFFSET(Zdroj!I$16,'k rozhodnutí detailní'!$A168,0)="","","IČO: "),OFFSET(Zdroj!I$16,'k rozhodnutí detailní'!$A168,0),"
","B.Ú. ",IF(OFFSET(Zdroj!J$16,'k rozhodnutí detailní'!$A168,0)="","","Anonymizováno")),CONCATENATE("Okres:","
",OFFSET(Zdroj!BP$16,'k rozhodnutí detailní'!$A168,0),"
","Právní forma","
",OFFSET(Zdroj!H$16,'k rozhodnutí detailní'!$A168,0),"
",IF(OFFSET(Zdroj!I$16,'k rozhodnutí detailní'!$A168,0)="","","IČO: "),OFFSET(Zdroj!I$16,'k rozhodnutí detailní'!$A168,0),"
","B.Ú. ",OFFSET(Zdroj!J$16,'k rozhodnutí detailní'!$A168,0))))</f>
        <v/>
      </c>
      <c r="D170" s="58" t="str">
        <f ca="1">IF($B169="","",OFFSET(Zdroj!O$16,'k rozhodnutí detailní'!$A168,0))</f>
        <v/>
      </c>
      <c r="E170" s="314"/>
      <c r="F170" s="185"/>
      <c r="G170" s="316"/>
      <c r="H170" s="315"/>
      <c r="I170" s="288"/>
      <c r="J170" s="288"/>
      <c r="K170" s="288"/>
      <c r="L170" s="288" t="str">
        <f ca="1">IF($B169="","",CONCATENATE(SUM(I169+J169+K169)," z ",SUM(Zdroj!$AN$10+Zdroj!$AP$10)))</f>
        <v/>
      </c>
      <c r="M170" s="47" t="str">
        <f ca="1">IF($B169="","",IF(1-(((J169+K169)*(Zdroj!AN$10/Zdroj!AP$10))/I169)&gt;=0,CEILING(1-(((J169+K169)*(Zdroj!AN$10/Zdroj!AP$10))/I169),0.01),CEILING((1-(((J169+K169)*(Zdroj!AN$10/Zdroj!AP$10))/I169))*-1,0.01)))</f>
        <v/>
      </c>
      <c r="N170" s="312"/>
      <c r="O170" s="288"/>
      <c r="P170" s="329"/>
    </row>
    <row r="171" spans="1:16" s="2" customFormat="1" x14ac:dyDescent="0.25">
      <c r="A171" s="29">
        <f>ROW()/3-1</f>
        <v>56</v>
      </c>
      <c r="B171" s="288"/>
      <c r="C171" s="52" t="str">
        <f ca="1">IF($B169="","",IF(Zdroj!$AQ$9="ano",IF(OFFSET(Zdroj!M$16,'k rozhodnutí detailní'!A168,0)="","","Anonymizováno"),IF(OFFSET(Zdroj!M$16,'k rozhodnutí detailní'!A168,0)="","",OFFSET(Zdroj!M$16,'k rozhodnutí detailní'!A168,0))))</f>
        <v/>
      </c>
      <c r="D171" s="58" t="str">
        <f ca="1">IF($B169="","",CONCATENATE("Dotace bude použita na:","
",OFFSET(Zdroj!P$16,'k rozhodnutí detailní'!$A168,0)))</f>
        <v/>
      </c>
      <c r="E171" s="314"/>
      <c r="F171" s="188" t="str">
        <f ca="1">IF($B169="","",OFFSET(Zdroj!V$16,'k rozhodnutí detailní'!$A168,0))</f>
        <v/>
      </c>
      <c r="G171" s="89" t="str">
        <f ca="1">IF($B169="","",OFFSET(Zdroj!BM$16,'k rozhodnutí'!$A168,0))</f>
        <v/>
      </c>
      <c r="H171" s="315"/>
      <c r="I171" s="288"/>
      <c r="J171" s="288"/>
      <c r="K171" s="288"/>
      <c r="L171" s="288"/>
      <c r="M171" s="48" t="str">
        <f ca="1">IF($B169="","",SUM((I169+J169+K169)/(Zdroj!$AN$10+Zdroj!$AP$10)))</f>
        <v/>
      </c>
      <c r="N171" s="59" t="str">
        <f t="shared" ref="N171" ca="1" si="54">IF(B169="","",N169/G169)</f>
        <v/>
      </c>
      <c r="O171" s="288"/>
      <c r="P171" s="329"/>
    </row>
    <row r="172" spans="1:16" s="2" customFormat="1" x14ac:dyDescent="0.25">
      <c r="A172" s="29"/>
      <c r="B172" s="288" t="str">
        <f ca="1">IF(OFFSET(Zdroj!$B$16,A171,0)&gt;0,OFFSET(Zdroj!$B$16,A171,0)+0,"")</f>
        <v/>
      </c>
      <c r="C172" s="51" t="str">
        <f ca="1">IF($B172="","",IF(Zdroj!$AQ$9="ano",CONCATENATE(OFFSET(Zdroj!C$16,'k rozhodnutí detailní'!$A171,0),"
","Anonymizováno","
",OFFSET(Zdroj!E$16,'k rozhodnutí detailní'!$A171,0),"
",OFFSET(Zdroj!F$16,'k rozhodnutí detailní'!$A171,0)),CONCATENATE(OFFSET(Zdroj!C$16,'k rozhodnutí detailní'!$A171,0),"
",OFFSET(Zdroj!D$16,'k rozhodnutí detailní'!$A171,0),"
",OFFSET(Zdroj!E$16,'k rozhodnutí detailní'!$A171,0),"
",OFFSET(Zdroj!F$16,'k rozhodnutí detailní'!$A171,0))))</f>
        <v/>
      </c>
      <c r="D172" s="57" t="str">
        <f ca="1">IF($B172="","",OFFSET(Zdroj!N$16,'k rozhodnutí detailní'!$A171,0))</f>
        <v/>
      </c>
      <c r="E172" s="314" t="str">
        <f ca="1">IF($B172="","",OFFSET(Zdroj!T$16,'k rozhodnutí detailní'!$A171,0))</f>
        <v/>
      </c>
      <c r="F172" s="188" t="str">
        <f ca="1">IF($B172="","",OFFSET(Zdroj!U$16,'k rozhodnutí detailní'!$A171,0))</f>
        <v/>
      </c>
      <c r="G172" s="316" t="str">
        <f ca="1">IF($B172="","",OFFSET(Zdroj!W$16,'k rozhodnutí detailní'!$A171,0))</f>
        <v/>
      </c>
      <c r="H172" s="315" t="str">
        <f ca="1">IF($B172="","",OFFSET(Zdroj!Y$16,'k rozhodnutí detailní'!$A171,0))</f>
        <v/>
      </c>
      <c r="I172" s="288" t="str">
        <f ca="1">IF($B172="","",OFFSET(Zdroj!BG$16,'k rozhodnutí detailní'!$A171,0))</f>
        <v/>
      </c>
      <c r="J172" s="288" t="str">
        <f ca="1">IF($B172="","",OFFSET(Zdroj!BH$16,'k rozhodnutí detailní'!$A171,0))</f>
        <v/>
      </c>
      <c r="K172" s="288"/>
      <c r="L172" s="79" t="str">
        <f ca="1">IF($B172="","",CONCATENATE(OFFSET(Zdroj!BI$16,'k rozhodnutí detailní'!$A171,0)," z ",SUM(Zdroj!$AN$10+Zdroj!$AP$10)))</f>
        <v/>
      </c>
      <c r="M172" s="46" t="str">
        <f ca="1">IF($B172="","",IF(OR(I172=0,J172=0),1,OFFSET(Zdroj!BJ$16,'k rozhodnutí detailní'!$A171,0)))</f>
        <v/>
      </c>
      <c r="N172" s="312" t="str">
        <f ca="1">IF(B172="","",IF(Zdroj!$AQ$1=Zdroj!$AR$9,ROUND(G172*M174,Zdroj!$AR$8),OFFSET(Zdroj!BO$16,'k rozhodnutí detailní'!A171,0)))</f>
        <v/>
      </c>
      <c r="O172" s="288" t="str">
        <f ca="1">IF($B172="","",OFFSET(Zdroj!Z$16,'k rozhodnutí detailní'!$A171,0))</f>
        <v/>
      </c>
      <c r="P172" s="329"/>
    </row>
    <row r="173" spans="1:16" s="2" customFormat="1" x14ac:dyDescent="0.25">
      <c r="A173" s="29"/>
      <c r="B173" s="288"/>
      <c r="C173" s="51" t="str">
        <f ca="1">IF($B172="","",IF(Zdroj!$AQ$9="ano",CONCATENATE("Okres:","
",OFFSET(Zdroj!BP$16,'k rozhodnutí detailní'!$A171,0),"
","Právní forma","
",OFFSET(Zdroj!H$16,'k rozhodnutí detailní'!$A171,0),"
",IF(OFFSET(Zdroj!I$16,'k rozhodnutí detailní'!$A171,0)="","","IČO: "),OFFSET(Zdroj!I$16,'k rozhodnutí detailní'!$A171,0),"
","B.Ú. ",IF(OFFSET(Zdroj!J$16,'k rozhodnutí detailní'!$A171,0)="","","Anonymizováno")),CONCATENATE("Okres:","
",OFFSET(Zdroj!BP$16,'k rozhodnutí detailní'!$A171,0),"
","Právní forma","
",OFFSET(Zdroj!H$16,'k rozhodnutí detailní'!$A171,0),"
",IF(OFFSET(Zdroj!I$16,'k rozhodnutí detailní'!$A171,0)="","","IČO: "),OFFSET(Zdroj!I$16,'k rozhodnutí detailní'!$A171,0),"
","B.Ú. ",OFFSET(Zdroj!J$16,'k rozhodnutí detailní'!$A171,0))))</f>
        <v/>
      </c>
      <c r="D173" s="58" t="str">
        <f ca="1">IF($B172="","",OFFSET(Zdroj!O$16,'k rozhodnutí detailní'!$A171,0))</f>
        <v/>
      </c>
      <c r="E173" s="314"/>
      <c r="F173" s="185"/>
      <c r="G173" s="316"/>
      <c r="H173" s="315"/>
      <c r="I173" s="288"/>
      <c r="J173" s="288"/>
      <c r="K173" s="288"/>
      <c r="L173" s="288" t="str">
        <f ca="1">IF($B172="","",CONCATENATE(SUM(I172+J172+K172)," z ",SUM(Zdroj!$AN$10+Zdroj!$AP$10)))</f>
        <v/>
      </c>
      <c r="M173" s="47" t="str">
        <f ca="1">IF($B172="","",IF(1-(((J172+K172)*(Zdroj!AN$10/Zdroj!AP$10))/I172)&gt;=0,CEILING(1-(((J172+K172)*(Zdroj!AN$10/Zdroj!AP$10))/I172),0.01),CEILING((1-(((J172+K172)*(Zdroj!AN$10/Zdroj!AP$10))/I172))*-1,0.01)))</f>
        <v/>
      </c>
      <c r="N173" s="312"/>
      <c r="O173" s="288"/>
      <c r="P173" s="329"/>
    </row>
    <row r="174" spans="1:16" s="2" customFormat="1" x14ac:dyDescent="0.25">
      <c r="A174" s="29">
        <f>ROW()/3-1</f>
        <v>57</v>
      </c>
      <c r="B174" s="288"/>
      <c r="C174" s="52" t="str">
        <f ca="1">IF($B172="","",IF(Zdroj!$AQ$9="ano",IF(OFFSET(Zdroj!M$16,'k rozhodnutí detailní'!A171,0)="","","Anonymizováno"),IF(OFFSET(Zdroj!M$16,'k rozhodnutí detailní'!A171,0)="","",OFFSET(Zdroj!M$16,'k rozhodnutí detailní'!A171,0))))</f>
        <v/>
      </c>
      <c r="D174" s="58" t="str">
        <f ca="1">IF($B172="","",CONCATENATE("Dotace bude použita na:","
",OFFSET(Zdroj!P$16,'k rozhodnutí detailní'!$A171,0)))</f>
        <v/>
      </c>
      <c r="E174" s="314"/>
      <c r="F174" s="188" t="str">
        <f ca="1">IF($B172="","",OFFSET(Zdroj!V$16,'k rozhodnutí detailní'!$A171,0))</f>
        <v/>
      </c>
      <c r="G174" s="89" t="str">
        <f ca="1">IF($B172="","",OFFSET(Zdroj!BM$16,'k rozhodnutí'!$A171,0))</f>
        <v/>
      </c>
      <c r="H174" s="315"/>
      <c r="I174" s="288"/>
      <c r="J174" s="288"/>
      <c r="K174" s="288"/>
      <c r="L174" s="288"/>
      <c r="M174" s="48" t="str">
        <f ca="1">IF($B172="","",SUM((I172+J172+K172)/(Zdroj!$AN$10+Zdroj!$AP$10)))</f>
        <v/>
      </c>
      <c r="N174" s="59" t="str">
        <f t="shared" ref="N174" ca="1" si="55">IF(B172="","",N172/G172)</f>
        <v/>
      </c>
      <c r="O174" s="288"/>
      <c r="P174" s="329"/>
    </row>
    <row r="175" spans="1:16" s="2" customFormat="1" x14ac:dyDescent="0.25">
      <c r="A175" s="29"/>
      <c r="B175" s="288" t="str">
        <f ca="1">IF(OFFSET(Zdroj!$B$16,A174,0)&gt;0,OFFSET(Zdroj!$B$16,A174,0)+0,"")</f>
        <v/>
      </c>
      <c r="C175" s="51" t="str">
        <f ca="1">IF($B175="","",IF(Zdroj!$AQ$9="ano",CONCATENATE(OFFSET(Zdroj!C$16,'k rozhodnutí detailní'!$A174,0),"
","Anonymizováno","
",OFFSET(Zdroj!E$16,'k rozhodnutí detailní'!$A174,0),"
",OFFSET(Zdroj!F$16,'k rozhodnutí detailní'!$A174,0)),CONCATENATE(OFFSET(Zdroj!C$16,'k rozhodnutí detailní'!$A174,0),"
",OFFSET(Zdroj!D$16,'k rozhodnutí detailní'!$A174,0),"
",OFFSET(Zdroj!E$16,'k rozhodnutí detailní'!$A174,0),"
",OFFSET(Zdroj!F$16,'k rozhodnutí detailní'!$A174,0))))</f>
        <v/>
      </c>
      <c r="D175" s="57" t="str">
        <f ca="1">IF($B175="","",OFFSET(Zdroj!N$16,'k rozhodnutí detailní'!$A174,0))</f>
        <v/>
      </c>
      <c r="E175" s="314" t="str">
        <f ca="1">IF($B175="","",OFFSET(Zdroj!T$16,'k rozhodnutí detailní'!$A174,0))</f>
        <v/>
      </c>
      <c r="F175" s="188" t="str">
        <f ca="1">IF($B175="","",OFFSET(Zdroj!U$16,'k rozhodnutí detailní'!$A174,0))</f>
        <v/>
      </c>
      <c r="G175" s="316" t="str">
        <f ca="1">IF($B175="","",OFFSET(Zdroj!W$16,'k rozhodnutí detailní'!$A174,0))</f>
        <v/>
      </c>
      <c r="H175" s="315" t="str">
        <f ca="1">IF($B175="","",OFFSET(Zdroj!Y$16,'k rozhodnutí detailní'!$A174,0))</f>
        <v/>
      </c>
      <c r="I175" s="288" t="str">
        <f ca="1">IF($B175="","",OFFSET(Zdroj!BG$16,'k rozhodnutí detailní'!$A174,0))</f>
        <v/>
      </c>
      <c r="J175" s="288" t="str">
        <f ca="1">IF($B175="","",OFFSET(Zdroj!BH$16,'k rozhodnutí detailní'!$A174,0))</f>
        <v/>
      </c>
      <c r="K175" s="288"/>
      <c r="L175" s="79" t="str">
        <f ca="1">IF($B175="","",CONCATENATE(OFFSET(Zdroj!BI$16,'k rozhodnutí detailní'!$A174,0)," z ",SUM(Zdroj!$AN$10+Zdroj!$AP$10)))</f>
        <v/>
      </c>
      <c r="M175" s="46" t="str">
        <f ca="1">IF($B175="","",IF(OR(I175=0,J175=0),1,OFFSET(Zdroj!BJ$16,'k rozhodnutí detailní'!$A174,0)))</f>
        <v/>
      </c>
      <c r="N175" s="312" t="str">
        <f ca="1">IF(B175="","",IF(Zdroj!$AQ$1=Zdroj!$AR$9,ROUND(G175*M177,Zdroj!$AR$8),OFFSET(Zdroj!BO$16,'k rozhodnutí detailní'!A174,0)))</f>
        <v/>
      </c>
      <c r="O175" s="288" t="str">
        <f ca="1">IF($B175="","",OFFSET(Zdroj!Z$16,'k rozhodnutí detailní'!$A174,0))</f>
        <v/>
      </c>
      <c r="P175" s="329"/>
    </row>
    <row r="176" spans="1:16" s="2" customFormat="1" x14ac:dyDescent="0.25">
      <c r="A176" s="29"/>
      <c r="B176" s="288"/>
      <c r="C176" s="51" t="str">
        <f ca="1">IF($B175="","",IF(Zdroj!$AQ$9="ano",CONCATENATE("Okres:","
",OFFSET(Zdroj!BP$16,'k rozhodnutí detailní'!$A174,0),"
","Právní forma","
",OFFSET(Zdroj!H$16,'k rozhodnutí detailní'!$A174,0),"
",IF(OFFSET(Zdroj!I$16,'k rozhodnutí detailní'!$A174,0)="","","IČO: "),OFFSET(Zdroj!I$16,'k rozhodnutí detailní'!$A174,0),"
","B.Ú. ",IF(OFFSET(Zdroj!J$16,'k rozhodnutí detailní'!$A174,0)="","","Anonymizováno")),CONCATENATE("Okres:","
",OFFSET(Zdroj!BP$16,'k rozhodnutí detailní'!$A174,0),"
","Právní forma","
",OFFSET(Zdroj!H$16,'k rozhodnutí detailní'!$A174,0),"
",IF(OFFSET(Zdroj!I$16,'k rozhodnutí detailní'!$A174,0)="","","IČO: "),OFFSET(Zdroj!I$16,'k rozhodnutí detailní'!$A174,0),"
","B.Ú. ",OFFSET(Zdroj!J$16,'k rozhodnutí detailní'!$A174,0))))</f>
        <v/>
      </c>
      <c r="D176" s="58" t="str">
        <f ca="1">IF($B175="","",OFFSET(Zdroj!O$16,'k rozhodnutí detailní'!$A174,0))</f>
        <v/>
      </c>
      <c r="E176" s="314"/>
      <c r="F176" s="185"/>
      <c r="G176" s="316"/>
      <c r="H176" s="315"/>
      <c r="I176" s="288"/>
      <c r="J176" s="288"/>
      <c r="K176" s="288"/>
      <c r="L176" s="288" t="str">
        <f ca="1">IF($B175="","",CONCATENATE(SUM(I175+J175+K175)," z ",SUM(Zdroj!$AN$10+Zdroj!$AP$10)))</f>
        <v/>
      </c>
      <c r="M176" s="47" t="str">
        <f ca="1">IF($B175="","",IF(1-(((J175+K175)*(Zdroj!AN$10/Zdroj!AP$10))/I175)&gt;=0,CEILING(1-(((J175+K175)*(Zdroj!AN$10/Zdroj!AP$10))/I175),0.01),CEILING((1-(((J175+K175)*(Zdroj!AN$10/Zdroj!AP$10))/I175))*-1,0.01)))</f>
        <v/>
      </c>
      <c r="N176" s="312"/>
      <c r="O176" s="288"/>
      <c r="P176" s="329"/>
    </row>
    <row r="177" spans="1:16" s="2" customFormat="1" x14ac:dyDescent="0.25">
      <c r="A177" s="29">
        <f>ROW()/3-1</f>
        <v>58</v>
      </c>
      <c r="B177" s="288"/>
      <c r="C177" s="52" t="str">
        <f ca="1">IF($B175="","",IF(Zdroj!$AQ$9="ano",IF(OFFSET(Zdroj!M$16,'k rozhodnutí detailní'!A174,0)="","","Anonymizováno"),IF(OFFSET(Zdroj!M$16,'k rozhodnutí detailní'!A174,0)="","",OFFSET(Zdroj!M$16,'k rozhodnutí detailní'!A174,0))))</f>
        <v/>
      </c>
      <c r="D177" s="58" t="str">
        <f ca="1">IF($B175="","",CONCATENATE("Dotace bude použita na:","
",OFFSET(Zdroj!P$16,'k rozhodnutí detailní'!$A174,0)))</f>
        <v/>
      </c>
      <c r="E177" s="314"/>
      <c r="F177" s="188" t="str">
        <f ca="1">IF($B175="","",OFFSET(Zdroj!V$16,'k rozhodnutí detailní'!$A174,0))</f>
        <v/>
      </c>
      <c r="G177" s="89" t="str">
        <f ca="1">IF($B175="","",OFFSET(Zdroj!BM$16,'k rozhodnutí'!$A174,0))</f>
        <v/>
      </c>
      <c r="H177" s="315"/>
      <c r="I177" s="288"/>
      <c r="J177" s="288"/>
      <c r="K177" s="288"/>
      <c r="L177" s="288"/>
      <c r="M177" s="48" t="str">
        <f ca="1">IF($B175="","",SUM((I175+J175+K175)/(Zdroj!$AN$10+Zdroj!$AP$10)))</f>
        <v/>
      </c>
      <c r="N177" s="59" t="str">
        <f t="shared" ref="N177" ca="1" si="56">IF(B175="","",N175/G175)</f>
        <v/>
      </c>
      <c r="O177" s="288"/>
      <c r="P177" s="329"/>
    </row>
    <row r="178" spans="1:16" s="2" customFormat="1" x14ac:dyDescent="0.25">
      <c r="A178" s="29"/>
      <c r="B178" s="288" t="str">
        <f ca="1">IF(OFFSET(Zdroj!$B$16,A177,0)&gt;0,OFFSET(Zdroj!$B$16,A177,0)+0,"")</f>
        <v/>
      </c>
      <c r="C178" s="51" t="str">
        <f ca="1">IF($B178="","",IF(Zdroj!$AQ$9="ano",CONCATENATE(OFFSET(Zdroj!C$16,'k rozhodnutí detailní'!$A177,0),"
","Anonymizováno","
",OFFSET(Zdroj!E$16,'k rozhodnutí detailní'!$A177,0),"
",OFFSET(Zdroj!F$16,'k rozhodnutí detailní'!$A177,0)),CONCATENATE(OFFSET(Zdroj!C$16,'k rozhodnutí detailní'!$A177,0),"
",OFFSET(Zdroj!D$16,'k rozhodnutí detailní'!$A177,0),"
",OFFSET(Zdroj!E$16,'k rozhodnutí detailní'!$A177,0),"
",OFFSET(Zdroj!F$16,'k rozhodnutí detailní'!$A177,0))))</f>
        <v/>
      </c>
      <c r="D178" s="57" t="str">
        <f ca="1">IF($B178="","",OFFSET(Zdroj!N$16,'k rozhodnutí detailní'!$A177,0))</f>
        <v/>
      </c>
      <c r="E178" s="314" t="str">
        <f ca="1">IF($B178="","",OFFSET(Zdroj!T$16,'k rozhodnutí detailní'!$A177,0))</f>
        <v/>
      </c>
      <c r="F178" s="188" t="str">
        <f ca="1">IF($B178="","",OFFSET(Zdroj!U$16,'k rozhodnutí detailní'!$A177,0))</f>
        <v/>
      </c>
      <c r="G178" s="316" t="str">
        <f ca="1">IF($B178="","",OFFSET(Zdroj!W$16,'k rozhodnutí detailní'!$A177,0))</f>
        <v/>
      </c>
      <c r="H178" s="315" t="str">
        <f ca="1">IF($B178="","",OFFSET(Zdroj!Y$16,'k rozhodnutí detailní'!$A177,0))</f>
        <v/>
      </c>
      <c r="I178" s="288" t="str">
        <f ca="1">IF($B178="","",OFFSET(Zdroj!BG$16,'k rozhodnutí detailní'!$A177,0))</f>
        <v/>
      </c>
      <c r="J178" s="288" t="str">
        <f ca="1">IF($B178="","",OFFSET(Zdroj!BH$16,'k rozhodnutí detailní'!$A177,0))</f>
        <v/>
      </c>
      <c r="K178" s="288"/>
      <c r="L178" s="79" t="str">
        <f ca="1">IF($B178="","",CONCATENATE(OFFSET(Zdroj!BI$16,'k rozhodnutí detailní'!$A177,0)," z ",SUM(Zdroj!$AN$10+Zdroj!$AP$10)))</f>
        <v/>
      </c>
      <c r="M178" s="46" t="str">
        <f ca="1">IF($B178="","",IF(OR(I178=0,J178=0),1,OFFSET(Zdroj!BJ$16,'k rozhodnutí detailní'!$A177,0)))</f>
        <v/>
      </c>
      <c r="N178" s="312" t="str">
        <f ca="1">IF(B178="","",IF(Zdroj!$AQ$1=Zdroj!$AR$9,ROUND(G178*M180,Zdroj!$AR$8),OFFSET(Zdroj!BO$16,'k rozhodnutí detailní'!A177,0)))</f>
        <v/>
      </c>
      <c r="O178" s="288" t="str">
        <f ca="1">IF($B178="","",OFFSET(Zdroj!Z$16,'k rozhodnutí detailní'!$A177,0))</f>
        <v/>
      </c>
      <c r="P178" s="329"/>
    </row>
    <row r="179" spans="1:16" s="2" customFormat="1" x14ac:dyDescent="0.25">
      <c r="A179" s="29"/>
      <c r="B179" s="288"/>
      <c r="C179" s="51" t="str">
        <f ca="1">IF($B178="","",IF(Zdroj!$AQ$9="ano",CONCATENATE("Okres:","
",OFFSET(Zdroj!BP$16,'k rozhodnutí detailní'!$A177,0),"
","Právní forma","
",OFFSET(Zdroj!H$16,'k rozhodnutí detailní'!$A177,0),"
",IF(OFFSET(Zdroj!I$16,'k rozhodnutí detailní'!$A177,0)="","","IČO: "),OFFSET(Zdroj!I$16,'k rozhodnutí detailní'!$A177,0),"
","B.Ú. ",IF(OFFSET(Zdroj!J$16,'k rozhodnutí detailní'!$A177,0)="","","Anonymizováno")),CONCATENATE("Okres:","
",OFFSET(Zdroj!BP$16,'k rozhodnutí detailní'!$A177,0),"
","Právní forma","
",OFFSET(Zdroj!H$16,'k rozhodnutí detailní'!$A177,0),"
",IF(OFFSET(Zdroj!I$16,'k rozhodnutí detailní'!$A177,0)="","","IČO: "),OFFSET(Zdroj!I$16,'k rozhodnutí detailní'!$A177,0),"
","B.Ú. ",OFFSET(Zdroj!J$16,'k rozhodnutí detailní'!$A177,0))))</f>
        <v/>
      </c>
      <c r="D179" s="58" t="str">
        <f ca="1">IF($B178="","",OFFSET(Zdroj!O$16,'k rozhodnutí detailní'!$A177,0))</f>
        <v/>
      </c>
      <c r="E179" s="314"/>
      <c r="F179" s="185"/>
      <c r="G179" s="316"/>
      <c r="H179" s="315"/>
      <c r="I179" s="288"/>
      <c r="J179" s="288"/>
      <c r="K179" s="288"/>
      <c r="L179" s="288" t="str">
        <f ca="1">IF($B178="","",CONCATENATE(SUM(I178+J178+K178)," z ",SUM(Zdroj!$AN$10+Zdroj!$AP$10)))</f>
        <v/>
      </c>
      <c r="M179" s="47" t="str">
        <f ca="1">IF($B178="","",IF(1-(((J178+K178)*(Zdroj!AN$10/Zdroj!AP$10))/I178)&gt;=0,CEILING(1-(((J178+K178)*(Zdroj!AN$10/Zdroj!AP$10))/I178),0.01),CEILING((1-(((J178+K178)*(Zdroj!AN$10/Zdroj!AP$10))/I178))*-1,0.01)))</f>
        <v/>
      </c>
      <c r="N179" s="312"/>
      <c r="O179" s="288"/>
      <c r="P179" s="329"/>
    </row>
    <row r="180" spans="1:16" s="2" customFormat="1" x14ac:dyDescent="0.25">
      <c r="A180" s="29">
        <f>ROW()/3-1</f>
        <v>59</v>
      </c>
      <c r="B180" s="288"/>
      <c r="C180" s="52" t="str">
        <f ca="1">IF($B178="","",IF(Zdroj!$AQ$9="ano",IF(OFFSET(Zdroj!M$16,'k rozhodnutí detailní'!A177,0)="","","Anonymizováno"),IF(OFFSET(Zdroj!M$16,'k rozhodnutí detailní'!A177,0)="","",OFFSET(Zdroj!M$16,'k rozhodnutí detailní'!A177,0))))</f>
        <v/>
      </c>
      <c r="D180" s="58" t="str">
        <f ca="1">IF($B178="","",CONCATENATE("Dotace bude použita na:","
",OFFSET(Zdroj!P$16,'k rozhodnutí detailní'!$A177,0)))</f>
        <v/>
      </c>
      <c r="E180" s="314"/>
      <c r="F180" s="188" t="str">
        <f ca="1">IF($B178="","",OFFSET(Zdroj!V$16,'k rozhodnutí detailní'!$A177,0))</f>
        <v/>
      </c>
      <c r="G180" s="89" t="str">
        <f ca="1">IF($B178="","",OFFSET(Zdroj!BM$16,'k rozhodnutí'!$A177,0))</f>
        <v/>
      </c>
      <c r="H180" s="315"/>
      <c r="I180" s="288"/>
      <c r="J180" s="288"/>
      <c r="K180" s="288"/>
      <c r="L180" s="288"/>
      <c r="M180" s="48" t="str">
        <f ca="1">IF($B178="","",SUM((I178+J178+K178)/(Zdroj!$AN$10+Zdroj!$AP$10)))</f>
        <v/>
      </c>
      <c r="N180" s="59" t="str">
        <f t="shared" ref="N180" ca="1" si="57">IF(B178="","",N178/G178)</f>
        <v/>
      </c>
      <c r="O180" s="288"/>
      <c r="P180" s="329"/>
    </row>
    <row r="181" spans="1:16" s="2" customFormat="1" x14ac:dyDescent="0.25">
      <c r="A181" s="29"/>
      <c r="B181" s="288" t="str">
        <f ca="1">IF(OFFSET(Zdroj!$B$16,A180,0)&gt;0,OFFSET(Zdroj!$B$16,A180,0)+0,"")</f>
        <v/>
      </c>
      <c r="C181" s="51" t="str">
        <f ca="1">IF($B181="","",IF(Zdroj!$AQ$9="ano",CONCATENATE(OFFSET(Zdroj!C$16,'k rozhodnutí detailní'!$A180,0),"
","Anonymizováno","
",OFFSET(Zdroj!E$16,'k rozhodnutí detailní'!$A180,0),"
",OFFSET(Zdroj!F$16,'k rozhodnutí detailní'!$A180,0)),CONCATENATE(OFFSET(Zdroj!C$16,'k rozhodnutí detailní'!$A180,0),"
",OFFSET(Zdroj!D$16,'k rozhodnutí detailní'!$A180,0),"
",OFFSET(Zdroj!E$16,'k rozhodnutí detailní'!$A180,0),"
",OFFSET(Zdroj!F$16,'k rozhodnutí detailní'!$A180,0))))</f>
        <v/>
      </c>
      <c r="D181" s="57" t="str">
        <f ca="1">IF($B181="","",OFFSET(Zdroj!N$16,'k rozhodnutí detailní'!$A180,0))</f>
        <v/>
      </c>
      <c r="E181" s="314" t="str">
        <f ca="1">IF($B181="","",OFFSET(Zdroj!T$16,'k rozhodnutí detailní'!$A180,0))</f>
        <v/>
      </c>
      <c r="F181" s="188" t="str">
        <f ca="1">IF($B181="","",OFFSET(Zdroj!U$16,'k rozhodnutí detailní'!$A180,0))</f>
        <v/>
      </c>
      <c r="G181" s="316" t="str">
        <f ca="1">IF($B181="","",OFFSET(Zdroj!W$16,'k rozhodnutí detailní'!$A180,0))</f>
        <v/>
      </c>
      <c r="H181" s="315" t="str">
        <f ca="1">IF($B181="","",OFFSET(Zdroj!Y$16,'k rozhodnutí detailní'!$A180,0))</f>
        <v/>
      </c>
      <c r="I181" s="288" t="str">
        <f ca="1">IF($B181="","",OFFSET(Zdroj!BG$16,'k rozhodnutí detailní'!$A180,0))</f>
        <v/>
      </c>
      <c r="J181" s="288" t="str">
        <f ca="1">IF($B181="","",OFFSET(Zdroj!BH$16,'k rozhodnutí detailní'!$A180,0))</f>
        <v/>
      </c>
      <c r="K181" s="288"/>
      <c r="L181" s="79" t="str">
        <f ca="1">IF($B181="","",CONCATENATE(OFFSET(Zdroj!BI$16,'k rozhodnutí detailní'!$A180,0)," z ",SUM(Zdroj!$AN$10+Zdroj!$AP$10)))</f>
        <v/>
      </c>
      <c r="M181" s="46" t="str">
        <f ca="1">IF($B181="","",IF(OR(I181=0,J181=0),1,OFFSET(Zdroj!BJ$16,'k rozhodnutí detailní'!$A180,0)))</f>
        <v/>
      </c>
      <c r="N181" s="312" t="str">
        <f ca="1">IF(B181="","",IF(Zdroj!$AQ$1=Zdroj!$AR$9,ROUND(G181*M183,Zdroj!$AR$8),OFFSET(Zdroj!BO$16,'k rozhodnutí detailní'!A180,0)))</f>
        <v/>
      </c>
      <c r="O181" s="288" t="str">
        <f ca="1">IF($B181="","",OFFSET(Zdroj!Z$16,'k rozhodnutí detailní'!$A180,0))</f>
        <v/>
      </c>
      <c r="P181" s="329"/>
    </row>
    <row r="182" spans="1:16" s="2" customFormat="1" x14ac:dyDescent="0.25">
      <c r="A182" s="29"/>
      <c r="B182" s="288"/>
      <c r="C182" s="51" t="str">
        <f ca="1">IF($B181="","",IF(Zdroj!$AQ$9="ano",CONCATENATE("Okres:","
",OFFSET(Zdroj!BP$16,'k rozhodnutí detailní'!$A180,0),"
","Právní forma","
",OFFSET(Zdroj!H$16,'k rozhodnutí detailní'!$A180,0),"
",IF(OFFSET(Zdroj!I$16,'k rozhodnutí detailní'!$A180,0)="","","IČO: "),OFFSET(Zdroj!I$16,'k rozhodnutí detailní'!$A180,0),"
","B.Ú. ",IF(OFFSET(Zdroj!J$16,'k rozhodnutí detailní'!$A180,0)="","","Anonymizováno")),CONCATENATE("Okres:","
",OFFSET(Zdroj!BP$16,'k rozhodnutí detailní'!$A180,0),"
","Právní forma","
",OFFSET(Zdroj!H$16,'k rozhodnutí detailní'!$A180,0),"
",IF(OFFSET(Zdroj!I$16,'k rozhodnutí detailní'!$A180,0)="","","IČO: "),OFFSET(Zdroj!I$16,'k rozhodnutí detailní'!$A180,0),"
","B.Ú. ",OFFSET(Zdroj!J$16,'k rozhodnutí detailní'!$A180,0))))</f>
        <v/>
      </c>
      <c r="D182" s="58" t="str">
        <f ca="1">IF($B181="","",OFFSET(Zdroj!O$16,'k rozhodnutí detailní'!$A180,0))</f>
        <v/>
      </c>
      <c r="E182" s="314"/>
      <c r="F182" s="185"/>
      <c r="G182" s="316"/>
      <c r="H182" s="315"/>
      <c r="I182" s="288"/>
      <c r="J182" s="288"/>
      <c r="K182" s="288"/>
      <c r="L182" s="288" t="str">
        <f ca="1">IF($B181="","",CONCATENATE(SUM(I181+J181+K181)," z ",SUM(Zdroj!$AN$10+Zdroj!$AP$10)))</f>
        <v/>
      </c>
      <c r="M182" s="47" t="str">
        <f ca="1">IF($B181="","",IF(1-(((J181+K181)*(Zdroj!AN$10/Zdroj!AP$10))/I181)&gt;=0,CEILING(1-(((J181+K181)*(Zdroj!AN$10/Zdroj!AP$10))/I181),0.01),CEILING((1-(((J181+K181)*(Zdroj!AN$10/Zdroj!AP$10))/I181))*-1,0.01)))</f>
        <v/>
      </c>
      <c r="N182" s="312"/>
      <c r="O182" s="288"/>
      <c r="P182" s="329"/>
    </row>
    <row r="183" spans="1:16" s="2" customFormat="1" x14ac:dyDescent="0.25">
      <c r="A183" s="29">
        <f>ROW()/3-1</f>
        <v>60</v>
      </c>
      <c r="B183" s="288"/>
      <c r="C183" s="52" t="str">
        <f ca="1">IF($B181="","",IF(Zdroj!$AQ$9="ano",IF(OFFSET(Zdroj!M$16,'k rozhodnutí detailní'!A180,0)="","","Anonymizováno"),IF(OFFSET(Zdroj!M$16,'k rozhodnutí detailní'!A180,0)="","",OFFSET(Zdroj!M$16,'k rozhodnutí detailní'!A180,0))))</f>
        <v/>
      </c>
      <c r="D183" s="58" t="str">
        <f ca="1">IF($B181="","",CONCATENATE("Dotace bude použita na:","
",OFFSET(Zdroj!P$16,'k rozhodnutí detailní'!$A180,0)))</f>
        <v/>
      </c>
      <c r="E183" s="314"/>
      <c r="F183" s="188" t="str">
        <f ca="1">IF($B181="","",OFFSET(Zdroj!V$16,'k rozhodnutí detailní'!$A180,0))</f>
        <v/>
      </c>
      <c r="G183" s="89" t="str">
        <f ca="1">IF($B181="","",OFFSET(Zdroj!BM$16,'k rozhodnutí'!$A180,0))</f>
        <v/>
      </c>
      <c r="H183" s="315"/>
      <c r="I183" s="288"/>
      <c r="J183" s="288"/>
      <c r="K183" s="288"/>
      <c r="L183" s="288"/>
      <c r="M183" s="48" t="str">
        <f ca="1">IF($B181="","",SUM((I181+J181+K181)/(Zdroj!$AN$10+Zdroj!$AP$10)))</f>
        <v/>
      </c>
      <c r="N183" s="59" t="str">
        <f t="shared" ref="N183" ca="1" si="58">IF(B181="","",N181/G181)</f>
        <v/>
      </c>
      <c r="O183" s="288"/>
      <c r="P183" s="329"/>
    </row>
    <row r="184" spans="1:16" s="2" customFormat="1" x14ac:dyDescent="0.25">
      <c r="A184" s="29"/>
      <c r="B184" s="288" t="str">
        <f ca="1">IF(OFFSET(Zdroj!$B$16,A183,0)&gt;0,OFFSET(Zdroj!$B$16,A183,0)+0,"")</f>
        <v/>
      </c>
      <c r="C184" s="51" t="str">
        <f ca="1">IF($B184="","",IF(Zdroj!$AQ$9="ano",CONCATENATE(OFFSET(Zdroj!C$16,'k rozhodnutí detailní'!$A183,0),"
","Anonymizováno","
",OFFSET(Zdroj!E$16,'k rozhodnutí detailní'!$A183,0),"
",OFFSET(Zdroj!F$16,'k rozhodnutí detailní'!$A183,0)),CONCATENATE(OFFSET(Zdroj!C$16,'k rozhodnutí detailní'!$A183,0),"
",OFFSET(Zdroj!D$16,'k rozhodnutí detailní'!$A183,0),"
",OFFSET(Zdroj!E$16,'k rozhodnutí detailní'!$A183,0),"
",OFFSET(Zdroj!F$16,'k rozhodnutí detailní'!$A183,0))))</f>
        <v/>
      </c>
      <c r="D184" s="57" t="str">
        <f ca="1">IF($B184="","",OFFSET(Zdroj!N$16,'k rozhodnutí detailní'!$A183,0))</f>
        <v/>
      </c>
      <c r="E184" s="314" t="str">
        <f ca="1">IF($B184="","",OFFSET(Zdroj!T$16,'k rozhodnutí detailní'!$A183,0))</f>
        <v/>
      </c>
      <c r="F184" s="188" t="str">
        <f ca="1">IF($B184="","",OFFSET(Zdroj!U$16,'k rozhodnutí detailní'!$A183,0))</f>
        <v/>
      </c>
      <c r="G184" s="316" t="str">
        <f ca="1">IF($B184="","",OFFSET(Zdroj!W$16,'k rozhodnutí detailní'!$A183,0))</f>
        <v/>
      </c>
      <c r="H184" s="315" t="str">
        <f ca="1">IF($B184="","",OFFSET(Zdroj!Y$16,'k rozhodnutí detailní'!$A183,0))</f>
        <v/>
      </c>
      <c r="I184" s="288" t="str">
        <f ca="1">IF($B184="","",OFFSET(Zdroj!BG$16,'k rozhodnutí detailní'!$A183,0))</f>
        <v/>
      </c>
      <c r="J184" s="288" t="str">
        <f ca="1">IF($B184="","",OFFSET(Zdroj!BH$16,'k rozhodnutí detailní'!$A183,0))</f>
        <v/>
      </c>
      <c r="K184" s="288"/>
      <c r="L184" s="79" t="str">
        <f ca="1">IF($B184="","",CONCATENATE(OFFSET(Zdroj!BI$16,'k rozhodnutí detailní'!$A183,0)," z ",SUM(Zdroj!$AN$10+Zdroj!$AP$10)))</f>
        <v/>
      </c>
      <c r="M184" s="46" t="str">
        <f ca="1">IF($B184="","",IF(OR(I184=0,J184=0),1,OFFSET(Zdroj!BJ$16,'k rozhodnutí detailní'!$A183,0)))</f>
        <v/>
      </c>
      <c r="N184" s="312" t="str">
        <f ca="1">IF(B184="","",IF(Zdroj!$AQ$1=Zdroj!$AR$9,ROUND(G184*M186,Zdroj!$AR$8),OFFSET(Zdroj!BO$16,'k rozhodnutí detailní'!A183,0)))</f>
        <v/>
      </c>
      <c r="O184" s="288" t="str">
        <f ca="1">IF($B184="","",OFFSET(Zdroj!Z$16,'k rozhodnutí detailní'!$A183,0))</f>
        <v/>
      </c>
      <c r="P184" s="329"/>
    </row>
    <row r="185" spans="1:16" s="2" customFormat="1" x14ac:dyDescent="0.25">
      <c r="A185" s="29"/>
      <c r="B185" s="288"/>
      <c r="C185" s="51" t="str">
        <f ca="1">IF($B184="","",IF(Zdroj!$AQ$9="ano",CONCATENATE("Okres:","
",OFFSET(Zdroj!BP$16,'k rozhodnutí detailní'!$A183,0),"
","Právní forma","
",OFFSET(Zdroj!H$16,'k rozhodnutí detailní'!$A183,0),"
",IF(OFFSET(Zdroj!I$16,'k rozhodnutí detailní'!$A183,0)="","","IČO: "),OFFSET(Zdroj!I$16,'k rozhodnutí detailní'!$A183,0),"
","B.Ú. ",IF(OFFSET(Zdroj!J$16,'k rozhodnutí detailní'!$A183,0)="","","Anonymizováno")),CONCATENATE("Okres:","
",OFFSET(Zdroj!BP$16,'k rozhodnutí detailní'!$A183,0),"
","Právní forma","
",OFFSET(Zdroj!H$16,'k rozhodnutí detailní'!$A183,0),"
",IF(OFFSET(Zdroj!I$16,'k rozhodnutí detailní'!$A183,0)="","","IČO: "),OFFSET(Zdroj!I$16,'k rozhodnutí detailní'!$A183,0),"
","B.Ú. ",OFFSET(Zdroj!J$16,'k rozhodnutí detailní'!$A183,0))))</f>
        <v/>
      </c>
      <c r="D185" s="58" t="str">
        <f ca="1">IF($B184="","",OFFSET(Zdroj!O$16,'k rozhodnutí detailní'!$A183,0))</f>
        <v/>
      </c>
      <c r="E185" s="314"/>
      <c r="F185" s="185"/>
      <c r="G185" s="316"/>
      <c r="H185" s="315"/>
      <c r="I185" s="288"/>
      <c r="J185" s="288"/>
      <c r="K185" s="288"/>
      <c r="L185" s="288" t="str">
        <f ca="1">IF($B184="","",CONCATENATE(SUM(I184+J184+K184)," z ",SUM(Zdroj!$AN$10+Zdroj!$AP$10)))</f>
        <v/>
      </c>
      <c r="M185" s="47" t="str">
        <f ca="1">IF($B184="","",IF(1-(((J184+K184)*(Zdroj!AN$10/Zdroj!AP$10))/I184)&gt;=0,CEILING(1-(((J184+K184)*(Zdroj!AN$10/Zdroj!AP$10))/I184),0.01),CEILING((1-(((J184+K184)*(Zdroj!AN$10/Zdroj!AP$10))/I184))*-1,0.01)))</f>
        <v/>
      </c>
      <c r="N185" s="312"/>
      <c r="O185" s="288"/>
      <c r="P185" s="329"/>
    </row>
    <row r="186" spans="1:16" s="2" customFormat="1" x14ac:dyDescent="0.25">
      <c r="A186" s="29">
        <f>ROW()/3-1</f>
        <v>61</v>
      </c>
      <c r="B186" s="288"/>
      <c r="C186" s="52" t="str">
        <f ca="1">IF($B184="","",IF(Zdroj!$AQ$9="ano",IF(OFFSET(Zdroj!M$16,'k rozhodnutí detailní'!A183,0)="","","Anonymizováno"),IF(OFFSET(Zdroj!M$16,'k rozhodnutí detailní'!A183,0)="","",OFFSET(Zdroj!M$16,'k rozhodnutí detailní'!A183,0))))</f>
        <v/>
      </c>
      <c r="D186" s="58" t="str">
        <f ca="1">IF($B184="","",CONCATENATE("Dotace bude použita na:","
",OFFSET(Zdroj!P$16,'k rozhodnutí detailní'!$A183,0)))</f>
        <v/>
      </c>
      <c r="E186" s="314"/>
      <c r="F186" s="188" t="str">
        <f ca="1">IF($B184="","",OFFSET(Zdroj!V$16,'k rozhodnutí detailní'!$A183,0))</f>
        <v/>
      </c>
      <c r="G186" s="89" t="str">
        <f ca="1">IF($B184="","",OFFSET(Zdroj!BM$16,'k rozhodnutí'!$A183,0))</f>
        <v/>
      </c>
      <c r="H186" s="315"/>
      <c r="I186" s="288"/>
      <c r="J186" s="288"/>
      <c r="K186" s="288"/>
      <c r="L186" s="288"/>
      <c r="M186" s="48" t="str">
        <f ca="1">IF($B184="","",SUM((I184+J184+K184)/(Zdroj!$AN$10+Zdroj!$AP$10)))</f>
        <v/>
      </c>
      <c r="N186" s="59" t="str">
        <f t="shared" ref="N186" ca="1" si="59">IF(B184="","",N184/G184)</f>
        <v/>
      </c>
      <c r="O186" s="288"/>
      <c r="P186" s="329"/>
    </row>
    <row r="187" spans="1:16" s="2" customFormat="1" x14ac:dyDescent="0.25">
      <c r="A187" s="29"/>
      <c r="B187" s="288" t="str">
        <f ca="1">IF(OFFSET(Zdroj!$B$16,A186,0)&gt;0,OFFSET(Zdroj!$B$16,A186,0)+0,"")</f>
        <v/>
      </c>
      <c r="C187" s="51" t="str">
        <f ca="1">IF($B187="","",IF(Zdroj!$AQ$9="ano",CONCATENATE(OFFSET(Zdroj!C$16,'k rozhodnutí detailní'!$A186,0),"
","Anonymizováno","
",OFFSET(Zdroj!E$16,'k rozhodnutí detailní'!$A186,0),"
",OFFSET(Zdroj!F$16,'k rozhodnutí detailní'!$A186,0)),CONCATENATE(OFFSET(Zdroj!C$16,'k rozhodnutí detailní'!$A186,0),"
",OFFSET(Zdroj!D$16,'k rozhodnutí detailní'!$A186,0),"
",OFFSET(Zdroj!E$16,'k rozhodnutí detailní'!$A186,0),"
",OFFSET(Zdroj!F$16,'k rozhodnutí detailní'!$A186,0))))</f>
        <v/>
      </c>
      <c r="D187" s="57" t="str">
        <f ca="1">IF($B187="","",OFFSET(Zdroj!N$16,'k rozhodnutí detailní'!$A186,0))</f>
        <v/>
      </c>
      <c r="E187" s="314" t="str">
        <f ca="1">IF($B187="","",OFFSET(Zdroj!T$16,'k rozhodnutí detailní'!$A186,0))</f>
        <v/>
      </c>
      <c r="F187" s="188" t="str">
        <f ca="1">IF($B187="","",OFFSET(Zdroj!U$16,'k rozhodnutí detailní'!$A186,0))</f>
        <v/>
      </c>
      <c r="G187" s="316" t="str">
        <f ca="1">IF($B187="","",OFFSET(Zdroj!W$16,'k rozhodnutí detailní'!$A186,0))</f>
        <v/>
      </c>
      <c r="H187" s="315" t="str">
        <f ca="1">IF($B187="","",OFFSET(Zdroj!Y$16,'k rozhodnutí detailní'!$A186,0))</f>
        <v/>
      </c>
      <c r="I187" s="288" t="str">
        <f ca="1">IF($B187="","",OFFSET(Zdroj!BG$16,'k rozhodnutí detailní'!$A186,0))</f>
        <v/>
      </c>
      <c r="J187" s="288" t="str">
        <f ca="1">IF($B187="","",OFFSET(Zdroj!BH$16,'k rozhodnutí detailní'!$A186,0))</f>
        <v/>
      </c>
      <c r="K187" s="288"/>
      <c r="L187" s="79" t="str">
        <f ca="1">IF($B187="","",CONCATENATE(OFFSET(Zdroj!BI$16,'k rozhodnutí detailní'!$A186,0)," z ",SUM(Zdroj!$AN$10+Zdroj!$AP$10)))</f>
        <v/>
      </c>
      <c r="M187" s="46" t="str">
        <f ca="1">IF($B187="","",IF(OR(I187=0,J187=0),1,OFFSET(Zdroj!BJ$16,'k rozhodnutí detailní'!$A186,0)))</f>
        <v/>
      </c>
      <c r="N187" s="312" t="str">
        <f ca="1">IF(B187="","",IF(Zdroj!$AQ$1=Zdroj!$AR$9,ROUND(G187*M189,Zdroj!$AR$8),OFFSET(Zdroj!BO$16,'k rozhodnutí detailní'!A186,0)))</f>
        <v/>
      </c>
      <c r="O187" s="288" t="str">
        <f ca="1">IF($B187="","",OFFSET(Zdroj!Z$16,'k rozhodnutí detailní'!$A186,0))</f>
        <v/>
      </c>
      <c r="P187" s="329"/>
    </row>
    <row r="188" spans="1:16" s="2" customFormat="1" x14ac:dyDescent="0.25">
      <c r="A188" s="29"/>
      <c r="B188" s="288"/>
      <c r="C188" s="51" t="str">
        <f ca="1">IF($B187="","",IF(Zdroj!$AQ$9="ano",CONCATENATE("Okres:","
",OFFSET(Zdroj!BP$16,'k rozhodnutí detailní'!$A186,0),"
","Právní forma","
",OFFSET(Zdroj!H$16,'k rozhodnutí detailní'!$A186,0),"
",IF(OFFSET(Zdroj!I$16,'k rozhodnutí detailní'!$A186,0)="","","IČO: "),OFFSET(Zdroj!I$16,'k rozhodnutí detailní'!$A186,0),"
","B.Ú. ",IF(OFFSET(Zdroj!J$16,'k rozhodnutí detailní'!$A186,0)="","","Anonymizováno")),CONCATENATE("Okres:","
",OFFSET(Zdroj!BP$16,'k rozhodnutí detailní'!$A186,0),"
","Právní forma","
",OFFSET(Zdroj!H$16,'k rozhodnutí detailní'!$A186,0),"
",IF(OFFSET(Zdroj!I$16,'k rozhodnutí detailní'!$A186,0)="","","IČO: "),OFFSET(Zdroj!I$16,'k rozhodnutí detailní'!$A186,0),"
","B.Ú. ",OFFSET(Zdroj!J$16,'k rozhodnutí detailní'!$A186,0))))</f>
        <v/>
      </c>
      <c r="D188" s="58" t="str">
        <f ca="1">IF($B187="","",OFFSET(Zdroj!O$16,'k rozhodnutí detailní'!$A186,0))</f>
        <v/>
      </c>
      <c r="E188" s="314"/>
      <c r="F188" s="185"/>
      <c r="G188" s="316"/>
      <c r="H188" s="315"/>
      <c r="I188" s="288"/>
      <c r="J188" s="288"/>
      <c r="K188" s="288"/>
      <c r="L188" s="288" t="str">
        <f ca="1">IF($B187="","",CONCATENATE(SUM(I187+J187+K187)," z ",SUM(Zdroj!$AN$10+Zdroj!$AP$10)))</f>
        <v/>
      </c>
      <c r="M188" s="47" t="str">
        <f ca="1">IF($B187="","",IF(1-(((J187+K187)*(Zdroj!AN$10/Zdroj!AP$10))/I187)&gt;=0,CEILING(1-(((J187+K187)*(Zdroj!AN$10/Zdroj!AP$10))/I187),0.01),CEILING((1-(((J187+K187)*(Zdroj!AN$10/Zdroj!AP$10))/I187))*-1,0.01)))</f>
        <v/>
      </c>
      <c r="N188" s="312"/>
      <c r="O188" s="288"/>
      <c r="P188" s="329"/>
    </row>
    <row r="189" spans="1:16" s="2" customFormat="1" x14ac:dyDescent="0.25">
      <c r="A189" s="29">
        <f>ROW()/3-1</f>
        <v>62</v>
      </c>
      <c r="B189" s="288"/>
      <c r="C189" s="52" t="str">
        <f ca="1">IF($B187="","",IF(Zdroj!$AQ$9="ano",IF(OFFSET(Zdroj!M$16,'k rozhodnutí detailní'!A186,0)="","","Anonymizováno"),IF(OFFSET(Zdroj!M$16,'k rozhodnutí detailní'!A186,0)="","",OFFSET(Zdroj!M$16,'k rozhodnutí detailní'!A186,0))))</f>
        <v/>
      </c>
      <c r="D189" s="58" t="str">
        <f ca="1">IF($B187="","",CONCATENATE("Dotace bude použita na:","
",OFFSET(Zdroj!P$16,'k rozhodnutí detailní'!$A186,0)))</f>
        <v/>
      </c>
      <c r="E189" s="314"/>
      <c r="F189" s="188" t="str">
        <f ca="1">IF($B187="","",OFFSET(Zdroj!V$16,'k rozhodnutí detailní'!$A186,0))</f>
        <v/>
      </c>
      <c r="G189" s="89" t="str">
        <f ca="1">IF($B187="","",OFFSET(Zdroj!BM$16,'k rozhodnutí'!$A186,0))</f>
        <v/>
      </c>
      <c r="H189" s="315"/>
      <c r="I189" s="288"/>
      <c r="J189" s="288"/>
      <c r="K189" s="288"/>
      <c r="L189" s="288"/>
      <c r="M189" s="48" t="str">
        <f ca="1">IF($B187="","",SUM((I187+J187+K187)/(Zdroj!$AN$10+Zdroj!$AP$10)))</f>
        <v/>
      </c>
      <c r="N189" s="59" t="str">
        <f t="shared" ref="N189" ca="1" si="60">IF(B187="","",N187/G187)</f>
        <v/>
      </c>
      <c r="O189" s="288"/>
      <c r="P189" s="329"/>
    </row>
    <row r="190" spans="1:16" s="2" customFormat="1" x14ac:dyDescent="0.25">
      <c r="A190" s="29"/>
      <c r="B190" s="288" t="str">
        <f ca="1">IF(OFFSET(Zdroj!$B$16,A189,0)&gt;0,OFFSET(Zdroj!$B$16,A189,0)+0,"")</f>
        <v/>
      </c>
      <c r="C190" s="51" t="str">
        <f ca="1">IF($B190="","",IF(Zdroj!$AQ$9="ano",CONCATENATE(OFFSET(Zdroj!C$16,'k rozhodnutí detailní'!$A189,0),"
","Anonymizováno","
",OFFSET(Zdroj!E$16,'k rozhodnutí detailní'!$A189,0),"
",OFFSET(Zdroj!F$16,'k rozhodnutí detailní'!$A189,0)),CONCATENATE(OFFSET(Zdroj!C$16,'k rozhodnutí detailní'!$A189,0),"
",OFFSET(Zdroj!D$16,'k rozhodnutí detailní'!$A189,0),"
",OFFSET(Zdroj!E$16,'k rozhodnutí detailní'!$A189,0),"
",OFFSET(Zdroj!F$16,'k rozhodnutí detailní'!$A189,0))))</f>
        <v/>
      </c>
      <c r="D190" s="57" t="str">
        <f ca="1">IF($B190="","",OFFSET(Zdroj!N$16,'k rozhodnutí detailní'!$A189,0))</f>
        <v/>
      </c>
      <c r="E190" s="314" t="str">
        <f ca="1">IF($B190="","",OFFSET(Zdroj!T$16,'k rozhodnutí detailní'!$A189,0))</f>
        <v/>
      </c>
      <c r="F190" s="188" t="str">
        <f ca="1">IF($B190="","",OFFSET(Zdroj!U$16,'k rozhodnutí detailní'!$A189,0))</f>
        <v/>
      </c>
      <c r="G190" s="316" t="str">
        <f ca="1">IF($B190="","",OFFSET(Zdroj!W$16,'k rozhodnutí detailní'!$A189,0))</f>
        <v/>
      </c>
      <c r="H190" s="315" t="str">
        <f ca="1">IF($B190="","",OFFSET(Zdroj!Y$16,'k rozhodnutí detailní'!$A189,0))</f>
        <v/>
      </c>
      <c r="I190" s="288" t="str">
        <f ca="1">IF($B190="","",OFFSET(Zdroj!BG$16,'k rozhodnutí detailní'!$A189,0))</f>
        <v/>
      </c>
      <c r="J190" s="288" t="str">
        <f ca="1">IF($B190="","",OFFSET(Zdroj!BH$16,'k rozhodnutí detailní'!$A189,0))</f>
        <v/>
      </c>
      <c r="K190" s="288"/>
      <c r="L190" s="79" t="str">
        <f ca="1">IF($B190="","",CONCATENATE(OFFSET(Zdroj!BI$16,'k rozhodnutí detailní'!$A189,0)," z ",SUM(Zdroj!$AN$10+Zdroj!$AP$10)))</f>
        <v/>
      </c>
      <c r="M190" s="46" t="str">
        <f ca="1">IF($B190="","",IF(OR(I190=0,J190=0),1,OFFSET(Zdroj!BJ$16,'k rozhodnutí detailní'!$A189,0)))</f>
        <v/>
      </c>
      <c r="N190" s="312" t="str">
        <f ca="1">IF(B190="","",IF(Zdroj!$AQ$1=Zdroj!$AR$9,ROUND(G190*M192,Zdroj!$AR$8),OFFSET(Zdroj!BO$16,'k rozhodnutí detailní'!A189,0)))</f>
        <v/>
      </c>
      <c r="O190" s="288" t="str">
        <f ca="1">IF($B190="","",OFFSET(Zdroj!Z$16,'k rozhodnutí detailní'!$A189,0))</f>
        <v/>
      </c>
      <c r="P190" s="329"/>
    </row>
    <row r="191" spans="1:16" s="2" customFormat="1" x14ac:dyDescent="0.25">
      <c r="A191" s="29"/>
      <c r="B191" s="288"/>
      <c r="C191" s="51" t="str">
        <f ca="1">IF($B190="","",IF(Zdroj!$AQ$9="ano",CONCATENATE("Okres:","
",OFFSET(Zdroj!BP$16,'k rozhodnutí detailní'!$A189,0),"
","Právní forma","
",OFFSET(Zdroj!H$16,'k rozhodnutí detailní'!$A189,0),"
",IF(OFFSET(Zdroj!I$16,'k rozhodnutí detailní'!$A189,0)="","","IČO: "),OFFSET(Zdroj!I$16,'k rozhodnutí detailní'!$A189,0),"
","B.Ú. ",IF(OFFSET(Zdroj!J$16,'k rozhodnutí detailní'!$A189,0)="","","Anonymizováno")),CONCATENATE("Okres:","
",OFFSET(Zdroj!BP$16,'k rozhodnutí detailní'!$A189,0),"
","Právní forma","
",OFFSET(Zdroj!H$16,'k rozhodnutí detailní'!$A189,0),"
",IF(OFFSET(Zdroj!I$16,'k rozhodnutí detailní'!$A189,0)="","","IČO: "),OFFSET(Zdroj!I$16,'k rozhodnutí detailní'!$A189,0),"
","B.Ú. ",OFFSET(Zdroj!J$16,'k rozhodnutí detailní'!$A189,0))))</f>
        <v/>
      </c>
      <c r="D191" s="58" t="str">
        <f ca="1">IF($B190="","",OFFSET(Zdroj!O$16,'k rozhodnutí detailní'!$A189,0))</f>
        <v/>
      </c>
      <c r="E191" s="314"/>
      <c r="F191" s="185"/>
      <c r="G191" s="316"/>
      <c r="H191" s="315"/>
      <c r="I191" s="288"/>
      <c r="J191" s="288"/>
      <c r="K191" s="288"/>
      <c r="L191" s="288" t="str">
        <f ca="1">IF($B190="","",CONCATENATE(SUM(I190+J190+K190)," z ",SUM(Zdroj!$AN$10+Zdroj!$AP$10)))</f>
        <v/>
      </c>
      <c r="M191" s="47" t="str">
        <f ca="1">IF($B190="","",IF(1-(((J190+K190)*(Zdroj!AN$10/Zdroj!AP$10))/I190)&gt;=0,CEILING(1-(((J190+K190)*(Zdroj!AN$10/Zdroj!AP$10))/I190),0.01),CEILING((1-(((J190+K190)*(Zdroj!AN$10/Zdroj!AP$10))/I190))*-1,0.01)))</f>
        <v/>
      </c>
      <c r="N191" s="312"/>
      <c r="O191" s="288"/>
      <c r="P191" s="329"/>
    </row>
    <row r="192" spans="1:16" s="2" customFormat="1" x14ac:dyDescent="0.25">
      <c r="A192" s="29">
        <f>ROW()/3-1</f>
        <v>63</v>
      </c>
      <c r="B192" s="288"/>
      <c r="C192" s="52" t="str">
        <f ca="1">IF($B190="","",IF(Zdroj!$AQ$9="ano",IF(OFFSET(Zdroj!M$16,'k rozhodnutí detailní'!A189,0)="","","Anonymizováno"),IF(OFFSET(Zdroj!M$16,'k rozhodnutí detailní'!A189,0)="","",OFFSET(Zdroj!M$16,'k rozhodnutí detailní'!A189,0))))</f>
        <v/>
      </c>
      <c r="D192" s="58" t="str">
        <f ca="1">IF($B190="","",CONCATENATE("Dotace bude použita na:","
",OFFSET(Zdroj!P$16,'k rozhodnutí detailní'!$A189,0)))</f>
        <v/>
      </c>
      <c r="E192" s="314"/>
      <c r="F192" s="188" t="str">
        <f ca="1">IF($B190="","",OFFSET(Zdroj!V$16,'k rozhodnutí detailní'!$A189,0))</f>
        <v/>
      </c>
      <c r="G192" s="89" t="str">
        <f ca="1">IF($B190="","",OFFSET(Zdroj!BM$16,'k rozhodnutí'!$A189,0))</f>
        <v/>
      </c>
      <c r="H192" s="315"/>
      <c r="I192" s="288"/>
      <c r="J192" s="288"/>
      <c r="K192" s="288"/>
      <c r="L192" s="288"/>
      <c r="M192" s="48" t="str">
        <f ca="1">IF($B190="","",SUM((I190+J190+K190)/(Zdroj!$AN$10+Zdroj!$AP$10)))</f>
        <v/>
      </c>
      <c r="N192" s="59" t="str">
        <f t="shared" ref="N192" ca="1" si="61">IF(B190="","",N190/G190)</f>
        <v/>
      </c>
      <c r="O192" s="288"/>
      <c r="P192" s="329"/>
    </row>
    <row r="193" spans="1:16" s="2" customFormat="1" x14ac:dyDescent="0.25">
      <c r="A193" s="29"/>
      <c r="B193" s="288" t="str">
        <f ca="1">IF(OFFSET(Zdroj!$B$16,A192,0)&gt;0,OFFSET(Zdroj!$B$16,A192,0)+0,"")</f>
        <v/>
      </c>
      <c r="C193" s="51" t="str">
        <f ca="1">IF($B193="","",IF(Zdroj!$AQ$9="ano",CONCATENATE(OFFSET(Zdroj!C$16,'k rozhodnutí detailní'!$A192,0),"
","Anonymizováno","
",OFFSET(Zdroj!E$16,'k rozhodnutí detailní'!$A192,0),"
",OFFSET(Zdroj!F$16,'k rozhodnutí detailní'!$A192,0)),CONCATENATE(OFFSET(Zdroj!C$16,'k rozhodnutí detailní'!$A192,0),"
",OFFSET(Zdroj!D$16,'k rozhodnutí detailní'!$A192,0),"
",OFFSET(Zdroj!E$16,'k rozhodnutí detailní'!$A192,0),"
",OFFSET(Zdroj!F$16,'k rozhodnutí detailní'!$A192,0))))</f>
        <v/>
      </c>
      <c r="D193" s="57" t="str">
        <f ca="1">IF($B193="","",OFFSET(Zdroj!N$16,'k rozhodnutí detailní'!$A192,0))</f>
        <v/>
      </c>
      <c r="E193" s="314" t="str">
        <f ca="1">IF($B193="","",OFFSET(Zdroj!T$16,'k rozhodnutí detailní'!$A192,0))</f>
        <v/>
      </c>
      <c r="F193" s="188" t="str">
        <f ca="1">IF($B193="","",OFFSET(Zdroj!U$16,'k rozhodnutí detailní'!$A192,0))</f>
        <v/>
      </c>
      <c r="G193" s="316" t="str">
        <f ca="1">IF($B193="","",OFFSET(Zdroj!W$16,'k rozhodnutí detailní'!$A192,0))</f>
        <v/>
      </c>
      <c r="H193" s="315" t="str">
        <f ca="1">IF($B193="","",OFFSET(Zdroj!Y$16,'k rozhodnutí detailní'!$A192,0))</f>
        <v/>
      </c>
      <c r="I193" s="288" t="str">
        <f ca="1">IF($B193="","",OFFSET(Zdroj!BG$16,'k rozhodnutí detailní'!$A192,0))</f>
        <v/>
      </c>
      <c r="J193" s="288" t="str">
        <f ca="1">IF($B193="","",OFFSET(Zdroj!BH$16,'k rozhodnutí detailní'!$A192,0))</f>
        <v/>
      </c>
      <c r="K193" s="288"/>
      <c r="L193" s="79" t="str">
        <f ca="1">IF($B193="","",CONCATENATE(OFFSET(Zdroj!BI$16,'k rozhodnutí detailní'!$A192,0)," z ",SUM(Zdroj!$AN$10+Zdroj!$AP$10)))</f>
        <v/>
      </c>
      <c r="M193" s="46" t="str">
        <f ca="1">IF($B193="","",IF(OR(I193=0,J193=0),1,OFFSET(Zdroj!BJ$16,'k rozhodnutí detailní'!$A192,0)))</f>
        <v/>
      </c>
      <c r="N193" s="312" t="str">
        <f ca="1">IF(B193="","",IF(Zdroj!$AQ$1=Zdroj!$AR$9,ROUND(G193*M195,Zdroj!$AR$8),OFFSET(Zdroj!BO$16,'k rozhodnutí detailní'!A192,0)))</f>
        <v/>
      </c>
      <c r="O193" s="288" t="str">
        <f ca="1">IF($B193="","",OFFSET(Zdroj!Z$16,'k rozhodnutí detailní'!$A192,0))</f>
        <v/>
      </c>
      <c r="P193" s="329"/>
    </row>
    <row r="194" spans="1:16" s="2" customFormat="1" x14ac:dyDescent="0.25">
      <c r="A194" s="29"/>
      <c r="B194" s="288"/>
      <c r="C194" s="51" t="str">
        <f ca="1">IF($B193="","",IF(Zdroj!$AQ$9="ano",CONCATENATE("Okres:","
",OFFSET(Zdroj!BP$16,'k rozhodnutí detailní'!$A192,0),"
","Právní forma","
",OFFSET(Zdroj!H$16,'k rozhodnutí detailní'!$A192,0),"
",IF(OFFSET(Zdroj!I$16,'k rozhodnutí detailní'!$A192,0)="","","IČO: "),OFFSET(Zdroj!I$16,'k rozhodnutí detailní'!$A192,0),"
","B.Ú. ",IF(OFFSET(Zdroj!J$16,'k rozhodnutí detailní'!$A192,0)="","","Anonymizováno")),CONCATENATE("Okres:","
",OFFSET(Zdroj!BP$16,'k rozhodnutí detailní'!$A192,0),"
","Právní forma","
",OFFSET(Zdroj!H$16,'k rozhodnutí detailní'!$A192,0),"
",IF(OFFSET(Zdroj!I$16,'k rozhodnutí detailní'!$A192,0)="","","IČO: "),OFFSET(Zdroj!I$16,'k rozhodnutí detailní'!$A192,0),"
","B.Ú. ",OFFSET(Zdroj!J$16,'k rozhodnutí detailní'!$A192,0))))</f>
        <v/>
      </c>
      <c r="D194" s="58" t="str">
        <f ca="1">IF($B193="","",OFFSET(Zdroj!O$16,'k rozhodnutí detailní'!$A192,0))</f>
        <v/>
      </c>
      <c r="E194" s="314"/>
      <c r="F194" s="185"/>
      <c r="G194" s="316"/>
      <c r="H194" s="315"/>
      <c r="I194" s="288"/>
      <c r="J194" s="288"/>
      <c r="K194" s="288"/>
      <c r="L194" s="288" t="str">
        <f ca="1">IF($B193="","",CONCATENATE(SUM(I193+J193+K193)," z ",SUM(Zdroj!$AN$10+Zdroj!$AP$10)))</f>
        <v/>
      </c>
      <c r="M194" s="47" t="str">
        <f ca="1">IF($B193="","",IF(1-(((J193+K193)*(Zdroj!AN$10/Zdroj!AP$10))/I193)&gt;=0,CEILING(1-(((J193+K193)*(Zdroj!AN$10/Zdroj!AP$10))/I193),0.01),CEILING((1-(((J193+K193)*(Zdroj!AN$10/Zdroj!AP$10))/I193))*-1,0.01)))</f>
        <v/>
      </c>
      <c r="N194" s="312"/>
      <c r="O194" s="288"/>
      <c r="P194" s="329"/>
    </row>
    <row r="195" spans="1:16" s="2" customFormat="1" x14ac:dyDescent="0.25">
      <c r="A195" s="29">
        <f>ROW()/3-1</f>
        <v>64</v>
      </c>
      <c r="B195" s="288"/>
      <c r="C195" s="52" t="str">
        <f ca="1">IF($B193="","",IF(Zdroj!$AQ$9="ano",IF(OFFSET(Zdroj!M$16,'k rozhodnutí detailní'!A192,0)="","","Anonymizováno"),IF(OFFSET(Zdroj!M$16,'k rozhodnutí detailní'!A192,0)="","",OFFSET(Zdroj!M$16,'k rozhodnutí detailní'!A192,0))))</f>
        <v/>
      </c>
      <c r="D195" s="58" t="str">
        <f ca="1">IF($B193="","",CONCATENATE("Dotace bude použita na:","
",OFFSET(Zdroj!P$16,'k rozhodnutí detailní'!$A192,0)))</f>
        <v/>
      </c>
      <c r="E195" s="314"/>
      <c r="F195" s="188" t="str">
        <f ca="1">IF($B193="","",OFFSET(Zdroj!V$16,'k rozhodnutí detailní'!$A192,0))</f>
        <v/>
      </c>
      <c r="G195" s="89" t="str">
        <f ca="1">IF($B193="","",OFFSET(Zdroj!BM$16,'k rozhodnutí'!$A192,0))</f>
        <v/>
      </c>
      <c r="H195" s="315"/>
      <c r="I195" s="288"/>
      <c r="J195" s="288"/>
      <c r="K195" s="288"/>
      <c r="L195" s="288"/>
      <c r="M195" s="48" t="str">
        <f ca="1">IF($B193="","",SUM((I193+J193+K193)/(Zdroj!$AN$10+Zdroj!$AP$10)))</f>
        <v/>
      </c>
      <c r="N195" s="59" t="str">
        <f t="shared" ref="N195" ca="1" si="62">IF(B193="","",N193/G193)</f>
        <v/>
      </c>
      <c r="O195" s="288"/>
      <c r="P195" s="329"/>
    </row>
    <row r="196" spans="1:16" s="2" customFormat="1" x14ac:dyDescent="0.25">
      <c r="A196" s="29"/>
      <c r="B196" s="288" t="str">
        <f ca="1">IF(OFFSET(Zdroj!$B$16,A195,0)&gt;0,OFFSET(Zdroj!$B$16,A195,0)+0,"")</f>
        <v/>
      </c>
      <c r="C196" s="51" t="str">
        <f ca="1">IF($B196="","",IF(Zdroj!$AQ$9="ano",CONCATENATE(OFFSET(Zdroj!C$16,'k rozhodnutí detailní'!$A195,0),"
","Anonymizováno","
",OFFSET(Zdroj!E$16,'k rozhodnutí detailní'!$A195,0),"
",OFFSET(Zdroj!F$16,'k rozhodnutí detailní'!$A195,0)),CONCATENATE(OFFSET(Zdroj!C$16,'k rozhodnutí detailní'!$A195,0),"
",OFFSET(Zdroj!D$16,'k rozhodnutí detailní'!$A195,0),"
",OFFSET(Zdroj!E$16,'k rozhodnutí detailní'!$A195,0),"
",OFFSET(Zdroj!F$16,'k rozhodnutí detailní'!$A195,0))))</f>
        <v/>
      </c>
      <c r="D196" s="57" t="str">
        <f ca="1">IF($B196="","",OFFSET(Zdroj!N$16,'k rozhodnutí detailní'!$A195,0))</f>
        <v/>
      </c>
      <c r="E196" s="314" t="str">
        <f ca="1">IF($B196="","",OFFSET(Zdroj!T$16,'k rozhodnutí detailní'!$A195,0))</f>
        <v/>
      </c>
      <c r="F196" s="188" t="str">
        <f ca="1">IF($B196="","",OFFSET(Zdroj!U$16,'k rozhodnutí detailní'!$A195,0))</f>
        <v/>
      </c>
      <c r="G196" s="316" t="str">
        <f ca="1">IF($B196="","",OFFSET(Zdroj!W$16,'k rozhodnutí detailní'!$A195,0))</f>
        <v/>
      </c>
      <c r="H196" s="315" t="str">
        <f ca="1">IF($B196="","",OFFSET(Zdroj!Y$16,'k rozhodnutí detailní'!$A195,0))</f>
        <v/>
      </c>
      <c r="I196" s="288" t="str">
        <f ca="1">IF($B196="","",OFFSET(Zdroj!BG$16,'k rozhodnutí detailní'!$A195,0))</f>
        <v/>
      </c>
      <c r="J196" s="288" t="str">
        <f ca="1">IF($B196="","",OFFSET(Zdroj!BH$16,'k rozhodnutí detailní'!$A195,0))</f>
        <v/>
      </c>
      <c r="K196" s="288"/>
      <c r="L196" s="79" t="str">
        <f ca="1">IF($B196="","",CONCATENATE(OFFSET(Zdroj!BI$16,'k rozhodnutí detailní'!$A195,0)," z ",SUM(Zdroj!$AN$10+Zdroj!$AP$10)))</f>
        <v/>
      </c>
      <c r="M196" s="46" t="str">
        <f ca="1">IF($B196="","",IF(OR(I196=0,J196=0),1,OFFSET(Zdroj!BJ$16,'k rozhodnutí detailní'!$A195,0)))</f>
        <v/>
      </c>
      <c r="N196" s="312" t="str">
        <f ca="1">IF(B196="","",IF(Zdroj!$AQ$1=Zdroj!$AR$9,ROUND(G196*M198,Zdroj!$AR$8),OFFSET(Zdroj!BO$16,'k rozhodnutí detailní'!A195,0)))</f>
        <v/>
      </c>
      <c r="O196" s="288" t="str">
        <f ca="1">IF($B196="","",OFFSET(Zdroj!Z$16,'k rozhodnutí detailní'!$A195,0))</f>
        <v/>
      </c>
      <c r="P196" s="329"/>
    </row>
    <row r="197" spans="1:16" s="2" customFormat="1" x14ac:dyDescent="0.25">
      <c r="A197" s="29"/>
      <c r="B197" s="288"/>
      <c r="C197" s="51" t="str">
        <f ca="1">IF($B196="","",IF(Zdroj!$AQ$9="ano",CONCATENATE("Okres:","
",OFFSET(Zdroj!BP$16,'k rozhodnutí detailní'!$A195,0),"
","Právní forma","
",OFFSET(Zdroj!H$16,'k rozhodnutí detailní'!$A195,0),"
",IF(OFFSET(Zdroj!I$16,'k rozhodnutí detailní'!$A195,0)="","","IČO: "),OFFSET(Zdroj!I$16,'k rozhodnutí detailní'!$A195,0),"
","B.Ú. ",IF(OFFSET(Zdroj!J$16,'k rozhodnutí detailní'!$A195,0)="","","Anonymizováno")),CONCATENATE("Okres:","
",OFFSET(Zdroj!BP$16,'k rozhodnutí detailní'!$A195,0),"
","Právní forma","
",OFFSET(Zdroj!H$16,'k rozhodnutí detailní'!$A195,0),"
",IF(OFFSET(Zdroj!I$16,'k rozhodnutí detailní'!$A195,0)="","","IČO: "),OFFSET(Zdroj!I$16,'k rozhodnutí detailní'!$A195,0),"
","B.Ú. ",OFFSET(Zdroj!J$16,'k rozhodnutí detailní'!$A195,0))))</f>
        <v/>
      </c>
      <c r="D197" s="58" t="str">
        <f ca="1">IF($B196="","",OFFSET(Zdroj!O$16,'k rozhodnutí detailní'!$A195,0))</f>
        <v/>
      </c>
      <c r="E197" s="314"/>
      <c r="F197" s="185"/>
      <c r="G197" s="316"/>
      <c r="H197" s="315"/>
      <c r="I197" s="288"/>
      <c r="J197" s="288"/>
      <c r="K197" s="288"/>
      <c r="L197" s="288" t="str">
        <f ca="1">IF($B196="","",CONCATENATE(SUM(I196+J196+K196)," z ",SUM(Zdroj!$AN$10+Zdroj!$AP$10)))</f>
        <v/>
      </c>
      <c r="M197" s="47" t="str">
        <f ca="1">IF($B196="","",IF(1-(((J196+K196)*(Zdroj!AN$10/Zdroj!AP$10))/I196)&gt;=0,CEILING(1-(((J196+K196)*(Zdroj!AN$10/Zdroj!AP$10))/I196),0.01),CEILING((1-(((J196+K196)*(Zdroj!AN$10/Zdroj!AP$10))/I196))*-1,0.01)))</f>
        <v/>
      </c>
      <c r="N197" s="312"/>
      <c r="O197" s="288"/>
      <c r="P197" s="329"/>
    </row>
    <row r="198" spans="1:16" s="2" customFormat="1" x14ac:dyDescent="0.25">
      <c r="A198" s="29">
        <f>ROW()/3-1</f>
        <v>65</v>
      </c>
      <c r="B198" s="288"/>
      <c r="C198" s="52" t="str">
        <f ca="1">IF($B196="","",IF(Zdroj!$AQ$9="ano",IF(OFFSET(Zdroj!M$16,'k rozhodnutí detailní'!A195,0)="","","Anonymizováno"),IF(OFFSET(Zdroj!M$16,'k rozhodnutí detailní'!A195,0)="","",OFFSET(Zdroj!M$16,'k rozhodnutí detailní'!A195,0))))</f>
        <v/>
      </c>
      <c r="D198" s="58" t="str">
        <f ca="1">IF($B196="","",CONCATENATE("Dotace bude použita na:","
",OFFSET(Zdroj!P$16,'k rozhodnutí detailní'!$A195,0)))</f>
        <v/>
      </c>
      <c r="E198" s="314"/>
      <c r="F198" s="188" t="str">
        <f ca="1">IF($B196="","",OFFSET(Zdroj!V$16,'k rozhodnutí detailní'!$A195,0))</f>
        <v/>
      </c>
      <c r="G198" s="89" t="str">
        <f ca="1">IF($B196="","",OFFSET(Zdroj!BM$16,'k rozhodnutí'!$A195,0))</f>
        <v/>
      </c>
      <c r="H198" s="315"/>
      <c r="I198" s="288"/>
      <c r="J198" s="288"/>
      <c r="K198" s="288"/>
      <c r="L198" s="288"/>
      <c r="M198" s="48" t="str">
        <f ca="1">IF($B196="","",SUM((I196+J196+K196)/(Zdroj!$AN$10+Zdroj!$AP$10)))</f>
        <v/>
      </c>
      <c r="N198" s="59" t="str">
        <f t="shared" ref="N198" ca="1" si="63">IF(B196="","",N196/G196)</f>
        <v/>
      </c>
      <c r="O198" s="288"/>
      <c r="P198" s="329"/>
    </row>
    <row r="199" spans="1:16" s="2" customFormat="1" x14ac:dyDescent="0.25">
      <c r="A199" s="29"/>
      <c r="B199" s="288" t="str">
        <f ca="1">IF(OFFSET(Zdroj!$B$16,A198,0)&gt;0,OFFSET(Zdroj!$B$16,A198,0)+0,"")</f>
        <v/>
      </c>
      <c r="C199" s="51" t="str">
        <f ca="1">IF($B199="","",IF(Zdroj!$AQ$9="ano",CONCATENATE(OFFSET(Zdroj!C$16,'k rozhodnutí detailní'!$A198,0),"
","Anonymizováno","
",OFFSET(Zdroj!E$16,'k rozhodnutí detailní'!$A198,0),"
",OFFSET(Zdroj!F$16,'k rozhodnutí detailní'!$A198,0)),CONCATENATE(OFFSET(Zdroj!C$16,'k rozhodnutí detailní'!$A198,0),"
",OFFSET(Zdroj!D$16,'k rozhodnutí detailní'!$A198,0),"
",OFFSET(Zdroj!E$16,'k rozhodnutí detailní'!$A198,0),"
",OFFSET(Zdroj!F$16,'k rozhodnutí detailní'!$A198,0))))</f>
        <v/>
      </c>
      <c r="D199" s="57" t="str">
        <f ca="1">IF($B199="","",OFFSET(Zdroj!N$16,'k rozhodnutí detailní'!$A198,0))</f>
        <v/>
      </c>
      <c r="E199" s="314" t="str">
        <f ca="1">IF($B199="","",OFFSET(Zdroj!T$16,'k rozhodnutí detailní'!$A198,0))</f>
        <v/>
      </c>
      <c r="F199" s="188" t="str">
        <f ca="1">IF($B199="","",OFFSET(Zdroj!U$16,'k rozhodnutí detailní'!$A198,0))</f>
        <v/>
      </c>
      <c r="G199" s="316" t="str">
        <f ca="1">IF($B199="","",OFFSET(Zdroj!W$16,'k rozhodnutí detailní'!$A198,0))</f>
        <v/>
      </c>
      <c r="H199" s="315" t="str">
        <f ca="1">IF($B199="","",OFFSET(Zdroj!Y$16,'k rozhodnutí detailní'!$A198,0))</f>
        <v/>
      </c>
      <c r="I199" s="288" t="str">
        <f ca="1">IF($B199="","",OFFSET(Zdroj!BG$16,'k rozhodnutí detailní'!$A198,0))</f>
        <v/>
      </c>
      <c r="J199" s="288" t="str">
        <f ca="1">IF($B199="","",OFFSET(Zdroj!BH$16,'k rozhodnutí detailní'!$A198,0))</f>
        <v/>
      </c>
      <c r="K199" s="288"/>
      <c r="L199" s="79" t="str">
        <f ca="1">IF($B199="","",CONCATENATE(OFFSET(Zdroj!BI$16,'k rozhodnutí detailní'!$A198,0)," z ",SUM(Zdroj!$AN$10+Zdroj!$AP$10)))</f>
        <v/>
      </c>
      <c r="M199" s="46" t="str">
        <f ca="1">IF($B199="","",IF(OR(I199=0,J199=0),1,OFFSET(Zdroj!BJ$16,'k rozhodnutí detailní'!$A198,0)))</f>
        <v/>
      </c>
      <c r="N199" s="312" t="str">
        <f ca="1">IF(B199="","",IF(Zdroj!$AQ$1=Zdroj!$AR$9,ROUND(G199*M201,Zdroj!$AR$8),OFFSET(Zdroj!BO$16,'k rozhodnutí detailní'!A198,0)))</f>
        <v/>
      </c>
      <c r="O199" s="288" t="str">
        <f ca="1">IF($B199="","",OFFSET(Zdroj!Z$16,'k rozhodnutí detailní'!$A198,0))</f>
        <v/>
      </c>
      <c r="P199" s="329"/>
    </row>
    <row r="200" spans="1:16" s="2" customFormat="1" x14ac:dyDescent="0.25">
      <c r="A200" s="29"/>
      <c r="B200" s="288"/>
      <c r="C200" s="51" t="str">
        <f ca="1">IF($B199="","",IF(Zdroj!$AQ$9="ano",CONCATENATE("Okres:","
",OFFSET(Zdroj!BP$16,'k rozhodnutí detailní'!$A198,0),"
","Právní forma","
",OFFSET(Zdroj!H$16,'k rozhodnutí detailní'!$A198,0),"
",IF(OFFSET(Zdroj!I$16,'k rozhodnutí detailní'!$A198,0)="","","IČO: "),OFFSET(Zdroj!I$16,'k rozhodnutí detailní'!$A198,0),"
","B.Ú. ",IF(OFFSET(Zdroj!J$16,'k rozhodnutí detailní'!$A198,0)="","","Anonymizováno")),CONCATENATE("Okres:","
",OFFSET(Zdroj!BP$16,'k rozhodnutí detailní'!$A198,0),"
","Právní forma","
",OFFSET(Zdroj!H$16,'k rozhodnutí detailní'!$A198,0),"
",IF(OFFSET(Zdroj!I$16,'k rozhodnutí detailní'!$A198,0)="","","IČO: "),OFFSET(Zdroj!I$16,'k rozhodnutí detailní'!$A198,0),"
","B.Ú. ",OFFSET(Zdroj!J$16,'k rozhodnutí detailní'!$A198,0))))</f>
        <v/>
      </c>
      <c r="D200" s="58" t="str">
        <f ca="1">IF($B199="","",OFFSET(Zdroj!O$16,'k rozhodnutí detailní'!$A198,0))</f>
        <v/>
      </c>
      <c r="E200" s="314"/>
      <c r="F200" s="185"/>
      <c r="G200" s="316"/>
      <c r="H200" s="315"/>
      <c r="I200" s="288"/>
      <c r="J200" s="288"/>
      <c r="K200" s="288"/>
      <c r="L200" s="288" t="str">
        <f ca="1">IF($B199="","",CONCATENATE(SUM(I199+J199+K199)," z ",SUM(Zdroj!$AN$10+Zdroj!$AP$10)))</f>
        <v/>
      </c>
      <c r="M200" s="47" t="str">
        <f ca="1">IF($B199="","",IF(1-(((J199+K199)*(Zdroj!AN$10/Zdroj!AP$10))/I199)&gt;=0,CEILING(1-(((J199+K199)*(Zdroj!AN$10/Zdroj!AP$10))/I199),0.01),CEILING((1-(((J199+K199)*(Zdroj!AN$10/Zdroj!AP$10))/I199))*-1,0.01)))</f>
        <v/>
      </c>
      <c r="N200" s="312"/>
      <c r="O200" s="288"/>
      <c r="P200" s="329"/>
    </row>
    <row r="201" spans="1:16" s="2" customFormat="1" x14ac:dyDescent="0.25">
      <c r="A201" s="29">
        <f>ROW()/3-1</f>
        <v>66</v>
      </c>
      <c r="B201" s="288"/>
      <c r="C201" s="52" t="str">
        <f ca="1">IF($B199="","",IF(Zdroj!$AQ$9="ano",IF(OFFSET(Zdroj!M$16,'k rozhodnutí detailní'!A198,0)="","","Anonymizováno"),IF(OFFSET(Zdroj!M$16,'k rozhodnutí detailní'!A198,0)="","",OFFSET(Zdroj!M$16,'k rozhodnutí detailní'!A198,0))))</f>
        <v/>
      </c>
      <c r="D201" s="58" t="str">
        <f ca="1">IF($B199="","",CONCATENATE("Dotace bude použita na:","
",OFFSET(Zdroj!P$16,'k rozhodnutí detailní'!$A198,0)))</f>
        <v/>
      </c>
      <c r="E201" s="314"/>
      <c r="F201" s="188" t="str">
        <f ca="1">IF($B199="","",OFFSET(Zdroj!V$16,'k rozhodnutí detailní'!$A198,0))</f>
        <v/>
      </c>
      <c r="G201" s="89" t="str">
        <f ca="1">IF($B199="","",OFFSET(Zdroj!BM$16,'k rozhodnutí'!$A198,0))</f>
        <v/>
      </c>
      <c r="H201" s="315"/>
      <c r="I201" s="288"/>
      <c r="J201" s="288"/>
      <c r="K201" s="288"/>
      <c r="L201" s="288"/>
      <c r="M201" s="48" t="str">
        <f ca="1">IF($B199="","",SUM((I199+J199+K199)/(Zdroj!$AN$10+Zdroj!$AP$10)))</f>
        <v/>
      </c>
      <c r="N201" s="59" t="str">
        <f t="shared" ref="N201" ca="1" si="64">IF(B199="","",N199/G199)</f>
        <v/>
      </c>
      <c r="O201" s="288"/>
      <c r="P201" s="329"/>
    </row>
    <row r="202" spans="1:16" s="2" customFormat="1" x14ac:dyDescent="0.25">
      <c r="A202" s="29"/>
      <c r="B202" s="288" t="str">
        <f ca="1">IF(OFFSET(Zdroj!$B$16,A201,0)&gt;0,OFFSET(Zdroj!$B$16,A201,0)+0,"")</f>
        <v/>
      </c>
      <c r="C202" s="51" t="str">
        <f ca="1">IF($B202="","",IF(Zdroj!$AQ$9="ano",CONCATENATE(OFFSET(Zdroj!C$16,'k rozhodnutí detailní'!$A201,0),"
","Anonymizováno","
",OFFSET(Zdroj!E$16,'k rozhodnutí detailní'!$A201,0),"
",OFFSET(Zdroj!F$16,'k rozhodnutí detailní'!$A201,0)),CONCATENATE(OFFSET(Zdroj!C$16,'k rozhodnutí detailní'!$A201,0),"
",OFFSET(Zdroj!D$16,'k rozhodnutí detailní'!$A201,0),"
",OFFSET(Zdroj!E$16,'k rozhodnutí detailní'!$A201,0),"
",OFFSET(Zdroj!F$16,'k rozhodnutí detailní'!$A201,0))))</f>
        <v/>
      </c>
      <c r="D202" s="57" t="str">
        <f ca="1">IF($B202="","",OFFSET(Zdroj!N$16,'k rozhodnutí detailní'!$A201,0))</f>
        <v/>
      </c>
      <c r="E202" s="314" t="str">
        <f ca="1">IF($B202="","",OFFSET(Zdroj!T$16,'k rozhodnutí detailní'!$A201,0))</f>
        <v/>
      </c>
      <c r="F202" s="188" t="str">
        <f ca="1">IF($B202="","",OFFSET(Zdroj!U$16,'k rozhodnutí detailní'!$A201,0))</f>
        <v/>
      </c>
      <c r="G202" s="316" t="str">
        <f ca="1">IF($B202="","",OFFSET(Zdroj!W$16,'k rozhodnutí detailní'!$A201,0))</f>
        <v/>
      </c>
      <c r="H202" s="315" t="str">
        <f ca="1">IF($B202="","",OFFSET(Zdroj!Y$16,'k rozhodnutí detailní'!$A201,0))</f>
        <v/>
      </c>
      <c r="I202" s="288" t="str">
        <f ca="1">IF($B202="","",OFFSET(Zdroj!BG$16,'k rozhodnutí detailní'!$A201,0))</f>
        <v/>
      </c>
      <c r="J202" s="288" t="str">
        <f ca="1">IF($B202="","",OFFSET(Zdroj!BH$16,'k rozhodnutí detailní'!$A201,0))</f>
        <v/>
      </c>
      <c r="K202" s="288"/>
      <c r="L202" s="79" t="str">
        <f ca="1">IF($B202="","",CONCATENATE(OFFSET(Zdroj!BI$16,'k rozhodnutí detailní'!$A201,0)," z ",SUM(Zdroj!$AN$10+Zdroj!$AP$10)))</f>
        <v/>
      </c>
      <c r="M202" s="46" t="str">
        <f ca="1">IF($B202="","",IF(OR(I202=0,J202=0),1,OFFSET(Zdroj!BJ$16,'k rozhodnutí detailní'!$A201,0)))</f>
        <v/>
      </c>
      <c r="N202" s="312" t="str">
        <f ca="1">IF(B202="","",IF(Zdroj!$AQ$1=Zdroj!$AR$9,ROUND(G202*M204,Zdroj!$AR$8),OFFSET(Zdroj!BO$16,'k rozhodnutí detailní'!A201,0)))</f>
        <v/>
      </c>
      <c r="O202" s="288" t="str">
        <f ca="1">IF($B202="","",OFFSET(Zdroj!Z$16,'k rozhodnutí detailní'!$A201,0))</f>
        <v/>
      </c>
      <c r="P202" s="329"/>
    </row>
    <row r="203" spans="1:16" s="2" customFormat="1" x14ac:dyDescent="0.25">
      <c r="A203" s="29"/>
      <c r="B203" s="288"/>
      <c r="C203" s="51" t="str">
        <f ca="1">IF($B202="","",IF(Zdroj!$AQ$9="ano",CONCATENATE("Okres:","
",OFFSET(Zdroj!BP$16,'k rozhodnutí detailní'!$A201,0),"
","Právní forma","
",OFFSET(Zdroj!H$16,'k rozhodnutí detailní'!$A201,0),"
",IF(OFFSET(Zdroj!I$16,'k rozhodnutí detailní'!$A201,0)="","","IČO: "),OFFSET(Zdroj!I$16,'k rozhodnutí detailní'!$A201,0),"
","B.Ú. ",IF(OFFSET(Zdroj!J$16,'k rozhodnutí detailní'!$A201,0)="","","Anonymizováno")),CONCATENATE("Okres:","
",OFFSET(Zdroj!BP$16,'k rozhodnutí detailní'!$A201,0),"
","Právní forma","
",OFFSET(Zdroj!H$16,'k rozhodnutí detailní'!$A201,0),"
",IF(OFFSET(Zdroj!I$16,'k rozhodnutí detailní'!$A201,0)="","","IČO: "),OFFSET(Zdroj!I$16,'k rozhodnutí detailní'!$A201,0),"
","B.Ú. ",OFFSET(Zdroj!J$16,'k rozhodnutí detailní'!$A201,0))))</f>
        <v/>
      </c>
      <c r="D203" s="58" t="str">
        <f ca="1">IF($B202="","",OFFSET(Zdroj!O$16,'k rozhodnutí detailní'!$A201,0))</f>
        <v/>
      </c>
      <c r="E203" s="314"/>
      <c r="F203" s="185"/>
      <c r="G203" s="316"/>
      <c r="H203" s="315"/>
      <c r="I203" s="288"/>
      <c r="J203" s="288"/>
      <c r="K203" s="288"/>
      <c r="L203" s="288" t="str">
        <f ca="1">IF($B202="","",CONCATENATE(SUM(I202+J202+K202)," z ",SUM(Zdroj!$AN$10+Zdroj!$AP$10)))</f>
        <v/>
      </c>
      <c r="M203" s="47" t="str">
        <f ca="1">IF($B202="","",IF(1-(((J202+K202)*(Zdroj!AN$10/Zdroj!AP$10))/I202)&gt;=0,CEILING(1-(((J202+K202)*(Zdroj!AN$10/Zdroj!AP$10))/I202),0.01),CEILING((1-(((J202+K202)*(Zdroj!AN$10/Zdroj!AP$10))/I202))*-1,0.01)))</f>
        <v/>
      </c>
      <c r="N203" s="312"/>
      <c r="O203" s="288"/>
      <c r="P203" s="329"/>
    </row>
    <row r="204" spans="1:16" s="2" customFormat="1" x14ac:dyDescent="0.25">
      <c r="A204" s="29">
        <f>ROW()/3-1</f>
        <v>67</v>
      </c>
      <c r="B204" s="288"/>
      <c r="C204" s="52" t="str">
        <f ca="1">IF($B202="","",IF(Zdroj!$AQ$9="ano",IF(OFFSET(Zdroj!M$16,'k rozhodnutí detailní'!A201,0)="","","Anonymizováno"),IF(OFFSET(Zdroj!M$16,'k rozhodnutí detailní'!A201,0)="","",OFFSET(Zdroj!M$16,'k rozhodnutí detailní'!A201,0))))</f>
        <v/>
      </c>
      <c r="D204" s="58" t="str">
        <f ca="1">IF($B202="","",CONCATENATE("Dotace bude použita na:","
",OFFSET(Zdroj!P$16,'k rozhodnutí detailní'!$A201,0)))</f>
        <v/>
      </c>
      <c r="E204" s="314"/>
      <c r="F204" s="188" t="str">
        <f ca="1">IF($B202="","",OFFSET(Zdroj!V$16,'k rozhodnutí detailní'!$A201,0))</f>
        <v/>
      </c>
      <c r="G204" s="89" t="str">
        <f ca="1">IF($B202="","",OFFSET(Zdroj!BM$16,'k rozhodnutí'!$A201,0))</f>
        <v/>
      </c>
      <c r="H204" s="315"/>
      <c r="I204" s="288"/>
      <c r="J204" s="288"/>
      <c r="K204" s="288"/>
      <c r="L204" s="288"/>
      <c r="M204" s="48" t="str">
        <f ca="1">IF($B202="","",SUM((I202+J202+K202)/(Zdroj!$AN$10+Zdroj!$AP$10)))</f>
        <v/>
      </c>
      <c r="N204" s="59" t="str">
        <f t="shared" ref="N204" ca="1" si="65">IF(B202="","",N202/G202)</f>
        <v/>
      </c>
      <c r="O204" s="288"/>
      <c r="P204" s="329"/>
    </row>
    <row r="205" spans="1:16" s="2" customFormat="1" x14ac:dyDescent="0.25">
      <c r="A205" s="29"/>
      <c r="B205" s="288" t="str">
        <f ca="1">IF(OFFSET(Zdroj!$B$16,A204,0)&gt;0,OFFSET(Zdroj!$B$16,A204,0)+0,"")</f>
        <v/>
      </c>
      <c r="C205" s="51" t="str">
        <f ca="1">IF($B205="","",IF(Zdroj!$AQ$9="ano",CONCATENATE(OFFSET(Zdroj!C$16,'k rozhodnutí detailní'!$A204,0),"
","Anonymizováno","
",OFFSET(Zdroj!E$16,'k rozhodnutí detailní'!$A204,0),"
",OFFSET(Zdroj!F$16,'k rozhodnutí detailní'!$A204,0)),CONCATENATE(OFFSET(Zdroj!C$16,'k rozhodnutí detailní'!$A204,0),"
",OFFSET(Zdroj!D$16,'k rozhodnutí detailní'!$A204,0),"
",OFFSET(Zdroj!E$16,'k rozhodnutí detailní'!$A204,0),"
",OFFSET(Zdroj!F$16,'k rozhodnutí detailní'!$A204,0))))</f>
        <v/>
      </c>
      <c r="D205" s="57" t="str">
        <f ca="1">IF($B205="","",OFFSET(Zdroj!N$16,'k rozhodnutí detailní'!$A204,0))</f>
        <v/>
      </c>
      <c r="E205" s="314" t="str">
        <f ca="1">IF($B205="","",OFFSET(Zdroj!T$16,'k rozhodnutí detailní'!$A204,0))</f>
        <v/>
      </c>
      <c r="F205" s="188" t="str">
        <f ca="1">IF($B205="","",OFFSET(Zdroj!U$16,'k rozhodnutí detailní'!$A204,0))</f>
        <v/>
      </c>
      <c r="G205" s="316" t="str">
        <f ca="1">IF($B205="","",OFFSET(Zdroj!W$16,'k rozhodnutí detailní'!$A204,0))</f>
        <v/>
      </c>
      <c r="H205" s="315" t="str">
        <f ca="1">IF($B205="","",OFFSET(Zdroj!Y$16,'k rozhodnutí detailní'!$A204,0))</f>
        <v/>
      </c>
      <c r="I205" s="288" t="str">
        <f ca="1">IF($B205="","",OFFSET(Zdroj!BG$16,'k rozhodnutí detailní'!$A204,0))</f>
        <v/>
      </c>
      <c r="J205" s="288" t="str">
        <f ca="1">IF($B205="","",OFFSET(Zdroj!BH$16,'k rozhodnutí detailní'!$A204,0))</f>
        <v/>
      </c>
      <c r="K205" s="288"/>
      <c r="L205" s="79" t="str">
        <f ca="1">IF($B205="","",CONCATENATE(OFFSET(Zdroj!BI$16,'k rozhodnutí detailní'!$A204,0)," z ",SUM(Zdroj!$AN$10+Zdroj!$AP$10)))</f>
        <v/>
      </c>
      <c r="M205" s="46" t="str">
        <f ca="1">IF($B205="","",IF(OR(I205=0,J205=0),1,OFFSET(Zdroj!BJ$16,'k rozhodnutí detailní'!$A204,0)))</f>
        <v/>
      </c>
      <c r="N205" s="312" t="str">
        <f ca="1">IF(B205="","",IF(Zdroj!$AQ$1=Zdroj!$AR$9,ROUND(G205*M207,Zdroj!$AR$8),OFFSET(Zdroj!BO$16,'k rozhodnutí detailní'!A204,0)))</f>
        <v/>
      </c>
      <c r="O205" s="288" t="str">
        <f ca="1">IF($B205="","",OFFSET(Zdroj!Z$16,'k rozhodnutí detailní'!$A204,0))</f>
        <v/>
      </c>
      <c r="P205" s="329"/>
    </row>
    <row r="206" spans="1:16" s="2" customFormat="1" x14ac:dyDescent="0.25">
      <c r="A206" s="29"/>
      <c r="B206" s="288"/>
      <c r="C206" s="51" t="str">
        <f ca="1">IF($B205="","",IF(Zdroj!$AQ$9="ano",CONCATENATE("Okres:","
",OFFSET(Zdroj!BP$16,'k rozhodnutí detailní'!$A204,0),"
","Právní forma","
",OFFSET(Zdroj!H$16,'k rozhodnutí detailní'!$A204,0),"
",IF(OFFSET(Zdroj!I$16,'k rozhodnutí detailní'!$A204,0)="","","IČO: "),OFFSET(Zdroj!I$16,'k rozhodnutí detailní'!$A204,0),"
","B.Ú. ",IF(OFFSET(Zdroj!J$16,'k rozhodnutí detailní'!$A204,0)="","","Anonymizováno")),CONCATENATE("Okres:","
",OFFSET(Zdroj!BP$16,'k rozhodnutí detailní'!$A204,0),"
","Právní forma","
",OFFSET(Zdroj!H$16,'k rozhodnutí detailní'!$A204,0),"
",IF(OFFSET(Zdroj!I$16,'k rozhodnutí detailní'!$A204,0)="","","IČO: "),OFFSET(Zdroj!I$16,'k rozhodnutí detailní'!$A204,0),"
","B.Ú. ",OFFSET(Zdroj!J$16,'k rozhodnutí detailní'!$A204,0))))</f>
        <v/>
      </c>
      <c r="D206" s="58" t="str">
        <f ca="1">IF($B205="","",OFFSET(Zdroj!O$16,'k rozhodnutí detailní'!$A204,0))</f>
        <v/>
      </c>
      <c r="E206" s="314"/>
      <c r="F206" s="185"/>
      <c r="G206" s="316"/>
      <c r="H206" s="315"/>
      <c r="I206" s="288"/>
      <c r="J206" s="288"/>
      <c r="K206" s="288"/>
      <c r="L206" s="288" t="str">
        <f ca="1">IF($B205="","",CONCATENATE(SUM(I205+J205+K205)," z ",SUM(Zdroj!$AN$10+Zdroj!$AP$10)))</f>
        <v/>
      </c>
      <c r="M206" s="47" t="str">
        <f ca="1">IF($B205="","",IF(1-(((J205+K205)*(Zdroj!AN$10/Zdroj!AP$10))/I205)&gt;=0,CEILING(1-(((J205+K205)*(Zdroj!AN$10/Zdroj!AP$10))/I205),0.01),CEILING((1-(((J205+K205)*(Zdroj!AN$10/Zdroj!AP$10))/I205))*-1,0.01)))</f>
        <v/>
      </c>
      <c r="N206" s="312"/>
      <c r="O206" s="288"/>
      <c r="P206" s="329"/>
    </row>
    <row r="207" spans="1:16" s="2" customFormat="1" x14ac:dyDescent="0.25">
      <c r="A207" s="29">
        <f>ROW()/3-1</f>
        <v>68</v>
      </c>
      <c r="B207" s="288"/>
      <c r="C207" s="52" t="str">
        <f ca="1">IF($B205="","",IF(Zdroj!$AQ$9="ano",IF(OFFSET(Zdroj!M$16,'k rozhodnutí detailní'!A204,0)="","","Anonymizováno"),IF(OFFSET(Zdroj!M$16,'k rozhodnutí detailní'!A204,0)="","",OFFSET(Zdroj!M$16,'k rozhodnutí detailní'!A204,0))))</f>
        <v/>
      </c>
      <c r="D207" s="58" t="str">
        <f ca="1">IF($B205="","",CONCATENATE("Dotace bude použita na:","
",OFFSET(Zdroj!P$16,'k rozhodnutí detailní'!$A204,0)))</f>
        <v/>
      </c>
      <c r="E207" s="314"/>
      <c r="F207" s="188" t="str">
        <f ca="1">IF($B205="","",OFFSET(Zdroj!V$16,'k rozhodnutí detailní'!$A204,0))</f>
        <v/>
      </c>
      <c r="G207" s="89" t="str">
        <f ca="1">IF($B205="","",OFFSET(Zdroj!BM$16,'k rozhodnutí'!$A204,0))</f>
        <v/>
      </c>
      <c r="H207" s="315"/>
      <c r="I207" s="288"/>
      <c r="J207" s="288"/>
      <c r="K207" s="288"/>
      <c r="L207" s="288"/>
      <c r="M207" s="48" t="str">
        <f ca="1">IF($B205="","",SUM((I205+J205+K205)/(Zdroj!$AN$10+Zdroj!$AP$10)))</f>
        <v/>
      </c>
      <c r="N207" s="59" t="str">
        <f t="shared" ref="N207" ca="1" si="66">IF(B205="","",N205/G205)</f>
        <v/>
      </c>
      <c r="O207" s="288"/>
      <c r="P207" s="329"/>
    </row>
    <row r="208" spans="1:16" s="2" customFormat="1" x14ac:dyDescent="0.25">
      <c r="A208" s="29"/>
      <c r="B208" s="288" t="str">
        <f ca="1">IF(OFFSET(Zdroj!$B$16,A207,0)&gt;0,OFFSET(Zdroj!$B$16,A207,0)+0,"")</f>
        <v/>
      </c>
      <c r="C208" s="51" t="str">
        <f ca="1">IF($B208="","",IF(Zdroj!$AQ$9="ano",CONCATENATE(OFFSET(Zdroj!C$16,'k rozhodnutí detailní'!$A207,0),"
","Anonymizováno","
",OFFSET(Zdroj!E$16,'k rozhodnutí detailní'!$A207,0),"
",OFFSET(Zdroj!F$16,'k rozhodnutí detailní'!$A207,0)),CONCATENATE(OFFSET(Zdroj!C$16,'k rozhodnutí detailní'!$A207,0),"
",OFFSET(Zdroj!D$16,'k rozhodnutí detailní'!$A207,0),"
",OFFSET(Zdroj!E$16,'k rozhodnutí detailní'!$A207,0),"
",OFFSET(Zdroj!F$16,'k rozhodnutí detailní'!$A207,0))))</f>
        <v/>
      </c>
      <c r="D208" s="57" t="str">
        <f ca="1">IF($B208="","",OFFSET(Zdroj!N$16,'k rozhodnutí detailní'!$A207,0))</f>
        <v/>
      </c>
      <c r="E208" s="314" t="str">
        <f ca="1">IF($B208="","",OFFSET(Zdroj!T$16,'k rozhodnutí detailní'!$A207,0))</f>
        <v/>
      </c>
      <c r="F208" s="188" t="str">
        <f ca="1">IF($B208="","",OFFSET(Zdroj!U$16,'k rozhodnutí detailní'!$A207,0))</f>
        <v/>
      </c>
      <c r="G208" s="316" t="str">
        <f ca="1">IF($B208="","",OFFSET(Zdroj!W$16,'k rozhodnutí detailní'!$A207,0))</f>
        <v/>
      </c>
      <c r="H208" s="315" t="str">
        <f ca="1">IF($B208="","",OFFSET(Zdroj!Y$16,'k rozhodnutí detailní'!$A207,0))</f>
        <v/>
      </c>
      <c r="I208" s="288" t="str">
        <f ca="1">IF($B208="","",OFFSET(Zdroj!BG$16,'k rozhodnutí detailní'!$A207,0))</f>
        <v/>
      </c>
      <c r="J208" s="288" t="str">
        <f ca="1">IF($B208="","",OFFSET(Zdroj!BH$16,'k rozhodnutí detailní'!$A207,0))</f>
        <v/>
      </c>
      <c r="K208" s="288"/>
      <c r="L208" s="79" t="str">
        <f ca="1">IF($B208="","",CONCATENATE(OFFSET(Zdroj!BI$16,'k rozhodnutí detailní'!$A207,0)," z ",SUM(Zdroj!$AN$10+Zdroj!$AP$10)))</f>
        <v/>
      </c>
      <c r="M208" s="46" t="str">
        <f ca="1">IF($B208="","",IF(OR(I208=0,J208=0),1,OFFSET(Zdroj!BJ$16,'k rozhodnutí detailní'!$A207,0)))</f>
        <v/>
      </c>
      <c r="N208" s="312" t="str">
        <f ca="1">IF(B208="","",IF(Zdroj!$AQ$1=Zdroj!$AR$9,ROUND(G208*M210,Zdroj!$AR$8),OFFSET(Zdroj!BO$16,'k rozhodnutí detailní'!A207,0)))</f>
        <v/>
      </c>
      <c r="O208" s="288" t="str">
        <f ca="1">IF($B208="","",OFFSET(Zdroj!Z$16,'k rozhodnutí detailní'!$A207,0))</f>
        <v/>
      </c>
      <c r="P208" s="329"/>
    </row>
    <row r="209" spans="1:16" s="2" customFormat="1" x14ac:dyDescent="0.25">
      <c r="A209" s="29"/>
      <c r="B209" s="288"/>
      <c r="C209" s="51" t="str">
        <f ca="1">IF($B208="","",IF(Zdroj!$AQ$9="ano",CONCATENATE("Okres:","
",OFFSET(Zdroj!BP$16,'k rozhodnutí detailní'!$A207,0),"
","Právní forma","
",OFFSET(Zdroj!H$16,'k rozhodnutí detailní'!$A207,0),"
",IF(OFFSET(Zdroj!I$16,'k rozhodnutí detailní'!$A207,0)="","","IČO: "),OFFSET(Zdroj!I$16,'k rozhodnutí detailní'!$A207,0),"
","B.Ú. ",IF(OFFSET(Zdroj!J$16,'k rozhodnutí detailní'!$A207,0)="","","Anonymizováno")),CONCATENATE("Okres:","
",OFFSET(Zdroj!BP$16,'k rozhodnutí detailní'!$A207,0),"
","Právní forma","
",OFFSET(Zdroj!H$16,'k rozhodnutí detailní'!$A207,0),"
",IF(OFFSET(Zdroj!I$16,'k rozhodnutí detailní'!$A207,0)="","","IČO: "),OFFSET(Zdroj!I$16,'k rozhodnutí detailní'!$A207,0),"
","B.Ú. ",OFFSET(Zdroj!J$16,'k rozhodnutí detailní'!$A207,0))))</f>
        <v/>
      </c>
      <c r="D209" s="58" t="str">
        <f ca="1">IF($B208="","",OFFSET(Zdroj!O$16,'k rozhodnutí detailní'!$A207,0))</f>
        <v/>
      </c>
      <c r="E209" s="314"/>
      <c r="F209" s="185"/>
      <c r="G209" s="316"/>
      <c r="H209" s="315"/>
      <c r="I209" s="288"/>
      <c r="J209" s="288"/>
      <c r="K209" s="288"/>
      <c r="L209" s="288" t="str">
        <f ca="1">IF($B208="","",CONCATENATE(SUM(I208+J208+K208)," z ",SUM(Zdroj!$AN$10+Zdroj!$AP$10)))</f>
        <v/>
      </c>
      <c r="M209" s="47" t="str">
        <f ca="1">IF($B208="","",IF(1-(((J208+K208)*(Zdroj!AN$10/Zdroj!AP$10))/I208)&gt;=0,CEILING(1-(((J208+K208)*(Zdroj!AN$10/Zdroj!AP$10))/I208),0.01),CEILING((1-(((J208+K208)*(Zdroj!AN$10/Zdroj!AP$10))/I208))*-1,0.01)))</f>
        <v/>
      </c>
      <c r="N209" s="312"/>
      <c r="O209" s="288"/>
      <c r="P209" s="329"/>
    </row>
    <row r="210" spans="1:16" s="2" customFormat="1" x14ac:dyDescent="0.25">
      <c r="A210" s="29">
        <f>ROW()/3-1</f>
        <v>69</v>
      </c>
      <c r="B210" s="288"/>
      <c r="C210" s="52" t="str">
        <f ca="1">IF($B208="","",IF(Zdroj!$AQ$9="ano",IF(OFFSET(Zdroj!M$16,'k rozhodnutí detailní'!A207,0)="","","Anonymizováno"),IF(OFFSET(Zdroj!M$16,'k rozhodnutí detailní'!A207,0)="","",OFFSET(Zdroj!M$16,'k rozhodnutí detailní'!A207,0))))</f>
        <v/>
      </c>
      <c r="D210" s="58" t="str">
        <f ca="1">IF($B208="","",CONCATENATE("Dotace bude použita na:","
",OFFSET(Zdroj!P$16,'k rozhodnutí detailní'!$A207,0)))</f>
        <v/>
      </c>
      <c r="E210" s="314"/>
      <c r="F210" s="188" t="str">
        <f ca="1">IF($B208="","",OFFSET(Zdroj!V$16,'k rozhodnutí detailní'!$A207,0))</f>
        <v/>
      </c>
      <c r="G210" s="89" t="str">
        <f ca="1">IF($B208="","",OFFSET(Zdroj!BM$16,'k rozhodnutí'!$A207,0))</f>
        <v/>
      </c>
      <c r="H210" s="315"/>
      <c r="I210" s="288"/>
      <c r="J210" s="288"/>
      <c r="K210" s="288"/>
      <c r="L210" s="288"/>
      <c r="M210" s="48" t="str">
        <f ca="1">IF($B208="","",SUM((I208+J208+K208)/(Zdroj!$AN$10+Zdroj!$AP$10)))</f>
        <v/>
      </c>
      <c r="N210" s="59" t="str">
        <f t="shared" ref="N210" ca="1" si="67">IF(B208="","",N208/G208)</f>
        <v/>
      </c>
      <c r="O210" s="288"/>
      <c r="P210" s="329"/>
    </row>
    <row r="211" spans="1:16" s="2" customFormat="1" x14ac:dyDescent="0.25">
      <c r="A211" s="29"/>
      <c r="B211" s="288" t="str">
        <f ca="1">IF(OFFSET(Zdroj!$B$16,A210,0)&gt;0,OFFSET(Zdroj!$B$16,A210,0)+0,"")</f>
        <v/>
      </c>
      <c r="C211" s="51" t="str">
        <f ca="1">IF($B211="","",IF(Zdroj!$AQ$9="ano",CONCATENATE(OFFSET(Zdroj!C$16,'k rozhodnutí detailní'!$A210,0),"
","Anonymizováno","
",OFFSET(Zdroj!E$16,'k rozhodnutí detailní'!$A210,0),"
",OFFSET(Zdroj!F$16,'k rozhodnutí detailní'!$A210,0)),CONCATENATE(OFFSET(Zdroj!C$16,'k rozhodnutí detailní'!$A210,0),"
",OFFSET(Zdroj!D$16,'k rozhodnutí detailní'!$A210,0),"
",OFFSET(Zdroj!E$16,'k rozhodnutí detailní'!$A210,0),"
",OFFSET(Zdroj!F$16,'k rozhodnutí detailní'!$A210,0))))</f>
        <v/>
      </c>
      <c r="D211" s="57" t="str">
        <f ca="1">IF($B211="","",OFFSET(Zdroj!N$16,'k rozhodnutí detailní'!$A210,0))</f>
        <v/>
      </c>
      <c r="E211" s="314" t="str">
        <f ca="1">IF($B211="","",OFFSET(Zdroj!T$16,'k rozhodnutí detailní'!$A210,0))</f>
        <v/>
      </c>
      <c r="F211" s="188" t="str">
        <f ca="1">IF($B211="","",OFFSET(Zdroj!U$16,'k rozhodnutí detailní'!$A210,0))</f>
        <v/>
      </c>
      <c r="G211" s="316" t="str">
        <f ca="1">IF($B211="","",OFFSET(Zdroj!W$16,'k rozhodnutí detailní'!$A210,0))</f>
        <v/>
      </c>
      <c r="H211" s="315" t="str">
        <f ca="1">IF($B211="","",OFFSET(Zdroj!Y$16,'k rozhodnutí detailní'!$A210,0))</f>
        <v/>
      </c>
      <c r="I211" s="288" t="str">
        <f ca="1">IF($B211="","",OFFSET(Zdroj!BG$16,'k rozhodnutí detailní'!$A210,0))</f>
        <v/>
      </c>
      <c r="J211" s="288" t="str">
        <f ca="1">IF($B211="","",OFFSET(Zdroj!BH$16,'k rozhodnutí detailní'!$A210,0))</f>
        <v/>
      </c>
      <c r="K211" s="288"/>
      <c r="L211" s="79" t="str">
        <f ca="1">IF($B211="","",CONCATENATE(OFFSET(Zdroj!BI$16,'k rozhodnutí detailní'!$A210,0)," z ",SUM(Zdroj!$AN$10+Zdroj!$AP$10)))</f>
        <v/>
      </c>
      <c r="M211" s="46" t="str">
        <f ca="1">IF($B211="","",IF(OR(I211=0,J211=0),1,OFFSET(Zdroj!BJ$16,'k rozhodnutí detailní'!$A210,0)))</f>
        <v/>
      </c>
      <c r="N211" s="312" t="str">
        <f ca="1">IF(B211="","",IF(Zdroj!$AQ$1=Zdroj!$AR$9,ROUND(G211*M213,Zdroj!$AR$8),OFFSET(Zdroj!BO$16,'k rozhodnutí detailní'!A210,0)))</f>
        <v/>
      </c>
      <c r="O211" s="288" t="str">
        <f ca="1">IF($B211="","",OFFSET(Zdroj!Z$16,'k rozhodnutí detailní'!$A210,0))</f>
        <v/>
      </c>
      <c r="P211" s="329"/>
    </row>
    <row r="212" spans="1:16" s="2" customFormat="1" x14ac:dyDescent="0.25">
      <c r="A212" s="29"/>
      <c r="B212" s="288"/>
      <c r="C212" s="51" t="str">
        <f ca="1">IF($B211="","",IF(Zdroj!$AQ$9="ano",CONCATENATE("Okres:","
",OFFSET(Zdroj!BP$16,'k rozhodnutí detailní'!$A210,0),"
","Právní forma","
",OFFSET(Zdroj!H$16,'k rozhodnutí detailní'!$A210,0),"
",IF(OFFSET(Zdroj!I$16,'k rozhodnutí detailní'!$A210,0)="","","IČO: "),OFFSET(Zdroj!I$16,'k rozhodnutí detailní'!$A210,0),"
","B.Ú. ",IF(OFFSET(Zdroj!J$16,'k rozhodnutí detailní'!$A210,0)="","","Anonymizováno")),CONCATENATE("Okres:","
",OFFSET(Zdroj!BP$16,'k rozhodnutí detailní'!$A210,0),"
","Právní forma","
",OFFSET(Zdroj!H$16,'k rozhodnutí detailní'!$A210,0),"
",IF(OFFSET(Zdroj!I$16,'k rozhodnutí detailní'!$A210,0)="","","IČO: "),OFFSET(Zdroj!I$16,'k rozhodnutí detailní'!$A210,0),"
","B.Ú. ",OFFSET(Zdroj!J$16,'k rozhodnutí detailní'!$A210,0))))</f>
        <v/>
      </c>
      <c r="D212" s="58" t="str">
        <f ca="1">IF($B211="","",OFFSET(Zdroj!O$16,'k rozhodnutí detailní'!$A210,0))</f>
        <v/>
      </c>
      <c r="E212" s="314"/>
      <c r="F212" s="185"/>
      <c r="G212" s="316"/>
      <c r="H212" s="315"/>
      <c r="I212" s="288"/>
      <c r="J212" s="288"/>
      <c r="K212" s="288"/>
      <c r="L212" s="288" t="str">
        <f ca="1">IF($B211="","",CONCATENATE(SUM(I211+J211+K211)," z ",SUM(Zdroj!$AN$10+Zdroj!$AP$10)))</f>
        <v/>
      </c>
      <c r="M212" s="47" t="str">
        <f ca="1">IF($B211="","",IF(1-(((J211+K211)*(Zdroj!AN$10/Zdroj!AP$10))/I211)&gt;=0,CEILING(1-(((J211+K211)*(Zdroj!AN$10/Zdroj!AP$10))/I211),0.01),CEILING((1-(((J211+K211)*(Zdroj!AN$10/Zdroj!AP$10))/I211))*-1,0.01)))</f>
        <v/>
      </c>
      <c r="N212" s="312"/>
      <c r="O212" s="288"/>
      <c r="P212" s="329"/>
    </row>
    <row r="213" spans="1:16" s="2" customFormat="1" x14ac:dyDescent="0.25">
      <c r="A213" s="29">
        <f>ROW()/3-1</f>
        <v>70</v>
      </c>
      <c r="B213" s="288"/>
      <c r="C213" s="52" t="str">
        <f ca="1">IF($B211="","",IF(Zdroj!$AQ$9="ano",IF(OFFSET(Zdroj!M$16,'k rozhodnutí detailní'!A210,0)="","","Anonymizováno"),IF(OFFSET(Zdroj!M$16,'k rozhodnutí detailní'!A210,0)="","",OFFSET(Zdroj!M$16,'k rozhodnutí detailní'!A210,0))))</f>
        <v/>
      </c>
      <c r="D213" s="58" t="str">
        <f ca="1">IF($B211="","",CONCATENATE("Dotace bude použita na:","
",OFFSET(Zdroj!P$16,'k rozhodnutí detailní'!$A210,0)))</f>
        <v/>
      </c>
      <c r="E213" s="314"/>
      <c r="F213" s="188" t="str">
        <f ca="1">IF($B211="","",OFFSET(Zdroj!V$16,'k rozhodnutí detailní'!$A210,0))</f>
        <v/>
      </c>
      <c r="G213" s="89" t="str">
        <f ca="1">IF($B211="","",OFFSET(Zdroj!BM$16,'k rozhodnutí'!$A210,0))</f>
        <v/>
      </c>
      <c r="H213" s="315"/>
      <c r="I213" s="288"/>
      <c r="J213" s="288"/>
      <c r="K213" s="288"/>
      <c r="L213" s="288"/>
      <c r="M213" s="48" t="str">
        <f ca="1">IF($B211="","",SUM((I211+J211+K211)/(Zdroj!$AN$10+Zdroj!$AP$10)))</f>
        <v/>
      </c>
      <c r="N213" s="59" t="str">
        <f t="shared" ref="N213" ca="1" si="68">IF(B211="","",N211/G211)</f>
        <v/>
      </c>
      <c r="O213" s="288"/>
      <c r="P213" s="329"/>
    </row>
    <row r="214" spans="1:16" s="2" customFormat="1" x14ac:dyDescent="0.25">
      <c r="A214" s="29"/>
      <c r="B214" s="288" t="str">
        <f ca="1">IF(OFFSET(Zdroj!$B$16,A213,0)&gt;0,OFFSET(Zdroj!$B$16,A213,0)+0,"")</f>
        <v/>
      </c>
      <c r="C214" s="51" t="str">
        <f ca="1">IF($B214="","",IF(Zdroj!$AQ$9="ano",CONCATENATE(OFFSET(Zdroj!C$16,'k rozhodnutí detailní'!$A213,0),"
","Anonymizováno","
",OFFSET(Zdroj!E$16,'k rozhodnutí detailní'!$A213,0),"
",OFFSET(Zdroj!F$16,'k rozhodnutí detailní'!$A213,0)),CONCATENATE(OFFSET(Zdroj!C$16,'k rozhodnutí detailní'!$A213,0),"
",OFFSET(Zdroj!D$16,'k rozhodnutí detailní'!$A213,0),"
",OFFSET(Zdroj!E$16,'k rozhodnutí detailní'!$A213,0),"
",OFFSET(Zdroj!F$16,'k rozhodnutí detailní'!$A213,0))))</f>
        <v/>
      </c>
      <c r="D214" s="57" t="str">
        <f ca="1">IF($B214="","",OFFSET(Zdroj!N$16,'k rozhodnutí detailní'!$A213,0))</f>
        <v/>
      </c>
      <c r="E214" s="314" t="str">
        <f ca="1">IF($B214="","",OFFSET(Zdroj!T$16,'k rozhodnutí detailní'!$A213,0))</f>
        <v/>
      </c>
      <c r="F214" s="188" t="str">
        <f ca="1">IF($B214="","",OFFSET(Zdroj!U$16,'k rozhodnutí detailní'!$A213,0))</f>
        <v/>
      </c>
      <c r="G214" s="316" t="str">
        <f ca="1">IF($B214="","",OFFSET(Zdroj!W$16,'k rozhodnutí detailní'!$A213,0))</f>
        <v/>
      </c>
      <c r="H214" s="315" t="str">
        <f ca="1">IF($B214="","",OFFSET(Zdroj!Y$16,'k rozhodnutí detailní'!$A213,0))</f>
        <v/>
      </c>
      <c r="I214" s="288" t="str">
        <f ca="1">IF($B214="","",OFFSET(Zdroj!BG$16,'k rozhodnutí detailní'!$A213,0))</f>
        <v/>
      </c>
      <c r="J214" s="288" t="str">
        <f ca="1">IF($B214="","",OFFSET(Zdroj!BH$16,'k rozhodnutí detailní'!$A213,0))</f>
        <v/>
      </c>
      <c r="K214" s="288"/>
      <c r="L214" s="79" t="str">
        <f ca="1">IF($B214="","",CONCATENATE(OFFSET(Zdroj!BI$16,'k rozhodnutí detailní'!$A213,0)," z ",SUM(Zdroj!$AN$10+Zdroj!$AP$10)))</f>
        <v/>
      </c>
      <c r="M214" s="46" t="str">
        <f ca="1">IF($B214="","",IF(OR(I214=0,J214=0),1,OFFSET(Zdroj!BJ$16,'k rozhodnutí detailní'!$A213,0)))</f>
        <v/>
      </c>
      <c r="N214" s="312" t="str">
        <f ca="1">IF(B214="","",IF(Zdroj!$AQ$1=Zdroj!$AR$9,ROUND(G214*M216,Zdroj!$AR$8),OFFSET(Zdroj!BO$16,'k rozhodnutí detailní'!A213,0)))</f>
        <v/>
      </c>
      <c r="O214" s="288" t="str">
        <f ca="1">IF($B214="","",OFFSET(Zdroj!Z$16,'k rozhodnutí detailní'!$A213,0))</f>
        <v/>
      </c>
      <c r="P214" s="329"/>
    </row>
    <row r="215" spans="1:16" s="2" customFormat="1" x14ac:dyDescent="0.25">
      <c r="A215" s="29"/>
      <c r="B215" s="288"/>
      <c r="C215" s="51" t="str">
        <f ca="1">IF($B214="","",IF(Zdroj!$AQ$9="ano",CONCATENATE("Okres:","
",OFFSET(Zdroj!BP$16,'k rozhodnutí detailní'!$A213,0),"
","Právní forma","
",OFFSET(Zdroj!H$16,'k rozhodnutí detailní'!$A213,0),"
",IF(OFFSET(Zdroj!I$16,'k rozhodnutí detailní'!$A213,0)="","","IČO: "),OFFSET(Zdroj!I$16,'k rozhodnutí detailní'!$A213,0),"
","B.Ú. ",IF(OFFSET(Zdroj!J$16,'k rozhodnutí detailní'!$A213,0)="","","Anonymizováno")),CONCATENATE("Okres:","
",OFFSET(Zdroj!BP$16,'k rozhodnutí detailní'!$A213,0),"
","Právní forma","
",OFFSET(Zdroj!H$16,'k rozhodnutí detailní'!$A213,0),"
",IF(OFFSET(Zdroj!I$16,'k rozhodnutí detailní'!$A213,0)="","","IČO: "),OFFSET(Zdroj!I$16,'k rozhodnutí detailní'!$A213,0),"
","B.Ú. ",OFFSET(Zdroj!J$16,'k rozhodnutí detailní'!$A213,0))))</f>
        <v/>
      </c>
      <c r="D215" s="58" t="str">
        <f ca="1">IF($B214="","",OFFSET(Zdroj!O$16,'k rozhodnutí detailní'!$A213,0))</f>
        <v/>
      </c>
      <c r="E215" s="314"/>
      <c r="F215" s="185"/>
      <c r="G215" s="316"/>
      <c r="H215" s="315"/>
      <c r="I215" s="288"/>
      <c r="J215" s="288"/>
      <c r="K215" s="288"/>
      <c r="L215" s="288" t="str">
        <f ca="1">IF($B214="","",CONCATENATE(SUM(I214+J214+K214)," z ",SUM(Zdroj!$AN$10+Zdroj!$AP$10)))</f>
        <v/>
      </c>
      <c r="M215" s="47" t="str">
        <f ca="1">IF($B214="","",IF(1-(((J214+K214)*(Zdroj!AN$10/Zdroj!AP$10))/I214)&gt;=0,CEILING(1-(((J214+K214)*(Zdroj!AN$10/Zdroj!AP$10))/I214),0.01),CEILING((1-(((J214+K214)*(Zdroj!AN$10/Zdroj!AP$10))/I214))*-1,0.01)))</f>
        <v/>
      </c>
      <c r="N215" s="312"/>
      <c r="O215" s="288"/>
      <c r="P215" s="329"/>
    </row>
    <row r="216" spans="1:16" s="2" customFormat="1" x14ac:dyDescent="0.25">
      <c r="A216" s="29">
        <f>ROW()/3-1</f>
        <v>71</v>
      </c>
      <c r="B216" s="288"/>
      <c r="C216" s="52" t="str">
        <f ca="1">IF($B214="","",IF(Zdroj!$AQ$9="ano",IF(OFFSET(Zdroj!M$16,'k rozhodnutí detailní'!A213,0)="","","Anonymizováno"),IF(OFFSET(Zdroj!M$16,'k rozhodnutí detailní'!A213,0)="","",OFFSET(Zdroj!M$16,'k rozhodnutí detailní'!A213,0))))</f>
        <v/>
      </c>
      <c r="D216" s="58" t="str">
        <f ca="1">IF($B214="","",CONCATENATE("Dotace bude použita na:","
",OFFSET(Zdroj!P$16,'k rozhodnutí detailní'!$A213,0)))</f>
        <v/>
      </c>
      <c r="E216" s="314"/>
      <c r="F216" s="188" t="str">
        <f ca="1">IF($B214="","",OFFSET(Zdroj!V$16,'k rozhodnutí detailní'!$A213,0))</f>
        <v/>
      </c>
      <c r="G216" s="89" t="str">
        <f ca="1">IF($B214="","",OFFSET(Zdroj!BM$16,'k rozhodnutí'!$A213,0))</f>
        <v/>
      </c>
      <c r="H216" s="315"/>
      <c r="I216" s="288"/>
      <c r="J216" s="288"/>
      <c r="K216" s="288"/>
      <c r="L216" s="288"/>
      <c r="M216" s="48" t="str">
        <f ca="1">IF($B214="","",SUM((I214+J214+K214)/(Zdroj!$AN$10+Zdroj!$AP$10)))</f>
        <v/>
      </c>
      <c r="N216" s="59" t="str">
        <f t="shared" ref="N216" ca="1" si="69">IF(B214="","",N214/G214)</f>
        <v/>
      </c>
      <c r="O216" s="288"/>
      <c r="P216" s="329"/>
    </row>
    <row r="217" spans="1:16" s="2" customFormat="1" x14ac:dyDescent="0.25">
      <c r="A217" s="29"/>
      <c r="B217" s="288" t="str">
        <f ca="1">IF(OFFSET(Zdroj!$B$16,A216,0)&gt;0,OFFSET(Zdroj!$B$16,A216,0)+0,"")</f>
        <v/>
      </c>
      <c r="C217" s="51" t="str">
        <f ca="1">IF($B217="","",IF(Zdroj!$AQ$9="ano",CONCATENATE(OFFSET(Zdroj!C$16,'k rozhodnutí detailní'!$A216,0),"
","Anonymizováno","
",OFFSET(Zdroj!E$16,'k rozhodnutí detailní'!$A216,0),"
",OFFSET(Zdroj!F$16,'k rozhodnutí detailní'!$A216,0)),CONCATENATE(OFFSET(Zdroj!C$16,'k rozhodnutí detailní'!$A216,0),"
",OFFSET(Zdroj!D$16,'k rozhodnutí detailní'!$A216,0),"
",OFFSET(Zdroj!E$16,'k rozhodnutí detailní'!$A216,0),"
",OFFSET(Zdroj!F$16,'k rozhodnutí detailní'!$A216,0))))</f>
        <v/>
      </c>
      <c r="D217" s="57" t="str">
        <f ca="1">IF($B217="","",OFFSET(Zdroj!N$16,'k rozhodnutí detailní'!$A216,0))</f>
        <v/>
      </c>
      <c r="E217" s="314" t="str">
        <f ca="1">IF($B217="","",OFFSET(Zdroj!T$16,'k rozhodnutí detailní'!$A216,0))</f>
        <v/>
      </c>
      <c r="F217" s="188" t="str">
        <f ca="1">IF($B217="","",OFFSET(Zdroj!U$16,'k rozhodnutí detailní'!$A216,0))</f>
        <v/>
      </c>
      <c r="G217" s="316" t="str">
        <f ca="1">IF($B217="","",OFFSET(Zdroj!W$16,'k rozhodnutí detailní'!$A216,0))</f>
        <v/>
      </c>
      <c r="H217" s="315" t="str">
        <f ca="1">IF($B217="","",OFFSET(Zdroj!Y$16,'k rozhodnutí detailní'!$A216,0))</f>
        <v/>
      </c>
      <c r="I217" s="288" t="str">
        <f ca="1">IF($B217="","",OFFSET(Zdroj!BG$16,'k rozhodnutí detailní'!$A216,0))</f>
        <v/>
      </c>
      <c r="J217" s="288" t="str">
        <f ca="1">IF($B217="","",OFFSET(Zdroj!BH$16,'k rozhodnutí detailní'!$A216,0))</f>
        <v/>
      </c>
      <c r="K217" s="288"/>
      <c r="L217" s="79" t="str">
        <f ca="1">IF($B217="","",CONCATENATE(OFFSET(Zdroj!BI$16,'k rozhodnutí detailní'!$A216,0)," z ",SUM(Zdroj!$AN$10+Zdroj!$AP$10)))</f>
        <v/>
      </c>
      <c r="M217" s="46" t="str">
        <f ca="1">IF($B217="","",IF(OR(I217=0,J217=0),1,OFFSET(Zdroj!BJ$16,'k rozhodnutí detailní'!$A216,0)))</f>
        <v/>
      </c>
      <c r="N217" s="312" t="str">
        <f ca="1">IF(B217="","",IF(Zdroj!$AQ$1=Zdroj!$AR$9,ROUND(G217*M219,Zdroj!$AR$8),OFFSET(Zdroj!BO$16,'k rozhodnutí detailní'!A216,0)))</f>
        <v/>
      </c>
      <c r="O217" s="288" t="str">
        <f ca="1">IF($B217="","",OFFSET(Zdroj!Z$16,'k rozhodnutí detailní'!$A216,0))</f>
        <v/>
      </c>
      <c r="P217" s="329"/>
    </row>
    <row r="218" spans="1:16" s="2" customFormat="1" x14ac:dyDescent="0.25">
      <c r="A218" s="29"/>
      <c r="B218" s="288"/>
      <c r="C218" s="51" t="str">
        <f ca="1">IF($B217="","",IF(Zdroj!$AQ$9="ano",CONCATENATE("Okres:","
",OFFSET(Zdroj!BP$16,'k rozhodnutí detailní'!$A216,0),"
","Právní forma","
",OFFSET(Zdroj!H$16,'k rozhodnutí detailní'!$A216,0),"
",IF(OFFSET(Zdroj!I$16,'k rozhodnutí detailní'!$A216,0)="","","IČO: "),OFFSET(Zdroj!I$16,'k rozhodnutí detailní'!$A216,0),"
","B.Ú. ",IF(OFFSET(Zdroj!J$16,'k rozhodnutí detailní'!$A216,0)="","","Anonymizováno")),CONCATENATE("Okres:","
",OFFSET(Zdroj!BP$16,'k rozhodnutí detailní'!$A216,0),"
","Právní forma","
",OFFSET(Zdroj!H$16,'k rozhodnutí detailní'!$A216,0),"
",IF(OFFSET(Zdroj!I$16,'k rozhodnutí detailní'!$A216,0)="","","IČO: "),OFFSET(Zdroj!I$16,'k rozhodnutí detailní'!$A216,0),"
","B.Ú. ",OFFSET(Zdroj!J$16,'k rozhodnutí detailní'!$A216,0))))</f>
        <v/>
      </c>
      <c r="D218" s="58" t="str">
        <f ca="1">IF($B217="","",OFFSET(Zdroj!O$16,'k rozhodnutí detailní'!$A216,0))</f>
        <v/>
      </c>
      <c r="E218" s="314"/>
      <c r="F218" s="185"/>
      <c r="G218" s="316"/>
      <c r="H218" s="315"/>
      <c r="I218" s="288"/>
      <c r="J218" s="288"/>
      <c r="K218" s="288"/>
      <c r="L218" s="288" t="str">
        <f ca="1">IF($B217="","",CONCATENATE(SUM(I217+J217+K217)," z ",SUM(Zdroj!$AN$10+Zdroj!$AP$10)))</f>
        <v/>
      </c>
      <c r="M218" s="47" t="str">
        <f ca="1">IF($B217="","",IF(1-(((J217+K217)*(Zdroj!AN$10/Zdroj!AP$10))/I217)&gt;=0,CEILING(1-(((J217+K217)*(Zdroj!AN$10/Zdroj!AP$10))/I217),0.01),CEILING((1-(((J217+K217)*(Zdroj!AN$10/Zdroj!AP$10))/I217))*-1,0.01)))</f>
        <v/>
      </c>
      <c r="N218" s="312"/>
      <c r="O218" s="288"/>
      <c r="P218" s="329"/>
    </row>
    <row r="219" spans="1:16" s="2" customFormat="1" x14ac:dyDescent="0.25">
      <c r="A219" s="29">
        <f>ROW()/3-1</f>
        <v>72</v>
      </c>
      <c r="B219" s="288"/>
      <c r="C219" s="52" t="str">
        <f ca="1">IF($B217="","",IF(Zdroj!$AQ$9="ano",IF(OFFSET(Zdroj!M$16,'k rozhodnutí detailní'!A216,0)="","","Anonymizováno"),IF(OFFSET(Zdroj!M$16,'k rozhodnutí detailní'!A216,0)="","",OFFSET(Zdroj!M$16,'k rozhodnutí detailní'!A216,0))))</f>
        <v/>
      </c>
      <c r="D219" s="58" t="str">
        <f ca="1">IF($B217="","",CONCATENATE("Dotace bude použita na:","
",OFFSET(Zdroj!P$16,'k rozhodnutí detailní'!$A216,0)))</f>
        <v/>
      </c>
      <c r="E219" s="314"/>
      <c r="F219" s="188" t="str">
        <f ca="1">IF($B217="","",OFFSET(Zdroj!V$16,'k rozhodnutí detailní'!$A216,0))</f>
        <v/>
      </c>
      <c r="G219" s="89" t="str">
        <f ca="1">IF($B217="","",OFFSET(Zdroj!BM$16,'k rozhodnutí'!$A216,0))</f>
        <v/>
      </c>
      <c r="H219" s="315"/>
      <c r="I219" s="288"/>
      <c r="J219" s="288"/>
      <c r="K219" s="288"/>
      <c r="L219" s="288"/>
      <c r="M219" s="48" t="str">
        <f ca="1">IF($B217="","",SUM((I217+J217+K217)/(Zdroj!$AN$10+Zdroj!$AP$10)))</f>
        <v/>
      </c>
      <c r="N219" s="59" t="str">
        <f t="shared" ref="N219" ca="1" si="70">IF(B217="","",N217/G217)</f>
        <v/>
      </c>
      <c r="O219" s="288"/>
      <c r="P219" s="329"/>
    </row>
    <row r="220" spans="1:16" s="2" customFormat="1" x14ac:dyDescent="0.25">
      <c r="A220" s="29"/>
      <c r="B220" s="288" t="str">
        <f ca="1">IF(OFFSET(Zdroj!$B$16,A219,0)&gt;0,OFFSET(Zdroj!$B$16,A219,0)+0,"")</f>
        <v/>
      </c>
      <c r="C220" s="51" t="str">
        <f ca="1">IF($B220="","",IF(Zdroj!$AQ$9="ano",CONCATENATE(OFFSET(Zdroj!C$16,'k rozhodnutí detailní'!$A219,0),"
","Anonymizováno","
",OFFSET(Zdroj!E$16,'k rozhodnutí detailní'!$A219,0),"
",OFFSET(Zdroj!F$16,'k rozhodnutí detailní'!$A219,0)),CONCATENATE(OFFSET(Zdroj!C$16,'k rozhodnutí detailní'!$A219,0),"
",OFFSET(Zdroj!D$16,'k rozhodnutí detailní'!$A219,0),"
",OFFSET(Zdroj!E$16,'k rozhodnutí detailní'!$A219,0),"
",OFFSET(Zdroj!F$16,'k rozhodnutí detailní'!$A219,0))))</f>
        <v/>
      </c>
      <c r="D220" s="57" t="str">
        <f ca="1">IF($B220="","",OFFSET(Zdroj!N$16,'k rozhodnutí detailní'!$A219,0))</f>
        <v/>
      </c>
      <c r="E220" s="314" t="str">
        <f ca="1">IF($B220="","",OFFSET(Zdroj!T$16,'k rozhodnutí detailní'!$A219,0))</f>
        <v/>
      </c>
      <c r="F220" s="188" t="str">
        <f ca="1">IF($B220="","",OFFSET(Zdroj!U$16,'k rozhodnutí detailní'!$A219,0))</f>
        <v/>
      </c>
      <c r="G220" s="316" t="str">
        <f ca="1">IF($B220="","",OFFSET(Zdroj!W$16,'k rozhodnutí detailní'!$A219,0))</f>
        <v/>
      </c>
      <c r="H220" s="315" t="str">
        <f ca="1">IF($B220="","",OFFSET(Zdroj!Y$16,'k rozhodnutí detailní'!$A219,0))</f>
        <v/>
      </c>
      <c r="I220" s="288" t="str">
        <f ca="1">IF($B220="","",OFFSET(Zdroj!BG$16,'k rozhodnutí detailní'!$A219,0))</f>
        <v/>
      </c>
      <c r="J220" s="288" t="str">
        <f ca="1">IF($B220="","",OFFSET(Zdroj!BH$16,'k rozhodnutí detailní'!$A219,0))</f>
        <v/>
      </c>
      <c r="K220" s="288"/>
      <c r="L220" s="79" t="str">
        <f ca="1">IF($B220="","",CONCATENATE(OFFSET(Zdroj!BI$16,'k rozhodnutí detailní'!$A219,0)," z ",SUM(Zdroj!$AN$10+Zdroj!$AP$10)))</f>
        <v/>
      </c>
      <c r="M220" s="46" t="str">
        <f ca="1">IF($B220="","",IF(OR(I220=0,J220=0),1,OFFSET(Zdroj!BJ$16,'k rozhodnutí detailní'!$A219,0)))</f>
        <v/>
      </c>
      <c r="N220" s="312" t="str">
        <f ca="1">IF(B220="","",IF(Zdroj!$AQ$1=Zdroj!$AR$9,ROUND(G220*M222,Zdroj!$AR$8),OFFSET(Zdroj!BO$16,'k rozhodnutí detailní'!A219,0)))</f>
        <v/>
      </c>
      <c r="O220" s="288" t="str">
        <f ca="1">IF($B220="","",OFFSET(Zdroj!Z$16,'k rozhodnutí detailní'!$A219,0))</f>
        <v/>
      </c>
      <c r="P220" s="329"/>
    </row>
    <row r="221" spans="1:16" s="2" customFormat="1" x14ac:dyDescent="0.25">
      <c r="A221" s="29"/>
      <c r="B221" s="288"/>
      <c r="C221" s="51" t="str">
        <f ca="1">IF($B220="","",IF(Zdroj!$AQ$9="ano",CONCATENATE("Okres:","
",OFFSET(Zdroj!BP$16,'k rozhodnutí detailní'!$A219,0),"
","Právní forma","
",OFFSET(Zdroj!H$16,'k rozhodnutí detailní'!$A219,0),"
",IF(OFFSET(Zdroj!I$16,'k rozhodnutí detailní'!$A219,0)="","","IČO: "),OFFSET(Zdroj!I$16,'k rozhodnutí detailní'!$A219,0),"
","B.Ú. ",IF(OFFSET(Zdroj!J$16,'k rozhodnutí detailní'!$A219,0)="","","Anonymizováno")),CONCATENATE("Okres:","
",OFFSET(Zdroj!BP$16,'k rozhodnutí detailní'!$A219,0),"
","Právní forma","
",OFFSET(Zdroj!H$16,'k rozhodnutí detailní'!$A219,0),"
",IF(OFFSET(Zdroj!I$16,'k rozhodnutí detailní'!$A219,0)="","","IČO: "),OFFSET(Zdroj!I$16,'k rozhodnutí detailní'!$A219,0),"
","B.Ú. ",OFFSET(Zdroj!J$16,'k rozhodnutí detailní'!$A219,0))))</f>
        <v/>
      </c>
      <c r="D221" s="58" t="str">
        <f ca="1">IF($B220="","",OFFSET(Zdroj!O$16,'k rozhodnutí detailní'!$A219,0))</f>
        <v/>
      </c>
      <c r="E221" s="314"/>
      <c r="F221" s="185"/>
      <c r="G221" s="316"/>
      <c r="H221" s="315"/>
      <c r="I221" s="288"/>
      <c r="J221" s="288"/>
      <c r="K221" s="288"/>
      <c r="L221" s="288" t="str">
        <f ca="1">IF($B220="","",CONCATENATE(SUM(I220+J220+K220)," z ",SUM(Zdroj!$AN$10+Zdroj!$AP$10)))</f>
        <v/>
      </c>
      <c r="M221" s="47" t="str">
        <f ca="1">IF($B220="","",IF(1-(((J220+K220)*(Zdroj!AN$10/Zdroj!AP$10))/I220)&gt;=0,CEILING(1-(((J220+K220)*(Zdroj!AN$10/Zdroj!AP$10))/I220),0.01),CEILING((1-(((J220+K220)*(Zdroj!AN$10/Zdroj!AP$10))/I220))*-1,0.01)))</f>
        <v/>
      </c>
      <c r="N221" s="312"/>
      <c r="O221" s="288"/>
      <c r="P221" s="329"/>
    </row>
    <row r="222" spans="1:16" s="2" customFormat="1" x14ac:dyDescent="0.25">
      <c r="A222" s="29">
        <f>ROW()/3-1</f>
        <v>73</v>
      </c>
      <c r="B222" s="288"/>
      <c r="C222" s="52" t="str">
        <f ca="1">IF($B220="","",IF(Zdroj!$AQ$9="ano",IF(OFFSET(Zdroj!M$16,'k rozhodnutí detailní'!A219,0)="","","Anonymizováno"),IF(OFFSET(Zdroj!M$16,'k rozhodnutí detailní'!A219,0)="","",OFFSET(Zdroj!M$16,'k rozhodnutí detailní'!A219,0))))</f>
        <v/>
      </c>
      <c r="D222" s="58" t="str">
        <f ca="1">IF($B220="","",CONCATENATE("Dotace bude použita na:","
",OFFSET(Zdroj!P$16,'k rozhodnutí detailní'!$A219,0)))</f>
        <v/>
      </c>
      <c r="E222" s="314"/>
      <c r="F222" s="188" t="str">
        <f ca="1">IF($B220="","",OFFSET(Zdroj!V$16,'k rozhodnutí detailní'!$A219,0))</f>
        <v/>
      </c>
      <c r="G222" s="89" t="str">
        <f ca="1">IF($B220="","",OFFSET(Zdroj!BM$16,'k rozhodnutí'!$A219,0))</f>
        <v/>
      </c>
      <c r="H222" s="315"/>
      <c r="I222" s="288"/>
      <c r="J222" s="288"/>
      <c r="K222" s="288"/>
      <c r="L222" s="288"/>
      <c r="M222" s="48" t="str">
        <f ca="1">IF($B220="","",SUM((I220+J220+K220)/(Zdroj!$AN$10+Zdroj!$AP$10)))</f>
        <v/>
      </c>
      <c r="N222" s="59" t="str">
        <f t="shared" ref="N222" ca="1" si="71">IF(B220="","",N220/G220)</f>
        <v/>
      </c>
      <c r="O222" s="288"/>
      <c r="P222" s="329"/>
    </row>
    <row r="223" spans="1:16" s="2" customFormat="1" x14ac:dyDescent="0.25">
      <c r="A223" s="29"/>
      <c r="B223" s="288" t="str">
        <f ca="1">IF(OFFSET(Zdroj!$B$16,A222,0)&gt;0,OFFSET(Zdroj!$B$16,A222,0)+0,"")</f>
        <v/>
      </c>
      <c r="C223" s="51" t="str">
        <f ca="1">IF($B223="","",IF(Zdroj!$AQ$9="ano",CONCATENATE(OFFSET(Zdroj!C$16,'k rozhodnutí detailní'!$A222,0),"
","Anonymizováno","
",OFFSET(Zdroj!E$16,'k rozhodnutí detailní'!$A222,0),"
",OFFSET(Zdroj!F$16,'k rozhodnutí detailní'!$A222,0)),CONCATENATE(OFFSET(Zdroj!C$16,'k rozhodnutí detailní'!$A222,0),"
",OFFSET(Zdroj!D$16,'k rozhodnutí detailní'!$A222,0),"
",OFFSET(Zdroj!E$16,'k rozhodnutí detailní'!$A222,0),"
",OFFSET(Zdroj!F$16,'k rozhodnutí detailní'!$A222,0))))</f>
        <v/>
      </c>
      <c r="D223" s="57" t="str">
        <f ca="1">IF($B223="","",OFFSET(Zdroj!N$16,'k rozhodnutí detailní'!$A222,0))</f>
        <v/>
      </c>
      <c r="E223" s="314" t="str">
        <f ca="1">IF($B223="","",OFFSET(Zdroj!T$16,'k rozhodnutí detailní'!$A222,0))</f>
        <v/>
      </c>
      <c r="F223" s="188" t="str">
        <f ca="1">IF($B223="","",OFFSET(Zdroj!U$16,'k rozhodnutí detailní'!$A222,0))</f>
        <v/>
      </c>
      <c r="G223" s="316" t="str">
        <f ca="1">IF($B223="","",OFFSET(Zdroj!W$16,'k rozhodnutí detailní'!$A222,0))</f>
        <v/>
      </c>
      <c r="H223" s="315" t="str">
        <f ca="1">IF($B223="","",OFFSET(Zdroj!Y$16,'k rozhodnutí detailní'!$A222,0))</f>
        <v/>
      </c>
      <c r="I223" s="288" t="str">
        <f ca="1">IF($B223="","",OFFSET(Zdroj!BG$16,'k rozhodnutí detailní'!$A222,0))</f>
        <v/>
      </c>
      <c r="J223" s="288" t="str">
        <f ca="1">IF($B223="","",OFFSET(Zdroj!BH$16,'k rozhodnutí detailní'!$A222,0))</f>
        <v/>
      </c>
      <c r="K223" s="288"/>
      <c r="L223" s="79" t="str">
        <f ca="1">IF($B223="","",CONCATENATE(OFFSET(Zdroj!BI$16,'k rozhodnutí detailní'!$A222,0)," z ",SUM(Zdroj!$AN$10+Zdroj!$AP$10)))</f>
        <v/>
      </c>
      <c r="M223" s="46" t="str">
        <f ca="1">IF($B223="","",IF(OR(I223=0,J223=0),1,OFFSET(Zdroj!BJ$16,'k rozhodnutí detailní'!$A222,0)))</f>
        <v/>
      </c>
      <c r="N223" s="312" t="str">
        <f ca="1">IF(B223="","",IF(Zdroj!$AQ$1=Zdroj!$AR$9,ROUND(G223*M225,Zdroj!$AR$8),OFFSET(Zdroj!BO$16,'k rozhodnutí detailní'!A222,0)))</f>
        <v/>
      </c>
      <c r="O223" s="288" t="str">
        <f ca="1">IF($B223="","",OFFSET(Zdroj!Z$16,'k rozhodnutí detailní'!$A222,0))</f>
        <v/>
      </c>
      <c r="P223" s="329"/>
    </row>
    <row r="224" spans="1:16" s="2" customFormat="1" x14ac:dyDescent="0.25">
      <c r="A224" s="29"/>
      <c r="B224" s="288"/>
      <c r="C224" s="51" t="str">
        <f ca="1">IF($B223="","",IF(Zdroj!$AQ$9="ano",CONCATENATE("Okres:","
",OFFSET(Zdroj!BP$16,'k rozhodnutí detailní'!$A222,0),"
","Právní forma","
",OFFSET(Zdroj!H$16,'k rozhodnutí detailní'!$A222,0),"
",IF(OFFSET(Zdroj!I$16,'k rozhodnutí detailní'!$A222,0)="","","IČO: "),OFFSET(Zdroj!I$16,'k rozhodnutí detailní'!$A222,0),"
","B.Ú. ",IF(OFFSET(Zdroj!J$16,'k rozhodnutí detailní'!$A222,0)="","","Anonymizováno")),CONCATENATE("Okres:","
",OFFSET(Zdroj!BP$16,'k rozhodnutí detailní'!$A222,0),"
","Právní forma","
",OFFSET(Zdroj!H$16,'k rozhodnutí detailní'!$A222,0),"
",IF(OFFSET(Zdroj!I$16,'k rozhodnutí detailní'!$A222,0)="","","IČO: "),OFFSET(Zdroj!I$16,'k rozhodnutí detailní'!$A222,0),"
","B.Ú. ",OFFSET(Zdroj!J$16,'k rozhodnutí detailní'!$A222,0))))</f>
        <v/>
      </c>
      <c r="D224" s="58" t="str">
        <f ca="1">IF($B223="","",OFFSET(Zdroj!O$16,'k rozhodnutí detailní'!$A222,0))</f>
        <v/>
      </c>
      <c r="E224" s="314"/>
      <c r="F224" s="185"/>
      <c r="G224" s="316"/>
      <c r="H224" s="315"/>
      <c r="I224" s="288"/>
      <c r="J224" s="288"/>
      <c r="K224" s="288"/>
      <c r="L224" s="288" t="str">
        <f ca="1">IF($B223="","",CONCATENATE(SUM(I223+J223+K223)," z ",SUM(Zdroj!$AN$10+Zdroj!$AP$10)))</f>
        <v/>
      </c>
      <c r="M224" s="47" t="str">
        <f ca="1">IF($B223="","",IF(1-(((J223+K223)*(Zdroj!AN$10/Zdroj!AP$10))/I223)&gt;=0,CEILING(1-(((J223+K223)*(Zdroj!AN$10/Zdroj!AP$10))/I223),0.01),CEILING((1-(((J223+K223)*(Zdroj!AN$10/Zdroj!AP$10))/I223))*-1,0.01)))</f>
        <v/>
      </c>
      <c r="N224" s="312"/>
      <c r="O224" s="288"/>
      <c r="P224" s="329"/>
    </row>
    <row r="225" spans="1:16" s="2" customFormat="1" x14ac:dyDescent="0.25">
      <c r="A225" s="29">
        <f>ROW()/3-1</f>
        <v>74</v>
      </c>
      <c r="B225" s="288"/>
      <c r="C225" s="52" t="str">
        <f ca="1">IF($B223="","",IF(Zdroj!$AQ$9="ano",IF(OFFSET(Zdroj!M$16,'k rozhodnutí detailní'!A222,0)="","","Anonymizováno"),IF(OFFSET(Zdroj!M$16,'k rozhodnutí detailní'!A222,0)="","",OFFSET(Zdroj!M$16,'k rozhodnutí detailní'!A222,0))))</f>
        <v/>
      </c>
      <c r="D225" s="58" t="str">
        <f ca="1">IF($B223="","",CONCATENATE("Dotace bude použita na:","
",OFFSET(Zdroj!P$16,'k rozhodnutí detailní'!$A222,0)))</f>
        <v/>
      </c>
      <c r="E225" s="314"/>
      <c r="F225" s="188" t="str">
        <f ca="1">IF($B223="","",OFFSET(Zdroj!V$16,'k rozhodnutí detailní'!$A222,0))</f>
        <v/>
      </c>
      <c r="G225" s="89" t="str">
        <f ca="1">IF($B223="","",OFFSET(Zdroj!BM$16,'k rozhodnutí'!$A222,0))</f>
        <v/>
      </c>
      <c r="H225" s="315"/>
      <c r="I225" s="288"/>
      <c r="J225" s="288"/>
      <c r="K225" s="288"/>
      <c r="L225" s="288"/>
      <c r="M225" s="48" t="str">
        <f ca="1">IF($B223="","",SUM((I223+J223+K223)/(Zdroj!$AN$10+Zdroj!$AP$10)))</f>
        <v/>
      </c>
      <c r="N225" s="59" t="str">
        <f t="shared" ref="N225" ca="1" si="72">IF(B223="","",N223/G223)</f>
        <v/>
      </c>
      <c r="O225" s="288"/>
      <c r="P225" s="329"/>
    </row>
    <row r="226" spans="1:16" s="2" customFormat="1" x14ac:dyDescent="0.25">
      <c r="A226" s="29"/>
      <c r="B226" s="288" t="str">
        <f ca="1">IF(OFFSET(Zdroj!$B$16,A225,0)&gt;0,OFFSET(Zdroj!$B$16,A225,0)+0,"")</f>
        <v/>
      </c>
      <c r="C226" s="51" t="str">
        <f ca="1">IF($B226="","",IF(Zdroj!$AQ$9="ano",CONCATENATE(OFFSET(Zdroj!C$16,'k rozhodnutí detailní'!$A225,0),"
","Anonymizováno","
",OFFSET(Zdroj!E$16,'k rozhodnutí detailní'!$A225,0),"
",OFFSET(Zdroj!F$16,'k rozhodnutí detailní'!$A225,0)),CONCATENATE(OFFSET(Zdroj!C$16,'k rozhodnutí detailní'!$A225,0),"
",OFFSET(Zdroj!D$16,'k rozhodnutí detailní'!$A225,0),"
",OFFSET(Zdroj!E$16,'k rozhodnutí detailní'!$A225,0),"
",OFFSET(Zdroj!F$16,'k rozhodnutí detailní'!$A225,0))))</f>
        <v/>
      </c>
      <c r="D226" s="57" t="str">
        <f ca="1">IF($B226="","",OFFSET(Zdroj!N$16,'k rozhodnutí detailní'!$A225,0))</f>
        <v/>
      </c>
      <c r="E226" s="314" t="str">
        <f ca="1">IF($B226="","",OFFSET(Zdroj!T$16,'k rozhodnutí detailní'!$A225,0))</f>
        <v/>
      </c>
      <c r="F226" s="188" t="str">
        <f ca="1">IF($B226="","",OFFSET(Zdroj!U$16,'k rozhodnutí detailní'!$A225,0))</f>
        <v/>
      </c>
      <c r="G226" s="316" t="str">
        <f ca="1">IF($B226="","",OFFSET(Zdroj!W$16,'k rozhodnutí detailní'!$A225,0))</f>
        <v/>
      </c>
      <c r="H226" s="315" t="str">
        <f ca="1">IF($B226="","",OFFSET(Zdroj!Y$16,'k rozhodnutí detailní'!$A225,0))</f>
        <v/>
      </c>
      <c r="I226" s="288" t="str">
        <f ca="1">IF($B226="","",OFFSET(Zdroj!BG$16,'k rozhodnutí detailní'!$A225,0))</f>
        <v/>
      </c>
      <c r="J226" s="288" t="str">
        <f ca="1">IF($B226="","",OFFSET(Zdroj!BH$16,'k rozhodnutí detailní'!$A225,0))</f>
        <v/>
      </c>
      <c r="K226" s="288"/>
      <c r="L226" s="79" t="str">
        <f ca="1">IF($B226="","",CONCATENATE(OFFSET(Zdroj!BI$16,'k rozhodnutí detailní'!$A225,0)," z ",SUM(Zdroj!$AN$10+Zdroj!$AP$10)))</f>
        <v/>
      </c>
      <c r="M226" s="46" t="str">
        <f ca="1">IF($B226="","",IF(OR(I226=0,J226=0),1,OFFSET(Zdroj!BJ$16,'k rozhodnutí detailní'!$A225,0)))</f>
        <v/>
      </c>
      <c r="N226" s="312" t="str">
        <f ca="1">IF(B226="","",IF(Zdroj!$AQ$1=Zdroj!$AR$9,ROUND(G226*M228,Zdroj!$AR$8),OFFSET(Zdroj!BO$16,'k rozhodnutí detailní'!A225,0)))</f>
        <v/>
      </c>
      <c r="O226" s="288" t="str">
        <f ca="1">IF($B226="","",OFFSET(Zdroj!Z$16,'k rozhodnutí detailní'!$A225,0))</f>
        <v/>
      </c>
      <c r="P226" s="329"/>
    </row>
    <row r="227" spans="1:16" s="2" customFormat="1" x14ac:dyDescent="0.25">
      <c r="A227" s="29"/>
      <c r="B227" s="288"/>
      <c r="C227" s="51" t="str">
        <f ca="1">IF($B226="","",IF(Zdroj!$AQ$9="ano",CONCATENATE("Okres:","
",OFFSET(Zdroj!BP$16,'k rozhodnutí detailní'!$A225,0),"
","Právní forma","
",OFFSET(Zdroj!H$16,'k rozhodnutí detailní'!$A225,0),"
",IF(OFFSET(Zdroj!I$16,'k rozhodnutí detailní'!$A225,0)="","","IČO: "),OFFSET(Zdroj!I$16,'k rozhodnutí detailní'!$A225,0),"
","B.Ú. ",IF(OFFSET(Zdroj!J$16,'k rozhodnutí detailní'!$A225,0)="","","Anonymizováno")),CONCATENATE("Okres:","
",OFFSET(Zdroj!BP$16,'k rozhodnutí detailní'!$A225,0),"
","Právní forma","
",OFFSET(Zdroj!H$16,'k rozhodnutí detailní'!$A225,0),"
",IF(OFFSET(Zdroj!I$16,'k rozhodnutí detailní'!$A225,0)="","","IČO: "),OFFSET(Zdroj!I$16,'k rozhodnutí detailní'!$A225,0),"
","B.Ú. ",OFFSET(Zdroj!J$16,'k rozhodnutí detailní'!$A225,0))))</f>
        <v/>
      </c>
      <c r="D227" s="58" t="str">
        <f ca="1">IF($B226="","",OFFSET(Zdroj!O$16,'k rozhodnutí detailní'!$A225,0))</f>
        <v/>
      </c>
      <c r="E227" s="314"/>
      <c r="F227" s="185"/>
      <c r="G227" s="316"/>
      <c r="H227" s="315"/>
      <c r="I227" s="288"/>
      <c r="J227" s="288"/>
      <c r="K227" s="288"/>
      <c r="L227" s="288" t="str">
        <f ca="1">IF($B226="","",CONCATENATE(SUM(I226+J226+K226)," z ",SUM(Zdroj!$AN$10+Zdroj!$AP$10)))</f>
        <v/>
      </c>
      <c r="M227" s="47" t="str">
        <f ca="1">IF($B226="","",IF(1-(((J226+K226)*(Zdroj!AN$10/Zdroj!AP$10))/I226)&gt;=0,CEILING(1-(((J226+K226)*(Zdroj!AN$10/Zdroj!AP$10))/I226),0.01),CEILING((1-(((J226+K226)*(Zdroj!AN$10/Zdroj!AP$10))/I226))*-1,0.01)))</f>
        <v/>
      </c>
      <c r="N227" s="312"/>
      <c r="O227" s="288"/>
      <c r="P227" s="329"/>
    </row>
    <row r="228" spans="1:16" s="2" customFormat="1" x14ac:dyDescent="0.25">
      <c r="A228" s="29">
        <f>ROW()/3-1</f>
        <v>75</v>
      </c>
      <c r="B228" s="288"/>
      <c r="C228" s="52" t="str">
        <f ca="1">IF($B226="","",IF(Zdroj!$AQ$9="ano",IF(OFFSET(Zdroj!M$16,'k rozhodnutí detailní'!A225,0)="","","Anonymizováno"),IF(OFFSET(Zdroj!M$16,'k rozhodnutí detailní'!A225,0)="","",OFFSET(Zdroj!M$16,'k rozhodnutí detailní'!A225,0))))</f>
        <v/>
      </c>
      <c r="D228" s="58" t="str">
        <f ca="1">IF($B226="","",CONCATENATE("Dotace bude použita na:","
",OFFSET(Zdroj!P$16,'k rozhodnutí detailní'!$A225,0)))</f>
        <v/>
      </c>
      <c r="E228" s="314"/>
      <c r="F228" s="188" t="str">
        <f ca="1">IF($B226="","",OFFSET(Zdroj!V$16,'k rozhodnutí detailní'!$A225,0))</f>
        <v/>
      </c>
      <c r="G228" s="89" t="str">
        <f ca="1">IF($B226="","",OFFSET(Zdroj!BM$16,'k rozhodnutí'!$A225,0))</f>
        <v/>
      </c>
      <c r="H228" s="315"/>
      <c r="I228" s="288"/>
      <c r="J228" s="288"/>
      <c r="K228" s="288"/>
      <c r="L228" s="288"/>
      <c r="M228" s="48" t="str">
        <f ca="1">IF($B226="","",SUM((I226+J226+K226)/(Zdroj!$AN$10+Zdroj!$AP$10)))</f>
        <v/>
      </c>
      <c r="N228" s="59" t="str">
        <f t="shared" ref="N228" ca="1" si="73">IF(B226="","",N226/G226)</f>
        <v/>
      </c>
      <c r="O228" s="288"/>
      <c r="P228" s="329"/>
    </row>
    <row r="229" spans="1:16" s="2" customFormat="1" x14ac:dyDescent="0.25">
      <c r="A229" s="29"/>
      <c r="B229" s="288" t="str">
        <f ca="1">IF(OFFSET(Zdroj!$B$16,A228,0)&gt;0,OFFSET(Zdroj!$B$16,A228,0)+0,"")</f>
        <v/>
      </c>
      <c r="C229" s="51" t="str">
        <f ca="1">IF($B229="","",IF(Zdroj!$AQ$9="ano",CONCATENATE(OFFSET(Zdroj!C$16,'k rozhodnutí detailní'!$A228,0),"
","Anonymizováno","
",OFFSET(Zdroj!E$16,'k rozhodnutí detailní'!$A228,0),"
",OFFSET(Zdroj!F$16,'k rozhodnutí detailní'!$A228,0)),CONCATENATE(OFFSET(Zdroj!C$16,'k rozhodnutí detailní'!$A228,0),"
",OFFSET(Zdroj!D$16,'k rozhodnutí detailní'!$A228,0),"
",OFFSET(Zdroj!E$16,'k rozhodnutí detailní'!$A228,0),"
",OFFSET(Zdroj!F$16,'k rozhodnutí detailní'!$A228,0))))</f>
        <v/>
      </c>
      <c r="D229" s="57" t="str">
        <f ca="1">IF($B229="","",OFFSET(Zdroj!N$16,'k rozhodnutí detailní'!$A228,0))</f>
        <v/>
      </c>
      <c r="E229" s="314" t="str">
        <f ca="1">IF($B229="","",OFFSET(Zdroj!T$16,'k rozhodnutí detailní'!$A228,0))</f>
        <v/>
      </c>
      <c r="F229" s="188" t="str">
        <f ca="1">IF($B229="","",OFFSET(Zdroj!U$16,'k rozhodnutí detailní'!$A228,0))</f>
        <v/>
      </c>
      <c r="G229" s="316" t="str">
        <f ca="1">IF($B229="","",OFFSET(Zdroj!W$16,'k rozhodnutí detailní'!$A228,0))</f>
        <v/>
      </c>
      <c r="H229" s="315" t="str">
        <f ca="1">IF($B229="","",OFFSET(Zdroj!Y$16,'k rozhodnutí detailní'!$A228,0))</f>
        <v/>
      </c>
      <c r="I229" s="288" t="str">
        <f ca="1">IF($B229="","",OFFSET(Zdroj!BG$16,'k rozhodnutí detailní'!$A228,0))</f>
        <v/>
      </c>
      <c r="J229" s="288" t="str">
        <f ca="1">IF($B229="","",OFFSET(Zdroj!BH$16,'k rozhodnutí detailní'!$A228,0))</f>
        <v/>
      </c>
      <c r="K229" s="288"/>
      <c r="L229" s="79" t="str">
        <f ca="1">IF($B229="","",CONCATENATE(OFFSET(Zdroj!BI$16,'k rozhodnutí detailní'!$A228,0)," z ",SUM(Zdroj!$AN$10+Zdroj!$AP$10)))</f>
        <v/>
      </c>
      <c r="M229" s="46" t="str">
        <f ca="1">IF($B229="","",IF(OR(I229=0,J229=0),1,OFFSET(Zdroj!BJ$16,'k rozhodnutí detailní'!$A228,0)))</f>
        <v/>
      </c>
      <c r="N229" s="312" t="str">
        <f ca="1">IF(B229="","",IF(Zdroj!$AQ$1=Zdroj!$AR$9,ROUND(G229*M231,Zdroj!$AR$8),OFFSET(Zdroj!BO$16,'k rozhodnutí detailní'!A228,0)))</f>
        <v/>
      </c>
      <c r="O229" s="288" t="str">
        <f ca="1">IF($B229="","",OFFSET(Zdroj!Z$16,'k rozhodnutí detailní'!$A228,0))</f>
        <v/>
      </c>
      <c r="P229" s="329"/>
    </row>
    <row r="230" spans="1:16" s="2" customFormat="1" x14ac:dyDescent="0.25">
      <c r="A230" s="29"/>
      <c r="B230" s="288"/>
      <c r="C230" s="51" t="str">
        <f ca="1">IF($B229="","",IF(Zdroj!$AQ$9="ano",CONCATENATE("Okres:","
",OFFSET(Zdroj!BP$16,'k rozhodnutí detailní'!$A228,0),"
","Právní forma","
",OFFSET(Zdroj!H$16,'k rozhodnutí detailní'!$A228,0),"
",IF(OFFSET(Zdroj!I$16,'k rozhodnutí detailní'!$A228,0)="","","IČO: "),OFFSET(Zdroj!I$16,'k rozhodnutí detailní'!$A228,0),"
","B.Ú. ",IF(OFFSET(Zdroj!J$16,'k rozhodnutí detailní'!$A228,0)="","","Anonymizováno")),CONCATENATE("Okres:","
",OFFSET(Zdroj!BP$16,'k rozhodnutí detailní'!$A228,0),"
","Právní forma","
",OFFSET(Zdroj!H$16,'k rozhodnutí detailní'!$A228,0),"
",IF(OFFSET(Zdroj!I$16,'k rozhodnutí detailní'!$A228,0)="","","IČO: "),OFFSET(Zdroj!I$16,'k rozhodnutí detailní'!$A228,0),"
","B.Ú. ",OFFSET(Zdroj!J$16,'k rozhodnutí detailní'!$A228,0))))</f>
        <v/>
      </c>
      <c r="D230" s="58" t="str">
        <f ca="1">IF($B229="","",OFFSET(Zdroj!O$16,'k rozhodnutí detailní'!$A228,0))</f>
        <v/>
      </c>
      <c r="E230" s="314"/>
      <c r="F230" s="185"/>
      <c r="G230" s="316"/>
      <c r="H230" s="315"/>
      <c r="I230" s="288"/>
      <c r="J230" s="288"/>
      <c r="K230" s="288"/>
      <c r="L230" s="288" t="str">
        <f ca="1">IF($B229="","",CONCATENATE(SUM(I229+J229+K229)," z ",SUM(Zdroj!$AN$10+Zdroj!$AP$10)))</f>
        <v/>
      </c>
      <c r="M230" s="47" t="str">
        <f ca="1">IF($B229="","",IF(1-(((J229+K229)*(Zdroj!AN$10/Zdroj!AP$10))/I229)&gt;=0,CEILING(1-(((J229+K229)*(Zdroj!AN$10/Zdroj!AP$10))/I229),0.01),CEILING((1-(((J229+K229)*(Zdroj!AN$10/Zdroj!AP$10))/I229))*-1,0.01)))</f>
        <v/>
      </c>
      <c r="N230" s="312"/>
      <c r="O230" s="288"/>
      <c r="P230" s="329"/>
    </row>
    <row r="231" spans="1:16" s="2" customFormat="1" x14ac:dyDescent="0.25">
      <c r="A231" s="29">
        <f>ROW()/3-1</f>
        <v>76</v>
      </c>
      <c r="B231" s="288"/>
      <c r="C231" s="52" t="str">
        <f ca="1">IF($B229="","",IF(Zdroj!$AQ$9="ano",IF(OFFSET(Zdroj!M$16,'k rozhodnutí detailní'!A228,0)="","","Anonymizováno"),IF(OFFSET(Zdroj!M$16,'k rozhodnutí detailní'!A228,0)="","",OFFSET(Zdroj!M$16,'k rozhodnutí detailní'!A228,0))))</f>
        <v/>
      </c>
      <c r="D231" s="58" t="str">
        <f ca="1">IF($B229="","",CONCATENATE("Dotace bude použita na:","
",OFFSET(Zdroj!P$16,'k rozhodnutí detailní'!$A228,0)))</f>
        <v/>
      </c>
      <c r="E231" s="314"/>
      <c r="F231" s="188" t="str">
        <f ca="1">IF($B229="","",OFFSET(Zdroj!V$16,'k rozhodnutí detailní'!$A228,0))</f>
        <v/>
      </c>
      <c r="G231" s="89" t="str">
        <f ca="1">IF($B229="","",OFFSET(Zdroj!BM$16,'k rozhodnutí'!$A228,0))</f>
        <v/>
      </c>
      <c r="H231" s="315"/>
      <c r="I231" s="288"/>
      <c r="J231" s="288"/>
      <c r="K231" s="288"/>
      <c r="L231" s="288"/>
      <c r="M231" s="48" t="str">
        <f ca="1">IF($B229="","",SUM((I229+J229+K229)/(Zdroj!$AN$10+Zdroj!$AP$10)))</f>
        <v/>
      </c>
      <c r="N231" s="59" t="str">
        <f t="shared" ref="N231" ca="1" si="74">IF(B229="","",N229/G229)</f>
        <v/>
      </c>
      <c r="O231" s="288"/>
      <c r="P231" s="329"/>
    </row>
    <row r="232" spans="1:16" s="2" customFormat="1" x14ac:dyDescent="0.25">
      <c r="A232" s="29"/>
      <c r="B232" s="288" t="str">
        <f ca="1">IF(OFFSET(Zdroj!$B$16,A231,0)&gt;0,OFFSET(Zdroj!$B$16,A231,0)+0,"")</f>
        <v/>
      </c>
      <c r="C232" s="51" t="str">
        <f ca="1">IF($B232="","",IF(Zdroj!$AQ$9="ano",CONCATENATE(OFFSET(Zdroj!C$16,'k rozhodnutí detailní'!$A231,0),"
","Anonymizováno","
",OFFSET(Zdroj!E$16,'k rozhodnutí detailní'!$A231,0),"
",OFFSET(Zdroj!F$16,'k rozhodnutí detailní'!$A231,0)),CONCATENATE(OFFSET(Zdroj!C$16,'k rozhodnutí detailní'!$A231,0),"
",OFFSET(Zdroj!D$16,'k rozhodnutí detailní'!$A231,0),"
",OFFSET(Zdroj!E$16,'k rozhodnutí detailní'!$A231,0),"
",OFFSET(Zdroj!F$16,'k rozhodnutí detailní'!$A231,0))))</f>
        <v/>
      </c>
      <c r="D232" s="57" t="str">
        <f ca="1">IF($B232="","",OFFSET(Zdroj!N$16,'k rozhodnutí detailní'!$A231,0))</f>
        <v/>
      </c>
      <c r="E232" s="314" t="str">
        <f ca="1">IF($B232="","",OFFSET(Zdroj!T$16,'k rozhodnutí detailní'!$A231,0))</f>
        <v/>
      </c>
      <c r="F232" s="188" t="str">
        <f ca="1">IF($B232="","",OFFSET(Zdroj!U$16,'k rozhodnutí detailní'!$A231,0))</f>
        <v/>
      </c>
      <c r="G232" s="316" t="str">
        <f ca="1">IF($B232="","",OFFSET(Zdroj!W$16,'k rozhodnutí detailní'!$A231,0))</f>
        <v/>
      </c>
      <c r="H232" s="315" t="str">
        <f ca="1">IF($B232="","",OFFSET(Zdroj!Y$16,'k rozhodnutí detailní'!$A231,0))</f>
        <v/>
      </c>
      <c r="I232" s="288" t="str">
        <f ca="1">IF($B232="","",OFFSET(Zdroj!BG$16,'k rozhodnutí detailní'!$A231,0))</f>
        <v/>
      </c>
      <c r="J232" s="288" t="str">
        <f ca="1">IF($B232="","",OFFSET(Zdroj!BH$16,'k rozhodnutí detailní'!$A231,0))</f>
        <v/>
      </c>
      <c r="K232" s="288"/>
      <c r="L232" s="79" t="str">
        <f ca="1">IF($B232="","",CONCATENATE(OFFSET(Zdroj!BI$16,'k rozhodnutí detailní'!$A231,0)," z ",SUM(Zdroj!$AN$10+Zdroj!$AP$10)))</f>
        <v/>
      </c>
      <c r="M232" s="46" t="str">
        <f ca="1">IF($B232="","",IF(OR(I232=0,J232=0),1,OFFSET(Zdroj!BJ$16,'k rozhodnutí detailní'!$A231,0)))</f>
        <v/>
      </c>
      <c r="N232" s="312" t="str">
        <f ca="1">IF(B232="","",IF(Zdroj!$AQ$1=Zdroj!$AR$9,ROUND(G232*M234,Zdroj!$AR$8),OFFSET(Zdroj!BO$16,'k rozhodnutí detailní'!A231,0)))</f>
        <v/>
      </c>
      <c r="O232" s="288" t="str">
        <f ca="1">IF($B232="","",OFFSET(Zdroj!Z$16,'k rozhodnutí detailní'!$A231,0))</f>
        <v/>
      </c>
      <c r="P232" s="329"/>
    </row>
    <row r="233" spans="1:16" s="2" customFormat="1" x14ac:dyDescent="0.25">
      <c r="A233" s="29"/>
      <c r="B233" s="288"/>
      <c r="C233" s="51" t="str">
        <f ca="1">IF($B232="","",IF(Zdroj!$AQ$9="ano",CONCATENATE("Okres:","
",OFFSET(Zdroj!BP$16,'k rozhodnutí detailní'!$A231,0),"
","Právní forma","
",OFFSET(Zdroj!H$16,'k rozhodnutí detailní'!$A231,0),"
",IF(OFFSET(Zdroj!I$16,'k rozhodnutí detailní'!$A231,0)="","","IČO: "),OFFSET(Zdroj!I$16,'k rozhodnutí detailní'!$A231,0),"
","B.Ú. ",IF(OFFSET(Zdroj!J$16,'k rozhodnutí detailní'!$A231,0)="","","Anonymizováno")),CONCATENATE("Okres:","
",OFFSET(Zdroj!BP$16,'k rozhodnutí detailní'!$A231,0),"
","Právní forma","
",OFFSET(Zdroj!H$16,'k rozhodnutí detailní'!$A231,0),"
",IF(OFFSET(Zdroj!I$16,'k rozhodnutí detailní'!$A231,0)="","","IČO: "),OFFSET(Zdroj!I$16,'k rozhodnutí detailní'!$A231,0),"
","B.Ú. ",OFFSET(Zdroj!J$16,'k rozhodnutí detailní'!$A231,0))))</f>
        <v/>
      </c>
      <c r="D233" s="58" t="str">
        <f ca="1">IF($B232="","",OFFSET(Zdroj!O$16,'k rozhodnutí detailní'!$A231,0))</f>
        <v/>
      </c>
      <c r="E233" s="314"/>
      <c r="F233" s="185"/>
      <c r="G233" s="316"/>
      <c r="H233" s="315"/>
      <c r="I233" s="288"/>
      <c r="J233" s="288"/>
      <c r="K233" s="288"/>
      <c r="L233" s="288" t="str">
        <f ca="1">IF($B232="","",CONCATENATE(SUM(I232+J232+K232)," z ",SUM(Zdroj!$AN$10+Zdroj!$AP$10)))</f>
        <v/>
      </c>
      <c r="M233" s="47" t="str">
        <f ca="1">IF($B232="","",IF(1-(((J232+K232)*(Zdroj!AN$10/Zdroj!AP$10))/I232)&gt;=0,CEILING(1-(((J232+K232)*(Zdroj!AN$10/Zdroj!AP$10))/I232),0.01),CEILING((1-(((J232+K232)*(Zdroj!AN$10/Zdroj!AP$10))/I232))*-1,0.01)))</f>
        <v/>
      </c>
      <c r="N233" s="312"/>
      <c r="O233" s="288"/>
      <c r="P233" s="329"/>
    </row>
    <row r="234" spans="1:16" s="2" customFormat="1" x14ac:dyDescent="0.25">
      <c r="A234" s="29">
        <f>ROW()/3-1</f>
        <v>77</v>
      </c>
      <c r="B234" s="288"/>
      <c r="C234" s="52" t="str">
        <f ca="1">IF($B232="","",IF(Zdroj!$AQ$9="ano",IF(OFFSET(Zdroj!M$16,'k rozhodnutí detailní'!A231,0)="","","Anonymizováno"),IF(OFFSET(Zdroj!M$16,'k rozhodnutí detailní'!A231,0)="","",OFFSET(Zdroj!M$16,'k rozhodnutí detailní'!A231,0))))</f>
        <v/>
      </c>
      <c r="D234" s="58" t="str">
        <f ca="1">IF($B232="","",CONCATENATE("Dotace bude použita na:","
",OFFSET(Zdroj!P$16,'k rozhodnutí detailní'!$A231,0)))</f>
        <v/>
      </c>
      <c r="E234" s="314"/>
      <c r="F234" s="188" t="str">
        <f ca="1">IF($B232="","",OFFSET(Zdroj!V$16,'k rozhodnutí detailní'!$A231,0))</f>
        <v/>
      </c>
      <c r="G234" s="89" t="str">
        <f ca="1">IF($B232="","",OFFSET(Zdroj!BM$16,'k rozhodnutí'!$A231,0))</f>
        <v/>
      </c>
      <c r="H234" s="315"/>
      <c r="I234" s="288"/>
      <c r="J234" s="288"/>
      <c r="K234" s="288"/>
      <c r="L234" s="288"/>
      <c r="M234" s="48" t="str">
        <f ca="1">IF($B232="","",SUM((I232+J232+K232)/(Zdroj!$AN$10+Zdroj!$AP$10)))</f>
        <v/>
      </c>
      <c r="N234" s="59" t="str">
        <f t="shared" ref="N234" ca="1" si="75">IF(B232="","",N232/G232)</f>
        <v/>
      </c>
      <c r="O234" s="288"/>
      <c r="P234" s="329"/>
    </row>
    <row r="235" spans="1:16" s="2" customFormat="1" x14ac:dyDescent="0.25">
      <c r="A235" s="29"/>
      <c r="B235" s="288" t="str">
        <f ca="1">IF(OFFSET(Zdroj!$B$16,A234,0)&gt;0,OFFSET(Zdroj!$B$16,A234,0)+0,"")</f>
        <v/>
      </c>
      <c r="C235" s="51" t="str">
        <f ca="1">IF($B235="","",IF(Zdroj!$AQ$9="ano",CONCATENATE(OFFSET(Zdroj!C$16,'k rozhodnutí detailní'!$A234,0),"
","Anonymizováno","
",OFFSET(Zdroj!E$16,'k rozhodnutí detailní'!$A234,0),"
",OFFSET(Zdroj!F$16,'k rozhodnutí detailní'!$A234,0)),CONCATENATE(OFFSET(Zdroj!C$16,'k rozhodnutí detailní'!$A234,0),"
",OFFSET(Zdroj!D$16,'k rozhodnutí detailní'!$A234,0),"
",OFFSET(Zdroj!E$16,'k rozhodnutí detailní'!$A234,0),"
",OFFSET(Zdroj!F$16,'k rozhodnutí detailní'!$A234,0))))</f>
        <v/>
      </c>
      <c r="D235" s="57" t="str">
        <f ca="1">IF($B235="","",OFFSET(Zdroj!N$16,'k rozhodnutí detailní'!$A234,0))</f>
        <v/>
      </c>
      <c r="E235" s="314" t="str">
        <f ca="1">IF($B235="","",OFFSET(Zdroj!T$16,'k rozhodnutí detailní'!$A234,0))</f>
        <v/>
      </c>
      <c r="F235" s="188" t="str">
        <f ca="1">IF($B235="","",OFFSET(Zdroj!U$16,'k rozhodnutí detailní'!$A234,0))</f>
        <v/>
      </c>
      <c r="G235" s="316" t="str">
        <f ca="1">IF($B235="","",OFFSET(Zdroj!W$16,'k rozhodnutí detailní'!$A234,0))</f>
        <v/>
      </c>
      <c r="H235" s="315" t="str">
        <f ca="1">IF($B235="","",OFFSET(Zdroj!Y$16,'k rozhodnutí detailní'!$A234,0))</f>
        <v/>
      </c>
      <c r="I235" s="288" t="str">
        <f ca="1">IF($B235="","",OFFSET(Zdroj!BG$16,'k rozhodnutí detailní'!$A234,0))</f>
        <v/>
      </c>
      <c r="J235" s="288" t="str">
        <f ca="1">IF($B235="","",OFFSET(Zdroj!BH$16,'k rozhodnutí detailní'!$A234,0))</f>
        <v/>
      </c>
      <c r="K235" s="288"/>
      <c r="L235" s="79" t="str">
        <f ca="1">IF($B235="","",CONCATENATE(OFFSET(Zdroj!BI$16,'k rozhodnutí detailní'!$A234,0)," z ",SUM(Zdroj!$AN$10+Zdroj!$AP$10)))</f>
        <v/>
      </c>
      <c r="M235" s="46" t="str">
        <f ca="1">IF($B235="","",IF(OR(I235=0,J235=0),1,OFFSET(Zdroj!BJ$16,'k rozhodnutí detailní'!$A234,0)))</f>
        <v/>
      </c>
      <c r="N235" s="312" t="str">
        <f ca="1">IF(B235="","",IF(Zdroj!$AQ$1=Zdroj!$AR$9,ROUND(G235*M237,Zdroj!$AR$8),OFFSET(Zdroj!BO$16,'k rozhodnutí detailní'!A234,0)))</f>
        <v/>
      </c>
      <c r="O235" s="288" t="str">
        <f ca="1">IF($B235="","",OFFSET(Zdroj!Z$16,'k rozhodnutí detailní'!$A234,0))</f>
        <v/>
      </c>
      <c r="P235" s="329"/>
    </row>
    <row r="236" spans="1:16" s="2" customFormat="1" x14ac:dyDescent="0.25">
      <c r="A236" s="29"/>
      <c r="B236" s="288"/>
      <c r="C236" s="51" t="str">
        <f ca="1">IF($B235="","",IF(Zdroj!$AQ$9="ano",CONCATENATE("Okres:","
",OFFSET(Zdroj!BP$16,'k rozhodnutí detailní'!$A234,0),"
","Právní forma","
",OFFSET(Zdroj!H$16,'k rozhodnutí detailní'!$A234,0),"
",IF(OFFSET(Zdroj!I$16,'k rozhodnutí detailní'!$A234,0)="","","IČO: "),OFFSET(Zdroj!I$16,'k rozhodnutí detailní'!$A234,0),"
","B.Ú. ",IF(OFFSET(Zdroj!J$16,'k rozhodnutí detailní'!$A234,0)="","","Anonymizováno")),CONCATENATE("Okres:","
",OFFSET(Zdroj!BP$16,'k rozhodnutí detailní'!$A234,0),"
","Právní forma","
",OFFSET(Zdroj!H$16,'k rozhodnutí detailní'!$A234,0),"
",IF(OFFSET(Zdroj!I$16,'k rozhodnutí detailní'!$A234,0)="","","IČO: "),OFFSET(Zdroj!I$16,'k rozhodnutí detailní'!$A234,0),"
","B.Ú. ",OFFSET(Zdroj!J$16,'k rozhodnutí detailní'!$A234,0))))</f>
        <v/>
      </c>
      <c r="D236" s="58" t="str">
        <f ca="1">IF($B235="","",OFFSET(Zdroj!O$16,'k rozhodnutí detailní'!$A234,0))</f>
        <v/>
      </c>
      <c r="E236" s="314"/>
      <c r="F236" s="185"/>
      <c r="G236" s="316"/>
      <c r="H236" s="315"/>
      <c r="I236" s="288"/>
      <c r="J236" s="288"/>
      <c r="K236" s="288"/>
      <c r="L236" s="288" t="str">
        <f ca="1">IF($B235="","",CONCATENATE(SUM(I235+J235+K235)," z ",SUM(Zdroj!$AN$10+Zdroj!$AP$10)))</f>
        <v/>
      </c>
      <c r="M236" s="47" t="str">
        <f ca="1">IF($B235="","",IF(1-(((J235+K235)*(Zdroj!AN$10/Zdroj!AP$10))/I235)&gt;=0,CEILING(1-(((J235+K235)*(Zdroj!AN$10/Zdroj!AP$10))/I235),0.01),CEILING((1-(((J235+K235)*(Zdroj!AN$10/Zdroj!AP$10))/I235))*-1,0.01)))</f>
        <v/>
      </c>
      <c r="N236" s="312"/>
      <c r="O236" s="288"/>
      <c r="P236" s="329"/>
    </row>
    <row r="237" spans="1:16" s="2" customFormat="1" x14ac:dyDescent="0.25">
      <c r="A237" s="29">
        <f>ROW()/3-1</f>
        <v>78</v>
      </c>
      <c r="B237" s="288"/>
      <c r="C237" s="52" t="str">
        <f ca="1">IF($B235="","",IF(Zdroj!$AQ$9="ano",IF(OFFSET(Zdroj!M$16,'k rozhodnutí detailní'!A234,0)="","","Anonymizováno"),IF(OFFSET(Zdroj!M$16,'k rozhodnutí detailní'!A234,0)="","",OFFSET(Zdroj!M$16,'k rozhodnutí detailní'!A234,0))))</f>
        <v/>
      </c>
      <c r="D237" s="58" t="str">
        <f ca="1">IF($B235="","",CONCATENATE("Dotace bude použita na:","
",OFFSET(Zdroj!P$16,'k rozhodnutí detailní'!$A234,0)))</f>
        <v/>
      </c>
      <c r="E237" s="314"/>
      <c r="F237" s="188" t="str">
        <f ca="1">IF($B235="","",OFFSET(Zdroj!V$16,'k rozhodnutí detailní'!$A234,0))</f>
        <v/>
      </c>
      <c r="G237" s="89" t="str">
        <f ca="1">IF($B235="","",OFFSET(Zdroj!BM$16,'k rozhodnutí'!$A234,0))</f>
        <v/>
      </c>
      <c r="H237" s="315"/>
      <c r="I237" s="288"/>
      <c r="J237" s="288"/>
      <c r="K237" s="288"/>
      <c r="L237" s="288"/>
      <c r="M237" s="48" t="str">
        <f ca="1">IF($B235="","",SUM((I235+J235+K235)/(Zdroj!$AN$10+Zdroj!$AP$10)))</f>
        <v/>
      </c>
      <c r="N237" s="59" t="str">
        <f t="shared" ref="N237" ca="1" si="76">IF(B235="","",N235/G235)</f>
        <v/>
      </c>
      <c r="O237" s="288"/>
      <c r="P237" s="329"/>
    </row>
    <row r="238" spans="1:16" s="2" customFormat="1" x14ac:dyDescent="0.25">
      <c r="A238" s="29"/>
      <c r="B238" s="288" t="str">
        <f ca="1">IF(OFFSET(Zdroj!$B$16,A237,0)&gt;0,OFFSET(Zdroj!$B$16,A237,0)+0,"")</f>
        <v/>
      </c>
      <c r="C238" s="51" t="str">
        <f ca="1">IF($B238="","",IF(Zdroj!$AQ$9="ano",CONCATENATE(OFFSET(Zdroj!C$16,'k rozhodnutí detailní'!$A237,0),"
","Anonymizováno","
",OFFSET(Zdroj!E$16,'k rozhodnutí detailní'!$A237,0),"
",OFFSET(Zdroj!F$16,'k rozhodnutí detailní'!$A237,0)),CONCATENATE(OFFSET(Zdroj!C$16,'k rozhodnutí detailní'!$A237,0),"
",OFFSET(Zdroj!D$16,'k rozhodnutí detailní'!$A237,0),"
",OFFSET(Zdroj!E$16,'k rozhodnutí detailní'!$A237,0),"
",OFFSET(Zdroj!F$16,'k rozhodnutí detailní'!$A237,0))))</f>
        <v/>
      </c>
      <c r="D238" s="57" t="str">
        <f ca="1">IF($B238="","",OFFSET(Zdroj!N$16,'k rozhodnutí detailní'!$A237,0))</f>
        <v/>
      </c>
      <c r="E238" s="314" t="str">
        <f ca="1">IF($B238="","",OFFSET(Zdroj!T$16,'k rozhodnutí detailní'!$A237,0))</f>
        <v/>
      </c>
      <c r="F238" s="188" t="str">
        <f ca="1">IF($B238="","",OFFSET(Zdroj!U$16,'k rozhodnutí detailní'!$A237,0))</f>
        <v/>
      </c>
      <c r="G238" s="316" t="str">
        <f ca="1">IF($B238="","",OFFSET(Zdroj!W$16,'k rozhodnutí detailní'!$A237,0))</f>
        <v/>
      </c>
      <c r="H238" s="315" t="str">
        <f ca="1">IF($B238="","",OFFSET(Zdroj!Y$16,'k rozhodnutí detailní'!$A237,0))</f>
        <v/>
      </c>
      <c r="I238" s="288" t="str">
        <f ca="1">IF($B238="","",OFFSET(Zdroj!BG$16,'k rozhodnutí detailní'!$A237,0))</f>
        <v/>
      </c>
      <c r="J238" s="288" t="str">
        <f ca="1">IF($B238="","",OFFSET(Zdroj!BH$16,'k rozhodnutí detailní'!$A237,0))</f>
        <v/>
      </c>
      <c r="K238" s="288"/>
      <c r="L238" s="79" t="str">
        <f ca="1">IF($B238="","",CONCATENATE(OFFSET(Zdroj!BI$16,'k rozhodnutí detailní'!$A237,0)," z ",SUM(Zdroj!$AN$10+Zdroj!$AP$10)))</f>
        <v/>
      </c>
      <c r="M238" s="46" t="str">
        <f ca="1">IF($B238="","",IF(OR(I238=0,J238=0),1,OFFSET(Zdroj!BJ$16,'k rozhodnutí detailní'!$A237,0)))</f>
        <v/>
      </c>
      <c r="N238" s="312" t="str">
        <f ca="1">IF(B238="","",IF(Zdroj!$AQ$1=Zdroj!$AR$9,ROUND(G238*M240,Zdroj!$AR$8),OFFSET(Zdroj!BO$16,'k rozhodnutí detailní'!A237,0)))</f>
        <v/>
      </c>
      <c r="O238" s="288" t="str">
        <f ca="1">IF($B238="","",OFFSET(Zdroj!Z$16,'k rozhodnutí detailní'!$A237,0))</f>
        <v/>
      </c>
      <c r="P238" s="329"/>
    </row>
    <row r="239" spans="1:16" s="2" customFormat="1" x14ac:dyDescent="0.25">
      <c r="A239" s="29"/>
      <c r="B239" s="288"/>
      <c r="C239" s="51" t="str">
        <f ca="1">IF($B238="","",IF(Zdroj!$AQ$9="ano",CONCATENATE("Okres:","
",OFFSET(Zdroj!BP$16,'k rozhodnutí detailní'!$A237,0),"
","Právní forma","
",OFFSET(Zdroj!H$16,'k rozhodnutí detailní'!$A237,0),"
",IF(OFFSET(Zdroj!I$16,'k rozhodnutí detailní'!$A237,0)="","","IČO: "),OFFSET(Zdroj!I$16,'k rozhodnutí detailní'!$A237,0),"
","B.Ú. ",IF(OFFSET(Zdroj!J$16,'k rozhodnutí detailní'!$A237,0)="","","Anonymizováno")),CONCATENATE("Okres:","
",OFFSET(Zdroj!BP$16,'k rozhodnutí detailní'!$A237,0),"
","Právní forma","
",OFFSET(Zdroj!H$16,'k rozhodnutí detailní'!$A237,0),"
",IF(OFFSET(Zdroj!I$16,'k rozhodnutí detailní'!$A237,0)="","","IČO: "),OFFSET(Zdroj!I$16,'k rozhodnutí detailní'!$A237,0),"
","B.Ú. ",OFFSET(Zdroj!J$16,'k rozhodnutí detailní'!$A237,0))))</f>
        <v/>
      </c>
      <c r="D239" s="58" t="str">
        <f ca="1">IF($B238="","",OFFSET(Zdroj!O$16,'k rozhodnutí detailní'!$A237,0))</f>
        <v/>
      </c>
      <c r="E239" s="314"/>
      <c r="F239" s="185"/>
      <c r="G239" s="316"/>
      <c r="H239" s="315"/>
      <c r="I239" s="288"/>
      <c r="J239" s="288"/>
      <c r="K239" s="288"/>
      <c r="L239" s="288" t="str">
        <f ca="1">IF($B238="","",CONCATENATE(SUM(I238+J238+K238)," z ",SUM(Zdroj!$AN$10+Zdroj!$AP$10)))</f>
        <v/>
      </c>
      <c r="M239" s="47" t="str">
        <f ca="1">IF($B238="","",IF(1-(((J238+K238)*(Zdroj!AN$10/Zdroj!AP$10))/I238)&gt;=0,CEILING(1-(((J238+K238)*(Zdroj!AN$10/Zdroj!AP$10))/I238),0.01),CEILING((1-(((J238+K238)*(Zdroj!AN$10/Zdroj!AP$10))/I238))*-1,0.01)))</f>
        <v/>
      </c>
      <c r="N239" s="312"/>
      <c r="O239" s="288"/>
      <c r="P239" s="329"/>
    </row>
    <row r="240" spans="1:16" s="2" customFormat="1" x14ac:dyDescent="0.25">
      <c r="A240" s="29">
        <f>ROW()/3-1</f>
        <v>79</v>
      </c>
      <c r="B240" s="288"/>
      <c r="C240" s="52" t="str">
        <f ca="1">IF($B238="","",IF(Zdroj!$AQ$9="ano",IF(OFFSET(Zdroj!M$16,'k rozhodnutí detailní'!A237,0)="","","Anonymizováno"),IF(OFFSET(Zdroj!M$16,'k rozhodnutí detailní'!A237,0)="","",OFFSET(Zdroj!M$16,'k rozhodnutí detailní'!A237,0))))</f>
        <v/>
      </c>
      <c r="D240" s="58" t="str">
        <f ca="1">IF($B238="","",CONCATENATE("Dotace bude použita na:","
",OFFSET(Zdroj!P$16,'k rozhodnutí detailní'!$A237,0)))</f>
        <v/>
      </c>
      <c r="E240" s="314"/>
      <c r="F240" s="188" t="str">
        <f ca="1">IF($B238="","",OFFSET(Zdroj!V$16,'k rozhodnutí detailní'!$A237,0))</f>
        <v/>
      </c>
      <c r="G240" s="89" t="str">
        <f ca="1">IF($B238="","",OFFSET(Zdroj!BM$16,'k rozhodnutí'!$A237,0))</f>
        <v/>
      </c>
      <c r="H240" s="315"/>
      <c r="I240" s="288"/>
      <c r="J240" s="288"/>
      <c r="K240" s="288"/>
      <c r="L240" s="288"/>
      <c r="M240" s="48" t="str">
        <f ca="1">IF($B238="","",SUM((I238+J238+K238)/(Zdroj!$AN$10+Zdroj!$AP$10)))</f>
        <v/>
      </c>
      <c r="N240" s="59" t="str">
        <f t="shared" ref="N240" ca="1" si="77">IF(B238="","",N238/G238)</f>
        <v/>
      </c>
      <c r="O240" s="288"/>
      <c r="P240" s="329"/>
    </row>
    <row r="241" spans="1:16" s="2" customFormat="1" x14ac:dyDescent="0.25">
      <c r="A241" s="29"/>
      <c r="B241" s="288" t="str">
        <f ca="1">IF(OFFSET(Zdroj!$B$16,A240,0)&gt;0,OFFSET(Zdroj!$B$16,A240,0)+0,"")</f>
        <v/>
      </c>
      <c r="C241" s="51" t="str">
        <f ca="1">IF($B241="","",IF(Zdroj!$AQ$9="ano",CONCATENATE(OFFSET(Zdroj!C$16,'k rozhodnutí detailní'!$A240,0),"
","Anonymizováno","
",OFFSET(Zdroj!E$16,'k rozhodnutí detailní'!$A240,0),"
",OFFSET(Zdroj!F$16,'k rozhodnutí detailní'!$A240,0)),CONCATENATE(OFFSET(Zdroj!C$16,'k rozhodnutí detailní'!$A240,0),"
",OFFSET(Zdroj!D$16,'k rozhodnutí detailní'!$A240,0),"
",OFFSET(Zdroj!E$16,'k rozhodnutí detailní'!$A240,0),"
",OFFSET(Zdroj!F$16,'k rozhodnutí detailní'!$A240,0))))</f>
        <v/>
      </c>
      <c r="D241" s="57" t="str">
        <f ca="1">IF($B241="","",OFFSET(Zdroj!N$16,'k rozhodnutí detailní'!$A240,0))</f>
        <v/>
      </c>
      <c r="E241" s="314" t="str">
        <f ca="1">IF($B241="","",OFFSET(Zdroj!T$16,'k rozhodnutí detailní'!$A240,0))</f>
        <v/>
      </c>
      <c r="F241" s="188" t="str">
        <f ca="1">IF($B241="","",OFFSET(Zdroj!U$16,'k rozhodnutí detailní'!$A240,0))</f>
        <v/>
      </c>
      <c r="G241" s="316" t="str">
        <f ca="1">IF($B241="","",OFFSET(Zdroj!W$16,'k rozhodnutí detailní'!$A240,0))</f>
        <v/>
      </c>
      <c r="H241" s="315" t="str">
        <f ca="1">IF($B241="","",OFFSET(Zdroj!Y$16,'k rozhodnutí detailní'!$A240,0))</f>
        <v/>
      </c>
      <c r="I241" s="288" t="str">
        <f ca="1">IF($B241="","",OFFSET(Zdroj!BG$16,'k rozhodnutí detailní'!$A240,0))</f>
        <v/>
      </c>
      <c r="J241" s="288" t="str">
        <f ca="1">IF($B241="","",OFFSET(Zdroj!BH$16,'k rozhodnutí detailní'!$A240,0))</f>
        <v/>
      </c>
      <c r="K241" s="288"/>
      <c r="L241" s="79" t="str">
        <f ca="1">IF($B241="","",CONCATENATE(OFFSET(Zdroj!BI$16,'k rozhodnutí detailní'!$A240,0)," z ",SUM(Zdroj!$AN$10+Zdroj!$AP$10)))</f>
        <v/>
      </c>
      <c r="M241" s="46" t="str">
        <f ca="1">IF($B241="","",IF(OR(I241=0,J241=0),1,OFFSET(Zdroj!BJ$16,'k rozhodnutí detailní'!$A240,0)))</f>
        <v/>
      </c>
      <c r="N241" s="312" t="str">
        <f ca="1">IF(B241="","",IF(Zdroj!$AQ$1=Zdroj!$AR$9,ROUND(G241*M243,Zdroj!$AR$8),OFFSET(Zdroj!BO$16,'k rozhodnutí detailní'!A240,0)))</f>
        <v/>
      </c>
      <c r="O241" s="288" t="str">
        <f ca="1">IF($B241="","",OFFSET(Zdroj!Z$16,'k rozhodnutí detailní'!$A240,0))</f>
        <v/>
      </c>
      <c r="P241" s="329"/>
    </row>
    <row r="242" spans="1:16" s="2" customFormat="1" x14ac:dyDescent="0.25">
      <c r="A242" s="29"/>
      <c r="B242" s="288"/>
      <c r="C242" s="51" t="str">
        <f ca="1">IF($B241="","",IF(Zdroj!$AQ$9="ano",CONCATENATE("Okres:","
",OFFSET(Zdroj!BP$16,'k rozhodnutí detailní'!$A240,0),"
","Právní forma","
",OFFSET(Zdroj!H$16,'k rozhodnutí detailní'!$A240,0),"
",IF(OFFSET(Zdroj!I$16,'k rozhodnutí detailní'!$A240,0)="","","IČO: "),OFFSET(Zdroj!I$16,'k rozhodnutí detailní'!$A240,0),"
","B.Ú. ",IF(OFFSET(Zdroj!J$16,'k rozhodnutí detailní'!$A240,0)="","","Anonymizováno")),CONCATENATE("Okres:","
",OFFSET(Zdroj!BP$16,'k rozhodnutí detailní'!$A240,0),"
","Právní forma","
",OFFSET(Zdroj!H$16,'k rozhodnutí detailní'!$A240,0),"
",IF(OFFSET(Zdroj!I$16,'k rozhodnutí detailní'!$A240,0)="","","IČO: "),OFFSET(Zdroj!I$16,'k rozhodnutí detailní'!$A240,0),"
","B.Ú. ",OFFSET(Zdroj!J$16,'k rozhodnutí detailní'!$A240,0))))</f>
        <v/>
      </c>
      <c r="D242" s="58" t="str">
        <f ca="1">IF($B241="","",OFFSET(Zdroj!O$16,'k rozhodnutí detailní'!$A240,0))</f>
        <v/>
      </c>
      <c r="E242" s="314"/>
      <c r="F242" s="185"/>
      <c r="G242" s="316"/>
      <c r="H242" s="315"/>
      <c r="I242" s="288"/>
      <c r="J242" s="288"/>
      <c r="K242" s="288"/>
      <c r="L242" s="288" t="str">
        <f ca="1">IF($B241="","",CONCATENATE(SUM(I241+J241+K241)," z ",SUM(Zdroj!$AN$10+Zdroj!$AP$10)))</f>
        <v/>
      </c>
      <c r="M242" s="47" t="str">
        <f ca="1">IF($B241="","",IF(1-(((J241+K241)*(Zdroj!AN$10/Zdroj!AP$10))/I241)&gt;=0,CEILING(1-(((J241+K241)*(Zdroj!AN$10/Zdroj!AP$10))/I241),0.01),CEILING((1-(((J241+K241)*(Zdroj!AN$10/Zdroj!AP$10))/I241))*-1,0.01)))</f>
        <v/>
      </c>
      <c r="N242" s="312"/>
      <c r="O242" s="288"/>
      <c r="P242" s="329"/>
    </row>
    <row r="243" spans="1:16" s="2" customFormat="1" x14ac:dyDescent="0.25">
      <c r="A243" s="29">
        <f>ROW()/3-1</f>
        <v>80</v>
      </c>
      <c r="B243" s="288"/>
      <c r="C243" s="52" t="str">
        <f ca="1">IF($B241="","",IF(Zdroj!$AQ$9="ano",IF(OFFSET(Zdroj!M$16,'k rozhodnutí detailní'!A240,0)="","","Anonymizováno"),IF(OFFSET(Zdroj!M$16,'k rozhodnutí detailní'!A240,0)="","",OFFSET(Zdroj!M$16,'k rozhodnutí detailní'!A240,0))))</f>
        <v/>
      </c>
      <c r="D243" s="58" t="str">
        <f ca="1">IF($B241="","",CONCATENATE("Dotace bude použita na:","
",OFFSET(Zdroj!P$16,'k rozhodnutí detailní'!$A240,0)))</f>
        <v/>
      </c>
      <c r="E243" s="314"/>
      <c r="F243" s="188" t="str">
        <f ca="1">IF($B241="","",OFFSET(Zdroj!V$16,'k rozhodnutí detailní'!$A240,0))</f>
        <v/>
      </c>
      <c r="G243" s="89" t="str">
        <f ca="1">IF($B241="","",OFFSET(Zdroj!BM$16,'k rozhodnutí'!$A240,0))</f>
        <v/>
      </c>
      <c r="H243" s="315"/>
      <c r="I243" s="288"/>
      <c r="J243" s="288"/>
      <c r="K243" s="288"/>
      <c r="L243" s="288"/>
      <c r="M243" s="48" t="str">
        <f ca="1">IF($B241="","",SUM((I241+J241+K241)/(Zdroj!$AN$10+Zdroj!$AP$10)))</f>
        <v/>
      </c>
      <c r="N243" s="59" t="str">
        <f t="shared" ref="N243" ca="1" si="78">IF(B241="","",N241/G241)</f>
        <v/>
      </c>
      <c r="O243" s="288"/>
      <c r="P243" s="329"/>
    </row>
    <row r="244" spans="1:16" s="2" customFormat="1" x14ac:dyDescent="0.25">
      <c r="A244" s="29"/>
      <c r="B244" s="288" t="str">
        <f ca="1">IF(OFFSET(Zdroj!$B$16,A243,0)&gt;0,OFFSET(Zdroj!$B$16,A243,0)+0,"")</f>
        <v/>
      </c>
      <c r="C244" s="51" t="str">
        <f ca="1">IF($B244="","",IF(Zdroj!$AQ$9="ano",CONCATENATE(OFFSET(Zdroj!C$16,'k rozhodnutí detailní'!$A243,0),"
","Anonymizováno","
",OFFSET(Zdroj!E$16,'k rozhodnutí detailní'!$A243,0),"
",OFFSET(Zdroj!F$16,'k rozhodnutí detailní'!$A243,0)),CONCATENATE(OFFSET(Zdroj!C$16,'k rozhodnutí detailní'!$A243,0),"
",OFFSET(Zdroj!D$16,'k rozhodnutí detailní'!$A243,0),"
",OFFSET(Zdroj!E$16,'k rozhodnutí detailní'!$A243,0),"
",OFFSET(Zdroj!F$16,'k rozhodnutí detailní'!$A243,0))))</f>
        <v/>
      </c>
      <c r="D244" s="57" t="str">
        <f ca="1">IF($B244="","",OFFSET(Zdroj!N$16,'k rozhodnutí detailní'!$A243,0))</f>
        <v/>
      </c>
      <c r="E244" s="314" t="str">
        <f ca="1">IF($B244="","",OFFSET(Zdroj!T$16,'k rozhodnutí detailní'!$A243,0))</f>
        <v/>
      </c>
      <c r="F244" s="188" t="str">
        <f ca="1">IF($B244="","",OFFSET(Zdroj!U$16,'k rozhodnutí detailní'!$A243,0))</f>
        <v/>
      </c>
      <c r="G244" s="316" t="str">
        <f ca="1">IF($B244="","",OFFSET(Zdroj!W$16,'k rozhodnutí detailní'!$A243,0))</f>
        <v/>
      </c>
      <c r="H244" s="315" t="str">
        <f ca="1">IF($B244="","",OFFSET(Zdroj!Y$16,'k rozhodnutí detailní'!$A243,0))</f>
        <v/>
      </c>
      <c r="I244" s="288" t="str">
        <f ca="1">IF($B244="","",OFFSET(Zdroj!BG$16,'k rozhodnutí detailní'!$A243,0))</f>
        <v/>
      </c>
      <c r="J244" s="288" t="str">
        <f ca="1">IF($B244="","",OFFSET(Zdroj!BH$16,'k rozhodnutí detailní'!$A243,0))</f>
        <v/>
      </c>
      <c r="K244" s="288"/>
      <c r="L244" s="79" t="str">
        <f ca="1">IF($B244="","",CONCATENATE(OFFSET(Zdroj!BI$16,'k rozhodnutí detailní'!$A243,0)," z ",SUM(Zdroj!$AN$10+Zdroj!$AP$10)))</f>
        <v/>
      </c>
      <c r="M244" s="46" t="str">
        <f ca="1">IF($B244="","",IF(OR(I244=0,J244=0),1,OFFSET(Zdroj!BJ$16,'k rozhodnutí detailní'!$A243,0)))</f>
        <v/>
      </c>
      <c r="N244" s="312" t="str">
        <f ca="1">IF(B244="","",IF(Zdroj!$AQ$1=Zdroj!$AR$9,ROUND(G244*M246,Zdroj!$AR$8),OFFSET(Zdroj!BO$16,'k rozhodnutí detailní'!A243,0)))</f>
        <v/>
      </c>
      <c r="O244" s="288" t="str">
        <f ca="1">IF($B244="","",OFFSET(Zdroj!Z$16,'k rozhodnutí detailní'!$A243,0))</f>
        <v/>
      </c>
      <c r="P244" s="329"/>
    </row>
    <row r="245" spans="1:16" s="2" customFormat="1" x14ac:dyDescent="0.25">
      <c r="A245" s="29"/>
      <c r="B245" s="288"/>
      <c r="C245" s="51" t="str">
        <f ca="1">IF($B244="","",IF(Zdroj!$AQ$9="ano",CONCATENATE("Okres:","
",OFFSET(Zdroj!BP$16,'k rozhodnutí detailní'!$A243,0),"
","Právní forma","
",OFFSET(Zdroj!H$16,'k rozhodnutí detailní'!$A243,0),"
",IF(OFFSET(Zdroj!I$16,'k rozhodnutí detailní'!$A243,0)="","","IČO: "),OFFSET(Zdroj!I$16,'k rozhodnutí detailní'!$A243,0),"
","B.Ú. ",IF(OFFSET(Zdroj!J$16,'k rozhodnutí detailní'!$A243,0)="","","Anonymizováno")),CONCATENATE("Okres:","
",OFFSET(Zdroj!BP$16,'k rozhodnutí detailní'!$A243,0),"
","Právní forma","
",OFFSET(Zdroj!H$16,'k rozhodnutí detailní'!$A243,0),"
",IF(OFFSET(Zdroj!I$16,'k rozhodnutí detailní'!$A243,0)="","","IČO: "),OFFSET(Zdroj!I$16,'k rozhodnutí detailní'!$A243,0),"
","B.Ú. ",OFFSET(Zdroj!J$16,'k rozhodnutí detailní'!$A243,0))))</f>
        <v/>
      </c>
      <c r="D245" s="58" t="str">
        <f ca="1">IF($B244="","",OFFSET(Zdroj!O$16,'k rozhodnutí detailní'!$A243,0))</f>
        <v/>
      </c>
      <c r="E245" s="314"/>
      <c r="F245" s="185"/>
      <c r="G245" s="316"/>
      <c r="H245" s="315"/>
      <c r="I245" s="288"/>
      <c r="J245" s="288"/>
      <c r="K245" s="288"/>
      <c r="L245" s="288" t="str">
        <f ca="1">IF($B244="","",CONCATENATE(SUM(I244+J244+K244)," z ",SUM(Zdroj!$AN$10+Zdroj!$AP$10)))</f>
        <v/>
      </c>
      <c r="M245" s="47" t="str">
        <f ca="1">IF($B244="","",IF(1-(((J244+K244)*(Zdroj!AN$10/Zdroj!AP$10))/I244)&gt;=0,CEILING(1-(((J244+K244)*(Zdroj!AN$10/Zdroj!AP$10))/I244),0.01),CEILING((1-(((J244+K244)*(Zdroj!AN$10/Zdroj!AP$10))/I244))*-1,0.01)))</f>
        <v/>
      </c>
      <c r="N245" s="312"/>
      <c r="O245" s="288"/>
      <c r="P245" s="329"/>
    </row>
    <row r="246" spans="1:16" s="2" customFormat="1" x14ac:dyDescent="0.25">
      <c r="A246" s="29">
        <f>ROW()/3-1</f>
        <v>81</v>
      </c>
      <c r="B246" s="288"/>
      <c r="C246" s="52" t="str">
        <f ca="1">IF($B244="","",IF(Zdroj!$AQ$9="ano",IF(OFFSET(Zdroj!M$16,'k rozhodnutí detailní'!A243,0)="","","Anonymizováno"),IF(OFFSET(Zdroj!M$16,'k rozhodnutí detailní'!A243,0)="","",OFFSET(Zdroj!M$16,'k rozhodnutí detailní'!A243,0))))</f>
        <v/>
      </c>
      <c r="D246" s="58" t="str">
        <f ca="1">IF($B244="","",CONCATENATE("Dotace bude použita na:","
",OFFSET(Zdroj!P$16,'k rozhodnutí detailní'!$A243,0)))</f>
        <v/>
      </c>
      <c r="E246" s="314"/>
      <c r="F246" s="188" t="str">
        <f ca="1">IF($B244="","",OFFSET(Zdroj!V$16,'k rozhodnutí detailní'!$A243,0))</f>
        <v/>
      </c>
      <c r="G246" s="89" t="str">
        <f ca="1">IF($B244="","",OFFSET(Zdroj!BM$16,'k rozhodnutí'!$A243,0))</f>
        <v/>
      </c>
      <c r="H246" s="315"/>
      <c r="I246" s="288"/>
      <c r="J246" s="288"/>
      <c r="K246" s="288"/>
      <c r="L246" s="288"/>
      <c r="M246" s="48" t="str">
        <f ca="1">IF($B244="","",SUM((I244+J244+K244)/(Zdroj!$AN$10+Zdroj!$AP$10)))</f>
        <v/>
      </c>
      <c r="N246" s="59" t="str">
        <f t="shared" ref="N246" ca="1" si="79">IF(B244="","",N244/G244)</f>
        <v/>
      </c>
      <c r="O246" s="288"/>
      <c r="P246" s="329"/>
    </row>
    <row r="247" spans="1:16" s="2" customFormat="1" x14ac:dyDescent="0.25">
      <c r="A247" s="29"/>
      <c r="B247" s="288" t="str">
        <f ca="1">IF(OFFSET(Zdroj!$B$16,A246,0)&gt;0,OFFSET(Zdroj!$B$16,A246,0)+0,"")</f>
        <v/>
      </c>
      <c r="C247" s="51" t="str">
        <f ca="1">IF($B247="","",IF(Zdroj!$AQ$9="ano",CONCATENATE(OFFSET(Zdroj!C$16,'k rozhodnutí detailní'!$A246,0),"
","Anonymizováno","
",OFFSET(Zdroj!E$16,'k rozhodnutí detailní'!$A246,0),"
",OFFSET(Zdroj!F$16,'k rozhodnutí detailní'!$A246,0)),CONCATENATE(OFFSET(Zdroj!C$16,'k rozhodnutí detailní'!$A246,0),"
",OFFSET(Zdroj!D$16,'k rozhodnutí detailní'!$A246,0),"
",OFFSET(Zdroj!E$16,'k rozhodnutí detailní'!$A246,0),"
",OFFSET(Zdroj!F$16,'k rozhodnutí detailní'!$A246,0))))</f>
        <v/>
      </c>
      <c r="D247" s="57" t="str">
        <f ca="1">IF($B247="","",OFFSET(Zdroj!N$16,'k rozhodnutí detailní'!$A246,0))</f>
        <v/>
      </c>
      <c r="E247" s="314" t="str">
        <f ca="1">IF($B247="","",OFFSET(Zdroj!T$16,'k rozhodnutí detailní'!$A246,0))</f>
        <v/>
      </c>
      <c r="F247" s="188" t="str">
        <f ca="1">IF($B247="","",OFFSET(Zdroj!U$16,'k rozhodnutí detailní'!$A246,0))</f>
        <v/>
      </c>
      <c r="G247" s="316" t="str">
        <f ca="1">IF($B247="","",OFFSET(Zdroj!W$16,'k rozhodnutí detailní'!$A246,0))</f>
        <v/>
      </c>
      <c r="H247" s="315" t="str">
        <f ca="1">IF($B247="","",OFFSET(Zdroj!Y$16,'k rozhodnutí detailní'!$A246,0))</f>
        <v/>
      </c>
      <c r="I247" s="288" t="str">
        <f ca="1">IF($B247="","",OFFSET(Zdroj!BG$16,'k rozhodnutí detailní'!$A246,0))</f>
        <v/>
      </c>
      <c r="J247" s="288" t="str">
        <f ca="1">IF($B247="","",OFFSET(Zdroj!BH$16,'k rozhodnutí detailní'!$A246,0))</f>
        <v/>
      </c>
      <c r="K247" s="288"/>
      <c r="L247" s="79" t="str">
        <f ca="1">IF($B247="","",CONCATENATE(OFFSET(Zdroj!BI$16,'k rozhodnutí detailní'!$A246,0)," z ",SUM(Zdroj!$AN$10+Zdroj!$AP$10)))</f>
        <v/>
      </c>
      <c r="M247" s="46" t="str">
        <f ca="1">IF($B247="","",IF(OR(I247=0,J247=0),1,OFFSET(Zdroj!BJ$16,'k rozhodnutí detailní'!$A246,0)))</f>
        <v/>
      </c>
      <c r="N247" s="312" t="str">
        <f ca="1">IF(B247="","",IF(Zdroj!$AQ$1=Zdroj!$AR$9,ROUND(G247*M249,Zdroj!$AR$8),OFFSET(Zdroj!BO$16,'k rozhodnutí detailní'!A246,0)))</f>
        <v/>
      </c>
      <c r="O247" s="288" t="str">
        <f ca="1">IF($B247="","",OFFSET(Zdroj!Z$16,'k rozhodnutí detailní'!$A246,0))</f>
        <v/>
      </c>
      <c r="P247" s="329"/>
    </row>
    <row r="248" spans="1:16" s="2" customFormat="1" x14ac:dyDescent="0.25">
      <c r="A248" s="29"/>
      <c r="B248" s="288"/>
      <c r="C248" s="51" t="str">
        <f ca="1">IF($B247="","",IF(Zdroj!$AQ$9="ano",CONCATENATE("Okres:","
",OFFSET(Zdroj!BP$16,'k rozhodnutí detailní'!$A246,0),"
","Právní forma","
",OFFSET(Zdroj!H$16,'k rozhodnutí detailní'!$A246,0),"
",IF(OFFSET(Zdroj!I$16,'k rozhodnutí detailní'!$A246,0)="","","IČO: "),OFFSET(Zdroj!I$16,'k rozhodnutí detailní'!$A246,0),"
","B.Ú. ",IF(OFFSET(Zdroj!J$16,'k rozhodnutí detailní'!$A246,0)="","","Anonymizováno")),CONCATENATE("Okres:","
",OFFSET(Zdroj!BP$16,'k rozhodnutí detailní'!$A246,0),"
","Právní forma","
",OFFSET(Zdroj!H$16,'k rozhodnutí detailní'!$A246,0),"
",IF(OFFSET(Zdroj!I$16,'k rozhodnutí detailní'!$A246,0)="","","IČO: "),OFFSET(Zdroj!I$16,'k rozhodnutí detailní'!$A246,0),"
","B.Ú. ",OFFSET(Zdroj!J$16,'k rozhodnutí detailní'!$A246,0))))</f>
        <v/>
      </c>
      <c r="D248" s="58" t="str">
        <f ca="1">IF($B247="","",OFFSET(Zdroj!O$16,'k rozhodnutí detailní'!$A246,0))</f>
        <v/>
      </c>
      <c r="E248" s="314"/>
      <c r="F248" s="185"/>
      <c r="G248" s="316"/>
      <c r="H248" s="315"/>
      <c r="I248" s="288"/>
      <c r="J248" s="288"/>
      <c r="K248" s="288"/>
      <c r="L248" s="288" t="str">
        <f ca="1">IF($B247="","",CONCATENATE(SUM(I247+J247+K247)," z ",SUM(Zdroj!$AN$10+Zdroj!$AP$10)))</f>
        <v/>
      </c>
      <c r="M248" s="47" t="str">
        <f ca="1">IF($B247="","",IF(1-(((J247+K247)*(Zdroj!AN$10/Zdroj!AP$10))/I247)&gt;=0,CEILING(1-(((J247+K247)*(Zdroj!AN$10/Zdroj!AP$10))/I247),0.01),CEILING((1-(((J247+K247)*(Zdroj!AN$10/Zdroj!AP$10))/I247))*-1,0.01)))</f>
        <v/>
      </c>
      <c r="N248" s="312"/>
      <c r="O248" s="288"/>
      <c r="P248" s="329"/>
    </row>
    <row r="249" spans="1:16" s="2" customFormat="1" x14ac:dyDescent="0.25">
      <c r="A249" s="29">
        <f>ROW()/3-1</f>
        <v>82</v>
      </c>
      <c r="B249" s="288"/>
      <c r="C249" s="52" t="str">
        <f ca="1">IF($B247="","",IF(Zdroj!$AQ$9="ano",IF(OFFSET(Zdroj!M$16,'k rozhodnutí detailní'!A246,0)="","","Anonymizováno"),IF(OFFSET(Zdroj!M$16,'k rozhodnutí detailní'!A246,0)="","",OFFSET(Zdroj!M$16,'k rozhodnutí detailní'!A246,0))))</f>
        <v/>
      </c>
      <c r="D249" s="58" t="str">
        <f ca="1">IF($B247="","",CONCATENATE("Dotace bude použita na:","
",OFFSET(Zdroj!P$16,'k rozhodnutí detailní'!$A246,0)))</f>
        <v/>
      </c>
      <c r="E249" s="314"/>
      <c r="F249" s="188" t="str">
        <f ca="1">IF($B247="","",OFFSET(Zdroj!V$16,'k rozhodnutí detailní'!$A246,0))</f>
        <v/>
      </c>
      <c r="G249" s="89" t="str">
        <f ca="1">IF($B247="","",OFFSET(Zdroj!BM$16,'k rozhodnutí'!$A246,0))</f>
        <v/>
      </c>
      <c r="H249" s="315"/>
      <c r="I249" s="288"/>
      <c r="J249" s="288"/>
      <c r="K249" s="288"/>
      <c r="L249" s="288"/>
      <c r="M249" s="48" t="str">
        <f ca="1">IF($B247="","",SUM((I247+J247+K247)/(Zdroj!$AN$10+Zdroj!$AP$10)))</f>
        <v/>
      </c>
      <c r="N249" s="59" t="str">
        <f t="shared" ref="N249" ca="1" si="80">IF(B247="","",N247/G247)</f>
        <v/>
      </c>
      <c r="O249" s="288"/>
      <c r="P249" s="329"/>
    </row>
    <row r="250" spans="1:16" s="2" customFormat="1" x14ac:dyDescent="0.25">
      <c r="A250" s="29"/>
      <c r="B250" s="288" t="str">
        <f ca="1">IF(OFFSET(Zdroj!$B$16,A249,0)&gt;0,OFFSET(Zdroj!$B$16,A249,0)+0,"")</f>
        <v/>
      </c>
      <c r="C250" s="51" t="str">
        <f ca="1">IF($B250="","",IF(Zdroj!$AQ$9="ano",CONCATENATE(OFFSET(Zdroj!C$16,'k rozhodnutí detailní'!$A249,0),"
","Anonymizováno","
",OFFSET(Zdroj!E$16,'k rozhodnutí detailní'!$A249,0),"
",OFFSET(Zdroj!F$16,'k rozhodnutí detailní'!$A249,0)),CONCATENATE(OFFSET(Zdroj!C$16,'k rozhodnutí detailní'!$A249,0),"
",OFFSET(Zdroj!D$16,'k rozhodnutí detailní'!$A249,0),"
",OFFSET(Zdroj!E$16,'k rozhodnutí detailní'!$A249,0),"
",OFFSET(Zdroj!F$16,'k rozhodnutí detailní'!$A249,0))))</f>
        <v/>
      </c>
      <c r="D250" s="57" t="str">
        <f ca="1">IF($B250="","",OFFSET(Zdroj!N$16,'k rozhodnutí detailní'!$A249,0))</f>
        <v/>
      </c>
      <c r="E250" s="314" t="str">
        <f ca="1">IF($B250="","",OFFSET(Zdroj!T$16,'k rozhodnutí detailní'!$A249,0))</f>
        <v/>
      </c>
      <c r="F250" s="188" t="str">
        <f ca="1">IF($B250="","",OFFSET(Zdroj!U$16,'k rozhodnutí detailní'!$A249,0))</f>
        <v/>
      </c>
      <c r="G250" s="316" t="str">
        <f ca="1">IF($B250="","",OFFSET(Zdroj!W$16,'k rozhodnutí detailní'!$A249,0))</f>
        <v/>
      </c>
      <c r="H250" s="315" t="str">
        <f ca="1">IF($B250="","",OFFSET(Zdroj!Y$16,'k rozhodnutí detailní'!$A249,0))</f>
        <v/>
      </c>
      <c r="I250" s="288" t="str">
        <f ca="1">IF($B250="","",OFFSET(Zdroj!BG$16,'k rozhodnutí detailní'!$A249,0))</f>
        <v/>
      </c>
      <c r="J250" s="288" t="str">
        <f ca="1">IF($B250="","",OFFSET(Zdroj!BH$16,'k rozhodnutí detailní'!$A249,0))</f>
        <v/>
      </c>
      <c r="K250" s="288"/>
      <c r="L250" s="79" t="str">
        <f ca="1">IF($B250="","",CONCATENATE(OFFSET(Zdroj!BI$16,'k rozhodnutí detailní'!$A249,0)," z ",SUM(Zdroj!$AN$10+Zdroj!$AP$10)))</f>
        <v/>
      </c>
      <c r="M250" s="46" t="str">
        <f ca="1">IF($B250="","",IF(OR(I250=0,J250=0),1,OFFSET(Zdroj!BJ$16,'k rozhodnutí detailní'!$A249,0)))</f>
        <v/>
      </c>
      <c r="N250" s="312" t="str">
        <f ca="1">IF(B250="","",IF(Zdroj!$AQ$1=Zdroj!$AR$9,ROUND(G250*M252,Zdroj!$AR$8),OFFSET(Zdroj!BO$16,'k rozhodnutí detailní'!A249,0)))</f>
        <v/>
      </c>
      <c r="O250" s="288" t="str">
        <f ca="1">IF($B250="","",OFFSET(Zdroj!Z$16,'k rozhodnutí detailní'!$A249,0))</f>
        <v/>
      </c>
      <c r="P250" s="329"/>
    </row>
    <row r="251" spans="1:16" s="2" customFormat="1" x14ac:dyDescent="0.25">
      <c r="A251" s="29"/>
      <c r="B251" s="288"/>
      <c r="C251" s="51" t="str">
        <f ca="1">IF($B250="","",IF(Zdroj!$AQ$9="ano",CONCATENATE("Okres:","
",OFFSET(Zdroj!BP$16,'k rozhodnutí detailní'!$A249,0),"
","Právní forma","
",OFFSET(Zdroj!H$16,'k rozhodnutí detailní'!$A249,0),"
",IF(OFFSET(Zdroj!I$16,'k rozhodnutí detailní'!$A249,0)="","","IČO: "),OFFSET(Zdroj!I$16,'k rozhodnutí detailní'!$A249,0),"
","B.Ú. ",IF(OFFSET(Zdroj!J$16,'k rozhodnutí detailní'!$A249,0)="","","Anonymizováno")),CONCATENATE("Okres:","
",OFFSET(Zdroj!BP$16,'k rozhodnutí detailní'!$A249,0),"
","Právní forma","
",OFFSET(Zdroj!H$16,'k rozhodnutí detailní'!$A249,0),"
",IF(OFFSET(Zdroj!I$16,'k rozhodnutí detailní'!$A249,0)="","","IČO: "),OFFSET(Zdroj!I$16,'k rozhodnutí detailní'!$A249,0),"
","B.Ú. ",OFFSET(Zdroj!J$16,'k rozhodnutí detailní'!$A249,0))))</f>
        <v/>
      </c>
      <c r="D251" s="58" t="str">
        <f ca="1">IF($B250="","",OFFSET(Zdroj!O$16,'k rozhodnutí detailní'!$A249,0))</f>
        <v/>
      </c>
      <c r="E251" s="314"/>
      <c r="F251" s="185"/>
      <c r="G251" s="316"/>
      <c r="H251" s="315"/>
      <c r="I251" s="288"/>
      <c r="J251" s="288"/>
      <c r="K251" s="288"/>
      <c r="L251" s="288" t="str">
        <f ca="1">IF($B250="","",CONCATENATE(SUM(I250+J250+K250)," z ",SUM(Zdroj!$AN$10+Zdroj!$AP$10)))</f>
        <v/>
      </c>
      <c r="M251" s="47" t="str">
        <f ca="1">IF($B250="","",IF(1-(((J250+K250)*(Zdroj!AN$10/Zdroj!AP$10))/I250)&gt;=0,CEILING(1-(((J250+K250)*(Zdroj!AN$10/Zdroj!AP$10))/I250),0.01),CEILING((1-(((J250+K250)*(Zdroj!AN$10/Zdroj!AP$10))/I250))*-1,0.01)))</f>
        <v/>
      </c>
      <c r="N251" s="312"/>
      <c r="O251" s="288"/>
      <c r="P251" s="329"/>
    </row>
    <row r="252" spans="1:16" s="2" customFormat="1" x14ac:dyDescent="0.25">
      <c r="A252" s="29">
        <f>ROW()/3-1</f>
        <v>83</v>
      </c>
      <c r="B252" s="288"/>
      <c r="C252" s="52" t="str">
        <f ca="1">IF($B250="","",IF(Zdroj!$AQ$9="ano",IF(OFFSET(Zdroj!M$16,'k rozhodnutí detailní'!A249,0)="","","Anonymizováno"),IF(OFFSET(Zdroj!M$16,'k rozhodnutí detailní'!A249,0)="","",OFFSET(Zdroj!M$16,'k rozhodnutí detailní'!A249,0))))</f>
        <v/>
      </c>
      <c r="D252" s="58" t="str">
        <f ca="1">IF($B250="","",CONCATENATE("Dotace bude použita na:","
",OFFSET(Zdroj!P$16,'k rozhodnutí detailní'!$A249,0)))</f>
        <v/>
      </c>
      <c r="E252" s="314"/>
      <c r="F252" s="188" t="str">
        <f ca="1">IF($B250="","",OFFSET(Zdroj!V$16,'k rozhodnutí detailní'!$A249,0))</f>
        <v/>
      </c>
      <c r="G252" s="89" t="str">
        <f ca="1">IF($B250="","",OFFSET(Zdroj!BM$16,'k rozhodnutí'!$A249,0))</f>
        <v/>
      </c>
      <c r="H252" s="315"/>
      <c r="I252" s="288"/>
      <c r="J252" s="288"/>
      <c r="K252" s="288"/>
      <c r="L252" s="288"/>
      <c r="M252" s="48" t="str">
        <f ca="1">IF($B250="","",SUM((I250+J250+K250)/(Zdroj!$AN$10+Zdroj!$AP$10)))</f>
        <v/>
      </c>
      <c r="N252" s="59" t="str">
        <f t="shared" ref="N252" ca="1" si="81">IF(B250="","",N250/G250)</f>
        <v/>
      </c>
      <c r="O252" s="288"/>
      <c r="P252" s="329"/>
    </row>
    <row r="253" spans="1:16" s="2" customFormat="1" x14ac:dyDescent="0.25">
      <c r="A253" s="29"/>
      <c r="B253" s="288" t="str">
        <f ca="1">IF(OFFSET(Zdroj!$B$16,A252,0)&gt;0,OFFSET(Zdroj!$B$16,A252,0)+0,"")</f>
        <v/>
      </c>
      <c r="C253" s="51" t="str">
        <f ca="1">IF($B253="","",IF(Zdroj!$AQ$9="ano",CONCATENATE(OFFSET(Zdroj!C$16,'k rozhodnutí detailní'!$A252,0),"
","Anonymizováno","
",OFFSET(Zdroj!E$16,'k rozhodnutí detailní'!$A252,0),"
",OFFSET(Zdroj!F$16,'k rozhodnutí detailní'!$A252,0)),CONCATENATE(OFFSET(Zdroj!C$16,'k rozhodnutí detailní'!$A252,0),"
",OFFSET(Zdroj!D$16,'k rozhodnutí detailní'!$A252,0),"
",OFFSET(Zdroj!E$16,'k rozhodnutí detailní'!$A252,0),"
",OFFSET(Zdroj!F$16,'k rozhodnutí detailní'!$A252,0))))</f>
        <v/>
      </c>
      <c r="D253" s="57" t="str">
        <f ca="1">IF($B253="","",OFFSET(Zdroj!N$16,'k rozhodnutí detailní'!$A252,0))</f>
        <v/>
      </c>
      <c r="E253" s="314" t="str">
        <f ca="1">IF($B253="","",OFFSET(Zdroj!T$16,'k rozhodnutí detailní'!$A252,0))</f>
        <v/>
      </c>
      <c r="F253" s="188" t="str">
        <f ca="1">IF($B253="","",OFFSET(Zdroj!U$16,'k rozhodnutí detailní'!$A252,0))</f>
        <v/>
      </c>
      <c r="G253" s="316" t="str">
        <f ca="1">IF($B253="","",OFFSET(Zdroj!W$16,'k rozhodnutí detailní'!$A252,0))</f>
        <v/>
      </c>
      <c r="H253" s="315" t="str">
        <f ca="1">IF($B253="","",OFFSET(Zdroj!Y$16,'k rozhodnutí detailní'!$A252,0))</f>
        <v/>
      </c>
      <c r="I253" s="288" t="str">
        <f ca="1">IF($B253="","",OFFSET(Zdroj!BG$16,'k rozhodnutí detailní'!$A252,0))</f>
        <v/>
      </c>
      <c r="J253" s="288" t="str">
        <f ca="1">IF($B253="","",OFFSET(Zdroj!BH$16,'k rozhodnutí detailní'!$A252,0))</f>
        <v/>
      </c>
      <c r="K253" s="288"/>
      <c r="L253" s="79" t="str">
        <f ca="1">IF($B253="","",CONCATENATE(OFFSET(Zdroj!BI$16,'k rozhodnutí detailní'!$A252,0)," z ",SUM(Zdroj!$AN$10+Zdroj!$AP$10)))</f>
        <v/>
      </c>
      <c r="M253" s="46" t="str">
        <f ca="1">IF($B253="","",IF(OR(I253=0,J253=0),1,OFFSET(Zdroj!BJ$16,'k rozhodnutí detailní'!$A252,0)))</f>
        <v/>
      </c>
      <c r="N253" s="312" t="str">
        <f ca="1">IF(B253="","",IF(Zdroj!$AQ$1=Zdroj!$AR$9,ROUND(G253*M255,Zdroj!$AR$8),OFFSET(Zdroj!BO$16,'k rozhodnutí detailní'!A252,0)))</f>
        <v/>
      </c>
      <c r="O253" s="288" t="str">
        <f ca="1">IF($B253="","",OFFSET(Zdroj!Z$16,'k rozhodnutí detailní'!$A252,0))</f>
        <v/>
      </c>
      <c r="P253" s="329"/>
    </row>
    <row r="254" spans="1:16" s="2" customFormat="1" x14ac:dyDescent="0.25">
      <c r="A254" s="29"/>
      <c r="B254" s="288"/>
      <c r="C254" s="51" t="str">
        <f ca="1">IF($B253="","",IF(Zdroj!$AQ$9="ano",CONCATENATE("Okres:","
",OFFSET(Zdroj!BP$16,'k rozhodnutí detailní'!$A252,0),"
","Právní forma","
",OFFSET(Zdroj!H$16,'k rozhodnutí detailní'!$A252,0),"
",IF(OFFSET(Zdroj!I$16,'k rozhodnutí detailní'!$A252,0)="","","IČO: "),OFFSET(Zdroj!I$16,'k rozhodnutí detailní'!$A252,0),"
","B.Ú. ",IF(OFFSET(Zdroj!J$16,'k rozhodnutí detailní'!$A252,0)="","","Anonymizováno")),CONCATENATE("Okres:","
",OFFSET(Zdroj!BP$16,'k rozhodnutí detailní'!$A252,0),"
","Právní forma","
",OFFSET(Zdroj!H$16,'k rozhodnutí detailní'!$A252,0),"
",IF(OFFSET(Zdroj!I$16,'k rozhodnutí detailní'!$A252,0)="","","IČO: "),OFFSET(Zdroj!I$16,'k rozhodnutí detailní'!$A252,0),"
","B.Ú. ",OFFSET(Zdroj!J$16,'k rozhodnutí detailní'!$A252,0))))</f>
        <v/>
      </c>
      <c r="D254" s="58" t="str">
        <f ca="1">IF($B253="","",OFFSET(Zdroj!O$16,'k rozhodnutí detailní'!$A252,0))</f>
        <v/>
      </c>
      <c r="E254" s="314"/>
      <c r="F254" s="185"/>
      <c r="G254" s="316"/>
      <c r="H254" s="315"/>
      <c r="I254" s="288"/>
      <c r="J254" s="288"/>
      <c r="K254" s="288"/>
      <c r="L254" s="288" t="str">
        <f ca="1">IF($B253="","",CONCATENATE(SUM(I253+J253+K253)," z ",SUM(Zdroj!$AN$10+Zdroj!$AP$10)))</f>
        <v/>
      </c>
      <c r="M254" s="47" t="str">
        <f ca="1">IF($B253="","",IF(1-(((J253+K253)*(Zdroj!AN$10/Zdroj!AP$10))/I253)&gt;=0,CEILING(1-(((J253+K253)*(Zdroj!AN$10/Zdroj!AP$10))/I253),0.01),CEILING((1-(((J253+K253)*(Zdroj!AN$10/Zdroj!AP$10))/I253))*-1,0.01)))</f>
        <v/>
      </c>
      <c r="N254" s="312"/>
      <c r="O254" s="288"/>
      <c r="P254" s="329"/>
    </row>
    <row r="255" spans="1:16" s="2" customFormat="1" x14ac:dyDescent="0.25">
      <c r="A255" s="29">
        <f>ROW()/3-1</f>
        <v>84</v>
      </c>
      <c r="B255" s="288"/>
      <c r="C255" s="52" t="str">
        <f ca="1">IF($B253="","",IF(Zdroj!$AQ$9="ano",IF(OFFSET(Zdroj!M$16,'k rozhodnutí detailní'!A252,0)="","","Anonymizováno"),IF(OFFSET(Zdroj!M$16,'k rozhodnutí detailní'!A252,0)="","",OFFSET(Zdroj!M$16,'k rozhodnutí detailní'!A252,0))))</f>
        <v/>
      </c>
      <c r="D255" s="58" t="str">
        <f ca="1">IF($B253="","",CONCATENATE("Dotace bude použita na:","
",OFFSET(Zdroj!P$16,'k rozhodnutí detailní'!$A252,0)))</f>
        <v/>
      </c>
      <c r="E255" s="314"/>
      <c r="F255" s="188" t="str">
        <f ca="1">IF($B253="","",OFFSET(Zdroj!V$16,'k rozhodnutí detailní'!$A252,0))</f>
        <v/>
      </c>
      <c r="G255" s="89" t="str">
        <f ca="1">IF($B253="","",OFFSET(Zdroj!BM$16,'k rozhodnutí'!$A252,0))</f>
        <v/>
      </c>
      <c r="H255" s="315"/>
      <c r="I255" s="288"/>
      <c r="J255" s="288"/>
      <c r="K255" s="288"/>
      <c r="L255" s="288"/>
      <c r="M255" s="48" t="str">
        <f ca="1">IF($B253="","",SUM((I253+J253+K253)/(Zdroj!$AN$10+Zdroj!$AP$10)))</f>
        <v/>
      </c>
      <c r="N255" s="59" t="str">
        <f t="shared" ref="N255" ca="1" si="82">IF(B253="","",N253/G253)</f>
        <v/>
      </c>
      <c r="O255" s="288"/>
      <c r="P255" s="329"/>
    </row>
    <row r="256" spans="1:16" s="2" customFormat="1" x14ac:dyDescent="0.25">
      <c r="A256" s="29"/>
      <c r="B256" s="288" t="str">
        <f ca="1">IF(OFFSET(Zdroj!$B$16,A255,0)&gt;0,OFFSET(Zdroj!$B$16,A255,0)+0,"")</f>
        <v/>
      </c>
      <c r="C256" s="51" t="str">
        <f ca="1">IF($B256="","",IF(Zdroj!$AQ$9="ano",CONCATENATE(OFFSET(Zdroj!C$16,'k rozhodnutí detailní'!$A255,0),"
","Anonymizováno","
",OFFSET(Zdroj!E$16,'k rozhodnutí detailní'!$A255,0),"
",OFFSET(Zdroj!F$16,'k rozhodnutí detailní'!$A255,0)),CONCATENATE(OFFSET(Zdroj!C$16,'k rozhodnutí detailní'!$A255,0),"
",OFFSET(Zdroj!D$16,'k rozhodnutí detailní'!$A255,0),"
",OFFSET(Zdroj!E$16,'k rozhodnutí detailní'!$A255,0),"
",OFFSET(Zdroj!F$16,'k rozhodnutí detailní'!$A255,0))))</f>
        <v/>
      </c>
      <c r="D256" s="57" t="str">
        <f ca="1">IF($B256="","",OFFSET(Zdroj!N$16,'k rozhodnutí detailní'!$A255,0))</f>
        <v/>
      </c>
      <c r="E256" s="314" t="str">
        <f ca="1">IF($B256="","",OFFSET(Zdroj!T$16,'k rozhodnutí detailní'!$A255,0))</f>
        <v/>
      </c>
      <c r="F256" s="188" t="str">
        <f ca="1">IF($B256="","",OFFSET(Zdroj!U$16,'k rozhodnutí detailní'!$A255,0))</f>
        <v/>
      </c>
      <c r="G256" s="316" t="str">
        <f ca="1">IF($B256="","",OFFSET(Zdroj!W$16,'k rozhodnutí detailní'!$A255,0))</f>
        <v/>
      </c>
      <c r="H256" s="315" t="str">
        <f ca="1">IF($B256="","",OFFSET(Zdroj!Y$16,'k rozhodnutí detailní'!$A255,0))</f>
        <v/>
      </c>
      <c r="I256" s="288" t="str">
        <f ca="1">IF($B256="","",OFFSET(Zdroj!BG$16,'k rozhodnutí detailní'!$A255,0))</f>
        <v/>
      </c>
      <c r="J256" s="288" t="str">
        <f ca="1">IF($B256="","",OFFSET(Zdroj!BH$16,'k rozhodnutí detailní'!$A255,0))</f>
        <v/>
      </c>
      <c r="K256" s="288"/>
      <c r="L256" s="79" t="str">
        <f ca="1">IF($B256="","",CONCATENATE(OFFSET(Zdroj!BI$16,'k rozhodnutí detailní'!$A255,0)," z ",SUM(Zdroj!$AN$10+Zdroj!$AP$10)))</f>
        <v/>
      </c>
      <c r="M256" s="46" t="str">
        <f ca="1">IF($B256="","",IF(OR(I256=0,J256=0),1,OFFSET(Zdroj!BJ$16,'k rozhodnutí detailní'!$A255,0)))</f>
        <v/>
      </c>
      <c r="N256" s="312" t="str">
        <f ca="1">IF(B256="","",IF(Zdroj!$AQ$1=Zdroj!$AR$9,ROUND(G256*M258,Zdroj!$AR$8),OFFSET(Zdroj!BO$16,'k rozhodnutí detailní'!A255,0)))</f>
        <v/>
      </c>
      <c r="O256" s="288" t="str">
        <f ca="1">IF($B256="","",OFFSET(Zdroj!Z$16,'k rozhodnutí detailní'!$A255,0))</f>
        <v/>
      </c>
      <c r="P256" s="329"/>
    </row>
    <row r="257" spans="1:16" s="2" customFormat="1" x14ac:dyDescent="0.25">
      <c r="A257" s="29"/>
      <c r="B257" s="288"/>
      <c r="C257" s="51" t="str">
        <f ca="1">IF($B256="","",IF(Zdroj!$AQ$9="ano",CONCATENATE("Okres:","
",OFFSET(Zdroj!BP$16,'k rozhodnutí detailní'!$A255,0),"
","Právní forma","
",OFFSET(Zdroj!H$16,'k rozhodnutí detailní'!$A255,0),"
",IF(OFFSET(Zdroj!I$16,'k rozhodnutí detailní'!$A255,0)="","","IČO: "),OFFSET(Zdroj!I$16,'k rozhodnutí detailní'!$A255,0),"
","B.Ú. ",IF(OFFSET(Zdroj!J$16,'k rozhodnutí detailní'!$A255,0)="","","Anonymizováno")),CONCATENATE("Okres:","
",OFFSET(Zdroj!BP$16,'k rozhodnutí detailní'!$A255,0),"
","Právní forma","
",OFFSET(Zdroj!H$16,'k rozhodnutí detailní'!$A255,0),"
",IF(OFFSET(Zdroj!I$16,'k rozhodnutí detailní'!$A255,0)="","","IČO: "),OFFSET(Zdroj!I$16,'k rozhodnutí detailní'!$A255,0),"
","B.Ú. ",OFFSET(Zdroj!J$16,'k rozhodnutí detailní'!$A255,0))))</f>
        <v/>
      </c>
      <c r="D257" s="58" t="str">
        <f ca="1">IF($B256="","",OFFSET(Zdroj!O$16,'k rozhodnutí detailní'!$A255,0))</f>
        <v/>
      </c>
      <c r="E257" s="314"/>
      <c r="F257" s="185"/>
      <c r="G257" s="316"/>
      <c r="H257" s="315"/>
      <c r="I257" s="288"/>
      <c r="J257" s="288"/>
      <c r="K257" s="288"/>
      <c r="L257" s="288" t="str">
        <f ca="1">IF($B256="","",CONCATENATE(SUM(I256+J256+K256)," z ",SUM(Zdroj!$AN$10+Zdroj!$AP$10)))</f>
        <v/>
      </c>
      <c r="M257" s="47" t="str">
        <f ca="1">IF($B256="","",IF(1-(((J256+K256)*(Zdroj!AN$10/Zdroj!AP$10))/I256)&gt;=0,CEILING(1-(((J256+K256)*(Zdroj!AN$10/Zdroj!AP$10))/I256),0.01),CEILING((1-(((J256+K256)*(Zdroj!AN$10/Zdroj!AP$10))/I256))*-1,0.01)))</f>
        <v/>
      </c>
      <c r="N257" s="312"/>
      <c r="O257" s="288"/>
      <c r="P257" s="329"/>
    </row>
    <row r="258" spans="1:16" s="2" customFormat="1" x14ac:dyDescent="0.25">
      <c r="A258" s="29">
        <f>ROW()/3-1</f>
        <v>85</v>
      </c>
      <c r="B258" s="288"/>
      <c r="C258" s="52" t="str">
        <f ca="1">IF($B256="","",IF(Zdroj!$AQ$9="ano",IF(OFFSET(Zdroj!M$16,'k rozhodnutí detailní'!A255,0)="","","Anonymizováno"),IF(OFFSET(Zdroj!M$16,'k rozhodnutí detailní'!A255,0)="","",OFFSET(Zdroj!M$16,'k rozhodnutí detailní'!A255,0))))</f>
        <v/>
      </c>
      <c r="D258" s="58" t="str">
        <f ca="1">IF($B256="","",CONCATENATE("Dotace bude použita na:","
",OFFSET(Zdroj!P$16,'k rozhodnutí detailní'!$A255,0)))</f>
        <v/>
      </c>
      <c r="E258" s="314"/>
      <c r="F258" s="188" t="str">
        <f ca="1">IF($B256="","",OFFSET(Zdroj!V$16,'k rozhodnutí detailní'!$A255,0))</f>
        <v/>
      </c>
      <c r="G258" s="89" t="str">
        <f ca="1">IF($B256="","",OFFSET(Zdroj!BM$16,'k rozhodnutí'!$A255,0))</f>
        <v/>
      </c>
      <c r="H258" s="315"/>
      <c r="I258" s="288"/>
      <c r="J258" s="288"/>
      <c r="K258" s="288"/>
      <c r="L258" s="288"/>
      <c r="M258" s="48" t="str">
        <f ca="1">IF($B256="","",SUM((I256+J256+K256)/(Zdroj!$AN$10+Zdroj!$AP$10)))</f>
        <v/>
      </c>
      <c r="N258" s="59" t="str">
        <f t="shared" ref="N258" ca="1" si="83">IF(B256="","",N256/G256)</f>
        <v/>
      </c>
      <c r="O258" s="288"/>
      <c r="P258" s="329"/>
    </row>
    <row r="259" spans="1:16" s="2" customFormat="1" x14ac:dyDescent="0.25">
      <c r="A259" s="29"/>
      <c r="B259" s="288" t="str">
        <f ca="1">IF(OFFSET(Zdroj!$B$16,A258,0)&gt;0,OFFSET(Zdroj!$B$16,A258,0)+0,"")</f>
        <v/>
      </c>
      <c r="C259" s="51" t="str">
        <f ca="1">IF($B259="","",IF(Zdroj!$AQ$9="ano",CONCATENATE(OFFSET(Zdroj!C$16,'k rozhodnutí detailní'!$A258,0),"
","Anonymizováno","
",OFFSET(Zdroj!E$16,'k rozhodnutí detailní'!$A258,0),"
",OFFSET(Zdroj!F$16,'k rozhodnutí detailní'!$A258,0)),CONCATENATE(OFFSET(Zdroj!C$16,'k rozhodnutí detailní'!$A258,0),"
",OFFSET(Zdroj!D$16,'k rozhodnutí detailní'!$A258,0),"
",OFFSET(Zdroj!E$16,'k rozhodnutí detailní'!$A258,0),"
",OFFSET(Zdroj!F$16,'k rozhodnutí detailní'!$A258,0))))</f>
        <v/>
      </c>
      <c r="D259" s="57" t="str">
        <f ca="1">IF($B259="","",OFFSET(Zdroj!N$16,'k rozhodnutí detailní'!$A258,0))</f>
        <v/>
      </c>
      <c r="E259" s="314" t="str">
        <f ca="1">IF($B259="","",OFFSET(Zdroj!T$16,'k rozhodnutí detailní'!$A258,0))</f>
        <v/>
      </c>
      <c r="F259" s="188" t="str">
        <f ca="1">IF($B259="","",OFFSET(Zdroj!U$16,'k rozhodnutí detailní'!$A258,0))</f>
        <v/>
      </c>
      <c r="G259" s="316" t="str">
        <f ca="1">IF($B259="","",OFFSET(Zdroj!W$16,'k rozhodnutí detailní'!$A258,0))</f>
        <v/>
      </c>
      <c r="H259" s="315" t="str">
        <f ca="1">IF($B259="","",OFFSET(Zdroj!Y$16,'k rozhodnutí detailní'!$A258,0))</f>
        <v/>
      </c>
      <c r="I259" s="288" t="str">
        <f ca="1">IF($B259="","",OFFSET(Zdroj!BG$16,'k rozhodnutí detailní'!$A258,0))</f>
        <v/>
      </c>
      <c r="J259" s="288" t="str">
        <f ca="1">IF($B259="","",OFFSET(Zdroj!BH$16,'k rozhodnutí detailní'!$A258,0))</f>
        <v/>
      </c>
      <c r="K259" s="288"/>
      <c r="L259" s="79" t="str">
        <f ca="1">IF($B259="","",CONCATENATE(OFFSET(Zdroj!BI$16,'k rozhodnutí detailní'!$A258,0)," z ",SUM(Zdroj!$AN$10+Zdroj!$AP$10)))</f>
        <v/>
      </c>
      <c r="M259" s="46" t="str">
        <f ca="1">IF($B259="","",IF(OR(I259=0,J259=0),1,OFFSET(Zdroj!BJ$16,'k rozhodnutí detailní'!$A258,0)))</f>
        <v/>
      </c>
      <c r="N259" s="312" t="str">
        <f ca="1">IF(B259="","",IF(Zdroj!$AQ$1=Zdroj!$AR$9,ROUND(G259*M261,Zdroj!$AR$8),OFFSET(Zdroj!BO$16,'k rozhodnutí detailní'!A258,0)))</f>
        <v/>
      </c>
      <c r="O259" s="288" t="str">
        <f ca="1">IF($B259="","",OFFSET(Zdroj!Z$16,'k rozhodnutí detailní'!$A258,0))</f>
        <v/>
      </c>
      <c r="P259" s="329"/>
    </row>
    <row r="260" spans="1:16" s="2" customFormat="1" x14ac:dyDescent="0.25">
      <c r="A260" s="29"/>
      <c r="B260" s="288"/>
      <c r="C260" s="51" t="str">
        <f ca="1">IF($B259="","",IF(Zdroj!$AQ$9="ano",CONCATENATE("Okres:","
",OFFSET(Zdroj!BP$16,'k rozhodnutí detailní'!$A258,0),"
","Právní forma","
",OFFSET(Zdroj!H$16,'k rozhodnutí detailní'!$A258,0),"
",IF(OFFSET(Zdroj!I$16,'k rozhodnutí detailní'!$A258,0)="","","IČO: "),OFFSET(Zdroj!I$16,'k rozhodnutí detailní'!$A258,0),"
","B.Ú. ",IF(OFFSET(Zdroj!J$16,'k rozhodnutí detailní'!$A258,0)="","","Anonymizováno")),CONCATENATE("Okres:","
",OFFSET(Zdroj!BP$16,'k rozhodnutí detailní'!$A258,0),"
","Právní forma","
",OFFSET(Zdroj!H$16,'k rozhodnutí detailní'!$A258,0),"
",IF(OFFSET(Zdroj!I$16,'k rozhodnutí detailní'!$A258,0)="","","IČO: "),OFFSET(Zdroj!I$16,'k rozhodnutí detailní'!$A258,0),"
","B.Ú. ",OFFSET(Zdroj!J$16,'k rozhodnutí detailní'!$A258,0))))</f>
        <v/>
      </c>
      <c r="D260" s="58" t="str">
        <f ca="1">IF($B259="","",OFFSET(Zdroj!O$16,'k rozhodnutí detailní'!$A258,0))</f>
        <v/>
      </c>
      <c r="E260" s="314"/>
      <c r="F260" s="185"/>
      <c r="G260" s="316"/>
      <c r="H260" s="315"/>
      <c r="I260" s="288"/>
      <c r="J260" s="288"/>
      <c r="K260" s="288"/>
      <c r="L260" s="288" t="str">
        <f ca="1">IF($B259="","",CONCATENATE(SUM(I259+J259+K259)," z ",SUM(Zdroj!$AN$10+Zdroj!$AP$10)))</f>
        <v/>
      </c>
      <c r="M260" s="47" t="str">
        <f ca="1">IF($B259="","",IF(1-(((J259+K259)*(Zdroj!AN$10/Zdroj!AP$10))/I259)&gt;=0,CEILING(1-(((J259+K259)*(Zdroj!AN$10/Zdroj!AP$10))/I259),0.01),CEILING((1-(((J259+K259)*(Zdroj!AN$10/Zdroj!AP$10))/I259))*-1,0.01)))</f>
        <v/>
      </c>
      <c r="N260" s="312"/>
      <c r="O260" s="288"/>
      <c r="P260" s="329"/>
    </row>
    <row r="261" spans="1:16" s="2" customFormat="1" x14ac:dyDescent="0.25">
      <c r="A261" s="29">
        <f>ROW()/3-1</f>
        <v>86</v>
      </c>
      <c r="B261" s="288"/>
      <c r="C261" s="52" t="str">
        <f ca="1">IF($B259="","",IF(Zdroj!$AQ$9="ano",IF(OFFSET(Zdroj!M$16,'k rozhodnutí detailní'!A258,0)="","","Anonymizováno"),IF(OFFSET(Zdroj!M$16,'k rozhodnutí detailní'!A258,0)="","",OFFSET(Zdroj!M$16,'k rozhodnutí detailní'!A258,0))))</f>
        <v/>
      </c>
      <c r="D261" s="58" t="str">
        <f ca="1">IF($B259="","",CONCATENATE("Dotace bude použita na:","
",OFFSET(Zdroj!P$16,'k rozhodnutí detailní'!$A258,0)))</f>
        <v/>
      </c>
      <c r="E261" s="314"/>
      <c r="F261" s="188" t="str">
        <f ca="1">IF($B259="","",OFFSET(Zdroj!V$16,'k rozhodnutí detailní'!$A258,0))</f>
        <v/>
      </c>
      <c r="G261" s="89" t="str">
        <f ca="1">IF($B259="","",OFFSET(Zdroj!BM$16,'k rozhodnutí'!$A258,0))</f>
        <v/>
      </c>
      <c r="H261" s="315"/>
      <c r="I261" s="288"/>
      <c r="J261" s="288"/>
      <c r="K261" s="288"/>
      <c r="L261" s="288"/>
      <c r="M261" s="48" t="str">
        <f ca="1">IF($B259="","",SUM((I259+J259+K259)/(Zdroj!$AN$10+Zdroj!$AP$10)))</f>
        <v/>
      </c>
      <c r="N261" s="59" t="str">
        <f t="shared" ref="N261" ca="1" si="84">IF(B259="","",N259/G259)</f>
        <v/>
      </c>
      <c r="O261" s="288"/>
      <c r="P261" s="329"/>
    </row>
    <row r="262" spans="1:16" s="2" customFormat="1" x14ac:dyDescent="0.25">
      <c r="A262" s="29"/>
      <c r="B262" s="288" t="str">
        <f ca="1">IF(OFFSET(Zdroj!$B$16,A261,0)&gt;0,OFFSET(Zdroj!$B$16,A261,0)+0,"")</f>
        <v/>
      </c>
      <c r="C262" s="51" t="str">
        <f ca="1">IF($B262="","",IF(Zdroj!$AQ$9="ano",CONCATENATE(OFFSET(Zdroj!C$16,'k rozhodnutí detailní'!$A261,0),"
","Anonymizováno","
",OFFSET(Zdroj!E$16,'k rozhodnutí detailní'!$A261,0),"
",OFFSET(Zdroj!F$16,'k rozhodnutí detailní'!$A261,0)),CONCATENATE(OFFSET(Zdroj!C$16,'k rozhodnutí detailní'!$A261,0),"
",OFFSET(Zdroj!D$16,'k rozhodnutí detailní'!$A261,0),"
",OFFSET(Zdroj!E$16,'k rozhodnutí detailní'!$A261,0),"
",OFFSET(Zdroj!F$16,'k rozhodnutí detailní'!$A261,0))))</f>
        <v/>
      </c>
      <c r="D262" s="57" t="str">
        <f ca="1">IF($B262="","",OFFSET(Zdroj!N$16,'k rozhodnutí detailní'!$A261,0))</f>
        <v/>
      </c>
      <c r="E262" s="314" t="str">
        <f ca="1">IF($B262="","",OFFSET(Zdroj!T$16,'k rozhodnutí detailní'!$A261,0))</f>
        <v/>
      </c>
      <c r="F262" s="188" t="str">
        <f ca="1">IF($B262="","",OFFSET(Zdroj!U$16,'k rozhodnutí detailní'!$A261,0))</f>
        <v/>
      </c>
      <c r="G262" s="316" t="str">
        <f ca="1">IF($B262="","",OFFSET(Zdroj!W$16,'k rozhodnutí detailní'!$A261,0))</f>
        <v/>
      </c>
      <c r="H262" s="315" t="str">
        <f ca="1">IF($B262="","",OFFSET(Zdroj!Y$16,'k rozhodnutí detailní'!$A261,0))</f>
        <v/>
      </c>
      <c r="I262" s="288" t="str">
        <f ca="1">IF($B262="","",OFFSET(Zdroj!BG$16,'k rozhodnutí detailní'!$A261,0))</f>
        <v/>
      </c>
      <c r="J262" s="288" t="str">
        <f ca="1">IF($B262="","",OFFSET(Zdroj!BH$16,'k rozhodnutí detailní'!$A261,0))</f>
        <v/>
      </c>
      <c r="K262" s="288"/>
      <c r="L262" s="79" t="str">
        <f ca="1">IF($B262="","",CONCATENATE(OFFSET(Zdroj!BI$16,'k rozhodnutí detailní'!$A261,0)," z ",SUM(Zdroj!$AN$10+Zdroj!$AP$10)))</f>
        <v/>
      </c>
      <c r="M262" s="46" t="str">
        <f ca="1">IF($B262="","",IF(OR(I262=0,J262=0),1,OFFSET(Zdroj!BJ$16,'k rozhodnutí detailní'!$A261,0)))</f>
        <v/>
      </c>
      <c r="N262" s="312" t="str">
        <f ca="1">IF(B262="","",IF(Zdroj!$AQ$1=Zdroj!$AR$9,ROUND(G262*M264,Zdroj!$AR$8),OFFSET(Zdroj!BO$16,'k rozhodnutí detailní'!A261,0)))</f>
        <v/>
      </c>
      <c r="O262" s="288" t="str">
        <f ca="1">IF($B262="","",OFFSET(Zdroj!Z$16,'k rozhodnutí detailní'!$A261,0))</f>
        <v/>
      </c>
      <c r="P262" s="329"/>
    </row>
    <row r="263" spans="1:16" s="2" customFormat="1" x14ac:dyDescent="0.25">
      <c r="A263" s="29"/>
      <c r="B263" s="288"/>
      <c r="C263" s="51" t="str">
        <f ca="1">IF($B262="","",IF(Zdroj!$AQ$9="ano",CONCATENATE("Okres:","
",OFFSET(Zdroj!BP$16,'k rozhodnutí detailní'!$A261,0),"
","Právní forma","
",OFFSET(Zdroj!H$16,'k rozhodnutí detailní'!$A261,0),"
",IF(OFFSET(Zdroj!I$16,'k rozhodnutí detailní'!$A261,0)="","","IČO: "),OFFSET(Zdroj!I$16,'k rozhodnutí detailní'!$A261,0),"
","B.Ú. ",IF(OFFSET(Zdroj!J$16,'k rozhodnutí detailní'!$A261,0)="","","Anonymizováno")),CONCATENATE("Okres:","
",OFFSET(Zdroj!BP$16,'k rozhodnutí detailní'!$A261,0),"
","Právní forma","
",OFFSET(Zdroj!H$16,'k rozhodnutí detailní'!$A261,0),"
",IF(OFFSET(Zdroj!I$16,'k rozhodnutí detailní'!$A261,0)="","","IČO: "),OFFSET(Zdroj!I$16,'k rozhodnutí detailní'!$A261,0),"
","B.Ú. ",OFFSET(Zdroj!J$16,'k rozhodnutí detailní'!$A261,0))))</f>
        <v/>
      </c>
      <c r="D263" s="58" t="str">
        <f ca="1">IF($B262="","",OFFSET(Zdroj!O$16,'k rozhodnutí detailní'!$A261,0))</f>
        <v/>
      </c>
      <c r="E263" s="314"/>
      <c r="F263" s="185"/>
      <c r="G263" s="316"/>
      <c r="H263" s="315"/>
      <c r="I263" s="288"/>
      <c r="J263" s="288"/>
      <c r="K263" s="288"/>
      <c r="L263" s="288" t="str">
        <f ca="1">IF($B262="","",CONCATENATE(SUM(I262+J262+K262)," z ",SUM(Zdroj!$AN$10+Zdroj!$AP$10)))</f>
        <v/>
      </c>
      <c r="M263" s="47" t="str">
        <f ca="1">IF($B262="","",IF(1-(((J262+K262)*(Zdroj!AN$10/Zdroj!AP$10))/I262)&gt;=0,CEILING(1-(((J262+K262)*(Zdroj!AN$10/Zdroj!AP$10))/I262),0.01),CEILING((1-(((J262+K262)*(Zdroj!AN$10/Zdroj!AP$10))/I262))*-1,0.01)))</f>
        <v/>
      </c>
      <c r="N263" s="312"/>
      <c r="O263" s="288"/>
      <c r="P263" s="329"/>
    </row>
    <row r="264" spans="1:16" s="2" customFormat="1" x14ac:dyDescent="0.25">
      <c r="A264" s="29">
        <f>ROW()/3-1</f>
        <v>87</v>
      </c>
      <c r="B264" s="288"/>
      <c r="C264" s="52" t="str">
        <f ca="1">IF($B262="","",IF(Zdroj!$AQ$9="ano",IF(OFFSET(Zdroj!M$16,'k rozhodnutí detailní'!A261,0)="","","Anonymizováno"),IF(OFFSET(Zdroj!M$16,'k rozhodnutí detailní'!A261,0)="","",OFFSET(Zdroj!M$16,'k rozhodnutí detailní'!A261,0))))</f>
        <v/>
      </c>
      <c r="D264" s="58" t="str">
        <f ca="1">IF($B262="","",CONCATENATE("Dotace bude použita na:","
",OFFSET(Zdroj!P$16,'k rozhodnutí detailní'!$A261,0)))</f>
        <v/>
      </c>
      <c r="E264" s="314"/>
      <c r="F264" s="188" t="str">
        <f ca="1">IF($B262="","",OFFSET(Zdroj!V$16,'k rozhodnutí detailní'!$A261,0))</f>
        <v/>
      </c>
      <c r="G264" s="89" t="str">
        <f ca="1">IF($B262="","",OFFSET(Zdroj!BM$16,'k rozhodnutí'!$A261,0))</f>
        <v/>
      </c>
      <c r="H264" s="315"/>
      <c r="I264" s="288"/>
      <c r="J264" s="288"/>
      <c r="K264" s="288"/>
      <c r="L264" s="288"/>
      <c r="M264" s="48" t="str">
        <f ca="1">IF($B262="","",SUM((I262+J262+K262)/(Zdroj!$AN$10+Zdroj!$AP$10)))</f>
        <v/>
      </c>
      <c r="N264" s="59" t="str">
        <f t="shared" ref="N264" ca="1" si="85">IF(B262="","",N262/G262)</f>
        <v/>
      </c>
      <c r="O264" s="288"/>
      <c r="P264" s="329"/>
    </row>
    <row r="265" spans="1:16" s="2" customFormat="1" x14ac:dyDescent="0.25">
      <c r="A265" s="29"/>
      <c r="B265" s="288" t="str">
        <f ca="1">IF(OFFSET(Zdroj!$B$16,A264,0)&gt;0,OFFSET(Zdroj!$B$16,A264,0)+0,"")</f>
        <v/>
      </c>
      <c r="C265" s="51" t="str">
        <f ca="1">IF($B265="","",IF(Zdroj!$AQ$9="ano",CONCATENATE(OFFSET(Zdroj!C$16,'k rozhodnutí detailní'!$A264,0),"
","Anonymizováno","
",OFFSET(Zdroj!E$16,'k rozhodnutí detailní'!$A264,0),"
",OFFSET(Zdroj!F$16,'k rozhodnutí detailní'!$A264,0)),CONCATENATE(OFFSET(Zdroj!C$16,'k rozhodnutí detailní'!$A264,0),"
",OFFSET(Zdroj!D$16,'k rozhodnutí detailní'!$A264,0),"
",OFFSET(Zdroj!E$16,'k rozhodnutí detailní'!$A264,0),"
",OFFSET(Zdroj!F$16,'k rozhodnutí detailní'!$A264,0))))</f>
        <v/>
      </c>
      <c r="D265" s="57" t="str">
        <f ca="1">IF($B265="","",OFFSET(Zdroj!N$16,'k rozhodnutí detailní'!$A264,0))</f>
        <v/>
      </c>
      <c r="E265" s="314" t="str">
        <f ca="1">IF($B265="","",OFFSET(Zdroj!T$16,'k rozhodnutí detailní'!$A264,0))</f>
        <v/>
      </c>
      <c r="F265" s="188" t="str">
        <f ca="1">IF($B265="","",OFFSET(Zdroj!U$16,'k rozhodnutí detailní'!$A264,0))</f>
        <v/>
      </c>
      <c r="G265" s="316" t="str">
        <f ca="1">IF($B265="","",OFFSET(Zdroj!W$16,'k rozhodnutí detailní'!$A264,0))</f>
        <v/>
      </c>
      <c r="H265" s="315" t="str">
        <f ca="1">IF($B265="","",OFFSET(Zdroj!Y$16,'k rozhodnutí detailní'!$A264,0))</f>
        <v/>
      </c>
      <c r="I265" s="288" t="str">
        <f ca="1">IF($B265="","",OFFSET(Zdroj!BG$16,'k rozhodnutí detailní'!$A264,0))</f>
        <v/>
      </c>
      <c r="J265" s="288" t="str">
        <f ca="1">IF($B265="","",OFFSET(Zdroj!BH$16,'k rozhodnutí detailní'!$A264,0))</f>
        <v/>
      </c>
      <c r="K265" s="288"/>
      <c r="L265" s="79" t="str">
        <f ca="1">IF($B265="","",CONCATENATE(OFFSET(Zdroj!BI$16,'k rozhodnutí detailní'!$A264,0)," z ",SUM(Zdroj!$AN$10+Zdroj!$AP$10)))</f>
        <v/>
      </c>
      <c r="M265" s="46" t="str">
        <f ca="1">IF($B265="","",IF(OR(I265=0,J265=0),1,OFFSET(Zdroj!BJ$16,'k rozhodnutí detailní'!$A264,0)))</f>
        <v/>
      </c>
      <c r="N265" s="312" t="str">
        <f ca="1">IF(B265="","",IF(Zdroj!$AQ$1=Zdroj!$AR$9,ROUND(G265*M267,Zdroj!$AR$8),OFFSET(Zdroj!BO$16,'k rozhodnutí detailní'!A264,0)))</f>
        <v/>
      </c>
      <c r="O265" s="288" t="str">
        <f ca="1">IF($B265="","",OFFSET(Zdroj!Z$16,'k rozhodnutí detailní'!$A264,0))</f>
        <v/>
      </c>
      <c r="P265" s="329"/>
    </row>
    <row r="266" spans="1:16" s="2" customFormat="1" x14ac:dyDescent="0.25">
      <c r="A266" s="29"/>
      <c r="B266" s="288"/>
      <c r="C266" s="51" t="str">
        <f ca="1">IF($B265="","",IF(Zdroj!$AQ$9="ano",CONCATENATE("Okres:","
",OFFSET(Zdroj!BP$16,'k rozhodnutí detailní'!$A264,0),"
","Právní forma","
",OFFSET(Zdroj!H$16,'k rozhodnutí detailní'!$A264,0),"
",IF(OFFSET(Zdroj!I$16,'k rozhodnutí detailní'!$A264,0)="","","IČO: "),OFFSET(Zdroj!I$16,'k rozhodnutí detailní'!$A264,0),"
","B.Ú. ",IF(OFFSET(Zdroj!J$16,'k rozhodnutí detailní'!$A264,0)="","","Anonymizováno")),CONCATENATE("Okres:","
",OFFSET(Zdroj!BP$16,'k rozhodnutí detailní'!$A264,0),"
","Právní forma","
",OFFSET(Zdroj!H$16,'k rozhodnutí detailní'!$A264,0),"
",IF(OFFSET(Zdroj!I$16,'k rozhodnutí detailní'!$A264,0)="","","IČO: "),OFFSET(Zdroj!I$16,'k rozhodnutí detailní'!$A264,0),"
","B.Ú. ",OFFSET(Zdroj!J$16,'k rozhodnutí detailní'!$A264,0))))</f>
        <v/>
      </c>
      <c r="D266" s="58" t="str">
        <f ca="1">IF($B265="","",OFFSET(Zdroj!O$16,'k rozhodnutí detailní'!$A264,0))</f>
        <v/>
      </c>
      <c r="E266" s="314"/>
      <c r="F266" s="185"/>
      <c r="G266" s="316"/>
      <c r="H266" s="315"/>
      <c r="I266" s="288"/>
      <c r="J266" s="288"/>
      <c r="K266" s="288"/>
      <c r="L266" s="288" t="str">
        <f ca="1">IF($B265="","",CONCATENATE(SUM(I265+J265+K265)," z ",SUM(Zdroj!$AN$10+Zdroj!$AP$10)))</f>
        <v/>
      </c>
      <c r="M266" s="47" t="str">
        <f ca="1">IF($B265="","",IF(1-(((J265+K265)*(Zdroj!AN$10/Zdroj!AP$10))/I265)&gt;=0,CEILING(1-(((J265+K265)*(Zdroj!AN$10/Zdroj!AP$10))/I265),0.01),CEILING((1-(((J265+K265)*(Zdroj!AN$10/Zdroj!AP$10))/I265))*-1,0.01)))</f>
        <v/>
      </c>
      <c r="N266" s="312"/>
      <c r="O266" s="288"/>
      <c r="P266" s="329"/>
    </row>
    <row r="267" spans="1:16" s="2" customFormat="1" x14ac:dyDescent="0.25">
      <c r="A267" s="29">
        <f>ROW()/3-1</f>
        <v>88</v>
      </c>
      <c r="B267" s="288"/>
      <c r="C267" s="52" t="str">
        <f ca="1">IF($B265="","",IF(Zdroj!$AQ$9="ano",IF(OFFSET(Zdroj!M$16,'k rozhodnutí detailní'!A264,0)="","","Anonymizováno"),IF(OFFSET(Zdroj!M$16,'k rozhodnutí detailní'!A264,0)="","",OFFSET(Zdroj!M$16,'k rozhodnutí detailní'!A264,0))))</f>
        <v/>
      </c>
      <c r="D267" s="58" t="str">
        <f ca="1">IF($B265="","",CONCATENATE("Dotace bude použita na:","
",OFFSET(Zdroj!P$16,'k rozhodnutí detailní'!$A264,0)))</f>
        <v/>
      </c>
      <c r="E267" s="314"/>
      <c r="F267" s="188" t="str">
        <f ca="1">IF($B265="","",OFFSET(Zdroj!V$16,'k rozhodnutí detailní'!$A264,0))</f>
        <v/>
      </c>
      <c r="G267" s="89" t="str">
        <f ca="1">IF($B265="","",OFFSET(Zdroj!BM$16,'k rozhodnutí'!$A264,0))</f>
        <v/>
      </c>
      <c r="H267" s="315"/>
      <c r="I267" s="288"/>
      <c r="J267" s="288"/>
      <c r="K267" s="288"/>
      <c r="L267" s="288"/>
      <c r="M267" s="48" t="str">
        <f ca="1">IF($B265="","",SUM((I265+J265+K265)/(Zdroj!$AN$10+Zdroj!$AP$10)))</f>
        <v/>
      </c>
      <c r="N267" s="59" t="str">
        <f t="shared" ref="N267" ca="1" si="86">IF(B265="","",N265/G265)</f>
        <v/>
      </c>
      <c r="O267" s="288"/>
      <c r="P267" s="329"/>
    </row>
    <row r="268" spans="1:16" s="2" customFormat="1" x14ac:dyDescent="0.25">
      <c r="A268" s="29"/>
      <c r="B268" s="288" t="str">
        <f ca="1">IF(OFFSET(Zdroj!$B$16,A267,0)&gt;0,OFFSET(Zdroj!$B$16,A267,0)+0,"")</f>
        <v/>
      </c>
      <c r="C268" s="51" t="str">
        <f ca="1">IF($B268="","",IF(Zdroj!$AQ$9="ano",CONCATENATE(OFFSET(Zdroj!C$16,'k rozhodnutí detailní'!$A267,0),"
","Anonymizováno","
",OFFSET(Zdroj!E$16,'k rozhodnutí detailní'!$A267,0),"
",OFFSET(Zdroj!F$16,'k rozhodnutí detailní'!$A267,0)),CONCATENATE(OFFSET(Zdroj!C$16,'k rozhodnutí detailní'!$A267,0),"
",OFFSET(Zdroj!D$16,'k rozhodnutí detailní'!$A267,0),"
",OFFSET(Zdroj!E$16,'k rozhodnutí detailní'!$A267,0),"
",OFFSET(Zdroj!F$16,'k rozhodnutí detailní'!$A267,0))))</f>
        <v/>
      </c>
      <c r="D268" s="57" t="str">
        <f ca="1">IF($B268="","",OFFSET(Zdroj!N$16,'k rozhodnutí detailní'!$A267,0))</f>
        <v/>
      </c>
      <c r="E268" s="314" t="str">
        <f ca="1">IF($B268="","",OFFSET(Zdroj!T$16,'k rozhodnutí detailní'!$A267,0))</f>
        <v/>
      </c>
      <c r="F268" s="188" t="str">
        <f ca="1">IF($B268="","",OFFSET(Zdroj!U$16,'k rozhodnutí detailní'!$A267,0))</f>
        <v/>
      </c>
      <c r="G268" s="316" t="str">
        <f ca="1">IF($B268="","",OFFSET(Zdroj!W$16,'k rozhodnutí detailní'!$A267,0))</f>
        <v/>
      </c>
      <c r="H268" s="315" t="str">
        <f ca="1">IF($B268="","",OFFSET(Zdroj!Y$16,'k rozhodnutí detailní'!$A267,0))</f>
        <v/>
      </c>
      <c r="I268" s="288" t="str">
        <f ca="1">IF($B268="","",OFFSET(Zdroj!BG$16,'k rozhodnutí detailní'!$A267,0))</f>
        <v/>
      </c>
      <c r="J268" s="288" t="str">
        <f ca="1">IF($B268="","",OFFSET(Zdroj!BH$16,'k rozhodnutí detailní'!$A267,0))</f>
        <v/>
      </c>
      <c r="K268" s="288"/>
      <c r="L268" s="79" t="str">
        <f ca="1">IF($B268="","",CONCATENATE(OFFSET(Zdroj!BI$16,'k rozhodnutí detailní'!$A267,0)," z ",SUM(Zdroj!$AN$10+Zdroj!$AP$10)))</f>
        <v/>
      </c>
      <c r="M268" s="46" t="str">
        <f ca="1">IF($B268="","",IF(OR(I268=0,J268=0),1,OFFSET(Zdroj!BJ$16,'k rozhodnutí detailní'!$A267,0)))</f>
        <v/>
      </c>
      <c r="N268" s="312" t="str">
        <f ca="1">IF(B268="","",IF(Zdroj!$AQ$1=Zdroj!$AR$9,ROUND(G268*M270,Zdroj!$AR$8),OFFSET(Zdroj!BO$16,'k rozhodnutí detailní'!A267,0)))</f>
        <v/>
      </c>
      <c r="O268" s="288" t="str">
        <f ca="1">IF($B268="","",OFFSET(Zdroj!Z$16,'k rozhodnutí detailní'!$A267,0))</f>
        <v/>
      </c>
      <c r="P268" s="329"/>
    </row>
    <row r="269" spans="1:16" s="2" customFormat="1" x14ac:dyDescent="0.25">
      <c r="A269" s="29"/>
      <c r="B269" s="288"/>
      <c r="C269" s="51" t="str">
        <f ca="1">IF($B268="","",IF(Zdroj!$AQ$9="ano",CONCATENATE("Okres:","
",OFFSET(Zdroj!BP$16,'k rozhodnutí detailní'!$A267,0),"
","Právní forma","
",OFFSET(Zdroj!H$16,'k rozhodnutí detailní'!$A267,0),"
",IF(OFFSET(Zdroj!I$16,'k rozhodnutí detailní'!$A267,0)="","","IČO: "),OFFSET(Zdroj!I$16,'k rozhodnutí detailní'!$A267,0),"
","B.Ú. ",IF(OFFSET(Zdroj!J$16,'k rozhodnutí detailní'!$A267,0)="","","Anonymizováno")),CONCATENATE("Okres:","
",OFFSET(Zdroj!BP$16,'k rozhodnutí detailní'!$A267,0),"
","Právní forma","
",OFFSET(Zdroj!H$16,'k rozhodnutí detailní'!$A267,0),"
",IF(OFFSET(Zdroj!I$16,'k rozhodnutí detailní'!$A267,0)="","","IČO: "),OFFSET(Zdroj!I$16,'k rozhodnutí detailní'!$A267,0),"
","B.Ú. ",OFFSET(Zdroj!J$16,'k rozhodnutí detailní'!$A267,0))))</f>
        <v/>
      </c>
      <c r="D269" s="58" t="str">
        <f ca="1">IF($B268="","",OFFSET(Zdroj!O$16,'k rozhodnutí detailní'!$A267,0))</f>
        <v/>
      </c>
      <c r="E269" s="314"/>
      <c r="F269" s="185"/>
      <c r="G269" s="316"/>
      <c r="H269" s="315"/>
      <c r="I269" s="288"/>
      <c r="J269" s="288"/>
      <c r="K269" s="288"/>
      <c r="L269" s="288" t="str">
        <f ca="1">IF($B268="","",CONCATENATE(SUM(I268+J268+K268)," z ",SUM(Zdroj!$AN$10+Zdroj!$AP$10)))</f>
        <v/>
      </c>
      <c r="M269" s="47" t="str">
        <f ca="1">IF($B268="","",IF(1-(((J268+K268)*(Zdroj!AN$10/Zdroj!AP$10))/I268)&gt;=0,CEILING(1-(((J268+K268)*(Zdroj!AN$10/Zdroj!AP$10))/I268),0.01),CEILING((1-(((J268+K268)*(Zdroj!AN$10/Zdroj!AP$10))/I268))*-1,0.01)))</f>
        <v/>
      </c>
      <c r="N269" s="312"/>
      <c r="O269" s="288"/>
      <c r="P269" s="329"/>
    </row>
    <row r="270" spans="1:16" s="2" customFormat="1" x14ac:dyDescent="0.25">
      <c r="A270" s="29">
        <f>ROW()/3-1</f>
        <v>89</v>
      </c>
      <c r="B270" s="288"/>
      <c r="C270" s="52" t="str">
        <f ca="1">IF($B268="","",IF(Zdroj!$AQ$9="ano",IF(OFFSET(Zdroj!M$16,'k rozhodnutí detailní'!A267,0)="","","Anonymizováno"),IF(OFFSET(Zdroj!M$16,'k rozhodnutí detailní'!A267,0)="","",OFFSET(Zdroj!M$16,'k rozhodnutí detailní'!A267,0))))</f>
        <v/>
      </c>
      <c r="D270" s="58" t="str">
        <f ca="1">IF($B268="","",CONCATENATE("Dotace bude použita na:","
",OFFSET(Zdroj!P$16,'k rozhodnutí detailní'!$A267,0)))</f>
        <v/>
      </c>
      <c r="E270" s="314"/>
      <c r="F270" s="188" t="str">
        <f ca="1">IF($B268="","",OFFSET(Zdroj!V$16,'k rozhodnutí detailní'!$A267,0))</f>
        <v/>
      </c>
      <c r="G270" s="89" t="str">
        <f ca="1">IF($B268="","",OFFSET(Zdroj!BM$16,'k rozhodnutí'!$A267,0))</f>
        <v/>
      </c>
      <c r="H270" s="315"/>
      <c r="I270" s="288"/>
      <c r="J270" s="288"/>
      <c r="K270" s="288"/>
      <c r="L270" s="288"/>
      <c r="M270" s="48" t="str">
        <f ca="1">IF($B268="","",SUM((I268+J268+K268)/(Zdroj!$AN$10+Zdroj!$AP$10)))</f>
        <v/>
      </c>
      <c r="N270" s="59" t="str">
        <f t="shared" ref="N270" ca="1" si="87">IF(B268="","",N268/G268)</f>
        <v/>
      </c>
      <c r="O270" s="288"/>
      <c r="P270" s="329"/>
    </row>
    <row r="271" spans="1:16" s="2" customFormat="1" x14ac:dyDescent="0.25">
      <c r="A271" s="29"/>
      <c r="B271" s="288" t="str">
        <f ca="1">IF(OFFSET(Zdroj!$B$16,A270,0)&gt;0,OFFSET(Zdroj!$B$16,A270,0)+0,"")</f>
        <v/>
      </c>
      <c r="C271" s="51" t="str">
        <f ca="1">IF($B271="","",IF(Zdroj!$AQ$9="ano",CONCATENATE(OFFSET(Zdroj!C$16,'k rozhodnutí detailní'!$A270,0),"
","Anonymizováno","
",OFFSET(Zdroj!E$16,'k rozhodnutí detailní'!$A270,0),"
",OFFSET(Zdroj!F$16,'k rozhodnutí detailní'!$A270,0)),CONCATENATE(OFFSET(Zdroj!C$16,'k rozhodnutí detailní'!$A270,0),"
",OFFSET(Zdroj!D$16,'k rozhodnutí detailní'!$A270,0),"
",OFFSET(Zdroj!E$16,'k rozhodnutí detailní'!$A270,0),"
",OFFSET(Zdroj!F$16,'k rozhodnutí detailní'!$A270,0))))</f>
        <v/>
      </c>
      <c r="D271" s="57" t="str">
        <f ca="1">IF($B271="","",OFFSET(Zdroj!N$16,'k rozhodnutí detailní'!$A270,0))</f>
        <v/>
      </c>
      <c r="E271" s="314" t="str">
        <f ca="1">IF($B271="","",OFFSET(Zdroj!T$16,'k rozhodnutí detailní'!$A270,0))</f>
        <v/>
      </c>
      <c r="F271" s="188" t="str">
        <f ca="1">IF($B271="","",OFFSET(Zdroj!U$16,'k rozhodnutí detailní'!$A270,0))</f>
        <v/>
      </c>
      <c r="G271" s="316" t="str">
        <f ca="1">IF($B271="","",OFFSET(Zdroj!W$16,'k rozhodnutí detailní'!$A270,0))</f>
        <v/>
      </c>
      <c r="H271" s="315" t="str">
        <f ca="1">IF($B271="","",OFFSET(Zdroj!Y$16,'k rozhodnutí detailní'!$A270,0))</f>
        <v/>
      </c>
      <c r="I271" s="288" t="str">
        <f ca="1">IF($B271="","",OFFSET(Zdroj!BG$16,'k rozhodnutí detailní'!$A270,0))</f>
        <v/>
      </c>
      <c r="J271" s="288" t="str">
        <f ca="1">IF($B271="","",OFFSET(Zdroj!BH$16,'k rozhodnutí detailní'!$A270,0))</f>
        <v/>
      </c>
      <c r="K271" s="288"/>
      <c r="L271" s="79" t="str">
        <f ca="1">IF($B271="","",CONCATENATE(OFFSET(Zdroj!BI$16,'k rozhodnutí detailní'!$A270,0)," z ",SUM(Zdroj!$AN$10+Zdroj!$AP$10)))</f>
        <v/>
      </c>
      <c r="M271" s="46" t="str">
        <f ca="1">IF($B271="","",IF(OR(I271=0,J271=0),1,OFFSET(Zdroj!BJ$16,'k rozhodnutí detailní'!$A270,0)))</f>
        <v/>
      </c>
      <c r="N271" s="312" t="str">
        <f ca="1">IF(B271="","",IF(Zdroj!$AQ$1=Zdroj!$AR$9,ROUND(G271*M273,Zdroj!$AR$8),OFFSET(Zdroj!BO$16,'k rozhodnutí detailní'!A270,0)))</f>
        <v/>
      </c>
      <c r="O271" s="288" t="str">
        <f ca="1">IF($B271="","",OFFSET(Zdroj!Z$16,'k rozhodnutí detailní'!$A270,0))</f>
        <v/>
      </c>
      <c r="P271" s="329"/>
    </row>
    <row r="272" spans="1:16" s="2" customFormat="1" x14ac:dyDescent="0.25">
      <c r="A272" s="29"/>
      <c r="B272" s="288"/>
      <c r="C272" s="51" t="str">
        <f ca="1">IF($B271="","",IF(Zdroj!$AQ$9="ano",CONCATENATE("Okres:","
",OFFSET(Zdroj!BP$16,'k rozhodnutí detailní'!$A270,0),"
","Právní forma","
",OFFSET(Zdroj!H$16,'k rozhodnutí detailní'!$A270,0),"
",IF(OFFSET(Zdroj!I$16,'k rozhodnutí detailní'!$A270,0)="","","IČO: "),OFFSET(Zdroj!I$16,'k rozhodnutí detailní'!$A270,0),"
","B.Ú. ",IF(OFFSET(Zdroj!J$16,'k rozhodnutí detailní'!$A270,0)="","","Anonymizováno")),CONCATENATE("Okres:","
",OFFSET(Zdroj!BP$16,'k rozhodnutí detailní'!$A270,0),"
","Právní forma","
",OFFSET(Zdroj!H$16,'k rozhodnutí detailní'!$A270,0),"
",IF(OFFSET(Zdroj!I$16,'k rozhodnutí detailní'!$A270,0)="","","IČO: "),OFFSET(Zdroj!I$16,'k rozhodnutí detailní'!$A270,0),"
","B.Ú. ",OFFSET(Zdroj!J$16,'k rozhodnutí detailní'!$A270,0))))</f>
        <v/>
      </c>
      <c r="D272" s="58" t="str">
        <f ca="1">IF($B271="","",OFFSET(Zdroj!O$16,'k rozhodnutí detailní'!$A270,0))</f>
        <v/>
      </c>
      <c r="E272" s="314"/>
      <c r="F272" s="185"/>
      <c r="G272" s="316"/>
      <c r="H272" s="315"/>
      <c r="I272" s="288"/>
      <c r="J272" s="288"/>
      <c r="K272" s="288"/>
      <c r="L272" s="288" t="str">
        <f ca="1">IF($B271="","",CONCATENATE(SUM(I271+J271+K271)," z ",SUM(Zdroj!$AN$10+Zdroj!$AP$10)))</f>
        <v/>
      </c>
      <c r="M272" s="47" t="str">
        <f ca="1">IF($B271="","",IF(1-(((J271+K271)*(Zdroj!AN$10/Zdroj!AP$10))/I271)&gt;=0,CEILING(1-(((J271+K271)*(Zdroj!AN$10/Zdroj!AP$10))/I271),0.01),CEILING((1-(((J271+K271)*(Zdroj!AN$10/Zdroj!AP$10))/I271))*-1,0.01)))</f>
        <v/>
      </c>
      <c r="N272" s="312"/>
      <c r="O272" s="288"/>
      <c r="P272" s="329"/>
    </row>
    <row r="273" spans="1:16" s="2" customFormat="1" x14ac:dyDescent="0.25">
      <c r="A273" s="29">
        <f>ROW()/3-1</f>
        <v>90</v>
      </c>
      <c r="B273" s="288"/>
      <c r="C273" s="52" t="str">
        <f ca="1">IF($B271="","",IF(Zdroj!$AQ$9="ano",IF(OFFSET(Zdroj!M$16,'k rozhodnutí detailní'!A270,0)="","","Anonymizováno"),IF(OFFSET(Zdroj!M$16,'k rozhodnutí detailní'!A270,0)="","",OFFSET(Zdroj!M$16,'k rozhodnutí detailní'!A270,0))))</f>
        <v/>
      </c>
      <c r="D273" s="58" t="str">
        <f ca="1">IF($B271="","",CONCATENATE("Dotace bude použita na:","
",OFFSET(Zdroj!P$16,'k rozhodnutí detailní'!$A270,0)))</f>
        <v/>
      </c>
      <c r="E273" s="314"/>
      <c r="F273" s="188" t="str">
        <f ca="1">IF($B271="","",OFFSET(Zdroj!V$16,'k rozhodnutí detailní'!$A270,0))</f>
        <v/>
      </c>
      <c r="G273" s="89" t="str">
        <f ca="1">IF($B271="","",OFFSET(Zdroj!BM$16,'k rozhodnutí'!$A270,0))</f>
        <v/>
      </c>
      <c r="H273" s="315"/>
      <c r="I273" s="288"/>
      <c r="J273" s="288"/>
      <c r="K273" s="288"/>
      <c r="L273" s="288"/>
      <c r="M273" s="48" t="str">
        <f ca="1">IF($B271="","",SUM((I271+J271+K271)/(Zdroj!$AN$10+Zdroj!$AP$10)))</f>
        <v/>
      </c>
      <c r="N273" s="59" t="str">
        <f t="shared" ref="N273" ca="1" si="88">IF(B271="","",N271/G271)</f>
        <v/>
      </c>
      <c r="O273" s="288"/>
      <c r="P273" s="329"/>
    </row>
    <row r="274" spans="1:16" s="2" customFormat="1" x14ac:dyDescent="0.25">
      <c r="A274" s="29"/>
      <c r="B274" s="288" t="str">
        <f ca="1">IF(OFFSET(Zdroj!$B$16,A273,0)&gt;0,OFFSET(Zdroj!$B$16,A273,0)+0,"")</f>
        <v/>
      </c>
      <c r="C274" s="51" t="str">
        <f ca="1">IF($B274="","",IF(Zdroj!$AQ$9="ano",CONCATENATE(OFFSET(Zdroj!C$16,'k rozhodnutí detailní'!$A273,0),"
","Anonymizováno","
",OFFSET(Zdroj!E$16,'k rozhodnutí detailní'!$A273,0),"
",OFFSET(Zdroj!F$16,'k rozhodnutí detailní'!$A273,0)),CONCATENATE(OFFSET(Zdroj!C$16,'k rozhodnutí detailní'!$A273,0),"
",OFFSET(Zdroj!D$16,'k rozhodnutí detailní'!$A273,0),"
",OFFSET(Zdroj!E$16,'k rozhodnutí detailní'!$A273,0),"
",OFFSET(Zdroj!F$16,'k rozhodnutí detailní'!$A273,0))))</f>
        <v/>
      </c>
      <c r="D274" s="57" t="str">
        <f ca="1">IF($B274="","",OFFSET(Zdroj!N$16,'k rozhodnutí detailní'!$A273,0))</f>
        <v/>
      </c>
      <c r="E274" s="314" t="str">
        <f ca="1">IF($B274="","",OFFSET(Zdroj!T$16,'k rozhodnutí detailní'!$A273,0))</f>
        <v/>
      </c>
      <c r="F274" s="188" t="str">
        <f ca="1">IF($B274="","",OFFSET(Zdroj!U$16,'k rozhodnutí detailní'!$A273,0))</f>
        <v/>
      </c>
      <c r="G274" s="316" t="str">
        <f ca="1">IF($B274="","",OFFSET(Zdroj!W$16,'k rozhodnutí detailní'!$A273,0))</f>
        <v/>
      </c>
      <c r="H274" s="315" t="str">
        <f ca="1">IF($B274="","",OFFSET(Zdroj!Y$16,'k rozhodnutí detailní'!$A273,0))</f>
        <v/>
      </c>
      <c r="I274" s="288" t="str">
        <f ca="1">IF($B274="","",OFFSET(Zdroj!BG$16,'k rozhodnutí detailní'!$A273,0))</f>
        <v/>
      </c>
      <c r="J274" s="288" t="str">
        <f ca="1">IF($B274="","",OFFSET(Zdroj!BH$16,'k rozhodnutí detailní'!$A273,0))</f>
        <v/>
      </c>
      <c r="K274" s="288"/>
      <c r="L274" s="79" t="str">
        <f ca="1">IF($B274="","",CONCATENATE(OFFSET(Zdroj!BI$16,'k rozhodnutí detailní'!$A273,0)," z ",SUM(Zdroj!$AN$10+Zdroj!$AP$10)))</f>
        <v/>
      </c>
      <c r="M274" s="46" t="str">
        <f ca="1">IF($B274="","",IF(OR(I274=0,J274=0),1,OFFSET(Zdroj!BJ$16,'k rozhodnutí detailní'!$A273,0)))</f>
        <v/>
      </c>
      <c r="N274" s="312" t="str">
        <f ca="1">IF(B274="","",IF(Zdroj!$AQ$1=Zdroj!$AR$9,ROUND(G274*M276,Zdroj!$AR$8),OFFSET(Zdroj!BO$16,'k rozhodnutí detailní'!A273,0)))</f>
        <v/>
      </c>
      <c r="O274" s="288" t="str">
        <f ca="1">IF($B274="","",OFFSET(Zdroj!Z$16,'k rozhodnutí detailní'!$A273,0))</f>
        <v/>
      </c>
      <c r="P274" s="329"/>
    </row>
    <row r="275" spans="1:16" s="2" customFormat="1" x14ac:dyDescent="0.25">
      <c r="A275" s="29"/>
      <c r="B275" s="288"/>
      <c r="C275" s="51" t="str">
        <f ca="1">IF($B274="","",IF(Zdroj!$AQ$9="ano",CONCATENATE("Okres:","
",OFFSET(Zdroj!BP$16,'k rozhodnutí detailní'!$A273,0),"
","Právní forma","
",OFFSET(Zdroj!H$16,'k rozhodnutí detailní'!$A273,0),"
",IF(OFFSET(Zdroj!I$16,'k rozhodnutí detailní'!$A273,0)="","","IČO: "),OFFSET(Zdroj!I$16,'k rozhodnutí detailní'!$A273,0),"
","B.Ú. ",IF(OFFSET(Zdroj!J$16,'k rozhodnutí detailní'!$A273,0)="","","Anonymizováno")),CONCATENATE("Okres:","
",OFFSET(Zdroj!BP$16,'k rozhodnutí detailní'!$A273,0),"
","Právní forma","
",OFFSET(Zdroj!H$16,'k rozhodnutí detailní'!$A273,0),"
",IF(OFFSET(Zdroj!I$16,'k rozhodnutí detailní'!$A273,0)="","","IČO: "),OFFSET(Zdroj!I$16,'k rozhodnutí detailní'!$A273,0),"
","B.Ú. ",OFFSET(Zdroj!J$16,'k rozhodnutí detailní'!$A273,0))))</f>
        <v/>
      </c>
      <c r="D275" s="58" t="str">
        <f ca="1">IF($B274="","",OFFSET(Zdroj!O$16,'k rozhodnutí detailní'!$A273,0))</f>
        <v/>
      </c>
      <c r="E275" s="314"/>
      <c r="F275" s="185"/>
      <c r="G275" s="316"/>
      <c r="H275" s="315"/>
      <c r="I275" s="288"/>
      <c r="J275" s="288"/>
      <c r="K275" s="288"/>
      <c r="L275" s="288" t="str">
        <f ca="1">IF($B274="","",CONCATENATE(SUM(I274+J274+K274)," z ",SUM(Zdroj!$AN$10+Zdroj!$AP$10)))</f>
        <v/>
      </c>
      <c r="M275" s="47" t="str">
        <f ca="1">IF($B274="","",IF(1-(((J274+K274)*(Zdroj!AN$10/Zdroj!AP$10))/I274)&gt;=0,CEILING(1-(((J274+K274)*(Zdroj!AN$10/Zdroj!AP$10))/I274),0.01),CEILING((1-(((J274+K274)*(Zdroj!AN$10/Zdroj!AP$10))/I274))*-1,0.01)))</f>
        <v/>
      </c>
      <c r="N275" s="312"/>
      <c r="O275" s="288"/>
      <c r="P275" s="329"/>
    </row>
    <row r="276" spans="1:16" s="2" customFormat="1" x14ac:dyDescent="0.25">
      <c r="A276" s="29">
        <f>ROW()/3-1</f>
        <v>91</v>
      </c>
      <c r="B276" s="288"/>
      <c r="C276" s="52" t="str">
        <f ca="1">IF($B274="","",IF(Zdroj!$AQ$9="ano",IF(OFFSET(Zdroj!M$16,'k rozhodnutí detailní'!A273,0)="","","Anonymizováno"),IF(OFFSET(Zdroj!M$16,'k rozhodnutí detailní'!A273,0)="","",OFFSET(Zdroj!M$16,'k rozhodnutí detailní'!A273,0))))</f>
        <v/>
      </c>
      <c r="D276" s="58" t="str">
        <f ca="1">IF($B274="","",CONCATENATE("Dotace bude použita na:","
",OFFSET(Zdroj!P$16,'k rozhodnutí detailní'!$A273,0)))</f>
        <v/>
      </c>
      <c r="E276" s="314"/>
      <c r="F276" s="188" t="str">
        <f ca="1">IF($B274="","",OFFSET(Zdroj!V$16,'k rozhodnutí detailní'!$A273,0))</f>
        <v/>
      </c>
      <c r="G276" s="89" t="str">
        <f ca="1">IF($B274="","",OFFSET(Zdroj!BM$16,'k rozhodnutí'!$A273,0))</f>
        <v/>
      </c>
      <c r="H276" s="315"/>
      <c r="I276" s="288"/>
      <c r="J276" s="288"/>
      <c r="K276" s="288"/>
      <c r="L276" s="288"/>
      <c r="M276" s="48" t="str">
        <f ca="1">IF($B274="","",SUM((I274+J274+K274)/(Zdroj!$AN$10+Zdroj!$AP$10)))</f>
        <v/>
      </c>
      <c r="N276" s="59" t="str">
        <f t="shared" ref="N276" ca="1" si="89">IF(B274="","",N274/G274)</f>
        <v/>
      </c>
      <c r="O276" s="288"/>
      <c r="P276" s="329"/>
    </row>
    <row r="277" spans="1:16" s="2" customFormat="1" x14ac:dyDescent="0.25">
      <c r="A277" s="29"/>
      <c r="B277" s="288" t="str">
        <f ca="1">IF(OFFSET(Zdroj!$B$16,A276,0)&gt;0,OFFSET(Zdroj!$B$16,A276,0)+0,"")</f>
        <v/>
      </c>
      <c r="C277" s="51" t="str">
        <f ca="1">IF($B277="","",IF(Zdroj!$AQ$9="ano",CONCATENATE(OFFSET(Zdroj!C$16,'k rozhodnutí detailní'!$A276,0),"
","Anonymizováno","
",OFFSET(Zdroj!E$16,'k rozhodnutí detailní'!$A276,0),"
",OFFSET(Zdroj!F$16,'k rozhodnutí detailní'!$A276,0)),CONCATENATE(OFFSET(Zdroj!C$16,'k rozhodnutí detailní'!$A276,0),"
",OFFSET(Zdroj!D$16,'k rozhodnutí detailní'!$A276,0),"
",OFFSET(Zdroj!E$16,'k rozhodnutí detailní'!$A276,0),"
",OFFSET(Zdroj!F$16,'k rozhodnutí detailní'!$A276,0))))</f>
        <v/>
      </c>
      <c r="D277" s="57" t="str">
        <f ca="1">IF($B277="","",OFFSET(Zdroj!N$16,'k rozhodnutí detailní'!$A276,0))</f>
        <v/>
      </c>
      <c r="E277" s="314" t="str">
        <f ca="1">IF($B277="","",OFFSET(Zdroj!T$16,'k rozhodnutí detailní'!$A276,0))</f>
        <v/>
      </c>
      <c r="F277" s="188" t="str">
        <f ca="1">IF($B277="","",OFFSET(Zdroj!U$16,'k rozhodnutí detailní'!$A276,0))</f>
        <v/>
      </c>
      <c r="G277" s="316" t="str">
        <f ca="1">IF($B277="","",OFFSET(Zdroj!W$16,'k rozhodnutí detailní'!$A276,0))</f>
        <v/>
      </c>
      <c r="H277" s="315" t="str">
        <f ca="1">IF($B277="","",OFFSET(Zdroj!Y$16,'k rozhodnutí detailní'!$A276,0))</f>
        <v/>
      </c>
      <c r="I277" s="288" t="str">
        <f ca="1">IF($B277="","",OFFSET(Zdroj!BG$16,'k rozhodnutí detailní'!$A276,0))</f>
        <v/>
      </c>
      <c r="J277" s="288" t="str">
        <f ca="1">IF($B277="","",OFFSET(Zdroj!BH$16,'k rozhodnutí detailní'!$A276,0))</f>
        <v/>
      </c>
      <c r="K277" s="288"/>
      <c r="L277" s="79" t="str">
        <f ca="1">IF($B277="","",CONCATENATE(OFFSET(Zdroj!BI$16,'k rozhodnutí detailní'!$A276,0)," z ",SUM(Zdroj!$AN$10+Zdroj!$AP$10)))</f>
        <v/>
      </c>
      <c r="M277" s="46" t="str">
        <f ca="1">IF($B277="","",IF(OR(I277=0,J277=0),1,OFFSET(Zdroj!BJ$16,'k rozhodnutí detailní'!$A276,0)))</f>
        <v/>
      </c>
      <c r="N277" s="312" t="str">
        <f ca="1">IF(B277="","",IF(Zdroj!$AQ$1=Zdroj!$AR$9,ROUND(G277*M279,Zdroj!$AR$8),OFFSET(Zdroj!BO$16,'k rozhodnutí detailní'!A276,0)))</f>
        <v/>
      </c>
      <c r="O277" s="288" t="str">
        <f ca="1">IF($B277="","",OFFSET(Zdroj!Z$16,'k rozhodnutí detailní'!$A276,0))</f>
        <v/>
      </c>
      <c r="P277" s="329"/>
    </row>
    <row r="278" spans="1:16" s="2" customFormat="1" x14ac:dyDescent="0.25">
      <c r="A278" s="29"/>
      <c r="B278" s="288"/>
      <c r="C278" s="51" t="str">
        <f ca="1">IF($B277="","",IF(Zdroj!$AQ$9="ano",CONCATENATE("Okres:","
",OFFSET(Zdroj!BP$16,'k rozhodnutí detailní'!$A276,0),"
","Právní forma","
",OFFSET(Zdroj!H$16,'k rozhodnutí detailní'!$A276,0),"
",IF(OFFSET(Zdroj!I$16,'k rozhodnutí detailní'!$A276,0)="","","IČO: "),OFFSET(Zdroj!I$16,'k rozhodnutí detailní'!$A276,0),"
","B.Ú. ",IF(OFFSET(Zdroj!J$16,'k rozhodnutí detailní'!$A276,0)="","","Anonymizováno")),CONCATENATE("Okres:","
",OFFSET(Zdroj!BP$16,'k rozhodnutí detailní'!$A276,0),"
","Právní forma","
",OFFSET(Zdroj!H$16,'k rozhodnutí detailní'!$A276,0),"
",IF(OFFSET(Zdroj!I$16,'k rozhodnutí detailní'!$A276,0)="","","IČO: "),OFFSET(Zdroj!I$16,'k rozhodnutí detailní'!$A276,0),"
","B.Ú. ",OFFSET(Zdroj!J$16,'k rozhodnutí detailní'!$A276,0))))</f>
        <v/>
      </c>
      <c r="D278" s="58" t="str">
        <f ca="1">IF($B277="","",OFFSET(Zdroj!O$16,'k rozhodnutí detailní'!$A276,0))</f>
        <v/>
      </c>
      <c r="E278" s="314"/>
      <c r="F278" s="185"/>
      <c r="G278" s="316"/>
      <c r="H278" s="315"/>
      <c r="I278" s="288"/>
      <c r="J278" s="288"/>
      <c r="K278" s="288"/>
      <c r="L278" s="288" t="str">
        <f ca="1">IF($B277="","",CONCATENATE(SUM(I277+J277+K277)," z ",SUM(Zdroj!$AN$10+Zdroj!$AP$10)))</f>
        <v/>
      </c>
      <c r="M278" s="47" t="str">
        <f ca="1">IF($B277="","",IF(1-(((J277+K277)*(Zdroj!AN$10/Zdroj!AP$10))/I277)&gt;=0,CEILING(1-(((J277+K277)*(Zdroj!AN$10/Zdroj!AP$10))/I277),0.01),CEILING((1-(((J277+K277)*(Zdroj!AN$10/Zdroj!AP$10))/I277))*-1,0.01)))</f>
        <v/>
      </c>
      <c r="N278" s="312"/>
      <c r="O278" s="288"/>
      <c r="P278" s="329"/>
    </row>
    <row r="279" spans="1:16" s="2" customFormat="1" x14ac:dyDescent="0.25">
      <c r="A279" s="29">
        <f>ROW()/3-1</f>
        <v>92</v>
      </c>
      <c r="B279" s="288"/>
      <c r="C279" s="52" t="str">
        <f ca="1">IF($B277="","",IF(Zdroj!$AQ$9="ano",IF(OFFSET(Zdroj!M$16,'k rozhodnutí detailní'!A276,0)="","","Anonymizováno"),IF(OFFSET(Zdroj!M$16,'k rozhodnutí detailní'!A276,0)="","",OFFSET(Zdroj!M$16,'k rozhodnutí detailní'!A276,0))))</f>
        <v/>
      </c>
      <c r="D279" s="58" t="str">
        <f ca="1">IF($B277="","",CONCATENATE("Dotace bude použita na:","
",OFFSET(Zdroj!P$16,'k rozhodnutí detailní'!$A276,0)))</f>
        <v/>
      </c>
      <c r="E279" s="314"/>
      <c r="F279" s="188" t="str">
        <f ca="1">IF($B277="","",OFFSET(Zdroj!V$16,'k rozhodnutí detailní'!$A276,0))</f>
        <v/>
      </c>
      <c r="G279" s="89" t="str">
        <f ca="1">IF($B277="","",OFFSET(Zdroj!BM$16,'k rozhodnutí'!$A276,0))</f>
        <v/>
      </c>
      <c r="H279" s="315"/>
      <c r="I279" s="288"/>
      <c r="J279" s="288"/>
      <c r="K279" s="288"/>
      <c r="L279" s="288"/>
      <c r="M279" s="48" t="str">
        <f ca="1">IF($B277="","",SUM((I277+J277+K277)/(Zdroj!$AN$10+Zdroj!$AP$10)))</f>
        <v/>
      </c>
      <c r="N279" s="59" t="str">
        <f t="shared" ref="N279" ca="1" si="90">IF(B277="","",N277/G277)</f>
        <v/>
      </c>
      <c r="O279" s="288"/>
      <c r="P279" s="329"/>
    </row>
    <row r="280" spans="1:16" s="2" customFormat="1" x14ac:dyDescent="0.25">
      <c r="A280" s="29"/>
      <c r="B280" s="288" t="str">
        <f ca="1">IF(OFFSET(Zdroj!$B$16,A279,0)&gt;0,OFFSET(Zdroj!$B$16,A279,0)+0,"")</f>
        <v/>
      </c>
      <c r="C280" s="51" t="str">
        <f ca="1">IF($B280="","",IF(Zdroj!$AQ$9="ano",CONCATENATE(OFFSET(Zdroj!C$16,'k rozhodnutí detailní'!$A279,0),"
","Anonymizováno","
",OFFSET(Zdroj!E$16,'k rozhodnutí detailní'!$A279,0),"
",OFFSET(Zdroj!F$16,'k rozhodnutí detailní'!$A279,0)),CONCATENATE(OFFSET(Zdroj!C$16,'k rozhodnutí detailní'!$A279,0),"
",OFFSET(Zdroj!D$16,'k rozhodnutí detailní'!$A279,0),"
",OFFSET(Zdroj!E$16,'k rozhodnutí detailní'!$A279,0),"
",OFFSET(Zdroj!F$16,'k rozhodnutí detailní'!$A279,0))))</f>
        <v/>
      </c>
      <c r="D280" s="57" t="str">
        <f ca="1">IF($B280="","",OFFSET(Zdroj!N$16,'k rozhodnutí detailní'!$A279,0))</f>
        <v/>
      </c>
      <c r="E280" s="314" t="str">
        <f ca="1">IF($B280="","",OFFSET(Zdroj!T$16,'k rozhodnutí detailní'!$A279,0))</f>
        <v/>
      </c>
      <c r="F280" s="188" t="str">
        <f ca="1">IF($B280="","",OFFSET(Zdroj!U$16,'k rozhodnutí detailní'!$A279,0))</f>
        <v/>
      </c>
      <c r="G280" s="316" t="str">
        <f ca="1">IF($B280="","",OFFSET(Zdroj!W$16,'k rozhodnutí detailní'!$A279,0))</f>
        <v/>
      </c>
      <c r="H280" s="315" t="str">
        <f ca="1">IF($B280="","",OFFSET(Zdroj!Y$16,'k rozhodnutí detailní'!$A279,0))</f>
        <v/>
      </c>
      <c r="I280" s="288" t="str">
        <f ca="1">IF($B280="","",OFFSET(Zdroj!BG$16,'k rozhodnutí detailní'!$A279,0))</f>
        <v/>
      </c>
      <c r="J280" s="288" t="str">
        <f ca="1">IF($B280="","",OFFSET(Zdroj!BH$16,'k rozhodnutí detailní'!$A279,0))</f>
        <v/>
      </c>
      <c r="K280" s="288"/>
      <c r="L280" s="79" t="str">
        <f ca="1">IF($B280="","",CONCATENATE(OFFSET(Zdroj!BI$16,'k rozhodnutí detailní'!$A279,0)," z ",SUM(Zdroj!$AN$10+Zdroj!$AP$10)))</f>
        <v/>
      </c>
      <c r="M280" s="46" t="str">
        <f ca="1">IF($B280="","",IF(OR(I280=0,J280=0),1,OFFSET(Zdroj!BJ$16,'k rozhodnutí detailní'!$A279,0)))</f>
        <v/>
      </c>
      <c r="N280" s="312" t="str">
        <f ca="1">IF(B280="","",IF(Zdroj!$AQ$1=Zdroj!$AR$9,ROUND(G280*M282,Zdroj!$AR$8),OFFSET(Zdroj!BO$16,'k rozhodnutí detailní'!A279,0)))</f>
        <v/>
      </c>
      <c r="O280" s="288" t="str">
        <f ca="1">IF($B280="","",OFFSET(Zdroj!Z$16,'k rozhodnutí detailní'!$A279,0))</f>
        <v/>
      </c>
      <c r="P280" s="329"/>
    </row>
    <row r="281" spans="1:16" s="2" customFormat="1" x14ac:dyDescent="0.25">
      <c r="A281" s="29"/>
      <c r="B281" s="288"/>
      <c r="C281" s="51" t="str">
        <f ca="1">IF($B280="","",IF(Zdroj!$AQ$9="ano",CONCATENATE("Okres:","
",OFFSET(Zdroj!BP$16,'k rozhodnutí detailní'!$A279,0),"
","Právní forma","
",OFFSET(Zdroj!H$16,'k rozhodnutí detailní'!$A279,0),"
",IF(OFFSET(Zdroj!I$16,'k rozhodnutí detailní'!$A279,0)="","","IČO: "),OFFSET(Zdroj!I$16,'k rozhodnutí detailní'!$A279,0),"
","B.Ú. ",IF(OFFSET(Zdroj!J$16,'k rozhodnutí detailní'!$A279,0)="","","Anonymizováno")),CONCATENATE("Okres:","
",OFFSET(Zdroj!BP$16,'k rozhodnutí detailní'!$A279,0),"
","Právní forma","
",OFFSET(Zdroj!H$16,'k rozhodnutí detailní'!$A279,0),"
",IF(OFFSET(Zdroj!I$16,'k rozhodnutí detailní'!$A279,0)="","","IČO: "),OFFSET(Zdroj!I$16,'k rozhodnutí detailní'!$A279,0),"
","B.Ú. ",OFFSET(Zdroj!J$16,'k rozhodnutí detailní'!$A279,0))))</f>
        <v/>
      </c>
      <c r="D281" s="58" t="str">
        <f ca="1">IF($B280="","",OFFSET(Zdroj!O$16,'k rozhodnutí detailní'!$A279,0))</f>
        <v/>
      </c>
      <c r="E281" s="314"/>
      <c r="F281" s="185"/>
      <c r="G281" s="316"/>
      <c r="H281" s="315"/>
      <c r="I281" s="288"/>
      <c r="J281" s="288"/>
      <c r="K281" s="288"/>
      <c r="L281" s="288" t="str">
        <f ca="1">IF($B280="","",CONCATENATE(SUM(I280+J280+K280)," z ",SUM(Zdroj!$AN$10+Zdroj!$AP$10)))</f>
        <v/>
      </c>
      <c r="M281" s="47" t="str">
        <f ca="1">IF($B280="","",IF(1-(((J280+K280)*(Zdroj!AN$10/Zdroj!AP$10))/I280)&gt;=0,CEILING(1-(((J280+K280)*(Zdroj!AN$10/Zdroj!AP$10))/I280),0.01),CEILING((1-(((J280+K280)*(Zdroj!AN$10/Zdroj!AP$10))/I280))*-1,0.01)))</f>
        <v/>
      </c>
      <c r="N281" s="312"/>
      <c r="O281" s="288"/>
      <c r="P281" s="329"/>
    </row>
    <row r="282" spans="1:16" s="2" customFormat="1" x14ac:dyDescent="0.25">
      <c r="A282" s="29">
        <f>ROW()/3-1</f>
        <v>93</v>
      </c>
      <c r="B282" s="288"/>
      <c r="C282" s="52" t="str">
        <f ca="1">IF($B280="","",IF(Zdroj!$AQ$9="ano",IF(OFFSET(Zdroj!M$16,'k rozhodnutí detailní'!A279,0)="","","Anonymizováno"),IF(OFFSET(Zdroj!M$16,'k rozhodnutí detailní'!A279,0)="","",OFFSET(Zdroj!M$16,'k rozhodnutí detailní'!A279,0))))</f>
        <v/>
      </c>
      <c r="D282" s="58" t="str">
        <f ca="1">IF($B280="","",CONCATENATE("Dotace bude použita na:","
",OFFSET(Zdroj!P$16,'k rozhodnutí detailní'!$A279,0)))</f>
        <v/>
      </c>
      <c r="E282" s="314"/>
      <c r="F282" s="188" t="str">
        <f ca="1">IF($B280="","",OFFSET(Zdroj!V$16,'k rozhodnutí detailní'!$A279,0))</f>
        <v/>
      </c>
      <c r="G282" s="89" t="str">
        <f ca="1">IF($B280="","",OFFSET(Zdroj!BM$16,'k rozhodnutí'!$A279,0))</f>
        <v/>
      </c>
      <c r="H282" s="315"/>
      <c r="I282" s="288"/>
      <c r="J282" s="288"/>
      <c r="K282" s="288"/>
      <c r="L282" s="288"/>
      <c r="M282" s="48" t="str">
        <f ca="1">IF($B280="","",SUM((I280+J280+K280)/(Zdroj!$AN$10+Zdroj!$AP$10)))</f>
        <v/>
      </c>
      <c r="N282" s="59" t="str">
        <f t="shared" ref="N282" ca="1" si="91">IF(B280="","",N280/G280)</f>
        <v/>
      </c>
      <c r="O282" s="288"/>
      <c r="P282" s="329"/>
    </row>
    <row r="283" spans="1:16" s="2" customFormat="1" x14ac:dyDescent="0.25">
      <c r="A283" s="29"/>
      <c r="B283" s="288" t="str">
        <f ca="1">IF(OFFSET(Zdroj!$B$16,A282,0)&gt;0,OFFSET(Zdroj!$B$16,A282,0)+0,"")</f>
        <v/>
      </c>
      <c r="C283" s="51" t="str">
        <f ca="1">IF($B283="","",IF(Zdroj!$AQ$9="ano",CONCATENATE(OFFSET(Zdroj!C$16,'k rozhodnutí detailní'!$A282,0),"
","Anonymizováno","
",OFFSET(Zdroj!E$16,'k rozhodnutí detailní'!$A282,0),"
",OFFSET(Zdroj!F$16,'k rozhodnutí detailní'!$A282,0)),CONCATENATE(OFFSET(Zdroj!C$16,'k rozhodnutí detailní'!$A282,0),"
",OFFSET(Zdroj!D$16,'k rozhodnutí detailní'!$A282,0),"
",OFFSET(Zdroj!E$16,'k rozhodnutí detailní'!$A282,0),"
",OFFSET(Zdroj!F$16,'k rozhodnutí detailní'!$A282,0))))</f>
        <v/>
      </c>
      <c r="D283" s="57" t="str">
        <f ca="1">IF($B283="","",OFFSET(Zdroj!N$16,'k rozhodnutí detailní'!$A282,0))</f>
        <v/>
      </c>
      <c r="E283" s="314" t="str">
        <f ca="1">IF($B283="","",OFFSET(Zdroj!T$16,'k rozhodnutí detailní'!$A282,0))</f>
        <v/>
      </c>
      <c r="F283" s="188" t="str">
        <f ca="1">IF($B283="","",OFFSET(Zdroj!U$16,'k rozhodnutí detailní'!$A282,0))</f>
        <v/>
      </c>
      <c r="G283" s="316" t="str">
        <f ca="1">IF($B283="","",OFFSET(Zdroj!W$16,'k rozhodnutí detailní'!$A282,0))</f>
        <v/>
      </c>
      <c r="H283" s="315" t="str">
        <f ca="1">IF($B283="","",OFFSET(Zdroj!Y$16,'k rozhodnutí detailní'!$A282,0))</f>
        <v/>
      </c>
      <c r="I283" s="288" t="str">
        <f ca="1">IF($B283="","",OFFSET(Zdroj!BG$16,'k rozhodnutí detailní'!$A282,0))</f>
        <v/>
      </c>
      <c r="J283" s="288" t="str">
        <f ca="1">IF($B283="","",OFFSET(Zdroj!BH$16,'k rozhodnutí detailní'!$A282,0))</f>
        <v/>
      </c>
      <c r="K283" s="288"/>
      <c r="L283" s="79" t="str">
        <f ca="1">IF($B283="","",CONCATENATE(OFFSET(Zdroj!BI$16,'k rozhodnutí detailní'!$A282,0)," z ",SUM(Zdroj!$AN$10+Zdroj!$AP$10)))</f>
        <v/>
      </c>
      <c r="M283" s="46" t="str">
        <f ca="1">IF($B283="","",IF(OR(I283=0,J283=0),1,OFFSET(Zdroj!BJ$16,'k rozhodnutí detailní'!$A282,0)))</f>
        <v/>
      </c>
      <c r="N283" s="312" t="str">
        <f ca="1">IF(B283="","",IF(Zdroj!$AQ$1=Zdroj!$AR$9,ROUND(G283*M285,Zdroj!$AR$8),OFFSET(Zdroj!BO$16,'k rozhodnutí detailní'!A282,0)))</f>
        <v/>
      </c>
      <c r="O283" s="288" t="str">
        <f ca="1">IF($B283="","",OFFSET(Zdroj!Z$16,'k rozhodnutí detailní'!$A282,0))</f>
        <v/>
      </c>
      <c r="P283" s="329"/>
    </row>
    <row r="284" spans="1:16" s="2" customFormat="1" x14ac:dyDescent="0.25">
      <c r="A284" s="29"/>
      <c r="B284" s="288"/>
      <c r="C284" s="51" t="str">
        <f ca="1">IF($B283="","",IF(Zdroj!$AQ$9="ano",CONCATENATE("Okres:","
",OFFSET(Zdroj!BP$16,'k rozhodnutí detailní'!$A282,0),"
","Právní forma","
",OFFSET(Zdroj!H$16,'k rozhodnutí detailní'!$A282,0),"
",IF(OFFSET(Zdroj!I$16,'k rozhodnutí detailní'!$A282,0)="","","IČO: "),OFFSET(Zdroj!I$16,'k rozhodnutí detailní'!$A282,0),"
","B.Ú. ",IF(OFFSET(Zdroj!J$16,'k rozhodnutí detailní'!$A282,0)="","","Anonymizováno")),CONCATENATE("Okres:","
",OFFSET(Zdroj!BP$16,'k rozhodnutí detailní'!$A282,0),"
","Právní forma","
",OFFSET(Zdroj!H$16,'k rozhodnutí detailní'!$A282,0),"
",IF(OFFSET(Zdroj!I$16,'k rozhodnutí detailní'!$A282,0)="","","IČO: "),OFFSET(Zdroj!I$16,'k rozhodnutí detailní'!$A282,0),"
","B.Ú. ",OFFSET(Zdroj!J$16,'k rozhodnutí detailní'!$A282,0))))</f>
        <v/>
      </c>
      <c r="D284" s="58" t="str">
        <f ca="1">IF($B283="","",OFFSET(Zdroj!O$16,'k rozhodnutí detailní'!$A282,0))</f>
        <v/>
      </c>
      <c r="E284" s="314"/>
      <c r="F284" s="185"/>
      <c r="G284" s="316"/>
      <c r="H284" s="315"/>
      <c r="I284" s="288"/>
      <c r="J284" s="288"/>
      <c r="K284" s="288"/>
      <c r="L284" s="288" t="str">
        <f ca="1">IF($B283="","",CONCATENATE(SUM(I283+J283+K283)," z ",SUM(Zdroj!$AN$10+Zdroj!$AP$10)))</f>
        <v/>
      </c>
      <c r="M284" s="47" t="str">
        <f ca="1">IF($B283="","",IF(1-(((J283+K283)*(Zdroj!AN$10/Zdroj!AP$10))/I283)&gt;=0,CEILING(1-(((J283+K283)*(Zdroj!AN$10/Zdroj!AP$10))/I283),0.01),CEILING((1-(((J283+K283)*(Zdroj!AN$10/Zdroj!AP$10))/I283))*-1,0.01)))</f>
        <v/>
      </c>
      <c r="N284" s="312"/>
      <c r="O284" s="288"/>
      <c r="P284" s="329"/>
    </row>
    <row r="285" spans="1:16" s="2" customFormat="1" x14ac:dyDescent="0.25">
      <c r="A285" s="29">
        <f>ROW()/3-1</f>
        <v>94</v>
      </c>
      <c r="B285" s="288"/>
      <c r="C285" s="52" t="str">
        <f ca="1">IF($B283="","",IF(Zdroj!$AQ$9="ano",IF(OFFSET(Zdroj!M$16,'k rozhodnutí detailní'!A282,0)="","","Anonymizováno"),IF(OFFSET(Zdroj!M$16,'k rozhodnutí detailní'!A282,0)="","",OFFSET(Zdroj!M$16,'k rozhodnutí detailní'!A282,0))))</f>
        <v/>
      </c>
      <c r="D285" s="58" t="str">
        <f ca="1">IF($B283="","",CONCATENATE("Dotace bude použita na:","
",OFFSET(Zdroj!P$16,'k rozhodnutí detailní'!$A282,0)))</f>
        <v/>
      </c>
      <c r="E285" s="314"/>
      <c r="F285" s="188" t="str">
        <f ca="1">IF($B283="","",OFFSET(Zdroj!V$16,'k rozhodnutí detailní'!$A282,0))</f>
        <v/>
      </c>
      <c r="G285" s="89" t="str">
        <f ca="1">IF($B283="","",OFFSET(Zdroj!BM$16,'k rozhodnutí'!$A282,0))</f>
        <v/>
      </c>
      <c r="H285" s="315"/>
      <c r="I285" s="288"/>
      <c r="J285" s="288"/>
      <c r="K285" s="288"/>
      <c r="L285" s="288"/>
      <c r="M285" s="48" t="str">
        <f ca="1">IF($B283="","",SUM((I283+J283+K283)/(Zdroj!$AN$10+Zdroj!$AP$10)))</f>
        <v/>
      </c>
      <c r="N285" s="59" t="str">
        <f t="shared" ref="N285" ca="1" si="92">IF(B283="","",N283/G283)</f>
        <v/>
      </c>
      <c r="O285" s="288"/>
      <c r="P285" s="329"/>
    </row>
    <row r="286" spans="1:16" s="2" customFormat="1" x14ac:dyDescent="0.25">
      <c r="A286" s="29"/>
      <c r="B286" s="288" t="str">
        <f ca="1">IF(OFFSET(Zdroj!$B$16,A285,0)&gt;0,OFFSET(Zdroj!$B$16,A285,0)+0,"")</f>
        <v/>
      </c>
      <c r="C286" s="51" t="str">
        <f ca="1">IF($B286="","",IF(Zdroj!$AQ$9="ano",CONCATENATE(OFFSET(Zdroj!C$16,'k rozhodnutí detailní'!$A285,0),"
","Anonymizováno","
",OFFSET(Zdroj!E$16,'k rozhodnutí detailní'!$A285,0),"
",OFFSET(Zdroj!F$16,'k rozhodnutí detailní'!$A285,0)),CONCATENATE(OFFSET(Zdroj!C$16,'k rozhodnutí detailní'!$A285,0),"
",OFFSET(Zdroj!D$16,'k rozhodnutí detailní'!$A285,0),"
",OFFSET(Zdroj!E$16,'k rozhodnutí detailní'!$A285,0),"
",OFFSET(Zdroj!F$16,'k rozhodnutí detailní'!$A285,0))))</f>
        <v/>
      </c>
      <c r="D286" s="57" t="str">
        <f ca="1">IF($B286="","",OFFSET(Zdroj!N$16,'k rozhodnutí detailní'!$A285,0))</f>
        <v/>
      </c>
      <c r="E286" s="314" t="str">
        <f ca="1">IF($B286="","",OFFSET(Zdroj!T$16,'k rozhodnutí detailní'!$A285,0))</f>
        <v/>
      </c>
      <c r="F286" s="188" t="str">
        <f ca="1">IF($B286="","",OFFSET(Zdroj!U$16,'k rozhodnutí detailní'!$A285,0))</f>
        <v/>
      </c>
      <c r="G286" s="316" t="str">
        <f ca="1">IF($B286="","",OFFSET(Zdroj!W$16,'k rozhodnutí detailní'!$A285,0))</f>
        <v/>
      </c>
      <c r="H286" s="315" t="str">
        <f ca="1">IF($B286="","",OFFSET(Zdroj!Y$16,'k rozhodnutí detailní'!$A285,0))</f>
        <v/>
      </c>
      <c r="I286" s="288" t="str">
        <f ca="1">IF($B286="","",OFFSET(Zdroj!BG$16,'k rozhodnutí detailní'!$A285,0))</f>
        <v/>
      </c>
      <c r="J286" s="288" t="str">
        <f ca="1">IF($B286="","",OFFSET(Zdroj!BH$16,'k rozhodnutí detailní'!$A285,0))</f>
        <v/>
      </c>
      <c r="K286" s="288"/>
      <c r="L286" s="79" t="str">
        <f ca="1">IF($B286="","",CONCATENATE(OFFSET(Zdroj!BI$16,'k rozhodnutí detailní'!$A285,0)," z ",SUM(Zdroj!$AN$10+Zdroj!$AP$10)))</f>
        <v/>
      </c>
      <c r="M286" s="46" t="str">
        <f ca="1">IF($B286="","",IF(OR(I286=0,J286=0),1,OFFSET(Zdroj!BJ$16,'k rozhodnutí detailní'!$A285,0)))</f>
        <v/>
      </c>
      <c r="N286" s="312" t="str">
        <f ca="1">IF(B286="","",IF(Zdroj!$AQ$1=Zdroj!$AR$9,ROUND(G286*M288,Zdroj!$AR$8),OFFSET(Zdroj!BO$16,'k rozhodnutí detailní'!A285,0)))</f>
        <v/>
      </c>
      <c r="O286" s="288" t="str">
        <f ca="1">IF($B286="","",OFFSET(Zdroj!Z$16,'k rozhodnutí detailní'!$A285,0))</f>
        <v/>
      </c>
      <c r="P286" s="329"/>
    </row>
    <row r="287" spans="1:16" s="2" customFormat="1" x14ac:dyDescent="0.25">
      <c r="A287" s="29"/>
      <c r="B287" s="288"/>
      <c r="C287" s="51" t="str">
        <f ca="1">IF($B286="","",IF(Zdroj!$AQ$9="ano",CONCATENATE("Okres:","
",OFFSET(Zdroj!BP$16,'k rozhodnutí detailní'!$A285,0),"
","Právní forma","
",OFFSET(Zdroj!H$16,'k rozhodnutí detailní'!$A285,0),"
",IF(OFFSET(Zdroj!I$16,'k rozhodnutí detailní'!$A285,0)="","","IČO: "),OFFSET(Zdroj!I$16,'k rozhodnutí detailní'!$A285,0),"
","B.Ú. ",IF(OFFSET(Zdroj!J$16,'k rozhodnutí detailní'!$A285,0)="","","Anonymizováno")),CONCATENATE("Okres:","
",OFFSET(Zdroj!BP$16,'k rozhodnutí detailní'!$A285,0),"
","Právní forma","
",OFFSET(Zdroj!H$16,'k rozhodnutí detailní'!$A285,0),"
",IF(OFFSET(Zdroj!I$16,'k rozhodnutí detailní'!$A285,0)="","","IČO: "),OFFSET(Zdroj!I$16,'k rozhodnutí detailní'!$A285,0),"
","B.Ú. ",OFFSET(Zdroj!J$16,'k rozhodnutí detailní'!$A285,0))))</f>
        <v/>
      </c>
      <c r="D287" s="58" t="str">
        <f ca="1">IF($B286="","",OFFSET(Zdroj!O$16,'k rozhodnutí detailní'!$A285,0))</f>
        <v/>
      </c>
      <c r="E287" s="314"/>
      <c r="F287" s="185"/>
      <c r="G287" s="316"/>
      <c r="H287" s="315"/>
      <c r="I287" s="288"/>
      <c r="J287" s="288"/>
      <c r="K287" s="288"/>
      <c r="L287" s="288" t="str">
        <f ca="1">IF($B286="","",CONCATENATE(SUM(I286+J286+K286)," z ",SUM(Zdroj!$AN$10+Zdroj!$AP$10)))</f>
        <v/>
      </c>
      <c r="M287" s="47" t="str">
        <f ca="1">IF($B286="","",IF(1-(((J286+K286)*(Zdroj!AN$10/Zdroj!AP$10))/I286)&gt;=0,CEILING(1-(((J286+K286)*(Zdroj!AN$10/Zdroj!AP$10))/I286),0.01),CEILING((1-(((J286+K286)*(Zdroj!AN$10/Zdroj!AP$10))/I286))*-1,0.01)))</f>
        <v/>
      </c>
      <c r="N287" s="312"/>
      <c r="O287" s="288"/>
      <c r="P287" s="329"/>
    </row>
    <row r="288" spans="1:16" s="2" customFormat="1" x14ac:dyDescent="0.25">
      <c r="A288" s="29">
        <f>ROW()/3-1</f>
        <v>95</v>
      </c>
      <c r="B288" s="288"/>
      <c r="C288" s="52" t="str">
        <f ca="1">IF($B286="","",IF(Zdroj!$AQ$9="ano",IF(OFFSET(Zdroj!M$16,'k rozhodnutí detailní'!A285,0)="","","Anonymizováno"),IF(OFFSET(Zdroj!M$16,'k rozhodnutí detailní'!A285,0)="","",OFFSET(Zdroj!M$16,'k rozhodnutí detailní'!A285,0))))</f>
        <v/>
      </c>
      <c r="D288" s="58" t="str">
        <f ca="1">IF($B286="","",CONCATENATE("Dotace bude použita na:","
",OFFSET(Zdroj!P$16,'k rozhodnutí detailní'!$A285,0)))</f>
        <v/>
      </c>
      <c r="E288" s="314"/>
      <c r="F288" s="188" t="str">
        <f ca="1">IF($B286="","",OFFSET(Zdroj!V$16,'k rozhodnutí detailní'!$A285,0))</f>
        <v/>
      </c>
      <c r="G288" s="89" t="str">
        <f ca="1">IF($B286="","",OFFSET(Zdroj!BM$16,'k rozhodnutí'!$A285,0))</f>
        <v/>
      </c>
      <c r="H288" s="315"/>
      <c r="I288" s="288"/>
      <c r="J288" s="288"/>
      <c r="K288" s="288"/>
      <c r="L288" s="288"/>
      <c r="M288" s="48" t="str">
        <f ca="1">IF($B286="","",SUM((I286+J286+K286)/(Zdroj!$AN$10+Zdroj!$AP$10)))</f>
        <v/>
      </c>
      <c r="N288" s="59" t="str">
        <f t="shared" ref="N288" ca="1" si="93">IF(B286="","",N286/G286)</f>
        <v/>
      </c>
      <c r="O288" s="288"/>
      <c r="P288" s="329"/>
    </row>
    <row r="289" spans="1:16" s="2" customFormat="1" x14ac:dyDescent="0.25">
      <c r="A289" s="29"/>
      <c r="B289" s="288" t="str">
        <f ca="1">IF(OFFSET(Zdroj!$B$16,A288,0)&gt;0,OFFSET(Zdroj!$B$16,A288,0)+0,"")</f>
        <v/>
      </c>
      <c r="C289" s="51" t="str">
        <f ca="1">IF($B289="","",IF(Zdroj!$AQ$9="ano",CONCATENATE(OFFSET(Zdroj!C$16,'k rozhodnutí detailní'!$A288,0),"
","Anonymizováno","
",OFFSET(Zdroj!E$16,'k rozhodnutí detailní'!$A288,0),"
",OFFSET(Zdroj!F$16,'k rozhodnutí detailní'!$A288,0)),CONCATENATE(OFFSET(Zdroj!C$16,'k rozhodnutí detailní'!$A288,0),"
",OFFSET(Zdroj!D$16,'k rozhodnutí detailní'!$A288,0),"
",OFFSET(Zdroj!E$16,'k rozhodnutí detailní'!$A288,0),"
",OFFSET(Zdroj!F$16,'k rozhodnutí detailní'!$A288,0))))</f>
        <v/>
      </c>
      <c r="D289" s="57" t="str">
        <f ca="1">IF($B289="","",OFFSET(Zdroj!N$16,'k rozhodnutí detailní'!$A288,0))</f>
        <v/>
      </c>
      <c r="E289" s="314" t="str">
        <f ca="1">IF($B289="","",OFFSET(Zdroj!T$16,'k rozhodnutí detailní'!$A288,0))</f>
        <v/>
      </c>
      <c r="F289" s="188" t="str">
        <f ca="1">IF($B289="","",OFFSET(Zdroj!U$16,'k rozhodnutí detailní'!$A288,0))</f>
        <v/>
      </c>
      <c r="G289" s="316" t="str">
        <f ca="1">IF($B289="","",OFFSET(Zdroj!W$16,'k rozhodnutí detailní'!$A288,0))</f>
        <v/>
      </c>
      <c r="H289" s="315" t="str">
        <f ca="1">IF($B289="","",OFFSET(Zdroj!Y$16,'k rozhodnutí detailní'!$A288,0))</f>
        <v/>
      </c>
      <c r="I289" s="288" t="str">
        <f ca="1">IF($B289="","",OFFSET(Zdroj!BG$16,'k rozhodnutí detailní'!$A288,0))</f>
        <v/>
      </c>
      <c r="J289" s="288" t="str">
        <f ca="1">IF($B289="","",OFFSET(Zdroj!BH$16,'k rozhodnutí detailní'!$A288,0))</f>
        <v/>
      </c>
      <c r="K289" s="288"/>
      <c r="L289" s="79" t="str">
        <f ca="1">IF($B289="","",CONCATENATE(OFFSET(Zdroj!BI$16,'k rozhodnutí detailní'!$A288,0)," z ",SUM(Zdroj!$AN$10+Zdroj!$AP$10)))</f>
        <v/>
      </c>
      <c r="M289" s="46" t="str">
        <f ca="1">IF($B289="","",IF(OR(I289=0,J289=0),1,OFFSET(Zdroj!BJ$16,'k rozhodnutí detailní'!$A288,0)))</f>
        <v/>
      </c>
      <c r="N289" s="312" t="str">
        <f ca="1">IF(B289="","",IF(Zdroj!$AQ$1=Zdroj!$AR$9,ROUND(G289*M291,Zdroj!$AR$8),OFFSET(Zdroj!BO$16,'k rozhodnutí detailní'!A288,0)))</f>
        <v/>
      </c>
      <c r="O289" s="288" t="str">
        <f ca="1">IF($B289="","",OFFSET(Zdroj!Z$16,'k rozhodnutí detailní'!$A288,0))</f>
        <v/>
      </c>
      <c r="P289" s="329"/>
    </row>
    <row r="290" spans="1:16" s="2" customFormat="1" x14ac:dyDescent="0.25">
      <c r="A290" s="29"/>
      <c r="B290" s="288"/>
      <c r="C290" s="51" t="str">
        <f ca="1">IF($B289="","",IF(Zdroj!$AQ$9="ano",CONCATENATE("Okres:","
",OFFSET(Zdroj!BP$16,'k rozhodnutí detailní'!$A288,0),"
","Právní forma","
",OFFSET(Zdroj!H$16,'k rozhodnutí detailní'!$A288,0),"
",IF(OFFSET(Zdroj!I$16,'k rozhodnutí detailní'!$A288,0)="","","IČO: "),OFFSET(Zdroj!I$16,'k rozhodnutí detailní'!$A288,0),"
","B.Ú. ",IF(OFFSET(Zdroj!J$16,'k rozhodnutí detailní'!$A288,0)="","","Anonymizováno")),CONCATENATE("Okres:","
",OFFSET(Zdroj!BP$16,'k rozhodnutí detailní'!$A288,0),"
","Právní forma","
",OFFSET(Zdroj!H$16,'k rozhodnutí detailní'!$A288,0),"
",IF(OFFSET(Zdroj!I$16,'k rozhodnutí detailní'!$A288,0)="","","IČO: "),OFFSET(Zdroj!I$16,'k rozhodnutí detailní'!$A288,0),"
","B.Ú. ",OFFSET(Zdroj!J$16,'k rozhodnutí detailní'!$A288,0))))</f>
        <v/>
      </c>
      <c r="D290" s="58" t="str">
        <f ca="1">IF($B289="","",OFFSET(Zdroj!O$16,'k rozhodnutí detailní'!$A288,0))</f>
        <v/>
      </c>
      <c r="E290" s="314"/>
      <c r="F290" s="185"/>
      <c r="G290" s="316"/>
      <c r="H290" s="315"/>
      <c r="I290" s="288"/>
      <c r="J290" s="288"/>
      <c r="K290" s="288"/>
      <c r="L290" s="288" t="str">
        <f ca="1">IF($B289="","",CONCATENATE(SUM(I289+J289+K289)," z ",SUM(Zdroj!$AN$10+Zdroj!$AP$10)))</f>
        <v/>
      </c>
      <c r="M290" s="47" t="str">
        <f ca="1">IF($B289="","",IF(1-(((J289+K289)*(Zdroj!AN$10/Zdroj!AP$10))/I289)&gt;=0,CEILING(1-(((J289+K289)*(Zdroj!AN$10/Zdroj!AP$10))/I289),0.01),CEILING((1-(((J289+K289)*(Zdroj!AN$10/Zdroj!AP$10))/I289))*-1,0.01)))</f>
        <v/>
      </c>
      <c r="N290" s="312"/>
      <c r="O290" s="288"/>
      <c r="P290" s="329"/>
    </row>
    <row r="291" spans="1:16" s="2" customFormat="1" x14ac:dyDescent="0.25">
      <c r="A291" s="29">
        <f>ROW()/3-1</f>
        <v>96</v>
      </c>
      <c r="B291" s="288"/>
      <c r="C291" s="52" t="str">
        <f ca="1">IF($B289="","",IF(Zdroj!$AQ$9="ano",IF(OFFSET(Zdroj!M$16,'k rozhodnutí detailní'!A288,0)="","","Anonymizováno"),IF(OFFSET(Zdroj!M$16,'k rozhodnutí detailní'!A288,0)="","",OFFSET(Zdroj!M$16,'k rozhodnutí detailní'!A288,0))))</f>
        <v/>
      </c>
      <c r="D291" s="58" t="str">
        <f ca="1">IF($B289="","",CONCATENATE("Dotace bude použita na:","
",OFFSET(Zdroj!P$16,'k rozhodnutí detailní'!$A288,0)))</f>
        <v/>
      </c>
      <c r="E291" s="314"/>
      <c r="F291" s="188" t="str">
        <f ca="1">IF($B289="","",OFFSET(Zdroj!V$16,'k rozhodnutí detailní'!$A288,0))</f>
        <v/>
      </c>
      <c r="G291" s="89" t="str">
        <f ca="1">IF($B289="","",OFFSET(Zdroj!BM$16,'k rozhodnutí'!$A288,0))</f>
        <v/>
      </c>
      <c r="H291" s="315"/>
      <c r="I291" s="288"/>
      <c r="J291" s="288"/>
      <c r="K291" s="288"/>
      <c r="L291" s="288"/>
      <c r="M291" s="48" t="str">
        <f ca="1">IF($B289="","",SUM((I289+J289+K289)/(Zdroj!$AN$10+Zdroj!$AP$10)))</f>
        <v/>
      </c>
      <c r="N291" s="59" t="str">
        <f t="shared" ref="N291" ca="1" si="94">IF(B289="","",N289/G289)</f>
        <v/>
      </c>
      <c r="O291" s="288"/>
      <c r="P291" s="329"/>
    </row>
    <row r="292" spans="1:16" s="2" customFormat="1" x14ac:dyDescent="0.25">
      <c r="A292" s="29"/>
      <c r="B292" s="288" t="str">
        <f ca="1">IF(OFFSET(Zdroj!$B$16,A291,0)&gt;0,OFFSET(Zdroj!$B$16,A291,0)+0,"")</f>
        <v/>
      </c>
      <c r="C292" s="51" t="str">
        <f ca="1">IF($B292="","",IF(Zdroj!$AQ$9="ano",CONCATENATE(OFFSET(Zdroj!C$16,'k rozhodnutí detailní'!$A291,0),"
","Anonymizováno","
",OFFSET(Zdroj!E$16,'k rozhodnutí detailní'!$A291,0),"
",OFFSET(Zdroj!F$16,'k rozhodnutí detailní'!$A291,0)),CONCATENATE(OFFSET(Zdroj!C$16,'k rozhodnutí detailní'!$A291,0),"
",OFFSET(Zdroj!D$16,'k rozhodnutí detailní'!$A291,0),"
",OFFSET(Zdroj!E$16,'k rozhodnutí detailní'!$A291,0),"
",OFFSET(Zdroj!F$16,'k rozhodnutí detailní'!$A291,0))))</f>
        <v/>
      </c>
      <c r="D292" s="57" t="str">
        <f ca="1">IF($B292="","",OFFSET(Zdroj!N$16,'k rozhodnutí detailní'!$A291,0))</f>
        <v/>
      </c>
      <c r="E292" s="314" t="str">
        <f ca="1">IF($B292="","",OFFSET(Zdroj!T$16,'k rozhodnutí detailní'!$A291,0))</f>
        <v/>
      </c>
      <c r="F292" s="188" t="str">
        <f ca="1">IF($B292="","",OFFSET(Zdroj!U$16,'k rozhodnutí detailní'!$A291,0))</f>
        <v/>
      </c>
      <c r="G292" s="316" t="str">
        <f ca="1">IF($B292="","",OFFSET(Zdroj!W$16,'k rozhodnutí detailní'!$A291,0))</f>
        <v/>
      </c>
      <c r="H292" s="315" t="str">
        <f ca="1">IF($B292="","",OFFSET(Zdroj!Y$16,'k rozhodnutí detailní'!$A291,0))</f>
        <v/>
      </c>
      <c r="I292" s="288" t="str">
        <f ca="1">IF($B292="","",OFFSET(Zdroj!BG$16,'k rozhodnutí detailní'!$A291,0))</f>
        <v/>
      </c>
      <c r="J292" s="288" t="str">
        <f ca="1">IF($B292="","",OFFSET(Zdroj!BH$16,'k rozhodnutí detailní'!$A291,0))</f>
        <v/>
      </c>
      <c r="K292" s="288"/>
      <c r="L292" s="79" t="str">
        <f ca="1">IF($B292="","",CONCATENATE(OFFSET(Zdroj!BI$16,'k rozhodnutí detailní'!$A291,0)," z ",SUM(Zdroj!$AN$10+Zdroj!$AP$10)))</f>
        <v/>
      </c>
      <c r="M292" s="46" t="str">
        <f ca="1">IF($B292="","",IF(OR(I292=0,J292=0),1,OFFSET(Zdroj!BJ$16,'k rozhodnutí detailní'!$A291,0)))</f>
        <v/>
      </c>
      <c r="N292" s="312" t="str">
        <f ca="1">IF(B292="","",IF(Zdroj!$AQ$1=Zdroj!$AR$9,ROUND(G292*M294,Zdroj!$AR$8),OFFSET(Zdroj!BO$16,'k rozhodnutí detailní'!A291,0)))</f>
        <v/>
      </c>
      <c r="O292" s="288" t="str">
        <f ca="1">IF($B292="","",OFFSET(Zdroj!Z$16,'k rozhodnutí detailní'!$A291,0))</f>
        <v/>
      </c>
      <c r="P292" s="329"/>
    </row>
    <row r="293" spans="1:16" s="2" customFormat="1" x14ac:dyDescent="0.25">
      <c r="A293" s="29"/>
      <c r="B293" s="288"/>
      <c r="C293" s="51" t="str">
        <f ca="1">IF($B292="","",IF(Zdroj!$AQ$9="ano",CONCATENATE("Okres:","
",OFFSET(Zdroj!BP$16,'k rozhodnutí detailní'!$A291,0),"
","Právní forma","
",OFFSET(Zdroj!H$16,'k rozhodnutí detailní'!$A291,0),"
",IF(OFFSET(Zdroj!I$16,'k rozhodnutí detailní'!$A291,0)="","","IČO: "),OFFSET(Zdroj!I$16,'k rozhodnutí detailní'!$A291,0),"
","B.Ú. ",IF(OFFSET(Zdroj!J$16,'k rozhodnutí detailní'!$A291,0)="","","Anonymizováno")),CONCATENATE("Okres:","
",OFFSET(Zdroj!BP$16,'k rozhodnutí detailní'!$A291,0),"
","Právní forma","
",OFFSET(Zdroj!H$16,'k rozhodnutí detailní'!$A291,0),"
",IF(OFFSET(Zdroj!I$16,'k rozhodnutí detailní'!$A291,0)="","","IČO: "),OFFSET(Zdroj!I$16,'k rozhodnutí detailní'!$A291,0),"
","B.Ú. ",OFFSET(Zdroj!J$16,'k rozhodnutí detailní'!$A291,0))))</f>
        <v/>
      </c>
      <c r="D293" s="58" t="str">
        <f ca="1">IF($B292="","",OFFSET(Zdroj!O$16,'k rozhodnutí detailní'!$A291,0))</f>
        <v/>
      </c>
      <c r="E293" s="314"/>
      <c r="F293" s="185"/>
      <c r="G293" s="316"/>
      <c r="H293" s="315"/>
      <c r="I293" s="288"/>
      <c r="J293" s="288"/>
      <c r="K293" s="288"/>
      <c r="L293" s="288" t="str">
        <f ca="1">IF($B292="","",CONCATENATE(SUM(I292+J292+K292)," z ",SUM(Zdroj!$AN$10+Zdroj!$AP$10)))</f>
        <v/>
      </c>
      <c r="M293" s="47" t="str">
        <f ca="1">IF($B292="","",IF(1-(((J292+K292)*(Zdroj!AN$10/Zdroj!AP$10))/I292)&gt;=0,CEILING(1-(((J292+K292)*(Zdroj!AN$10/Zdroj!AP$10))/I292),0.01),CEILING((1-(((J292+K292)*(Zdroj!AN$10/Zdroj!AP$10))/I292))*-1,0.01)))</f>
        <v/>
      </c>
      <c r="N293" s="312"/>
      <c r="O293" s="288"/>
      <c r="P293" s="329"/>
    </row>
    <row r="294" spans="1:16" s="2" customFormat="1" x14ac:dyDescent="0.25">
      <c r="A294" s="29">
        <f>ROW()/3-1</f>
        <v>97</v>
      </c>
      <c r="B294" s="288"/>
      <c r="C294" s="52" t="str">
        <f ca="1">IF($B292="","",IF(Zdroj!$AQ$9="ano",IF(OFFSET(Zdroj!M$16,'k rozhodnutí detailní'!A291,0)="","","Anonymizováno"),IF(OFFSET(Zdroj!M$16,'k rozhodnutí detailní'!A291,0)="","",OFFSET(Zdroj!M$16,'k rozhodnutí detailní'!A291,0))))</f>
        <v/>
      </c>
      <c r="D294" s="58" t="str">
        <f ca="1">IF($B292="","",CONCATENATE("Dotace bude použita na:","
",OFFSET(Zdroj!P$16,'k rozhodnutí detailní'!$A291,0)))</f>
        <v/>
      </c>
      <c r="E294" s="314"/>
      <c r="F294" s="188" t="str">
        <f ca="1">IF($B292="","",OFFSET(Zdroj!V$16,'k rozhodnutí detailní'!$A291,0))</f>
        <v/>
      </c>
      <c r="G294" s="89" t="str">
        <f ca="1">IF($B292="","",OFFSET(Zdroj!BM$16,'k rozhodnutí'!$A291,0))</f>
        <v/>
      </c>
      <c r="H294" s="315"/>
      <c r="I294" s="288"/>
      <c r="J294" s="288"/>
      <c r="K294" s="288"/>
      <c r="L294" s="288"/>
      <c r="M294" s="48" t="str">
        <f ca="1">IF($B292="","",SUM((I292+J292+K292)/(Zdroj!$AN$10+Zdroj!$AP$10)))</f>
        <v/>
      </c>
      <c r="N294" s="59" t="str">
        <f t="shared" ref="N294" ca="1" si="95">IF(B292="","",N292/G292)</f>
        <v/>
      </c>
      <c r="O294" s="288"/>
      <c r="P294" s="329"/>
    </row>
    <row r="295" spans="1:16" s="2" customFormat="1" x14ac:dyDescent="0.25">
      <c r="A295" s="29"/>
      <c r="B295" s="288" t="str">
        <f ca="1">IF(OFFSET(Zdroj!$B$16,A294,0)&gt;0,OFFSET(Zdroj!$B$16,A294,0)+0,"")</f>
        <v/>
      </c>
      <c r="C295" s="51" t="str">
        <f ca="1">IF($B295="","",IF(Zdroj!$AQ$9="ano",CONCATENATE(OFFSET(Zdroj!C$16,'k rozhodnutí detailní'!$A294,0),"
","Anonymizováno","
",OFFSET(Zdroj!E$16,'k rozhodnutí detailní'!$A294,0),"
",OFFSET(Zdroj!F$16,'k rozhodnutí detailní'!$A294,0)),CONCATENATE(OFFSET(Zdroj!C$16,'k rozhodnutí detailní'!$A294,0),"
",OFFSET(Zdroj!D$16,'k rozhodnutí detailní'!$A294,0),"
",OFFSET(Zdroj!E$16,'k rozhodnutí detailní'!$A294,0),"
",OFFSET(Zdroj!F$16,'k rozhodnutí detailní'!$A294,0))))</f>
        <v/>
      </c>
      <c r="D295" s="57" t="str">
        <f ca="1">IF($B295="","",OFFSET(Zdroj!N$16,'k rozhodnutí detailní'!$A294,0))</f>
        <v/>
      </c>
      <c r="E295" s="314" t="str">
        <f ca="1">IF($B295="","",OFFSET(Zdroj!T$16,'k rozhodnutí detailní'!$A294,0))</f>
        <v/>
      </c>
      <c r="F295" s="188" t="str">
        <f ca="1">IF($B295="","",OFFSET(Zdroj!U$16,'k rozhodnutí detailní'!$A294,0))</f>
        <v/>
      </c>
      <c r="G295" s="316" t="str">
        <f ca="1">IF($B295="","",OFFSET(Zdroj!W$16,'k rozhodnutí detailní'!$A294,0))</f>
        <v/>
      </c>
      <c r="H295" s="315" t="str">
        <f ca="1">IF($B295="","",OFFSET(Zdroj!Y$16,'k rozhodnutí detailní'!$A294,0))</f>
        <v/>
      </c>
      <c r="I295" s="288" t="str">
        <f ca="1">IF($B295="","",OFFSET(Zdroj!BG$16,'k rozhodnutí detailní'!$A294,0))</f>
        <v/>
      </c>
      <c r="J295" s="288" t="str">
        <f ca="1">IF($B295="","",OFFSET(Zdroj!BH$16,'k rozhodnutí detailní'!$A294,0))</f>
        <v/>
      </c>
      <c r="K295" s="288"/>
      <c r="L295" s="79" t="str">
        <f ca="1">IF($B295="","",CONCATENATE(OFFSET(Zdroj!BI$16,'k rozhodnutí detailní'!$A294,0)," z ",SUM(Zdroj!$AN$10+Zdroj!$AP$10)))</f>
        <v/>
      </c>
      <c r="M295" s="46" t="str">
        <f ca="1">IF($B295="","",IF(OR(I295=0,J295=0),1,OFFSET(Zdroj!BJ$16,'k rozhodnutí detailní'!$A294,0)))</f>
        <v/>
      </c>
      <c r="N295" s="312" t="str">
        <f ca="1">IF(B295="","",IF(Zdroj!$AQ$1=Zdroj!$AR$9,ROUND(G295*M297,Zdroj!$AR$8),OFFSET(Zdroj!BO$16,'k rozhodnutí detailní'!A294,0)))</f>
        <v/>
      </c>
      <c r="O295" s="288" t="str">
        <f ca="1">IF($B295="","",OFFSET(Zdroj!Z$16,'k rozhodnutí detailní'!$A294,0))</f>
        <v/>
      </c>
      <c r="P295" s="329"/>
    </row>
    <row r="296" spans="1:16" s="2" customFormat="1" x14ac:dyDescent="0.25">
      <c r="A296" s="29"/>
      <c r="B296" s="288"/>
      <c r="C296" s="51" t="str">
        <f ca="1">IF($B295="","",IF(Zdroj!$AQ$9="ano",CONCATENATE("Okres:","
",OFFSET(Zdroj!BP$16,'k rozhodnutí detailní'!$A294,0),"
","Právní forma","
",OFFSET(Zdroj!H$16,'k rozhodnutí detailní'!$A294,0),"
",IF(OFFSET(Zdroj!I$16,'k rozhodnutí detailní'!$A294,0)="","","IČO: "),OFFSET(Zdroj!I$16,'k rozhodnutí detailní'!$A294,0),"
","B.Ú. ",IF(OFFSET(Zdroj!J$16,'k rozhodnutí detailní'!$A294,0)="","","Anonymizováno")),CONCATENATE("Okres:","
",OFFSET(Zdroj!BP$16,'k rozhodnutí detailní'!$A294,0),"
","Právní forma","
",OFFSET(Zdroj!H$16,'k rozhodnutí detailní'!$A294,0),"
",IF(OFFSET(Zdroj!I$16,'k rozhodnutí detailní'!$A294,0)="","","IČO: "),OFFSET(Zdroj!I$16,'k rozhodnutí detailní'!$A294,0),"
","B.Ú. ",OFFSET(Zdroj!J$16,'k rozhodnutí detailní'!$A294,0))))</f>
        <v/>
      </c>
      <c r="D296" s="58" t="str">
        <f ca="1">IF($B295="","",OFFSET(Zdroj!O$16,'k rozhodnutí detailní'!$A294,0))</f>
        <v/>
      </c>
      <c r="E296" s="314"/>
      <c r="F296" s="185"/>
      <c r="G296" s="316"/>
      <c r="H296" s="315"/>
      <c r="I296" s="288"/>
      <c r="J296" s="288"/>
      <c r="K296" s="288"/>
      <c r="L296" s="288" t="str">
        <f ca="1">IF($B295="","",CONCATENATE(SUM(I295+J295+K295)," z ",SUM(Zdroj!$AN$10+Zdroj!$AP$10)))</f>
        <v/>
      </c>
      <c r="M296" s="47" t="str">
        <f ca="1">IF($B295="","",IF(1-(((J295+K295)*(Zdroj!AN$10/Zdroj!AP$10))/I295)&gt;=0,CEILING(1-(((J295+K295)*(Zdroj!AN$10/Zdroj!AP$10))/I295),0.01),CEILING((1-(((J295+K295)*(Zdroj!AN$10/Zdroj!AP$10))/I295))*-1,0.01)))</f>
        <v/>
      </c>
      <c r="N296" s="312"/>
      <c r="O296" s="288"/>
      <c r="P296" s="329"/>
    </row>
    <row r="297" spans="1:16" s="2" customFormat="1" x14ac:dyDescent="0.25">
      <c r="A297" s="29">
        <f>ROW()/3-1</f>
        <v>98</v>
      </c>
      <c r="B297" s="288"/>
      <c r="C297" s="52" t="str">
        <f ca="1">IF($B295="","",IF(Zdroj!$AQ$9="ano",IF(OFFSET(Zdroj!M$16,'k rozhodnutí detailní'!A294,0)="","","Anonymizováno"),IF(OFFSET(Zdroj!M$16,'k rozhodnutí detailní'!A294,0)="","",OFFSET(Zdroj!M$16,'k rozhodnutí detailní'!A294,0))))</f>
        <v/>
      </c>
      <c r="D297" s="58" t="str">
        <f ca="1">IF($B295="","",CONCATENATE("Dotace bude použita na:","
",OFFSET(Zdroj!P$16,'k rozhodnutí detailní'!$A294,0)))</f>
        <v/>
      </c>
      <c r="E297" s="314"/>
      <c r="F297" s="188" t="str">
        <f ca="1">IF($B295="","",OFFSET(Zdroj!V$16,'k rozhodnutí detailní'!$A294,0))</f>
        <v/>
      </c>
      <c r="G297" s="89" t="str">
        <f ca="1">IF($B295="","",OFFSET(Zdroj!BM$16,'k rozhodnutí'!$A294,0))</f>
        <v/>
      </c>
      <c r="H297" s="315"/>
      <c r="I297" s="288"/>
      <c r="J297" s="288"/>
      <c r="K297" s="288"/>
      <c r="L297" s="288"/>
      <c r="M297" s="48" t="str">
        <f ca="1">IF($B295="","",SUM((I295+J295+K295)/(Zdroj!$AN$10+Zdroj!$AP$10)))</f>
        <v/>
      </c>
      <c r="N297" s="59" t="str">
        <f t="shared" ref="N297" ca="1" si="96">IF(B295="","",N295/G295)</f>
        <v/>
      </c>
      <c r="O297" s="288"/>
      <c r="P297" s="329"/>
    </row>
    <row r="298" spans="1:16" s="2" customFormat="1" x14ac:dyDescent="0.25">
      <c r="A298" s="29"/>
      <c r="B298" s="288" t="str">
        <f ca="1">IF(OFFSET(Zdroj!$B$16,A297,0)&gt;0,OFFSET(Zdroj!$B$16,A297,0)+0,"")</f>
        <v/>
      </c>
      <c r="C298" s="51" t="str">
        <f ca="1">IF($B298="","",IF(Zdroj!$AQ$9="ano",CONCATENATE(OFFSET(Zdroj!C$16,'k rozhodnutí detailní'!$A297,0),"
","Anonymizováno","
",OFFSET(Zdroj!E$16,'k rozhodnutí detailní'!$A297,0),"
",OFFSET(Zdroj!F$16,'k rozhodnutí detailní'!$A297,0)),CONCATENATE(OFFSET(Zdroj!C$16,'k rozhodnutí detailní'!$A297,0),"
",OFFSET(Zdroj!D$16,'k rozhodnutí detailní'!$A297,0),"
",OFFSET(Zdroj!E$16,'k rozhodnutí detailní'!$A297,0),"
",OFFSET(Zdroj!F$16,'k rozhodnutí detailní'!$A297,0))))</f>
        <v/>
      </c>
      <c r="D298" s="57" t="str">
        <f ca="1">IF($B298="","",OFFSET(Zdroj!N$16,'k rozhodnutí detailní'!$A297,0))</f>
        <v/>
      </c>
      <c r="E298" s="314" t="str">
        <f ca="1">IF($B298="","",OFFSET(Zdroj!T$16,'k rozhodnutí detailní'!$A297,0))</f>
        <v/>
      </c>
      <c r="F298" s="188" t="str">
        <f ca="1">IF($B298="","",OFFSET(Zdroj!U$16,'k rozhodnutí detailní'!$A297,0))</f>
        <v/>
      </c>
      <c r="G298" s="316" t="str">
        <f ca="1">IF($B298="","",OFFSET(Zdroj!W$16,'k rozhodnutí detailní'!$A297,0))</f>
        <v/>
      </c>
      <c r="H298" s="315" t="str">
        <f ca="1">IF($B298="","",OFFSET(Zdroj!Y$16,'k rozhodnutí detailní'!$A297,0))</f>
        <v/>
      </c>
      <c r="I298" s="288" t="str">
        <f ca="1">IF($B298="","",OFFSET(Zdroj!BG$16,'k rozhodnutí detailní'!$A297,0))</f>
        <v/>
      </c>
      <c r="J298" s="288" t="str">
        <f ca="1">IF($B298="","",OFFSET(Zdroj!BH$16,'k rozhodnutí detailní'!$A297,0))</f>
        <v/>
      </c>
      <c r="K298" s="288"/>
      <c r="L298" s="79" t="str">
        <f ca="1">IF($B298="","",CONCATENATE(OFFSET(Zdroj!BI$16,'k rozhodnutí detailní'!$A297,0)," z ",SUM(Zdroj!$AN$10+Zdroj!$AP$10)))</f>
        <v/>
      </c>
      <c r="M298" s="46" t="str">
        <f ca="1">IF($B298="","",IF(OR(I298=0,J298=0),1,OFFSET(Zdroj!BJ$16,'k rozhodnutí detailní'!$A297,0)))</f>
        <v/>
      </c>
      <c r="N298" s="312" t="str">
        <f ca="1">IF(B298="","",IF(Zdroj!$AQ$1=Zdroj!$AR$9,ROUND(G298*M300,Zdroj!$AR$8),OFFSET(Zdroj!BO$16,'k rozhodnutí detailní'!A297,0)))</f>
        <v/>
      </c>
      <c r="O298" s="288" t="str">
        <f ca="1">IF($B298="","",OFFSET(Zdroj!Z$16,'k rozhodnutí detailní'!$A297,0))</f>
        <v/>
      </c>
      <c r="P298" s="329"/>
    </row>
    <row r="299" spans="1:16" s="2" customFormat="1" x14ac:dyDescent="0.25">
      <c r="A299" s="29"/>
      <c r="B299" s="288"/>
      <c r="C299" s="51" t="str">
        <f ca="1">IF($B298="","",IF(Zdroj!$AQ$9="ano",CONCATENATE("Okres:","
",OFFSET(Zdroj!BP$16,'k rozhodnutí detailní'!$A297,0),"
","Právní forma","
",OFFSET(Zdroj!H$16,'k rozhodnutí detailní'!$A297,0),"
",IF(OFFSET(Zdroj!I$16,'k rozhodnutí detailní'!$A297,0)="","","IČO: "),OFFSET(Zdroj!I$16,'k rozhodnutí detailní'!$A297,0),"
","B.Ú. ",IF(OFFSET(Zdroj!J$16,'k rozhodnutí detailní'!$A297,0)="","","Anonymizováno")),CONCATENATE("Okres:","
",OFFSET(Zdroj!BP$16,'k rozhodnutí detailní'!$A297,0),"
","Právní forma","
",OFFSET(Zdroj!H$16,'k rozhodnutí detailní'!$A297,0),"
",IF(OFFSET(Zdroj!I$16,'k rozhodnutí detailní'!$A297,0)="","","IČO: "),OFFSET(Zdroj!I$16,'k rozhodnutí detailní'!$A297,0),"
","B.Ú. ",OFFSET(Zdroj!J$16,'k rozhodnutí detailní'!$A297,0))))</f>
        <v/>
      </c>
      <c r="D299" s="58" t="str">
        <f ca="1">IF($B298="","",OFFSET(Zdroj!O$16,'k rozhodnutí detailní'!$A297,0))</f>
        <v/>
      </c>
      <c r="E299" s="314"/>
      <c r="F299" s="185"/>
      <c r="G299" s="316"/>
      <c r="H299" s="315"/>
      <c r="I299" s="288"/>
      <c r="J299" s="288"/>
      <c r="K299" s="288"/>
      <c r="L299" s="288" t="str">
        <f ca="1">IF($B298="","",CONCATENATE(SUM(I298+J298+K298)," z ",SUM(Zdroj!$AN$10+Zdroj!$AP$10)))</f>
        <v/>
      </c>
      <c r="M299" s="47" t="str">
        <f ca="1">IF($B298="","",IF(1-(((J298+K298)*(Zdroj!AN$10/Zdroj!AP$10))/I298)&gt;=0,CEILING(1-(((J298+K298)*(Zdroj!AN$10/Zdroj!AP$10))/I298),0.01),CEILING((1-(((J298+K298)*(Zdroj!AN$10/Zdroj!AP$10))/I298))*-1,0.01)))</f>
        <v/>
      </c>
      <c r="N299" s="312"/>
      <c r="O299" s="288"/>
      <c r="P299" s="329"/>
    </row>
    <row r="300" spans="1:16" s="2" customFormat="1" x14ac:dyDescent="0.25">
      <c r="A300" s="29">
        <f>ROW()/3-1</f>
        <v>99</v>
      </c>
      <c r="B300" s="288"/>
      <c r="C300" s="52" t="str">
        <f ca="1">IF($B298="","",IF(Zdroj!$AQ$9="ano",IF(OFFSET(Zdroj!M$16,'k rozhodnutí detailní'!A297,0)="","","Anonymizováno"),IF(OFFSET(Zdroj!M$16,'k rozhodnutí detailní'!A297,0)="","",OFFSET(Zdroj!M$16,'k rozhodnutí detailní'!A297,0))))</f>
        <v/>
      </c>
      <c r="D300" s="58" t="str">
        <f ca="1">IF($B298="","",CONCATENATE("Dotace bude použita na:","
",OFFSET(Zdroj!P$16,'k rozhodnutí detailní'!$A297,0)))</f>
        <v/>
      </c>
      <c r="E300" s="314"/>
      <c r="F300" s="188" t="str">
        <f ca="1">IF($B298="","",OFFSET(Zdroj!V$16,'k rozhodnutí detailní'!$A297,0))</f>
        <v/>
      </c>
      <c r="G300" s="89" t="str">
        <f ca="1">IF($B298="","",OFFSET(Zdroj!BM$16,'k rozhodnutí'!$A297,0))</f>
        <v/>
      </c>
      <c r="H300" s="315"/>
      <c r="I300" s="288"/>
      <c r="J300" s="288"/>
      <c r="K300" s="288"/>
      <c r="L300" s="288"/>
      <c r="M300" s="48" t="str">
        <f ca="1">IF($B298="","",SUM((I298+J298+K298)/(Zdroj!$AN$10+Zdroj!$AP$10)))</f>
        <v/>
      </c>
      <c r="N300" s="59" t="str">
        <f t="shared" ref="N300" ca="1" si="97">IF(B298="","",N298/G298)</f>
        <v/>
      </c>
      <c r="O300" s="288"/>
      <c r="P300" s="329"/>
    </row>
    <row r="301" spans="1:16" s="2" customFormat="1" x14ac:dyDescent="0.25">
      <c r="A301" s="29"/>
      <c r="B301" s="288" t="str">
        <f ca="1">IF(OFFSET(Zdroj!$B$16,A300,0)&gt;0,OFFSET(Zdroj!$B$16,A300,0)+0,"")</f>
        <v/>
      </c>
      <c r="C301" s="51" t="str">
        <f ca="1">IF($B301="","",IF(Zdroj!$AQ$9="ano",CONCATENATE(OFFSET(Zdroj!C$16,'k rozhodnutí detailní'!$A300,0),"
","Anonymizováno","
",OFFSET(Zdroj!E$16,'k rozhodnutí detailní'!$A300,0),"
",OFFSET(Zdroj!F$16,'k rozhodnutí detailní'!$A300,0)),CONCATENATE(OFFSET(Zdroj!C$16,'k rozhodnutí detailní'!$A300,0),"
",OFFSET(Zdroj!D$16,'k rozhodnutí detailní'!$A300,0),"
",OFFSET(Zdroj!E$16,'k rozhodnutí detailní'!$A300,0),"
",OFFSET(Zdroj!F$16,'k rozhodnutí detailní'!$A300,0))))</f>
        <v/>
      </c>
      <c r="D301" s="57" t="str">
        <f ca="1">IF($B301="","",OFFSET(Zdroj!N$16,'k rozhodnutí detailní'!$A300,0))</f>
        <v/>
      </c>
      <c r="E301" s="314" t="str">
        <f ca="1">IF($B301="","",OFFSET(Zdroj!T$16,'k rozhodnutí detailní'!$A300,0))</f>
        <v/>
      </c>
      <c r="F301" s="188" t="str">
        <f ca="1">IF($B301="","",OFFSET(Zdroj!U$16,'k rozhodnutí detailní'!$A300,0))</f>
        <v/>
      </c>
      <c r="G301" s="316" t="str">
        <f ca="1">IF($B301="","",OFFSET(Zdroj!W$16,'k rozhodnutí detailní'!$A300,0))</f>
        <v/>
      </c>
      <c r="H301" s="315" t="str">
        <f ca="1">IF($B301="","",OFFSET(Zdroj!Y$16,'k rozhodnutí detailní'!$A300,0))</f>
        <v/>
      </c>
      <c r="I301" s="288" t="str">
        <f ca="1">IF($B301="","",OFFSET(Zdroj!BG$16,'k rozhodnutí detailní'!$A300,0))</f>
        <v/>
      </c>
      <c r="J301" s="288" t="str">
        <f ca="1">IF($B301="","",OFFSET(Zdroj!BH$16,'k rozhodnutí detailní'!$A300,0))</f>
        <v/>
      </c>
      <c r="K301" s="288"/>
      <c r="L301" s="79" t="str">
        <f ca="1">IF($B301="","",CONCATENATE(OFFSET(Zdroj!BI$16,'k rozhodnutí detailní'!$A300,0)," z ",SUM(Zdroj!$AN$10+Zdroj!$AP$10)))</f>
        <v/>
      </c>
      <c r="M301" s="46" t="str">
        <f ca="1">IF($B301="","",IF(OR(I301=0,J301=0),1,OFFSET(Zdroj!BJ$16,'k rozhodnutí detailní'!$A300,0)))</f>
        <v/>
      </c>
      <c r="N301" s="312" t="str">
        <f ca="1">IF(B301="","",IF(Zdroj!$AQ$1=Zdroj!$AR$9,ROUND(G301*M303,Zdroj!$AR$8),OFFSET(Zdroj!BO$16,'k rozhodnutí detailní'!A300,0)))</f>
        <v/>
      </c>
      <c r="O301" s="288" t="str">
        <f ca="1">IF($B301="","",OFFSET(Zdroj!Z$16,'k rozhodnutí detailní'!$A300,0))</f>
        <v/>
      </c>
      <c r="P301" s="329"/>
    </row>
    <row r="302" spans="1:16" s="2" customFormat="1" x14ac:dyDescent="0.25">
      <c r="A302" s="29"/>
      <c r="B302" s="288"/>
      <c r="C302" s="51" t="str">
        <f ca="1">IF($B301="","",IF(Zdroj!$AQ$9="ano",CONCATENATE("Okres:","
",OFFSET(Zdroj!BP$16,'k rozhodnutí detailní'!$A300,0),"
","Právní forma","
",OFFSET(Zdroj!H$16,'k rozhodnutí detailní'!$A300,0),"
",IF(OFFSET(Zdroj!I$16,'k rozhodnutí detailní'!$A300,0)="","","IČO: "),OFFSET(Zdroj!I$16,'k rozhodnutí detailní'!$A300,0),"
","B.Ú. ",IF(OFFSET(Zdroj!J$16,'k rozhodnutí detailní'!$A300,0)="","","Anonymizováno")),CONCATENATE("Okres:","
",OFFSET(Zdroj!BP$16,'k rozhodnutí detailní'!$A300,0),"
","Právní forma","
",OFFSET(Zdroj!H$16,'k rozhodnutí detailní'!$A300,0),"
",IF(OFFSET(Zdroj!I$16,'k rozhodnutí detailní'!$A300,0)="","","IČO: "),OFFSET(Zdroj!I$16,'k rozhodnutí detailní'!$A300,0),"
","B.Ú. ",OFFSET(Zdroj!J$16,'k rozhodnutí detailní'!$A300,0))))</f>
        <v/>
      </c>
      <c r="D302" s="58" t="str">
        <f ca="1">IF($B301="","",OFFSET(Zdroj!O$16,'k rozhodnutí detailní'!$A300,0))</f>
        <v/>
      </c>
      <c r="E302" s="314"/>
      <c r="F302" s="185"/>
      <c r="G302" s="316"/>
      <c r="H302" s="315"/>
      <c r="I302" s="288"/>
      <c r="J302" s="288"/>
      <c r="K302" s="288"/>
      <c r="L302" s="288" t="str">
        <f ca="1">IF($B301="","",CONCATENATE(SUM(I301+J301+K301)," z ",SUM(Zdroj!$AN$10+Zdroj!$AP$10)))</f>
        <v/>
      </c>
      <c r="M302" s="47" t="str">
        <f ca="1">IF($B301="","",IF(1-(((J301+K301)*(Zdroj!AN$10/Zdroj!AP$10))/I301)&gt;=0,CEILING(1-(((J301+K301)*(Zdroj!AN$10/Zdroj!AP$10))/I301),0.01),CEILING((1-(((J301+K301)*(Zdroj!AN$10/Zdroj!AP$10))/I301))*-1,0.01)))</f>
        <v/>
      </c>
      <c r="N302" s="312"/>
      <c r="O302" s="288"/>
      <c r="P302" s="329"/>
    </row>
    <row r="303" spans="1:16" s="2" customFormat="1" x14ac:dyDescent="0.25">
      <c r="A303" s="29">
        <f>ROW()/3-1</f>
        <v>100</v>
      </c>
      <c r="B303" s="288"/>
      <c r="C303" s="52" t="str">
        <f ca="1">IF($B301="","",IF(Zdroj!$AQ$9="ano",IF(OFFSET(Zdroj!M$16,'k rozhodnutí detailní'!A300,0)="","","Anonymizováno"),IF(OFFSET(Zdroj!M$16,'k rozhodnutí detailní'!A300,0)="","",OFFSET(Zdroj!M$16,'k rozhodnutí detailní'!A300,0))))</f>
        <v/>
      </c>
      <c r="D303" s="58" t="str">
        <f ca="1">IF($B301="","",CONCATENATE("Dotace bude použita na:","
",OFFSET(Zdroj!P$16,'k rozhodnutí detailní'!$A300,0)))</f>
        <v/>
      </c>
      <c r="E303" s="314"/>
      <c r="F303" s="188" t="str">
        <f ca="1">IF($B301="","",OFFSET(Zdroj!V$16,'k rozhodnutí detailní'!$A300,0))</f>
        <v/>
      </c>
      <c r="G303" s="89" t="str">
        <f ca="1">IF($B301="","",OFFSET(Zdroj!BM$16,'k rozhodnutí'!$A300,0))</f>
        <v/>
      </c>
      <c r="H303" s="315"/>
      <c r="I303" s="288"/>
      <c r="J303" s="288"/>
      <c r="K303" s="288"/>
      <c r="L303" s="288"/>
      <c r="M303" s="48" t="str">
        <f ca="1">IF($B301="","",SUM((I301+J301+K301)/(Zdroj!$AN$10+Zdroj!$AP$10)))</f>
        <v/>
      </c>
      <c r="N303" s="59" t="str">
        <f t="shared" ref="N303" ca="1" si="98">IF(B301="","",N301/G301)</f>
        <v/>
      </c>
      <c r="O303" s="288"/>
      <c r="P303" s="329"/>
    </row>
    <row r="304" spans="1:16" s="2" customFormat="1" x14ac:dyDescent="0.25">
      <c r="A304" s="29"/>
      <c r="B304" s="288" t="str">
        <f ca="1">IF(OFFSET(Zdroj!$B$16,A303,0)&gt;0,OFFSET(Zdroj!$B$16,A303,0)+0,"")</f>
        <v/>
      </c>
      <c r="C304" s="51" t="str">
        <f ca="1">IF($B304="","",IF(Zdroj!$AQ$9="ano",CONCATENATE(OFFSET(Zdroj!C$16,'k rozhodnutí detailní'!$A303,0),"
","Anonymizováno","
",OFFSET(Zdroj!E$16,'k rozhodnutí detailní'!$A303,0),"
",OFFSET(Zdroj!F$16,'k rozhodnutí detailní'!$A303,0)),CONCATENATE(OFFSET(Zdroj!C$16,'k rozhodnutí detailní'!$A303,0),"
",OFFSET(Zdroj!D$16,'k rozhodnutí detailní'!$A303,0),"
",OFFSET(Zdroj!E$16,'k rozhodnutí detailní'!$A303,0),"
",OFFSET(Zdroj!F$16,'k rozhodnutí detailní'!$A303,0))))</f>
        <v/>
      </c>
      <c r="D304" s="57" t="str">
        <f ca="1">IF($B304="","",OFFSET(Zdroj!N$16,'k rozhodnutí detailní'!$A303,0))</f>
        <v/>
      </c>
      <c r="E304" s="314" t="str">
        <f ca="1">IF($B304="","",OFFSET(Zdroj!T$16,'k rozhodnutí detailní'!$A303,0))</f>
        <v/>
      </c>
      <c r="F304" s="188" t="str">
        <f ca="1">IF($B304="","",OFFSET(Zdroj!U$16,'k rozhodnutí detailní'!$A303,0))</f>
        <v/>
      </c>
      <c r="G304" s="316" t="str">
        <f ca="1">IF($B304="","",OFFSET(Zdroj!W$16,'k rozhodnutí detailní'!$A303,0))</f>
        <v/>
      </c>
      <c r="H304" s="315" t="str">
        <f ca="1">IF($B304="","",OFFSET(Zdroj!Y$16,'k rozhodnutí detailní'!$A303,0))</f>
        <v/>
      </c>
      <c r="I304" s="288" t="str">
        <f ca="1">IF($B304="","",OFFSET(Zdroj!BG$16,'k rozhodnutí detailní'!$A303,0))</f>
        <v/>
      </c>
      <c r="J304" s="288" t="str">
        <f ca="1">IF($B304="","",OFFSET(Zdroj!BH$16,'k rozhodnutí detailní'!$A303,0))</f>
        <v/>
      </c>
      <c r="K304" s="288"/>
      <c r="L304" s="79" t="str">
        <f ca="1">IF($B304="","",CONCATENATE(OFFSET(Zdroj!BI$16,'k rozhodnutí detailní'!$A303,0)," z ",SUM(Zdroj!$AN$10+Zdroj!$AP$10)))</f>
        <v/>
      </c>
      <c r="M304" s="46" t="str">
        <f ca="1">IF($B304="","",IF(OR(I304=0,J304=0),1,OFFSET(Zdroj!BJ$16,'k rozhodnutí detailní'!$A303,0)))</f>
        <v/>
      </c>
      <c r="N304" s="312" t="str">
        <f ca="1">IF(B304="","",IF(Zdroj!$AQ$1=Zdroj!$AR$9,ROUND(G304*M306,Zdroj!$AR$8),OFFSET(Zdroj!BO$16,'k rozhodnutí detailní'!A303,0)))</f>
        <v/>
      </c>
      <c r="O304" s="288" t="str">
        <f ca="1">IF($B304="","",OFFSET(Zdroj!Z$16,'k rozhodnutí detailní'!$A303,0))</f>
        <v/>
      </c>
      <c r="P304" s="329"/>
    </row>
    <row r="305" spans="1:16" s="2" customFormat="1" x14ac:dyDescent="0.25">
      <c r="A305" s="29"/>
      <c r="B305" s="288"/>
      <c r="C305" s="51" t="str">
        <f ca="1">IF($B304="","",IF(Zdroj!$AQ$9="ano",CONCATENATE("Okres:","
",OFFSET(Zdroj!BP$16,'k rozhodnutí detailní'!$A303,0),"
","Právní forma","
",OFFSET(Zdroj!H$16,'k rozhodnutí detailní'!$A303,0),"
",IF(OFFSET(Zdroj!I$16,'k rozhodnutí detailní'!$A303,0)="","","IČO: "),OFFSET(Zdroj!I$16,'k rozhodnutí detailní'!$A303,0),"
","B.Ú. ",IF(OFFSET(Zdroj!J$16,'k rozhodnutí detailní'!$A303,0)="","","Anonymizováno")),CONCATENATE("Okres:","
",OFFSET(Zdroj!BP$16,'k rozhodnutí detailní'!$A303,0),"
","Právní forma","
",OFFSET(Zdroj!H$16,'k rozhodnutí detailní'!$A303,0),"
",IF(OFFSET(Zdroj!I$16,'k rozhodnutí detailní'!$A303,0)="","","IČO: "),OFFSET(Zdroj!I$16,'k rozhodnutí detailní'!$A303,0),"
","B.Ú. ",OFFSET(Zdroj!J$16,'k rozhodnutí detailní'!$A303,0))))</f>
        <v/>
      </c>
      <c r="D305" s="58" t="str">
        <f ca="1">IF($B304="","",OFFSET(Zdroj!O$16,'k rozhodnutí detailní'!$A303,0))</f>
        <v/>
      </c>
      <c r="E305" s="314"/>
      <c r="F305" s="185"/>
      <c r="G305" s="316"/>
      <c r="H305" s="315"/>
      <c r="I305" s="288"/>
      <c r="J305" s="288"/>
      <c r="K305" s="288"/>
      <c r="L305" s="288" t="str">
        <f ca="1">IF($B304="","",CONCATENATE(SUM(I304+J304+K304)," z ",SUM(Zdroj!$AN$10+Zdroj!$AP$10)))</f>
        <v/>
      </c>
      <c r="M305" s="47" t="str">
        <f ca="1">IF($B304="","",IF(1-(((J304+K304)*(Zdroj!AN$10/Zdroj!AP$10))/I304)&gt;=0,CEILING(1-(((J304+K304)*(Zdroj!AN$10/Zdroj!AP$10))/I304),0.01),CEILING((1-(((J304+K304)*(Zdroj!AN$10/Zdroj!AP$10))/I304))*-1,0.01)))</f>
        <v/>
      </c>
      <c r="N305" s="312"/>
      <c r="O305" s="288"/>
      <c r="P305" s="329"/>
    </row>
    <row r="306" spans="1:16" s="2" customFormat="1" x14ac:dyDescent="0.25">
      <c r="A306" s="29">
        <f>ROW()/3-1</f>
        <v>101</v>
      </c>
      <c r="B306" s="288"/>
      <c r="C306" s="52" t="str">
        <f ca="1">IF($B304="","",IF(Zdroj!$AQ$9="ano",IF(OFFSET(Zdroj!M$16,'k rozhodnutí detailní'!A303,0)="","","Anonymizováno"),IF(OFFSET(Zdroj!M$16,'k rozhodnutí detailní'!A303,0)="","",OFFSET(Zdroj!M$16,'k rozhodnutí detailní'!A303,0))))</f>
        <v/>
      </c>
      <c r="D306" s="58" t="str">
        <f ca="1">IF($B304="","",CONCATENATE("Dotace bude použita na:","
",OFFSET(Zdroj!P$16,'k rozhodnutí detailní'!$A303,0)))</f>
        <v/>
      </c>
      <c r="E306" s="314"/>
      <c r="F306" s="188" t="str">
        <f ca="1">IF($B304="","",OFFSET(Zdroj!V$16,'k rozhodnutí detailní'!$A303,0))</f>
        <v/>
      </c>
      <c r="G306" s="89" t="str">
        <f ca="1">IF($B304="","",OFFSET(Zdroj!BM$16,'k rozhodnutí'!$A303,0))</f>
        <v/>
      </c>
      <c r="H306" s="315"/>
      <c r="I306" s="288"/>
      <c r="J306" s="288"/>
      <c r="K306" s="288"/>
      <c r="L306" s="288"/>
      <c r="M306" s="48" t="str">
        <f ca="1">IF($B304="","",SUM((I304+J304+K304)/(Zdroj!$AN$10+Zdroj!$AP$10)))</f>
        <v/>
      </c>
      <c r="N306" s="59" t="str">
        <f t="shared" ref="N306" ca="1" si="99">IF(B304="","",N304/G304)</f>
        <v/>
      </c>
      <c r="O306" s="288"/>
      <c r="P306" s="329"/>
    </row>
    <row r="307" spans="1:16" s="2" customFormat="1" x14ac:dyDescent="0.25">
      <c r="A307" s="29"/>
      <c r="B307" s="288" t="str">
        <f ca="1">IF(OFFSET(Zdroj!$B$16,A306,0)&gt;0,OFFSET(Zdroj!$B$16,A306,0)+0,"")</f>
        <v/>
      </c>
      <c r="C307" s="51" t="str">
        <f ca="1">IF($B307="","",IF(Zdroj!$AQ$9="ano",CONCATENATE(OFFSET(Zdroj!C$16,'k rozhodnutí detailní'!$A306,0),"
","Anonymizováno","
",OFFSET(Zdroj!E$16,'k rozhodnutí detailní'!$A306,0),"
",OFFSET(Zdroj!F$16,'k rozhodnutí detailní'!$A306,0)),CONCATENATE(OFFSET(Zdroj!C$16,'k rozhodnutí detailní'!$A306,0),"
",OFFSET(Zdroj!D$16,'k rozhodnutí detailní'!$A306,0),"
",OFFSET(Zdroj!E$16,'k rozhodnutí detailní'!$A306,0),"
",OFFSET(Zdroj!F$16,'k rozhodnutí detailní'!$A306,0))))</f>
        <v/>
      </c>
      <c r="D307" s="57" t="str">
        <f ca="1">IF($B307="","",OFFSET(Zdroj!N$16,'k rozhodnutí detailní'!$A306,0))</f>
        <v/>
      </c>
      <c r="E307" s="314" t="str">
        <f ca="1">IF($B307="","",OFFSET(Zdroj!T$16,'k rozhodnutí detailní'!$A306,0))</f>
        <v/>
      </c>
      <c r="F307" s="188" t="str">
        <f ca="1">IF($B307="","",OFFSET(Zdroj!U$16,'k rozhodnutí detailní'!$A306,0))</f>
        <v/>
      </c>
      <c r="G307" s="316" t="str">
        <f ca="1">IF($B307="","",OFFSET(Zdroj!W$16,'k rozhodnutí detailní'!$A306,0))</f>
        <v/>
      </c>
      <c r="H307" s="315" t="str">
        <f ca="1">IF($B307="","",OFFSET(Zdroj!Y$16,'k rozhodnutí detailní'!$A306,0))</f>
        <v/>
      </c>
      <c r="I307" s="288" t="str">
        <f ca="1">IF($B307="","",OFFSET(Zdroj!BG$16,'k rozhodnutí detailní'!$A306,0))</f>
        <v/>
      </c>
      <c r="J307" s="288" t="str">
        <f ca="1">IF($B307="","",OFFSET(Zdroj!BH$16,'k rozhodnutí detailní'!$A306,0))</f>
        <v/>
      </c>
      <c r="K307" s="288"/>
      <c r="L307" s="79" t="str">
        <f ca="1">IF($B307="","",CONCATENATE(OFFSET(Zdroj!BI$16,'k rozhodnutí detailní'!$A306,0)," z ",SUM(Zdroj!$AN$10+Zdroj!$AP$10)))</f>
        <v/>
      </c>
      <c r="M307" s="46" t="str">
        <f ca="1">IF($B307="","",IF(OR(I307=0,J307=0),1,OFFSET(Zdroj!BJ$16,'k rozhodnutí detailní'!$A306,0)))</f>
        <v/>
      </c>
      <c r="N307" s="312" t="str">
        <f ca="1">IF(B307="","",IF(Zdroj!$AQ$1=Zdroj!$AR$9,ROUND(G307*M309,Zdroj!$AR$8),OFFSET(Zdroj!BO$16,'k rozhodnutí detailní'!A306,0)))</f>
        <v/>
      </c>
      <c r="O307" s="288" t="str">
        <f ca="1">IF($B307="","",OFFSET(Zdroj!Z$16,'k rozhodnutí detailní'!$A306,0))</f>
        <v/>
      </c>
      <c r="P307" s="329"/>
    </row>
    <row r="308" spans="1:16" s="2" customFormat="1" x14ac:dyDescent="0.25">
      <c r="A308" s="29"/>
      <c r="B308" s="288"/>
      <c r="C308" s="51" t="str">
        <f ca="1">IF($B307="","",IF(Zdroj!$AQ$9="ano",CONCATENATE("Okres:","
",OFFSET(Zdroj!BP$16,'k rozhodnutí detailní'!$A306,0),"
","Právní forma","
",OFFSET(Zdroj!H$16,'k rozhodnutí detailní'!$A306,0),"
",IF(OFFSET(Zdroj!I$16,'k rozhodnutí detailní'!$A306,0)="","","IČO: "),OFFSET(Zdroj!I$16,'k rozhodnutí detailní'!$A306,0),"
","B.Ú. ",IF(OFFSET(Zdroj!J$16,'k rozhodnutí detailní'!$A306,0)="","","Anonymizováno")),CONCATENATE("Okres:","
",OFFSET(Zdroj!BP$16,'k rozhodnutí detailní'!$A306,0),"
","Právní forma","
",OFFSET(Zdroj!H$16,'k rozhodnutí detailní'!$A306,0),"
",IF(OFFSET(Zdroj!I$16,'k rozhodnutí detailní'!$A306,0)="","","IČO: "),OFFSET(Zdroj!I$16,'k rozhodnutí detailní'!$A306,0),"
","B.Ú. ",OFFSET(Zdroj!J$16,'k rozhodnutí detailní'!$A306,0))))</f>
        <v/>
      </c>
      <c r="D308" s="58" t="str">
        <f ca="1">IF($B307="","",OFFSET(Zdroj!O$16,'k rozhodnutí detailní'!$A306,0))</f>
        <v/>
      </c>
      <c r="E308" s="314"/>
      <c r="F308" s="185"/>
      <c r="G308" s="316"/>
      <c r="H308" s="315"/>
      <c r="I308" s="288"/>
      <c r="J308" s="288"/>
      <c r="K308" s="288"/>
      <c r="L308" s="288" t="str">
        <f ca="1">IF($B307="","",CONCATENATE(SUM(I307+J307+K307)," z ",SUM(Zdroj!$AN$10+Zdroj!$AP$10)))</f>
        <v/>
      </c>
      <c r="M308" s="47" t="str">
        <f ca="1">IF($B307="","",IF(1-(((J307+K307)*(Zdroj!AN$10/Zdroj!AP$10))/I307)&gt;=0,CEILING(1-(((J307+K307)*(Zdroj!AN$10/Zdroj!AP$10))/I307),0.01),CEILING((1-(((J307+K307)*(Zdroj!AN$10/Zdroj!AP$10))/I307))*-1,0.01)))</f>
        <v/>
      </c>
      <c r="N308" s="312"/>
      <c r="O308" s="288"/>
      <c r="P308" s="329"/>
    </row>
    <row r="309" spans="1:16" s="2" customFormat="1" x14ac:dyDescent="0.25">
      <c r="A309" s="29">
        <f>ROW()/3-1</f>
        <v>102</v>
      </c>
      <c r="B309" s="288"/>
      <c r="C309" s="52" t="str">
        <f ca="1">IF($B307="","",IF(Zdroj!$AQ$9="ano",IF(OFFSET(Zdroj!M$16,'k rozhodnutí detailní'!A306,0)="","","Anonymizováno"),IF(OFFSET(Zdroj!M$16,'k rozhodnutí detailní'!A306,0)="","",OFFSET(Zdroj!M$16,'k rozhodnutí detailní'!A306,0))))</f>
        <v/>
      </c>
      <c r="D309" s="58" t="str">
        <f ca="1">IF($B307="","",CONCATENATE("Dotace bude použita na:","
",OFFSET(Zdroj!P$16,'k rozhodnutí detailní'!$A306,0)))</f>
        <v/>
      </c>
      <c r="E309" s="314"/>
      <c r="F309" s="188" t="str">
        <f ca="1">IF($B307="","",OFFSET(Zdroj!V$16,'k rozhodnutí detailní'!$A306,0))</f>
        <v/>
      </c>
      <c r="G309" s="89" t="str">
        <f ca="1">IF($B307="","",OFFSET(Zdroj!BM$16,'k rozhodnutí'!$A306,0))</f>
        <v/>
      </c>
      <c r="H309" s="315"/>
      <c r="I309" s="288"/>
      <c r="J309" s="288"/>
      <c r="K309" s="288"/>
      <c r="L309" s="288"/>
      <c r="M309" s="48" t="str">
        <f ca="1">IF($B307="","",SUM((I307+J307+K307)/(Zdroj!$AN$10+Zdroj!$AP$10)))</f>
        <v/>
      </c>
      <c r="N309" s="59" t="str">
        <f t="shared" ref="N309" ca="1" si="100">IF(B307="","",N307/G307)</f>
        <v/>
      </c>
      <c r="O309" s="288"/>
      <c r="P309" s="329"/>
    </row>
    <row r="310" spans="1:16" s="2" customFormat="1" x14ac:dyDescent="0.25">
      <c r="A310" s="29"/>
      <c r="B310" s="288" t="str">
        <f ca="1">IF(OFFSET(Zdroj!$B$16,A309,0)&gt;0,OFFSET(Zdroj!$B$16,A309,0)+0,"")</f>
        <v/>
      </c>
      <c r="C310" s="51" t="str">
        <f ca="1">IF($B310="","",IF(Zdroj!$AQ$9="ano",CONCATENATE(OFFSET(Zdroj!C$16,'k rozhodnutí detailní'!$A309,0),"
","Anonymizováno","
",OFFSET(Zdroj!E$16,'k rozhodnutí detailní'!$A309,0),"
",OFFSET(Zdroj!F$16,'k rozhodnutí detailní'!$A309,0)),CONCATENATE(OFFSET(Zdroj!C$16,'k rozhodnutí detailní'!$A309,0),"
",OFFSET(Zdroj!D$16,'k rozhodnutí detailní'!$A309,0),"
",OFFSET(Zdroj!E$16,'k rozhodnutí detailní'!$A309,0),"
",OFFSET(Zdroj!F$16,'k rozhodnutí detailní'!$A309,0))))</f>
        <v/>
      </c>
      <c r="D310" s="57" t="str">
        <f ca="1">IF($B310="","",OFFSET(Zdroj!N$16,'k rozhodnutí detailní'!$A309,0))</f>
        <v/>
      </c>
      <c r="E310" s="314" t="str">
        <f ca="1">IF($B310="","",OFFSET(Zdroj!T$16,'k rozhodnutí detailní'!$A309,0))</f>
        <v/>
      </c>
      <c r="F310" s="188" t="str">
        <f ca="1">IF($B310="","",OFFSET(Zdroj!U$16,'k rozhodnutí detailní'!$A309,0))</f>
        <v/>
      </c>
      <c r="G310" s="316" t="str">
        <f ca="1">IF($B310="","",OFFSET(Zdroj!W$16,'k rozhodnutí detailní'!$A309,0))</f>
        <v/>
      </c>
      <c r="H310" s="315" t="str">
        <f ca="1">IF($B310="","",OFFSET(Zdroj!Y$16,'k rozhodnutí detailní'!$A309,0))</f>
        <v/>
      </c>
      <c r="I310" s="288" t="str">
        <f ca="1">IF($B310="","",OFFSET(Zdroj!BG$16,'k rozhodnutí detailní'!$A309,0))</f>
        <v/>
      </c>
      <c r="J310" s="288" t="str">
        <f ca="1">IF($B310="","",OFFSET(Zdroj!BH$16,'k rozhodnutí detailní'!$A309,0))</f>
        <v/>
      </c>
      <c r="K310" s="288"/>
      <c r="L310" s="79" t="str">
        <f ca="1">IF($B310="","",CONCATENATE(OFFSET(Zdroj!BI$16,'k rozhodnutí detailní'!$A309,0)," z ",SUM(Zdroj!$AN$10+Zdroj!$AP$10)))</f>
        <v/>
      </c>
      <c r="M310" s="46" t="str">
        <f ca="1">IF($B310="","",IF(OR(I310=0,J310=0),1,OFFSET(Zdroj!BJ$16,'k rozhodnutí detailní'!$A309,0)))</f>
        <v/>
      </c>
      <c r="N310" s="312" t="str">
        <f ca="1">IF(B310="","",IF(Zdroj!$AQ$1=Zdroj!$AR$9,ROUND(G310*M312,Zdroj!$AR$8),OFFSET(Zdroj!BO$16,'k rozhodnutí detailní'!A309,0)))</f>
        <v/>
      </c>
      <c r="O310" s="288" t="str">
        <f ca="1">IF($B310="","",OFFSET(Zdroj!Z$16,'k rozhodnutí detailní'!$A309,0))</f>
        <v/>
      </c>
      <c r="P310" s="329"/>
    </row>
    <row r="311" spans="1:16" s="2" customFormat="1" x14ac:dyDescent="0.25">
      <c r="A311" s="29"/>
      <c r="B311" s="288"/>
      <c r="C311" s="51" t="str">
        <f ca="1">IF($B310="","",IF(Zdroj!$AQ$9="ano",CONCATENATE("Okres:","
",OFFSET(Zdroj!BP$16,'k rozhodnutí detailní'!$A309,0),"
","Právní forma","
",OFFSET(Zdroj!H$16,'k rozhodnutí detailní'!$A309,0),"
",IF(OFFSET(Zdroj!I$16,'k rozhodnutí detailní'!$A309,0)="","","IČO: "),OFFSET(Zdroj!I$16,'k rozhodnutí detailní'!$A309,0),"
","B.Ú. ",IF(OFFSET(Zdroj!J$16,'k rozhodnutí detailní'!$A309,0)="","","Anonymizováno")),CONCATENATE("Okres:","
",OFFSET(Zdroj!BP$16,'k rozhodnutí detailní'!$A309,0),"
","Právní forma","
",OFFSET(Zdroj!H$16,'k rozhodnutí detailní'!$A309,0),"
",IF(OFFSET(Zdroj!I$16,'k rozhodnutí detailní'!$A309,0)="","","IČO: "),OFFSET(Zdroj!I$16,'k rozhodnutí detailní'!$A309,0),"
","B.Ú. ",OFFSET(Zdroj!J$16,'k rozhodnutí detailní'!$A309,0))))</f>
        <v/>
      </c>
      <c r="D311" s="58" t="str">
        <f ca="1">IF($B310="","",OFFSET(Zdroj!O$16,'k rozhodnutí detailní'!$A309,0))</f>
        <v/>
      </c>
      <c r="E311" s="314"/>
      <c r="F311" s="185"/>
      <c r="G311" s="316"/>
      <c r="H311" s="315"/>
      <c r="I311" s="288"/>
      <c r="J311" s="288"/>
      <c r="K311" s="288"/>
      <c r="L311" s="288" t="str">
        <f ca="1">IF($B310="","",CONCATENATE(SUM(I310+J310+K310)," z ",SUM(Zdroj!$AN$10+Zdroj!$AP$10)))</f>
        <v/>
      </c>
      <c r="M311" s="47" t="str">
        <f ca="1">IF($B310="","",IF(1-(((J310+K310)*(Zdroj!AN$10/Zdroj!AP$10))/I310)&gt;=0,CEILING(1-(((J310+K310)*(Zdroj!AN$10/Zdroj!AP$10))/I310),0.01),CEILING((1-(((J310+K310)*(Zdroj!AN$10/Zdroj!AP$10))/I310))*-1,0.01)))</f>
        <v/>
      </c>
      <c r="N311" s="312"/>
      <c r="O311" s="288"/>
      <c r="P311" s="329"/>
    </row>
    <row r="312" spans="1:16" s="2" customFormat="1" x14ac:dyDescent="0.25">
      <c r="A312" s="29">
        <f>ROW()/3-1</f>
        <v>103</v>
      </c>
      <c r="B312" s="288"/>
      <c r="C312" s="52" t="str">
        <f ca="1">IF($B310="","",IF(Zdroj!$AQ$9="ano",IF(OFFSET(Zdroj!M$16,'k rozhodnutí detailní'!A309,0)="","","Anonymizováno"),IF(OFFSET(Zdroj!M$16,'k rozhodnutí detailní'!A309,0)="","",OFFSET(Zdroj!M$16,'k rozhodnutí detailní'!A309,0))))</f>
        <v/>
      </c>
      <c r="D312" s="58" t="str">
        <f ca="1">IF($B310="","",CONCATENATE("Dotace bude použita na:","
",OFFSET(Zdroj!P$16,'k rozhodnutí detailní'!$A309,0)))</f>
        <v/>
      </c>
      <c r="E312" s="314"/>
      <c r="F312" s="188" t="str">
        <f ca="1">IF($B310="","",OFFSET(Zdroj!V$16,'k rozhodnutí detailní'!$A309,0))</f>
        <v/>
      </c>
      <c r="G312" s="89" t="str">
        <f ca="1">IF($B310="","",OFFSET(Zdroj!BM$16,'k rozhodnutí'!$A309,0))</f>
        <v/>
      </c>
      <c r="H312" s="315"/>
      <c r="I312" s="288"/>
      <c r="J312" s="288"/>
      <c r="K312" s="288"/>
      <c r="L312" s="288"/>
      <c r="M312" s="48" t="str">
        <f ca="1">IF($B310="","",SUM((I310+J310+K310)/(Zdroj!$AN$10+Zdroj!$AP$10)))</f>
        <v/>
      </c>
      <c r="N312" s="59" t="str">
        <f t="shared" ref="N312" ca="1" si="101">IF(B310="","",N310/G310)</f>
        <v/>
      </c>
      <c r="O312" s="288"/>
      <c r="P312" s="329"/>
    </row>
    <row r="313" spans="1:16" s="2" customFormat="1" x14ac:dyDescent="0.25">
      <c r="A313" s="29"/>
      <c r="B313" s="288" t="str">
        <f ca="1">IF(OFFSET(Zdroj!$B$16,A312,0)&gt;0,OFFSET(Zdroj!$B$16,A312,0)+0,"")</f>
        <v/>
      </c>
      <c r="C313" s="51" t="str">
        <f ca="1">IF($B313="","",IF(Zdroj!$AQ$9="ano",CONCATENATE(OFFSET(Zdroj!C$16,'k rozhodnutí detailní'!$A312,0),"
","Anonymizováno","
",OFFSET(Zdroj!E$16,'k rozhodnutí detailní'!$A312,0),"
",OFFSET(Zdroj!F$16,'k rozhodnutí detailní'!$A312,0)),CONCATENATE(OFFSET(Zdroj!C$16,'k rozhodnutí detailní'!$A312,0),"
",OFFSET(Zdroj!D$16,'k rozhodnutí detailní'!$A312,0),"
",OFFSET(Zdroj!E$16,'k rozhodnutí detailní'!$A312,0),"
",OFFSET(Zdroj!F$16,'k rozhodnutí detailní'!$A312,0))))</f>
        <v/>
      </c>
      <c r="D313" s="57" t="str">
        <f ca="1">IF($B313="","",OFFSET(Zdroj!N$16,'k rozhodnutí detailní'!$A312,0))</f>
        <v/>
      </c>
      <c r="E313" s="314" t="str">
        <f ca="1">IF($B313="","",OFFSET(Zdroj!T$16,'k rozhodnutí detailní'!$A312,0))</f>
        <v/>
      </c>
      <c r="F313" s="188" t="str">
        <f ca="1">IF($B313="","",OFFSET(Zdroj!U$16,'k rozhodnutí detailní'!$A312,0))</f>
        <v/>
      </c>
      <c r="G313" s="316" t="str">
        <f ca="1">IF($B313="","",OFFSET(Zdroj!W$16,'k rozhodnutí detailní'!$A312,0))</f>
        <v/>
      </c>
      <c r="H313" s="315" t="str">
        <f ca="1">IF($B313="","",OFFSET(Zdroj!Y$16,'k rozhodnutí detailní'!$A312,0))</f>
        <v/>
      </c>
      <c r="I313" s="288" t="str">
        <f ca="1">IF($B313="","",OFFSET(Zdroj!BG$16,'k rozhodnutí detailní'!$A312,0))</f>
        <v/>
      </c>
      <c r="J313" s="288" t="str">
        <f ca="1">IF($B313="","",OFFSET(Zdroj!BH$16,'k rozhodnutí detailní'!$A312,0))</f>
        <v/>
      </c>
      <c r="K313" s="288"/>
      <c r="L313" s="79" t="str">
        <f ca="1">IF($B313="","",CONCATENATE(OFFSET(Zdroj!BI$16,'k rozhodnutí detailní'!$A312,0)," z ",SUM(Zdroj!$AN$10+Zdroj!$AP$10)))</f>
        <v/>
      </c>
      <c r="M313" s="46" t="str">
        <f ca="1">IF($B313="","",IF(OR(I313=0,J313=0),1,OFFSET(Zdroj!BJ$16,'k rozhodnutí detailní'!$A312,0)))</f>
        <v/>
      </c>
      <c r="N313" s="312" t="str">
        <f ca="1">IF(B313="","",IF(Zdroj!$AQ$1=Zdroj!$AR$9,ROUND(G313*M315,Zdroj!$AR$8),OFFSET(Zdroj!BO$16,'k rozhodnutí detailní'!A312,0)))</f>
        <v/>
      </c>
      <c r="O313" s="288" t="str">
        <f ca="1">IF($B313="","",OFFSET(Zdroj!Z$16,'k rozhodnutí detailní'!$A312,0))</f>
        <v/>
      </c>
      <c r="P313" s="329"/>
    </row>
    <row r="314" spans="1:16" s="2" customFormat="1" x14ac:dyDescent="0.25">
      <c r="A314" s="29"/>
      <c r="B314" s="288"/>
      <c r="C314" s="51" t="str">
        <f ca="1">IF($B313="","",IF(Zdroj!$AQ$9="ano",CONCATENATE("Okres:","
",OFFSET(Zdroj!BP$16,'k rozhodnutí detailní'!$A312,0),"
","Právní forma","
",OFFSET(Zdroj!H$16,'k rozhodnutí detailní'!$A312,0),"
",IF(OFFSET(Zdroj!I$16,'k rozhodnutí detailní'!$A312,0)="","","IČO: "),OFFSET(Zdroj!I$16,'k rozhodnutí detailní'!$A312,0),"
","B.Ú. ",IF(OFFSET(Zdroj!J$16,'k rozhodnutí detailní'!$A312,0)="","","Anonymizováno")),CONCATENATE("Okres:","
",OFFSET(Zdroj!BP$16,'k rozhodnutí detailní'!$A312,0),"
","Právní forma","
",OFFSET(Zdroj!H$16,'k rozhodnutí detailní'!$A312,0),"
",IF(OFFSET(Zdroj!I$16,'k rozhodnutí detailní'!$A312,0)="","","IČO: "),OFFSET(Zdroj!I$16,'k rozhodnutí detailní'!$A312,0),"
","B.Ú. ",OFFSET(Zdroj!J$16,'k rozhodnutí detailní'!$A312,0))))</f>
        <v/>
      </c>
      <c r="D314" s="58" t="str">
        <f ca="1">IF($B313="","",OFFSET(Zdroj!O$16,'k rozhodnutí detailní'!$A312,0))</f>
        <v/>
      </c>
      <c r="E314" s="314"/>
      <c r="F314" s="185"/>
      <c r="G314" s="316"/>
      <c r="H314" s="315"/>
      <c r="I314" s="288"/>
      <c r="J314" s="288"/>
      <c r="K314" s="288"/>
      <c r="L314" s="288" t="str">
        <f ca="1">IF($B313="","",CONCATENATE(SUM(I313+J313+K313)," z ",SUM(Zdroj!$AN$10+Zdroj!$AP$10)))</f>
        <v/>
      </c>
      <c r="M314" s="47" t="str">
        <f ca="1">IF($B313="","",IF(1-(((J313+K313)*(Zdroj!AN$10/Zdroj!AP$10))/I313)&gt;=0,CEILING(1-(((J313+K313)*(Zdroj!AN$10/Zdroj!AP$10))/I313),0.01),CEILING((1-(((J313+K313)*(Zdroj!AN$10/Zdroj!AP$10))/I313))*-1,0.01)))</f>
        <v/>
      </c>
      <c r="N314" s="312"/>
      <c r="O314" s="288"/>
      <c r="P314" s="329"/>
    </row>
    <row r="315" spans="1:16" s="2" customFormat="1" x14ac:dyDescent="0.25">
      <c r="A315" s="29">
        <f>ROW()/3-1</f>
        <v>104</v>
      </c>
      <c r="B315" s="288"/>
      <c r="C315" s="52" t="str">
        <f ca="1">IF($B313="","",IF(Zdroj!$AQ$9="ano",IF(OFFSET(Zdroj!M$16,'k rozhodnutí detailní'!A312,0)="","","Anonymizováno"),IF(OFFSET(Zdroj!M$16,'k rozhodnutí detailní'!A312,0)="","",OFFSET(Zdroj!M$16,'k rozhodnutí detailní'!A312,0))))</f>
        <v/>
      </c>
      <c r="D315" s="58" t="str">
        <f ca="1">IF($B313="","",CONCATENATE("Dotace bude použita na:","
",OFFSET(Zdroj!P$16,'k rozhodnutí detailní'!$A312,0)))</f>
        <v/>
      </c>
      <c r="E315" s="314"/>
      <c r="F315" s="188" t="str">
        <f ca="1">IF($B313="","",OFFSET(Zdroj!V$16,'k rozhodnutí detailní'!$A312,0))</f>
        <v/>
      </c>
      <c r="G315" s="89" t="str">
        <f ca="1">IF($B313="","",OFFSET(Zdroj!BM$16,'k rozhodnutí'!$A312,0))</f>
        <v/>
      </c>
      <c r="H315" s="315"/>
      <c r="I315" s="288"/>
      <c r="J315" s="288"/>
      <c r="K315" s="288"/>
      <c r="L315" s="288"/>
      <c r="M315" s="48" t="str">
        <f ca="1">IF($B313="","",SUM((I313+J313+K313)/(Zdroj!$AN$10+Zdroj!$AP$10)))</f>
        <v/>
      </c>
      <c r="N315" s="59" t="str">
        <f t="shared" ref="N315" ca="1" si="102">IF(B313="","",N313/G313)</f>
        <v/>
      </c>
      <c r="O315" s="288"/>
      <c r="P315" s="329"/>
    </row>
    <row r="316" spans="1:16" s="2" customFormat="1" x14ac:dyDescent="0.25">
      <c r="A316" s="29"/>
      <c r="B316" s="288" t="str">
        <f ca="1">IF(OFFSET(Zdroj!$B$16,A315,0)&gt;0,OFFSET(Zdroj!$B$16,A315,0)+0,"")</f>
        <v/>
      </c>
      <c r="C316" s="51" t="str">
        <f ca="1">IF($B316="","",IF(Zdroj!$AQ$9="ano",CONCATENATE(OFFSET(Zdroj!C$16,'k rozhodnutí detailní'!$A315,0),"
","Anonymizováno","
",OFFSET(Zdroj!E$16,'k rozhodnutí detailní'!$A315,0),"
",OFFSET(Zdroj!F$16,'k rozhodnutí detailní'!$A315,0)),CONCATENATE(OFFSET(Zdroj!C$16,'k rozhodnutí detailní'!$A315,0),"
",OFFSET(Zdroj!D$16,'k rozhodnutí detailní'!$A315,0),"
",OFFSET(Zdroj!E$16,'k rozhodnutí detailní'!$A315,0),"
",OFFSET(Zdroj!F$16,'k rozhodnutí detailní'!$A315,0))))</f>
        <v/>
      </c>
      <c r="D316" s="57" t="str">
        <f ca="1">IF($B316="","",OFFSET(Zdroj!N$16,'k rozhodnutí detailní'!$A315,0))</f>
        <v/>
      </c>
      <c r="E316" s="314" t="str">
        <f ca="1">IF($B316="","",OFFSET(Zdroj!T$16,'k rozhodnutí detailní'!$A315,0))</f>
        <v/>
      </c>
      <c r="F316" s="188" t="str">
        <f ca="1">IF($B316="","",OFFSET(Zdroj!U$16,'k rozhodnutí detailní'!$A315,0))</f>
        <v/>
      </c>
      <c r="G316" s="316" t="str">
        <f ca="1">IF($B316="","",OFFSET(Zdroj!W$16,'k rozhodnutí detailní'!$A315,0))</f>
        <v/>
      </c>
      <c r="H316" s="315" t="str">
        <f ca="1">IF($B316="","",OFFSET(Zdroj!Y$16,'k rozhodnutí detailní'!$A315,0))</f>
        <v/>
      </c>
      <c r="I316" s="288" t="str">
        <f ca="1">IF($B316="","",OFFSET(Zdroj!BG$16,'k rozhodnutí detailní'!$A315,0))</f>
        <v/>
      </c>
      <c r="J316" s="288" t="str">
        <f ca="1">IF($B316="","",OFFSET(Zdroj!BH$16,'k rozhodnutí detailní'!$A315,0))</f>
        <v/>
      </c>
      <c r="K316" s="288"/>
      <c r="L316" s="79" t="str">
        <f ca="1">IF($B316="","",CONCATENATE(OFFSET(Zdroj!BI$16,'k rozhodnutí detailní'!$A315,0)," z ",SUM(Zdroj!$AN$10+Zdroj!$AP$10)))</f>
        <v/>
      </c>
      <c r="M316" s="46" t="str">
        <f ca="1">IF($B316="","",IF(OR(I316=0,J316=0),1,OFFSET(Zdroj!BJ$16,'k rozhodnutí detailní'!$A315,0)))</f>
        <v/>
      </c>
      <c r="N316" s="312" t="str">
        <f ca="1">IF(B316="","",IF(Zdroj!$AQ$1=Zdroj!$AR$9,ROUND(G316*M318,Zdroj!$AR$8),OFFSET(Zdroj!BO$16,'k rozhodnutí detailní'!A315,0)))</f>
        <v/>
      </c>
      <c r="O316" s="288" t="str">
        <f ca="1">IF($B316="","",OFFSET(Zdroj!Z$16,'k rozhodnutí detailní'!$A315,0))</f>
        <v/>
      </c>
      <c r="P316" s="329"/>
    </row>
    <row r="317" spans="1:16" s="2" customFormat="1" x14ac:dyDescent="0.25">
      <c r="A317" s="29"/>
      <c r="B317" s="288"/>
      <c r="C317" s="51" t="str">
        <f ca="1">IF($B316="","",IF(Zdroj!$AQ$9="ano",CONCATENATE("Okres:","
",OFFSET(Zdroj!BP$16,'k rozhodnutí detailní'!$A315,0),"
","Právní forma","
",OFFSET(Zdroj!H$16,'k rozhodnutí detailní'!$A315,0),"
",IF(OFFSET(Zdroj!I$16,'k rozhodnutí detailní'!$A315,0)="","","IČO: "),OFFSET(Zdroj!I$16,'k rozhodnutí detailní'!$A315,0),"
","B.Ú. ",IF(OFFSET(Zdroj!J$16,'k rozhodnutí detailní'!$A315,0)="","","Anonymizováno")),CONCATENATE("Okres:","
",OFFSET(Zdroj!BP$16,'k rozhodnutí detailní'!$A315,0),"
","Právní forma","
",OFFSET(Zdroj!H$16,'k rozhodnutí detailní'!$A315,0),"
",IF(OFFSET(Zdroj!I$16,'k rozhodnutí detailní'!$A315,0)="","","IČO: "),OFFSET(Zdroj!I$16,'k rozhodnutí detailní'!$A315,0),"
","B.Ú. ",OFFSET(Zdroj!J$16,'k rozhodnutí detailní'!$A315,0))))</f>
        <v/>
      </c>
      <c r="D317" s="58" t="str">
        <f ca="1">IF($B316="","",OFFSET(Zdroj!O$16,'k rozhodnutí detailní'!$A315,0))</f>
        <v/>
      </c>
      <c r="E317" s="314"/>
      <c r="F317" s="185"/>
      <c r="G317" s="316"/>
      <c r="H317" s="315"/>
      <c r="I317" s="288"/>
      <c r="J317" s="288"/>
      <c r="K317" s="288"/>
      <c r="L317" s="288" t="str">
        <f ca="1">IF($B316="","",CONCATENATE(SUM(I316+J316+K316)," z ",SUM(Zdroj!$AN$10+Zdroj!$AP$10)))</f>
        <v/>
      </c>
      <c r="M317" s="47" t="str">
        <f ca="1">IF($B316="","",IF(1-(((J316+K316)*(Zdroj!AN$10/Zdroj!AP$10))/I316)&gt;=0,CEILING(1-(((J316+K316)*(Zdroj!AN$10/Zdroj!AP$10))/I316),0.01),CEILING((1-(((J316+K316)*(Zdroj!AN$10/Zdroj!AP$10))/I316))*-1,0.01)))</f>
        <v/>
      </c>
      <c r="N317" s="312"/>
      <c r="O317" s="288"/>
      <c r="P317" s="329"/>
    </row>
    <row r="318" spans="1:16" s="2" customFormat="1" x14ac:dyDescent="0.25">
      <c r="A318" s="29">
        <f>ROW()/3-1</f>
        <v>105</v>
      </c>
      <c r="B318" s="288"/>
      <c r="C318" s="52" t="str">
        <f ca="1">IF($B316="","",IF(Zdroj!$AQ$9="ano",IF(OFFSET(Zdroj!M$16,'k rozhodnutí detailní'!A315,0)="","","Anonymizováno"),IF(OFFSET(Zdroj!M$16,'k rozhodnutí detailní'!A315,0)="","",OFFSET(Zdroj!M$16,'k rozhodnutí detailní'!A315,0))))</f>
        <v/>
      </c>
      <c r="D318" s="58" t="str">
        <f ca="1">IF($B316="","",CONCATENATE("Dotace bude použita na:","
",OFFSET(Zdroj!P$16,'k rozhodnutí detailní'!$A315,0)))</f>
        <v/>
      </c>
      <c r="E318" s="314"/>
      <c r="F318" s="188" t="str">
        <f ca="1">IF($B316="","",OFFSET(Zdroj!V$16,'k rozhodnutí detailní'!$A315,0))</f>
        <v/>
      </c>
      <c r="G318" s="89" t="str">
        <f ca="1">IF($B316="","",OFFSET(Zdroj!BM$16,'k rozhodnutí'!$A315,0))</f>
        <v/>
      </c>
      <c r="H318" s="315"/>
      <c r="I318" s="288"/>
      <c r="J318" s="288"/>
      <c r="K318" s="288"/>
      <c r="L318" s="288"/>
      <c r="M318" s="48" t="str">
        <f ca="1">IF($B316="","",SUM((I316+J316+K316)/(Zdroj!$AN$10+Zdroj!$AP$10)))</f>
        <v/>
      </c>
      <c r="N318" s="59" t="str">
        <f t="shared" ref="N318" ca="1" si="103">IF(B316="","",N316/G316)</f>
        <v/>
      </c>
      <c r="O318" s="288"/>
      <c r="P318" s="329"/>
    </row>
    <row r="319" spans="1:16" s="2" customFormat="1" x14ac:dyDescent="0.25">
      <c r="A319" s="29"/>
      <c r="B319" s="288" t="str">
        <f ca="1">IF(OFFSET(Zdroj!$B$16,A318,0)&gt;0,OFFSET(Zdroj!$B$16,A318,0)+0,"")</f>
        <v/>
      </c>
      <c r="C319" s="51" t="str">
        <f ca="1">IF($B319="","",IF(Zdroj!$AQ$9="ano",CONCATENATE(OFFSET(Zdroj!C$16,'k rozhodnutí detailní'!$A318,0),"
","Anonymizováno","
",OFFSET(Zdroj!E$16,'k rozhodnutí detailní'!$A318,0),"
",OFFSET(Zdroj!F$16,'k rozhodnutí detailní'!$A318,0)),CONCATENATE(OFFSET(Zdroj!C$16,'k rozhodnutí detailní'!$A318,0),"
",OFFSET(Zdroj!D$16,'k rozhodnutí detailní'!$A318,0),"
",OFFSET(Zdroj!E$16,'k rozhodnutí detailní'!$A318,0),"
",OFFSET(Zdroj!F$16,'k rozhodnutí detailní'!$A318,0))))</f>
        <v/>
      </c>
      <c r="D319" s="57" t="str">
        <f ca="1">IF($B319="","",OFFSET(Zdroj!N$16,'k rozhodnutí detailní'!$A318,0))</f>
        <v/>
      </c>
      <c r="E319" s="314" t="str">
        <f ca="1">IF($B319="","",OFFSET(Zdroj!T$16,'k rozhodnutí detailní'!$A318,0))</f>
        <v/>
      </c>
      <c r="F319" s="188" t="str">
        <f ca="1">IF($B319="","",OFFSET(Zdroj!U$16,'k rozhodnutí detailní'!$A318,0))</f>
        <v/>
      </c>
      <c r="G319" s="316" t="str">
        <f ca="1">IF($B319="","",OFFSET(Zdroj!W$16,'k rozhodnutí detailní'!$A318,0))</f>
        <v/>
      </c>
      <c r="H319" s="315" t="str">
        <f ca="1">IF($B319="","",OFFSET(Zdroj!Y$16,'k rozhodnutí detailní'!$A318,0))</f>
        <v/>
      </c>
      <c r="I319" s="288" t="str">
        <f ca="1">IF($B319="","",OFFSET(Zdroj!BG$16,'k rozhodnutí detailní'!$A318,0))</f>
        <v/>
      </c>
      <c r="J319" s="288" t="str">
        <f ca="1">IF($B319="","",OFFSET(Zdroj!BH$16,'k rozhodnutí detailní'!$A318,0))</f>
        <v/>
      </c>
      <c r="K319" s="288"/>
      <c r="L319" s="79" t="str">
        <f ca="1">IF($B319="","",CONCATENATE(OFFSET(Zdroj!BI$16,'k rozhodnutí detailní'!$A318,0)," z ",SUM(Zdroj!$AN$10+Zdroj!$AP$10)))</f>
        <v/>
      </c>
      <c r="M319" s="46" t="str">
        <f ca="1">IF($B319="","",IF(OR(I319=0,J319=0),1,OFFSET(Zdroj!BJ$16,'k rozhodnutí detailní'!$A318,0)))</f>
        <v/>
      </c>
      <c r="N319" s="312" t="str">
        <f ca="1">IF(B319="","",IF(Zdroj!$AQ$1=Zdroj!$AR$9,ROUND(G319*M321,Zdroj!$AR$8),OFFSET(Zdroj!BO$16,'k rozhodnutí detailní'!A318,0)))</f>
        <v/>
      </c>
      <c r="O319" s="288" t="str">
        <f ca="1">IF($B319="","",OFFSET(Zdroj!Z$16,'k rozhodnutí detailní'!$A318,0))</f>
        <v/>
      </c>
      <c r="P319" s="329"/>
    </row>
    <row r="320" spans="1:16" s="2" customFormat="1" x14ac:dyDescent="0.25">
      <c r="A320" s="29"/>
      <c r="B320" s="288"/>
      <c r="C320" s="51" t="str">
        <f ca="1">IF($B319="","",IF(Zdroj!$AQ$9="ano",CONCATENATE("Okres:","
",OFFSET(Zdroj!BP$16,'k rozhodnutí detailní'!$A318,0),"
","Právní forma","
",OFFSET(Zdroj!H$16,'k rozhodnutí detailní'!$A318,0),"
",IF(OFFSET(Zdroj!I$16,'k rozhodnutí detailní'!$A318,0)="","","IČO: "),OFFSET(Zdroj!I$16,'k rozhodnutí detailní'!$A318,0),"
","B.Ú. ",IF(OFFSET(Zdroj!J$16,'k rozhodnutí detailní'!$A318,0)="","","Anonymizováno")),CONCATENATE("Okres:","
",OFFSET(Zdroj!BP$16,'k rozhodnutí detailní'!$A318,0),"
","Právní forma","
",OFFSET(Zdroj!H$16,'k rozhodnutí detailní'!$A318,0),"
",IF(OFFSET(Zdroj!I$16,'k rozhodnutí detailní'!$A318,0)="","","IČO: "),OFFSET(Zdroj!I$16,'k rozhodnutí detailní'!$A318,0),"
","B.Ú. ",OFFSET(Zdroj!J$16,'k rozhodnutí detailní'!$A318,0))))</f>
        <v/>
      </c>
      <c r="D320" s="58" t="str">
        <f ca="1">IF($B319="","",OFFSET(Zdroj!O$16,'k rozhodnutí detailní'!$A318,0))</f>
        <v/>
      </c>
      <c r="E320" s="314"/>
      <c r="F320" s="185"/>
      <c r="G320" s="316"/>
      <c r="H320" s="315"/>
      <c r="I320" s="288"/>
      <c r="J320" s="288"/>
      <c r="K320" s="288"/>
      <c r="L320" s="288" t="str">
        <f ca="1">IF($B319="","",CONCATENATE(SUM(I319+J319+K319)," z ",SUM(Zdroj!$AN$10+Zdroj!$AP$10)))</f>
        <v/>
      </c>
      <c r="M320" s="47" t="str">
        <f ca="1">IF($B319="","",IF(1-(((J319+K319)*(Zdroj!AN$10/Zdroj!AP$10))/I319)&gt;=0,CEILING(1-(((J319+K319)*(Zdroj!AN$10/Zdroj!AP$10))/I319),0.01),CEILING((1-(((J319+K319)*(Zdroj!AN$10/Zdroj!AP$10))/I319))*-1,0.01)))</f>
        <v/>
      </c>
      <c r="N320" s="312"/>
      <c r="O320" s="288"/>
      <c r="P320" s="329"/>
    </row>
    <row r="321" spans="1:16" s="2" customFormat="1" x14ac:dyDescent="0.25">
      <c r="A321" s="29">
        <f>ROW()/3-1</f>
        <v>106</v>
      </c>
      <c r="B321" s="288"/>
      <c r="C321" s="52" t="str">
        <f ca="1">IF($B319="","",IF(Zdroj!$AQ$9="ano",IF(OFFSET(Zdroj!M$16,'k rozhodnutí detailní'!A318,0)="","","Anonymizováno"),IF(OFFSET(Zdroj!M$16,'k rozhodnutí detailní'!A318,0)="","",OFFSET(Zdroj!M$16,'k rozhodnutí detailní'!A318,0))))</f>
        <v/>
      </c>
      <c r="D321" s="58" t="str">
        <f ca="1">IF($B319="","",CONCATENATE("Dotace bude použita na:","
",OFFSET(Zdroj!P$16,'k rozhodnutí detailní'!$A318,0)))</f>
        <v/>
      </c>
      <c r="E321" s="314"/>
      <c r="F321" s="188" t="str">
        <f ca="1">IF($B319="","",OFFSET(Zdroj!V$16,'k rozhodnutí detailní'!$A318,0))</f>
        <v/>
      </c>
      <c r="G321" s="89" t="str">
        <f ca="1">IF($B319="","",OFFSET(Zdroj!BM$16,'k rozhodnutí'!$A318,0))</f>
        <v/>
      </c>
      <c r="H321" s="315"/>
      <c r="I321" s="288"/>
      <c r="J321" s="288"/>
      <c r="K321" s="288"/>
      <c r="L321" s="288"/>
      <c r="M321" s="48" t="str">
        <f ca="1">IF($B319="","",SUM((I319+J319+K319)/(Zdroj!$AN$10+Zdroj!$AP$10)))</f>
        <v/>
      </c>
      <c r="N321" s="59" t="str">
        <f t="shared" ref="N321" ca="1" si="104">IF(B319="","",N319/G319)</f>
        <v/>
      </c>
      <c r="O321" s="288"/>
      <c r="P321" s="329"/>
    </row>
    <row r="322" spans="1:16" s="2" customFormat="1" x14ac:dyDescent="0.25">
      <c r="A322" s="29"/>
      <c r="B322" s="288" t="str">
        <f ca="1">IF(OFFSET(Zdroj!$B$16,A321,0)&gt;0,OFFSET(Zdroj!$B$16,A321,0)+0,"")</f>
        <v/>
      </c>
      <c r="C322" s="51" t="str">
        <f ca="1">IF($B322="","",IF(Zdroj!$AQ$9="ano",CONCATENATE(OFFSET(Zdroj!C$16,'k rozhodnutí detailní'!$A321,0),"
","Anonymizováno","
",OFFSET(Zdroj!E$16,'k rozhodnutí detailní'!$A321,0),"
",OFFSET(Zdroj!F$16,'k rozhodnutí detailní'!$A321,0)),CONCATENATE(OFFSET(Zdroj!C$16,'k rozhodnutí detailní'!$A321,0),"
",OFFSET(Zdroj!D$16,'k rozhodnutí detailní'!$A321,0),"
",OFFSET(Zdroj!E$16,'k rozhodnutí detailní'!$A321,0),"
",OFFSET(Zdroj!F$16,'k rozhodnutí detailní'!$A321,0))))</f>
        <v/>
      </c>
      <c r="D322" s="57" t="str">
        <f ca="1">IF($B322="","",OFFSET(Zdroj!N$16,'k rozhodnutí detailní'!$A321,0))</f>
        <v/>
      </c>
      <c r="E322" s="314" t="str">
        <f ca="1">IF($B322="","",OFFSET(Zdroj!T$16,'k rozhodnutí detailní'!$A321,0))</f>
        <v/>
      </c>
      <c r="F322" s="188" t="str">
        <f ca="1">IF($B322="","",OFFSET(Zdroj!U$16,'k rozhodnutí detailní'!$A321,0))</f>
        <v/>
      </c>
      <c r="G322" s="316" t="str">
        <f ca="1">IF($B322="","",OFFSET(Zdroj!W$16,'k rozhodnutí detailní'!$A321,0))</f>
        <v/>
      </c>
      <c r="H322" s="315" t="str">
        <f ca="1">IF($B322="","",OFFSET(Zdroj!Y$16,'k rozhodnutí detailní'!$A321,0))</f>
        <v/>
      </c>
      <c r="I322" s="288" t="str">
        <f ca="1">IF($B322="","",OFFSET(Zdroj!BG$16,'k rozhodnutí detailní'!$A321,0))</f>
        <v/>
      </c>
      <c r="J322" s="288" t="str">
        <f ca="1">IF($B322="","",OFFSET(Zdroj!BH$16,'k rozhodnutí detailní'!$A321,0))</f>
        <v/>
      </c>
      <c r="K322" s="288"/>
      <c r="L322" s="79" t="str">
        <f ca="1">IF($B322="","",CONCATENATE(OFFSET(Zdroj!BI$16,'k rozhodnutí detailní'!$A321,0)," z ",SUM(Zdroj!$AN$10+Zdroj!$AP$10)))</f>
        <v/>
      </c>
      <c r="M322" s="46" t="str">
        <f ca="1">IF($B322="","",IF(OR(I322=0,J322=0),1,OFFSET(Zdroj!BJ$16,'k rozhodnutí detailní'!$A321,0)))</f>
        <v/>
      </c>
      <c r="N322" s="312" t="str">
        <f ca="1">IF(B322="","",IF(Zdroj!$AQ$1=Zdroj!$AR$9,ROUND(G322*M324,Zdroj!$AR$8),OFFSET(Zdroj!BO$16,'k rozhodnutí detailní'!A321,0)))</f>
        <v/>
      </c>
      <c r="O322" s="288" t="str">
        <f ca="1">IF($B322="","",OFFSET(Zdroj!Z$16,'k rozhodnutí detailní'!$A321,0))</f>
        <v/>
      </c>
      <c r="P322" s="329"/>
    </row>
    <row r="323" spans="1:16" s="2" customFormat="1" x14ac:dyDescent="0.25">
      <c r="A323" s="29"/>
      <c r="B323" s="288"/>
      <c r="C323" s="51" t="str">
        <f ca="1">IF($B322="","",IF(Zdroj!$AQ$9="ano",CONCATENATE("Okres:","
",OFFSET(Zdroj!BP$16,'k rozhodnutí detailní'!$A321,0),"
","Právní forma","
",OFFSET(Zdroj!H$16,'k rozhodnutí detailní'!$A321,0),"
",IF(OFFSET(Zdroj!I$16,'k rozhodnutí detailní'!$A321,0)="","","IČO: "),OFFSET(Zdroj!I$16,'k rozhodnutí detailní'!$A321,0),"
","B.Ú. ",IF(OFFSET(Zdroj!J$16,'k rozhodnutí detailní'!$A321,0)="","","Anonymizováno")),CONCATENATE("Okres:","
",OFFSET(Zdroj!BP$16,'k rozhodnutí detailní'!$A321,0),"
","Právní forma","
",OFFSET(Zdroj!H$16,'k rozhodnutí detailní'!$A321,0),"
",IF(OFFSET(Zdroj!I$16,'k rozhodnutí detailní'!$A321,0)="","","IČO: "),OFFSET(Zdroj!I$16,'k rozhodnutí detailní'!$A321,0),"
","B.Ú. ",OFFSET(Zdroj!J$16,'k rozhodnutí detailní'!$A321,0))))</f>
        <v/>
      </c>
      <c r="D323" s="58" t="str">
        <f ca="1">IF($B322="","",OFFSET(Zdroj!O$16,'k rozhodnutí detailní'!$A321,0))</f>
        <v/>
      </c>
      <c r="E323" s="314"/>
      <c r="F323" s="185"/>
      <c r="G323" s="316"/>
      <c r="H323" s="315"/>
      <c r="I323" s="288"/>
      <c r="J323" s="288"/>
      <c r="K323" s="288"/>
      <c r="L323" s="288" t="str">
        <f ca="1">IF($B322="","",CONCATENATE(SUM(I322+J322+K322)," z ",SUM(Zdroj!$AN$10+Zdroj!$AP$10)))</f>
        <v/>
      </c>
      <c r="M323" s="47" t="str">
        <f ca="1">IF($B322="","",IF(1-(((J322+K322)*(Zdroj!AN$10/Zdroj!AP$10))/I322)&gt;=0,CEILING(1-(((J322+K322)*(Zdroj!AN$10/Zdroj!AP$10))/I322),0.01),CEILING((1-(((J322+K322)*(Zdroj!AN$10/Zdroj!AP$10))/I322))*-1,0.01)))</f>
        <v/>
      </c>
      <c r="N323" s="312"/>
      <c r="O323" s="288"/>
      <c r="P323" s="329"/>
    </row>
    <row r="324" spans="1:16" s="2" customFormat="1" x14ac:dyDescent="0.25">
      <c r="A324" s="29">
        <f>ROW()/3-1</f>
        <v>107</v>
      </c>
      <c r="B324" s="288"/>
      <c r="C324" s="52" t="str">
        <f ca="1">IF($B322="","",IF(Zdroj!$AQ$9="ano",IF(OFFSET(Zdroj!M$16,'k rozhodnutí detailní'!A321,0)="","","Anonymizováno"),IF(OFFSET(Zdroj!M$16,'k rozhodnutí detailní'!A321,0)="","",OFFSET(Zdroj!M$16,'k rozhodnutí detailní'!A321,0))))</f>
        <v/>
      </c>
      <c r="D324" s="58" t="str">
        <f ca="1">IF($B322="","",CONCATENATE("Dotace bude použita na:","
",OFFSET(Zdroj!P$16,'k rozhodnutí detailní'!$A321,0)))</f>
        <v/>
      </c>
      <c r="E324" s="314"/>
      <c r="F324" s="188" t="str">
        <f ca="1">IF($B322="","",OFFSET(Zdroj!V$16,'k rozhodnutí detailní'!$A321,0))</f>
        <v/>
      </c>
      <c r="G324" s="89" t="str">
        <f ca="1">IF($B322="","",OFFSET(Zdroj!BM$16,'k rozhodnutí'!$A321,0))</f>
        <v/>
      </c>
      <c r="H324" s="315"/>
      <c r="I324" s="288"/>
      <c r="J324" s="288"/>
      <c r="K324" s="288"/>
      <c r="L324" s="288"/>
      <c r="M324" s="48" t="str">
        <f ca="1">IF($B322="","",SUM((I322+J322+K322)/(Zdroj!$AN$10+Zdroj!$AP$10)))</f>
        <v/>
      </c>
      <c r="N324" s="59" t="str">
        <f t="shared" ref="N324" ca="1" si="105">IF(B322="","",N322/G322)</f>
        <v/>
      </c>
      <c r="O324" s="288"/>
      <c r="P324" s="329"/>
    </row>
    <row r="325" spans="1:16" s="2" customFormat="1" x14ac:dyDescent="0.25">
      <c r="A325" s="29"/>
      <c r="B325" s="288" t="str">
        <f ca="1">IF(OFFSET(Zdroj!$B$16,A324,0)&gt;0,OFFSET(Zdroj!$B$16,A324,0)+0,"")</f>
        <v/>
      </c>
      <c r="C325" s="51" t="str">
        <f ca="1">IF($B325="","",IF(Zdroj!$AQ$9="ano",CONCATENATE(OFFSET(Zdroj!C$16,'k rozhodnutí detailní'!$A324,0),"
","Anonymizováno","
",OFFSET(Zdroj!E$16,'k rozhodnutí detailní'!$A324,0),"
",OFFSET(Zdroj!F$16,'k rozhodnutí detailní'!$A324,0)),CONCATENATE(OFFSET(Zdroj!C$16,'k rozhodnutí detailní'!$A324,0),"
",OFFSET(Zdroj!D$16,'k rozhodnutí detailní'!$A324,0),"
",OFFSET(Zdroj!E$16,'k rozhodnutí detailní'!$A324,0),"
",OFFSET(Zdroj!F$16,'k rozhodnutí detailní'!$A324,0))))</f>
        <v/>
      </c>
      <c r="D325" s="57" t="str">
        <f ca="1">IF($B325="","",OFFSET(Zdroj!N$16,'k rozhodnutí detailní'!$A324,0))</f>
        <v/>
      </c>
      <c r="E325" s="314" t="str">
        <f ca="1">IF($B325="","",OFFSET(Zdroj!T$16,'k rozhodnutí detailní'!$A324,0))</f>
        <v/>
      </c>
      <c r="F325" s="188" t="str">
        <f ca="1">IF($B325="","",OFFSET(Zdroj!U$16,'k rozhodnutí detailní'!$A324,0))</f>
        <v/>
      </c>
      <c r="G325" s="316" t="str">
        <f ca="1">IF($B325="","",OFFSET(Zdroj!W$16,'k rozhodnutí detailní'!$A324,0))</f>
        <v/>
      </c>
      <c r="H325" s="315" t="str">
        <f ca="1">IF($B325="","",OFFSET(Zdroj!Y$16,'k rozhodnutí detailní'!$A324,0))</f>
        <v/>
      </c>
      <c r="I325" s="288" t="str">
        <f ca="1">IF($B325="","",OFFSET(Zdroj!BG$16,'k rozhodnutí detailní'!$A324,0))</f>
        <v/>
      </c>
      <c r="J325" s="288" t="str">
        <f ca="1">IF($B325="","",OFFSET(Zdroj!BH$16,'k rozhodnutí detailní'!$A324,0))</f>
        <v/>
      </c>
      <c r="K325" s="288"/>
      <c r="L325" s="79" t="str">
        <f ca="1">IF($B325="","",CONCATENATE(OFFSET(Zdroj!BI$16,'k rozhodnutí detailní'!$A324,0)," z ",SUM(Zdroj!$AN$10+Zdroj!$AP$10)))</f>
        <v/>
      </c>
      <c r="M325" s="46" t="str">
        <f ca="1">IF($B325="","",IF(OR(I325=0,J325=0),1,OFFSET(Zdroj!BJ$16,'k rozhodnutí detailní'!$A324,0)))</f>
        <v/>
      </c>
      <c r="N325" s="312" t="str">
        <f ca="1">IF(B325="","",IF(Zdroj!$AQ$1=Zdroj!$AR$9,ROUND(G325*M327,Zdroj!$AR$8),OFFSET(Zdroj!BO$16,'k rozhodnutí detailní'!A324,0)))</f>
        <v/>
      </c>
      <c r="O325" s="288" t="str">
        <f ca="1">IF($B325="","",OFFSET(Zdroj!Z$16,'k rozhodnutí detailní'!$A324,0))</f>
        <v/>
      </c>
      <c r="P325" s="329"/>
    </row>
    <row r="326" spans="1:16" s="2" customFormat="1" x14ac:dyDescent="0.25">
      <c r="A326" s="29"/>
      <c r="B326" s="288"/>
      <c r="C326" s="51" t="str">
        <f ca="1">IF($B325="","",IF(Zdroj!$AQ$9="ano",CONCATENATE("Okres:","
",OFFSET(Zdroj!BP$16,'k rozhodnutí detailní'!$A324,0),"
","Právní forma","
",OFFSET(Zdroj!H$16,'k rozhodnutí detailní'!$A324,0),"
",IF(OFFSET(Zdroj!I$16,'k rozhodnutí detailní'!$A324,0)="","","IČO: "),OFFSET(Zdroj!I$16,'k rozhodnutí detailní'!$A324,0),"
","B.Ú. ",IF(OFFSET(Zdroj!J$16,'k rozhodnutí detailní'!$A324,0)="","","Anonymizováno")),CONCATENATE("Okres:","
",OFFSET(Zdroj!BP$16,'k rozhodnutí detailní'!$A324,0),"
","Právní forma","
",OFFSET(Zdroj!H$16,'k rozhodnutí detailní'!$A324,0),"
",IF(OFFSET(Zdroj!I$16,'k rozhodnutí detailní'!$A324,0)="","","IČO: "),OFFSET(Zdroj!I$16,'k rozhodnutí detailní'!$A324,0),"
","B.Ú. ",OFFSET(Zdroj!J$16,'k rozhodnutí detailní'!$A324,0))))</f>
        <v/>
      </c>
      <c r="D326" s="58" t="str">
        <f ca="1">IF($B325="","",OFFSET(Zdroj!O$16,'k rozhodnutí detailní'!$A324,0))</f>
        <v/>
      </c>
      <c r="E326" s="314"/>
      <c r="F326" s="185"/>
      <c r="G326" s="316"/>
      <c r="H326" s="315"/>
      <c r="I326" s="288"/>
      <c r="J326" s="288"/>
      <c r="K326" s="288"/>
      <c r="L326" s="288" t="str">
        <f ca="1">IF($B325="","",CONCATENATE(SUM(I325+J325+K325)," z ",SUM(Zdroj!$AN$10+Zdroj!$AP$10)))</f>
        <v/>
      </c>
      <c r="M326" s="47" t="str">
        <f ca="1">IF($B325="","",IF(1-(((J325+K325)*(Zdroj!AN$10/Zdroj!AP$10))/I325)&gt;=0,CEILING(1-(((J325+K325)*(Zdroj!AN$10/Zdroj!AP$10))/I325),0.01),CEILING((1-(((J325+K325)*(Zdroj!AN$10/Zdroj!AP$10))/I325))*-1,0.01)))</f>
        <v/>
      </c>
      <c r="N326" s="312"/>
      <c r="O326" s="288"/>
      <c r="P326" s="329"/>
    </row>
    <row r="327" spans="1:16" s="2" customFormat="1" x14ac:dyDescent="0.25">
      <c r="A327" s="29">
        <f>ROW()/3-1</f>
        <v>108</v>
      </c>
      <c r="B327" s="288"/>
      <c r="C327" s="52" t="str">
        <f ca="1">IF($B325="","",IF(Zdroj!$AQ$9="ano",IF(OFFSET(Zdroj!M$16,'k rozhodnutí detailní'!A324,0)="","","Anonymizováno"),IF(OFFSET(Zdroj!M$16,'k rozhodnutí detailní'!A324,0)="","",OFFSET(Zdroj!M$16,'k rozhodnutí detailní'!A324,0))))</f>
        <v/>
      </c>
      <c r="D327" s="58" t="str">
        <f ca="1">IF($B325="","",CONCATENATE("Dotace bude použita na:","
",OFFSET(Zdroj!P$16,'k rozhodnutí detailní'!$A324,0)))</f>
        <v/>
      </c>
      <c r="E327" s="314"/>
      <c r="F327" s="188" t="str">
        <f ca="1">IF($B325="","",OFFSET(Zdroj!V$16,'k rozhodnutí detailní'!$A324,0))</f>
        <v/>
      </c>
      <c r="G327" s="89" t="str">
        <f ca="1">IF($B325="","",OFFSET(Zdroj!BM$16,'k rozhodnutí'!$A324,0))</f>
        <v/>
      </c>
      <c r="H327" s="315"/>
      <c r="I327" s="288"/>
      <c r="J327" s="288"/>
      <c r="K327" s="288"/>
      <c r="L327" s="288"/>
      <c r="M327" s="48" t="str">
        <f ca="1">IF($B325="","",SUM((I325+J325+K325)/(Zdroj!$AN$10+Zdroj!$AP$10)))</f>
        <v/>
      </c>
      <c r="N327" s="59" t="str">
        <f t="shared" ref="N327" ca="1" si="106">IF(B325="","",N325/G325)</f>
        <v/>
      </c>
      <c r="O327" s="288"/>
      <c r="P327" s="329"/>
    </row>
    <row r="328" spans="1:16" s="2" customFormat="1" x14ac:dyDescent="0.25">
      <c r="A328" s="29"/>
      <c r="B328" s="288" t="str">
        <f ca="1">IF(OFFSET(Zdroj!$B$16,A327,0)&gt;0,OFFSET(Zdroj!$B$16,A327,0)+0,"")</f>
        <v/>
      </c>
      <c r="C328" s="51" t="str">
        <f ca="1">IF($B328="","",IF(Zdroj!$AQ$9="ano",CONCATENATE(OFFSET(Zdroj!C$16,'k rozhodnutí detailní'!$A327,0),"
","Anonymizováno","
",OFFSET(Zdroj!E$16,'k rozhodnutí detailní'!$A327,0),"
",OFFSET(Zdroj!F$16,'k rozhodnutí detailní'!$A327,0)),CONCATENATE(OFFSET(Zdroj!C$16,'k rozhodnutí detailní'!$A327,0),"
",OFFSET(Zdroj!D$16,'k rozhodnutí detailní'!$A327,0),"
",OFFSET(Zdroj!E$16,'k rozhodnutí detailní'!$A327,0),"
",OFFSET(Zdroj!F$16,'k rozhodnutí detailní'!$A327,0))))</f>
        <v/>
      </c>
      <c r="D328" s="57" t="str">
        <f ca="1">IF($B328="","",OFFSET(Zdroj!N$16,'k rozhodnutí detailní'!$A327,0))</f>
        <v/>
      </c>
      <c r="E328" s="314" t="str">
        <f ca="1">IF($B328="","",OFFSET(Zdroj!T$16,'k rozhodnutí detailní'!$A327,0))</f>
        <v/>
      </c>
      <c r="F328" s="188" t="str">
        <f ca="1">IF($B328="","",OFFSET(Zdroj!U$16,'k rozhodnutí detailní'!$A327,0))</f>
        <v/>
      </c>
      <c r="G328" s="316" t="str">
        <f ca="1">IF($B328="","",OFFSET(Zdroj!W$16,'k rozhodnutí detailní'!$A327,0))</f>
        <v/>
      </c>
      <c r="H328" s="315" t="str">
        <f ca="1">IF($B328="","",OFFSET(Zdroj!Y$16,'k rozhodnutí detailní'!$A327,0))</f>
        <v/>
      </c>
      <c r="I328" s="288" t="str">
        <f ca="1">IF($B328="","",OFFSET(Zdroj!BG$16,'k rozhodnutí detailní'!$A327,0))</f>
        <v/>
      </c>
      <c r="J328" s="288" t="str">
        <f ca="1">IF($B328="","",OFFSET(Zdroj!BH$16,'k rozhodnutí detailní'!$A327,0))</f>
        <v/>
      </c>
      <c r="K328" s="288"/>
      <c r="L328" s="79" t="str">
        <f ca="1">IF($B328="","",CONCATENATE(OFFSET(Zdroj!BI$16,'k rozhodnutí detailní'!$A327,0)," z ",SUM(Zdroj!$AN$10+Zdroj!$AP$10)))</f>
        <v/>
      </c>
      <c r="M328" s="46" t="str">
        <f ca="1">IF($B328="","",IF(OR(I328=0,J328=0),1,OFFSET(Zdroj!BJ$16,'k rozhodnutí detailní'!$A327,0)))</f>
        <v/>
      </c>
      <c r="N328" s="312" t="str">
        <f ca="1">IF(B328="","",IF(Zdroj!$AQ$1=Zdroj!$AR$9,ROUND(G328*M330,Zdroj!$AR$8),OFFSET(Zdroj!BO$16,'k rozhodnutí detailní'!A327,0)))</f>
        <v/>
      </c>
      <c r="O328" s="288" t="str">
        <f ca="1">IF($B328="","",OFFSET(Zdroj!Z$16,'k rozhodnutí detailní'!$A327,0))</f>
        <v/>
      </c>
      <c r="P328" s="329"/>
    </row>
    <row r="329" spans="1:16" s="2" customFormat="1" x14ac:dyDescent="0.25">
      <c r="A329" s="29"/>
      <c r="B329" s="288"/>
      <c r="C329" s="51" t="str">
        <f ca="1">IF($B328="","",IF(Zdroj!$AQ$9="ano",CONCATENATE("Okres:","
",OFFSET(Zdroj!BP$16,'k rozhodnutí detailní'!$A327,0),"
","Právní forma","
",OFFSET(Zdroj!H$16,'k rozhodnutí detailní'!$A327,0),"
",IF(OFFSET(Zdroj!I$16,'k rozhodnutí detailní'!$A327,0)="","","IČO: "),OFFSET(Zdroj!I$16,'k rozhodnutí detailní'!$A327,0),"
","B.Ú. ",IF(OFFSET(Zdroj!J$16,'k rozhodnutí detailní'!$A327,0)="","","Anonymizováno")),CONCATENATE("Okres:","
",OFFSET(Zdroj!BP$16,'k rozhodnutí detailní'!$A327,0),"
","Právní forma","
",OFFSET(Zdroj!H$16,'k rozhodnutí detailní'!$A327,0),"
",IF(OFFSET(Zdroj!I$16,'k rozhodnutí detailní'!$A327,0)="","","IČO: "),OFFSET(Zdroj!I$16,'k rozhodnutí detailní'!$A327,0),"
","B.Ú. ",OFFSET(Zdroj!J$16,'k rozhodnutí detailní'!$A327,0))))</f>
        <v/>
      </c>
      <c r="D329" s="58" t="str">
        <f ca="1">IF($B328="","",OFFSET(Zdroj!O$16,'k rozhodnutí detailní'!$A327,0))</f>
        <v/>
      </c>
      <c r="E329" s="314"/>
      <c r="F329" s="185"/>
      <c r="G329" s="316"/>
      <c r="H329" s="315"/>
      <c r="I329" s="288"/>
      <c r="J329" s="288"/>
      <c r="K329" s="288"/>
      <c r="L329" s="288" t="str">
        <f ca="1">IF($B328="","",CONCATENATE(SUM(I328+J328+K328)," z ",SUM(Zdroj!$AN$10+Zdroj!$AP$10)))</f>
        <v/>
      </c>
      <c r="M329" s="47" t="str">
        <f ca="1">IF($B328="","",IF(1-(((J328+K328)*(Zdroj!AN$10/Zdroj!AP$10))/I328)&gt;=0,CEILING(1-(((J328+K328)*(Zdroj!AN$10/Zdroj!AP$10))/I328),0.01),CEILING((1-(((J328+K328)*(Zdroj!AN$10/Zdroj!AP$10))/I328))*-1,0.01)))</f>
        <v/>
      </c>
      <c r="N329" s="312"/>
      <c r="O329" s="288"/>
      <c r="P329" s="329"/>
    </row>
    <row r="330" spans="1:16" s="2" customFormat="1" x14ac:dyDescent="0.25">
      <c r="A330" s="29">
        <f>ROW()/3-1</f>
        <v>109</v>
      </c>
      <c r="B330" s="288"/>
      <c r="C330" s="52" t="str">
        <f ca="1">IF($B328="","",IF(Zdroj!$AQ$9="ano",IF(OFFSET(Zdroj!M$16,'k rozhodnutí detailní'!A327,0)="","","Anonymizováno"),IF(OFFSET(Zdroj!M$16,'k rozhodnutí detailní'!A327,0)="","",OFFSET(Zdroj!M$16,'k rozhodnutí detailní'!A327,0))))</f>
        <v/>
      </c>
      <c r="D330" s="58" t="str">
        <f ca="1">IF($B328="","",CONCATENATE("Dotace bude použita na:","
",OFFSET(Zdroj!P$16,'k rozhodnutí detailní'!$A327,0)))</f>
        <v/>
      </c>
      <c r="E330" s="314"/>
      <c r="F330" s="188" t="str">
        <f ca="1">IF($B328="","",OFFSET(Zdroj!V$16,'k rozhodnutí detailní'!$A327,0))</f>
        <v/>
      </c>
      <c r="G330" s="89" t="str">
        <f ca="1">IF($B328="","",OFFSET(Zdroj!BM$16,'k rozhodnutí'!$A327,0))</f>
        <v/>
      </c>
      <c r="H330" s="315"/>
      <c r="I330" s="288"/>
      <c r="J330" s="288"/>
      <c r="K330" s="288"/>
      <c r="L330" s="288"/>
      <c r="M330" s="48" t="str">
        <f ca="1">IF($B328="","",SUM((I328+J328+K328)/(Zdroj!$AN$10+Zdroj!$AP$10)))</f>
        <v/>
      </c>
      <c r="N330" s="59" t="str">
        <f t="shared" ref="N330" ca="1" si="107">IF(B328="","",N328/G328)</f>
        <v/>
      </c>
      <c r="O330" s="288"/>
      <c r="P330" s="329"/>
    </row>
    <row r="331" spans="1:16" s="2" customFormat="1" x14ac:dyDescent="0.25">
      <c r="A331" s="29"/>
      <c r="B331" s="288" t="str">
        <f ca="1">IF(OFFSET(Zdroj!$B$16,A330,0)&gt;0,OFFSET(Zdroj!$B$16,A330,0)+0,"")</f>
        <v/>
      </c>
      <c r="C331" s="51" t="str">
        <f ca="1">IF($B331="","",IF(Zdroj!$AQ$9="ano",CONCATENATE(OFFSET(Zdroj!C$16,'k rozhodnutí detailní'!$A330,0),"
","Anonymizováno","
",OFFSET(Zdroj!E$16,'k rozhodnutí detailní'!$A330,0),"
",OFFSET(Zdroj!F$16,'k rozhodnutí detailní'!$A330,0)),CONCATENATE(OFFSET(Zdroj!C$16,'k rozhodnutí detailní'!$A330,0),"
",OFFSET(Zdroj!D$16,'k rozhodnutí detailní'!$A330,0),"
",OFFSET(Zdroj!E$16,'k rozhodnutí detailní'!$A330,0),"
",OFFSET(Zdroj!F$16,'k rozhodnutí detailní'!$A330,0))))</f>
        <v/>
      </c>
      <c r="D331" s="57" t="str">
        <f ca="1">IF($B331="","",OFFSET(Zdroj!N$16,'k rozhodnutí detailní'!$A330,0))</f>
        <v/>
      </c>
      <c r="E331" s="314" t="str">
        <f ca="1">IF($B331="","",OFFSET(Zdroj!T$16,'k rozhodnutí detailní'!$A330,0))</f>
        <v/>
      </c>
      <c r="F331" s="188" t="str">
        <f ca="1">IF($B331="","",OFFSET(Zdroj!U$16,'k rozhodnutí detailní'!$A330,0))</f>
        <v/>
      </c>
      <c r="G331" s="316" t="str">
        <f ca="1">IF($B331="","",OFFSET(Zdroj!W$16,'k rozhodnutí detailní'!$A330,0))</f>
        <v/>
      </c>
      <c r="H331" s="315" t="str">
        <f ca="1">IF($B331="","",OFFSET(Zdroj!Y$16,'k rozhodnutí detailní'!$A330,0))</f>
        <v/>
      </c>
      <c r="I331" s="288" t="str">
        <f ca="1">IF($B331="","",OFFSET(Zdroj!BG$16,'k rozhodnutí detailní'!$A330,0))</f>
        <v/>
      </c>
      <c r="J331" s="288" t="str">
        <f ca="1">IF($B331="","",OFFSET(Zdroj!BH$16,'k rozhodnutí detailní'!$A330,0))</f>
        <v/>
      </c>
      <c r="K331" s="288"/>
      <c r="L331" s="79" t="str">
        <f ca="1">IF($B331="","",CONCATENATE(OFFSET(Zdroj!BI$16,'k rozhodnutí detailní'!$A330,0)," z ",SUM(Zdroj!$AN$10+Zdroj!$AP$10)))</f>
        <v/>
      </c>
      <c r="M331" s="46" t="str">
        <f ca="1">IF($B331="","",IF(OR(I331=0,J331=0),1,OFFSET(Zdroj!BJ$16,'k rozhodnutí detailní'!$A330,0)))</f>
        <v/>
      </c>
      <c r="N331" s="312" t="str">
        <f ca="1">IF(B331="","",IF(Zdroj!$AQ$1=Zdroj!$AR$9,ROUND(G331*M333,Zdroj!$AR$8),OFFSET(Zdroj!BO$16,'k rozhodnutí detailní'!A330,0)))</f>
        <v/>
      </c>
      <c r="O331" s="288" t="str">
        <f ca="1">IF($B331="","",OFFSET(Zdroj!Z$16,'k rozhodnutí detailní'!$A330,0))</f>
        <v/>
      </c>
      <c r="P331" s="329"/>
    </row>
    <row r="332" spans="1:16" s="2" customFormat="1" x14ac:dyDescent="0.25">
      <c r="A332" s="29"/>
      <c r="B332" s="288"/>
      <c r="C332" s="51" t="str">
        <f ca="1">IF($B331="","",IF(Zdroj!$AQ$9="ano",CONCATENATE("Okres:","
",OFFSET(Zdroj!BP$16,'k rozhodnutí detailní'!$A330,0),"
","Právní forma","
",OFFSET(Zdroj!H$16,'k rozhodnutí detailní'!$A330,0),"
",IF(OFFSET(Zdroj!I$16,'k rozhodnutí detailní'!$A330,0)="","","IČO: "),OFFSET(Zdroj!I$16,'k rozhodnutí detailní'!$A330,0),"
","B.Ú. ",IF(OFFSET(Zdroj!J$16,'k rozhodnutí detailní'!$A330,0)="","","Anonymizováno")),CONCATENATE("Okres:","
",OFFSET(Zdroj!BP$16,'k rozhodnutí detailní'!$A330,0),"
","Právní forma","
",OFFSET(Zdroj!H$16,'k rozhodnutí detailní'!$A330,0),"
",IF(OFFSET(Zdroj!I$16,'k rozhodnutí detailní'!$A330,0)="","","IČO: "),OFFSET(Zdroj!I$16,'k rozhodnutí detailní'!$A330,0),"
","B.Ú. ",OFFSET(Zdroj!J$16,'k rozhodnutí detailní'!$A330,0))))</f>
        <v/>
      </c>
      <c r="D332" s="58" t="str">
        <f ca="1">IF($B331="","",OFFSET(Zdroj!O$16,'k rozhodnutí detailní'!$A330,0))</f>
        <v/>
      </c>
      <c r="E332" s="314"/>
      <c r="F332" s="185"/>
      <c r="G332" s="316"/>
      <c r="H332" s="315"/>
      <c r="I332" s="288"/>
      <c r="J332" s="288"/>
      <c r="K332" s="288"/>
      <c r="L332" s="288" t="str">
        <f ca="1">IF($B331="","",CONCATENATE(SUM(I331+J331+K331)," z ",SUM(Zdroj!$AN$10+Zdroj!$AP$10)))</f>
        <v/>
      </c>
      <c r="M332" s="47" t="str">
        <f ca="1">IF($B331="","",IF(1-(((J331+K331)*(Zdroj!AN$10/Zdroj!AP$10))/I331)&gt;=0,CEILING(1-(((J331+K331)*(Zdroj!AN$10/Zdroj!AP$10))/I331),0.01),CEILING((1-(((J331+K331)*(Zdroj!AN$10/Zdroj!AP$10))/I331))*-1,0.01)))</f>
        <v/>
      </c>
      <c r="N332" s="312"/>
      <c r="O332" s="288"/>
      <c r="P332" s="329"/>
    </row>
    <row r="333" spans="1:16" s="2" customFormat="1" x14ac:dyDescent="0.25">
      <c r="A333" s="29">
        <f>ROW()/3-1</f>
        <v>110</v>
      </c>
      <c r="B333" s="288"/>
      <c r="C333" s="52" t="str">
        <f ca="1">IF($B331="","",IF(Zdroj!$AQ$9="ano",IF(OFFSET(Zdroj!M$16,'k rozhodnutí detailní'!A330,0)="","","Anonymizováno"),IF(OFFSET(Zdroj!M$16,'k rozhodnutí detailní'!A330,0)="","",OFFSET(Zdroj!M$16,'k rozhodnutí detailní'!A330,0))))</f>
        <v/>
      </c>
      <c r="D333" s="58" t="str">
        <f ca="1">IF($B331="","",CONCATENATE("Dotace bude použita na:","
",OFFSET(Zdroj!P$16,'k rozhodnutí detailní'!$A330,0)))</f>
        <v/>
      </c>
      <c r="E333" s="314"/>
      <c r="F333" s="188" t="str">
        <f ca="1">IF($B331="","",OFFSET(Zdroj!V$16,'k rozhodnutí detailní'!$A330,0))</f>
        <v/>
      </c>
      <c r="G333" s="89" t="str">
        <f ca="1">IF($B331="","",OFFSET(Zdroj!BM$16,'k rozhodnutí'!$A330,0))</f>
        <v/>
      </c>
      <c r="H333" s="315"/>
      <c r="I333" s="288"/>
      <c r="J333" s="288"/>
      <c r="K333" s="288"/>
      <c r="L333" s="288"/>
      <c r="M333" s="48" t="str">
        <f ca="1">IF($B331="","",SUM((I331+J331+K331)/(Zdroj!$AN$10+Zdroj!$AP$10)))</f>
        <v/>
      </c>
      <c r="N333" s="59" t="str">
        <f t="shared" ref="N333" ca="1" si="108">IF(B331="","",N331/G331)</f>
        <v/>
      </c>
      <c r="O333" s="288"/>
      <c r="P333" s="329"/>
    </row>
    <row r="334" spans="1:16" s="2" customFormat="1" x14ac:dyDescent="0.25">
      <c r="A334" s="29"/>
      <c r="B334" s="288" t="str">
        <f ca="1">IF(OFFSET(Zdroj!$B$16,A333,0)&gt;0,OFFSET(Zdroj!$B$16,A333,0)+0,"")</f>
        <v/>
      </c>
      <c r="C334" s="51" t="str">
        <f ca="1">IF($B334="","",IF(Zdroj!$AQ$9="ano",CONCATENATE(OFFSET(Zdroj!C$16,'k rozhodnutí detailní'!$A333,0),"
","Anonymizováno","
",OFFSET(Zdroj!E$16,'k rozhodnutí detailní'!$A333,0),"
",OFFSET(Zdroj!F$16,'k rozhodnutí detailní'!$A333,0)),CONCATENATE(OFFSET(Zdroj!C$16,'k rozhodnutí detailní'!$A333,0),"
",OFFSET(Zdroj!D$16,'k rozhodnutí detailní'!$A333,0),"
",OFFSET(Zdroj!E$16,'k rozhodnutí detailní'!$A333,0),"
",OFFSET(Zdroj!F$16,'k rozhodnutí detailní'!$A333,0))))</f>
        <v/>
      </c>
      <c r="D334" s="57" t="str">
        <f ca="1">IF($B334="","",OFFSET(Zdroj!N$16,'k rozhodnutí detailní'!$A333,0))</f>
        <v/>
      </c>
      <c r="E334" s="314" t="str">
        <f ca="1">IF($B334="","",OFFSET(Zdroj!T$16,'k rozhodnutí detailní'!$A333,0))</f>
        <v/>
      </c>
      <c r="F334" s="188" t="str">
        <f ca="1">IF($B334="","",OFFSET(Zdroj!U$16,'k rozhodnutí detailní'!$A333,0))</f>
        <v/>
      </c>
      <c r="G334" s="316" t="str">
        <f ca="1">IF($B334="","",OFFSET(Zdroj!W$16,'k rozhodnutí detailní'!$A333,0))</f>
        <v/>
      </c>
      <c r="H334" s="315" t="str">
        <f ca="1">IF($B334="","",OFFSET(Zdroj!Y$16,'k rozhodnutí detailní'!$A333,0))</f>
        <v/>
      </c>
      <c r="I334" s="288" t="str">
        <f ca="1">IF($B334="","",OFFSET(Zdroj!BG$16,'k rozhodnutí detailní'!$A333,0))</f>
        <v/>
      </c>
      <c r="J334" s="288" t="str">
        <f ca="1">IF($B334="","",OFFSET(Zdroj!BH$16,'k rozhodnutí detailní'!$A333,0))</f>
        <v/>
      </c>
      <c r="K334" s="288"/>
      <c r="L334" s="79" t="str">
        <f ca="1">IF($B334="","",CONCATENATE(OFFSET(Zdroj!BI$16,'k rozhodnutí detailní'!$A333,0)," z ",SUM(Zdroj!$AN$10+Zdroj!$AP$10)))</f>
        <v/>
      </c>
      <c r="M334" s="46" t="str">
        <f ca="1">IF($B334="","",IF(OR(I334=0,J334=0),1,OFFSET(Zdroj!BJ$16,'k rozhodnutí detailní'!$A333,0)))</f>
        <v/>
      </c>
      <c r="N334" s="312" t="str">
        <f ca="1">IF(B334="","",IF(Zdroj!$AQ$1=Zdroj!$AR$9,ROUND(G334*M336,Zdroj!$AR$8),OFFSET(Zdroj!BO$16,'k rozhodnutí detailní'!A333,0)))</f>
        <v/>
      </c>
      <c r="O334" s="288" t="str">
        <f ca="1">IF($B334="","",OFFSET(Zdroj!Z$16,'k rozhodnutí detailní'!$A333,0))</f>
        <v/>
      </c>
      <c r="P334" s="329"/>
    </row>
    <row r="335" spans="1:16" s="2" customFormat="1" x14ac:dyDescent="0.25">
      <c r="A335" s="29"/>
      <c r="B335" s="288"/>
      <c r="C335" s="51" t="str">
        <f ca="1">IF($B334="","",IF(Zdroj!$AQ$9="ano",CONCATENATE("Okres:","
",OFFSET(Zdroj!BP$16,'k rozhodnutí detailní'!$A333,0),"
","Právní forma","
",OFFSET(Zdroj!H$16,'k rozhodnutí detailní'!$A333,0),"
",IF(OFFSET(Zdroj!I$16,'k rozhodnutí detailní'!$A333,0)="","","IČO: "),OFFSET(Zdroj!I$16,'k rozhodnutí detailní'!$A333,0),"
","B.Ú. ",IF(OFFSET(Zdroj!J$16,'k rozhodnutí detailní'!$A333,0)="","","Anonymizováno")),CONCATENATE("Okres:","
",OFFSET(Zdroj!BP$16,'k rozhodnutí detailní'!$A333,0),"
","Právní forma","
",OFFSET(Zdroj!H$16,'k rozhodnutí detailní'!$A333,0),"
",IF(OFFSET(Zdroj!I$16,'k rozhodnutí detailní'!$A333,0)="","","IČO: "),OFFSET(Zdroj!I$16,'k rozhodnutí detailní'!$A333,0),"
","B.Ú. ",OFFSET(Zdroj!J$16,'k rozhodnutí detailní'!$A333,0))))</f>
        <v/>
      </c>
      <c r="D335" s="58" t="str">
        <f ca="1">IF($B334="","",OFFSET(Zdroj!O$16,'k rozhodnutí detailní'!$A333,0))</f>
        <v/>
      </c>
      <c r="E335" s="314"/>
      <c r="F335" s="185"/>
      <c r="G335" s="316"/>
      <c r="H335" s="315"/>
      <c r="I335" s="288"/>
      <c r="J335" s="288"/>
      <c r="K335" s="288"/>
      <c r="L335" s="288" t="str">
        <f ca="1">IF($B334="","",CONCATENATE(SUM(I334+J334+K334)," z ",SUM(Zdroj!$AN$10+Zdroj!$AP$10)))</f>
        <v/>
      </c>
      <c r="M335" s="47" t="str">
        <f ca="1">IF($B334="","",IF(1-(((J334+K334)*(Zdroj!AN$10/Zdroj!AP$10))/I334)&gt;=0,CEILING(1-(((J334+K334)*(Zdroj!AN$10/Zdroj!AP$10))/I334),0.01),CEILING((1-(((J334+K334)*(Zdroj!AN$10/Zdroj!AP$10))/I334))*-1,0.01)))</f>
        <v/>
      </c>
      <c r="N335" s="312"/>
      <c r="O335" s="288"/>
      <c r="P335" s="329"/>
    </row>
    <row r="336" spans="1:16" s="2" customFormat="1" x14ac:dyDescent="0.25">
      <c r="A336" s="29">
        <f>ROW()/3-1</f>
        <v>111</v>
      </c>
      <c r="B336" s="288"/>
      <c r="C336" s="52" t="str">
        <f ca="1">IF($B334="","",IF(Zdroj!$AQ$9="ano",IF(OFFSET(Zdroj!M$16,'k rozhodnutí detailní'!A333,0)="","","Anonymizováno"),IF(OFFSET(Zdroj!M$16,'k rozhodnutí detailní'!A333,0)="","",OFFSET(Zdroj!M$16,'k rozhodnutí detailní'!A333,0))))</f>
        <v/>
      </c>
      <c r="D336" s="58" t="str">
        <f ca="1">IF($B334="","",CONCATENATE("Dotace bude použita na:","
",OFFSET(Zdroj!P$16,'k rozhodnutí detailní'!$A333,0)))</f>
        <v/>
      </c>
      <c r="E336" s="314"/>
      <c r="F336" s="188" t="str">
        <f ca="1">IF($B334="","",OFFSET(Zdroj!V$16,'k rozhodnutí detailní'!$A333,0))</f>
        <v/>
      </c>
      <c r="G336" s="89" t="str">
        <f ca="1">IF($B334="","",OFFSET(Zdroj!BM$16,'k rozhodnutí'!$A333,0))</f>
        <v/>
      </c>
      <c r="H336" s="315"/>
      <c r="I336" s="288"/>
      <c r="J336" s="288"/>
      <c r="K336" s="288"/>
      <c r="L336" s="288"/>
      <c r="M336" s="48" t="str">
        <f ca="1">IF($B334="","",SUM((I334+J334+K334)/(Zdroj!$AN$10+Zdroj!$AP$10)))</f>
        <v/>
      </c>
      <c r="N336" s="59" t="str">
        <f t="shared" ref="N336" ca="1" si="109">IF(B334="","",N334/G334)</f>
        <v/>
      </c>
      <c r="O336" s="288"/>
      <c r="P336" s="329"/>
    </row>
    <row r="337" spans="1:16" s="2" customFormat="1" x14ac:dyDescent="0.25">
      <c r="A337" s="29"/>
      <c r="B337" s="288" t="str">
        <f ca="1">IF(OFFSET(Zdroj!$B$16,A336,0)&gt;0,OFFSET(Zdroj!$B$16,A336,0)+0,"")</f>
        <v/>
      </c>
      <c r="C337" s="51" t="str">
        <f ca="1">IF($B337="","",IF(Zdroj!$AQ$9="ano",CONCATENATE(OFFSET(Zdroj!C$16,'k rozhodnutí detailní'!$A336,0),"
","Anonymizováno","
",OFFSET(Zdroj!E$16,'k rozhodnutí detailní'!$A336,0),"
",OFFSET(Zdroj!F$16,'k rozhodnutí detailní'!$A336,0)),CONCATENATE(OFFSET(Zdroj!C$16,'k rozhodnutí detailní'!$A336,0),"
",OFFSET(Zdroj!D$16,'k rozhodnutí detailní'!$A336,0),"
",OFFSET(Zdroj!E$16,'k rozhodnutí detailní'!$A336,0),"
",OFFSET(Zdroj!F$16,'k rozhodnutí detailní'!$A336,0))))</f>
        <v/>
      </c>
      <c r="D337" s="57" t="str">
        <f ca="1">IF($B337="","",OFFSET(Zdroj!N$16,'k rozhodnutí detailní'!$A336,0))</f>
        <v/>
      </c>
      <c r="E337" s="314" t="str">
        <f ca="1">IF($B337="","",OFFSET(Zdroj!T$16,'k rozhodnutí detailní'!$A336,0))</f>
        <v/>
      </c>
      <c r="F337" s="188" t="str">
        <f ca="1">IF($B337="","",OFFSET(Zdroj!U$16,'k rozhodnutí detailní'!$A336,0))</f>
        <v/>
      </c>
      <c r="G337" s="316" t="str">
        <f ca="1">IF($B337="","",OFFSET(Zdroj!W$16,'k rozhodnutí detailní'!$A336,0))</f>
        <v/>
      </c>
      <c r="H337" s="315" t="str">
        <f ca="1">IF($B337="","",OFFSET(Zdroj!Y$16,'k rozhodnutí detailní'!$A336,0))</f>
        <v/>
      </c>
      <c r="I337" s="288" t="str">
        <f ca="1">IF($B337="","",OFFSET(Zdroj!BG$16,'k rozhodnutí detailní'!$A336,0))</f>
        <v/>
      </c>
      <c r="J337" s="288" t="str">
        <f ca="1">IF($B337="","",OFFSET(Zdroj!BH$16,'k rozhodnutí detailní'!$A336,0))</f>
        <v/>
      </c>
      <c r="K337" s="288"/>
      <c r="L337" s="79" t="str">
        <f ca="1">IF($B337="","",CONCATENATE(OFFSET(Zdroj!BI$16,'k rozhodnutí detailní'!$A336,0)," z ",SUM(Zdroj!$AN$10+Zdroj!$AP$10)))</f>
        <v/>
      </c>
      <c r="M337" s="46" t="str">
        <f ca="1">IF($B337="","",IF(OR(I337=0,J337=0),1,OFFSET(Zdroj!BJ$16,'k rozhodnutí detailní'!$A336,0)))</f>
        <v/>
      </c>
      <c r="N337" s="312" t="str">
        <f ca="1">IF(B337="","",IF(Zdroj!$AQ$1=Zdroj!$AR$9,ROUND(G337*M339,Zdroj!$AR$8),OFFSET(Zdroj!BO$16,'k rozhodnutí detailní'!A336,0)))</f>
        <v/>
      </c>
      <c r="O337" s="288" t="str">
        <f ca="1">IF($B337="","",OFFSET(Zdroj!Z$16,'k rozhodnutí detailní'!$A336,0))</f>
        <v/>
      </c>
      <c r="P337" s="329"/>
    </row>
    <row r="338" spans="1:16" s="2" customFormat="1" x14ac:dyDescent="0.25">
      <c r="A338" s="29"/>
      <c r="B338" s="288"/>
      <c r="C338" s="51" t="str">
        <f ca="1">IF($B337="","",IF(Zdroj!$AQ$9="ano",CONCATENATE("Okres:","
",OFFSET(Zdroj!BP$16,'k rozhodnutí detailní'!$A336,0),"
","Právní forma","
",OFFSET(Zdroj!H$16,'k rozhodnutí detailní'!$A336,0),"
",IF(OFFSET(Zdroj!I$16,'k rozhodnutí detailní'!$A336,0)="","","IČO: "),OFFSET(Zdroj!I$16,'k rozhodnutí detailní'!$A336,0),"
","B.Ú. ",IF(OFFSET(Zdroj!J$16,'k rozhodnutí detailní'!$A336,0)="","","Anonymizováno")),CONCATENATE("Okres:","
",OFFSET(Zdroj!BP$16,'k rozhodnutí detailní'!$A336,0),"
","Právní forma","
",OFFSET(Zdroj!H$16,'k rozhodnutí detailní'!$A336,0),"
",IF(OFFSET(Zdroj!I$16,'k rozhodnutí detailní'!$A336,0)="","","IČO: "),OFFSET(Zdroj!I$16,'k rozhodnutí detailní'!$A336,0),"
","B.Ú. ",OFFSET(Zdroj!J$16,'k rozhodnutí detailní'!$A336,0))))</f>
        <v/>
      </c>
      <c r="D338" s="58" t="str">
        <f ca="1">IF($B337="","",OFFSET(Zdroj!O$16,'k rozhodnutí detailní'!$A336,0))</f>
        <v/>
      </c>
      <c r="E338" s="314"/>
      <c r="F338" s="185"/>
      <c r="G338" s="316"/>
      <c r="H338" s="315"/>
      <c r="I338" s="288"/>
      <c r="J338" s="288"/>
      <c r="K338" s="288"/>
      <c r="L338" s="288" t="str">
        <f ca="1">IF($B337="","",CONCATENATE(SUM(I337+J337+K337)," z ",SUM(Zdroj!$AN$10+Zdroj!$AP$10)))</f>
        <v/>
      </c>
      <c r="M338" s="47" t="str">
        <f ca="1">IF($B337="","",IF(1-(((J337+K337)*(Zdroj!AN$10/Zdroj!AP$10))/I337)&gt;=0,CEILING(1-(((J337+K337)*(Zdroj!AN$10/Zdroj!AP$10))/I337),0.01),CEILING((1-(((J337+K337)*(Zdroj!AN$10/Zdroj!AP$10))/I337))*-1,0.01)))</f>
        <v/>
      </c>
      <c r="N338" s="312"/>
      <c r="O338" s="288"/>
      <c r="P338" s="329"/>
    </row>
    <row r="339" spans="1:16" s="2" customFormat="1" x14ac:dyDescent="0.25">
      <c r="A339" s="29">
        <f>ROW()/3-1</f>
        <v>112</v>
      </c>
      <c r="B339" s="288"/>
      <c r="C339" s="52" t="str">
        <f ca="1">IF($B337="","",IF(Zdroj!$AQ$9="ano",IF(OFFSET(Zdroj!M$16,'k rozhodnutí detailní'!A336,0)="","","Anonymizováno"),IF(OFFSET(Zdroj!M$16,'k rozhodnutí detailní'!A336,0)="","",OFFSET(Zdroj!M$16,'k rozhodnutí detailní'!A336,0))))</f>
        <v/>
      </c>
      <c r="D339" s="58" t="str">
        <f ca="1">IF($B337="","",CONCATENATE("Dotace bude použita na:","
",OFFSET(Zdroj!P$16,'k rozhodnutí detailní'!$A336,0)))</f>
        <v/>
      </c>
      <c r="E339" s="314"/>
      <c r="F339" s="188" t="str">
        <f ca="1">IF($B337="","",OFFSET(Zdroj!V$16,'k rozhodnutí detailní'!$A336,0))</f>
        <v/>
      </c>
      <c r="G339" s="89" t="str">
        <f ca="1">IF($B337="","",OFFSET(Zdroj!BM$16,'k rozhodnutí'!$A336,0))</f>
        <v/>
      </c>
      <c r="H339" s="315"/>
      <c r="I339" s="288"/>
      <c r="J339" s="288"/>
      <c r="K339" s="288"/>
      <c r="L339" s="288"/>
      <c r="M339" s="48" t="str">
        <f ca="1">IF($B337="","",SUM((I337+J337+K337)/(Zdroj!$AN$10+Zdroj!$AP$10)))</f>
        <v/>
      </c>
      <c r="N339" s="59" t="str">
        <f t="shared" ref="N339" ca="1" si="110">IF(B337="","",N337/G337)</f>
        <v/>
      </c>
      <c r="O339" s="288"/>
      <c r="P339" s="329"/>
    </row>
    <row r="340" spans="1:16" s="2" customFormat="1" x14ac:dyDescent="0.25">
      <c r="A340" s="29"/>
      <c r="B340" s="288" t="str">
        <f ca="1">IF(OFFSET(Zdroj!$B$16,A339,0)&gt;0,OFFSET(Zdroj!$B$16,A339,0)+0,"")</f>
        <v/>
      </c>
      <c r="C340" s="51" t="str">
        <f ca="1">IF($B340="","",IF(Zdroj!$AQ$9="ano",CONCATENATE(OFFSET(Zdroj!C$16,'k rozhodnutí detailní'!$A339,0),"
","Anonymizováno","
",OFFSET(Zdroj!E$16,'k rozhodnutí detailní'!$A339,0),"
",OFFSET(Zdroj!F$16,'k rozhodnutí detailní'!$A339,0)),CONCATENATE(OFFSET(Zdroj!C$16,'k rozhodnutí detailní'!$A339,0),"
",OFFSET(Zdroj!D$16,'k rozhodnutí detailní'!$A339,0),"
",OFFSET(Zdroj!E$16,'k rozhodnutí detailní'!$A339,0),"
",OFFSET(Zdroj!F$16,'k rozhodnutí detailní'!$A339,0))))</f>
        <v/>
      </c>
      <c r="D340" s="57" t="str">
        <f ca="1">IF($B340="","",OFFSET(Zdroj!N$16,'k rozhodnutí detailní'!$A339,0))</f>
        <v/>
      </c>
      <c r="E340" s="314" t="str">
        <f ca="1">IF($B340="","",OFFSET(Zdroj!T$16,'k rozhodnutí detailní'!$A339,0))</f>
        <v/>
      </c>
      <c r="F340" s="188" t="str">
        <f ca="1">IF($B340="","",OFFSET(Zdroj!U$16,'k rozhodnutí detailní'!$A339,0))</f>
        <v/>
      </c>
      <c r="G340" s="316" t="str">
        <f ca="1">IF($B340="","",OFFSET(Zdroj!W$16,'k rozhodnutí detailní'!$A339,0))</f>
        <v/>
      </c>
      <c r="H340" s="315" t="str">
        <f ca="1">IF($B340="","",OFFSET(Zdroj!Y$16,'k rozhodnutí detailní'!$A339,0))</f>
        <v/>
      </c>
      <c r="I340" s="288" t="str">
        <f ca="1">IF($B340="","",OFFSET(Zdroj!BG$16,'k rozhodnutí detailní'!$A339,0))</f>
        <v/>
      </c>
      <c r="J340" s="288" t="str">
        <f ca="1">IF($B340="","",OFFSET(Zdroj!BH$16,'k rozhodnutí detailní'!$A339,0))</f>
        <v/>
      </c>
      <c r="K340" s="288"/>
      <c r="L340" s="79" t="str">
        <f ca="1">IF($B340="","",CONCATENATE(OFFSET(Zdroj!BI$16,'k rozhodnutí detailní'!$A339,0)," z ",SUM(Zdroj!$AN$10+Zdroj!$AP$10)))</f>
        <v/>
      </c>
      <c r="M340" s="46" t="str">
        <f ca="1">IF($B340="","",IF(OR(I340=0,J340=0),1,OFFSET(Zdroj!BJ$16,'k rozhodnutí detailní'!$A339,0)))</f>
        <v/>
      </c>
      <c r="N340" s="312" t="str">
        <f ca="1">IF(B340="","",IF(Zdroj!$AQ$1=Zdroj!$AR$9,ROUND(G340*M342,Zdroj!$AR$8),OFFSET(Zdroj!BO$16,'k rozhodnutí detailní'!A339,0)))</f>
        <v/>
      </c>
      <c r="O340" s="288" t="str">
        <f ca="1">IF($B340="","",OFFSET(Zdroj!Z$16,'k rozhodnutí detailní'!$A339,0))</f>
        <v/>
      </c>
      <c r="P340" s="329"/>
    </row>
    <row r="341" spans="1:16" s="2" customFormat="1" x14ac:dyDescent="0.25">
      <c r="A341" s="29"/>
      <c r="B341" s="288"/>
      <c r="C341" s="51" t="str">
        <f ca="1">IF($B340="","",IF(Zdroj!$AQ$9="ano",CONCATENATE("Okres:","
",OFFSET(Zdroj!BP$16,'k rozhodnutí detailní'!$A339,0),"
","Právní forma","
",OFFSET(Zdroj!H$16,'k rozhodnutí detailní'!$A339,0),"
",IF(OFFSET(Zdroj!I$16,'k rozhodnutí detailní'!$A339,0)="","","IČO: "),OFFSET(Zdroj!I$16,'k rozhodnutí detailní'!$A339,0),"
","B.Ú. ",IF(OFFSET(Zdroj!J$16,'k rozhodnutí detailní'!$A339,0)="","","Anonymizováno")),CONCATENATE("Okres:","
",OFFSET(Zdroj!BP$16,'k rozhodnutí detailní'!$A339,0),"
","Právní forma","
",OFFSET(Zdroj!H$16,'k rozhodnutí detailní'!$A339,0),"
",IF(OFFSET(Zdroj!I$16,'k rozhodnutí detailní'!$A339,0)="","","IČO: "),OFFSET(Zdroj!I$16,'k rozhodnutí detailní'!$A339,0),"
","B.Ú. ",OFFSET(Zdroj!J$16,'k rozhodnutí detailní'!$A339,0))))</f>
        <v/>
      </c>
      <c r="D341" s="58" t="str">
        <f ca="1">IF($B340="","",OFFSET(Zdroj!O$16,'k rozhodnutí detailní'!$A339,0))</f>
        <v/>
      </c>
      <c r="E341" s="314"/>
      <c r="F341" s="185"/>
      <c r="G341" s="316"/>
      <c r="H341" s="315"/>
      <c r="I341" s="288"/>
      <c r="J341" s="288"/>
      <c r="K341" s="288"/>
      <c r="L341" s="288" t="str">
        <f ca="1">IF($B340="","",CONCATENATE(SUM(I340+J340+K340)," z ",SUM(Zdroj!$AN$10+Zdroj!$AP$10)))</f>
        <v/>
      </c>
      <c r="M341" s="47" t="str">
        <f ca="1">IF($B340="","",IF(1-(((J340+K340)*(Zdroj!AN$10/Zdroj!AP$10))/I340)&gt;=0,CEILING(1-(((J340+K340)*(Zdroj!AN$10/Zdroj!AP$10))/I340),0.01),CEILING((1-(((J340+K340)*(Zdroj!AN$10/Zdroj!AP$10))/I340))*-1,0.01)))</f>
        <v/>
      </c>
      <c r="N341" s="312"/>
      <c r="O341" s="288"/>
      <c r="P341" s="329"/>
    </row>
    <row r="342" spans="1:16" s="2" customFormat="1" x14ac:dyDescent="0.25">
      <c r="A342" s="29">
        <f>ROW()/3-1</f>
        <v>113</v>
      </c>
      <c r="B342" s="288"/>
      <c r="C342" s="52" t="str">
        <f ca="1">IF($B340="","",IF(Zdroj!$AQ$9="ano",IF(OFFSET(Zdroj!M$16,'k rozhodnutí detailní'!A339,0)="","","Anonymizováno"),IF(OFFSET(Zdroj!M$16,'k rozhodnutí detailní'!A339,0)="","",OFFSET(Zdroj!M$16,'k rozhodnutí detailní'!A339,0))))</f>
        <v/>
      </c>
      <c r="D342" s="58" t="str">
        <f ca="1">IF($B340="","",CONCATENATE("Dotace bude použita na:","
",OFFSET(Zdroj!P$16,'k rozhodnutí detailní'!$A339,0)))</f>
        <v/>
      </c>
      <c r="E342" s="314"/>
      <c r="F342" s="188" t="str">
        <f ca="1">IF($B340="","",OFFSET(Zdroj!V$16,'k rozhodnutí detailní'!$A339,0))</f>
        <v/>
      </c>
      <c r="G342" s="89" t="str">
        <f ca="1">IF($B340="","",OFFSET(Zdroj!BM$16,'k rozhodnutí'!$A339,0))</f>
        <v/>
      </c>
      <c r="H342" s="315"/>
      <c r="I342" s="288"/>
      <c r="J342" s="288"/>
      <c r="K342" s="288"/>
      <c r="L342" s="288"/>
      <c r="M342" s="48" t="str">
        <f ca="1">IF($B340="","",SUM((I340+J340+K340)/(Zdroj!$AN$10+Zdroj!$AP$10)))</f>
        <v/>
      </c>
      <c r="N342" s="59" t="str">
        <f t="shared" ref="N342" ca="1" si="111">IF(B340="","",N340/G340)</f>
        <v/>
      </c>
      <c r="O342" s="288"/>
      <c r="P342" s="329"/>
    </row>
    <row r="343" spans="1:16" s="2" customFormat="1" x14ac:dyDescent="0.25">
      <c r="A343" s="29"/>
      <c r="B343" s="288" t="str">
        <f ca="1">IF(OFFSET(Zdroj!$B$16,A342,0)&gt;0,OFFSET(Zdroj!$B$16,A342,0)+0,"")</f>
        <v/>
      </c>
      <c r="C343" s="51" t="str">
        <f ca="1">IF($B343="","",IF(Zdroj!$AQ$9="ano",CONCATENATE(OFFSET(Zdroj!C$16,'k rozhodnutí detailní'!$A342,0),"
","Anonymizováno","
",OFFSET(Zdroj!E$16,'k rozhodnutí detailní'!$A342,0),"
",OFFSET(Zdroj!F$16,'k rozhodnutí detailní'!$A342,0)),CONCATENATE(OFFSET(Zdroj!C$16,'k rozhodnutí detailní'!$A342,0),"
",OFFSET(Zdroj!D$16,'k rozhodnutí detailní'!$A342,0),"
",OFFSET(Zdroj!E$16,'k rozhodnutí detailní'!$A342,0),"
",OFFSET(Zdroj!F$16,'k rozhodnutí detailní'!$A342,0))))</f>
        <v/>
      </c>
      <c r="D343" s="57" t="str">
        <f ca="1">IF($B343="","",OFFSET(Zdroj!N$16,'k rozhodnutí detailní'!$A342,0))</f>
        <v/>
      </c>
      <c r="E343" s="314" t="str">
        <f ca="1">IF($B343="","",OFFSET(Zdroj!T$16,'k rozhodnutí detailní'!$A342,0))</f>
        <v/>
      </c>
      <c r="F343" s="188" t="str">
        <f ca="1">IF($B343="","",OFFSET(Zdroj!U$16,'k rozhodnutí detailní'!$A342,0))</f>
        <v/>
      </c>
      <c r="G343" s="316" t="str">
        <f ca="1">IF($B343="","",OFFSET(Zdroj!W$16,'k rozhodnutí detailní'!$A342,0))</f>
        <v/>
      </c>
      <c r="H343" s="315" t="str">
        <f ca="1">IF($B343="","",OFFSET(Zdroj!Y$16,'k rozhodnutí detailní'!$A342,0))</f>
        <v/>
      </c>
      <c r="I343" s="288" t="str">
        <f ca="1">IF($B343="","",OFFSET(Zdroj!BG$16,'k rozhodnutí detailní'!$A342,0))</f>
        <v/>
      </c>
      <c r="J343" s="288" t="str">
        <f ca="1">IF($B343="","",OFFSET(Zdroj!BH$16,'k rozhodnutí detailní'!$A342,0))</f>
        <v/>
      </c>
      <c r="K343" s="288"/>
      <c r="L343" s="79" t="str">
        <f ca="1">IF($B343="","",CONCATENATE(OFFSET(Zdroj!BI$16,'k rozhodnutí detailní'!$A342,0)," z ",SUM(Zdroj!$AN$10+Zdroj!$AP$10)))</f>
        <v/>
      </c>
      <c r="M343" s="46" t="str">
        <f ca="1">IF($B343="","",IF(OR(I343=0,J343=0),1,OFFSET(Zdroj!BJ$16,'k rozhodnutí detailní'!$A342,0)))</f>
        <v/>
      </c>
      <c r="N343" s="312" t="str">
        <f ca="1">IF(B343="","",IF(Zdroj!$AQ$1=Zdroj!$AR$9,ROUND(G343*M345,Zdroj!$AR$8),OFFSET(Zdroj!BO$16,'k rozhodnutí detailní'!A342,0)))</f>
        <v/>
      </c>
      <c r="O343" s="288" t="str">
        <f ca="1">IF($B343="","",OFFSET(Zdroj!Z$16,'k rozhodnutí detailní'!$A342,0))</f>
        <v/>
      </c>
      <c r="P343" s="329"/>
    </row>
    <row r="344" spans="1:16" s="2" customFormat="1" x14ac:dyDescent="0.25">
      <c r="A344" s="29"/>
      <c r="B344" s="288"/>
      <c r="C344" s="51" t="str">
        <f ca="1">IF($B343="","",IF(Zdroj!$AQ$9="ano",CONCATENATE("Okres:","
",OFFSET(Zdroj!BP$16,'k rozhodnutí detailní'!$A342,0),"
","Právní forma","
",OFFSET(Zdroj!H$16,'k rozhodnutí detailní'!$A342,0),"
",IF(OFFSET(Zdroj!I$16,'k rozhodnutí detailní'!$A342,0)="","","IČO: "),OFFSET(Zdroj!I$16,'k rozhodnutí detailní'!$A342,0),"
","B.Ú. ",IF(OFFSET(Zdroj!J$16,'k rozhodnutí detailní'!$A342,0)="","","Anonymizováno")),CONCATENATE("Okres:","
",OFFSET(Zdroj!BP$16,'k rozhodnutí detailní'!$A342,0),"
","Právní forma","
",OFFSET(Zdroj!H$16,'k rozhodnutí detailní'!$A342,0),"
",IF(OFFSET(Zdroj!I$16,'k rozhodnutí detailní'!$A342,0)="","","IČO: "),OFFSET(Zdroj!I$16,'k rozhodnutí detailní'!$A342,0),"
","B.Ú. ",OFFSET(Zdroj!J$16,'k rozhodnutí detailní'!$A342,0))))</f>
        <v/>
      </c>
      <c r="D344" s="58" t="str">
        <f ca="1">IF($B343="","",OFFSET(Zdroj!O$16,'k rozhodnutí detailní'!$A342,0))</f>
        <v/>
      </c>
      <c r="E344" s="314"/>
      <c r="F344" s="185"/>
      <c r="G344" s="316"/>
      <c r="H344" s="315"/>
      <c r="I344" s="288"/>
      <c r="J344" s="288"/>
      <c r="K344" s="288"/>
      <c r="L344" s="288" t="str">
        <f ca="1">IF($B343="","",CONCATENATE(SUM(I343+J343+K343)," z ",SUM(Zdroj!$AN$10+Zdroj!$AP$10)))</f>
        <v/>
      </c>
      <c r="M344" s="47" t="str">
        <f ca="1">IF($B343="","",IF(1-(((J343+K343)*(Zdroj!AN$10/Zdroj!AP$10))/I343)&gt;=0,CEILING(1-(((J343+K343)*(Zdroj!AN$10/Zdroj!AP$10))/I343),0.01),CEILING((1-(((J343+K343)*(Zdroj!AN$10/Zdroj!AP$10))/I343))*-1,0.01)))</f>
        <v/>
      </c>
      <c r="N344" s="312"/>
      <c r="O344" s="288"/>
      <c r="P344" s="329"/>
    </row>
    <row r="345" spans="1:16" s="2" customFormat="1" x14ac:dyDescent="0.25">
      <c r="A345" s="29">
        <f>ROW()/3-1</f>
        <v>114</v>
      </c>
      <c r="B345" s="288"/>
      <c r="C345" s="52" t="str">
        <f ca="1">IF($B343="","",IF(Zdroj!$AQ$9="ano",IF(OFFSET(Zdroj!M$16,'k rozhodnutí detailní'!A342,0)="","","Anonymizováno"),IF(OFFSET(Zdroj!M$16,'k rozhodnutí detailní'!A342,0)="","",OFFSET(Zdroj!M$16,'k rozhodnutí detailní'!A342,0))))</f>
        <v/>
      </c>
      <c r="D345" s="58" t="str">
        <f ca="1">IF($B343="","",CONCATENATE("Dotace bude použita na:","
",OFFSET(Zdroj!P$16,'k rozhodnutí detailní'!$A342,0)))</f>
        <v/>
      </c>
      <c r="E345" s="314"/>
      <c r="F345" s="188" t="str">
        <f ca="1">IF($B343="","",OFFSET(Zdroj!V$16,'k rozhodnutí detailní'!$A342,0))</f>
        <v/>
      </c>
      <c r="G345" s="89" t="str">
        <f ca="1">IF($B343="","",OFFSET(Zdroj!BM$16,'k rozhodnutí'!$A342,0))</f>
        <v/>
      </c>
      <c r="H345" s="315"/>
      <c r="I345" s="288"/>
      <c r="J345" s="288"/>
      <c r="K345" s="288"/>
      <c r="L345" s="288"/>
      <c r="M345" s="48" t="str">
        <f ca="1">IF($B343="","",SUM((I343+J343+K343)/(Zdroj!$AN$10+Zdroj!$AP$10)))</f>
        <v/>
      </c>
      <c r="N345" s="59" t="str">
        <f t="shared" ref="N345" ca="1" si="112">IF(B343="","",N343/G343)</f>
        <v/>
      </c>
      <c r="O345" s="288"/>
      <c r="P345" s="329"/>
    </row>
    <row r="346" spans="1:16" s="2" customFormat="1" x14ac:dyDescent="0.25">
      <c r="A346" s="29"/>
      <c r="B346" s="288" t="str">
        <f ca="1">IF(OFFSET(Zdroj!$B$16,A345,0)&gt;0,OFFSET(Zdroj!$B$16,A345,0)+0,"")</f>
        <v/>
      </c>
      <c r="C346" s="51" t="str">
        <f ca="1">IF($B346="","",IF(Zdroj!$AQ$9="ano",CONCATENATE(OFFSET(Zdroj!C$16,'k rozhodnutí detailní'!$A345,0),"
","Anonymizováno","
",OFFSET(Zdroj!E$16,'k rozhodnutí detailní'!$A345,0),"
",OFFSET(Zdroj!F$16,'k rozhodnutí detailní'!$A345,0)),CONCATENATE(OFFSET(Zdroj!C$16,'k rozhodnutí detailní'!$A345,0),"
",OFFSET(Zdroj!D$16,'k rozhodnutí detailní'!$A345,0),"
",OFFSET(Zdroj!E$16,'k rozhodnutí detailní'!$A345,0),"
",OFFSET(Zdroj!F$16,'k rozhodnutí detailní'!$A345,0))))</f>
        <v/>
      </c>
      <c r="D346" s="57" t="str">
        <f ca="1">IF($B346="","",OFFSET(Zdroj!N$16,'k rozhodnutí detailní'!$A345,0))</f>
        <v/>
      </c>
      <c r="E346" s="314" t="str">
        <f ca="1">IF($B346="","",OFFSET(Zdroj!T$16,'k rozhodnutí detailní'!$A345,0))</f>
        <v/>
      </c>
      <c r="F346" s="188" t="str">
        <f ca="1">IF($B346="","",OFFSET(Zdroj!U$16,'k rozhodnutí detailní'!$A345,0))</f>
        <v/>
      </c>
      <c r="G346" s="316" t="str">
        <f ca="1">IF($B346="","",OFFSET(Zdroj!W$16,'k rozhodnutí detailní'!$A345,0))</f>
        <v/>
      </c>
      <c r="H346" s="315" t="str">
        <f ca="1">IF($B346="","",OFFSET(Zdroj!Y$16,'k rozhodnutí detailní'!$A345,0))</f>
        <v/>
      </c>
      <c r="I346" s="288" t="str">
        <f ca="1">IF($B346="","",OFFSET(Zdroj!BG$16,'k rozhodnutí detailní'!$A345,0))</f>
        <v/>
      </c>
      <c r="J346" s="288" t="str">
        <f ca="1">IF($B346="","",OFFSET(Zdroj!BH$16,'k rozhodnutí detailní'!$A345,0))</f>
        <v/>
      </c>
      <c r="K346" s="288"/>
      <c r="L346" s="79" t="str">
        <f ca="1">IF($B346="","",CONCATENATE(OFFSET(Zdroj!BI$16,'k rozhodnutí detailní'!$A345,0)," z ",SUM(Zdroj!$AN$10+Zdroj!$AP$10)))</f>
        <v/>
      </c>
      <c r="M346" s="46" t="str">
        <f ca="1">IF($B346="","",IF(OR(I346=0,J346=0),1,OFFSET(Zdroj!BJ$16,'k rozhodnutí detailní'!$A345,0)))</f>
        <v/>
      </c>
      <c r="N346" s="312" t="str">
        <f ca="1">IF(B346="","",IF(Zdroj!$AQ$1=Zdroj!$AR$9,ROUND(G346*M348,Zdroj!$AR$8),OFFSET(Zdroj!BO$16,'k rozhodnutí detailní'!A345,0)))</f>
        <v/>
      </c>
      <c r="O346" s="288" t="str">
        <f ca="1">IF($B346="","",OFFSET(Zdroj!Z$16,'k rozhodnutí detailní'!$A345,0))</f>
        <v/>
      </c>
      <c r="P346" s="329"/>
    </row>
    <row r="347" spans="1:16" s="2" customFormat="1" x14ac:dyDescent="0.25">
      <c r="A347" s="29"/>
      <c r="B347" s="288"/>
      <c r="C347" s="51" t="str">
        <f ca="1">IF($B346="","",IF(Zdroj!$AQ$9="ano",CONCATENATE("Okres:","
",OFFSET(Zdroj!BP$16,'k rozhodnutí detailní'!$A345,0),"
","Právní forma","
",OFFSET(Zdroj!H$16,'k rozhodnutí detailní'!$A345,0),"
",IF(OFFSET(Zdroj!I$16,'k rozhodnutí detailní'!$A345,0)="","","IČO: "),OFFSET(Zdroj!I$16,'k rozhodnutí detailní'!$A345,0),"
","B.Ú. ",IF(OFFSET(Zdroj!J$16,'k rozhodnutí detailní'!$A345,0)="","","Anonymizováno")),CONCATENATE("Okres:","
",OFFSET(Zdroj!BP$16,'k rozhodnutí detailní'!$A345,0),"
","Právní forma","
",OFFSET(Zdroj!H$16,'k rozhodnutí detailní'!$A345,0),"
",IF(OFFSET(Zdroj!I$16,'k rozhodnutí detailní'!$A345,0)="","","IČO: "),OFFSET(Zdroj!I$16,'k rozhodnutí detailní'!$A345,0),"
","B.Ú. ",OFFSET(Zdroj!J$16,'k rozhodnutí detailní'!$A345,0))))</f>
        <v/>
      </c>
      <c r="D347" s="58" t="str">
        <f ca="1">IF($B346="","",OFFSET(Zdroj!O$16,'k rozhodnutí detailní'!$A345,0))</f>
        <v/>
      </c>
      <c r="E347" s="314"/>
      <c r="F347" s="185"/>
      <c r="G347" s="316"/>
      <c r="H347" s="315"/>
      <c r="I347" s="288"/>
      <c r="J347" s="288"/>
      <c r="K347" s="288"/>
      <c r="L347" s="288" t="str">
        <f ca="1">IF($B346="","",CONCATENATE(SUM(I346+J346+K346)," z ",SUM(Zdroj!$AN$10+Zdroj!$AP$10)))</f>
        <v/>
      </c>
      <c r="M347" s="47" t="str">
        <f ca="1">IF($B346="","",IF(1-(((J346+K346)*(Zdroj!AN$10/Zdroj!AP$10))/I346)&gt;=0,CEILING(1-(((J346+K346)*(Zdroj!AN$10/Zdroj!AP$10))/I346),0.01),CEILING((1-(((J346+K346)*(Zdroj!AN$10/Zdroj!AP$10))/I346))*-1,0.01)))</f>
        <v/>
      </c>
      <c r="N347" s="312"/>
      <c r="O347" s="288"/>
      <c r="P347" s="329"/>
    </row>
    <row r="348" spans="1:16" s="2" customFormat="1" x14ac:dyDescent="0.25">
      <c r="A348" s="29">
        <f>ROW()/3-1</f>
        <v>115</v>
      </c>
      <c r="B348" s="288"/>
      <c r="C348" s="52" t="str">
        <f ca="1">IF($B346="","",IF(Zdroj!$AQ$9="ano",IF(OFFSET(Zdroj!M$16,'k rozhodnutí detailní'!A345,0)="","","Anonymizováno"),IF(OFFSET(Zdroj!M$16,'k rozhodnutí detailní'!A345,0)="","",OFFSET(Zdroj!M$16,'k rozhodnutí detailní'!A345,0))))</f>
        <v/>
      </c>
      <c r="D348" s="58" t="str">
        <f ca="1">IF($B346="","",CONCATENATE("Dotace bude použita na:","
",OFFSET(Zdroj!P$16,'k rozhodnutí detailní'!$A345,0)))</f>
        <v/>
      </c>
      <c r="E348" s="314"/>
      <c r="F348" s="188" t="str">
        <f ca="1">IF($B346="","",OFFSET(Zdroj!V$16,'k rozhodnutí detailní'!$A345,0))</f>
        <v/>
      </c>
      <c r="G348" s="89" t="str">
        <f ca="1">IF($B346="","",OFFSET(Zdroj!BM$16,'k rozhodnutí'!$A345,0))</f>
        <v/>
      </c>
      <c r="H348" s="315"/>
      <c r="I348" s="288"/>
      <c r="J348" s="288"/>
      <c r="K348" s="288"/>
      <c r="L348" s="288"/>
      <c r="M348" s="48" t="str">
        <f ca="1">IF($B346="","",SUM((I346+J346+K346)/(Zdroj!$AN$10+Zdroj!$AP$10)))</f>
        <v/>
      </c>
      <c r="N348" s="59" t="str">
        <f t="shared" ref="N348" ca="1" si="113">IF(B346="","",N346/G346)</f>
        <v/>
      </c>
      <c r="O348" s="288"/>
      <c r="P348" s="329"/>
    </row>
    <row r="349" spans="1:16" s="2" customFormat="1" x14ac:dyDescent="0.25">
      <c r="A349" s="29"/>
      <c r="B349" s="288" t="str">
        <f ca="1">IF(OFFSET(Zdroj!$B$16,A348,0)&gt;0,OFFSET(Zdroj!$B$16,A348,0)+0,"")</f>
        <v/>
      </c>
      <c r="C349" s="51" t="str">
        <f ca="1">IF($B349="","",IF(Zdroj!$AQ$9="ano",CONCATENATE(OFFSET(Zdroj!C$16,'k rozhodnutí detailní'!$A348,0),"
","Anonymizováno","
",OFFSET(Zdroj!E$16,'k rozhodnutí detailní'!$A348,0),"
",OFFSET(Zdroj!F$16,'k rozhodnutí detailní'!$A348,0)),CONCATENATE(OFFSET(Zdroj!C$16,'k rozhodnutí detailní'!$A348,0),"
",OFFSET(Zdroj!D$16,'k rozhodnutí detailní'!$A348,0),"
",OFFSET(Zdroj!E$16,'k rozhodnutí detailní'!$A348,0),"
",OFFSET(Zdroj!F$16,'k rozhodnutí detailní'!$A348,0))))</f>
        <v/>
      </c>
      <c r="D349" s="57" t="str">
        <f ca="1">IF($B349="","",OFFSET(Zdroj!N$16,'k rozhodnutí detailní'!$A348,0))</f>
        <v/>
      </c>
      <c r="E349" s="314" t="str">
        <f ca="1">IF($B349="","",OFFSET(Zdroj!T$16,'k rozhodnutí detailní'!$A348,0))</f>
        <v/>
      </c>
      <c r="F349" s="188" t="str">
        <f ca="1">IF($B349="","",OFFSET(Zdroj!U$16,'k rozhodnutí detailní'!$A348,0))</f>
        <v/>
      </c>
      <c r="G349" s="316" t="str">
        <f ca="1">IF($B349="","",OFFSET(Zdroj!W$16,'k rozhodnutí detailní'!$A348,0))</f>
        <v/>
      </c>
      <c r="H349" s="315" t="str">
        <f ca="1">IF($B349="","",OFFSET(Zdroj!Y$16,'k rozhodnutí detailní'!$A348,0))</f>
        <v/>
      </c>
      <c r="I349" s="288" t="str">
        <f ca="1">IF($B349="","",OFFSET(Zdroj!BG$16,'k rozhodnutí detailní'!$A348,0))</f>
        <v/>
      </c>
      <c r="J349" s="288" t="str">
        <f ca="1">IF($B349="","",OFFSET(Zdroj!BH$16,'k rozhodnutí detailní'!$A348,0))</f>
        <v/>
      </c>
      <c r="K349" s="288"/>
      <c r="L349" s="79" t="str">
        <f ca="1">IF($B349="","",CONCATENATE(OFFSET(Zdroj!BI$16,'k rozhodnutí detailní'!$A348,0)," z ",SUM(Zdroj!$AN$10+Zdroj!$AP$10)))</f>
        <v/>
      </c>
      <c r="M349" s="46" t="str">
        <f ca="1">IF($B349="","",IF(OR(I349=0,J349=0),1,OFFSET(Zdroj!BJ$16,'k rozhodnutí detailní'!$A348,0)))</f>
        <v/>
      </c>
      <c r="N349" s="312" t="str">
        <f ca="1">IF(B349="","",IF(Zdroj!$AQ$1=Zdroj!$AR$9,ROUND(G349*M351,Zdroj!$AR$8),OFFSET(Zdroj!BO$16,'k rozhodnutí detailní'!A348,0)))</f>
        <v/>
      </c>
      <c r="O349" s="288" t="str">
        <f ca="1">IF($B349="","",OFFSET(Zdroj!Z$16,'k rozhodnutí detailní'!$A348,0))</f>
        <v/>
      </c>
      <c r="P349" s="329"/>
    </row>
    <row r="350" spans="1:16" s="2" customFormat="1" x14ac:dyDescent="0.25">
      <c r="A350" s="29"/>
      <c r="B350" s="288"/>
      <c r="C350" s="51" t="str">
        <f ca="1">IF($B349="","",IF(Zdroj!$AQ$9="ano",CONCATENATE("Okres:","
",OFFSET(Zdroj!BP$16,'k rozhodnutí detailní'!$A348,0),"
","Právní forma","
",OFFSET(Zdroj!H$16,'k rozhodnutí detailní'!$A348,0),"
",IF(OFFSET(Zdroj!I$16,'k rozhodnutí detailní'!$A348,0)="","","IČO: "),OFFSET(Zdroj!I$16,'k rozhodnutí detailní'!$A348,0),"
","B.Ú. ",IF(OFFSET(Zdroj!J$16,'k rozhodnutí detailní'!$A348,0)="","","Anonymizováno")),CONCATENATE("Okres:","
",OFFSET(Zdroj!BP$16,'k rozhodnutí detailní'!$A348,0),"
","Právní forma","
",OFFSET(Zdroj!H$16,'k rozhodnutí detailní'!$A348,0),"
",IF(OFFSET(Zdroj!I$16,'k rozhodnutí detailní'!$A348,0)="","","IČO: "),OFFSET(Zdroj!I$16,'k rozhodnutí detailní'!$A348,0),"
","B.Ú. ",OFFSET(Zdroj!J$16,'k rozhodnutí detailní'!$A348,0))))</f>
        <v/>
      </c>
      <c r="D350" s="58" t="str">
        <f ca="1">IF($B349="","",OFFSET(Zdroj!O$16,'k rozhodnutí detailní'!$A348,0))</f>
        <v/>
      </c>
      <c r="E350" s="314"/>
      <c r="F350" s="185"/>
      <c r="G350" s="316"/>
      <c r="H350" s="315"/>
      <c r="I350" s="288"/>
      <c r="J350" s="288"/>
      <c r="K350" s="288"/>
      <c r="L350" s="288" t="str">
        <f ca="1">IF($B349="","",CONCATENATE(SUM(I349+J349+K349)," z ",SUM(Zdroj!$AN$10+Zdroj!$AP$10)))</f>
        <v/>
      </c>
      <c r="M350" s="47" t="str">
        <f ca="1">IF($B349="","",IF(1-(((J349+K349)*(Zdroj!AN$10/Zdroj!AP$10))/I349)&gt;=0,CEILING(1-(((J349+K349)*(Zdroj!AN$10/Zdroj!AP$10))/I349),0.01),CEILING((1-(((J349+K349)*(Zdroj!AN$10/Zdroj!AP$10))/I349))*-1,0.01)))</f>
        <v/>
      </c>
      <c r="N350" s="312"/>
      <c r="O350" s="288"/>
      <c r="P350" s="329"/>
    </row>
    <row r="351" spans="1:16" s="2" customFormat="1" x14ac:dyDescent="0.25">
      <c r="A351" s="29">
        <f>ROW()/3-1</f>
        <v>116</v>
      </c>
      <c r="B351" s="288"/>
      <c r="C351" s="52" t="str">
        <f ca="1">IF($B349="","",IF(Zdroj!$AQ$9="ano",IF(OFFSET(Zdroj!M$16,'k rozhodnutí detailní'!A348,0)="","","Anonymizováno"),IF(OFFSET(Zdroj!M$16,'k rozhodnutí detailní'!A348,0)="","",OFFSET(Zdroj!M$16,'k rozhodnutí detailní'!A348,0))))</f>
        <v/>
      </c>
      <c r="D351" s="58" t="str">
        <f ca="1">IF($B349="","",CONCATENATE("Dotace bude použita na:","
",OFFSET(Zdroj!P$16,'k rozhodnutí detailní'!$A348,0)))</f>
        <v/>
      </c>
      <c r="E351" s="314"/>
      <c r="F351" s="188" t="str">
        <f ca="1">IF($B349="","",OFFSET(Zdroj!V$16,'k rozhodnutí detailní'!$A348,0))</f>
        <v/>
      </c>
      <c r="G351" s="89" t="str">
        <f ca="1">IF($B349="","",OFFSET(Zdroj!BM$16,'k rozhodnutí'!$A348,0))</f>
        <v/>
      </c>
      <c r="H351" s="315"/>
      <c r="I351" s="288"/>
      <c r="J351" s="288"/>
      <c r="K351" s="288"/>
      <c r="L351" s="288"/>
      <c r="M351" s="48" t="str">
        <f ca="1">IF($B349="","",SUM((I349+J349+K349)/(Zdroj!$AN$10+Zdroj!$AP$10)))</f>
        <v/>
      </c>
      <c r="N351" s="59" t="str">
        <f t="shared" ref="N351" ca="1" si="114">IF(B349="","",N349/G349)</f>
        <v/>
      </c>
      <c r="O351" s="288"/>
      <c r="P351" s="329"/>
    </row>
    <row r="352" spans="1:16" s="2" customFormat="1" x14ac:dyDescent="0.25">
      <c r="A352" s="29"/>
      <c r="B352" s="288" t="str">
        <f ca="1">IF(OFFSET(Zdroj!$B$16,A351,0)&gt;0,OFFSET(Zdroj!$B$16,A351,0)+0,"")</f>
        <v/>
      </c>
      <c r="C352" s="51" t="str">
        <f ca="1">IF($B352="","",IF(Zdroj!$AQ$9="ano",CONCATENATE(OFFSET(Zdroj!C$16,'k rozhodnutí detailní'!$A351,0),"
","Anonymizováno","
",OFFSET(Zdroj!E$16,'k rozhodnutí detailní'!$A351,0),"
",OFFSET(Zdroj!F$16,'k rozhodnutí detailní'!$A351,0)),CONCATENATE(OFFSET(Zdroj!C$16,'k rozhodnutí detailní'!$A351,0),"
",OFFSET(Zdroj!D$16,'k rozhodnutí detailní'!$A351,0),"
",OFFSET(Zdroj!E$16,'k rozhodnutí detailní'!$A351,0),"
",OFFSET(Zdroj!F$16,'k rozhodnutí detailní'!$A351,0))))</f>
        <v/>
      </c>
      <c r="D352" s="57" t="str">
        <f ca="1">IF($B352="","",OFFSET(Zdroj!N$16,'k rozhodnutí detailní'!$A351,0))</f>
        <v/>
      </c>
      <c r="E352" s="314" t="str">
        <f ca="1">IF($B352="","",OFFSET(Zdroj!T$16,'k rozhodnutí detailní'!$A351,0))</f>
        <v/>
      </c>
      <c r="F352" s="188" t="str">
        <f ca="1">IF($B352="","",OFFSET(Zdroj!U$16,'k rozhodnutí detailní'!$A351,0))</f>
        <v/>
      </c>
      <c r="G352" s="316" t="str">
        <f ca="1">IF($B352="","",OFFSET(Zdroj!W$16,'k rozhodnutí detailní'!$A351,0))</f>
        <v/>
      </c>
      <c r="H352" s="315" t="str">
        <f ca="1">IF($B352="","",OFFSET(Zdroj!Y$16,'k rozhodnutí detailní'!$A351,0))</f>
        <v/>
      </c>
      <c r="I352" s="288" t="str">
        <f ca="1">IF($B352="","",OFFSET(Zdroj!BG$16,'k rozhodnutí detailní'!$A351,0))</f>
        <v/>
      </c>
      <c r="J352" s="288" t="str">
        <f ca="1">IF($B352="","",OFFSET(Zdroj!BH$16,'k rozhodnutí detailní'!$A351,0))</f>
        <v/>
      </c>
      <c r="K352" s="288"/>
      <c r="L352" s="79" t="str">
        <f ca="1">IF($B352="","",CONCATENATE(OFFSET(Zdroj!BI$16,'k rozhodnutí detailní'!$A351,0)," z ",SUM(Zdroj!$AN$10+Zdroj!$AP$10)))</f>
        <v/>
      </c>
      <c r="M352" s="46" t="str">
        <f ca="1">IF($B352="","",IF(OR(I352=0,J352=0),1,OFFSET(Zdroj!BJ$16,'k rozhodnutí detailní'!$A351,0)))</f>
        <v/>
      </c>
      <c r="N352" s="312" t="str">
        <f ca="1">IF(B352="","",IF(Zdroj!$AQ$1=Zdroj!$AR$9,ROUND(G352*M354,Zdroj!$AR$8),OFFSET(Zdroj!BO$16,'k rozhodnutí detailní'!A351,0)))</f>
        <v/>
      </c>
      <c r="O352" s="288" t="str">
        <f ca="1">IF($B352="","",OFFSET(Zdroj!Z$16,'k rozhodnutí detailní'!$A351,0))</f>
        <v/>
      </c>
      <c r="P352" s="329"/>
    </row>
    <row r="353" spans="1:16" s="2" customFormat="1" x14ac:dyDescent="0.25">
      <c r="A353" s="29"/>
      <c r="B353" s="288"/>
      <c r="C353" s="51" t="str">
        <f ca="1">IF($B352="","",IF(Zdroj!$AQ$9="ano",CONCATENATE("Okres:","
",OFFSET(Zdroj!BP$16,'k rozhodnutí detailní'!$A351,0),"
","Právní forma","
",OFFSET(Zdroj!H$16,'k rozhodnutí detailní'!$A351,0),"
",IF(OFFSET(Zdroj!I$16,'k rozhodnutí detailní'!$A351,0)="","","IČO: "),OFFSET(Zdroj!I$16,'k rozhodnutí detailní'!$A351,0),"
","B.Ú. ",IF(OFFSET(Zdroj!J$16,'k rozhodnutí detailní'!$A351,0)="","","Anonymizováno")),CONCATENATE("Okres:","
",OFFSET(Zdroj!BP$16,'k rozhodnutí detailní'!$A351,0),"
","Právní forma","
",OFFSET(Zdroj!H$16,'k rozhodnutí detailní'!$A351,0),"
",IF(OFFSET(Zdroj!I$16,'k rozhodnutí detailní'!$A351,0)="","","IČO: "),OFFSET(Zdroj!I$16,'k rozhodnutí detailní'!$A351,0),"
","B.Ú. ",OFFSET(Zdroj!J$16,'k rozhodnutí detailní'!$A351,0))))</f>
        <v/>
      </c>
      <c r="D353" s="58" t="str">
        <f ca="1">IF($B352="","",OFFSET(Zdroj!O$16,'k rozhodnutí detailní'!$A351,0))</f>
        <v/>
      </c>
      <c r="E353" s="314"/>
      <c r="F353" s="185"/>
      <c r="G353" s="316"/>
      <c r="H353" s="315"/>
      <c r="I353" s="288"/>
      <c r="J353" s="288"/>
      <c r="K353" s="288"/>
      <c r="L353" s="288" t="str">
        <f ca="1">IF($B352="","",CONCATENATE(SUM(I352+J352+K352)," z ",SUM(Zdroj!$AN$10+Zdroj!$AP$10)))</f>
        <v/>
      </c>
      <c r="M353" s="47" t="str">
        <f ca="1">IF($B352="","",IF(1-(((J352+K352)*(Zdroj!AN$10/Zdroj!AP$10))/I352)&gt;=0,CEILING(1-(((J352+K352)*(Zdroj!AN$10/Zdroj!AP$10))/I352),0.01),CEILING((1-(((J352+K352)*(Zdroj!AN$10/Zdroj!AP$10))/I352))*-1,0.01)))</f>
        <v/>
      </c>
      <c r="N353" s="312"/>
      <c r="O353" s="288"/>
      <c r="P353" s="329"/>
    </row>
    <row r="354" spans="1:16" s="2" customFormat="1" x14ac:dyDescent="0.25">
      <c r="A354" s="29">
        <f>ROW()/3-1</f>
        <v>117</v>
      </c>
      <c r="B354" s="288"/>
      <c r="C354" s="52" t="str">
        <f ca="1">IF($B352="","",IF(Zdroj!$AQ$9="ano",IF(OFFSET(Zdroj!M$16,'k rozhodnutí detailní'!A351,0)="","","Anonymizováno"),IF(OFFSET(Zdroj!M$16,'k rozhodnutí detailní'!A351,0)="","",OFFSET(Zdroj!M$16,'k rozhodnutí detailní'!A351,0))))</f>
        <v/>
      </c>
      <c r="D354" s="58" t="str">
        <f ca="1">IF($B352="","",CONCATENATE("Dotace bude použita na:","
",OFFSET(Zdroj!P$16,'k rozhodnutí detailní'!$A351,0)))</f>
        <v/>
      </c>
      <c r="E354" s="314"/>
      <c r="F354" s="188" t="str">
        <f ca="1">IF($B352="","",OFFSET(Zdroj!V$16,'k rozhodnutí detailní'!$A351,0))</f>
        <v/>
      </c>
      <c r="G354" s="89" t="str">
        <f ca="1">IF($B352="","",OFFSET(Zdroj!BM$16,'k rozhodnutí'!$A351,0))</f>
        <v/>
      </c>
      <c r="H354" s="315"/>
      <c r="I354" s="288"/>
      <c r="J354" s="288"/>
      <c r="K354" s="288"/>
      <c r="L354" s="288"/>
      <c r="M354" s="48" t="str">
        <f ca="1">IF($B352="","",SUM((I352+J352+K352)/(Zdroj!$AN$10+Zdroj!$AP$10)))</f>
        <v/>
      </c>
      <c r="N354" s="59" t="str">
        <f t="shared" ref="N354" ca="1" si="115">IF(B352="","",N352/G352)</f>
        <v/>
      </c>
      <c r="O354" s="288"/>
      <c r="P354" s="329"/>
    </row>
    <row r="355" spans="1:16" s="2" customFormat="1" x14ac:dyDescent="0.25">
      <c r="A355" s="29"/>
      <c r="B355" s="288" t="str">
        <f ca="1">IF(OFFSET(Zdroj!$B$16,A354,0)&gt;0,OFFSET(Zdroj!$B$16,A354,0)+0,"")</f>
        <v/>
      </c>
      <c r="C355" s="51" t="str">
        <f ca="1">IF($B355="","",IF(Zdroj!$AQ$9="ano",CONCATENATE(OFFSET(Zdroj!C$16,'k rozhodnutí detailní'!$A354,0),"
","Anonymizováno","
",OFFSET(Zdroj!E$16,'k rozhodnutí detailní'!$A354,0),"
",OFFSET(Zdroj!F$16,'k rozhodnutí detailní'!$A354,0)),CONCATENATE(OFFSET(Zdroj!C$16,'k rozhodnutí detailní'!$A354,0),"
",OFFSET(Zdroj!D$16,'k rozhodnutí detailní'!$A354,0),"
",OFFSET(Zdroj!E$16,'k rozhodnutí detailní'!$A354,0),"
",OFFSET(Zdroj!F$16,'k rozhodnutí detailní'!$A354,0))))</f>
        <v/>
      </c>
      <c r="D355" s="57" t="str">
        <f ca="1">IF($B355="","",OFFSET(Zdroj!N$16,'k rozhodnutí detailní'!$A354,0))</f>
        <v/>
      </c>
      <c r="E355" s="314" t="str">
        <f ca="1">IF($B355="","",OFFSET(Zdroj!T$16,'k rozhodnutí detailní'!$A354,0))</f>
        <v/>
      </c>
      <c r="F355" s="188" t="str">
        <f ca="1">IF($B355="","",OFFSET(Zdroj!U$16,'k rozhodnutí detailní'!$A354,0))</f>
        <v/>
      </c>
      <c r="G355" s="316" t="str">
        <f ca="1">IF($B355="","",OFFSET(Zdroj!W$16,'k rozhodnutí detailní'!$A354,0))</f>
        <v/>
      </c>
      <c r="H355" s="315" t="str">
        <f ca="1">IF($B355="","",OFFSET(Zdroj!Y$16,'k rozhodnutí detailní'!$A354,0))</f>
        <v/>
      </c>
      <c r="I355" s="288" t="str">
        <f ca="1">IF($B355="","",OFFSET(Zdroj!BG$16,'k rozhodnutí detailní'!$A354,0))</f>
        <v/>
      </c>
      <c r="J355" s="288" t="str">
        <f ca="1">IF($B355="","",OFFSET(Zdroj!BH$16,'k rozhodnutí detailní'!$A354,0))</f>
        <v/>
      </c>
      <c r="K355" s="288"/>
      <c r="L355" s="79" t="str">
        <f ca="1">IF($B355="","",CONCATENATE(OFFSET(Zdroj!BI$16,'k rozhodnutí detailní'!$A354,0)," z ",SUM(Zdroj!$AN$10+Zdroj!$AP$10)))</f>
        <v/>
      </c>
      <c r="M355" s="46" t="str">
        <f ca="1">IF($B355="","",IF(OR(I355=0,J355=0),1,OFFSET(Zdroj!BJ$16,'k rozhodnutí detailní'!$A354,0)))</f>
        <v/>
      </c>
      <c r="N355" s="312" t="str">
        <f ca="1">IF(B355="","",IF(Zdroj!$AQ$1=Zdroj!$AR$9,ROUND(G355*M357,Zdroj!$AR$8),OFFSET(Zdroj!BO$16,'k rozhodnutí detailní'!A354,0)))</f>
        <v/>
      </c>
      <c r="O355" s="288" t="str">
        <f ca="1">IF($B355="","",OFFSET(Zdroj!Z$16,'k rozhodnutí detailní'!$A354,0))</f>
        <v/>
      </c>
      <c r="P355" s="329"/>
    </row>
    <row r="356" spans="1:16" s="2" customFormat="1" x14ac:dyDescent="0.25">
      <c r="A356" s="29"/>
      <c r="B356" s="288"/>
      <c r="C356" s="51" t="str">
        <f ca="1">IF($B355="","",IF(Zdroj!$AQ$9="ano",CONCATENATE("Okres:","
",OFFSET(Zdroj!BP$16,'k rozhodnutí detailní'!$A354,0),"
","Právní forma","
",OFFSET(Zdroj!H$16,'k rozhodnutí detailní'!$A354,0),"
",IF(OFFSET(Zdroj!I$16,'k rozhodnutí detailní'!$A354,0)="","","IČO: "),OFFSET(Zdroj!I$16,'k rozhodnutí detailní'!$A354,0),"
","B.Ú. ",IF(OFFSET(Zdroj!J$16,'k rozhodnutí detailní'!$A354,0)="","","Anonymizováno")),CONCATENATE("Okres:","
",OFFSET(Zdroj!BP$16,'k rozhodnutí detailní'!$A354,0),"
","Právní forma","
",OFFSET(Zdroj!H$16,'k rozhodnutí detailní'!$A354,0),"
",IF(OFFSET(Zdroj!I$16,'k rozhodnutí detailní'!$A354,0)="","","IČO: "),OFFSET(Zdroj!I$16,'k rozhodnutí detailní'!$A354,0),"
","B.Ú. ",OFFSET(Zdroj!J$16,'k rozhodnutí detailní'!$A354,0))))</f>
        <v/>
      </c>
      <c r="D356" s="58" t="str">
        <f ca="1">IF($B355="","",OFFSET(Zdroj!O$16,'k rozhodnutí detailní'!$A354,0))</f>
        <v/>
      </c>
      <c r="E356" s="314"/>
      <c r="F356" s="185"/>
      <c r="G356" s="316"/>
      <c r="H356" s="315"/>
      <c r="I356" s="288"/>
      <c r="J356" s="288"/>
      <c r="K356" s="288"/>
      <c r="L356" s="288" t="str">
        <f ca="1">IF($B355="","",CONCATENATE(SUM(I355+J355+K355)," z ",SUM(Zdroj!$AN$10+Zdroj!$AP$10)))</f>
        <v/>
      </c>
      <c r="M356" s="47" t="str">
        <f ca="1">IF($B355="","",IF(1-(((J355+K355)*(Zdroj!AN$10/Zdroj!AP$10))/I355)&gt;=0,CEILING(1-(((J355+K355)*(Zdroj!AN$10/Zdroj!AP$10))/I355),0.01),CEILING((1-(((J355+K355)*(Zdroj!AN$10/Zdroj!AP$10))/I355))*-1,0.01)))</f>
        <v/>
      </c>
      <c r="N356" s="312"/>
      <c r="O356" s="288"/>
      <c r="P356" s="329"/>
    </row>
    <row r="357" spans="1:16" s="2" customFormat="1" x14ac:dyDescent="0.25">
      <c r="A357" s="29">
        <f>ROW()/3-1</f>
        <v>118</v>
      </c>
      <c r="B357" s="288"/>
      <c r="C357" s="52" t="str">
        <f ca="1">IF($B355="","",IF(Zdroj!$AQ$9="ano",IF(OFFSET(Zdroj!M$16,'k rozhodnutí detailní'!A354,0)="","","Anonymizováno"),IF(OFFSET(Zdroj!M$16,'k rozhodnutí detailní'!A354,0)="","",OFFSET(Zdroj!M$16,'k rozhodnutí detailní'!A354,0))))</f>
        <v/>
      </c>
      <c r="D357" s="58" t="str">
        <f ca="1">IF($B355="","",CONCATENATE("Dotace bude použita na:","
",OFFSET(Zdroj!P$16,'k rozhodnutí detailní'!$A354,0)))</f>
        <v/>
      </c>
      <c r="E357" s="314"/>
      <c r="F357" s="188" t="str">
        <f ca="1">IF($B355="","",OFFSET(Zdroj!V$16,'k rozhodnutí detailní'!$A354,0))</f>
        <v/>
      </c>
      <c r="G357" s="89" t="str">
        <f ca="1">IF($B355="","",OFFSET(Zdroj!BM$16,'k rozhodnutí'!$A354,0))</f>
        <v/>
      </c>
      <c r="H357" s="315"/>
      <c r="I357" s="288"/>
      <c r="J357" s="288"/>
      <c r="K357" s="288"/>
      <c r="L357" s="288"/>
      <c r="M357" s="48" t="str">
        <f ca="1">IF($B355="","",SUM((I355+J355+K355)/(Zdroj!$AN$10+Zdroj!$AP$10)))</f>
        <v/>
      </c>
      <c r="N357" s="59" t="str">
        <f t="shared" ref="N357" ca="1" si="116">IF(B355="","",N355/G355)</f>
        <v/>
      </c>
      <c r="O357" s="288"/>
      <c r="P357" s="329"/>
    </row>
    <row r="358" spans="1:16" s="2" customFormat="1" x14ac:dyDescent="0.25">
      <c r="A358" s="29"/>
      <c r="B358" s="288" t="str">
        <f ca="1">IF(OFFSET(Zdroj!$B$16,A357,0)&gt;0,OFFSET(Zdroj!$B$16,A357,0)+0,"")</f>
        <v/>
      </c>
      <c r="C358" s="51" t="str">
        <f ca="1">IF($B358="","",IF(Zdroj!$AQ$9="ano",CONCATENATE(OFFSET(Zdroj!C$16,'k rozhodnutí detailní'!$A357,0),"
","Anonymizováno","
",OFFSET(Zdroj!E$16,'k rozhodnutí detailní'!$A357,0),"
",OFFSET(Zdroj!F$16,'k rozhodnutí detailní'!$A357,0)),CONCATENATE(OFFSET(Zdroj!C$16,'k rozhodnutí detailní'!$A357,0),"
",OFFSET(Zdroj!D$16,'k rozhodnutí detailní'!$A357,0),"
",OFFSET(Zdroj!E$16,'k rozhodnutí detailní'!$A357,0),"
",OFFSET(Zdroj!F$16,'k rozhodnutí detailní'!$A357,0))))</f>
        <v/>
      </c>
      <c r="D358" s="57" t="str">
        <f ca="1">IF($B358="","",OFFSET(Zdroj!N$16,'k rozhodnutí detailní'!$A357,0))</f>
        <v/>
      </c>
      <c r="E358" s="314" t="str">
        <f ca="1">IF($B358="","",OFFSET(Zdroj!T$16,'k rozhodnutí detailní'!$A357,0))</f>
        <v/>
      </c>
      <c r="F358" s="188" t="str">
        <f ca="1">IF($B358="","",OFFSET(Zdroj!U$16,'k rozhodnutí detailní'!$A357,0))</f>
        <v/>
      </c>
      <c r="G358" s="316" t="str">
        <f ca="1">IF($B358="","",OFFSET(Zdroj!W$16,'k rozhodnutí detailní'!$A357,0))</f>
        <v/>
      </c>
      <c r="H358" s="315" t="str">
        <f ca="1">IF($B358="","",OFFSET(Zdroj!Y$16,'k rozhodnutí detailní'!$A357,0))</f>
        <v/>
      </c>
      <c r="I358" s="288" t="str">
        <f ca="1">IF($B358="","",OFFSET(Zdroj!BG$16,'k rozhodnutí detailní'!$A357,0))</f>
        <v/>
      </c>
      <c r="J358" s="288" t="str">
        <f ca="1">IF($B358="","",OFFSET(Zdroj!BH$16,'k rozhodnutí detailní'!$A357,0))</f>
        <v/>
      </c>
      <c r="K358" s="288"/>
      <c r="L358" s="79" t="str">
        <f ca="1">IF($B358="","",CONCATENATE(OFFSET(Zdroj!BI$16,'k rozhodnutí detailní'!$A357,0)," z ",SUM(Zdroj!$AN$10+Zdroj!$AP$10)))</f>
        <v/>
      </c>
      <c r="M358" s="46" t="str">
        <f ca="1">IF($B358="","",IF(OR(I358=0,J358=0),1,OFFSET(Zdroj!BJ$16,'k rozhodnutí detailní'!$A357,0)))</f>
        <v/>
      </c>
      <c r="N358" s="312" t="str">
        <f ca="1">IF(B358="","",IF(Zdroj!$AQ$1=Zdroj!$AR$9,ROUND(G358*M360,Zdroj!$AR$8),OFFSET(Zdroj!BO$16,'k rozhodnutí detailní'!A357,0)))</f>
        <v/>
      </c>
      <c r="O358" s="288" t="str">
        <f ca="1">IF($B358="","",OFFSET(Zdroj!Z$16,'k rozhodnutí detailní'!$A357,0))</f>
        <v/>
      </c>
      <c r="P358" s="329"/>
    </row>
    <row r="359" spans="1:16" s="2" customFormat="1" x14ac:dyDescent="0.25">
      <c r="A359" s="29"/>
      <c r="B359" s="288"/>
      <c r="C359" s="51" t="str">
        <f ca="1">IF($B358="","",IF(Zdroj!$AQ$9="ano",CONCATENATE("Okres:","
",OFFSET(Zdroj!BP$16,'k rozhodnutí detailní'!$A357,0),"
","Právní forma","
",OFFSET(Zdroj!H$16,'k rozhodnutí detailní'!$A357,0),"
",IF(OFFSET(Zdroj!I$16,'k rozhodnutí detailní'!$A357,0)="","","IČO: "),OFFSET(Zdroj!I$16,'k rozhodnutí detailní'!$A357,0),"
","B.Ú. ",IF(OFFSET(Zdroj!J$16,'k rozhodnutí detailní'!$A357,0)="","","Anonymizováno")),CONCATENATE("Okres:","
",OFFSET(Zdroj!BP$16,'k rozhodnutí detailní'!$A357,0),"
","Právní forma","
",OFFSET(Zdroj!H$16,'k rozhodnutí detailní'!$A357,0),"
",IF(OFFSET(Zdroj!I$16,'k rozhodnutí detailní'!$A357,0)="","","IČO: "),OFFSET(Zdroj!I$16,'k rozhodnutí detailní'!$A357,0),"
","B.Ú. ",OFFSET(Zdroj!J$16,'k rozhodnutí detailní'!$A357,0))))</f>
        <v/>
      </c>
      <c r="D359" s="58" t="str">
        <f ca="1">IF($B358="","",OFFSET(Zdroj!O$16,'k rozhodnutí detailní'!$A357,0))</f>
        <v/>
      </c>
      <c r="E359" s="314"/>
      <c r="F359" s="185"/>
      <c r="G359" s="316"/>
      <c r="H359" s="315"/>
      <c r="I359" s="288"/>
      <c r="J359" s="288"/>
      <c r="K359" s="288"/>
      <c r="L359" s="288" t="str">
        <f ca="1">IF($B358="","",CONCATENATE(SUM(I358+J358+K358)," z ",SUM(Zdroj!$AN$10+Zdroj!$AP$10)))</f>
        <v/>
      </c>
      <c r="M359" s="47" t="str">
        <f ca="1">IF($B358="","",IF(1-(((J358+K358)*(Zdroj!AN$10/Zdroj!AP$10))/I358)&gt;=0,CEILING(1-(((J358+K358)*(Zdroj!AN$10/Zdroj!AP$10))/I358),0.01),CEILING((1-(((J358+K358)*(Zdroj!AN$10/Zdroj!AP$10))/I358))*-1,0.01)))</f>
        <v/>
      </c>
      <c r="N359" s="312"/>
      <c r="O359" s="288"/>
      <c r="P359" s="329"/>
    </row>
    <row r="360" spans="1:16" s="2" customFormat="1" x14ac:dyDescent="0.25">
      <c r="A360" s="29">
        <f>ROW()/3-1</f>
        <v>119</v>
      </c>
      <c r="B360" s="288"/>
      <c r="C360" s="52" t="str">
        <f ca="1">IF($B358="","",IF(Zdroj!$AQ$9="ano",IF(OFFSET(Zdroj!M$16,'k rozhodnutí detailní'!A357,0)="","","Anonymizováno"),IF(OFFSET(Zdroj!M$16,'k rozhodnutí detailní'!A357,0)="","",OFFSET(Zdroj!M$16,'k rozhodnutí detailní'!A357,0))))</f>
        <v/>
      </c>
      <c r="D360" s="58" t="str">
        <f ca="1">IF($B358="","",CONCATENATE("Dotace bude použita na:","
",OFFSET(Zdroj!P$16,'k rozhodnutí detailní'!$A357,0)))</f>
        <v/>
      </c>
      <c r="E360" s="314"/>
      <c r="F360" s="188" t="str">
        <f ca="1">IF($B358="","",OFFSET(Zdroj!V$16,'k rozhodnutí detailní'!$A357,0))</f>
        <v/>
      </c>
      <c r="G360" s="89" t="str">
        <f ca="1">IF($B358="","",OFFSET(Zdroj!BM$16,'k rozhodnutí'!$A357,0))</f>
        <v/>
      </c>
      <c r="H360" s="315"/>
      <c r="I360" s="288"/>
      <c r="J360" s="288"/>
      <c r="K360" s="288"/>
      <c r="L360" s="288"/>
      <c r="M360" s="48" t="str">
        <f ca="1">IF($B358="","",SUM((I358+J358+K358)/(Zdroj!$AN$10+Zdroj!$AP$10)))</f>
        <v/>
      </c>
      <c r="N360" s="59" t="str">
        <f t="shared" ref="N360" ca="1" si="117">IF(B358="","",N358/G358)</f>
        <v/>
      </c>
      <c r="O360" s="288"/>
      <c r="P360" s="329"/>
    </row>
    <row r="361" spans="1:16" s="2" customFormat="1" x14ac:dyDescent="0.25">
      <c r="A361" s="29"/>
      <c r="B361" s="288" t="str">
        <f ca="1">IF(OFFSET(Zdroj!$B$16,A360,0)&gt;0,OFFSET(Zdroj!$B$16,A360,0)+0,"")</f>
        <v/>
      </c>
      <c r="C361" s="51" t="str">
        <f ca="1">IF($B361="","",IF(Zdroj!$AQ$9="ano",CONCATENATE(OFFSET(Zdroj!C$16,'k rozhodnutí detailní'!$A360,0),"
","Anonymizováno","
",OFFSET(Zdroj!E$16,'k rozhodnutí detailní'!$A360,0),"
",OFFSET(Zdroj!F$16,'k rozhodnutí detailní'!$A360,0)),CONCATENATE(OFFSET(Zdroj!C$16,'k rozhodnutí detailní'!$A360,0),"
",OFFSET(Zdroj!D$16,'k rozhodnutí detailní'!$A360,0),"
",OFFSET(Zdroj!E$16,'k rozhodnutí detailní'!$A360,0),"
",OFFSET(Zdroj!F$16,'k rozhodnutí detailní'!$A360,0))))</f>
        <v/>
      </c>
      <c r="D361" s="57" t="str">
        <f ca="1">IF($B361="","",OFFSET(Zdroj!N$16,'k rozhodnutí detailní'!$A360,0))</f>
        <v/>
      </c>
      <c r="E361" s="314" t="str">
        <f ca="1">IF($B361="","",OFFSET(Zdroj!T$16,'k rozhodnutí detailní'!$A360,0))</f>
        <v/>
      </c>
      <c r="F361" s="188" t="str">
        <f ca="1">IF($B361="","",OFFSET(Zdroj!U$16,'k rozhodnutí detailní'!$A360,0))</f>
        <v/>
      </c>
      <c r="G361" s="316" t="str">
        <f ca="1">IF($B361="","",OFFSET(Zdroj!W$16,'k rozhodnutí detailní'!$A360,0))</f>
        <v/>
      </c>
      <c r="H361" s="315" t="str">
        <f ca="1">IF($B361="","",OFFSET(Zdroj!Y$16,'k rozhodnutí detailní'!$A360,0))</f>
        <v/>
      </c>
      <c r="I361" s="288" t="str">
        <f ca="1">IF($B361="","",OFFSET(Zdroj!BG$16,'k rozhodnutí detailní'!$A360,0))</f>
        <v/>
      </c>
      <c r="J361" s="288" t="str">
        <f ca="1">IF($B361="","",OFFSET(Zdroj!BH$16,'k rozhodnutí detailní'!$A360,0))</f>
        <v/>
      </c>
      <c r="K361" s="288"/>
      <c r="L361" s="79" t="str">
        <f ca="1">IF($B361="","",CONCATENATE(OFFSET(Zdroj!BI$16,'k rozhodnutí detailní'!$A360,0)," z ",SUM(Zdroj!$AN$10+Zdroj!$AP$10)))</f>
        <v/>
      </c>
      <c r="M361" s="46" t="str">
        <f ca="1">IF($B361="","",IF(OR(I361=0,J361=0),1,OFFSET(Zdroj!BJ$16,'k rozhodnutí detailní'!$A360,0)))</f>
        <v/>
      </c>
      <c r="N361" s="312" t="str">
        <f ca="1">IF(B361="","",IF(Zdroj!$AQ$1=Zdroj!$AR$9,ROUND(G361*M363,Zdroj!$AR$8),OFFSET(Zdroj!BO$16,'k rozhodnutí detailní'!A360,0)))</f>
        <v/>
      </c>
      <c r="O361" s="288" t="str">
        <f ca="1">IF($B361="","",OFFSET(Zdroj!Z$16,'k rozhodnutí detailní'!$A360,0))</f>
        <v/>
      </c>
      <c r="P361" s="329"/>
    </row>
    <row r="362" spans="1:16" s="2" customFormat="1" x14ac:dyDescent="0.25">
      <c r="A362" s="29"/>
      <c r="B362" s="288"/>
      <c r="C362" s="51" t="str">
        <f ca="1">IF($B361="","",IF(Zdroj!$AQ$9="ano",CONCATENATE("Okres:","
",OFFSET(Zdroj!BP$16,'k rozhodnutí detailní'!$A360,0),"
","Právní forma","
",OFFSET(Zdroj!H$16,'k rozhodnutí detailní'!$A360,0),"
",IF(OFFSET(Zdroj!I$16,'k rozhodnutí detailní'!$A360,0)="","","IČO: "),OFFSET(Zdroj!I$16,'k rozhodnutí detailní'!$A360,0),"
","B.Ú. ",IF(OFFSET(Zdroj!J$16,'k rozhodnutí detailní'!$A360,0)="","","Anonymizováno")),CONCATENATE("Okres:","
",OFFSET(Zdroj!BP$16,'k rozhodnutí detailní'!$A360,0),"
","Právní forma","
",OFFSET(Zdroj!H$16,'k rozhodnutí detailní'!$A360,0),"
",IF(OFFSET(Zdroj!I$16,'k rozhodnutí detailní'!$A360,0)="","","IČO: "),OFFSET(Zdroj!I$16,'k rozhodnutí detailní'!$A360,0),"
","B.Ú. ",OFFSET(Zdroj!J$16,'k rozhodnutí detailní'!$A360,0))))</f>
        <v/>
      </c>
      <c r="D362" s="58" t="str">
        <f ca="1">IF($B361="","",OFFSET(Zdroj!O$16,'k rozhodnutí detailní'!$A360,0))</f>
        <v/>
      </c>
      <c r="E362" s="314"/>
      <c r="F362" s="185"/>
      <c r="G362" s="316"/>
      <c r="H362" s="315"/>
      <c r="I362" s="288"/>
      <c r="J362" s="288"/>
      <c r="K362" s="288"/>
      <c r="L362" s="288" t="str">
        <f ca="1">IF($B361="","",CONCATENATE(SUM(I361+J361+K361)," z ",SUM(Zdroj!$AN$10+Zdroj!$AP$10)))</f>
        <v/>
      </c>
      <c r="M362" s="47" t="str">
        <f ca="1">IF($B361="","",IF(1-(((J361+K361)*(Zdroj!AN$10/Zdroj!AP$10))/I361)&gt;=0,CEILING(1-(((J361+K361)*(Zdroj!AN$10/Zdroj!AP$10))/I361),0.01),CEILING((1-(((J361+K361)*(Zdroj!AN$10/Zdroj!AP$10))/I361))*-1,0.01)))</f>
        <v/>
      </c>
      <c r="N362" s="312"/>
      <c r="O362" s="288"/>
      <c r="P362" s="329"/>
    </row>
    <row r="363" spans="1:16" s="2" customFormat="1" x14ac:dyDescent="0.25">
      <c r="A363" s="29">
        <f>ROW()/3-1</f>
        <v>120</v>
      </c>
      <c r="B363" s="288"/>
      <c r="C363" s="52" t="str">
        <f ca="1">IF($B361="","",IF(Zdroj!$AQ$9="ano",IF(OFFSET(Zdroj!M$16,'k rozhodnutí detailní'!A360,0)="","","Anonymizováno"),IF(OFFSET(Zdroj!M$16,'k rozhodnutí detailní'!A360,0)="","",OFFSET(Zdroj!M$16,'k rozhodnutí detailní'!A360,0))))</f>
        <v/>
      </c>
      <c r="D363" s="58" t="str">
        <f ca="1">IF($B361="","",CONCATENATE("Dotace bude použita na:","
",OFFSET(Zdroj!P$16,'k rozhodnutí detailní'!$A360,0)))</f>
        <v/>
      </c>
      <c r="E363" s="314"/>
      <c r="F363" s="188" t="str">
        <f ca="1">IF($B361="","",OFFSET(Zdroj!V$16,'k rozhodnutí detailní'!$A360,0))</f>
        <v/>
      </c>
      <c r="G363" s="89" t="str">
        <f ca="1">IF($B361="","",OFFSET(Zdroj!BM$16,'k rozhodnutí'!$A360,0))</f>
        <v/>
      </c>
      <c r="H363" s="315"/>
      <c r="I363" s="288"/>
      <c r="J363" s="288"/>
      <c r="K363" s="288"/>
      <c r="L363" s="288"/>
      <c r="M363" s="48" t="str">
        <f ca="1">IF($B361="","",SUM((I361+J361+K361)/(Zdroj!$AN$10+Zdroj!$AP$10)))</f>
        <v/>
      </c>
      <c r="N363" s="59" t="str">
        <f t="shared" ref="N363" ca="1" si="118">IF(B361="","",N361/G361)</f>
        <v/>
      </c>
      <c r="O363" s="288"/>
      <c r="P363" s="329"/>
    </row>
    <row r="364" spans="1:16" s="2" customFormat="1" x14ac:dyDescent="0.25">
      <c r="A364" s="29"/>
      <c r="B364" s="288" t="str">
        <f ca="1">IF(OFFSET(Zdroj!$B$16,A363,0)&gt;0,OFFSET(Zdroj!$B$16,A363,0)+0,"")</f>
        <v/>
      </c>
      <c r="C364" s="51" t="str">
        <f ca="1">IF($B364="","",IF(Zdroj!$AQ$9="ano",CONCATENATE(OFFSET(Zdroj!C$16,'k rozhodnutí detailní'!$A363,0),"
","Anonymizováno","
",OFFSET(Zdroj!E$16,'k rozhodnutí detailní'!$A363,0),"
",OFFSET(Zdroj!F$16,'k rozhodnutí detailní'!$A363,0)),CONCATENATE(OFFSET(Zdroj!C$16,'k rozhodnutí detailní'!$A363,0),"
",OFFSET(Zdroj!D$16,'k rozhodnutí detailní'!$A363,0),"
",OFFSET(Zdroj!E$16,'k rozhodnutí detailní'!$A363,0),"
",OFFSET(Zdroj!F$16,'k rozhodnutí detailní'!$A363,0))))</f>
        <v/>
      </c>
      <c r="D364" s="57" t="str">
        <f ca="1">IF($B364="","",OFFSET(Zdroj!N$16,'k rozhodnutí detailní'!$A363,0))</f>
        <v/>
      </c>
      <c r="E364" s="314" t="str">
        <f ca="1">IF($B364="","",OFFSET(Zdroj!T$16,'k rozhodnutí detailní'!$A363,0))</f>
        <v/>
      </c>
      <c r="F364" s="188" t="str">
        <f ca="1">IF($B364="","",OFFSET(Zdroj!U$16,'k rozhodnutí detailní'!$A363,0))</f>
        <v/>
      </c>
      <c r="G364" s="316" t="str">
        <f ca="1">IF($B364="","",OFFSET(Zdroj!W$16,'k rozhodnutí detailní'!$A363,0))</f>
        <v/>
      </c>
      <c r="H364" s="315" t="str">
        <f ca="1">IF($B364="","",OFFSET(Zdroj!Y$16,'k rozhodnutí detailní'!$A363,0))</f>
        <v/>
      </c>
      <c r="I364" s="288" t="str">
        <f ca="1">IF($B364="","",OFFSET(Zdroj!BG$16,'k rozhodnutí detailní'!$A363,0))</f>
        <v/>
      </c>
      <c r="J364" s="288" t="str">
        <f ca="1">IF($B364="","",OFFSET(Zdroj!BH$16,'k rozhodnutí detailní'!$A363,0))</f>
        <v/>
      </c>
      <c r="K364" s="288"/>
      <c r="L364" s="79" t="str">
        <f ca="1">IF($B364="","",CONCATENATE(OFFSET(Zdroj!BI$16,'k rozhodnutí detailní'!$A363,0)," z ",SUM(Zdroj!$AN$10+Zdroj!$AP$10)))</f>
        <v/>
      </c>
      <c r="M364" s="46" t="str">
        <f ca="1">IF($B364="","",IF(OR(I364=0,J364=0),1,OFFSET(Zdroj!BJ$16,'k rozhodnutí detailní'!$A363,0)))</f>
        <v/>
      </c>
      <c r="N364" s="312" t="str">
        <f ca="1">IF(B364="","",IF(Zdroj!$AQ$1=Zdroj!$AR$9,ROUND(G364*M366,Zdroj!$AR$8),OFFSET(Zdroj!BO$16,'k rozhodnutí detailní'!A363,0)))</f>
        <v/>
      </c>
      <c r="O364" s="288" t="str">
        <f ca="1">IF($B364="","",OFFSET(Zdroj!Z$16,'k rozhodnutí detailní'!$A363,0))</f>
        <v/>
      </c>
      <c r="P364" s="329"/>
    </row>
    <row r="365" spans="1:16" s="2" customFormat="1" x14ac:dyDescent="0.25">
      <c r="A365" s="29"/>
      <c r="B365" s="288"/>
      <c r="C365" s="51" t="str">
        <f ca="1">IF($B364="","",IF(Zdroj!$AQ$9="ano",CONCATENATE("Okres:","
",OFFSET(Zdroj!BP$16,'k rozhodnutí detailní'!$A363,0),"
","Právní forma","
",OFFSET(Zdroj!H$16,'k rozhodnutí detailní'!$A363,0),"
",IF(OFFSET(Zdroj!I$16,'k rozhodnutí detailní'!$A363,0)="","","IČO: "),OFFSET(Zdroj!I$16,'k rozhodnutí detailní'!$A363,0),"
","B.Ú. ",IF(OFFSET(Zdroj!J$16,'k rozhodnutí detailní'!$A363,0)="","","Anonymizováno")),CONCATENATE("Okres:","
",OFFSET(Zdroj!BP$16,'k rozhodnutí detailní'!$A363,0),"
","Právní forma","
",OFFSET(Zdroj!H$16,'k rozhodnutí detailní'!$A363,0),"
",IF(OFFSET(Zdroj!I$16,'k rozhodnutí detailní'!$A363,0)="","","IČO: "),OFFSET(Zdroj!I$16,'k rozhodnutí detailní'!$A363,0),"
","B.Ú. ",OFFSET(Zdroj!J$16,'k rozhodnutí detailní'!$A363,0))))</f>
        <v/>
      </c>
      <c r="D365" s="58" t="str">
        <f ca="1">IF($B364="","",OFFSET(Zdroj!O$16,'k rozhodnutí detailní'!$A363,0))</f>
        <v/>
      </c>
      <c r="E365" s="314"/>
      <c r="F365" s="185"/>
      <c r="G365" s="316"/>
      <c r="H365" s="315"/>
      <c r="I365" s="288"/>
      <c r="J365" s="288"/>
      <c r="K365" s="288"/>
      <c r="L365" s="288" t="str">
        <f ca="1">IF($B364="","",CONCATENATE(SUM(I364+J364+K364)," z ",SUM(Zdroj!$AN$10+Zdroj!$AP$10)))</f>
        <v/>
      </c>
      <c r="M365" s="47" t="str">
        <f ca="1">IF($B364="","",IF(1-(((J364+K364)*(Zdroj!AN$10/Zdroj!AP$10))/I364)&gt;=0,CEILING(1-(((J364+K364)*(Zdroj!AN$10/Zdroj!AP$10))/I364),0.01),CEILING((1-(((J364+K364)*(Zdroj!AN$10/Zdroj!AP$10))/I364))*-1,0.01)))</f>
        <v/>
      </c>
      <c r="N365" s="312"/>
      <c r="O365" s="288"/>
      <c r="P365" s="329"/>
    </row>
    <row r="366" spans="1:16" s="2" customFormat="1" x14ac:dyDescent="0.25">
      <c r="A366" s="29">
        <f>ROW()/3-1</f>
        <v>121</v>
      </c>
      <c r="B366" s="288"/>
      <c r="C366" s="52" t="str">
        <f ca="1">IF($B364="","",IF(Zdroj!$AQ$9="ano",IF(OFFSET(Zdroj!M$16,'k rozhodnutí detailní'!A363,0)="","","Anonymizováno"),IF(OFFSET(Zdroj!M$16,'k rozhodnutí detailní'!A363,0)="","",OFFSET(Zdroj!M$16,'k rozhodnutí detailní'!A363,0))))</f>
        <v/>
      </c>
      <c r="D366" s="58" t="str">
        <f ca="1">IF($B364="","",CONCATENATE("Dotace bude použita na:","
",OFFSET(Zdroj!P$16,'k rozhodnutí detailní'!$A363,0)))</f>
        <v/>
      </c>
      <c r="E366" s="314"/>
      <c r="F366" s="188" t="str">
        <f ca="1">IF($B364="","",OFFSET(Zdroj!V$16,'k rozhodnutí detailní'!$A363,0))</f>
        <v/>
      </c>
      <c r="G366" s="89" t="str">
        <f ca="1">IF($B364="","",OFFSET(Zdroj!BM$16,'k rozhodnutí'!$A363,0))</f>
        <v/>
      </c>
      <c r="H366" s="315"/>
      <c r="I366" s="288"/>
      <c r="J366" s="288"/>
      <c r="K366" s="288"/>
      <c r="L366" s="288"/>
      <c r="M366" s="48" t="str">
        <f ca="1">IF($B364="","",SUM((I364+J364+K364)/(Zdroj!$AN$10+Zdroj!$AP$10)))</f>
        <v/>
      </c>
      <c r="N366" s="59" t="str">
        <f t="shared" ref="N366" ca="1" si="119">IF(B364="","",N364/G364)</f>
        <v/>
      </c>
      <c r="O366" s="288"/>
      <c r="P366" s="329"/>
    </row>
    <row r="367" spans="1:16" s="2" customFormat="1" x14ac:dyDescent="0.25">
      <c r="A367" s="29"/>
      <c r="B367" s="288" t="str">
        <f ca="1">IF(OFFSET(Zdroj!$B$16,A366,0)&gt;0,OFFSET(Zdroj!$B$16,A366,0)+0,"")</f>
        <v/>
      </c>
      <c r="C367" s="51" t="str">
        <f ca="1">IF($B367="","",IF(Zdroj!$AQ$9="ano",CONCATENATE(OFFSET(Zdroj!C$16,'k rozhodnutí detailní'!$A366,0),"
","Anonymizováno","
",OFFSET(Zdroj!E$16,'k rozhodnutí detailní'!$A366,0),"
",OFFSET(Zdroj!F$16,'k rozhodnutí detailní'!$A366,0)),CONCATENATE(OFFSET(Zdroj!C$16,'k rozhodnutí detailní'!$A366,0),"
",OFFSET(Zdroj!D$16,'k rozhodnutí detailní'!$A366,0),"
",OFFSET(Zdroj!E$16,'k rozhodnutí detailní'!$A366,0),"
",OFFSET(Zdroj!F$16,'k rozhodnutí detailní'!$A366,0))))</f>
        <v/>
      </c>
      <c r="D367" s="57" t="str">
        <f ca="1">IF($B367="","",OFFSET(Zdroj!N$16,'k rozhodnutí detailní'!$A366,0))</f>
        <v/>
      </c>
      <c r="E367" s="314" t="str">
        <f ca="1">IF($B367="","",OFFSET(Zdroj!T$16,'k rozhodnutí detailní'!$A366,0))</f>
        <v/>
      </c>
      <c r="F367" s="188" t="str">
        <f ca="1">IF($B367="","",OFFSET(Zdroj!U$16,'k rozhodnutí detailní'!$A366,0))</f>
        <v/>
      </c>
      <c r="G367" s="316" t="str">
        <f ca="1">IF($B367="","",OFFSET(Zdroj!W$16,'k rozhodnutí detailní'!$A366,0))</f>
        <v/>
      </c>
      <c r="H367" s="315" t="str">
        <f ca="1">IF($B367="","",OFFSET(Zdroj!Y$16,'k rozhodnutí detailní'!$A366,0))</f>
        <v/>
      </c>
      <c r="I367" s="288" t="str">
        <f ca="1">IF($B367="","",OFFSET(Zdroj!BG$16,'k rozhodnutí detailní'!$A366,0))</f>
        <v/>
      </c>
      <c r="J367" s="288" t="str">
        <f ca="1">IF($B367="","",OFFSET(Zdroj!BH$16,'k rozhodnutí detailní'!$A366,0))</f>
        <v/>
      </c>
      <c r="K367" s="288"/>
      <c r="L367" s="79" t="str">
        <f ca="1">IF($B367="","",CONCATENATE(OFFSET(Zdroj!BI$16,'k rozhodnutí detailní'!$A366,0)," z ",SUM(Zdroj!$AN$10+Zdroj!$AP$10)))</f>
        <v/>
      </c>
      <c r="M367" s="46" t="str">
        <f ca="1">IF($B367="","",IF(OR(I367=0,J367=0),1,OFFSET(Zdroj!BJ$16,'k rozhodnutí detailní'!$A366,0)))</f>
        <v/>
      </c>
      <c r="N367" s="312" t="str">
        <f ca="1">IF(B367="","",IF(Zdroj!$AQ$1=Zdroj!$AR$9,ROUND(G367*M369,Zdroj!$AR$8),OFFSET(Zdroj!BO$16,'k rozhodnutí detailní'!A366,0)))</f>
        <v/>
      </c>
      <c r="O367" s="288" t="str">
        <f ca="1">IF($B367="","",OFFSET(Zdroj!Z$16,'k rozhodnutí detailní'!$A366,0))</f>
        <v/>
      </c>
      <c r="P367" s="329"/>
    </row>
    <row r="368" spans="1:16" s="2" customFormat="1" x14ac:dyDescent="0.25">
      <c r="A368" s="29"/>
      <c r="B368" s="288"/>
      <c r="C368" s="51" t="str">
        <f ca="1">IF($B367="","",IF(Zdroj!$AQ$9="ano",CONCATENATE("Okres:","
",OFFSET(Zdroj!BP$16,'k rozhodnutí detailní'!$A366,0),"
","Právní forma","
",OFFSET(Zdroj!H$16,'k rozhodnutí detailní'!$A366,0),"
",IF(OFFSET(Zdroj!I$16,'k rozhodnutí detailní'!$A366,0)="","","IČO: "),OFFSET(Zdroj!I$16,'k rozhodnutí detailní'!$A366,0),"
","B.Ú. ",IF(OFFSET(Zdroj!J$16,'k rozhodnutí detailní'!$A366,0)="","","Anonymizováno")),CONCATENATE("Okres:","
",OFFSET(Zdroj!BP$16,'k rozhodnutí detailní'!$A366,0),"
","Právní forma","
",OFFSET(Zdroj!H$16,'k rozhodnutí detailní'!$A366,0),"
",IF(OFFSET(Zdroj!I$16,'k rozhodnutí detailní'!$A366,0)="","","IČO: "),OFFSET(Zdroj!I$16,'k rozhodnutí detailní'!$A366,0),"
","B.Ú. ",OFFSET(Zdroj!J$16,'k rozhodnutí detailní'!$A366,0))))</f>
        <v/>
      </c>
      <c r="D368" s="58" t="str">
        <f ca="1">IF($B367="","",OFFSET(Zdroj!O$16,'k rozhodnutí detailní'!$A366,0))</f>
        <v/>
      </c>
      <c r="E368" s="314"/>
      <c r="F368" s="185"/>
      <c r="G368" s="316"/>
      <c r="H368" s="315"/>
      <c r="I368" s="288"/>
      <c r="J368" s="288"/>
      <c r="K368" s="288"/>
      <c r="L368" s="288" t="str">
        <f ca="1">IF($B367="","",CONCATENATE(SUM(I367+J367+K367)," z ",SUM(Zdroj!$AN$10+Zdroj!$AP$10)))</f>
        <v/>
      </c>
      <c r="M368" s="47" t="str">
        <f ca="1">IF($B367="","",IF(1-(((J367+K367)*(Zdroj!AN$10/Zdroj!AP$10))/I367)&gt;=0,CEILING(1-(((J367+K367)*(Zdroj!AN$10/Zdroj!AP$10))/I367),0.01),CEILING((1-(((J367+K367)*(Zdroj!AN$10/Zdroj!AP$10))/I367))*-1,0.01)))</f>
        <v/>
      </c>
      <c r="N368" s="312"/>
      <c r="O368" s="288"/>
      <c r="P368" s="329"/>
    </row>
    <row r="369" spans="1:16" s="2" customFormat="1" x14ac:dyDescent="0.25">
      <c r="A369" s="29">
        <f>ROW()/3-1</f>
        <v>122</v>
      </c>
      <c r="B369" s="288"/>
      <c r="C369" s="52" t="str">
        <f ca="1">IF($B367="","",IF(Zdroj!$AQ$9="ano",IF(OFFSET(Zdroj!M$16,'k rozhodnutí detailní'!A366,0)="","","Anonymizováno"),IF(OFFSET(Zdroj!M$16,'k rozhodnutí detailní'!A366,0)="","",OFFSET(Zdroj!M$16,'k rozhodnutí detailní'!A366,0))))</f>
        <v/>
      </c>
      <c r="D369" s="58" t="str">
        <f ca="1">IF($B367="","",CONCATENATE("Dotace bude použita na:","
",OFFSET(Zdroj!P$16,'k rozhodnutí detailní'!$A366,0)))</f>
        <v/>
      </c>
      <c r="E369" s="314"/>
      <c r="F369" s="188" t="str">
        <f ca="1">IF($B367="","",OFFSET(Zdroj!V$16,'k rozhodnutí detailní'!$A366,0))</f>
        <v/>
      </c>
      <c r="G369" s="89" t="str">
        <f ca="1">IF($B367="","",OFFSET(Zdroj!BM$16,'k rozhodnutí'!$A366,0))</f>
        <v/>
      </c>
      <c r="H369" s="315"/>
      <c r="I369" s="288"/>
      <c r="J369" s="288"/>
      <c r="K369" s="288"/>
      <c r="L369" s="288"/>
      <c r="M369" s="48" t="str">
        <f ca="1">IF($B367="","",SUM((I367+J367+K367)/(Zdroj!$AN$10+Zdroj!$AP$10)))</f>
        <v/>
      </c>
      <c r="N369" s="59" t="str">
        <f t="shared" ref="N369" ca="1" si="120">IF(B367="","",N367/G367)</f>
        <v/>
      </c>
      <c r="O369" s="288"/>
      <c r="P369" s="329"/>
    </row>
    <row r="370" spans="1:16" s="2" customFormat="1" x14ac:dyDescent="0.25">
      <c r="A370" s="29"/>
      <c r="B370" s="288" t="str">
        <f ca="1">IF(OFFSET(Zdroj!$B$16,A369,0)&gt;0,OFFSET(Zdroj!$B$16,A369,0)+0,"")</f>
        <v/>
      </c>
      <c r="C370" s="51" t="str">
        <f ca="1">IF($B370="","",IF(Zdroj!$AQ$9="ano",CONCATENATE(OFFSET(Zdroj!C$16,'k rozhodnutí detailní'!$A369,0),"
","Anonymizováno","
",OFFSET(Zdroj!E$16,'k rozhodnutí detailní'!$A369,0),"
",OFFSET(Zdroj!F$16,'k rozhodnutí detailní'!$A369,0)),CONCATENATE(OFFSET(Zdroj!C$16,'k rozhodnutí detailní'!$A369,0),"
",OFFSET(Zdroj!D$16,'k rozhodnutí detailní'!$A369,0),"
",OFFSET(Zdroj!E$16,'k rozhodnutí detailní'!$A369,0),"
",OFFSET(Zdroj!F$16,'k rozhodnutí detailní'!$A369,0))))</f>
        <v/>
      </c>
      <c r="D370" s="57" t="str">
        <f ca="1">IF($B370="","",OFFSET(Zdroj!N$16,'k rozhodnutí detailní'!$A369,0))</f>
        <v/>
      </c>
      <c r="E370" s="314" t="str">
        <f ca="1">IF($B370="","",OFFSET(Zdroj!T$16,'k rozhodnutí detailní'!$A369,0))</f>
        <v/>
      </c>
      <c r="F370" s="188" t="str">
        <f ca="1">IF($B370="","",OFFSET(Zdroj!U$16,'k rozhodnutí detailní'!$A369,0))</f>
        <v/>
      </c>
      <c r="G370" s="316" t="str">
        <f ca="1">IF($B370="","",OFFSET(Zdroj!W$16,'k rozhodnutí detailní'!$A369,0))</f>
        <v/>
      </c>
      <c r="H370" s="315" t="str">
        <f ca="1">IF($B370="","",OFFSET(Zdroj!Y$16,'k rozhodnutí detailní'!$A369,0))</f>
        <v/>
      </c>
      <c r="I370" s="288" t="str">
        <f ca="1">IF($B370="","",OFFSET(Zdroj!BG$16,'k rozhodnutí detailní'!$A369,0))</f>
        <v/>
      </c>
      <c r="J370" s="288" t="str">
        <f ca="1">IF($B370="","",OFFSET(Zdroj!BH$16,'k rozhodnutí detailní'!$A369,0))</f>
        <v/>
      </c>
      <c r="K370" s="288"/>
      <c r="L370" s="79" t="str">
        <f ca="1">IF($B370="","",CONCATENATE(OFFSET(Zdroj!BI$16,'k rozhodnutí detailní'!$A369,0)," z ",SUM(Zdroj!$AN$10+Zdroj!$AP$10)))</f>
        <v/>
      </c>
      <c r="M370" s="46" t="str">
        <f ca="1">IF($B370="","",IF(OR(I370=0,J370=0),1,OFFSET(Zdroj!BJ$16,'k rozhodnutí detailní'!$A369,0)))</f>
        <v/>
      </c>
      <c r="N370" s="312" t="str">
        <f ca="1">IF(B370="","",IF(Zdroj!$AQ$1=Zdroj!$AR$9,ROUND(G370*M372,Zdroj!$AR$8),OFFSET(Zdroj!BO$16,'k rozhodnutí detailní'!A369,0)))</f>
        <v/>
      </c>
      <c r="O370" s="288" t="str">
        <f ca="1">IF($B370="","",OFFSET(Zdroj!Z$16,'k rozhodnutí detailní'!$A369,0))</f>
        <v/>
      </c>
      <c r="P370" s="329"/>
    </row>
    <row r="371" spans="1:16" s="2" customFormat="1" x14ac:dyDescent="0.25">
      <c r="A371" s="29"/>
      <c r="B371" s="288"/>
      <c r="C371" s="51" t="str">
        <f ca="1">IF($B370="","",IF(Zdroj!$AQ$9="ano",CONCATENATE("Okres:","
",OFFSET(Zdroj!BP$16,'k rozhodnutí detailní'!$A369,0),"
","Právní forma","
",OFFSET(Zdroj!H$16,'k rozhodnutí detailní'!$A369,0),"
",IF(OFFSET(Zdroj!I$16,'k rozhodnutí detailní'!$A369,0)="","","IČO: "),OFFSET(Zdroj!I$16,'k rozhodnutí detailní'!$A369,0),"
","B.Ú. ",IF(OFFSET(Zdroj!J$16,'k rozhodnutí detailní'!$A369,0)="","","Anonymizováno")),CONCATENATE("Okres:","
",OFFSET(Zdroj!BP$16,'k rozhodnutí detailní'!$A369,0),"
","Právní forma","
",OFFSET(Zdroj!H$16,'k rozhodnutí detailní'!$A369,0),"
",IF(OFFSET(Zdroj!I$16,'k rozhodnutí detailní'!$A369,0)="","","IČO: "),OFFSET(Zdroj!I$16,'k rozhodnutí detailní'!$A369,0),"
","B.Ú. ",OFFSET(Zdroj!J$16,'k rozhodnutí detailní'!$A369,0))))</f>
        <v/>
      </c>
      <c r="D371" s="58" t="str">
        <f ca="1">IF($B370="","",OFFSET(Zdroj!O$16,'k rozhodnutí detailní'!$A369,0))</f>
        <v/>
      </c>
      <c r="E371" s="314"/>
      <c r="F371" s="185"/>
      <c r="G371" s="316"/>
      <c r="H371" s="315"/>
      <c r="I371" s="288"/>
      <c r="J371" s="288"/>
      <c r="K371" s="288"/>
      <c r="L371" s="288" t="str">
        <f ca="1">IF($B370="","",CONCATENATE(SUM(I370+J370+K370)," z ",SUM(Zdroj!$AN$10+Zdroj!$AP$10)))</f>
        <v/>
      </c>
      <c r="M371" s="47" t="str">
        <f ca="1">IF($B370="","",IF(1-(((J370+K370)*(Zdroj!AN$10/Zdroj!AP$10))/I370)&gt;=0,CEILING(1-(((J370+K370)*(Zdroj!AN$10/Zdroj!AP$10))/I370),0.01),CEILING((1-(((J370+K370)*(Zdroj!AN$10/Zdroj!AP$10))/I370))*-1,0.01)))</f>
        <v/>
      </c>
      <c r="N371" s="312"/>
      <c r="O371" s="288"/>
      <c r="P371" s="329"/>
    </row>
    <row r="372" spans="1:16" s="2" customFormat="1" x14ac:dyDescent="0.25">
      <c r="A372" s="29">
        <f>ROW()/3-1</f>
        <v>123</v>
      </c>
      <c r="B372" s="288"/>
      <c r="C372" s="52" t="str">
        <f ca="1">IF($B370="","",IF(Zdroj!$AQ$9="ano",IF(OFFSET(Zdroj!M$16,'k rozhodnutí detailní'!A369,0)="","","Anonymizováno"),IF(OFFSET(Zdroj!M$16,'k rozhodnutí detailní'!A369,0)="","",OFFSET(Zdroj!M$16,'k rozhodnutí detailní'!A369,0))))</f>
        <v/>
      </c>
      <c r="D372" s="58" t="str">
        <f ca="1">IF($B370="","",CONCATENATE("Dotace bude použita na:","
",OFFSET(Zdroj!P$16,'k rozhodnutí detailní'!$A369,0)))</f>
        <v/>
      </c>
      <c r="E372" s="314"/>
      <c r="F372" s="188" t="str">
        <f ca="1">IF($B370="","",OFFSET(Zdroj!V$16,'k rozhodnutí detailní'!$A369,0))</f>
        <v/>
      </c>
      <c r="G372" s="89" t="str">
        <f ca="1">IF($B370="","",OFFSET(Zdroj!BM$16,'k rozhodnutí'!$A369,0))</f>
        <v/>
      </c>
      <c r="H372" s="315"/>
      <c r="I372" s="288"/>
      <c r="J372" s="288"/>
      <c r="K372" s="288"/>
      <c r="L372" s="288"/>
      <c r="M372" s="48" t="str">
        <f ca="1">IF($B370="","",SUM((I370+J370+K370)/(Zdroj!$AN$10+Zdroj!$AP$10)))</f>
        <v/>
      </c>
      <c r="N372" s="59" t="str">
        <f t="shared" ref="N372" ca="1" si="121">IF(B370="","",N370/G370)</f>
        <v/>
      </c>
      <c r="O372" s="288"/>
      <c r="P372" s="329"/>
    </row>
    <row r="373" spans="1:16" s="2" customFormat="1" x14ac:dyDescent="0.25">
      <c r="A373" s="29"/>
      <c r="B373" s="288" t="str">
        <f ca="1">IF(OFFSET(Zdroj!$B$16,A372,0)&gt;0,OFFSET(Zdroj!$B$16,A372,0)+0,"")</f>
        <v/>
      </c>
      <c r="C373" s="51" t="str">
        <f ca="1">IF($B373="","",IF(Zdroj!$AQ$9="ano",CONCATENATE(OFFSET(Zdroj!C$16,'k rozhodnutí detailní'!$A372,0),"
","Anonymizováno","
",OFFSET(Zdroj!E$16,'k rozhodnutí detailní'!$A372,0),"
",OFFSET(Zdroj!F$16,'k rozhodnutí detailní'!$A372,0)),CONCATENATE(OFFSET(Zdroj!C$16,'k rozhodnutí detailní'!$A372,0),"
",OFFSET(Zdroj!D$16,'k rozhodnutí detailní'!$A372,0),"
",OFFSET(Zdroj!E$16,'k rozhodnutí detailní'!$A372,0),"
",OFFSET(Zdroj!F$16,'k rozhodnutí detailní'!$A372,0))))</f>
        <v/>
      </c>
      <c r="D373" s="57" t="str">
        <f ca="1">IF($B373="","",OFFSET(Zdroj!N$16,'k rozhodnutí detailní'!$A372,0))</f>
        <v/>
      </c>
      <c r="E373" s="314" t="str">
        <f ca="1">IF($B373="","",OFFSET(Zdroj!T$16,'k rozhodnutí detailní'!$A372,0))</f>
        <v/>
      </c>
      <c r="F373" s="188" t="str">
        <f ca="1">IF($B373="","",OFFSET(Zdroj!U$16,'k rozhodnutí detailní'!$A372,0))</f>
        <v/>
      </c>
      <c r="G373" s="316" t="str">
        <f ca="1">IF($B373="","",OFFSET(Zdroj!W$16,'k rozhodnutí detailní'!$A372,0))</f>
        <v/>
      </c>
      <c r="H373" s="315" t="str">
        <f ca="1">IF($B373="","",OFFSET(Zdroj!Y$16,'k rozhodnutí detailní'!$A372,0))</f>
        <v/>
      </c>
      <c r="I373" s="288" t="str">
        <f ca="1">IF($B373="","",OFFSET(Zdroj!BG$16,'k rozhodnutí detailní'!$A372,0))</f>
        <v/>
      </c>
      <c r="J373" s="288" t="str">
        <f ca="1">IF($B373="","",OFFSET(Zdroj!BH$16,'k rozhodnutí detailní'!$A372,0))</f>
        <v/>
      </c>
      <c r="K373" s="288"/>
      <c r="L373" s="79" t="str">
        <f ca="1">IF($B373="","",CONCATENATE(OFFSET(Zdroj!BI$16,'k rozhodnutí detailní'!$A372,0)," z ",SUM(Zdroj!$AN$10+Zdroj!$AP$10)))</f>
        <v/>
      </c>
      <c r="M373" s="46" t="str">
        <f ca="1">IF($B373="","",IF(OR(I373=0,J373=0),1,OFFSET(Zdroj!BJ$16,'k rozhodnutí detailní'!$A372,0)))</f>
        <v/>
      </c>
      <c r="N373" s="312" t="str">
        <f ca="1">IF(B373="","",IF(Zdroj!$AQ$1=Zdroj!$AR$9,ROUND(G373*M375,Zdroj!$AR$8),OFFSET(Zdroj!BO$16,'k rozhodnutí detailní'!A372,0)))</f>
        <v/>
      </c>
      <c r="O373" s="288" t="str">
        <f ca="1">IF($B373="","",OFFSET(Zdroj!Z$16,'k rozhodnutí detailní'!$A372,0))</f>
        <v/>
      </c>
      <c r="P373" s="329"/>
    </row>
    <row r="374" spans="1:16" s="2" customFormat="1" x14ac:dyDescent="0.25">
      <c r="A374" s="29"/>
      <c r="B374" s="288"/>
      <c r="C374" s="51" t="str">
        <f ca="1">IF($B373="","",IF(Zdroj!$AQ$9="ano",CONCATENATE("Okres:","
",OFFSET(Zdroj!BP$16,'k rozhodnutí detailní'!$A372,0),"
","Právní forma","
",OFFSET(Zdroj!H$16,'k rozhodnutí detailní'!$A372,0),"
",IF(OFFSET(Zdroj!I$16,'k rozhodnutí detailní'!$A372,0)="","","IČO: "),OFFSET(Zdroj!I$16,'k rozhodnutí detailní'!$A372,0),"
","B.Ú. ",IF(OFFSET(Zdroj!J$16,'k rozhodnutí detailní'!$A372,0)="","","Anonymizováno")),CONCATENATE("Okres:","
",OFFSET(Zdroj!BP$16,'k rozhodnutí detailní'!$A372,0),"
","Právní forma","
",OFFSET(Zdroj!H$16,'k rozhodnutí detailní'!$A372,0),"
",IF(OFFSET(Zdroj!I$16,'k rozhodnutí detailní'!$A372,0)="","","IČO: "),OFFSET(Zdroj!I$16,'k rozhodnutí detailní'!$A372,0),"
","B.Ú. ",OFFSET(Zdroj!J$16,'k rozhodnutí detailní'!$A372,0))))</f>
        <v/>
      </c>
      <c r="D374" s="58" t="str">
        <f ca="1">IF($B373="","",OFFSET(Zdroj!O$16,'k rozhodnutí detailní'!$A372,0))</f>
        <v/>
      </c>
      <c r="E374" s="314"/>
      <c r="F374" s="185"/>
      <c r="G374" s="316"/>
      <c r="H374" s="315"/>
      <c r="I374" s="288"/>
      <c r="J374" s="288"/>
      <c r="K374" s="288"/>
      <c r="L374" s="288" t="str">
        <f ca="1">IF($B373="","",CONCATENATE(SUM(I373+J373+K373)," z ",SUM(Zdroj!$AN$10+Zdroj!$AP$10)))</f>
        <v/>
      </c>
      <c r="M374" s="47" t="str">
        <f ca="1">IF($B373="","",IF(1-(((J373+K373)*(Zdroj!AN$10/Zdroj!AP$10))/I373)&gt;=0,CEILING(1-(((J373+K373)*(Zdroj!AN$10/Zdroj!AP$10))/I373),0.01),CEILING((1-(((J373+K373)*(Zdroj!AN$10/Zdroj!AP$10))/I373))*-1,0.01)))</f>
        <v/>
      </c>
      <c r="N374" s="312"/>
      <c r="O374" s="288"/>
      <c r="P374" s="329"/>
    </row>
    <row r="375" spans="1:16" s="2" customFormat="1" x14ac:dyDescent="0.25">
      <c r="A375" s="29">
        <f>ROW()/3-1</f>
        <v>124</v>
      </c>
      <c r="B375" s="288"/>
      <c r="C375" s="52" t="str">
        <f ca="1">IF($B373="","",IF(Zdroj!$AQ$9="ano",IF(OFFSET(Zdroj!M$16,'k rozhodnutí detailní'!A372,0)="","","Anonymizováno"),IF(OFFSET(Zdroj!M$16,'k rozhodnutí detailní'!A372,0)="","",OFFSET(Zdroj!M$16,'k rozhodnutí detailní'!A372,0))))</f>
        <v/>
      </c>
      <c r="D375" s="58" t="str">
        <f ca="1">IF($B373="","",CONCATENATE("Dotace bude použita na:","
",OFFSET(Zdroj!P$16,'k rozhodnutí detailní'!$A372,0)))</f>
        <v/>
      </c>
      <c r="E375" s="314"/>
      <c r="F375" s="188" t="str">
        <f ca="1">IF($B373="","",OFFSET(Zdroj!V$16,'k rozhodnutí detailní'!$A372,0))</f>
        <v/>
      </c>
      <c r="G375" s="89" t="str">
        <f ca="1">IF($B373="","",OFFSET(Zdroj!BM$16,'k rozhodnutí'!$A372,0))</f>
        <v/>
      </c>
      <c r="H375" s="315"/>
      <c r="I375" s="288"/>
      <c r="J375" s="288"/>
      <c r="K375" s="288"/>
      <c r="L375" s="288"/>
      <c r="M375" s="48" t="str">
        <f ca="1">IF($B373="","",SUM((I373+J373+K373)/(Zdroj!$AN$10+Zdroj!$AP$10)))</f>
        <v/>
      </c>
      <c r="N375" s="59" t="str">
        <f t="shared" ref="N375" ca="1" si="122">IF(B373="","",N373/G373)</f>
        <v/>
      </c>
      <c r="O375" s="288"/>
      <c r="P375" s="329"/>
    </row>
    <row r="376" spans="1:16" s="2" customFormat="1" x14ac:dyDescent="0.25">
      <c r="A376" s="29"/>
      <c r="B376" s="288" t="str">
        <f ca="1">IF(OFFSET(Zdroj!$B$16,A375,0)&gt;0,OFFSET(Zdroj!$B$16,A375,0)+0,"")</f>
        <v/>
      </c>
      <c r="C376" s="51" t="str">
        <f ca="1">IF($B376="","",IF(Zdroj!$AQ$9="ano",CONCATENATE(OFFSET(Zdroj!C$16,'k rozhodnutí detailní'!$A375,0),"
","Anonymizováno","
",OFFSET(Zdroj!E$16,'k rozhodnutí detailní'!$A375,0),"
",OFFSET(Zdroj!F$16,'k rozhodnutí detailní'!$A375,0)),CONCATENATE(OFFSET(Zdroj!C$16,'k rozhodnutí detailní'!$A375,0),"
",OFFSET(Zdroj!D$16,'k rozhodnutí detailní'!$A375,0),"
",OFFSET(Zdroj!E$16,'k rozhodnutí detailní'!$A375,0),"
",OFFSET(Zdroj!F$16,'k rozhodnutí detailní'!$A375,0))))</f>
        <v/>
      </c>
      <c r="D376" s="57" t="str">
        <f ca="1">IF($B376="","",OFFSET(Zdroj!N$16,'k rozhodnutí detailní'!$A375,0))</f>
        <v/>
      </c>
      <c r="E376" s="314" t="str">
        <f ca="1">IF($B376="","",OFFSET(Zdroj!T$16,'k rozhodnutí detailní'!$A375,0))</f>
        <v/>
      </c>
      <c r="F376" s="188" t="str">
        <f ca="1">IF($B376="","",OFFSET(Zdroj!U$16,'k rozhodnutí detailní'!$A375,0))</f>
        <v/>
      </c>
      <c r="G376" s="316" t="str">
        <f ca="1">IF($B376="","",OFFSET(Zdroj!W$16,'k rozhodnutí detailní'!$A375,0))</f>
        <v/>
      </c>
      <c r="H376" s="315" t="str">
        <f ca="1">IF($B376="","",OFFSET(Zdroj!Y$16,'k rozhodnutí detailní'!$A375,0))</f>
        <v/>
      </c>
      <c r="I376" s="288" t="str">
        <f ca="1">IF($B376="","",OFFSET(Zdroj!BG$16,'k rozhodnutí detailní'!$A375,0))</f>
        <v/>
      </c>
      <c r="J376" s="288" t="str">
        <f ca="1">IF($B376="","",OFFSET(Zdroj!BH$16,'k rozhodnutí detailní'!$A375,0))</f>
        <v/>
      </c>
      <c r="K376" s="288"/>
      <c r="L376" s="79" t="str">
        <f ca="1">IF($B376="","",CONCATENATE(OFFSET(Zdroj!BI$16,'k rozhodnutí detailní'!$A375,0)," z ",SUM(Zdroj!$AN$10+Zdroj!$AP$10)))</f>
        <v/>
      </c>
      <c r="M376" s="46" t="str">
        <f ca="1">IF($B376="","",IF(OR(I376=0,J376=0),1,OFFSET(Zdroj!BJ$16,'k rozhodnutí detailní'!$A375,0)))</f>
        <v/>
      </c>
      <c r="N376" s="312" t="str">
        <f ca="1">IF(B376="","",IF(Zdroj!$AQ$1=Zdroj!$AR$9,ROUND(G376*M378,Zdroj!$AR$8),OFFSET(Zdroj!BO$16,'k rozhodnutí detailní'!A375,0)))</f>
        <v/>
      </c>
      <c r="O376" s="288" t="str">
        <f ca="1">IF($B376="","",OFFSET(Zdroj!Z$16,'k rozhodnutí detailní'!$A375,0))</f>
        <v/>
      </c>
      <c r="P376" s="329"/>
    </row>
    <row r="377" spans="1:16" s="2" customFormat="1" x14ac:dyDescent="0.25">
      <c r="A377" s="29"/>
      <c r="B377" s="288"/>
      <c r="C377" s="51" t="str">
        <f ca="1">IF($B376="","",IF(Zdroj!$AQ$9="ano",CONCATENATE("Okres:","
",OFFSET(Zdroj!BP$16,'k rozhodnutí detailní'!$A375,0),"
","Právní forma","
",OFFSET(Zdroj!H$16,'k rozhodnutí detailní'!$A375,0),"
",IF(OFFSET(Zdroj!I$16,'k rozhodnutí detailní'!$A375,0)="","","IČO: "),OFFSET(Zdroj!I$16,'k rozhodnutí detailní'!$A375,0),"
","B.Ú. ",IF(OFFSET(Zdroj!J$16,'k rozhodnutí detailní'!$A375,0)="","","Anonymizováno")),CONCATENATE("Okres:","
",OFFSET(Zdroj!BP$16,'k rozhodnutí detailní'!$A375,0),"
","Právní forma","
",OFFSET(Zdroj!H$16,'k rozhodnutí detailní'!$A375,0),"
",IF(OFFSET(Zdroj!I$16,'k rozhodnutí detailní'!$A375,0)="","","IČO: "),OFFSET(Zdroj!I$16,'k rozhodnutí detailní'!$A375,0),"
","B.Ú. ",OFFSET(Zdroj!J$16,'k rozhodnutí detailní'!$A375,0))))</f>
        <v/>
      </c>
      <c r="D377" s="58" t="str">
        <f ca="1">IF($B376="","",OFFSET(Zdroj!O$16,'k rozhodnutí detailní'!$A375,0))</f>
        <v/>
      </c>
      <c r="E377" s="314"/>
      <c r="F377" s="185"/>
      <c r="G377" s="316"/>
      <c r="H377" s="315"/>
      <c r="I377" s="288"/>
      <c r="J377" s="288"/>
      <c r="K377" s="288"/>
      <c r="L377" s="288" t="str">
        <f ca="1">IF($B376="","",CONCATENATE(SUM(I376+J376+K376)," z ",SUM(Zdroj!$AN$10+Zdroj!$AP$10)))</f>
        <v/>
      </c>
      <c r="M377" s="47" t="str">
        <f ca="1">IF($B376="","",IF(1-(((J376+K376)*(Zdroj!AN$10/Zdroj!AP$10))/I376)&gt;=0,CEILING(1-(((J376+K376)*(Zdroj!AN$10/Zdroj!AP$10))/I376),0.01),CEILING((1-(((J376+K376)*(Zdroj!AN$10/Zdroj!AP$10))/I376))*-1,0.01)))</f>
        <v/>
      </c>
      <c r="N377" s="312"/>
      <c r="O377" s="288"/>
      <c r="P377" s="329"/>
    </row>
    <row r="378" spans="1:16" s="2" customFormat="1" x14ac:dyDescent="0.25">
      <c r="A378" s="29">
        <f>ROW()/3-1</f>
        <v>125</v>
      </c>
      <c r="B378" s="288"/>
      <c r="C378" s="52" t="str">
        <f ca="1">IF($B376="","",IF(Zdroj!$AQ$9="ano",IF(OFFSET(Zdroj!M$16,'k rozhodnutí detailní'!A375,0)="","","Anonymizováno"),IF(OFFSET(Zdroj!M$16,'k rozhodnutí detailní'!A375,0)="","",OFFSET(Zdroj!M$16,'k rozhodnutí detailní'!A375,0))))</f>
        <v/>
      </c>
      <c r="D378" s="58" t="str">
        <f ca="1">IF($B376="","",CONCATENATE("Dotace bude použita na:","
",OFFSET(Zdroj!P$16,'k rozhodnutí detailní'!$A375,0)))</f>
        <v/>
      </c>
      <c r="E378" s="314"/>
      <c r="F378" s="188" t="str">
        <f ca="1">IF($B376="","",OFFSET(Zdroj!V$16,'k rozhodnutí detailní'!$A375,0))</f>
        <v/>
      </c>
      <c r="G378" s="89" t="str">
        <f ca="1">IF($B376="","",OFFSET(Zdroj!BM$16,'k rozhodnutí'!$A375,0))</f>
        <v/>
      </c>
      <c r="H378" s="315"/>
      <c r="I378" s="288"/>
      <c r="J378" s="288"/>
      <c r="K378" s="288"/>
      <c r="L378" s="288"/>
      <c r="M378" s="48" t="str">
        <f ca="1">IF($B376="","",SUM((I376+J376+K376)/(Zdroj!$AN$10+Zdroj!$AP$10)))</f>
        <v/>
      </c>
      <c r="N378" s="59" t="str">
        <f t="shared" ref="N378" ca="1" si="123">IF(B376="","",N376/G376)</f>
        <v/>
      </c>
      <c r="O378" s="288"/>
      <c r="P378" s="329"/>
    </row>
    <row r="379" spans="1:16" s="2" customFormat="1" x14ac:dyDescent="0.25">
      <c r="A379" s="29"/>
      <c r="B379" s="288" t="str">
        <f ca="1">IF(OFFSET(Zdroj!$B$16,A378,0)&gt;0,OFFSET(Zdroj!$B$16,A378,0)+0,"")</f>
        <v/>
      </c>
      <c r="C379" s="51" t="str">
        <f ca="1">IF($B379="","",IF(Zdroj!$AQ$9="ano",CONCATENATE(OFFSET(Zdroj!C$16,'k rozhodnutí detailní'!$A378,0),"
","Anonymizováno","
",OFFSET(Zdroj!E$16,'k rozhodnutí detailní'!$A378,0),"
",OFFSET(Zdroj!F$16,'k rozhodnutí detailní'!$A378,0)),CONCATENATE(OFFSET(Zdroj!C$16,'k rozhodnutí detailní'!$A378,0),"
",OFFSET(Zdroj!D$16,'k rozhodnutí detailní'!$A378,0),"
",OFFSET(Zdroj!E$16,'k rozhodnutí detailní'!$A378,0),"
",OFFSET(Zdroj!F$16,'k rozhodnutí detailní'!$A378,0))))</f>
        <v/>
      </c>
      <c r="D379" s="57" t="str">
        <f ca="1">IF($B379="","",OFFSET(Zdroj!N$16,'k rozhodnutí detailní'!$A378,0))</f>
        <v/>
      </c>
      <c r="E379" s="314" t="str">
        <f ca="1">IF($B379="","",OFFSET(Zdroj!T$16,'k rozhodnutí detailní'!$A378,0))</f>
        <v/>
      </c>
      <c r="F379" s="188" t="str">
        <f ca="1">IF($B379="","",OFFSET(Zdroj!U$16,'k rozhodnutí detailní'!$A378,0))</f>
        <v/>
      </c>
      <c r="G379" s="316" t="str">
        <f ca="1">IF($B379="","",OFFSET(Zdroj!W$16,'k rozhodnutí detailní'!$A378,0))</f>
        <v/>
      </c>
      <c r="H379" s="315" t="str">
        <f ca="1">IF($B379="","",OFFSET(Zdroj!Y$16,'k rozhodnutí detailní'!$A378,0))</f>
        <v/>
      </c>
      <c r="I379" s="288" t="str">
        <f ca="1">IF($B379="","",OFFSET(Zdroj!BG$16,'k rozhodnutí detailní'!$A378,0))</f>
        <v/>
      </c>
      <c r="J379" s="288" t="str">
        <f ca="1">IF($B379="","",OFFSET(Zdroj!BH$16,'k rozhodnutí detailní'!$A378,0))</f>
        <v/>
      </c>
      <c r="K379" s="288"/>
      <c r="L379" s="79" t="str">
        <f ca="1">IF($B379="","",CONCATENATE(OFFSET(Zdroj!BI$16,'k rozhodnutí detailní'!$A378,0)," z ",SUM(Zdroj!$AN$10+Zdroj!$AP$10)))</f>
        <v/>
      </c>
      <c r="M379" s="46" t="str">
        <f ca="1">IF($B379="","",IF(OR(I379=0,J379=0),1,OFFSET(Zdroj!BJ$16,'k rozhodnutí detailní'!$A378,0)))</f>
        <v/>
      </c>
      <c r="N379" s="312" t="str">
        <f ca="1">IF(B379="","",IF(Zdroj!$AQ$1=Zdroj!$AR$9,ROUND(G379*M381,Zdroj!$AR$8),OFFSET(Zdroj!BO$16,'k rozhodnutí detailní'!A378,0)))</f>
        <v/>
      </c>
      <c r="O379" s="288" t="str">
        <f ca="1">IF($B379="","",OFFSET(Zdroj!Z$16,'k rozhodnutí detailní'!$A378,0))</f>
        <v/>
      </c>
      <c r="P379" s="329"/>
    </row>
    <row r="380" spans="1:16" s="2" customFormat="1" x14ac:dyDescent="0.25">
      <c r="A380" s="29"/>
      <c r="B380" s="288"/>
      <c r="C380" s="51" t="str">
        <f ca="1">IF($B379="","",IF(Zdroj!$AQ$9="ano",CONCATENATE("Okres:","
",OFFSET(Zdroj!BP$16,'k rozhodnutí detailní'!$A378,0),"
","Právní forma","
",OFFSET(Zdroj!H$16,'k rozhodnutí detailní'!$A378,0),"
",IF(OFFSET(Zdroj!I$16,'k rozhodnutí detailní'!$A378,0)="","","IČO: "),OFFSET(Zdroj!I$16,'k rozhodnutí detailní'!$A378,0),"
","B.Ú. ",IF(OFFSET(Zdroj!J$16,'k rozhodnutí detailní'!$A378,0)="","","Anonymizováno")),CONCATENATE("Okres:","
",OFFSET(Zdroj!BP$16,'k rozhodnutí detailní'!$A378,0),"
","Právní forma","
",OFFSET(Zdroj!H$16,'k rozhodnutí detailní'!$A378,0),"
",IF(OFFSET(Zdroj!I$16,'k rozhodnutí detailní'!$A378,0)="","","IČO: "),OFFSET(Zdroj!I$16,'k rozhodnutí detailní'!$A378,0),"
","B.Ú. ",OFFSET(Zdroj!J$16,'k rozhodnutí detailní'!$A378,0))))</f>
        <v/>
      </c>
      <c r="D380" s="58" t="str">
        <f ca="1">IF($B379="","",OFFSET(Zdroj!O$16,'k rozhodnutí detailní'!$A378,0))</f>
        <v/>
      </c>
      <c r="E380" s="314"/>
      <c r="F380" s="185"/>
      <c r="G380" s="316"/>
      <c r="H380" s="315"/>
      <c r="I380" s="288"/>
      <c r="J380" s="288"/>
      <c r="K380" s="288"/>
      <c r="L380" s="288" t="str">
        <f ca="1">IF($B379="","",CONCATENATE(SUM(I379+J379+K379)," z ",SUM(Zdroj!$AN$10+Zdroj!$AP$10)))</f>
        <v/>
      </c>
      <c r="M380" s="47" t="str">
        <f ca="1">IF($B379="","",IF(1-(((J379+K379)*(Zdroj!AN$10/Zdroj!AP$10))/I379)&gt;=0,CEILING(1-(((J379+K379)*(Zdroj!AN$10/Zdroj!AP$10))/I379),0.01),CEILING((1-(((J379+K379)*(Zdroj!AN$10/Zdroj!AP$10))/I379))*-1,0.01)))</f>
        <v/>
      </c>
      <c r="N380" s="312"/>
      <c r="O380" s="288"/>
      <c r="P380" s="329"/>
    </row>
    <row r="381" spans="1:16" s="2" customFormat="1" x14ac:dyDescent="0.25">
      <c r="A381" s="29">
        <f>ROW()/3-1</f>
        <v>126</v>
      </c>
      <c r="B381" s="288"/>
      <c r="C381" s="52" t="str">
        <f ca="1">IF($B379="","",IF(Zdroj!$AQ$9="ano",IF(OFFSET(Zdroj!M$16,'k rozhodnutí detailní'!A378,0)="","","Anonymizováno"),IF(OFFSET(Zdroj!M$16,'k rozhodnutí detailní'!A378,0)="","",OFFSET(Zdroj!M$16,'k rozhodnutí detailní'!A378,0))))</f>
        <v/>
      </c>
      <c r="D381" s="58" t="str">
        <f ca="1">IF($B379="","",CONCATENATE("Dotace bude použita na:","
",OFFSET(Zdroj!P$16,'k rozhodnutí detailní'!$A378,0)))</f>
        <v/>
      </c>
      <c r="E381" s="314"/>
      <c r="F381" s="188" t="str">
        <f ca="1">IF($B379="","",OFFSET(Zdroj!V$16,'k rozhodnutí detailní'!$A378,0))</f>
        <v/>
      </c>
      <c r="G381" s="89" t="str">
        <f ca="1">IF($B379="","",OFFSET(Zdroj!BM$16,'k rozhodnutí'!$A378,0))</f>
        <v/>
      </c>
      <c r="H381" s="315"/>
      <c r="I381" s="288"/>
      <c r="J381" s="288"/>
      <c r="K381" s="288"/>
      <c r="L381" s="288"/>
      <c r="M381" s="48" t="str">
        <f ca="1">IF($B379="","",SUM((I379+J379+K379)/(Zdroj!$AN$10+Zdroj!$AP$10)))</f>
        <v/>
      </c>
      <c r="N381" s="59" t="str">
        <f t="shared" ref="N381" ca="1" si="124">IF(B379="","",N379/G379)</f>
        <v/>
      </c>
      <c r="O381" s="288"/>
      <c r="P381" s="329"/>
    </row>
    <row r="382" spans="1:16" s="2" customFormat="1" x14ac:dyDescent="0.25">
      <c r="A382" s="29"/>
      <c r="B382" s="288" t="str">
        <f ca="1">IF(OFFSET(Zdroj!$B$16,A381,0)&gt;0,OFFSET(Zdroj!$B$16,A381,0)+0,"")</f>
        <v/>
      </c>
      <c r="C382" s="51" t="str">
        <f ca="1">IF($B382="","",IF(Zdroj!$AQ$9="ano",CONCATENATE(OFFSET(Zdroj!C$16,'k rozhodnutí detailní'!$A381,0),"
","Anonymizováno","
",OFFSET(Zdroj!E$16,'k rozhodnutí detailní'!$A381,0),"
",OFFSET(Zdroj!F$16,'k rozhodnutí detailní'!$A381,0)),CONCATENATE(OFFSET(Zdroj!C$16,'k rozhodnutí detailní'!$A381,0),"
",OFFSET(Zdroj!D$16,'k rozhodnutí detailní'!$A381,0),"
",OFFSET(Zdroj!E$16,'k rozhodnutí detailní'!$A381,0),"
",OFFSET(Zdroj!F$16,'k rozhodnutí detailní'!$A381,0))))</f>
        <v/>
      </c>
      <c r="D382" s="57" t="str">
        <f ca="1">IF($B382="","",OFFSET(Zdroj!N$16,'k rozhodnutí detailní'!$A381,0))</f>
        <v/>
      </c>
      <c r="E382" s="314" t="str">
        <f ca="1">IF($B382="","",OFFSET(Zdroj!T$16,'k rozhodnutí detailní'!$A381,0))</f>
        <v/>
      </c>
      <c r="F382" s="188" t="str">
        <f ca="1">IF($B382="","",OFFSET(Zdroj!U$16,'k rozhodnutí detailní'!$A381,0))</f>
        <v/>
      </c>
      <c r="G382" s="316" t="str">
        <f ca="1">IF($B382="","",OFFSET(Zdroj!W$16,'k rozhodnutí detailní'!$A381,0))</f>
        <v/>
      </c>
      <c r="H382" s="315" t="str">
        <f ca="1">IF($B382="","",OFFSET(Zdroj!Y$16,'k rozhodnutí detailní'!$A381,0))</f>
        <v/>
      </c>
      <c r="I382" s="288" t="str">
        <f ca="1">IF($B382="","",OFFSET(Zdroj!BG$16,'k rozhodnutí detailní'!$A381,0))</f>
        <v/>
      </c>
      <c r="J382" s="288" t="str">
        <f ca="1">IF($B382="","",OFFSET(Zdroj!BH$16,'k rozhodnutí detailní'!$A381,0))</f>
        <v/>
      </c>
      <c r="K382" s="288"/>
      <c r="L382" s="79" t="str">
        <f ca="1">IF($B382="","",CONCATENATE(OFFSET(Zdroj!BI$16,'k rozhodnutí detailní'!$A381,0)," z ",SUM(Zdroj!$AN$10+Zdroj!$AP$10)))</f>
        <v/>
      </c>
      <c r="M382" s="46" t="str">
        <f ca="1">IF($B382="","",IF(OR(I382=0,J382=0),1,OFFSET(Zdroj!BJ$16,'k rozhodnutí detailní'!$A381,0)))</f>
        <v/>
      </c>
      <c r="N382" s="312" t="str">
        <f ca="1">IF(B382="","",IF(Zdroj!$AQ$1=Zdroj!$AR$9,ROUND(G382*M384,Zdroj!$AR$8),OFFSET(Zdroj!BO$16,'k rozhodnutí detailní'!A381,0)))</f>
        <v/>
      </c>
      <c r="O382" s="288" t="str">
        <f ca="1">IF($B382="","",OFFSET(Zdroj!Z$16,'k rozhodnutí detailní'!$A381,0))</f>
        <v/>
      </c>
      <c r="P382" s="329"/>
    </row>
    <row r="383" spans="1:16" s="2" customFormat="1" x14ac:dyDescent="0.25">
      <c r="A383" s="29"/>
      <c r="B383" s="288"/>
      <c r="C383" s="51" t="str">
        <f ca="1">IF($B382="","",IF(Zdroj!$AQ$9="ano",CONCATENATE("Okres:","
",OFFSET(Zdroj!BP$16,'k rozhodnutí detailní'!$A381,0),"
","Právní forma","
",OFFSET(Zdroj!H$16,'k rozhodnutí detailní'!$A381,0),"
",IF(OFFSET(Zdroj!I$16,'k rozhodnutí detailní'!$A381,0)="","","IČO: "),OFFSET(Zdroj!I$16,'k rozhodnutí detailní'!$A381,0),"
","B.Ú. ",IF(OFFSET(Zdroj!J$16,'k rozhodnutí detailní'!$A381,0)="","","Anonymizováno")),CONCATENATE("Okres:","
",OFFSET(Zdroj!BP$16,'k rozhodnutí detailní'!$A381,0),"
","Právní forma","
",OFFSET(Zdroj!H$16,'k rozhodnutí detailní'!$A381,0),"
",IF(OFFSET(Zdroj!I$16,'k rozhodnutí detailní'!$A381,0)="","","IČO: "),OFFSET(Zdroj!I$16,'k rozhodnutí detailní'!$A381,0),"
","B.Ú. ",OFFSET(Zdroj!J$16,'k rozhodnutí detailní'!$A381,0))))</f>
        <v/>
      </c>
      <c r="D383" s="58" t="str">
        <f ca="1">IF($B382="","",OFFSET(Zdroj!O$16,'k rozhodnutí detailní'!$A381,0))</f>
        <v/>
      </c>
      <c r="E383" s="314"/>
      <c r="F383" s="185"/>
      <c r="G383" s="316"/>
      <c r="H383" s="315"/>
      <c r="I383" s="288"/>
      <c r="J383" s="288"/>
      <c r="K383" s="288"/>
      <c r="L383" s="288" t="str">
        <f ca="1">IF($B382="","",CONCATENATE(SUM(I382+J382+K382)," z ",SUM(Zdroj!$AN$10+Zdroj!$AP$10)))</f>
        <v/>
      </c>
      <c r="M383" s="47" t="str">
        <f ca="1">IF($B382="","",IF(1-(((J382+K382)*(Zdroj!AN$10/Zdroj!AP$10))/I382)&gt;=0,CEILING(1-(((J382+K382)*(Zdroj!AN$10/Zdroj!AP$10))/I382),0.01),CEILING((1-(((J382+K382)*(Zdroj!AN$10/Zdroj!AP$10))/I382))*-1,0.01)))</f>
        <v/>
      </c>
      <c r="N383" s="312"/>
      <c r="O383" s="288"/>
      <c r="P383" s="329"/>
    </row>
    <row r="384" spans="1:16" s="2" customFormat="1" x14ac:dyDescent="0.25">
      <c r="A384" s="29">
        <f>ROW()/3-1</f>
        <v>127</v>
      </c>
      <c r="B384" s="288"/>
      <c r="C384" s="52" t="str">
        <f ca="1">IF($B382="","",IF(Zdroj!$AQ$9="ano",IF(OFFSET(Zdroj!M$16,'k rozhodnutí detailní'!A381,0)="","","Anonymizováno"),IF(OFFSET(Zdroj!M$16,'k rozhodnutí detailní'!A381,0)="","",OFFSET(Zdroj!M$16,'k rozhodnutí detailní'!A381,0))))</f>
        <v/>
      </c>
      <c r="D384" s="58" t="str">
        <f ca="1">IF($B382="","",CONCATENATE("Dotace bude použita na:","
",OFFSET(Zdroj!P$16,'k rozhodnutí detailní'!$A381,0)))</f>
        <v/>
      </c>
      <c r="E384" s="314"/>
      <c r="F384" s="188" t="str">
        <f ca="1">IF($B382="","",OFFSET(Zdroj!V$16,'k rozhodnutí detailní'!$A381,0))</f>
        <v/>
      </c>
      <c r="G384" s="89" t="str">
        <f ca="1">IF($B382="","",OFFSET(Zdroj!BM$16,'k rozhodnutí'!$A381,0))</f>
        <v/>
      </c>
      <c r="H384" s="315"/>
      <c r="I384" s="288"/>
      <c r="J384" s="288"/>
      <c r="K384" s="288"/>
      <c r="L384" s="288"/>
      <c r="M384" s="48" t="str">
        <f ca="1">IF($B382="","",SUM((I382+J382+K382)/(Zdroj!$AN$10+Zdroj!$AP$10)))</f>
        <v/>
      </c>
      <c r="N384" s="59" t="str">
        <f t="shared" ref="N384" ca="1" si="125">IF(B382="","",N382/G382)</f>
        <v/>
      </c>
      <c r="O384" s="288"/>
      <c r="P384" s="329"/>
    </row>
    <row r="385" spans="1:16" s="2" customFormat="1" x14ac:dyDescent="0.25">
      <c r="A385" s="29"/>
      <c r="B385" s="288" t="str">
        <f ca="1">IF(OFFSET(Zdroj!$B$16,A384,0)&gt;0,OFFSET(Zdroj!$B$16,A384,0)+0,"")</f>
        <v/>
      </c>
      <c r="C385" s="51" t="str">
        <f ca="1">IF($B385="","",IF(Zdroj!$AQ$9="ano",CONCATENATE(OFFSET(Zdroj!C$16,'k rozhodnutí detailní'!$A384,0),"
","Anonymizováno","
",OFFSET(Zdroj!E$16,'k rozhodnutí detailní'!$A384,0),"
",OFFSET(Zdroj!F$16,'k rozhodnutí detailní'!$A384,0)),CONCATENATE(OFFSET(Zdroj!C$16,'k rozhodnutí detailní'!$A384,0),"
",OFFSET(Zdroj!D$16,'k rozhodnutí detailní'!$A384,0),"
",OFFSET(Zdroj!E$16,'k rozhodnutí detailní'!$A384,0),"
",OFFSET(Zdroj!F$16,'k rozhodnutí detailní'!$A384,0))))</f>
        <v/>
      </c>
      <c r="D385" s="57" t="str">
        <f ca="1">IF($B385="","",OFFSET(Zdroj!N$16,'k rozhodnutí detailní'!$A384,0))</f>
        <v/>
      </c>
      <c r="E385" s="314" t="str">
        <f ca="1">IF($B385="","",OFFSET(Zdroj!T$16,'k rozhodnutí detailní'!$A384,0))</f>
        <v/>
      </c>
      <c r="F385" s="188" t="str">
        <f ca="1">IF($B385="","",OFFSET(Zdroj!U$16,'k rozhodnutí detailní'!$A384,0))</f>
        <v/>
      </c>
      <c r="G385" s="316" t="str">
        <f ca="1">IF($B385="","",OFFSET(Zdroj!W$16,'k rozhodnutí detailní'!$A384,0))</f>
        <v/>
      </c>
      <c r="H385" s="315" t="str">
        <f ca="1">IF($B385="","",OFFSET(Zdroj!Y$16,'k rozhodnutí detailní'!$A384,0))</f>
        <v/>
      </c>
      <c r="I385" s="288" t="str">
        <f ca="1">IF($B385="","",OFFSET(Zdroj!BG$16,'k rozhodnutí detailní'!$A384,0))</f>
        <v/>
      </c>
      <c r="J385" s="288" t="str">
        <f ca="1">IF($B385="","",OFFSET(Zdroj!BH$16,'k rozhodnutí detailní'!$A384,0))</f>
        <v/>
      </c>
      <c r="K385" s="288"/>
      <c r="L385" s="79" t="str">
        <f ca="1">IF($B385="","",CONCATENATE(OFFSET(Zdroj!BI$16,'k rozhodnutí detailní'!$A384,0)," z ",SUM(Zdroj!$AN$10+Zdroj!$AP$10)))</f>
        <v/>
      </c>
      <c r="M385" s="46" t="str">
        <f ca="1">IF($B385="","",IF(OR(I385=0,J385=0),1,OFFSET(Zdroj!BJ$16,'k rozhodnutí detailní'!$A384,0)))</f>
        <v/>
      </c>
      <c r="N385" s="312" t="str">
        <f ca="1">IF(B385="","",IF(Zdroj!$AQ$1=Zdroj!$AR$9,ROUND(G385*M387,Zdroj!$AR$8),OFFSET(Zdroj!BO$16,'k rozhodnutí detailní'!A384,0)))</f>
        <v/>
      </c>
      <c r="O385" s="288" t="str">
        <f ca="1">IF($B385="","",OFFSET(Zdroj!Z$16,'k rozhodnutí detailní'!$A384,0))</f>
        <v/>
      </c>
      <c r="P385" s="329"/>
    </row>
    <row r="386" spans="1:16" s="2" customFormat="1" x14ac:dyDescent="0.25">
      <c r="A386" s="29"/>
      <c r="B386" s="288"/>
      <c r="C386" s="51" t="str">
        <f ca="1">IF($B385="","",IF(Zdroj!$AQ$9="ano",CONCATENATE("Okres:","
",OFFSET(Zdroj!BP$16,'k rozhodnutí detailní'!$A384,0),"
","Právní forma","
",OFFSET(Zdroj!H$16,'k rozhodnutí detailní'!$A384,0),"
",IF(OFFSET(Zdroj!I$16,'k rozhodnutí detailní'!$A384,0)="","","IČO: "),OFFSET(Zdroj!I$16,'k rozhodnutí detailní'!$A384,0),"
","B.Ú. ",IF(OFFSET(Zdroj!J$16,'k rozhodnutí detailní'!$A384,0)="","","Anonymizováno")),CONCATENATE("Okres:","
",OFFSET(Zdroj!BP$16,'k rozhodnutí detailní'!$A384,0),"
","Právní forma","
",OFFSET(Zdroj!H$16,'k rozhodnutí detailní'!$A384,0),"
",IF(OFFSET(Zdroj!I$16,'k rozhodnutí detailní'!$A384,0)="","","IČO: "),OFFSET(Zdroj!I$16,'k rozhodnutí detailní'!$A384,0),"
","B.Ú. ",OFFSET(Zdroj!J$16,'k rozhodnutí detailní'!$A384,0))))</f>
        <v/>
      </c>
      <c r="D386" s="58" t="str">
        <f ca="1">IF($B385="","",OFFSET(Zdroj!O$16,'k rozhodnutí detailní'!$A384,0))</f>
        <v/>
      </c>
      <c r="E386" s="314"/>
      <c r="F386" s="185"/>
      <c r="G386" s="316"/>
      <c r="H386" s="315"/>
      <c r="I386" s="288"/>
      <c r="J386" s="288"/>
      <c r="K386" s="288"/>
      <c r="L386" s="288" t="str">
        <f ca="1">IF($B385="","",CONCATENATE(SUM(I385+J385+K385)," z ",SUM(Zdroj!$AN$10+Zdroj!$AP$10)))</f>
        <v/>
      </c>
      <c r="M386" s="47" t="str">
        <f ca="1">IF($B385="","",IF(1-(((J385+K385)*(Zdroj!AN$10/Zdroj!AP$10))/I385)&gt;=0,CEILING(1-(((J385+K385)*(Zdroj!AN$10/Zdroj!AP$10))/I385),0.01),CEILING((1-(((J385+K385)*(Zdroj!AN$10/Zdroj!AP$10))/I385))*-1,0.01)))</f>
        <v/>
      </c>
      <c r="N386" s="312"/>
      <c r="O386" s="288"/>
      <c r="P386" s="329"/>
    </row>
    <row r="387" spans="1:16" s="2" customFormat="1" x14ac:dyDescent="0.25">
      <c r="A387" s="29">
        <f>ROW()/3-1</f>
        <v>128</v>
      </c>
      <c r="B387" s="288"/>
      <c r="C387" s="52" t="str">
        <f ca="1">IF($B385="","",IF(Zdroj!$AQ$9="ano",IF(OFFSET(Zdroj!M$16,'k rozhodnutí detailní'!A384,0)="","","Anonymizováno"),IF(OFFSET(Zdroj!M$16,'k rozhodnutí detailní'!A384,0)="","",OFFSET(Zdroj!M$16,'k rozhodnutí detailní'!A384,0))))</f>
        <v/>
      </c>
      <c r="D387" s="58" t="str">
        <f ca="1">IF($B385="","",CONCATENATE("Dotace bude použita na:","
",OFFSET(Zdroj!P$16,'k rozhodnutí detailní'!$A384,0)))</f>
        <v/>
      </c>
      <c r="E387" s="314"/>
      <c r="F387" s="188" t="str">
        <f ca="1">IF($B385="","",OFFSET(Zdroj!V$16,'k rozhodnutí detailní'!$A384,0))</f>
        <v/>
      </c>
      <c r="G387" s="89" t="str">
        <f ca="1">IF($B385="","",OFFSET(Zdroj!BM$16,'k rozhodnutí'!$A384,0))</f>
        <v/>
      </c>
      <c r="H387" s="315"/>
      <c r="I387" s="288"/>
      <c r="J387" s="288"/>
      <c r="K387" s="288"/>
      <c r="L387" s="288"/>
      <c r="M387" s="48" t="str">
        <f ca="1">IF($B385="","",SUM((I385+J385+K385)/(Zdroj!$AN$10+Zdroj!$AP$10)))</f>
        <v/>
      </c>
      <c r="N387" s="59" t="str">
        <f t="shared" ref="N387" ca="1" si="126">IF(B385="","",N385/G385)</f>
        <v/>
      </c>
      <c r="O387" s="288"/>
      <c r="P387" s="329"/>
    </row>
    <row r="388" spans="1:16" s="2" customFormat="1" x14ac:dyDescent="0.25">
      <c r="A388" s="29"/>
      <c r="B388" s="288" t="str">
        <f ca="1">IF(OFFSET(Zdroj!$B$16,A387,0)&gt;0,OFFSET(Zdroj!$B$16,A387,0)+0,"")</f>
        <v/>
      </c>
      <c r="C388" s="51" t="str">
        <f ca="1">IF($B388="","",IF(Zdroj!$AQ$9="ano",CONCATENATE(OFFSET(Zdroj!C$16,'k rozhodnutí detailní'!$A387,0),"
","Anonymizováno","
",OFFSET(Zdroj!E$16,'k rozhodnutí detailní'!$A387,0),"
",OFFSET(Zdroj!F$16,'k rozhodnutí detailní'!$A387,0)),CONCATENATE(OFFSET(Zdroj!C$16,'k rozhodnutí detailní'!$A387,0),"
",OFFSET(Zdroj!D$16,'k rozhodnutí detailní'!$A387,0),"
",OFFSET(Zdroj!E$16,'k rozhodnutí detailní'!$A387,0),"
",OFFSET(Zdroj!F$16,'k rozhodnutí detailní'!$A387,0))))</f>
        <v/>
      </c>
      <c r="D388" s="57" t="str">
        <f ca="1">IF($B388="","",OFFSET(Zdroj!N$16,'k rozhodnutí detailní'!$A387,0))</f>
        <v/>
      </c>
      <c r="E388" s="314" t="str">
        <f ca="1">IF($B388="","",OFFSET(Zdroj!T$16,'k rozhodnutí detailní'!$A387,0))</f>
        <v/>
      </c>
      <c r="F388" s="188" t="str">
        <f ca="1">IF($B388="","",OFFSET(Zdroj!U$16,'k rozhodnutí detailní'!$A387,0))</f>
        <v/>
      </c>
      <c r="G388" s="316" t="str">
        <f ca="1">IF($B388="","",OFFSET(Zdroj!W$16,'k rozhodnutí detailní'!$A387,0))</f>
        <v/>
      </c>
      <c r="H388" s="315" t="str">
        <f ca="1">IF($B388="","",OFFSET(Zdroj!Y$16,'k rozhodnutí detailní'!$A387,0))</f>
        <v/>
      </c>
      <c r="I388" s="288" t="str">
        <f ca="1">IF($B388="","",OFFSET(Zdroj!BG$16,'k rozhodnutí detailní'!$A387,0))</f>
        <v/>
      </c>
      <c r="J388" s="288" t="str">
        <f ca="1">IF($B388="","",OFFSET(Zdroj!BH$16,'k rozhodnutí detailní'!$A387,0))</f>
        <v/>
      </c>
      <c r="K388" s="288"/>
      <c r="L388" s="79" t="str">
        <f ca="1">IF($B388="","",CONCATENATE(OFFSET(Zdroj!BI$16,'k rozhodnutí detailní'!$A387,0)," z ",SUM(Zdroj!$AN$10+Zdroj!$AP$10)))</f>
        <v/>
      </c>
      <c r="M388" s="46" t="str">
        <f ca="1">IF($B388="","",IF(OR(I388=0,J388=0),1,OFFSET(Zdroj!BJ$16,'k rozhodnutí detailní'!$A387,0)))</f>
        <v/>
      </c>
      <c r="N388" s="312" t="str">
        <f ca="1">IF(B388="","",IF(Zdroj!$AQ$1=Zdroj!$AR$9,ROUND(G388*M390,Zdroj!$AR$8),OFFSET(Zdroj!BO$16,'k rozhodnutí detailní'!A387,0)))</f>
        <v/>
      </c>
      <c r="O388" s="288" t="str">
        <f ca="1">IF($B388="","",OFFSET(Zdroj!Z$16,'k rozhodnutí detailní'!$A387,0))</f>
        <v/>
      </c>
      <c r="P388" s="329"/>
    </row>
    <row r="389" spans="1:16" s="2" customFormat="1" x14ac:dyDescent="0.25">
      <c r="A389" s="29"/>
      <c r="B389" s="288"/>
      <c r="C389" s="51" t="str">
        <f ca="1">IF($B388="","",IF(Zdroj!$AQ$9="ano",CONCATENATE("Okres:","
",OFFSET(Zdroj!BP$16,'k rozhodnutí detailní'!$A387,0),"
","Právní forma","
",OFFSET(Zdroj!H$16,'k rozhodnutí detailní'!$A387,0),"
",IF(OFFSET(Zdroj!I$16,'k rozhodnutí detailní'!$A387,0)="","","IČO: "),OFFSET(Zdroj!I$16,'k rozhodnutí detailní'!$A387,0),"
","B.Ú. ",IF(OFFSET(Zdroj!J$16,'k rozhodnutí detailní'!$A387,0)="","","Anonymizováno")),CONCATENATE("Okres:","
",OFFSET(Zdroj!BP$16,'k rozhodnutí detailní'!$A387,0),"
","Právní forma","
",OFFSET(Zdroj!H$16,'k rozhodnutí detailní'!$A387,0),"
",IF(OFFSET(Zdroj!I$16,'k rozhodnutí detailní'!$A387,0)="","","IČO: "),OFFSET(Zdroj!I$16,'k rozhodnutí detailní'!$A387,0),"
","B.Ú. ",OFFSET(Zdroj!J$16,'k rozhodnutí detailní'!$A387,0))))</f>
        <v/>
      </c>
      <c r="D389" s="58" t="str">
        <f ca="1">IF($B388="","",OFFSET(Zdroj!O$16,'k rozhodnutí detailní'!$A387,0))</f>
        <v/>
      </c>
      <c r="E389" s="314"/>
      <c r="F389" s="185"/>
      <c r="G389" s="316"/>
      <c r="H389" s="315"/>
      <c r="I389" s="288"/>
      <c r="J389" s="288"/>
      <c r="K389" s="288"/>
      <c r="L389" s="288" t="str">
        <f ca="1">IF($B388="","",CONCATENATE(SUM(I388+J388+K388)," z ",SUM(Zdroj!$AN$10+Zdroj!$AP$10)))</f>
        <v/>
      </c>
      <c r="M389" s="47" t="str">
        <f ca="1">IF($B388="","",IF(1-(((J388+K388)*(Zdroj!AN$10/Zdroj!AP$10))/I388)&gt;=0,CEILING(1-(((J388+K388)*(Zdroj!AN$10/Zdroj!AP$10))/I388),0.01),CEILING((1-(((J388+K388)*(Zdroj!AN$10/Zdroj!AP$10))/I388))*-1,0.01)))</f>
        <v/>
      </c>
      <c r="N389" s="312"/>
      <c r="O389" s="288"/>
      <c r="P389" s="329"/>
    </row>
    <row r="390" spans="1:16" s="2" customFormat="1" x14ac:dyDescent="0.25">
      <c r="A390" s="29">
        <f>ROW()/3-1</f>
        <v>129</v>
      </c>
      <c r="B390" s="288"/>
      <c r="C390" s="52" t="str">
        <f ca="1">IF($B388="","",IF(Zdroj!$AQ$9="ano",IF(OFFSET(Zdroj!M$16,'k rozhodnutí detailní'!A387,0)="","","Anonymizováno"),IF(OFFSET(Zdroj!M$16,'k rozhodnutí detailní'!A387,0)="","",OFFSET(Zdroj!M$16,'k rozhodnutí detailní'!A387,0))))</f>
        <v/>
      </c>
      <c r="D390" s="58" t="str">
        <f ca="1">IF($B388="","",CONCATENATE("Dotace bude použita na:","
",OFFSET(Zdroj!P$16,'k rozhodnutí detailní'!$A387,0)))</f>
        <v/>
      </c>
      <c r="E390" s="314"/>
      <c r="F390" s="188" t="str">
        <f ca="1">IF($B388="","",OFFSET(Zdroj!V$16,'k rozhodnutí detailní'!$A387,0))</f>
        <v/>
      </c>
      <c r="G390" s="89" t="str">
        <f ca="1">IF($B388="","",OFFSET(Zdroj!BM$16,'k rozhodnutí'!$A387,0))</f>
        <v/>
      </c>
      <c r="H390" s="315"/>
      <c r="I390" s="288"/>
      <c r="J390" s="288"/>
      <c r="K390" s="288"/>
      <c r="L390" s="288"/>
      <c r="M390" s="48" t="str">
        <f ca="1">IF($B388="","",SUM((I388+J388+K388)/(Zdroj!$AN$10+Zdroj!$AP$10)))</f>
        <v/>
      </c>
      <c r="N390" s="59" t="str">
        <f t="shared" ref="N390" ca="1" si="127">IF(B388="","",N388/G388)</f>
        <v/>
      </c>
      <c r="O390" s="288"/>
      <c r="P390" s="329"/>
    </row>
    <row r="391" spans="1:16" s="2" customFormat="1" x14ac:dyDescent="0.25">
      <c r="A391" s="29"/>
      <c r="B391" s="288" t="str">
        <f ca="1">IF(OFFSET(Zdroj!$B$16,A390,0)&gt;0,OFFSET(Zdroj!$B$16,A390,0)+0,"")</f>
        <v/>
      </c>
      <c r="C391" s="51" t="str">
        <f ca="1">IF($B391="","",IF(Zdroj!$AQ$9="ano",CONCATENATE(OFFSET(Zdroj!C$16,'k rozhodnutí detailní'!$A390,0),"
","Anonymizováno","
",OFFSET(Zdroj!E$16,'k rozhodnutí detailní'!$A390,0),"
",OFFSET(Zdroj!F$16,'k rozhodnutí detailní'!$A390,0)),CONCATENATE(OFFSET(Zdroj!C$16,'k rozhodnutí detailní'!$A390,0),"
",OFFSET(Zdroj!D$16,'k rozhodnutí detailní'!$A390,0),"
",OFFSET(Zdroj!E$16,'k rozhodnutí detailní'!$A390,0),"
",OFFSET(Zdroj!F$16,'k rozhodnutí detailní'!$A390,0))))</f>
        <v/>
      </c>
      <c r="D391" s="57" t="str">
        <f ca="1">IF($B391="","",OFFSET(Zdroj!N$16,'k rozhodnutí detailní'!$A390,0))</f>
        <v/>
      </c>
      <c r="E391" s="314" t="str">
        <f ca="1">IF($B391="","",OFFSET(Zdroj!T$16,'k rozhodnutí detailní'!$A390,0))</f>
        <v/>
      </c>
      <c r="F391" s="188" t="str">
        <f ca="1">IF($B391="","",OFFSET(Zdroj!U$16,'k rozhodnutí detailní'!$A390,0))</f>
        <v/>
      </c>
      <c r="G391" s="316" t="str">
        <f ca="1">IF($B391="","",OFFSET(Zdroj!W$16,'k rozhodnutí detailní'!$A390,0))</f>
        <v/>
      </c>
      <c r="H391" s="315" t="str">
        <f ca="1">IF($B391="","",OFFSET(Zdroj!Y$16,'k rozhodnutí detailní'!$A390,0))</f>
        <v/>
      </c>
      <c r="I391" s="288" t="str">
        <f ca="1">IF($B391="","",OFFSET(Zdroj!BG$16,'k rozhodnutí detailní'!$A390,0))</f>
        <v/>
      </c>
      <c r="J391" s="288" t="str">
        <f ca="1">IF($B391="","",OFFSET(Zdroj!BH$16,'k rozhodnutí detailní'!$A390,0))</f>
        <v/>
      </c>
      <c r="K391" s="288"/>
      <c r="L391" s="79" t="str">
        <f ca="1">IF($B391="","",CONCATENATE(OFFSET(Zdroj!BI$16,'k rozhodnutí detailní'!$A390,0)," z ",SUM(Zdroj!$AN$10+Zdroj!$AP$10)))</f>
        <v/>
      </c>
      <c r="M391" s="46" t="str">
        <f ca="1">IF($B391="","",IF(OR(I391=0,J391=0),1,OFFSET(Zdroj!BJ$16,'k rozhodnutí detailní'!$A390,0)))</f>
        <v/>
      </c>
      <c r="N391" s="312" t="str">
        <f ca="1">IF(B391="","",IF(Zdroj!$AQ$1=Zdroj!$AR$9,ROUND(G391*M393,Zdroj!$AR$8),OFFSET(Zdroj!BO$16,'k rozhodnutí detailní'!A390,0)))</f>
        <v/>
      </c>
      <c r="O391" s="288" t="str">
        <f ca="1">IF($B391="","",OFFSET(Zdroj!Z$16,'k rozhodnutí detailní'!$A390,0))</f>
        <v/>
      </c>
      <c r="P391" s="329"/>
    </row>
    <row r="392" spans="1:16" s="2" customFormat="1" x14ac:dyDescent="0.25">
      <c r="A392" s="29"/>
      <c r="B392" s="288"/>
      <c r="C392" s="51" t="str">
        <f ca="1">IF($B391="","",IF(Zdroj!$AQ$9="ano",CONCATENATE("Okres:","
",OFFSET(Zdroj!BP$16,'k rozhodnutí detailní'!$A390,0),"
","Právní forma","
",OFFSET(Zdroj!H$16,'k rozhodnutí detailní'!$A390,0),"
",IF(OFFSET(Zdroj!I$16,'k rozhodnutí detailní'!$A390,0)="","","IČO: "),OFFSET(Zdroj!I$16,'k rozhodnutí detailní'!$A390,0),"
","B.Ú. ",IF(OFFSET(Zdroj!J$16,'k rozhodnutí detailní'!$A390,0)="","","Anonymizováno")),CONCATENATE("Okres:","
",OFFSET(Zdroj!BP$16,'k rozhodnutí detailní'!$A390,0),"
","Právní forma","
",OFFSET(Zdroj!H$16,'k rozhodnutí detailní'!$A390,0),"
",IF(OFFSET(Zdroj!I$16,'k rozhodnutí detailní'!$A390,0)="","","IČO: "),OFFSET(Zdroj!I$16,'k rozhodnutí detailní'!$A390,0),"
","B.Ú. ",OFFSET(Zdroj!J$16,'k rozhodnutí detailní'!$A390,0))))</f>
        <v/>
      </c>
      <c r="D392" s="58" t="str">
        <f ca="1">IF($B391="","",OFFSET(Zdroj!O$16,'k rozhodnutí detailní'!$A390,0))</f>
        <v/>
      </c>
      <c r="E392" s="314"/>
      <c r="F392" s="185"/>
      <c r="G392" s="316"/>
      <c r="H392" s="315"/>
      <c r="I392" s="288"/>
      <c r="J392" s="288"/>
      <c r="K392" s="288"/>
      <c r="L392" s="288" t="str">
        <f ca="1">IF($B391="","",CONCATENATE(SUM(I391+J391+K391)," z ",SUM(Zdroj!$AN$10+Zdroj!$AP$10)))</f>
        <v/>
      </c>
      <c r="M392" s="47" t="str">
        <f ca="1">IF($B391="","",IF(1-(((J391+K391)*(Zdroj!AN$10/Zdroj!AP$10))/I391)&gt;=0,CEILING(1-(((J391+K391)*(Zdroj!AN$10/Zdroj!AP$10))/I391),0.01),CEILING((1-(((J391+K391)*(Zdroj!AN$10/Zdroj!AP$10))/I391))*-1,0.01)))</f>
        <v/>
      </c>
      <c r="N392" s="312"/>
      <c r="O392" s="288"/>
      <c r="P392" s="329"/>
    </row>
    <row r="393" spans="1:16" s="2" customFormat="1" x14ac:dyDescent="0.25">
      <c r="A393" s="29">
        <f>ROW()/3-1</f>
        <v>130</v>
      </c>
      <c r="B393" s="288"/>
      <c r="C393" s="52" t="str">
        <f ca="1">IF($B391="","",IF(Zdroj!$AQ$9="ano",IF(OFFSET(Zdroj!M$16,'k rozhodnutí detailní'!A390,0)="","","Anonymizováno"),IF(OFFSET(Zdroj!M$16,'k rozhodnutí detailní'!A390,0)="","",OFFSET(Zdroj!M$16,'k rozhodnutí detailní'!A390,0))))</f>
        <v/>
      </c>
      <c r="D393" s="58" t="str">
        <f ca="1">IF($B391="","",CONCATENATE("Dotace bude použita na:","
",OFFSET(Zdroj!P$16,'k rozhodnutí detailní'!$A390,0)))</f>
        <v/>
      </c>
      <c r="E393" s="314"/>
      <c r="F393" s="188" t="str">
        <f ca="1">IF($B391="","",OFFSET(Zdroj!V$16,'k rozhodnutí detailní'!$A390,0))</f>
        <v/>
      </c>
      <c r="G393" s="89" t="str">
        <f ca="1">IF($B391="","",OFFSET(Zdroj!BM$16,'k rozhodnutí'!$A390,0))</f>
        <v/>
      </c>
      <c r="H393" s="315"/>
      <c r="I393" s="288"/>
      <c r="J393" s="288"/>
      <c r="K393" s="288"/>
      <c r="L393" s="288"/>
      <c r="M393" s="48" t="str">
        <f ca="1">IF($B391="","",SUM((I391+J391+K391)/(Zdroj!$AN$10+Zdroj!$AP$10)))</f>
        <v/>
      </c>
      <c r="N393" s="59" t="str">
        <f t="shared" ref="N393" ca="1" si="128">IF(B391="","",N391/G391)</f>
        <v/>
      </c>
      <c r="O393" s="288"/>
      <c r="P393" s="329"/>
    </row>
    <row r="394" spans="1:16" s="2" customFormat="1" x14ac:dyDescent="0.25">
      <c r="A394" s="29"/>
      <c r="B394" s="288" t="str">
        <f ca="1">IF(OFFSET(Zdroj!$B$16,A393,0)&gt;0,OFFSET(Zdroj!$B$16,A393,0)+0,"")</f>
        <v/>
      </c>
      <c r="C394" s="51" t="str">
        <f ca="1">IF($B394="","",IF(Zdroj!$AQ$9="ano",CONCATENATE(OFFSET(Zdroj!C$16,'k rozhodnutí detailní'!$A393,0),"
","Anonymizováno","
",OFFSET(Zdroj!E$16,'k rozhodnutí detailní'!$A393,0),"
",OFFSET(Zdroj!F$16,'k rozhodnutí detailní'!$A393,0)),CONCATENATE(OFFSET(Zdroj!C$16,'k rozhodnutí detailní'!$A393,0),"
",OFFSET(Zdroj!D$16,'k rozhodnutí detailní'!$A393,0),"
",OFFSET(Zdroj!E$16,'k rozhodnutí detailní'!$A393,0),"
",OFFSET(Zdroj!F$16,'k rozhodnutí detailní'!$A393,0))))</f>
        <v/>
      </c>
      <c r="D394" s="57" t="str">
        <f ca="1">IF($B394="","",OFFSET(Zdroj!N$16,'k rozhodnutí detailní'!$A393,0))</f>
        <v/>
      </c>
      <c r="E394" s="314" t="str">
        <f ca="1">IF($B394="","",OFFSET(Zdroj!T$16,'k rozhodnutí detailní'!$A393,0))</f>
        <v/>
      </c>
      <c r="F394" s="188" t="str">
        <f ca="1">IF($B394="","",OFFSET(Zdroj!U$16,'k rozhodnutí detailní'!$A393,0))</f>
        <v/>
      </c>
      <c r="G394" s="316" t="str">
        <f ca="1">IF($B394="","",OFFSET(Zdroj!W$16,'k rozhodnutí detailní'!$A393,0))</f>
        <v/>
      </c>
      <c r="H394" s="315" t="str">
        <f ca="1">IF($B394="","",OFFSET(Zdroj!Y$16,'k rozhodnutí detailní'!$A393,0))</f>
        <v/>
      </c>
      <c r="I394" s="288" t="str">
        <f ca="1">IF($B394="","",OFFSET(Zdroj!BG$16,'k rozhodnutí detailní'!$A393,0))</f>
        <v/>
      </c>
      <c r="J394" s="288" t="str">
        <f ca="1">IF($B394="","",OFFSET(Zdroj!BH$16,'k rozhodnutí detailní'!$A393,0))</f>
        <v/>
      </c>
      <c r="K394" s="288"/>
      <c r="L394" s="79" t="str">
        <f ca="1">IF($B394="","",CONCATENATE(OFFSET(Zdroj!BI$16,'k rozhodnutí detailní'!$A393,0)," z ",SUM(Zdroj!$AN$10+Zdroj!$AP$10)))</f>
        <v/>
      </c>
      <c r="M394" s="46" t="str">
        <f ca="1">IF($B394="","",IF(OR(I394=0,J394=0),1,OFFSET(Zdroj!BJ$16,'k rozhodnutí detailní'!$A393,0)))</f>
        <v/>
      </c>
      <c r="N394" s="312" t="str">
        <f ca="1">IF(B394="","",IF(Zdroj!$AQ$1=Zdroj!$AR$9,ROUND(G394*M396,Zdroj!$AR$8),OFFSET(Zdroj!BO$16,'k rozhodnutí detailní'!A393,0)))</f>
        <v/>
      </c>
      <c r="O394" s="288" t="str">
        <f ca="1">IF($B394="","",OFFSET(Zdroj!Z$16,'k rozhodnutí detailní'!$A393,0))</f>
        <v/>
      </c>
      <c r="P394" s="329"/>
    </row>
    <row r="395" spans="1:16" s="2" customFormat="1" x14ac:dyDescent="0.25">
      <c r="A395" s="29"/>
      <c r="B395" s="288"/>
      <c r="C395" s="51" t="str">
        <f ca="1">IF($B394="","",IF(Zdroj!$AQ$9="ano",CONCATENATE("Okres:","
",OFFSET(Zdroj!BP$16,'k rozhodnutí detailní'!$A393,0),"
","Právní forma","
",OFFSET(Zdroj!H$16,'k rozhodnutí detailní'!$A393,0),"
",IF(OFFSET(Zdroj!I$16,'k rozhodnutí detailní'!$A393,0)="","","IČO: "),OFFSET(Zdroj!I$16,'k rozhodnutí detailní'!$A393,0),"
","B.Ú. ",IF(OFFSET(Zdroj!J$16,'k rozhodnutí detailní'!$A393,0)="","","Anonymizováno")),CONCATENATE("Okres:","
",OFFSET(Zdroj!BP$16,'k rozhodnutí detailní'!$A393,0),"
","Právní forma","
",OFFSET(Zdroj!H$16,'k rozhodnutí detailní'!$A393,0),"
",IF(OFFSET(Zdroj!I$16,'k rozhodnutí detailní'!$A393,0)="","","IČO: "),OFFSET(Zdroj!I$16,'k rozhodnutí detailní'!$A393,0),"
","B.Ú. ",OFFSET(Zdroj!J$16,'k rozhodnutí detailní'!$A393,0))))</f>
        <v/>
      </c>
      <c r="D395" s="58" t="str">
        <f ca="1">IF($B394="","",OFFSET(Zdroj!O$16,'k rozhodnutí detailní'!$A393,0))</f>
        <v/>
      </c>
      <c r="E395" s="314"/>
      <c r="F395" s="185"/>
      <c r="G395" s="316"/>
      <c r="H395" s="315"/>
      <c r="I395" s="288"/>
      <c r="J395" s="288"/>
      <c r="K395" s="288"/>
      <c r="L395" s="288" t="str">
        <f ca="1">IF($B394="","",CONCATENATE(SUM(I394+J394+K394)," z ",SUM(Zdroj!$AN$10+Zdroj!$AP$10)))</f>
        <v/>
      </c>
      <c r="M395" s="47" t="str">
        <f ca="1">IF($B394="","",IF(1-(((J394+K394)*(Zdroj!AN$10/Zdroj!AP$10))/I394)&gt;=0,CEILING(1-(((J394+K394)*(Zdroj!AN$10/Zdroj!AP$10))/I394),0.01),CEILING((1-(((J394+K394)*(Zdroj!AN$10/Zdroj!AP$10))/I394))*-1,0.01)))</f>
        <v/>
      </c>
      <c r="N395" s="312"/>
      <c r="O395" s="288"/>
      <c r="P395" s="329"/>
    </row>
    <row r="396" spans="1:16" s="2" customFormat="1" x14ac:dyDescent="0.25">
      <c r="A396" s="29">
        <f>ROW()/3-1</f>
        <v>131</v>
      </c>
      <c r="B396" s="288"/>
      <c r="C396" s="52" t="str">
        <f ca="1">IF($B394="","",IF(Zdroj!$AQ$9="ano",IF(OFFSET(Zdroj!M$16,'k rozhodnutí detailní'!A393,0)="","","Anonymizováno"),IF(OFFSET(Zdroj!M$16,'k rozhodnutí detailní'!A393,0)="","",OFFSET(Zdroj!M$16,'k rozhodnutí detailní'!A393,0))))</f>
        <v/>
      </c>
      <c r="D396" s="58" t="str">
        <f ca="1">IF($B394="","",CONCATENATE("Dotace bude použita na:","
",OFFSET(Zdroj!P$16,'k rozhodnutí detailní'!$A393,0)))</f>
        <v/>
      </c>
      <c r="E396" s="314"/>
      <c r="F396" s="188" t="str">
        <f ca="1">IF($B394="","",OFFSET(Zdroj!V$16,'k rozhodnutí detailní'!$A393,0))</f>
        <v/>
      </c>
      <c r="G396" s="89" t="str">
        <f ca="1">IF($B394="","",OFFSET(Zdroj!BM$16,'k rozhodnutí'!$A393,0))</f>
        <v/>
      </c>
      <c r="H396" s="315"/>
      <c r="I396" s="288"/>
      <c r="J396" s="288"/>
      <c r="K396" s="288"/>
      <c r="L396" s="288"/>
      <c r="M396" s="48" t="str">
        <f ca="1">IF($B394="","",SUM((I394+J394+K394)/(Zdroj!$AN$10+Zdroj!$AP$10)))</f>
        <v/>
      </c>
      <c r="N396" s="59" t="str">
        <f t="shared" ref="N396" ca="1" si="129">IF(B394="","",N394/G394)</f>
        <v/>
      </c>
      <c r="O396" s="288"/>
      <c r="P396" s="329"/>
    </row>
    <row r="397" spans="1:16" s="2" customFormat="1" x14ac:dyDescent="0.25">
      <c r="A397" s="29"/>
      <c r="B397" s="288" t="str">
        <f ca="1">IF(OFFSET(Zdroj!$B$16,A396,0)&gt;0,OFFSET(Zdroj!$B$16,A396,0)+0,"")</f>
        <v/>
      </c>
      <c r="C397" s="51" t="str">
        <f ca="1">IF($B397="","",IF(Zdroj!$AQ$9="ano",CONCATENATE(OFFSET(Zdroj!C$16,'k rozhodnutí detailní'!$A396,0),"
","Anonymizováno","
",OFFSET(Zdroj!E$16,'k rozhodnutí detailní'!$A396,0),"
",OFFSET(Zdroj!F$16,'k rozhodnutí detailní'!$A396,0)),CONCATENATE(OFFSET(Zdroj!C$16,'k rozhodnutí detailní'!$A396,0),"
",OFFSET(Zdroj!D$16,'k rozhodnutí detailní'!$A396,0),"
",OFFSET(Zdroj!E$16,'k rozhodnutí detailní'!$A396,0),"
",OFFSET(Zdroj!F$16,'k rozhodnutí detailní'!$A396,0))))</f>
        <v/>
      </c>
      <c r="D397" s="57" t="str">
        <f ca="1">IF($B397="","",OFFSET(Zdroj!N$16,'k rozhodnutí detailní'!$A396,0))</f>
        <v/>
      </c>
      <c r="E397" s="314" t="str">
        <f ca="1">IF($B397="","",OFFSET(Zdroj!T$16,'k rozhodnutí detailní'!$A396,0))</f>
        <v/>
      </c>
      <c r="F397" s="188" t="str">
        <f ca="1">IF($B397="","",OFFSET(Zdroj!U$16,'k rozhodnutí detailní'!$A396,0))</f>
        <v/>
      </c>
      <c r="G397" s="316" t="str">
        <f ca="1">IF($B397="","",OFFSET(Zdroj!W$16,'k rozhodnutí detailní'!$A396,0))</f>
        <v/>
      </c>
      <c r="H397" s="315" t="str">
        <f ca="1">IF($B397="","",OFFSET(Zdroj!Y$16,'k rozhodnutí detailní'!$A396,0))</f>
        <v/>
      </c>
      <c r="I397" s="288" t="str">
        <f ca="1">IF($B397="","",OFFSET(Zdroj!BG$16,'k rozhodnutí detailní'!$A396,0))</f>
        <v/>
      </c>
      <c r="J397" s="288" t="str">
        <f ca="1">IF($B397="","",OFFSET(Zdroj!BH$16,'k rozhodnutí detailní'!$A396,0))</f>
        <v/>
      </c>
      <c r="K397" s="288"/>
      <c r="L397" s="79" t="str">
        <f ca="1">IF($B397="","",CONCATENATE(OFFSET(Zdroj!BI$16,'k rozhodnutí detailní'!$A396,0)," z ",SUM(Zdroj!$AN$10+Zdroj!$AP$10)))</f>
        <v/>
      </c>
      <c r="M397" s="46" t="str">
        <f ca="1">IF($B397="","",IF(OR(I397=0,J397=0),1,OFFSET(Zdroj!BJ$16,'k rozhodnutí detailní'!$A396,0)))</f>
        <v/>
      </c>
      <c r="N397" s="312" t="str">
        <f ca="1">IF(B397="","",IF(Zdroj!$AQ$1=Zdroj!$AR$9,ROUND(G397*M399,Zdroj!$AR$8),OFFSET(Zdroj!BO$16,'k rozhodnutí detailní'!A396,0)))</f>
        <v/>
      </c>
      <c r="O397" s="288" t="str">
        <f ca="1">IF($B397="","",OFFSET(Zdroj!Z$16,'k rozhodnutí detailní'!$A396,0))</f>
        <v/>
      </c>
      <c r="P397" s="329"/>
    </row>
    <row r="398" spans="1:16" s="2" customFormat="1" x14ac:dyDescent="0.25">
      <c r="A398" s="29"/>
      <c r="B398" s="288"/>
      <c r="C398" s="51" t="str">
        <f ca="1">IF($B397="","",IF(Zdroj!$AQ$9="ano",CONCATENATE("Okres:","
",OFFSET(Zdroj!BP$16,'k rozhodnutí detailní'!$A396,0),"
","Právní forma","
",OFFSET(Zdroj!H$16,'k rozhodnutí detailní'!$A396,0),"
",IF(OFFSET(Zdroj!I$16,'k rozhodnutí detailní'!$A396,0)="","","IČO: "),OFFSET(Zdroj!I$16,'k rozhodnutí detailní'!$A396,0),"
","B.Ú. ",IF(OFFSET(Zdroj!J$16,'k rozhodnutí detailní'!$A396,0)="","","Anonymizováno")),CONCATENATE("Okres:","
",OFFSET(Zdroj!BP$16,'k rozhodnutí detailní'!$A396,0),"
","Právní forma","
",OFFSET(Zdroj!H$16,'k rozhodnutí detailní'!$A396,0),"
",IF(OFFSET(Zdroj!I$16,'k rozhodnutí detailní'!$A396,0)="","","IČO: "),OFFSET(Zdroj!I$16,'k rozhodnutí detailní'!$A396,0),"
","B.Ú. ",OFFSET(Zdroj!J$16,'k rozhodnutí detailní'!$A396,0))))</f>
        <v/>
      </c>
      <c r="D398" s="58" t="str">
        <f ca="1">IF($B397="","",OFFSET(Zdroj!O$16,'k rozhodnutí detailní'!$A396,0))</f>
        <v/>
      </c>
      <c r="E398" s="314"/>
      <c r="F398" s="185"/>
      <c r="G398" s="316"/>
      <c r="H398" s="315"/>
      <c r="I398" s="288"/>
      <c r="J398" s="288"/>
      <c r="K398" s="288"/>
      <c r="L398" s="288" t="str">
        <f ca="1">IF($B397="","",CONCATENATE(SUM(I397+J397+K397)," z ",SUM(Zdroj!$AN$10+Zdroj!$AP$10)))</f>
        <v/>
      </c>
      <c r="M398" s="47" t="str">
        <f ca="1">IF($B397="","",IF(1-(((J397+K397)*(Zdroj!AN$10/Zdroj!AP$10))/I397)&gt;=0,CEILING(1-(((J397+K397)*(Zdroj!AN$10/Zdroj!AP$10))/I397),0.01),CEILING((1-(((J397+K397)*(Zdroj!AN$10/Zdroj!AP$10))/I397))*-1,0.01)))</f>
        <v/>
      </c>
      <c r="N398" s="312"/>
      <c r="O398" s="288"/>
      <c r="P398" s="329"/>
    </row>
    <row r="399" spans="1:16" s="2" customFormat="1" x14ac:dyDescent="0.25">
      <c r="A399" s="29">
        <f>ROW()/3-1</f>
        <v>132</v>
      </c>
      <c r="B399" s="288"/>
      <c r="C399" s="52" t="str">
        <f ca="1">IF($B397="","",IF(Zdroj!$AQ$9="ano",IF(OFFSET(Zdroj!M$16,'k rozhodnutí detailní'!A396,0)="","","Anonymizováno"),IF(OFFSET(Zdroj!M$16,'k rozhodnutí detailní'!A396,0)="","",OFFSET(Zdroj!M$16,'k rozhodnutí detailní'!A396,0))))</f>
        <v/>
      </c>
      <c r="D399" s="58" t="str">
        <f ca="1">IF($B397="","",CONCATENATE("Dotace bude použita na:","
",OFFSET(Zdroj!P$16,'k rozhodnutí detailní'!$A396,0)))</f>
        <v/>
      </c>
      <c r="E399" s="314"/>
      <c r="F399" s="188" t="str">
        <f ca="1">IF($B397="","",OFFSET(Zdroj!V$16,'k rozhodnutí detailní'!$A396,0))</f>
        <v/>
      </c>
      <c r="G399" s="89" t="str">
        <f ca="1">IF($B397="","",OFFSET(Zdroj!BM$16,'k rozhodnutí'!$A396,0))</f>
        <v/>
      </c>
      <c r="H399" s="315"/>
      <c r="I399" s="288"/>
      <c r="J399" s="288"/>
      <c r="K399" s="288"/>
      <c r="L399" s="288"/>
      <c r="M399" s="48" t="str">
        <f ca="1">IF($B397="","",SUM((I397+J397+K397)/(Zdroj!$AN$10+Zdroj!$AP$10)))</f>
        <v/>
      </c>
      <c r="N399" s="59" t="str">
        <f t="shared" ref="N399" ca="1" si="130">IF(B397="","",N397/G397)</f>
        <v/>
      </c>
      <c r="O399" s="288"/>
      <c r="P399" s="329"/>
    </row>
    <row r="400" spans="1:16" s="2" customFormat="1" x14ac:dyDescent="0.25">
      <c r="A400" s="29"/>
      <c r="B400" s="288" t="str">
        <f ca="1">IF(OFFSET(Zdroj!$B$16,A399,0)&gt;0,OFFSET(Zdroj!$B$16,A399,0)+0,"")</f>
        <v/>
      </c>
      <c r="C400" s="51" t="str">
        <f ca="1">IF($B400="","",IF(Zdroj!$AQ$9="ano",CONCATENATE(OFFSET(Zdroj!C$16,'k rozhodnutí detailní'!$A399,0),"
","Anonymizováno","
",OFFSET(Zdroj!E$16,'k rozhodnutí detailní'!$A399,0),"
",OFFSET(Zdroj!F$16,'k rozhodnutí detailní'!$A399,0)),CONCATENATE(OFFSET(Zdroj!C$16,'k rozhodnutí detailní'!$A399,0),"
",OFFSET(Zdroj!D$16,'k rozhodnutí detailní'!$A399,0),"
",OFFSET(Zdroj!E$16,'k rozhodnutí detailní'!$A399,0),"
",OFFSET(Zdroj!F$16,'k rozhodnutí detailní'!$A399,0))))</f>
        <v/>
      </c>
      <c r="D400" s="57" t="str">
        <f ca="1">IF($B400="","",OFFSET(Zdroj!N$16,'k rozhodnutí detailní'!$A399,0))</f>
        <v/>
      </c>
      <c r="E400" s="314" t="str">
        <f ca="1">IF($B400="","",OFFSET(Zdroj!T$16,'k rozhodnutí detailní'!$A399,0))</f>
        <v/>
      </c>
      <c r="F400" s="188" t="str">
        <f ca="1">IF($B400="","",OFFSET(Zdroj!U$16,'k rozhodnutí detailní'!$A399,0))</f>
        <v/>
      </c>
      <c r="G400" s="316" t="str">
        <f ca="1">IF($B400="","",OFFSET(Zdroj!W$16,'k rozhodnutí detailní'!$A399,0))</f>
        <v/>
      </c>
      <c r="H400" s="315" t="str">
        <f ca="1">IF($B400="","",OFFSET(Zdroj!Y$16,'k rozhodnutí detailní'!$A399,0))</f>
        <v/>
      </c>
      <c r="I400" s="288" t="str">
        <f ca="1">IF($B400="","",OFFSET(Zdroj!BG$16,'k rozhodnutí detailní'!$A399,0))</f>
        <v/>
      </c>
      <c r="J400" s="288" t="str">
        <f ca="1">IF($B400="","",OFFSET(Zdroj!BH$16,'k rozhodnutí detailní'!$A399,0))</f>
        <v/>
      </c>
      <c r="K400" s="288"/>
      <c r="L400" s="79" t="str">
        <f ca="1">IF($B400="","",CONCATENATE(OFFSET(Zdroj!BI$16,'k rozhodnutí detailní'!$A399,0)," z ",SUM(Zdroj!$AN$10+Zdroj!$AP$10)))</f>
        <v/>
      </c>
      <c r="M400" s="46" t="str">
        <f ca="1">IF($B400="","",IF(OR(I400=0,J400=0),1,OFFSET(Zdroj!BJ$16,'k rozhodnutí detailní'!$A399,0)))</f>
        <v/>
      </c>
      <c r="N400" s="312" t="str">
        <f ca="1">IF(B400="","",IF(Zdroj!$AQ$1=Zdroj!$AR$9,ROUND(G400*M402,Zdroj!$AR$8),OFFSET(Zdroj!BO$16,'k rozhodnutí detailní'!A399,0)))</f>
        <v/>
      </c>
      <c r="O400" s="288" t="str">
        <f ca="1">IF($B400="","",OFFSET(Zdroj!Z$16,'k rozhodnutí detailní'!$A399,0))</f>
        <v/>
      </c>
      <c r="P400" s="329"/>
    </row>
    <row r="401" spans="1:16" s="2" customFormat="1" x14ac:dyDescent="0.25">
      <c r="A401" s="29"/>
      <c r="B401" s="288"/>
      <c r="C401" s="51" t="str">
        <f ca="1">IF($B400="","",IF(Zdroj!$AQ$9="ano",CONCATENATE("Okres:","
",OFFSET(Zdroj!BP$16,'k rozhodnutí detailní'!$A399,0),"
","Právní forma","
",OFFSET(Zdroj!H$16,'k rozhodnutí detailní'!$A399,0),"
",IF(OFFSET(Zdroj!I$16,'k rozhodnutí detailní'!$A399,0)="","","IČO: "),OFFSET(Zdroj!I$16,'k rozhodnutí detailní'!$A399,0),"
","B.Ú. ",IF(OFFSET(Zdroj!J$16,'k rozhodnutí detailní'!$A399,0)="","","Anonymizováno")),CONCATENATE("Okres:","
",OFFSET(Zdroj!BP$16,'k rozhodnutí detailní'!$A399,0),"
","Právní forma","
",OFFSET(Zdroj!H$16,'k rozhodnutí detailní'!$A399,0),"
",IF(OFFSET(Zdroj!I$16,'k rozhodnutí detailní'!$A399,0)="","","IČO: "),OFFSET(Zdroj!I$16,'k rozhodnutí detailní'!$A399,0),"
","B.Ú. ",OFFSET(Zdroj!J$16,'k rozhodnutí detailní'!$A399,0))))</f>
        <v/>
      </c>
      <c r="D401" s="58" t="str">
        <f ca="1">IF($B400="","",OFFSET(Zdroj!O$16,'k rozhodnutí detailní'!$A399,0))</f>
        <v/>
      </c>
      <c r="E401" s="314"/>
      <c r="F401" s="185"/>
      <c r="G401" s="316"/>
      <c r="H401" s="315"/>
      <c r="I401" s="288"/>
      <c r="J401" s="288"/>
      <c r="K401" s="288"/>
      <c r="L401" s="288" t="str">
        <f ca="1">IF($B400="","",CONCATENATE(SUM(I400+J400+K400)," z ",SUM(Zdroj!$AN$10+Zdroj!$AP$10)))</f>
        <v/>
      </c>
      <c r="M401" s="47" t="str">
        <f ca="1">IF($B400="","",IF(1-(((J400+K400)*(Zdroj!AN$10/Zdroj!AP$10))/I400)&gt;=0,CEILING(1-(((J400+K400)*(Zdroj!AN$10/Zdroj!AP$10))/I400),0.01),CEILING((1-(((J400+K400)*(Zdroj!AN$10/Zdroj!AP$10))/I400))*-1,0.01)))</f>
        <v/>
      </c>
      <c r="N401" s="312"/>
      <c r="O401" s="288"/>
      <c r="P401" s="329"/>
    </row>
    <row r="402" spans="1:16" s="2" customFormat="1" x14ac:dyDescent="0.25">
      <c r="A402" s="29">
        <f>ROW()/3-1</f>
        <v>133</v>
      </c>
      <c r="B402" s="288"/>
      <c r="C402" s="52" t="str">
        <f ca="1">IF($B400="","",IF(Zdroj!$AQ$9="ano",IF(OFFSET(Zdroj!M$16,'k rozhodnutí detailní'!A399,0)="","","Anonymizováno"),IF(OFFSET(Zdroj!M$16,'k rozhodnutí detailní'!A399,0)="","",OFFSET(Zdroj!M$16,'k rozhodnutí detailní'!A399,0))))</f>
        <v/>
      </c>
      <c r="D402" s="58" t="str">
        <f ca="1">IF($B400="","",CONCATENATE("Dotace bude použita na:","
",OFFSET(Zdroj!P$16,'k rozhodnutí detailní'!$A399,0)))</f>
        <v/>
      </c>
      <c r="E402" s="314"/>
      <c r="F402" s="188" t="str">
        <f ca="1">IF($B400="","",OFFSET(Zdroj!V$16,'k rozhodnutí detailní'!$A399,0))</f>
        <v/>
      </c>
      <c r="G402" s="89" t="str">
        <f ca="1">IF($B400="","",OFFSET(Zdroj!BM$16,'k rozhodnutí'!$A399,0))</f>
        <v/>
      </c>
      <c r="H402" s="315"/>
      <c r="I402" s="288"/>
      <c r="J402" s="288"/>
      <c r="K402" s="288"/>
      <c r="L402" s="288"/>
      <c r="M402" s="48" t="str">
        <f ca="1">IF($B400="","",SUM((I400+J400+K400)/(Zdroj!$AN$10+Zdroj!$AP$10)))</f>
        <v/>
      </c>
      <c r="N402" s="59" t="str">
        <f t="shared" ref="N402" ca="1" si="131">IF(B400="","",N400/G400)</f>
        <v/>
      </c>
      <c r="O402" s="288"/>
      <c r="P402" s="329"/>
    </row>
    <row r="403" spans="1:16" s="2" customFormat="1" x14ac:dyDescent="0.25">
      <c r="A403" s="29"/>
      <c r="B403" s="288" t="str">
        <f ca="1">IF(OFFSET(Zdroj!$B$16,A402,0)&gt;0,OFFSET(Zdroj!$B$16,A402,0)+0,"")</f>
        <v/>
      </c>
      <c r="C403" s="51" t="str">
        <f ca="1">IF($B403="","",IF(Zdroj!$AQ$9="ano",CONCATENATE(OFFSET(Zdroj!C$16,'k rozhodnutí detailní'!$A402,0),"
","Anonymizováno","
",OFFSET(Zdroj!E$16,'k rozhodnutí detailní'!$A402,0),"
",OFFSET(Zdroj!F$16,'k rozhodnutí detailní'!$A402,0)),CONCATENATE(OFFSET(Zdroj!C$16,'k rozhodnutí detailní'!$A402,0),"
",OFFSET(Zdroj!D$16,'k rozhodnutí detailní'!$A402,0),"
",OFFSET(Zdroj!E$16,'k rozhodnutí detailní'!$A402,0),"
",OFFSET(Zdroj!F$16,'k rozhodnutí detailní'!$A402,0))))</f>
        <v/>
      </c>
      <c r="D403" s="57" t="str">
        <f ca="1">IF($B403="","",OFFSET(Zdroj!N$16,'k rozhodnutí detailní'!$A402,0))</f>
        <v/>
      </c>
      <c r="E403" s="314" t="str">
        <f ca="1">IF($B403="","",OFFSET(Zdroj!T$16,'k rozhodnutí detailní'!$A402,0))</f>
        <v/>
      </c>
      <c r="F403" s="188" t="str">
        <f ca="1">IF($B403="","",OFFSET(Zdroj!U$16,'k rozhodnutí detailní'!$A402,0))</f>
        <v/>
      </c>
      <c r="G403" s="316" t="str">
        <f ca="1">IF($B403="","",OFFSET(Zdroj!W$16,'k rozhodnutí detailní'!$A402,0))</f>
        <v/>
      </c>
      <c r="H403" s="315" t="str">
        <f ca="1">IF($B403="","",OFFSET(Zdroj!Y$16,'k rozhodnutí detailní'!$A402,0))</f>
        <v/>
      </c>
      <c r="I403" s="288" t="str">
        <f ca="1">IF($B403="","",OFFSET(Zdroj!BG$16,'k rozhodnutí detailní'!$A402,0))</f>
        <v/>
      </c>
      <c r="J403" s="288" t="str">
        <f ca="1">IF($B403="","",OFFSET(Zdroj!BH$16,'k rozhodnutí detailní'!$A402,0))</f>
        <v/>
      </c>
      <c r="K403" s="288"/>
      <c r="L403" s="79" t="str">
        <f ca="1">IF($B403="","",CONCATENATE(OFFSET(Zdroj!BI$16,'k rozhodnutí detailní'!$A402,0)," z ",SUM(Zdroj!$AN$10+Zdroj!$AP$10)))</f>
        <v/>
      </c>
      <c r="M403" s="46" t="str">
        <f ca="1">IF($B403="","",IF(OR(I403=0,J403=0),1,OFFSET(Zdroj!BJ$16,'k rozhodnutí detailní'!$A402,0)))</f>
        <v/>
      </c>
      <c r="N403" s="312" t="str">
        <f ca="1">IF(B403="","",IF(Zdroj!$AQ$1=Zdroj!$AR$9,ROUND(G403*M405,Zdroj!$AR$8),OFFSET(Zdroj!BO$16,'k rozhodnutí detailní'!A402,0)))</f>
        <v/>
      </c>
      <c r="O403" s="288" t="str">
        <f ca="1">IF($B403="","",OFFSET(Zdroj!Z$16,'k rozhodnutí detailní'!$A402,0))</f>
        <v/>
      </c>
      <c r="P403" s="329"/>
    </row>
    <row r="404" spans="1:16" s="2" customFormat="1" x14ac:dyDescent="0.25">
      <c r="A404" s="29"/>
      <c r="B404" s="288"/>
      <c r="C404" s="51" t="str">
        <f ca="1">IF($B403="","",IF(Zdroj!$AQ$9="ano",CONCATENATE("Okres:","
",OFFSET(Zdroj!BP$16,'k rozhodnutí detailní'!$A402,0),"
","Právní forma","
",OFFSET(Zdroj!H$16,'k rozhodnutí detailní'!$A402,0),"
",IF(OFFSET(Zdroj!I$16,'k rozhodnutí detailní'!$A402,0)="","","IČO: "),OFFSET(Zdroj!I$16,'k rozhodnutí detailní'!$A402,0),"
","B.Ú. ",IF(OFFSET(Zdroj!J$16,'k rozhodnutí detailní'!$A402,0)="","","Anonymizováno")),CONCATENATE("Okres:","
",OFFSET(Zdroj!BP$16,'k rozhodnutí detailní'!$A402,0),"
","Právní forma","
",OFFSET(Zdroj!H$16,'k rozhodnutí detailní'!$A402,0),"
",IF(OFFSET(Zdroj!I$16,'k rozhodnutí detailní'!$A402,0)="","","IČO: "),OFFSET(Zdroj!I$16,'k rozhodnutí detailní'!$A402,0),"
","B.Ú. ",OFFSET(Zdroj!J$16,'k rozhodnutí detailní'!$A402,0))))</f>
        <v/>
      </c>
      <c r="D404" s="58" t="str">
        <f ca="1">IF($B403="","",OFFSET(Zdroj!O$16,'k rozhodnutí detailní'!$A402,0))</f>
        <v/>
      </c>
      <c r="E404" s="314"/>
      <c r="F404" s="185"/>
      <c r="G404" s="316"/>
      <c r="H404" s="315"/>
      <c r="I404" s="288"/>
      <c r="J404" s="288"/>
      <c r="K404" s="288"/>
      <c r="L404" s="288" t="str">
        <f ca="1">IF($B403="","",CONCATENATE(SUM(I403+J403+K403)," z ",SUM(Zdroj!$AN$10+Zdroj!$AP$10)))</f>
        <v/>
      </c>
      <c r="M404" s="47" t="str">
        <f ca="1">IF($B403="","",IF(1-(((J403+K403)*(Zdroj!AN$10/Zdroj!AP$10))/I403)&gt;=0,CEILING(1-(((J403+K403)*(Zdroj!AN$10/Zdroj!AP$10))/I403),0.01),CEILING((1-(((J403+K403)*(Zdroj!AN$10/Zdroj!AP$10))/I403))*-1,0.01)))</f>
        <v/>
      </c>
      <c r="N404" s="312"/>
      <c r="O404" s="288"/>
      <c r="P404" s="329"/>
    </row>
    <row r="405" spans="1:16" s="2" customFormat="1" x14ac:dyDescent="0.25">
      <c r="A405" s="29">
        <f>ROW()/3-1</f>
        <v>134</v>
      </c>
      <c r="B405" s="288"/>
      <c r="C405" s="52" t="str">
        <f ca="1">IF($B403="","",IF(Zdroj!$AQ$9="ano",IF(OFFSET(Zdroj!M$16,'k rozhodnutí detailní'!A402,0)="","","Anonymizováno"),IF(OFFSET(Zdroj!M$16,'k rozhodnutí detailní'!A402,0)="","",OFFSET(Zdroj!M$16,'k rozhodnutí detailní'!A402,0))))</f>
        <v/>
      </c>
      <c r="D405" s="58" t="str">
        <f ca="1">IF($B403="","",CONCATENATE("Dotace bude použita na:","
",OFFSET(Zdroj!P$16,'k rozhodnutí detailní'!$A402,0)))</f>
        <v/>
      </c>
      <c r="E405" s="314"/>
      <c r="F405" s="188" t="str">
        <f ca="1">IF($B403="","",OFFSET(Zdroj!V$16,'k rozhodnutí detailní'!$A402,0))</f>
        <v/>
      </c>
      <c r="G405" s="89" t="str">
        <f ca="1">IF($B403="","",OFFSET(Zdroj!BM$16,'k rozhodnutí'!$A402,0))</f>
        <v/>
      </c>
      <c r="H405" s="315"/>
      <c r="I405" s="288"/>
      <c r="J405" s="288"/>
      <c r="K405" s="288"/>
      <c r="L405" s="288"/>
      <c r="M405" s="48" t="str">
        <f ca="1">IF($B403="","",SUM((I403+J403+K403)/(Zdroj!$AN$10+Zdroj!$AP$10)))</f>
        <v/>
      </c>
      <c r="N405" s="59" t="str">
        <f t="shared" ref="N405" ca="1" si="132">IF(B403="","",N403/G403)</f>
        <v/>
      </c>
      <c r="O405" s="288"/>
      <c r="P405" s="329"/>
    </row>
    <row r="406" spans="1:16" s="2" customFormat="1" x14ac:dyDescent="0.25">
      <c r="A406" s="29"/>
      <c r="B406" s="288" t="str">
        <f ca="1">IF(OFFSET(Zdroj!$B$16,A405,0)&gt;0,OFFSET(Zdroj!$B$16,A405,0)+0,"")</f>
        <v/>
      </c>
      <c r="C406" s="51" t="str">
        <f ca="1">IF($B406="","",IF(Zdroj!$AQ$9="ano",CONCATENATE(OFFSET(Zdroj!C$16,'k rozhodnutí detailní'!$A405,0),"
","Anonymizováno","
",OFFSET(Zdroj!E$16,'k rozhodnutí detailní'!$A405,0),"
",OFFSET(Zdroj!F$16,'k rozhodnutí detailní'!$A405,0)),CONCATENATE(OFFSET(Zdroj!C$16,'k rozhodnutí detailní'!$A405,0),"
",OFFSET(Zdroj!D$16,'k rozhodnutí detailní'!$A405,0),"
",OFFSET(Zdroj!E$16,'k rozhodnutí detailní'!$A405,0),"
",OFFSET(Zdroj!F$16,'k rozhodnutí detailní'!$A405,0))))</f>
        <v/>
      </c>
      <c r="D406" s="57" t="str">
        <f ca="1">IF($B406="","",OFFSET(Zdroj!N$16,'k rozhodnutí detailní'!$A405,0))</f>
        <v/>
      </c>
      <c r="E406" s="314" t="str">
        <f ca="1">IF($B406="","",OFFSET(Zdroj!T$16,'k rozhodnutí detailní'!$A405,0))</f>
        <v/>
      </c>
      <c r="F406" s="188" t="str">
        <f ca="1">IF($B406="","",OFFSET(Zdroj!U$16,'k rozhodnutí detailní'!$A405,0))</f>
        <v/>
      </c>
      <c r="G406" s="316" t="str">
        <f ca="1">IF($B406="","",OFFSET(Zdroj!W$16,'k rozhodnutí detailní'!$A405,0))</f>
        <v/>
      </c>
      <c r="H406" s="315" t="str">
        <f ca="1">IF($B406="","",OFFSET(Zdroj!Y$16,'k rozhodnutí detailní'!$A405,0))</f>
        <v/>
      </c>
      <c r="I406" s="288" t="str">
        <f ca="1">IF($B406="","",OFFSET(Zdroj!BG$16,'k rozhodnutí detailní'!$A405,0))</f>
        <v/>
      </c>
      <c r="J406" s="288" t="str">
        <f ca="1">IF($B406="","",OFFSET(Zdroj!BH$16,'k rozhodnutí detailní'!$A405,0))</f>
        <v/>
      </c>
      <c r="K406" s="288"/>
      <c r="L406" s="79" t="str">
        <f ca="1">IF($B406="","",CONCATENATE(OFFSET(Zdroj!BI$16,'k rozhodnutí detailní'!$A405,0)," z ",SUM(Zdroj!$AN$10+Zdroj!$AP$10)))</f>
        <v/>
      </c>
      <c r="M406" s="46" t="str">
        <f ca="1">IF($B406="","",IF(OR(I406=0,J406=0),1,OFFSET(Zdroj!BJ$16,'k rozhodnutí detailní'!$A405,0)))</f>
        <v/>
      </c>
      <c r="N406" s="312" t="str">
        <f ca="1">IF(B406="","",IF(Zdroj!$AQ$1=Zdroj!$AR$9,ROUND(G406*M408,Zdroj!$AR$8),OFFSET(Zdroj!BO$16,'k rozhodnutí detailní'!A405,0)))</f>
        <v/>
      </c>
      <c r="O406" s="288" t="str">
        <f ca="1">IF($B406="","",OFFSET(Zdroj!Z$16,'k rozhodnutí detailní'!$A405,0))</f>
        <v/>
      </c>
      <c r="P406" s="329"/>
    </row>
    <row r="407" spans="1:16" s="2" customFormat="1" x14ac:dyDescent="0.25">
      <c r="A407" s="29"/>
      <c r="B407" s="288"/>
      <c r="C407" s="51" t="str">
        <f ca="1">IF($B406="","",IF(Zdroj!$AQ$9="ano",CONCATENATE("Okres:","
",OFFSET(Zdroj!BP$16,'k rozhodnutí detailní'!$A405,0),"
","Právní forma","
",OFFSET(Zdroj!H$16,'k rozhodnutí detailní'!$A405,0),"
",IF(OFFSET(Zdroj!I$16,'k rozhodnutí detailní'!$A405,0)="","","IČO: "),OFFSET(Zdroj!I$16,'k rozhodnutí detailní'!$A405,0),"
","B.Ú. ",IF(OFFSET(Zdroj!J$16,'k rozhodnutí detailní'!$A405,0)="","","Anonymizováno")),CONCATENATE("Okres:","
",OFFSET(Zdroj!BP$16,'k rozhodnutí detailní'!$A405,0),"
","Právní forma","
",OFFSET(Zdroj!H$16,'k rozhodnutí detailní'!$A405,0),"
",IF(OFFSET(Zdroj!I$16,'k rozhodnutí detailní'!$A405,0)="","","IČO: "),OFFSET(Zdroj!I$16,'k rozhodnutí detailní'!$A405,0),"
","B.Ú. ",OFFSET(Zdroj!J$16,'k rozhodnutí detailní'!$A405,0))))</f>
        <v/>
      </c>
      <c r="D407" s="58" t="str">
        <f ca="1">IF($B406="","",OFFSET(Zdroj!O$16,'k rozhodnutí detailní'!$A405,0))</f>
        <v/>
      </c>
      <c r="E407" s="314"/>
      <c r="F407" s="185"/>
      <c r="G407" s="316"/>
      <c r="H407" s="315"/>
      <c r="I407" s="288"/>
      <c r="J407" s="288"/>
      <c r="K407" s="288"/>
      <c r="L407" s="288" t="str">
        <f ca="1">IF($B406="","",CONCATENATE(SUM(I406+J406+K406)," z ",SUM(Zdroj!$AN$10+Zdroj!$AP$10)))</f>
        <v/>
      </c>
      <c r="M407" s="47" t="str">
        <f ca="1">IF($B406="","",IF(1-(((J406+K406)*(Zdroj!AN$10/Zdroj!AP$10))/I406)&gt;=0,CEILING(1-(((J406+K406)*(Zdroj!AN$10/Zdroj!AP$10))/I406),0.01),CEILING((1-(((J406+K406)*(Zdroj!AN$10/Zdroj!AP$10))/I406))*-1,0.01)))</f>
        <v/>
      </c>
      <c r="N407" s="312"/>
      <c r="O407" s="288"/>
      <c r="P407" s="329"/>
    </row>
    <row r="408" spans="1:16" s="2" customFormat="1" x14ac:dyDescent="0.25">
      <c r="A408" s="29">
        <f>ROW()/3-1</f>
        <v>135</v>
      </c>
      <c r="B408" s="288"/>
      <c r="C408" s="52" t="str">
        <f ca="1">IF($B406="","",IF(Zdroj!$AQ$9="ano",IF(OFFSET(Zdroj!M$16,'k rozhodnutí detailní'!A405,0)="","","Anonymizováno"),IF(OFFSET(Zdroj!M$16,'k rozhodnutí detailní'!A405,0)="","",OFFSET(Zdroj!M$16,'k rozhodnutí detailní'!A405,0))))</f>
        <v/>
      </c>
      <c r="D408" s="58" t="str">
        <f ca="1">IF($B406="","",CONCATENATE("Dotace bude použita na:","
",OFFSET(Zdroj!P$16,'k rozhodnutí detailní'!$A405,0)))</f>
        <v/>
      </c>
      <c r="E408" s="314"/>
      <c r="F408" s="188" t="str">
        <f ca="1">IF($B406="","",OFFSET(Zdroj!V$16,'k rozhodnutí detailní'!$A405,0))</f>
        <v/>
      </c>
      <c r="G408" s="89" t="str">
        <f ca="1">IF($B406="","",OFFSET(Zdroj!BM$16,'k rozhodnutí'!$A405,0))</f>
        <v/>
      </c>
      <c r="H408" s="315"/>
      <c r="I408" s="288"/>
      <c r="J408" s="288"/>
      <c r="K408" s="288"/>
      <c r="L408" s="288"/>
      <c r="M408" s="48" t="str">
        <f ca="1">IF($B406="","",SUM((I406+J406+K406)/(Zdroj!$AN$10+Zdroj!$AP$10)))</f>
        <v/>
      </c>
      <c r="N408" s="59" t="str">
        <f t="shared" ref="N408" ca="1" si="133">IF(B406="","",N406/G406)</f>
        <v/>
      </c>
      <c r="O408" s="288"/>
      <c r="P408" s="329"/>
    </row>
    <row r="409" spans="1:16" s="2" customFormat="1" x14ac:dyDescent="0.25">
      <c r="A409" s="29"/>
      <c r="B409" s="288" t="str">
        <f ca="1">IF(OFFSET(Zdroj!$B$16,A408,0)&gt;0,OFFSET(Zdroj!$B$16,A408,0)+0,"")</f>
        <v/>
      </c>
      <c r="C409" s="51" t="str">
        <f ca="1">IF($B409="","",IF(Zdroj!$AQ$9="ano",CONCATENATE(OFFSET(Zdroj!C$16,'k rozhodnutí detailní'!$A408,0),"
","Anonymizováno","
",OFFSET(Zdroj!E$16,'k rozhodnutí detailní'!$A408,0),"
",OFFSET(Zdroj!F$16,'k rozhodnutí detailní'!$A408,0)),CONCATENATE(OFFSET(Zdroj!C$16,'k rozhodnutí detailní'!$A408,0),"
",OFFSET(Zdroj!D$16,'k rozhodnutí detailní'!$A408,0),"
",OFFSET(Zdroj!E$16,'k rozhodnutí detailní'!$A408,0),"
",OFFSET(Zdroj!F$16,'k rozhodnutí detailní'!$A408,0))))</f>
        <v/>
      </c>
      <c r="D409" s="57" t="str">
        <f ca="1">IF($B409="","",OFFSET(Zdroj!N$16,'k rozhodnutí detailní'!$A408,0))</f>
        <v/>
      </c>
      <c r="E409" s="314" t="str">
        <f ca="1">IF($B409="","",OFFSET(Zdroj!T$16,'k rozhodnutí detailní'!$A408,0))</f>
        <v/>
      </c>
      <c r="F409" s="188" t="str">
        <f ca="1">IF($B409="","",OFFSET(Zdroj!U$16,'k rozhodnutí detailní'!$A408,0))</f>
        <v/>
      </c>
      <c r="G409" s="316" t="str">
        <f ca="1">IF($B409="","",OFFSET(Zdroj!W$16,'k rozhodnutí detailní'!$A408,0))</f>
        <v/>
      </c>
      <c r="H409" s="315" t="str">
        <f ca="1">IF($B409="","",OFFSET(Zdroj!Y$16,'k rozhodnutí detailní'!$A408,0))</f>
        <v/>
      </c>
      <c r="I409" s="288" t="str">
        <f ca="1">IF($B409="","",OFFSET(Zdroj!BG$16,'k rozhodnutí detailní'!$A408,0))</f>
        <v/>
      </c>
      <c r="J409" s="288" t="str">
        <f ca="1">IF($B409="","",OFFSET(Zdroj!BH$16,'k rozhodnutí detailní'!$A408,0))</f>
        <v/>
      </c>
      <c r="K409" s="288"/>
      <c r="L409" s="79" t="str">
        <f ca="1">IF($B409="","",CONCATENATE(OFFSET(Zdroj!BI$16,'k rozhodnutí detailní'!$A408,0)," z ",SUM(Zdroj!$AN$10+Zdroj!$AP$10)))</f>
        <v/>
      </c>
      <c r="M409" s="46" t="str">
        <f ca="1">IF($B409="","",IF(OR(I409=0,J409=0),1,OFFSET(Zdroj!BJ$16,'k rozhodnutí detailní'!$A408,0)))</f>
        <v/>
      </c>
      <c r="N409" s="312" t="str">
        <f ca="1">IF(B409="","",IF(Zdroj!$AQ$1=Zdroj!$AR$9,ROUND(G409*M411,Zdroj!$AR$8),OFFSET(Zdroj!BO$16,'k rozhodnutí detailní'!A408,0)))</f>
        <v/>
      </c>
      <c r="O409" s="288" t="str">
        <f ca="1">IF($B409="","",OFFSET(Zdroj!Z$16,'k rozhodnutí detailní'!$A408,0))</f>
        <v/>
      </c>
      <c r="P409" s="329"/>
    </row>
    <row r="410" spans="1:16" s="2" customFormat="1" x14ac:dyDescent="0.25">
      <c r="A410" s="29"/>
      <c r="B410" s="288"/>
      <c r="C410" s="51" t="str">
        <f ca="1">IF($B409="","",IF(Zdroj!$AQ$9="ano",CONCATENATE("Okres:","
",OFFSET(Zdroj!BP$16,'k rozhodnutí detailní'!$A408,0),"
","Právní forma","
",OFFSET(Zdroj!H$16,'k rozhodnutí detailní'!$A408,0),"
",IF(OFFSET(Zdroj!I$16,'k rozhodnutí detailní'!$A408,0)="","","IČO: "),OFFSET(Zdroj!I$16,'k rozhodnutí detailní'!$A408,0),"
","B.Ú. ",IF(OFFSET(Zdroj!J$16,'k rozhodnutí detailní'!$A408,0)="","","Anonymizováno")),CONCATENATE("Okres:","
",OFFSET(Zdroj!BP$16,'k rozhodnutí detailní'!$A408,0),"
","Právní forma","
",OFFSET(Zdroj!H$16,'k rozhodnutí detailní'!$A408,0),"
",IF(OFFSET(Zdroj!I$16,'k rozhodnutí detailní'!$A408,0)="","","IČO: "),OFFSET(Zdroj!I$16,'k rozhodnutí detailní'!$A408,0),"
","B.Ú. ",OFFSET(Zdroj!J$16,'k rozhodnutí detailní'!$A408,0))))</f>
        <v/>
      </c>
      <c r="D410" s="58" t="str">
        <f ca="1">IF($B409="","",OFFSET(Zdroj!O$16,'k rozhodnutí detailní'!$A408,0))</f>
        <v/>
      </c>
      <c r="E410" s="314"/>
      <c r="F410" s="185"/>
      <c r="G410" s="316"/>
      <c r="H410" s="315"/>
      <c r="I410" s="288"/>
      <c r="J410" s="288"/>
      <c r="K410" s="288"/>
      <c r="L410" s="288" t="str">
        <f ca="1">IF($B409="","",CONCATENATE(SUM(I409+J409+K409)," z ",SUM(Zdroj!$AN$10+Zdroj!$AP$10)))</f>
        <v/>
      </c>
      <c r="M410" s="47" t="str">
        <f ca="1">IF($B409="","",IF(1-(((J409+K409)*(Zdroj!AN$10/Zdroj!AP$10))/I409)&gt;=0,CEILING(1-(((J409+K409)*(Zdroj!AN$10/Zdroj!AP$10))/I409),0.01),CEILING((1-(((J409+K409)*(Zdroj!AN$10/Zdroj!AP$10))/I409))*-1,0.01)))</f>
        <v/>
      </c>
      <c r="N410" s="312"/>
      <c r="O410" s="288"/>
      <c r="P410" s="329"/>
    </row>
    <row r="411" spans="1:16" s="2" customFormat="1" x14ac:dyDescent="0.25">
      <c r="A411" s="29">
        <f>ROW()/3-1</f>
        <v>136</v>
      </c>
      <c r="B411" s="288"/>
      <c r="C411" s="52" t="str">
        <f ca="1">IF($B409="","",IF(Zdroj!$AQ$9="ano",IF(OFFSET(Zdroj!M$16,'k rozhodnutí detailní'!A408,0)="","","Anonymizováno"),IF(OFFSET(Zdroj!M$16,'k rozhodnutí detailní'!A408,0)="","",OFFSET(Zdroj!M$16,'k rozhodnutí detailní'!A408,0))))</f>
        <v/>
      </c>
      <c r="D411" s="58" t="str">
        <f ca="1">IF($B409="","",CONCATENATE("Dotace bude použita na:","
",OFFSET(Zdroj!P$16,'k rozhodnutí detailní'!$A408,0)))</f>
        <v/>
      </c>
      <c r="E411" s="314"/>
      <c r="F411" s="188" t="str">
        <f ca="1">IF($B409="","",OFFSET(Zdroj!V$16,'k rozhodnutí detailní'!$A408,0))</f>
        <v/>
      </c>
      <c r="G411" s="89" t="str">
        <f ca="1">IF($B409="","",OFFSET(Zdroj!BM$16,'k rozhodnutí'!$A408,0))</f>
        <v/>
      </c>
      <c r="H411" s="315"/>
      <c r="I411" s="288"/>
      <c r="J411" s="288"/>
      <c r="K411" s="288"/>
      <c r="L411" s="288"/>
      <c r="M411" s="48" t="str">
        <f ca="1">IF($B409="","",SUM((I409+J409+K409)/(Zdroj!$AN$10+Zdroj!$AP$10)))</f>
        <v/>
      </c>
      <c r="N411" s="59" t="str">
        <f t="shared" ref="N411" ca="1" si="134">IF(B409="","",N409/G409)</f>
        <v/>
      </c>
      <c r="O411" s="288"/>
      <c r="P411" s="329"/>
    </row>
    <row r="412" spans="1:16" s="2" customFormat="1" x14ac:dyDescent="0.25">
      <c r="A412" s="29"/>
      <c r="B412" s="288" t="str">
        <f ca="1">IF(OFFSET(Zdroj!$B$16,A411,0)&gt;0,OFFSET(Zdroj!$B$16,A411,0)+0,"")</f>
        <v/>
      </c>
      <c r="C412" s="51" t="str">
        <f ca="1">IF($B412="","",IF(Zdroj!$AQ$9="ano",CONCATENATE(OFFSET(Zdroj!C$16,'k rozhodnutí detailní'!$A411,0),"
","Anonymizováno","
",OFFSET(Zdroj!E$16,'k rozhodnutí detailní'!$A411,0),"
",OFFSET(Zdroj!F$16,'k rozhodnutí detailní'!$A411,0)),CONCATENATE(OFFSET(Zdroj!C$16,'k rozhodnutí detailní'!$A411,0),"
",OFFSET(Zdroj!D$16,'k rozhodnutí detailní'!$A411,0),"
",OFFSET(Zdroj!E$16,'k rozhodnutí detailní'!$A411,0),"
",OFFSET(Zdroj!F$16,'k rozhodnutí detailní'!$A411,0))))</f>
        <v/>
      </c>
      <c r="D412" s="57" t="str">
        <f ca="1">IF($B412="","",OFFSET(Zdroj!N$16,'k rozhodnutí detailní'!$A411,0))</f>
        <v/>
      </c>
      <c r="E412" s="314" t="str">
        <f ca="1">IF($B412="","",OFFSET(Zdroj!T$16,'k rozhodnutí detailní'!$A411,0))</f>
        <v/>
      </c>
      <c r="F412" s="188" t="str">
        <f ca="1">IF($B412="","",OFFSET(Zdroj!U$16,'k rozhodnutí detailní'!$A411,0))</f>
        <v/>
      </c>
      <c r="G412" s="316" t="str">
        <f ca="1">IF($B412="","",OFFSET(Zdroj!W$16,'k rozhodnutí detailní'!$A411,0))</f>
        <v/>
      </c>
      <c r="H412" s="315" t="str">
        <f ca="1">IF($B412="","",OFFSET(Zdroj!Y$16,'k rozhodnutí detailní'!$A411,0))</f>
        <v/>
      </c>
      <c r="I412" s="288" t="str">
        <f ca="1">IF($B412="","",OFFSET(Zdroj!BG$16,'k rozhodnutí detailní'!$A411,0))</f>
        <v/>
      </c>
      <c r="J412" s="288" t="str">
        <f ca="1">IF($B412="","",OFFSET(Zdroj!BH$16,'k rozhodnutí detailní'!$A411,0))</f>
        <v/>
      </c>
      <c r="K412" s="288"/>
      <c r="L412" s="79" t="str">
        <f ca="1">IF($B412="","",CONCATENATE(OFFSET(Zdroj!BI$16,'k rozhodnutí detailní'!$A411,0)," z ",SUM(Zdroj!$AN$10+Zdroj!$AP$10)))</f>
        <v/>
      </c>
      <c r="M412" s="46" t="str">
        <f ca="1">IF($B412="","",IF(OR(I412=0,J412=0),1,OFFSET(Zdroj!BJ$16,'k rozhodnutí detailní'!$A411,0)))</f>
        <v/>
      </c>
      <c r="N412" s="312" t="str">
        <f ca="1">IF(B412="","",IF(Zdroj!$AQ$1=Zdroj!$AR$9,ROUND(G412*M414,Zdroj!$AR$8),OFFSET(Zdroj!BO$16,'k rozhodnutí detailní'!A411,0)))</f>
        <v/>
      </c>
      <c r="O412" s="288" t="str">
        <f ca="1">IF($B412="","",OFFSET(Zdroj!Z$16,'k rozhodnutí detailní'!$A411,0))</f>
        <v/>
      </c>
      <c r="P412" s="329"/>
    </row>
    <row r="413" spans="1:16" s="2" customFormat="1" x14ac:dyDescent="0.25">
      <c r="A413" s="29"/>
      <c r="B413" s="288"/>
      <c r="C413" s="51" t="str">
        <f ca="1">IF($B412="","",IF(Zdroj!$AQ$9="ano",CONCATENATE("Okres:","
",OFFSET(Zdroj!BP$16,'k rozhodnutí detailní'!$A411,0),"
","Právní forma","
",OFFSET(Zdroj!H$16,'k rozhodnutí detailní'!$A411,0),"
",IF(OFFSET(Zdroj!I$16,'k rozhodnutí detailní'!$A411,0)="","","IČO: "),OFFSET(Zdroj!I$16,'k rozhodnutí detailní'!$A411,0),"
","B.Ú. ",IF(OFFSET(Zdroj!J$16,'k rozhodnutí detailní'!$A411,0)="","","Anonymizováno")),CONCATENATE("Okres:","
",OFFSET(Zdroj!BP$16,'k rozhodnutí detailní'!$A411,0),"
","Právní forma","
",OFFSET(Zdroj!H$16,'k rozhodnutí detailní'!$A411,0),"
",IF(OFFSET(Zdroj!I$16,'k rozhodnutí detailní'!$A411,0)="","","IČO: "),OFFSET(Zdroj!I$16,'k rozhodnutí detailní'!$A411,0),"
","B.Ú. ",OFFSET(Zdroj!J$16,'k rozhodnutí detailní'!$A411,0))))</f>
        <v/>
      </c>
      <c r="D413" s="58" t="str">
        <f ca="1">IF($B412="","",OFFSET(Zdroj!O$16,'k rozhodnutí detailní'!$A411,0))</f>
        <v/>
      </c>
      <c r="E413" s="314"/>
      <c r="F413" s="185"/>
      <c r="G413" s="316"/>
      <c r="H413" s="315"/>
      <c r="I413" s="288"/>
      <c r="J413" s="288"/>
      <c r="K413" s="288"/>
      <c r="L413" s="288" t="str">
        <f ca="1">IF($B412="","",CONCATENATE(SUM(I412+J412+K412)," z ",SUM(Zdroj!$AN$10+Zdroj!$AP$10)))</f>
        <v/>
      </c>
      <c r="M413" s="47" t="str">
        <f ca="1">IF($B412="","",IF(1-(((J412+K412)*(Zdroj!AN$10/Zdroj!AP$10))/I412)&gt;=0,CEILING(1-(((J412+K412)*(Zdroj!AN$10/Zdroj!AP$10))/I412),0.01),CEILING((1-(((J412+K412)*(Zdroj!AN$10/Zdroj!AP$10))/I412))*-1,0.01)))</f>
        <v/>
      </c>
      <c r="N413" s="312"/>
      <c r="O413" s="288"/>
      <c r="P413" s="329"/>
    </row>
    <row r="414" spans="1:16" s="2" customFormat="1" x14ac:dyDescent="0.25">
      <c r="A414" s="29">
        <f>ROW()/3-1</f>
        <v>137</v>
      </c>
      <c r="B414" s="288"/>
      <c r="C414" s="52" t="str">
        <f ca="1">IF($B412="","",IF(Zdroj!$AQ$9="ano",IF(OFFSET(Zdroj!M$16,'k rozhodnutí detailní'!A411,0)="","","Anonymizováno"),IF(OFFSET(Zdroj!M$16,'k rozhodnutí detailní'!A411,0)="","",OFFSET(Zdroj!M$16,'k rozhodnutí detailní'!A411,0))))</f>
        <v/>
      </c>
      <c r="D414" s="58" t="str">
        <f ca="1">IF($B412="","",CONCATENATE("Dotace bude použita na:","
",OFFSET(Zdroj!P$16,'k rozhodnutí detailní'!$A411,0)))</f>
        <v/>
      </c>
      <c r="E414" s="314"/>
      <c r="F414" s="188" t="str">
        <f ca="1">IF($B412="","",OFFSET(Zdroj!V$16,'k rozhodnutí detailní'!$A411,0))</f>
        <v/>
      </c>
      <c r="G414" s="89" t="str">
        <f ca="1">IF($B412="","",OFFSET(Zdroj!BM$16,'k rozhodnutí'!$A411,0))</f>
        <v/>
      </c>
      <c r="H414" s="315"/>
      <c r="I414" s="288"/>
      <c r="J414" s="288"/>
      <c r="K414" s="288"/>
      <c r="L414" s="288"/>
      <c r="M414" s="48" t="str">
        <f ca="1">IF($B412="","",SUM((I412+J412+K412)/(Zdroj!$AN$10+Zdroj!$AP$10)))</f>
        <v/>
      </c>
      <c r="N414" s="59" t="str">
        <f t="shared" ref="N414" ca="1" si="135">IF(B412="","",N412/G412)</f>
        <v/>
      </c>
      <c r="O414" s="288"/>
      <c r="P414" s="329"/>
    </row>
    <row r="415" spans="1:16" s="2" customFormat="1" x14ac:dyDescent="0.25">
      <c r="A415" s="29"/>
      <c r="B415" s="288" t="str">
        <f ca="1">IF(OFFSET(Zdroj!$B$16,A414,0)&gt;0,OFFSET(Zdroj!$B$16,A414,0)+0,"")</f>
        <v/>
      </c>
      <c r="C415" s="51" t="str">
        <f ca="1">IF($B415="","",IF(Zdroj!$AQ$9="ano",CONCATENATE(OFFSET(Zdroj!C$16,'k rozhodnutí detailní'!$A414,0),"
","Anonymizováno","
",OFFSET(Zdroj!E$16,'k rozhodnutí detailní'!$A414,0),"
",OFFSET(Zdroj!F$16,'k rozhodnutí detailní'!$A414,0)),CONCATENATE(OFFSET(Zdroj!C$16,'k rozhodnutí detailní'!$A414,0),"
",OFFSET(Zdroj!D$16,'k rozhodnutí detailní'!$A414,0),"
",OFFSET(Zdroj!E$16,'k rozhodnutí detailní'!$A414,0),"
",OFFSET(Zdroj!F$16,'k rozhodnutí detailní'!$A414,0))))</f>
        <v/>
      </c>
      <c r="D415" s="57" t="str">
        <f ca="1">IF($B415="","",OFFSET(Zdroj!N$16,'k rozhodnutí detailní'!$A414,0))</f>
        <v/>
      </c>
      <c r="E415" s="314" t="str">
        <f ca="1">IF($B415="","",OFFSET(Zdroj!T$16,'k rozhodnutí detailní'!$A414,0))</f>
        <v/>
      </c>
      <c r="F415" s="188" t="str">
        <f ca="1">IF($B415="","",OFFSET(Zdroj!U$16,'k rozhodnutí detailní'!$A414,0))</f>
        <v/>
      </c>
      <c r="G415" s="316" t="str">
        <f ca="1">IF($B415="","",OFFSET(Zdroj!W$16,'k rozhodnutí detailní'!$A414,0))</f>
        <v/>
      </c>
      <c r="H415" s="315" t="str">
        <f ca="1">IF($B415="","",OFFSET(Zdroj!Y$16,'k rozhodnutí detailní'!$A414,0))</f>
        <v/>
      </c>
      <c r="I415" s="288" t="str">
        <f ca="1">IF($B415="","",OFFSET(Zdroj!BG$16,'k rozhodnutí detailní'!$A414,0))</f>
        <v/>
      </c>
      <c r="J415" s="288" t="str">
        <f ca="1">IF($B415="","",OFFSET(Zdroj!BH$16,'k rozhodnutí detailní'!$A414,0))</f>
        <v/>
      </c>
      <c r="K415" s="288"/>
      <c r="L415" s="79" t="str">
        <f ca="1">IF($B415="","",CONCATENATE(OFFSET(Zdroj!BI$16,'k rozhodnutí detailní'!$A414,0)," z ",SUM(Zdroj!$AN$10+Zdroj!$AP$10)))</f>
        <v/>
      </c>
      <c r="M415" s="46" t="str">
        <f ca="1">IF($B415="","",IF(OR(I415=0,J415=0),1,OFFSET(Zdroj!BJ$16,'k rozhodnutí detailní'!$A414,0)))</f>
        <v/>
      </c>
      <c r="N415" s="312" t="str">
        <f ca="1">IF(B415="","",IF(Zdroj!$AQ$1=Zdroj!$AR$9,ROUND(G415*M417,Zdroj!$AR$8),OFFSET(Zdroj!BO$16,'k rozhodnutí detailní'!A414,0)))</f>
        <v/>
      </c>
      <c r="O415" s="288" t="str">
        <f ca="1">IF($B415="","",OFFSET(Zdroj!Z$16,'k rozhodnutí detailní'!$A414,0))</f>
        <v/>
      </c>
      <c r="P415" s="329"/>
    </row>
    <row r="416" spans="1:16" s="2" customFormat="1" x14ac:dyDescent="0.25">
      <c r="A416" s="29"/>
      <c r="B416" s="288"/>
      <c r="C416" s="51" t="str">
        <f ca="1">IF($B415="","",IF(Zdroj!$AQ$9="ano",CONCATENATE("Okres:","
",OFFSET(Zdroj!BP$16,'k rozhodnutí detailní'!$A414,0),"
","Právní forma","
",OFFSET(Zdroj!H$16,'k rozhodnutí detailní'!$A414,0),"
",IF(OFFSET(Zdroj!I$16,'k rozhodnutí detailní'!$A414,0)="","","IČO: "),OFFSET(Zdroj!I$16,'k rozhodnutí detailní'!$A414,0),"
","B.Ú. ",IF(OFFSET(Zdroj!J$16,'k rozhodnutí detailní'!$A414,0)="","","Anonymizováno")),CONCATENATE("Okres:","
",OFFSET(Zdroj!BP$16,'k rozhodnutí detailní'!$A414,0),"
","Právní forma","
",OFFSET(Zdroj!H$16,'k rozhodnutí detailní'!$A414,0),"
",IF(OFFSET(Zdroj!I$16,'k rozhodnutí detailní'!$A414,0)="","","IČO: "),OFFSET(Zdroj!I$16,'k rozhodnutí detailní'!$A414,0),"
","B.Ú. ",OFFSET(Zdroj!J$16,'k rozhodnutí detailní'!$A414,0))))</f>
        <v/>
      </c>
      <c r="D416" s="58" t="str">
        <f ca="1">IF($B415="","",OFFSET(Zdroj!O$16,'k rozhodnutí detailní'!$A414,0))</f>
        <v/>
      </c>
      <c r="E416" s="314"/>
      <c r="F416" s="185"/>
      <c r="G416" s="316"/>
      <c r="H416" s="315"/>
      <c r="I416" s="288"/>
      <c r="J416" s="288"/>
      <c r="K416" s="288"/>
      <c r="L416" s="288" t="str">
        <f ca="1">IF($B415="","",CONCATENATE(SUM(I415+J415+K415)," z ",SUM(Zdroj!$AN$10+Zdroj!$AP$10)))</f>
        <v/>
      </c>
      <c r="M416" s="47" t="str">
        <f ca="1">IF($B415="","",IF(1-(((J415+K415)*(Zdroj!AN$10/Zdroj!AP$10))/I415)&gt;=0,CEILING(1-(((J415+K415)*(Zdroj!AN$10/Zdroj!AP$10))/I415),0.01),CEILING((1-(((J415+K415)*(Zdroj!AN$10/Zdroj!AP$10))/I415))*-1,0.01)))</f>
        <v/>
      </c>
      <c r="N416" s="312"/>
      <c r="O416" s="288"/>
      <c r="P416" s="329"/>
    </row>
    <row r="417" spans="1:16" s="2" customFormat="1" x14ac:dyDescent="0.25">
      <c r="A417" s="29">
        <f>ROW()/3-1</f>
        <v>138</v>
      </c>
      <c r="B417" s="288"/>
      <c r="C417" s="52" t="str">
        <f ca="1">IF($B415="","",IF(Zdroj!$AQ$9="ano",IF(OFFSET(Zdroj!M$16,'k rozhodnutí detailní'!A414,0)="","","Anonymizováno"),IF(OFFSET(Zdroj!M$16,'k rozhodnutí detailní'!A414,0)="","",OFFSET(Zdroj!M$16,'k rozhodnutí detailní'!A414,0))))</f>
        <v/>
      </c>
      <c r="D417" s="58" t="str">
        <f ca="1">IF($B415="","",CONCATENATE("Dotace bude použita na:","
",OFFSET(Zdroj!P$16,'k rozhodnutí detailní'!$A414,0)))</f>
        <v/>
      </c>
      <c r="E417" s="314"/>
      <c r="F417" s="188" t="str">
        <f ca="1">IF($B415="","",OFFSET(Zdroj!V$16,'k rozhodnutí detailní'!$A414,0))</f>
        <v/>
      </c>
      <c r="G417" s="89" t="str">
        <f ca="1">IF($B415="","",OFFSET(Zdroj!BM$16,'k rozhodnutí'!$A414,0))</f>
        <v/>
      </c>
      <c r="H417" s="315"/>
      <c r="I417" s="288"/>
      <c r="J417" s="288"/>
      <c r="K417" s="288"/>
      <c r="L417" s="288"/>
      <c r="M417" s="48" t="str">
        <f ca="1">IF($B415="","",SUM((I415+J415+K415)/(Zdroj!$AN$10+Zdroj!$AP$10)))</f>
        <v/>
      </c>
      <c r="N417" s="59" t="str">
        <f t="shared" ref="N417" ca="1" si="136">IF(B415="","",N415/G415)</f>
        <v/>
      </c>
      <c r="O417" s="288"/>
      <c r="P417" s="329"/>
    </row>
    <row r="418" spans="1:16" s="2" customFormat="1" x14ac:dyDescent="0.25">
      <c r="A418" s="29"/>
      <c r="B418" s="288" t="str">
        <f ca="1">IF(OFFSET(Zdroj!$B$16,A417,0)&gt;0,OFFSET(Zdroj!$B$16,A417,0)+0,"")</f>
        <v/>
      </c>
      <c r="C418" s="51" t="str">
        <f ca="1">IF($B418="","",IF(Zdroj!$AQ$9="ano",CONCATENATE(OFFSET(Zdroj!C$16,'k rozhodnutí detailní'!$A417,0),"
","Anonymizováno","
",OFFSET(Zdroj!E$16,'k rozhodnutí detailní'!$A417,0),"
",OFFSET(Zdroj!F$16,'k rozhodnutí detailní'!$A417,0)),CONCATENATE(OFFSET(Zdroj!C$16,'k rozhodnutí detailní'!$A417,0),"
",OFFSET(Zdroj!D$16,'k rozhodnutí detailní'!$A417,0),"
",OFFSET(Zdroj!E$16,'k rozhodnutí detailní'!$A417,0),"
",OFFSET(Zdroj!F$16,'k rozhodnutí detailní'!$A417,0))))</f>
        <v/>
      </c>
      <c r="D418" s="57" t="str">
        <f ca="1">IF($B418="","",OFFSET(Zdroj!N$16,'k rozhodnutí detailní'!$A417,0))</f>
        <v/>
      </c>
      <c r="E418" s="314" t="str">
        <f ca="1">IF($B418="","",OFFSET(Zdroj!T$16,'k rozhodnutí detailní'!$A417,0))</f>
        <v/>
      </c>
      <c r="F418" s="188" t="str">
        <f ca="1">IF($B418="","",OFFSET(Zdroj!U$16,'k rozhodnutí detailní'!$A417,0))</f>
        <v/>
      </c>
      <c r="G418" s="316" t="str">
        <f ca="1">IF($B418="","",OFFSET(Zdroj!W$16,'k rozhodnutí detailní'!$A417,0))</f>
        <v/>
      </c>
      <c r="H418" s="315" t="str">
        <f ca="1">IF($B418="","",OFFSET(Zdroj!Y$16,'k rozhodnutí detailní'!$A417,0))</f>
        <v/>
      </c>
      <c r="I418" s="288" t="str">
        <f ca="1">IF($B418="","",OFFSET(Zdroj!BG$16,'k rozhodnutí detailní'!$A417,0))</f>
        <v/>
      </c>
      <c r="J418" s="288" t="str">
        <f ca="1">IF($B418="","",OFFSET(Zdroj!BH$16,'k rozhodnutí detailní'!$A417,0))</f>
        <v/>
      </c>
      <c r="K418" s="288"/>
      <c r="L418" s="79" t="str">
        <f ca="1">IF($B418="","",CONCATENATE(OFFSET(Zdroj!BI$16,'k rozhodnutí detailní'!$A417,0)," z ",SUM(Zdroj!$AN$10+Zdroj!$AP$10)))</f>
        <v/>
      </c>
      <c r="M418" s="46" t="str">
        <f ca="1">IF($B418="","",IF(OR(I418=0,J418=0),1,OFFSET(Zdroj!BJ$16,'k rozhodnutí detailní'!$A417,0)))</f>
        <v/>
      </c>
      <c r="N418" s="312" t="str">
        <f ca="1">IF(B418="","",IF(Zdroj!$AQ$1=Zdroj!$AR$9,ROUND(G418*M420,Zdroj!$AR$8),OFFSET(Zdroj!BO$16,'k rozhodnutí detailní'!A417,0)))</f>
        <v/>
      </c>
      <c r="O418" s="288" t="str">
        <f ca="1">IF($B418="","",OFFSET(Zdroj!Z$16,'k rozhodnutí detailní'!$A417,0))</f>
        <v/>
      </c>
      <c r="P418" s="329"/>
    </row>
    <row r="419" spans="1:16" s="2" customFormat="1" x14ac:dyDescent="0.25">
      <c r="A419" s="29"/>
      <c r="B419" s="288"/>
      <c r="C419" s="51" t="str">
        <f ca="1">IF($B418="","",IF(Zdroj!$AQ$9="ano",CONCATENATE("Okres:","
",OFFSET(Zdroj!BP$16,'k rozhodnutí detailní'!$A417,0),"
","Právní forma","
",OFFSET(Zdroj!H$16,'k rozhodnutí detailní'!$A417,0),"
",IF(OFFSET(Zdroj!I$16,'k rozhodnutí detailní'!$A417,0)="","","IČO: "),OFFSET(Zdroj!I$16,'k rozhodnutí detailní'!$A417,0),"
","B.Ú. ",IF(OFFSET(Zdroj!J$16,'k rozhodnutí detailní'!$A417,0)="","","Anonymizováno")),CONCATENATE("Okres:","
",OFFSET(Zdroj!BP$16,'k rozhodnutí detailní'!$A417,0),"
","Právní forma","
",OFFSET(Zdroj!H$16,'k rozhodnutí detailní'!$A417,0),"
",IF(OFFSET(Zdroj!I$16,'k rozhodnutí detailní'!$A417,0)="","","IČO: "),OFFSET(Zdroj!I$16,'k rozhodnutí detailní'!$A417,0),"
","B.Ú. ",OFFSET(Zdroj!J$16,'k rozhodnutí detailní'!$A417,0))))</f>
        <v/>
      </c>
      <c r="D419" s="58" t="str">
        <f ca="1">IF($B418="","",OFFSET(Zdroj!O$16,'k rozhodnutí detailní'!$A417,0))</f>
        <v/>
      </c>
      <c r="E419" s="314"/>
      <c r="F419" s="185"/>
      <c r="G419" s="316"/>
      <c r="H419" s="315"/>
      <c r="I419" s="288"/>
      <c r="J419" s="288"/>
      <c r="K419" s="288"/>
      <c r="L419" s="288" t="str">
        <f ca="1">IF($B418="","",CONCATENATE(SUM(I418+J418+K418)," z ",SUM(Zdroj!$AN$10+Zdroj!$AP$10)))</f>
        <v/>
      </c>
      <c r="M419" s="47" t="str">
        <f ca="1">IF($B418="","",IF(1-(((J418+K418)*(Zdroj!AN$10/Zdroj!AP$10))/I418)&gt;=0,CEILING(1-(((J418+K418)*(Zdroj!AN$10/Zdroj!AP$10))/I418),0.01),CEILING((1-(((J418+K418)*(Zdroj!AN$10/Zdroj!AP$10))/I418))*-1,0.01)))</f>
        <v/>
      </c>
      <c r="N419" s="312"/>
      <c r="O419" s="288"/>
      <c r="P419" s="329"/>
    </row>
    <row r="420" spans="1:16" s="2" customFormat="1" x14ac:dyDescent="0.25">
      <c r="A420" s="29">
        <f>ROW()/3-1</f>
        <v>139</v>
      </c>
      <c r="B420" s="288"/>
      <c r="C420" s="52" t="str">
        <f ca="1">IF($B418="","",IF(Zdroj!$AQ$9="ano",IF(OFFSET(Zdroj!M$16,'k rozhodnutí detailní'!A417,0)="","","Anonymizováno"),IF(OFFSET(Zdroj!M$16,'k rozhodnutí detailní'!A417,0)="","",OFFSET(Zdroj!M$16,'k rozhodnutí detailní'!A417,0))))</f>
        <v/>
      </c>
      <c r="D420" s="58" t="str">
        <f ca="1">IF($B418="","",CONCATENATE("Dotace bude použita na:","
",OFFSET(Zdroj!P$16,'k rozhodnutí detailní'!$A417,0)))</f>
        <v/>
      </c>
      <c r="E420" s="314"/>
      <c r="F420" s="188" t="str">
        <f ca="1">IF($B418="","",OFFSET(Zdroj!V$16,'k rozhodnutí detailní'!$A417,0))</f>
        <v/>
      </c>
      <c r="G420" s="89" t="str">
        <f ca="1">IF($B418="","",OFFSET(Zdroj!BM$16,'k rozhodnutí'!$A417,0))</f>
        <v/>
      </c>
      <c r="H420" s="315"/>
      <c r="I420" s="288"/>
      <c r="J420" s="288"/>
      <c r="K420" s="288"/>
      <c r="L420" s="288"/>
      <c r="M420" s="48" t="str">
        <f ca="1">IF($B418="","",SUM((I418+J418+K418)/(Zdroj!$AN$10+Zdroj!$AP$10)))</f>
        <v/>
      </c>
      <c r="N420" s="59" t="str">
        <f t="shared" ref="N420" ca="1" si="137">IF(B418="","",N418/G418)</f>
        <v/>
      </c>
      <c r="O420" s="288"/>
      <c r="P420" s="329"/>
    </row>
    <row r="421" spans="1:16" s="2" customFormat="1" x14ac:dyDescent="0.25">
      <c r="A421" s="29"/>
      <c r="B421" s="288" t="str">
        <f ca="1">IF(OFFSET(Zdroj!$B$16,A420,0)&gt;0,OFFSET(Zdroj!$B$16,A420,0)+0,"")</f>
        <v/>
      </c>
      <c r="C421" s="51" t="str">
        <f ca="1">IF($B421="","",IF(Zdroj!$AQ$9="ano",CONCATENATE(OFFSET(Zdroj!C$16,'k rozhodnutí detailní'!$A420,0),"
","Anonymizováno","
",OFFSET(Zdroj!E$16,'k rozhodnutí detailní'!$A420,0),"
",OFFSET(Zdroj!F$16,'k rozhodnutí detailní'!$A420,0)),CONCATENATE(OFFSET(Zdroj!C$16,'k rozhodnutí detailní'!$A420,0),"
",OFFSET(Zdroj!D$16,'k rozhodnutí detailní'!$A420,0),"
",OFFSET(Zdroj!E$16,'k rozhodnutí detailní'!$A420,0),"
",OFFSET(Zdroj!F$16,'k rozhodnutí detailní'!$A420,0))))</f>
        <v/>
      </c>
      <c r="D421" s="57" t="str">
        <f ca="1">IF($B421="","",OFFSET(Zdroj!N$16,'k rozhodnutí detailní'!$A420,0))</f>
        <v/>
      </c>
      <c r="E421" s="314" t="str">
        <f ca="1">IF($B421="","",OFFSET(Zdroj!T$16,'k rozhodnutí detailní'!$A420,0))</f>
        <v/>
      </c>
      <c r="F421" s="188" t="str">
        <f ca="1">IF($B421="","",OFFSET(Zdroj!U$16,'k rozhodnutí detailní'!$A420,0))</f>
        <v/>
      </c>
      <c r="G421" s="316" t="str">
        <f ca="1">IF($B421="","",OFFSET(Zdroj!W$16,'k rozhodnutí detailní'!$A420,0))</f>
        <v/>
      </c>
      <c r="H421" s="315" t="str">
        <f ca="1">IF($B421="","",OFFSET(Zdroj!Y$16,'k rozhodnutí detailní'!$A420,0))</f>
        <v/>
      </c>
      <c r="I421" s="288" t="str">
        <f ca="1">IF($B421="","",OFFSET(Zdroj!BG$16,'k rozhodnutí detailní'!$A420,0))</f>
        <v/>
      </c>
      <c r="J421" s="288" t="str">
        <f ca="1">IF($B421="","",OFFSET(Zdroj!BH$16,'k rozhodnutí detailní'!$A420,0))</f>
        <v/>
      </c>
      <c r="K421" s="288"/>
      <c r="L421" s="79" t="str">
        <f ca="1">IF($B421="","",CONCATENATE(OFFSET(Zdroj!BI$16,'k rozhodnutí detailní'!$A420,0)," z ",SUM(Zdroj!$AN$10+Zdroj!$AP$10)))</f>
        <v/>
      </c>
      <c r="M421" s="46" t="str">
        <f ca="1">IF($B421="","",IF(OR(I421=0,J421=0),1,OFFSET(Zdroj!BJ$16,'k rozhodnutí detailní'!$A420,0)))</f>
        <v/>
      </c>
      <c r="N421" s="312" t="str">
        <f ca="1">IF(B421="","",IF(Zdroj!$AQ$1=Zdroj!$AR$9,ROUND(G421*M423,Zdroj!$AR$8),OFFSET(Zdroj!BO$16,'k rozhodnutí detailní'!A420,0)))</f>
        <v/>
      </c>
      <c r="O421" s="288" t="str">
        <f ca="1">IF($B421="","",OFFSET(Zdroj!Z$16,'k rozhodnutí detailní'!$A420,0))</f>
        <v/>
      </c>
      <c r="P421" s="329"/>
    </row>
    <row r="422" spans="1:16" s="2" customFormat="1" x14ac:dyDescent="0.25">
      <c r="A422" s="29"/>
      <c r="B422" s="288"/>
      <c r="C422" s="51" t="str">
        <f ca="1">IF($B421="","",IF(Zdroj!$AQ$9="ano",CONCATENATE("Okres:","
",OFFSET(Zdroj!BP$16,'k rozhodnutí detailní'!$A420,0),"
","Právní forma","
",OFFSET(Zdroj!H$16,'k rozhodnutí detailní'!$A420,0),"
",IF(OFFSET(Zdroj!I$16,'k rozhodnutí detailní'!$A420,0)="","","IČO: "),OFFSET(Zdroj!I$16,'k rozhodnutí detailní'!$A420,0),"
","B.Ú. ",IF(OFFSET(Zdroj!J$16,'k rozhodnutí detailní'!$A420,0)="","","Anonymizováno")),CONCATENATE("Okres:","
",OFFSET(Zdroj!BP$16,'k rozhodnutí detailní'!$A420,0),"
","Právní forma","
",OFFSET(Zdroj!H$16,'k rozhodnutí detailní'!$A420,0),"
",IF(OFFSET(Zdroj!I$16,'k rozhodnutí detailní'!$A420,0)="","","IČO: "),OFFSET(Zdroj!I$16,'k rozhodnutí detailní'!$A420,0),"
","B.Ú. ",OFFSET(Zdroj!J$16,'k rozhodnutí detailní'!$A420,0))))</f>
        <v/>
      </c>
      <c r="D422" s="58" t="str">
        <f ca="1">IF($B421="","",OFFSET(Zdroj!O$16,'k rozhodnutí detailní'!$A420,0))</f>
        <v/>
      </c>
      <c r="E422" s="314"/>
      <c r="F422" s="185"/>
      <c r="G422" s="316"/>
      <c r="H422" s="315"/>
      <c r="I422" s="288"/>
      <c r="J422" s="288"/>
      <c r="K422" s="288"/>
      <c r="L422" s="288" t="str">
        <f ca="1">IF($B421="","",CONCATENATE(SUM(I421+J421+K421)," z ",SUM(Zdroj!$AN$10+Zdroj!$AP$10)))</f>
        <v/>
      </c>
      <c r="M422" s="47" t="str">
        <f ca="1">IF($B421="","",IF(1-(((J421+K421)*(Zdroj!AN$10/Zdroj!AP$10))/I421)&gt;=0,CEILING(1-(((J421+K421)*(Zdroj!AN$10/Zdroj!AP$10))/I421),0.01),CEILING((1-(((J421+K421)*(Zdroj!AN$10/Zdroj!AP$10))/I421))*-1,0.01)))</f>
        <v/>
      </c>
      <c r="N422" s="312"/>
      <c r="O422" s="288"/>
      <c r="P422" s="329"/>
    </row>
    <row r="423" spans="1:16" s="2" customFormat="1" x14ac:dyDescent="0.25">
      <c r="A423" s="29">
        <f>ROW()/3-1</f>
        <v>140</v>
      </c>
      <c r="B423" s="288"/>
      <c r="C423" s="52" t="str">
        <f ca="1">IF($B421="","",IF(Zdroj!$AQ$9="ano",IF(OFFSET(Zdroj!M$16,'k rozhodnutí detailní'!A420,0)="","","Anonymizováno"),IF(OFFSET(Zdroj!M$16,'k rozhodnutí detailní'!A420,0)="","",OFFSET(Zdroj!M$16,'k rozhodnutí detailní'!A420,0))))</f>
        <v/>
      </c>
      <c r="D423" s="58" t="str">
        <f ca="1">IF($B421="","",CONCATENATE("Dotace bude použita na:","
",OFFSET(Zdroj!P$16,'k rozhodnutí detailní'!$A420,0)))</f>
        <v/>
      </c>
      <c r="E423" s="314"/>
      <c r="F423" s="188" t="str">
        <f ca="1">IF($B421="","",OFFSET(Zdroj!V$16,'k rozhodnutí detailní'!$A420,0))</f>
        <v/>
      </c>
      <c r="G423" s="89" t="str">
        <f ca="1">IF($B421="","",OFFSET(Zdroj!BM$16,'k rozhodnutí'!$A420,0))</f>
        <v/>
      </c>
      <c r="H423" s="315"/>
      <c r="I423" s="288"/>
      <c r="J423" s="288"/>
      <c r="K423" s="288"/>
      <c r="L423" s="288"/>
      <c r="M423" s="48" t="str">
        <f ca="1">IF($B421="","",SUM((I421+J421+K421)/(Zdroj!$AN$10+Zdroj!$AP$10)))</f>
        <v/>
      </c>
      <c r="N423" s="59" t="str">
        <f t="shared" ref="N423" ca="1" si="138">IF(B421="","",N421/G421)</f>
        <v/>
      </c>
      <c r="O423" s="288"/>
      <c r="P423" s="329"/>
    </row>
    <row r="424" spans="1:16" s="2" customFormat="1" x14ac:dyDescent="0.25">
      <c r="A424" s="29"/>
      <c r="B424" s="288" t="str">
        <f ca="1">IF(OFFSET(Zdroj!$B$16,A423,0)&gt;0,OFFSET(Zdroj!$B$16,A423,0)+0,"")</f>
        <v/>
      </c>
      <c r="C424" s="51" t="str">
        <f ca="1">IF($B424="","",IF(Zdroj!$AQ$9="ano",CONCATENATE(OFFSET(Zdroj!C$16,'k rozhodnutí detailní'!$A423,0),"
","Anonymizováno","
",OFFSET(Zdroj!E$16,'k rozhodnutí detailní'!$A423,0),"
",OFFSET(Zdroj!F$16,'k rozhodnutí detailní'!$A423,0)),CONCATENATE(OFFSET(Zdroj!C$16,'k rozhodnutí detailní'!$A423,0),"
",OFFSET(Zdroj!D$16,'k rozhodnutí detailní'!$A423,0),"
",OFFSET(Zdroj!E$16,'k rozhodnutí detailní'!$A423,0),"
",OFFSET(Zdroj!F$16,'k rozhodnutí detailní'!$A423,0))))</f>
        <v/>
      </c>
      <c r="D424" s="57" t="str">
        <f ca="1">IF($B424="","",OFFSET(Zdroj!N$16,'k rozhodnutí detailní'!$A423,0))</f>
        <v/>
      </c>
      <c r="E424" s="314" t="str">
        <f ca="1">IF($B424="","",OFFSET(Zdroj!T$16,'k rozhodnutí detailní'!$A423,0))</f>
        <v/>
      </c>
      <c r="F424" s="188" t="str">
        <f ca="1">IF($B424="","",OFFSET(Zdroj!U$16,'k rozhodnutí detailní'!$A423,0))</f>
        <v/>
      </c>
      <c r="G424" s="316" t="str">
        <f ca="1">IF($B424="","",OFFSET(Zdroj!W$16,'k rozhodnutí detailní'!$A423,0))</f>
        <v/>
      </c>
      <c r="H424" s="315" t="str">
        <f ca="1">IF($B424="","",OFFSET(Zdroj!Y$16,'k rozhodnutí detailní'!$A423,0))</f>
        <v/>
      </c>
      <c r="I424" s="288" t="str">
        <f ca="1">IF($B424="","",OFFSET(Zdroj!BG$16,'k rozhodnutí detailní'!$A423,0))</f>
        <v/>
      </c>
      <c r="J424" s="288" t="str">
        <f ca="1">IF($B424="","",OFFSET(Zdroj!BH$16,'k rozhodnutí detailní'!$A423,0))</f>
        <v/>
      </c>
      <c r="K424" s="288"/>
      <c r="L424" s="79" t="str">
        <f ca="1">IF($B424="","",CONCATENATE(OFFSET(Zdroj!BI$16,'k rozhodnutí detailní'!$A423,0)," z ",SUM(Zdroj!$AN$10+Zdroj!$AP$10)))</f>
        <v/>
      </c>
      <c r="M424" s="46" t="str">
        <f ca="1">IF($B424="","",IF(OR(I424=0,J424=0),1,OFFSET(Zdroj!BJ$16,'k rozhodnutí detailní'!$A423,0)))</f>
        <v/>
      </c>
      <c r="N424" s="312" t="str">
        <f ca="1">IF(B424="","",IF(Zdroj!$AQ$1=Zdroj!$AR$9,ROUND(G424*M426,Zdroj!$AR$8),OFFSET(Zdroj!BO$16,'k rozhodnutí detailní'!A423,0)))</f>
        <v/>
      </c>
      <c r="O424" s="288" t="str">
        <f ca="1">IF($B424="","",OFFSET(Zdroj!Z$16,'k rozhodnutí detailní'!$A423,0))</f>
        <v/>
      </c>
      <c r="P424" s="329"/>
    </row>
    <row r="425" spans="1:16" s="2" customFormat="1" x14ac:dyDescent="0.25">
      <c r="A425" s="29"/>
      <c r="B425" s="288"/>
      <c r="C425" s="51" t="str">
        <f ca="1">IF($B424="","",IF(Zdroj!$AQ$9="ano",CONCATENATE("Okres:","
",OFFSET(Zdroj!BP$16,'k rozhodnutí detailní'!$A423,0),"
","Právní forma","
",OFFSET(Zdroj!H$16,'k rozhodnutí detailní'!$A423,0),"
",IF(OFFSET(Zdroj!I$16,'k rozhodnutí detailní'!$A423,0)="","","IČO: "),OFFSET(Zdroj!I$16,'k rozhodnutí detailní'!$A423,0),"
","B.Ú. ",IF(OFFSET(Zdroj!J$16,'k rozhodnutí detailní'!$A423,0)="","","Anonymizováno")),CONCATENATE("Okres:","
",OFFSET(Zdroj!BP$16,'k rozhodnutí detailní'!$A423,0),"
","Právní forma","
",OFFSET(Zdroj!H$16,'k rozhodnutí detailní'!$A423,0),"
",IF(OFFSET(Zdroj!I$16,'k rozhodnutí detailní'!$A423,0)="","","IČO: "),OFFSET(Zdroj!I$16,'k rozhodnutí detailní'!$A423,0),"
","B.Ú. ",OFFSET(Zdroj!J$16,'k rozhodnutí detailní'!$A423,0))))</f>
        <v/>
      </c>
      <c r="D425" s="58" t="str">
        <f ca="1">IF($B424="","",OFFSET(Zdroj!O$16,'k rozhodnutí detailní'!$A423,0))</f>
        <v/>
      </c>
      <c r="E425" s="314"/>
      <c r="F425" s="185"/>
      <c r="G425" s="316"/>
      <c r="H425" s="315"/>
      <c r="I425" s="288"/>
      <c r="J425" s="288"/>
      <c r="K425" s="288"/>
      <c r="L425" s="288" t="str">
        <f ca="1">IF($B424="","",CONCATENATE(SUM(I424+J424+K424)," z ",SUM(Zdroj!$AN$10+Zdroj!$AP$10)))</f>
        <v/>
      </c>
      <c r="M425" s="47" t="str">
        <f ca="1">IF($B424="","",IF(1-(((J424+K424)*(Zdroj!AN$10/Zdroj!AP$10))/I424)&gt;=0,CEILING(1-(((J424+K424)*(Zdroj!AN$10/Zdroj!AP$10))/I424),0.01),CEILING((1-(((J424+K424)*(Zdroj!AN$10/Zdroj!AP$10))/I424))*-1,0.01)))</f>
        <v/>
      </c>
      <c r="N425" s="312"/>
      <c r="O425" s="288"/>
      <c r="P425" s="329"/>
    </row>
    <row r="426" spans="1:16" s="2" customFormat="1" x14ac:dyDescent="0.25">
      <c r="A426" s="29">
        <f>ROW()/3-1</f>
        <v>141</v>
      </c>
      <c r="B426" s="288"/>
      <c r="C426" s="52" t="str">
        <f ca="1">IF($B424="","",IF(Zdroj!$AQ$9="ano",IF(OFFSET(Zdroj!M$16,'k rozhodnutí detailní'!A423,0)="","","Anonymizováno"),IF(OFFSET(Zdroj!M$16,'k rozhodnutí detailní'!A423,0)="","",OFFSET(Zdroj!M$16,'k rozhodnutí detailní'!A423,0))))</f>
        <v/>
      </c>
      <c r="D426" s="58" t="str">
        <f ca="1">IF($B424="","",CONCATENATE("Dotace bude použita na:","
",OFFSET(Zdroj!P$16,'k rozhodnutí detailní'!$A423,0)))</f>
        <v/>
      </c>
      <c r="E426" s="314"/>
      <c r="F426" s="188" t="str">
        <f ca="1">IF($B424="","",OFFSET(Zdroj!V$16,'k rozhodnutí detailní'!$A423,0))</f>
        <v/>
      </c>
      <c r="G426" s="89" t="str">
        <f ca="1">IF($B424="","",OFFSET(Zdroj!BM$16,'k rozhodnutí'!$A423,0))</f>
        <v/>
      </c>
      <c r="H426" s="315"/>
      <c r="I426" s="288"/>
      <c r="J426" s="288"/>
      <c r="K426" s="288"/>
      <c r="L426" s="288"/>
      <c r="M426" s="48" t="str">
        <f ca="1">IF($B424="","",SUM((I424+J424+K424)/(Zdroj!$AN$10+Zdroj!$AP$10)))</f>
        <v/>
      </c>
      <c r="N426" s="59" t="str">
        <f t="shared" ref="N426" ca="1" si="139">IF(B424="","",N424/G424)</f>
        <v/>
      </c>
      <c r="O426" s="288"/>
      <c r="P426" s="329"/>
    </row>
    <row r="427" spans="1:16" s="2" customFormat="1" x14ac:dyDescent="0.25">
      <c r="A427" s="29"/>
      <c r="B427" s="288" t="str">
        <f ca="1">IF(OFFSET(Zdroj!$B$16,A426,0)&gt;0,OFFSET(Zdroj!$B$16,A426,0)+0,"")</f>
        <v/>
      </c>
      <c r="C427" s="51" t="str">
        <f ca="1">IF($B427="","",IF(Zdroj!$AQ$9="ano",CONCATENATE(OFFSET(Zdroj!C$16,'k rozhodnutí detailní'!$A426,0),"
","Anonymizováno","
",OFFSET(Zdroj!E$16,'k rozhodnutí detailní'!$A426,0),"
",OFFSET(Zdroj!F$16,'k rozhodnutí detailní'!$A426,0)),CONCATENATE(OFFSET(Zdroj!C$16,'k rozhodnutí detailní'!$A426,0),"
",OFFSET(Zdroj!D$16,'k rozhodnutí detailní'!$A426,0),"
",OFFSET(Zdroj!E$16,'k rozhodnutí detailní'!$A426,0),"
",OFFSET(Zdroj!F$16,'k rozhodnutí detailní'!$A426,0))))</f>
        <v/>
      </c>
      <c r="D427" s="57" t="str">
        <f ca="1">IF($B427="","",OFFSET(Zdroj!N$16,'k rozhodnutí detailní'!$A426,0))</f>
        <v/>
      </c>
      <c r="E427" s="314" t="str">
        <f ca="1">IF($B427="","",OFFSET(Zdroj!T$16,'k rozhodnutí detailní'!$A426,0))</f>
        <v/>
      </c>
      <c r="F427" s="188" t="str">
        <f ca="1">IF($B427="","",OFFSET(Zdroj!U$16,'k rozhodnutí detailní'!$A426,0))</f>
        <v/>
      </c>
      <c r="G427" s="316" t="str">
        <f ca="1">IF($B427="","",OFFSET(Zdroj!W$16,'k rozhodnutí detailní'!$A426,0))</f>
        <v/>
      </c>
      <c r="H427" s="315" t="str">
        <f ca="1">IF($B427="","",OFFSET(Zdroj!Y$16,'k rozhodnutí detailní'!$A426,0))</f>
        <v/>
      </c>
      <c r="I427" s="288" t="str">
        <f ca="1">IF($B427="","",OFFSET(Zdroj!BG$16,'k rozhodnutí detailní'!$A426,0))</f>
        <v/>
      </c>
      <c r="J427" s="288" t="str">
        <f ca="1">IF($B427="","",OFFSET(Zdroj!BH$16,'k rozhodnutí detailní'!$A426,0))</f>
        <v/>
      </c>
      <c r="K427" s="288"/>
      <c r="L427" s="79" t="str">
        <f ca="1">IF($B427="","",CONCATENATE(OFFSET(Zdroj!BI$16,'k rozhodnutí detailní'!$A426,0)," z ",SUM(Zdroj!$AN$10+Zdroj!$AP$10)))</f>
        <v/>
      </c>
      <c r="M427" s="46" t="str">
        <f ca="1">IF($B427="","",IF(OR(I427=0,J427=0),1,OFFSET(Zdroj!BJ$16,'k rozhodnutí detailní'!$A426,0)))</f>
        <v/>
      </c>
      <c r="N427" s="312" t="str">
        <f ca="1">IF(B427="","",IF(Zdroj!$AQ$1=Zdroj!$AR$9,ROUND(G427*M429,Zdroj!$AR$8),OFFSET(Zdroj!BO$16,'k rozhodnutí detailní'!A426,0)))</f>
        <v/>
      </c>
      <c r="O427" s="288" t="str">
        <f ca="1">IF($B427="","",OFFSET(Zdroj!Z$16,'k rozhodnutí detailní'!$A426,0))</f>
        <v/>
      </c>
      <c r="P427" s="329"/>
    </row>
    <row r="428" spans="1:16" s="2" customFormat="1" x14ac:dyDescent="0.25">
      <c r="A428" s="29"/>
      <c r="B428" s="288"/>
      <c r="C428" s="51" t="str">
        <f ca="1">IF($B427="","",IF(Zdroj!$AQ$9="ano",CONCATENATE("Okres:","
",OFFSET(Zdroj!BP$16,'k rozhodnutí detailní'!$A426,0),"
","Právní forma","
",OFFSET(Zdroj!H$16,'k rozhodnutí detailní'!$A426,0),"
",IF(OFFSET(Zdroj!I$16,'k rozhodnutí detailní'!$A426,0)="","","IČO: "),OFFSET(Zdroj!I$16,'k rozhodnutí detailní'!$A426,0),"
","B.Ú. ",IF(OFFSET(Zdroj!J$16,'k rozhodnutí detailní'!$A426,0)="","","Anonymizováno")),CONCATENATE("Okres:","
",OFFSET(Zdroj!BP$16,'k rozhodnutí detailní'!$A426,0),"
","Právní forma","
",OFFSET(Zdroj!H$16,'k rozhodnutí detailní'!$A426,0),"
",IF(OFFSET(Zdroj!I$16,'k rozhodnutí detailní'!$A426,0)="","","IČO: "),OFFSET(Zdroj!I$16,'k rozhodnutí detailní'!$A426,0),"
","B.Ú. ",OFFSET(Zdroj!J$16,'k rozhodnutí detailní'!$A426,0))))</f>
        <v/>
      </c>
      <c r="D428" s="58" t="str">
        <f ca="1">IF($B427="","",OFFSET(Zdroj!O$16,'k rozhodnutí detailní'!$A426,0))</f>
        <v/>
      </c>
      <c r="E428" s="314"/>
      <c r="F428" s="185"/>
      <c r="G428" s="316"/>
      <c r="H428" s="315"/>
      <c r="I428" s="288"/>
      <c r="J428" s="288"/>
      <c r="K428" s="288"/>
      <c r="L428" s="288" t="str">
        <f ca="1">IF($B427="","",CONCATENATE(SUM(I427+J427+K427)," z ",SUM(Zdroj!$AN$10+Zdroj!$AP$10)))</f>
        <v/>
      </c>
      <c r="M428" s="47" t="str">
        <f ca="1">IF($B427="","",IF(1-(((J427+K427)*(Zdroj!AN$10/Zdroj!AP$10))/I427)&gt;=0,CEILING(1-(((J427+K427)*(Zdroj!AN$10/Zdroj!AP$10))/I427),0.01),CEILING((1-(((J427+K427)*(Zdroj!AN$10/Zdroj!AP$10))/I427))*-1,0.01)))</f>
        <v/>
      </c>
      <c r="N428" s="312"/>
      <c r="O428" s="288"/>
      <c r="P428" s="329"/>
    </row>
    <row r="429" spans="1:16" s="2" customFormat="1" x14ac:dyDescent="0.25">
      <c r="A429" s="29">
        <f>ROW()/3-1</f>
        <v>142</v>
      </c>
      <c r="B429" s="288"/>
      <c r="C429" s="52" t="str">
        <f ca="1">IF($B427="","",IF(Zdroj!$AQ$9="ano",IF(OFFSET(Zdroj!M$16,'k rozhodnutí detailní'!A426,0)="","","Anonymizováno"),IF(OFFSET(Zdroj!M$16,'k rozhodnutí detailní'!A426,0)="","",OFFSET(Zdroj!M$16,'k rozhodnutí detailní'!A426,0))))</f>
        <v/>
      </c>
      <c r="D429" s="58" t="str">
        <f ca="1">IF($B427="","",CONCATENATE("Dotace bude použita na:","
",OFFSET(Zdroj!P$16,'k rozhodnutí detailní'!$A426,0)))</f>
        <v/>
      </c>
      <c r="E429" s="314"/>
      <c r="F429" s="188" t="str">
        <f ca="1">IF($B427="","",OFFSET(Zdroj!V$16,'k rozhodnutí detailní'!$A426,0))</f>
        <v/>
      </c>
      <c r="G429" s="89" t="str">
        <f ca="1">IF($B427="","",OFFSET(Zdroj!BM$16,'k rozhodnutí'!$A426,0))</f>
        <v/>
      </c>
      <c r="H429" s="315"/>
      <c r="I429" s="288"/>
      <c r="J429" s="288"/>
      <c r="K429" s="288"/>
      <c r="L429" s="288"/>
      <c r="M429" s="48" t="str">
        <f ca="1">IF($B427="","",SUM((I427+J427+K427)/(Zdroj!$AN$10+Zdroj!$AP$10)))</f>
        <v/>
      </c>
      <c r="N429" s="59" t="str">
        <f t="shared" ref="N429" ca="1" si="140">IF(B427="","",N427/G427)</f>
        <v/>
      </c>
      <c r="O429" s="288"/>
      <c r="P429" s="329"/>
    </row>
    <row r="430" spans="1:16" s="2" customFormat="1" x14ac:dyDescent="0.25">
      <c r="A430" s="29"/>
      <c r="B430" s="288" t="str">
        <f ca="1">IF(OFFSET(Zdroj!$B$16,A429,0)&gt;0,OFFSET(Zdroj!$B$16,A429,0)+0,"")</f>
        <v/>
      </c>
      <c r="C430" s="51" t="str">
        <f ca="1">IF($B430="","",IF(Zdroj!$AQ$9="ano",CONCATENATE(OFFSET(Zdroj!C$16,'k rozhodnutí detailní'!$A429,0),"
","Anonymizováno","
",OFFSET(Zdroj!E$16,'k rozhodnutí detailní'!$A429,0),"
",OFFSET(Zdroj!F$16,'k rozhodnutí detailní'!$A429,0)),CONCATENATE(OFFSET(Zdroj!C$16,'k rozhodnutí detailní'!$A429,0),"
",OFFSET(Zdroj!D$16,'k rozhodnutí detailní'!$A429,0),"
",OFFSET(Zdroj!E$16,'k rozhodnutí detailní'!$A429,0),"
",OFFSET(Zdroj!F$16,'k rozhodnutí detailní'!$A429,0))))</f>
        <v/>
      </c>
      <c r="D430" s="57" t="str">
        <f ca="1">IF($B430="","",OFFSET(Zdroj!N$16,'k rozhodnutí detailní'!$A429,0))</f>
        <v/>
      </c>
      <c r="E430" s="314" t="str">
        <f ca="1">IF($B430="","",OFFSET(Zdroj!T$16,'k rozhodnutí detailní'!$A429,0))</f>
        <v/>
      </c>
      <c r="F430" s="188" t="str">
        <f ca="1">IF($B430="","",OFFSET(Zdroj!U$16,'k rozhodnutí detailní'!$A429,0))</f>
        <v/>
      </c>
      <c r="G430" s="316" t="str">
        <f ca="1">IF($B430="","",OFFSET(Zdroj!W$16,'k rozhodnutí detailní'!$A429,0))</f>
        <v/>
      </c>
      <c r="H430" s="315" t="str">
        <f ca="1">IF($B430="","",OFFSET(Zdroj!Y$16,'k rozhodnutí detailní'!$A429,0))</f>
        <v/>
      </c>
      <c r="I430" s="288" t="str">
        <f ca="1">IF($B430="","",OFFSET(Zdroj!BG$16,'k rozhodnutí detailní'!$A429,0))</f>
        <v/>
      </c>
      <c r="J430" s="288" t="str">
        <f ca="1">IF($B430="","",OFFSET(Zdroj!BH$16,'k rozhodnutí detailní'!$A429,0))</f>
        <v/>
      </c>
      <c r="K430" s="288"/>
      <c r="L430" s="79" t="str">
        <f ca="1">IF($B430="","",CONCATENATE(OFFSET(Zdroj!BI$16,'k rozhodnutí detailní'!$A429,0)," z ",SUM(Zdroj!$AN$10+Zdroj!$AP$10)))</f>
        <v/>
      </c>
      <c r="M430" s="46" t="str">
        <f ca="1">IF($B430="","",IF(OR(I430=0,J430=0),1,OFFSET(Zdroj!BJ$16,'k rozhodnutí detailní'!$A429,0)))</f>
        <v/>
      </c>
      <c r="N430" s="312" t="str">
        <f ca="1">IF(B430="","",IF(Zdroj!$AQ$1=Zdroj!$AR$9,ROUND(G430*M432,Zdroj!$AR$8),OFFSET(Zdroj!BO$16,'k rozhodnutí detailní'!A429,0)))</f>
        <v/>
      </c>
      <c r="O430" s="288" t="str">
        <f ca="1">IF($B430="","",OFFSET(Zdroj!Z$16,'k rozhodnutí detailní'!$A429,0))</f>
        <v/>
      </c>
      <c r="P430" s="329"/>
    </row>
    <row r="431" spans="1:16" s="2" customFormat="1" x14ac:dyDescent="0.25">
      <c r="A431" s="29"/>
      <c r="B431" s="288"/>
      <c r="C431" s="51" t="str">
        <f ca="1">IF($B430="","",IF(Zdroj!$AQ$9="ano",CONCATENATE("Okres:","
",OFFSET(Zdroj!BP$16,'k rozhodnutí detailní'!$A429,0),"
","Právní forma","
",OFFSET(Zdroj!H$16,'k rozhodnutí detailní'!$A429,0),"
",IF(OFFSET(Zdroj!I$16,'k rozhodnutí detailní'!$A429,0)="","","IČO: "),OFFSET(Zdroj!I$16,'k rozhodnutí detailní'!$A429,0),"
","B.Ú. ",IF(OFFSET(Zdroj!J$16,'k rozhodnutí detailní'!$A429,0)="","","Anonymizováno")),CONCATENATE("Okres:","
",OFFSET(Zdroj!BP$16,'k rozhodnutí detailní'!$A429,0),"
","Právní forma","
",OFFSET(Zdroj!H$16,'k rozhodnutí detailní'!$A429,0),"
",IF(OFFSET(Zdroj!I$16,'k rozhodnutí detailní'!$A429,0)="","","IČO: "),OFFSET(Zdroj!I$16,'k rozhodnutí detailní'!$A429,0),"
","B.Ú. ",OFFSET(Zdroj!J$16,'k rozhodnutí detailní'!$A429,0))))</f>
        <v/>
      </c>
      <c r="D431" s="58" t="str">
        <f ca="1">IF($B430="","",OFFSET(Zdroj!O$16,'k rozhodnutí detailní'!$A429,0))</f>
        <v/>
      </c>
      <c r="E431" s="314"/>
      <c r="F431" s="185"/>
      <c r="G431" s="316"/>
      <c r="H431" s="315"/>
      <c r="I431" s="288"/>
      <c r="J431" s="288"/>
      <c r="K431" s="288"/>
      <c r="L431" s="288" t="str">
        <f ca="1">IF($B430="","",CONCATENATE(SUM(I430+J430+K430)," z ",SUM(Zdroj!$AN$10+Zdroj!$AP$10)))</f>
        <v/>
      </c>
      <c r="M431" s="47" t="str">
        <f ca="1">IF($B430="","",IF(1-(((J430+K430)*(Zdroj!AN$10/Zdroj!AP$10))/I430)&gt;=0,CEILING(1-(((J430+K430)*(Zdroj!AN$10/Zdroj!AP$10))/I430),0.01),CEILING((1-(((J430+K430)*(Zdroj!AN$10/Zdroj!AP$10))/I430))*-1,0.01)))</f>
        <v/>
      </c>
      <c r="N431" s="312"/>
      <c r="O431" s="288"/>
      <c r="P431" s="329"/>
    </row>
    <row r="432" spans="1:16" s="2" customFormat="1" x14ac:dyDescent="0.25">
      <c r="A432" s="29">
        <f>ROW()/3-1</f>
        <v>143</v>
      </c>
      <c r="B432" s="288"/>
      <c r="C432" s="52" t="str">
        <f ca="1">IF($B430="","",IF(Zdroj!$AQ$9="ano",IF(OFFSET(Zdroj!M$16,'k rozhodnutí detailní'!A429,0)="","","Anonymizováno"),IF(OFFSET(Zdroj!M$16,'k rozhodnutí detailní'!A429,0)="","",OFFSET(Zdroj!M$16,'k rozhodnutí detailní'!A429,0))))</f>
        <v/>
      </c>
      <c r="D432" s="58" t="str">
        <f ca="1">IF($B430="","",CONCATENATE("Dotace bude použita na:","
",OFFSET(Zdroj!P$16,'k rozhodnutí detailní'!$A429,0)))</f>
        <v/>
      </c>
      <c r="E432" s="314"/>
      <c r="F432" s="188" t="str">
        <f ca="1">IF($B430="","",OFFSET(Zdroj!V$16,'k rozhodnutí detailní'!$A429,0))</f>
        <v/>
      </c>
      <c r="G432" s="89" t="str">
        <f ca="1">IF($B430="","",OFFSET(Zdroj!BM$16,'k rozhodnutí'!$A429,0))</f>
        <v/>
      </c>
      <c r="H432" s="315"/>
      <c r="I432" s="288"/>
      <c r="J432" s="288"/>
      <c r="K432" s="288"/>
      <c r="L432" s="288"/>
      <c r="M432" s="48" t="str">
        <f ca="1">IF($B430="","",SUM((I430+J430+K430)/(Zdroj!$AN$10+Zdroj!$AP$10)))</f>
        <v/>
      </c>
      <c r="N432" s="59" t="str">
        <f t="shared" ref="N432" ca="1" si="141">IF(B430="","",N430/G430)</f>
        <v/>
      </c>
      <c r="O432" s="288"/>
      <c r="P432" s="329"/>
    </row>
    <row r="433" spans="1:16" x14ac:dyDescent="0.25">
      <c r="A433" s="29"/>
      <c r="B433" s="288" t="str">
        <f ca="1">IF(OFFSET(Zdroj!$B$16,A432,0)&gt;0,OFFSET(Zdroj!$B$16,A432,0)+0,"")</f>
        <v/>
      </c>
      <c r="C433" s="51" t="str">
        <f ca="1">IF($B433="","",IF(Zdroj!$AQ$9="ano",CONCATENATE(OFFSET(Zdroj!C$16,'k rozhodnutí detailní'!$A432,0),"
","Anonymizováno","
",OFFSET(Zdroj!E$16,'k rozhodnutí detailní'!$A432,0),"
",OFFSET(Zdroj!F$16,'k rozhodnutí detailní'!$A432,0)),CONCATENATE(OFFSET(Zdroj!C$16,'k rozhodnutí detailní'!$A432,0),"
",OFFSET(Zdroj!D$16,'k rozhodnutí detailní'!$A432,0),"
",OFFSET(Zdroj!E$16,'k rozhodnutí detailní'!$A432,0),"
",OFFSET(Zdroj!F$16,'k rozhodnutí detailní'!$A432,0))))</f>
        <v/>
      </c>
      <c r="D433" s="57" t="str">
        <f ca="1">IF($B433="","",OFFSET(Zdroj!N$16,'k rozhodnutí detailní'!$A432,0))</f>
        <v/>
      </c>
      <c r="E433" s="314" t="str">
        <f ca="1">IF($B433="","",OFFSET(Zdroj!T$16,'k rozhodnutí detailní'!$A432,0))</f>
        <v/>
      </c>
      <c r="F433" s="188" t="str">
        <f ca="1">IF($B433="","",OFFSET(Zdroj!U$16,'k rozhodnutí detailní'!$A432,0))</f>
        <v/>
      </c>
      <c r="G433" s="316" t="str">
        <f ca="1">IF($B433="","",OFFSET(Zdroj!W$16,'k rozhodnutí detailní'!$A432,0))</f>
        <v/>
      </c>
      <c r="H433" s="315" t="str">
        <f ca="1">IF($B433="","",OFFSET(Zdroj!Y$16,'k rozhodnutí detailní'!$A432,0))</f>
        <v/>
      </c>
      <c r="I433" s="288" t="str">
        <f ca="1">IF($B433="","",OFFSET(Zdroj!BG$16,'k rozhodnutí detailní'!$A432,0))</f>
        <v/>
      </c>
      <c r="J433" s="288" t="str">
        <f ca="1">IF($B433="","",OFFSET(Zdroj!BH$16,'k rozhodnutí detailní'!$A432,0))</f>
        <v/>
      </c>
      <c r="K433" s="288"/>
      <c r="L433" s="79" t="str">
        <f ca="1">IF($B433="","",CONCATENATE(OFFSET(Zdroj!BI$16,'k rozhodnutí detailní'!$A432,0)," z ",SUM(Zdroj!$AN$10+Zdroj!$AP$10)))</f>
        <v/>
      </c>
      <c r="M433" s="46" t="str">
        <f ca="1">IF($B433="","",IF(OR(I433=0,J433=0),1,OFFSET(Zdroj!BJ$16,'k rozhodnutí detailní'!$A432,0)))</f>
        <v/>
      </c>
      <c r="N433" s="312" t="str">
        <f ca="1">IF(B433="","",IF(Zdroj!$AQ$1=Zdroj!$AR$9,ROUND(G433*M435,Zdroj!$AR$8),OFFSET(Zdroj!BO$16,'k rozhodnutí detailní'!A432,0)))</f>
        <v/>
      </c>
      <c r="O433" s="288" t="str">
        <f ca="1">IF($B433="","",OFFSET(Zdroj!Z$16,'k rozhodnutí detailní'!$A432,0))</f>
        <v/>
      </c>
      <c r="P433" s="329"/>
    </row>
    <row r="434" spans="1:16" x14ac:dyDescent="0.25">
      <c r="A434" s="29"/>
      <c r="B434" s="288"/>
      <c r="C434" s="51" t="str">
        <f ca="1">IF($B433="","",IF(Zdroj!$AQ$9="ano",CONCATENATE("Okres:","
",OFFSET(Zdroj!BP$16,'k rozhodnutí detailní'!$A432,0),"
","Právní forma","
",OFFSET(Zdroj!H$16,'k rozhodnutí detailní'!$A432,0),"
",IF(OFFSET(Zdroj!I$16,'k rozhodnutí detailní'!$A432,0)="","","IČO: "),OFFSET(Zdroj!I$16,'k rozhodnutí detailní'!$A432,0),"
","B.Ú. ",IF(OFFSET(Zdroj!J$16,'k rozhodnutí detailní'!$A432,0)="","","Anonymizováno")),CONCATENATE("Okres:","
",OFFSET(Zdroj!BP$16,'k rozhodnutí detailní'!$A432,0),"
","Právní forma","
",OFFSET(Zdroj!H$16,'k rozhodnutí detailní'!$A432,0),"
",IF(OFFSET(Zdroj!I$16,'k rozhodnutí detailní'!$A432,0)="","","IČO: "),OFFSET(Zdroj!I$16,'k rozhodnutí detailní'!$A432,0),"
","B.Ú. ",OFFSET(Zdroj!J$16,'k rozhodnutí detailní'!$A432,0))))</f>
        <v/>
      </c>
      <c r="D434" s="58" t="str">
        <f ca="1">IF($B433="","",OFFSET(Zdroj!O$16,'k rozhodnutí detailní'!$A432,0))</f>
        <v/>
      </c>
      <c r="E434" s="314"/>
      <c r="F434" s="185"/>
      <c r="G434" s="316"/>
      <c r="H434" s="315"/>
      <c r="I434" s="288"/>
      <c r="J434" s="288"/>
      <c r="K434" s="288"/>
      <c r="L434" s="288" t="str">
        <f ca="1">IF($B433="","",CONCATENATE(SUM(I433+J433+K433)," z ",SUM(Zdroj!$AN$10+Zdroj!$AP$10)))</f>
        <v/>
      </c>
      <c r="M434" s="47" t="str">
        <f ca="1">IF($B433="","",IF(1-(((J433+K433)*(Zdroj!AN$10/Zdroj!AP$10))/I433)&gt;=0,CEILING(1-(((J433+K433)*(Zdroj!AN$10/Zdroj!AP$10))/I433),0.01),CEILING((1-(((J433+K433)*(Zdroj!AN$10/Zdroj!AP$10))/I433))*-1,0.01)))</f>
        <v/>
      </c>
      <c r="N434" s="312"/>
      <c r="O434" s="288"/>
      <c r="P434" s="329"/>
    </row>
    <row r="435" spans="1:16" x14ac:dyDescent="0.25">
      <c r="A435" s="29">
        <f>ROW()/3-1</f>
        <v>144</v>
      </c>
      <c r="B435" s="288"/>
      <c r="C435" s="52" t="str">
        <f ca="1">IF($B433="","",IF(Zdroj!$AQ$9="ano",IF(OFFSET(Zdroj!M$16,'k rozhodnutí detailní'!A432,0)="","","Anonymizováno"),IF(OFFSET(Zdroj!M$16,'k rozhodnutí detailní'!A432,0)="","",OFFSET(Zdroj!M$16,'k rozhodnutí detailní'!A432,0))))</f>
        <v/>
      </c>
      <c r="D435" s="58" t="str">
        <f ca="1">IF($B433="","",CONCATENATE("Dotace bude použita na:","
",OFFSET(Zdroj!P$16,'k rozhodnutí detailní'!$A432,0)))</f>
        <v/>
      </c>
      <c r="E435" s="314"/>
      <c r="F435" s="188" t="str">
        <f ca="1">IF($B433="","",OFFSET(Zdroj!V$16,'k rozhodnutí detailní'!$A432,0))</f>
        <v/>
      </c>
      <c r="G435" s="89" t="str">
        <f ca="1">IF($B433="","",OFFSET(Zdroj!BM$16,'k rozhodnutí'!$A432,0))</f>
        <v/>
      </c>
      <c r="H435" s="315"/>
      <c r="I435" s="288"/>
      <c r="J435" s="288"/>
      <c r="K435" s="288"/>
      <c r="L435" s="288"/>
      <c r="M435" s="48" t="str">
        <f ca="1">IF($B433="","",SUM((I433+J433+K433)/(Zdroj!$AN$10+Zdroj!$AP$10)))</f>
        <v/>
      </c>
      <c r="N435" s="59" t="str">
        <f t="shared" ref="N435" ca="1" si="142">IF(B433="","",N433/G433)</f>
        <v/>
      </c>
      <c r="O435" s="288"/>
      <c r="P435" s="329"/>
    </row>
    <row r="436" spans="1:16" x14ac:dyDescent="0.25">
      <c r="A436" s="29"/>
      <c r="B436" s="288" t="str">
        <f ca="1">IF(OFFSET(Zdroj!$B$16,A435,0)&gt;0,OFFSET(Zdroj!$B$16,A435,0)+0,"")</f>
        <v/>
      </c>
      <c r="C436" s="51" t="str">
        <f ca="1">IF($B436="","",IF(Zdroj!$AQ$9="ano",CONCATENATE(OFFSET(Zdroj!C$16,'k rozhodnutí detailní'!$A435,0),"
","Anonymizováno","
",OFFSET(Zdroj!E$16,'k rozhodnutí detailní'!$A435,0),"
",OFFSET(Zdroj!F$16,'k rozhodnutí detailní'!$A435,0)),CONCATENATE(OFFSET(Zdroj!C$16,'k rozhodnutí detailní'!$A435,0),"
",OFFSET(Zdroj!D$16,'k rozhodnutí detailní'!$A435,0),"
",OFFSET(Zdroj!E$16,'k rozhodnutí detailní'!$A435,0),"
",OFFSET(Zdroj!F$16,'k rozhodnutí detailní'!$A435,0))))</f>
        <v/>
      </c>
      <c r="D436" s="57" t="str">
        <f ca="1">IF($B436="","",OFFSET(Zdroj!N$16,'k rozhodnutí detailní'!$A435,0))</f>
        <v/>
      </c>
      <c r="E436" s="314" t="str">
        <f ca="1">IF($B436="","",OFFSET(Zdroj!T$16,'k rozhodnutí detailní'!$A435,0))</f>
        <v/>
      </c>
      <c r="F436" s="188" t="str">
        <f ca="1">IF($B436="","",OFFSET(Zdroj!U$16,'k rozhodnutí detailní'!$A435,0))</f>
        <v/>
      </c>
      <c r="G436" s="316" t="str">
        <f ca="1">IF($B436="","",OFFSET(Zdroj!W$16,'k rozhodnutí detailní'!$A435,0))</f>
        <v/>
      </c>
      <c r="H436" s="315" t="str">
        <f ca="1">IF($B436="","",OFFSET(Zdroj!Y$16,'k rozhodnutí detailní'!$A435,0))</f>
        <v/>
      </c>
      <c r="I436" s="288" t="str">
        <f ca="1">IF($B436="","",OFFSET(Zdroj!BG$16,'k rozhodnutí detailní'!$A435,0))</f>
        <v/>
      </c>
      <c r="J436" s="288" t="str">
        <f ca="1">IF($B436="","",OFFSET(Zdroj!BH$16,'k rozhodnutí detailní'!$A435,0))</f>
        <v/>
      </c>
      <c r="K436" s="288"/>
      <c r="L436" s="79" t="str">
        <f ca="1">IF($B436="","",CONCATENATE(OFFSET(Zdroj!BI$16,'k rozhodnutí detailní'!$A435,0)," z ",SUM(Zdroj!$AN$10+Zdroj!$AP$10)))</f>
        <v/>
      </c>
      <c r="M436" s="46" t="str">
        <f ca="1">IF($B436="","",IF(OR(I436=0,J436=0),1,OFFSET(Zdroj!BJ$16,'k rozhodnutí detailní'!$A435,0)))</f>
        <v/>
      </c>
      <c r="N436" s="312" t="str">
        <f ca="1">IF(B436="","",IF(Zdroj!$AQ$1=Zdroj!$AR$9,ROUND(G436*M438,Zdroj!$AR$8),OFFSET(Zdroj!BO$16,'k rozhodnutí detailní'!A435,0)))</f>
        <v/>
      </c>
      <c r="O436" s="288" t="str">
        <f ca="1">IF($B436="","",OFFSET(Zdroj!Z$16,'k rozhodnutí detailní'!$A435,0))</f>
        <v/>
      </c>
      <c r="P436" s="329"/>
    </row>
    <row r="437" spans="1:16" x14ac:dyDescent="0.25">
      <c r="A437" s="29"/>
      <c r="B437" s="288"/>
      <c r="C437" s="51" t="str">
        <f ca="1">IF($B436="","",IF(Zdroj!$AQ$9="ano",CONCATENATE("Okres:","
",OFFSET(Zdroj!BP$16,'k rozhodnutí detailní'!$A435,0),"
","Právní forma","
",OFFSET(Zdroj!H$16,'k rozhodnutí detailní'!$A435,0),"
",IF(OFFSET(Zdroj!I$16,'k rozhodnutí detailní'!$A435,0)="","","IČO: "),OFFSET(Zdroj!I$16,'k rozhodnutí detailní'!$A435,0),"
","B.Ú. ",IF(OFFSET(Zdroj!J$16,'k rozhodnutí detailní'!$A435,0)="","","Anonymizováno")),CONCATENATE("Okres:","
",OFFSET(Zdroj!BP$16,'k rozhodnutí detailní'!$A435,0),"
","Právní forma","
",OFFSET(Zdroj!H$16,'k rozhodnutí detailní'!$A435,0),"
",IF(OFFSET(Zdroj!I$16,'k rozhodnutí detailní'!$A435,0)="","","IČO: "),OFFSET(Zdroj!I$16,'k rozhodnutí detailní'!$A435,0),"
","B.Ú. ",OFFSET(Zdroj!J$16,'k rozhodnutí detailní'!$A435,0))))</f>
        <v/>
      </c>
      <c r="D437" s="58" t="str">
        <f ca="1">IF($B436="","",OFFSET(Zdroj!O$16,'k rozhodnutí detailní'!$A435,0))</f>
        <v/>
      </c>
      <c r="E437" s="314"/>
      <c r="F437" s="185"/>
      <c r="G437" s="316"/>
      <c r="H437" s="315"/>
      <c r="I437" s="288"/>
      <c r="J437" s="288"/>
      <c r="K437" s="288"/>
      <c r="L437" s="288" t="str">
        <f ca="1">IF($B436="","",CONCATENATE(SUM(I436+J436+K436)," z ",SUM(Zdroj!$AN$10+Zdroj!$AP$10)))</f>
        <v/>
      </c>
      <c r="M437" s="47" t="str">
        <f ca="1">IF($B436="","",IF(1-(((J436+K436)*(Zdroj!AN$10/Zdroj!AP$10))/I436)&gt;=0,CEILING(1-(((J436+K436)*(Zdroj!AN$10/Zdroj!AP$10))/I436),0.01),CEILING((1-(((J436+K436)*(Zdroj!AN$10/Zdroj!AP$10))/I436))*-1,0.01)))</f>
        <v/>
      </c>
      <c r="N437" s="312"/>
      <c r="O437" s="288"/>
      <c r="P437" s="329"/>
    </row>
    <row r="438" spans="1:16" x14ac:dyDescent="0.25">
      <c r="A438" s="29">
        <f>ROW()/3-1</f>
        <v>145</v>
      </c>
      <c r="B438" s="288"/>
      <c r="C438" s="52" t="str">
        <f ca="1">IF($B436="","",IF(Zdroj!$AQ$9="ano",IF(OFFSET(Zdroj!M$16,'k rozhodnutí detailní'!A435,0)="","","Anonymizováno"),IF(OFFSET(Zdroj!M$16,'k rozhodnutí detailní'!A435,0)="","",OFFSET(Zdroj!M$16,'k rozhodnutí detailní'!A435,0))))</f>
        <v/>
      </c>
      <c r="D438" s="58" t="str">
        <f ca="1">IF($B436="","",CONCATENATE("Dotace bude použita na:","
",OFFSET(Zdroj!P$16,'k rozhodnutí detailní'!$A435,0)))</f>
        <v/>
      </c>
      <c r="E438" s="314"/>
      <c r="F438" s="188" t="str">
        <f ca="1">IF($B436="","",OFFSET(Zdroj!V$16,'k rozhodnutí detailní'!$A435,0))</f>
        <v/>
      </c>
      <c r="G438" s="89" t="str">
        <f ca="1">IF($B436="","",OFFSET(Zdroj!BM$16,'k rozhodnutí'!$A435,0))</f>
        <v/>
      </c>
      <c r="H438" s="315"/>
      <c r="I438" s="288"/>
      <c r="J438" s="288"/>
      <c r="K438" s="288"/>
      <c r="L438" s="288"/>
      <c r="M438" s="48" t="str">
        <f ca="1">IF($B436="","",SUM((I436+J436+K436)/(Zdroj!$AN$10+Zdroj!$AP$10)))</f>
        <v/>
      </c>
      <c r="N438" s="59" t="str">
        <f t="shared" ref="N438" ca="1" si="143">IF(B436="","",N436/G436)</f>
        <v/>
      </c>
      <c r="O438" s="288"/>
      <c r="P438" s="329"/>
    </row>
    <row r="439" spans="1:16" x14ac:dyDescent="0.25">
      <c r="A439" s="29"/>
      <c r="B439" s="288" t="str">
        <f ca="1">IF(OFFSET(Zdroj!$B$16,A438,0)&gt;0,OFFSET(Zdroj!$B$16,A438,0)+0,"")</f>
        <v/>
      </c>
      <c r="C439" s="51" t="str">
        <f ca="1">IF($B439="","",IF(Zdroj!$AQ$9="ano",CONCATENATE(OFFSET(Zdroj!C$16,'k rozhodnutí detailní'!$A438,0),"
","Anonymizováno","
",OFFSET(Zdroj!E$16,'k rozhodnutí detailní'!$A438,0),"
",OFFSET(Zdroj!F$16,'k rozhodnutí detailní'!$A438,0)),CONCATENATE(OFFSET(Zdroj!C$16,'k rozhodnutí detailní'!$A438,0),"
",OFFSET(Zdroj!D$16,'k rozhodnutí detailní'!$A438,0),"
",OFFSET(Zdroj!E$16,'k rozhodnutí detailní'!$A438,0),"
",OFFSET(Zdroj!F$16,'k rozhodnutí detailní'!$A438,0))))</f>
        <v/>
      </c>
      <c r="D439" s="57" t="str">
        <f ca="1">IF($B439="","",OFFSET(Zdroj!N$16,'k rozhodnutí detailní'!$A438,0))</f>
        <v/>
      </c>
      <c r="E439" s="314" t="str">
        <f ca="1">IF($B439="","",OFFSET(Zdroj!T$16,'k rozhodnutí detailní'!$A438,0))</f>
        <v/>
      </c>
      <c r="F439" s="188" t="str">
        <f ca="1">IF($B439="","",OFFSET(Zdroj!U$16,'k rozhodnutí detailní'!$A438,0))</f>
        <v/>
      </c>
      <c r="G439" s="316" t="str">
        <f ca="1">IF($B439="","",OFFSET(Zdroj!W$16,'k rozhodnutí detailní'!$A438,0))</f>
        <v/>
      </c>
      <c r="H439" s="315" t="str">
        <f ca="1">IF($B439="","",OFFSET(Zdroj!Y$16,'k rozhodnutí detailní'!$A438,0))</f>
        <v/>
      </c>
      <c r="I439" s="288" t="str">
        <f ca="1">IF($B439="","",OFFSET(Zdroj!BG$16,'k rozhodnutí detailní'!$A438,0))</f>
        <v/>
      </c>
      <c r="J439" s="288" t="str">
        <f ca="1">IF($B439="","",OFFSET(Zdroj!BH$16,'k rozhodnutí detailní'!$A438,0))</f>
        <v/>
      </c>
      <c r="K439" s="288"/>
      <c r="L439" s="79" t="str">
        <f ca="1">IF($B439="","",CONCATENATE(OFFSET(Zdroj!BI$16,'k rozhodnutí detailní'!$A438,0)," z ",SUM(Zdroj!$AN$10+Zdroj!$AP$10)))</f>
        <v/>
      </c>
      <c r="M439" s="46" t="str">
        <f ca="1">IF($B439="","",IF(OR(I439=0,J439=0),1,OFFSET(Zdroj!BJ$16,'k rozhodnutí detailní'!$A438,0)))</f>
        <v/>
      </c>
      <c r="N439" s="312" t="str">
        <f ca="1">IF(B439="","",IF(Zdroj!$AQ$1=Zdroj!$AR$9,ROUND(G439*M441,Zdroj!$AR$8),OFFSET(Zdroj!BO$16,'k rozhodnutí detailní'!A438,0)))</f>
        <v/>
      </c>
      <c r="O439" s="288" t="str">
        <f ca="1">IF($B439="","",OFFSET(Zdroj!Z$16,'k rozhodnutí detailní'!$A438,0))</f>
        <v/>
      </c>
      <c r="P439" s="329"/>
    </row>
    <row r="440" spans="1:16" x14ac:dyDescent="0.25">
      <c r="A440" s="29"/>
      <c r="B440" s="288"/>
      <c r="C440" s="51" t="str">
        <f ca="1">IF($B439="","",IF(Zdroj!$AQ$9="ano",CONCATENATE("Okres:","
",OFFSET(Zdroj!BP$16,'k rozhodnutí detailní'!$A438,0),"
","Právní forma","
",OFFSET(Zdroj!H$16,'k rozhodnutí detailní'!$A438,0),"
",IF(OFFSET(Zdroj!I$16,'k rozhodnutí detailní'!$A438,0)="","","IČO: "),OFFSET(Zdroj!I$16,'k rozhodnutí detailní'!$A438,0),"
","B.Ú. ",IF(OFFSET(Zdroj!J$16,'k rozhodnutí detailní'!$A438,0)="","","Anonymizováno")),CONCATENATE("Okres:","
",OFFSET(Zdroj!BP$16,'k rozhodnutí detailní'!$A438,0),"
","Právní forma","
",OFFSET(Zdroj!H$16,'k rozhodnutí detailní'!$A438,0),"
",IF(OFFSET(Zdroj!I$16,'k rozhodnutí detailní'!$A438,0)="","","IČO: "),OFFSET(Zdroj!I$16,'k rozhodnutí detailní'!$A438,0),"
","B.Ú. ",OFFSET(Zdroj!J$16,'k rozhodnutí detailní'!$A438,0))))</f>
        <v/>
      </c>
      <c r="D440" s="58" t="str">
        <f ca="1">IF($B439="","",OFFSET(Zdroj!O$16,'k rozhodnutí detailní'!$A438,0))</f>
        <v/>
      </c>
      <c r="E440" s="314"/>
      <c r="F440" s="185"/>
      <c r="G440" s="316"/>
      <c r="H440" s="315"/>
      <c r="I440" s="288"/>
      <c r="J440" s="288"/>
      <c r="K440" s="288"/>
      <c r="L440" s="288" t="str">
        <f ca="1">IF($B439="","",CONCATENATE(SUM(I439+J439+K439)," z ",SUM(Zdroj!$AN$10+Zdroj!$AP$10)))</f>
        <v/>
      </c>
      <c r="M440" s="47" t="str">
        <f ca="1">IF($B439="","",IF(1-(((J439+K439)*(Zdroj!AN$10/Zdroj!AP$10))/I439)&gt;=0,CEILING(1-(((J439+K439)*(Zdroj!AN$10/Zdroj!AP$10))/I439),0.01),CEILING((1-(((J439+K439)*(Zdroj!AN$10/Zdroj!AP$10))/I439))*-1,0.01)))</f>
        <v/>
      </c>
      <c r="N440" s="312"/>
      <c r="O440" s="288"/>
      <c r="P440" s="329"/>
    </row>
    <row r="441" spans="1:16" x14ac:dyDescent="0.25">
      <c r="A441" s="29">
        <f>ROW()/3-1</f>
        <v>146</v>
      </c>
      <c r="B441" s="288"/>
      <c r="C441" s="52" t="str">
        <f ca="1">IF($B439="","",IF(Zdroj!$AQ$9="ano",IF(OFFSET(Zdroj!M$16,'k rozhodnutí detailní'!A438,0)="","","Anonymizováno"),IF(OFFSET(Zdroj!M$16,'k rozhodnutí detailní'!A438,0)="","",OFFSET(Zdroj!M$16,'k rozhodnutí detailní'!A438,0))))</f>
        <v/>
      </c>
      <c r="D441" s="58" t="str">
        <f ca="1">IF($B439="","",CONCATENATE("Dotace bude použita na:","
",OFFSET(Zdroj!P$16,'k rozhodnutí detailní'!$A438,0)))</f>
        <v/>
      </c>
      <c r="E441" s="314"/>
      <c r="F441" s="188" t="str">
        <f ca="1">IF($B439="","",OFFSET(Zdroj!V$16,'k rozhodnutí detailní'!$A438,0))</f>
        <v/>
      </c>
      <c r="G441" s="89" t="str">
        <f ca="1">IF($B439="","",OFFSET(Zdroj!BM$16,'k rozhodnutí'!$A438,0))</f>
        <v/>
      </c>
      <c r="H441" s="315"/>
      <c r="I441" s="288"/>
      <c r="J441" s="288"/>
      <c r="K441" s="288"/>
      <c r="L441" s="288"/>
      <c r="M441" s="48" t="str">
        <f ca="1">IF($B439="","",SUM((I439+J439+K439)/(Zdroj!$AN$10+Zdroj!$AP$10)))</f>
        <v/>
      </c>
      <c r="N441" s="59" t="str">
        <f t="shared" ref="N441" ca="1" si="144">IF(B439="","",N439/G439)</f>
        <v/>
      </c>
      <c r="O441" s="288"/>
      <c r="P441" s="329"/>
    </row>
    <row r="442" spans="1:16" x14ac:dyDescent="0.25">
      <c r="A442" s="29"/>
      <c r="B442" s="288" t="str">
        <f ca="1">IF(OFFSET(Zdroj!$B$16,A441,0)&gt;0,OFFSET(Zdroj!$B$16,A441,0)+0,"")</f>
        <v/>
      </c>
      <c r="C442" s="51" t="str">
        <f ca="1">IF($B442="","",IF(Zdroj!$AQ$9="ano",CONCATENATE(OFFSET(Zdroj!C$16,'k rozhodnutí detailní'!$A441,0),"
","Anonymizováno","
",OFFSET(Zdroj!E$16,'k rozhodnutí detailní'!$A441,0),"
",OFFSET(Zdroj!F$16,'k rozhodnutí detailní'!$A441,0)),CONCATENATE(OFFSET(Zdroj!C$16,'k rozhodnutí detailní'!$A441,0),"
",OFFSET(Zdroj!D$16,'k rozhodnutí detailní'!$A441,0),"
",OFFSET(Zdroj!E$16,'k rozhodnutí detailní'!$A441,0),"
",OFFSET(Zdroj!F$16,'k rozhodnutí detailní'!$A441,0))))</f>
        <v/>
      </c>
      <c r="D442" s="57" t="str">
        <f ca="1">IF($B442="","",OFFSET(Zdroj!N$16,'k rozhodnutí detailní'!$A441,0))</f>
        <v/>
      </c>
      <c r="E442" s="314" t="str">
        <f ca="1">IF($B442="","",OFFSET(Zdroj!T$16,'k rozhodnutí detailní'!$A441,0))</f>
        <v/>
      </c>
      <c r="F442" s="188" t="str">
        <f ca="1">IF($B442="","",OFFSET(Zdroj!U$16,'k rozhodnutí detailní'!$A441,0))</f>
        <v/>
      </c>
      <c r="G442" s="316" t="str">
        <f ca="1">IF($B442="","",OFFSET(Zdroj!W$16,'k rozhodnutí detailní'!$A441,0))</f>
        <v/>
      </c>
      <c r="H442" s="315" t="str">
        <f ca="1">IF($B442="","",OFFSET(Zdroj!Y$16,'k rozhodnutí detailní'!$A441,0))</f>
        <v/>
      </c>
      <c r="I442" s="288" t="str">
        <f ca="1">IF($B442="","",OFFSET(Zdroj!BG$16,'k rozhodnutí detailní'!$A441,0))</f>
        <v/>
      </c>
      <c r="J442" s="288" t="str">
        <f ca="1">IF($B442="","",OFFSET(Zdroj!BH$16,'k rozhodnutí detailní'!$A441,0))</f>
        <v/>
      </c>
      <c r="K442" s="288"/>
      <c r="L442" s="79" t="str">
        <f ca="1">IF($B442="","",CONCATENATE(OFFSET(Zdroj!BI$16,'k rozhodnutí detailní'!$A441,0)," z ",SUM(Zdroj!$AN$10+Zdroj!$AP$10)))</f>
        <v/>
      </c>
      <c r="M442" s="46" t="str">
        <f ca="1">IF($B442="","",IF(OR(I442=0,J442=0),1,OFFSET(Zdroj!BJ$16,'k rozhodnutí detailní'!$A441,0)))</f>
        <v/>
      </c>
      <c r="N442" s="312" t="str">
        <f ca="1">IF(B442="","",IF(Zdroj!$AQ$1=Zdroj!$AR$9,ROUND(G442*M444,Zdroj!$AR$8),OFFSET(Zdroj!BO$16,'k rozhodnutí detailní'!A441,0)))</f>
        <v/>
      </c>
      <c r="O442" s="288" t="str">
        <f ca="1">IF($B442="","",OFFSET(Zdroj!Z$16,'k rozhodnutí detailní'!$A441,0))</f>
        <v/>
      </c>
      <c r="P442" s="329"/>
    </row>
    <row r="443" spans="1:16" x14ac:dyDescent="0.25">
      <c r="A443" s="29"/>
      <c r="B443" s="288"/>
      <c r="C443" s="51" t="str">
        <f ca="1">IF($B442="","",IF(Zdroj!$AQ$9="ano",CONCATENATE("Okres:","
",OFFSET(Zdroj!BP$16,'k rozhodnutí detailní'!$A441,0),"
","Právní forma","
",OFFSET(Zdroj!H$16,'k rozhodnutí detailní'!$A441,0),"
",IF(OFFSET(Zdroj!I$16,'k rozhodnutí detailní'!$A441,0)="","","IČO: "),OFFSET(Zdroj!I$16,'k rozhodnutí detailní'!$A441,0),"
","B.Ú. ",IF(OFFSET(Zdroj!J$16,'k rozhodnutí detailní'!$A441,0)="","","Anonymizováno")),CONCATENATE("Okres:","
",OFFSET(Zdroj!BP$16,'k rozhodnutí detailní'!$A441,0),"
","Právní forma","
",OFFSET(Zdroj!H$16,'k rozhodnutí detailní'!$A441,0),"
",IF(OFFSET(Zdroj!I$16,'k rozhodnutí detailní'!$A441,0)="","","IČO: "),OFFSET(Zdroj!I$16,'k rozhodnutí detailní'!$A441,0),"
","B.Ú. ",OFFSET(Zdroj!J$16,'k rozhodnutí detailní'!$A441,0))))</f>
        <v/>
      </c>
      <c r="D443" s="58" t="str">
        <f ca="1">IF($B442="","",OFFSET(Zdroj!O$16,'k rozhodnutí detailní'!$A441,0))</f>
        <v/>
      </c>
      <c r="E443" s="314"/>
      <c r="F443" s="185"/>
      <c r="G443" s="316"/>
      <c r="H443" s="315"/>
      <c r="I443" s="288"/>
      <c r="J443" s="288"/>
      <c r="K443" s="288"/>
      <c r="L443" s="288" t="str">
        <f ca="1">IF($B442="","",CONCATENATE(SUM(I442+J442+K442)," z ",SUM(Zdroj!$AN$10+Zdroj!$AP$10)))</f>
        <v/>
      </c>
      <c r="M443" s="47" t="str">
        <f ca="1">IF($B442="","",IF(1-(((J442+K442)*(Zdroj!AN$10/Zdroj!AP$10))/I442)&gt;=0,CEILING(1-(((J442+K442)*(Zdroj!AN$10/Zdroj!AP$10))/I442),0.01),CEILING((1-(((J442+K442)*(Zdroj!AN$10/Zdroj!AP$10))/I442))*-1,0.01)))</f>
        <v/>
      </c>
      <c r="N443" s="312"/>
      <c r="O443" s="288"/>
      <c r="P443" s="329"/>
    </row>
    <row r="444" spans="1:16" x14ac:dyDescent="0.25">
      <c r="A444" s="29">
        <f>ROW()/3-1</f>
        <v>147</v>
      </c>
      <c r="B444" s="288"/>
      <c r="C444" s="52" t="str">
        <f ca="1">IF($B442="","",IF(Zdroj!$AQ$9="ano",IF(OFFSET(Zdroj!M$16,'k rozhodnutí detailní'!A441,0)="","","Anonymizováno"),IF(OFFSET(Zdroj!M$16,'k rozhodnutí detailní'!A441,0)="","",OFFSET(Zdroj!M$16,'k rozhodnutí detailní'!A441,0))))</f>
        <v/>
      </c>
      <c r="D444" s="58" t="str">
        <f ca="1">IF($B442="","",CONCATENATE("Dotace bude použita na:","
",OFFSET(Zdroj!P$16,'k rozhodnutí detailní'!$A441,0)))</f>
        <v/>
      </c>
      <c r="E444" s="314"/>
      <c r="F444" s="188" t="str">
        <f ca="1">IF($B442="","",OFFSET(Zdroj!V$16,'k rozhodnutí detailní'!$A441,0))</f>
        <v/>
      </c>
      <c r="G444" s="89" t="str">
        <f ca="1">IF($B442="","",OFFSET(Zdroj!BM$16,'k rozhodnutí'!$A441,0))</f>
        <v/>
      </c>
      <c r="H444" s="315"/>
      <c r="I444" s="288"/>
      <c r="J444" s="288"/>
      <c r="K444" s="288"/>
      <c r="L444" s="288"/>
      <c r="M444" s="48" t="str">
        <f ca="1">IF($B442="","",SUM((I442+J442+K442)/(Zdroj!$AN$10+Zdroj!$AP$10)))</f>
        <v/>
      </c>
      <c r="N444" s="59" t="str">
        <f t="shared" ref="N444" ca="1" si="145">IF(B442="","",N442/G442)</f>
        <v/>
      </c>
      <c r="O444" s="288"/>
      <c r="P444" s="329"/>
    </row>
    <row r="445" spans="1:16" x14ac:dyDescent="0.25">
      <c r="A445" s="29"/>
      <c r="B445" s="288" t="str">
        <f ca="1">IF(OFFSET(Zdroj!$B$16,A444,0)&gt;0,OFFSET(Zdroj!$B$16,A444,0)+0,"")</f>
        <v/>
      </c>
      <c r="C445" s="51" t="str">
        <f ca="1">IF($B445="","",IF(Zdroj!$AQ$9="ano",CONCATENATE(OFFSET(Zdroj!C$16,'k rozhodnutí detailní'!$A444,0),"
","Anonymizováno","
",OFFSET(Zdroj!E$16,'k rozhodnutí detailní'!$A444,0),"
",OFFSET(Zdroj!F$16,'k rozhodnutí detailní'!$A444,0)),CONCATENATE(OFFSET(Zdroj!C$16,'k rozhodnutí detailní'!$A444,0),"
",OFFSET(Zdroj!D$16,'k rozhodnutí detailní'!$A444,0),"
",OFFSET(Zdroj!E$16,'k rozhodnutí detailní'!$A444,0),"
",OFFSET(Zdroj!F$16,'k rozhodnutí detailní'!$A444,0))))</f>
        <v/>
      </c>
      <c r="D445" s="57" t="str">
        <f ca="1">IF($B445="","",OFFSET(Zdroj!N$16,'k rozhodnutí detailní'!$A444,0))</f>
        <v/>
      </c>
      <c r="E445" s="314" t="str">
        <f ca="1">IF($B445="","",OFFSET(Zdroj!T$16,'k rozhodnutí detailní'!$A444,0))</f>
        <v/>
      </c>
      <c r="F445" s="188" t="str">
        <f ca="1">IF($B445="","",OFFSET(Zdroj!U$16,'k rozhodnutí detailní'!$A444,0))</f>
        <v/>
      </c>
      <c r="G445" s="316" t="str">
        <f ca="1">IF($B445="","",OFFSET(Zdroj!W$16,'k rozhodnutí detailní'!$A444,0))</f>
        <v/>
      </c>
      <c r="H445" s="315" t="str">
        <f ca="1">IF($B445="","",OFFSET(Zdroj!Y$16,'k rozhodnutí detailní'!$A444,0))</f>
        <v/>
      </c>
      <c r="I445" s="288" t="str">
        <f ca="1">IF($B445="","",OFFSET(Zdroj!BG$16,'k rozhodnutí detailní'!$A444,0))</f>
        <v/>
      </c>
      <c r="J445" s="288" t="str">
        <f ca="1">IF($B445="","",OFFSET(Zdroj!BH$16,'k rozhodnutí detailní'!$A444,0))</f>
        <v/>
      </c>
      <c r="K445" s="288"/>
      <c r="L445" s="79" t="str">
        <f ca="1">IF($B445="","",CONCATENATE(OFFSET(Zdroj!BI$16,'k rozhodnutí detailní'!$A444,0)," z ",SUM(Zdroj!$AN$10+Zdroj!$AP$10)))</f>
        <v/>
      </c>
      <c r="M445" s="46" t="str">
        <f ca="1">IF($B445="","",IF(OR(I445=0,J445=0),1,OFFSET(Zdroj!BJ$16,'k rozhodnutí detailní'!$A444,0)))</f>
        <v/>
      </c>
      <c r="N445" s="312" t="str">
        <f ca="1">IF(B445="","",IF(Zdroj!$AQ$1=Zdroj!$AR$9,ROUND(G445*M447,Zdroj!$AR$8),OFFSET(Zdroj!BO$16,'k rozhodnutí detailní'!A444,0)))</f>
        <v/>
      </c>
      <c r="O445" s="288" t="str">
        <f ca="1">IF($B445="","",OFFSET(Zdroj!Z$16,'k rozhodnutí detailní'!$A444,0))</f>
        <v/>
      </c>
      <c r="P445" s="329"/>
    </row>
    <row r="446" spans="1:16" x14ac:dyDescent="0.25">
      <c r="A446" s="29"/>
      <c r="B446" s="288"/>
      <c r="C446" s="51" t="str">
        <f ca="1">IF($B445="","",IF(Zdroj!$AQ$9="ano",CONCATENATE("Okres:","
",OFFSET(Zdroj!BP$16,'k rozhodnutí detailní'!$A444,0),"
","Právní forma","
",OFFSET(Zdroj!H$16,'k rozhodnutí detailní'!$A444,0),"
",IF(OFFSET(Zdroj!I$16,'k rozhodnutí detailní'!$A444,0)="","","IČO: "),OFFSET(Zdroj!I$16,'k rozhodnutí detailní'!$A444,0),"
","B.Ú. ",IF(OFFSET(Zdroj!J$16,'k rozhodnutí detailní'!$A444,0)="","","Anonymizováno")),CONCATENATE("Okres:","
",OFFSET(Zdroj!BP$16,'k rozhodnutí detailní'!$A444,0),"
","Právní forma","
",OFFSET(Zdroj!H$16,'k rozhodnutí detailní'!$A444,0),"
",IF(OFFSET(Zdroj!I$16,'k rozhodnutí detailní'!$A444,0)="","","IČO: "),OFFSET(Zdroj!I$16,'k rozhodnutí detailní'!$A444,0),"
","B.Ú. ",OFFSET(Zdroj!J$16,'k rozhodnutí detailní'!$A444,0))))</f>
        <v/>
      </c>
      <c r="D446" s="58" t="str">
        <f ca="1">IF($B445="","",OFFSET(Zdroj!O$16,'k rozhodnutí detailní'!$A444,0))</f>
        <v/>
      </c>
      <c r="E446" s="314"/>
      <c r="F446" s="185"/>
      <c r="G446" s="316"/>
      <c r="H446" s="315"/>
      <c r="I446" s="288"/>
      <c r="J446" s="288"/>
      <c r="K446" s="288"/>
      <c r="L446" s="288" t="str">
        <f ca="1">IF($B445="","",CONCATENATE(SUM(I445+J445+K445)," z ",SUM(Zdroj!$AN$10+Zdroj!$AP$10)))</f>
        <v/>
      </c>
      <c r="M446" s="47" t="str">
        <f ca="1">IF($B445="","",IF(1-(((J445+K445)*(Zdroj!AN$10/Zdroj!AP$10))/I445)&gt;=0,CEILING(1-(((J445+K445)*(Zdroj!AN$10/Zdroj!AP$10))/I445),0.01),CEILING((1-(((J445+K445)*(Zdroj!AN$10/Zdroj!AP$10))/I445))*-1,0.01)))</f>
        <v/>
      </c>
      <c r="N446" s="312"/>
      <c r="O446" s="288"/>
      <c r="P446" s="329"/>
    </row>
    <row r="447" spans="1:16" x14ac:dyDescent="0.25">
      <c r="A447" s="29">
        <f>ROW()/3-1</f>
        <v>148</v>
      </c>
      <c r="B447" s="288"/>
      <c r="C447" s="52" t="str">
        <f ca="1">IF($B445="","",IF(Zdroj!$AQ$9="ano",IF(OFFSET(Zdroj!M$16,'k rozhodnutí detailní'!A444,0)="","","Anonymizováno"),IF(OFFSET(Zdroj!M$16,'k rozhodnutí detailní'!A444,0)="","",OFFSET(Zdroj!M$16,'k rozhodnutí detailní'!A444,0))))</f>
        <v/>
      </c>
      <c r="D447" s="58" t="str">
        <f ca="1">IF($B445="","",CONCATENATE("Dotace bude použita na:","
",OFFSET(Zdroj!P$16,'k rozhodnutí detailní'!$A444,0)))</f>
        <v/>
      </c>
      <c r="E447" s="314"/>
      <c r="F447" s="188" t="str">
        <f ca="1">IF($B445="","",OFFSET(Zdroj!V$16,'k rozhodnutí detailní'!$A444,0))</f>
        <v/>
      </c>
      <c r="G447" s="89" t="str">
        <f ca="1">IF($B445="","",OFFSET(Zdroj!BM$16,'k rozhodnutí'!$A444,0))</f>
        <v/>
      </c>
      <c r="H447" s="315"/>
      <c r="I447" s="288"/>
      <c r="J447" s="288"/>
      <c r="K447" s="288"/>
      <c r="L447" s="288"/>
      <c r="M447" s="48" t="str">
        <f ca="1">IF($B445="","",SUM((I445+J445+K445)/(Zdroj!$AN$10+Zdroj!$AP$10)))</f>
        <v/>
      </c>
      <c r="N447" s="59" t="str">
        <f t="shared" ref="N447" ca="1" si="146">IF(B445="","",N445/G445)</f>
        <v/>
      </c>
      <c r="O447" s="288"/>
      <c r="P447" s="329"/>
    </row>
    <row r="448" spans="1:16" x14ac:dyDescent="0.25">
      <c r="A448" s="29"/>
      <c r="B448" s="288" t="str">
        <f ca="1">IF(OFFSET(Zdroj!$B$16,A447,0)&gt;0,OFFSET(Zdroj!$B$16,A447,0)+0,"")</f>
        <v/>
      </c>
      <c r="C448" s="51" t="str">
        <f ca="1">IF($B448="","",IF(Zdroj!$AQ$9="ano",CONCATENATE(OFFSET(Zdroj!C$16,'k rozhodnutí detailní'!$A447,0),"
","Anonymizováno","
",OFFSET(Zdroj!E$16,'k rozhodnutí detailní'!$A447,0),"
",OFFSET(Zdroj!F$16,'k rozhodnutí detailní'!$A447,0)),CONCATENATE(OFFSET(Zdroj!C$16,'k rozhodnutí detailní'!$A447,0),"
",OFFSET(Zdroj!D$16,'k rozhodnutí detailní'!$A447,0),"
",OFFSET(Zdroj!E$16,'k rozhodnutí detailní'!$A447,0),"
",OFFSET(Zdroj!F$16,'k rozhodnutí detailní'!$A447,0))))</f>
        <v/>
      </c>
      <c r="D448" s="57" t="str">
        <f ca="1">IF($B448="","",OFFSET(Zdroj!N$16,'k rozhodnutí detailní'!$A447,0))</f>
        <v/>
      </c>
      <c r="E448" s="314" t="str">
        <f ca="1">IF($B448="","",OFFSET(Zdroj!T$16,'k rozhodnutí detailní'!$A447,0))</f>
        <v/>
      </c>
      <c r="F448" s="188" t="str">
        <f ca="1">IF($B448="","",OFFSET(Zdroj!U$16,'k rozhodnutí detailní'!$A447,0))</f>
        <v/>
      </c>
      <c r="G448" s="316" t="str">
        <f ca="1">IF($B448="","",OFFSET(Zdroj!W$16,'k rozhodnutí detailní'!$A447,0))</f>
        <v/>
      </c>
      <c r="H448" s="315" t="str">
        <f ca="1">IF($B448="","",OFFSET(Zdroj!Y$16,'k rozhodnutí detailní'!$A447,0))</f>
        <v/>
      </c>
      <c r="I448" s="288" t="str">
        <f ca="1">IF($B448="","",OFFSET(Zdroj!BG$16,'k rozhodnutí detailní'!$A447,0))</f>
        <v/>
      </c>
      <c r="J448" s="288" t="str">
        <f ca="1">IF($B448="","",OFFSET(Zdroj!BH$16,'k rozhodnutí detailní'!$A447,0))</f>
        <v/>
      </c>
      <c r="K448" s="288"/>
      <c r="L448" s="79" t="str">
        <f ca="1">IF($B448="","",CONCATENATE(OFFSET(Zdroj!BI$16,'k rozhodnutí detailní'!$A447,0)," z ",SUM(Zdroj!$AN$10+Zdroj!$AP$10)))</f>
        <v/>
      </c>
      <c r="M448" s="46" t="str">
        <f ca="1">IF($B448="","",IF(OR(I448=0,J448=0),1,OFFSET(Zdroj!BJ$16,'k rozhodnutí detailní'!$A447,0)))</f>
        <v/>
      </c>
      <c r="N448" s="312" t="str">
        <f ca="1">IF(B448="","",IF(Zdroj!$AQ$1=Zdroj!$AR$9,ROUND(G448*M450,Zdroj!$AR$8),OFFSET(Zdroj!BO$16,'k rozhodnutí detailní'!A447,0)))</f>
        <v/>
      </c>
      <c r="O448" s="288" t="str">
        <f ca="1">IF($B448="","",OFFSET(Zdroj!Z$16,'k rozhodnutí detailní'!$A447,0))</f>
        <v/>
      </c>
      <c r="P448" s="329"/>
    </row>
    <row r="449" spans="1:16" x14ac:dyDescent="0.25">
      <c r="A449" s="29"/>
      <c r="B449" s="288"/>
      <c r="C449" s="51" t="str">
        <f ca="1">IF($B448="","",IF(Zdroj!$AQ$9="ano",CONCATENATE("Okres:","
",OFFSET(Zdroj!BP$16,'k rozhodnutí detailní'!$A447,0),"
","Právní forma","
",OFFSET(Zdroj!H$16,'k rozhodnutí detailní'!$A447,0),"
",IF(OFFSET(Zdroj!I$16,'k rozhodnutí detailní'!$A447,0)="","","IČO: "),OFFSET(Zdroj!I$16,'k rozhodnutí detailní'!$A447,0),"
","B.Ú. ",IF(OFFSET(Zdroj!J$16,'k rozhodnutí detailní'!$A447,0)="","","Anonymizováno")),CONCATENATE("Okres:","
",OFFSET(Zdroj!BP$16,'k rozhodnutí detailní'!$A447,0),"
","Právní forma","
",OFFSET(Zdroj!H$16,'k rozhodnutí detailní'!$A447,0),"
",IF(OFFSET(Zdroj!I$16,'k rozhodnutí detailní'!$A447,0)="","","IČO: "),OFFSET(Zdroj!I$16,'k rozhodnutí detailní'!$A447,0),"
","B.Ú. ",OFFSET(Zdroj!J$16,'k rozhodnutí detailní'!$A447,0))))</f>
        <v/>
      </c>
      <c r="D449" s="58" t="str">
        <f ca="1">IF($B448="","",OFFSET(Zdroj!O$16,'k rozhodnutí detailní'!$A447,0))</f>
        <v/>
      </c>
      <c r="E449" s="314"/>
      <c r="F449" s="185"/>
      <c r="G449" s="316"/>
      <c r="H449" s="315"/>
      <c r="I449" s="288"/>
      <c r="J449" s="288"/>
      <c r="K449" s="288"/>
      <c r="L449" s="288" t="str">
        <f ca="1">IF($B448="","",CONCATENATE(SUM(I448+J448+K448)," z ",SUM(Zdroj!$AN$10+Zdroj!$AP$10)))</f>
        <v/>
      </c>
      <c r="M449" s="47" t="str">
        <f ca="1">IF($B448="","",IF(1-(((J448+K448)*(Zdroj!AN$10/Zdroj!AP$10))/I448)&gt;=0,CEILING(1-(((J448+K448)*(Zdroj!AN$10/Zdroj!AP$10))/I448),0.01),CEILING((1-(((J448+K448)*(Zdroj!AN$10/Zdroj!AP$10))/I448))*-1,0.01)))</f>
        <v/>
      </c>
      <c r="N449" s="312"/>
      <c r="O449" s="288"/>
      <c r="P449" s="329"/>
    </row>
    <row r="450" spans="1:16" x14ac:dyDescent="0.25">
      <c r="A450" s="29">
        <f>ROW()/3-1</f>
        <v>149</v>
      </c>
      <c r="B450" s="288"/>
      <c r="C450" s="52" t="str">
        <f ca="1">IF($B448="","",IF(Zdroj!$AQ$9="ano",IF(OFFSET(Zdroj!M$16,'k rozhodnutí detailní'!A447,0)="","","Anonymizováno"),IF(OFFSET(Zdroj!M$16,'k rozhodnutí detailní'!A447,0)="","",OFFSET(Zdroj!M$16,'k rozhodnutí detailní'!A447,0))))</f>
        <v/>
      </c>
      <c r="D450" s="58" t="str">
        <f ca="1">IF($B448="","",CONCATENATE("Dotace bude použita na:","
",OFFSET(Zdroj!P$16,'k rozhodnutí detailní'!$A447,0)))</f>
        <v/>
      </c>
      <c r="E450" s="314"/>
      <c r="F450" s="188" t="str">
        <f ca="1">IF($B448="","",OFFSET(Zdroj!V$16,'k rozhodnutí detailní'!$A447,0))</f>
        <v/>
      </c>
      <c r="G450" s="89" t="str">
        <f ca="1">IF($B448="","",OFFSET(Zdroj!BM$16,'k rozhodnutí'!$A447,0))</f>
        <v/>
      </c>
      <c r="H450" s="315"/>
      <c r="I450" s="288"/>
      <c r="J450" s="288"/>
      <c r="K450" s="288"/>
      <c r="L450" s="288"/>
      <c r="M450" s="48" t="str">
        <f ca="1">IF($B448="","",SUM((I448+J448+K448)/(Zdroj!$AN$10+Zdroj!$AP$10)))</f>
        <v/>
      </c>
      <c r="N450" s="59" t="str">
        <f t="shared" ref="N450" ca="1" si="147">IF(B448="","",N448/G448)</f>
        <v/>
      </c>
      <c r="O450" s="288"/>
      <c r="P450" s="329"/>
    </row>
    <row r="451" spans="1:16" x14ac:dyDescent="0.25">
      <c r="A451" s="29"/>
      <c r="B451" s="288" t="str">
        <f ca="1">IF(OFFSET(Zdroj!$B$16,A450,0)&gt;0,OFFSET(Zdroj!$B$16,A450,0)+0,"")</f>
        <v/>
      </c>
      <c r="C451" s="51" t="str">
        <f ca="1">IF($B451="","",IF(Zdroj!$AQ$9="ano",CONCATENATE(OFFSET(Zdroj!C$16,'k rozhodnutí detailní'!$A450,0),"
","Anonymizováno","
",OFFSET(Zdroj!E$16,'k rozhodnutí detailní'!$A450,0),"
",OFFSET(Zdroj!F$16,'k rozhodnutí detailní'!$A450,0)),CONCATENATE(OFFSET(Zdroj!C$16,'k rozhodnutí detailní'!$A450,0),"
",OFFSET(Zdroj!D$16,'k rozhodnutí detailní'!$A450,0),"
",OFFSET(Zdroj!E$16,'k rozhodnutí detailní'!$A450,0),"
",OFFSET(Zdroj!F$16,'k rozhodnutí detailní'!$A450,0))))</f>
        <v/>
      </c>
      <c r="D451" s="57" t="str">
        <f ca="1">IF($B451="","",OFFSET(Zdroj!N$16,'k rozhodnutí detailní'!$A450,0))</f>
        <v/>
      </c>
      <c r="E451" s="314" t="str">
        <f ca="1">IF($B451="","",OFFSET(Zdroj!T$16,'k rozhodnutí detailní'!$A450,0))</f>
        <v/>
      </c>
      <c r="F451" s="188" t="str">
        <f ca="1">IF($B451="","",OFFSET(Zdroj!U$16,'k rozhodnutí detailní'!$A450,0))</f>
        <v/>
      </c>
      <c r="G451" s="316" t="str">
        <f ca="1">IF($B451="","",OFFSET(Zdroj!W$16,'k rozhodnutí detailní'!$A450,0))</f>
        <v/>
      </c>
      <c r="H451" s="315" t="str">
        <f ca="1">IF($B451="","",OFFSET(Zdroj!Y$16,'k rozhodnutí detailní'!$A450,0))</f>
        <v/>
      </c>
      <c r="I451" s="288" t="str">
        <f ca="1">IF($B451="","",OFFSET(Zdroj!BG$16,'k rozhodnutí detailní'!$A450,0))</f>
        <v/>
      </c>
      <c r="J451" s="288" t="str">
        <f ca="1">IF($B451="","",OFFSET(Zdroj!BH$16,'k rozhodnutí detailní'!$A450,0))</f>
        <v/>
      </c>
      <c r="K451" s="288"/>
      <c r="L451" s="79" t="str">
        <f ca="1">IF($B451="","",CONCATENATE(OFFSET(Zdroj!BI$16,'k rozhodnutí detailní'!$A450,0)," z ",SUM(Zdroj!$AN$10+Zdroj!$AP$10)))</f>
        <v/>
      </c>
      <c r="M451" s="46" t="str">
        <f ca="1">IF($B451="","",IF(OR(I451=0,J451=0),1,OFFSET(Zdroj!BJ$16,'k rozhodnutí detailní'!$A450,0)))</f>
        <v/>
      </c>
      <c r="N451" s="312" t="str">
        <f ca="1">IF(B451="","",IF(Zdroj!$AQ$1=Zdroj!$AR$9,ROUND(G451*M453,Zdroj!$AR$8),OFFSET(Zdroj!BO$16,'k rozhodnutí detailní'!A450,0)))</f>
        <v/>
      </c>
      <c r="O451" s="288" t="str">
        <f ca="1">IF($B451="","",OFFSET(Zdroj!Z$16,'k rozhodnutí detailní'!$A450,0))</f>
        <v/>
      </c>
      <c r="P451" s="329"/>
    </row>
    <row r="452" spans="1:16" x14ac:dyDescent="0.25">
      <c r="A452" s="29"/>
      <c r="B452" s="288"/>
      <c r="C452" s="51" t="str">
        <f ca="1">IF($B451="","",IF(Zdroj!$AQ$9="ano",CONCATENATE("Okres:","
",OFFSET(Zdroj!BP$16,'k rozhodnutí detailní'!$A450,0),"
","Právní forma","
",OFFSET(Zdroj!H$16,'k rozhodnutí detailní'!$A450,0),"
",IF(OFFSET(Zdroj!I$16,'k rozhodnutí detailní'!$A450,0)="","","IČO: "),OFFSET(Zdroj!I$16,'k rozhodnutí detailní'!$A450,0),"
","B.Ú. ",IF(OFFSET(Zdroj!J$16,'k rozhodnutí detailní'!$A450,0)="","","Anonymizováno")),CONCATENATE("Okres:","
",OFFSET(Zdroj!BP$16,'k rozhodnutí detailní'!$A450,0),"
","Právní forma","
",OFFSET(Zdroj!H$16,'k rozhodnutí detailní'!$A450,0),"
",IF(OFFSET(Zdroj!I$16,'k rozhodnutí detailní'!$A450,0)="","","IČO: "),OFFSET(Zdroj!I$16,'k rozhodnutí detailní'!$A450,0),"
","B.Ú. ",OFFSET(Zdroj!J$16,'k rozhodnutí detailní'!$A450,0))))</f>
        <v/>
      </c>
      <c r="D452" s="58" t="str">
        <f ca="1">IF($B451="","",OFFSET(Zdroj!O$16,'k rozhodnutí detailní'!$A450,0))</f>
        <v/>
      </c>
      <c r="E452" s="314"/>
      <c r="F452" s="185"/>
      <c r="G452" s="316"/>
      <c r="H452" s="315"/>
      <c r="I452" s="288"/>
      <c r="J452" s="288"/>
      <c r="K452" s="288"/>
      <c r="L452" s="288" t="str">
        <f ca="1">IF($B451="","",CONCATENATE(SUM(I451+J451+K451)," z ",SUM(Zdroj!$AN$10+Zdroj!$AP$10)))</f>
        <v/>
      </c>
      <c r="M452" s="47" t="str">
        <f ca="1">IF($B451="","",IF(1-(((J451+K451)*(Zdroj!AN$10/Zdroj!AP$10))/I451)&gt;=0,CEILING(1-(((J451+K451)*(Zdroj!AN$10/Zdroj!AP$10))/I451),0.01),CEILING((1-(((J451+K451)*(Zdroj!AN$10/Zdroj!AP$10))/I451))*-1,0.01)))</f>
        <v/>
      </c>
      <c r="N452" s="312"/>
      <c r="O452" s="288"/>
      <c r="P452" s="329"/>
    </row>
    <row r="453" spans="1:16" x14ac:dyDescent="0.25">
      <c r="A453" s="29">
        <f>ROW()/3-1</f>
        <v>150</v>
      </c>
      <c r="B453" s="288"/>
      <c r="C453" s="52" t="str">
        <f ca="1">IF($B451="","",IF(Zdroj!$AQ$9="ano",IF(OFFSET(Zdroj!M$16,'k rozhodnutí detailní'!A450,0)="","","Anonymizováno"),IF(OFFSET(Zdroj!M$16,'k rozhodnutí detailní'!A450,0)="","",OFFSET(Zdroj!M$16,'k rozhodnutí detailní'!A450,0))))</f>
        <v/>
      </c>
      <c r="D453" s="58" t="str">
        <f ca="1">IF($B451="","",CONCATENATE("Dotace bude použita na:","
",OFFSET(Zdroj!P$16,'k rozhodnutí detailní'!$A450,0)))</f>
        <v/>
      </c>
      <c r="E453" s="314"/>
      <c r="F453" s="188" t="str">
        <f ca="1">IF($B451="","",OFFSET(Zdroj!V$16,'k rozhodnutí detailní'!$A450,0))</f>
        <v/>
      </c>
      <c r="G453" s="89" t="str">
        <f ca="1">IF($B451="","",OFFSET(Zdroj!BM$16,'k rozhodnutí'!$A450,0))</f>
        <v/>
      </c>
      <c r="H453" s="315"/>
      <c r="I453" s="288"/>
      <c r="J453" s="288"/>
      <c r="K453" s="288"/>
      <c r="L453" s="288"/>
      <c r="M453" s="48" t="str">
        <f ca="1">IF($B451="","",SUM((I451+J451+K451)/(Zdroj!$AN$10+Zdroj!$AP$10)))</f>
        <v/>
      </c>
      <c r="N453" s="59" t="str">
        <f t="shared" ref="N453" ca="1" si="148">IF(B451="","",N451/G451)</f>
        <v/>
      </c>
      <c r="O453" s="288"/>
      <c r="P453" s="329"/>
    </row>
    <row r="454" spans="1:16" x14ac:dyDescent="0.25">
      <c r="A454" s="29"/>
      <c r="B454" s="288" t="str">
        <f ca="1">IF(OFFSET(Zdroj!$B$16,A453,0)&gt;0,OFFSET(Zdroj!$B$16,A453,0)+0,"")</f>
        <v/>
      </c>
      <c r="C454" s="51" t="str">
        <f ca="1">IF($B454="","",IF(Zdroj!$AQ$9="ano",CONCATENATE(OFFSET(Zdroj!C$16,'k rozhodnutí detailní'!$A453,0),"
","Anonymizováno","
",OFFSET(Zdroj!E$16,'k rozhodnutí detailní'!$A453,0),"
",OFFSET(Zdroj!F$16,'k rozhodnutí detailní'!$A453,0)),CONCATENATE(OFFSET(Zdroj!C$16,'k rozhodnutí detailní'!$A453,0),"
",OFFSET(Zdroj!D$16,'k rozhodnutí detailní'!$A453,0),"
",OFFSET(Zdroj!E$16,'k rozhodnutí detailní'!$A453,0),"
",OFFSET(Zdroj!F$16,'k rozhodnutí detailní'!$A453,0))))</f>
        <v/>
      </c>
      <c r="D454" s="57" t="str">
        <f ca="1">IF($B454="","",OFFSET(Zdroj!N$16,'k rozhodnutí detailní'!$A453,0))</f>
        <v/>
      </c>
      <c r="E454" s="314" t="str">
        <f ca="1">IF($B454="","",OFFSET(Zdroj!T$16,'k rozhodnutí detailní'!$A453,0))</f>
        <v/>
      </c>
      <c r="F454" s="188" t="str">
        <f ca="1">IF($B454="","",OFFSET(Zdroj!U$16,'k rozhodnutí detailní'!$A453,0))</f>
        <v/>
      </c>
      <c r="G454" s="316" t="str">
        <f ca="1">IF($B454="","",OFFSET(Zdroj!W$16,'k rozhodnutí detailní'!$A453,0))</f>
        <v/>
      </c>
      <c r="H454" s="315" t="str">
        <f ca="1">IF($B454="","",OFFSET(Zdroj!Y$16,'k rozhodnutí detailní'!$A453,0))</f>
        <v/>
      </c>
      <c r="I454" s="288" t="str">
        <f ca="1">IF($B454="","",OFFSET(Zdroj!BG$16,'k rozhodnutí detailní'!$A453,0))</f>
        <v/>
      </c>
      <c r="J454" s="288" t="str">
        <f ca="1">IF($B454="","",OFFSET(Zdroj!BH$16,'k rozhodnutí detailní'!$A453,0))</f>
        <v/>
      </c>
      <c r="K454" s="288"/>
      <c r="L454" s="79" t="str">
        <f ca="1">IF($B454="","",CONCATENATE(OFFSET(Zdroj!BI$16,'k rozhodnutí detailní'!$A453,0)," z ",SUM(Zdroj!$AN$10+Zdroj!$AP$10)))</f>
        <v/>
      </c>
      <c r="M454" s="46" t="str">
        <f ca="1">IF($B454="","",IF(OR(I454=0,J454=0),1,OFFSET(Zdroj!BJ$16,'k rozhodnutí detailní'!$A453,0)))</f>
        <v/>
      </c>
      <c r="N454" s="312" t="str">
        <f ca="1">IF(B454="","",IF(Zdroj!$AQ$1=Zdroj!$AR$9,ROUND(G454*M456,Zdroj!$AR$8),OFFSET(Zdroj!BO$16,'k rozhodnutí detailní'!A453,0)))</f>
        <v/>
      </c>
      <c r="O454" s="288" t="str">
        <f ca="1">IF($B454="","",OFFSET(Zdroj!Z$16,'k rozhodnutí detailní'!$A453,0))</f>
        <v/>
      </c>
      <c r="P454" s="329"/>
    </row>
    <row r="455" spans="1:16" x14ac:dyDescent="0.25">
      <c r="A455" s="29"/>
      <c r="B455" s="288"/>
      <c r="C455" s="51" t="str">
        <f ca="1">IF($B454="","",IF(Zdroj!$AQ$9="ano",CONCATENATE("Okres:","
",OFFSET(Zdroj!BP$16,'k rozhodnutí detailní'!$A453,0),"
","Právní forma","
",OFFSET(Zdroj!H$16,'k rozhodnutí detailní'!$A453,0),"
",IF(OFFSET(Zdroj!I$16,'k rozhodnutí detailní'!$A453,0)="","","IČO: "),OFFSET(Zdroj!I$16,'k rozhodnutí detailní'!$A453,0),"
","B.Ú. ",IF(OFFSET(Zdroj!J$16,'k rozhodnutí detailní'!$A453,0)="","","Anonymizováno")),CONCATENATE("Okres:","
",OFFSET(Zdroj!BP$16,'k rozhodnutí detailní'!$A453,0),"
","Právní forma","
",OFFSET(Zdroj!H$16,'k rozhodnutí detailní'!$A453,0),"
",IF(OFFSET(Zdroj!I$16,'k rozhodnutí detailní'!$A453,0)="","","IČO: "),OFFSET(Zdroj!I$16,'k rozhodnutí detailní'!$A453,0),"
","B.Ú. ",OFFSET(Zdroj!J$16,'k rozhodnutí detailní'!$A453,0))))</f>
        <v/>
      </c>
      <c r="D455" s="58" t="str">
        <f ca="1">IF($B454="","",OFFSET(Zdroj!O$16,'k rozhodnutí detailní'!$A453,0))</f>
        <v/>
      </c>
      <c r="E455" s="314"/>
      <c r="F455" s="185"/>
      <c r="G455" s="316"/>
      <c r="H455" s="315"/>
      <c r="I455" s="288"/>
      <c r="J455" s="288"/>
      <c r="K455" s="288"/>
      <c r="L455" s="288" t="str">
        <f ca="1">IF($B454="","",CONCATENATE(SUM(I454+J454+K454)," z ",SUM(Zdroj!$AN$10+Zdroj!$AP$10)))</f>
        <v/>
      </c>
      <c r="M455" s="47" t="str">
        <f ca="1">IF($B454="","",IF(1-(((J454+K454)*(Zdroj!AN$10/Zdroj!AP$10))/I454)&gt;=0,CEILING(1-(((J454+K454)*(Zdroj!AN$10/Zdroj!AP$10))/I454),0.01),CEILING((1-(((J454+K454)*(Zdroj!AN$10/Zdroj!AP$10))/I454))*-1,0.01)))</f>
        <v/>
      </c>
      <c r="N455" s="312"/>
      <c r="O455" s="288"/>
      <c r="P455" s="329"/>
    </row>
    <row r="456" spans="1:16" x14ac:dyDescent="0.25">
      <c r="A456" s="29">
        <f>ROW()/3-1</f>
        <v>151</v>
      </c>
      <c r="B456" s="288"/>
      <c r="C456" s="52" t="str">
        <f ca="1">IF($B454="","",IF(Zdroj!$AQ$9="ano",IF(OFFSET(Zdroj!M$16,'k rozhodnutí detailní'!A453,0)="","","Anonymizováno"),IF(OFFSET(Zdroj!M$16,'k rozhodnutí detailní'!A453,0)="","",OFFSET(Zdroj!M$16,'k rozhodnutí detailní'!A453,0))))</f>
        <v/>
      </c>
      <c r="D456" s="58" t="str">
        <f ca="1">IF($B454="","",CONCATENATE("Dotace bude použita na:","
",OFFSET(Zdroj!P$16,'k rozhodnutí detailní'!$A453,0)))</f>
        <v/>
      </c>
      <c r="E456" s="314"/>
      <c r="F456" s="188" t="str">
        <f ca="1">IF($B454="","",OFFSET(Zdroj!V$16,'k rozhodnutí detailní'!$A453,0))</f>
        <v/>
      </c>
      <c r="G456" s="89" t="str">
        <f ca="1">IF($B454="","",OFFSET(Zdroj!BM$16,'k rozhodnutí'!$A453,0))</f>
        <v/>
      </c>
      <c r="H456" s="315"/>
      <c r="I456" s="288"/>
      <c r="J456" s="288"/>
      <c r="K456" s="288"/>
      <c r="L456" s="288"/>
      <c r="M456" s="48" t="str">
        <f ca="1">IF($B454="","",SUM((I454+J454+K454)/(Zdroj!$AN$10+Zdroj!$AP$10)))</f>
        <v/>
      </c>
      <c r="N456" s="59" t="str">
        <f t="shared" ref="N456" ca="1" si="149">IF(B454="","",N454/G454)</f>
        <v/>
      </c>
      <c r="O456" s="288"/>
      <c r="P456" s="329"/>
    </row>
    <row r="457" spans="1:16" x14ac:dyDescent="0.25">
      <c r="A457" s="29"/>
      <c r="B457" s="288" t="str">
        <f ca="1">IF(OFFSET(Zdroj!$B$16,A456,0)&gt;0,OFFSET(Zdroj!$B$16,A456,0)+0,"")</f>
        <v/>
      </c>
      <c r="C457" s="51" t="str">
        <f ca="1">IF($B457="","",IF(Zdroj!$AQ$9="ano",CONCATENATE(OFFSET(Zdroj!C$16,'k rozhodnutí detailní'!$A456,0),"
","Anonymizováno","
",OFFSET(Zdroj!E$16,'k rozhodnutí detailní'!$A456,0),"
",OFFSET(Zdroj!F$16,'k rozhodnutí detailní'!$A456,0)),CONCATENATE(OFFSET(Zdroj!C$16,'k rozhodnutí detailní'!$A456,0),"
",OFFSET(Zdroj!D$16,'k rozhodnutí detailní'!$A456,0),"
",OFFSET(Zdroj!E$16,'k rozhodnutí detailní'!$A456,0),"
",OFFSET(Zdroj!F$16,'k rozhodnutí detailní'!$A456,0))))</f>
        <v/>
      </c>
      <c r="D457" s="57" t="str">
        <f ca="1">IF($B457="","",OFFSET(Zdroj!N$16,'k rozhodnutí detailní'!$A456,0))</f>
        <v/>
      </c>
      <c r="E457" s="314" t="str">
        <f ca="1">IF($B457="","",OFFSET(Zdroj!T$16,'k rozhodnutí detailní'!$A456,0))</f>
        <v/>
      </c>
      <c r="F457" s="188" t="str">
        <f ca="1">IF($B457="","",OFFSET(Zdroj!U$16,'k rozhodnutí detailní'!$A456,0))</f>
        <v/>
      </c>
      <c r="G457" s="316" t="str">
        <f ca="1">IF($B457="","",OFFSET(Zdroj!W$16,'k rozhodnutí detailní'!$A456,0))</f>
        <v/>
      </c>
      <c r="H457" s="315" t="str">
        <f ca="1">IF($B457="","",OFFSET(Zdroj!Y$16,'k rozhodnutí detailní'!$A456,0))</f>
        <v/>
      </c>
      <c r="I457" s="288" t="str">
        <f ca="1">IF($B457="","",OFFSET(Zdroj!BG$16,'k rozhodnutí detailní'!$A456,0))</f>
        <v/>
      </c>
      <c r="J457" s="288" t="str">
        <f ca="1">IF($B457="","",OFFSET(Zdroj!BH$16,'k rozhodnutí detailní'!$A456,0))</f>
        <v/>
      </c>
      <c r="K457" s="288"/>
      <c r="L457" s="79" t="str">
        <f ca="1">IF($B457="","",CONCATENATE(OFFSET(Zdroj!BI$16,'k rozhodnutí detailní'!$A456,0)," z ",SUM(Zdroj!$AN$10+Zdroj!$AP$10)))</f>
        <v/>
      </c>
      <c r="M457" s="46" t="str">
        <f ca="1">IF($B457="","",IF(OR(I457=0,J457=0),1,OFFSET(Zdroj!BJ$16,'k rozhodnutí detailní'!$A456,0)))</f>
        <v/>
      </c>
      <c r="N457" s="312" t="str">
        <f ca="1">IF(B457="","",IF(Zdroj!$AQ$1=Zdroj!$AR$9,ROUND(G457*M459,Zdroj!$AR$8),OFFSET(Zdroj!BO$16,'k rozhodnutí detailní'!A456,0)))</f>
        <v/>
      </c>
      <c r="O457" s="288" t="str">
        <f ca="1">IF($B457="","",OFFSET(Zdroj!Z$16,'k rozhodnutí detailní'!$A456,0))</f>
        <v/>
      </c>
      <c r="P457" s="329"/>
    </row>
    <row r="458" spans="1:16" x14ac:dyDescent="0.25">
      <c r="A458" s="29"/>
      <c r="B458" s="288"/>
      <c r="C458" s="51" t="str">
        <f ca="1">IF($B457="","",IF(Zdroj!$AQ$9="ano",CONCATENATE("Okres:","
",OFFSET(Zdroj!BP$16,'k rozhodnutí detailní'!$A456,0),"
","Právní forma","
",OFFSET(Zdroj!H$16,'k rozhodnutí detailní'!$A456,0),"
",IF(OFFSET(Zdroj!I$16,'k rozhodnutí detailní'!$A456,0)="","","IČO: "),OFFSET(Zdroj!I$16,'k rozhodnutí detailní'!$A456,0),"
","B.Ú. ",IF(OFFSET(Zdroj!J$16,'k rozhodnutí detailní'!$A456,0)="","","Anonymizováno")),CONCATENATE("Okres:","
",OFFSET(Zdroj!BP$16,'k rozhodnutí detailní'!$A456,0),"
","Právní forma","
",OFFSET(Zdroj!H$16,'k rozhodnutí detailní'!$A456,0),"
",IF(OFFSET(Zdroj!I$16,'k rozhodnutí detailní'!$A456,0)="","","IČO: "),OFFSET(Zdroj!I$16,'k rozhodnutí detailní'!$A456,0),"
","B.Ú. ",OFFSET(Zdroj!J$16,'k rozhodnutí detailní'!$A456,0))))</f>
        <v/>
      </c>
      <c r="D458" s="58" t="str">
        <f ca="1">IF($B457="","",OFFSET(Zdroj!O$16,'k rozhodnutí detailní'!$A456,0))</f>
        <v/>
      </c>
      <c r="E458" s="314"/>
      <c r="F458" s="185"/>
      <c r="G458" s="316"/>
      <c r="H458" s="315"/>
      <c r="I458" s="288"/>
      <c r="J458" s="288"/>
      <c r="K458" s="288"/>
      <c r="L458" s="288" t="str">
        <f ca="1">IF($B457="","",CONCATENATE(SUM(I457+J457+K457)," z ",SUM(Zdroj!$AN$10+Zdroj!$AP$10)))</f>
        <v/>
      </c>
      <c r="M458" s="47" t="str">
        <f ca="1">IF($B457="","",IF(1-(((J457+K457)*(Zdroj!AN$10/Zdroj!AP$10))/I457)&gt;=0,CEILING(1-(((J457+K457)*(Zdroj!AN$10/Zdroj!AP$10))/I457),0.01),CEILING((1-(((J457+K457)*(Zdroj!AN$10/Zdroj!AP$10))/I457))*-1,0.01)))</f>
        <v/>
      </c>
      <c r="N458" s="312"/>
      <c r="O458" s="288"/>
      <c r="P458" s="329"/>
    </row>
    <row r="459" spans="1:16" x14ac:dyDescent="0.25">
      <c r="A459" s="29">
        <f>ROW()/3-1</f>
        <v>152</v>
      </c>
      <c r="B459" s="288"/>
      <c r="C459" s="52" t="str">
        <f ca="1">IF($B457="","",IF(Zdroj!$AQ$9="ano",IF(OFFSET(Zdroj!M$16,'k rozhodnutí detailní'!A456,0)="","","Anonymizováno"),IF(OFFSET(Zdroj!M$16,'k rozhodnutí detailní'!A456,0)="","",OFFSET(Zdroj!M$16,'k rozhodnutí detailní'!A456,0))))</f>
        <v/>
      </c>
      <c r="D459" s="58" t="str">
        <f ca="1">IF($B457="","",CONCATENATE("Dotace bude použita na:","
",OFFSET(Zdroj!P$16,'k rozhodnutí detailní'!$A456,0)))</f>
        <v/>
      </c>
      <c r="E459" s="314"/>
      <c r="F459" s="188" t="str">
        <f ca="1">IF($B457="","",OFFSET(Zdroj!V$16,'k rozhodnutí detailní'!$A456,0))</f>
        <v/>
      </c>
      <c r="G459" s="89" t="str">
        <f ca="1">IF($B457="","",OFFSET(Zdroj!BM$16,'k rozhodnutí'!$A456,0))</f>
        <v/>
      </c>
      <c r="H459" s="315"/>
      <c r="I459" s="288"/>
      <c r="J459" s="288"/>
      <c r="K459" s="288"/>
      <c r="L459" s="288"/>
      <c r="M459" s="48" t="str">
        <f ca="1">IF($B457="","",SUM((I457+J457+K457)/(Zdroj!$AN$10+Zdroj!$AP$10)))</f>
        <v/>
      </c>
      <c r="N459" s="59" t="str">
        <f t="shared" ref="N459" ca="1" si="150">IF(B457="","",N457/G457)</f>
        <v/>
      </c>
      <c r="O459" s="288"/>
      <c r="P459" s="329"/>
    </row>
    <row r="460" spans="1:16" x14ac:dyDescent="0.25">
      <c r="A460" s="29"/>
      <c r="B460" s="288" t="str">
        <f ca="1">IF(OFFSET(Zdroj!$B$16,A459,0)&gt;0,OFFSET(Zdroj!$B$16,A459,0)+0,"")</f>
        <v/>
      </c>
      <c r="C460" s="51" t="str">
        <f ca="1">IF($B460="","",IF(Zdroj!$AQ$9="ano",CONCATENATE(OFFSET(Zdroj!C$16,'k rozhodnutí detailní'!$A459,0),"
","Anonymizováno","
",OFFSET(Zdroj!E$16,'k rozhodnutí detailní'!$A459,0),"
",OFFSET(Zdroj!F$16,'k rozhodnutí detailní'!$A459,0)),CONCATENATE(OFFSET(Zdroj!C$16,'k rozhodnutí detailní'!$A459,0),"
",OFFSET(Zdroj!D$16,'k rozhodnutí detailní'!$A459,0),"
",OFFSET(Zdroj!E$16,'k rozhodnutí detailní'!$A459,0),"
",OFFSET(Zdroj!F$16,'k rozhodnutí detailní'!$A459,0))))</f>
        <v/>
      </c>
      <c r="D460" s="57" t="str">
        <f ca="1">IF($B460="","",OFFSET(Zdroj!N$16,'k rozhodnutí detailní'!$A459,0))</f>
        <v/>
      </c>
      <c r="E460" s="314" t="str">
        <f ca="1">IF($B460="","",OFFSET(Zdroj!T$16,'k rozhodnutí detailní'!$A459,0))</f>
        <v/>
      </c>
      <c r="F460" s="188" t="str">
        <f ca="1">IF($B460="","",OFFSET(Zdroj!U$16,'k rozhodnutí detailní'!$A459,0))</f>
        <v/>
      </c>
      <c r="G460" s="316" t="str">
        <f ca="1">IF($B460="","",OFFSET(Zdroj!W$16,'k rozhodnutí detailní'!$A459,0))</f>
        <v/>
      </c>
      <c r="H460" s="315" t="str">
        <f ca="1">IF($B460="","",OFFSET(Zdroj!Y$16,'k rozhodnutí detailní'!$A459,0))</f>
        <v/>
      </c>
      <c r="I460" s="288" t="str">
        <f ca="1">IF($B460="","",OFFSET(Zdroj!BG$16,'k rozhodnutí detailní'!$A459,0))</f>
        <v/>
      </c>
      <c r="J460" s="288" t="str">
        <f ca="1">IF($B460="","",OFFSET(Zdroj!BH$16,'k rozhodnutí detailní'!$A459,0))</f>
        <v/>
      </c>
      <c r="K460" s="288"/>
      <c r="L460" s="79" t="str">
        <f ca="1">IF($B460="","",CONCATENATE(OFFSET(Zdroj!BI$16,'k rozhodnutí detailní'!$A459,0)," z ",SUM(Zdroj!$AN$10+Zdroj!$AP$10)))</f>
        <v/>
      </c>
      <c r="M460" s="46" t="str">
        <f ca="1">IF($B460="","",IF(OR(I460=0,J460=0),1,OFFSET(Zdroj!BJ$16,'k rozhodnutí detailní'!$A459,0)))</f>
        <v/>
      </c>
      <c r="N460" s="312" t="str">
        <f ca="1">IF(B460="","",IF(Zdroj!$AQ$1=Zdroj!$AR$9,ROUND(G460*M462,Zdroj!$AR$8),OFFSET(Zdroj!BO$16,'k rozhodnutí detailní'!A459,0)))</f>
        <v/>
      </c>
      <c r="O460" s="288" t="str">
        <f ca="1">IF($B460="","",OFFSET(Zdroj!Z$16,'k rozhodnutí detailní'!$A459,0))</f>
        <v/>
      </c>
      <c r="P460" s="329"/>
    </row>
    <row r="461" spans="1:16" x14ac:dyDescent="0.25">
      <c r="A461" s="29"/>
      <c r="B461" s="288"/>
      <c r="C461" s="51" t="str">
        <f ca="1">IF($B460="","",IF(Zdroj!$AQ$9="ano",CONCATENATE("Okres:","
",OFFSET(Zdroj!BP$16,'k rozhodnutí detailní'!$A459,0),"
","Právní forma","
",OFFSET(Zdroj!H$16,'k rozhodnutí detailní'!$A459,0),"
",IF(OFFSET(Zdroj!I$16,'k rozhodnutí detailní'!$A459,0)="","","IČO: "),OFFSET(Zdroj!I$16,'k rozhodnutí detailní'!$A459,0),"
","B.Ú. ",IF(OFFSET(Zdroj!J$16,'k rozhodnutí detailní'!$A459,0)="","","Anonymizováno")),CONCATENATE("Okres:","
",OFFSET(Zdroj!BP$16,'k rozhodnutí detailní'!$A459,0),"
","Právní forma","
",OFFSET(Zdroj!H$16,'k rozhodnutí detailní'!$A459,0),"
",IF(OFFSET(Zdroj!I$16,'k rozhodnutí detailní'!$A459,0)="","","IČO: "),OFFSET(Zdroj!I$16,'k rozhodnutí detailní'!$A459,0),"
","B.Ú. ",OFFSET(Zdroj!J$16,'k rozhodnutí detailní'!$A459,0))))</f>
        <v/>
      </c>
      <c r="D461" s="58" t="str">
        <f ca="1">IF($B460="","",OFFSET(Zdroj!O$16,'k rozhodnutí detailní'!$A459,0))</f>
        <v/>
      </c>
      <c r="E461" s="314"/>
      <c r="F461" s="185"/>
      <c r="G461" s="316"/>
      <c r="H461" s="315"/>
      <c r="I461" s="288"/>
      <c r="J461" s="288"/>
      <c r="K461" s="288"/>
      <c r="L461" s="288" t="str">
        <f ca="1">IF($B460="","",CONCATENATE(SUM(I460+J460+K460)," z ",SUM(Zdroj!$AN$10+Zdroj!$AP$10)))</f>
        <v/>
      </c>
      <c r="M461" s="47" t="str">
        <f ca="1">IF($B460="","",IF(1-(((J460+K460)*(Zdroj!AN$10/Zdroj!AP$10))/I460)&gt;=0,CEILING(1-(((J460+K460)*(Zdroj!AN$10/Zdroj!AP$10))/I460),0.01),CEILING((1-(((J460+K460)*(Zdroj!AN$10/Zdroj!AP$10))/I460))*-1,0.01)))</f>
        <v/>
      </c>
      <c r="N461" s="312"/>
      <c r="O461" s="288"/>
      <c r="P461" s="329"/>
    </row>
    <row r="462" spans="1:16" x14ac:dyDescent="0.25">
      <c r="A462" s="29">
        <f>ROW()/3-1</f>
        <v>153</v>
      </c>
      <c r="B462" s="288"/>
      <c r="C462" s="52" t="str">
        <f ca="1">IF($B460="","",IF(Zdroj!$AQ$9="ano",IF(OFFSET(Zdroj!M$16,'k rozhodnutí detailní'!A459,0)="","","Anonymizováno"),IF(OFFSET(Zdroj!M$16,'k rozhodnutí detailní'!A459,0)="","",OFFSET(Zdroj!M$16,'k rozhodnutí detailní'!A459,0))))</f>
        <v/>
      </c>
      <c r="D462" s="58" t="str">
        <f ca="1">IF($B460="","",CONCATENATE("Dotace bude použita na:","
",OFFSET(Zdroj!P$16,'k rozhodnutí detailní'!$A459,0)))</f>
        <v/>
      </c>
      <c r="E462" s="314"/>
      <c r="F462" s="188" t="str">
        <f ca="1">IF($B460="","",OFFSET(Zdroj!V$16,'k rozhodnutí detailní'!$A459,0))</f>
        <v/>
      </c>
      <c r="G462" s="89" t="str">
        <f ca="1">IF($B460="","",OFFSET(Zdroj!BM$16,'k rozhodnutí'!$A459,0))</f>
        <v/>
      </c>
      <c r="H462" s="315"/>
      <c r="I462" s="288"/>
      <c r="J462" s="288"/>
      <c r="K462" s="288"/>
      <c r="L462" s="288"/>
      <c r="M462" s="48" t="str">
        <f ca="1">IF($B460="","",SUM((I460+J460+K460)/(Zdroj!$AN$10+Zdroj!$AP$10)))</f>
        <v/>
      </c>
      <c r="N462" s="59" t="str">
        <f t="shared" ref="N462" ca="1" si="151">IF(B460="","",N460/G460)</f>
        <v/>
      </c>
      <c r="O462" s="288"/>
      <c r="P462" s="329"/>
    </row>
    <row r="463" spans="1:16" x14ac:dyDescent="0.25">
      <c r="A463" s="29"/>
      <c r="B463" s="288" t="str">
        <f ca="1">IF(OFFSET(Zdroj!$B$16,A462,0)&gt;0,OFFSET(Zdroj!$B$16,A462,0)+0,"")</f>
        <v/>
      </c>
      <c r="C463" s="51" t="str">
        <f ca="1">IF($B463="","",IF(Zdroj!$AQ$9="ano",CONCATENATE(OFFSET(Zdroj!C$16,'k rozhodnutí detailní'!$A462,0),"
","Anonymizováno","
",OFFSET(Zdroj!E$16,'k rozhodnutí detailní'!$A462,0),"
",OFFSET(Zdroj!F$16,'k rozhodnutí detailní'!$A462,0)),CONCATENATE(OFFSET(Zdroj!C$16,'k rozhodnutí detailní'!$A462,0),"
",OFFSET(Zdroj!D$16,'k rozhodnutí detailní'!$A462,0),"
",OFFSET(Zdroj!E$16,'k rozhodnutí detailní'!$A462,0),"
",OFFSET(Zdroj!F$16,'k rozhodnutí detailní'!$A462,0))))</f>
        <v/>
      </c>
      <c r="D463" s="57" t="str">
        <f ca="1">IF($B463="","",OFFSET(Zdroj!N$16,'k rozhodnutí detailní'!$A462,0))</f>
        <v/>
      </c>
      <c r="E463" s="314" t="str">
        <f ca="1">IF($B463="","",OFFSET(Zdroj!T$16,'k rozhodnutí detailní'!$A462,0))</f>
        <v/>
      </c>
      <c r="F463" s="188" t="str">
        <f ca="1">IF($B463="","",OFFSET(Zdroj!U$16,'k rozhodnutí detailní'!$A462,0))</f>
        <v/>
      </c>
      <c r="G463" s="316" t="str">
        <f ca="1">IF($B463="","",OFFSET(Zdroj!W$16,'k rozhodnutí detailní'!$A462,0))</f>
        <v/>
      </c>
      <c r="H463" s="315" t="str">
        <f ca="1">IF($B463="","",OFFSET(Zdroj!Y$16,'k rozhodnutí detailní'!$A462,0))</f>
        <v/>
      </c>
      <c r="I463" s="288" t="str">
        <f ca="1">IF($B463="","",OFFSET(Zdroj!BG$16,'k rozhodnutí detailní'!$A462,0))</f>
        <v/>
      </c>
      <c r="J463" s="288" t="str">
        <f ca="1">IF($B463="","",OFFSET(Zdroj!BH$16,'k rozhodnutí detailní'!$A462,0))</f>
        <v/>
      </c>
      <c r="K463" s="288"/>
      <c r="L463" s="79" t="str">
        <f ca="1">IF($B463="","",CONCATENATE(OFFSET(Zdroj!BI$16,'k rozhodnutí detailní'!$A462,0)," z ",SUM(Zdroj!$AN$10+Zdroj!$AP$10)))</f>
        <v/>
      </c>
      <c r="M463" s="46" t="str">
        <f ca="1">IF($B463="","",IF(OR(I463=0,J463=0),1,OFFSET(Zdroj!BJ$16,'k rozhodnutí detailní'!$A462,0)))</f>
        <v/>
      </c>
      <c r="N463" s="312" t="str">
        <f ca="1">IF(B463="","",IF(Zdroj!$AQ$1=Zdroj!$AR$9,ROUND(G463*M465,Zdroj!$AR$8),OFFSET(Zdroj!BO$16,'k rozhodnutí detailní'!A462,0)))</f>
        <v/>
      </c>
      <c r="O463" s="288" t="str">
        <f ca="1">IF($B463="","",OFFSET(Zdroj!Z$16,'k rozhodnutí detailní'!$A462,0))</f>
        <v/>
      </c>
      <c r="P463" s="329"/>
    </row>
    <row r="464" spans="1:16" x14ac:dyDescent="0.25">
      <c r="A464" s="29"/>
      <c r="B464" s="288"/>
      <c r="C464" s="51" t="str">
        <f ca="1">IF($B463="","",IF(Zdroj!$AQ$9="ano",CONCATENATE("Okres:","
",OFFSET(Zdroj!BP$16,'k rozhodnutí detailní'!$A462,0),"
","Právní forma","
",OFFSET(Zdroj!H$16,'k rozhodnutí detailní'!$A462,0),"
",IF(OFFSET(Zdroj!I$16,'k rozhodnutí detailní'!$A462,0)="","","IČO: "),OFFSET(Zdroj!I$16,'k rozhodnutí detailní'!$A462,0),"
","B.Ú. ",IF(OFFSET(Zdroj!J$16,'k rozhodnutí detailní'!$A462,0)="","","Anonymizováno")),CONCATENATE("Okres:","
",OFFSET(Zdroj!BP$16,'k rozhodnutí detailní'!$A462,0),"
","Právní forma","
",OFFSET(Zdroj!H$16,'k rozhodnutí detailní'!$A462,0),"
",IF(OFFSET(Zdroj!I$16,'k rozhodnutí detailní'!$A462,0)="","","IČO: "),OFFSET(Zdroj!I$16,'k rozhodnutí detailní'!$A462,0),"
","B.Ú. ",OFFSET(Zdroj!J$16,'k rozhodnutí detailní'!$A462,0))))</f>
        <v/>
      </c>
      <c r="D464" s="58" t="str">
        <f ca="1">IF($B463="","",OFFSET(Zdroj!O$16,'k rozhodnutí detailní'!$A462,0))</f>
        <v/>
      </c>
      <c r="E464" s="314"/>
      <c r="F464" s="185"/>
      <c r="G464" s="316"/>
      <c r="H464" s="315"/>
      <c r="I464" s="288"/>
      <c r="J464" s="288"/>
      <c r="K464" s="288"/>
      <c r="L464" s="288" t="str">
        <f ca="1">IF($B463="","",CONCATENATE(SUM(I463+J463+K463)," z ",SUM(Zdroj!$AN$10+Zdroj!$AP$10)))</f>
        <v/>
      </c>
      <c r="M464" s="47" t="str">
        <f ca="1">IF($B463="","",IF(1-(((J463+K463)*(Zdroj!AN$10/Zdroj!AP$10))/I463)&gt;=0,CEILING(1-(((J463+K463)*(Zdroj!AN$10/Zdroj!AP$10))/I463),0.01),CEILING((1-(((J463+K463)*(Zdroj!AN$10/Zdroj!AP$10))/I463))*-1,0.01)))</f>
        <v/>
      </c>
      <c r="N464" s="312"/>
      <c r="O464" s="288"/>
      <c r="P464" s="329"/>
    </row>
    <row r="465" spans="1:16" x14ac:dyDescent="0.25">
      <c r="A465" s="29">
        <f>ROW()/3-1</f>
        <v>154</v>
      </c>
      <c r="B465" s="288"/>
      <c r="C465" s="52" t="str">
        <f ca="1">IF($B463="","",IF(Zdroj!$AQ$9="ano",IF(OFFSET(Zdroj!M$16,'k rozhodnutí detailní'!A462,0)="","","Anonymizováno"),IF(OFFSET(Zdroj!M$16,'k rozhodnutí detailní'!A462,0)="","",OFFSET(Zdroj!M$16,'k rozhodnutí detailní'!A462,0))))</f>
        <v/>
      </c>
      <c r="D465" s="58" t="str">
        <f ca="1">IF($B463="","",CONCATENATE("Dotace bude použita na:","
",OFFSET(Zdroj!P$16,'k rozhodnutí detailní'!$A462,0)))</f>
        <v/>
      </c>
      <c r="E465" s="314"/>
      <c r="F465" s="188" t="str">
        <f ca="1">IF($B463="","",OFFSET(Zdroj!V$16,'k rozhodnutí detailní'!$A462,0))</f>
        <v/>
      </c>
      <c r="G465" s="89" t="str">
        <f ca="1">IF($B463="","",OFFSET(Zdroj!BM$16,'k rozhodnutí'!$A462,0))</f>
        <v/>
      </c>
      <c r="H465" s="315"/>
      <c r="I465" s="288"/>
      <c r="J465" s="288"/>
      <c r="K465" s="288"/>
      <c r="L465" s="288"/>
      <c r="M465" s="48" t="str">
        <f ca="1">IF($B463="","",SUM((I463+J463+K463)/(Zdroj!$AN$10+Zdroj!$AP$10)))</f>
        <v/>
      </c>
      <c r="N465" s="59" t="str">
        <f t="shared" ref="N465" ca="1" si="152">IF(B463="","",N463/G463)</f>
        <v/>
      </c>
      <c r="O465" s="288"/>
      <c r="P465" s="329"/>
    </row>
    <row r="466" spans="1:16" x14ac:dyDescent="0.25">
      <c r="A466" s="29"/>
      <c r="B466" s="288" t="str">
        <f ca="1">IF(OFFSET(Zdroj!$B$16,A465,0)&gt;0,OFFSET(Zdroj!$B$16,A465,0)+0,"")</f>
        <v/>
      </c>
      <c r="C466" s="51" t="str">
        <f ca="1">IF($B466="","",IF(Zdroj!$AQ$9="ano",CONCATENATE(OFFSET(Zdroj!C$16,'k rozhodnutí detailní'!$A465,0),"
","Anonymizováno","
",OFFSET(Zdroj!E$16,'k rozhodnutí detailní'!$A465,0),"
",OFFSET(Zdroj!F$16,'k rozhodnutí detailní'!$A465,0)),CONCATENATE(OFFSET(Zdroj!C$16,'k rozhodnutí detailní'!$A465,0),"
",OFFSET(Zdroj!D$16,'k rozhodnutí detailní'!$A465,0),"
",OFFSET(Zdroj!E$16,'k rozhodnutí detailní'!$A465,0),"
",OFFSET(Zdroj!F$16,'k rozhodnutí detailní'!$A465,0))))</f>
        <v/>
      </c>
      <c r="D466" s="57" t="str">
        <f ca="1">IF($B466="","",OFFSET(Zdroj!N$16,'k rozhodnutí detailní'!$A465,0))</f>
        <v/>
      </c>
      <c r="E466" s="314" t="str">
        <f ca="1">IF($B466="","",OFFSET(Zdroj!T$16,'k rozhodnutí detailní'!$A465,0))</f>
        <v/>
      </c>
      <c r="F466" s="188" t="str">
        <f ca="1">IF($B466="","",OFFSET(Zdroj!U$16,'k rozhodnutí detailní'!$A465,0))</f>
        <v/>
      </c>
      <c r="G466" s="316" t="str">
        <f ca="1">IF($B466="","",OFFSET(Zdroj!W$16,'k rozhodnutí detailní'!$A465,0))</f>
        <v/>
      </c>
      <c r="H466" s="315" t="str">
        <f ca="1">IF($B466="","",OFFSET(Zdroj!Y$16,'k rozhodnutí detailní'!$A465,0))</f>
        <v/>
      </c>
      <c r="I466" s="288" t="str">
        <f ca="1">IF($B466="","",OFFSET(Zdroj!BG$16,'k rozhodnutí detailní'!$A465,0))</f>
        <v/>
      </c>
      <c r="J466" s="288" t="str">
        <f ca="1">IF($B466="","",OFFSET(Zdroj!BH$16,'k rozhodnutí detailní'!$A465,0))</f>
        <v/>
      </c>
      <c r="K466" s="288"/>
      <c r="L466" s="79" t="str">
        <f ca="1">IF($B466="","",CONCATENATE(OFFSET(Zdroj!BI$16,'k rozhodnutí detailní'!$A465,0)," z ",SUM(Zdroj!$AN$10+Zdroj!$AP$10)))</f>
        <v/>
      </c>
      <c r="M466" s="46" t="str">
        <f ca="1">IF($B466="","",IF(OR(I466=0,J466=0),1,OFFSET(Zdroj!BJ$16,'k rozhodnutí detailní'!$A465,0)))</f>
        <v/>
      </c>
      <c r="N466" s="312" t="str">
        <f ca="1">IF(B466="","",IF(Zdroj!$AQ$1=Zdroj!$AR$9,ROUND(G466*M468,Zdroj!$AR$8),OFFSET(Zdroj!BO$16,'k rozhodnutí detailní'!A465,0)))</f>
        <v/>
      </c>
      <c r="O466" s="288" t="str">
        <f ca="1">IF($B466="","",OFFSET(Zdroj!Z$16,'k rozhodnutí detailní'!$A465,0))</f>
        <v/>
      </c>
      <c r="P466" s="329"/>
    </row>
    <row r="467" spans="1:16" x14ac:dyDescent="0.25">
      <c r="A467" s="29"/>
      <c r="B467" s="288"/>
      <c r="C467" s="51" t="str">
        <f ca="1">IF($B466="","",IF(Zdroj!$AQ$9="ano",CONCATENATE("Okres:","
",OFFSET(Zdroj!BP$16,'k rozhodnutí detailní'!$A465,0),"
","Právní forma","
",OFFSET(Zdroj!H$16,'k rozhodnutí detailní'!$A465,0),"
",IF(OFFSET(Zdroj!I$16,'k rozhodnutí detailní'!$A465,0)="","","IČO: "),OFFSET(Zdroj!I$16,'k rozhodnutí detailní'!$A465,0),"
","B.Ú. ",IF(OFFSET(Zdroj!J$16,'k rozhodnutí detailní'!$A465,0)="","","Anonymizováno")),CONCATENATE("Okres:","
",OFFSET(Zdroj!BP$16,'k rozhodnutí detailní'!$A465,0),"
","Právní forma","
",OFFSET(Zdroj!H$16,'k rozhodnutí detailní'!$A465,0),"
",IF(OFFSET(Zdroj!I$16,'k rozhodnutí detailní'!$A465,0)="","","IČO: "),OFFSET(Zdroj!I$16,'k rozhodnutí detailní'!$A465,0),"
","B.Ú. ",OFFSET(Zdroj!J$16,'k rozhodnutí detailní'!$A465,0))))</f>
        <v/>
      </c>
      <c r="D467" s="58" t="str">
        <f ca="1">IF($B466="","",OFFSET(Zdroj!O$16,'k rozhodnutí detailní'!$A465,0))</f>
        <v/>
      </c>
      <c r="E467" s="314"/>
      <c r="F467" s="185"/>
      <c r="G467" s="316"/>
      <c r="H467" s="315"/>
      <c r="I467" s="288"/>
      <c r="J467" s="288"/>
      <c r="K467" s="288"/>
      <c r="L467" s="288" t="str">
        <f ca="1">IF($B466="","",CONCATENATE(SUM(I466+J466+K466)," z ",SUM(Zdroj!$AN$10+Zdroj!$AP$10)))</f>
        <v/>
      </c>
      <c r="M467" s="47" t="str">
        <f ca="1">IF($B466="","",IF(1-(((J466+K466)*(Zdroj!AN$10/Zdroj!AP$10))/I466)&gt;=0,CEILING(1-(((J466+K466)*(Zdroj!AN$10/Zdroj!AP$10))/I466),0.01),CEILING((1-(((J466+K466)*(Zdroj!AN$10/Zdroj!AP$10))/I466))*-1,0.01)))</f>
        <v/>
      </c>
      <c r="N467" s="312"/>
      <c r="O467" s="288"/>
      <c r="P467" s="329"/>
    </row>
    <row r="468" spans="1:16" x14ac:dyDescent="0.25">
      <c r="A468" s="29">
        <f>ROW()/3-1</f>
        <v>155</v>
      </c>
      <c r="B468" s="288"/>
      <c r="C468" s="52" t="str">
        <f ca="1">IF($B466="","",IF(Zdroj!$AQ$9="ano",IF(OFFSET(Zdroj!M$16,'k rozhodnutí detailní'!A465,0)="","","Anonymizováno"),IF(OFFSET(Zdroj!M$16,'k rozhodnutí detailní'!A465,0)="","",OFFSET(Zdroj!M$16,'k rozhodnutí detailní'!A465,0))))</f>
        <v/>
      </c>
      <c r="D468" s="58" t="str">
        <f ca="1">IF($B466="","",CONCATENATE("Dotace bude použita na:","
",OFFSET(Zdroj!P$16,'k rozhodnutí detailní'!$A465,0)))</f>
        <v/>
      </c>
      <c r="E468" s="314"/>
      <c r="F468" s="188" t="str">
        <f ca="1">IF($B466="","",OFFSET(Zdroj!V$16,'k rozhodnutí detailní'!$A465,0))</f>
        <v/>
      </c>
      <c r="G468" s="89" t="str">
        <f ca="1">IF($B466="","",OFFSET(Zdroj!BM$16,'k rozhodnutí'!$A465,0))</f>
        <v/>
      </c>
      <c r="H468" s="315"/>
      <c r="I468" s="288"/>
      <c r="J468" s="288"/>
      <c r="K468" s="288"/>
      <c r="L468" s="288"/>
      <c r="M468" s="48" t="str">
        <f ca="1">IF($B466="","",SUM((I466+J466+K466)/(Zdroj!$AN$10+Zdroj!$AP$10)))</f>
        <v/>
      </c>
      <c r="N468" s="59" t="str">
        <f t="shared" ref="N468" ca="1" si="153">IF(B466="","",N466/G466)</f>
        <v/>
      </c>
      <c r="O468" s="288"/>
      <c r="P468" s="329"/>
    </row>
    <row r="469" spans="1:16" x14ac:dyDescent="0.25">
      <c r="A469" s="29"/>
      <c r="B469" s="288" t="str">
        <f ca="1">IF(OFFSET(Zdroj!$B$16,A468,0)&gt;0,OFFSET(Zdroj!$B$16,A468,0)+0,"")</f>
        <v/>
      </c>
      <c r="C469" s="51" t="str">
        <f ca="1">IF($B469="","",IF(Zdroj!$AQ$9="ano",CONCATENATE(OFFSET(Zdroj!C$16,'k rozhodnutí detailní'!$A468,0),"
","Anonymizováno","
",OFFSET(Zdroj!E$16,'k rozhodnutí detailní'!$A468,0),"
",OFFSET(Zdroj!F$16,'k rozhodnutí detailní'!$A468,0)),CONCATENATE(OFFSET(Zdroj!C$16,'k rozhodnutí detailní'!$A468,0),"
",OFFSET(Zdroj!D$16,'k rozhodnutí detailní'!$A468,0),"
",OFFSET(Zdroj!E$16,'k rozhodnutí detailní'!$A468,0),"
",OFFSET(Zdroj!F$16,'k rozhodnutí detailní'!$A468,0))))</f>
        <v/>
      </c>
      <c r="D469" s="57" t="str">
        <f ca="1">IF($B469="","",OFFSET(Zdroj!N$16,'k rozhodnutí detailní'!$A468,0))</f>
        <v/>
      </c>
      <c r="E469" s="314" t="str">
        <f ca="1">IF($B469="","",OFFSET(Zdroj!T$16,'k rozhodnutí detailní'!$A468,0))</f>
        <v/>
      </c>
      <c r="F469" s="188" t="str">
        <f ca="1">IF($B469="","",OFFSET(Zdroj!U$16,'k rozhodnutí detailní'!$A468,0))</f>
        <v/>
      </c>
      <c r="G469" s="316" t="str">
        <f ca="1">IF($B469="","",OFFSET(Zdroj!W$16,'k rozhodnutí detailní'!$A468,0))</f>
        <v/>
      </c>
      <c r="H469" s="315" t="str">
        <f ca="1">IF($B469="","",OFFSET(Zdroj!Y$16,'k rozhodnutí detailní'!$A468,0))</f>
        <v/>
      </c>
      <c r="I469" s="288" t="str">
        <f ca="1">IF($B469="","",OFFSET(Zdroj!BG$16,'k rozhodnutí detailní'!$A468,0))</f>
        <v/>
      </c>
      <c r="J469" s="288" t="str">
        <f ca="1">IF($B469="","",OFFSET(Zdroj!BH$16,'k rozhodnutí detailní'!$A468,0))</f>
        <v/>
      </c>
      <c r="K469" s="288"/>
      <c r="L469" s="79" t="str">
        <f ca="1">IF($B469="","",CONCATENATE(OFFSET(Zdroj!BI$16,'k rozhodnutí detailní'!$A468,0)," z ",SUM(Zdroj!$AN$10+Zdroj!$AP$10)))</f>
        <v/>
      </c>
      <c r="M469" s="46" t="str">
        <f ca="1">IF($B469="","",IF(OR(I469=0,J469=0),1,OFFSET(Zdroj!BJ$16,'k rozhodnutí detailní'!$A468,0)))</f>
        <v/>
      </c>
      <c r="N469" s="312" t="str">
        <f ca="1">IF(B469="","",IF(Zdroj!$AQ$1=Zdroj!$AR$9,ROUND(G469*M471,Zdroj!$AR$8),OFFSET(Zdroj!BO$16,'k rozhodnutí detailní'!A468,0)))</f>
        <v/>
      </c>
      <c r="O469" s="288" t="str">
        <f ca="1">IF($B469="","",OFFSET(Zdroj!Z$16,'k rozhodnutí detailní'!$A468,0))</f>
        <v/>
      </c>
      <c r="P469" s="329"/>
    </row>
    <row r="470" spans="1:16" x14ac:dyDescent="0.25">
      <c r="A470" s="29"/>
      <c r="B470" s="288"/>
      <c r="C470" s="51" t="str">
        <f ca="1">IF($B469="","",IF(Zdroj!$AQ$9="ano",CONCATENATE("Okres:","
",OFFSET(Zdroj!BP$16,'k rozhodnutí detailní'!$A468,0),"
","Právní forma","
",OFFSET(Zdroj!H$16,'k rozhodnutí detailní'!$A468,0),"
",IF(OFFSET(Zdroj!I$16,'k rozhodnutí detailní'!$A468,0)="","","IČO: "),OFFSET(Zdroj!I$16,'k rozhodnutí detailní'!$A468,0),"
","B.Ú. ",IF(OFFSET(Zdroj!J$16,'k rozhodnutí detailní'!$A468,0)="","","Anonymizováno")),CONCATENATE("Okres:","
",OFFSET(Zdroj!BP$16,'k rozhodnutí detailní'!$A468,0),"
","Právní forma","
",OFFSET(Zdroj!H$16,'k rozhodnutí detailní'!$A468,0),"
",IF(OFFSET(Zdroj!I$16,'k rozhodnutí detailní'!$A468,0)="","","IČO: "),OFFSET(Zdroj!I$16,'k rozhodnutí detailní'!$A468,0),"
","B.Ú. ",OFFSET(Zdroj!J$16,'k rozhodnutí detailní'!$A468,0))))</f>
        <v/>
      </c>
      <c r="D470" s="58" t="str">
        <f ca="1">IF($B469="","",OFFSET(Zdroj!O$16,'k rozhodnutí detailní'!$A468,0))</f>
        <v/>
      </c>
      <c r="E470" s="314"/>
      <c r="F470" s="185"/>
      <c r="G470" s="316"/>
      <c r="H470" s="315"/>
      <c r="I470" s="288"/>
      <c r="J470" s="288"/>
      <c r="K470" s="288"/>
      <c r="L470" s="288" t="str">
        <f ca="1">IF($B469="","",CONCATENATE(SUM(I469+J469+K469)," z ",SUM(Zdroj!$AN$10+Zdroj!$AP$10)))</f>
        <v/>
      </c>
      <c r="M470" s="47" t="str">
        <f ca="1">IF($B469="","",IF(1-(((J469+K469)*(Zdroj!AN$10/Zdroj!AP$10))/I469)&gt;=0,CEILING(1-(((J469+K469)*(Zdroj!AN$10/Zdroj!AP$10))/I469),0.01),CEILING((1-(((J469+K469)*(Zdroj!AN$10/Zdroj!AP$10))/I469))*-1,0.01)))</f>
        <v/>
      </c>
      <c r="N470" s="312"/>
      <c r="O470" s="288"/>
      <c r="P470" s="329"/>
    </row>
    <row r="471" spans="1:16" x14ac:dyDescent="0.25">
      <c r="A471" s="29">
        <f>ROW()/3-1</f>
        <v>156</v>
      </c>
      <c r="B471" s="288"/>
      <c r="C471" s="52" t="str">
        <f ca="1">IF($B469="","",IF(Zdroj!$AQ$9="ano",IF(OFFSET(Zdroj!M$16,'k rozhodnutí detailní'!A468,0)="","","Anonymizováno"),IF(OFFSET(Zdroj!M$16,'k rozhodnutí detailní'!A468,0)="","",OFFSET(Zdroj!M$16,'k rozhodnutí detailní'!A468,0))))</f>
        <v/>
      </c>
      <c r="D471" s="58" t="str">
        <f ca="1">IF($B469="","",CONCATENATE("Dotace bude použita na:","
",OFFSET(Zdroj!P$16,'k rozhodnutí detailní'!$A468,0)))</f>
        <v/>
      </c>
      <c r="E471" s="314"/>
      <c r="F471" s="188" t="str">
        <f ca="1">IF($B469="","",OFFSET(Zdroj!V$16,'k rozhodnutí detailní'!$A468,0))</f>
        <v/>
      </c>
      <c r="G471" s="89" t="str">
        <f ca="1">IF($B469="","",OFFSET(Zdroj!BM$16,'k rozhodnutí'!$A468,0))</f>
        <v/>
      </c>
      <c r="H471" s="315"/>
      <c r="I471" s="288"/>
      <c r="J471" s="288"/>
      <c r="K471" s="288"/>
      <c r="L471" s="288"/>
      <c r="M471" s="48" t="str">
        <f ca="1">IF($B469="","",SUM((I469+J469+K469)/(Zdroj!$AN$10+Zdroj!$AP$10)))</f>
        <v/>
      </c>
      <c r="N471" s="59" t="str">
        <f t="shared" ref="N471" ca="1" si="154">IF(B469="","",N469/G469)</f>
        <v/>
      </c>
      <c r="O471" s="288"/>
      <c r="P471" s="329"/>
    </row>
    <row r="472" spans="1:16" x14ac:dyDescent="0.25">
      <c r="A472" s="29"/>
      <c r="B472" s="288" t="str">
        <f ca="1">IF(OFFSET(Zdroj!$B$16,A471,0)&gt;0,OFFSET(Zdroj!$B$16,A471,0)+0,"")</f>
        <v/>
      </c>
      <c r="C472" s="51" t="str">
        <f ca="1">IF($B472="","",IF(Zdroj!$AQ$9="ano",CONCATENATE(OFFSET(Zdroj!C$16,'k rozhodnutí detailní'!$A471,0),"
","Anonymizováno","
",OFFSET(Zdroj!E$16,'k rozhodnutí detailní'!$A471,0),"
",OFFSET(Zdroj!F$16,'k rozhodnutí detailní'!$A471,0)),CONCATENATE(OFFSET(Zdroj!C$16,'k rozhodnutí detailní'!$A471,0),"
",OFFSET(Zdroj!D$16,'k rozhodnutí detailní'!$A471,0),"
",OFFSET(Zdroj!E$16,'k rozhodnutí detailní'!$A471,0),"
",OFFSET(Zdroj!F$16,'k rozhodnutí detailní'!$A471,0))))</f>
        <v/>
      </c>
      <c r="D472" s="57" t="str">
        <f ca="1">IF($B472="","",OFFSET(Zdroj!N$16,'k rozhodnutí detailní'!$A471,0))</f>
        <v/>
      </c>
      <c r="E472" s="314" t="str">
        <f ca="1">IF($B472="","",OFFSET(Zdroj!T$16,'k rozhodnutí detailní'!$A471,0))</f>
        <v/>
      </c>
      <c r="F472" s="188" t="str">
        <f ca="1">IF($B472="","",OFFSET(Zdroj!U$16,'k rozhodnutí detailní'!$A471,0))</f>
        <v/>
      </c>
      <c r="G472" s="316" t="str">
        <f ca="1">IF($B472="","",OFFSET(Zdroj!W$16,'k rozhodnutí detailní'!$A471,0))</f>
        <v/>
      </c>
      <c r="H472" s="315" t="str">
        <f ca="1">IF($B472="","",OFFSET(Zdroj!Y$16,'k rozhodnutí detailní'!$A471,0))</f>
        <v/>
      </c>
      <c r="I472" s="288" t="str">
        <f ca="1">IF($B472="","",OFFSET(Zdroj!BG$16,'k rozhodnutí detailní'!$A471,0))</f>
        <v/>
      </c>
      <c r="J472" s="288" t="str">
        <f ca="1">IF($B472="","",OFFSET(Zdroj!BH$16,'k rozhodnutí detailní'!$A471,0))</f>
        <v/>
      </c>
      <c r="K472" s="288"/>
      <c r="L472" s="79" t="str">
        <f ca="1">IF($B472="","",CONCATENATE(OFFSET(Zdroj!BI$16,'k rozhodnutí detailní'!$A471,0)," z ",SUM(Zdroj!$AN$10+Zdroj!$AP$10)))</f>
        <v/>
      </c>
      <c r="M472" s="46" t="str">
        <f ca="1">IF($B472="","",IF(OR(I472=0,J472=0),1,OFFSET(Zdroj!BJ$16,'k rozhodnutí detailní'!$A471,0)))</f>
        <v/>
      </c>
      <c r="N472" s="312" t="str">
        <f ca="1">IF(B472="","",IF(Zdroj!$AQ$1=Zdroj!$AR$9,ROUND(G472*M474,Zdroj!$AR$8),OFFSET(Zdroj!BO$16,'k rozhodnutí detailní'!A471,0)))</f>
        <v/>
      </c>
      <c r="O472" s="288" t="str">
        <f ca="1">IF($B472="","",OFFSET(Zdroj!Z$16,'k rozhodnutí detailní'!$A471,0))</f>
        <v/>
      </c>
      <c r="P472" s="329"/>
    </row>
    <row r="473" spans="1:16" x14ac:dyDescent="0.25">
      <c r="A473" s="29"/>
      <c r="B473" s="288"/>
      <c r="C473" s="51" t="str">
        <f ca="1">IF($B472="","",IF(Zdroj!$AQ$9="ano",CONCATENATE("Okres:","
",OFFSET(Zdroj!BP$16,'k rozhodnutí detailní'!$A471,0),"
","Právní forma","
",OFFSET(Zdroj!H$16,'k rozhodnutí detailní'!$A471,0),"
",IF(OFFSET(Zdroj!I$16,'k rozhodnutí detailní'!$A471,0)="","","IČO: "),OFFSET(Zdroj!I$16,'k rozhodnutí detailní'!$A471,0),"
","B.Ú. ",IF(OFFSET(Zdroj!J$16,'k rozhodnutí detailní'!$A471,0)="","","Anonymizováno")),CONCATENATE("Okres:","
",OFFSET(Zdroj!BP$16,'k rozhodnutí detailní'!$A471,0),"
","Právní forma","
",OFFSET(Zdroj!H$16,'k rozhodnutí detailní'!$A471,0),"
",IF(OFFSET(Zdroj!I$16,'k rozhodnutí detailní'!$A471,0)="","","IČO: "),OFFSET(Zdroj!I$16,'k rozhodnutí detailní'!$A471,0),"
","B.Ú. ",OFFSET(Zdroj!J$16,'k rozhodnutí detailní'!$A471,0))))</f>
        <v/>
      </c>
      <c r="D473" s="58" t="str">
        <f ca="1">IF($B472="","",OFFSET(Zdroj!O$16,'k rozhodnutí detailní'!$A471,0))</f>
        <v/>
      </c>
      <c r="E473" s="314"/>
      <c r="F473" s="185"/>
      <c r="G473" s="316"/>
      <c r="H473" s="315"/>
      <c r="I473" s="288"/>
      <c r="J473" s="288"/>
      <c r="K473" s="288"/>
      <c r="L473" s="288" t="str">
        <f ca="1">IF($B472="","",CONCATENATE(SUM(I472+J472+K472)," z ",SUM(Zdroj!$AN$10+Zdroj!$AP$10)))</f>
        <v/>
      </c>
      <c r="M473" s="47" t="str">
        <f ca="1">IF($B472="","",IF(1-(((J472+K472)*(Zdroj!AN$10/Zdroj!AP$10))/I472)&gt;=0,CEILING(1-(((J472+K472)*(Zdroj!AN$10/Zdroj!AP$10))/I472),0.01),CEILING((1-(((J472+K472)*(Zdroj!AN$10/Zdroj!AP$10))/I472))*-1,0.01)))</f>
        <v/>
      </c>
      <c r="N473" s="312"/>
      <c r="O473" s="288"/>
      <c r="P473" s="329"/>
    </row>
    <row r="474" spans="1:16" x14ac:dyDescent="0.25">
      <c r="A474" s="29">
        <f>ROW()/3-1</f>
        <v>157</v>
      </c>
      <c r="B474" s="288"/>
      <c r="C474" s="52" t="str">
        <f ca="1">IF($B472="","",IF(Zdroj!$AQ$9="ano",IF(OFFSET(Zdroj!M$16,'k rozhodnutí detailní'!A471,0)="","","Anonymizováno"),IF(OFFSET(Zdroj!M$16,'k rozhodnutí detailní'!A471,0)="","",OFFSET(Zdroj!M$16,'k rozhodnutí detailní'!A471,0))))</f>
        <v/>
      </c>
      <c r="D474" s="58" t="str">
        <f ca="1">IF($B472="","",CONCATENATE("Dotace bude použita na:","
",OFFSET(Zdroj!P$16,'k rozhodnutí detailní'!$A471,0)))</f>
        <v/>
      </c>
      <c r="E474" s="314"/>
      <c r="F474" s="188" t="str">
        <f ca="1">IF($B472="","",OFFSET(Zdroj!V$16,'k rozhodnutí detailní'!$A471,0))</f>
        <v/>
      </c>
      <c r="G474" s="89" t="str">
        <f ca="1">IF($B472="","",OFFSET(Zdroj!BM$16,'k rozhodnutí'!$A471,0))</f>
        <v/>
      </c>
      <c r="H474" s="315"/>
      <c r="I474" s="288"/>
      <c r="J474" s="288"/>
      <c r="K474" s="288"/>
      <c r="L474" s="288"/>
      <c r="M474" s="48" t="str">
        <f ca="1">IF($B472="","",SUM((I472+J472+K472)/(Zdroj!$AN$10+Zdroj!$AP$10)))</f>
        <v/>
      </c>
      <c r="N474" s="59" t="str">
        <f t="shared" ref="N474" ca="1" si="155">IF(B472="","",N472/G472)</f>
        <v/>
      </c>
      <c r="O474" s="288"/>
      <c r="P474" s="329"/>
    </row>
    <row r="475" spans="1:16" x14ac:dyDescent="0.25">
      <c r="A475" s="29"/>
      <c r="B475" s="288" t="str">
        <f ca="1">IF(OFFSET(Zdroj!$B$16,A474,0)&gt;0,OFFSET(Zdroj!$B$16,A474,0)+0,"")</f>
        <v/>
      </c>
      <c r="C475" s="51" t="str">
        <f ca="1">IF($B475="","",IF(Zdroj!$AQ$9="ano",CONCATENATE(OFFSET(Zdroj!C$16,'k rozhodnutí detailní'!$A474,0),"
","Anonymizováno","
",OFFSET(Zdroj!E$16,'k rozhodnutí detailní'!$A474,0),"
",OFFSET(Zdroj!F$16,'k rozhodnutí detailní'!$A474,0)),CONCATENATE(OFFSET(Zdroj!C$16,'k rozhodnutí detailní'!$A474,0),"
",OFFSET(Zdroj!D$16,'k rozhodnutí detailní'!$A474,0),"
",OFFSET(Zdroj!E$16,'k rozhodnutí detailní'!$A474,0),"
",OFFSET(Zdroj!F$16,'k rozhodnutí detailní'!$A474,0))))</f>
        <v/>
      </c>
      <c r="D475" s="57" t="str">
        <f ca="1">IF($B475="","",OFFSET(Zdroj!N$16,'k rozhodnutí detailní'!$A474,0))</f>
        <v/>
      </c>
      <c r="E475" s="314" t="str">
        <f ca="1">IF($B475="","",OFFSET(Zdroj!T$16,'k rozhodnutí detailní'!$A474,0))</f>
        <v/>
      </c>
      <c r="F475" s="188" t="str">
        <f ca="1">IF($B475="","",OFFSET(Zdroj!U$16,'k rozhodnutí detailní'!$A474,0))</f>
        <v/>
      </c>
      <c r="G475" s="316" t="str">
        <f ca="1">IF($B475="","",OFFSET(Zdroj!W$16,'k rozhodnutí detailní'!$A474,0))</f>
        <v/>
      </c>
      <c r="H475" s="315" t="str">
        <f ca="1">IF($B475="","",OFFSET(Zdroj!Y$16,'k rozhodnutí detailní'!$A474,0))</f>
        <v/>
      </c>
      <c r="I475" s="288" t="str">
        <f ca="1">IF($B475="","",OFFSET(Zdroj!BG$16,'k rozhodnutí detailní'!$A474,0))</f>
        <v/>
      </c>
      <c r="J475" s="288" t="str">
        <f ca="1">IF($B475="","",OFFSET(Zdroj!BH$16,'k rozhodnutí detailní'!$A474,0))</f>
        <v/>
      </c>
      <c r="K475" s="288"/>
      <c r="L475" s="79" t="str">
        <f ca="1">IF($B475="","",CONCATENATE(OFFSET(Zdroj!BI$16,'k rozhodnutí detailní'!$A474,0)," z ",SUM(Zdroj!$AN$10+Zdroj!$AP$10)))</f>
        <v/>
      </c>
      <c r="M475" s="46" t="str">
        <f ca="1">IF($B475="","",IF(OR(I475=0,J475=0),1,OFFSET(Zdroj!BJ$16,'k rozhodnutí detailní'!$A474,0)))</f>
        <v/>
      </c>
      <c r="N475" s="312" t="str">
        <f ca="1">IF(B475="","",IF(Zdroj!$AQ$1=Zdroj!$AR$9,ROUND(G475*M477,Zdroj!$AR$8),OFFSET(Zdroj!BO$16,'k rozhodnutí detailní'!A474,0)))</f>
        <v/>
      </c>
      <c r="O475" s="288" t="str">
        <f ca="1">IF($B475="","",OFFSET(Zdroj!Z$16,'k rozhodnutí detailní'!$A474,0))</f>
        <v/>
      </c>
      <c r="P475" s="329"/>
    </row>
    <row r="476" spans="1:16" x14ac:dyDescent="0.25">
      <c r="A476" s="29"/>
      <c r="B476" s="288"/>
      <c r="C476" s="51" t="str">
        <f ca="1">IF($B475="","",IF(Zdroj!$AQ$9="ano",CONCATENATE("Okres:","
",OFFSET(Zdroj!BP$16,'k rozhodnutí detailní'!$A474,0),"
","Právní forma","
",OFFSET(Zdroj!H$16,'k rozhodnutí detailní'!$A474,0),"
",IF(OFFSET(Zdroj!I$16,'k rozhodnutí detailní'!$A474,0)="","","IČO: "),OFFSET(Zdroj!I$16,'k rozhodnutí detailní'!$A474,0),"
","B.Ú. ",IF(OFFSET(Zdroj!J$16,'k rozhodnutí detailní'!$A474,0)="","","Anonymizováno")),CONCATENATE("Okres:","
",OFFSET(Zdroj!BP$16,'k rozhodnutí detailní'!$A474,0),"
","Právní forma","
",OFFSET(Zdroj!H$16,'k rozhodnutí detailní'!$A474,0),"
",IF(OFFSET(Zdroj!I$16,'k rozhodnutí detailní'!$A474,0)="","","IČO: "),OFFSET(Zdroj!I$16,'k rozhodnutí detailní'!$A474,0),"
","B.Ú. ",OFFSET(Zdroj!J$16,'k rozhodnutí detailní'!$A474,0))))</f>
        <v/>
      </c>
      <c r="D476" s="58" t="str">
        <f ca="1">IF($B475="","",OFFSET(Zdroj!O$16,'k rozhodnutí detailní'!$A474,0))</f>
        <v/>
      </c>
      <c r="E476" s="314"/>
      <c r="F476" s="185"/>
      <c r="G476" s="316"/>
      <c r="H476" s="315"/>
      <c r="I476" s="288"/>
      <c r="J476" s="288"/>
      <c r="K476" s="288"/>
      <c r="L476" s="288" t="str">
        <f ca="1">IF($B475="","",CONCATENATE(SUM(I475+J475+K475)," z ",SUM(Zdroj!$AN$10+Zdroj!$AP$10)))</f>
        <v/>
      </c>
      <c r="M476" s="47" t="str">
        <f ca="1">IF($B475="","",IF(1-(((J475+K475)*(Zdroj!AN$10/Zdroj!AP$10))/I475)&gt;=0,CEILING(1-(((J475+K475)*(Zdroj!AN$10/Zdroj!AP$10))/I475),0.01),CEILING((1-(((J475+K475)*(Zdroj!AN$10/Zdroj!AP$10))/I475))*-1,0.01)))</f>
        <v/>
      </c>
      <c r="N476" s="312"/>
      <c r="O476" s="288"/>
      <c r="P476" s="329"/>
    </row>
    <row r="477" spans="1:16" x14ac:dyDescent="0.25">
      <c r="A477" s="29">
        <f>ROW()/3-1</f>
        <v>158</v>
      </c>
      <c r="B477" s="288"/>
      <c r="C477" s="52" t="str">
        <f ca="1">IF($B475="","",IF(Zdroj!$AQ$9="ano",IF(OFFSET(Zdroj!M$16,'k rozhodnutí detailní'!A474,0)="","","Anonymizováno"),IF(OFFSET(Zdroj!M$16,'k rozhodnutí detailní'!A474,0)="","",OFFSET(Zdroj!M$16,'k rozhodnutí detailní'!A474,0))))</f>
        <v/>
      </c>
      <c r="D477" s="58" t="str">
        <f ca="1">IF($B475="","",CONCATENATE("Dotace bude použita na:","
",OFFSET(Zdroj!P$16,'k rozhodnutí detailní'!$A474,0)))</f>
        <v/>
      </c>
      <c r="E477" s="314"/>
      <c r="F477" s="188" t="str">
        <f ca="1">IF($B475="","",OFFSET(Zdroj!V$16,'k rozhodnutí detailní'!$A474,0))</f>
        <v/>
      </c>
      <c r="G477" s="89" t="str">
        <f ca="1">IF($B475="","",OFFSET(Zdroj!BM$16,'k rozhodnutí'!$A474,0))</f>
        <v/>
      </c>
      <c r="H477" s="315"/>
      <c r="I477" s="288"/>
      <c r="J477" s="288"/>
      <c r="K477" s="288"/>
      <c r="L477" s="288"/>
      <c r="M477" s="48" t="str">
        <f ca="1">IF($B475="","",SUM((I475+J475+K475)/(Zdroj!$AN$10+Zdroj!$AP$10)))</f>
        <v/>
      </c>
      <c r="N477" s="59" t="str">
        <f t="shared" ref="N477" ca="1" si="156">IF(B475="","",N475/G475)</f>
        <v/>
      </c>
      <c r="O477" s="288"/>
      <c r="P477" s="329"/>
    </row>
    <row r="478" spans="1:16" x14ac:dyDescent="0.25">
      <c r="A478" s="29"/>
      <c r="B478" s="288" t="str">
        <f ca="1">IF(OFFSET(Zdroj!$B$16,A477,0)&gt;0,OFFSET(Zdroj!$B$16,A477,0)+0,"")</f>
        <v/>
      </c>
      <c r="C478" s="51" t="str">
        <f ca="1">IF($B478="","",IF(Zdroj!$AQ$9="ano",CONCATENATE(OFFSET(Zdroj!C$16,'k rozhodnutí detailní'!$A477,0),"
","Anonymizováno","
",OFFSET(Zdroj!E$16,'k rozhodnutí detailní'!$A477,0),"
",OFFSET(Zdroj!F$16,'k rozhodnutí detailní'!$A477,0)),CONCATENATE(OFFSET(Zdroj!C$16,'k rozhodnutí detailní'!$A477,0),"
",OFFSET(Zdroj!D$16,'k rozhodnutí detailní'!$A477,0),"
",OFFSET(Zdroj!E$16,'k rozhodnutí detailní'!$A477,0),"
",OFFSET(Zdroj!F$16,'k rozhodnutí detailní'!$A477,0))))</f>
        <v/>
      </c>
      <c r="D478" s="57" t="str">
        <f ca="1">IF($B478="","",OFFSET(Zdroj!N$16,'k rozhodnutí detailní'!$A477,0))</f>
        <v/>
      </c>
      <c r="E478" s="314" t="str">
        <f ca="1">IF($B478="","",OFFSET(Zdroj!T$16,'k rozhodnutí detailní'!$A477,0))</f>
        <v/>
      </c>
      <c r="F478" s="188" t="str">
        <f ca="1">IF($B478="","",OFFSET(Zdroj!U$16,'k rozhodnutí detailní'!$A477,0))</f>
        <v/>
      </c>
      <c r="G478" s="316" t="str">
        <f ca="1">IF($B478="","",OFFSET(Zdroj!W$16,'k rozhodnutí detailní'!$A477,0))</f>
        <v/>
      </c>
      <c r="H478" s="315" t="str">
        <f ca="1">IF($B478="","",OFFSET(Zdroj!Y$16,'k rozhodnutí detailní'!$A477,0))</f>
        <v/>
      </c>
      <c r="I478" s="288" t="str">
        <f ca="1">IF($B478="","",OFFSET(Zdroj!BG$16,'k rozhodnutí detailní'!$A477,0))</f>
        <v/>
      </c>
      <c r="J478" s="288" t="str">
        <f ca="1">IF($B478="","",OFFSET(Zdroj!BH$16,'k rozhodnutí detailní'!$A477,0))</f>
        <v/>
      </c>
      <c r="K478" s="288"/>
      <c r="L478" s="79" t="str">
        <f ca="1">IF($B478="","",CONCATENATE(OFFSET(Zdroj!BI$16,'k rozhodnutí detailní'!$A477,0)," z ",SUM(Zdroj!$AN$10+Zdroj!$AP$10)))</f>
        <v/>
      </c>
      <c r="M478" s="46" t="str">
        <f ca="1">IF($B478="","",IF(OR(I478=0,J478=0),1,OFFSET(Zdroj!BJ$16,'k rozhodnutí detailní'!$A477,0)))</f>
        <v/>
      </c>
      <c r="N478" s="312" t="str">
        <f ca="1">IF(B478="","",IF(Zdroj!$AQ$1=Zdroj!$AR$9,ROUND(G478*M480,Zdroj!$AR$8),OFFSET(Zdroj!BO$16,'k rozhodnutí detailní'!A477,0)))</f>
        <v/>
      </c>
      <c r="O478" s="288" t="str">
        <f ca="1">IF($B478="","",OFFSET(Zdroj!Z$16,'k rozhodnutí detailní'!$A477,0))</f>
        <v/>
      </c>
      <c r="P478" s="329"/>
    </row>
    <row r="479" spans="1:16" x14ac:dyDescent="0.25">
      <c r="A479" s="29"/>
      <c r="B479" s="288"/>
      <c r="C479" s="51" t="str">
        <f ca="1">IF($B478="","",IF(Zdroj!$AQ$9="ano",CONCATENATE("Okres:","
",OFFSET(Zdroj!BP$16,'k rozhodnutí detailní'!$A477,0),"
","Právní forma","
",OFFSET(Zdroj!H$16,'k rozhodnutí detailní'!$A477,0),"
",IF(OFFSET(Zdroj!I$16,'k rozhodnutí detailní'!$A477,0)="","","IČO: "),OFFSET(Zdroj!I$16,'k rozhodnutí detailní'!$A477,0),"
","B.Ú. ",IF(OFFSET(Zdroj!J$16,'k rozhodnutí detailní'!$A477,0)="","","Anonymizováno")),CONCATENATE("Okres:","
",OFFSET(Zdroj!BP$16,'k rozhodnutí detailní'!$A477,0),"
","Právní forma","
",OFFSET(Zdroj!H$16,'k rozhodnutí detailní'!$A477,0),"
",IF(OFFSET(Zdroj!I$16,'k rozhodnutí detailní'!$A477,0)="","","IČO: "),OFFSET(Zdroj!I$16,'k rozhodnutí detailní'!$A477,0),"
","B.Ú. ",OFFSET(Zdroj!J$16,'k rozhodnutí detailní'!$A477,0))))</f>
        <v/>
      </c>
      <c r="D479" s="58" t="str">
        <f ca="1">IF($B478="","",OFFSET(Zdroj!O$16,'k rozhodnutí detailní'!$A477,0))</f>
        <v/>
      </c>
      <c r="E479" s="314"/>
      <c r="F479" s="185"/>
      <c r="G479" s="316"/>
      <c r="H479" s="315"/>
      <c r="I479" s="288"/>
      <c r="J479" s="288"/>
      <c r="K479" s="288"/>
      <c r="L479" s="288" t="str">
        <f ca="1">IF($B478="","",CONCATENATE(SUM(I478+J478+K478)," z ",SUM(Zdroj!$AN$10+Zdroj!$AP$10)))</f>
        <v/>
      </c>
      <c r="M479" s="47" t="str">
        <f ca="1">IF($B478="","",IF(1-(((J478+K478)*(Zdroj!AN$10/Zdroj!AP$10))/I478)&gt;=0,CEILING(1-(((J478+K478)*(Zdroj!AN$10/Zdroj!AP$10))/I478),0.01),CEILING((1-(((J478+K478)*(Zdroj!AN$10/Zdroj!AP$10))/I478))*-1,0.01)))</f>
        <v/>
      </c>
      <c r="N479" s="312"/>
      <c r="O479" s="288"/>
      <c r="P479" s="329"/>
    </row>
    <row r="480" spans="1:16" x14ac:dyDescent="0.25">
      <c r="A480" s="29">
        <f>ROW()/3-1</f>
        <v>159</v>
      </c>
      <c r="B480" s="288"/>
      <c r="C480" s="52" t="str">
        <f ca="1">IF($B478="","",IF(Zdroj!$AQ$9="ano",IF(OFFSET(Zdroj!M$16,'k rozhodnutí detailní'!A477,0)="","","Anonymizováno"),IF(OFFSET(Zdroj!M$16,'k rozhodnutí detailní'!A477,0)="","",OFFSET(Zdroj!M$16,'k rozhodnutí detailní'!A477,0))))</f>
        <v/>
      </c>
      <c r="D480" s="58" t="str">
        <f ca="1">IF($B478="","",CONCATENATE("Dotace bude použita na:","
",OFFSET(Zdroj!P$16,'k rozhodnutí detailní'!$A477,0)))</f>
        <v/>
      </c>
      <c r="E480" s="314"/>
      <c r="F480" s="188" t="str">
        <f ca="1">IF($B478="","",OFFSET(Zdroj!V$16,'k rozhodnutí detailní'!$A477,0))</f>
        <v/>
      </c>
      <c r="G480" s="89" t="str">
        <f ca="1">IF($B478="","",OFFSET(Zdroj!BM$16,'k rozhodnutí'!$A477,0))</f>
        <v/>
      </c>
      <c r="H480" s="315"/>
      <c r="I480" s="288"/>
      <c r="J480" s="288"/>
      <c r="K480" s="288"/>
      <c r="L480" s="288"/>
      <c r="M480" s="48" t="str">
        <f ca="1">IF($B478="","",SUM((I478+J478+K478)/(Zdroj!$AN$10+Zdroj!$AP$10)))</f>
        <v/>
      </c>
      <c r="N480" s="59" t="str">
        <f t="shared" ref="N480" ca="1" si="157">IF(B478="","",N478/G478)</f>
        <v/>
      </c>
      <c r="O480" s="288"/>
      <c r="P480" s="329"/>
    </row>
    <row r="481" spans="1:16" x14ac:dyDescent="0.25">
      <c r="A481" s="29"/>
      <c r="B481" s="288" t="str">
        <f ca="1">IF(OFFSET(Zdroj!$B$16,A480,0)&gt;0,OFFSET(Zdroj!$B$16,A480,0)+0,"")</f>
        <v/>
      </c>
      <c r="C481" s="51" t="str">
        <f ca="1">IF($B481="","",IF(Zdroj!$AQ$9="ano",CONCATENATE(OFFSET(Zdroj!C$16,'k rozhodnutí detailní'!$A480,0),"
","Anonymizováno","
",OFFSET(Zdroj!E$16,'k rozhodnutí detailní'!$A480,0),"
",OFFSET(Zdroj!F$16,'k rozhodnutí detailní'!$A480,0)),CONCATENATE(OFFSET(Zdroj!C$16,'k rozhodnutí detailní'!$A480,0),"
",OFFSET(Zdroj!D$16,'k rozhodnutí detailní'!$A480,0),"
",OFFSET(Zdroj!E$16,'k rozhodnutí detailní'!$A480,0),"
",OFFSET(Zdroj!F$16,'k rozhodnutí detailní'!$A480,0))))</f>
        <v/>
      </c>
      <c r="D481" s="57" t="str">
        <f ca="1">IF($B481="","",OFFSET(Zdroj!N$16,'k rozhodnutí detailní'!$A480,0))</f>
        <v/>
      </c>
      <c r="E481" s="314" t="str">
        <f ca="1">IF($B481="","",OFFSET(Zdroj!T$16,'k rozhodnutí detailní'!$A480,0))</f>
        <v/>
      </c>
      <c r="F481" s="188" t="str">
        <f ca="1">IF($B481="","",OFFSET(Zdroj!U$16,'k rozhodnutí detailní'!$A480,0))</f>
        <v/>
      </c>
      <c r="G481" s="316" t="str">
        <f ca="1">IF($B481="","",OFFSET(Zdroj!W$16,'k rozhodnutí detailní'!$A480,0))</f>
        <v/>
      </c>
      <c r="H481" s="315" t="str">
        <f ca="1">IF($B481="","",OFFSET(Zdroj!Y$16,'k rozhodnutí detailní'!$A480,0))</f>
        <v/>
      </c>
      <c r="I481" s="288" t="str">
        <f ca="1">IF($B481="","",OFFSET(Zdroj!BG$16,'k rozhodnutí detailní'!$A480,0))</f>
        <v/>
      </c>
      <c r="J481" s="288" t="str">
        <f ca="1">IF($B481="","",OFFSET(Zdroj!BH$16,'k rozhodnutí detailní'!$A480,0))</f>
        <v/>
      </c>
      <c r="K481" s="288"/>
      <c r="L481" s="79" t="str">
        <f ca="1">IF($B481="","",CONCATENATE(OFFSET(Zdroj!BI$16,'k rozhodnutí detailní'!$A480,0)," z ",SUM(Zdroj!$AN$10+Zdroj!$AP$10)))</f>
        <v/>
      </c>
      <c r="M481" s="46" t="str">
        <f ca="1">IF($B481="","",IF(OR(I481=0,J481=0),1,OFFSET(Zdroj!BJ$16,'k rozhodnutí detailní'!$A480,0)))</f>
        <v/>
      </c>
      <c r="N481" s="312" t="str">
        <f ca="1">IF(B481="","",IF(Zdroj!$AQ$1=Zdroj!$AR$9,ROUND(G481*M483,Zdroj!$AR$8),OFFSET(Zdroj!BO$16,'k rozhodnutí detailní'!A480,0)))</f>
        <v/>
      </c>
      <c r="O481" s="288" t="str">
        <f ca="1">IF($B481="","",OFFSET(Zdroj!Z$16,'k rozhodnutí detailní'!$A480,0))</f>
        <v/>
      </c>
      <c r="P481" s="329"/>
    </row>
    <row r="482" spans="1:16" x14ac:dyDescent="0.25">
      <c r="A482" s="29"/>
      <c r="B482" s="288"/>
      <c r="C482" s="51" t="str">
        <f ca="1">IF($B481="","",IF(Zdroj!$AQ$9="ano",CONCATENATE("Okres:","
",OFFSET(Zdroj!BP$16,'k rozhodnutí detailní'!$A480,0),"
","Právní forma","
",OFFSET(Zdroj!H$16,'k rozhodnutí detailní'!$A480,0),"
",IF(OFFSET(Zdroj!I$16,'k rozhodnutí detailní'!$A480,0)="","","IČO: "),OFFSET(Zdroj!I$16,'k rozhodnutí detailní'!$A480,0),"
","B.Ú. ",IF(OFFSET(Zdroj!J$16,'k rozhodnutí detailní'!$A480,0)="","","Anonymizováno")),CONCATENATE("Okres:","
",OFFSET(Zdroj!BP$16,'k rozhodnutí detailní'!$A480,0),"
","Právní forma","
",OFFSET(Zdroj!H$16,'k rozhodnutí detailní'!$A480,0),"
",IF(OFFSET(Zdroj!I$16,'k rozhodnutí detailní'!$A480,0)="","","IČO: "),OFFSET(Zdroj!I$16,'k rozhodnutí detailní'!$A480,0),"
","B.Ú. ",OFFSET(Zdroj!J$16,'k rozhodnutí detailní'!$A480,0))))</f>
        <v/>
      </c>
      <c r="D482" s="58" t="str">
        <f ca="1">IF($B481="","",OFFSET(Zdroj!O$16,'k rozhodnutí detailní'!$A480,0))</f>
        <v/>
      </c>
      <c r="E482" s="314"/>
      <c r="F482" s="185"/>
      <c r="G482" s="316"/>
      <c r="H482" s="315"/>
      <c r="I482" s="288"/>
      <c r="J482" s="288"/>
      <c r="K482" s="288"/>
      <c r="L482" s="288" t="str">
        <f ca="1">IF($B481="","",CONCATENATE(SUM(I481+J481+K481)," z ",SUM(Zdroj!$AN$10+Zdroj!$AP$10)))</f>
        <v/>
      </c>
      <c r="M482" s="47" t="str">
        <f ca="1">IF($B481="","",IF(1-(((J481+K481)*(Zdroj!AN$10/Zdroj!AP$10))/I481)&gt;=0,CEILING(1-(((J481+K481)*(Zdroj!AN$10/Zdroj!AP$10))/I481),0.01),CEILING((1-(((J481+K481)*(Zdroj!AN$10/Zdroj!AP$10))/I481))*-1,0.01)))</f>
        <v/>
      </c>
      <c r="N482" s="312"/>
      <c r="O482" s="288"/>
      <c r="P482" s="329"/>
    </row>
    <row r="483" spans="1:16" x14ac:dyDescent="0.25">
      <c r="A483" s="29">
        <f>ROW()/3-1</f>
        <v>160</v>
      </c>
      <c r="B483" s="288"/>
      <c r="C483" s="52" t="str">
        <f ca="1">IF($B481="","",IF(Zdroj!$AQ$9="ano",IF(OFFSET(Zdroj!M$16,'k rozhodnutí detailní'!A480,0)="","","Anonymizováno"),IF(OFFSET(Zdroj!M$16,'k rozhodnutí detailní'!A480,0)="","",OFFSET(Zdroj!M$16,'k rozhodnutí detailní'!A480,0))))</f>
        <v/>
      </c>
      <c r="D483" s="58" t="str">
        <f ca="1">IF($B481="","",CONCATENATE("Dotace bude použita na:","
",OFFSET(Zdroj!P$16,'k rozhodnutí detailní'!$A480,0)))</f>
        <v/>
      </c>
      <c r="E483" s="314"/>
      <c r="F483" s="188" t="str">
        <f ca="1">IF($B481="","",OFFSET(Zdroj!V$16,'k rozhodnutí detailní'!$A480,0))</f>
        <v/>
      </c>
      <c r="G483" s="89" t="str">
        <f ca="1">IF($B481="","",OFFSET(Zdroj!BM$16,'k rozhodnutí'!$A480,0))</f>
        <v/>
      </c>
      <c r="H483" s="315"/>
      <c r="I483" s="288"/>
      <c r="J483" s="288"/>
      <c r="K483" s="288"/>
      <c r="L483" s="288"/>
      <c r="M483" s="48" t="str">
        <f ca="1">IF($B481="","",SUM((I481+J481+K481)/(Zdroj!$AN$10+Zdroj!$AP$10)))</f>
        <v/>
      </c>
      <c r="N483" s="59" t="str">
        <f t="shared" ref="N483" ca="1" si="158">IF(B481="","",N481/G481)</f>
        <v/>
      </c>
      <c r="O483" s="288"/>
      <c r="P483" s="329"/>
    </row>
    <row r="484" spans="1:16" x14ac:dyDescent="0.25">
      <c r="A484" s="29"/>
      <c r="B484" s="288" t="str">
        <f ca="1">IF(OFFSET(Zdroj!$B$16,A483,0)&gt;0,OFFSET(Zdroj!$B$16,A483,0)+0,"")</f>
        <v/>
      </c>
      <c r="C484" s="51" t="str">
        <f ca="1">IF($B484="","",IF(Zdroj!$AQ$9="ano",CONCATENATE(OFFSET(Zdroj!C$16,'k rozhodnutí detailní'!$A483,0),"
","Anonymizováno","
",OFFSET(Zdroj!E$16,'k rozhodnutí detailní'!$A483,0),"
",OFFSET(Zdroj!F$16,'k rozhodnutí detailní'!$A483,0)),CONCATENATE(OFFSET(Zdroj!C$16,'k rozhodnutí detailní'!$A483,0),"
",OFFSET(Zdroj!D$16,'k rozhodnutí detailní'!$A483,0),"
",OFFSET(Zdroj!E$16,'k rozhodnutí detailní'!$A483,0),"
",OFFSET(Zdroj!F$16,'k rozhodnutí detailní'!$A483,0))))</f>
        <v/>
      </c>
      <c r="D484" s="57" t="str">
        <f ca="1">IF($B484="","",OFFSET(Zdroj!N$16,'k rozhodnutí detailní'!$A483,0))</f>
        <v/>
      </c>
      <c r="E484" s="314" t="str">
        <f ca="1">IF($B484="","",OFFSET(Zdroj!T$16,'k rozhodnutí detailní'!$A483,0))</f>
        <v/>
      </c>
      <c r="F484" s="188" t="str">
        <f ca="1">IF($B484="","",OFFSET(Zdroj!U$16,'k rozhodnutí detailní'!$A483,0))</f>
        <v/>
      </c>
      <c r="G484" s="316" t="str">
        <f ca="1">IF($B484="","",OFFSET(Zdroj!W$16,'k rozhodnutí detailní'!$A483,0))</f>
        <v/>
      </c>
      <c r="H484" s="315" t="str">
        <f ca="1">IF($B484="","",OFFSET(Zdroj!Y$16,'k rozhodnutí detailní'!$A483,0))</f>
        <v/>
      </c>
      <c r="I484" s="288" t="str">
        <f ca="1">IF($B484="","",OFFSET(Zdroj!BG$16,'k rozhodnutí detailní'!$A483,0))</f>
        <v/>
      </c>
      <c r="J484" s="288" t="str">
        <f ca="1">IF($B484="","",OFFSET(Zdroj!BH$16,'k rozhodnutí detailní'!$A483,0))</f>
        <v/>
      </c>
      <c r="K484" s="288"/>
      <c r="L484" s="79" t="str">
        <f ca="1">IF($B484="","",CONCATENATE(OFFSET(Zdroj!BI$16,'k rozhodnutí detailní'!$A483,0)," z ",SUM(Zdroj!$AN$10+Zdroj!$AP$10)))</f>
        <v/>
      </c>
      <c r="M484" s="46" t="str">
        <f ca="1">IF($B484="","",IF(OR(I484=0,J484=0),1,OFFSET(Zdroj!BJ$16,'k rozhodnutí detailní'!$A483,0)))</f>
        <v/>
      </c>
      <c r="N484" s="312" t="str">
        <f ca="1">IF(B484="","",IF(Zdroj!$AQ$1=Zdroj!$AR$9,ROUND(G484*M486,Zdroj!$AR$8),OFFSET(Zdroj!BO$16,'k rozhodnutí detailní'!A483,0)))</f>
        <v/>
      </c>
      <c r="O484" s="288" t="str">
        <f ca="1">IF($B484="","",OFFSET(Zdroj!Z$16,'k rozhodnutí detailní'!$A483,0))</f>
        <v/>
      </c>
      <c r="P484" s="329"/>
    </row>
    <row r="485" spans="1:16" x14ac:dyDescent="0.25">
      <c r="A485" s="29"/>
      <c r="B485" s="288"/>
      <c r="C485" s="51" t="str">
        <f ca="1">IF($B484="","",IF(Zdroj!$AQ$9="ano",CONCATENATE("Okres:","
",OFFSET(Zdroj!BP$16,'k rozhodnutí detailní'!$A483,0),"
","Právní forma","
",OFFSET(Zdroj!H$16,'k rozhodnutí detailní'!$A483,0),"
",IF(OFFSET(Zdroj!I$16,'k rozhodnutí detailní'!$A483,0)="","","IČO: "),OFFSET(Zdroj!I$16,'k rozhodnutí detailní'!$A483,0),"
","B.Ú. ",IF(OFFSET(Zdroj!J$16,'k rozhodnutí detailní'!$A483,0)="","","Anonymizováno")),CONCATENATE("Okres:","
",OFFSET(Zdroj!BP$16,'k rozhodnutí detailní'!$A483,0),"
","Právní forma","
",OFFSET(Zdroj!H$16,'k rozhodnutí detailní'!$A483,0),"
",IF(OFFSET(Zdroj!I$16,'k rozhodnutí detailní'!$A483,0)="","","IČO: "),OFFSET(Zdroj!I$16,'k rozhodnutí detailní'!$A483,0),"
","B.Ú. ",OFFSET(Zdroj!J$16,'k rozhodnutí detailní'!$A483,0))))</f>
        <v/>
      </c>
      <c r="D485" s="58" t="str">
        <f ca="1">IF($B484="","",OFFSET(Zdroj!O$16,'k rozhodnutí detailní'!$A483,0))</f>
        <v/>
      </c>
      <c r="E485" s="314"/>
      <c r="F485" s="185"/>
      <c r="G485" s="316"/>
      <c r="H485" s="315"/>
      <c r="I485" s="288"/>
      <c r="J485" s="288"/>
      <c r="K485" s="288"/>
      <c r="L485" s="288" t="str">
        <f ca="1">IF($B484="","",CONCATENATE(SUM(I484+J484+K484)," z ",SUM(Zdroj!$AN$10+Zdroj!$AP$10)))</f>
        <v/>
      </c>
      <c r="M485" s="47" t="str">
        <f ca="1">IF($B484="","",IF(1-(((J484+K484)*(Zdroj!AN$10/Zdroj!AP$10))/I484)&gt;=0,CEILING(1-(((J484+K484)*(Zdroj!AN$10/Zdroj!AP$10))/I484),0.01),CEILING((1-(((J484+K484)*(Zdroj!AN$10/Zdroj!AP$10))/I484))*-1,0.01)))</f>
        <v/>
      </c>
      <c r="N485" s="312"/>
      <c r="O485" s="288"/>
      <c r="P485" s="329"/>
    </row>
    <row r="486" spans="1:16" x14ac:dyDescent="0.25">
      <c r="A486" s="29">
        <f>ROW()/3-1</f>
        <v>161</v>
      </c>
      <c r="B486" s="288"/>
      <c r="C486" s="52" t="str">
        <f ca="1">IF($B484="","",IF(Zdroj!$AQ$9="ano",IF(OFFSET(Zdroj!M$16,'k rozhodnutí detailní'!A483,0)="","","Anonymizováno"),IF(OFFSET(Zdroj!M$16,'k rozhodnutí detailní'!A483,0)="","",OFFSET(Zdroj!M$16,'k rozhodnutí detailní'!A483,0))))</f>
        <v/>
      </c>
      <c r="D486" s="58" t="str">
        <f ca="1">IF($B484="","",CONCATENATE("Dotace bude použita na:","
",OFFSET(Zdroj!P$16,'k rozhodnutí detailní'!$A483,0)))</f>
        <v/>
      </c>
      <c r="E486" s="314"/>
      <c r="F486" s="188" t="str">
        <f ca="1">IF($B484="","",OFFSET(Zdroj!V$16,'k rozhodnutí detailní'!$A483,0))</f>
        <v/>
      </c>
      <c r="G486" s="89" t="str">
        <f ca="1">IF($B484="","",OFFSET(Zdroj!BM$16,'k rozhodnutí'!$A483,0))</f>
        <v/>
      </c>
      <c r="H486" s="315"/>
      <c r="I486" s="288"/>
      <c r="J486" s="288"/>
      <c r="K486" s="288"/>
      <c r="L486" s="288"/>
      <c r="M486" s="48" t="str">
        <f ca="1">IF($B484="","",SUM((I484+J484+K484)/(Zdroj!$AN$10+Zdroj!$AP$10)))</f>
        <v/>
      </c>
      <c r="N486" s="59" t="str">
        <f t="shared" ref="N486" ca="1" si="159">IF(B484="","",N484/G484)</f>
        <v/>
      </c>
      <c r="O486" s="288"/>
      <c r="P486" s="329"/>
    </row>
    <row r="487" spans="1:16" x14ac:dyDescent="0.25">
      <c r="A487" s="29"/>
      <c r="B487" s="288" t="str">
        <f ca="1">IF(OFFSET(Zdroj!$B$16,A486,0)&gt;0,OFFSET(Zdroj!$B$16,A486,0)+0,"")</f>
        <v/>
      </c>
      <c r="C487" s="51" t="str">
        <f ca="1">IF($B487="","",IF(Zdroj!$AQ$9="ano",CONCATENATE(OFFSET(Zdroj!C$16,'k rozhodnutí detailní'!$A486,0),"
","Anonymizováno","
",OFFSET(Zdroj!E$16,'k rozhodnutí detailní'!$A486,0),"
",OFFSET(Zdroj!F$16,'k rozhodnutí detailní'!$A486,0)),CONCATENATE(OFFSET(Zdroj!C$16,'k rozhodnutí detailní'!$A486,0),"
",OFFSET(Zdroj!D$16,'k rozhodnutí detailní'!$A486,0),"
",OFFSET(Zdroj!E$16,'k rozhodnutí detailní'!$A486,0),"
",OFFSET(Zdroj!F$16,'k rozhodnutí detailní'!$A486,0))))</f>
        <v/>
      </c>
      <c r="D487" s="57" t="str">
        <f ca="1">IF($B487="","",OFFSET(Zdroj!N$16,'k rozhodnutí detailní'!$A486,0))</f>
        <v/>
      </c>
      <c r="E487" s="314" t="str">
        <f ca="1">IF($B487="","",OFFSET(Zdroj!T$16,'k rozhodnutí detailní'!$A486,0))</f>
        <v/>
      </c>
      <c r="F487" s="188" t="str">
        <f ca="1">IF($B487="","",OFFSET(Zdroj!U$16,'k rozhodnutí detailní'!$A486,0))</f>
        <v/>
      </c>
      <c r="G487" s="316" t="str">
        <f ca="1">IF($B487="","",OFFSET(Zdroj!W$16,'k rozhodnutí detailní'!$A486,0))</f>
        <v/>
      </c>
      <c r="H487" s="315" t="str">
        <f ca="1">IF($B487="","",OFFSET(Zdroj!Y$16,'k rozhodnutí detailní'!$A486,0))</f>
        <v/>
      </c>
      <c r="I487" s="288" t="str">
        <f ca="1">IF($B487="","",OFFSET(Zdroj!BG$16,'k rozhodnutí detailní'!$A486,0))</f>
        <v/>
      </c>
      <c r="J487" s="288" t="str">
        <f ca="1">IF($B487="","",OFFSET(Zdroj!BH$16,'k rozhodnutí detailní'!$A486,0))</f>
        <v/>
      </c>
      <c r="K487" s="288"/>
      <c r="L487" s="79" t="str">
        <f ca="1">IF($B487="","",CONCATENATE(OFFSET(Zdroj!BI$16,'k rozhodnutí detailní'!$A486,0)," z ",SUM(Zdroj!$AN$10+Zdroj!$AP$10)))</f>
        <v/>
      </c>
      <c r="M487" s="46" t="str">
        <f ca="1">IF($B487="","",IF(OR(I487=0,J487=0),1,OFFSET(Zdroj!BJ$16,'k rozhodnutí detailní'!$A486,0)))</f>
        <v/>
      </c>
      <c r="N487" s="312" t="str">
        <f ca="1">IF(B487="","",IF(Zdroj!$AQ$1=Zdroj!$AR$9,ROUND(G487*M489,Zdroj!$AR$8),OFFSET(Zdroj!BO$16,'k rozhodnutí detailní'!A486,0)))</f>
        <v/>
      </c>
      <c r="O487" s="288" t="str">
        <f ca="1">IF($B487="","",OFFSET(Zdroj!Z$16,'k rozhodnutí detailní'!$A486,0))</f>
        <v/>
      </c>
      <c r="P487" s="329"/>
    </row>
    <row r="488" spans="1:16" x14ac:dyDescent="0.25">
      <c r="A488" s="29"/>
      <c r="B488" s="288"/>
      <c r="C488" s="51" t="str">
        <f ca="1">IF($B487="","",IF(Zdroj!$AQ$9="ano",CONCATENATE("Okres:","
",OFFSET(Zdroj!BP$16,'k rozhodnutí detailní'!$A486,0),"
","Právní forma","
",OFFSET(Zdroj!H$16,'k rozhodnutí detailní'!$A486,0),"
",IF(OFFSET(Zdroj!I$16,'k rozhodnutí detailní'!$A486,0)="","","IČO: "),OFFSET(Zdroj!I$16,'k rozhodnutí detailní'!$A486,0),"
","B.Ú. ",IF(OFFSET(Zdroj!J$16,'k rozhodnutí detailní'!$A486,0)="","","Anonymizováno")),CONCATENATE("Okres:","
",OFFSET(Zdroj!BP$16,'k rozhodnutí detailní'!$A486,0),"
","Právní forma","
",OFFSET(Zdroj!H$16,'k rozhodnutí detailní'!$A486,0),"
",IF(OFFSET(Zdroj!I$16,'k rozhodnutí detailní'!$A486,0)="","","IČO: "),OFFSET(Zdroj!I$16,'k rozhodnutí detailní'!$A486,0),"
","B.Ú. ",OFFSET(Zdroj!J$16,'k rozhodnutí detailní'!$A486,0))))</f>
        <v/>
      </c>
      <c r="D488" s="58" t="str">
        <f ca="1">IF($B487="","",OFFSET(Zdroj!O$16,'k rozhodnutí detailní'!$A486,0))</f>
        <v/>
      </c>
      <c r="E488" s="314"/>
      <c r="F488" s="185"/>
      <c r="G488" s="316"/>
      <c r="H488" s="315"/>
      <c r="I488" s="288"/>
      <c r="J488" s="288"/>
      <c r="K488" s="288"/>
      <c r="L488" s="288" t="str">
        <f ca="1">IF($B487="","",CONCATENATE(SUM(I487+J487+K487)," z ",SUM(Zdroj!$AN$10+Zdroj!$AP$10)))</f>
        <v/>
      </c>
      <c r="M488" s="47" t="str">
        <f ca="1">IF($B487="","",IF(1-(((J487+K487)*(Zdroj!AN$10/Zdroj!AP$10))/I487)&gt;=0,CEILING(1-(((J487+K487)*(Zdroj!AN$10/Zdroj!AP$10))/I487),0.01),CEILING((1-(((J487+K487)*(Zdroj!AN$10/Zdroj!AP$10))/I487))*-1,0.01)))</f>
        <v/>
      </c>
      <c r="N488" s="312"/>
      <c r="O488" s="288"/>
      <c r="P488" s="329"/>
    </row>
    <row r="489" spans="1:16" x14ac:dyDescent="0.25">
      <c r="A489" s="29">
        <f>ROW()/3-1</f>
        <v>162</v>
      </c>
      <c r="B489" s="288"/>
      <c r="C489" s="52" t="str">
        <f ca="1">IF($B487="","",IF(Zdroj!$AQ$9="ano",IF(OFFSET(Zdroj!M$16,'k rozhodnutí detailní'!A486,0)="","","Anonymizováno"),IF(OFFSET(Zdroj!M$16,'k rozhodnutí detailní'!A486,0)="","",OFFSET(Zdroj!M$16,'k rozhodnutí detailní'!A486,0))))</f>
        <v/>
      </c>
      <c r="D489" s="58" t="str">
        <f ca="1">IF($B487="","",CONCATENATE("Dotace bude použita na:","
",OFFSET(Zdroj!P$16,'k rozhodnutí detailní'!$A486,0)))</f>
        <v/>
      </c>
      <c r="E489" s="314"/>
      <c r="F489" s="188" t="str">
        <f ca="1">IF($B487="","",OFFSET(Zdroj!V$16,'k rozhodnutí detailní'!$A486,0))</f>
        <v/>
      </c>
      <c r="G489" s="89" t="str">
        <f ca="1">IF($B487="","",OFFSET(Zdroj!BM$16,'k rozhodnutí'!$A486,0))</f>
        <v/>
      </c>
      <c r="H489" s="315"/>
      <c r="I489" s="288"/>
      <c r="J489" s="288"/>
      <c r="K489" s="288"/>
      <c r="L489" s="288"/>
      <c r="M489" s="48" t="str">
        <f ca="1">IF($B487="","",SUM((I487+J487+K487)/(Zdroj!$AN$10+Zdroj!$AP$10)))</f>
        <v/>
      </c>
      <c r="N489" s="59" t="str">
        <f t="shared" ref="N489" ca="1" si="160">IF(B487="","",N487/G487)</f>
        <v/>
      </c>
      <c r="O489" s="288"/>
      <c r="P489" s="329"/>
    </row>
    <row r="490" spans="1:16" x14ac:dyDescent="0.25">
      <c r="A490" s="29"/>
      <c r="B490" s="288" t="str">
        <f ca="1">IF(OFFSET(Zdroj!$B$16,A489,0)&gt;0,OFFSET(Zdroj!$B$16,A489,0)+0,"")</f>
        <v/>
      </c>
      <c r="C490" s="51" t="str">
        <f ca="1">IF($B490="","",IF(Zdroj!$AQ$9="ano",CONCATENATE(OFFSET(Zdroj!C$16,'k rozhodnutí detailní'!$A489,0),"
","Anonymizováno","
",OFFSET(Zdroj!E$16,'k rozhodnutí detailní'!$A489,0),"
",OFFSET(Zdroj!F$16,'k rozhodnutí detailní'!$A489,0)),CONCATENATE(OFFSET(Zdroj!C$16,'k rozhodnutí detailní'!$A489,0),"
",OFFSET(Zdroj!D$16,'k rozhodnutí detailní'!$A489,0),"
",OFFSET(Zdroj!E$16,'k rozhodnutí detailní'!$A489,0),"
",OFFSET(Zdroj!F$16,'k rozhodnutí detailní'!$A489,0))))</f>
        <v/>
      </c>
      <c r="D490" s="57" t="str">
        <f ca="1">IF($B490="","",OFFSET(Zdroj!N$16,'k rozhodnutí detailní'!$A489,0))</f>
        <v/>
      </c>
      <c r="E490" s="314" t="str">
        <f ca="1">IF($B490="","",OFFSET(Zdroj!T$16,'k rozhodnutí detailní'!$A489,0))</f>
        <v/>
      </c>
      <c r="F490" s="188" t="str">
        <f ca="1">IF($B490="","",OFFSET(Zdroj!U$16,'k rozhodnutí detailní'!$A489,0))</f>
        <v/>
      </c>
      <c r="G490" s="316" t="str">
        <f ca="1">IF($B490="","",OFFSET(Zdroj!W$16,'k rozhodnutí detailní'!$A489,0))</f>
        <v/>
      </c>
      <c r="H490" s="315" t="str">
        <f ca="1">IF($B490="","",OFFSET(Zdroj!Y$16,'k rozhodnutí detailní'!$A489,0))</f>
        <v/>
      </c>
      <c r="I490" s="288" t="str">
        <f ca="1">IF($B490="","",OFFSET(Zdroj!BG$16,'k rozhodnutí detailní'!$A489,0))</f>
        <v/>
      </c>
      <c r="J490" s="288" t="str">
        <f ca="1">IF($B490="","",OFFSET(Zdroj!BH$16,'k rozhodnutí detailní'!$A489,0))</f>
        <v/>
      </c>
      <c r="K490" s="288"/>
      <c r="L490" s="79" t="str">
        <f ca="1">IF($B490="","",CONCATENATE(OFFSET(Zdroj!BI$16,'k rozhodnutí detailní'!$A489,0)," z ",SUM(Zdroj!$AN$10+Zdroj!$AP$10)))</f>
        <v/>
      </c>
      <c r="M490" s="46" t="str">
        <f ca="1">IF($B490="","",IF(OR(I490=0,J490=0),1,OFFSET(Zdroj!BJ$16,'k rozhodnutí detailní'!$A489,0)))</f>
        <v/>
      </c>
      <c r="N490" s="312" t="str">
        <f ca="1">IF(B490="","",IF(Zdroj!$AQ$1=Zdroj!$AR$9,ROUND(G490*M492,Zdroj!$AR$8),OFFSET(Zdroj!BO$16,'k rozhodnutí detailní'!A489,0)))</f>
        <v/>
      </c>
      <c r="O490" s="288" t="str">
        <f ca="1">IF($B490="","",OFFSET(Zdroj!Z$16,'k rozhodnutí detailní'!$A489,0))</f>
        <v/>
      </c>
      <c r="P490" s="329"/>
    </row>
    <row r="491" spans="1:16" x14ac:dyDescent="0.25">
      <c r="A491" s="29"/>
      <c r="B491" s="288"/>
      <c r="C491" s="51" t="str">
        <f ca="1">IF($B490="","",IF(Zdroj!$AQ$9="ano",CONCATENATE("Okres:","
",OFFSET(Zdroj!BP$16,'k rozhodnutí detailní'!$A489,0),"
","Právní forma","
",OFFSET(Zdroj!H$16,'k rozhodnutí detailní'!$A489,0),"
",IF(OFFSET(Zdroj!I$16,'k rozhodnutí detailní'!$A489,0)="","","IČO: "),OFFSET(Zdroj!I$16,'k rozhodnutí detailní'!$A489,0),"
","B.Ú. ",IF(OFFSET(Zdroj!J$16,'k rozhodnutí detailní'!$A489,0)="","","Anonymizováno")),CONCATENATE("Okres:","
",OFFSET(Zdroj!BP$16,'k rozhodnutí detailní'!$A489,0),"
","Právní forma","
",OFFSET(Zdroj!H$16,'k rozhodnutí detailní'!$A489,0),"
",IF(OFFSET(Zdroj!I$16,'k rozhodnutí detailní'!$A489,0)="","","IČO: "),OFFSET(Zdroj!I$16,'k rozhodnutí detailní'!$A489,0),"
","B.Ú. ",OFFSET(Zdroj!J$16,'k rozhodnutí detailní'!$A489,0))))</f>
        <v/>
      </c>
      <c r="D491" s="58" t="str">
        <f ca="1">IF($B490="","",OFFSET(Zdroj!O$16,'k rozhodnutí detailní'!$A489,0))</f>
        <v/>
      </c>
      <c r="E491" s="314"/>
      <c r="F491" s="185"/>
      <c r="G491" s="316"/>
      <c r="H491" s="315"/>
      <c r="I491" s="288"/>
      <c r="J491" s="288"/>
      <c r="K491" s="288"/>
      <c r="L491" s="288" t="str">
        <f ca="1">IF($B490="","",CONCATENATE(SUM(I490+J490+K490)," z ",SUM(Zdroj!$AN$10+Zdroj!$AP$10)))</f>
        <v/>
      </c>
      <c r="M491" s="47" t="str">
        <f ca="1">IF($B490="","",IF(1-(((J490+K490)*(Zdroj!AN$10/Zdroj!AP$10))/I490)&gt;=0,CEILING(1-(((J490+K490)*(Zdroj!AN$10/Zdroj!AP$10))/I490),0.01),CEILING((1-(((J490+K490)*(Zdroj!AN$10/Zdroj!AP$10))/I490))*-1,0.01)))</f>
        <v/>
      </c>
      <c r="N491" s="312"/>
      <c r="O491" s="288"/>
      <c r="P491" s="329"/>
    </row>
    <row r="492" spans="1:16" x14ac:dyDescent="0.25">
      <c r="A492" s="29">
        <f>ROW()/3-1</f>
        <v>163</v>
      </c>
      <c r="B492" s="288"/>
      <c r="C492" s="52" t="str">
        <f ca="1">IF($B490="","",IF(Zdroj!$AQ$9="ano",IF(OFFSET(Zdroj!M$16,'k rozhodnutí detailní'!A489,0)="","","Anonymizováno"),IF(OFFSET(Zdroj!M$16,'k rozhodnutí detailní'!A489,0)="","",OFFSET(Zdroj!M$16,'k rozhodnutí detailní'!A489,0))))</f>
        <v/>
      </c>
      <c r="D492" s="58" t="str">
        <f ca="1">IF($B490="","",CONCATENATE("Dotace bude použita na:","
",OFFSET(Zdroj!P$16,'k rozhodnutí detailní'!$A489,0)))</f>
        <v/>
      </c>
      <c r="E492" s="314"/>
      <c r="F492" s="188" t="str">
        <f ca="1">IF($B490="","",OFFSET(Zdroj!V$16,'k rozhodnutí detailní'!$A489,0))</f>
        <v/>
      </c>
      <c r="G492" s="89" t="str">
        <f ca="1">IF($B490="","",OFFSET(Zdroj!BM$16,'k rozhodnutí'!$A489,0))</f>
        <v/>
      </c>
      <c r="H492" s="315"/>
      <c r="I492" s="288"/>
      <c r="J492" s="288"/>
      <c r="K492" s="288"/>
      <c r="L492" s="288"/>
      <c r="M492" s="48" t="str">
        <f ca="1">IF($B490="","",SUM((I490+J490+K490)/(Zdroj!$AN$10+Zdroj!$AP$10)))</f>
        <v/>
      </c>
      <c r="N492" s="59" t="str">
        <f t="shared" ref="N492" ca="1" si="161">IF(B490="","",N490/G490)</f>
        <v/>
      </c>
      <c r="O492" s="288"/>
      <c r="P492" s="329"/>
    </row>
    <row r="493" spans="1:16" x14ac:dyDescent="0.25">
      <c r="A493" s="29"/>
      <c r="B493" s="288" t="str">
        <f ca="1">IF(OFFSET(Zdroj!$B$16,A492,0)&gt;0,OFFSET(Zdroj!$B$16,A492,0)+0,"")</f>
        <v/>
      </c>
      <c r="C493" s="51" t="str">
        <f ca="1">IF($B493="","",IF(Zdroj!$AQ$9="ano",CONCATENATE(OFFSET(Zdroj!C$16,'k rozhodnutí detailní'!$A492,0),"
","Anonymizováno","
",OFFSET(Zdroj!E$16,'k rozhodnutí detailní'!$A492,0),"
",OFFSET(Zdroj!F$16,'k rozhodnutí detailní'!$A492,0)),CONCATENATE(OFFSET(Zdroj!C$16,'k rozhodnutí detailní'!$A492,0),"
",OFFSET(Zdroj!D$16,'k rozhodnutí detailní'!$A492,0),"
",OFFSET(Zdroj!E$16,'k rozhodnutí detailní'!$A492,0),"
",OFFSET(Zdroj!F$16,'k rozhodnutí detailní'!$A492,0))))</f>
        <v/>
      </c>
      <c r="D493" s="57" t="str">
        <f ca="1">IF($B493="","",OFFSET(Zdroj!N$16,'k rozhodnutí detailní'!$A492,0))</f>
        <v/>
      </c>
      <c r="E493" s="314" t="str">
        <f ca="1">IF($B493="","",OFFSET(Zdroj!T$16,'k rozhodnutí detailní'!$A492,0))</f>
        <v/>
      </c>
      <c r="F493" s="188" t="str">
        <f ca="1">IF($B493="","",OFFSET(Zdroj!U$16,'k rozhodnutí detailní'!$A492,0))</f>
        <v/>
      </c>
      <c r="G493" s="316" t="str">
        <f ca="1">IF($B493="","",OFFSET(Zdroj!W$16,'k rozhodnutí detailní'!$A492,0))</f>
        <v/>
      </c>
      <c r="H493" s="315" t="str">
        <f ca="1">IF($B493="","",OFFSET(Zdroj!Y$16,'k rozhodnutí detailní'!$A492,0))</f>
        <v/>
      </c>
      <c r="I493" s="288" t="str">
        <f ca="1">IF($B493="","",OFFSET(Zdroj!BG$16,'k rozhodnutí detailní'!$A492,0))</f>
        <v/>
      </c>
      <c r="J493" s="288" t="str">
        <f ca="1">IF($B493="","",OFFSET(Zdroj!BH$16,'k rozhodnutí detailní'!$A492,0))</f>
        <v/>
      </c>
      <c r="K493" s="288"/>
      <c r="L493" s="79" t="str">
        <f ca="1">IF($B493="","",CONCATENATE(OFFSET(Zdroj!BI$16,'k rozhodnutí detailní'!$A492,0)," z ",SUM(Zdroj!$AN$10+Zdroj!$AP$10)))</f>
        <v/>
      </c>
      <c r="M493" s="46" t="str">
        <f ca="1">IF($B493="","",IF(OR(I493=0,J493=0),1,OFFSET(Zdroj!BJ$16,'k rozhodnutí detailní'!$A492,0)))</f>
        <v/>
      </c>
      <c r="N493" s="312" t="str">
        <f ca="1">IF(B493="","",IF(Zdroj!$AQ$1=Zdroj!$AR$9,ROUND(G493*M495,Zdroj!$AR$8),OFFSET(Zdroj!BO$16,'k rozhodnutí detailní'!A492,0)))</f>
        <v/>
      </c>
      <c r="O493" s="288" t="str">
        <f ca="1">IF($B493="","",OFFSET(Zdroj!Z$16,'k rozhodnutí detailní'!$A492,0))</f>
        <v/>
      </c>
      <c r="P493" s="329"/>
    </row>
    <row r="494" spans="1:16" x14ac:dyDescent="0.25">
      <c r="A494" s="29"/>
      <c r="B494" s="288"/>
      <c r="C494" s="51" t="str">
        <f ca="1">IF($B493="","",IF(Zdroj!$AQ$9="ano",CONCATENATE("Okres:","
",OFFSET(Zdroj!BP$16,'k rozhodnutí detailní'!$A492,0),"
","Právní forma","
",OFFSET(Zdroj!H$16,'k rozhodnutí detailní'!$A492,0),"
",IF(OFFSET(Zdroj!I$16,'k rozhodnutí detailní'!$A492,0)="","","IČO: "),OFFSET(Zdroj!I$16,'k rozhodnutí detailní'!$A492,0),"
","B.Ú. ",IF(OFFSET(Zdroj!J$16,'k rozhodnutí detailní'!$A492,0)="","","Anonymizováno")),CONCATENATE("Okres:","
",OFFSET(Zdroj!BP$16,'k rozhodnutí detailní'!$A492,0),"
","Právní forma","
",OFFSET(Zdroj!H$16,'k rozhodnutí detailní'!$A492,0),"
",IF(OFFSET(Zdroj!I$16,'k rozhodnutí detailní'!$A492,0)="","","IČO: "),OFFSET(Zdroj!I$16,'k rozhodnutí detailní'!$A492,0),"
","B.Ú. ",OFFSET(Zdroj!J$16,'k rozhodnutí detailní'!$A492,0))))</f>
        <v/>
      </c>
      <c r="D494" s="58" t="str">
        <f ca="1">IF($B493="","",OFFSET(Zdroj!O$16,'k rozhodnutí detailní'!$A492,0))</f>
        <v/>
      </c>
      <c r="E494" s="314"/>
      <c r="F494" s="185"/>
      <c r="G494" s="316"/>
      <c r="H494" s="315"/>
      <c r="I494" s="288"/>
      <c r="J494" s="288"/>
      <c r="K494" s="288"/>
      <c r="L494" s="288" t="str">
        <f ca="1">IF($B493="","",CONCATENATE(SUM(I493+J493+K493)," z ",SUM(Zdroj!$AN$10+Zdroj!$AP$10)))</f>
        <v/>
      </c>
      <c r="M494" s="47" t="str">
        <f ca="1">IF($B493="","",IF(1-(((J493+K493)*(Zdroj!AN$10/Zdroj!AP$10))/I493)&gt;=0,CEILING(1-(((J493+K493)*(Zdroj!AN$10/Zdroj!AP$10))/I493),0.01),CEILING((1-(((J493+K493)*(Zdroj!AN$10/Zdroj!AP$10))/I493))*-1,0.01)))</f>
        <v/>
      </c>
      <c r="N494" s="312"/>
      <c r="O494" s="288"/>
      <c r="P494" s="329"/>
    </row>
    <row r="495" spans="1:16" x14ac:dyDescent="0.25">
      <c r="A495" s="29">
        <f>ROW()/3-1</f>
        <v>164</v>
      </c>
      <c r="B495" s="288"/>
      <c r="C495" s="52" t="str">
        <f ca="1">IF($B493="","",IF(Zdroj!$AQ$9="ano",IF(OFFSET(Zdroj!M$16,'k rozhodnutí detailní'!A492,0)="","","Anonymizováno"),IF(OFFSET(Zdroj!M$16,'k rozhodnutí detailní'!A492,0)="","",OFFSET(Zdroj!M$16,'k rozhodnutí detailní'!A492,0))))</f>
        <v/>
      </c>
      <c r="D495" s="58" t="str">
        <f ca="1">IF($B493="","",CONCATENATE("Dotace bude použita na:","
",OFFSET(Zdroj!P$16,'k rozhodnutí detailní'!$A492,0)))</f>
        <v/>
      </c>
      <c r="E495" s="314"/>
      <c r="F495" s="188" t="str">
        <f ca="1">IF($B493="","",OFFSET(Zdroj!V$16,'k rozhodnutí detailní'!$A492,0))</f>
        <v/>
      </c>
      <c r="G495" s="89" t="str">
        <f ca="1">IF($B493="","",OFFSET(Zdroj!BM$16,'k rozhodnutí'!$A492,0))</f>
        <v/>
      </c>
      <c r="H495" s="315"/>
      <c r="I495" s="288"/>
      <c r="J495" s="288"/>
      <c r="K495" s="288"/>
      <c r="L495" s="288"/>
      <c r="M495" s="48" t="str">
        <f ca="1">IF($B493="","",SUM((I493+J493+K493)/(Zdroj!$AN$10+Zdroj!$AP$10)))</f>
        <v/>
      </c>
      <c r="N495" s="59" t="str">
        <f t="shared" ref="N495" ca="1" si="162">IF(B493="","",N493/G493)</f>
        <v/>
      </c>
      <c r="O495" s="288"/>
      <c r="P495" s="329"/>
    </row>
    <row r="496" spans="1:16" x14ac:dyDescent="0.25">
      <c r="A496" s="29"/>
      <c r="B496" s="288" t="str">
        <f ca="1">IF(OFFSET(Zdroj!$B$16,A495,0)&gt;0,OFFSET(Zdroj!$B$16,A495,0)+0,"")</f>
        <v/>
      </c>
      <c r="C496" s="51" t="str">
        <f ca="1">IF($B496="","",IF(Zdroj!$AQ$9="ano",CONCATENATE(OFFSET(Zdroj!C$16,'k rozhodnutí detailní'!$A495,0),"
","Anonymizováno","
",OFFSET(Zdroj!E$16,'k rozhodnutí detailní'!$A495,0),"
",OFFSET(Zdroj!F$16,'k rozhodnutí detailní'!$A495,0)),CONCATENATE(OFFSET(Zdroj!C$16,'k rozhodnutí detailní'!$A495,0),"
",OFFSET(Zdroj!D$16,'k rozhodnutí detailní'!$A495,0),"
",OFFSET(Zdroj!E$16,'k rozhodnutí detailní'!$A495,0),"
",OFFSET(Zdroj!F$16,'k rozhodnutí detailní'!$A495,0))))</f>
        <v/>
      </c>
      <c r="D496" s="57" t="str">
        <f ca="1">IF($B496="","",OFFSET(Zdroj!N$16,'k rozhodnutí detailní'!$A495,0))</f>
        <v/>
      </c>
      <c r="E496" s="314" t="str">
        <f ca="1">IF($B496="","",OFFSET(Zdroj!T$16,'k rozhodnutí detailní'!$A495,0))</f>
        <v/>
      </c>
      <c r="F496" s="188" t="str">
        <f ca="1">IF($B496="","",OFFSET(Zdroj!U$16,'k rozhodnutí detailní'!$A495,0))</f>
        <v/>
      </c>
      <c r="G496" s="316" t="str">
        <f ca="1">IF($B496="","",OFFSET(Zdroj!W$16,'k rozhodnutí detailní'!$A495,0))</f>
        <v/>
      </c>
      <c r="H496" s="315" t="str">
        <f ca="1">IF($B496="","",OFFSET(Zdroj!Y$16,'k rozhodnutí detailní'!$A495,0))</f>
        <v/>
      </c>
      <c r="I496" s="288" t="str">
        <f ca="1">IF($B496="","",OFFSET(Zdroj!BG$16,'k rozhodnutí detailní'!$A495,0))</f>
        <v/>
      </c>
      <c r="J496" s="288" t="str">
        <f ca="1">IF($B496="","",OFFSET(Zdroj!BH$16,'k rozhodnutí detailní'!$A495,0))</f>
        <v/>
      </c>
      <c r="K496" s="288"/>
      <c r="L496" s="79" t="str">
        <f ca="1">IF($B496="","",CONCATENATE(OFFSET(Zdroj!BI$16,'k rozhodnutí detailní'!$A495,0)," z ",SUM(Zdroj!$AN$10+Zdroj!$AP$10)))</f>
        <v/>
      </c>
      <c r="M496" s="46" t="str">
        <f ca="1">IF($B496="","",IF(OR(I496=0,J496=0),1,OFFSET(Zdroj!BJ$16,'k rozhodnutí detailní'!$A495,0)))</f>
        <v/>
      </c>
      <c r="N496" s="312" t="str">
        <f ca="1">IF(B496="","",IF(Zdroj!$AQ$1=Zdroj!$AR$9,ROUND(G496*M498,Zdroj!$AR$8),OFFSET(Zdroj!BO$16,'k rozhodnutí detailní'!A495,0)))</f>
        <v/>
      </c>
      <c r="O496" s="288" t="str">
        <f ca="1">IF($B496="","",OFFSET(Zdroj!Z$16,'k rozhodnutí detailní'!$A495,0))</f>
        <v/>
      </c>
      <c r="P496" s="329"/>
    </row>
    <row r="497" spans="1:16" x14ac:dyDescent="0.25">
      <c r="A497" s="29"/>
      <c r="B497" s="288"/>
      <c r="C497" s="51" t="str">
        <f ca="1">IF($B496="","",IF(Zdroj!$AQ$9="ano",CONCATENATE("Okres:","
",OFFSET(Zdroj!BP$16,'k rozhodnutí detailní'!$A495,0),"
","Právní forma","
",OFFSET(Zdroj!H$16,'k rozhodnutí detailní'!$A495,0),"
",IF(OFFSET(Zdroj!I$16,'k rozhodnutí detailní'!$A495,0)="","","IČO: "),OFFSET(Zdroj!I$16,'k rozhodnutí detailní'!$A495,0),"
","B.Ú. ",IF(OFFSET(Zdroj!J$16,'k rozhodnutí detailní'!$A495,0)="","","Anonymizováno")),CONCATENATE("Okres:","
",OFFSET(Zdroj!BP$16,'k rozhodnutí detailní'!$A495,0),"
","Právní forma","
",OFFSET(Zdroj!H$16,'k rozhodnutí detailní'!$A495,0),"
",IF(OFFSET(Zdroj!I$16,'k rozhodnutí detailní'!$A495,0)="","","IČO: "),OFFSET(Zdroj!I$16,'k rozhodnutí detailní'!$A495,0),"
","B.Ú. ",OFFSET(Zdroj!J$16,'k rozhodnutí detailní'!$A495,0))))</f>
        <v/>
      </c>
      <c r="D497" s="58" t="str">
        <f ca="1">IF($B496="","",OFFSET(Zdroj!O$16,'k rozhodnutí detailní'!$A495,0))</f>
        <v/>
      </c>
      <c r="E497" s="314"/>
      <c r="F497" s="185"/>
      <c r="G497" s="316"/>
      <c r="H497" s="315"/>
      <c r="I497" s="288"/>
      <c r="J497" s="288"/>
      <c r="K497" s="288"/>
      <c r="L497" s="288" t="str">
        <f ca="1">IF($B496="","",CONCATENATE(SUM(I496+J496+K496)," z ",SUM(Zdroj!$AN$10+Zdroj!$AP$10)))</f>
        <v/>
      </c>
      <c r="M497" s="47" t="str">
        <f ca="1">IF($B496="","",IF(1-(((J496+K496)*(Zdroj!AN$10/Zdroj!AP$10))/I496)&gt;=0,CEILING(1-(((J496+K496)*(Zdroj!AN$10/Zdroj!AP$10))/I496),0.01),CEILING((1-(((J496+K496)*(Zdroj!AN$10/Zdroj!AP$10))/I496))*-1,0.01)))</f>
        <v/>
      </c>
      <c r="N497" s="312"/>
      <c r="O497" s="288"/>
      <c r="P497" s="329"/>
    </row>
    <row r="498" spans="1:16" x14ac:dyDescent="0.25">
      <c r="A498" s="29">
        <f>ROW()/3-1</f>
        <v>165</v>
      </c>
      <c r="B498" s="288"/>
      <c r="C498" s="52" t="str">
        <f ca="1">IF($B496="","",IF(Zdroj!$AQ$9="ano",IF(OFFSET(Zdroj!M$16,'k rozhodnutí detailní'!A495,0)="","","Anonymizováno"),IF(OFFSET(Zdroj!M$16,'k rozhodnutí detailní'!A495,0)="","",OFFSET(Zdroj!M$16,'k rozhodnutí detailní'!A495,0))))</f>
        <v/>
      </c>
      <c r="D498" s="58" t="str">
        <f ca="1">IF($B496="","",CONCATENATE("Dotace bude použita na:","
",OFFSET(Zdroj!P$16,'k rozhodnutí detailní'!$A495,0)))</f>
        <v/>
      </c>
      <c r="E498" s="314"/>
      <c r="F498" s="188" t="str">
        <f ca="1">IF($B496="","",OFFSET(Zdroj!V$16,'k rozhodnutí detailní'!$A495,0))</f>
        <v/>
      </c>
      <c r="G498" s="89" t="str">
        <f ca="1">IF($B496="","",OFFSET(Zdroj!BM$16,'k rozhodnutí'!$A495,0))</f>
        <v/>
      </c>
      <c r="H498" s="315"/>
      <c r="I498" s="288"/>
      <c r="J498" s="288"/>
      <c r="K498" s="288"/>
      <c r="L498" s="288"/>
      <c r="M498" s="48" t="str">
        <f ca="1">IF($B496="","",SUM((I496+J496+K496)/(Zdroj!$AN$10+Zdroj!$AP$10)))</f>
        <v/>
      </c>
      <c r="N498" s="59" t="str">
        <f t="shared" ref="N498" ca="1" si="163">IF(B496="","",N496/G496)</f>
        <v/>
      </c>
      <c r="O498" s="288"/>
      <c r="P498" s="329"/>
    </row>
    <row r="499" spans="1:16" x14ac:dyDescent="0.25">
      <c r="A499" s="29"/>
      <c r="B499" s="288" t="str">
        <f ca="1">IF(OFFSET(Zdroj!$B$16,A498,0)&gt;0,OFFSET(Zdroj!$B$16,A498,0)+0,"")</f>
        <v/>
      </c>
      <c r="C499" s="51" t="str">
        <f ca="1">IF($B499="","",IF(Zdroj!$AQ$9="ano",CONCATENATE(OFFSET(Zdroj!C$16,'k rozhodnutí detailní'!$A498,0),"
","Anonymizováno","
",OFFSET(Zdroj!E$16,'k rozhodnutí detailní'!$A498,0),"
",OFFSET(Zdroj!F$16,'k rozhodnutí detailní'!$A498,0)),CONCATENATE(OFFSET(Zdroj!C$16,'k rozhodnutí detailní'!$A498,0),"
",OFFSET(Zdroj!D$16,'k rozhodnutí detailní'!$A498,0),"
",OFFSET(Zdroj!E$16,'k rozhodnutí detailní'!$A498,0),"
",OFFSET(Zdroj!F$16,'k rozhodnutí detailní'!$A498,0))))</f>
        <v/>
      </c>
      <c r="D499" s="57" t="str">
        <f ca="1">IF($B499="","",OFFSET(Zdroj!N$16,'k rozhodnutí detailní'!$A498,0))</f>
        <v/>
      </c>
      <c r="E499" s="314" t="str">
        <f ca="1">IF($B499="","",OFFSET(Zdroj!T$16,'k rozhodnutí detailní'!$A498,0))</f>
        <v/>
      </c>
      <c r="F499" s="188" t="str">
        <f ca="1">IF($B499="","",OFFSET(Zdroj!U$16,'k rozhodnutí detailní'!$A498,0))</f>
        <v/>
      </c>
      <c r="G499" s="316" t="str">
        <f ca="1">IF($B499="","",OFFSET(Zdroj!W$16,'k rozhodnutí detailní'!$A498,0))</f>
        <v/>
      </c>
      <c r="H499" s="315" t="str">
        <f ca="1">IF($B499="","",OFFSET(Zdroj!Y$16,'k rozhodnutí detailní'!$A498,0))</f>
        <v/>
      </c>
      <c r="I499" s="288" t="str">
        <f ca="1">IF($B499="","",OFFSET(Zdroj!BG$16,'k rozhodnutí detailní'!$A498,0))</f>
        <v/>
      </c>
      <c r="J499" s="288" t="str">
        <f ca="1">IF($B499="","",OFFSET(Zdroj!BH$16,'k rozhodnutí detailní'!$A498,0))</f>
        <v/>
      </c>
      <c r="K499" s="288"/>
      <c r="L499" s="79" t="str">
        <f ca="1">IF($B499="","",CONCATENATE(OFFSET(Zdroj!BI$16,'k rozhodnutí detailní'!$A498,0)," z ",SUM(Zdroj!$AN$10+Zdroj!$AP$10)))</f>
        <v/>
      </c>
      <c r="M499" s="46" t="str">
        <f ca="1">IF($B499="","",IF(OR(I499=0,J499=0),1,OFFSET(Zdroj!BJ$16,'k rozhodnutí detailní'!$A498,0)))</f>
        <v/>
      </c>
      <c r="N499" s="312" t="str">
        <f ca="1">IF(B499="","",IF(Zdroj!$AQ$1=Zdroj!$AR$9,ROUND(G499*M501,Zdroj!$AR$8),OFFSET(Zdroj!BO$16,'k rozhodnutí detailní'!A498,0)))</f>
        <v/>
      </c>
      <c r="O499" s="288" t="str">
        <f ca="1">IF($B499="","",OFFSET(Zdroj!Z$16,'k rozhodnutí detailní'!$A498,0))</f>
        <v/>
      </c>
      <c r="P499" s="329"/>
    </row>
    <row r="500" spans="1:16" x14ac:dyDescent="0.25">
      <c r="A500" s="29"/>
      <c r="B500" s="288"/>
      <c r="C500" s="51" t="str">
        <f ca="1">IF($B499="","",IF(Zdroj!$AQ$9="ano",CONCATENATE("Okres:","
",OFFSET(Zdroj!BP$16,'k rozhodnutí detailní'!$A498,0),"
","Právní forma","
",OFFSET(Zdroj!H$16,'k rozhodnutí detailní'!$A498,0),"
",IF(OFFSET(Zdroj!I$16,'k rozhodnutí detailní'!$A498,0)="","","IČO: "),OFFSET(Zdroj!I$16,'k rozhodnutí detailní'!$A498,0),"
","B.Ú. ",IF(OFFSET(Zdroj!J$16,'k rozhodnutí detailní'!$A498,0)="","","Anonymizováno")),CONCATENATE("Okres:","
",OFFSET(Zdroj!BP$16,'k rozhodnutí detailní'!$A498,0),"
","Právní forma","
",OFFSET(Zdroj!H$16,'k rozhodnutí detailní'!$A498,0),"
",IF(OFFSET(Zdroj!I$16,'k rozhodnutí detailní'!$A498,0)="","","IČO: "),OFFSET(Zdroj!I$16,'k rozhodnutí detailní'!$A498,0),"
","B.Ú. ",OFFSET(Zdroj!J$16,'k rozhodnutí detailní'!$A498,0))))</f>
        <v/>
      </c>
      <c r="D500" s="58" t="str">
        <f ca="1">IF($B499="","",OFFSET(Zdroj!O$16,'k rozhodnutí detailní'!$A498,0))</f>
        <v/>
      </c>
      <c r="E500" s="314"/>
      <c r="F500" s="185"/>
      <c r="G500" s="316"/>
      <c r="H500" s="315"/>
      <c r="I500" s="288"/>
      <c r="J500" s="288"/>
      <c r="K500" s="288"/>
      <c r="L500" s="288" t="str">
        <f ca="1">IF($B499="","",CONCATENATE(SUM(I499+J499+K499)," z ",SUM(Zdroj!$AN$10+Zdroj!$AP$10)))</f>
        <v/>
      </c>
      <c r="M500" s="47" t="str">
        <f ca="1">IF($B499="","",IF(1-(((J499+K499)*(Zdroj!AN$10/Zdroj!AP$10))/I499)&gt;=0,CEILING(1-(((J499+K499)*(Zdroj!AN$10/Zdroj!AP$10))/I499),0.01),CEILING((1-(((J499+K499)*(Zdroj!AN$10/Zdroj!AP$10))/I499))*-1,0.01)))</f>
        <v/>
      </c>
      <c r="N500" s="312"/>
      <c r="O500" s="288"/>
      <c r="P500" s="329"/>
    </row>
    <row r="501" spans="1:16" x14ac:dyDescent="0.25">
      <c r="A501" s="29">
        <f>ROW()/3-1</f>
        <v>166</v>
      </c>
      <c r="B501" s="288"/>
      <c r="C501" s="52" t="str">
        <f ca="1">IF($B499="","",IF(Zdroj!$AQ$9="ano",IF(OFFSET(Zdroj!M$16,'k rozhodnutí detailní'!A498,0)="","","Anonymizováno"),IF(OFFSET(Zdroj!M$16,'k rozhodnutí detailní'!A498,0)="","",OFFSET(Zdroj!M$16,'k rozhodnutí detailní'!A498,0))))</f>
        <v/>
      </c>
      <c r="D501" s="58" t="str">
        <f ca="1">IF($B499="","",CONCATENATE("Dotace bude použita na:","
",OFFSET(Zdroj!P$16,'k rozhodnutí detailní'!$A498,0)))</f>
        <v/>
      </c>
      <c r="E501" s="314"/>
      <c r="F501" s="188" t="str">
        <f ca="1">IF($B499="","",OFFSET(Zdroj!V$16,'k rozhodnutí detailní'!$A498,0))</f>
        <v/>
      </c>
      <c r="G501" s="89" t="str">
        <f ca="1">IF($B499="","",OFFSET(Zdroj!BM$16,'k rozhodnutí'!$A498,0))</f>
        <v/>
      </c>
      <c r="H501" s="315"/>
      <c r="I501" s="288"/>
      <c r="J501" s="288"/>
      <c r="K501" s="288"/>
      <c r="L501" s="288"/>
      <c r="M501" s="48" t="str">
        <f ca="1">IF($B499="","",SUM((I499+J499+K499)/(Zdroj!$AN$10+Zdroj!$AP$10)))</f>
        <v/>
      </c>
      <c r="N501" s="59" t="str">
        <f t="shared" ref="N501" ca="1" si="164">IF(B499="","",N499/G499)</f>
        <v/>
      </c>
      <c r="O501" s="288"/>
      <c r="P501" s="329"/>
    </row>
    <row r="502" spans="1:16" x14ac:dyDescent="0.25">
      <c r="A502" s="29"/>
      <c r="B502" s="288" t="str">
        <f ca="1">IF(OFFSET(Zdroj!$B$16,A501,0)&gt;0,OFFSET(Zdroj!$B$16,A501,0)+0,"")</f>
        <v/>
      </c>
      <c r="C502" s="51" t="str">
        <f ca="1">IF($B502="","",IF(Zdroj!$AQ$9="ano",CONCATENATE(OFFSET(Zdroj!C$16,'k rozhodnutí detailní'!$A501,0),"
","Anonymizováno","
",OFFSET(Zdroj!E$16,'k rozhodnutí detailní'!$A501,0),"
",OFFSET(Zdroj!F$16,'k rozhodnutí detailní'!$A501,0)),CONCATENATE(OFFSET(Zdroj!C$16,'k rozhodnutí detailní'!$A501,0),"
",OFFSET(Zdroj!D$16,'k rozhodnutí detailní'!$A501,0),"
",OFFSET(Zdroj!E$16,'k rozhodnutí detailní'!$A501,0),"
",OFFSET(Zdroj!F$16,'k rozhodnutí detailní'!$A501,0))))</f>
        <v/>
      </c>
      <c r="D502" s="57" t="str">
        <f ca="1">IF($B502="","",OFFSET(Zdroj!N$16,'k rozhodnutí detailní'!$A501,0))</f>
        <v/>
      </c>
      <c r="E502" s="314" t="str">
        <f ca="1">IF($B502="","",OFFSET(Zdroj!T$16,'k rozhodnutí detailní'!$A501,0))</f>
        <v/>
      </c>
      <c r="F502" s="188" t="str">
        <f ca="1">IF($B502="","",OFFSET(Zdroj!U$16,'k rozhodnutí detailní'!$A501,0))</f>
        <v/>
      </c>
      <c r="G502" s="316" t="str">
        <f ca="1">IF($B502="","",OFFSET(Zdroj!W$16,'k rozhodnutí detailní'!$A501,0))</f>
        <v/>
      </c>
      <c r="H502" s="315" t="str">
        <f ca="1">IF($B502="","",OFFSET(Zdroj!Y$16,'k rozhodnutí detailní'!$A501,0))</f>
        <v/>
      </c>
      <c r="I502" s="288" t="str">
        <f ca="1">IF($B502="","",OFFSET(Zdroj!BG$16,'k rozhodnutí detailní'!$A501,0))</f>
        <v/>
      </c>
      <c r="J502" s="288" t="str">
        <f ca="1">IF($B502="","",OFFSET(Zdroj!BH$16,'k rozhodnutí detailní'!$A501,0))</f>
        <v/>
      </c>
      <c r="K502" s="288"/>
      <c r="L502" s="79" t="str">
        <f ca="1">IF($B502="","",CONCATENATE(OFFSET(Zdroj!BI$16,'k rozhodnutí detailní'!$A501,0)," z ",SUM(Zdroj!$AN$10+Zdroj!$AP$10)))</f>
        <v/>
      </c>
      <c r="M502" s="46" t="str">
        <f ca="1">IF($B502="","",IF(OR(I502=0,J502=0),1,OFFSET(Zdroj!BJ$16,'k rozhodnutí detailní'!$A501,0)))</f>
        <v/>
      </c>
      <c r="N502" s="312" t="str">
        <f ca="1">IF(B502="","",IF(Zdroj!$AQ$1=Zdroj!$AR$9,ROUND(G502*M504,Zdroj!$AR$8),OFFSET(Zdroj!BO$16,'k rozhodnutí detailní'!A501,0)))</f>
        <v/>
      </c>
      <c r="O502" s="288" t="str">
        <f ca="1">IF($B502="","",OFFSET(Zdroj!Z$16,'k rozhodnutí detailní'!$A501,0))</f>
        <v/>
      </c>
      <c r="P502" s="329"/>
    </row>
    <row r="503" spans="1:16" x14ac:dyDescent="0.25">
      <c r="A503" s="29"/>
      <c r="B503" s="288"/>
      <c r="C503" s="51" t="str">
        <f ca="1">IF($B502="","",IF(Zdroj!$AQ$9="ano",CONCATENATE("Okres:","
",OFFSET(Zdroj!BP$16,'k rozhodnutí detailní'!$A501,0),"
","Právní forma","
",OFFSET(Zdroj!H$16,'k rozhodnutí detailní'!$A501,0),"
",IF(OFFSET(Zdroj!I$16,'k rozhodnutí detailní'!$A501,0)="","","IČO: "),OFFSET(Zdroj!I$16,'k rozhodnutí detailní'!$A501,0),"
","B.Ú. ",IF(OFFSET(Zdroj!J$16,'k rozhodnutí detailní'!$A501,0)="","","Anonymizováno")),CONCATENATE("Okres:","
",OFFSET(Zdroj!BP$16,'k rozhodnutí detailní'!$A501,0),"
","Právní forma","
",OFFSET(Zdroj!H$16,'k rozhodnutí detailní'!$A501,0),"
",IF(OFFSET(Zdroj!I$16,'k rozhodnutí detailní'!$A501,0)="","","IČO: "),OFFSET(Zdroj!I$16,'k rozhodnutí detailní'!$A501,0),"
","B.Ú. ",OFFSET(Zdroj!J$16,'k rozhodnutí detailní'!$A501,0))))</f>
        <v/>
      </c>
      <c r="D503" s="58" t="str">
        <f ca="1">IF($B502="","",OFFSET(Zdroj!O$16,'k rozhodnutí detailní'!$A501,0))</f>
        <v/>
      </c>
      <c r="E503" s="314"/>
      <c r="F503" s="185"/>
      <c r="G503" s="316"/>
      <c r="H503" s="315"/>
      <c r="I503" s="288"/>
      <c r="J503" s="288"/>
      <c r="K503" s="288"/>
      <c r="L503" s="288" t="str">
        <f ca="1">IF($B502="","",CONCATENATE(SUM(I502+J502+K502)," z ",SUM(Zdroj!$AN$10+Zdroj!$AP$10)))</f>
        <v/>
      </c>
      <c r="M503" s="47" t="str">
        <f ca="1">IF($B502="","",IF(1-(((J502+K502)*(Zdroj!AN$10/Zdroj!AP$10))/I502)&gt;=0,CEILING(1-(((J502+K502)*(Zdroj!AN$10/Zdroj!AP$10))/I502),0.01),CEILING((1-(((J502+K502)*(Zdroj!AN$10/Zdroj!AP$10))/I502))*-1,0.01)))</f>
        <v/>
      </c>
      <c r="N503" s="312"/>
      <c r="O503" s="288"/>
      <c r="P503" s="329"/>
    </row>
    <row r="504" spans="1:16" x14ac:dyDescent="0.25">
      <c r="A504" s="29">
        <f>ROW()/3-1</f>
        <v>167</v>
      </c>
      <c r="B504" s="288"/>
      <c r="C504" s="52" t="str">
        <f ca="1">IF($B502="","",IF(Zdroj!$AQ$9="ano",IF(OFFSET(Zdroj!M$16,'k rozhodnutí detailní'!A501,0)="","","Anonymizováno"),IF(OFFSET(Zdroj!M$16,'k rozhodnutí detailní'!A501,0)="","",OFFSET(Zdroj!M$16,'k rozhodnutí detailní'!A501,0))))</f>
        <v/>
      </c>
      <c r="D504" s="58" t="str">
        <f ca="1">IF($B502="","",CONCATENATE("Dotace bude použita na:","
",OFFSET(Zdroj!P$16,'k rozhodnutí detailní'!$A501,0)))</f>
        <v/>
      </c>
      <c r="E504" s="314"/>
      <c r="F504" s="188" t="str">
        <f ca="1">IF($B502="","",OFFSET(Zdroj!V$16,'k rozhodnutí detailní'!$A501,0))</f>
        <v/>
      </c>
      <c r="G504" s="89" t="str">
        <f ca="1">IF($B502="","",OFFSET(Zdroj!BM$16,'k rozhodnutí'!$A501,0))</f>
        <v/>
      </c>
      <c r="H504" s="315"/>
      <c r="I504" s="288"/>
      <c r="J504" s="288"/>
      <c r="K504" s="288"/>
      <c r="L504" s="288"/>
      <c r="M504" s="48" t="str">
        <f ca="1">IF($B502="","",SUM((I502+J502+K502)/(Zdroj!$AN$10+Zdroj!$AP$10)))</f>
        <v/>
      </c>
      <c r="N504" s="59" t="str">
        <f t="shared" ref="N504" ca="1" si="165">IF(B502="","",N502/G502)</f>
        <v/>
      </c>
      <c r="O504" s="288"/>
      <c r="P504" s="329"/>
    </row>
    <row r="505" spans="1:16" x14ac:dyDescent="0.25">
      <c r="A505" s="29"/>
      <c r="B505" s="288" t="str">
        <f ca="1">IF(OFFSET(Zdroj!$B$16,A504,0)&gt;0,OFFSET(Zdroj!$B$16,A504,0)+0,"")</f>
        <v/>
      </c>
      <c r="C505" s="51" t="str">
        <f ca="1">IF($B505="","",IF(Zdroj!$AQ$9="ano",CONCATENATE(OFFSET(Zdroj!C$16,'k rozhodnutí detailní'!$A504,0),"
","Anonymizováno","
",OFFSET(Zdroj!E$16,'k rozhodnutí detailní'!$A504,0),"
",OFFSET(Zdroj!F$16,'k rozhodnutí detailní'!$A504,0)),CONCATENATE(OFFSET(Zdroj!C$16,'k rozhodnutí detailní'!$A504,0),"
",OFFSET(Zdroj!D$16,'k rozhodnutí detailní'!$A504,0),"
",OFFSET(Zdroj!E$16,'k rozhodnutí detailní'!$A504,0),"
",OFFSET(Zdroj!F$16,'k rozhodnutí detailní'!$A504,0))))</f>
        <v/>
      </c>
      <c r="D505" s="57" t="str">
        <f ca="1">IF($B505="","",OFFSET(Zdroj!N$16,'k rozhodnutí detailní'!$A504,0))</f>
        <v/>
      </c>
      <c r="E505" s="314" t="str">
        <f ca="1">IF($B505="","",OFFSET(Zdroj!T$16,'k rozhodnutí detailní'!$A504,0))</f>
        <v/>
      </c>
      <c r="F505" s="188" t="str">
        <f ca="1">IF($B505="","",OFFSET(Zdroj!U$16,'k rozhodnutí detailní'!$A504,0))</f>
        <v/>
      </c>
      <c r="G505" s="316" t="str">
        <f ca="1">IF($B505="","",OFFSET(Zdroj!W$16,'k rozhodnutí detailní'!$A504,0))</f>
        <v/>
      </c>
      <c r="H505" s="315" t="str">
        <f ca="1">IF($B505="","",OFFSET(Zdroj!Y$16,'k rozhodnutí detailní'!$A504,0))</f>
        <v/>
      </c>
      <c r="I505" s="288" t="str">
        <f ca="1">IF($B505="","",OFFSET(Zdroj!BG$16,'k rozhodnutí detailní'!$A504,0))</f>
        <v/>
      </c>
      <c r="J505" s="288" t="str">
        <f ca="1">IF($B505="","",OFFSET(Zdroj!BH$16,'k rozhodnutí detailní'!$A504,0))</f>
        <v/>
      </c>
      <c r="K505" s="288"/>
      <c r="L505" s="79" t="str">
        <f ca="1">IF($B505="","",CONCATENATE(OFFSET(Zdroj!BI$16,'k rozhodnutí detailní'!$A504,0)," z ",SUM(Zdroj!$AN$10+Zdroj!$AP$10)))</f>
        <v/>
      </c>
      <c r="M505" s="46" t="str">
        <f ca="1">IF($B505="","",IF(OR(I505=0,J505=0),1,OFFSET(Zdroj!BJ$16,'k rozhodnutí detailní'!$A504,0)))</f>
        <v/>
      </c>
      <c r="N505" s="312" t="str">
        <f ca="1">IF(B505="","",IF(Zdroj!$AQ$1=Zdroj!$AR$9,ROUND(G505*M507,Zdroj!$AR$8),OFFSET(Zdroj!BO$16,'k rozhodnutí detailní'!A504,0)))</f>
        <v/>
      </c>
      <c r="O505" s="288" t="str">
        <f ca="1">IF($B505="","",OFFSET(Zdroj!Z$16,'k rozhodnutí detailní'!$A504,0))</f>
        <v/>
      </c>
      <c r="P505" s="329"/>
    </row>
    <row r="506" spans="1:16" x14ac:dyDescent="0.25">
      <c r="A506" s="29"/>
      <c r="B506" s="288"/>
      <c r="C506" s="51" t="str">
        <f ca="1">IF($B505="","",IF(Zdroj!$AQ$9="ano",CONCATENATE("Okres:","
",OFFSET(Zdroj!BP$16,'k rozhodnutí detailní'!$A504,0),"
","Právní forma","
",OFFSET(Zdroj!H$16,'k rozhodnutí detailní'!$A504,0),"
",IF(OFFSET(Zdroj!I$16,'k rozhodnutí detailní'!$A504,0)="","","IČO: "),OFFSET(Zdroj!I$16,'k rozhodnutí detailní'!$A504,0),"
","B.Ú. ",IF(OFFSET(Zdroj!J$16,'k rozhodnutí detailní'!$A504,0)="","","Anonymizováno")),CONCATENATE("Okres:","
",OFFSET(Zdroj!BP$16,'k rozhodnutí detailní'!$A504,0),"
","Právní forma","
",OFFSET(Zdroj!H$16,'k rozhodnutí detailní'!$A504,0),"
",IF(OFFSET(Zdroj!I$16,'k rozhodnutí detailní'!$A504,0)="","","IČO: "),OFFSET(Zdroj!I$16,'k rozhodnutí detailní'!$A504,0),"
","B.Ú. ",OFFSET(Zdroj!J$16,'k rozhodnutí detailní'!$A504,0))))</f>
        <v/>
      </c>
      <c r="D506" s="58" t="str">
        <f ca="1">IF($B505="","",OFFSET(Zdroj!O$16,'k rozhodnutí detailní'!$A504,0))</f>
        <v/>
      </c>
      <c r="E506" s="314"/>
      <c r="F506" s="185"/>
      <c r="G506" s="316"/>
      <c r="H506" s="315"/>
      <c r="I506" s="288"/>
      <c r="J506" s="288"/>
      <c r="K506" s="288"/>
      <c r="L506" s="288" t="str">
        <f ca="1">IF($B505="","",CONCATENATE(SUM(I505+J505+K505)," z ",SUM(Zdroj!$AN$10+Zdroj!$AP$10)))</f>
        <v/>
      </c>
      <c r="M506" s="47" t="str">
        <f ca="1">IF($B505="","",IF(1-(((J505+K505)*(Zdroj!AN$10/Zdroj!AP$10))/I505)&gt;=0,CEILING(1-(((J505+K505)*(Zdroj!AN$10/Zdroj!AP$10))/I505),0.01),CEILING((1-(((J505+K505)*(Zdroj!AN$10/Zdroj!AP$10))/I505))*-1,0.01)))</f>
        <v/>
      </c>
      <c r="N506" s="312"/>
      <c r="O506" s="288"/>
      <c r="P506" s="329"/>
    </row>
    <row r="507" spans="1:16" x14ac:dyDescent="0.25">
      <c r="A507" s="29">
        <f>ROW()/3-1</f>
        <v>168</v>
      </c>
      <c r="B507" s="288"/>
      <c r="C507" s="52" t="str">
        <f ca="1">IF($B505="","",IF(Zdroj!$AQ$9="ano",IF(OFFSET(Zdroj!M$16,'k rozhodnutí detailní'!A504,0)="","","Anonymizováno"),IF(OFFSET(Zdroj!M$16,'k rozhodnutí detailní'!A504,0)="","",OFFSET(Zdroj!M$16,'k rozhodnutí detailní'!A504,0))))</f>
        <v/>
      </c>
      <c r="D507" s="58" t="str">
        <f ca="1">IF($B505="","",CONCATENATE("Dotace bude použita na:","
",OFFSET(Zdroj!P$16,'k rozhodnutí detailní'!$A504,0)))</f>
        <v/>
      </c>
      <c r="E507" s="314"/>
      <c r="F507" s="188" t="str">
        <f ca="1">IF($B505="","",OFFSET(Zdroj!V$16,'k rozhodnutí detailní'!$A504,0))</f>
        <v/>
      </c>
      <c r="G507" s="89" t="str">
        <f ca="1">IF($B505="","",OFFSET(Zdroj!BM$16,'k rozhodnutí'!$A504,0))</f>
        <v/>
      </c>
      <c r="H507" s="315"/>
      <c r="I507" s="288"/>
      <c r="J507" s="288"/>
      <c r="K507" s="288"/>
      <c r="L507" s="288"/>
      <c r="M507" s="48" t="str">
        <f ca="1">IF($B505="","",SUM((I505+J505+K505)/(Zdroj!$AN$10+Zdroj!$AP$10)))</f>
        <v/>
      </c>
      <c r="N507" s="59" t="str">
        <f t="shared" ref="N507" ca="1" si="166">IF(B505="","",N505/G505)</f>
        <v/>
      </c>
      <c r="O507" s="288"/>
      <c r="P507" s="329"/>
    </row>
    <row r="508" spans="1:16" x14ac:dyDescent="0.25">
      <c r="A508" s="29"/>
      <c r="B508" s="288" t="str">
        <f ca="1">IF(OFFSET(Zdroj!$B$16,A507,0)&gt;0,OFFSET(Zdroj!$B$16,A507,0)+0,"")</f>
        <v/>
      </c>
      <c r="C508" s="51" t="str">
        <f ca="1">IF($B508="","",IF(Zdroj!$AQ$9="ano",CONCATENATE(OFFSET(Zdroj!C$16,'k rozhodnutí detailní'!$A507,0),"
","Anonymizováno","
",OFFSET(Zdroj!E$16,'k rozhodnutí detailní'!$A507,0),"
",OFFSET(Zdroj!F$16,'k rozhodnutí detailní'!$A507,0)),CONCATENATE(OFFSET(Zdroj!C$16,'k rozhodnutí detailní'!$A507,0),"
",OFFSET(Zdroj!D$16,'k rozhodnutí detailní'!$A507,0),"
",OFFSET(Zdroj!E$16,'k rozhodnutí detailní'!$A507,0),"
",OFFSET(Zdroj!F$16,'k rozhodnutí detailní'!$A507,0))))</f>
        <v/>
      </c>
      <c r="D508" s="57" t="str">
        <f ca="1">IF($B508="","",OFFSET(Zdroj!N$16,'k rozhodnutí detailní'!$A507,0))</f>
        <v/>
      </c>
      <c r="E508" s="314" t="str">
        <f ca="1">IF($B508="","",OFFSET(Zdroj!T$16,'k rozhodnutí detailní'!$A507,0))</f>
        <v/>
      </c>
      <c r="F508" s="188" t="str">
        <f ca="1">IF($B508="","",OFFSET(Zdroj!U$16,'k rozhodnutí detailní'!$A507,0))</f>
        <v/>
      </c>
      <c r="G508" s="316" t="str">
        <f ca="1">IF($B508="","",OFFSET(Zdroj!W$16,'k rozhodnutí detailní'!$A507,0))</f>
        <v/>
      </c>
      <c r="H508" s="315" t="str">
        <f ca="1">IF($B508="","",OFFSET(Zdroj!Y$16,'k rozhodnutí detailní'!$A507,0))</f>
        <v/>
      </c>
      <c r="I508" s="288" t="str">
        <f ca="1">IF($B508="","",OFFSET(Zdroj!BG$16,'k rozhodnutí detailní'!$A507,0))</f>
        <v/>
      </c>
      <c r="J508" s="288" t="str">
        <f ca="1">IF($B508="","",OFFSET(Zdroj!BH$16,'k rozhodnutí detailní'!$A507,0))</f>
        <v/>
      </c>
      <c r="K508" s="288"/>
      <c r="L508" s="79" t="str">
        <f ca="1">IF($B508="","",CONCATENATE(OFFSET(Zdroj!BI$16,'k rozhodnutí detailní'!$A507,0)," z ",SUM(Zdroj!$AN$10+Zdroj!$AP$10)))</f>
        <v/>
      </c>
      <c r="M508" s="46" t="str">
        <f ca="1">IF($B508="","",IF(OR(I508=0,J508=0),1,OFFSET(Zdroj!BJ$16,'k rozhodnutí detailní'!$A507,0)))</f>
        <v/>
      </c>
      <c r="N508" s="312" t="str">
        <f ca="1">IF(B508="","",IF(Zdroj!$AQ$1=Zdroj!$AR$9,ROUND(G508*M510,Zdroj!$AR$8),OFFSET(Zdroj!BO$16,'k rozhodnutí detailní'!A507,0)))</f>
        <v/>
      </c>
      <c r="O508" s="288" t="str">
        <f ca="1">IF($B508="","",OFFSET(Zdroj!Z$16,'k rozhodnutí detailní'!$A507,0))</f>
        <v/>
      </c>
      <c r="P508" s="329"/>
    </row>
    <row r="509" spans="1:16" x14ac:dyDescent="0.25">
      <c r="A509" s="29"/>
      <c r="B509" s="288"/>
      <c r="C509" s="51" t="str">
        <f ca="1">IF($B508="","",IF(Zdroj!$AQ$9="ano",CONCATENATE("Okres:","
",OFFSET(Zdroj!BP$16,'k rozhodnutí detailní'!$A507,0),"
","Právní forma","
",OFFSET(Zdroj!H$16,'k rozhodnutí detailní'!$A507,0),"
",IF(OFFSET(Zdroj!I$16,'k rozhodnutí detailní'!$A507,0)="","","IČO: "),OFFSET(Zdroj!I$16,'k rozhodnutí detailní'!$A507,0),"
","B.Ú. ",IF(OFFSET(Zdroj!J$16,'k rozhodnutí detailní'!$A507,0)="","","Anonymizováno")),CONCATENATE("Okres:","
",OFFSET(Zdroj!BP$16,'k rozhodnutí detailní'!$A507,0),"
","Právní forma","
",OFFSET(Zdroj!H$16,'k rozhodnutí detailní'!$A507,0),"
",IF(OFFSET(Zdroj!I$16,'k rozhodnutí detailní'!$A507,0)="","","IČO: "),OFFSET(Zdroj!I$16,'k rozhodnutí detailní'!$A507,0),"
","B.Ú. ",OFFSET(Zdroj!J$16,'k rozhodnutí detailní'!$A507,0))))</f>
        <v/>
      </c>
      <c r="D509" s="58" t="str">
        <f ca="1">IF($B508="","",OFFSET(Zdroj!O$16,'k rozhodnutí detailní'!$A507,0))</f>
        <v/>
      </c>
      <c r="E509" s="314"/>
      <c r="F509" s="185"/>
      <c r="G509" s="316"/>
      <c r="H509" s="315"/>
      <c r="I509" s="288"/>
      <c r="J509" s="288"/>
      <c r="K509" s="288"/>
      <c r="L509" s="288" t="str">
        <f ca="1">IF($B508="","",CONCATENATE(SUM(I508+J508+K508)," z ",SUM(Zdroj!$AN$10+Zdroj!$AP$10)))</f>
        <v/>
      </c>
      <c r="M509" s="47" t="str">
        <f ca="1">IF($B508="","",IF(1-(((J508+K508)*(Zdroj!AN$10/Zdroj!AP$10))/I508)&gt;=0,CEILING(1-(((J508+K508)*(Zdroj!AN$10/Zdroj!AP$10))/I508),0.01),CEILING((1-(((J508+K508)*(Zdroj!AN$10/Zdroj!AP$10))/I508))*-1,0.01)))</f>
        <v/>
      </c>
      <c r="N509" s="312"/>
      <c r="O509" s="288"/>
      <c r="P509" s="329"/>
    </row>
    <row r="510" spans="1:16" x14ac:dyDescent="0.25">
      <c r="A510" s="29">
        <f>ROW()/3-1</f>
        <v>169</v>
      </c>
      <c r="B510" s="288"/>
      <c r="C510" s="52" t="str">
        <f ca="1">IF($B508="","",IF(Zdroj!$AQ$9="ano",IF(OFFSET(Zdroj!M$16,'k rozhodnutí detailní'!A507,0)="","","Anonymizováno"),IF(OFFSET(Zdroj!M$16,'k rozhodnutí detailní'!A507,0)="","",OFFSET(Zdroj!M$16,'k rozhodnutí detailní'!A507,0))))</f>
        <v/>
      </c>
      <c r="D510" s="58" t="str">
        <f ca="1">IF($B508="","",CONCATENATE("Dotace bude použita na:","
",OFFSET(Zdroj!P$16,'k rozhodnutí detailní'!$A507,0)))</f>
        <v/>
      </c>
      <c r="E510" s="314"/>
      <c r="F510" s="188" t="str">
        <f ca="1">IF($B508="","",OFFSET(Zdroj!V$16,'k rozhodnutí detailní'!$A507,0))</f>
        <v/>
      </c>
      <c r="G510" s="89" t="str">
        <f ca="1">IF($B508="","",OFFSET(Zdroj!BM$16,'k rozhodnutí'!$A507,0))</f>
        <v/>
      </c>
      <c r="H510" s="315"/>
      <c r="I510" s="288"/>
      <c r="J510" s="288"/>
      <c r="K510" s="288"/>
      <c r="L510" s="288"/>
      <c r="M510" s="48" t="str">
        <f ca="1">IF($B508="","",SUM((I508+J508+K508)/(Zdroj!$AN$10+Zdroj!$AP$10)))</f>
        <v/>
      </c>
      <c r="N510" s="59" t="str">
        <f t="shared" ref="N510" ca="1" si="167">IF(B508="","",N508/G508)</f>
        <v/>
      </c>
      <c r="O510" s="288"/>
      <c r="P510" s="329"/>
    </row>
    <row r="511" spans="1:16" x14ac:dyDescent="0.25">
      <c r="A511" s="29"/>
      <c r="B511" s="288" t="str">
        <f ca="1">IF(OFFSET(Zdroj!$B$16,A510,0)&gt;0,OFFSET(Zdroj!$B$16,A510,0)+0,"")</f>
        <v/>
      </c>
      <c r="C511" s="51" t="str">
        <f ca="1">IF($B511="","",IF(Zdroj!$AQ$9="ano",CONCATENATE(OFFSET(Zdroj!C$16,'k rozhodnutí detailní'!$A510,0),"
","Anonymizováno","
",OFFSET(Zdroj!E$16,'k rozhodnutí detailní'!$A510,0),"
",OFFSET(Zdroj!F$16,'k rozhodnutí detailní'!$A510,0)),CONCATENATE(OFFSET(Zdroj!C$16,'k rozhodnutí detailní'!$A510,0),"
",OFFSET(Zdroj!D$16,'k rozhodnutí detailní'!$A510,0),"
",OFFSET(Zdroj!E$16,'k rozhodnutí detailní'!$A510,0),"
",OFFSET(Zdroj!F$16,'k rozhodnutí detailní'!$A510,0))))</f>
        <v/>
      </c>
      <c r="D511" s="57" t="str">
        <f ca="1">IF($B511="","",OFFSET(Zdroj!N$16,'k rozhodnutí detailní'!$A510,0))</f>
        <v/>
      </c>
      <c r="E511" s="314" t="str">
        <f ca="1">IF($B511="","",OFFSET(Zdroj!T$16,'k rozhodnutí detailní'!$A510,0))</f>
        <v/>
      </c>
      <c r="F511" s="188" t="str">
        <f ca="1">IF($B511="","",OFFSET(Zdroj!U$16,'k rozhodnutí detailní'!$A510,0))</f>
        <v/>
      </c>
      <c r="G511" s="316" t="str">
        <f ca="1">IF($B511="","",OFFSET(Zdroj!W$16,'k rozhodnutí detailní'!$A510,0))</f>
        <v/>
      </c>
      <c r="H511" s="315" t="str">
        <f ca="1">IF($B511="","",OFFSET(Zdroj!Y$16,'k rozhodnutí detailní'!$A510,0))</f>
        <v/>
      </c>
      <c r="I511" s="288" t="str">
        <f ca="1">IF($B511="","",OFFSET(Zdroj!BG$16,'k rozhodnutí detailní'!$A510,0))</f>
        <v/>
      </c>
      <c r="J511" s="288" t="str">
        <f ca="1">IF($B511="","",OFFSET(Zdroj!BH$16,'k rozhodnutí detailní'!$A510,0))</f>
        <v/>
      </c>
      <c r="K511" s="288"/>
      <c r="L511" s="79" t="str">
        <f ca="1">IF($B511="","",CONCATENATE(OFFSET(Zdroj!BI$16,'k rozhodnutí detailní'!$A510,0)," z ",SUM(Zdroj!$AN$10+Zdroj!$AP$10)))</f>
        <v/>
      </c>
      <c r="M511" s="46" t="str">
        <f ca="1">IF($B511="","",IF(OR(I511=0,J511=0),1,OFFSET(Zdroj!BJ$16,'k rozhodnutí detailní'!$A510,0)))</f>
        <v/>
      </c>
      <c r="N511" s="312" t="str">
        <f ca="1">IF(B511="","",IF(Zdroj!$AQ$1=Zdroj!$AR$9,ROUND(G511*M513,Zdroj!$AR$8),OFFSET(Zdroj!BO$16,'k rozhodnutí detailní'!A510,0)))</f>
        <v/>
      </c>
      <c r="O511" s="288" t="str">
        <f ca="1">IF($B511="","",OFFSET(Zdroj!Z$16,'k rozhodnutí detailní'!$A510,0))</f>
        <v/>
      </c>
      <c r="P511" s="329"/>
    </row>
    <row r="512" spans="1:16" x14ac:dyDescent="0.25">
      <c r="A512" s="29"/>
      <c r="B512" s="288"/>
      <c r="C512" s="51" t="str">
        <f ca="1">IF($B511="","",IF(Zdroj!$AQ$9="ano",CONCATENATE("Okres:","
",OFFSET(Zdroj!BP$16,'k rozhodnutí detailní'!$A510,0),"
","Právní forma","
",OFFSET(Zdroj!H$16,'k rozhodnutí detailní'!$A510,0),"
",IF(OFFSET(Zdroj!I$16,'k rozhodnutí detailní'!$A510,0)="","","IČO: "),OFFSET(Zdroj!I$16,'k rozhodnutí detailní'!$A510,0),"
","B.Ú. ",IF(OFFSET(Zdroj!J$16,'k rozhodnutí detailní'!$A510,0)="","","Anonymizováno")),CONCATENATE("Okres:","
",OFFSET(Zdroj!BP$16,'k rozhodnutí detailní'!$A510,0),"
","Právní forma","
",OFFSET(Zdroj!H$16,'k rozhodnutí detailní'!$A510,0),"
",IF(OFFSET(Zdroj!I$16,'k rozhodnutí detailní'!$A510,0)="","","IČO: "),OFFSET(Zdroj!I$16,'k rozhodnutí detailní'!$A510,0),"
","B.Ú. ",OFFSET(Zdroj!J$16,'k rozhodnutí detailní'!$A510,0))))</f>
        <v/>
      </c>
      <c r="D512" s="58" t="str">
        <f ca="1">IF($B511="","",OFFSET(Zdroj!O$16,'k rozhodnutí detailní'!$A510,0))</f>
        <v/>
      </c>
      <c r="E512" s="314"/>
      <c r="F512" s="185"/>
      <c r="G512" s="316"/>
      <c r="H512" s="315"/>
      <c r="I512" s="288"/>
      <c r="J512" s="288"/>
      <c r="K512" s="288"/>
      <c r="L512" s="288" t="str">
        <f ca="1">IF($B511="","",CONCATENATE(SUM(I511+J511+K511)," z ",SUM(Zdroj!$AN$10+Zdroj!$AP$10)))</f>
        <v/>
      </c>
      <c r="M512" s="47" t="str">
        <f ca="1">IF($B511="","",IF(1-(((J511+K511)*(Zdroj!AN$10/Zdroj!AP$10))/I511)&gt;=0,CEILING(1-(((J511+K511)*(Zdroj!AN$10/Zdroj!AP$10))/I511),0.01),CEILING((1-(((J511+K511)*(Zdroj!AN$10/Zdroj!AP$10))/I511))*-1,0.01)))</f>
        <v/>
      </c>
      <c r="N512" s="312"/>
      <c r="O512" s="288"/>
      <c r="P512" s="329"/>
    </row>
    <row r="513" spans="1:16" x14ac:dyDescent="0.25">
      <c r="A513" s="29">
        <f>ROW()/3-1</f>
        <v>170</v>
      </c>
      <c r="B513" s="288"/>
      <c r="C513" s="52" t="str">
        <f ca="1">IF($B511="","",IF(Zdroj!$AQ$9="ano",IF(OFFSET(Zdroj!M$16,'k rozhodnutí detailní'!A510,0)="","","Anonymizováno"),IF(OFFSET(Zdroj!M$16,'k rozhodnutí detailní'!A510,0)="","",OFFSET(Zdroj!M$16,'k rozhodnutí detailní'!A510,0))))</f>
        <v/>
      </c>
      <c r="D513" s="58" t="str">
        <f ca="1">IF($B511="","",CONCATENATE("Dotace bude použita na:","
",OFFSET(Zdroj!P$16,'k rozhodnutí detailní'!$A510,0)))</f>
        <v/>
      </c>
      <c r="E513" s="314"/>
      <c r="F513" s="188" t="str">
        <f ca="1">IF($B511="","",OFFSET(Zdroj!V$16,'k rozhodnutí detailní'!$A510,0))</f>
        <v/>
      </c>
      <c r="G513" s="89" t="str">
        <f ca="1">IF($B511="","",OFFSET(Zdroj!BM$16,'k rozhodnutí'!$A510,0))</f>
        <v/>
      </c>
      <c r="H513" s="315"/>
      <c r="I513" s="288"/>
      <c r="J513" s="288"/>
      <c r="K513" s="288"/>
      <c r="L513" s="288"/>
      <c r="M513" s="48" t="str">
        <f ca="1">IF($B511="","",SUM((I511+J511+K511)/(Zdroj!$AN$10+Zdroj!$AP$10)))</f>
        <v/>
      </c>
      <c r="N513" s="59" t="str">
        <f t="shared" ref="N513" ca="1" si="168">IF(B511="","",N511/G511)</f>
        <v/>
      </c>
      <c r="O513" s="288"/>
      <c r="P513" s="329"/>
    </row>
    <row r="514" spans="1:16" x14ac:dyDescent="0.25">
      <c r="A514" s="29"/>
      <c r="B514" s="288" t="str">
        <f ca="1">IF(OFFSET(Zdroj!$B$16,A513,0)&gt;0,OFFSET(Zdroj!$B$16,A513,0)+0,"")</f>
        <v/>
      </c>
      <c r="C514" s="51" t="str">
        <f ca="1">IF($B514="","",IF(Zdroj!$AQ$9="ano",CONCATENATE(OFFSET(Zdroj!C$16,'k rozhodnutí detailní'!$A513,0),"
","Anonymizováno","
",OFFSET(Zdroj!E$16,'k rozhodnutí detailní'!$A513,0),"
",OFFSET(Zdroj!F$16,'k rozhodnutí detailní'!$A513,0)),CONCATENATE(OFFSET(Zdroj!C$16,'k rozhodnutí detailní'!$A513,0),"
",OFFSET(Zdroj!D$16,'k rozhodnutí detailní'!$A513,0),"
",OFFSET(Zdroj!E$16,'k rozhodnutí detailní'!$A513,0),"
",OFFSET(Zdroj!F$16,'k rozhodnutí detailní'!$A513,0))))</f>
        <v/>
      </c>
      <c r="D514" s="57" t="str">
        <f ca="1">IF($B514="","",OFFSET(Zdroj!N$16,'k rozhodnutí detailní'!$A513,0))</f>
        <v/>
      </c>
      <c r="E514" s="314" t="str">
        <f ca="1">IF($B514="","",OFFSET(Zdroj!T$16,'k rozhodnutí detailní'!$A513,0))</f>
        <v/>
      </c>
      <c r="F514" s="188" t="str">
        <f ca="1">IF($B514="","",OFFSET(Zdroj!U$16,'k rozhodnutí detailní'!$A513,0))</f>
        <v/>
      </c>
      <c r="G514" s="316" t="str">
        <f ca="1">IF($B514="","",OFFSET(Zdroj!W$16,'k rozhodnutí detailní'!$A513,0))</f>
        <v/>
      </c>
      <c r="H514" s="315" t="str">
        <f ca="1">IF($B514="","",OFFSET(Zdroj!Y$16,'k rozhodnutí detailní'!$A513,0))</f>
        <v/>
      </c>
      <c r="I514" s="288" t="str">
        <f ca="1">IF($B514="","",OFFSET(Zdroj!BG$16,'k rozhodnutí detailní'!$A513,0))</f>
        <v/>
      </c>
      <c r="J514" s="288" t="str">
        <f ca="1">IF($B514="","",OFFSET(Zdroj!BH$16,'k rozhodnutí detailní'!$A513,0))</f>
        <v/>
      </c>
      <c r="K514" s="288"/>
      <c r="L514" s="79" t="str">
        <f ca="1">IF($B514="","",CONCATENATE(OFFSET(Zdroj!BI$16,'k rozhodnutí detailní'!$A513,0)," z ",SUM(Zdroj!$AN$10+Zdroj!$AP$10)))</f>
        <v/>
      </c>
      <c r="M514" s="46" t="str">
        <f ca="1">IF($B514="","",IF(OR(I514=0,J514=0),1,OFFSET(Zdroj!BJ$16,'k rozhodnutí detailní'!$A513,0)))</f>
        <v/>
      </c>
      <c r="N514" s="312" t="str">
        <f ca="1">IF(B514="","",IF(Zdroj!$AQ$1=Zdroj!$AR$9,ROUND(G514*M516,Zdroj!$AR$8),OFFSET(Zdroj!BO$16,'k rozhodnutí detailní'!A513,0)))</f>
        <v/>
      </c>
      <c r="O514" s="288" t="str">
        <f ca="1">IF($B514="","",OFFSET(Zdroj!Z$16,'k rozhodnutí detailní'!$A513,0))</f>
        <v/>
      </c>
      <c r="P514" s="329"/>
    </row>
    <row r="515" spans="1:16" x14ac:dyDescent="0.25">
      <c r="A515" s="29"/>
      <c r="B515" s="288"/>
      <c r="C515" s="51" t="str">
        <f ca="1">IF($B514="","",IF(Zdroj!$AQ$9="ano",CONCATENATE("Okres:","
",OFFSET(Zdroj!BP$16,'k rozhodnutí detailní'!$A513,0),"
","Právní forma","
",OFFSET(Zdroj!H$16,'k rozhodnutí detailní'!$A513,0),"
",IF(OFFSET(Zdroj!I$16,'k rozhodnutí detailní'!$A513,0)="","","IČO: "),OFFSET(Zdroj!I$16,'k rozhodnutí detailní'!$A513,0),"
","B.Ú. ",IF(OFFSET(Zdroj!J$16,'k rozhodnutí detailní'!$A513,0)="","","Anonymizováno")),CONCATENATE("Okres:","
",OFFSET(Zdroj!BP$16,'k rozhodnutí detailní'!$A513,0),"
","Právní forma","
",OFFSET(Zdroj!H$16,'k rozhodnutí detailní'!$A513,0),"
",IF(OFFSET(Zdroj!I$16,'k rozhodnutí detailní'!$A513,0)="","","IČO: "),OFFSET(Zdroj!I$16,'k rozhodnutí detailní'!$A513,0),"
","B.Ú. ",OFFSET(Zdroj!J$16,'k rozhodnutí detailní'!$A513,0))))</f>
        <v/>
      </c>
      <c r="D515" s="58" t="str">
        <f ca="1">IF($B514="","",OFFSET(Zdroj!O$16,'k rozhodnutí detailní'!$A513,0))</f>
        <v/>
      </c>
      <c r="E515" s="314"/>
      <c r="F515" s="185"/>
      <c r="G515" s="316"/>
      <c r="H515" s="315"/>
      <c r="I515" s="288"/>
      <c r="J515" s="288"/>
      <c r="K515" s="288"/>
      <c r="L515" s="288" t="str">
        <f ca="1">IF($B514="","",CONCATENATE(SUM(I514+J514+K514)," z ",SUM(Zdroj!$AN$10+Zdroj!$AP$10)))</f>
        <v/>
      </c>
      <c r="M515" s="47" t="str">
        <f ca="1">IF($B514="","",IF(1-(((J514+K514)*(Zdroj!AN$10/Zdroj!AP$10))/I514)&gt;=0,CEILING(1-(((J514+K514)*(Zdroj!AN$10/Zdroj!AP$10))/I514),0.01),CEILING((1-(((J514+K514)*(Zdroj!AN$10/Zdroj!AP$10))/I514))*-1,0.01)))</f>
        <v/>
      </c>
      <c r="N515" s="312"/>
      <c r="O515" s="288"/>
      <c r="P515" s="329"/>
    </row>
    <row r="516" spans="1:16" x14ac:dyDescent="0.25">
      <c r="A516" s="29">
        <f>ROW()/3-1</f>
        <v>171</v>
      </c>
      <c r="B516" s="288"/>
      <c r="C516" s="52" t="str">
        <f ca="1">IF($B514="","",IF(Zdroj!$AQ$9="ano",IF(OFFSET(Zdroj!M$16,'k rozhodnutí detailní'!A513,0)="","","Anonymizováno"),IF(OFFSET(Zdroj!M$16,'k rozhodnutí detailní'!A513,0)="","",OFFSET(Zdroj!M$16,'k rozhodnutí detailní'!A513,0))))</f>
        <v/>
      </c>
      <c r="D516" s="58" t="str">
        <f ca="1">IF($B514="","",CONCATENATE("Dotace bude použita na:","
",OFFSET(Zdroj!P$16,'k rozhodnutí detailní'!$A513,0)))</f>
        <v/>
      </c>
      <c r="E516" s="314"/>
      <c r="F516" s="188" t="str">
        <f ca="1">IF($B514="","",OFFSET(Zdroj!V$16,'k rozhodnutí detailní'!$A513,0))</f>
        <v/>
      </c>
      <c r="G516" s="89" t="str">
        <f ca="1">IF($B514="","",OFFSET(Zdroj!BM$16,'k rozhodnutí'!$A513,0))</f>
        <v/>
      </c>
      <c r="H516" s="315"/>
      <c r="I516" s="288"/>
      <c r="J516" s="288"/>
      <c r="K516" s="288"/>
      <c r="L516" s="288"/>
      <c r="M516" s="48" t="str">
        <f ca="1">IF($B514="","",SUM((I514+J514+K514)/(Zdroj!$AN$10+Zdroj!$AP$10)))</f>
        <v/>
      </c>
      <c r="N516" s="59" t="str">
        <f t="shared" ref="N516" ca="1" si="169">IF(B514="","",N514/G514)</f>
        <v/>
      </c>
      <c r="O516" s="288"/>
      <c r="P516" s="329"/>
    </row>
    <row r="517" spans="1:16" x14ac:dyDescent="0.25">
      <c r="A517" s="29"/>
      <c r="B517" s="288" t="str">
        <f ca="1">IF(OFFSET(Zdroj!$B$16,A516,0)&gt;0,OFFSET(Zdroj!$B$16,A516,0)+0,"")</f>
        <v/>
      </c>
      <c r="C517" s="51" t="str">
        <f ca="1">IF($B517="","",IF(Zdroj!$AQ$9="ano",CONCATENATE(OFFSET(Zdroj!C$16,'k rozhodnutí detailní'!$A516,0),"
","Anonymizováno","
",OFFSET(Zdroj!E$16,'k rozhodnutí detailní'!$A516,0),"
",OFFSET(Zdroj!F$16,'k rozhodnutí detailní'!$A516,0)),CONCATENATE(OFFSET(Zdroj!C$16,'k rozhodnutí detailní'!$A516,0),"
",OFFSET(Zdroj!D$16,'k rozhodnutí detailní'!$A516,0),"
",OFFSET(Zdroj!E$16,'k rozhodnutí detailní'!$A516,0),"
",OFFSET(Zdroj!F$16,'k rozhodnutí detailní'!$A516,0))))</f>
        <v/>
      </c>
      <c r="D517" s="57" t="str">
        <f ca="1">IF($B517="","",OFFSET(Zdroj!N$16,'k rozhodnutí detailní'!$A516,0))</f>
        <v/>
      </c>
      <c r="E517" s="314" t="str">
        <f ca="1">IF($B517="","",OFFSET(Zdroj!T$16,'k rozhodnutí detailní'!$A516,0))</f>
        <v/>
      </c>
      <c r="F517" s="188" t="str">
        <f ca="1">IF($B517="","",OFFSET(Zdroj!U$16,'k rozhodnutí detailní'!$A516,0))</f>
        <v/>
      </c>
      <c r="G517" s="316" t="str">
        <f ca="1">IF($B517="","",OFFSET(Zdroj!W$16,'k rozhodnutí detailní'!$A516,0))</f>
        <v/>
      </c>
      <c r="H517" s="315" t="str">
        <f ca="1">IF($B517="","",OFFSET(Zdroj!Y$16,'k rozhodnutí detailní'!$A516,0))</f>
        <v/>
      </c>
      <c r="I517" s="288" t="str">
        <f ca="1">IF($B517="","",OFFSET(Zdroj!BG$16,'k rozhodnutí detailní'!$A516,0))</f>
        <v/>
      </c>
      <c r="J517" s="288" t="str">
        <f ca="1">IF($B517="","",OFFSET(Zdroj!BH$16,'k rozhodnutí detailní'!$A516,0))</f>
        <v/>
      </c>
      <c r="K517" s="288"/>
      <c r="L517" s="79" t="str">
        <f ca="1">IF($B517="","",CONCATENATE(OFFSET(Zdroj!BI$16,'k rozhodnutí detailní'!$A516,0)," z ",SUM(Zdroj!$AN$10+Zdroj!$AP$10)))</f>
        <v/>
      </c>
      <c r="M517" s="46" t="str">
        <f ca="1">IF($B517="","",IF(OR(I517=0,J517=0),1,OFFSET(Zdroj!BJ$16,'k rozhodnutí detailní'!$A516,0)))</f>
        <v/>
      </c>
      <c r="N517" s="312" t="str">
        <f ca="1">IF(B517="","",IF(Zdroj!$AQ$1=Zdroj!$AR$9,ROUND(G517*M519,Zdroj!$AR$8),OFFSET(Zdroj!BO$16,'k rozhodnutí detailní'!A516,0)))</f>
        <v/>
      </c>
      <c r="O517" s="288" t="str">
        <f ca="1">IF($B517="","",OFFSET(Zdroj!Z$16,'k rozhodnutí detailní'!$A516,0))</f>
        <v/>
      </c>
      <c r="P517" s="329"/>
    </row>
    <row r="518" spans="1:16" x14ac:dyDescent="0.25">
      <c r="A518" s="29"/>
      <c r="B518" s="288"/>
      <c r="C518" s="51" t="str">
        <f ca="1">IF($B517="","",IF(Zdroj!$AQ$9="ano",CONCATENATE("Okres:","
",OFFSET(Zdroj!BP$16,'k rozhodnutí detailní'!$A516,0),"
","Právní forma","
",OFFSET(Zdroj!H$16,'k rozhodnutí detailní'!$A516,0),"
",IF(OFFSET(Zdroj!I$16,'k rozhodnutí detailní'!$A516,0)="","","IČO: "),OFFSET(Zdroj!I$16,'k rozhodnutí detailní'!$A516,0),"
","B.Ú. ",IF(OFFSET(Zdroj!J$16,'k rozhodnutí detailní'!$A516,0)="","","Anonymizováno")),CONCATENATE("Okres:","
",OFFSET(Zdroj!BP$16,'k rozhodnutí detailní'!$A516,0),"
","Právní forma","
",OFFSET(Zdroj!H$16,'k rozhodnutí detailní'!$A516,0),"
",IF(OFFSET(Zdroj!I$16,'k rozhodnutí detailní'!$A516,0)="","","IČO: "),OFFSET(Zdroj!I$16,'k rozhodnutí detailní'!$A516,0),"
","B.Ú. ",OFFSET(Zdroj!J$16,'k rozhodnutí detailní'!$A516,0))))</f>
        <v/>
      </c>
      <c r="D518" s="58" t="str">
        <f ca="1">IF($B517="","",OFFSET(Zdroj!O$16,'k rozhodnutí detailní'!$A516,0))</f>
        <v/>
      </c>
      <c r="E518" s="314"/>
      <c r="F518" s="185"/>
      <c r="G518" s="316"/>
      <c r="H518" s="315"/>
      <c r="I518" s="288"/>
      <c r="J518" s="288"/>
      <c r="K518" s="288"/>
      <c r="L518" s="288" t="str">
        <f ca="1">IF($B517="","",CONCATENATE(SUM(I517+J517+K517)," z ",SUM(Zdroj!$AN$10+Zdroj!$AP$10)))</f>
        <v/>
      </c>
      <c r="M518" s="47" t="str">
        <f ca="1">IF($B517="","",IF(1-(((J517+K517)*(Zdroj!AN$10/Zdroj!AP$10))/I517)&gt;=0,CEILING(1-(((J517+K517)*(Zdroj!AN$10/Zdroj!AP$10))/I517),0.01),CEILING((1-(((J517+K517)*(Zdroj!AN$10/Zdroj!AP$10))/I517))*-1,0.01)))</f>
        <v/>
      </c>
      <c r="N518" s="312"/>
      <c r="O518" s="288"/>
      <c r="P518" s="329"/>
    </row>
    <row r="519" spans="1:16" x14ac:dyDescent="0.25">
      <c r="A519" s="29">
        <f>ROW()/3-1</f>
        <v>172</v>
      </c>
      <c r="B519" s="288"/>
      <c r="C519" s="52" t="str">
        <f ca="1">IF($B517="","",IF(Zdroj!$AQ$9="ano",IF(OFFSET(Zdroj!M$16,'k rozhodnutí detailní'!A516,0)="","","Anonymizováno"),IF(OFFSET(Zdroj!M$16,'k rozhodnutí detailní'!A516,0)="","",OFFSET(Zdroj!M$16,'k rozhodnutí detailní'!A516,0))))</f>
        <v/>
      </c>
      <c r="D519" s="58" t="str">
        <f ca="1">IF($B517="","",CONCATENATE("Dotace bude použita na:","
",OFFSET(Zdroj!P$16,'k rozhodnutí detailní'!$A516,0)))</f>
        <v/>
      </c>
      <c r="E519" s="314"/>
      <c r="F519" s="188" t="str">
        <f ca="1">IF($B517="","",OFFSET(Zdroj!V$16,'k rozhodnutí detailní'!$A516,0))</f>
        <v/>
      </c>
      <c r="G519" s="89" t="str">
        <f ca="1">IF($B517="","",OFFSET(Zdroj!BM$16,'k rozhodnutí'!$A516,0))</f>
        <v/>
      </c>
      <c r="H519" s="315"/>
      <c r="I519" s="288"/>
      <c r="J519" s="288"/>
      <c r="K519" s="288"/>
      <c r="L519" s="288"/>
      <c r="M519" s="48" t="str">
        <f ca="1">IF($B517="","",SUM((I517+J517+K517)/(Zdroj!$AN$10+Zdroj!$AP$10)))</f>
        <v/>
      </c>
      <c r="N519" s="59" t="str">
        <f t="shared" ref="N519" ca="1" si="170">IF(B517="","",N517/G517)</f>
        <v/>
      </c>
      <c r="O519" s="288"/>
      <c r="P519" s="329"/>
    </row>
    <row r="520" spans="1:16" x14ac:dyDescent="0.25">
      <c r="A520" s="29"/>
      <c r="B520" s="288" t="str">
        <f ca="1">IF(OFFSET(Zdroj!$B$16,A519,0)&gt;0,OFFSET(Zdroj!$B$16,A519,0)+0,"")</f>
        <v/>
      </c>
      <c r="C520" s="51" t="str">
        <f ca="1">IF($B520="","",IF(Zdroj!$AQ$9="ano",CONCATENATE(OFFSET(Zdroj!C$16,'k rozhodnutí detailní'!$A519,0),"
","Anonymizováno","
",OFFSET(Zdroj!E$16,'k rozhodnutí detailní'!$A519,0),"
",OFFSET(Zdroj!F$16,'k rozhodnutí detailní'!$A519,0)),CONCATENATE(OFFSET(Zdroj!C$16,'k rozhodnutí detailní'!$A519,0),"
",OFFSET(Zdroj!D$16,'k rozhodnutí detailní'!$A519,0),"
",OFFSET(Zdroj!E$16,'k rozhodnutí detailní'!$A519,0),"
",OFFSET(Zdroj!F$16,'k rozhodnutí detailní'!$A519,0))))</f>
        <v/>
      </c>
      <c r="D520" s="57" t="str">
        <f ca="1">IF($B520="","",OFFSET(Zdroj!N$16,'k rozhodnutí detailní'!$A519,0))</f>
        <v/>
      </c>
      <c r="E520" s="314" t="str">
        <f ca="1">IF($B520="","",OFFSET(Zdroj!T$16,'k rozhodnutí detailní'!$A519,0))</f>
        <v/>
      </c>
      <c r="F520" s="188" t="str">
        <f ca="1">IF($B520="","",OFFSET(Zdroj!U$16,'k rozhodnutí detailní'!$A519,0))</f>
        <v/>
      </c>
      <c r="G520" s="316" t="str">
        <f ca="1">IF($B520="","",OFFSET(Zdroj!W$16,'k rozhodnutí detailní'!$A519,0))</f>
        <v/>
      </c>
      <c r="H520" s="315" t="str">
        <f ca="1">IF($B520="","",OFFSET(Zdroj!Y$16,'k rozhodnutí detailní'!$A519,0))</f>
        <v/>
      </c>
      <c r="I520" s="288" t="str">
        <f ca="1">IF($B520="","",OFFSET(Zdroj!BG$16,'k rozhodnutí detailní'!$A519,0))</f>
        <v/>
      </c>
      <c r="J520" s="288" t="str">
        <f ca="1">IF($B520="","",OFFSET(Zdroj!BH$16,'k rozhodnutí detailní'!$A519,0))</f>
        <v/>
      </c>
      <c r="K520" s="288"/>
      <c r="L520" s="79" t="str">
        <f ca="1">IF($B520="","",CONCATENATE(OFFSET(Zdroj!BI$16,'k rozhodnutí detailní'!$A519,0)," z ",SUM(Zdroj!$AN$10+Zdroj!$AP$10)))</f>
        <v/>
      </c>
      <c r="M520" s="46" t="str">
        <f ca="1">IF($B520="","",IF(OR(I520=0,J520=0),1,OFFSET(Zdroj!BJ$16,'k rozhodnutí detailní'!$A519,0)))</f>
        <v/>
      </c>
      <c r="N520" s="312" t="str">
        <f ca="1">IF(B520="","",IF(Zdroj!$AQ$1=Zdroj!$AR$9,ROUND(G520*M522,Zdroj!$AR$8),OFFSET(Zdroj!BO$16,'k rozhodnutí detailní'!A519,0)))</f>
        <v/>
      </c>
      <c r="O520" s="288" t="str">
        <f ca="1">IF($B520="","",OFFSET(Zdroj!Z$16,'k rozhodnutí detailní'!$A519,0))</f>
        <v/>
      </c>
      <c r="P520" s="329"/>
    </row>
    <row r="521" spans="1:16" x14ac:dyDescent="0.25">
      <c r="A521" s="29"/>
      <c r="B521" s="288"/>
      <c r="C521" s="51" t="str">
        <f ca="1">IF($B520="","",IF(Zdroj!$AQ$9="ano",CONCATENATE("Okres:","
",OFFSET(Zdroj!BP$16,'k rozhodnutí detailní'!$A519,0),"
","Právní forma","
",OFFSET(Zdroj!H$16,'k rozhodnutí detailní'!$A519,0),"
",IF(OFFSET(Zdroj!I$16,'k rozhodnutí detailní'!$A519,0)="","","IČO: "),OFFSET(Zdroj!I$16,'k rozhodnutí detailní'!$A519,0),"
","B.Ú. ",IF(OFFSET(Zdroj!J$16,'k rozhodnutí detailní'!$A519,0)="","","Anonymizováno")),CONCATENATE("Okres:","
",OFFSET(Zdroj!BP$16,'k rozhodnutí detailní'!$A519,0),"
","Právní forma","
",OFFSET(Zdroj!H$16,'k rozhodnutí detailní'!$A519,0),"
",IF(OFFSET(Zdroj!I$16,'k rozhodnutí detailní'!$A519,0)="","","IČO: "),OFFSET(Zdroj!I$16,'k rozhodnutí detailní'!$A519,0),"
","B.Ú. ",OFFSET(Zdroj!J$16,'k rozhodnutí detailní'!$A519,0))))</f>
        <v/>
      </c>
      <c r="D521" s="58" t="str">
        <f ca="1">IF($B520="","",OFFSET(Zdroj!O$16,'k rozhodnutí detailní'!$A519,0))</f>
        <v/>
      </c>
      <c r="E521" s="314"/>
      <c r="F521" s="185"/>
      <c r="G521" s="316"/>
      <c r="H521" s="315"/>
      <c r="I521" s="288"/>
      <c r="J521" s="288"/>
      <c r="K521" s="288"/>
      <c r="L521" s="288" t="str">
        <f ca="1">IF($B520="","",CONCATENATE(SUM(I520+J520+K520)," z ",SUM(Zdroj!$AN$10+Zdroj!$AP$10)))</f>
        <v/>
      </c>
      <c r="M521" s="47" t="str">
        <f ca="1">IF($B520="","",IF(1-(((J520+K520)*(Zdroj!AN$10/Zdroj!AP$10))/I520)&gt;=0,CEILING(1-(((J520+K520)*(Zdroj!AN$10/Zdroj!AP$10))/I520),0.01),CEILING((1-(((J520+K520)*(Zdroj!AN$10/Zdroj!AP$10))/I520))*-1,0.01)))</f>
        <v/>
      </c>
      <c r="N521" s="312"/>
      <c r="O521" s="288"/>
      <c r="P521" s="329"/>
    </row>
    <row r="522" spans="1:16" x14ac:dyDescent="0.25">
      <c r="A522" s="29">
        <f>ROW()/3-1</f>
        <v>173</v>
      </c>
      <c r="B522" s="288"/>
      <c r="C522" s="52" t="str">
        <f ca="1">IF($B520="","",IF(Zdroj!$AQ$9="ano",IF(OFFSET(Zdroj!M$16,'k rozhodnutí detailní'!A519,0)="","","Anonymizováno"),IF(OFFSET(Zdroj!M$16,'k rozhodnutí detailní'!A519,0)="","",OFFSET(Zdroj!M$16,'k rozhodnutí detailní'!A519,0))))</f>
        <v/>
      </c>
      <c r="D522" s="58" t="str">
        <f ca="1">IF($B520="","",CONCATENATE("Dotace bude použita na:","
",OFFSET(Zdroj!P$16,'k rozhodnutí detailní'!$A519,0)))</f>
        <v/>
      </c>
      <c r="E522" s="314"/>
      <c r="F522" s="188" t="str">
        <f ca="1">IF($B520="","",OFFSET(Zdroj!V$16,'k rozhodnutí detailní'!$A519,0))</f>
        <v/>
      </c>
      <c r="G522" s="89" t="str">
        <f ca="1">IF($B520="","",OFFSET(Zdroj!BM$16,'k rozhodnutí'!$A519,0))</f>
        <v/>
      </c>
      <c r="H522" s="315"/>
      <c r="I522" s="288"/>
      <c r="J522" s="288"/>
      <c r="K522" s="288"/>
      <c r="L522" s="288"/>
      <c r="M522" s="48" t="str">
        <f ca="1">IF($B520="","",SUM((I520+J520+K520)/(Zdroj!$AN$10+Zdroj!$AP$10)))</f>
        <v/>
      </c>
      <c r="N522" s="59" t="str">
        <f t="shared" ref="N522" ca="1" si="171">IF(B520="","",N520/G520)</f>
        <v/>
      </c>
      <c r="O522" s="288"/>
      <c r="P522" s="329"/>
    </row>
    <row r="523" spans="1:16" x14ac:dyDescent="0.25">
      <c r="A523" s="29"/>
      <c r="B523" s="288" t="str">
        <f ca="1">IF(OFFSET(Zdroj!$B$16,A522,0)&gt;0,OFFSET(Zdroj!$B$16,A522,0)+0,"")</f>
        <v/>
      </c>
      <c r="C523" s="51" t="str">
        <f ca="1">IF($B523="","",IF(Zdroj!$AQ$9="ano",CONCATENATE(OFFSET(Zdroj!C$16,'k rozhodnutí detailní'!$A522,0),"
","Anonymizováno","
",OFFSET(Zdroj!E$16,'k rozhodnutí detailní'!$A522,0),"
",OFFSET(Zdroj!F$16,'k rozhodnutí detailní'!$A522,0)),CONCATENATE(OFFSET(Zdroj!C$16,'k rozhodnutí detailní'!$A522,0),"
",OFFSET(Zdroj!D$16,'k rozhodnutí detailní'!$A522,0),"
",OFFSET(Zdroj!E$16,'k rozhodnutí detailní'!$A522,0),"
",OFFSET(Zdroj!F$16,'k rozhodnutí detailní'!$A522,0))))</f>
        <v/>
      </c>
      <c r="D523" s="57" t="str">
        <f ca="1">IF($B523="","",OFFSET(Zdroj!N$16,'k rozhodnutí detailní'!$A522,0))</f>
        <v/>
      </c>
      <c r="E523" s="314" t="str">
        <f ca="1">IF($B523="","",OFFSET(Zdroj!T$16,'k rozhodnutí detailní'!$A522,0))</f>
        <v/>
      </c>
      <c r="F523" s="188" t="str">
        <f ca="1">IF($B523="","",OFFSET(Zdroj!U$16,'k rozhodnutí detailní'!$A522,0))</f>
        <v/>
      </c>
      <c r="G523" s="316" t="str">
        <f ca="1">IF($B523="","",OFFSET(Zdroj!W$16,'k rozhodnutí detailní'!$A522,0))</f>
        <v/>
      </c>
      <c r="H523" s="315" t="str">
        <f ca="1">IF($B523="","",OFFSET(Zdroj!Y$16,'k rozhodnutí detailní'!$A522,0))</f>
        <v/>
      </c>
      <c r="I523" s="288" t="str">
        <f ca="1">IF($B523="","",OFFSET(Zdroj!BG$16,'k rozhodnutí detailní'!$A522,0))</f>
        <v/>
      </c>
      <c r="J523" s="288" t="str">
        <f ca="1">IF($B523="","",OFFSET(Zdroj!BH$16,'k rozhodnutí detailní'!$A522,0))</f>
        <v/>
      </c>
      <c r="K523" s="288"/>
      <c r="L523" s="79" t="str">
        <f ca="1">IF($B523="","",CONCATENATE(OFFSET(Zdroj!BI$16,'k rozhodnutí detailní'!$A522,0)," z ",SUM(Zdroj!$AN$10+Zdroj!$AP$10)))</f>
        <v/>
      </c>
      <c r="M523" s="46" t="str">
        <f ca="1">IF($B523="","",IF(OR(I523=0,J523=0),1,OFFSET(Zdroj!BJ$16,'k rozhodnutí detailní'!$A522,0)))</f>
        <v/>
      </c>
      <c r="N523" s="312" t="str">
        <f ca="1">IF(B523="","",IF(Zdroj!$AQ$1=Zdroj!$AR$9,ROUND(G523*M525,Zdroj!$AR$8),OFFSET(Zdroj!BO$16,'k rozhodnutí detailní'!A522,0)))</f>
        <v/>
      </c>
      <c r="O523" s="288" t="str">
        <f ca="1">IF($B523="","",OFFSET(Zdroj!Z$16,'k rozhodnutí detailní'!$A522,0))</f>
        <v/>
      </c>
      <c r="P523" s="329"/>
    </row>
    <row r="524" spans="1:16" x14ac:dyDescent="0.25">
      <c r="A524" s="29"/>
      <c r="B524" s="288"/>
      <c r="C524" s="51" t="str">
        <f ca="1">IF($B523="","",IF(Zdroj!$AQ$9="ano",CONCATENATE("Okres:","
",OFFSET(Zdroj!BP$16,'k rozhodnutí detailní'!$A522,0),"
","Právní forma","
",OFFSET(Zdroj!H$16,'k rozhodnutí detailní'!$A522,0),"
",IF(OFFSET(Zdroj!I$16,'k rozhodnutí detailní'!$A522,0)="","","IČO: "),OFFSET(Zdroj!I$16,'k rozhodnutí detailní'!$A522,0),"
","B.Ú. ",IF(OFFSET(Zdroj!J$16,'k rozhodnutí detailní'!$A522,0)="","","Anonymizováno")),CONCATENATE("Okres:","
",OFFSET(Zdroj!BP$16,'k rozhodnutí detailní'!$A522,0),"
","Právní forma","
",OFFSET(Zdroj!H$16,'k rozhodnutí detailní'!$A522,0),"
",IF(OFFSET(Zdroj!I$16,'k rozhodnutí detailní'!$A522,0)="","","IČO: "),OFFSET(Zdroj!I$16,'k rozhodnutí detailní'!$A522,0),"
","B.Ú. ",OFFSET(Zdroj!J$16,'k rozhodnutí detailní'!$A522,0))))</f>
        <v/>
      </c>
      <c r="D524" s="58" t="str">
        <f ca="1">IF($B523="","",OFFSET(Zdroj!O$16,'k rozhodnutí detailní'!$A522,0))</f>
        <v/>
      </c>
      <c r="E524" s="314"/>
      <c r="F524" s="185"/>
      <c r="G524" s="316"/>
      <c r="H524" s="315"/>
      <c r="I524" s="288"/>
      <c r="J524" s="288"/>
      <c r="K524" s="288"/>
      <c r="L524" s="288" t="str">
        <f ca="1">IF($B523="","",CONCATENATE(SUM(I523+J523+K523)," z ",SUM(Zdroj!$AN$10+Zdroj!$AP$10)))</f>
        <v/>
      </c>
      <c r="M524" s="47" t="str">
        <f ca="1">IF($B523="","",IF(1-(((J523+K523)*(Zdroj!AN$10/Zdroj!AP$10))/I523)&gt;=0,CEILING(1-(((J523+K523)*(Zdroj!AN$10/Zdroj!AP$10))/I523),0.01),CEILING((1-(((J523+K523)*(Zdroj!AN$10/Zdroj!AP$10))/I523))*-1,0.01)))</f>
        <v/>
      </c>
      <c r="N524" s="312"/>
      <c r="O524" s="288"/>
      <c r="P524" s="329"/>
    </row>
    <row r="525" spans="1:16" x14ac:dyDescent="0.25">
      <c r="A525" s="29">
        <f>ROW()/3-1</f>
        <v>174</v>
      </c>
      <c r="B525" s="288"/>
      <c r="C525" s="52" t="str">
        <f ca="1">IF($B523="","",IF(Zdroj!$AQ$9="ano",IF(OFFSET(Zdroj!M$16,'k rozhodnutí detailní'!A522,0)="","","Anonymizováno"),IF(OFFSET(Zdroj!M$16,'k rozhodnutí detailní'!A522,0)="","",OFFSET(Zdroj!M$16,'k rozhodnutí detailní'!A522,0))))</f>
        <v/>
      </c>
      <c r="D525" s="58" t="str">
        <f ca="1">IF($B523="","",CONCATENATE("Dotace bude použita na:","
",OFFSET(Zdroj!P$16,'k rozhodnutí detailní'!$A522,0)))</f>
        <v/>
      </c>
      <c r="E525" s="314"/>
      <c r="F525" s="188" t="str">
        <f ca="1">IF($B523="","",OFFSET(Zdroj!V$16,'k rozhodnutí detailní'!$A522,0))</f>
        <v/>
      </c>
      <c r="G525" s="89" t="str">
        <f ca="1">IF($B523="","",OFFSET(Zdroj!BM$16,'k rozhodnutí'!$A522,0))</f>
        <v/>
      </c>
      <c r="H525" s="315"/>
      <c r="I525" s="288"/>
      <c r="J525" s="288"/>
      <c r="K525" s="288"/>
      <c r="L525" s="288"/>
      <c r="M525" s="48" t="str">
        <f ca="1">IF($B523="","",SUM((I523+J523+K523)/(Zdroj!$AN$10+Zdroj!$AP$10)))</f>
        <v/>
      </c>
      <c r="N525" s="59" t="str">
        <f t="shared" ref="N525" ca="1" si="172">IF(B523="","",N523/G523)</f>
        <v/>
      </c>
      <c r="O525" s="288"/>
      <c r="P525" s="329"/>
    </row>
    <row r="526" spans="1:16" x14ac:dyDescent="0.25">
      <c r="A526" s="29"/>
      <c r="B526" s="288" t="str">
        <f ca="1">IF(OFFSET(Zdroj!$B$16,A525,0)&gt;0,OFFSET(Zdroj!$B$16,A525,0)+0,"")</f>
        <v/>
      </c>
      <c r="C526" s="51" t="str">
        <f ca="1">IF($B526="","",IF(Zdroj!$AQ$9="ano",CONCATENATE(OFFSET(Zdroj!C$16,'k rozhodnutí detailní'!$A525,0),"
","Anonymizováno","
",OFFSET(Zdroj!E$16,'k rozhodnutí detailní'!$A525,0),"
",OFFSET(Zdroj!F$16,'k rozhodnutí detailní'!$A525,0)),CONCATENATE(OFFSET(Zdroj!C$16,'k rozhodnutí detailní'!$A525,0),"
",OFFSET(Zdroj!D$16,'k rozhodnutí detailní'!$A525,0),"
",OFFSET(Zdroj!E$16,'k rozhodnutí detailní'!$A525,0),"
",OFFSET(Zdroj!F$16,'k rozhodnutí detailní'!$A525,0))))</f>
        <v/>
      </c>
      <c r="D526" s="57" t="str">
        <f ca="1">IF($B526="","",OFFSET(Zdroj!N$16,'k rozhodnutí detailní'!$A525,0))</f>
        <v/>
      </c>
      <c r="E526" s="314" t="str">
        <f ca="1">IF($B526="","",OFFSET(Zdroj!T$16,'k rozhodnutí detailní'!$A525,0))</f>
        <v/>
      </c>
      <c r="F526" s="188" t="str">
        <f ca="1">IF($B526="","",OFFSET(Zdroj!U$16,'k rozhodnutí detailní'!$A525,0))</f>
        <v/>
      </c>
      <c r="G526" s="316" t="str">
        <f ca="1">IF($B526="","",OFFSET(Zdroj!W$16,'k rozhodnutí detailní'!$A525,0))</f>
        <v/>
      </c>
      <c r="H526" s="315" t="str">
        <f ca="1">IF($B526="","",OFFSET(Zdroj!Y$16,'k rozhodnutí detailní'!$A525,0))</f>
        <v/>
      </c>
      <c r="I526" s="288" t="str">
        <f ca="1">IF($B526="","",OFFSET(Zdroj!BG$16,'k rozhodnutí detailní'!$A525,0))</f>
        <v/>
      </c>
      <c r="J526" s="288" t="str">
        <f ca="1">IF($B526="","",OFFSET(Zdroj!BH$16,'k rozhodnutí detailní'!$A525,0))</f>
        <v/>
      </c>
      <c r="K526" s="288"/>
      <c r="L526" s="79" t="str">
        <f ca="1">IF($B526="","",CONCATENATE(OFFSET(Zdroj!BI$16,'k rozhodnutí detailní'!$A525,0)," z ",SUM(Zdroj!$AN$10+Zdroj!$AP$10)))</f>
        <v/>
      </c>
      <c r="M526" s="46" t="str">
        <f ca="1">IF($B526="","",IF(OR(I526=0,J526=0),1,OFFSET(Zdroj!BJ$16,'k rozhodnutí detailní'!$A525,0)))</f>
        <v/>
      </c>
      <c r="N526" s="312" t="str">
        <f ca="1">IF(B526="","",IF(Zdroj!$AQ$1=Zdroj!$AR$9,ROUND(G526*M528,Zdroj!$AR$8),OFFSET(Zdroj!BO$16,'k rozhodnutí detailní'!A525,0)))</f>
        <v/>
      </c>
      <c r="O526" s="288" t="str">
        <f ca="1">IF($B526="","",OFFSET(Zdroj!Z$16,'k rozhodnutí detailní'!$A525,0))</f>
        <v/>
      </c>
      <c r="P526" s="329"/>
    </row>
    <row r="527" spans="1:16" x14ac:dyDescent="0.25">
      <c r="A527" s="29"/>
      <c r="B527" s="288"/>
      <c r="C527" s="51" t="str">
        <f ca="1">IF($B526="","",IF(Zdroj!$AQ$9="ano",CONCATENATE("Okres:","
",OFFSET(Zdroj!BP$16,'k rozhodnutí detailní'!$A525,0),"
","Právní forma","
",OFFSET(Zdroj!H$16,'k rozhodnutí detailní'!$A525,0),"
",IF(OFFSET(Zdroj!I$16,'k rozhodnutí detailní'!$A525,0)="","","IČO: "),OFFSET(Zdroj!I$16,'k rozhodnutí detailní'!$A525,0),"
","B.Ú. ",IF(OFFSET(Zdroj!J$16,'k rozhodnutí detailní'!$A525,0)="","","Anonymizováno")),CONCATENATE("Okres:","
",OFFSET(Zdroj!BP$16,'k rozhodnutí detailní'!$A525,0),"
","Právní forma","
",OFFSET(Zdroj!H$16,'k rozhodnutí detailní'!$A525,0),"
",IF(OFFSET(Zdroj!I$16,'k rozhodnutí detailní'!$A525,0)="","","IČO: "),OFFSET(Zdroj!I$16,'k rozhodnutí detailní'!$A525,0),"
","B.Ú. ",OFFSET(Zdroj!J$16,'k rozhodnutí detailní'!$A525,0))))</f>
        <v/>
      </c>
      <c r="D527" s="58" t="str">
        <f ca="1">IF($B526="","",OFFSET(Zdroj!O$16,'k rozhodnutí detailní'!$A525,0))</f>
        <v/>
      </c>
      <c r="E527" s="314"/>
      <c r="F527" s="185"/>
      <c r="G527" s="316"/>
      <c r="H527" s="315"/>
      <c r="I527" s="288"/>
      <c r="J527" s="288"/>
      <c r="K527" s="288"/>
      <c r="L527" s="288" t="str">
        <f ca="1">IF($B526="","",CONCATENATE(SUM(I526+J526+K526)," z ",SUM(Zdroj!$AN$10+Zdroj!$AP$10)))</f>
        <v/>
      </c>
      <c r="M527" s="47" t="str">
        <f ca="1">IF($B526="","",IF(1-(((J526+K526)*(Zdroj!AN$10/Zdroj!AP$10))/I526)&gt;=0,CEILING(1-(((J526+K526)*(Zdroj!AN$10/Zdroj!AP$10))/I526),0.01),CEILING((1-(((J526+K526)*(Zdroj!AN$10/Zdroj!AP$10))/I526))*-1,0.01)))</f>
        <v/>
      </c>
      <c r="N527" s="312"/>
      <c r="O527" s="288"/>
      <c r="P527" s="329"/>
    </row>
    <row r="528" spans="1:16" x14ac:dyDescent="0.25">
      <c r="A528" s="29">
        <f>ROW()/3-1</f>
        <v>175</v>
      </c>
      <c r="B528" s="288"/>
      <c r="C528" s="52" t="str">
        <f ca="1">IF($B526="","",IF(Zdroj!$AQ$9="ano",IF(OFFSET(Zdroj!M$16,'k rozhodnutí detailní'!A525,0)="","","Anonymizováno"),IF(OFFSET(Zdroj!M$16,'k rozhodnutí detailní'!A525,0)="","",OFFSET(Zdroj!M$16,'k rozhodnutí detailní'!A525,0))))</f>
        <v/>
      </c>
      <c r="D528" s="58" t="str">
        <f ca="1">IF($B526="","",CONCATENATE("Dotace bude použita na:","
",OFFSET(Zdroj!P$16,'k rozhodnutí detailní'!$A525,0)))</f>
        <v/>
      </c>
      <c r="E528" s="314"/>
      <c r="F528" s="188" t="str">
        <f ca="1">IF($B526="","",OFFSET(Zdroj!V$16,'k rozhodnutí detailní'!$A525,0))</f>
        <v/>
      </c>
      <c r="G528" s="89" t="str">
        <f ca="1">IF($B526="","",OFFSET(Zdroj!BM$16,'k rozhodnutí'!$A525,0))</f>
        <v/>
      </c>
      <c r="H528" s="315"/>
      <c r="I528" s="288"/>
      <c r="J528" s="288"/>
      <c r="K528" s="288"/>
      <c r="L528" s="288"/>
      <c r="M528" s="48" t="str">
        <f ca="1">IF($B526="","",SUM((I526+J526+K526)/(Zdroj!$AN$10+Zdroj!$AP$10)))</f>
        <v/>
      </c>
      <c r="N528" s="59" t="str">
        <f t="shared" ref="N528" ca="1" si="173">IF(B526="","",N526/G526)</f>
        <v/>
      </c>
      <c r="O528" s="288"/>
      <c r="P528" s="329"/>
    </row>
    <row r="529" spans="1:16" x14ac:dyDescent="0.25">
      <c r="A529" s="29"/>
      <c r="B529" s="288" t="str">
        <f ca="1">IF(OFFSET(Zdroj!$B$16,A528,0)&gt;0,OFFSET(Zdroj!$B$16,A528,0)+0,"")</f>
        <v/>
      </c>
      <c r="C529" s="51" t="str">
        <f ca="1">IF($B529="","",IF(Zdroj!$AQ$9="ano",CONCATENATE(OFFSET(Zdroj!C$16,'k rozhodnutí detailní'!$A528,0),"
","Anonymizováno","
",OFFSET(Zdroj!E$16,'k rozhodnutí detailní'!$A528,0),"
",OFFSET(Zdroj!F$16,'k rozhodnutí detailní'!$A528,0)),CONCATENATE(OFFSET(Zdroj!C$16,'k rozhodnutí detailní'!$A528,0),"
",OFFSET(Zdroj!D$16,'k rozhodnutí detailní'!$A528,0),"
",OFFSET(Zdroj!E$16,'k rozhodnutí detailní'!$A528,0),"
",OFFSET(Zdroj!F$16,'k rozhodnutí detailní'!$A528,0))))</f>
        <v/>
      </c>
      <c r="D529" s="57" t="str">
        <f ca="1">IF($B529="","",OFFSET(Zdroj!N$16,'k rozhodnutí detailní'!$A528,0))</f>
        <v/>
      </c>
      <c r="E529" s="314" t="str">
        <f ca="1">IF($B529="","",OFFSET(Zdroj!T$16,'k rozhodnutí detailní'!$A528,0))</f>
        <v/>
      </c>
      <c r="F529" s="188" t="str">
        <f ca="1">IF($B529="","",OFFSET(Zdroj!U$16,'k rozhodnutí detailní'!$A528,0))</f>
        <v/>
      </c>
      <c r="G529" s="316" t="str">
        <f ca="1">IF($B529="","",OFFSET(Zdroj!W$16,'k rozhodnutí detailní'!$A528,0))</f>
        <v/>
      </c>
      <c r="H529" s="315" t="str">
        <f ca="1">IF($B529="","",OFFSET(Zdroj!Y$16,'k rozhodnutí detailní'!$A528,0))</f>
        <v/>
      </c>
      <c r="I529" s="288" t="str">
        <f ca="1">IF($B529="","",OFFSET(Zdroj!BG$16,'k rozhodnutí detailní'!$A528,0))</f>
        <v/>
      </c>
      <c r="J529" s="288" t="str">
        <f ca="1">IF($B529="","",OFFSET(Zdroj!BH$16,'k rozhodnutí detailní'!$A528,0))</f>
        <v/>
      </c>
      <c r="K529" s="288"/>
      <c r="L529" s="79" t="str">
        <f ca="1">IF($B529="","",CONCATENATE(OFFSET(Zdroj!BI$16,'k rozhodnutí detailní'!$A528,0)," z ",SUM(Zdroj!$AN$10+Zdroj!$AP$10)))</f>
        <v/>
      </c>
      <c r="M529" s="46" t="str">
        <f ca="1">IF($B529="","",IF(OR(I529=0,J529=0),1,OFFSET(Zdroj!BJ$16,'k rozhodnutí detailní'!$A528,0)))</f>
        <v/>
      </c>
      <c r="N529" s="312" t="str">
        <f ca="1">IF(B529="","",IF(Zdroj!$AQ$1=Zdroj!$AR$9,ROUND(G529*M531,Zdroj!$AR$8),OFFSET(Zdroj!BO$16,'k rozhodnutí detailní'!A528,0)))</f>
        <v/>
      </c>
      <c r="O529" s="288" t="str">
        <f ca="1">IF($B529="","",OFFSET(Zdroj!Z$16,'k rozhodnutí detailní'!$A528,0))</f>
        <v/>
      </c>
      <c r="P529" s="329"/>
    </row>
    <row r="530" spans="1:16" x14ac:dyDescent="0.25">
      <c r="A530" s="29"/>
      <c r="B530" s="288"/>
      <c r="C530" s="51" t="str">
        <f ca="1">IF($B529="","",IF(Zdroj!$AQ$9="ano",CONCATENATE("Okres:","
",OFFSET(Zdroj!BP$16,'k rozhodnutí detailní'!$A528,0),"
","Právní forma","
",OFFSET(Zdroj!H$16,'k rozhodnutí detailní'!$A528,0),"
",IF(OFFSET(Zdroj!I$16,'k rozhodnutí detailní'!$A528,0)="","","IČO: "),OFFSET(Zdroj!I$16,'k rozhodnutí detailní'!$A528,0),"
","B.Ú. ",IF(OFFSET(Zdroj!J$16,'k rozhodnutí detailní'!$A528,0)="","","Anonymizováno")),CONCATENATE("Okres:","
",OFFSET(Zdroj!BP$16,'k rozhodnutí detailní'!$A528,0),"
","Právní forma","
",OFFSET(Zdroj!H$16,'k rozhodnutí detailní'!$A528,0),"
",IF(OFFSET(Zdroj!I$16,'k rozhodnutí detailní'!$A528,0)="","","IČO: "),OFFSET(Zdroj!I$16,'k rozhodnutí detailní'!$A528,0),"
","B.Ú. ",OFFSET(Zdroj!J$16,'k rozhodnutí detailní'!$A528,0))))</f>
        <v/>
      </c>
      <c r="D530" s="58" t="str">
        <f ca="1">IF($B529="","",OFFSET(Zdroj!O$16,'k rozhodnutí detailní'!$A528,0))</f>
        <v/>
      </c>
      <c r="E530" s="314"/>
      <c r="F530" s="185"/>
      <c r="G530" s="316"/>
      <c r="H530" s="315"/>
      <c r="I530" s="288"/>
      <c r="J530" s="288"/>
      <c r="K530" s="288"/>
      <c r="L530" s="288" t="str">
        <f ca="1">IF($B529="","",CONCATENATE(SUM(I529+J529+K529)," z ",SUM(Zdroj!$AN$10+Zdroj!$AP$10)))</f>
        <v/>
      </c>
      <c r="M530" s="47" t="str">
        <f ca="1">IF($B529="","",IF(1-(((J529+K529)*(Zdroj!AN$10/Zdroj!AP$10))/I529)&gt;=0,CEILING(1-(((J529+K529)*(Zdroj!AN$10/Zdroj!AP$10))/I529),0.01),CEILING((1-(((J529+K529)*(Zdroj!AN$10/Zdroj!AP$10))/I529))*-1,0.01)))</f>
        <v/>
      </c>
      <c r="N530" s="312"/>
      <c r="O530" s="288"/>
      <c r="P530" s="329"/>
    </row>
    <row r="531" spans="1:16" x14ac:dyDescent="0.25">
      <c r="A531" s="29">
        <f>ROW()/3-1</f>
        <v>176</v>
      </c>
      <c r="B531" s="288"/>
      <c r="C531" s="52" t="str">
        <f ca="1">IF($B529="","",IF(Zdroj!$AQ$9="ano",IF(OFFSET(Zdroj!M$16,'k rozhodnutí detailní'!A528,0)="","","Anonymizováno"),IF(OFFSET(Zdroj!M$16,'k rozhodnutí detailní'!A528,0)="","",OFFSET(Zdroj!M$16,'k rozhodnutí detailní'!A528,0))))</f>
        <v/>
      </c>
      <c r="D531" s="58" t="str">
        <f ca="1">IF($B529="","",CONCATENATE("Dotace bude použita na:","
",OFFSET(Zdroj!P$16,'k rozhodnutí detailní'!$A528,0)))</f>
        <v/>
      </c>
      <c r="E531" s="314"/>
      <c r="F531" s="188" t="str">
        <f ca="1">IF($B529="","",OFFSET(Zdroj!V$16,'k rozhodnutí detailní'!$A528,0))</f>
        <v/>
      </c>
      <c r="G531" s="89" t="str">
        <f ca="1">IF($B529="","",OFFSET(Zdroj!BM$16,'k rozhodnutí'!$A528,0))</f>
        <v/>
      </c>
      <c r="H531" s="315"/>
      <c r="I531" s="288"/>
      <c r="J531" s="288"/>
      <c r="K531" s="288"/>
      <c r="L531" s="288"/>
      <c r="M531" s="48" t="str">
        <f ca="1">IF($B529="","",SUM((I529+J529+K529)/(Zdroj!$AN$10+Zdroj!$AP$10)))</f>
        <v/>
      </c>
      <c r="N531" s="59" t="str">
        <f t="shared" ref="N531" ca="1" si="174">IF(B529="","",N529/G529)</f>
        <v/>
      </c>
      <c r="O531" s="288"/>
      <c r="P531" s="329"/>
    </row>
    <row r="532" spans="1:16" x14ac:dyDescent="0.25">
      <c r="A532" s="29"/>
      <c r="B532" s="288" t="str">
        <f ca="1">IF(OFFSET(Zdroj!$B$16,A531,0)&gt;0,OFFSET(Zdroj!$B$16,A531,0)+0,"")</f>
        <v/>
      </c>
      <c r="C532" s="51" t="str">
        <f ca="1">IF($B532="","",IF(Zdroj!$AQ$9="ano",CONCATENATE(OFFSET(Zdroj!C$16,'k rozhodnutí detailní'!$A531,0),"
","Anonymizováno","
",OFFSET(Zdroj!E$16,'k rozhodnutí detailní'!$A531,0),"
",OFFSET(Zdroj!F$16,'k rozhodnutí detailní'!$A531,0)),CONCATENATE(OFFSET(Zdroj!C$16,'k rozhodnutí detailní'!$A531,0),"
",OFFSET(Zdroj!D$16,'k rozhodnutí detailní'!$A531,0),"
",OFFSET(Zdroj!E$16,'k rozhodnutí detailní'!$A531,0),"
",OFFSET(Zdroj!F$16,'k rozhodnutí detailní'!$A531,0))))</f>
        <v/>
      </c>
      <c r="D532" s="57" t="str">
        <f ca="1">IF($B532="","",OFFSET(Zdroj!N$16,'k rozhodnutí detailní'!$A531,0))</f>
        <v/>
      </c>
      <c r="E532" s="314" t="str">
        <f ca="1">IF($B532="","",OFFSET(Zdroj!T$16,'k rozhodnutí detailní'!$A531,0))</f>
        <v/>
      </c>
      <c r="F532" s="188" t="str">
        <f ca="1">IF($B532="","",OFFSET(Zdroj!U$16,'k rozhodnutí detailní'!$A531,0))</f>
        <v/>
      </c>
      <c r="G532" s="316" t="str">
        <f ca="1">IF($B532="","",OFFSET(Zdroj!W$16,'k rozhodnutí detailní'!$A531,0))</f>
        <v/>
      </c>
      <c r="H532" s="315" t="str">
        <f ca="1">IF($B532="","",OFFSET(Zdroj!Y$16,'k rozhodnutí detailní'!$A531,0))</f>
        <v/>
      </c>
      <c r="I532" s="288" t="str">
        <f ca="1">IF($B532="","",OFFSET(Zdroj!BG$16,'k rozhodnutí detailní'!$A531,0))</f>
        <v/>
      </c>
      <c r="J532" s="288" t="str">
        <f ca="1">IF($B532="","",OFFSET(Zdroj!BH$16,'k rozhodnutí detailní'!$A531,0))</f>
        <v/>
      </c>
      <c r="K532" s="288"/>
      <c r="L532" s="79" t="str">
        <f ca="1">IF($B532="","",CONCATENATE(OFFSET(Zdroj!BI$16,'k rozhodnutí detailní'!$A531,0)," z ",SUM(Zdroj!$AN$10+Zdroj!$AP$10)))</f>
        <v/>
      </c>
      <c r="M532" s="46" t="str">
        <f ca="1">IF($B532="","",IF(OR(I532=0,J532=0),1,OFFSET(Zdroj!BJ$16,'k rozhodnutí detailní'!$A531,0)))</f>
        <v/>
      </c>
      <c r="N532" s="312" t="str">
        <f ca="1">IF(B532="","",IF(Zdroj!$AQ$1=Zdroj!$AR$9,ROUND(G532*M534,Zdroj!$AR$8),OFFSET(Zdroj!BO$16,'k rozhodnutí detailní'!A531,0)))</f>
        <v/>
      </c>
      <c r="O532" s="288" t="str">
        <f ca="1">IF($B532="","",OFFSET(Zdroj!Z$16,'k rozhodnutí detailní'!$A531,0))</f>
        <v/>
      </c>
      <c r="P532" s="329"/>
    </row>
    <row r="533" spans="1:16" x14ac:dyDescent="0.25">
      <c r="A533" s="29"/>
      <c r="B533" s="288"/>
      <c r="C533" s="51" t="str">
        <f ca="1">IF($B532="","",IF(Zdroj!$AQ$9="ano",CONCATENATE("Okres:","
",OFFSET(Zdroj!BP$16,'k rozhodnutí detailní'!$A531,0),"
","Právní forma","
",OFFSET(Zdroj!H$16,'k rozhodnutí detailní'!$A531,0),"
",IF(OFFSET(Zdroj!I$16,'k rozhodnutí detailní'!$A531,0)="","","IČO: "),OFFSET(Zdroj!I$16,'k rozhodnutí detailní'!$A531,0),"
","B.Ú. ",IF(OFFSET(Zdroj!J$16,'k rozhodnutí detailní'!$A531,0)="","","Anonymizováno")),CONCATENATE("Okres:","
",OFFSET(Zdroj!BP$16,'k rozhodnutí detailní'!$A531,0),"
","Právní forma","
",OFFSET(Zdroj!H$16,'k rozhodnutí detailní'!$A531,0),"
",IF(OFFSET(Zdroj!I$16,'k rozhodnutí detailní'!$A531,0)="","","IČO: "),OFFSET(Zdroj!I$16,'k rozhodnutí detailní'!$A531,0),"
","B.Ú. ",OFFSET(Zdroj!J$16,'k rozhodnutí detailní'!$A531,0))))</f>
        <v/>
      </c>
      <c r="D533" s="58" t="str">
        <f ca="1">IF($B532="","",OFFSET(Zdroj!O$16,'k rozhodnutí detailní'!$A531,0))</f>
        <v/>
      </c>
      <c r="E533" s="314"/>
      <c r="F533" s="185"/>
      <c r="G533" s="316"/>
      <c r="H533" s="315"/>
      <c r="I533" s="288"/>
      <c r="J533" s="288"/>
      <c r="K533" s="288"/>
      <c r="L533" s="288" t="str">
        <f ca="1">IF($B532="","",CONCATENATE(SUM(I532+J532+K532)," z ",SUM(Zdroj!$AN$10+Zdroj!$AP$10)))</f>
        <v/>
      </c>
      <c r="M533" s="47" t="str">
        <f ca="1">IF($B532="","",IF(1-(((J532+K532)*(Zdroj!AN$10/Zdroj!AP$10))/I532)&gt;=0,CEILING(1-(((J532+K532)*(Zdroj!AN$10/Zdroj!AP$10))/I532),0.01),CEILING((1-(((J532+K532)*(Zdroj!AN$10/Zdroj!AP$10))/I532))*-1,0.01)))</f>
        <v/>
      </c>
      <c r="N533" s="312"/>
      <c r="O533" s="288"/>
      <c r="P533" s="329"/>
    </row>
    <row r="534" spans="1:16" x14ac:dyDescent="0.25">
      <c r="A534" s="29">
        <f>ROW()/3-1</f>
        <v>177</v>
      </c>
      <c r="B534" s="288"/>
      <c r="C534" s="52" t="str">
        <f ca="1">IF($B532="","",IF(Zdroj!$AQ$9="ano",IF(OFFSET(Zdroj!M$16,'k rozhodnutí detailní'!A531,0)="","","Anonymizováno"),IF(OFFSET(Zdroj!M$16,'k rozhodnutí detailní'!A531,0)="","",OFFSET(Zdroj!M$16,'k rozhodnutí detailní'!A531,0))))</f>
        <v/>
      </c>
      <c r="D534" s="58" t="str">
        <f ca="1">IF($B532="","",CONCATENATE("Dotace bude použita na:","
",OFFSET(Zdroj!P$16,'k rozhodnutí detailní'!$A531,0)))</f>
        <v/>
      </c>
      <c r="E534" s="314"/>
      <c r="F534" s="188" t="str">
        <f ca="1">IF($B532="","",OFFSET(Zdroj!V$16,'k rozhodnutí detailní'!$A531,0))</f>
        <v/>
      </c>
      <c r="G534" s="89" t="str">
        <f ca="1">IF($B532="","",OFFSET(Zdroj!BM$16,'k rozhodnutí'!$A531,0))</f>
        <v/>
      </c>
      <c r="H534" s="315"/>
      <c r="I534" s="288"/>
      <c r="J534" s="288"/>
      <c r="K534" s="288"/>
      <c r="L534" s="288"/>
      <c r="M534" s="48" t="str">
        <f ca="1">IF($B532="","",SUM((I532+J532+K532)/(Zdroj!$AN$10+Zdroj!$AP$10)))</f>
        <v/>
      </c>
      <c r="N534" s="59" t="str">
        <f t="shared" ref="N534" ca="1" si="175">IF(B532="","",N532/G532)</f>
        <v/>
      </c>
      <c r="O534" s="288"/>
      <c r="P534" s="329"/>
    </row>
    <row r="535" spans="1:16" x14ac:dyDescent="0.25">
      <c r="A535" s="29"/>
      <c r="B535" s="288" t="str">
        <f ca="1">IF(OFFSET(Zdroj!$B$16,A534,0)&gt;0,OFFSET(Zdroj!$B$16,A534,0)+0,"")</f>
        <v/>
      </c>
      <c r="C535" s="51" t="str">
        <f ca="1">IF($B535="","",IF(Zdroj!$AQ$9="ano",CONCATENATE(OFFSET(Zdroj!C$16,'k rozhodnutí detailní'!$A534,0),"
","Anonymizováno","
",OFFSET(Zdroj!E$16,'k rozhodnutí detailní'!$A534,0),"
",OFFSET(Zdroj!F$16,'k rozhodnutí detailní'!$A534,0)),CONCATENATE(OFFSET(Zdroj!C$16,'k rozhodnutí detailní'!$A534,0),"
",OFFSET(Zdroj!D$16,'k rozhodnutí detailní'!$A534,0),"
",OFFSET(Zdroj!E$16,'k rozhodnutí detailní'!$A534,0),"
",OFFSET(Zdroj!F$16,'k rozhodnutí detailní'!$A534,0))))</f>
        <v/>
      </c>
      <c r="D535" s="57" t="str">
        <f ca="1">IF($B535="","",OFFSET(Zdroj!N$16,'k rozhodnutí detailní'!$A534,0))</f>
        <v/>
      </c>
      <c r="E535" s="314" t="str">
        <f ca="1">IF($B535="","",OFFSET(Zdroj!T$16,'k rozhodnutí detailní'!$A534,0))</f>
        <v/>
      </c>
      <c r="F535" s="188" t="str">
        <f ca="1">IF($B535="","",OFFSET(Zdroj!U$16,'k rozhodnutí detailní'!$A534,0))</f>
        <v/>
      </c>
      <c r="G535" s="316" t="str">
        <f ca="1">IF($B535="","",OFFSET(Zdroj!W$16,'k rozhodnutí detailní'!$A534,0))</f>
        <v/>
      </c>
      <c r="H535" s="315" t="str">
        <f ca="1">IF($B535="","",OFFSET(Zdroj!Y$16,'k rozhodnutí detailní'!$A534,0))</f>
        <v/>
      </c>
      <c r="I535" s="288" t="str">
        <f ca="1">IF($B535="","",OFFSET(Zdroj!BG$16,'k rozhodnutí detailní'!$A534,0))</f>
        <v/>
      </c>
      <c r="J535" s="288" t="str">
        <f ca="1">IF($B535="","",OFFSET(Zdroj!BH$16,'k rozhodnutí detailní'!$A534,0))</f>
        <v/>
      </c>
      <c r="K535" s="288"/>
      <c r="L535" s="79" t="str">
        <f ca="1">IF($B535="","",CONCATENATE(OFFSET(Zdroj!BI$16,'k rozhodnutí detailní'!$A534,0)," z ",SUM(Zdroj!$AN$10+Zdroj!$AP$10)))</f>
        <v/>
      </c>
      <c r="M535" s="46" t="str">
        <f ca="1">IF($B535="","",IF(OR(I535=0,J535=0),1,OFFSET(Zdroj!BJ$16,'k rozhodnutí detailní'!$A534,0)))</f>
        <v/>
      </c>
      <c r="N535" s="312" t="str">
        <f ca="1">IF(B535="","",IF(Zdroj!$AQ$1=Zdroj!$AR$9,ROUND(G535*M537,Zdroj!$AR$8),OFFSET(Zdroj!BO$16,'k rozhodnutí detailní'!A534,0)))</f>
        <v/>
      </c>
      <c r="O535" s="288" t="str">
        <f ca="1">IF($B535="","",OFFSET(Zdroj!Z$16,'k rozhodnutí detailní'!$A534,0))</f>
        <v/>
      </c>
      <c r="P535" s="329"/>
    </row>
    <row r="536" spans="1:16" x14ac:dyDescent="0.25">
      <c r="A536" s="29"/>
      <c r="B536" s="288"/>
      <c r="C536" s="51" t="str">
        <f ca="1">IF($B535="","",IF(Zdroj!$AQ$9="ano",CONCATENATE("Okres:","
",OFFSET(Zdroj!BP$16,'k rozhodnutí detailní'!$A534,0),"
","Právní forma","
",OFFSET(Zdroj!H$16,'k rozhodnutí detailní'!$A534,0),"
",IF(OFFSET(Zdroj!I$16,'k rozhodnutí detailní'!$A534,0)="","","IČO: "),OFFSET(Zdroj!I$16,'k rozhodnutí detailní'!$A534,0),"
","B.Ú. ",IF(OFFSET(Zdroj!J$16,'k rozhodnutí detailní'!$A534,0)="","","Anonymizováno")),CONCATENATE("Okres:","
",OFFSET(Zdroj!BP$16,'k rozhodnutí detailní'!$A534,0),"
","Právní forma","
",OFFSET(Zdroj!H$16,'k rozhodnutí detailní'!$A534,0),"
",IF(OFFSET(Zdroj!I$16,'k rozhodnutí detailní'!$A534,0)="","","IČO: "),OFFSET(Zdroj!I$16,'k rozhodnutí detailní'!$A534,0),"
","B.Ú. ",OFFSET(Zdroj!J$16,'k rozhodnutí detailní'!$A534,0))))</f>
        <v/>
      </c>
      <c r="D536" s="58" t="str">
        <f ca="1">IF($B535="","",OFFSET(Zdroj!O$16,'k rozhodnutí detailní'!$A534,0))</f>
        <v/>
      </c>
      <c r="E536" s="314"/>
      <c r="F536" s="185"/>
      <c r="G536" s="316"/>
      <c r="H536" s="315"/>
      <c r="I536" s="288"/>
      <c r="J536" s="288"/>
      <c r="K536" s="288"/>
      <c r="L536" s="288" t="str">
        <f ca="1">IF($B535="","",CONCATENATE(SUM(I535+J535+K535)," z ",SUM(Zdroj!$AN$10+Zdroj!$AP$10)))</f>
        <v/>
      </c>
      <c r="M536" s="47" t="str">
        <f ca="1">IF($B535="","",IF(1-(((J535+K535)*(Zdroj!AN$10/Zdroj!AP$10))/I535)&gt;=0,CEILING(1-(((J535+K535)*(Zdroj!AN$10/Zdroj!AP$10))/I535),0.01),CEILING((1-(((J535+K535)*(Zdroj!AN$10/Zdroj!AP$10))/I535))*-1,0.01)))</f>
        <v/>
      </c>
      <c r="N536" s="312"/>
      <c r="O536" s="288"/>
      <c r="P536" s="329"/>
    </row>
    <row r="537" spans="1:16" x14ac:dyDescent="0.25">
      <c r="A537" s="29">
        <f>ROW()/3-1</f>
        <v>178</v>
      </c>
      <c r="B537" s="288"/>
      <c r="C537" s="52" t="str">
        <f ca="1">IF($B535="","",IF(Zdroj!$AQ$9="ano",IF(OFFSET(Zdroj!M$16,'k rozhodnutí detailní'!A534,0)="","","Anonymizováno"),IF(OFFSET(Zdroj!M$16,'k rozhodnutí detailní'!A534,0)="","",OFFSET(Zdroj!M$16,'k rozhodnutí detailní'!A534,0))))</f>
        <v/>
      </c>
      <c r="D537" s="58" t="str">
        <f ca="1">IF($B535="","",CONCATENATE("Dotace bude použita na:","
",OFFSET(Zdroj!P$16,'k rozhodnutí detailní'!$A534,0)))</f>
        <v/>
      </c>
      <c r="E537" s="314"/>
      <c r="F537" s="188" t="str">
        <f ca="1">IF($B535="","",OFFSET(Zdroj!V$16,'k rozhodnutí detailní'!$A534,0))</f>
        <v/>
      </c>
      <c r="G537" s="89" t="str">
        <f ca="1">IF($B535="","",OFFSET(Zdroj!BM$16,'k rozhodnutí'!$A534,0))</f>
        <v/>
      </c>
      <c r="H537" s="315"/>
      <c r="I537" s="288"/>
      <c r="J537" s="288"/>
      <c r="K537" s="288"/>
      <c r="L537" s="288"/>
      <c r="M537" s="48" t="str">
        <f ca="1">IF($B535="","",SUM((I535+J535+K535)/(Zdroj!$AN$10+Zdroj!$AP$10)))</f>
        <v/>
      </c>
      <c r="N537" s="59" t="str">
        <f t="shared" ref="N537" ca="1" si="176">IF(B535="","",N535/G535)</f>
        <v/>
      </c>
      <c r="O537" s="288"/>
      <c r="P537" s="329"/>
    </row>
    <row r="538" spans="1:16" x14ac:dyDescent="0.25">
      <c r="A538" s="29"/>
      <c r="B538" s="288" t="str">
        <f ca="1">IF(OFFSET(Zdroj!$B$16,A537,0)&gt;0,OFFSET(Zdroj!$B$16,A537,0)+0,"")</f>
        <v/>
      </c>
      <c r="C538" s="51" t="str">
        <f ca="1">IF($B538="","",IF(Zdroj!$AQ$9="ano",CONCATENATE(OFFSET(Zdroj!C$16,'k rozhodnutí detailní'!$A537,0),"
","Anonymizováno","
",OFFSET(Zdroj!E$16,'k rozhodnutí detailní'!$A537,0),"
",OFFSET(Zdroj!F$16,'k rozhodnutí detailní'!$A537,0)),CONCATENATE(OFFSET(Zdroj!C$16,'k rozhodnutí detailní'!$A537,0),"
",OFFSET(Zdroj!D$16,'k rozhodnutí detailní'!$A537,0),"
",OFFSET(Zdroj!E$16,'k rozhodnutí detailní'!$A537,0),"
",OFFSET(Zdroj!F$16,'k rozhodnutí detailní'!$A537,0))))</f>
        <v/>
      </c>
      <c r="D538" s="57" t="str">
        <f ca="1">IF($B538="","",OFFSET(Zdroj!N$16,'k rozhodnutí detailní'!$A537,0))</f>
        <v/>
      </c>
      <c r="E538" s="314" t="str">
        <f ca="1">IF($B538="","",OFFSET(Zdroj!T$16,'k rozhodnutí detailní'!$A537,0))</f>
        <v/>
      </c>
      <c r="F538" s="188" t="str">
        <f ca="1">IF($B538="","",OFFSET(Zdroj!U$16,'k rozhodnutí detailní'!$A537,0))</f>
        <v/>
      </c>
      <c r="G538" s="316" t="str">
        <f ca="1">IF($B538="","",OFFSET(Zdroj!W$16,'k rozhodnutí detailní'!$A537,0))</f>
        <v/>
      </c>
      <c r="H538" s="315" t="str">
        <f ca="1">IF($B538="","",OFFSET(Zdroj!Y$16,'k rozhodnutí detailní'!$A537,0))</f>
        <v/>
      </c>
      <c r="I538" s="288" t="str">
        <f ca="1">IF($B538="","",OFFSET(Zdroj!BG$16,'k rozhodnutí detailní'!$A537,0))</f>
        <v/>
      </c>
      <c r="J538" s="288" t="str">
        <f ca="1">IF($B538="","",OFFSET(Zdroj!BH$16,'k rozhodnutí detailní'!$A537,0))</f>
        <v/>
      </c>
      <c r="K538" s="288"/>
      <c r="L538" s="79" t="str">
        <f ca="1">IF($B538="","",CONCATENATE(OFFSET(Zdroj!BI$16,'k rozhodnutí detailní'!$A537,0)," z ",SUM(Zdroj!$AN$10+Zdroj!$AP$10)))</f>
        <v/>
      </c>
      <c r="M538" s="46" t="str">
        <f ca="1">IF($B538="","",IF(OR(I538=0,J538=0),1,OFFSET(Zdroj!BJ$16,'k rozhodnutí detailní'!$A537,0)))</f>
        <v/>
      </c>
      <c r="N538" s="312" t="str">
        <f ca="1">IF(B538="","",IF(Zdroj!$AQ$1=Zdroj!$AR$9,ROUND(G538*M540,Zdroj!$AR$8),OFFSET(Zdroj!BO$16,'k rozhodnutí detailní'!A537,0)))</f>
        <v/>
      </c>
      <c r="O538" s="288" t="str">
        <f ca="1">IF($B538="","",OFFSET(Zdroj!Z$16,'k rozhodnutí detailní'!$A537,0))</f>
        <v/>
      </c>
      <c r="P538" s="329"/>
    </row>
    <row r="539" spans="1:16" x14ac:dyDescent="0.25">
      <c r="A539" s="29"/>
      <c r="B539" s="288"/>
      <c r="C539" s="51" t="str">
        <f ca="1">IF($B538="","",IF(Zdroj!$AQ$9="ano",CONCATENATE("Okres:","
",OFFSET(Zdroj!BP$16,'k rozhodnutí detailní'!$A537,0),"
","Právní forma","
",OFFSET(Zdroj!H$16,'k rozhodnutí detailní'!$A537,0),"
",IF(OFFSET(Zdroj!I$16,'k rozhodnutí detailní'!$A537,0)="","","IČO: "),OFFSET(Zdroj!I$16,'k rozhodnutí detailní'!$A537,0),"
","B.Ú. ",IF(OFFSET(Zdroj!J$16,'k rozhodnutí detailní'!$A537,0)="","","Anonymizováno")),CONCATENATE("Okres:","
",OFFSET(Zdroj!BP$16,'k rozhodnutí detailní'!$A537,0),"
","Právní forma","
",OFFSET(Zdroj!H$16,'k rozhodnutí detailní'!$A537,0),"
",IF(OFFSET(Zdroj!I$16,'k rozhodnutí detailní'!$A537,0)="","","IČO: "),OFFSET(Zdroj!I$16,'k rozhodnutí detailní'!$A537,0),"
","B.Ú. ",OFFSET(Zdroj!J$16,'k rozhodnutí detailní'!$A537,0))))</f>
        <v/>
      </c>
      <c r="D539" s="58" t="str">
        <f ca="1">IF($B538="","",OFFSET(Zdroj!O$16,'k rozhodnutí detailní'!$A537,0))</f>
        <v/>
      </c>
      <c r="E539" s="314"/>
      <c r="F539" s="185"/>
      <c r="G539" s="316"/>
      <c r="H539" s="315"/>
      <c r="I539" s="288"/>
      <c r="J539" s="288"/>
      <c r="K539" s="288"/>
      <c r="L539" s="288" t="str">
        <f ca="1">IF($B538="","",CONCATENATE(SUM(I538+J538+K538)," z ",SUM(Zdroj!$AN$10+Zdroj!$AP$10)))</f>
        <v/>
      </c>
      <c r="M539" s="47" t="str">
        <f ca="1">IF($B538="","",IF(1-(((J538+K538)*(Zdroj!AN$10/Zdroj!AP$10))/I538)&gt;=0,CEILING(1-(((J538+K538)*(Zdroj!AN$10/Zdroj!AP$10))/I538),0.01),CEILING((1-(((J538+K538)*(Zdroj!AN$10/Zdroj!AP$10))/I538))*-1,0.01)))</f>
        <v/>
      </c>
      <c r="N539" s="312"/>
      <c r="O539" s="288"/>
      <c r="P539" s="329"/>
    </row>
    <row r="540" spans="1:16" x14ac:dyDescent="0.25">
      <c r="A540" s="29">
        <f>ROW()/3-1</f>
        <v>179</v>
      </c>
      <c r="B540" s="288"/>
      <c r="C540" s="52" t="str">
        <f ca="1">IF($B538="","",IF(Zdroj!$AQ$9="ano",IF(OFFSET(Zdroj!M$16,'k rozhodnutí detailní'!A537,0)="","","Anonymizováno"),IF(OFFSET(Zdroj!M$16,'k rozhodnutí detailní'!A537,0)="","",OFFSET(Zdroj!M$16,'k rozhodnutí detailní'!A537,0))))</f>
        <v/>
      </c>
      <c r="D540" s="58" t="str">
        <f ca="1">IF($B538="","",CONCATENATE("Dotace bude použita na:","
",OFFSET(Zdroj!P$16,'k rozhodnutí detailní'!$A537,0)))</f>
        <v/>
      </c>
      <c r="E540" s="314"/>
      <c r="F540" s="188" t="str">
        <f ca="1">IF($B538="","",OFFSET(Zdroj!V$16,'k rozhodnutí detailní'!$A537,0))</f>
        <v/>
      </c>
      <c r="G540" s="89" t="str">
        <f ca="1">IF($B538="","",OFFSET(Zdroj!BM$16,'k rozhodnutí'!$A537,0))</f>
        <v/>
      </c>
      <c r="H540" s="315"/>
      <c r="I540" s="288"/>
      <c r="J540" s="288"/>
      <c r="K540" s="288"/>
      <c r="L540" s="288"/>
      <c r="M540" s="48" t="str">
        <f ca="1">IF($B538="","",SUM((I538+J538+K538)/(Zdroj!$AN$10+Zdroj!$AP$10)))</f>
        <v/>
      </c>
      <c r="N540" s="59" t="str">
        <f t="shared" ref="N540" ca="1" si="177">IF(B538="","",N538/G538)</f>
        <v/>
      </c>
      <c r="O540" s="288"/>
      <c r="P540" s="329"/>
    </row>
    <row r="541" spans="1:16" x14ac:dyDescent="0.25">
      <c r="A541" s="29"/>
      <c r="B541" s="288" t="str">
        <f ca="1">IF(OFFSET(Zdroj!$B$16,A540,0)&gt;0,OFFSET(Zdroj!$B$16,A540,0)+0,"")</f>
        <v/>
      </c>
      <c r="C541" s="51" t="str">
        <f ca="1">IF($B541="","",IF(Zdroj!$AQ$9="ano",CONCATENATE(OFFSET(Zdroj!C$16,'k rozhodnutí detailní'!$A540,0),"
","Anonymizováno","
",OFFSET(Zdroj!E$16,'k rozhodnutí detailní'!$A540,0),"
",OFFSET(Zdroj!F$16,'k rozhodnutí detailní'!$A540,0)),CONCATENATE(OFFSET(Zdroj!C$16,'k rozhodnutí detailní'!$A540,0),"
",OFFSET(Zdroj!D$16,'k rozhodnutí detailní'!$A540,0),"
",OFFSET(Zdroj!E$16,'k rozhodnutí detailní'!$A540,0),"
",OFFSET(Zdroj!F$16,'k rozhodnutí detailní'!$A540,0))))</f>
        <v/>
      </c>
      <c r="D541" s="57" t="str">
        <f ca="1">IF($B541="","",OFFSET(Zdroj!N$16,'k rozhodnutí detailní'!$A540,0))</f>
        <v/>
      </c>
      <c r="E541" s="314" t="str">
        <f ca="1">IF($B541="","",OFFSET(Zdroj!T$16,'k rozhodnutí detailní'!$A540,0))</f>
        <v/>
      </c>
      <c r="F541" s="188" t="str">
        <f ca="1">IF($B541="","",OFFSET(Zdroj!U$16,'k rozhodnutí detailní'!$A540,0))</f>
        <v/>
      </c>
      <c r="G541" s="316" t="str">
        <f ca="1">IF($B541="","",OFFSET(Zdroj!W$16,'k rozhodnutí detailní'!$A540,0))</f>
        <v/>
      </c>
      <c r="H541" s="315" t="str">
        <f ca="1">IF($B541="","",OFFSET(Zdroj!Y$16,'k rozhodnutí detailní'!$A540,0))</f>
        <v/>
      </c>
      <c r="I541" s="288" t="str">
        <f ca="1">IF($B541="","",OFFSET(Zdroj!BG$16,'k rozhodnutí detailní'!$A540,0))</f>
        <v/>
      </c>
      <c r="J541" s="288" t="str">
        <f ca="1">IF($B541="","",OFFSET(Zdroj!BH$16,'k rozhodnutí detailní'!$A540,0))</f>
        <v/>
      </c>
      <c r="K541" s="288"/>
      <c r="L541" s="79" t="str">
        <f ca="1">IF($B541="","",CONCATENATE(OFFSET(Zdroj!BI$16,'k rozhodnutí detailní'!$A540,0)," z ",SUM(Zdroj!$AN$10+Zdroj!$AP$10)))</f>
        <v/>
      </c>
      <c r="M541" s="46" t="str">
        <f ca="1">IF($B541="","",IF(OR(I541=0,J541=0),1,OFFSET(Zdroj!BJ$16,'k rozhodnutí detailní'!$A540,0)))</f>
        <v/>
      </c>
      <c r="N541" s="312" t="str">
        <f ca="1">IF(B541="","",IF(Zdroj!$AQ$1=Zdroj!$AR$9,ROUND(G541*M543,Zdroj!$AR$8),OFFSET(Zdroj!BO$16,'k rozhodnutí detailní'!A540,0)))</f>
        <v/>
      </c>
      <c r="O541" s="288" t="str">
        <f ca="1">IF($B541="","",OFFSET(Zdroj!Z$16,'k rozhodnutí detailní'!$A540,0))</f>
        <v/>
      </c>
      <c r="P541" s="329"/>
    </row>
    <row r="542" spans="1:16" x14ac:dyDescent="0.25">
      <c r="A542" s="29"/>
      <c r="B542" s="288"/>
      <c r="C542" s="51" t="str">
        <f ca="1">IF($B541="","",IF(Zdroj!$AQ$9="ano",CONCATENATE("Okres:","
",OFFSET(Zdroj!BP$16,'k rozhodnutí detailní'!$A540,0),"
","Právní forma","
",OFFSET(Zdroj!H$16,'k rozhodnutí detailní'!$A540,0),"
",IF(OFFSET(Zdroj!I$16,'k rozhodnutí detailní'!$A540,0)="","","IČO: "),OFFSET(Zdroj!I$16,'k rozhodnutí detailní'!$A540,0),"
","B.Ú. ",IF(OFFSET(Zdroj!J$16,'k rozhodnutí detailní'!$A540,0)="","","Anonymizováno")),CONCATENATE("Okres:","
",OFFSET(Zdroj!BP$16,'k rozhodnutí detailní'!$A540,0),"
","Právní forma","
",OFFSET(Zdroj!H$16,'k rozhodnutí detailní'!$A540,0),"
",IF(OFFSET(Zdroj!I$16,'k rozhodnutí detailní'!$A540,0)="","","IČO: "),OFFSET(Zdroj!I$16,'k rozhodnutí detailní'!$A540,0),"
","B.Ú. ",OFFSET(Zdroj!J$16,'k rozhodnutí detailní'!$A540,0))))</f>
        <v/>
      </c>
      <c r="D542" s="58" t="str">
        <f ca="1">IF($B541="","",OFFSET(Zdroj!O$16,'k rozhodnutí detailní'!$A540,0))</f>
        <v/>
      </c>
      <c r="E542" s="314"/>
      <c r="F542" s="185"/>
      <c r="G542" s="316"/>
      <c r="H542" s="315"/>
      <c r="I542" s="288"/>
      <c r="J542" s="288"/>
      <c r="K542" s="288"/>
      <c r="L542" s="288" t="str">
        <f ca="1">IF($B541="","",CONCATENATE(SUM(I541+J541+K541)," z ",SUM(Zdroj!$AN$10+Zdroj!$AP$10)))</f>
        <v/>
      </c>
      <c r="M542" s="47" t="str">
        <f ca="1">IF($B541="","",IF(1-(((J541+K541)*(Zdroj!AN$10/Zdroj!AP$10))/I541)&gt;=0,CEILING(1-(((J541+K541)*(Zdroj!AN$10/Zdroj!AP$10))/I541),0.01),CEILING((1-(((J541+K541)*(Zdroj!AN$10/Zdroj!AP$10))/I541))*-1,0.01)))</f>
        <v/>
      </c>
      <c r="N542" s="312"/>
      <c r="O542" s="288"/>
      <c r="P542" s="329"/>
    </row>
    <row r="543" spans="1:16" x14ac:dyDescent="0.25">
      <c r="A543" s="29">
        <f>ROW()/3-1</f>
        <v>180</v>
      </c>
      <c r="B543" s="288"/>
      <c r="C543" s="52" t="str">
        <f ca="1">IF($B541="","",IF(Zdroj!$AQ$9="ano",IF(OFFSET(Zdroj!M$16,'k rozhodnutí detailní'!A540,0)="","","Anonymizováno"),IF(OFFSET(Zdroj!M$16,'k rozhodnutí detailní'!A540,0)="","",OFFSET(Zdroj!M$16,'k rozhodnutí detailní'!A540,0))))</f>
        <v/>
      </c>
      <c r="D543" s="58" t="str">
        <f ca="1">IF($B541="","",CONCATENATE("Dotace bude použita na:","
",OFFSET(Zdroj!P$16,'k rozhodnutí detailní'!$A540,0)))</f>
        <v/>
      </c>
      <c r="E543" s="314"/>
      <c r="F543" s="188" t="str">
        <f ca="1">IF($B541="","",OFFSET(Zdroj!V$16,'k rozhodnutí detailní'!$A540,0))</f>
        <v/>
      </c>
      <c r="G543" s="89" t="str">
        <f ca="1">IF($B541="","",OFFSET(Zdroj!BM$16,'k rozhodnutí'!$A540,0))</f>
        <v/>
      </c>
      <c r="H543" s="315"/>
      <c r="I543" s="288"/>
      <c r="J543" s="288"/>
      <c r="K543" s="288"/>
      <c r="L543" s="288"/>
      <c r="M543" s="48" t="str">
        <f ca="1">IF($B541="","",SUM((I541+J541+K541)/(Zdroj!$AN$10+Zdroj!$AP$10)))</f>
        <v/>
      </c>
      <c r="N543" s="59" t="str">
        <f t="shared" ref="N543" ca="1" si="178">IF(B541="","",N541/G541)</f>
        <v/>
      </c>
      <c r="O543" s="288"/>
      <c r="P543" s="329"/>
    </row>
    <row r="544" spans="1:16" x14ac:dyDescent="0.25">
      <c r="A544" s="29"/>
      <c r="B544" s="288" t="str">
        <f ca="1">IF(OFFSET(Zdroj!$B$16,A543,0)&gt;0,OFFSET(Zdroj!$B$16,A543,0)+0,"")</f>
        <v/>
      </c>
      <c r="C544" s="51" t="str">
        <f ca="1">IF($B544="","",IF(Zdroj!$AQ$9="ano",CONCATENATE(OFFSET(Zdroj!C$16,'k rozhodnutí detailní'!$A543,0),"
","Anonymizováno","
",OFFSET(Zdroj!E$16,'k rozhodnutí detailní'!$A543,0),"
",OFFSET(Zdroj!F$16,'k rozhodnutí detailní'!$A543,0)),CONCATENATE(OFFSET(Zdroj!C$16,'k rozhodnutí detailní'!$A543,0),"
",OFFSET(Zdroj!D$16,'k rozhodnutí detailní'!$A543,0),"
",OFFSET(Zdroj!E$16,'k rozhodnutí detailní'!$A543,0),"
",OFFSET(Zdroj!F$16,'k rozhodnutí detailní'!$A543,0))))</f>
        <v/>
      </c>
      <c r="D544" s="57" t="str">
        <f ca="1">IF($B544="","",OFFSET(Zdroj!N$16,'k rozhodnutí detailní'!$A543,0))</f>
        <v/>
      </c>
      <c r="E544" s="314" t="str">
        <f ca="1">IF($B544="","",OFFSET(Zdroj!T$16,'k rozhodnutí detailní'!$A543,0))</f>
        <v/>
      </c>
      <c r="F544" s="188" t="str">
        <f ca="1">IF($B544="","",OFFSET(Zdroj!U$16,'k rozhodnutí detailní'!$A543,0))</f>
        <v/>
      </c>
      <c r="G544" s="316" t="str">
        <f ca="1">IF($B544="","",OFFSET(Zdroj!W$16,'k rozhodnutí detailní'!$A543,0))</f>
        <v/>
      </c>
      <c r="H544" s="315" t="str">
        <f ca="1">IF($B544="","",OFFSET(Zdroj!Y$16,'k rozhodnutí detailní'!$A543,0))</f>
        <v/>
      </c>
      <c r="I544" s="288" t="str">
        <f ca="1">IF($B544="","",OFFSET(Zdroj!BG$16,'k rozhodnutí detailní'!$A543,0))</f>
        <v/>
      </c>
      <c r="J544" s="288" t="str">
        <f ca="1">IF($B544="","",OFFSET(Zdroj!BH$16,'k rozhodnutí detailní'!$A543,0))</f>
        <v/>
      </c>
      <c r="K544" s="288"/>
      <c r="L544" s="79" t="str">
        <f ca="1">IF($B544="","",CONCATENATE(OFFSET(Zdroj!BI$16,'k rozhodnutí detailní'!$A543,0)," z ",SUM(Zdroj!$AN$10+Zdroj!$AP$10)))</f>
        <v/>
      </c>
      <c r="M544" s="46" t="str">
        <f ca="1">IF($B544="","",IF(OR(I544=0,J544=0),1,OFFSET(Zdroj!BJ$16,'k rozhodnutí detailní'!$A543,0)))</f>
        <v/>
      </c>
      <c r="N544" s="312" t="str">
        <f ca="1">IF(B544="","",IF(Zdroj!$AQ$1=Zdroj!$AR$9,ROUND(G544*M546,Zdroj!$AR$8),OFFSET(Zdroj!BO$16,'k rozhodnutí detailní'!A543,0)))</f>
        <v/>
      </c>
      <c r="O544" s="288" t="str">
        <f ca="1">IF($B544="","",OFFSET(Zdroj!Z$16,'k rozhodnutí detailní'!$A543,0))</f>
        <v/>
      </c>
      <c r="P544" s="329"/>
    </row>
    <row r="545" spans="1:16" x14ac:dyDescent="0.25">
      <c r="A545" s="29"/>
      <c r="B545" s="288"/>
      <c r="C545" s="51" t="str">
        <f ca="1">IF($B544="","",IF(Zdroj!$AQ$9="ano",CONCATENATE("Okres:","
",OFFSET(Zdroj!BP$16,'k rozhodnutí detailní'!$A543,0),"
","Právní forma","
",OFFSET(Zdroj!H$16,'k rozhodnutí detailní'!$A543,0),"
",IF(OFFSET(Zdroj!I$16,'k rozhodnutí detailní'!$A543,0)="","","IČO: "),OFFSET(Zdroj!I$16,'k rozhodnutí detailní'!$A543,0),"
","B.Ú. ",IF(OFFSET(Zdroj!J$16,'k rozhodnutí detailní'!$A543,0)="","","Anonymizováno")),CONCATENATE("Okres:","
",OFFSET(Zdroj!BP$16,'k rozhodnutí detailní'!$A543,0),"
","Právní forma","
",OFFSET(Zdroj!H$16,'k rozhodnutí detailní'!$A543,0),"
",IF(OFFSET(Zdroj!I$16,'k rozhodnutí detailní'!$A543,0)="","","IČO: "),OFFSET(Zdroj!I$16,'k rozhodnutí detailní'!$A543,0),"
","B.Ú. ",OFFSET(Zdroj!J$16,'k rozhodnutí detailní'!$A543,0))))</f>
        <v/>
      </c>
      <c r="D545" s="58" t="str">
        <f ca="1">IF($B544="","",OFFSET(Zdroj!O$16,'k rozhodnutí detailní'!$A543,0))</f>
        <v/>
      </c>
      <c r="E545" s="314"/>
      <c r="F545" s="185"/>
      <c r="G545" s="316"/>
      <c r="H545" s="315"/>
      <c r="I545" s="288"/>
      <c r="J545" s="288"/>
      <c r="K545" s="288"/>
      <c r="L545" s="288" t="str">
        <f ca="1">IF($B544="","",CONCATENATE(SUM(I544+J544+K544)," z ",SUM(Zdroj!$AN$10+Zdroj!$AP$10)))</f>
        <v/>
      </c>
      <c r="M545" s="47" t="str">
        <f ca="1">IF($B544="","",IF(1-(((J544+K544)*(Zdroj!AN$10/Zdroj!AP$10))/I544)&gt;=0,CEILING(1-(((J544+K544)*(Zdroj!AN$10/Zdroj!AP$10))/I544),0.01),CEILING((1-(((J544+K544)*(Zdroj!AN$10/Zdroj!AP$10))/I544))*-1,0.01)))</f>
        <v/>
      </c>
      <c r="N545" s="312"/>
      <c r="O545" s="288"/>
      <c r="P545" s="329"/>
    </row>
    <row r="546" spans="1:16" x14ac:dyDescent="0.25">
      <c r="A546" s="29">
        <f>ROW()/3-1</f>
        <v>181</v>
      </c>
      <c r="B546" s="288"/>
      <c r="C546" s="52" t="str">
        <f ca="1">IF($B544="","",IF(Zdroj!$AQ$9="ano",IF(OFFSET(Zdroj!M$16,'k rozhodnutí detailní'!A543,0)="","","Anonymizováno"),IF(OFFSET(Zdroj!M$16,'k rozhodnutí detailní'!A543,0)="","",OFFSET(Zdroj!M$16,'k rozhodnutí detailní'!A543,0))))</f>
        <v/>
      </c>
      <c r="D546" s="58" t="str">
        <f ca="1">IF($B544="","",CONCATENATE("Dotace bude použita na:","
",OFFSET(Zdroj!P$16,'k rozhodnutí detailní'!$A543,0)))</f>
        <v/>
      </c>
      <c r="E546" s="314"/>
      <c r="F546" s="188" t="str">
        <f ca="1">IF($B544="","",OFFSET(Zdroj!V$16,'k rozhodnutí detailní'!$A543,0))</f>
        <v/>
      </c>
      <c r="G546" s="89" t="str">
        <f ca="1">IF($B544="","",OFFSET(Zdroj!BM$16,'k rozhodnutí'!$A543,0))</f>
        <v/>
      </c>
      <c r="H546" s="315"/>
      <c r="I546" s="288"/>
      <c r="J546" s="288"/>
      <c r="K546" s="288"/>
      <c r="L546" s="288"/>
      <c r="M546" s="48" t="str">
        <f ca="1">IF($B544="","",SUM((I544+J544+K544)/(Zdroj!$AN$10+Zdroj!$AP$10)))</f>
        <v/>
      </c>
      <c r="N546" s="59" t="str">
        <f t="shared" ref="N546" ca="1" si="179">IF(B544="","",N544/G544)</f>
        <v/>
      </c>
      <c r="O546" s="288"/>
      <c r="P546" s="329"/>
    </row>
    <row r="547" spans="1:16" x14ac:dyDescent="0.25">
      <c r="A547" s="29"/>
      <c r="B547" s="288" t="str">
        <f ca="1">IF(OFFSET(Zdroj!$B$16,A546,0)&gt;0,OFFSET(Zdroj!$B$16,A546,0)+0,"")</f>
        <v/>
      </c>
      <c r="C547" s="51" t="str">
        <f ca="1">IF($B547="","",IF(Zdroj!$AQ$9="ano",CONCATENATE(OFFSET(Zdroj!C$16,'k rozhodnutí detailní'!$A546,0),"
","Anonymizováno","
",OFFSET(Zdroj!E$16,'k rozhodnutí detailní'!$A546,0),"
",OFFSET(Zdroj!F$16,'k rozhodnutí detailní'!$A546,0)),CONCATENATE(OFFSET(Zdroj!C$16,'k rozhodnutí detailní'!$A546,0),"
",OFFSET(Zdroj!D$16,'k rozhodnutí detailní'!$A546,0),"
",OFFSET(Zdroj!E$16,'k rozhodnutí detailní'!$A546,0),"
",OFFSET(Zdroj!F$16,'k rozhodnutí detailní'!$A546,0))))</f>
        <v/>
      </c>
      <c r="D547" s="57" t="str">
        <f ca="1">IF($B547="","",OFFSET(Zdroj!N$16,'k rozhodnutí detailní'!$A546,0))</f>
        <v/>
      </c>
      <c r="E547" s="314" t="str">
        <f ca="1">IF($B547="","",OFFSET(Zdroj!T$16,'k rozhodnutí detailní'!$A546,0))</f>
        <v/>
      </c>
      <c r="F547" s="188" t="str">
        <f ca="1">IF($B547="","",OFFSET(Zdroj!U$16,'k rozhodnutí detailní'!$A546,0))</f>
        <v/>
      </c>
      <c r="G547" s="316" t="str">
        <f ca="1">IF($B547="","",OFFSET(Zdroj!W$16,'k rozhodnutí detailní'!$A546,0))</f>
        <v/>
      </c>
      <c r="H547" s="315" t="str">
        <f ca="1">IF($B547="","",OFFSET(Zdroj!Y$16,'k rozhodnutí detailní'!$A546,0))</f>
        <v/>
      </c>
      <c r="I547" s="288" t="str">
        <f ca="1">IF($B547="","",OFFSET(Zdroj!BG$16,'k rozhodnutí detailní'!$A546,0))</f>
        <v/>
      </c>
      <c r="J547" s="288" t="str">
        <f ca="1">IF($B547="","",OFFSET(Zdroj!BH$16,'k rozhodnutí detailní'!$A546,0))</f>
        <v/>
      </c>
      <c r="K547" s="288"/>
      <c r="L547" s="79" t="str">
        <f ca="1">IF($B547="","",CONCATENATE(OFFSET(Zdroj!BI$16,'k rozhodnutí detailní'!$A546,0)," z ",SUM(Zdroj!$AN$10+Zdroj!$AP$10)))</f>
        <v/>
      </c>
      <c r="M547" s="46" t="str">
        <f ca="1">IF($B547="","",IF(OR(I547=0,J547=0),1,OFFSET(Zdroj!BJ$16,'k rozhodnutí detailní'!$A546,0)))</f>
        <v/>
      </c>
      <c r="N547" s="312" t="str">
        <f ca="1">IF(B547="","",IF(Zdroj!$AQ$1=Zdroj!$AR$9,ROUND(G547*M549,Zdroj!$AR$8),OFFSET(Zdroj!BO$16,'k rozhodnutí detailní'!A546,0)))</f>
        <v/>
      </c>
      <c r="O547" s="288" t="str">
        <f ca="1">IF($B547="","",OFFSET(Zdroj!Z$16,'k rozhodnutí detailní'!$A546,0))</f>
        <v/>
      </c>
      <c r="P547" s="329"/>
    </row>
    <row r="548" spans="1:16" x14ac:dyDescent="0.25">
      <c r="A548" s="29"/>
      <c r="B548" s="288"/>
      <c r="C548" s="51" t="str">
        <f ca="1">IF($B547="","",IF(Zdroj!$AQ$9="ano",CONCATENATE("Okres:","
",OFFSET(Zdroj!BP$16,'k rozhodnutí detailní'!$A546,0),"
","Právní forma","
",OFFSET(Zdroj!H$16,'k rozhodnutí detailní'!$A546,0),"
",IF(OFFSET(Zdroj!I$16,'k rozhodnutí detailní'!$A546,0)="","","IČO: "),OFFSET(Zdroj!I$16,'k rozhodnutí detailní'!$A546,0),"
","B.Ú. ",IF(OFFSET(Zdroj!J$16,'k rozhodnutí detailní'!$A546,0)="","","Anonymizováno")),CONCATENATE("Okres:","
",OFFSET(Zdroj!BP$16,'k rozhodnutí detailní'!$A546,0),"
","Právní forma","
",OFFSET(Zdroj!H$16,'k rozhodnutí detailní'!$A546,0),"
",IF(OFFSET(Zdroj!I$16,'k rozhodnutí detailní'!$A546,0)="","","IČO: "),OFFSET(Zdroj!I$16,'k rozhodnutí detailní'!$A546,0),"
","B.Ú. ",OFFSET(Zdroj!J$16,'k rozhodnutí detailní'!$A546,0))))</f>
        <v/>
      </c>
      <c r="D548" s="58" t="str">
        <f ca="1">IF($B547="","",OFFSET(Zdroj!O$16,'k rozhodnutí detailní'!$A546,0))</f>
        <v/>
      </c>
      <c r="E548" s="314"/>
      <c r="F548" s="185"/>
      <c r="G548" s="316"/>
      <c r="H548" s="315"/>
      <c r="I548" s="288"/>
      <c r="J548" s="288"/>
      <c r="K548" s="288"/>
      <c r="L548" s="288" t="str">
        <f ca="1">IF($B547="","",CONCATENATE(SUM(I547+J547+K547)," z ",SUM(Zdroj!$AN$10+Zdroj!$AP$10)))</f>
        <v/>
      </c>
      <c r="M548" s="47" t="str">
        <f ca="1">IF($B547="","",IF(1-(((J547+K547)*(Zdroj!AN$10/Zdroj!AP$10))/I547)&gt;=0,CEILING(1-(((J547+K547)*(Zdroj!AN$10/Zdroj!AP$10))/I547),0.01),CEILING((1-(((J547+K547)*(Zdroj!AN$10/Zdroj!AP$10))/I547))*-1,0.01)))</f>
        <v/>
      </c>
      <c r="N548" s="312"/>
      <c r="O548" s="288"/>
      <c r="P548" s="329"/>
    </row>
    <row r="549" spans="1:16" x14ac:dyDescent="0.25">
      <c r="A549" s="29">
        <f>ROW()/3-1</f>
        <v>182</v>
      </c>
      <c r="B549" s="288"/>
      <c r="C549" s="52" t="str">
        <f ca="1">IF($B547="","",IF(Zdroj!$AQ$9="ano",IF(OFFSET(Zdroj!M$16,'k rozhodnutí detailní'!A546,0)="","","Anonymizováno"),IF(OFFSET(Zdroj!M$16,'k rozhodnutí detailní'!A546,0)="","",OFFSET(Zdroj!M$16,'k rozhodnutí detailní'!A546,0))))</f>
        <v/>
      </c>
      <c r="D549" s="58" t="str">
        <f ca="1">IF($B547="","",CONCATENATE("Dotace bude použita na:","
",OFFSET(Zdroj!P$16,'k rozhodnutí detailní'!$A546,0)))</f>
        <v/>
      </c>
      <c r="E549" s="314"/>
      <c r="F549" s="188" t="str">
        <f ca="1">IF($B547="","",OFFSET(Zdroj!V$16,'k rozhodnutí detailní'!$A546,0))</f>
        <v/>
      </c>
      <c r="G549" s="89" t="str">
        <f ca="1">IF($B547="","",OFFSET(Zdroj!BM$16,'k rozhodnutí'!$A546,0))</f>
        <v/>
      </c>
      <c r="H549" s="315"/>
      <c r="I549" s="288"/>
      <c r="J549" s="288"/>
      <c r="K549" s="288"/>
      <c r="L549" s="288"/>
      <c r="M549" s="48" t="str">
        <f ca="1">IF($B547="","",SUM((I547+J547+K547)/(Zdroj!$AN$10+Zdroj!$AP$10)))</f>
        <v/>
      </c>
      <c r="N549" s="59" t="str">
        <f t="shared" ref="N549" ca="1" si="180">IF(B547="","",N547/G547)</f>
        <v/>
      </c>
      <c r="O549" s="288"/>
      <c r="P549" s="329"/>
    </row>
    <row r="550" spans="1:16" x14ac:dyDescent="0.25">
      <c r="A550" s="29"/>
      <c r="B550" s="288" t="str">
        <f ca="1">IF(OFFSET(Zdroj!$B$16,A549,0)&gt;0,OFFSET(Zdroj!$B$16,A549,0)+0,"")</f>
        <v/>
      </c>
      <c r="C550" s="51" t="str">
        <f ca="1">IF($B550="","",IF(Zdroj!$AQ$9="ano",CONCATENATE(OFFSET(Zdroj!C$16,'k rozhodnutí detailní'!$A549,0),"
","Anonymizováno","
",OFFSET(Zdroj!E$16,'k rozhodnutí detailní'!$A549,0),"
",OFFSET(Zdroj!F$16,'k rozhodnutí detailní'!$A549,0)),CONCATENATE(OFFSET(Zdroj!C$16,'k rozhodnutí detailní'!$A549,0),"
",OFFSET(Zdroj!D$16,'k rozhodnutí detailní'!$A549,0),"
",OFFSET(Zdroj!E$16,'k rozhodnutí detailní'!$A549,0),"
",OFFSET(Zdroj!F$16,'k rozhodnutí detailní'!$A549,0))))</f>
        <v/>
      </c>
      <c r="D550" s="57" t="str">
        <f ca="1">IF($B550="","",OFFSET(Zdroj!N$16,'k rozhodnutí detailní'!$A549,0))</f>
        <v/>
      </c>
      <c r="E550" s="314" t="str">
        <f ca="1">IF($B550="","",OFFSET(Zdroj!T$16,'k rozhodnutí detailní'!$A549,0))</f>
        <v/>
      </c>
      <c r="F550" s="188" t="str">
        <f ca="1">IF($B550="","",OFFSET(Zdroj!U$16,'k rozhodnutí detailní'!$A549,0))</f>
        <v/>
      </c>
      <c r="G550" s="316" t="str">
        <f ca="1">IF($B550="","",OFFSET(Zdroj!W$16,'k rozhodnutí detailní'!$A549,0))</f>
        <v/>
      </c>
      <c r="H550" s="315" t="str">
        <f ca="1">IF($B550="","",OFFSET(Zdroj!Y$16,'k rozhodnutí detailní'!$A549,0))</f>
        <v/>
      </c>
      <c r="I550" s="288" t="str">
        <f ca="1">IF($B550="","",OFFSET(Zdroj!BG$16,'k rozhodnutí detailní'!$A549,0))</f>
        <v/>
      </c>
      <c r="J550" s="288" t="str">
        <f ca="1">IF($B550="","",OFFSET(Zdroj!BH$16,'k rozhodnutí detailní'!$A549,0))</f>
        <v/>
      </c>
      <c r="K550" s="288"/>
      <c r="L550" s="79" t="str">
        <f ca="1">IF($B550="","",CONCATENATE(OFFSET(Zdroj!BI$16,'k rozhodnutí detailní'!$A549,0)," z ",SUM(Zdroj!$AN$10+Zdroj!$AP$10)))</f>
        <v/>
      </c>
      <c r="M550" s="46" t="str">
        <f ca="1">IF($B550="","",IF(OR(I550=0,J550=0),1,OFFSET(Zdroj!BJ$16,'k rozhodnutí detailní'!$A549,0)))</f>
        <v/>
      </c>
      <c r="N550" s="312" t="str">
        <f ca="1">IF(B550="","",IF(Zdroj!$AQ$1=Zdroj!$AR$9,ROUND(G550*M552,Zdroj!$AR$8),OFFSET(Zdroj!BO$16,'k rozhodnutí detailní'!A549,0)))</f>
        <v/>
      </c>
      <c r="O550" s="288" t="str">
        <f ca="1">IF($B550="","",OFFSET(Zdroj!Z$16,'k rozhodnutí detailní'!$A549,0))</f>
        <v/>
      </c>
      <c r="P550" s="329"/>
    </row>
    <row r="551" spans="1:16" x14ac:dyDescent="0.25">
      <c r="A551" s="29"/>
      <c r="B551" s="288"/>
      <c r="C551" s="51" t="str">
        <f ca="1">IF($B550="","",IF(Zdroj!$AQ$9="ano",CONCATENATE("Okres:","
",OFFSET(Zdroj!BP$16,'k rozhodnutí detailní'!$A549,0),"
","Právní forma","
",OFFSET(Zdroj!H$16,'k rozhodnutí detailní'!$A549,0),"
",IF(OFFSET(Zdroj!I$16,'k rozhodnutí detailní'!$A549,0)="","","IČO: "),OFFSET(Zdroj!I$16,'k rozhodnutí detailní'!$A549,0),"
","B.Ú. ",IF(OFFSET(Zdroj!J$16,'k rozhodnutí detailní'!$A549,0)="","","Anonymizováno")),CONCATENATE("Okres:","
",OFFSET(Zdroj!BP$16,'k rozhodnutí detailní'!$A549,0),"
","Právní forma","
",OFFSET(Zdroj!H$16,'k rozhodnutí detailní'!$A549,0),"
",IF(OFFSET(Zdroj!I$16,'k rozhodnutí detailní'!$A549,0)="","","IČO: "),OFFSET(Zdroj!I$16,'k rozhodnutí detailní'!$A549,0),"
","B.Ú. ",OFFSET(Zdroj!J$16,'k rozhodnutí detailní'!$A549,0))))</f>
        <v/>
      </c>
      <c r="D551" s="58" t="str">
        <f ca="1">IF($B550="","",OFFSET(Zdroj!O$16,'k rozhodnutí detailní'!$A549,0))</f>
        <v/>
      </c>
      <c r="E551" s="314"/>
      <c r="F551" s="185"/>
      <c r="G551" s="316"/>
      <c r="H551" s="315"/>
      <c r="I551" s="288"/>
      <c r="J551" s="288"/>
      <c r="K551" s="288"/>
      <c r="L551" s="288" t="str">
        <f ca="1">IF($B550="","",CONCATENATE(SUM(I550+J550+K550)," z ",SUM(Zdroj!$AN$10+Zdroj!$AP$10)))</f>
        <v/>
      </c>
      <c r="M551" s="47" t="str">
        <f ca="1">IF($B550="","",IF(1-(((J550+K550)*(Zdroj!AN$10/Zdroj!AP$10))/I550)&gt;=0,CEILING(1-(((J550+K550)*(Zdroj!AN$10/Zdroj!AP$10))/I550),0.01),CEILING((1-(((J550+K550)*(Zdroj!AN$10/Zdroj!AP$10))/I550))*-1,0.01)))</f>
        <v/>
      </c>
      <c r="N551" s="312"/>
      <c r="O551" s="288"/>
      <c r="P551" s="329"/>
    </row>
    <row r="552" spans="1:16" x14ac:dyDescent="0.25">
      <c r="A552" s="29">
        <f>ROW()/3-1</f>
        <v>183</v>
      </c>
      <c r="B552" s="288"/>
      <c r="C552" s="52" t="str">
        <f ca="1">IF($B550="","",IF(Zdroj!$AQ$9="ano",IF(OFFSET(Zdroj!M$16,'k rozhodnutí detailní'!A549,0)="","","Anonymizováno"),IF(OFFSET(Zdroj!M$16,'k rozhodnutí detailní'!A549,0)="","",OFFSET(Zdroj!M$16,'k rozhodnutí detailní'!A549,0))))</f>
        <v/>
      </c>
      <c r="D552" s="58" t="str">
        <f ca="1">IF($B550="","",CONCATENATE("Dotace bude použita na:","
",OFFSET(Zdroj!P$16,'k rozhodnutí detailní'!$A549,0)))</f>
        <v/>
      </c>
      <c r="E552" s="314"/>
      <c r="F552" s="188" t="str">
        <f ca="1">IF($B550="","",OFFSET(Zdroj!V$16,'k rozhodnutí detailní'!$A549,0))</f>
        <v/>
      </c>
      <c r="G552" s="89" t="str">
        <f ca="1">IF($B550="","",OFFSET(Zdroj!BM$16,'k rozhodnutí'!$A549,0))</f>
        <v/>
      </c>
      <c r="H552" s="315"/>
      <c r="I552" s="288"/>
      <c r="J552" s="288"/>
      <c r="K552" s="288"/>
      <c r="L552" s="288"/>
      <c r="M552" s="48" t="str">
        <f ca="1">IF($B550="","",SUM((I550+J550+K550)/(Zdroj!$AN$10+Zdroj!$AP$10)))</f>
        <v/>
      </c>
      <c r="N552" s="59" t="str">
        <f t="shared" ref="N552" ca="1" si="181">IF(B550="","",N550/G550)</f>
        <v/>
      </c>
      <c r="O552" s="288"/>
      <c r="P552" s="329"/>
    </row>
    <row r="553" spans="1:16" x14ac:dyDescent="0.25">
      <c r="A553" s="29"/>
      <c r="B553" s="288" t="str">
        <f ca="1">IF(OFFSET(Zdroj!$B$16,A552,0)&gt;0,OFFSET(Zdroj!$B$16,A552,0)+0,"")</f>
        <v/>
      </c>
      <c r="C553" s="51" t="str">
        <f ca="1">IF($B553="","",IF(Zdroj!$AQ$9="ano",CONCATENATE(OFFSET(Zdroj!C$16,'k rozhodnutí detailní'!$A552,0),"
","Anonymizováno","
",OFFSET(Zdroj!E$16,'k rozhodnutí detailní'!$A552,0),"
",OFFSET(Zdroj!F$16,'k rozhodnutí detailní'!$A552,0)),CONCATENATE(OFFSET(Zdroj!C$16,'k rozhodnutí detailní'!$A552,0),"
",OFFSET(Zdroj!D$16,'k rozhodnutí detailní'!$A552,0),"
",OFFSET(Zdroj!E$16,'k rozhodnutí detailní'!$A552,0),"
",OFFSET(Zdroj!F$16,'k rozhodnutí detailní'!$A552,0))))</f>
        <v/>
      </c>
      <c r="D553" s="57" t="str">
        <f ca="1">IF($B553="","",OFFSET(Zdroj!N$16,'k rozhodnutí detailní'!$A552,0))</f>
        <v/>
      </c>
      <c r="E553" s="314" t="str">
        <f ca="1">IF($B553="","",OFFSET(Zdroj!T$16,'k rozhodnutí detailní'!$A552,0))</f>
        <v/>
      </c>
      <c r="F553" s="188" t="str">
        <f ca="1">IF($B553="","",OFFSET(Zdroj!U$16,'k rozhodnutí detailní'!$A552,0))</f>
        <v/>
      </c>
      <c r="G553" s="316" t="str">
        <f ca="1">IF($B553="","",OFFSET(Zdroj!W$16,'k rozhodnutí detailní'!$A552,0))</f>
        <v/>
      </c>
      <c r="H553" s="315" t="str">
        <f ca="1">IF($B553="","",OFFSET(Zdroj!Y$16,'k rozhodnutí detailní'!$A552,0))</f>
        <v/>
      </c>
      <c r="I553" s="288" t="str">
        <f ca="1">IF($B553="","",OFFSET(Zdroj!BG$16,'k rozhodnutí detailní'!$A552,0))</f>
        <v/>
      </c>
      <c r="J553" s="288" t="str">
        <f ca="1">IF($B553="","",OFFSET(Zdroj!BH$16,'k rozhodnutí detailní'!$A552,0))</f>
        <v/>
      </c>
      <c r="K553" s="288"/>
      <c r="L553" s="79" t="str">
        <f ca="1">IF($B553="","",CONCATENATE(OFFSET(Zdroj!BI$16,'k rozhodnutí detailní'!$A552,0)," z ",SUM(Zdroj!$AN$10+Zdroj!$AP$10)))</f>
        <v/>
      </c>
      <c r="M553" s="46" t="str">
        <f ca="1">IF($B553="","",IF(OR(I553=0,J553=0),1,OFFSET(Zdroj!BJ$16,'k rozhodnutí detailní'!$A552,0)))</f>
        <v/>
      </c>
      <c r="N553" s="312" t="str">
        <f ca="1">IF(B553="","",IF(Zdroj!$AQ$1=Zdroj!$AR$9,ROUND(G553*M555,Zdroj!$AR$8),OFFSET(Zdroj!BO$16,'k rozhodnutí detailní'!A552,0)))</f>
        <v/>
      </c>
      <c r="O553" s="288" t="str">
        <f ca="1">IF($B553="","",OFFSET(Zdroj!Z$16,'k rozhodnutí detailní'!$A552,0))</f>
        <v/>
      </c>
      <c r="P553" s="329"/>
    </row>
    <row r="554" spans="1:16" x14ac:dyDescent="0.25">
      <c r="A554" s="29"/>
      <c r="B554" s="288"/>
      <c r="C554" s="51" t="str">
        <f ca="1">IF($B553="","",IF(Zdroj!$AQ$9="ano",CONCATENATE("Okres:","
",OFFSET(Zdroj!BP$16,'k rozhodnutí detailní'!$A552,0),"
","Právní forma","
",OFFSET(Zdroj!H$16,'k rozhodnutí detailní'!$A552,0),"
",IF(OFFSET(Zdroj!I$16,'k rozhodnutí detailní'!$A552,0)="","","IČO: "),OFFSET(Zdroj!I$16,'k rozhodnutí detailní'!$A552,0),"
","B.Ú. ",IF(OFFSET(Zdroj!J$16,'k rozhodnutí detailní'!$A552,0)="","","Anonymizováno")),CONCATENATE("Okres:","
",OFFSET(Zdroj!BP$16,'k rozhodnutí detailní'!$A552,0),"
","Právní forma","
",OFFSET(Zdroj!H$16,'k rozhodnutí detailní'!$A552,0),"
",IF(OFFSET(Zdroj!I$16,'k rozhodnutí detailní'!$A552,0)="","","IČO: "),OFFSET(Zdroj!I$16,'k rozhodnutí detailní'!$A552,0),"
","B.Ú. ",OFFSET(Zdroj!J$16,'k rozhodnutí detailní'!$A552,0))))</f>
        <v/>
      </c>
      <c r="D554" s="58" t="str">
        <f ca="1">IF($B553="","",OFFSET(Zdroj!O$16,'k rozhodnutí detailní'!$A552,0))</f>
        <v/>
      </c>
      <c r="E554" s="314"/>
      <c r="F554" s="185"/>
      <c r="G554" s="316"/>
      <c r="H554" s="315"/>
      <c r="I554" s="288"/>
      <c r="J554" s="288"/>
      <c r="K554" s="288"/>
      <c r="L554" s="288" t="str">
        <f ca="1">IF($B553="","",CONCATENATE(SUM(I553+J553+K553)," z ",SUM(Zdroj!$AN$10+Zdroj!$AP$10)))</f>
        <v/>
      </c>
      <c r="M554" s="47" t="str">
        <f ca="1">IF($B553="","",IF(1-(((J553+K553)*(Zdroj!AN$10/Zdroj!AP$10))/I553)&gt;=0,CEILING(1-(((J553+K553)*(Zdroj!AN$10/Zdroj!AP$10))/I553),0.01),CEILING((1-(((J553+K553)*(Zdroj!AN$10/Zdroj!AP$10))/I553))*-1,0.01)))</f>
        <v/>
      </c>
      <c r="N554" s="312"/>
      <c r="O554" s="288"/>
      <c r="P554" s="329"/>
    </row>
    <row r="555" spans="1:16" x14ac:dyDescent="0.25">
      <c r="A555" s="29">
        <f>ROW()/3-1</f>
        <v>184</v>
      </c>
      <c r="B555" s="288"/>
      <c r="C555" s="52" t="str">
        <f ca="1">IF($B553="","",IF(Zdroj!$AQ$9="ano",IF(OFFSET(Zdroj!M$16,'k rozhodnutí detailní'!A552,0)="","","Anonymizováno"),IF(OFFSET(Zdroj!M$16,'k rozhodnutí detailní'!A552,0)="","",OFFSET(Zdroj!M$16,'k rozhodnutí detailní'!A552,0))))</f>
        <v/>
      </c>
      <c r="D555" s="58" t="str">
        <f ca="1">IF($B553="","",CONCATENATE("Dotace bude použita na:","
",OFFSET(Zdroj!P$16,'k rozhodnutí detailní'!$A552,0)))</f>
        <v/>
      </c>
      <c r="E555" s="314"/>
      <c r="F555" s="188" t="str">
        <f ca="1">IF($B553="","",OFFSET(Zdroj!V$16,'k rozhodnutí detailní'!$A552,0))</f>
        <v/>
      </c>
      <c r="G555" s="89" t="str">
        <f ca="1">IF($B553="","",OFFSET(Zdroj!BM$16,'k rozhodnutí'!$A552,0))</f>
        <v/>
      </c>
      <c r="H555" s="315"/>
      <c r="I555" s="288"/>
      <c r="J555" s="288"/>
      <c r="K555" s="288"/>
      <c r="L555" s="288"/>
      <c r="M555" s="48" t="str">
        <f ca="1">IF($B553="","",SUM((I553+J553+K553)/(Zdroj!$AN$10+Zdroj!$AP$10)))</f>
        <v/>
      </c>
      <c r="N555" s="59" t="str">
        <f t="shared" ref="N555" ca="1" si="182">IF(B553="","",N553/G553)</f>
        <v/>
      </c>
      <c r="O555" s="288"/>
      <c r="P555" s="329"/>
    </row>
    <row r="556" spans="1:16" x14ac:dyDescent="0.25">
      <c r="A556" s="29"/>
      <c r="B556" s="288" t="str">
        <f ca="1">IF(OFFSET(Zdroj!$B$16,A555,0)&gt;0,OFFSET(Zdroj!$B$16,A555,0)+0,"")</f>
        <v/>
      </c>
      <c r="C556" s="51" t="str">
        <f ca="1">IF($B556="","",IF(Zdroj!$AQ$9="ano",CONCATENATE(OFFSET(Zdroj!C$16,'k rozhodnutí detailní'!$A555,0),"
","Anonymizováno","
",OFFSET(Zdroj!E$16,'k rozhodnutí detailní'!$A555,0),"
",OFFSET(Zdroj!F$16,'k rozhodnutí detailní'!$A555,0)),CONCATENATE(OFFSET(Zdroj!C$16,'k rozhodnutí detailní'!$A555,0),"
",OFFSET(Zdroj!D$16,'k rozhodnutí detailní'!$A555,0),"
",OFFSET(Zdroj!E$16,'k rozhodnutí detailní'!$A555,0),"
",OFFSET(Zdroj!F$16,'k rozhodnutí detailní'!$A555,0))))</f>
        <v/>
      </c>
      <c r="D556" s="57" t="str">
        <f ca="1">IF($B556="","",OFFSET(Zdroj!N$16,'k rozhodnutí detailní'!$A555,0))</f>
        <v/>
      </c>
      <c r="E556" s="314" t="str">
        <f ca="1">IF($B556="","",OFFSET(Zdroj!T$16,'k rozhodnutí detailní'!$A555,0))</f>
        <v/>
      </c>
      <c r="F556" s="188" t="str">
        <f ca="1">IF($B556="","",OFFSET(Zdroj!U$16,'k rozhodnutí detailní'!$A555,0))</f>
        <v/>
      </c>
      <c r="G556" s="316" t="str">
        <f ca="1">IF($B556="","",OFFSET(Zdroj!W$16,'k rozhodnutí detailní'!$A555,0))</f>
        <v/>
      </c>
      <c r="H556" s="315" t="str">
        <f ca="1">IF($B556="","",OFFSET(Zdroj!Y$16,'k rozhodnutí detailní'!$A555,0))</f>
        <v/>
      </c>
      <c r="I556" s="288" t="str">
        <f ca="1">IF($B556="","",OFFSET(Zdroj!BG$16,'k rozhodnutí detailní'!$A555,0))</f>
        <v/>
      </c>
      <c r="J556" s="288" t="str">
        <f ca="1">IF($B556="","",OFFSET(Zdroj!BH$16,'k rozhodnutí detailní'!$A555,0))</f>
        <v/>
      </c>
      <c r="K556" s="288"/>
      <c r="L556" s="79" t="str">
        <f ca="1">IF($B556="","",CONCATENATE(OFFSET(Zdroj!BI$16,'k rozhodnutí detailní'!$A555,0)," z ",SUM(Zdroj!$AN$10+Zdroj!$AP$10)))</f>
        <v/>
      </c>
      <c r="M556" s="46" t="str">
        <f ca="1">IF($B556="","",IF(OR(I556=0,J556=0),1,OFFSET(Zdroj!BJ$16,'k rozhodnutí detailní'!$A555,0)))</f>
        <v/>
      </c>
      <c r="N556" s="312" t="str">
        <f ca="1">IF(B556="","",IF(Zdroj!$AQ$1=Zdroj!$AR$9,ROUND(G556*M558,Zdroj!$AR$8),OFFSET(Zdroj!BO$16,'k rozhodnutí detailní'!A555,0)))</f>
        <v/>
      </c>
      <c r="O556" s="288" t="str">
        <f ca="1">IF($B556="","",OFFSET(Zdroj!Z$16,'k rozhodnutí detailní'!$A555,0))</f>
        <v/>
      </c>
      <c r="P556" s="329"/>
    </row>
    <row r="557" spans="1:16" x14ac:dyDescent="0.25">
      <c r="A557" s="29"/>
      <c r="B557" s="288"/>
      <c r="C557" s="51" t="str">
        <f ca="1">IF($B556="","",IF(Zdroj!$AQ$9="ano",CONCATENATE("Okres:","
",OFFSET(Zdroj!BP$16,'k rozhodnutí detailní'!$A555,0),"
","Právní forma","
",OFFSET(Zdroj!H$16,'k rozhodnutí detailní'!$A555,0),"
",IF(OFFSET(Zdroj!I$16,'k rozhodnutí detailní'!$A555,0)="","","IČO: "),OFFSET(Zdroj!I$16,'k rozhodnutí detailní'!$A555,0),"
","B.Ú. ",IF(OFFSET(Zdroj!J$16,'k rozhodnutí detailní'!$A555,0)="","","Anonymizováno")),CONCATENATE("Okres:","
",OFFSET(Zdroj!BP$16,'k rozhodnutí detailní'!$A555,0),"
","Právní forma","
",OFFSET(Zdroj!H$16,'k rozhodnutí detailní'!$A555,0),"
",IF(OFFSET(Zdroj!I$16,'k rozhodnutí detailní'!$A555,0)="","","IČO: "),OFFSET(Zdroj!I$16,'k rozhodnutí detailní'!$A555,0),"
","B.Ú. ",OFFSET(Zdroj!J$16,'k rozhodnutí detailní'!$A555,0))))</f>
        <v/>
      </c>
      <c r="D557" s="58" t="str">
        <f ca="1">IF($B556="","",OFFSET(Zdroj!O$16,'k rozhodnutí detailní'!$A555,0))</f>
        <v/>
      </c>
      <c r="E557" s="314"/>
      <c r="F557" s="185"/>
      <c r="G557" s="316"/>
      <c r="H557" s="315"/>
      <c r="I557" s="288"/>
      <c r="J557" s="288"/>
      <c r="K557" s="288"/>
      <c r="L557" s="288" t="str">
        <f ca="1">IF($B556="","",CONCATENATE(SUM(I556+J556+K556)," z ",SUM(Zdroj!$AN$10+Zdroj!$AP$10)))</f>
        <v/>
      </c>
      <c r="M557" s="47" t="str">
        <f ca="1">IF($B556="","",IF(1-(((J556+K556)*(Zdroj!AN$10/Zdroj!AP$10))/I556)&gt;=0,CEILING(1-(((J556+K556)*(Zdroj!AN$10/Zdroj!AP$10))/I556),0.01),CEILING((1-(((J556+K556)*(Zdroj!AN$10/Zdroj!AP$10))/I556))*-1,0.01)))</f>
        <v/>
      </c>
      <c r="N557" s="312"/>
      <c r="O557" s="288"/>
      <c r="P557" s="329"/>
    </row>
    <row r="558" spans="1:16" x14ac:dyDescent="0.25">
      <c r="A558" s="29">
        <f>ROW()/3-1</f>
        <v>185</v>
      </c>
      <c r="B558" s="288"/>
      <c r="C558" s="52" t="str">
        <f ca="1">IF($B556="","",IF(Zdroj!$AQ$9="ano",IF(OFFSET(Zdroj!M$16,'k rozhodnutí detailní'!A555,0)="","","Anonymizováno"),IF(OFFSET(Zdroj!M$16,'k rozhodnutí detailní'!A555,0)="","",OFFSET(Zdroj!M$16,'k rozhodnutí detailní'!A555,0))))</f>
        <v/>
      </c>
      <c r="D558" s="58" t="str">
        <f ca="1">IF($B556="","",CONCATENATE("Dotace bude použita na:","
",OFFSET(Zdroj!P$16,'k rozhodnutí detailní'!$A555,0)))</f>
        <v/>
      </c>
      <c r="E558" s="314"/>
      <c r="F558" s="188" t="str">
        <f ca="1">IF($B556="","",OFFSET(Zdroj!V$16,'k rozhodnutí detailní'!$A555,0))</f>
        <v/>
      </c>
      <c r="G558" s="89" t="str">
        <f ca="1">IF($B556="","",OFFSET(Zdroj!BM$16,'k rozhodnutí'!$A555,0))</f>
        <v/>
      </c>
      <c r="H558" s="315"/>
      <c r="I558" s="288"/>
      <c r="J558" s="288"/>
      <c r="K558" s="288"/>
      <c r="L558" s="288"/>
      <c r="M558" s="48" t="str">
        <f ca="1">IF($B556="","",SUM((I556+J556+K556)/(Zdroj!$AN$10+Zdroj!$AP$10)))</f>
        <v/>
      </c>
      <c r="N558" s="59" t="str">
        <f t="shared" ref="N558" ca="1" si="183">IF(B556="","",N556/G556)</f>
        <v/>
      </c>
      <c r="O558" s="288"/>
      <c r="P558" s="329"/>
    </row>
    <row r="559" spans="1:16" x14ac:dyDescent="0.25">
      <c r="A559" s="29"/>
      <c r="B559" s="288" t="str">
        <f ca="1">IF(OFFSET(Zdroj!$B$16,A558,0)&gt;0,OFFSET(Zdroj!$B$16,A558,0)+0,"")</f>
        <v/>
      </c>
      <c r="C559" s="51" t="str">
        <f ca="1">IF($B559="","",IF(Zdroj!$AQ$9="ano",CONCATENATE(OFFSET(Zdroj!C$16,'k rozhodnutí detailní'!$A558,0),"
","Anonymizováno","
",OFFSET(Zdroj!E$16,'k rozhodnutí detailní'!$A558,0),"
",OFFSET(Zdroj!F$16,'k rozhodnutí detailní'!$A558,0)),CONCATENATE(OFFSET(Zdroj!C$16,'k rozhodnutí detailní'!$A558,0),"
",OFFSET(Zdroj!D$16,'k rozhodnutí detailní'!$A558,0),"
",OFFSET(Zdroj!E$16,'k rozhodnutí detailní'!$A558,0),"
",OFFSET(Zdroj!F$16,'k rozhodnutí detailní'!$A558,0))))</f>
        <v/>
      </c>
      <c r="D559" s="57" t="str">
        <f ca="1">IF($B559="","",OFFSET(Zdroj!N$16,'k rozhodnutí detailní'!$A558,0))</f>
        <v/>
      </c>
      <c r="E559" s="314" t="str">
        <f ca="1">IF($B559="","",OFFSET(Zdroj!T$16,'k rozhodnutí detailní'!$A558,0))</f>
        <v/>
      </c>
      <c r="F559" s="188" t="str">
        <f ca="1">IF($B559="","",OFFSET(Zdroj!U$16,'k rozhodnutí detailní'!$A558,0))</f>
        <v/>
      </c>
      <c r="G559" s="316" t="str">
        <f ca="1">IF($B559="","",OFFSET(Zdroj!W$16,'k rozhodnutí detailní'!$A558,0))</f>
        <v/>
      </c>
      <c r="H559" s="315" t="str">
        <f ca="1">IF($B559="","",OFFSET(Zdroj!Y$16,'k rozhodnutí detailní'!$A558,0))</f>
        <v/>
      </c>
      <c r="I559" s="288" t="str">
        <f ca="1">IF($B559="","",OFFSET(Zdroj!BG$16,'k rozhodnutí detailní'!$A558,0))</f>
        <v/>
      </c>
      <c r="J559" s="288" t="str">
        <f ca="1">IF($B559="","",OFFSET(Zdroj!BH$16,'k rozhodnutí detailní'!$A558,0))</f>
        <v/>
      </c>
      <c r="K559" s="288"/>
      <c r="L559" s="79" t="str">
        <f ca="1">IF($B559="","",CONCATENATE(OFFSET(Zdroj!BI$16,'k rozhodnutí detailní'!$A558,0)," z ",SUM(Zdroj!$AN$10+Zdroj!$AP$10)))</f>
        <v/>
      </c>
      <c r="M559" s="46" t="str">
        <f ca="1">IF($B559="","",IF(OR(I559=0,J559=0),1,OFFSET(Zdroj!BJ$16,'k rozhodnutí detailní'!$A558,0)))</f>
        <v/>
      </c>
      <c r="N559" s="312" t="str">
        <f ca="1">IF(B559="","",IF(Zdroj!$AQ$1=Zdroj!$AR$9,ROUND(G559*M561,Zdroj!$AR$8),OFFSET(Zdroj!BO$16,'k rozhodnutí detailní'!A558,0)))</f>
        <v/>
      </c>
      <c r="O559" s="288" t="str">
        <f ca="1">IF($B559="","",OFFSET(Zdroj!Z$16,'k rozhodnutí detailní'!$A558,0))</f>
        <v/>
      </c>
      <c r="P559" s="329"/>
    </row>
    <row r="560" spans="1:16" x14ac:dyDescent="0.25">
      <c r="A560" s="29"/>
      <c r="B560" s="288"/>
      <c r="C560" s="51" t="str">
        <f ca="1">IF($B559="","",IF(Zdroj!$AQ$9="ano",CONCATENATE("Okres:","
",OFFSET(Zdroj!BP$16,'k rozhodnutí detailní'!$A558,0),"
","Právní forma","
",OFFSET(Zdroj!H$16,'k rozhodnutí detailní'!$A558,0),"
",IF(OFFSET(Zdroj!I$16,'k rozhodnutí detailní'!$A558,0)="","","IČO: "),OFFSET(Zdroj!I$16,'k rozhodnutí detailní'!$A558,0),"
","B.Ú. ",IF(OFFSET(Zdroj!J$16,'k rozhodnutí detailní'!$A558,0)="","","Anonymizováno")),CONCATENATE("Okres:","
",OFFSET(Zdroj!BP$16,'k rozhodnutí detailní'!$A558,0),"
","Právní forma","
",OFFSET(Zdroj!H$16,'k rozhodnutí detailní'!$A558,0),"
",IF(OFFSET(Zdroj!I$16,'k rozhodnutí detailní'!$A558,0)="","","IČO: "),OFFSET(Zdroj!I$16,'k rozhodnutí detailní'!$A558,0),"
","B.Ú. ",OFFSET(Zdroj!J$16,'k rozhodnutí detailní'!$A558,0))))</f>
        <v/>
      </c>
      <c r="D560" s="58" t="str">
        <f ca="1">IF($B559="","",OFFSET(Zdroj!O$16,'k rozhodnutí detailní'!$A558,0))</f>
        <v/>
      </c>
      <c r="E560" s="314"/>
      <c r="F560" s="185"/>
      <c r="G560" s="316"/>
      <c r="H560" s="315"/>
      <c r="I560" s="288"/>
      <c r="J560" s="288"/>
      <c r="K560" s="288"/>
      <c r="L560" s="288" t="str">
        <f ca="1">IF($B559="","",CONCATENATE(SUM(I559+J559+K559)," z ",SUM(Zdroj!$AN$10+Zdroj!$AP$10)))</f>
        <v/>
      </c>
      <c r="M560" s="47" t="str">
        <f ca="1">IF($B559="","",IF(1-(((J559+K559)*(Zdroj!AN$10/Zdroj!AP$10))/I559)&gt;=0,CEILING(1-(((J559+K559)*(Zdroj!AN$10/Zdroj!AP$10))/I559),0.01),CEILING((1-(((J559+K559)*(Zdroj!AN$10/Zdroj!AP$10))/I559))*-1,0.01)))</f>
        <v/>
      </c>
      <c r="N560" s="312"/>
      <c r="O560" s="288"/>
      <c r="P560" s="329"/>
    </row>
    <row r="561" spans="1:16" x14ac:dyDescent="0.25">
      <c r="A561" s="29">
        <f>ROW()/3-1</f>
        <v>186</v>
      </c>
      <c r="B561" s="288"/>
      <c r="C561" s="52" t="str">
        <f ca="1">IF($B559="","",IF(Zdroj!$AQ$9="ano",IF(OFFSET(Zdroj!M$16,'k rozhodnutí detailní'!A558,0)="","","Anonymizováno"),IF(OFFSET(Zdroj!M$16,'k rozhodnutí detailní'!A558,0)="","",OFFSET(Zdroj!M$16,'k rozhodnutí detailní'!A558,0))))</f>
        <v/>
      </c>
      <c r="D561" s="58" t="str">
        <f ca="1">IF($B559="","",CONCATENATE("Dotace bude použita na:","
",OFFSET(Zdroj!P$16,'k rozhodnutí detailní'!$A558,0)))</f>
        <v/>
      </c>
      <c r="E561" s="314"/>
      <c r="F561" s="188" t="str">
        <f ca="1">IF($B559="","",OFFSET(Zdroj!V$16,'k rozhodnutí detailní'!$A558,0))</f>
        <v/>
      </c>
      <c r="G561" s="89" t="str">
        <f ca="1">IF($B559="","",OFFSET(Zdroj!BM$16,'k rozhodnutí'!$A558,0))</f>
        <v/>
      </c>
      <c r="H561" s="315"/>
      <c r="I561" s="288"/>
      <c r="J561" s="288"/>
      <c r="K561" s="288"/>
      <c r="L561" s="288"/>
      <c r="M561" s="48" t="str">
        <f ca="1">IF($B559="","",SUM((I559+J559+K559)/(Zdroj!$AN$10+Zdroj!$AP$10)))</f>
        <v/>
      </c>
      <c r="N561" s="59" t="str">
        <f t="shared" ref="N561" ca="1" si="184">IF(B559="","",N559/G559)</f>
        <v/>
      </c>
      <c r="O561" s="288"/>
      <c r="P561" s="329"/>
    </row>
    <row r="562" spans="1:16" x14ac:dyDescent="0.25">
      <c r="A562" s="29"/>
      <c r="B562" s="288" t="str">
        <f ca="1">IF(OFFSET(Zdroj!$B$16,A561,0)&gt;0,OFFSET(Zdroj!$B$16,A561,0)+0,"")</f>
        <v/>
      </c>
      <c r="C562" s="51" t="str">
        <f ca="1">IF($B562="","",IF(Zdroj!$AQ$9="ano",CONCATENATE(OFFSET(Zdroj!C$16,'k rozhodnutí detailní'!$A561,0),"
","Anonymizováno","
",OFFSET(Zdroj!E$16,'k rozhodnutí detailní'!$A561,0),"
",OFFSET(Zdroj!F$16,'k rozhodnutí detailní'!$A561,0)),CONCATENATE(OFFSET(Zdroj!C$16,'k rozhodnutí detailní'!$A561,0),"
",OFFSET(Zdroj!D$16,'k rozhodnutí detailní'!$A561,0),"
",OFFSET(Zdroj!E$16,'k rozhodnutí detailní'!$A561,0),"
",OFFSET(Zdroj!F$16,'k rozhodnutí detailní'!$A561,0))))</f>
        <v/>
      </c>
      <c r="D562" s="57" t="str">
        <f ca="1">IF($B562="","",OFFSET(Zdroj!N$16,'k rozhodnutí detailní'!$A561,0))</f>
        <v/>
      </c>
      <c r="E562" s="314" t="str">
        <f ca="1">IF($B562="","",OFFSET(Zdroj!T$16,'k rozhodnutí detailní'!$A561,0))</f>
        <v/>
      </c>
      <c r="F562" s="188" t="str">
        <f ca="1">IF($B562="","",OFFSET(Zdroj!U$16,'k rozhodnutí detailní'!$A561,0))</f>
        <v/>
      </c>
      <c r="G562" s="316" t="str">
        <f ca="1">IF($B562="","",OFFSET(Zdroj!W$16,'k rozhodnutí detailní'!$A561,0))</f>
        <v/>
      </c>
      <c r="H562" s="315" t="str">
        <f ca="1">IF($B562="","",OFFSET(Zdroj!Y$16,'k rozhodnutí detailní'!$A561,0))</f>
        <v/>
      </c>
      <c r="I562" s="288" t="str">
        <f ca="1">IF($B562="","",OFFSET(Zdroj!BG$16,'k rozhodnutí detailní'!$A561,0))</f>
        <v/>
      </c>
      <c r="J562" s="288" t="str">
        <f ca="1">IF($B562="","",OFFSET(Zdroj!BH$16,'k rozhodnutí detailní'!$A561,0))</f>
        <v/>
      </c>
      <c r="K562" s="288"/>
      <c r="L562" s="79" t="str">
        <f ca="1">IF($B562="","",CONCATENATE(OFFSET(Zdroj!BI$16,'k rozhodnutí detailní'!$A561,0)," z ",SUM(Zdroj!$AN$10+Zdroj!$AP$10)))</f>
        <v/>
      </c>
      <c r="M562" s="46" t="str">
        <f ca="1">IF($B562="","",IF(OR(I562=0,J562=0),1,OFFSET(Zdroj!BJ$16,'k rozhodnutí detailní'!$A561,0)))</f>
        <v/>
      </c>
      <c r="N562" s="312" t="str">
        <f ca="1">IF(B562="","",IF(Zdroj!$AQ$1=Zdroj!$AR$9,ROUND(G562*M564,Zdroj!$AR$8),OFFSET(Zdroj!BO$16,'k rozhodnutí detailní'!A561,0)))</f>
        <v/>
      </c>
      <c r="O562" s="288" t="str">
        <f ca="1">IF($B562="","",OFFSET(Zdroj!Z$16,'k rozhodnutí detailní'!$A561,0))</f>
        <v/>
      </c>
      <c r="P562" s="329"/>
    </row>
    <row r="563" spans="1:16" x14ac:dyDescent="0.25">
      <c r="A563" s="29"/>
      <c r="B563" s="288"/>
      <c r="C563" s="51" t="str">
        <f ca="1">IF($B562="","",IF(Zdroj!$AQ$9="ano",CONCATENATE("Okres:","
",OFFSET(Zdroj!BP$16,'k rozhodnutí detailní'!$A561,0),"
","Právní forma","
",OFFSET(Zdroj!H$16,'k rozhodnutí detailní'!$A561,0),"
",IF(OFFSET(Zdroj!I$16,'k rozhodnutí detailní'!$A561,0)="","","IČO: "),OFFSET(Zdroj!I$16,'k rozhodnutí detailní'!$A561,0),"
","B.Ú. ",IF(OFFSET(Zdroj!J$16,'k rozhodnutí detailní'!$A561,0)="","","Anonymizováno")),CONCATENATE("Okres:","
",OFFSET(Zdroj!BP$16,'k rozhodnutí detailní'!$A561,0),"
","Právní forma","
",OFFSET(Zdroj!H$16,'k rozhodnutí detailní'!$A561,0),"
",IF(OFFSET(Zdroj!I$16,'k rozhodnutí detailní'!$A561,0)="","","IČO: "),OFFSET(Zdroj!I$16,'k rozhodnutí detailní'!$A561,0),"
","B.Ú. ",OFFSET(Zdroj!J$16,'k rozhodnutí detailní'!$A561,0))))</f>
        <v/>
      </c>
      <c r="D563" s="58" t="str">
        <f ca="1">IF($B562="","",OFFSET(Zdroj!O$16,'k rozhodnutí detailní'!$A561,0))</f>
        <v/>
      </c>
      <c r="E563" s="314"/>
      <c r="F563" s="185"/>
      <c r="G563" s="316"/>
      <c r="H563" s="315"/>
      <c r="I563" s="288"/>
      <c r="J563" s="288"/>
      <c r="K563" s="288"/>
      <c r="L563" s="288" t="str">
        <f ca="1">IF($B562="","",CONCATENATE(SUM(I562+J562+K562)," z ",SUM(Zdroj!$AN$10+Zdroj!$AP$10)))</f>
        <v/>
      </c>
      <c r="M563" s="47" t="str">
        <f ca="1">IF($B562="","",IF(1-(((J562+K562)*(Zdroj!AN$10/Zdroj!AP$10))/I562)&gt;=0,CEILING(1-(((J562+K562)*(Zdroj!AN$10/Zdroj!AP$10))/I562),0.01),CEILING((1-(((J562+K562)*(Zdroj!AN$10/Zdroj!AP$10))/I562))*-1,0.01)))</f>
        <v/>
      </c>
      <c r="N563" s="312"/>
      <c r="O563" s="288"/>
      <c r="P563" s="329"/>
    </row>
    <row r="564" spans="1:16" x14ac:dyDescent="0.25">
      <c r="A564" s="29">
        <f>ROW()/3-1</f>
        <v>187</v>
      </c>
      <c r="B564" s="288"/>
      <c r="C564" s="52" t="str">
        <f ca="1">IF($B562="","",IF(Zdroj!$AQ$9="ano",IF(OFFSET(Zdroj!M$16,'k rozhodnutí detailní'!A561,0)="","","Anonymizováno"),IF(OFFSET(Zdroj!M$16,'k rozhodnutí detailní'!A561,0)="","",OFFSET(Zdroj!M$16,'k rozhodnutí detailní'!A561,0))))</f>
        <v/>
      </c>
      <c r="D564" s="58" t="str">
        <f ca="1">IF($B562="","",CONCATENATE("Dotace bude použita na:","
",OFFSET(Zdroj!P$16,'k rozhodnutí detailní'!$A561,0)))</f>
        <v/>
      </c>
      <c r="E564" s="314"/>
      <c r="F564" s="188" t="str">
        <f ca="1">IF($B562="","",OFFSET(Zdroj!V$16,'k rozhodnutí detailní'!$A561,0))</f>
        <v/>
      </c>
      <c r="G564" s="89" t="str">
        <f ca="1">IF($B562="","",OFFSET(Zdroj!BM$16,'k rozhodnutí'!$A561,0))</f>
        <v/>
      </c>
      <c r="H564" s="315"/>
      <c r="I564" s="288"/>
      <c r="J564" s="288"/>
      <c r="K564" s="288"/>
      <c r="L564" s="288"/>
      <c r="M564" s="48" t="str">
        <f ca="1">IF($B562="","",SUM((I562+J562+K562)/(Zdroj!$AN$10+Zdroj!$AP$10)))</f>
        <v/>
      </c>
      <c r="N564" s="59" t="str">
        <f t="shared" ref="N564" ca="1" si="185">IF(B562="","",N562/G562)</f>
        <v/>
      </c>
      <c r="O564" s="288"/>
      <c r="P564" s="329"/>
    </row>
    <row r="565" spans="1:16" x14ac:dyDescent="0.25">
      <c r="A565" s="29"/>
      <c r="B565" s="288" t="str">
        <f ca="1">IF(OFFSET(Zdroj!$B$16,A564,0)&gt;0,OFFSET(Zdroj!$B$16,A564,0)+0,"")</f>
        <v/>
      </c>
      <c r="C565" s="51" t="str">
        <f ca="1">IF($B565="","",IF(Zdroj!$AQ$9="ano",CONCATENATE(OFFSET(Zdroj!C$16,'k rozhodnutí detailní'!$A564,0),"
","Anonymizováno","
",OFFSET(Zdroj!E$16,'k rozhodnutí detailní'!$A564,0),"
",OFFSET(Zdroj!F$16,'k rozhodnutí detailní'!$A564,0)),CONCATENATE(OFFSET(Zdroj!C$16,'k rozhodnutí detailní'!$A564,0),"
",OFFSET(Zdroj!D$16,'k rozhodnutí detailní'!$A564,0),"
",OFFSET(Zdroj!E$16,'k rozhodnutí detailní'!$A564,0),"
",OFFSET(Zdroj!F$16,'k rozhodnutí detailní'!$A564,0))))</f>
        <v/>
      </c>
      <c r="D565" s="57" t="str">
        <f ca="1">IF($B565="","",OFFSET(Zdroj!N$16,'k rozhodnutí detailní'!$A564,0))</f>
        <v/>
      </c>
      <c r="E565" s="314" t="str">
        <f ca="1">IF($B565="","",OFFSET(Zdroj!T$16,'k rozhodnutí detailní'!$A564,0))</f>
        <v/>
      </c>
      <c r="F565" s="188" t="str">
        <f ca="1">IF($B565="","",OFFSET(Zdroj!U$16,'k rozhodnutí detailní'!$A564,0))</f>
        <v/>
      </c>
      <c r="G565" s="316" t="str">
        <f ca="1">IF($B565="","",OFFSET(Zdroj!W$16,'k rozhodnutí detailní'!$A564,0))</f>
        <v/>
      </c>
      <c r="H565" s="315" t="str">
        <f ca="1">IF($B565="","",OFFSET(Zdroj!Y$16,'k rozhodnutí detailní'!$A564,0))</f>
        <v/>
      </c>
      <c r="I565" s="288" t="str">
        <f ca="1">IF($B565="","",OFFSET(Zdroj!BG$16,'k rozhodnutí detailní'!$A564,0))</f>
        <v/>
      </c>
      <c r="J565" s="288" t="str">
        <f ca="1">IF($B565="","",OFFSET(Zdroj!BH$16,'k rozhodnutí detailní'!$A564,0))</f>
        <v/>
      </c>
      <c r="K565" s="288"/>
      <c r="L565" s="79" t="str">
        <f ca="1">IF($B565="","",CONCATENATE(OFFSET(Zdroj!BI$16,'k rozhodnutí detailní'!$A564,0)," z ",SUM(Zdroj!$AN$10+Zdroj!$AP$10)))</f>
        <v/>
      </c>
      <c r="M565" s="46" t="str">
        <f ca="1">IF($B565="","",IF(OR(I565=0,J565=0),1,OFFSET(Zdroj!BJ$16,'k rozhodnutí detailní'!$A564,0)))</f>
        <v/>
      </c>
      <c r="N565" s="312" t="str">
        <f ca="1">IF(B565="","",IF(Zdroj!$AQ$1=Zdroj!$AR$9,ROUND(G565*M567,Zdroj!$AR$8),OFFSET(Zdroj!BO$16,'k rozhodnutí detailní'!A564,0)))</f>
        <v/>
      </c>
      <c r="O565" s="288" t="str">
        <f ca="1">IF($B565="","",OFFSET(Zdroj!Z$16,'k rozhodnutí detailní'!$A564,0))</f>
        <v/>
      </c>
      <c r="P565" s="329"/>
    </row>
    <row r="566" spans="1:16" x14ac:dyDescent="0.25">
      <c r="A566" s="29"/>
      <c r="B566" s="288"/>
      <c r="C566" s="51" t="str">
        <f ca="1">IF($B565="","",IF(Zdroj!$AQ$9="ano",CONCATENATE("Okres:","
",OFFSET(Zdroj!BP$16,'k rozhodnutí detailní'!$A564,0),"
","Právní forma","
",OFFSET(Zdroj!H$16,'k rozhodnutí detailní'!$A564,0),"
",IF(OFFSET(Zdroj!I$16,'k rozhodnutí detailní'!$A564,0)="","","IČO: "),OFFSET(Zdroj!I$16,'k rozhodnutí detailní'!$A564,0),"
","B.Ú. ",IF(OFFSET(Zdroj!J$16,'k rozhodnutí detailní'!$A564,0)="","","Anonymizováno")),CONCATENATE("Okres:","
",OFFSET(Zdroj!BP$16,'k rozhodnutí detailní'!$A564,0),"
","Právní forma","
",OFFSET(Zdroj!H$16,'k rozhodnutí detailní'!$A564,0),"
",IF(OFFSET(Zdroj!I$16,'k rozhodnutí detailní'!$A564,0)="","","IČO: "),OFFSET(Zdroj!I$16,'k rozhodnutí detailní'!$A564,0),"
","B.Ú. ",OFFSET(Zdroj!J$16,'k rozhodnutí detailní'!$A564,0))))</f>
        <v/>
      </c>
      <c r="D566" s="58" t="str">
        <f ca="1">IF($B565="","",OFFSET(Zdroj!O$16,'k rozhodnutí detailní'!$A564,0))</f>
        <v/>
      </c>
      <c r="E566" s="314"/>
      <c r="F566" s="185"/>
      <c r="G566" s="316"/>
      <c r="H566" s="315"/>
      <c r="I566" s="288"/>
      <c r="J566" s="288"/>
      <c r="K566" s="288"/>
      <c r="L566" s="288" t="str">
        <f ca="1">IF($B565="","",CONCATENATE(SUM(I565+J565+K565)," z ",SUM(Zdroj!$AN$10+Zdroj!$AP$10)))</f>
        <v/>
      </c>
      <c r="M566" s="47" t="str">
        <f ca="1">IF($B565="","",IF(1-(((J565+K565)*(Zdroj!AN$10/Zdroj!AP$10))/I565)&gt;=0,CEILING(1-(((J565+K565)*(Zdroj!AN$10/Zdroj!AP$10))/I565),0.01),CEILING((1-(((J565+K565)*(Zdroj!AN$10/Zdroj!AP$10))/I565))*-1,0.01)))</f>
        <v/>
      </c>
      <c r="N566" s="312"/>
      <c r="O566" s="288"/>
      <c r="P566" s="329"/>
    </row>
    <row r="567" spans="1:16" x14ac:dyDescent="0.25">
      <c r="A567" s="29">
        <f>ROW()/3-1</f>
        <v>188</v>
      </c>
      <c r="B567" s="288"/>
      <c r="C567" s="52" t="str">
        <f ca="1">IF($B565="","",IF(Zdroj!$AQ$9="ano",IF(OFFSET(Zdroj!M$16,'k rozhodnutí detailní'!A564,0)="","","Anonymizováno"),IF(OFFSET(Zdroj!M$16,'k rozhodnutí detailní'!A564,0)="","",OFFSET(Zdroj!M$16,'k rozhodnutí detailní'!A564,0))))</f>
        <v/>
      </c>
      <c r="D567" s="58" t="str">
        <f ca="1">IF($B565="","",CONCATENATE("Dotace bude použita na:","
",OFFSET(Zdroj!P$16,'k rozhodnutí detailní'!$A564,0)))</f>
        <v/>
      </c>
      <c r="E567" s="314"/>
      <c r="F567" s="188" t="str">
        <f ca="1">IF($B565="","",OFFSET(Zdroj!V$16,'k rozhodnutí detailní'!$A564,0))</f>
        <v/>
      </c>
      <c r="G567" s="89" t="str">
        <f ca="1">IF($B565="","",OFFSET(Zdroj!BM$16,'k rozhodnutí'!$A564,0))</f>
        <v/>
      </c>
      <c r="H567" s="315"/>
      <c r="I567" s="288"/>
      <c r="J567" s="288"/>
      <c r="K567" s="288"/>
      <c r="L567" s="288"/>
      <c r="M567" s="48" t="str">
        <f ca="1">IF($B565="","",SUM((I565+J565+K565)/(Zdroj!$AN$10+Zdroj!$AP$10)))</f>
        <v/>
      </c>
      <c r="N567" s="59" t="str">
        <f t="shared" ref="N567" ca="1" si="186">IF(B565="","",N565/G565)</f>
        <v/>
      </c>
      <c r="O567" s="288"/>
      <c r="P567" s="329"/>
    </row>
    <row r="568" spans="1:16" x14ac:dyDescent="0.25">
      <c r="A568" s="29"/>
      <c r="B568" s="288" t="str">
        <f ca="1">IF(OFFSET(Zdroj!$B$16,A567,0)&gt;0,OFFSET(Zdroj!$B$16,A567,0)+0,"")</f>
        <v/>
      </c>
      <c r="C568" s="51" t="str">
        <f ca="1">IF($B568="","",IF(Zdroj!$AQ$9="ano",CONCATENATE(OFFSET(Zdroj!C$16,'k rozhodnutí detailní'!$A567,0),"
","Anonymizováno","
",OFFSET(Zdroj!E$16,'k rozhodnutí detailní'!$A567,0),"
",OFFSET(Zdroj!F$16,'k rozhodnutí detailní'!$A567,0)),CONCATENATE(OFFSET(Zdroj!C$16,'k rozhodnutí detailní'!$A567,0),"
",OFFSET(Zdroj!D$16,'k rozhodnutí detailní'!$A567,0),"
",OFFSET(Zdroj!E$16,'k rozhodnutí detailní'!$A567,0),"
",OFFSET(Zdroj!F$16,'k rozhodnutí detailní'!$A567,0))))</f>
        <v/>
      </c>
      <c r="D568" s="57" t="str">
        <f ca="1">IF($B568="","",OFFSET(Zdroj!N$16,'k rozhodnutí detailní'!$A567,0))</f>
        <v/>
      </c>
      <c r="E568" s="314" t="str">
        <f ca="1">IF($B568="","",OFFSET(Zdroj!T$16,'k rozhodnutí detailní'!$A567,0))</f>
        <v/>
      </c>
      <c r="F568" s="188" t="str">
        <f ca="1">IF($B568="","",OFFSET(Zdroj!U$16,'k rozhodnutí detailní'!$A567,0))</f>
        <v/>
      </c>
      <c r="G568" s="316" t="str">
        <f ca="1">IF($B568="","",OFFSET(Zdroj!W$16,'k rozhodnutí detailní'!$A567,0))</f>
        <v/>
      </c>
      <c r="H568" s="315" t="str">
        <f ca="1">IF($B568="","",OFFSET(Zdroj!Y$16,'k rozhodnutí detailní'!$A567,0))</f>
        <v/>
      </c>
      <c r="I568" s="288" t="str">
        <f ca="1">IF($B568="","",OFFSET(Zdroj!BG$16,'k rozhodnutí detailní'!$A567,0))</f>
        <v/>
      </c>
      <c r="J568" s="288" t="str">
        <f ca="1">IF($B568="","",OFFSET(Zdroj!BH$16,'k rozhodnutí detailní'!$A567,0))</f>
        <v/>
      </c>
      <c r="K568" s="288"/>
      <c r="L568" s="79" t="str">
        <f ca="1">IF($B568="","",CONCATENATE(OFFSET(Zdroj!BI$16,'k rozhodnutí detailní'!$A567,0)," z ",SUM(Zdroj!$AN$10+Zdroj!$AP$10)))</f>
        <v/>
      </c>
      <c r="M568" s="46" t="str">
        <f ca="1">IF($B568="","",IF(OR(I568=0,J568=0),1,OFFSET(Zdroj!BJ$16,'k rozhodnutí detailní'!$A567,0)))</f>
        <v/>
      </c>
      <c r="N568" s="312" t="str">
        <f ca="1">IF(B568="","",IF(Zdroj!$AQ$1=Zdroj!$AR$9,ROUND(G568*M570,Zdroj!$AR$8),OFFSET(Zdroj!BO$16,'k rozhodnutí detailní'!A567,0)))</f>
        <v/>
      </c>
      <c r="O568" s="288" t="str">
        <f ca="1">IF($B568="","",OFFSET(Zdroj!Z$16,'k rozhodnutí detailní'!$A567,0))</f>
        <v/>
      </c>
      <c r="P568" s="329"/>
    </row>
    <row r="569" spans="1:16" x14ac:dyDescent="0.25">
      <c r="A569" s="29"/>
      <c r="B569" s="288"/>
      <c r="C569" s="51" t="str">
        <f ca="1">IF($B568="","",IF(Zdroj!$AQ$9="ano",CONCATENATE("Okres:","
",OFFSET(Zdroj!BP$16,'k rozhodnutí detailní'!$A567,0),"
","Právní forma","
",OFFSET(Zdroj!H$16,'k rozhodnutí detailní'!$A567,0),"
",IF(OFFSET(Zdroj!I$16,'k rozhodnutí detailní'!$A567,0)="","","IČO: "),OFFSET(Zdroj!I$16,'k rozhodnutí detailní'!$A567,0),"
","B.Ú. ",IF(OFFSET(Zdroj!J$16,'k rozhodnutí detailní'!$A567,0)="","","Anonymizováno")),CONCATENATE("Okres:","
",OFFSET(Zdroj!BP$16,'k rozhodnutí detailní'!$A567,0),"
","Právní forma","
",OFFSET(Zdroj!H$16,'k rozhodnutí detailní'!$A567,0),"
",IF(OFFSET(Zdroj!I$16,'k rozhodnutí detailní'!$A567,0)="","","IČO: "),OFFSET(Zdroj!I$16,'k rozhodnutí detailní'!$A567,0),"
","B.Ú. ",OFFSET(Zdroj!J$16,'k rozhodnutí detailní'!$A567,0))))</f>
        <v/>
      </c>
      <c r="D569" s="58" t="str">
        <f ca="1">IF($B568="","",OFFSET(Zdroj!O$16,'k rozhodnutí detailní'!$A567,0))</f>
        <v/>
      </c>
      <c r="E569" s="314"/>
      <c r="F569" s="185"/>
      <c r="G569" s="316"/>
      <c r="H569" s="315"/>
      <c r="I569" s="288"/>
      <c r="J569" s="288"/>
      <c r="K569" s="288"/>
      <c r="L569" s="288" t="str">
        <f ca="1">IF($B568="","",CONCATENATE(SUM(I568+J568+K568)," z ",SUM(Zdroj!$AN$10+Zdroj!$AP$10)))</f>
        <v/>
      </c>
      <c r="M569" s="47" t="str">
        <f ca="1">IF($B568="","",IF(1-(((J568+K568)*(Zdroj!AN$10/Zdroj!AP$10))/I568)&gt;=0,CEILING(1-(((J568+K568)*(Zdroj!AN$10/Zdroj!AP$10))/I568),0.01),CEILING((1-(((J568+K568)*(Zdroj!AN$10/Zdroj!AP$10))/I568))*-1,0.01)))</f>
        <v/>
      </c>
      <c r="N569" s="312"/>
      <c r="O569" s="288"/>
      <c r="P569" s="329"/>
    </row>
    <row r="570" spans="1:16" x14ac:dyDescent="0.25">
      <c r="A570" s="29">
        <f>ROW()/3-1</f>
        <v>189</v>
      </c>
      <c r="B570" s="288"/>
      <c r="C570" s="52" t="str">
        <f ca="1">IF($B568="","",IF(Zdroj!$AQ$9="ano",IF(OFFSET(Zdroj!M$16,'k rozhodnutí detailní'!A567,0)="","","Anonymizováno"),IF(OFFSET(Zdroj!M$16,'k rozhodnutí detailní'!A567,0)="","",OFFSET(Zdroj!M$16,'k rozhodnutí detailní'!A567,0))))</f>
        <v/>
      </c>
      <c r="D570" s="58" t="str">
        <f ca="1">IF($B568="","",CONCATENATE("Dotace bude použita na:","
",OFFSET(Zdroj!P$16,'k rozhodnutí detailní'!$A567,0)))</f>
        <v/>
      </c>
      <c r="E570" s="314"/>
      <c r="F570" s="188" t="str">
        <f ca="1">IF($B568="","",OFFSET(Zdroj!V$16,'k rozhodnutí detailní'!$A567,0))</f>
        <v/>
      </c>
      <c r="G570" s="89" t="str">
        <f ca="1">IF($B568="","",OFFSET(Zdroj!BM$16,'k rozhodnutí'!$A567,0))</f>
        <v/>
      </c>
      <c r="H570" s="315"/>
      <c r="I570" s="288"/>
      <c r="J570" s="288"/>
      <c r="K570" s="288"/>
      <c r="L570" s="288"/>
      <c r="M570" s="48" t="str">
        <f ca="1">IF($B568="","",SUM((I568+J568+K568)/(Zdroj!$AN$10+Zdroj!$AP$10)))</f>
        <v/>
      </c>
      <c r="N570" s="59" t="str">
        <f t="shared" ref="N570" ca="1" si="187">IF(B568="","",N568/G568)</f>
        <v/>
      </c>
      <c r="O570" s="288"/>
      <c r="P570" s="329"/>
    </row>
    <row r="571" spans="1:16" x14ac:dyDescent="0.25">
      <c r="A571" s="29"/>
      <c r="B571" s="288" t="str">
        <f ca="1">IF(OFFSET(Zdroj!$B$16,A570,0)&gt;0,OFFSET(Zdroj!$B$16,A570,0)+0,"")</f>
        <v/>
      </c>
      <c r="C571" s="51" t="str">
        <f ca="1">IF($B571="","",IF(Zdroj!$AQ$9="ano",CONCATENATE(OFFSET(Zdroj!C$16,'k rozhodnutí detailní'!$A570,0),"
","Anonymizováno","
",OFFSET(Zdroj!E$16,'k rozhodnutí detailní'!$A570,0),"
",OFFSET(Zdroj!F$16,'k rozhodnutí detailní'!$A570,0)),CONCATENATE(OFFSET(Zdroj!C$16,'k rozhodnutí detailní'!$A570,0),"
",OFFSET(Zdroj!D$16,'k rozhodnutí detailní'!$A570,0),"
",OFFSET(Zdroj!E$16,'k rozhodnutí detailní'!$A570,0),"
",OFFSET(Zdroj!F$16,'k rozhodnutí detailní'!$A570,0))))</f>
        <v/>
      </c>
      <c r="D571" s="57" t="str">
        <f ca="1">IF($B571="","",OFFSET(Zdroj!N$16,'k rozhodnutí detailní'!$A570,0))</f>
        <v/>
      </c>
      <c r="E571" s="314" t="str">
        <f ca="1">IF($B571="","",OFFSET(Zdroj!T$16,'k rozhodnutí detailní'!$A570,0))</f>
        <v/>
      </c>
      <c r="F571" s="188" t="str">
        <f ca="1">IF($B571="","",OFFSET(Zdroj!U$16,'k rozhodnutí detailní'!$A570,0))</f>
        <v/>
      </c>
      <c r="G571" s="316" t="str">
        <f ca="1">IF($B571="","",OFFSET(Zdroj!W$16,'k rozhodnutí detailní'!$A570,0))</f>
        <v/>
      </c>
      <c r="H571" s="315" t="str">
        <f ca="1">IF($B571="","",OFFSET(Zdroj!Y$16,'k rozhodnutí detailní'!$A570,0))</f>
        <v/>
      </c>
      <c r="I571" s="288" t="str">
        <f ca="1">IF($B571="","",OFFSET(Zdroj!BG$16,'k rozhodnutí detailní'!$A570,0))</f>
        <v/>
      </c>
      <c r="J571" s="288" t="str">
        <f ca="1">IF($B571="","",OFFSET(Zdroj!BH$16,'k rozhodnutí detailní'!$A570,0))</f>
        <v/>
      </c>
      <c r="K571" s="288"/>
      <c r="L571" s="79" t="str">
        <f ca="1">IF($B571="","",CONCATENATE(OFFSET(Zdroj!BI$16,'k rozhodnutí detailní'!$A570,0)," z ",SUM(Zdroj!$AN$10+Zdroj!$AP$10)))</f>
        <v/>
      </c>
      <c r="M571" s="46" t="str">
        <f ca="1">IF($B571="","",IF(OR(I571=0,J571=0),1,OFFSET(Zdroj!BJ$16,'k rozhodnutí detailní'!$A570,0)))</f>
        <v/>
      </c>
      <c r="N571" s="312" t="str">
        <f ca="1">IF(B571="","",IF(Zdroj!$AQ$1=Zdroj!$AR$9,ROUND(G571*M573,Zdroj!$AR$8),OFFSET(Zdroj!BO$16,'k rozhodnutí detailní'!A570,0)))</f>
        <v/>
      </c>
      <c r="O571" s="288" t="str">
        <f ca="1">IF($B571="","",OFFSET(Zdroj!Z$16,'k rozhodnutí detailní'!$A570,0))</f>
        <v/>
      </c>
      <c r="P571" s="329"/>
    </row>
    <row r="572" spans="1:16" x14ac:dyDescent="0.25">
      <c r="A572" s="29"/>
      <c r="B572" s="288"/>
      <c r="C572" s="51" t="str">
        <f ca="1">IF($B571="","",IF(Zdroj!$AQ$9="ano",CONCATENATE("Okres:","
",OFFSET(Zdroj!BP$16,'k rozhodnutí detailní'!$A570,0),"
","Právní forma","
",OFFSET(Zdroj!H$16,'k rozhodnutí detailní'!$A570,0),"
",IF(OFFSET(Zdroj!I$16,'k rozhodnutí detailní'!$A570,0)="","","IČO: "),OFFSET(Zdroj!I$16,'k rozhodnutí detailní'!$A570,0),"
","B.Ú. ",IF(OFFSET(Zdroj!J$16,'k rozhodnutí detailní'!$A570,0)="","","Anonymizováno")),CONCATENATE("Okres:","
",OFFSET(Zdroj!BP$16,'k rozhodnutí detailní'!$A570,0),"
","Právní forma","
",OFFSET(Zdroj!H$16,'k rozhodnutí detailní'!$A570,0),"
",IF(OFFSET(Zdroj!I$16,'k rozhodnutí detailní'!$A570,0)="","","IČO: "),OFFSET(Zdroj!I$16,'k rozhodnutí detailní'!$A570,0),"
","B.Ú. ",OFFSET(Zdroj!J$16,'k rozhodnutí detailní'!$A570,0))))</f>
        <v/>
      </c>
      <c r="D572" s="58" t="str">
        <f ca="1">IF($B571="","",OFFSET(Zdroj!O$16,'k rozhodnutí detailní'!$A570,0))</f>
        <v/>
      </c>
      <c r="E572" s="314"/>
      <c r="F572" s="185"/>
      <c r="G572" s="316"/>
      <c r="H572" s="315"/>
      <c r="I572" s="288"/>
      <c r="J572" s="288"/>
      <c r="K572" s="288"/>
      <c r="L572" s="288" t="str">
        <f ca="1">IF($B571="","",CONCATENATE(SUM(I571+J571+K571)," z ",SUM(Zdroj!$AN$10+Zdroj!$AP$10)))</f>
        <v/>
      </c>
      <c r="M572" s="47" t="str">
        <f ca="1">IF($B571="","",IF(1-(((J571+K571)*(Zdroj!AN$10/Zdroj!AP$10))/I571)&gt;=0,CEILING(1-(((J571+K571)*(Zdroj!AN$10/Zdroj!AP$10))/I571),0.01),CEILING((1-(((J571+K571)*(Zdroj!AN$10/Zdroj!AP$10))/I571))*-1,0.01)))</f>
        <v/>
      </c>
      <c r="N572" s="312"/>
      <c r="O572" s="288"/>
      <c r="P572" s="329"/>
    </row>
    <row r="573" spans="1:16" x14ac:dyDescent="0.25">
      <c r="A573" s="29">
        <f>ROW()/3-1</f>
        <v>190</v>
      </c>
      <c r="B573" s="288"/>
      <c r="C573" s="52" t="str">
        <f ca="1">IF($B571="","",IF(Zdroj!$AQ$9="ano",IF(OFFSET(Zdroj!M$16,'k rozhodnutí detailní'!A570,0)="","","Anonymizováno"),IF(OFFSET(Zdroj!M$16,'k rozhodnutí detailní'!A570,0)="","",OFFSET(Zdroj!M$16,'k rozhodnutí detailní'!A570,0))))</f>
        <v/>
      </c>
      <c r="D573" s="58" t="str">
        <f ca="1">IF($B571="","",CONCATENATE("Dotace bude použita na:","
",OFFSET(Zdroj!P$16,'k rozhodnutí detailní'!$A570,0)))</f>
        <v/>
      </c>
      <c r="E573" s="314"/>
      <c r="F573" s="188" t="str">
        <f ca="1">IF($B571="","",OFFSET(Zdroj!V$16,'k rozhodnutí detailní'!$A570,0))</f>
        <v/>
      </c>
      <c r="G573" s="89" t="str">
        <f ca="1">IF($B571="","",OFFSET(Zdroj!BM$16,'k rozhodnutí'!$A570,0))</f>
        <v/>
      </c>
      <c r="H573" s="315"/>
      <c r="I573" s="288"/>
      <c r="J573" s="288"/>
      <c r="K573" s="288"/>
      <c r="L573" s="288"/>
      <c r="M573" s="48" t="str">
        <f ca="1">IF($B571="","",SUM((I571+J571+K571)/(Zdroj!$AN$10+Zdroj!$AP$10)))</f>
        <v/>
      </c>
      <c r="N573" s="59" t="str">
        <f t="shared" ref="N573" ca="1" si="188">IF(B571="","",N571/G571)</f>
        <v/>
      </c>
      <c r="O573" s="288"/>
      <c r="P573" s="329"/>
    </row>
    <row r="574" spans="1:16" x14ac:dyDescent="0.25">
      <c r="A574" s="29"/>
      <c r="B574" s="288" t="str">
        <f ca="1">IF(OFFSET(Zdroj!$B$16,A573,0)&gt;0,OFFSET(Zdroj!$B$16,A573,0)+0,"")</f>
        <v/>
      </c>
      <c r="C574" s="51" t="str">
        <f ca="1">IF($B574="","",IF(Zdroj!$AQ$9="ano",CONCATENATE(OFFSET(Zdroj!C$16,'k rozhodnutí detailní'!$A573,0),"
","Anonymizováno","
",OFFSET(Zdroj!E$16,'k rozhodnutí detailní'!$A573,0),"
",OFFSET(Zdroj!F$16,'k rozhodnutí detailní'!$A573,0)),CONCATENATE(OFFSET(Zdroj!C$16,'k rozhodnutí detailní'!$A573,0),"
",OFFSET(Zdroj!D$16,'k rozhodnutí detailní'!$A573,0),"
",OFFSET(Zdroj!E$16,'k rozhodnutí detailní'!$A573,0),"
",OFFSET(Zdroj!F$16,'k rozhodnutí detailní'!$A573,0))))</f>
        <v/>
      </c>
      <c r="D574" s="57" t="str">
        <f ca="1">IF($B574="","",OFFSET(Zdroj!N$16,'k rozhodnutí detailní'!$A573,0))</f>
        <v/>
      </c>
      <c r="E574" s="314" t="str">
        <f ca="1">IF($B574="","",OFFSET(Zdroj!T$16,'k rozhodnutí detailní'!$A573,0))</f>
        <v/>
      </c>
      <c r="F574" s="188" t="str">
        <f ca="1">IF($B574="","",OFFSET(Zdroj!U$16,'k rozhodnutí detailní'!$A573,0))</f>
        <v/>
      </c>
      <c r="G574" s="316" t="str">
        <f ca="1">IF($B574="","",OFFSET(Zdroj!W$16,'k rozhodnutí detailní'!$A573,0))</f>
        <v/>
      </c>
      <c r="H574" s="315" t="str">
        <f ca="1">IF($B574="","",OFFSET(Zdroj!Y$16,'k rozhodnutí detailní'!$A573,0))</f>
        <v/>
      </c>
      <c r="I574" s="288" t="str">
        <f ca="1">IF($B574="","",OFFSET(Zdroj!BG$16,'k rozhodnutí detailní'!$A573,0))</f>
        <v/>
      </c>
      <c r="J574" s="288" t="str">
        <f ca="1">IF($B574="","",OFFSET(Zdroj!BH$16,'k rozhodnutí detailní'!$A573,0))</f>
        <v/>
      </c>
      <c r="K574" s="288"/>
      <c r="L574" s="79" t="str">
        <f ca="1">IF($B574="","",CONCATENATE(OFFSET(Zdroj!BI$16,'k rozhodnutí detailní'!$A573,0)," z ",SUM(Zdroj!$AN$10+Zdroj!$AP$10)))</f>
        <v/>
      </c>
      <c r="M574" s="46" t="str">
        <f ca="1">IF($B574="","",IF(OR(I574=0,J574=0),1,OFFSET(Zdroj!BJ$16,'k rozhodnutí detailní'!$A573,0)))</f>
        <v/>
      </c>
      <c r="N574" s="312" t="str">
        <f ca="1">IF(B574="","",IF(Zdroj!$AQ$1=Zdroj!$AR$9,ROUND(G574*M576,Zdroj!$AR$8),OFFSET(Zdroj!BO$16,'k rozhodnutí detailní'!A573,0)))</f>
        <v/>
      </c>
      <c r="O574" s="288" t="str">
        <f ca="1">IF($B574="","",OFFSET(Zdroj!Z$16,'k rozhodnutí detailní'!$A573,0))</f>
        <v/>
      </c>
      <c r="P574" s="329"/>
    </row>
    <row r="575" spans="1:16" x14ac:dyDescent="0.25">
      <c r="A575" s="29"/>
      <c r="B575" s="288"/>
      <c r="C575" s="51" t="str">
        <f ca="1">IF($B574="","",IF(Zdroj!$AQ$9="ano",CONCATENATE("Okres:","
",OFFSET(Zdroj!BP$16,'k rozhodnutí detailní'!$A573,0),"
","Právní forma","
",OFFSET(Zdroj!H$16,'k rozhodnutí detailní'!$A573,0),"
",IF(OFFSET(Zdroj!I$16,'k rozhodnutí detailní'!$A573,0)="","","IČO: "),OFFSET(Zdroj!I$16,'k rozhodnutí detailní'!$A573,0),"
","B.Ú. ",IF(OFFSET(Zdroj!J$16,'k rozhodnutí detailní'!$A573,0)="","","Anonymizováno")),CONCATENATE("Okres:","
",OFFSET(Zdroj!BP$16,'k rozhodnutí detailní'!$A573,0),"
","Právní forma","
",OFFSET(Zdroj!H$16,'k rozhodnutí detailní'!$A573,0),"
",IF(OFFSET(Zdroj!I$16,'k rozhodnutí detailní'!$A573,0)="","","IČO: "),OFFSET(Zdroj!I$16,'k rozhodnutí detailní'!$A573,0),"
","B.Ú. ",OFFSET(Zdroj!J$16,'k rozhodnutí detailní'!$A573,0))))</f>
        <v/>
      </c>
      <c r="D575" s="58" t="str">
        <f ca="1">IF($B574="","",OFFSET(Zdroj!O$16,'k rozhodnutí detailní'!$A573,0))</f>
        <v/>
      </c>
      <c r="E575" s="314"/>
      <c r="F575" s="185"/>
      <c r="G575" s="316"/>
      <c r="H575" s="315"/>
      <c r="I575" s="288"/>
      <c r="J575" s="288"/>
      <c r="K575" s="288"/>
      <c r="L575" s="288" t="str">
        <f ca="1">IF($B574="","",CONCATENATE(SUM(I574+J574+K574)," z ",SUM(Zdroj!$AN$10+Zdroj!$AP$10)))</f>
        <v/>
      </c>
      <c r="M575" s="47" t="str">
        <f ca="1">IF($B574="","",IF(1-(((J574+K574)*(Zdroj!AN$10/Zdroj!AP$10))/I574)&gt;=0,CEILING(1-(((J574+K574)*(Zdroj!AN$10/Zdroj!AP$10))/I574),0.01),CEILING((1-(((J574+K574)*(Zdroj!AN$10/Zdroj!AP$10))/I574))*-1,0.01)))</f>
        <v/>
      </c>
      <c r="N575" s="312"/>
      <c r="O575" s="288"/>
      <c r="P575" s="329"/>
    </row>
    <row r="576" spans="1:16" x14ac:dyDescent="0.25">
      <c r="A576" s="29">
        <f>ROW()/3-1</f>
        <v>191</v>
      </c>
      <c r="B576" s="288"/>
      <c r="C576" s="52" t="str">
        <f ca="1">IF($B574="","",IF(Zdroj!$AQ$9="ano",IF(OFFSET(Zdroj!M$16,'k rozhodnutí detailní'!A573,0)="","","Anonymizováno"),IF(OFFSET(Zdroj!M$16,'k rozhodnutí detailní'!A573,0)="","",OFFSET(Zdroj!M$16,'k rozhodnutí detailní'!A573,0))))</f>
        <v/>
      </c>
      <c r="D576" s="58" t="str">
        <f ca="1">IF($B574="","",CONCATENATE("Dotace bude použita na:","
",OFFSET(Zdroj!P$16,'k rozhodnutí detailní'!$A573,0)))</f>
        <v/>
      </c>
      <c r="E576" s="314"/>
      <c r="F576" s="188" t="str">
        <f ca="1">IF($B574="","",OFFSET(Zdroj!V$16,'k rozhodnutí detailní'!$A573,0))</f>
        <v/>
      </c>
      <c r="G576" s="89" t="str">
        <f ca="1">IF($B574="","",OFFSET(Zdroj!BM$16,'k rozhodnutí'!$A573,0))</f>
        <v/>
      </c>
      <c r="H576" s="315"/>
      <c r="I576" s="288"/>
      <c r="J576" s="288"/>
      <c r="K576" s="288"/>
      <c r="L576" s="288"/>
      <c r="M576" s="48" t="str">
        <f ca="1">IF($B574="","",SUM((I574+J574+K574)/(Zdroj!$AN$10+Zdroj!$AP$10)))</f>
        <v/>
      </c>
      <c r="N576" s="59" t="str">
        <f t="shared" ref="N576" ca="1" si="189">IF(B574="","",N574/G574)</f>
        <v/>
      </c>
      <c r="O576" s="288"/>
      <c r="P576" s="329"/>
    </row>
    <row r="577" spans="1:16" x14ac:dyDescent="0.25">
      <c r="A577" s="29"/>
      <c r="B577" s="288" t="str">
        <f ca="1">IF(OFFSET(Zdroj!$B$16,A576,0)&gt;0,OFFSET(Zdroj!$B$16,A576,0)+0,"")</f>
        <v/>
      </c>
      <c r="C577" s="51" t="str">
        <f ca="1">IF($B577="","",IF(Zdroj!$AQ$9="ano",CONCATENATE(OFFSET(Zdroj!C$16,'k rozhodnutí detailní'!$A576,0),"
","Anonymizováno","
",OFFSET(Zdroj!E$16,'k rozhodnutí detailní'!$A576,0),"
",OFFSET(Zdroj!F$16,'k rozhodnutí detailní'!$A576,0)),CONCATENATE(OFFSET(Zdroj!C$16,'k rozhodnutí detailní'!$A576,0),"
",OFFSET(Zdroj!D$16,'k rozhodnutí detailní'!$A576,0),"
",OFFSET(Zdroj!E$16,'k rozhodnutí detailní'!$A576,0),"
",OFFSET(Zdroj!F$16,'k rozhodnutí detailní'!$A576,0))))</f>
        <v/>
      </c>
      <c r="D577" s="57" t="str">
        <f ca="1">IF($B577="","",OFFSET(Zdroj!N$16,'k rozhodnutí detailní'!$A576,0))</f>
        <v/>
      </c>
      <c r="E577" s="314" t="str">
        <f ca="1">IF($B577="","",OFFSET(Zdroj!T$16,'k rozhodnutí detailní'!$A576,0))</f>
        <v/>
      </c>
      <c r="F577" s="188" t="str">
        <f ca="1">IF($B577="","",OFFSET(Zdroj!U$16,'k rozhodnutí detailní'!$A576,0))</f>
        <v/>
      </c>
      <c r="G577" s="316" t="str">
        <f ca="1">IF($B577="","",OFFSET(Zdroj!W$16,'k rozhodnutí detailní'!$A576,0))</f>
        <v/>
      </c>
      <c r="H577" s="315" t="str">
        <f ca="1">IF($B577="","",OFFSET(Zdroj!Y$16,'k rozhodnutí detailní'!$A576,0))</f>
        <v/>
      </c>
      <c r="I577" s="288" t="str">
        <f ca="1">IF($B577="","",OFFSET(Zdroj!BG$16,'k rozhodnutí detailní'!$A576,0))</f>
        <v/>
      </c>
      <c r="J577" s="288" t="str">
        <f ca="1">IF($B577="","",OFFSET(Zdroj!BH$16,'k rozhodnutí detailní'!$A576,0))</f>
        <v/>
      </c>
      <c r="K577" s="288"/>
      <c r="L577" s="79" t="str">
        <f ca="1">IF($B577="","",CONCATENATE(OFFSET(Zdroj!BI$16,'k rozhodnutí detailní'!$A576,0)," z ",SUM(Zdroj!$AN$10+Zdroj!$AP$10)))</f>
        <v/>
      </c>
      <c r="M577" s="46" t="str">
        <f ca="1">IF($B577="","",IF(OR(I577=0,J577=0),1,OFFSET(Zdroj!BJ$16,'k rozhodnutí detailní'!$A576,0)))</f>
        <v/>
      </c>
      <c r="N577" s="312" t="str">
        <f ca="1">IF(B577="","",IF(Zdroj!$AQ$1=Zdroj!$AR$9,ROUND(G577*M579,Zdroj!$AR$8),OFFSET(Zdroj!BO$16,'k rozhodnutí detailní'!A576,0)))</f>
        <v/>
      </c>
      <c r="O577" s="288" t="str">
        <f ca="1">IF($B577="","",OFFSET(Zdroj!Z$16,'k rozhodnutí detailní'!$A576,0))</f>
        <v/>
      </c>
      <c r="P577" s="329"/>
    </row>
    <row r="578" spans="1:16" x14ac:dyDescent="0.25">
      <c r="A578" s="29"/>
      <c r="B578" s="288"/>
      <c r="C578" s="51" t="str">
        <f ca="1">IF($B577="","",IF(Zdroj!$AQ$9="ano",CONCATENATE("Okres:","
",OFFSET(Zdroj!BP$16,'k rozhodnutí detailní'!$A576,0),"
","Právní forma","
",OFFSET(Zdroj!H$16,'k rozhodnutí detailní'!$A576,0),"
",IF(OFFSET(Zdroj!I$16,'k rozhodnutí detailní'!$A576,0)="","","IČO: "),OFFSET(Zdroj!I$16,'k rozhodnutí detailní'!$A576,0),"
","B.Ú. ",IF(OFFSET(Zdroj!J$16,'k rozhodnutí detailní'!$A576,0)="","","Anonymizováno")),CONCATENATE("Okres:","
",OFFSET(Zdroj!BP$16,'k rozhodnutí detailní'!$A576,0),"
","Právní forma","
",OFFSET(Zdroj!H$16,'k rozhodnutí detailní'!$A576,0),"
",IF(OFFSET(Zdroj!I$16,'k rozhodnutí detailní'!$A576,0)="","","IČO: "),OFFSET(Zdroj!I$16,'k rozhodnutí detailní'!$A576,0),"
","B.Ú. ",OFFSET(Zdroj!J$16,'k rozhodnutí detailní'!$A576,0))))</f>
        <v/>
      </c>
      <c r="D578" s="58" t="str">
        <f ca="1">IF($B577="","",OFFSET(Zdroj!O$16,'k rozhodnutí detailní'!$A576,0))</f>
        <v/>
      </c>
      <c r="E578" s="314"/>
      <c r="F578" s="185"/>
      <c r="G578" s="316"/>
      <c r="H578" s="315"/>
      <c r="I578" s="288"/>
      <c r="J578" s="288"/>
      <c r="K578" s="288"/>
      <c r="L578" s="288" t="str">
        <f ca="1">IF($B577="","",CONCATENATE(SUM(I577+J577+K577)," z ",SUM(Zdroj!$AN$10+Zdroj!$AP$10)))</f>
        <v/>
      </c>
      <c r="M578" s="47" t="str">
        <f ca="1">IF($B577="","",IF(1-(((J577+K577)*(Zdroj!AN$10/Zdroj!AP$10))/I577)&gt;=0,CEILING(1-(((J577+K577)*(Zdroj!AN$10/Zdroj!AP$10))/I577),0.01),CEILING((1-(((J577+K577)*(Zdroj!AN$10/Zdroj!AP$10))/I577))*-1,0.01)))</f>
        <v/>
      </c>
      <c r="N578" s="312"/>
      <c r="O578" s="288"/>
      <c r="P578" s="329"/>
    </row>
    <row r="579" spans="1:16" x14ac:dyDescent="0.25">
      <c r="A579" s="29">
        <f>ROW()/3-1</f>
        <v>192</v>
      </c>
      <c r="B579" s="288"/>
      <c r="C579" s="52" t="str">
        <f ca="1">IF($B577="","",IF(Zdroj!$AQ$9="ano",IF(OFFSET(Zdroj!M$16,'k rozhodnutí detailní'!A576,0)="","","Anonymizováno"),IF(OFFSET(Zdroj!M$16,'k rozhodnutí detailní'!A576,0)="","",OFFSET(Zdroj!M$16,'k rozhodnutí detailní'!A576,0))))</f>
        <v/>
      </c>
      <c r="D579" s="58" t="str">
        <f ca="1">IF($B577="","",CONCATENATE("Dotace bude použita na:","
",OFFSET(Zdroj!P$16,'k rozhodnutí detailní'!$A576,0)))</f>
        <v/>
      </c>
      <c r="E579" s="314"/>
      <c r="F579" s="188" t="str">
        <f ca="1">IF($B577="","",OFFSET(Zdroj!V$16,'k rozhodnutí detailní'!$A576,0))</f>
        <v/>
      </c>
      <c r="G579" s="89" t="str">
        <f ca="1">IF($B577="","",OFFSET(Zdroj!BM$16,'k rozhodnutí'!$A576,0))</f>
        <v/>
      </c>
      <c r="H579" s="315"/>
      <c r="I579" s="288"/>
      <c r="J579" s="288"/>
      <c r="K579" s="288"/>
      <c r="L579" s="288"/>
      <c r="M579" s="48" t="str">
        <f ca="1">IF($B577="","",SUM((I577+J577+K577)/(Zdroj!$AN$10+Zdroj!$AP$10)))</f>
        <v/>
      </c>
      <c r="N579" s="59" t="str">
        <f t="shared" ref="N579" ca="1" si="190">IF(B577="","",N577/G577)</f>
        <v/>
      </c>
      <c r="O579" s="288"/>
      <c r="P579" s="329"/>
    </row>
    <row r="580" spans="1:16" x14ac:dyDescent="0.25">
      <c r="A580" s="29"/>
      <c r="B580" s="288" t="str">
        <f ca="1">IF(OFFSET(Zdroj!$B$16,A579,0)&gt;0,OFFSET(Zdroj!$B$16,A579,0)+0,"")</f>
        <v/>
      </c>
      <c r="C580" s="51" t="str">
        <f ca="1">IF($B580="","",IF(Zdroj!$AQ$9="ano",CONCATENATE(OFFSET(Zdroj!C$16,'k rozhodnutí detailní'!$A579,0),"
","Anonymizováno","
",OFFSET(Zdroj!E$16,'k rozhodnutí detailní'!$A579,0),"
",OFFSET(Zdroj!F$16,'k rozhodnutí detailní'!$A579,0)),CONCATENATE(OFFSET(Zdroj!C$16,'k rozhodnutí detailní'!$A579,0),"
",OFFSET(Zdroj!D$16,'k rozhodnutí detailní'!$A579,0),"
",OFFSET(Zdroj!E$16,'k rozhodnutí detailní'!$A579,0),"
",OFFSET(Zdroj!F$16,'k rozhodnutí detailní'!$A579,0))))</f>
        <v/>
      </c>
      <c r="D580" s="57" t="str">
        <f ca="1">IF($B580="","",OFFSET(Zdroj!N$16,'k rozhodnutí detailní'!$A579,0))</f>
        <v/>
      </c>
      <c r="E580" s="314" t="str">
        <f ca="1">IF($B580="","",OFFSET(Zdroj!T$16,'k rozhodnutí detailní'!$A579,0))</f>
        <v/>
      </c>
      <c r="F580" s="188" t="str">
        <f ca="1">IF($B580="","",OFFSET(Zdroj!U$16,'k rozhodnutí detailní'!$A579,0))</f>
        <v/>
      </c>
      <c r="G580" s="316" t="str">
        <f ca="1">IF($B580="","",OFFSET(Zdroj!W$16,'k rozhodnutí detailní'!$A579,0))</f>
        <v/>
      </c>
      <c r="H580" s="315" t="str">
        <f ca="1">IF($B580="","",OFFSET(Zdroj!Y$16,'k rozhodnutí detailní'!$A579,0))</f>
        <v/>
      </c>
      <c r="I580" s="288" t="str">
        <f ca="1">IF($B580="","",OFFSET(Zdroj!BG$16,'k rozhodnutí detailní'!$A579,0))</f>
        <v/>
      </c>
      <c r="J580" s="288" t="str">
        <f ca="1">IF($B580="","",OFFSET(Zdroj!BH$16,'k rozhodnutí detailní'!$A579,0))</f>
        <v/>
      </c>
      <c r="K580" s="288"/>
      <c r="L580" s="79" t="str">
        <f ca="1">IF($B580="","",CONCATENATE(OFFSET(Zdroj!BI$16,'k rozhodnutí detailní'!$A579,0)," z ",SUM(Zdroj!$AN$10+Zdroj!$AP$10)))</f>
        <v/>
      </c>
      <c r="M580" s="46" t="str">
        <f ca="1">IF($B580="","",IF(OR(I580=0,J580=0),1,OFFSET(Zdroj!BJ$16,'k rozhodnutí detailní'!$A579,0)))</f>
        <v/>
      </c>
      <c r="N580" s="312" t="str">
        <f ca="1">IF(B580="","",IF(Zdroj!$AQ$1=Zdroj!$AR$9,ROUND(G580*M582,Zdroj!$AR$8),OFFSET(Zdroj!BO$16,'k rozhodnutí detailní'!A579,0)))</f>
        <v/>
      </c>
      <c r="O580" s="288" t="str">
        <f ca="1">IF($B580="","",OFFSET(Zdroj!Z$16,'k rozhodnutí detailní'!$A579,0))</f>
        <v/>
      </c>
      <c r="P580" s="329"/>
    </row>
    <row r="581" spans="1:16" x14ac:dyDescent="0.25">
      <c r="A581" s="29"/>
      <c r="B581" s="288"/>
      <c r="C581" s="51" t="str">
        <f ca="1">IF($B580="","",IF(Zdroj!$AQ$9="ano",CONCATENATE("Okres:","
",OFFSET(Zdroj!BP$16,'k rozhodnutí detailní'!$A579,0),"
","Právní forma","
",OFFSET(Zdroj!H$16,'k rozhodnutí detailní'!$A579,0),"
",IF(OFFSET(Zdroj!I$16,'k rozhodnutí detailní'!$A579,0)="","","IČO: "),OFFSET(Zdroj!I$16,'k rozhodnutí detailní'!$A579,0),"
","B.Ú. ",IF(OFFSET(Zdroj!J$16,'k rozhodnutí detailní'!$A579,0)="","","Anonymizováno")),CONCATENATE("Okres:","
",OFFSET(Zdroj!BP$16,'k rozhodnutí detailní'!$A579,0),"
","Právní forma","
",OFFSET(Zdroj!H$16,'k rozhodnutí detailní'!$A579,0),"
",IF(OFFSET(Zdroj!I$16,'k rozhodnutí detailní'!$A579,0)="","","IČO: "),OFFSET(Zdroj!I$16,'k rozhodnutí detailní'!$A579,0),"
","B.Ú. ",OFFSET(Zdroj!J$16,'k rozhodnutí detailní'!$A579,0))))</f>
        <v/>
      </c>
      <c r="D581" s="58" t="str">
        <f ca="1">IF($B580="","",OFFSET(Zdroj!O$16,'k rozhodnutí detailní'!$A579,0))</f>
        <v/>
      </c>
      <c r="E581" s="314"/>
      <c r="F581" s="185"/>
      <c r="G581" s="316"/>
      <c r="H581" s="315"/>
      <c r="I581" s="288"/>
      <c r="J581" s="288"/>
      <c r="K581" s="288"/>
      <c r="L581" s="288" t="str">
        <f ca="1">IF($B580="","",CONCATENATE(SUM(I580+J580+K580)," z ",SUM(Zdroj!$AN$10+Zdroj!$AP$10)))</f>
        <v/>
      </c>
      <c r="M581" s="47" t="str">
        <f ca="1">IF($B580="","",IF(1-(((J580+K580)*(Zdroj!AN$10/Zdroj!AP$10))/I580)&gt;=0,CEILING(1-(((J580+K580)*(Zdroj!AN$10/Zdroj!AP$10))/I580),0.01),CEILING((1-(((J580+K580)*(Zdroj!AN$10/Zdroj!AP$10))/I580))*-1,0.01)))</f>
        <v/>
      </c>
      <c r="N581" s="312"/>
      <c r="O581" s="288"/>
      <c r="P581" s="329"/>
    </row>
    <row r="582" spans="1:16" x14ac:dyDescent="0.25">
      <c r="A582" s="29">
        <f>ROW()/3-1</f>
        <v>193</v>
      </c>
      <c r="B582" s="288"/>
      <c r="C582" s="52" t="str">
        <f ca="1">IF($B580="","",IF(Zdroj!$AQ$9="ano",IF(OFFSET(Zdroj!M$16,'k rozhodnutí detailní'!A579,0)="","","Anonymizováno"),IF(OFFSET(Zdroj!M$16,'k rozhodnutí detailní'!A579,0)="","",OFFSET(Zdroj!M$16,'k rozhodnutí detailní'!A579,0))))</f>
        <v/>
      </c>
      <c r="D582" s="58" t="str">
        <f ca="1">IF($B580="","",CONCATENATE("Dotace bude použita na:","
",OFFSET(Zdroj!P$16,'k rozhodnutí detailní'!$A579,0)))</f>
        <v/>
      </c>
      <c r="E582" s="314"/>
      <c r="F582" s="188" t="str">
        <f ca="1">IF($B580="","",OFFSET(Zdroj!V$16,'k rozhodnutí detailní'!$A579,0))</f>
        <v/>
      </c>
      <c r="G582" s="89" t="str">
        <f ca="1">IF($B580="","",OFFSET(Zdroj!BM$16,'k rozhodnutí'!$A579,0))</f>
        <v/>
      </c>
      <c r="H582" s="315"/>
      <c r="I582" s="288"/>
      <c r="J582" s="288"/>
      <c r="K582" s="288"/>
      <c r="L582" s="288"/>
      <c r="M582" s="48" t="str">
        <f ca="1">IF($B580="","",SUM((I580+J580+K580)/(Zdroj!$AN$10+Zdroj!$AP$10)))</f>
        <v/>
      </c>
      <c r="N582" s="59" t="str">
        <f t="shared" ref="N582" ca="1" si="191">IF(B580="","",N580/G580)</f>
        <v/>
      </c>
      <c r="O582" s="288"/>
      <c r="P582" s="329"/>
    </row>
    <row r="583" spans="1:16" x14ac:dyDescent="0.25">
      <c r="A583" s="29"/>
      <c r="B583" s="288" t="str">
        <f ca="1">IF(OFFSET(Zdroj!$B$16,A582,0)&gt;0,OFFSET(Zdroj!$B$16,A582,0)+0,"")</f>
        <v/>
      </c>
      <c r="C583" s="51" t="str">
        <f ca="1">IF($B583="","",IF(Zdroj!$AQ$9="ano",CONCATENATE(OFFSET(Zdroj!C$16,'k rozhodnutí detailní'!$A582,0),"
","Anonymizováno","
",OFFSET(Zdroj!E$16,'k rozhodnutí detailní'!$A582,0),"
",OFFSET(Zdroj!F$16,'k rozhodnutí detailní'!$A582,0)),CONCATENATE(OFFSET(Zdroj!C$16,'k rozhodnutí detailní'!$A582,0),"
",OFFSET(Zdroj!D$16,'k rozhodnutí detailní'!$A582,0),"
",OFFSET(Zdroj!E$16,'k rozhodnutí detailní'!$A582,0),"
",OFFSET(Zdroj!F$16,'k rozhodnutí detailní'!$A582,0))))</f>
        <v/>
      </c>
      <c r="D583" s="57" t="str">
        <f ca="1">IF($B583="","",OFFSET(Zdroj!N$16,'k rozhodnutí detailní'!$A582,0))</f>
        <v/>
      </c>
      <c r="E583" s="314" t="str">
        <f ca="1">IF($B583="","",OFFSET(Zdroj!T$16,'k rozhodnutí detailní'!$A582,0))</f>
        <v/>
      </c>
      <c r="F583" s="188" t="str">
        <f ca="1">IF($B583="","",OFFSET(Zdroj!U$16,'k rozhodnutí detailní'!$A582,0))</f>
        <v/>
      </c>
      <c r="G583" s="316" t="str">
        <f ca="1">IF($B583="","",OFFSET(Zdroj!W$16,'k rozhodnutí detailní'!$A582,0))</f>
        <v/>
      </c>
      <c r="H583" s="315" t="str">
        <f ca="1">IF($B583="","",OFFSET(Zdroj!Y$16,'k rozhodnutí detailní'!$A582,0))</f>
        <v/>
      </c>
      <c r="I583" s="288" t="str">
        <f ca="1">IF($B583="","",OFFSET(Zdroj!BG$16,'k rozhodnutí detailní'!$A582,0))</f>
        <v/>
      </c>
      <c r="J583" s="288" t="str">
        <f ca="1">IF($B583="","",OFFSET(Zdroj!BH$16,'k rozhodnutí detailní'!$A582,0))</f>
        <v/>
      </c>
      <c r="K583" s="288"/>
      <c r="L583" s="79" t="str">
        <f ca="1">IF($B583="","",CONCATENATE(OFFSET(Zdroj!BI$16,'k rozhodnutí detailní'!$A582,0)," z ",SUM(Zdroj!$AN$10+Zdroj!$AP$10)))</f>
        <v/>
      </c>
      <c r="M583" s="46" t="str">
        <f ca="1">IF($B583="","",IF(OR(I583=0,J583=0),1,OFFSET(Zdroj!BJ$16,'k rozhodnutí detailní'!$A582,0)))</f>
        <v/>
      </c>
      <c r="N583" s="312" t="str">
        <f ca="1">IF(B583="","",IF(Zdroj!$AQ$1=Zdroj!$AR$9,ROUND(G583*M585,Zdroj!$AR$8),OFFSET(Zdroj!BO$16,'k rozhodnutí detailní'!A582,0)))</f>
        <v/>
      </c>
      <c r="O583" s="288" t="str">
        <f ca="1">IF($B583="","",OFFSET(Zdroj!Z$16,'k rozhodnutí detailní'!$A582,0))</f>
        <v/>
      </c>
      <c r="P583" s="329"/>
    </row>
    <row r="584" spans="1:16" x14ac:dyDescent="0.25">
      <c r="A584" s="29"/>
      <c r="B584" s="288"/>
      <c r="C584" s="51" t="str">
        <f ca="1">IF($B583="","",IF(Zdroj!$AQ$9="ano",CONCATENATE("Okres:","
",OFFSET(Zdroj!BP$16,'k rozhodnutí detailní'!$A582,0),"
","Právní forma","
",OFFSET(Zdroj!H$16,'k rozhodnutí detailní'!$A582,0),"
",IF(OFFSET(Zdroj!I$16,'k rozhodnutí detailní'!$A582,0)="","","IČO: "),OFFSET(Zdroj!I$16,'k rozhodnutí detailní'!$A582,0),"
","B.Ú. ",IF(OFFSET(Zdroj!J$16,'k rozhodnutí detailní'!$A582,0)="","","Anonymizováno")),CONCATENATE("Okres:","
",OFFSET(Zdroj!BP$16,'k rozhodnutí detailní'!$A582,0),"
","Právní forma","
",OFFSET(Zdroj!H$16,'k rozhodnutí detailní'!$A582,0),"
",IF(OFFSET(Zdroj!I$16,'k rozhodnutí detailní'!$A582,0)="","","IČO: "),OFFSET(Zdroj!I$16,'k rozhodnutí detailní'!$A582,0),"
","B.Ú. ",OFFSET(Zdroj!J$16,'k rozhodnutí detailní'!$A582,0))))</f>
        <v/>
      </c>
      <c r="D584" s="58" t="str">
        <f ca="1">IF($B583="","",OFFSET(Zdroj!O$16,'k rozhodnutí detailní'!$A582,0))</f>
        <v/>
      </c>
      <c r="E584" s="314"/>
      <c r="F584" s="185"/>
      <c r="G584" s="316"/>
      <c r="H584" s="315"/>
      <c r="I584" s="288"/>
      <c r="J584" s="288"/>
      <c r="K584" s="288"/>
      <c r="L584" s="288" t="str">
        <f ca="1">IF($B583="","",CONCATENATE(SUM(I583+J583+K583)," z ",SUM(Zdroj!$AN$10+Zdroj!$AP$10)))</f>
        <v/>
      </c>
      <c r="M584" s="47" t="str">
        <f ca="1">IF($B583="","",IF(1-(((J583+K583)*(Zdroj!AN$10/Zdroj!AP$10))/I583)&gt;=0,CEILING(1-(((J583+K583)*(Zdroj!AN$10/Zdroj!AP$10))/I583),0.01),CEILING((1-(((J583+K583)*(Zdroj!AN$10/Zdroj!AP$10))/I583))*-1,0.01)))</f>
        <v/>
      </c>
      <c r="N584" s="312"/>
      <c r="O584" s="288"/>
      <c r="P584" s="329"/>
    </row>
    <row r="585" spans="1:16" x14ac:dyDescent="0.25">
      <c r="A585" s="29">
        <f>ROW()/3-1</f>
        <v>194</v>
      </c>
      <c r="B585" s="288"/>
      <c r="C585" s="52" t="str">
        <f ca="1">IF($B583="","",IF(Zdroj!$AQ$9="ano",IF(OFFSET(Zdroj!M$16,'k rozhodnutí detailní'!A582,0)="","","Anonymizováno"),IF(OFFSET(Zdroj!M$16,'k rozhodnutí detailní'!A582,0)="","",OFFSET(Zdroj!M$16,'k rozhodnutí detailní'!A582,0))))</f>
        <v/>
      </c>
      <c r="D585" s="58" t="str">
        <f ca="1">IF($B583="","",CONCATENATE("Dotace bude použita na:","
",OFFSET(Zdroj!P$16,'k rozhodnutí detailní'!$A582,0)))</f>
        <v/>
      </c>
      <c r="E585" s="314"/>
      <c r="F585" s="188" t="str">
        <f ca="1">IF($B583="","",OFFSET(Zdroj!V$16,'k rozhodnutí detailní'!$A582,0))</f>
        <v/>
      </c>
      <c r="G585" s="89" t="str">
        <f ca="1">IF($B583="","",OFFSET(Zdroj!BM$16,'k rozhodnutí'!$A582,0))</f>
        <v/>
      </c>
      <c r="H585" s="315"/>
      <c r="I585" s="288"/>
      <c r="J585" s="288"/>
      <c r="K585" s="288"/>
      <c r="L585" s="288"/>
      <c r="M585" s="48" t="str">
        <f ca="1">IF($B583="","",SUM((I583+J583+K583)/(Zdroj!$AN$10+Zdroj!$AP$10)))</f>
        <v/>
      </c>
      <c r="N585" s="59" t="str">
        <f t="shared" ref="N585" ca="1" si="192">IF(B583="","",N583/G583)</f>
        <v/>
      </c>
      <c r="O585" s="288"/>
      <c r="P585" s="329"/>
    </row>
    <row r="586" spans="1:16" x14ac:dyDescent="0.25">
      <c r="A586" s="29"/>
      <c r="B586" s="288" t="str">
        <f ca="1">IF(OFFSET(Zdroj!$B$16,A585,0)&gt;0,OFFSET(Zdroj!$B$16,A585,0)+0,"")</f>
        <v/>
      </c>
      <c r="C586" s="51" t="str">
        <f ca="1">IF($B586="","",IF(Zdroj!$AQ$9="ano",CONCATENATE(OFFSET(Zdroj!C$16,'k rozhodnutí detailní'!$A585,0),"
","Anonymizováno","
",OFFSET(Zdroj!E$16,'k rozhodnutí detailní'!$A585,0),"
",OFFSET(Zdroj!F$16,'k rozhodnutí detailní'!$A585,0)),CONCATENATE(OFFSET(Zdroj!C$16,'k rozhodnutí detailní'!$A585,0),"
",OFFSET(Zdroj!D$16,'k rozhodnutí detailní'!$A585,0),"
",OFFSET(Zdroj!E$16,'k rozhodnutí detailní'!$A585,0),"
",OFFSET(Zdroj!F$16,'k rozhodnutí detailní'!$A585,0))))</f>
        <v/>
      </c>
      <c r="D586" s="57" t="str">
        <f ca="1">IF($B586="","",OFFSET(Zdroj!N$16,'k rozhodnutí detailní'!$A585,0))</f>
        <v/>
      </c>
      <c r="E586" s="314" t="str">
        <f ca="1">IF($B586="","",OFFSET(Zdroj!T$16,'k rozhodnutí detailní'!$A585,0))</f>
        <v/>
      </c>
      <c r="F586" s="188" t="str">
        <f ca="1">IF($B586="","",OFFSET(Zdroj!U$16,'k rozhodnutí detailní'!$A585,0))</f>
        <v/>
      </c>
      <c r="G586" s="316" t="str">
        <f ca="1">IF($B586="","",OFFSET(Zdroj!W$16,'k rozhodnutí detailní'!$A585,0))</f>
        <v/>
      </c>
      <c r="H586" s="315" t="str">
        <f ca="1">IF($B586="","",OFFSET(Zdroj!Y$16,'k rozhodnutí detailní'!$A585,0))</f>
        <v/>
      </c>
      <c r="I586" s="288" t="str">
        <f ca="1">IF($B586="","",OFFSET(Zdroj!BG$16,'k rozhodnutí detailní'!$A585,0))</f>
        <v/>
      </c>
      <c r="J586" s="288" t="str">
        <f ca="1">IF($B586="","",OFFSET(Zdroj!BH$16,'k rozhodnutí detailní'!$A585,0))</f>
        <v/>
      </c>
      <c r="K586" s="288"/>
      <c r="L586" s="79" t="str">
        <f ca="1">IF($B586="","",CONCATENATE(OFFSET(Zdroj!BI$16,'k rozhodnutí detailní'!$A585,0)," z ",SUM(Zdroj!$AN$10+Zdroj!$AP$10)))</f>
        <v/>
      </c>
      <c r="M586" s="46" t="str">
        <f ca="1">IF($B586="","",IF(OR(I586=0,J586=0),1,OFFSET(Zdroj!BJ$16,'k rozhodnutí detailní'!$A585,0)))</f>
        <v/>
      </c>
      <c r="N586" s="312" t="str">
        <f ca="1">IF(B586="","",IF(Zdroj!$AQ$1=Zdroj!$AR$9,ROUND(G586*M588,Zdroj!$AR$8),OFFSET(Zdroj!BO$16,'k rozhodnutí detailní'!A585,0)))</f>
        <v/>
      </c>
      <c r="O586" s="288" t="str">
        <f ca="1">IF($B586="","",OFFSET(Zdroj!Z$16,'k rozhodnutí detailní'!$A585,0))</f>
        <v/>
      </c>
      <c r="P586" s="329"/>
    </row>
    <row r="587" spans="1:16" x14ac:dyDescent="0.25">
      <c r="A587" s="29"/>
      <c r="B587" s="288"/>
      <c r="C587" s="51" t="str">
        <f ca="1">IF($B586="","",IF(Zdroj!$AQ$9="ano",CONCATENATE("Okres:","
",OFFSET(Zdroj!BP$16,'k rozhodnutí detailní'!$A585,0),"
","Právní forma","
",OFFSET(Zdroj!H$16,'k rozhodnutí detailní'!$A585,0),"
",IF(OFFSET(Zdroj!I$16,'k rozhodnutí detailní'!$A585,0)="","","IČO: "),OFFSET(Zdroj!I$16,'k rozhodnutí detailní'!$A585,0),"
","B.Ú. ",IF(OFFSET(Zdroj!J$16,'k rozhodnutí detailní'!$A585,0)="","","Anonymizováno")),CONCATENATE("Okres:","
",OFFSET(Zdroj!BP$16,'k rozhodnutí detailní'!$A585,0),"
","Právní forma","
",OFFSET(Zdroj!H$16,'k rozhodnutí detailní'!$A585,0),"
",IF(OFFSET(Zdroj!I$16,'k rozhodnutí detailní'!$A585,0)="","","IČO: "),OFFSET(Zdroj!I$16,'k rozhodnutí detailní'!$A585,0),"
","B.Ú. ",OFFSET(Zdroj!J$16,'k rozhodnutí detailní'!$A585,0))))</f>
        <v/>
      </c>
      <c r="D587" s="58" t="str">
        <f ca="1">IF($B586="","",OFFSET(Zdroj!O$16,'k rozhodnutí detailní'!$A585,0))</f>
        <v/>
      </c>
      <c r="E587" s="314"/>
      <c r="F587" s="185"/>
      <c r="G587" s="316"/>
      <c r="H587" s="315"/>
      <c r="I587" s="288"/>
      <c r="J587" s="288"/>
      <c r="K587" s="288"/>
      <c r="L587" s="288" t="str">
        <f ca="1">IF($B586="","",CONCATENATE(SUM(I586+J586+K586)," z ",SUM(Zdroj!$AN$10+Zdroj!$AP$10)))</f>
        <v/>
      </c>
      <c r="M587" s="47" t="str">
        <f ca="1">IF($B586="","",IF(1-(((J586+K586)*(Zdroj!AN$10/Zdroj!AP$10))/I586)&gt;=0,CEILING(1-(((J586+K586)*(Zdroj!AN$10/Zdroj!AP$10))/I586),0.01),CEILING((1-(((J586+K586)*(Zdroj!AN$10/Zdroj!AP$10))/I586))*-1,0.01)))</f>
        <v/>
      </c>
      <c r="N587" s="312"/>
      <c r="O587" s="288"/>
      <c r="P587" s="329"/>
    </row>
    <row r="588" spans="1:16" x14ac:dyDescent="0.25">
      <c r="A588" s="29">
        <f>ROW()/3-1</f>
        <v>195</v>
      </c>
      <c r="B588" s="288"/>
      <c r="C588" s="52" t="str">
        <f ca="1">IF($B586="","",IF(Zdroj!$AQ$9="ano",IF(OFFSET(Zdroj!M$16,'k rozhodnutí detailní'!A585,0)="","","Anonymizováno"),IF(OFFSET(Zdroj!M$16,'k rozhodnutí detailní'!A585,0)="","",OFFSET(Zdroj!M$16,'k rozhodnutí detailní'!A585,0))))</f>
        <v/>
      </c>
      <c r="D588" s="58" t="str">
        <f ca="1">IF($B586="","",CONCATENATE("Dotace bude použita na:","
",OFFSET(Zdroj!P$16,'k rozhodnutí detailní'!$A585,0)))</f>
        <v/>
      </c>
      <c r="E588" s="314"/>
      <c r="F588" s="188" t="str">
        <f ca="1">IF($B586="","",OFFSET(Zdroj!V$16,'k rozhodnutí detailní'!$A585,0))</f>
        <v/>
      </c>
      <c r="G588" s="89" t="str">
        <f ca="1">IF($B586="","",OFFSET(Zdroj!BM$16,'k rozhodnutí'!$A585,0))</f>
        <v/>
      </c>
      <c r="H588" s="315"/>
      <c r="I588" s="288"/>
      <c r="J588" s="288"/>
      <c r="K588" s="288"/>
      <c r="L588" s="288"/>
      <c r="M588" s="48" t="str">
        <f ca="1">IF($B586="","",SUM((I586+J586+K586)/(Zdroj!$AN$10+Zdroj!$AP$10)))</f>
        <v/>
      </c>
      <c r="N588" s="59" t="str">
        <f t="shared" ref="N588" ca="1" si="193">IF(B586="","",N586/G586)</f>
        <v/>
      </c>
      <c r="O588" s="288"/>
      <c r="P588" s="329"/>
    </row>
    <row r="589" spans="1:16" x14ac:dyDescent="0.25">
      <c r="A589" s="29"/>
      <c r="B589" s="288" t="str">
        <f ca="1">IF(OFFSET(Zdroj!$B$16,A588,0)&gt;0,OFFSET(Zdroj!$B$16,A588,0)+0,"")</f>
        <v/>
      </c>
      <c r="C589" s="51" t="str">
        <f ca="1">IF($B589="","",IF(Zdroj!$AQ$9="ano",CONCATENATE(OFFSET(Zdroj!C$16,'k rozhodnutí detailní'!$A588,0),"
","Anonymizováno","
",OFFSET(Zdroj!E$16,'k rozhodnutí detailní'!$A588,0),"
",OFFSET(Zdroj!F$16,'k rozhodnutí detailní'!$A588,0)),CONCATENATE(OFFSET(Zdroj!C$16,'k rozhodnutí detailní'!$A588,0),"
",OFFSET(Zdroj!D$16,'k rozhodnutí detailní'!$A588,0),"
",OFFSET(Zdroj!E$16,'k rozhodnutí detailní'!$A588,0),"
",OFFSET(Zdroj!F$16,'k rozhodnutí detailní'!$A588,0))))</f>
        <v/>
      </c>
      <c r="D589" s="57" t="str">
        <f ca="1">IF($B589="","",OFFSET(Zdroj!N$16,'k rozhodnutí detailní'!$A588,0))</f>
        <v/>
      </c>
      <c r="E589" s="314" t="str">
        <f ca="1">IF($B589="","",OFFSET(Zdroj!T$16,'k rozhodnutí detailní'!$A588,0))</f>
        <v/>
      </c>
      <c r="F589" s="188" t="str">
        <f ca="1">IF($B589="","",OFFSET(Zdroj!U$16,'k rozhodnutí detailní'!$A588,0))</f>
        <v/>
      </c>
      <c r="G589" s="316" t="str">
        <f ca="1">IF($B589="","",OFFSET(Zdroj!W$16,'k rozhodnutí detailní'!$A588,0))</f>
        <v/>
      </c>
      <c r="H589" s="315" t="str">
        <f ca="1">IF($B589="","",OFFSET(Zdroj!Y$16,'k rozhodnutí detailní'!$A588,0))</f>
        <v/>
      </c>
      <c r="I589" s="288" t="str">
        <f ca="1">IF($B589="","",OFFSET(Zdroj!BG$16,'k rozhodnutí detailní'!$A588,0))</f>
        <v/>
      </c>
      <c r="J589" s="288" t="str">
        <f ca="1">IF($B589="","",OFFSET(Zdroj!BH$16,'k rozhodnutí detailní'!$A588,0))</f>
        <v/>
      </c>
      <c r="K589" s="288"/>
      <c r="L589" s="79" t="str">
        <f ca="1">IF($B589="","",CONCATENATE(OFFSET(Zdroj!BI$16,'k rozhodnutí detailní'!$A588,0)," z ",SUM(Zdroj!$AN$10+Zdroj!$AP$10)))</f>
        <v/>
      </c>
      <c r="M589" s="46" t="str">
        <f ca="1">IF($B589="","",IF(OR(I589=0,J589=0),1,OFFSET(Zdroj!BJ$16,'k rozhodnutí detailní'!$A588,0)))</f>
        <v/>
      </c>
      <c r="N589" s="312" t="str">
        <f ca="1">IF(B589="","",IF(Zdroj!$AQ$1=Zdroj!$AR$9,ROUND(G589*M591,Zdroj!$AR$8),OFFSET(Zdroj!BO$16,'k rozhodnutí detailní'!A588,0)))</f>
        <v/>
      </c>
      <c r="O589" s="288" t="str">
        <f ca="1">IF($B589="","",OFFSET(Zdroj!Z$16,'k rozhodnutí detailní'!$A588,0))</f>
        <v/>
      </c>
      <c r="P589" s="329"/>
    </row>
    <row r="590" spans="1:16" x14ac:dyDescent="0.25">
      <c r="A590" s="29"/>
      <c r="B590" s="288"/>
      <c r="C590" s="51" t="str">
        <f ca="1">IF($B589="","",IF(Zdroj!$AQ$9="ano",CONCATENATE("Okres:","
",OFFSET(Zdroj!BP$16,'k rozhodnutí detailní'!$A588,0),"
","Právní forma","
",OFFSET(Zdroj!H$16,'k rozhodnutí detailní'!$A588,0),"
",IF(OFFSET(Zdroj!I$16,'k rozhodnutí detailní'!$A588,0)="","","IČO: "),OFFSET(Zdroj!I$16,'k rozhodnutí detailní'!$A588,0),"
","B.Ú. ",IF(OFFSET(Zdroj!J$16,'k rozhodnutí detailní'!$A588,0)="","","Anonymizováno")),CONCATENATE("Okres:","
",OFFSET(Zdroj!BP$16,'k rozhodnutí detailní'!$A588,0),"
","Právní forma","
",OFFSET(Zdroj!H$16,'k rozhodnutí detailní'!$A588,0),"
",IF(OFFSET(Zdroj!I$16,'k rozhodnutí detailní'!$A588,0)="","","IČO: "),OFFSET(Zdroj!I$16,'k rozhodnutí detailní'!$A588,0),"
","B.Ú. ",OFFSET(Zdroj!J$16,'k rozhodnutí detailní'!$A588,0))))</f>
        <v/>
      </c>
      <c r="D590" s="58" t="str">
        <f ca="1">IF($B589="","",OFFSET(Zdroj!O$16,'k rozhodnutí detailní'!$A588,0))</f>
        <v/>
      </c>
      <c r="E590" s="314"/>
      <c r="F590" s="185"/>
      <c r="G590" s="316"/>
      <c r="H590" s="315"/>
      <c r="I590" s="288"/>
      <c r="J590" s="288"/>
      <c r="K590" s="288"/>
      <c r="L590" s="288" t="str">
        <f ca="1">IF($B589="","",CONCATENATE(SUM(I589+J589+K589)," z ",SUM(Zdroj!$AN$10+Zdroj!$AP$10)))</f>
        <v/>
      </c>
      <c r="M590" s="47" t="str">
        <f ca="1">IF($B589="","",IF(1-(((J589+K589)*(Zdroj!AN$10/Zdroj!AP$10))/I589)&gt;=0,CEILING(1-(((J589+K589)*(Zdroj!AN$10/Zdroj!AP$10))/I589),0.01),CEILING((1-(((J589+K589)*(Zdroj!AN$10/Zdroj!AP$10))/I589))*-1,0.01)))</f>
        <v/>
      </c>
      <c r="N590" s="312"/>
      <c r="O590" s="288"/>
      <c r="P590" s="329"/>
    </row>
    <row r="591" spans="1:16" x14ac:dyDescent="0.25">
      <c r="A591" s="29">
        <f>ROW()/3-1</f>
        <v>196</v>
      </c>
      <c r="B591" s="288"/>
      <c r="C591" s="52" t="str">
        <f ca="1">IF($B589="","",IF(Zdroj!$AQ$9="ano",IF(OFFSET(Zdroj!M$16,'k rozhodnutí detailní'!A588,0)="","","Anonymizováno"),IF(OFFSET(Zdroj!M$16,'k rozhodnutí detailní'!A588,0)="","",OFFSET(Zdroj!M$16,'k rozhodnutí detailní'!A588,0))))</f>
        <v/>
      </c>
      <c r="D591" s="58" t="str">
        <f ca="1">IF($B589="","",CONCATENATE("Dotace bude použita na:","
",OFFSET(Zdroj!P$16,'k rozhodnutí detailní'!$A588,0)))</f>
        <v/>
      </c>
      <c r="E591" s="314"/>
      <c r="F591" s="188" t="str">
        <f ca="1">IF($B589="","",OFFSET(Zdroj!V$16,'k rozhodnutí detailní'!$A588,0))</f>
        <v/>
      </c>
      <c r="G591" s="89" t="str">
        <f ca="1">IF($B589="","",OFFSET(Zdroj!BM$16,'k rozhodnutí'!$A588,0))</f>
        <v/>
      </c>
      <c r="H591" s="315"/>
      <c r="I591" s="288"/>
      <c r="J591" s="288"/>
      <c r="K591" s="288"/>
      <c r="L591" s="288"/>
      <c r="M591" s="48" t="str">
        <f ca="1">IF($B589="","",SUM((I589+J589+K589)/(Zdroj!$AN$10+Zdroj!$AP$10)))</f>
        <v/>
      </c>
      <c r="N591" s="59" t="str">
        <f t="shared" ref="N591" ca="1" si="194">IF(B589="","",N589/G589)</f>
        <v/>
      </c>
      <c r="O591" s="288"/>
      <c r="P591" s="329"/>
    </row>
    <row r="592" spans="1:16" x14ac:dyDescent="0.25">
      <c r="A592" s="29"/>
      <c r="B592" s="288" t="str">
        <f ca="1">IF(OFFSET(Zdroj!$B$16,A591,0)&gt;0,OFFSET(Zdroj!$B$16,A591,0)+0,"")</f>
        <v/>
      </c>
      <c r="C592" s="51" t="str">
        <f ca="1">IF($B592="","",IF(Zdroj!$AQ$9="ano",CONCATENATE(OFFSET(Zdroj!C$16,'k rozhodnutí detailní'!$A591,0),"
","Anonymizováno","
",OFFSET(Zdroj!E$16,'k rozhodnutí detailní'!$A591,0),"
",OFFSET(Zdroj!F$16,'k rozhodnutí detailní'!$A591,0)),CONCATENATE(OFFSET(Zdroj!C$16,'k rozhodnutí detailní'!$A591,0),"
",OFFSET(Zdroj!D$16,'k rozhodnutí detailní'!$A591,0),"
",OFFSET(Zdroj!E$16,'k rozhodnutí detailní'!$A591,0),"
",OFFSET(Zdroj!F$16,'k rozhodnutí detailní'!$A591,0))))</f>
        <v/>
      </c>
      <c r="D592" s="57" t="str">
        <f ca="1">IF($B592="","",OFFSET(Zdroj!N$16,'k rozhodnutí detailní'!$A591,0))</f>
        <v/>
      </c>
      <c r="E592" s="314" t="str">
        <f ca="1">IF($B592="","",OFFSET(Zdroj!T$16,'k rozhodnutí detailní'!$A591,0))</f>
        <v/>
      </c>
      <c r="F592" s="188" t="str">
        <f ca="1">IF($B592="","",OFFSET(Zdroj!U$16,'k rozhodnutí detailní'!$A591,0))</f>
        <v/>
      </c>
      <c r="G592" s="316" t="str">
        <f ca="1">IF($B592="","",OFFSET(Zdroj!W$16,'k rozhodnutí detailní'!$A591,0))</f>
        <v/>
      </c>
      <c r="H592" s="315" t="str">
        <f ca="1">IF($B592="","",OFFSET(Zdroj!Y$16,'k rozhodnutí detailní'!$A591,0))</f>
        <v/>
      </c>
      <c r="I592" s="288" t="str">
        <f ca="1">IF($B592="","",OFFSET(Zdroj!BG$16,'k rozhodnutí detailní'!$A591,0))</f>
        <v/>
      </c>
      <c r="J592" s="288" t="str">
        <f ca="1">IF($B592="","",OFFSET(Zdroj!BH$16,'k rozhodnutí detailní'!$A591,0))</f>
        <v/>
      </c>
      <c r="K592" s="288"/>
      <c r="L592" s="79" t="str">
        <f ca="1">IF($B592="","",CONCATENATE(OFFSET(Zdroj!BI$16,'k rozhodnutí detailní'!$A591,0)," z ",SUM(Zdroj!$AN$10+Zdroj!$AP$10)))</f>
        <v/>
      </c>
      <c r="M592" s="46" t="str">
        <f ca="1">IF($B592="","",IF(OR(I592=0,J592=0),1,OFFSET(Zdroj!BJ$16,'k rozhodnutí detailní'!$A591,0)))</f>
        <v/>
      </c>
      <c r="N592" s="312" t="str">
        <f ca="1">IF(B592="","",IF(Zdroj!$AQ$1=Zdroj!$AR$9,ROUND(G592*M594,Zdroj!$AR$8),OFFSET(Zdroj!BO$16,'k rozhodnutí detailní'!A591,0)))</f>
        <v/>
      </c>
      <c r="O592" s="288" t="str">
        <f ca="1">IF($B592="","",OFFSET(Zdroj!Z$16,'k rozhodnutí detailní'!$A591,0))</f>
        <v/>
      </c>
      <c r="P592" s="329"/>
    </row>
    <row r="593" spans="1:16" x14ac:dyDescent="0.25">
      <c r="A593" s="29"/>
      <c r="B593" s="288"/>
      <c r="C593" s="51" t="str">
        <f ca="1">IF($B592="","",IF(Zdroj!$AQ$9="ano",CONCATENATE("Okres:","
",OFFSET(Zdroj!BP$16,'k rozhodnutí detailní'!$A591,0),"
","Právní forma","
",OFFSET(Zdroj!H$16,'k rozhodnutí detailní'!$A591,0),"
",IF(OFFSET(Zdroj!I$16,'k rozhodnutí detailní'!$A591,0)="","","IČO: "),OFFSET(Zdroj!I$16,'k rozhodnutí detailní'!$A591,0),"
","B.Ú. ",IF(OFFSET(Zdroj!J$16,'k rozhodnutí detailní'!$A591,0)="","","Anonymizováno")),CONCATENATE("Okres:","
",OFFSET(Zdroj!BP$16,'k rozhodnutí detailní'!$A591,0),"
","Právní forma","
",OFFSET(Zdroj!H$16,'k rozhodnutí detailní'!$A591,0),"
",IF(OFFSET(Zdroj!I$16,'k rozhodnutí detailní'!$A591,0)="","","IČO: "),OFFSET(Zdroj!I$16,'k rozhodnutí detailní'!$A591,0),"
","B.Ú. ",OFFSET(Zdroj!J$16,'k rozhodnutí detailní'!$A591,0))))</f>
        <v/>
      </c>
      <c r="D593" s="58" t="str">
        <f ca="1">IF($B592="","",OFFSET(Zdroj!O$16,'k rozhodnutí detailní'!$A591,0))</f>
        <v/>
      </c>
      <c r="E593" s="314"/>
      <c r="F593" s="185"/>
      <c r="G593" s="316"/>
      <c r="H593" s="315"/>
      <c r="I593" s="288"/>
      <c r="J593" s="288"/>
      <c r="K593" s="288"/>
      <c r="L593" s="288" t="str">
        <f ca="1">IF($B592="","",CONCATENATE(SUM(I592+J592+K592)," z ",SUM(Zdroj!$AN$10+Zdroj!$AP$10)))</f>
        <v/>
      </c>
      <c r="M593" s="47" t="str">
        <f ca="1">IF($B592="","",IF(1-(((J592+K592)*(Zdroj!AN$10/Zdroj!AP$10))/I592)&gt;=0,CEILING(1-(((J592+K592)*(Zdroj!AN$10/Zdroj!AP$10))/I592),0.01),CEILING((1-(((J592+K592)*(Zdroj!AN$10/Zdroj!AP$10))/I592))*-1,0.01)))</f>
        <v/>
      </c>
      <c r="N593" s="312"/>
      <c r="O593" s="288"/>
      <c r="P593" s="329"/>
    </row>
    <row r="594" spans="1:16" x14ac:dyDescent="0.25">
      <c r="A594" s="29">
        <f>ROW()/3-1</f>
        <v>197</v>
      </c>
      <c r="B594" s="288"/>
      <c r="C594" s="52" t="str">
        <f ca="1">IF($B592="","",IF(Zdroj!$AQ$9="ano",IF(OFFSET(Zdroj!M$16,'k rozhodnutí detailní'!A591,0)="","","Anonymizováno"),IF(OFFSET(Zdroj!M$16,'k rozhodnutí detailní'!A591,0)="","",OFFSET(Zdroj!M$16,'k rozhodnutí detailní'!A591,0))))</f>
        <v/>
      </c>
      <c r="D594" s="58" t="str">
        <f ca="1">IF($B592="","",CONCATENATE("Dotace bude použita na:","
",OFFSET(Zdroj!P$16,'k rozhodnutí detailní'!$A591,0)))</f>
        <v/>
      </c>
      <c r="E594" s="314"/>
      <c r="F594" s="188" t="str">
        <f ca="1">IF($B592="","",OFFSET(Zdroj!V$16,'k rozhodnutí detailní'!$A591,0))</f>
        <v/>
      </c>
      <c r="G594" s="89" t="str">
        <f ca="1">IF($B592="","",OFFSET(Zdroj!BM$16,'k rozhodnutí'!$A591,0))</f>
        <v/>
      </c>
      <c r="H594" s="315"/>
      <c r="I594" s="288"/>
      <c r="J594" s="288"/>
      <c r="K594" s="288"/>
      <c r="L594" s="288"/>
      <c r="M594" s="48" t="str">
        <f ca="1">IF($B592="","",SUM((I592+J592+K592)/(Zdroj!$AN$10+Zdroj!$AP$10)))</f>
        <v/>
      </c>
      <c r="N594" s="59" t="str">
        <f t="shared" ref="N594" ca="1" si="195">IF(B592="","",N592/G592)</f>
        <v/>
      </c>
      <c r="O594" s="288"/>
      <c r="P594" s="329"/>
    </row>
    <row r="595" spans="1:16" x14ac:dyDescent="0.25">
      <c r="A595" s="29"/>
      <c r="B595" s="288" t="str">
        <f ca="1">IF(OFFSET(Zdroj!$B$16,A594,0)&gt;0,OFFSET(Zdroj!$B$16,A594,0)+0,"")</f>
        <v/>
      </c>
      <c r="C595" s="51" t="str">
        <f ca="1">IF($B595="","",IF(Zdroj!$AQ$9="ano",CONCATENATE(OFFSET(Zdroj!C$16,'k rozhodnutí detailní'!$A594,0),"
","Anonymizováno","
",OFFSET(Zdroj!E$16,'k rozhodnutí detailní'!$A594,0),"
",OFFSET(Zdroj!F$16,'k rozhodnutí detailní'!$A594,0)),CONCATENATE(OFFSET(Zdroj!C$16,'k rozhodnutí detailní'!$A594,0),"
",OFFSET(Zdroj!D$16,'k rozhodnutí detailní'!$A594,0),"
",OFFSET(Zdroj!E$16,'k rozhodnutí detailní'!$A594,0),"
",OFFSET(Zdroj!F$16,'k rozhodnutí detailní'!$A594,0))))</f>
        <v/>
      </c>
      <c r="D595" s="57" t="str">
        <f ca="1">IF($B595="","",OFFSET(Zdroj!N$16,'k rozhodnutí detailní'!$A594,0))</f>
        <v/>
      </c>
      <c r="E595" s="314" t="str">
        <f ca="1">IF($B595="","",OFFSET(Zdroj!T$16,'k rozhodnutí detailní'!$A594,0))</f>
        <v/>
      </c>
      <c r="F595" s="188" t="str">
        <f ca="1">IF($B595="","",OFFSET(Zdroj!U$16,'k rozhodnutí detailní'!$A594,0))</f>
        <v/>
      </c>
      <c r="G595" s="316" t="str">
        <f ca="1">IF($B595="","",OFFSET(Zdroj!W$16,'k rozhodnutí detailní'!$A594,0))</f>
        <v/>
      </c>
      <c r="H595" s="315" t="str">
        <f ca="1">IF($B595="","",OFFSET(Zdroj!Y$16,'k rozhodnutí detailní'!$A594,0))</f>
        <v/>
      </c>
      <c r="I595" s="288" t="str">
        <f ca="1">IF($B595="","",OFFSET(Zdroj!BG$16,'k rozhodnutí detailní'!$A594,0))</f>
        <v/>
      </c>
      <c r="J595" s="288" t="str">
        <f ca="1">IF($B595="","",OFFSET(Zdroj!BH$16,'k rozhodnutí detailní'!$A594,0))</f>
        <v/>
      </c>
      <c r="K595" s="288"/>
      <c r="L595" s="79" t="str">
        <f ca="1">IF($B595="","",CONCATENATE(OFFSET(Zdroj!BI$16,'k rozhodnutí detailní'!$A594,0)," z ",SUM(Zdroj!$AN$10+Zdroj!$AP$10)))</f>
        <v/>
      </c>
      <c r="M595" s="46" t="str">
        <f ca="1">IF($B595="","",IF(OR(I595=0,J595=0),1,OFFSET(Zdroj!BJ$16,'k rozhodnutí detailní'!$A594,0)))</f>
        <v/>
      </c>
      <c r="N595" s="312" t="str">
        <f ca="1">IF(B595="","",IF(Zdroj!$AQ$1=Zdroj!$AR$9,ROUND(G595*M597,Zdroj!$AR$8),OFFSET(Zdroj!BO$16,'k rozhodnutí detailní'!A594,0)))</f>
        <v/>
      </c>
      <c r="O595" s="288" t="str">
        <f ca="1">IF($B595="","",OFFSET(Zdroj!Z$16,'k rozhodnutí detailní'!$A594,0))</f>
        <v/>
      </c>
      <c r="P595" s="329"/>
    </row>
    <row r="596" spans="1:16" x14ac:dyDescent="0.25">
      <c r="A596" s="29"/>
      <c r="B596" s="288"/>
      <c r="C596" s="51" t="str">
        <f ca="1">IF($B595="","",IF(Zdroj!$AQ$9="ano",CONCATENATE("Okres:","
",OFFSET(Zdroj!BP$16,'k rozhodnutí detailní'!$A594,0),"
","Právní forma","
",OFFSET(Zdroj!H$16,'k rozhodnutí detailní'!$A594,0),"
",IF(OFFSET(Zdroj!I$16,'k rozhodnutí detailní'!$A594,0)="","","IČO: "),OFFSET(Zdroj!I$16,'k rozhodnutí detailní'!$A594,0),"
","B.Ú. ",IF(OFFSET(Zdroj!J$16,'k rozhodnutí detailní'!$A594,0)="","","Anonymizováno")),CONCATENATE("Okres:","
",OFFSET(Zdroj!BP$16,'k rozhodnutí detailní'!$A594,0),"
","Právní forma","
",OFFSET(Zdroj!H$16,'k rozhodnutí detailní'!$A594,0),"
",IF(OFFSET(Zdroj!I$16,'k rozhodnutí detailní'!$A594,0)="","","IČO: "),OFFSET(Zdroj!I$16,'k rozhodnutí detailní'!$A594,0),"
","B.Ú. ",OFFSET(Zdroj!J$16,'k rozhodnutí detailní'!$A594,0))))</f>
        <v/>
      </c>
      <c r="D596" s="58" t="str">
        <f ca="1">IF($B595="","",OFFSET(Zdroj!O$16,'k rozhodnutí detailní'!$A594,0))</f>
        <v/>
      </c>
      <c r="E596" s="314"/>
      <c r="F596" s="185"/>
      <c r="G596" s="316"/>
      <c r="H596" s="315"/>
      <c r="I596" s="288"/>
      <c r="J596" s="288"/>
      <c r="K596" s="288"/>
      <c r="L596" s="288" t="str">
        <f ca="1">IF($B595="","",CONCATENATE(SUM(I595+J595+K595)," z ",SUM(Zdroj!$AN$10+Zdroj!$AP$10)))</f>
        <v/>
      </c>
      <c r="M596" s="47" t="str">
        <f ca="1">IF($B595="","",IF(1-(((J595+K595)*(Zdroj!AN$10/Zdroj!AP$10))/I595)&gt;=0,CEILING(1-(((J595+K595)*(Zdroj!AN$10/Zdroj!AP$10))/I595),0.01),CEILING((1-(((J595+K595)*(Zdroj!AN$10/Zdroj!AP$10))/I595))*-1,0.01)))</f>
        <v/>
      </c>
      <c r="N596" s="312"/>
      <c r="O596" s="288"/>
      <c r="P596" s="329"/>
    </row>
    <row r="597" spans="1:16" x14ac:dyDescent="0.25">
      <c r="A597" s="29">
        <f>ROW()/3-1</f>
        <v>198</v>
      </c>
      <c r="B597" s="288"/>
      <c r="C597" s="52" t="str">
        <f ca="1">IF($B595="","",IF(Zdroj!$AQ$9="ano",IF(OFFSET(Zdroj!M$16,'k rozhodnutí detailní'!A594,0)="","","Anonymizováno"),IF(OFFSET(Zdroj!M$16,'k rozhodnutí detailní'!A594,0)="","",OFFSET(Zdroj!M$16,'k rozhodnutí detailní'!A594,0))))</f>
        <v/>
      </c>
      <c r="D597" s="58" t="str">
        <f ca="1">IF($B595="","",CONCATENATE("Dotace bude použita na:","
",OFFSET(Zdroj!P$16,'k rozhodnutí detailní'!$A594,0)))</f>
        <v/>
      </c>
      <c r="E597" s="314"/>
      <c r="F597" s="188" t="str">
        <f ca="1">IF($B595="","",OFFSET(Zdroj!V$16,'k rozhodnutí detailní'!$A594,0))</f>
        <v/>
      </c>
      <c r="G597" s="89" t="str">
        <f ca="1">IF($B595="","",OFFSET(Zdroj!BM$16,'k rozhodnutí'!$A594,0))</f>
        <v/>
      </c>
      <c r="H597" s="315"/>
      <c r="I597" s="288"/>
      <c r="J597" s="288"/>
      <c r="K597" s="288"/>
      <c r="L597" s="288"/>
      <c r="M597" s="48" t="str">
        <f ca="1">IF($B595="","",SUM((I595+J595+K595)/(Zdroj!$AN$10+Zdroj!$AP$10)))</f>
        <v/>
      </c>
      <c r="N597" s="59" t="str">
        <f t="shared" ref="N597" ca="1" si="196">IF(B595="","",N595/G595)</f>
        <v/>
      </c>
      <c r="O597" s="288"/>
      <c r="P597" s="329"/>
    </row>
    <row r="598" spans="1:16" x14ac:dyDescent="0.25">
      <c r="A598" s="29"/>
      <c r="B598" s="288" t="str">
        <f ca="1">IF(OFFSET(Zdroj!$B$16,A597,0)&gt;0,OFFSET(Zdroj!$B$16,A597,0)+0,"")</f>
        <v/>
      </c>
      <c r="C598" s="51" t="str">
        <f ca="1">IF($B598="","",IF(Zdroj!$AQ$9="ano",CONCATENATE(OFFSET(Zdroj!C$16,'k rozhodnutí detailní'!$A597,0),"
","Anonymizováno","
",OFFSET(Zdroj!E$16,'k rozhodnutí detailní'!$A597,0),"
",OFFSET(Zdroj!F$16,'k rozhodnutí detailní'!$A597,0)),CONCATENATE(OFFSET(Zdroj!C$16,'k rozhodnutí detailní'!$A597,0),"
",OFFSET(Zdroj!D$16,'k rozhodnutí detailní'!$A597,0),"
",OFFSET(Zdroj!E$16,'k rozhodnutí detailní'!$A597,0),"
",OFFSET(Zdroj!F$16,'k rozhodnutí detailní'!$A597,0))))</f>
        <v/>
      </c>
      <c r="D598" s="57" t="str">
        <f ca="1">IF($B598="","",OFFSET(Zdroj!N$16,'k rozhodnutí detailní'!$A597,0))</f>
        <v/>
      </c>
      <c r="E598" s="314" t="str">
        <f ca="1">IF($B598="","",OFFSET(Zdroj!T$16,'k rozhodnutí detailní'!$A597,0))</f>
        <v/>
      </c>
      <c r="F598" s="188" t="str">
        <f ca="1">IF($B598="","",OFFSET(Zdroj!U$16,'k rozhodnutí detailní'!$A597,0))</f>
        <v/>
      </c>
      <c r="G598" s="316" t="str">
        <f ca="1">IF($B598="","",OFFSET(Zdroj!W$16,'k rozhodnutí detailní'!$A597,0))</f>
        <v/>
      </c>
      <c r="H598" s="315" t="str">
        <f ca="1">IF($B598="","",OFFSET(Zdroj!Y$16,'k rozhodnutí detailní'!$A597,0))</f>
        <v/>
      </c>
      <c r="I598" s="288" t="str">
        <f ca="1">IF($B598="","",OFFSET(Zdroj!BG$16,'k rozhodnutí detailní'!$A597,0))</f>
        <v/>
      </c>
      <c r="J598" s="288" t="str">
        <f ca="1">IF($B598="","",OFFSET(Zdroj!BH$16,'k rozhodnutí detailní'!$A597,0))</f>
        <v/>
      </c>
      <c r="K598" s="288"/>
      <c r="L598" s="79" t="str">
        <f ca="1">IF($B598="","",CONCATENATE(OFFSET(Zdroj!BI$16,'k rozhodnutí detailní'!$A597,0)," z ",SUM(Zdroj!$AN$10+Zdroj!$AP$10)))</f>
        <v/>
      </c>
      <c r="M598" s="46" t="str">
        <f ca="1">IF($B598="","",IF(OR(I598=0,J598=0),1,OFFSET(Zdroj!BJ$16,'k rozhodnutí detailní'!$A597,0)))</f>
        <v/>
      </c>
      <c r="N598" s="312" t="str">
        <f ca="1">IF(B598="","",IF(Zdroj!$AQ$1=Zdroj!$AR$9,ROUND(G598*M600,Zdroj!$AR$8),OFFSET(Zdroj!BO$16,'k rozhodnutí detailní'!A597,0)))</f>
        <v/>
      </c>
      <c r="O598" s="288" t="str">
        <f ca="1">IF($B598="","",OFFSET(Zdroj!Z$16,'k rozhodnutí detailní'!$A597,0))</f>
        <v/>
      </c>
      <c r="P598" s="329"/>
    </row>
    <row r="599" spans="1:16" x14ac:dyDescent="0.25">
      <c r="A599" s="29"/>
      <c r="B599" s="288"/>
      <c r="C599" s="51" t="str">
        <f ca="1">IF($B598="","",IF(Zdroj!$AQ$9="ano",CONCATENATE("Okres:","
",OFFSET(Zdroj!BP$16,'k rozhodnutí detailní'!$A597,0),"
","Právní forma","
",OFFSET(Zdroj!H$16,'k rozhodnutí detailní'!$A597,0),"
",IF(OFFSET(Zdroj!I$16,'k rozhodnutí detailní'!$A597,0)="","","IČO: "),OFFSET(Zdroj!I$16,'k rozhodnutí detailní'!$A597,0),"
","B.Ú. ",IF(OFFSET(Zdroj!J$16,'k rozhodnutí detailní'!$A597,0)="","","Anonymizováno")),CONCATENATE("Okres:","
",OFFSET(Zdroj!BP$16,'k rozhodnutí detailní'!$A597,0),"
","Právní forma","
",OFFSET(Zdroj!H$16,'k rozhodnutí detailní'!$A597,0),"
",IF(OFFSET(Zdroj!I$16,'k rozhodnutí detailní'!$A597,0)="","","IČO: "),OFFSET(Zdroj!I$16,'k rozhodnutí detailní'!$A597,0),"
","B.Ú. ",OFFSET(Zdroj!J$16,'k rozhodnutí detailní'!$A597,0))))</f>
        <v/>
      </c>
      <c r="D599" s="58" t="str">
        <f ca="1">IF($B598="","",OFFSET(Zdroj!O$16,'k rozhodnutí detailní'!$A597,0))</f>
        <v/>
      </c>
      <c r="E599" s="314"/>
      <c r="F599" s="185"/>
      <c r="G599" s="316"/>
      <c r="H599" s="315"/>
      <c r="I599" s="288"/>
      <c r="J599" s="288"/>
      <c r="K599" s="288"/>
      <c r="L599" s="288" t="str">
        <f ca="1">IF($B598="","",CONCATENATE(SUM(I598+J598+K598)," z ",SUM(Zdroj!$AN$10+Zdroj!$AP$10)))</f>
        <v/>
      </c>
      <c r="M599" s="47" t="str">
        <f ca="1">IF($B598="","",IF(1-(((J598+K598)*(Zdroj!AN$10/Zdroj!AP$10))/I598)&gt;=0,CEILING(1-(((J598+K598)*(Zdroj!AN$10/Zdroj!AP$10))/I598),0.01),CEILING((1-(((J598+K598)*(Zdroj!AN$10/Zdroj!AP$10))/I598))*-1,0.01)))</f>
        <v/>
      </c>
      <c r="N599" s="312"/>
      <c r="O599" s="288"/>
      <c r="P599" s="329"/>
    </row>
    <row r="600" spans="1:16" x14ac:dyDescent="0.25">
      <c r="A600" s="29">
        <f>ROW()/3-1</f>
        <v>199</v>
      </c>
      <c r="B600" s="288"/>
      <c r="C600" s="52" t="str">
        <f ca="1">IF($B598="","",IF(Zdroj!$AQ$9="ano",IF(OFFSET(Zdroj!M$16,'k rozhodnutí detailní'!A597,0)="","","Anonymizováno"),IF(OFFSET(Zdroj!M$16,'k rozhodnutí detailní'!A597,0)="","",OFFSET(Zdroj!M$16,'k rozhodnutí detailní'!A597,0))))</f>
        <v/>
      </c>
      <c r="D600" s="58" t="str">
        <f ca="1">IF($B598="","",CONCATENATE("Dotace bude použita na:","
",OFFSET(Zdroj!P$16,'k rozhodnutí detailní'!$A597,0)))</f>
        <v/>
      </c>
      <c r="E600" s="314"/>
      <c r="F600" s="188" t="str">
        <f ca="1">IF($B598="","",OFFSET(Zdroj!V$16,'k rozhodnutí detailní'!$A597,0))</f>
        <v/>
      </c>
      <c r="G600" s="89" t="str">
        <f ca="1">IF($B598="","",OFFSET(Zdroj!BM$16,'k rozhodnutí'!$A597,0))</f>
        <v/>
      </c>
      <c r="H600" s="315"/>
      <c r="I600" s="288"/>
      <c r="J600" s="288"/>
      <c r="K600" s="288"/>
      <c r="L600" s="288"/>
      <c r="M600" s="48" t="str">
        <f ca="1">IF($B598="","",SUM((I598+J598+K598)/(Zdroj!$AN$10+Zdroj!$AP$10)))</f>
        <v/>
      </c>
      <c r="N600" s="59" t="str">
        <f t="shared" ref="N600" ca="1" si="197">IF(B598="","",N598/G598)</f>
        <v/>
      </c>
      <c r="O600" s="288"/>
      <c r="P600" s="329"/>
    </row>
    <row r="601" spans="1:16" x14ac:dyDescent="0.25">
      <c r="A601" s="29"/>
      <c r="B601" s="288" t="str">
        <f ca="1">IF(OFFSET(Zdroj!$B$16,A600,0)&gt;0,OFFSET(Zdroj!$B$16,A600,0)+0,"")</f>
        <v/>
      </c>
      <c r="C601" s="51" t="str">
        <f ca="1">IF($B601="","",IF(Zdroj!$AQ$9="ano",CONCATENATE(OFFSET(Zdroj!C$16,'k rozhodnutí detailní'!$A600,0),"
","Anonymizováno","
",OFFSET(Zdroj!E$16,'k rozhodnutí detailní'!$A600,0),"
",OFFSET(Zdroj!F$16,'k rozhodnutí detailní'!$A600,0)),CONCATENATE(OFFSET(Zdroj!C$16,'k rozhodnutí detailní'!$A600,0),"
",OFFSET(Zdroj!D$16,'k rozhodnutí detailní'!$A600,0),"
",OFFSET(Zdroj!E$16,'k rozhodnutí detailní'!$A600,0),"
",OFFSET(Zdroj!F$16,'k rozhodnutí detailní'!$A600,0))))</f>
        <v/>
      </c>
      <c r="D601" s="57" t="str">
        <f ca="1">IF($B601="","",OFFSET(Zdroj!N$16,'k rozhodnutí detailní'!$A600,0))</f>
        <v/>
      </c>
      <c r="E601" s="314" t="str">
        <f ca="1">IF($B601="","",OFFSET(Zdroj!T$16,'k rozhodnutí detailní'!$A600,0))</f>
        <v/>
      </c>
      <c r="F601" s="188" t="str">
        <f ca="1">IF($B601="","",OFFSET(Zdroj!U$16,'k rozhodnutí detailní'!$A600,0))</f>
        <v/>
      </c>
      <c r="G601" s="316" t="str">
        <f ca="1">IF($B601="","",OFFSET(Zdroj!W$16,'k rozhodnutí detailní'!$A600,0))</f>
        <v/>
      </c>
      <c r="H601" s="315" t="str">
        <f ca="1">IF($B601="","",OFFSET(Zdroj!Y$16,'k rozhodnutí detailní'!$A600,0))</f>
        <v/>
      </c>
      <c r="I601" s="288" t="str">
        <f ca="1">IF($B601="","",OFFSET(Zdroj!BG$16,'k rozhodnutí detailní'!$A600,0))</f>
        <v/>
      </c>
      <c r="J601" s="288" t="str">
        <f ca="1">IF($B601="","",OFFSET(Zdroj!BH$16,'k rozhodnutí detailní'!$A600,0))</f>
        <v/>
      </c>
      <c r="K601" s="288"/>
      <c r="L601" s="79" t="str">
        <f ca="1">IF($B601="","",CONCATENATE(OFFSET(Zdroj!BI$16,'k rozhodnutí detailní'!$A600,0)," z ",SUM(Zdroj!$AN$10+Zdroj!$AP$10)))</f>
        <v/>
      </c>
      <c r="M601" s="46" t="str">
        <f ca="1">IF($B601="","",IF(OR(I601=0,J601=0),1,OFFSET(Zdroj!BJ$16,'k rozhodnutí detailní'!$A600,0)))</f>
        <v/>
      </c>
      <c r="N601" s="312" t="str">
        <f ca="1">IF(B601="","",IF(Zdroj!$AQ$1=Zdroj!$AR$9,ROUND(G601*M603,Zdroj!$AR$8),OFFSET(Zdroj!BO$16,'k rozhodnutí detailní'!A600,0)))</f>
        <v/>
      </c>
      <c r="O601" s="288" t="str">
        <f ca="1">IF($B601="","",OFFSET(Zdroj!Z$16,'k rozhodnutí detailní'!$A600,0))</f>
        <v/>
      </c>
      <c r="P601" s="329"/>
    </row>
    <row r="602" spans="1:16" x14ac:dyDescent="0.25">
      <c r="A602" s="29"/>
      <c r="B602" s="288"/>
      <c r="C602" s="51" t="str">
        <f ca="1">IF($B601="","",IF(Zdroj!$AQ$9="ano",CONCATENATE("Okres:","
",OFFSET(Zdroj!BP$16,'k rozhodnutí detailní'!$A600,0),"
","Právní forma","
",OFFSET(Zdroj!H$16,'k rozhodnutí detailní'!$A600,0),"
",IF(OFFSET(Zdroj!I$16,'k rozhodnutí detailní'!$A600,0)="","","IČO: "),OFFSET(Zdroj!I$16,'k rozhodnutí detailní'!$A600,0),"
","B.Ú. ",IF(OFFSET(Zdroj!J$16,'k rozhodnutí detailní'!$A600,0)="","","Anonymizováno")),CONCATENATE("Okres:","
",OFFSET(Zdroj!BP$16,'k rozhodnutí detailní'!$A600,0),"
","Právní forma","
",OFFSET(Zdroj!H$16,'k rozhodnutí detailní'!$A600,0),"
",IF(OFFSET(Zdroj!I$16,'k rozhodnutí detailní'!$A600,0)="","","IČO: "),OFFSET(Zdroj!I$16,'k rozhodnutí detailní'!$A600,0),"
","B.Ú. ",OFFSET(Zdroj!J$16,'k rozhodnutí detailní'!$A600,0))))</f>
        <v/>
      </c>
      <c r="D602" s="58" t="str">
        <f ca="1">IF($B601="","",OFFSET(Zdroj!O$16,'k rozhodnutí detailní'!$A600,0))</f>
        <v/>
      </c>
      <c r="E602" s="314"/>
      <c r="F602" s="185"/>
      <c r="G602" s="316"/>
      <c r="H602" s="315"/>
      <c r="I602" s="288"/>
      <c r="J602" s="288"/>
      <c r="K602" s="288"/>
      <c r="L602" s="288" t="str">
        <f ca="1">IF($B601="","",CONCATENATE(SUM(I601+J601+K601)," z ",SUM(Zdroj!$AN$10+Zdroj!$AP$10)))</f>
        <v/>
      </c>
      <c r="M602" s="47" t="str">
        <f ca="1">IF($B601="","",IF(1-(((J601+K601)*(Zdroj!AN$10/Zdroj!AP$10))/I601)&gt;=0,CEILING(1-(((J601+K601)*(Zdroj!AN$10/Zdroj!AP$10))/I601),0.01),CEILING((1-(((J601+K601)*(Zdroj!AN$10/Zdroj!AP$10))/I601))*-1,0.01)))</f>
        <v/>
      </c>
      <c r="N602" s="312"/>
      <c r="O602" s="288"/>
      <c r="P602" s="329"/>
    </row>
    <row r="603" spans="1:16" x14ac:dyDescent="0.25">
      <c r="A603" s="29">
        <f>ROW()/3-1</f>
        <v>200</v>
      </c>
      <c r="B603" s="288"/>
      <c r="C603" s="52" t="str">
        <f ca="1">IF($B601="","",IF(Zdroj!$AQ$9="ano",IF(OFFSET(Zdroj!M$16,'k rozhodnutí detailní'!A600,0)="","","Anonymizováno"),IF(OFFSET(Zdroj!M$16,'k rozhodnutí detailní'!A600,0)="","",OFFSET(Zdroj!M$16,'k rozhodnutí detailní'!A600,0))))</f>
        <v/>
      </c>
      <c r="D603" s="58" t="str">
        <f ca="1">IF($B601="","",CONCATENATE("Dotace bude použita na:","
",OFFSET(Zdroj!P$16,'k rozhodnutí detailní'!$A600,0)))</f>
        <v/>
      </c>
      <c r="E603" s="314"/>
      <c r="F603" s="188" t="str">
        <f ca="1">IF($B601="","",OFFSET(Zdroj!V$16,'k rozhodnutí detailní'!$A600,0))</f>
        <v/>
      </c>
      <c r="G603" s="89" t="str">
        <f ca="1">IF($B601="","",OFFSET(Zdroj!BM$16,'k rozhodnutí'!$A600,0))</f>
        <v/>
      </c>
      <c r="H603" s="315"/>
      <c r="I603" s="288"/>
      <c r="J603" s="288"/>
      <c r="K603" s="288"/>
      <c r="L603" s="288"/>
      <c r="M603" s="48" t="str">
        <f ca="1">IF($B601="","",SUM((I601+J601+K601)/(Zdroj!$AN$10+Zdroj!$AP$10)))</f>
        <v/>
      </c>
      <c r="N603" s="59" t="str">
        <f t="shared" ref="N603" ca="1" si="198">IF(B601="","",N601/G601)</f>
        <v/>
      </c>
      <c r="O603" s="288"/>
      <c r="P603" s="329"/>
    </row>
    <row r="604" spans="1:16" x14ac:dyDescent="0.25">
      <c r="A604" s="29"/>
      <c r="B604" s="288" t="str">
        <f ca="1">IF(OFFSET(Zdroj!$B$16,A603,0)&gt;0,OFFSET(Zdroj!$B$16,A603,0)+0,"")</f>
        <v/>
      </c>
      <c r="C604" s="51" t="str">
        <f ca="1">IF($B604="","",IF(Zdroj!$AQ$9="ano",CONCATENATE(OFFSET(Zdroj!C$16,'k rozhodnutí detailní'!$A603,0),"
","Anonymizováno","
",OFFSET(Zdroj!E$16,'k rozhodnutí detailní'!$A603,0),"
",OFFSET(Zdroj!F$16,'k rozhodnutí detailní'!$A603,0)),CONCATENATE(OFFSET(Zdroj!C$16,'k rozhodnutí detailní'!$A603,0),"
",OFFSET(Zdroj!D$16,'k rozhodnutí detailní'!$A603,0),"
",OFFSET(Zdroj!E$16,'k rozhodnutí detailní'!$A603,0),"
",OFFSET(Zdroj!F$16,'k rozhodnutí detailní'!$A603,0))))</f>
        <v/>
      </c>
      <c r="D604" s="57" t="str">
        <f ca="1">IF($B604="","",OFFSET(Zdroj!N$16,'k rozhodnutí detailní'!$A603,0))</f>
        <v/>
      </c>
      <c r="E604" s="314" t="str">
        <f ca="1">IF($B604="","",OFFSET(Zdroj!T$16,'k rozhodnutí detailní'!$A603,0))</f>
        <v/>
      </c>
      <c r="F604" s="188" t="str">
        <f ca="1">IF($B604="","",OFFSET(Zdroj!U$16,'k rozhodnutí detailní'!$A603,0))</f>
        <v/>
      </c>
      <c r="G604" s="316" t="str">
        <f ca="1">IF($B604="","",OFFSET(Zdroj!W$16,'k rozhodnutí detailní'!$A603,0))</f>
        <v/>
      </c>
      <c r="H604" s="315" t="str">
        <f ca="1">IF($B604="","",OFFSET(Zdroj!Y$16,'k rozhodnutí detailní'!$A603,0))</f>
        <v/>
      </c>
      <c r="I604" s="288" t="str">
        <f ca="1">IF($B604="","",OFFSET(Zdroj!BG$16,'k rozhodnutí detailní'!$A603,0))</f>
        <v/>
      </c>
      <c r="J604" s="288" t="str">
        <f ca="1">IF($B604="","",OFFSET(Zdroj!BH$16,'k rozhodnutí detailní'!$A603,0))</f>
        <v/>
      </c>
      <c r="K604" s="288"/>
      <c r="L604" s="79" t="str">
        <f ca="1">IF($B604="","",CONCATENATE(OFFSET(Zdroj!BI$16,'k rozhodnutí detailní'!$A603,0)," z ",SUM(Zdroj!$AN$10+Zdroj!$AP$10)))</f>
        <v/>
      </c>
      <c r="M604" s="46" t="str">
        <f ca="1">IF($B604="","",IF(OR(I604=0,J604=0),1,OFFSET(Zdroj!BJ$16,'k rozhodnutí detailní'!$A603,0)))</f>
        <v/>
      </c>
      <c r="N604" s="312" t="str">
        <f ca="1">IF(B604="","",IF(Zdroj!$AQ$1=Zdroj!$AR$9,ROUND(G604*M606,Zdroj!$AR$8),OFFSET(Zdroj!BO$16,'k rozhodnutí detailní'!A603,0)))</f>
        <v/>
      </c>
      <c r="O604" s="288" t="str">
        <f ca="1">IF($B604="","",OFFSET(Zdroj!Z$16,'k rozhodnutí detailní'!$A603,0))</f>
        <v/>
      </c>
      <c r="P604" s="329"/>
    </row>
    <row r="605" spans="1:16" x14ac:dyDescent="0.25">
      <c r="A605" s="29"/>
      <c r="B605" s="288"/>
      <c r="C605" s="51" t="str">
        <f ca="1">IF($B604="","",IF(Zdroj!$AQ$9="ano",CONCATENATE("Okres:","
",OFFSET(Zdroj!BP$16,'k rozhodnutí detailní'!$A603,0),"
","Právní forma","
",OFFSET(Zdroj!H$16,'k rozhodnutí detailní'!$A603,0),"
",IF(OFFSET(Zdroj!I$16,'k rozhodnutí detailní'!$A603,0)="","","IČO: "),OFFSET(Zdroj!I$16,'k rozhodnutí detailní'!$A603,0),"
","B.Ú. ",IF(OFFSET(Zdroj!J$16,'k rozhodnutí detailní'!$A603,0)="","","Anonymizováno")),CONCATENATE("Okres:","
",OFFSET(Zdroj!BP$16,'k rozhodnutí detailní'!$A603,0),"
","Právní forma","
",OFFSET(Zdroj!H$16,'k rozhodnutí detailní'!$A603,0),"
",IF(OFFSET(Zdroj!I$16,'k rozhodnutí detailní'!$A603,0)="","","IČO: "),OFFSET(Zdroj!I$16,'k rozhodnutí detailní'!$A603,0),"
","B.Ú. ",OFFSET(Zdroj!J$16,'k rozhodnutí detailní'!$A603,0))))</f>
        <v/>
      </c>
      <c r="D605" s="58" t="str">
        <f ca="1">IF($B604="","",OFFSET(Zdroj!O$16,'k rozhodnutí detailní'!$A603,0))</f>
        <v/>
      </c>
      <c r="E605" s="314"/>
      <c r="F605" s="185"/>
      <c r="G605" s="316"/>
      <c r="H605" s="315"/>
      <c r="I605" s="288"/>
      <c r="J605" s="288"/>
      <c r="K605" s="288"/>
      <c r="L605" s="288" t="str">
        <f ca="1">IF($B604="","",CONCATENATE(SUM(I604+J604+K604)," z ",SUM(Zdroj!$AN$10+Zdroj!$AP$10)))</f>
        <v/>
      </c>
      <c r="M605" s="47" t="str">
        <f ca="1">IF($B604="","",IF(1-(((J604+K604)*(Zdroj!AN$10/Zdroj!AP$10))/I604)&gt;=0,CEILING(1-(((J604+K604)*(Zdroj!AN$10/Zdroj!AP$10))/I604),0.01),CEILING((1-(((J604+K604)*(Zdroj!AN$10/Zdroj!AP$10))/I604))*-1,0.01)))</f>
        <v/>
      </c>
      <c r="N605" s="312"/>
      <c r="O605" s="288"/>
      <c r="P605" s="329"/>
    </row>
    <row r="606" spans="1:16" x14ac:dyDescent="0.25">
      <c r="A606" s="29">
        <f>ROW()/3-1</f>
        <v>201</v>
      </c>
      <c r="B606" s="288"/>
      <c r="C606" s="52" t="str">
        <f ca="1">IF($B604="","",IF(Zdroj!$AQ$9="ano",IF(OFFSET(Zdroj!M$16,'k rozhodnutí detailní'!A603,0)="","","Anonymizováno"),IF(OFFSET(Zdroj!M$16,'k rozhodnutí detailní'!A603,0)="","",OFFSET(Zdroj!M$16,'k rozhodnutí detailní'!A603,0))))</f>
        <v/>
      </c>
      <c r="D606" s="58" t="str">
        <f ca="1">IF($B604="","",CONCATENATE("Dotace bude použita na:","
",OFFSET(Zdroj!P$16,'k rozhodnutí detailní'!$A603,0)))</f>
        <v/>
      </c>
      <c r="E606" s="314"/>
      <c r="F606" s="188" t="str">
        <f ca="1">IF($B604="","",OFFSET(Zdroj!V$16,'k rozhodnutí detailní'!$A603,0))</f>
        <v/>
      </c>
      <c r="G606" s="89" t="str">
        <f ca="1">IF($B604="","",OFFSET(Zdroj!BM$16,'k rozhodnutí'!$A603,0))</f>
        <v/>
      </c>
      <c r="H606" s="315"/>
      <c r="I606" s="288"/>
      <c r="J606" s="288"/>
      <c r="K606" s="288"/>
      <c r="L606" s="288"/>
      <c r="M606" s="48" t="str">
        <f ca="1">IF($B604="","",SUM((I604+J604+K604)/(Zdroj!$AN$10+Zdroj!$AP$10)))</f>
        <v/>
      </c>
      <c r="N606" s="59" t="str">
        <f t="shared" ref="N606" ca="1" si="199">IF(B604="","",N604/G604)</f>
        <v/>
      </c>
      <c r="O606" s="288"/>
      <c r="P606" s="329"/>
    </row>
    <row r="607" spans="1:16" x14ac:dyDescent="0.25">
      <c r="A607" s="29"/>
      <c r="B607" s="288" t="str">
        <f ca="1">IF(OFFSET(Zdroj!$B$16,A606,0)&gt;0,OFFSET(Zdroj!$B$16,A606,0)+0,"")</f>
        <v/>
      </c>
      <c r="C607" s="51" t="str">
        <f ca="1">IF($B607="","",IF(Zdroj!$AQ$9="ano",CONCATENATE(OFFSET(Zdroj!C$16,'k rozhodnutí detailní'!$A606,0),"
","Anonymizováno","
",OFFSET(Zdroj!E$16,'k rozhodnutí detailní'!$A606,0),"
",OFFSET(Zdroj!F$16,'k rozhodnutí detailní'!$A606,0)),CONCATENATE(OFFSET(Zdroj!C$16,'k rozhodnutí detailní'!$A606,0),"
",OFFSET(Zdroj!D$16,'k rozhodnutí detailní'!$A606,0),"
",OFFSET(Zdroj!E$16,'k rozhodnutí detailní'!$A606,0),"
",OFFSET(Zdroj!F$16,'k rozhodnutí detailní'!$A606,0))))</f>
        <v/>
      </c>
      <c r="D607" s="57" t="str">
        <f ca="1">IF($B607="","",OFFSET(Zdroj!N$16,'k rozhodnutí detailní'!$A606,0))</f>
        <v/>
      </c>
      <c r="E607" s="314" t="str">
        <f ca="1">IF($B607="","",OFFSET(Zdroj!T$16,'k rozhodnutí detailní'!$A606,0))</f>
        <v/>
      </c>
      <c r="F607" s="188" t="str">
        <f ca="1">IF($B607="","",OFFSET(Zdroj!U$16,'k rozhodnutí detailní'!$A606,0))</f>
        <v/>
      </c>
      <c r="G607" s="316" t="str">
        <f ca="1">IF($B607="","",OFFSET(Zdroj!W$16,'k rozhodnutí detailní'!$A606,0))</f>
        <v/>
      </c>
      <c r="H607" s="315" t="str">
        <f ca="1">IF($B607="","",OFFSET(Zdroj!Y$16,'k rozhodnutí detailní'!$A606,0))</f>
        <v/>
      </c>
      <c r="I607" s="288" t="str">
        <f ca="1">IF($B607="","",OFFSET(Zdroj!BG$16,'k rozhodnutí detailní'!$A606,0))</f>
        <v/>
      </c>
      <c r="J607" s="288" t="str">
        <f ca="1">IF($B607="","",OFFSET(Zdroj!BH$16,'k rozhodnutí detailní'!$A606,0))</f>
        <v/>
      </c>
      <c r="K607" s="288"/>
      <c r="L607" s="79" t="str">
        <f ca="1">IF($B607="","",CONCATENATE(OFFSET(Zdroj!BI$16,'k rozhodnutí detailní'!$A606,0)," z ",SUM(Zdroj!$AN$10+Zdroj!$AP$10)))</f>
        <v/>
      </c>
      <c r="M607" s="46" t="str">
        <f ca="1">IF($B607="","",IF(OR(I607=0,J607=0),1,OFFSET(Zdroj!BJ$16,'k rozhodnutí detailní'!$A606,0)))</f>
        <v/>
      </c>
      <c r="N607" s="312" t="str">
        <f ca="1">IF(B607="","",IF(Zdroj!$AQ$1=Zdroj!$AR$9,ROUND(G607*M609,Zdroj!$AR$8),OFFSET(Zdroj!BO$16,'k rozhodnutí detailní'!A606,0)))</f>
        <v/>
      </c>
      <c r="O607" s="288" t="str">
        <f ca="1">IF($B607="","",OFFSET(Zdroj!Z$16,'k rozhodnutí detailní'!$A606,0))</f>
        <v/>
      </c>
      <c r="P607" s="329"/>
    </row>
    <row r="608" spans="1:16" x14ac:dyDescent="0.25">
      <c r="A608" s="29"/>
      <c r="B608" s="288"/>
      <c r="C608" s="51" t="str">
        <f ca="1">IF($B607="","",IF(Zdroj!$AQ$9="ano",CONCATENATE("Okres:","
",OFFSET(Zdroj!BP$16,'k rozhodnutí detailní'!$A606,0),"
","Právní forma","
",OFFSET(Zdroj!H$16,'k rozhodnutí detailní'!$A606,0),"
",IF(OFFSET(Zdroj!I$16,'k rozhodnutí detailní'!$A606,0)="","","IČO: "),OFFSET(Zdroj!I$16,'k rozhodnutí detailní'!$A606,0),"
","B.Ú. ",IF(OFFSET(Zdroj!J$16,'k rozhodnutí detailní'!$A606,0)="","","Anonymizováno")),CONCATENATE("Okres:","
",OFFSET(Zdroj!BP$16,'k rozhodnutí detailní'!$A606,0),"
","Právní forma","
",OFFSET(Zdroj!H$16,'k rozhodnutí detailní'!$A606,0),"
",IF(OFFSET(Zdroj!I$16,'k rozhodnutí detailní'!$A606,0)="","","IČO: "),OFFSET(Zdroj!I$16,'k rozhodnutí detailní'!$A606,0),"
","B.Ú. ",OFFSET(Zdroj!J$16,'k rozhodnutí detailní'!$A606,0))))</f>
        <v/>
      </c>
      <c r="D608" s="58" t="str">
        <f ca="1">IF($B607="","",OFFSET(Zdroj!O$16,'k rozhodnutí detailní'!$A606,0))</f>
        <v/>
      </c>
      <c r="E608" s="314"/>
      <c r="F608" s="185"/>
      <c r="G608" s="316"/>
      <c r="H608" s="315"/>
      <c r="I608" s="288"/>
      <c r="J608" s="288"/>
      <c r="K608" s="288"/>
      <c r="L608" s="288" t="str">
        <f ca="1">IF($B607="","",CONCATENATE(SUM(I607+J607+K607)," z ",SUM(Zdroj!$AN$10+Zdroj!$AP$10)))</f>
        <v/>
      </c>
      <c r="M608" s="47" t="str">
        <f ca="1">IF($B607="","",IF(1-(((J607+K607)*(Zdroj!AN$10/Zdroj!AP$10))/I607)&gt;=0,CEILING(1-(((J607+K607)*(Zdroj!AN$10/Zdroj!AP$10))/I607),0.01),CEILING((1-(((J607+K607)*(Zdroj!AN$10/Zdroj!AP$10))/I607))*-1,0.01)))</f>
        <v/>
      </c>
      <c r="N608" s="312"/>
      <c r="O608" s="288"/>
      <c r="P608" s="329"/>
    </row>
    <row r="609" spans="1:16" x14ac:dyDescent="0.25">
      <c r="A609" s="29">
        <f>ROW()/3-1</f>
        <v>202</v>
      </c>
      <c r="B609" s="288"/>
      <c r="C609" s="52" t="str">
        <f ca="1">IF($B607="","",IF(Zdroj!$AQ$9="ano",IF(OFFSET(Zdroj!M$16,'k rozhodnutí detailní'!A606,0)="","","Anonymizováno"),IF(OFFSET(Zdroj!M$16,'k rozhodnutí detailní'!A606,0)="","",OFFSET(Zdroj!M$16,'k rozhodnutí detailní'!A606,0))))</f>
        <v/>
      </c>
      <c r="D609" s="58" t="str">
        <f ca="1">IF($B607="","",CONCATENATE("Dotace bude použita na:","
",OFFSET(Zdroj!P$16,'k rozhodnutí detailní'!$A606,0)))</f>
        <v/>
      </c>
      <c r="E609" s="314"/>
      <c r="F609" s="188" t="str">
        <f ca="1">IF($B607="","",OFFSET(Zdroj!V$16,'k rozhodnutí detailní'!$A606,0))</f>
        <v/>
      </c>
      <c r="G609" s="89" t="str">
        <f ca="1">IF($B607="","",OFFSET(Zdroj!BM$16,'k rozhodnutí'!$A606,0))</f>
        <v/>
      </c>
      <c r="H609" s="315"/>
      <c r="I609" s="288"/>
      <c r="J609" s="288"/>
      <c r="K609" s="288"/>
      <c r="L609" s="288"/>
      <c r="M609" s="48" t="str">
        <f ca="1">IF($B607="","",SUM((I607+J607+K607)/(Zdroj!$AN$10+Zdroj!$AP$10)))</f>
        <v/>
      </c>
      <c r="N609" s="59" t="str">
        <f t="shared" ref="N609" ca="1" si="200">IF(B607="","",N607/G607)</f>
        <v/>
      </c>
      <c r="O609" s="288"/>
      <c r="P609" s="329"/>
    </row>
    <row r="610" spans="1:16" x14ac:dyDescent="0.25">
      <c r="A610" s="29"/>
      <c r="B610" s="288" t="str">
        <f ca="1">IF(OFFSET(Zdroj!$B$16,A609,0)&gt;0,OFFSET(Zdroj!$B$16,A609,0)+0,"")</f>
        <v/>
      </c>
      <c r="C610" s="51" t="str">
        <f ca="1">IF($B610="","",IF(Zdroj!$AQ$9="ano",CONCATENATE(OFFSET(Zdroj!C$16,'k rozhodnutí detailní'!$A609,0),"
","Anonymizováno","
",OFFSET(Zdroj!E$16,'k rozhodnutí detailní'!$A609,0),"
",OFFSET(Zdroj!F$16,'k rozhodnutí detailní'!$A609,0)),CONCATENATE(OFFSET(Zdroj!C$16,'k rozhodnutí detailní'!$A609,0),"
",OFFSET(Zdroj!D$16,'k rozhodnutí detailní'!$A609,0),"
",OFFSET(Zdroj!E$16,'k rozhodnutí detailní'!$A609,0),"
",OFFSET(Zdroj!F$16,'k rozhodnutí detailní'!$A609,0))))</f>
        <v/>
      </c>
      <c r="D610" s="57" t="str">
        <f ca="1">IF($B610="","",OFFSET(Zdroj!N$16,'k rozhodnutí detailní'!$A609,0))</f>
        <v/>
      </c>
      <c r="E610" s="314" t="str">
        <f ca="1">IF($B610="","",OFFSET(Zdroj!T$16,'k rozhodnutí detailní'!$A609,0))</f>
        <v/>
      </c>
      <c r="F610" s="188" t="str">
        <f ca="1">IF($B610="","",OFFSET(Zdroj!U$16,'k rozhodnutí detailní'!$A609,0))</f>
        <v/>
      </c>
      <c r="G610" s="316" t="str">
        <f ca="1">IF($B610="","",OFFSET(Zdroj!W$16,'k rozhodnutí detailní'!$A609,0))</f>
        <v/>
      </c>
      <c r="H610" s="315" t="str">
        <f ca="1">IF($B610="","",OFFSET(Zdroj!Y$16,'k rozhodnutí detailní'!$A609,0))</f>
        <v/>
      </c>
      <c r="I610" s="288" t="str">
        <f ca="1">IF($B610="","",OFFSET(Zdroj!BG$16,'k rozhodnutí detailní'!$A609,0))</f>
        <v/>
      </c>
      <c r="J610" s="288" t="str">
        <f ca="1">IF($B610="","",OFFSET(Zdroj!BH$16,'k rozhodnutí detailní'!$A609,0))</f>
        <v/>
      </c>
      <c r="K610" s="288"/>
      <c r="L610" s="79" t="str">
        <f ca="1">IF($B610="","",CONCATENATE(OFFSET(Zdroj!BI$16,'k rozhodnutí detailní'!$A609,0)," z ",SUM(Zdroj!$AN$10+Zdroj!$AP$10)))</f>
        <v/>
      </c>
      <c r="M610" s="46" t="str">
        <f ca="1">IF($B610="","",IF(OR(I610=0,J610=0),1,OFFSET(Zdroj!BJ$16,'k rozhodnutí detailní'!$A609,0)))</f>
        <v/>
      </c>
      <c r="N610" s="312" t="str">
        <f ca="1">IF(B610="","",IF(Zdroj!$AQ$1=Zdroj!$AR$9,ROUND(G610*M612,Zdroj!$AR$8),OFFSET(Zdroj!BO$16,'k rozhodnutí detailní'!A609,0)))</f>
        <v/>
      </c>
      <c r="O610" s="288" t="str">
        <f ca="1">IF($B610="","",OFFSET(Zdroj!Z$16,'k rozhodnutí detailní'!$A609,0))</f>
        <v/>
      </c>
      <c r="P610" s="329"/>
    </row>
    <row r="611" spans="1:16" x14ac:dyDescent="0.25">
      <c r="A611" s="29"/>
      <c r="B611" s="288"/>
      <c r="C611" s="51" t="str">
        <f ca="1">IF($B610="","",IF(Zdroj!$AQ$9="ano",CONCATENATE("Okres:","
",OFFSET(Zdroj!BP$16,'k rozhodnutí detailní'!$A609,0),"
","Právní forma","
",OFFSET(Zdroj!H$16,'k rozhodnutí detailní'!$A609,0),"
",IF(OFFSET(Zdroj!I$16,'k rozhodnutí detailní'!$A609,0)="","","IČO: "),OFFSET(Zdroj!I$16,'k rozhodnutí detailní'!$A609,0),"
","B.Ú. ",IF(OFFSET(Zdroj!J$16,'k rozhodnutí detailní'!$A609,0)="","","Anonymizováno")),CONCATENATE("Okres:","
",OFFSET(Zdroj!BP$16,'k rozhodnutí detailní'!$A609,0),"
","Právní forma","
",OFFSET(Zdroj!H$16,'k rozhodnutí detailní'!$A609,0),"
",IF(OFFSET(Zdroj!I$16,'k rozhodnutí detailní'!$A609,0)="","","IČO: "),OFFSET(Zdroj!I$16,'k rozhodnutí detailní'!$A609,0),"
","B.Ú. ",OFFSET(Zdroj!J$16,'k rozhodnutí detailní'!$A609,0))))</f>
        <v/>
      </c>
      <c r="D611" s="58" t="str">
        <f ca="1">IF($B610="","",OFFSET(Zdroj!O$16,'k rozhodnutí detailní'!$A609,0))</f>
        <v/>
      </c>
      <c r="E611" s="314"/>
      <c r="F611" s="185"/>
      <c r="G611" s="316"/>
      <c r="H611" s="315"/>
      <c r="I611" s="288"/>
      <c r="J611" s="288"/>
      <c r="K611" s="288"/>
      <c r="L611" s="288" t="str">
        <f ca="1">IF($B610="","",CONCATENATE(SUM(I610+J610+K610)," z ",SUM(Zdroj!$AN$10+Zdroj!$AP$10)))</f>
        <v/>
      </c>
      <c r="M611" s="47" t="str">
        <f ca="1">IF($B610="","",IF(1-(((J610+K610)*(Zdroj!AN$10/Zdroj!AP$10))/I610)&gt;=0,CEILING(1-(((J610+K610)*(Zdroj!AN$10/Zdroj!AP$10))/I610),0.01),CEILING((1-(((J610+K610)*(Zdroj!AN$10/Zdroj!AP$10))/I610))*-1,0.01)))</f>
        <v/>
      </c>
      <c r="N611" s="312"/>
      <c r="O611" s="288"/>
      <c r="P611" s="329"/>
    </row>
    <row r="612" spans="1:16" x14ac:dyDescent="0.25">
      <c r="A612" s="29">
        <f>ROW()/3-1</f>
        <v>203</v>
      </c>
      <c r="B612" s="288"/>
      <c r="C612" s="52" t="str">
        <f ca="1">IF($B610="","",IF(Zdroj!$AQ$9="ano",IF(OFFSET(Zdroj!M$16,'k rozhodnutí detailní'!A609,0)="","","Anonymizováno"),IF(OFFSET(Zdroj!M$16,'k rozhodnutí detailní'!A609,0)="","",OFFSET(Zdroj!M$16,'k rozhodnutí detailní'!A609,0))))</f>
        <v/>
      </c>
      <c r="D612" s="58" t="str">
        <f ca="1">IF($B610="","",CONCATENATE("Dotace bude použita na:","
",OFFSET(Zdroj!P$16,'k rozhodnutí detailní'!$A609,0)))</f>
        <v/>
      </c>
      <c r="E612" s="314"/>
      <c r="F612" s="188" t="str">
        <f ca="1">IF($B610="","",OFFSET(Zdroj!V$16,'k rozhodnutí detailní'!$A609,0))</f>
        <v/>
      </c>
      <c r="G612" s="89" t="str">
        <f ca="1">IF($B610="","",OFFSET(Zdroj!BM$16,'k rozhodnutí'!$A609,0))</f>
        <v/>
      </c>
      <c r="H612" s="315"/>
      <c r="I612" s="288"/>
      <c r="J612" s="288"/>
      <c r="K612" s="288"/>
      <c r="L612" s="288"/>
      <c r="M612" s="48" t="str">
        <f ca="1">IF($B610="","",SUM((I610+J610+K610)/(Zdroj!$AN$10+Zdroj!$AP$10)))</f>
        <v/>
      </c>
      <c r="N612" s="59" t="str">
        <f t="shared" ref="N612" ca="1" si="201">IF(B610="","",N610/G610)</f>
        <v/>
      </c>
      <c r="O612" s="288"/>
      <c r="P612" s="329"/>
    </row>
    <row r="613" spans="1:16" x14ac:dyDescent="0.25">
      <c r="A613" s="29"/>
      <c r="B613" s="288" t="str">
        <f ca="1">IF(OFFSET(Zdroj!$B$16,A612,0)&gt;0,OFFSET(Zdroj!$B$16,A612,0)+0,"")</f>
        <v/>
      </c>
      <c r="C613" s="51" t="str">
        <f ca="1">IF($B613="","",IF(Zdroj!$AQ$9="ano",CONCATENATE(OFFSET(Zdroj!C$16,'k rozhodnutí detailní'!$A612,0),"
","Anonymizováno","
",OFFSET(Zdroj!E$16,'k rozhodnutí detailní'!$A612,0),"
",OFFSET(Zdroj!F$16,'k rozhodnutí detailní'!$A612,0)),CONCATENATE(OFFSET(Zdroj!C$16,'k rozhodnutí detailní'!$A612,0),"
",OFFSET(Zdroj!D$16,'k rozhodnutí detailní'!$A612,0),"
",OFFSET(Zdroj!E$16,'k rozhodnutí detailní'!$A612,0),"
",OFFSET(Zdroj!F$16,'k rozhodnutí detailní'!$A612,0))))</f>
        <v/>
      </c>
      <c r="D613" s="57" t="str">
        <f ca="1">IF($B613="","",OFFSET(Zdroj!N$16,'k rozhodnutí detailní'!$A612,0))</f>
        <v/>
      </c>
      <c r="E613" s="314" t="str">
        <f ca="1">IF($B613="","",OFFSET(Zdroj!T$16,'k rozhodnutí detailní'!$A612,0))</f>
        <v/>
      </c>
      <c r="F613" s="188" t="str">
        <f ca="1">IF($B613="","",OFFSET(Zdroj!U$16,'k rozhodnutí detailní'!$A612,0))</f>
        <v/>
      </c>
      <c r="G613" s="316" t="str">
        <f ca="1">IF($B613="","",OFFSET(Zdroj!W$16,'k rozhodnutí detailní'!$A612,0))</f>
        <v/>
      </c>
      <c r="H613" s="315" t="str">
        <f ca="1">IF($B613="","",OFFSET(Zdroj!Y$16,'k rozhodnutí detailní'!$A612,0))</f>
        <v/>
      </c>
      <c r="I613" s="288" t="str">
        <f ca="1">IF($B613="","",OFFSET(Zdroj!BG$16,'k rozhodnutí detailní'!$A612,0))</f>
        <v/>
      </c>
      <c r="J613" s="288" t="str">
        <f ca="1">IF($B613="","",OFFSET(Zdroj!BH$16,'k rozhodnutí detailní'!$A612,0))</f>
        <v/>
      </c>
      <c r="K613" s="288"/>
      <c r="L613" s="79" t="str">
        <f ca="1">IF($B613="","",CONCATENATE(OFFSET(Zdroj!BI$16,'k rozhodnutí detailní'!$A612,0)," z ",SUM(Zdroj!$AN$10+Zdroj!$AP$10)))</f>
        <v/>
      </c>
      <c r="M613" s="46" t="str">
        <f ca="1">IF($B613="","",IF(OR(I613=0,J613=0),1,OFFSET(Zdroj!BJ$16,'k rozhodnutí detailní'!$A612,0)))</f>
        <v/>
      </c>
      <c r="N613" s="312" t="str">
        <f ca="1">IF(B613="","",IF(Zdroj!$AQ$1=Zdroj!$AR$9,ROUND(G613*M615,Zdroj!$AR$8),OFFSET(Zdroj!BO$16,'k rozhodnutí detailní'!A612,0)))</f>
        <v/>
      </c>
      <c r="O613" s="288" t="str">
        <f ca="1">IF($B613="","",OFFSET(Zdroj!Z$16,'k rozhodnutí detailní'!$A612,0))</f>
        <v/>
      </c>
      <c r="P613" s="329"/>
    </row>
    <row r="614" spans="1:16" x14ac:dyDescent="0.25">
      <c r="A614" s="29"/>
      <c r="B614" s="288"/>
      <c r="C614" s="51" t="str">
        <f ca="1">IF($B613="","",IF(Zdroj!$AQ$9="ano",CONCATENATE("Okres:","
",OFFSET(Zdroj!BP$16,'k rozhodnutí detailní'!$A612,0),"
","Právní forma","
",OFFSET(Zdroj!H$16,'k rozhodnutí detailní'!$A612,0),"
",IF(OFFSET(Zdroj!I$16,'k rozhodnutí detailní'!$A612,0)="","","IČO: "),OFFSET(Zdroj!I$16,'k rozhodnutí detailní'!$A612,0),"
","B.Ú. ",IF(OFFSET(Zdroj!J$16,'k rozhodnutí detailní'!$A612,0)="","","Anonymizováno")),CONCATENATE("Okres:","
",OFFSET(Zdroj!BP$16,'k rozhodnutí detailní'!$A612,0),"
","Právní forma","
",OFFSET(Zdroj!H$16,'k rozhodnutí detailní'!$A612,0),"
",IF(OFFSET(Zdroj!I$16,'k rozhodnutí detailní'!$A612,0)="","","IČO: "),OFFSET(Zdroj!I$16,'k rozhodnutí detailní'!$A612,0),"
","B.Ú. ",OFFSET(Zdroj!J$16,'k rozhodnutí detailní'!$A612,0))))</f>
        <v/>
      </c>
      <c r="D614" s="58" t="str">
        <f ca="1">IF($B613="","",OFFSET(Zdroj!O$16,'k rozhodnutí detailní'!$A612,0))</f>
        <v/>
      </c>
      <c r="E614" s="314"/>
      <c r="F614" s="185"/>
      <c r="G614" s="316"/>
      <c r="H614" s="315"/>
      <c r="I614" s="288"/>
      <c r="J614" s="288"/>
      <c r="K614" s="288"/>
      <c r="L614" s="288" t="str">
        <f ca="1">IF($B613="","",CONCATENATE(SUM(I613+J613+K613)," z ",SUM(Zdroj!$AN$10+Zdroj!$AP$10)))</f>
        <v/>
      </c>
      <c r="M614" s="47" t="str">
        <f ca="1">IF($B613="","",IF(1-(((J613+K613)*(Zdroj!AN$10/Zdroj!AP$10))/I613)&gt;=0,CEILING(1-(((J613+K613)*(Zdroj!AN$10/Zdroj!AP$10))/I613),0.01),CEILING((1-(((J613+K613)*(Zdroj!AN$10/Zdroj!AP$10))/I613))*-1,0.01)))</f>
        <v/>
      </c>
      <c r="N614" s="312"/>
      <c r="O614" s="288"/>
      <c r="P614" s="329"/>
    </row>
    <row r="615" spans="1:16" x14ac:dyDescent="0.25">
      <c r="A615" s="29">
        <f>ROW()/3-1</f>
        <v>204</v>
      </c>
      <c r="B615" s="288"/>
      <c r="C615" s="52" t="str">
        <f ca="1">IF($B613="","",IF(Zdroj!$AQ$9="ano",IF(OFFSET(Zdroj!M$16,'k rozhodnutí detailní'!A612,0)="","","Anonymizováno"),IF(OFFSET(Zdroj!M$16,'k rozhodnutí detailní'!A612,0)="","",OFFSET(Zdroj!M$16,'k rozhodnutí detailní'!A612,0))))</f>
        <v/>
      </c>
      <c r="D615" s="58" t="str">
        <f ca="1">IF($B613="","",CONCATENATE("Dotace bude použita na:","
",OFFSET(Zdroj!P$16,'k rozhodnutí detailní'!$A612,0)))</f>
        <v/>
      </c>
      <c r="E615" s="314"/>
      <c r="F615" s="188" t="str">
        <f ca="1">IF($B613="","",OFFSET(Zdroj!V$16,'k rozhodnutí detailní'!$A612,0))</f>
        <v/>
      </c>
      <c r="G615" s="89" t="str">
        <f ca="1">IF($B613="","",OFFSET(Zdroj!BM$16,'k rozhodnutí'!$A612,0))</f>
        <v/>
      </c>
      <c r="H615" s="315"/>
      <c r="I615" s="288"/>
      <c r="J615" s="288"/>
      <c r="K615" s="288"/>
      <c r="L615" s="288"/>
      <c r="M615" s="48" t="str">
        <f ca="1">IF($B613="","",SUM((I613+J613+K613)/(Zdroj!$AN$10+Zdroj!$AP$10)))</f>
        <v/>
      </c>
      <c r="N615" s="59" t="str">
        <f t="shared" ref="N615" ca="1" si="202">IF(B613="","",N613/G613)</f>
        <v/>
      </c>
      <c r="O615" s="288"/>
      <c r="P615" s="329"/>
    </row>
    <row r="616" spans="1:16" x14ac:dyDescent="0.25">
      <c r="A616" s="29"/>
      <c r="B616" s="288" t="str">
        <f ca="1">IF(OFFSET(Zdroj!$B$16,A615,0)&gt;0,OFFSET(Zdroj!$B$16,A615,0)+0,"")</f>
        <v/>
      </c>
      <c r="C616" s="51" t="str">
        <f ca="1">IF($B616="","",IF(Zdroj!$AQ$9="ano",CONCATENATE(OFFSET(Zdroj!C$16,'k rozhodnutí detailní'!$A615,0),"
","Anonymizováno","
",OFFSET(Zdroj!E$16,'k rozhodnutí detailní'!$A615,0),"
",OFFSET(Zdroj!F$16,'k rozhodnutí detailní'!$A615,0)),CONCATENATE(OFFSET(Zdroj!C$16,'k rozhodnutí detailní'!$A615,0),"
",OFFSET(Zdroj!D$16,'k rozhodnutí detailní'!$A615,0),"
",OFFSET(Zdroj!E$16,'k rozhodnutí detailní'!$A615,0),"
",OFFSET(Zdroj!F$16,'k rozhodnutí detailní'!$A615,0))))</f>
        <v/>
      </c>
      <c r="D616" s="57" t="str">
        <f ca="1">IF($B616="","",OFFSET(Zdroj!N$16,'k rozhodnutí detailní'!$A615,0))</f>
        <v/>
      </c>
      <c r="E616" s="314" t="str">
        <f ca="1">IF($B616="","",OFFSET(Zdroj!T$16,'k rozhodnutí detailní'!$A615,0))</f>
        <v/>
      </c>
      <c r="F616" s="188" t="str">
        <f ca="1">IF($B616="","",OFFSET(Zdroj!U$16,'k rozhodnutí detailní'!$A615,0))</f>
        <v/>
      </c>
      <c r="G616" s="316" t="str">
        <f ca="1">IF($B616="","",OFFSET(Zdroj!W$16,'k rozhodnutí detailní'!$A615,0))</f>
        <v/>
      </c>
      <c r="H616" s="315" t="str">
        <f ca="1">IF($B616="","",OFFSET(Zdroj!Y$16,'k rozhodnutí detailní'!$A615,0))</f>
        <v/>
      </c>
      <c r="I616" s="288" t="str">
        <f ca="1">IF($B616="","",OFFSET(Zdroj!BG$16,'k rozhodnutí detailní'!$A615,0))</f>
        <v/>
      </c>
      <c r="J616" s="288" t="str">
        <f ca="1">IF($B616="","",OFFSET(Zdroj!BH$16,'k rozhodnutí detailní'!$A615,0))</f>
        <v/>
      </c>
      <c r="K616" s="288"/>
      <c r="L616" s="79" t="str">
        <f ca="1">IF($B616="","",CONCATENATE(OFFSET(Zdroj!BI$16,'k rozhodnutí detailní'!$A615,0)," z ",SUM(Zdroj!$AN$10+Zdroj!$AP$10)))</f>
        <v/>
      </c>
      <c r="M616" s="46" t="str">
        <f ca="1">IF($B616="","",IF(OR(I616=0,J616=0),1,OFFSET(Zdroj!BJ$16,'k rozhodnutí detailní'!$A615,0)))</f>
        <v/>
      </c>
      <c r="N616" s="312" t="str">
        <f ca="1">IF(B616="","",IF(Zdroj!$AQ$1=Zdroj!$AR$9,ROUND(G616*M618,Zdroj!$AR$8),OFFSET(Zdroj!BO$16,'k rozhodnutí detailní'!A615,0)))</f>
        <v/>
      </c>
      <c r="O616" s="288" t="str">
        <f ca="1">IF($B616="","",OFFSET(Zdroj!Z$16,'k rozhodnutí detailní'!$A615,0))</f>
        <v/>
      </c>
      <c r="P616" s="329"/>
    </row>
    <row r="617" spans="1:16" x14ac:dyDescent="0.25">
      <c r="A617" s="29"/>
      <c r="B617" s="288"/>
      <c r="C617" s="51" t="str">
        <f ca="1">IF($B616="","",IF(Zdroj!$AQ$9="ano",CONCATENATE("Okres:","
",OFFSET(Zdroj!BP$16,'k rozhodnutí detailní'!$A615,0),"
","Právní forma","
",OFFSET(Zdroj!H$16,'k rozhodnutí detailní'!$A615,0),"
",IF(OFFSET(Zdroj!I$16,'k rozhodnutí detailní'!$A615,0)="","","IČO: "),OFFSET(Zdroj!I$16,'k rozhodnutí detailní'!$A615,0),"
","B.Ú. ",IF(OFFSET(Zdroj!J$16,'k rozhodnutí detailní'!$A615,0)="","","Anonymizováno")),CONCATENATE("Okres:","
",OFFSET(Zdroj!BP$16,'k rozhodnutí detailní'!$A615,0),"
","Právní forma","
",OFFSET(Zdroj!H$16,'k rozhodnutí detailní'!$A615,0),"
",IF(OFFSET(Zdroj!I$16,'k rozhodnutí detailní'!$A615,0)="","","IČO: "),OFFSET(Zdroj!I$16,'k rozhodnutí detailní'!$A615,0),"
","B.Ú. ",OFFSET(Zdroj!J$16,'k rozhodnutí detailní'!$A615,0))))</f>
        <v/>
      </c>
      <c r="D617" s="58" t="str">
        <f ca="1">IF($B616="","",OFFSET(Zdroj!O$16,'k rozhodnutí detailní'!$A615,0))</f>
        <v/>
      </c>
      <c r="E617" s="314"/>
      <c r="F617" s="185"/>
      <c r="G617" s="316"/>
      <c r="H617" s="315"/>
      <c r="I617" s="288"/>
      <c r="J617" s="288"/>
      <c r="K617" s="288"/>
      <c r="L617" s="288" t="str">
        <f ca="1">IF($B616="","",CONCATENATE(SUM(I616+J616+K616)," z ",SUM(Zdroj!$AN$10+Zdroj!$AP$10)))</f>
        <v/>
      </c>
      <c r="M617" s="47" t="str">
        <f ca="1">IF($B616="","",IF(1-(((J616+K616)*(Zdroj!AN$10/Zdroj!AP$10))/I616)&gt;=0,CEILING(1-(((J616+K616)*(Zdroj!AN$10/Zdroj!AP$10))/I616),0.01),CEILING((1-(((J616+K616)*(Zdroj!AN$10/Zdroj!AP$10))/I616))*-1,0.01)))</f>
        <v/>
      </c>
      <c r="N617" s="312"/>
      <c r="O617" s="288"/>
      <c r="P617" s="329"/>
    </row>
    <row r="618" spans="1:16" x14ac:dyDescent="0.25">
      <c r="A618" s="29">
        <f>ROW()/3-1</f>
        <v>205</v>
      </c>
      <c r="B618" s="288"/>
      <c r="C618" s="52" t="str">
        <f ca="1">IF($B616="","",IF(Zdroj!$AQ$9="ano",IF(OFFSET(Zdroj!M$16,'k rozhodnutí detailní'!A615,0)="","","Anonymizováno"),IF(OFFSET(Zdroj!M$16,'k rozhodnutí detailní'!A615,0)="","",OFFSET(Zdroj!M$16,'k rozhodnutí detailní'!A615,0))))</f>
        <v/>
      </c>
      <c r="D618" s="58" t="str">
        <f ca="1">IF($B616="","",CONCATENATE("Dotace bude použita na:","
",OFFSET(Zdroj!P$16,'k rozhodnutí detailní'!$A615,0)))</f>
        <v/>
      </c>
      <c r="E618" s="314"/>
      <c r="F618" s="188" t="str">
        <f ca="1">IF($B616="","",OFFSET(Zdroj!V$16,'k rozhodnutí detailní'!$A615,0))</f>
        <v/>
      </c>
      <c r="G618" s="89" t="str">
        <f ca="1">IF($B616="","",OFFSET(Zdroj!BM$16,'k rozhodnutí'!$A615,0))</f>
        <v/>
      </c>
      <c r="H618" s="315"/>
      <c r="I618" s="288"/>
      <c r="J618" s="288"/>
      <c r="K618" s="288"/>
      <c r="L618" s="288"/>
      <c r="M618" s="48" t="str">
        <f ca="1">IF($B616="","",SUM((I616+J616+K616)/(Zdroj!$AN$10+Zdroj!$AP$10)))</f>
        <v/>
      </c>
      <c r="N618" s="59" t="str">
        <f t="shared" ref="N618" ca="1" si="203">IF(B616="","",N616/G616)</f>
        <v/>
      </c>
      <c r="O618" s="288"/>
      <c r="P618" s="329"/>
    </row>
    <row r="619" spans="1:16" x14ac:dyDescent="0.25">
      <c r="A619" s="29"/>
      <c r="B619" s="288" t="str">
        <f ca="1">IF(OFFSET(Zdroj!$B$16,A618,0)&gt;0,OFFSET(Zdroj!$B$16,A618,0)+0,"")</f>
        <v/>
      </c>
      <c r="C619" s="51" t="str">
        <f ca="1">IF($B619="","",IF(Zdroj!$AQ$9="ano",CONCATENATE(OFFSET(Zdroj!C$16,'k rozhodnutí detailní'!$A618,0),"
","Anonymizováno","
",OFFSET(Zdroj!E$16,'k rozhodnutí detailní'!$A618,0),"
",OFFSET(Zdroj!F$16,'k rozhodnutí detailní'!$A618,0)),CONCATENATE(OFFSET(Zdroj!C$16,'k rozhodnutí detailní'!$A618,0),"
",OFFSET(Zdroj!D$16,'k rozhodnutí detailní'!$A618,0),"
",OFFSET(Zdroj!E$16,'k rozhodnutí detailní'!$A618,0),"
",OFFSET(Zdroj!F$16,'k rozhodnutí detailní'!$A618,0))))</f>
        <v/>
      </c>
      <c r="D619" s="57" t="str">
        <f ca="1">IF($B619="","",OFFSET(Zdroj!N$16,'k rozhodnutí detailní'!$A618,0))</f>
        <v/>
      </c>
      <c r="E619" s="314" t="str">
        <f ca="1">IF($B619="","",OFFSET(Zdroj!T$16,'k rozhodnutí detailní'!$A618,0))</f>
        <v/>
      </c>
      <c r="F619" s="188" t="str">
        <f ca="1">IF($B619="","",OFFSET(Zdroj!U$16,'k rozhodnutí detailní'!$A618,0))</f>
        <v/>
      </c>
      <c r="G619" s="316" t="str">
        <f ca="1">IF($B619="","",OFFSET(Zdroj!W$16,'k rozhodnutí detailní'!$A618,0))</f>
        <v/>
      </c>
      <c r="H619" s="315" t="str">
        <f ca="1">IF($B619="","",OFFSET(Zdroj!Y$16,'k rozhodnutí detailní'!$A618,0))</f>
        <v/>
      </c>
      <c r="I619" s="288" t="str">
        <f ca="1">IF($B619="","",OFFSET(Zdroj!BG$16,'k rozhodnutí detailní'!$A618,0))</f>
        <v/>
      </c>
      <c r="J619" s="288" t="str">
        <f ca="1">IF($B619="","",OFFSET(Zdroj!BH$16,'k rozhodnutí detailní'!$A618,0))</f>
        <v/>
      </c>
      <c r="K619" s="288"/>
      <c r="L619" s="79" t="str">
        <f ca="1">IF($B619="","",CONCATENATE(OFFSET(Zdroj!BI$16,'k rozhodnutí detailní'!$A618,0)," z ",SUM(Zdroj!$AN$10+Zdroj!$AP$10)))</f>
        <v/>
      </c>
      <c r="M619" s="46" t="str">
        <f ca="1">IF($B619="","",IF(OR(I619=0,J619=0),1,OFFSET(Zdroj!BJ$16,'k rozhodnutí detailní'!$A618,0)))</f>
        <v/>
      </c>
      <c r="N619" s="312" t="str">
        <f ca="1">IF(B619="","",IF(Zdroj!$AQ$1=Zdroj!$AR$9,ROUND(G619*M621,Zdroj!$AR$8),OFFSET(Zdroj!BO$16,'k rozhodnutí detailní'!A618,0)))</f>
        <v/>
      </c>
      <c r="O619" s="288" t="str">
        <f ca="1">IF($B619="","",OFFSET(Zdroj!Z$16,'k rozhodnutí detailní'!$A618,0))</f>
        <v/>
      </c>
      <c r="P619" s="329"/>
    </row>
    <row r="620" spans="1:16" x14ac:dyDescent="0.25">
      <c r="A620" s="29"/>
      <c r="B620" s="288"/>
      <c r="C620" s="51" t="str">
        <f ca="1">IF($B619="","",IF(Zdroj!$AQ$9="ano",CONCATENATE("Okres:","
",OFFSET(Zdroj!BP$16,'k rozhodnutí detailní'!$A618,0),"
","Právní forma","
",OFFSET(Zdroj!H$16,'k rozhodnutí detailní'!$A618,0),"
",IF(OFFSET(Zdroj!I$16,'k rozhodnutí detailní'!$A618,0)="","","IČO: "),OFFSET(Zdroj!I$16,'k rozhodnutí detailní'!$A618,0),"
","B.Ú. ",IF(OFFSET(Zdroj!J$16,'k rozhodnutí detailní'!$A618,0)="","","Anonymizováno")),CONCATENATE("Okres:","
",OFFSET(Zdroj!BP$16,'k rozhodnutí detailní'!$A618,0),"
","Právní forma","
",OFFSET(Zdroj!H$16,'k rozhodnutí detailní'!$A618,0),"
",IF(OFFSET(Zdroj!I$16,'k rozhodnutí detailní'!$A618,0)="","","IČO: "),OFFSET(Zdroj!I$16,'k rozhodnutí detailní'!$A618,0),"
","B.Ú. ",OFFSET(Zdroj!J$16,'k rozhodnutí detailní'!$A618,0))))</f>
        <v/>
      </c>
      <c r="D620" s="58" t="str">
        <f ca="1">IF($B619="","",OFFSET(Zdroj!O$16,'k rozhodnutí detailní'!$A618,0))</f>
        <v/>
      </c>
      <c r="E620" s="314"/>
      <c r="F620" s="185"/>
      <c r="G620" s="316"/>
      <c r="H620" s="315"/>
      <c r="I620" s="288"/>
      <c r="J620" s="288"/>
      <c r="K620" s="288"/>
      <c r="L620" s="288" t="str">
        <f ca="1">IF($B619="","",CONCATENATE(SUM(I619+J619+K619)," z ",SUM(Zdroj!$AN$10+Zdroj!$AP$10)))</f>
        <v/>
      </c>
      <c r="M620" s="47" t="str">
        <f ca="1">IF($B619="","",IF(1-(((J619+K619)*(Zdroj!AN$10/Zdroj!AP$10))/I619)&gt;=0,CEILING(1-(((J619+K619)*(Zdroj!AN$10/Zdroj!AP$10))/I619),0.01),CEILING((1-(((J619+K619)*(Zdroj!AN$10/Zdroj!AP$10))/I619))*-1,0.01)))</f>
        <v/>
      </c>
      <c r="N620" s="312"/>
      <c r="O620" s="288"/>
      <c r="P620" s="329"/>
    </row>
    <row r="621" spans="1:16" x14ac:dyDescent="0.25">
      <c r="A621" s="29">
        <f>ROW()/3-1</f>
        <v>206</v>
      </c>
      <c r="B621" s="288"/>
      <c r="C621" s="52" t="str">
        <f ca="1">IF($B619="","",IF(Zdroj!$AQ$9="ano",IF(OFFSET(Zdroj!M$16,'k rozhodnutí detailní'!A618,0)="","","Anonymizováno"),IF(OFFSET(Zdroj!M$16,'k rozhodnutí detailní'!A618,0)="","",OFFSET(Zdroj!M$16,'k rozhodnutí detailní'!A618,0))))</f>
        <v/>
      </c>
      <c r="D621" s="58" t="str">
        <f ca="1">IF($B619="","",CONCATENATE("Dotace bude použita na:","
",OFFSET(Zdroj!P$16,'k rozhodnutí detailní'!$A618,0)))</f>
        <v/>
      </c>
      <c r="E621" s="314"/>
      <c r="F621" s="188" t="str">
        <f ca="1">IF($B619="","",OFFSET(Zdroj!V$16,'k rozhodnutí detailní'!$A618,0))</f>
        <v/>
      </c>
      <c r="G621" s="89" t="str">
        <f ca="1">IF($B619="","",OFFSET(Zdroj!BM$16,'k rozhodnutí'!$A618,0))</f>
        <v/>
      </c>
      <c r="H621" s="315"/>
      <c r="I621" s="288"/>
      <c r="J621" s="288"/>
      <c r="K621" s="288"/>
      <c r="L621" s="288"/>
      <c r="M621" s="48" t="str">
        <f ca="1">IF($B619="","",SUM((I619+J619+K619)/(Zdroj!$AN$10+Zdroj!$AP$10)))</f>
        <v/>
      </c>
      <c r="N621" s="59" t="str">
        <f t="shared" ref="N621" ca="1" si="204">IF(B619="","",N619/G619)</f>
        <v/>
      </c>
      <c r="O621" s="288"/>
      <c r="P621" s="329"/>
    </row>
    <row r="622" spans="1:16" x14ac:dyDescent="0.25">
      <c r="A622" s="29"/>
      <c r="B622" s="288" t="str">
        <f ca="1">IF(OFFSET(Zdroj!$B$16,A621,0)&gt;0,OFFSET(Zdroj!$B$16,A621,0)+0,"")</f>
        <v/>
      </c>
      <c r="C622" s="51" t="str">
        <f ca="1">IF($B622="","",IF(Zdroj!$AQ$9="ano",CONCATENATE(OFFSET(Zdroj!C$16,'k rozhodnutí detailní'!$A621,0),"
","Anonymizováno","
",OFFSET(Zdroj!E$16,'k rozhodnutí detailní'!$A621,0),"
",OFFSET(Zdroj!F$16,'k rozhodnutí detailní'!$A621,0)),CONCATENATE(OFFSET(Zdroj!C$16,'k rozhodnutí detailní'!$A621,0),"
",OFFSET(Zdroj!D$16,'k rozhodnutí detailní'!$A621,0),"
",OFFSET(Zdroj!E$16,'k rozhodnutí detailní'!$A621,0),"
",OFFSET(Zdroj!F$16,'k rozhodnutí detailní'!$A621,0))))</f>
        <v/>
      </c>
      <c r="D622" s="57" t="str">
        <f ca="1">IF($B622="","",OFFSET(Zdroj!N$16,'k rozhodnutí detailní'!$A621,0))</f>
        <v/>
      </c>
      <c r="E622" s="314" t="str">
        <f ca="1">IF($B622="","",OFFSET(Zdroj!T$16,'k rozhodnutí detailní'!$A621,0))</f>
        <v/>
      </c>
      <c r="F622" s="188" t="str">
        <f ca="1">IF($B622="","",OFFSET(Zdroj!U$16,'k rozhodnutí detailní'!$A621,0))</f>
        <v/>
      </c>
      <c r="G622" s="316" t="str">
        <f ca="1">IF($B622="","",OFFSET(Zdroj!W$16,'k rozhodnutí detailní'!$A621,0))</f>
        <v/>
      </c>
      <c r="H622" s="315" t="str">
        <f ca="1">IF($B622="","",OFFSET(Zdroj!Y$16,'k rozhodnutí detailní'!$A621,0))</f>
        <v/>
      </c>
      <c r="I622" s="288" t="str">
        <f ca="1">IF($B622="","",OFFSET(Zdroj!BG$16,'k rozhodnutí detailní'!$A621,0))</f>
        <v/>
      </c>
      <c r="J622" s="288" t="str">
        <f ca="1">IF($B622="","",OFFSET(Zdroj!BH$16,'k rozhodnutí detailní'!$A621,0))</f>
        <v/>
      </c>
      <c r="K622" s="288"/>
      <c r="L622" s="79" t="str">
        <f ca="1">IF($B622="","",CONCATENATE(OFFSET(Zdroj!BI$16,'k rozhodnutí detailní'!$A621,0)," z ",SUM(Zdroj!$AN$10+Zdroj!$AP$10)))</f>
        <v/>
      </c>
      <c r="M622" s="46" t="str">
        <f ca="1">IF($B622="","",IF(OR(I622=0,J622=0),1,OFFSET(Zdroj!BJ$16,'k rozhodnutí detailní'!$A621,0)))</f>
        <v/>
      </c>
      <c r="N622" s="312" t="str">
        <f ca="1">IF(B622="","",IF(Zdroj!$AQ$1=Zdroj!$AR$9,ROUND(G622*M624,Zdroj!$AR$8),OFFSET(Zdroj!BO$16,'k rozhodnutí detailní'!A621,0)))</f>
        <v/>
      </c>
      <c r="O622" s="288" t="str">
        <f ca="1">IF($B622="","",OFFSET(Zdroj!Z$16,'k rozhodnutí detailní'!$A621,0))</f>
        <v/>
      </c>
      <c r="P622" s="329"/>
    </row>
    <row r="623" spans="1:16" x14ac:dyDescent="0.25">
      <c r="A623" s="29"/>
      <c r="B623" s="288"/>
      <c r="C623" s="51" t="str">
        <f ca="1">IF($B622="","",IF(Zdroj!$AQ$9="ano",CONCATENATE("Okres:","
",OFFSET(Zdroj!BP$16,'k rozhodnutí detailní'!$A621,0),"
","Právní forma","
",OFFSET(Zdroj!H$16,'k rozhodnutí detailní'!$A621,0),"
",IF(OFFSET(Zdroj!I$16,'k rozhodnutí detailní'!$A621,0)="","","IČO: "),OFFSET(Zdroj!I$16,'k rozhodnutí detailní'!$A621,0),"
","B.Ú. ",IF(OFFSET(Zdroj!J$16,'k rozhodnutí detailní'!$A621,0)="","","Anonymizováno")),CONCATENATE("Okres:","
",OFFSET(Zdroj!BP$16,'k rozhodnutí detailní'!$A621,0),"
","Právní forma","
",OFFSET(Zdroj!H$16,'k rozhodnutí detailní'!$A621,0),"
",IF(OFFSET(Zdroj!I$16,'k rozhodnutí detailní'!$A621,0)="","","IČO: "),OFFSET(Zdroj!I$16,'k rozhodnutí detailní'!$A621,0),"
","B.Ú. ",OFFSET(Zdroj!J$16,'k rozhodnutí detailní'!$A621,0))))</f>
        <v/>
      </c>
      <c r="D623" s="58" t="str">
        <f ca="1">IF($B622="","",OFFSET(Zdroj!O$16,'k rozhodnutí detailní'!$A621,0))</f>
        <v/>
      </c>
      <c r="E623" s="314"/>
      <c r="F623" s="185"/>
      <c r="G623" s="316"/>
      <c r="H623" s="315"/>
      <c r="I623" s="288"/>
      <c r="J623" s="288"/>
      <c r="K623" s="288"/>
      <c r="L623" s="288" t="str">
        <f ca="1">IF($B622="","",CONCATENATE(SUM(I622+J622+K622)," z ",SUM(Zdroj!$AN$10+Zdroj!$AP$10)))</f>
        <v/>
      </c>
      <c r="M623" s="47" t="str">
        <f ca="1">IF($B622="","",IF(1-(((J622+K622)*(Zdroj!AN$10/Zdroj!AP$10))/I622)&gt;=0,CEILING(1-(((J622+K622)*(Zdroj!AN$10/Zdroj!AP$10))/I622),0.01),CEILING((1-(((J622+K622)*(Zdroj!AN$10/Zdroj!AP$10))/I622))*-1,0.01)))</f>
        <v/>
      </c>
      <c r="N623" s="312"/>
      <c r="O623" s="288"/>
      <c r="P623" s="329"/>
    </row>
    <row r="624" spans="1:16" x14ac:dyDescent="0.25">
      <c r="A624" s="29">
        <f>ROW()/3-1</f>
        <v>207</v>
      </c>
      <c r="B624" s="288"/>
      <c r="C624" s="52" t="str">
        <f ca="1">IF($B622="","",IF(Zdroj!$AQ$9="ano",IF(OFFSET(Zdroj!M$16,'k rozhodnutí detailní'!A621,0)="","","Anonymizováno"),IF(OFFSET(Zdroj!M$16,'k rozhodnutí detailní'!A621,0)="","",OFFSET(Zdroj!M$16,'k rozhodnutí detailní'!A621,0))))</f>
        <v/>
      </c>
      <c r="D624" s="58" t="str">
        <f ca="1">IF($B622="","",CONCATENATE("Dotace bude použita na:","
",OFFSET(Zdroj!P$16,'k rozhodnutí detailní'!$A621,0)))</f>
        <v/>
      </c>
      <c r="E624" s="314"/>
      <c r="F624" s="188" t="str">
        <f ca="1">IF($B622="","",OFFSET(Zdroj!V$16,'k rozhodnutí detailní'!$A621,0))</f>
        <v/>
      </c>
      <c r="G624" s="89" t="str">
        <f ca="1">IF($B622="","",OFFSET(Zdroj!BM$16,'k rozhodnutí'!$A621,0))</f>
        <v/>
      </c>
      <c r="H624" s="315"/>
      <c r="I624" s="288"/>
      <c r="J624" s="288"/>
      <c r="K624" s="288"/>
      <c r="L624" s="288"/>
      <c r="M624" s="48" t="str">
        <f ca="1">IF($B622="","",SUM((I622+J622+K622)/(Zdroj!$AN$10+Zdroj!$AP$10)))</f>
        <v/>
      </c>
      <c r="N624" s="59" t="str">
        <f t="shared" ref="N624" ca="1" si="205">IF(B622="","",N622/G622)</f>
        <v/>
      </c>
      <c r="O624" s="288"/>
      <c r="P624" s="329"/>
    </row>
    <row r="625" spans="1:16" x14ac:dyDescent="0.25">
      <c r="A625" s="29"/>
      <c r="B625" s="288" t="str">
        <f ca="1">IF(OFFSET(Zdroj!$B$16,A624,0)&gt;0,OFFSET(Zdroj!$B$16,A624,0)+0,"")</f>
        <v/>
      </c>
      <c r="C625" s="51" t="str">
        <f ca="1">IF($B625="","",IF(Zdroj!$AQ$9="ano",CONCATENATE(OFFSET(Zdroj!C$16,'k rozhodnutí detailní'!$A624,0),"
","Anonymizováno","
",OFFSET(Zdroj!E$16,'k rozhodnutí detailní'!$A624,0),"
",OFFSET(Zdroj!F$16,'k rozhodnutí detailní'!$A624,0)),CONCATENATE(OFFSET(Zdroj!C$16,'k rozhodnutí detailní'!$A624,0),"
",OFFSET(Zdroj!D$16,'k rozhodnutí detailní'!$A624,0),"
",OFFSET(Zdroj!E$16,'k rozhodnutí detailní'!$A624,0),"
",OFFSET(Zdroj!F$16,'k rozhodnutí detailní'!$A624,0))))</f>
        <v/>
      </c>
      <c r="D625" s="57" t="str">
        <f ca="1">IF($B625="","",OFFSET(Zdroj!N$16,'k rozhodnutí detailní'!$A624,0))</f>
        <v/>
      </c>
      <c r="E625" s="314" t="str">
        <f ca="1">IF($B625="","",OFFSET(Zdroj!T$16,'k rozhodnutí detailní'!$A624,0))</f>
        <v/>
      </c>
      <c r="F625" s="188" t="str">
        <f ca="1">IF($B625="","",OFFSET(Zdroj!U$16,'k rozhodnutí detailní'!$A624,0))</f>
        <v/>
      </c>
      <c r="G625" s="316" t="str">
        <f ca="1">IF($B625="","",OFFSET(Zdroj!W$16,'k rozhodnutí detailní'!$A624,0))</f>
        <v/>
      </c>
      <c r="H625" s="315" t="str">
        <f ca="1">IF($B625="","",OFFSET(Zdroj!Y$16,'k rozhodnutí detailní'!$A624,0))</f>
        <v/>
      </c>
      <c r="I625" s="288" t="str">
        <f ca="1">IF($B625="","",OFFSET(Zdroj!BG$16,'k rozhodnutí detailní'!$A624,0))</f>
        <v/>
      </c>
      <c r="J625" s="288" t="str">
        <f ca="1">IF($B625="","",OFFSET(Zdroj!BH$16,'k rozhodnutí detailní'!$A624,0))</f>
        <v/>
      </c>
      <c r="K625" s="288"/>
      <c r="L625" s="79" t="str">
        <f ca="1">IF($B625="","",CONCATENATE(OFFSET(Zdroj!BI$16,'k rozhodnutí detailní'!$A624,0)," z ",SUM(Zdroj!$AN$10+Zdroj!$AP$10)))</f>
        <v/>
      </c>
      <c r="M625" s="46" t="str">
        <f ca="1">IF($B625="","",IF(OR(I625=0,J625=0),1,OFFSET(Zdroj!BJ$16,'k rozhodnutí detailní'!$A624,0)))</f>
        <v/>
      </c>
      <c r="N625" s="312" t="str">
        <f ca="1">IF(B625="","",IF(Zdroj!$AQ$1=Zdroj!$AR$9,ROUND(G625*M627,Zdroj!$AR$8),OFFSET(Zdroj!BO$16,'k rozhodnutí detailní'!A624,0)))</f>
        <v/>
      </c>
      <c r="O625" s="288" t="str">
        <f ca="1">IF($B625="","",OFFSET(Zdroj!Z$16,'k rozhodnutí detailní'!$A624,0))</f>
        <v/>
      </c>
      <c r="P625" s="329"/>
    </row>
    <row r="626" spans="1:16" x14ac:dyDescent="0.25">
      <c r="A626" s="29"/>
      <c r="B626" s="288"/>
      <c r="C626" s="51" t="str">
        <f ca="1">IF($B625="","",IF(Zdroj!$AQ$9="ano",CONCATENATE("Okres:","
",OFFSET(Zdroj!BP$16,'k rozhodnutí detailní'!$A624,0),"
","Právní forma","
",OFFSET(Zdroj!H$16,'k rozhodnutí detailní'!$A624,0),"
",IF(OFFSET(Zdroj!I$16,'k rozhodnutí detailní'!$A624,0)="","","IČO: "),OFFSET(Zdroj!I$16,'k rozhodnutí detailní'!$A624,0),"
","B.Ú. ",IF(OFFSET(Zdroj!J$16,'k rozhodnutí detailní'!$A624,0)="","","Anonymizováno")),CONCATENATE("Okres:","
",OFFSET(Zdroj!BP$16,'k rozhodnutí detailní'!$A624,0),"
","Právní forma","
",OFFSET(Zdroj!H$16,'k rozhodnutí detailní'!$A624,0),"
",IF(OFFSET(Zdroj!I$16,'k rozhodnutí detailní'!$A624,0)="","","IČO: "),OFFSET(Zdroj!I$16,'k rozhodnutí detailní'!$A624,0),"
","B.Ú. ",OFFSET(Zdroj!J$16,'k rozhodnutí detailní'!$A624,0))))</f>
        <v/>
      </c>
      <c r="D626" s="58" t="str">
        <f ca="1">IF($B625="","",OFFSET(Zdroj!O$16,'k rozhodnutí detailní'!$A624,0))</f>
        <v/>
      </c>
      <c r="E626" s="314"/>
      <c r="F626" s="185"/>
      <c r="G626" s="316"/>
      <c r="H626" s="315"/>
      <c r="I626" s="288"/>
      <c r="J626" s="288"/>
      <c r="K626" s="288"/>
      <c r="L626" s="288" t="str">
        <f ca="1">IF($B625="","",CONCATENATE(SUM(I625+J625+K625)," z ",SUM(Zdroj!$AN$10+Zdroj!$AP$10)))</f>
        <v/>
      </c>
      <c r="M626" s="47" t="str">
        <f ca="1">IF($B625="","",IF(1-(((J625+K625)*(Zdroj!AN$10/Zdroj!AP$10))/I625)&gt;=0,CEILING(1-(((J625+K625)*(Zdroj!AN$10/Zdroj!AP$10))/I625),0.01),CEILING((1-(((J625+K625)*(Zdroj!AN$10/Zdroj!AP$10))/I625))*-1,0.01)))</f>
        <v/>
      </c>
      <c r="N626" s="312"/>
      <c r="O626" s="288"/>
      <c r="P626" s="329"/>
    </row>
    <row r="627" spans="1:16" x14ac:dyDescent="0.25">
      <c r="A627" s="29">
        <f>ROW()/3-1</f>
        <v>208</v>
      </c>
      <c r="B627" s="288"/>
      <c r="C627" s="52" t="str">
        <f ca="1">IF($B625="","",IF(Zdroj!$AQ$9="ano",IF(OFFSET(Zdroj!M$16,'k rozhodnutí detailní'!A624,0)="","","Anonymizováno"),IF(OFFSET(Zdroj!M$16,'k rozhodnutí detailní'!A624,0)="","",OFFSET(Zdroj!M$16,'k rozhodnutí detailní'!A624,0))))</f>
        <v/>
      </c>
      <c r="D627" s="58" t="str">
        <f ca="1">IF($B625="","",CONCATENATE("Dotace bude použita na:","
",OFFSET(Zdroj!P$16,'k rozhodnutí detailní'!$A624,0)))</f>
        <v/>
      </c>
      <c r="E627" s="314"/>
      <c r="F627" s="188" t="str">
        <f ca="1">IF($B625="","",OFFSET(Zdroj!V$16,'k rozhodnutí detailní'!$A624,0))</f>
        <v/>
      </c>
      <c r="G627" s="89" t="str">
        <f ca="1">IF($B625="","",OFFSET(Zdroj!BM$16,'k rozhodnutí'!$A624,0))</f>
        <v/>
      </c>
      <c r="H627" s="315"/>
      <c r="I627" s="288"/>
      <c r="J627" s="288"/>
      <c r="K627" s="288"/>
      <c r="L627" s="288"/>
      <c r="M627" s="48" t="str">
        <f ca="1">IF($B625="","",SUM((I625+J625+K625)/(Zdroj!$AN$10+Zdroj!$AP$10)))</f>
        <v/>
      </c>
      <c r="N627" s="59" t="str">
        <f t="shared" ref="N627" ca="1" si="206">IF(B625="","",N625/G625)</f>
        <v/>
      </c>
      <c r="O627" s="288"/>
      <c r="P627" s="329"/>
    </row>
    <row r="628" spans="1:16" x14ac:dyDescent="0.25">
      <c r="A628" s="29"/>
      <c r="B628" s="288" t="str">
        <f ca="1">IF(OFFSET(Zdroj!$B$16,A627,0)&gt;0,OFFSET(Zdroj!$B$16,A627,0)+0,"")</f>
        <v/>
      </c>
      <c r="C628" s="51" t="str">
        <f ca="1">IF($B628="","",IF(Zdroj!$AQ$9="ano",CONCATENATE(OFFSET(Zdroj!C$16,'k rozhodnutí detailní'!$A627,0),"
","Anonymizováno","
",OFFSET(Zdroj!E$16,'k rozhodnutí detailní'!$A627,0),"
",OFFSET(Zdroj!F$16,'k rozhodnutí detailní'!$A627,0)),CONCATENATE(OFFSET(Zdroj!C$16,'k rozhodnutí detailní'!$A627,0),"
",OFFSET(Zdroj!D$16,'k rozhodnutí detailní'!$A627,0),"
",OFFSET(Zdroj!E$16,'k rozhodnutí detailní'!$A627,0),"
",OFFSET(Zdroj!F$16,'k rozhodnutí detailní'!$A627,0))))</f>
        <v/>
      </c>
      <c r="D628" s="57" t="str">
        <f ca="1">IF($B628="","",OFFSET(Zdroj!N$16,'k rozhodnutí detailní'!$A627,0))</f>
        <v/>
      </c>
      <c r="E628" s="314" t="str">
        <f ca="1">IF($B628="","",OFFSET(Zdroj!T$16,'k rozhodnutí detailní'!$A627,0))</f>
        <v/>
      </c>
      <c r="F628" s="188" t="str">
        <f ca="1">IF($B628="","",OFFSET(Zdroj!U$16,'k rozhodnutí detailní'!$A627,0))</f>
        <v/>
      </c>
      <c r="G628" s="316" t="str">
        <f ca="1">IF($B628="","",OFFSET(Zdroj!W$16,'k rozhodnutí detailní'!$A627,0))</f>
        <v/>
      </c>
      <c r="H628" s="315" t="str">
        <f ca="1">IF($B628="","",OFFSET(Zdroj!Y$16,'k rozhodnutí detailní'!$A627,0))</f>
        <v/>
      </c>
      <c r="I628" s="288" t="str">
        <f ca="1">IF($B628="","",OFFSET(Zdroj!BG$16,'k rozhodnutí detailní'!$A627,0))</f>
        <v/>
      </c>
      <c r="J628" s="288" t="str">
        <f ca="1">IF($B628="","",OFFSET(Zdroj!BH$16,'k rozhodnutí detailní'!$A627,0))</f>
        <v/>
      </c>
      <c r="K628" s="288"/>
      <c r="L628" s="79" t="str">
        <f ca="1">IF($B628="","",CONCATENATE(OFFSET(Zdroj!BI$16,'k rozhodnutí detailní'!$A627,0)," z ",SUM(Zdroj!$AN$10+Zdroj!$AP$10)))</f>
        <v/>
      </c>
      <c r="M628" s="46" t="str">
        <f ca="1">IF($B628="","",IF(OR(I628=0,J628=0),1,OFFSET(Zdroj!BJ$16,'k rozhodnutí detailní'!$A627,0)))</f>
        <v/>
      </c>
      <c r="N628" s="312" t="str">
        <f ca="1">IF(B628="","",IF(Zdroj!$AQ$1=Zdroj!$AR$9,ROUND(G628*M630,Zdroj!$AR$8),OFFSET(Zdroj!BO$16,'k rozhodnutí detailní'!A627,0)))</f>
        <v/>
      </c>
      <c r="O628" s="288" t="str">
        <f ca="1">IF($B628="","",OFFSET(Zdroj!Z$16,'k rozhodnutí detailní'!$A627,0))</f>
        <v/>
      </c>
      <c r="P628" s="329"/>
    </row>
    <row r="629" spans="1:16" x14ac:dyDescent="0.25">
      <c r="A629" s="29"/>
      <c r="B629" s="288"/>
      <c r="C629" s="51" t="str">
        <f ca="1">IF($B628="","",IF(Zdroj!$AQ$9="ano",CONCATENATE("Okres:","
",OFFSET(Zdroj!BP$16,'k rozhodnutí detailní'!$A627,0),"
","Právní forma","
",OFFSET(Zdroj!H$16,'k rozhodnutí detailní'!$A627,0),"
",IF(OFFSET(Zdroj!I$16,'k rozhodnutí detailní'!$A627,0)="","","IČO: "),OFFSET(Zdroj!I$16,'k rozhodnutí detailní'!$A627,0),"
","B.Ú. ",IF(OFFSET(Zdroj!J$16,'k rozhodnutí detailní'!$A627,0)="","","Anonymizováno")),CONCATENATE("Okres:","
",OFFSET(Zdroj!BP$16,'k rozhodnutí detailní'!$A627,0),"
","Právní forma","
",OFFSET(Zdroj!H$16,'k rozhodnutí detailní'!$A627,0),"
",IF(OFFSET(Zdroj!I$16,'k rozhodnutí detailní'!$A627,0)="","","IČO: "),OFFSET(Zdroj!I$16,'k rozhodnutí detailní'!$A627,0),"
","B.Ú. ",OFFSET(Zdroj!J$16,'k rozhodnutí detailní'!$A627,0))))</f>
        <v/>
      </c>
      <c r="D629" s="58" t="str">
        <f ca="1">IF($B628="","",OFFSET(Zdroj!O$16,'k rozhodnutí detailní'!$A627,0))</f>
        <v/>
      </c>
      <c r="E629" s="314"/>
      <c r="F629" s="185"/>
      <c r="G629" s="316"/>
      <c r="H629" s="315"/>
      <c r="I629" s="288"/>
      <c r="J629" s="288"/>
      <c r="K629" s="288"/>
      <c r="L629" s="288" t="str">
        <f ca="1">IF($B628="","",CONCATENATE(SUM(I628+J628+K628)," z ",SUM(Zdroj!$AN$10+Zdroj!$AP$10)))</f>
        <v/>
      </c>
      <c r="M629" s="47" t="str">
        <f ca="1">IF($B628="","",IF(1-(((J628+K628)*(Zdroj!AN$10/Zdroj!AP$10))/I628)&gt;=0,CEILING(1-(((J628+K628)*(Zdroj!AN$10/Zdroj!AP$10))/I628),0.01),CEILING((1-(((J628+K628)*(Zdroj!AN$10/Zdroj!AP$10))/I628))*-1,0.01)))</f>
        <v/>
      </c>
      <c r="N629" s="312"/>
      <c r="O629" s="288"/>
      <c r="P629" s="329"/>
    </row>
    <row r="630" spans="1:16" x14ac:dyDescent="0.25">
      <c r="A630" s="29">
        <f>ROW()/3-1</f>
        <v>209</v>
      </c>
      <c r="B630" s="288"/>
      <c r="C630" s="52" t="str">
        <f ca="1">IF($B628="","",IF(Zdroj!$AQ$9="ano",IF(OFFSET(Zdroj!M$16,'k rozhodnutí detailní'!A627,0)="","","Anonymizováno"),IF(OFFSET(Zdroj!M$16,'k rozhodnutí detailní'!A627,0)="","",OFFSET(Zdroj!M$16,'k rozhodnutí detailní'!A627,0))))</f>
        <v/>
      </c>
      <c r="D630" s="58" t="str">
        <f ca="1">IF($B628="","",CONCATENATE("Dotace bude použita na:","
",OFFSET(Zdroj!P$16,'k rozhodnutí detailní'!$A627,0)))</f>
        <v/>
      </c>
      <c r="E630" s="314"/>
      <c r="F630" s="188" t="str">
        <f ca="1">IF($B628="","",OFFSET(Zdroj!V$16,'k rozhodnutí detailní'!$A627,0))</f>
        <v/>
      </c>
      <c r="G630" s="89" t="str">
        <f ca="1">IF($B628="","",OFFSET(Zdroj!BM$16,'k rozhodnutí'!$A627,0))</f>
        <v/>
      </c>
      <c r="H630" s="315"/>
      <c r="I630" s="288"/>
      <c r="J630" s="288"/>
      <c r="K630" s="288"/>
      <c r="L630" s="288"/>
      <c r="M630" s="48" t="str">
        <f ca="1">IF($B628="","",SUM((I628+J628+K628)/(Zdroj!$AN$10+Zdroj!$AP$10)))</f>
        <v/>
      </c>
      <c r="N630" s="59" t="str">
        <f t="shared" ref="N630" ca="1" si="207">IF(B628="","",N628/G628)</f>
        <v/>
      </c>
      <c r="O630" s="288"/>
      <c r="P630" s="329"/>
    </row>
    <row r="631" spans="1:16" x14ac:dyDescent="0.25">
      <c r="A631" s="29"/>
      <c r="B631" s="288" t="str">
        <f ca="1">IF(OFFSET(Zdroj!$B$16,A630,0)&gt;0,OFFSET(Zdroj!$B$16,A630,0)+0,"")</f>
        <v/>
      </c>
      <c r="C631" s="51" t="str">
        <f ca="1">IF($B631="","",IF(Zdroj!$AQ$9="ano",CONCATENATE(OFFSET(Zdroj!C$16,'k rozhodnutí detailní'!$A630,0),"
","Anonymizováno","
",OFFSET(Zdroj!E$16,'k rozhodnutí detailní'!$A630,0),"
",OFFSET(Zdroj!F$16,'k rozhodnutí detailní'!$A630,0)),CONCATENATE(OFFSET(Zdroj!C$16,'k rozhodnutí detailní'!$A630,0),"
",OFFSET(Zdroj!D$16,'k rozhodnutí detailní'!$A630,0),"
",OFFSET(Zdroj!E$16,'k rozhodnutí detailní'!$A630,0),"
",OFFSET(Zdroj!F$16,'k rozhodnutí detailní'!$A630,0))))</f>
        <v/>
      </c>
      <c r="D631" s="57" t="str">
        <f ca="1">IF($B631="","",OFFSET(Zdroj!N$16,'k rozhodnutí detailní'!$A630,0))</f>
        <v/>
      </c>
      <c r="E631" s="314" t="str">
        <f ca="1">IF($B631="","",OFFSET(Zdroj!T$16,'k rozhodnutí detailní'!$A630,0))</f>
        <v/>
      </c>
      <c r="F631" s="188" t="str">
        <f ca="1">IF($B631="","",OFFSET(Zdroj!U$16,'k rozhodnutí detailní'!$A630,0))</f>
        <v/>
      </c>
      <c r="G631" s="316" t="str">
        <f ca="1">IF($B631="","",OFFSET(Zdroj!W$16,'k rozhodnutí detailní'!$A630,0))</f>
        <v/>
      </c>
      <c r="H631" s="315" t="str">
        <f ca="1">IF($B631="","",OFFSET(Zdroj!Y$16,'k rozhodnutí detailní'!$A630,0))</f>
        <v/>
      </c>
      <c r="I631" s="288" t="str">
        <f ca="1">IF($B631="","",OFFSET(Zdroj!BG$16,'k rozhodnutí detailní'!$A630,0))</f>
        <v/>
      </c>
      <c r="J631" s="288" t="str">
        <f ca="1">IF($B631="","",OFFSET(Zdroj!BH$16,'k rozhodnutí detailní'!$A630,0))</f>
        <v/>
      </c>
      <c r="K631" s="288"/>
      <c r="L631" s="79" t="str">
        <f ca="1">IF($B631="","",CONCATENATE(OFFSET(Zdroj!BI$16,'k rozhodnutí detailní'!$A630,0)," z ",SUM(Zdroj!$AN$10+Zdroj!$AP$10)))</f>
        <v/>
      </c>
      <c r="M631" s="46" t="str">
        <f ca="1">IF($B631="","",IF(OR(I631=0,J631=0),1,OFFSET(Zdroj!BJ$16,'k rozhodnutí detailní'!$A630,0)))</f>
        <v/>
      </c>
      <c r="N631" s="312" t="str">
        <f ca="1">IF(B631="","",IF(Zdroj!$AQ$1=Zdroj!$AR$9,ROUND(G631*M633,Zdroj!$AR$8),OFFSET(Zdroj!BO$16,'k rozhodnutí detailní'!A630,0)))</f>
        <v/>
      </c>
      <c r="O631" s="288" t="str">
        <f ca="1">IF($B631="","",OFFSET(Zdroj!Z$16,'k rozhodnutí detailní'!$A630,0))</f>
        <v/>
      </c>
      <c r="P631" s="329"/>
    </row>
    <row r="632" spans="1:16" x14ac:dyDescent="0.25">
      <c r="A632" s="29"/>
      <c r="B632" s="288"/>
      <c r="C632" s="51" t="str">
        <f ca="1">IF($B631="","",IF(Zdroj!$AQ$9="ano",CONCATENATE("Okres:","
",OFFSET(Zdroj!BP$16,'k rozhodnutí detailní'!$A630,0),"
","Právní forma","
",OFFSET(Zdroj!H$16,'k rozhodnutí detailní'!$A630,0),"
",IF(OFFSET(Zdroj!I$16,'k rozhodnutí detailní'!$A630,0)="","","IČO: "),OFFSET(Zdroj!I$16,'k rozhodnutí detailní'!$A630,0),"
","B.Ú. ",IF(OFFSET(Zdroj!J$16,'k rozhodnutí detailní'!$A630,0)="","","Anonymizováno")),CONCATENATE("Okres:","
",OFFSET(Zdroj!BP$16,'k rozhodnutí detailní'!$A630,0),"
","Právní forma","
",OFFSET(Zdroj!H$16,'k rozhodnutí detailní'!$A630,0),"
",IF(OFFSET(Zdroj!I$16,'k rozhodnutí detailní'!$A630,0)="","","IČO: "),OFFSET(Zdroj!I$16,'k rozhodnutí detailní'!$A630,0),"
","B.Ú. ",OFFSET(Zdroj!J$16,'k rozhodnutí detailní'!$A630,0))))</f>
        <v/>
      </c>
      <c r="D632" s="58" t="str">
        <f ca="1">IF($B631="","",OFFSET(Zdroj!O$16,'k rozhodnutí detailní'!$A630,0))</f>
        <v/>
      </c>
      <c r="E632" s="314"/>
      <c r="F632" s="185"/>
      <c r="G632" s="316"/>
      <c r="H632" s="315"/>
      <c r="I632" s="288"/>
      <c r="J632" s="288"/>
      <c r="K632" s="288"/>
      <c r="L632" s="288" t="str">
        <f ca="1">IF($B631="","",CONCATENATE(SUM(I631+J631+K631)," z ",SUM(Zdroj!$AN$10+Zdroj!$AP$10)))</f>
        <v/>
      </c>
      <c r="M632" s="47" t="str">
        <f ca="1">IF($B631="","",IF(1-(((J631+K631)*(Zdroj!AN$10/Zdroj!AP$10))/I631)&gt;=0,CEILING(1-(((J631+K631)*(Zdroj!AN$10/Zdroj!AP$10))/I631),0.01),CEILING((1-(((J631+K631)*(Zdroj!AN$10/Zdroj!AP$10))/I631))*-1,0.01)))</f>
        <v/>
      </c>
      <c r="N632" s="312"/>
      <c r="O632" s="288"/>
      <c r="P632" s="329"/>
    </row>
    <row r="633" spans="1:16" x14ac:dyDescent="0.25">
      <c r="A633" s="29">
        <f>ROW()/3-1</f>
        <v>210</v>
      </c>
      <c r="B633" s="288"/>
      <c r="C633" s="52" t="str">
        <f ca="1">IF($B631="","",IF(Zdroj!$AQ$9="ano",IF(OFFSET(Zdroj!M$16,'k rozhodnutí detailní'!A630,0)="","","Anonymizováno"),IF(OFFSET(Zdroj!M$16,'k rozhodnutí detailní'!A630,0)="","",OFFSET(Zdroj!M$16,'k rozhodnutí detailní'!A630,0))))</f>
        <v/>
      </c>
      <c r="D633" s="58" t="str">
        <f ca="1">IF($B631="","",CONCATENATE("Dotace bude použita na:","
",OFFSET(Zdroj!P$16,'k rozhodnutí detailní'!$A630,0)))</f>
        <v/>
      </c>
      <c r="E633" s="314"/>
      <c r="F633" s="188" t="str">
        <f ca="1">IF($B631="","",OFFSET(Zdroj!V$16,'k rozhodnutí detailní'!$A630,0))</f>
        <v/>
      </c>
      <c r="G633" s="89" t="str">
        <f ca="1">IF($B631="","",OFFSET(Zdroj!BM$16,'k rozhodnutí'!$A630,0))</f>
        <v/>
      </c>
      <c r="H633" s="315"/>
      <c r="I633" s="288"/>
      <c r="J633" s="288"/>
      <c r="K633" s="288"/>
      <c r="L633" s="288"/>
      <c r="M633" s="48" t="str">
        <f ca="1">IF($B631="","",SUM((I631+J631+K631)/(Zdroj!$AN$10+Zdroj!$AP$10)))</f>
        <v/>
      </c>
      <c r="N633" s="59" t="str">
        <f t="shared" ref="N633" ca="1" si="208">IF(B631="","",N631/G631)</f>
        <v/>
      </c>
      <c r="O633" s="288"/>
      <c r="P633" s="329"/>
    </row>
    <row r="634" spans="1:16" x14ac:dyDescent="0.25">
      <c r="A634" s="29"/>
      <c r="B634" s="288" t="str">
        <f ca="1">IF(OFFSET(Zdroj!$B$16,A633,0)&gt;0,OFFSET(Zdroj!$B$16,A633,0)+0,"")</f>
        <v/>
      </c>
      <c r="C634" s="51" t="str">
        <f ca="1">IF($B634="","",IF(Zdroj!$AQ$9="ano",CONCATENATE(OFFSET(Zdroj!C$16,'k rozhodnutí detailní'!$A633,0),"
","Anonymizováno","
",OFFSET(Zdroj!E$16,'k rozhodnutí detailní'!$A633,0),"
",OFFSET(Zdroj!F$16,'k rozhodnutí detailní'!$A633,0)),CONCATENATE(OFFSET(Zdroj!C$16,'k rozhodnutí detailní'!$A633,0),"
",OFFSET(Zdroj!D$16,'k rozhodnutí detailní'!$A633,0),"
",OFFSET(Zdroj!E$16,'k rozhodnutí detailní'!$A633,0),"
",OFFSET(Zdroj!F$16,'k rozhodnutí detailní'!$A633,0))))</f>
        <v/>
      </c>
      <c r="D634" s="57" t="str">
        <f ca="1">IF($B634="","",OFFSET(Zdroj!N$16,'k rozhodnutí detailní'!$A633,0))</f>
        <v/>
      </c>
      <c r="E634" s="314" t="str">
        <f ca="1">IF($B634="","",OFFSET(Zdroj!T$16,'k rozhodnutí detailní'!$A633,0))</f>
        <v/>
      </c>
      <c r="F634" s="188" t="str">
        <f ca="1">IF($B634="","",OFFSET(Zdroj!U$16,'k rozhodnutí detailní'!$A633,0))</f>
        <v/>
      </c>
      <c r="G634" s="316" t="str">
        <f ca="1">IF($B634="","",OFFSET(Zdroj!W$16,'k rozhodnutí detailní'!$A633,0))</f>
        <v/>
      </c>
      <c r="H634" s="315" t="str">
        <f ca="1">IF($B634="","",OFFSET(Zdroj!Y$16,'k rozhodnutí detailní'!$A633,0))</f>
        <v/>
      </c>
      <c r="I634" s="288" t="str">
        <f ca="1">IF($B634="","",OFFSET(Zdroj!BG$16,'k rozhodnutí detailní'!$A633,0))</f>
        <v/>
      </c>
      <c r="J634" s="288" t="str">
        <f ca="1">IF($B634="","",OFFSET(Zdroj!BH$16,'k rozhodnutí detailní'!$A633,0))</f>
        <v/>
      </c>
      <c r="K634" s="288"/>
      <c r="L634" s="79" t="str">
        <f ca="1">IF($B634="","",CONCATENATE(OFFSET(Zdroj!BI$16,'k rozhodnutí detailní'!$A633,0)," z ",SUM(Zdroj!$AN$10+Zdroj!$AP$10)))</f>
        <v/>
      </c>
      <c r="M634" s="46" t="str">
        <f ca="1">IF($B634="","",IF(OR(I634=0,J634=0),1,OFFSET(Zdroj!BJ$16,'k rozhodnutí detailní'!$A633,0)))</f>
        <v/>
      </c>
      <c r="N634" s="312" t="str">
        <f ca="1">IF(B634="","",IF(Zdroj!$AQ$1=Zdroj!$AR$9,ROUND(G634*M636,Zdroj!$AR$8),OFFSET(Zdroj!BO$16,'k rozhodnutí detailní'!A633,0)))</f>
        <v/>
      </c>
      <c r="O634" s="288" t="str">
        <f ca="1">IF($B634="","",OFFSET(Zdroj!Z$16,'k rozhodnutí detailní'!$A633,0))</f>
        <v/>
      </c>
      <c r="P634" s="329"/>
    </row>
    <row r="635" spans="1:16" x14ac:dyDescent="0.25">
      <c r="A635" s="29"/>
      <c r="B635" s="288"/>
      <c r="C635" s="51" t="str">
        <f ca="1">IF($B634="","",IF(Zdroj!$AQ$9="ano",CONCATENATE("Okres:","
",OFFSET(Zdroj!BP$16,'k rozhodnutí detailní'!$A633,0),"
","Právní forma","
",OFFSET(Zdroj!H$16,'k rozhodnutí detailní'!$A633,0),"
",IF(OFFSET(Zdroj!I$16,'k rozhodnutí detailní'!$A633,0)="","","IČO: "),OFFSET(Zdroj!I$16,'k rozhodnutí detailní'!$A633,0),"
","B.Ú. ",IF(OFFSET(Zdroj!J$16,'k rozhodnutí detailní'!$A633,0)="","","Anonymizováno")),CONCATENATE("Okres:","
",OFFSET(Zdroj!BP$16,'k rozhodnutí detailní'!$A633,0),"
","Právní forma","
",OFFSET(Zdroj!H$16,'k rozhodnutí detailní'!$A633,0),"
",IF(OFFSET(Zdroj!I$16,'k rozhodnutí detailní'!$A633,0)="","","IČO: "),OFFSET(Zdroj!I$16,'k rozhodnutí detailní'!$A633,0),"
","B.Ú. ",OFFSET(Zdroj!J$16,'k rozhodnutí detailní'!$A633,0))))</f>
        <v/>
      </c>
      <c r="D635" s="58" t="str">
        <f ca="1">IF($B634="","",OFFSET(Zdroj!O$16,'k rozhodnutí detailní'!$A633,0))</f>
        <v/>
      </c>
      <c r="E635" s="314"/>
      <c r="F635" s="185"/>
      <c r="G635" s="316"/>
      <c r="H635" s="315"/>
      <c r="I635" s="288"/>
      <c r="J635" s="288"/>
      <c r="K635" s="288"/>
      <c r="L635" s="288" t="str">
        <f ca="1">IF($B634="","",CONCATENATE(SUM(I634+J634+K634)," z ",SUM(Zdroj!$AN$10+Zdroj!$AP$10)))</f>
        <v/>
      </c>
      <c r="M635" s="47" t="str">
        <f ca="1">IF($B634="","",IF(1-(((J634+K634)*(Zdroj!AN$10/Zdroj!AP$10))/I634)&gt;=0,CEILING(1-(((J634+K634)*(Zdroj!AN$10/Zdroj!AP$10))/I634),0.01),CEILING((1-(((J634+K634)*(Zdroj!AN$10/Zdroj!AP$10))/I634))*-1,0.01)))</f>
        <v/>
      </c>
      <c r="N635" s="312"/>
      <c r="O635" s="288"/>
      <c r="P635" s="329"/>
    </row>
    <row r="636" spans="1:16" x14ac:dyDescent="0.25">
      <c r="A636" s="29">
        <f>ROW()/3-1</f>
        <v>211</v>
      </c>
      <c r="B636" s="288"/>
      <c r="C636" s="52" t="str">
        <f ca="1">IF($B634="","",IF(Zdroj!$AQ$9="ano",IF(OFFSET(Zdroj!M$16,'k rozhodnutí detailní'!A633,0)="","","Anonymizováno"),IF(OFFSET(Zdroj!M$16,'k rozhodnutí detailní'!A633,0)="","",OFFSET(Zdroj!M$16,'k rozhodnutí detailní'!A633,0))))</f>
        <v/>
      </c>
      <c r="D636" s="58" t="str">
        <f ca="1">IF($B634="","",CONCATENATE("Dotace bude použita na:","
",OFFSET(Zdroj!P$16,'k rozhodnutí detailní'!$A633,0)))</f>
        <v/>
      </c>
      <c r="E636" s="314"/>
      <c r="F636" s="188" t="str">
        <f ca="1">IF($B634="","",OFFSET(Zdroj!V$16,'k rozhodnutí detailní'!$A633,0))</f>
        <v/>
      </c>
      <c r="G636" s="89" t="str">
        <f ca="1">IF($B634="","",OFFSET(Zdroj!BM$16,'k rozhodnutí'!$A633,0))</f>
        <v/>
      </c>
      <c r="H636" s="315"/>
      <c r="I636" s="288"/>
      <c r="J636" s="288"/>
      <c r="K636" s="288"/>
      <c r="L636" s="288"/>
      <c r="M636" s="48" t="str">
        <f ca="1">IF($B634="","",SUM((I634+J634+K634)/(Zdroj!$AN$10+Zdroj!$AP$10)))</f>
        <v/>
      </c>
      <c r="N636" s="59" t="str">
        <f t="shared" ref="N636" ca="1" si="209">IF(B634="","",N634/G634)</f>
        <v/>
      </c>
      <c r="O636" s="288"/>
      <c r="P636" s="329"/>
    </row>
    <row r="637" spans="1:16" x14ac:dyDescent="0.25">
      <c r="A637" s="29"/>
      <c r="B637" s="288" t="str">
        <f ca="1">IF(OFFSET(Zdroj!$B$16,A636,0)&gt;0,OFFSET(Zdroj!$B$16,A636,0)+0,"")</f>
        <v/>
      </c>
      <c r="C637" s="51" t="str">
        <f ca="1">IF($B637="","",IF(Zdroj!$AQ$9="ano",CONCATENATE(OFFSET(Zdroj!C$16,'k rozhodnutí detailní'!$A636,0),"
","Anonymizováno","
",OFFSET(Zdroj!E$16,'k rozhodnutí detailní'!$A636,0),"
",OFFSET(Zdroj!F$16,'k rozhodnutí detailní'!$A636,0)),CONCATENATE(OFFSET(Zdroj!C$16,'k rozhodnutí detailní'!$A636,0),"
",OFFSET(Zdroj!D$16,'k rozhodnutí detailní'!$A636,0),"
",OFFSET(Zdroj!E$16,'k rozhodnutí detailní'!$A636,0),"
",OFFSET(Zdroj!F$16,'k rozhodnutí detailní'!$A636,0))))</f>
        <v/>
      </c>
      <c r="D637" s="57" t="str">
        <f ca="1">IF($B637="","",OFFSET(Zdroj!N$16,'k rozhodnutí detailní'!$A636,0))</f>
        <v/>
      </c>
      <c r="E637" s="314" t="str">
        <f ca="1">IF($B637="","",OFFSET(Zdroj!T$16,'k rozhodnutí detailní'!$A636,0))</f>
        <v/>
      </c>
      <c r="F637" s="188" t="str">
        <f ca="1">IF($B637="","",OFFSET(Zdroj!U$16,'k rozhodnutí detailní'!$A636,0))</f>
        <v/>
      </c>
      <c r="G637" s="316" t="str">
        <f ca="1">IF($B637="","",OFFSET(Zdroj!W$16,'k rozhodnutí detailní'!$A636,0))</f>
        <v/>
      </c>
      <c r="H637" s="315" t="str">
        <f ca="1">IF($B637="","",OFFSET(Zdroj!Y$16,'k rozhodnutí detailní'!$A636,0))</f>
        <v/>
      </c>
      <c r="I637" s="288" t="str">
        <f ca="1">IF($B637="","",OFFSET(Zdroj!BG$16,'k rozhodnutí detailní'!$A636,0))</f>
        <v/>
      </c>
      <c r="J637" s="288" t="str">
        <f ca="1">IF($B637="","",OFFSET(Zdroj!BH$16,'k rozhodnutí detailní'!$A636,0))</f>
        <v/>
      </c>
      <c r="K637" s="288"/>
      <c r="L637" s="79" t="str">
        <f ca="1">IF($B637="","",CONCATENATE(OFFSET(Zdroj!BI$16,'k rozhodnutí detailní'!$A636,0)," z ",SUM(Zdroj!$AN$10+Zdroj!$AP$10)))</f>
        <v/>
      </c>
      <c r="M637" s="46" t="str">
        <f ca="1">IF($B637="","",IF(OR(I637=0,J637=0),1,OFFSET(Zdroj!BJ$16,'k rozhodnutí detailní'!$A636,0)))</f>
        <v/>
      </c>
      <c r="N637" s="312" t="str">
        <f ca="1">IF(B637="","",IF(Zdroj!$AQ$1=Zdroj!$AR$9,ROUND(G637*M639,Zdroj!$AR$8),OFFSET(Zdroj!BO$16,'k rozhodnutí detailní'!A636,0)))</f>
        <v/>
      </c>
      <c r="O637" s="288" t="str">
        <f ca="1">IF($B637="","",OFFSET(Zdroj!Z$16,'k rozhodnutí detailní'!$A636,0))</f>
        <v/>
      </c>
      <c r="P637" s="329"/>
    </row>
    <row r="638" spans="1:16" x14ac:dyDescent="0.25">
      <c r="A638" s="29"/>
      <c r="B638" s="288"/>
      <c r="C638" s="51" t="str">
        <f ca="1">IF($B637="","",IF(Zdroj!$AQ$9="ano",CONCATENATE("Okres:","
",OFFSET(Zdroj!BP$16,'k rozhodnutí detailní'!$A636,0),"
","Právní forma","
",OFFSET(Zdroj!H$16,'k rozhodnutí detailní'!$A636,0),"
",IF(OFFSET(Zdroj!I$16,'k rozhodnutí detailní'!$A636,0)="","","IČO: "),OFFSET(Zdroj!I$16,'k rozhodnutí detailní'!$A636,0),"
","B.Ú. ",IF(OFFSET(Zdroj!J$16,'k rozhodnutí detailní'!$A636,0)="","","Anonymizováno")),CONCATENATE("Okres:","
",OFFSET(Zdroj!BP$16,'k rozhodnutí detailní'!$A636,0),"
","Právní forma","
",OFFSET(Zdroj!H$16,'k rozhodnutí detailní'!$A636,0),"
",IF(OFFSET(Zdroj!I$16,'k rozhodnutí detailní'!$A636,0)="","","IČO: "),OFFSET(Zdroj!I$16,'k rozhodnutí detailní'!$A636,0),"
","B.Ú. ",OFFSET(Zdroj!J$16,'k rozhodnutí detailní'!$A636,0))))</f>
        <v/>
      </c>
      <c r="D638" s="58" t="str">
        <f ca="1">IF($B637="","",OFFSET(Zdroj!O$16,'k rozhodnutí detailní'!$A636,0))</f>
        <v/>
      </c>
      <c r="E638" s="314"/>
      <c r="F638" s="185"/>
      <c r="G638" s="316"/>
      <c r="H638" s="315"/>
      <c r="I638" s="288"/>
      <c r="J638" s="288"/>
      <c r="K638" s="288"/>
      <c r="L638" s="288" t="str">
        <f ca="1">IF($B637="","",CONCATENATE(SUM(I637+J637+K637)," z ",SUM(Zdroj!$AN$10+Zdroj!$AP$10)))</f>
        <v/>
      </c>
      <c r="M638" s="47" t="str">
        <f ca="1">IF($B637="","",IF(1-(((J637+K637)*(Zdroj!AN$10/Zdroj!AP$10))/I637)&gt;=0,CEILING(1-(((J637+K637)*(Zdroj!AN$10/Zdroj!AP$10))/I637),0.01),CEILING((1-(((J637+K637)*(Zdroj!AN$10/Zdroj!AP$10))/I637))*-1,0.01)))</f>
        <v/>
      </c>
      <c r="N638" s="312"/>
      <c r="O638" s="288"/>
      <c r="P638" s="329"/>
    </row>
    <row r="639" spans="1:16" x14ac:dyDescent="0.25">
      <c r="A639" s="29">
        <f>ROW()/3-1</f>
        <v>212</v>
      </c>
      <c r="B639" s="288"/>
      <c r="C639" s="52" t="str">
        <f ca="1">IF($B637="","",IF(Zdroj!$AQ$9="ano",IF(OFFSET(Zdroj!M$16,'k rozhodnutí detailní'!A636,0)="","","Anonymizováno"),IF(OFFSET(Zdroj!M$16,'k rozhodnutí detailní'!A636,0)="","",OFFSET(Zdroj!M$16,'k rozhodnutí detailní'!A636,0))))</f>
        <v/>
      </c>
      <c r="D639" s="58" t="str">
        <f ca="1">IF($B637="","",CONCATENATE("Dotace bude použita na:","
",OFFSET(Zdroj!P$16,'k rozhodnutí detailní'!$A636,0)))</f>
        <v/>
      </c>
      <c r="E639" s="314"/>
      <c r="F639" s="188" t="str">
        <f ca="1">IF($B637="","",OFFSET(Zdroj!V$16,'k rozhodnutí detailní'!$A636,0))</f>
        <v/>
      </c>
      <c r="G639" s="89" t="str">
        <f ca="1">IF($B637="","",OFFSET(Zdroj!BM$16,'k rozhodnutí'!$A636,0))</f>
        <v/>
      </c>
      <c r="H639" s="315"/>
      <c r="I639" s="288"/>
      <c r="J639" s="288"/>
      <c r="K639" s="288"/>
      <c r="L639" s="288"/>
      <c r="M639" s="48" t="str">
        <f ca="1">IF($B637="","",SUM((I637+J637+K637)/(Zdroj!$AN$10+Zdroj!$AP$10)))</f>
        <v/>
      </c>
      <c r="N639" s="59" t="str">
        <f t="shared" ref="N639" ca="1" si="210">IF(B637="","",N637/G637)</f>
        <v/>
      </c>
      <c r="O639" s="288"/>
      <c r="P639" s="329"/>
    </row>
    <row r="640" spans="1:16" x14ac:dyDescent="0.25">
      <c r="A640" s="29"/>
      <c r="B640" s="288" t="str">
        <f ca="1">IF(OFFSET(Zdroj!$B$16,A639,0)&gt;0,OFFSET(Zdroj!$B$16,A639,0)+0,"")</f>
        <v/>
      </c>
      <c r="C640" s="51" t="str">
        <f ca="1">IF($B640="","",IF(Zdroj!$AQ$9="ano",CONCATENATE(OFFSET(Zdroj!C$16,'k rozhodnutí detailní'!$A639,0),"
","Anonymizováno","
",OFFSET(Zdroj!E$16,'k rozhodnutí detailní'!$A639,0),"
",OFFSET(Zdroj!F$16,'k rozhodnutí detailní'!$A639,0)),CONCATENATE(OFFSET(Zdroj!C$16,'k rozhodnutí detailní'!$A639,0),"
",OFFSET(Zdroj!D$16,'k rozhodnutí detailní'!$A639,0),"
",OFFSET(Zdroj!E$16,'k rozhodnutí detailní'!$A639,0),"
",OFFSET(Zdroj!F$16,'k rozhodnutí detailní'!$A639,0))))</f>
        <v/>
      </c>
      <c r="D640" s="57" t="str">
        <f ca="1">IF($B640="","",OFFSET(Zdroj!N$16,'k rozhodnutí detailní'!$A639,0))</f>
        <v/>
      </c>
      <c r="E640" s="314" t="str">
        <f ca="1">IF($B640="","",OFFSET(Zdroj!T$16,'k rozhodnutí detailní'!$A639,0))</f>
        <v/>
      </c>
      <c r="F640" s="188" t="str">
        <f ca="1">IF($B640="","",OFFSET(Zdroj!U$16,'k rozhodnutí detailní'!$A639,0))</f>
        <v/>
      </c>
      <c r="G640" s="316" t="str">
        <f ca="1">IF($B640="","",OFFSET(Zdroj!W$16,'k rozhodnutí detailní'!$A639,0))</f>
        <v/>
      </c>
      <c r="H640" s="315" t="str">
        <f ca="1">IF($B640="","",OFFSET(Zdroj!Y$16,'k rozhodnutí detailní'!$A639,0))</f>
        <v/>
      </c>
      <c r="I640" s="288" t="str">
        <f ca="1">IF($B640="","",OFFSET(Zdroj!BG$16,'k rozhodnutí detailní'!$A639,0))</f>
        <v/>
      </c>
      <c r="J640" s="288" t="str">
        <f ca="1">IF($B640="","",OFFSET(Zdroj!BH$16,'k rozhodnutí detailní'!$A639,0))</f>
        <v/>
      </c>
      <c r="K640" s="288"/>
      <c r="L640" s="79" t="str">
        <f ca="1">IF($B640="","",CONCATENATE(OFFSET(Zdroj!BI$16,'k rozhodnutí detailní'!$A639,0)," z ",SUM(Zdroj!$AN$10+Zdroj!$AP$10)))</f>
        <v/>
      </c>
      <c r="M640" s="46" t="str">
        <f ca="1">IF($B640="","",IF(OR(I640=0,J640=0),1,OFFSET(Zdroj!BJ$16,'k rozhodnutí detailní'!$A639,0)))</f>
        <v/>
      </c>
      <c r="N640" s="312" t="str">
        <f ca="1">IF(B640="","",IF(Zdroj!$AQ$1=Zdroj!$AR$9,ROUND(G640*M642,Zdroj!$AR$8),OFFSET(Zdroj!BO$16,'k rozhodnutí detailní'!A639,0)))</f>
        <v/>
      </c>
      <c r="O640" s="288" t="str">
        <f ca="1">IF($B640="","",OFFSET(Zdroj!Z$16,'k rozhodnutí detailní'!$A639,0))</f>
        <v/>
      </c>
      <c r="P640" s="329"/>
    </row>
    <row r="641" spans="1:16" x14ac:dyDescent="0.25">
      <c r="A641" s="29"/>
      <c r="B641" s="288"/>
      <c r="C641" s="51" t="str">
        <f ca="1">IF($B640="","",IF(Zdroj!$AQ$9="ano",CONCATENATE("Okres:","
",OFFSET(Zdroj!BP$16,'k rozhodnutí detailní'!$A639,0),"
","Právní forma","
",OFFSET(Zdroj!H$16,'k rozhodnutí detailní'!$A639,0),"
",IF(OFFSET(Zdroj!I$16,'k rozhodnutí detailní'!$A639,0)="","","IČO: "),OFFSET(Zdroj!I$16,'k rozhodnutí detailní'!$A639,0),"
","B.Ú. ",IF(OFFSET(Zdroj!J$16,'k rozhodnutí detailní'!$A639,0)="","","Anonymizováno")),CONCATENATE("Okres:","
",OFFSET(Zdroj!BP$16,'k rozhodnutí detailní'!$A639,0),"
","Právní forma","
",OFFSET(Zdroj!H$16,'k rozhodnutí detailní'!$A639,0),"
",IF(OFFSET(Zdroj!I$16,'k rozhodnutí detailní'!$A639,0)="","","IČO: "),OFFSET(Zdroj!I$16,'k rozhodnutí detailní'!$A639,0),"
","B.Ú. ",OFFSET(Zdroj!J$16,'k rozhodnutí detailní'!$A639,0))))</f>
        <v/>
      </c>
      <c r="D641" s="58" t="str">
        <f ca="1">IF($B640="","",OFFSET(Zdroj!O$16,'k rozhodnutí detailní'!$A639,0))</f>
        <v/>
      </c>
      <c r="E641" s="314"/>
      <c r="F641" s="185"/>
      <c r="G641" s="316"/>
      <c r="H641" s="315"/>
      <c r="I641" s="288"/>
      <c r="J641" s="288"/>
      <c r="K641" s="288"/>
      <c r="L641" s="288" t="str">
        <f ca="1">IF($B640="","",CONCATENATE(SUM(I640+J640+K640)," z ",SUM(Zdroj!$AN$10+Zdroj!$AP$10)))</f>
        <v/>
      </c>
      <c r="M641" s="47" t="str">
        <f ca="1">IF($B640="","",IF(1-(((J640+K640)*(Zdroj!AN$10/Zdroj!AP$10))/I640)&gt;=0,CEILING(1-(((J640+K640)*(Zdroj!AN$10/Zdroj!AP$10))/I640),0.01),CEILING((1-(((J640+K640)*(Zdroj!AN$10/Zdroj!AP$10))/I640))*-1,0.01)))</f>
        <v/>
      </c>
      <c r="N641" s="312"/>
      <c r="O641" s="288"/>
      <c r="P641" s="329"/>
    </row>
    <row r="642" spans="1:16" x14ac:dyDescent="0.25">
      <c r="A642" s="29">
        <f>ROW()/3-1</f>
        <v>213</v>
      </c>
      <c r="B642" s="288"/>
      <c r="C642" s="52" t="str">
        <f ca="1">IF($B640="","",IF(Zdroj!$AQ$9="ano",IF(OFFSET(Zdroj!M$16,'k rozhodnutí detailní'!A639,0)="","","Anonymizováno"),IF(OFFSET(Zdroj!M$16,'k rozhodnutí detailní'!A639,0)="","",OFFSET(Zdroj!M$16,'k rozhodnutí detailní'!A639,0))))</f>
        <v/>
      </c>
      <c r="D642" s="58" t="str">
        <f ca="1">IF($B640="","",CONCATENATE("Dotace bude použita na:","
",OFFSET(Zdroj!P$16,'k rozhodnutí detailní'!$A639,0)))</f>
        <v/>
      </c>
      <c r="E642" s="314"/>
      <c r="F642" s="188" t="str">
        <f ca="1">IF($B640="","",OFFSET(Zdroj!V$16,'k rozhodnutí detailní'!$A639,0))</f>
        <v/>
      </c>
      <c r="G642" s="89" t="str">
        <f ca="1">IF($B640="","",OFFSET(Zdroj!BM$16,'k rozhodnutí'!$A639,0))</f>
        <v/>
      </c>
      <c r="H642" s="315"/>
      <c r="I642" s="288"/>
      <c r="J642" s="288"/>
      <c r="K642" s="288"/>
      <c r="L642" s="288"/>
      <c r="M642" s="48" t="str">
        <f ca="1">IF($B640="","",SUM((I640+J640+K640)/(Zdroj!$AN$10+Zdroj!$AP$10)))</f>
        <v/>
      </c>
      <c r="N642" s="59" t="str">
        <f t="shared" ref="N642" ca="1" si="211">IF(B640="","",N640/G640)</f>
        <v/>
      </c>
      <c r="O642" s="288"/>
      <c r="P642" s="329"/>
    </row>
    <row r="643" spans="1:16" x14ac:dyDescent="0.25">
      <c r="A643" s="29"/>
      <c r="B643" s="288" t="str">
        <f ca="1">IF(OFFSET(Zdroj!$B$16,A642,0)&gt;0,OFFSET(Zdroj!$B$16,A642,0)+0,"")</f>
        <v/>
      </c>
      <c r="C643" s="51" t="str">
        <f ca="1">IF($B643="","",IF(Zdroj!$AQ$9="ano",CONCATENATE(OFFSET(Zdroj!C$16,'k rozhodnutí detailní'!$A642,0),"
","Anonymizováno","
",OFFSET(Zdroj!E$16,'k rozhodnutí detailní'!$A642,0),"
",OFFSET(Zdroj!F$16,'k rozhodnutí detailní'!$A642,0)),CONCATENATE(OFFSET(Zdroj!C$16,'k rozhodnutí detailní'!$A642,0),"
",OFFSET(Zdroj!D$16,'k rozhodnutí detailní'!$A642,0),"
",OFFSET(Zdroj!E$16,'k rozhodnutí detailní'!$A642,0),"
",OFFSET(Zdroj!F$16,'k rozhodnutí detailní'!$A642,0))))</f>
        <v/>
      </c>
      <c r="D643" s="57" t="str">
        <f ca="1">IF($B643="","",OFFSET(Zdroj!N$16,'k rozhodnutí detailní'!$A642,0))</f>
        <v/>
      </c>
      <c r="E643" s="314" t="str">
        <f ca="1">IF($B643="","",OFFSET(Zdroj!T$16,'k rozhodnutí detailní'!$A642,0))</f>
        <v/>
      </c>
      <c r="F643" s="188" t="str">
        <f ca="1">IF($B643="","",OFFSET(Zdroj!U$16,'k rozhodnutí detailní'!$A642,0))</f>
        <v/>
      </c>
      <c r="G643" s="316" t="str">
        <f ca="1">IF($B643="","",OFFSET(Zdroj!W$16,'k rozhodnutí detailní'!$A642,0))</f>
        <v/>
      </c>
      <c r="H643" s="315" t="str">
        <f ca="1">IF($B643="","",OFFSET(Zdroj!Y$16,'k rozhodnutí detailní'!$A642,0))</f>
        <v/>
      </c>
      <c r="I643" s="288" t="str">
        <f ca="1">IF($B643="","",OFFSET(Zdroj!BG$16,'k rozhodnutí detailní'!$A642,0))</f>
        <v/>
      </c>
      <c r="J643" s="288" t="str">
        <f ca="1">IF($B643="","",OFFSET(Zdroj!BH$16,'k rozhodnutí detailní'!$A642,0))</f>
        <v/>
      </c>
      <c r="K643" s="288"/>
      <c r="L643" s="79" t="str">
        <f ca="1">IF($B643="","",CONCATENATE(OFFSET(Zdroj!BI$16,'k rozhodnutí detailní'!$A642,0)," z ",SUM(Zdroj!$AN$10+Zdroj!$AP$10)))</f>
        <v/>
      </c>
      <c r="M643" s="46" t="str">
        <f ca="1">IF($B643="","",IF(OR(I643=0,J643=0),1,OFFSET(Zdroj!BJ$16,'k rozhodnutí detailní'!$A642,0)))</f>
        <v/>
      </c>
      <c r="N643" s="312" t="str">
        <f ca="1">IF(B643="","",IF(Zdroj!$AQ$1=Zdroj!$AR$9,ROUND(G643*M645,Zdroj!$AR$8),OFFSET(Zdroj!BO$16,'k rozhodnutí detailní'!A642,0)))</f>
        <v/>
      </c>
      <c r="O643" s="288" t="str">
        <f ca="1">IF($B643="","",OFFSET(Zdroj!Z$16,'k rozhodnutí detailní'!$A642,0))</f>
        <v/>
      </c>
      <c r="P643" s="329"/>
    </row>
    <row r="644" spans="1:16" x14ac:dyDescent="0.25">
      <c r="A644" s="29"/>
      <c r="B644" s="288"/>
      <c r="C644" s="51" t="str">
        <f ca="1">IF($B643="","",IF(Zdroj!$AQ$9="ano",CONCATENATE("Okres:","
",OFFSET(Zdroj!BP$16,'k rozhodnutí detailní'!$A642,0),"
","Právní forma","
",OFFSET(Zdroj!H$16,'k rozhodnutí detailní'!$A642,0),"
",IF(OFFSET(Zdroj!I$16,'k rozhodnutí detailní'!$A642,0)="","","IČO: "),OFFSET(Zdroj!I$16,'k rozhodnutí detailní'!$A642,0),"
","B.Ú. ",IF(OFFSET(Zdroj!J$16,'k rozhodnutí detailní'!$A642,0)="","","Anonymizováno")),CONCATENATE("Okres:","
",OFFSET(Zdroj!BP$16,'k rozhodnutí detailní'!$A642,0),"
","Právní forma","
",OFFSET(Zdroj!H$16,'k rozhodnutí detailní'!$A642,0),"
",IF(OFFSET(Zdroj!I$16,'k rozhodnutí detailní'!$A642,0)="","","IČO: "),OFFSET(Zdroj!I$16,'k rozhodnutí detailní'!$A642,0),"
","B.Ú. ",OFFSET(Zdroj!J$16,'k rozhodnutí detailní'!$A642,0))))</f>
        <v/>
      </c>
      <c r="D644" s="58" t="str">
        <f ca="1">IF($B643="","",OFFSET(Zdroj!O$16,'k rozhodnutí detailní'!$A642,0))</f>
        <v/>
      </c>
      <c r="E644" s="314"/>
      <c r="F644" s="185"/>
      <c r="G644" s="316"/>
      <c r="H644" s="315"/>
      <c r="I644" s="288"/>
      <c r="J644" s="288"/>
      <c r="K644" s="288"/>
      <c r="L644" s="288" t="str">
        <f ca="1">IF($B643="","",CONCATENATE(SUM(I643+J643+K643)," z ",SUM(Zdroj!$AN$10+Zdroj!$AP$10)))</f>
        <v/>
      </c>
      <c r="M644" s="47" t="str">
        <f ca="1">IF($B643="","",IF(1-(((J643+K643)*(Zdroj!AN$10/Zdroj!AP$10))/I643)&gt;=0,CEILING(1-(((J643+K643)*(Zdroj!AN$10/Zdroj!AP$10))/I643),0.01),CEILING((1-(((J643+K643)*(Zdroj!AN$10/Zdroj!AP$10))/I643))*-1,0.01)))</f>
        <v/>
      </c>
      <c r="N644" s="312"/>
      <c r="O644" s="288"/>
      <c r="P644" s="329"/>
    </row>
    <row r="645" spans="1:16" x14ac:dyDescent="0.25">
      <c r="A645" s="29">
        <f>ROW()/3-1</f>
        <v>214</v>
      </c>
      <c r="B645" s="288"/>
      <c r="C645" s="52" t="str">
        <f ca="1">IF($B643="","",IF(Zdroj!$AQ$9="ano",IF(OFFSET(Zdroj!M$16,'k rozhodnutí detailní'!A642,0)="","","Anonymizováno"),IF(OFFSET(Zdroj!M$16,'k rozhodnutí detailní'!A642,0)="","",OFFSET(Zdroj!M$16,'k rozhodnutí detailní'!A642,0))))</f>
        <v/>
      </c>
      <c r="D645" s="58" t="str">
        <f ca="1">IF($B643="","",CONCATENATE("Dotace bude použita na:","
",OFFSET(Zdroj!P$16,'k rozhodnutí detailní'!$A642,0)))</f>
        <v/>
      </c>
      <c r="E645" s="314"/>
      <c r="F645" s="188" t="str">
        <f ca="1">IF($B643="","",OFFSET(Zdroj!V$16,'k rozhodnutí detailní'!$A642,0))</f>
        <v/>
      </c>
      <c r="G645" s="89" t="str">
        <f ca="1">IF($B643="","",OFFSET(Zdroj!BM$16,'k rozhodnutí'!$A642,0))</f>
        <v/>
      </c>
      <c r="H645" s="315"/>
      <c r="I645" s="288"/>
      <c r="J645" s="288"/>
      <c r="K645" s="288"/>
      <c r="L645" s="288"/>
      <c r="M645" s="48" t="str">
        <f ca="1">IF($B643="","",SUM((I643+J643+K643)/(Zdroj!$AN$10+Zdroj!$AP$10)))</f>
        <v/>
      </c>
      <c r="N645" s="59" t="str">
        <f t="shared" ref="N645" ca="1" si="212">IF(B643="","",N643/G643)</f>
        <v/>
      </c>
      <c r="O645" s="288"/>
      <c r="P645" s="329"/>
    </row>
    <row r="646" spans="1:16" x14ac:dyDescent="0.25">
      <c r="A646" s="29"/>
      <c r="B646" s="288" t="str">
        <f ca="1">IF(OFFSET(Zdroj!$B$16,A645,0)&gt;0,OFFSET(Zdroj!$B$16,A645,0)+0,"")</f>
        <v/>
      </c>
      <c r="C646" s="51" t="str">
        <f ca="1">IF($B646="","",IF(Zdroj!$AQ$9="ano",CONCATENATE(OFFSET(Zdroj!C$16,'k rozhodnutí detailní'!$A645,0),"
","Anonymizováno","
",OFFSET(Zdroj!E$16,'k rozhodnutí detailní'!$A645,0),"
",OFFSET(Zdroj!F$16,'k rozhodnutí detailní'!$A645,0)),CONCATENATE(OFFSET(Zdroj!C$16,'k rozhodnutí detailní'!$A645,0),"
",OFFSET(Zdroj!D$16,'k rozhodnutí detailní'!$A645,0),"
",OFFSET(Zdroj!E$16,'k rozhodnutí detailní'!$A645,0),"
",OFFSET(Zdroj!F$16,'k rozhodnutí detailní'!$A645,0))))</f>
        <v/>
      </c>
      <c r="D646" s="57" t="str">
        <f ca="1">IF($B646="","",OFFSET(Zdroj!N$16,'k rozhodnutí detailní'!$A645,0))</f>
        <v/>
      </c>
      <c r="E646" s="314" t="str">
        <f ca="1">IF($B646="","",OFFSET(Zdroj!T$16,'k rozhodnutí detailní'!$A645,0))</f>
        <v/>
      </c>
      <c r="F646" s="188" t="str">
        <f ca="1">IF($B646="","",OFFSET(Zdroj!U$16,'k rozhodnutí detailní'!$A645,0))</f>
        <v/>
      </c>
      <c r="G646" s="316" t="str">
        <f ca="1">IF($B646="","",OFFSET(Zdroj!W$16,'k rozhodnutí detailní'!$A645,0))</f>
        <v/>
      </c>
      <c r="H646" s="315" t="str">
        <f ca="1">IF($B646="","",OFFSET(Zdroj!Y$16,'k rozhodnutí detailní'!$A645,0))</f>
        <v/>
      </c>
      <c r="I646" s="288" t="str">
        <f ca="1">IF($B646="","",OFFSET(Zdroj!BG$16,'k rozhodnutí detailní'!$A645,0))</f>
        <v/>
      </c>
      <c r="J646" s="288" t="str">
        <f ca="1">IF($B646="","",OFFSET(Zdroj!BH$16,'k rozhodnutí detailní'!$A645,0))</f>
        <v/>
      </c>
      <c r="K646" s="288"/>
      <c r="L646" s="79" t="str">
        <f ca="1">IF($B646="","",CONCATENATE(OFFSET(Zdroj!BI$16,'k rozhodnutí detailní'!$A645,0)," z ",SUM(Zdroj!$AN$10+Zdroj!$AP$10)))</f>
        <v/>
      </c>
      <c r="M646" s="46" t="str">
        <f ca="1">IF($B646="","",IF(OR(I646=0,J646=0),1,OFFSET(Zdroj!BJ$16,'k rozhodnutí detailní'!$A645,0)))</f>
        <v/>
      </c>
      <c r="N646" s="312" t="str">
        <f ca="1">IF(B646="","",IF(Zdroj!$AQ$1=Zdroj!$AR$9,ROUND(G646*M648,Zdroj!$AR$8),OFFSET(Zdroj!BO$16,'k rozhodnutí detailní'!A645,0)))</f>
        <v/>
      </c>
      <c r="O646" s="288" t="str">
        <f ca="1">IF($B646="","",OFFSET(Zdroj!Z$16,'k rozhodnutí detailní'!$A645,0))</f>
        <v/>
      </c>
      <c r="P646" s="329"/>
    </row>
    <row r="647" spans="1:16" x14ac:dyDescent="0.25">
      <c r="A647" s="29"/>
      <c r="B647" s="288"/>
      <c r="C647" s="51" t="str">
        <f ca="1">IF($B646="","",IF(Zdroj!$AQ$9="ano",CONCATENATE("Okres:","
",OFFSET(Zdroj!BP$16,'k rozhodnutí detailní'!$A645,0),"
","Právní forma","
",OFFSET(Zdroj!H$16,'k rozhodnutí detailní'!$A645,0),"
",IF(OFFSET(Zdroj!I$16,'k rozhodnutí detailní'!$A645,0)="","","IČO: "),OFFSET(Zdroj!I$16,'k rozhodnutí detailní'!$A645,0),"
","B.Ú. ",IF(OFFSET(Zdroj!J$16,'k rozhodnutí detailní'!$A645,0)="","","Anonymizováno")),CONCATENATE("Okres:","
",OFFSET(Zdroj!BP$16,'k rozhodnutí detailní'!$A645,0),"
","Právní forma","
",OFFSET(Zdroj!H$16,'k rozhodnutí detailní'!$A645,0),"
",IF(OFFSET(Zdroj!I$16,'k rozhodnutí detailní'!$A645,0)="","","IČO: "),OFFSET(Zdroj!I$16,'k rozhodnutí detailní'!$A645,0),"
","B.Ú. ",OFFSET(Zdroj!J$16,'k rozhodnutí detailní'!$A645,0))))</f>
        <v/>
      </c>
      <c r="D647" s="58" t="str">
        <f ca="1">IF($B646="","",OFFSET(Zdroj!O$16,'k rozhodnutí detailní'!$A645,0))</f>
        <v/>
      </c>
      <c r="E647" s="314"/>
      <c r="F647" s="185"/>
      <c r="G647" s="316"/>
      <c r="H647" s="315"/>
      <c r="I647" s="288"/>
      <c r="J647" s="288"/>
      <c r="K647" s="288"/>
      <c r="L647" s="288" t="str">
        <f ca="1">IF($B646="","",CONCATENATE(SUM(I646+J646+K646)," z ",SUM(Zdroj!$AN$10+Zdroj!$AP$10)))</f>
        <v/>
      </c>
      <c r="M647" s="47" t="str">
        <f ca="1">IF($B646="","",IF(1-(((J646+K646)*(Zdroj!AN$10/Zdroj!AP$10))/I646)&gt;=0,CEILING(1-(((J646+K646)*(Zdroj!AN$10/Zdroj!AP$10))/I646),0.01),CEILING((1-(((J646+K646)*(Zdroj!AN$10/Zdroj!AP$10))/I646))*-1,0.01)))</f>
        <v/>
      </c>
      <c r="N647" s="312"/>
      <c r="O647" s="288"/>
      <c r="P647" s="329"/>
    </row>
    <row r="648" spans="1:16" x14ac:dyDescent="0.25">
      <c r="A648" s="29">
        <f>ROW()/3-1</f>
        <v>215</v>
      </c>
      <c r="B648" s="288"/>
      <c r="C648" s="52" t="str">
        <f ca="1">IF($B646="","",IF(Zdroj!$AQ$9="ano",IF(OFFSET(Zdroj!M$16,'k rozhodnutí detailní'!A645,0)="","","Anonymizováno"),IF(OFFSET(Zdroj!M$16,'k rozhodnutí detailní'!A645,0)="","",OFFSET(Zdroj!M$16,'k rozhodnutí detailní'!A645,0))))</f>
        <v/>
      </c>
      <c r="D648" s="58" t="str">
        <f ca="1">IF($B646="","",CONCATENATE("Dotace bude použita na:","
",OFFSET(Zdroj!P$16,'k rozhodnutí detailní'!$A645,0)))</f>
        <v/>
      </c>
      <c r="E648" s="314"/>
      <c r="F648" s="188" t="str">
        <f ca="1">IF($B646="","",OFFSET(Zdroj!V$16,'k rozhodnutí detailní'!$A645,0))</f>
        <v/>
      </c>
      <c r="G648" s="89" t="str">
        <f ca="1">IF($B646="","",OFFSET(Zdroj!BM$16,'k rozhodnutí'!$A645,0))</f>
        <v/>
      </c>
      <c r="H648" s="315"/>
      <c r="I648" s="288"/>
      <c r="J648" s="288"/>
      <c r="K648" s="288"/>
      <c r="L648" s="288"/>
      <c r="M648" s="48" t="str">
        <f ca="1">IF($B646="","",SUM((I646+J646+K646)/(Zdroj!$AN$10+Zdroj!$AP$10)))</f>
        <v/>
      </c>
      <c r="N648" s="59" t="str">
        <f t="shared" ref="N648" ca="1" si="213">IF(B646="","",N646/G646)</f>
        <v/>
      </c>
      <c r="O648" s="288"/>
      <c r="P648" s="329"/>
    </row>
    <row r="649" spans="1:16" x14ac:dyDescent="0.25">
      <c r="A649" s="29"/>
      <c r="B649" s="288" t="str">
        <f ca="1">IF(OFFSET(Zdroj!$B$16,A648,0)&gt;0,OFFSET(Zdroj!$B$16,A648,0)+0,"")</f>
        <v/>
      </c>
      <c r="C649" s="51" t="str">
        <f ca="1">IF($B649="","",IF(Zdroj!$AQ$9="ano",CONCATENATE(OFFSET(Zdroj!C$16,'k rozhodnutí detailní'!$A648,0),"
","Anonymizováno","
",OFFSET(Zdroj!E$16,'k rozhodnutí detailní'!$A648,0),"
",OFFSET(Zdroj!F$16,'k rozhodnutí detailní'!$A648,0)),CONCATENATE(OFFSET(Zdroj!C$16,'k rozhodnutí detailní'!$A648,0),"
",OFFSET(Zdroj!D$16,'k rozhodnutí detailní'!$A648,0),"
",OFFSET(Zdroj!E$16,'k rozhodnutí detailní'!$A648,0),"
",OFFSET(Zdroj!F$16,'k rozhodnutí detailní'!$A648,0))))</f>
        <v/>
      </c>
      <c r="D649" s="57" t="str">
        <f ca="1">IF($B649="","",OFFSET(Zdroj!N$16,'k rozhodnutí detailní'!$A648,0))</f>
        <v/>
      </c>
      <c r="E649" s="314" t="str">
        <f ca="1">IF($B649="","",OFFSET(Zdroj!T$16,'k rozhodnutí detailní'!$A648,0))</f>
        <v/>
      </c>
      <c r="F649" s="188" t="str">
        <f ca="1">IF($B649="","",OFFSET(Zdroj!U$16,'k rozhodnutí detailní'!$A648,0))</f>
        <v/>
      </c>
      <c r="G649" s="316" t="str">
        <f ca="1">IF($B649="","",OFFSET(Zdroj!W$16,'k rozhodnutí detailní'!$A648,0))</f>
        <v/>
      </c>
      <c r="H649" s="315" t="str">
        <f ca="1">IF($B649="","",OFFSET(Zdroj!Y$16,'k rozhodnutí detailní'!$A648,0))</f>
        <v/>
      </c>
      <c r="I649" s="288" t="str">
        <f ca="1">IF($B649="","",OFFSET(Zdroj!BG$16,'k rozhodnutí detailní'!$A648,0))</f>
        <v/>
      </c>
      <c r="J649" s="288" t="str">
        <f ca="1">IF($B649="","",OFFSET(Zdroj!BH$16,'k rozhodnutí detailní'!$A648,0))</f>
        <v/>
      </c>
      <c r="K649" s="288"/>
      <c r="L649" s="79" t="str">
        <f ca="1">IF($B649="","",CONCATENATE(OFFSET(Zdroj!BI$16,'k rozhodnutí detailní'!$A648,0)," z ",SUM(Zdroj!$AN$10+Zdroj!$AP$10)))</f>
        <v/>
      </c>
      <c r="M649" s="46" t="str">
        <f ca="1">IF($B649="","",IF(OR(I649=0,J649=0),1,OFFSET(Zdroj!BJ$16,'k rozhodnutí detailní'!$A648,0)))</f>
        <v/>
      </c>
      <c r="N649" s="312" t="str">
        <f ca="1">IF(B649="","",IF(Zdroj!$AQ$1=Zdroj!$AR$9,ROUND(G649*M651,Zdroj!$AR$8),OFFSET(Zdroj!BO$16,'k rozhodnutí detailní'!A648,0)))</f>
        <v/>
      </c>
      <c r="O649" s="288" t="str">
        <f ca="1">IF($B649="","",OFFSET(Zdroj!Z$16,'k rozhodnutí detailní'!$A648,0))</f>
        <v/>
      </c>
      <c r="P649" s="329"/>
    </row>
    <row r="650" spans="1:16" x14ac:dyDescent="0.25">
      <c r="A650" s="29"/>
      <c r="B650" s="288"/>
      <c r="C650" s="51" t="str">
        <f ca="1">IF($B649="","",IF(Zdroj!$AQ$9="ano",CONCATENATE("Okres:","
",OFFSET(Zdroj!BP$16,'k rozhodnutí detailní'!$A648,0),"
","Právní forma","
",OFFSET(Zdroj!H$16,'k rozhodnutí detailní'!$A648,0),"
",IF(OFFSET(Zdroj!I$16,'k rozhodnutí detailní'!$A648,0)="","","IČO: "),OFFSET(Zdroj!I$16,'k rozhodnutí detailní'!$A648,0),"
","B.Ú. ",IF(OFFSET(Zdroj!J$16,'k rozhodnutí detailní'!$A648,0)="","","Anonymizováno")),CONCATENATE("Okres:","
",OFFSET(Zdroj!BP$16,'k rozhodnutí detailní'!$A648,0),"
","Právní forma","
",OFFSET(Zdroj!H$16,'k rozhodnutí detailní'!$A648,0),"
",IF(OFFSET(Zdroj!I$16,'k rozhodnutí detailní'!$A648,0)="","","IČO: "),OFFSET(Zdroj!I$16,'k rozhodnutí detailní'!$A648,0),"
","B.Ú. ",OFFSET(Zdroj!J$16,'k rozhodnutí detailní'!$A648,0))))</f>
        <v/>
      </c>
      <c r="D650" s="58" t="str">
        <f ca="1">IF($B649="","",OFFSET(Zdroj!O$16,'k rozhodnutí detailní'!$A648,0))</f>
        <v/>
      </c>
      <c r="E650" s="314"/>
      <c r="F650" s="185"/>
      <c r="G650" s="316"/>
      <c r="H650" s="315"/>
      <c r="I650" s="288"/>
      <c r="J650" s="288"/>
      <c r="K650" s="288"/>
      <c r="L650" s="288" t="str">
        <f ca="1">IF($B649="","",CONCATENATE(SUM(I649+J649+K649)," z ",SUM(Zdroj!$AN$10+Zdroj!$AP$10)))</f>
        <v/>
      </c>
      <c r="M650" s="47" t="str">
        <f ca="1">IF($B649="","",IF(1-(((J649+K649)*(Zdroj!AN$10/Zdroj!AP$10))/I649)&gt;=0,CEILING(1-(((J649+K649)*(Zdroj!AN$10/Zdroj!AP$10))/I649),0.01),CEILING((1-(((J649+K649)*(Zdroj!AN$10/Zdroj!AP$10))/I649))*-1,0.01)))</f>
        <v/>
      </c>
      <c r="N650" s="312"/>
      <c r="O650" s="288"/>
      <c r="P650" s="329"/>
    </row>
    <row r="651" spans="1:16" x14ac:dyDescent="0.25">
      <c r="A651" s="29">
        <f>ROW()/3-1</f>
        <v>216</v>
      </c>
      <c r="B651" s="288"/>
      <c r="C651" s="52" t="str">
        <f ca="1">IF($B649="","",IF(Zdroj!$AQ$9="ano",IF(OFFSET(Zdroj!M$16,'k rozhodnutí detailní'!A648,0)="","","Anonymizováno"),IF(OFFSET(Zdroj!M$16,'k rozhodnutí detailní'!A648,0)="","",OFFSET(Zdroj!M$16,'k rozhodnutí detailní'!A648,0))))</f>
        <v/>
      </c>
      <c r="D651" s="58" t="str">
        <f ca="1">IF($B649="","",CONCATENATE("Dotace bude použita na:","
",OFFSET(Zdroj!P$16,'k rozhodnutí detailní'!$A648,0)))</f>
        <v/>
      </c>
      <c r="E651" s="314"/>
      <c r="F651" s="188" t="str">
        <f ca="1">IF($B649="","",OFFSET(Zdroj!V$16,'k rozhodnutí detailní'!$A648,0))</f>
        <v/>
      </c>
      <c r="G651" s="89" t="str">
        <f ca="1">IF($B649="","",OFFSET(Zdroj!BM$16,'k rozhodnutí'!$A648,0))</f>
        <v/>
      </c>
      <c r="H651" s="315"/>
      <c r="I651" s="288"/>
      <c r="J651" s="288"/>
      <c r="K651" s="288"/>
      <c r="L651" s="288"/>
      <c r="M651" s="48" t="str">
        <f ca="1">IF($B649="","",SUM((I649+J649+K649)/(Zdroj!$AN$10+Zdroj!$AP$10)))</f>
        <v/>
      </c>
      <c r="N651" s="59" t="str">
        <f t="shared" ref="N651" ca="1" si="214">IF(B649="","",N649/G649)</f>
        <v/>
      </c>
      <c r="O651" s="288"/>
      <c r="P651" s="329"/>
    </row>
    <row r="652" spans="1:16" x14ac:dyDescent="0.25">
      <c r="A652" s="29"/>
      <c r="B652" s="288" t="str">
        <f ca="1">IF(OFFSET(Zdroj!$B$16,A651,0)&gt;0,OFFSET(Zdroj!$B$16,A651,0)+0,"")</f>
        <v/>
      </c>
      <c r="C652" s="51" t="str">
        <f ca="1">IF($B652="","",IF(Zdroj!$AQ$9="ano",CONCATENATE(OFFSET(Zdroj!C$16,'k rozhodnutí detailní'!$A651,0),"
","Anonymizováno","
",OFFSET(Zdroj!E$16,'k rozhodnutí detailní'!$A651,0),"
",OFFSET(Zdroj!F$16,'k rozhodnutí detailní'!$A651,0)),CONCATENATE(OFFSET(Zdroj!C$16,'k rozhodnutí detailní'!$A651,0),"
",OFFSET(Zdroj!D$16,'k rozhodnutí detailní'!$A651,0),"
",OFFSET(Zdroj!E$16,'k rozhodnutí detailní'!$A651,0),"
",OFFSET(Zdroj!F$16,'k rozhodnutí detailní'!$A651,0))))</f>
        <v/>
      </c>
      <c r="D652" s="57" t="str">
        <f ca="1">IF($B652="","",OFFSET(Zdroj!N$16,'k rozhodnutí detailní'!$A651,0))</f>
        <v/>
      </c>
      <c r="E652" s="314" t="str">
        <f ca="1">IF($B652="","",OFFSET(Zdroj!T$16,'k rozhodnutí detailní'!$A651,0))</f>
        <v/>
      </c>
      <c r="F652" s="188" t="str">
        <f ca="1">IF($B652="","",OFFSET(Zdroj!U$16,'k rozhodnutí detailní'!$A651,0))</f>
        <v/>
      </c>
      <c r="G652" s="316" t="str">
        <f ca="1">IF($B652="","",OFFSET(Zdroj!W$16,'k rozhodnutí detailní'!$A651,0))</f>
        <v/>
      </c>
      <c r="H652" s="315" t="str">
        <f ca="1">IF($B652="","",OFFSET(Zdroj!Y$16,'k rozhodnutí detailní'!$A651,0))</f>
        <v/>
      </c>
      <c r="I652" s="288" t="str">
        <f ca="1">IF($B652="","",OFFSET(Zdroj!BG$16,'k rozhodnutí detailní'!$A651,0))</f>
        <v/>
      </c>
      <c r="J652" s="288" t="str">
        <f ca="1">IF($B652="","",OFFSET(Zdroj!BH$16,'k rozhodnutí detailní'!$A651,0))</f>
        <v/>
      </c>
      <c r="K652" s="288"/>
      <c r="L652" s="79" t="str">
        <f ca="1">IF($B652="","",CONCATENATE(OFFSET(Zdroj!BI$16,'k rozhodnutí detailní'!$A651,0)," z ",SUM(Zdroj!$AN$10+Zdroj!$AP$10)))</f>
        <v/>
      </c>
      <c r="M652" s="46" t="str">
        <f ca="1">IF($B652="","",IF(OR(I652=0,J652=0),1,OFFSET(Zdroj!BJ$16,'k rozhodnutí detailní'!$A651,0)))</f>
        <v/>
      </c>
      <c r="N652" s="312" t="str">
        <f ca="1">IF(B652="","",IF(Zdroj!$AQ$1=Zdroj!$AR$9,ROUND(G652*M654,Zdroj!$AR$8),OFFSET(Zdroj!BO$16,'k rozhodnutí detailní'!A651,0)))</f>
        <v/>
      </c>
      <c r="O652" s="288" t="str">
        <f ca="1">IF($B652="","",OFFSET(Zdroj!Z$16,'k rozhodnutí detailní'!$A651,0))</f>
        <v/>
      </c>
      <c r="P652" s="329"/>
    </row>
    <row r="653" spans="1:16" x14ac:dyDescent="0.25">
      <c r="A653" s="29"/>
      <c r="B653" s="288"/>
      <c r="C653" s="51" t="str">
        <f ca="1">IF($B652="","",IF(Zdroj!$AQ$9="ano",CONCATENATE("Okres:","
",OFFSET(Zdroj!BP$16,'k rozhodnutí detailní'!$A651,0),"
","Právní forma","
",OFFSET(Zdroj!H$16,'k rozhodnutí detailní'!$A651,0),"
",IF(OFFSET(Zdroj!I$16,'k rozhodnutí detailní'!$A651,0)="","","IČO: "),OFFSET(Zdroj!I$16,'k rozhodnutí detailní'!$A651,0),"
","B.Ú. ",IF(OFFSET(Zdroj!J$16,'k rozhodnutí detailní'!$A651,0)="","","Anonymizováno")),CONCATENATE("Okres:","
",OFFSET(Zdroj!BP$16,'k rozhodnutí detailní'!$A651,0),"
","Právní forma","
",OFFSET(Zdroj!H$16,'k rozhodnutí detailní'!$A651,0),"
",IF(OFFSET(Zdroj!I$16,'k rozhodnutí detailní'!$A651,0)="","","IČO: "),OFFSET(Zdroj!I$16,'k rozhodnutí detailní'!$A651,0),"
","B.Ú. ",OFFSET(Zdroj!J$16,'k rozhodnutí detailní'!$A651,0))))</f>
        <v/>
      </c>
      <c r="D653" s="58" t="str">
        <f ca="1">IF($B652="","",OFFSET(Zdroj!O$16,'k rozhodnutí detailní'!$A651,0))</f>
        <v/>
      </c>
      <c r="E653" s="314"/>
      <c r="F653" s="185"/>
      <c r="G653" s="316"/>
      <c r="H653" s="315"/>
      <c r="I653" s="288"/>
      <c r="J653" s="288"/>
      <c r="K653" s="288"/>
      <c r="L653" s="288" t="str">
        <f ca="1">IF($B652="","",CONCATENATE(SUM(I652+J652+K652)," z ",SUM(Zdroj!$AN$10+Zdroj!$AP$10)))</f>
        <v/>
      </c>
      <c r="M653" s="47" t="str">
        <f ca="1">IF($B652="","",IF(1-(((J652+K652)*(Zdroj!AN$10/Zdroj!AP$10))/I652)&gt;=0,CEILING(1-(((J652+K652)*(Zdroj!AN$10/Zdroj!AP$10))/I652),0.01),CEILING((1-(((J652+K652)*(Zdroj!AN$10/Zdroj!AP$10))/I652))*-1,0.01)))</f>
        <v/>
      </c>
      <c r="N653" s="312"/>
      <c r="O653" s="288"/>
      <c r="P653" s="329"/>
    </row>
    <row r="654" spans="1:16" x14ac:dyDescent="0.25">
      <c r="A654" s="29">
        <f>ROW()/3-1</f>
        <v>217</v>
      </c>
      <c r="B654" s="288"/>
      <c r="C654" s="52" t="str">
        <f ca="1">IF($B652="","",IF(Zdroj!$AQ$9="ano",IF(OFFSET(Zdroj!M$16,'k rozhodnutí detailní'!A651,0)="","","Anonymizováno"),IF(OFFSET(Zdroj!M$16,'k rozhodnutí detailní'!A651,0)="","",OFFSET(Zdroj!M$16,'k rozhodnutí detailní'!A651,0))))</f>
        <v/>
      </c>
      <c r="D654" s="58" t="str">
        <f ca="1">IF($B652="","",CONCATENATE("Dotace bude použita na:","
",OFFSET(Zdroj!P$16,'k rozhodnutí detailní'!$A651,0)))</f>
        <v/>
      </c>
      <c r="E654" s="314"/>
      <c r="F654" s="188" t="str">
        <f ca="1">IF($B652="","",OFFSET(Zdroj!V$16,'k rozhodnutí detailní'!$A651,0))</f>
        <v/>
      </c>
      <c r="G654" s="89" t="str">
        <f ca="1">IF($B652="","",OFFSET(Zdroj!BM$16,'k rozhodnutí'!$A651,0))</f>
        <v/>
      </c>
      <c r="H654" s="315"/>
      <c r="I654" s="288"/>
      <c r="J654" s="288"/>
      <c r="K654" s="288"/>
      <c r="L654" s="288"/>
      <c r="M654" s="48" t="str">
        <f ca="1">IF($B652="","",SUM((I652+J652+K652)/(Zdroj!$AN$10+Zdroj!$AP$10)))</f>
        <v/>
      </c>
      <c r="N654" s="59" t="str">
        <f t="shared" ref="N654" ca="1" si="215">IF(B652="","",N652/G652)</f>
        <v/>
      </c>
      <c r="O654" s="288"/>
      <c r="P654" s="329"/>
    </row>
    <row r="655" spans="1:16" x14ac:dyDescent="0.25">
      <c r="A655" s="29"/>
      <c r="B655" s="288" t="str">
        <f ca="1">IF(OFFSET(Zdroj!$B$16,A654,0)&gt;0,OFFSET(Zdroj!$B$16,A654,0)+0,"")</f>
        <v/>
      </c>
      <c r="C655" s="51" t="str">
        <f ca="1">IF($B655="","",IF(Zdroj!$AQ$9="ano",CONCATENATE(OFFSET(Zdroj!C$16,'k rozhodnutí detailní'!$A654,0),"
","Anonymizováno","
",OFFSET(Zdroj!E$16,'k rozhodnutí detailní'!$A654,0),"
",OFFSET(Zdroj!F$16,'k rozhodnutí detailní'!$A654,0)),CONCATENATE(OFFSET(Zdroj!C$16,'k rozhodnutí detailní'!$A654,0),"
",OFFSET(Zdroj!D$16,'k rozhodnutí detailní'!$A654,0),"
",OFFSET(Zdroj!E$16,'k rozhodnutí detailní'!$A654,0),"
",OFFSET(Zdroj!F$16,'k rozhodnutí detailní'!$A654,0))))</f>
        <v/>
      </c>
      <c r="D655" s="57" t="str">
        <f ca="1">IF($B655="","",OFFSET(Zdroj!N$16,'k rozhodnutí detailní'!$A654,0))</f>
        <v/>
      </c>
      <c r="E655" s="314" t="str">
        <f ca="1">IF($B655="","",OFFSET(Zdroj!T$16,'k rozhodnutí detailní'!$A654,0))</f>
        <v/>
      </c>
      <c r="F655" s="188" t="str">
        <f ca="1">IF($B655="","",OFFSET(Zdroj!U$16,'k rozhodnutí detailní'!$A654,0))</f>
        <v/>
      </c>
      <c r="G655" s="316" t="str">
        <f ca="1">IF($B655="","",OFFSET(Zdroj!W$16,'k rozhodnutí detailní'!$A654,0))</f>
        <v/>
      </c>
      <c r="H655" s="315" t="str">
        <f ca="1">IF($B655="","",OFFSET(Zdroj!Y$16,'k rozhodnutí detailní'!$A654,0))</f>
        <v/>
      </c>
      <c r="I655" s="288" t="str">
        <f ca="1">IF($B655="","",OFFSET(Zdroj!BG$16,'k rozhodnutí detailní'!$A654,0))</f>
        <v/>
      </c>
      <c r="J655" s="288" t="str">
        <f ca="1">IF($B655="","",OFFSET(Zdroj!BH$16,'k rozhodnutí detailní'!$A654,0))</f>
        <v/>
      </c>
      <c r="K655" s="288"/>
      <c r="L655" s="79" t="str">
        <f ca="1">IF($B655="","",CONCATENATE(OFFSET(Zdroj!BI$16,'k rozhodnutí detailní'!$A654,0)," z ",SUM(Zdroj!$AN$10+Zdroj!$AP$10)))</f>
        <v/>
      </c>
      <c r="M655" s="46" t="str">
        <f ca="1">IF($B655="","",IF(OR(I655=0,J655=0),1,OFFSET(Zdroj!BJ$16,'k rozhodnutí detailní'!$A654,0)))</f>
        <v/>
      </c>
      <c r="N655" s="312" t="str">
        <f ca="1">IF(B655="","",IF(Zdroj!$AQ$1=Zdroj!$AR$9,ROUND(G655*M657,Zdroj!$AR$8),OFFSET(Zdroj!BO$16,'k rozhodnutí detailní'!A654,0)))</f>
        <v/>
      </c>
      <c r="O655" s="288" t="str">
        <f ca="1">IF($B655="","",OFFSET(Zdroj!Z$16,'k rozhodnutí detailní'!$A654,0))</f>
        <v/>
      </c>
      <c r="P655" s="329"/>
    </row>
    <row r="656" spans="1:16" x14ac:dyDescent="0.25">
      <c r="A656" s="29"/>
      <c r="B656" s="288"/>
      <c r="C656" s="51" t="str">
        <f ca="1">IF($B655="","",IF(Zdroj!$AQ$9="ano",CONCATENATE("Okres:","
",OFFSET(Zdroj!BP$16,'k rozhodnutí detailní'!$A654,0),"
","Právní forma","
",OFFSET(Zdroj!H$16,'k rozhodnutí detailní'!$A654,0),"
",IF(OFFSET(Zdroj!I$16,'k rozhodnutí detailní'!$A654,0)="","","IČO: "),OFFSET(Zdroj!I$16,'k rozhodnutí detailní'!$A654,0),"
","B.Ú. ",IF(OFFSET(Zdroj!J$16,'k rozhodnutí detailní'!$A654,0)="","","Anonymizováno")),CONCATENATE("Okres:","
",OFFSET(Zdroj!BP$16,'k rozhodnutí detailní'!$A654,0),"
","Právní forma","
",OFFSET(Zdroj!H$16,'k rozhodnutí detailní'!$A654,0),"
",IF(OFFSET(Zdroj!I$16,'k rozhodnutí detailní'!$A654,0)="","","IČO: "),OFFSET(Zdroj!I$16,'k rozhodnutí detailní'!$A654,0),"
","B.Ú. ",OFFSET(Zdroj!J$16,'k rozhodnutí detailní'!$A654,0))))</f>
        <v/>
      </c>
      <c r="D656" s="58" t="str">
        <f ca="1">IF($B655="","",OFFSET(Zdroj!O$16,'k rozhodnutí detailní'!$A654,0))</f>
        <v/>
      </c>
      <c r="E656" s="314"/>
      <c r="F656" s="185"/>
      <c r="G656" s="316"/>
      <c r="H656" s="315"/>
      <c r="I656" s="288"/>
      <c r="J656" s="288"/>
      <c r="K656" s="288"/>
      <c r="L656" s="288" t="str">
        <f ca="1">IF($B655="","",CONCATENATE(SUM(I655+J655+K655)," z ",SUM(Zdroj!$AN$10+Zdroj!$AP$10)))</f>
        <v/>
      </c>
      <c r="M656" s="47" t="str">
        <f ca="1">IF($B655="","",IF(1-(((J655+K655)*(Zdroj!AN$10/Zdroj!AP$10))/I655)&gt;=0,CEILING(1-(((J655+K655)*(Zdroj!AN$10/Zdroj!AP$10))/I655),0.01),CEILING((1-(((J655+K655)*(Zdroj!AN$10/Zdroj!AP$10))/I655))*-1,0.01)))</f>
        <v/>
      </c>
      <c r="N656" s="312"/>
      <c r="O656" s="288"/>
      <c r="P656" s="329"/>
    </row>
    <row r="657" spans="1:16" x14ac:dyDescent="0.25">
      <c r="A657" s="29">
        <f>ROW()/3-1</f>
        <v>218</v>
      </c>
      <c r="B657" s="288"/>
      <c r="C657" s="52" t="str">
        <f ca="1">IF($B655="","",IF(Zdroj!$AQ$9="ano",IF(OFFSET(Zdroj!M$16,'k rozhodnutí detailní'!A654,0)="","","Anonymizováno"),IF(OFFSET(Zdroj!M$16,'k rozhodnutí detailní'!A654,0)="","",OFFSET(Zdroj!M$16,'k rozhodnutí detailní'!A654,0))))</f>
        <v/>
      </c>
      <c r="D657" s="58" t="str">
        <f ca="1">IF($B655="","",CONCATENATE("Dotace bude použita na:","
",OFFSET(Zdroj!P$16,'k rozhodnutí detailní'!$A654,0)))</f>
        <v/>
      </c>
      <c r="E657" s="314"/>
      <c r="F657" s="188" t="str">
        <f ca="1">IF($B655="","",OFFSET(Zdroj!V$16,'k rozhodnutí detailní'!$A654,0))</f>
        <v/>
      </c>
      <c r="G657" s="89" t="str">
        <f ca="1">IF($B655="","",OFFSET(Zdroj!BM$16,'k rozhodnutí'!$A654,0))</f>
        <v/>
      </c>
      <c r="H657" s="315"/>
      <c r="I657" s="288"/>
      <c r="J657" s="288"/>
      <c r="K657" s="288"/>
      <c r="L657" s="288"/>
      <c r="M657" s="48" t="str">
        <f ca="1">IF($B655="","",SUM((I655+J655+K655)/(Zdroj!$AN$10+Zdroj!$AP$10)))</f>
        <v/>
      </c>
      <c r="N657" s="59" t="str">
        <f t="shared" ref="N657" ca="1" si="216">IF(B655="","",N655/G655)</f>
        <v/>
      </c>
      <c r="O657" s="288"/>
      <c r="P657" s="329"/>
    </row>
    <row r="658" spans="1:16" x14ac:dyDescent="0.25">
      <c r="A658" s="29"/>
      <c r="B658" s="288" t="str">
        <f ca="1">IF(OFFSET(Zdroj!$B$16,A657,0)&gt;0,OFFSET(Zdroj!$B$16,A657,0)+0,"")</f>
        <v/>
      </c>
      <c r="C658" s="51" t="str">
        <f ca="1">IF($B658="","",IF(Zdroj!$AQ$9="ano",CONCATENATE(OFFSET(Zdroj!C$16,'k rozhodnutí detailní'!$A657,0),"
","Anonymizováno","
",OFFSET(Zdroj!E$16,'k rozhodnutí detailní'!$A657,0),"
",OFFSET(Zdroj!F$16,'k rozhodnutí detailní'!$A657,0)),CONCATENATE(OFFSET(Zdroj!C$16,'k rozhodnutí detailní'!$A657,0),"
",OFFSET(Zdroj!D$16,'k rozhodnutí detailní'!$A657,0),"
",OFFSET(Zdroj!E$16,'k rozhodnutí detailní'!$A657,0),"
",OFFSET(Zdroj!F$16,'k rozhodnutí detailní'!$A657,0))))</f>
        <v/>
      </c>
      <c r="D658" s="57" t="str">
        <f ca="1">IF($B658="","",OFFSET(Zdroj!N$16,'k rozhodnutí detailní'!$A657,0))</f>
        <v/>
      </c>
      <c r="E658" s="314" t="str">
        <f ca="1">IF($B658="","",OFFSET(Zdroj!T$16,'k rozhodnutí detailní'!$A657,0))</f>
        <v/>
      </c>
      <c r="F658" s="188" t="str">
        <f ca="1">IF($B658="","",OFFSET(Zdroj!U$16,'k rozhodnutí detailní'!$A657,0))</f>
        <v/>
      </c>
      <c r="G658" s="316" t="str">
        <f ca="1">IF($B658="","",OFFSET(Zdroj!W$16,'k rozhodnutí detailní'!$A657,0))</f>
        <v/>
      </c>
      <c r="H658" s="315" t="str">
        <f ca="1">IF($B658="","",OFFSET(Zdroj!Y$16,'k rozhodnutí detailní'!$A657,0))</f>
        <v/>
      </c>
      <c r="I658" s="288" t="str">
        <f ca="1">IF($B658="","",OFFSET(Zdroj!BG$16,'k rozhodnutí detailní'!$A657,0))</f>
        <v/>
      </c>
      <c r="J658" s="288" t="str">
        <f ca="1">IF($B658="","",OFFSET(Zdroj!BH$16,'k rozhodnutí detailní'!$A657,0))</f>
        <v/>
      </c>
      <c r="K658" s="288"/>
      <c r="L658" s="79" t="str">
        <f ca="1">IF($B658="","",CONCATENATE(OFFSET(Zdroj!BI$16,'k rozhodnutí detailní'!$A657,0)," z ",SUM(Zdroj!$AN$10+Zdroj!$AP$10)))</f>
        <v/>
      </c>
      <c r="M658" s="46" t="str">
        <f ca="1">IF($B658="","",IF(OR(I658=0,J658=0),1,OFFSET(Zdroj!BJ$16,'k rozhodnutí detailní'!$A657,0)))</f>
        <v/>
      </c>
      <c r="N658" s="312" t="str">
        <f ca="1">IF(B658="","",IF(Zdroj!$AQ$1=Zdroj!$AR$9,ROUND(G658*M660,Zdroj!$AR$8),OFFSET(Zdroj!BO$16,'k rozhodnutí detailní'!A657,0)))</f>
        <v/>
      </c>
      <c r="O658" s="288" t="str">
        <f ca="1">IF($B658="","",OFFSET(Zdroj!Z$16,'k rozhodnutí detailní'!$A657,0))</f>
        <v/>
      </c>
      <c r="P658" s="329"/>
    </row>
    <row r="659" spans="1:16" x14ac:dyDescent="0.25">
      <c r="A659" s="29"/>
      <c r="B659" s="288"/>
      <c r="C659" s="51" t="str">
        <f ca="1">IF($B658="","",IF(Zdroj!$AQ$9="ano",CONCATENATE("Okres:","
",OFFSET(Zdroj!BP$16,'k rozhodnutí detailní'!$A657,0),"
","Právní forma","
",OFFSET(Zdroj!H$16,'k rozhodnutí detailní'!$A657,0),"
",IF(OFFSET(Zdroj!I$16,'k rozhodnutí detailní'!$A657,0)="","","IČO: "),OFFSET(Zdroj!I$16,'k rozhodnutí detailní'!$A657,0),"
","B.Ú. ",IF(OFFSET(Zdroj!J$16,'k rozhodnutí detailní'!$A657,0)="","","Anonymizováno")),CONCATENATE("Okres:","
",OFFSET(Zdroj!BP$16,'k rozhodnutí detailní'!$A657,0),"
","Právní forma","
",OFFSET(Zdroj!H$16,'k rozhodnutí detailní'!$A657,0),"
",IF(OFFSET(Zdroj!I$16,'k rozhodnutí detailní'!$A657,0)="","","IČO: "),OFFSET(Zdroj!I$16,'k rozhodnutí detailní'!$A657,0),"
","B.Ú. ",OFFSET(Zdroj!J$16,'k rozhodnutí detailní'!$A657,0))))</f>
        <v/>
      </c>
      <c r="D659" s="58" t="str">
        <f ca="1">IF($B658="","",OFFSET(Zdroj!O$16,'k rozhodnutí detailní'!$A657,0))</f>
        <v/>
      </c>
      <c r="E659" s="314"/>
      <c r="F659" s="185"/>
      <c r="G659" s="316"/>
      <c r="H659" s="315"/>
      <c r="I659" s="288"/>
      <c r="J659" s="288"/>
      <c r="K659" s="288"/>
      <c r="L659" s="288" t="str">
        <f ca="1">IF($B658="","",CONCATENATE(SUM(I658+J658+K658)," z ",SUM(Zdroj!$AN$10+Zdroj!$AP$10)))</f>
        <v/>
      </c>
      <c r="M659" s="47" t="str">
        <f ca="1">IF($B658="","",IF(1-(((J658+K658)*(Zdroj!AN$10/Zdroj!AP$10))/I658)&gt;=0,CEILING(1-(((J658+K658)*(Zdroj!AN$10/Zdroj!AP$10))/I658),0.01),CEILING((1-(((J658+K658)*(Zdroj!AN$10/Zdroj!AP$10))/I658))*-1,0.01)))</f>
        <v/>
      </c>
      <c r="N659" s="312"/>
      <c r="O659" s="288"/>
      <c r="P659" s="329"/>
    </row>
    <row r="660" spans="1:16" x14ac:dyDescent="0.25">
      <c r="A660" s="29">
        <f>ROW()/3-1</f>
        <v>219</v>
      </c>
      <c r="B660" s="288"/>
      <c r="C660" s="52" t="str">
        <f ca="1">IF($B658="","",IF(Zdroj!$AQ$9="ano",IF(OFFSET(Zdroj!M$16,'k rozhodnutí detailní'!A657,0)="","","Anonymizováno"),IF(OFFSET(Zdroj!M$16,'k rozhodnutí detailní'!A657,0)="","",OFFSET(Zdroj!M$16,'k rozhodnutí detailní'!A657,0))))</f>
        <v/>
      </c>
      <c r="D660" s="58" t="str">
        <f ca="1">IF($B658="","",CONCATENATE("Dotace bude použita na:","
",OFFSET(Zdroj!P$16,'k rozhodnutí detailní'!$A657,0)))</f>
        <v/>
      </c>
      <c r="E660" s="314"/>
      <c r="F660" s="188" t="str">
        <f ca="1">IF($B658="","",OFFSET(Zdroj!V$16,'k rozhodnutí detailní'!$A657,0))</f>
        <v/>
      </c>
      <c r="G660" s="89" t="str">
        <f ca="1">IF($B658="","",OFFSET(Zdroj!BM$16,'k rozhodnutí'!$A657,0))</f>
        <v/>
      </c>
      <c r="H660" s="315"/>
      <c r="I660" s="288"/>
      <c r="J660" s="288"/>
      <c r="K660" s="288"/>
      <c r="L660" s="288"/>
      <c r="M660" s="48" t="str">
        <f ca="1">IF($B658="","",SUM((I658+J658+K658)/(Zdroj!$AN$10+Zdroj!$AP$10)))</f>
        <v/>
      </c>
      <c r="N660" s="59" t="str">
        <f t="shared" ref="N660" ca="1" si="217">IF(B658="","",N658/G658)</f>
        <v/>
      </c>
      <c r="O660" s="288"/>
      <c r="P660" s="329"/>
    </row>
    <row r="661" spans="1:16" x14ac:dyDescent="0.25">
      <c r="A661" s="29"/>
      <c r="B661" s="288" t="str">
        <f ca="1">IF(OFFSET(Zdroj!$B$16,A660,0)&gt;0,OFFSET(Zdroj!$B$16,A660,0)+0,"")</f>
        <v/>
      </c>
      <c r="C661" s="51" t="str">
        <f ca="1">IF($B661="","",IF(Zdroj!$AQ$9="ano",CONCATENATE(OFFSET(Zdroj!C$16,'k rozhodnutí detailní'!$A660,0),"
","Anonymizováno","
",OFFSET(Zdroj!E$16,'k rozhodnutí detailní'!$A660,0),"
",OFFSET(Zdroj!F$16,'k rozhodnutí detailní'!$A660,0)),CONCATENATE(OFFSET(Zdroj!C$16,'k rozhodnutí detailní'!$A660,0),"
",OFFSET(Zdroj!D$16,'k rozhodnutí detailní'!$A660,0),"
",OFFSET(Zdroj!E$16,'k rozhodnutí detailní'!$A660,0),"
",OFFSET(Zdroj!F$16,'k rozhodnutí detailní'!$A660,0))))</f>
        <v/>
      </c>
      <c r="D661" s="57" t="str">
        <f ca="1">IF($B661="","",OFFSET(Zdroj!N$16,'k rozhodnutí detailní'!$A660,0))</f>
        <v/>
      </c>
      <c r="E661" s="314" t="str">
        <f ca="1">IF($B661="","",OFFSET(Zdroj!T$16,'k rozhodnutí detailní'!$A660,0))</f>
        <v/>
      </c>
      <c r="F661" s="188" t="str">
        <f ca="1">IF($B661="","",OFFSET(Zdroj!U$16,'k rozhodnutí detailní'!$A660,0))</f>
        <v/>
      </c>
      <c r="G661" s="316" t="str">
        <f ca="1">IF($B661="","",OFFSET(Zdroj!W$16,'k rozhodnutí detailní'!$A660,0))</f>
        <v/>
      </c>
      <c r="H661" s="315" t="str">
        <f ca="1">IF($B661="","",OFFSET(Zdroj!Y$16,'k rozhodnutí detailní'!$A660,0))</f>
        <v/>
      </c>
      <c r="I661" s="288" t="str">
        <f ca="1">IF($B661="","",OFFSET(Zdroj!BG$16,'k rozhodnutí detailní'!$A660,0))</f>
        <v/>
      </c>
      <c r="J661" s="288" t="str">
        <f ca="1">IF($B661="","",OFFSET(Zdroj!BH$16,'k rozhodnutí detailní'!$A660,0))</f>
        <v/>
      </c>
      <c r="K661" s="288"/>
      <c r="L661" s="79" t="str">
        <f ca="1">IF($B661="","",CONCATENATE(OFFSET(Zdroj!BI$16,'k rozhodnutí detailní'!$A660,0)," z ",SUM(Zdroj!$AN$10+Zdroj!$AP$10)))</f>
        <v/>
      </c>
      <c r="M661" s="46" t="str">
        <f ca="1">IF($B661="","",IF(OR(I661=0,J661=0),1,OFFSET(Zdroj!BJ$16,'k rozhodnutí detailní'!$A660,0)))</f>
        <v/>
      </c>
      <c r="N661" s="312" t="str">
        <f ca="1">IF(B661="","",IF(Zdroj!$AQ$1=Zdroj!$AR$9,ROUND(G661*M663,Zdroj!$AR$8),OFFSET(Zdroj!BO$16,'k rozhodnutí detailní'!A660,0)))</f>
        <v/>
      </c>
      <c r="O661" s="288" t="str">
        <f ca="1">IF($B661="","",OFFSET(Zdroj!Z$16,'k rozhodnutí detailní'!$A660,0))</f>
        <v/>
      </c>
      <c r="P661" s="329"/>
    </row>
    <row r="662" spans="1:16" x14ac:dyDescent="0.25">
      <c r="A662" s="29"/>
      <c r="B662" s="288"/>
      <c r="C662" s="51" t="str">
        <f ca="1">IF($B661="","",IF(Zdroj!$AQ$9="ano",CONCATENATE("Okres:","
",OFFSET(Zdroj!BP$16,'k rozhodnutí detailní'!$A660,0),"
","Právní forma","
",OFFSET(Zdroj!H$16,'k rozhodnutí detailní'!$A660,0),"
",IF(OFFSET(Zdroj!I$16,'k rozhodnutí detailní'!$A660,0)="","","IČO: "),OFFSET(Zdroj!I$16,'k rozhodnutí detailní'!$A660,0),"
","B.Ú. ",IF(OFFSET(Zdroj!J$16,'k rozhodnutí detailní'!$A660,0)="","","Anonymizováno")),CONCATENATE("Okres:","
",OFFSET(Zdroj!BP$16,'k rozhodnutí detailní'!$A660,0),"
","Právní forma","
",OFFSET(Zdroj!H$16,'k rozhodnutí detailní'!$A660,0),"
",IF(OFFSET(Zdroj!I$16,'k rozhodnutí detailní'!$A660,0)="","","IČO: "),OFFSET(Zdroj!I$16,'k rozhodnutí detailní'!$A660,0),"
","B.Ú. ",OFFSET(Zdroj!J$16,'k rozhodnutí detailní'!$A660,0))))</f>
        <v/>
      </c>
      <c r="D662" s="58" t="str">
        <f ca="1">IF($B661="","",OFFSET(Zdroj!O$16,'k rozhodnutí detailní'!$A660,0))</f>
        <v/>
      </c>
      <c r="E662" s="314"/>
      <c r="F662" s="185"/>
      <c r="G662" s="316"/>
      <c r="H662" s="315"/>
      <c r="I662" s="288"/>
      <c r="J662" s="288"/>
      <c r="K662" s="288"/>
      <c r="L662" s="288" t="str">
        <f ca="1">IF($B661="","",CONCATENATE(SUM(I661+J661+K661)," z ",SUM(Zdroj!$AN$10+Zdroj!$AP$10)))</f>
        <v/>
      </c>
      <c r="M662" s="47" t="str">
        <f ca="1">IF($B661="","",IF(1-(((J661+K661)*(Zdroj!AN$10/Zdroj!AP$10))/I661)&gt;=0,CEILING(1-(((J661+K661)*(Zdroj!AN$10/Zdroj!AP$10))/I661),0.01),CEILING((1-(((J661+K661)*(Zdroj!AN$10/Zdroj!AP$10))/I661))*-1,0.01)))</f>
        <v/>
      </c>
      <c r="N662" s="312"/>
      <c r="O662" s="288"/>
      <c r="P662" s="329"/>
    </row>
    <row r="663" spans="1:16" x14ac:dyDescent="0.25">
      <c r="A663" s="29">
        <f>ROW()/3-1</f>
        <v>220</v>
      </c>
      <c r="B663" s="288"/>
      <c r="C663" s="52" t="str">
        <f ca="1">IF($B661="","",IF(Zdroj!$AQ$9="ano",IF(OFFSET(Zdroj!M$16,'k rozhodnutí detailní'!A660,0)="","","Anonymizováno"),IF(OFFSET(Zdroj!M$16,'k rozhodnutí detailní'!A660,0)="","",OFFSET(Zdroj!M$16,'k rozhodnutí detailní'!A660,0))))</f>
        <v/>
      </c>
      <c r="D663" s="58" t="str">
        <f ca="1">IF($B661="","",CONCATENATE("Dotace bude použita na:","
",OFFSET(Zdroj!P$16,'k rozhodnutí detailní'!$A660,0)))</f>
        <v/>
      </c>
      <c r="E663" s="314"/>
      <c r="F663" s="188" t="str">
        <f ca="1">IF($B661="","",OFFSET(Zdroj!V$16,'k rozhodnutí detailní'!$A660,0))</f>
        <v/>
      </c>
      <c r="G663" s="89" t="str">
        <f ca="1">IF($B661="","",OFFSET(Zdroj!BM$16,'k rozhodnutí'!$A660,0))</f>
        <v/>
      </c>
      <c r="H663" s="315"/>
      <c r="I663" s="288"/>
      <c r="J663" s="288"/>
      <c r="K663" s="288"/>
      <c r="L663" s="288"/>
      <c r="M663" s="48" t="str">
        <f ca="1">IF($B661="","",SUM((I661+J661+K661)/(Zdroj!$AN$10+Zdroj!$AP$10)))</f>
        <v/>
      </c>
      <c r="N663" s="59" t="str">
        <f t="shared" ref="N663" ca="1" si="218">IF(B661="","",N661/G661)</f>
        <v/>
      </c>
      <c r="O663" s="288"/>
      <c r="P663" s="329"/>
    </row>
    <row r="664" spans="1:16" x14ac:dyDescent="0.25">
      <c r="A664" s="29"/>
      <c r="B664" s="288" t="str">
        <f ca="1">IF(OFFSET(Zdroj!$B$16,A663,0)&gt;0,OFFSET(Zdroj!$B$16,A663,0)+0,"")</f>
        <v/>
      </c>
      <c r="C664" s="51" t="str">
        <f ca="1">IF($B664="","",IF(Zdroj!$AQ$9="ano",CONCATENATE(OFFSET(Zdroj!C$16,'k rozhodnutí detailní'!$A663,0),"
","Anonymizováno","
",OFFSET(Zdroj!E$16,'k rozhodnutí detailní'!$A663,0),"
",OFFSET(Zdroj!F$16,'k rozhodnutí detailní'!$A663,0)),CONCATENATE(OFFSET(Zdroj!C$16,'k rozhodnutí detailní'!$A663,0),"
",OFFSET(Zdroj!D$16,'k rozhodnutí detailní'!$A663,0),"
",OFFSET(Zdroj!E$16,'k rozhodnutí detailní'!$A663,0),"
",OFFSET(Zdroj!F$16,'k rozhodnutí detailní'!$A663,0))))</f>
        <v/>
      </c>
      <c r="D664" s="57" t="str">
        <f ca="1">IF($B664="","",OFFSET(Zdroj!N$16,'k rozhodnutí detailní'!$A663,0))</f>
        <v/>
      </c>
      <c r="E664" s="314" t="str">
        <f ca="1">IF($B664="","",OFFSET(Zdroj!T$16,'k rozhodnutí detailní'!$A663,0))</f>
        <v/>
      </c>
      <c r="F664" s="188" t="str">
        <f ca="1">IF($B664="","",OFFSET(Zdroj!U$16,'k rozhodnutí detailní'!$A663,0))</f>
        <v/>
      </c>
      <c r="G664" s="316" t="str">
        <f ca="1">IF($B664="","",OFFSET(Zdroj!W$16,'k rozhodnutí detailní'!$A663,0))</f>
        <v/>
      </c>
      <c r="H664" s="315" t="str">
        <f ca="1">IF($B664="","",OFFSET(Zdroj!Y$16,'k rozhodnutí detailní'!$A663,0))</f>
        <v/>
      </c>
      <c r="I664" s="288" t="str">
        <f ca="1">IF($B664="","",OFFSET(Zdroj!BG$16,'k rozhodnutí detailní'!$A663,0))</f>
        <v/>
      </c>
      <c r="J664" s="288" t="str">
        <f ca="1">IF($B664="","",OFFSET(Zdroj!BH$16,'k rozhodnutí detailní'!$A663,0))</f>
        <v/>
      </c>
      <c r="K664" s="288"/>
      <c r="L664" s="79" t="str">
        <f ca="1">IF($B664="","",CONCATENATE(OFFSET(Zdroj!BI$16,'k rozhodnutí detailní'!$A663,0)," z ",SUM(Zdroj!$AN$10+Zdroj!$AP$10)))</f>
        <v/>
      </c>
      <c r="M664" s="46" t="str">
        <f ca="1">IF($B664="","",IF(OR(I664=0,J664=0),1,OFFSET(Zdroj!BJ$16,'k rozhodnutí detailní'!$A663,0)))</f>
        <v/>
      </c>
      <c r="N664" s="312" t="str">
        <f ca="1">IF(B664="","",IF(Zdroj!$AQ$1=Zdroj!$AR$9,ROUND(G664*M666,Zdroj!$AR$8),OFFSET(Zdroj!BO$16,'k rozhodnutí detailní'!A663,0)))</f>
        <v/>
      </c>
      <c r="O664" s="288" t="str">
        <f ca="1">IF($B664="","",OFFSET(Zdroj!Z$16,'k rozhodnutí detailní'!$A663,0))</f>
        <v/>
      </c>
      <c r="P664" s="329"/>
    </row>
    <row r="665" spans="1:16" x14ac:dyDescent="0.25">
      <c r="A665" s="29"/>
      <c r="B665" s="288"/>
      <c r="C665" s="51" t="str">
        <f ca="1">IF($B664="","",IF(Zdroj!$AQ$9="ano",CONCATENATE("Okres:","
",OFFSET(Zdroj!BP$16,'k rozhodnutí detailní'!$A663,0),"
","Právní forma","
",OFFSET(Zdroj!H$16,'k rozhodnutí detailní'!$A663,0),"
",IF(OFFSET(Zdroj!I$16,'k rozhodnutí detailní'!$A663,0)="","","IČO: "),OFFSET(Zdroj!I$16,'k rozhodnutí detailní'!$A663,0),"
","B.Ú. ",IF(OFFSET(Zdroj!J$16,'k rozhodnutí detailní'!$A663,0)="","","Anonymizováno")),CONCATENATE("Okres:","
",OFFSET(Zdroj!BP$16,'k rozhodnutí detailní'!$A663,0),"
","Právní forma","
",OFFSET(Zdroj!H$16,'k rozhodnutí detailní'!$A663,0),"
",IF(OFFSET(Zdroj!I$16,'k rozhodnutí detailní'!$A663,0)="","","IČO: "),OFFSET(Zdroj!I$16,'k rozhodnutí detailní'!$A663,0),"
","B.Ú. ",OFFSET(Zdroj!J$16,'k rozhodnutí detailní'!$A663,0))))</f>
        <v/>
      </c>
      <c r="D665" s="58" t="str">
        <f ca="1">IF($B664="","",OFFSET(Zdroj!O$16,'k rozhodnutí detailní'!$A663,0))</f>
        <v/>
      </c>
      <c r="E665" s="314"/>
      <c r="F665" s="185"/>
      <c r="G665" s="316"/>
      <c r="H665" s="315"/>
      <c r="I665" s="288"/>
      <c r="J665" s="288"/>
      <c r="K665" s="288"/>
      <c r="L665" s="288" t="str">
        <f ca="1">IF($B664="","",CONCATENATE(SUM(I664+J664+K664)," z ",SUM(Zdroj!$AN$10+Zdroj!$AP$10)))</f>
        <v/>
      </c>
      <c r="M665" s="47" t="str">
        <f ca="1">IF($B664="","",IF(1-(((J664+K664)*(Zdroj!AN$10/Zdroj!AP$10))/I664)&gt;=0,CEILING(1-(((J664+K664)*(Zdroj!AN$10/Zdroj!AP$10))/I664),0.01),CEILING((1-(((J664+K664)*(Zdroj!AN$10/Zdroj!AP$10))/I664))*-1,0.01)))</f>
        <v/>
      </c>
      <c r="N665" s="312"/>
      <c r="O665" s="288"/>
      <c r="P665" s="329"/>
    </row>
    <row r="666" spans="1:16" x14ac:dyDescent="0.25">
      <c r="A666" s="29">
        <f>ROW()/3-1</f>
        <v>221</v>
      </c>
      <c r="B666" s="288"/>
      <c r="C666" s="52" t="str">
        <f ca="1">IF($B664="","",IF(Zdroj!$AQ$9="ano",IF(OFFSET(Zdroj!M$16,'k rozhodnutí detailní'!A663,0)="","","Anonymizováno"),IF(OFFSET(Zdroj!M$16,'k rozhodnutí detailní'!A663,0)="","",OFFSET(Zdroj!M$16,'k rozhodnutí detailní'!A663,0))))</f>
        <v/>
      </c>
      <c r="D666" s="58" t="str">
        <f ca="1">IF($B664="","",CONCATENATE("Dotace bude použita na:","
",OFFSET(Zdroj!P$16,'k rozhodnutí detailní'!$A663,0)))</f>
        <v/>
      </c>
      <c r="E666" s="314"/>
      <c r="F666" s="188" t="str">
        <f ca="1">IF($B664="","",OFFSET(Zdroj!V$16,'k rozhodnutí detailní'!$A663,0))</f>
        <v/>
      </c>
      <c r="G666" s="89" t="str">
        <f ca="1">IF($B664="","",OFFSET(Zdroj!BM$16,'k rozhodnutí'!$A663,0))</f>
        <v/>
      </c>
      <c r="H666" s="315"/>
      <c r="I666" s="288"/>
      <c r="J666" s="288"/>
      <c r="K666" s="288"/>
      <c r="L666" s="288"/>
      <c r="M666" s="48" t="str">
        <f ca="1">IF($B664="","",SUM((I664+J664+K664)/(Zdroj!$AN$10+Zdroj!$AP$10)))</f>
        <v/>
      </c>
      <c r="N666" s="59" t="str">
        <f t="shared" ref="N666" ca="1" si="219">IF(B664="","",N664/G664)</f>
        <v/>
      </c>
      <c r="O666" s="288"/>
      <c r="P666" s="329"/>
    </row>
    <row r="667" spans="1:16" x14ac:dyDescent="0.25">
      <c r="A667" s="29"/>
      <c r="B667" s="288" t="str">
        <f ca="1">IF(OFFSET(Zdroj!$B$16,A666,0)&gt;0,OFFSET(Zdroj!$B$16,A666,0)+0,"")</f>
        <v/>
      </c>
      <c r="C667" s="51" t="str">
        <f ca="1">IF($B667="","",IF(Zdroj!$AQ$9="ano",CONCATENATE(OFFSET(Zdroj!C$16,'k rozhodnutí detailní'!$A666,0),"
","Anonymizováno","
",OFFSET(Zdroj!E$16,'k rozhodnutí detailní'!$A666,0),"
",OFFSET(Zdroj!F$16,'k rozhodnutí detailní'!$A666,0)),CONCATENATE(OFFSET(Zdroj!C$16,'k rozhodnutí detailní'!$A666,0),"
",OFFSET(Zdroj!D$16,'k rozhodnutí detailní'!$A666,0),"
",OFFSET(Zdroj!E$16,'k rozhodnutí detailní'!$A666,0),"
",OFFSET(Zdroj!F$16,'k rozhodnutí detailní'!$A666,0))))</f>
        <v/>
      </c>
      <c r="D667" s="57" t="str">
        <f ca="1">IF($B667="","",OFFSET(Zdroj!N$16,'k rozhodnutí detailní'!$A666,0))</f>
        <v/>
      </c>
      <c r="E667" s="314" t="str">
        <f ca="1">IF($B667="","",OFFSET(Zdroj!T$16,'k rozhodnutí detailní'!$A666,0))</f>
        <v/>
      </c>
      <c r="F667" s="188" t="str">
        <f ca="1">IF($B667="","",OFFSET(Zdroj!U$16,'k rozhodnutí detailní'!$A666,0))</f>
        <v/>
      </c>
      <c r="G667" s="316" t="str">
        <f ca="1">IF($B667="","",OFFSET(Zdroj!W$16,'k rozhodnutí detailní'!$A666,0))</f>
        <v/>
      </c>
      <c r="H667" s="315" t="str">
        <f ca="1">IF($B667="","",OFFSET(Zdroj!Y$16,'k rozhodnutí detailní'!$A666,0))</f>
        <v/>
      </c>
      <c r="I667" s="288" t="str">
        <f ca="1">IF($B667="","",OFFSET(Zdroj!BG$16,'k rozhodnutí detailní'!$A666,0))</f>
        <v/>
      </c>
      <c r="J667" s="288" t="str">
        <f ca="1">IF($B667="","",OFFSET(Zdroj!BH$16,'k rozhodnutí detailní'!$A666,0))</f>
        <v/>
      </c>
      <c r="K667" s="288"/>
      <c r="L667" s="79" t="str">
        <f ca="1">IF($B667="","",CONCATENATE(OFFSET(Zdroj!BI$16,'k rozhodnutí detailní'!$A666,0)," z ",SUM(Zdroj!$AN$10+Zdroj!$AP$10)))</f>
        <v/>
      </c>
      <c r="M667" s="46" t="str">
        <f ca="1">IF($B667="","",IF(OR(I667=0,J667=0),1,OFFSET(Zdroj!BJ$16,'k rozhodnutí detailní'!$A666,0)))</f>
        <v/>
      </c>
      <c r="N667" s="312" t="str">
        <f ca="1">IF(B667="","",IF(Zdroj!$AQ$1=Zdroj!$AR$9,ROUND(G667*M669,Zdroj!$AR$8),OFFSET(Zdroj!BO$16,'k rozhodnutí detailní'!A666,0)))</f>
        <v/>
      </c>
      <c r="O667" s="288" t="str">
        <f ca="1">IF($B667="","",OFFSET(Zdroj!Z$16,'k rozhodnutí detailní'!$A666,0))</f>
        <v/>
      </c>
      <c r="P667" s="329"/>
    </row>
    <row r="668" spans="1:16" x14ac:dyDescent="0.25">
      <c r="A668" s="29"/>
      <c r="B668" s="288"/>
      <c r="C668" s="51" t="str">
        <f ca="1">IF($B667="","",IF(Zdroj!$AQ$9="ano",CONCATENATE("Okres:","
",OFFSET(Zdroj!BP$16,'k rozhodnutí detailní'!$A666,0),"
","Právní forma","
",OFFSET(Zdroj!H$16,'k rozhodnutí detailní'!$A666,0),"
",IF(OFFSET(Zdroj!I$16,'k rozhodnutí detailní'!$A666,0)="","","IČO: "),OFFSET(Zdroj!I$16,'k rozhodnutí detailní'!$A666,0),"
","B.Ú. ",IF(OFFSET(Zdroj!J$16,'k rozhodnutí detailní'!$A666,0)="","","Anonymizováno")),CONCATENATE("Okres:","
",OFFSET(Zdroj!BP$16,'k rozhodnutí detailní'!$A666,0),"
","Právní forma","
",OFFSET(Zdroj!H$16,'k rozhodnutí detailní'!$A666,0),"
",IF(OFFSET(Zdroj!I$16,'k rozhodnutí detailní'!$A666,0)="","","IČO: "),OFFSET(Zdroj!I$16,'k rozhodnutí detailní'!$A666,0),"
","B.Ú. ",OFFSET(Zdroj!J$16,'k rozhodnutí detailní'!$A666,0))))</f>
        <v/>
      </c>
      <c r="D668" s="58" t="str">
        <f ca="1">IF($B667="","",OFFSET(Zdroj!O$16,'k rozhodnutí detailní'!$A666,0))</f>
        <v/>
      </c>
      <c r="E668" s="314"/>
      <c r="F668" s="185"/>
      <c r="G668" s="316"/>
      <c r="H668" s="315"/>
      <c r="I668" s="288"/>
      <c r="J668" s="288"/>
      <c r="K668" s="288"/>
      <c r="L668" s="288" t="str">
        <f ca="1">IF($B667="","",CONCATENATE(SUM(I667+J667+K667)," z ",SUM(Zdroj!$AN$10+Zdroj!$AP$10)))</f>
        <v/>
      </c>
      <c r="M668" s="47" t="str">
        <f ca="1">IF($B667="","",IF(1-(((J667+K667)*(Zdroj!AN$10/Zdroj!AP$10))/I667)&gt;=0,CEILING(1-(((J667+K667)*(Zdroj!AN$10/Zdroj!AP$10))/I667),0.01),CEILING((1-(((J667+K667)*(Zdroj!AN$10/Zdroj!AP$10))/I667))*-1,0.01)))</f>
        <v/>
      </c>
      <c r="N668" s="312"/>
      <c r="O668" s="288"/>
      <c r="P668" s="329"/>
    </row>
    <row r="669" spans="1:16" x14ac:dyDescent="0.25">
      <c r="A669" s="29">
        <f>ROW()/3-1</f>
        <v>222</v>
      </c>
      <c r="B669" s="288"/>
      <c r="C669" s="52" t="str">
        <f ca="1">IF($B667="","",IF(Zdroj!$AQ$9="ano",IF(OFFSET(Zdroj!M$16,'k rozhodnutí detailní'!A666,0)="","","Anonymizováno"),IF(OFFSET(Zdroj!M$16,'k rozhodnutí detailní'!A666,0)="","",OFFSET(Zdroj!M$16,'k rozhodnutí detailní'!A666,0))))</f>
        <v/>
      </c>
      <c r="D669" s="58" t="str">
        <f ca="1">IF($B667="","",CONCATENATE("Dotace bude použita na:","
",OFFSET(Zdroj!P$16,'k rozhodnutí detailní'!$A666,0)))</f>
        <v/>
      </c>
      <c r="E669" s="314"/>
      <c r="F669" s="188" t="str">
        <f ca="1">IF($B667="","",OFFSET(Zdroj!V$16,'k rozhodnutí detailní'!$A666,0))</f>
        <v/>
      </c>
      <c r="G669" s="89" t="str">
        <f ca="1">IF($B667="","",OFFSET(Zdroj!BM$16,'k rozhodnutí'!$A666,0))</f>
        <v/>
      </c>
      <c r="H669" s="315"/>
      <c r="I669" s="288"/>
      <c r="J669" s="288"/>
      <c r="K669" s="288"/>
      <c r="L669" s="288"/>
      <c r="M669" s="48" t="str">
        <f ca="1">IF($B667="","",SUM((I667+J667+K667)/(Zdroj!$AN$10+Zdroj!$AP$10)))</f>
        <v/>
      </c>
      <c r="N669" s="59" t="str">
        <f t="shared" ref="N669" ca="1" si="220">IF(B667="","",N667/G667)</f>
        <v/>
      </c>
      <c r="O669" s="288"/>
      <c r="P669" s="329"/>
    </row>
    <row r="670" spans="1:16" x14ac:dyDescent="0.25">
      <c r="A670" s="29"/>
      <c r="B670" s="288" t="str">
        <f ca="1">IF(OFFSET(Zdroj!$B$16,A669,0)&gt;0,OFFSET(Zdroj!$B$16,A669,0)+0,"")</f>
        <v/>
      </c>
      <c r="C670" s="51" t="str">
        <f ca="1">IF($B670="","",IF(Zdroj!$AQ$9="ano",CONCATENATE(OFFSET(Zdroj!C$16,'k rozhodnutí detailní'!$A669,0),"
","Anonymizováno","
",OFFSET(Zdroj!E$16,'k rozhodnutí detailní'!$A669,0),"
",OFFSET(Zdroj!F$16,'k rozhodnutí detailní'!$A669,0)),CONCATENATE(OFFSET(Zdroj!C$16,'k rozhodnutí detailní'!$A669,0),"
",OFFSET(Zdroj!D$16,'k rozhodnutí detailní'!$A669,0),"
",OFFSET(Zdroj!E$16,'k rozhodnutí detailní'!$A669,0),"
",OFFSET(Zdroj!F$16,'k rozhodnutí detailní'!$A669,0))))</f>
        <v/>
      </c>
      <c r="D670" s="57" t="str">
        <f ca="1">IF($B670="","",OFFSET(Zdroj!N$16,'k rozhodnutí detailní'!$A669,0))</f>
        <v/>
      </c>
      <c r="E670" s="314" t="str">
        <f ca="1">IF($B670="","",OFFSET(Zdroj!T$16,'k rozhodnutí detailní'!$A669,0))</f>
        <v/>
      </c>
      <c r="F670" s="188" t="str">
        <f ca="1">IF($B670="","",OFFSET(Zdroj!U$16,'k rozhodnutí detailní'!$A669,0))</f>
        <v/>
      </c>
      <c r="G670" s="316" t="str">
        <f ca="1">IF($B670="","",OFFSET(Zdroj!W$16,'k rozhodnutí detailní'!$A669,0))</f>
        <v/>
      </c>
      <c r="H670" s="315" t="str">
        <f ca="1">IF($B670="","",OFFSET(Zdroj!Y$16,'k rozhodnutí detailní'!$A669,0))</f>
        <v/>
      </c>
      <c r="I670" s="288" t="str">
        <f ca="1">IF($B670="","",OFFSET(Zdroj!BG$16,'k rozhodnutí detailní'!$A669,0))</f>
        <v/>
      </c>
      <c r="J670" s="288" t="str">
        <f ca="1">IF($B670="","",OFFSET(Zdroj!BH$16,'k rozhodnutí detailní'!$A669,0))</f>
        <v/>
      </c>
      <c r="K670" s="288"/>
      <c r="L670" s="79" t="str">
        <f ca="1">IF($B670="","",CONCATENATE(OFFSET(Zdroj!BI$16,'k rozhodnutí detailní'!$A669,0)," z ",SUM(Zdroj!$AN$10+Zdroj!$AP$10)))</f>
        <v/>
      </c>
      <c r="M670" s="46" t="str">
        <f ca="1">IF($B670="","",IF(OR(I670=0,J670=0),1,OFFSET(Zdroj!BJ$16,'k rozhodnutí detailní'!$A669,0)))</f>
        <v/>
      </c>
      <c r="N670" s="312" t="str">
        <f ca="1">IF(B670="","",IF(Zdroj!$AQ$1=Zdroj!$AR$9,ROUND(G670*M672,Zdroj!$AR$8),OFFSET(Zdroj!BO$16,'k rozhodnutí detailní'!A669,0)))</f>
        <v/>
      </c>
      <c r="O670" s="288" t="str">
        <f ca="1">IF($B670="","",OFFSET(Zdroj!Z$16,'k rozhodnutí detailní'!$A669,0))</f>
        <v/>
      </c>
      <c r="P670" s="329"/>
    </row>
    <row r="671" spans="1:16" x14ac:dyDescent="0.25">
      <c r="A671" s="29"/>
      <c r="B671" s="288"/>
      <c r="C671" s="51" t="str">
        <f ca="1">IF($B670="","",IF(Zdroj!$AQ$9="ano",CONCATENATE("Okres:","
",OFFSET(Zdroj!BP$16,'k rozhodnutí detailní'!$A669,0),"
","Právní forma","
",OFFSET(Zdroj!H$16,'k rozhodnutí detailní'!$A669,0),"
",IF(OFFSET(Zdroj!I$16,'k rozhodnutí detailní'!$A669,0)="","","IČO: "),OFFSET(Zdroj!I$16,'k rozhodnutí detailní'!$A669,0),"
","B.Ú. ",IF(OFFSET(Zdroj!J$16,'k rozhodnutí detailní'!$A669,0)="","","Anonymizováno")),CONCATENATE("Okres:","
",OFFSET(Zdroj!BP$16,'k rozhodnutí detailní'!$A669,0),"
","Právní forma","
",OFFSET(Zdroj!H$16,'k rozhodnutí detailní'!$A669,0),"
",IF(OFFSET(Zdroj!I$16,'k rozhodnutí detailní'!$A669,0)="","","IČO: "),OFFSET(Zdroj!I$16,'k rozhodnutí detailní'!$A669,0),"
","B.Ú. ",OFFSET(Zdroj!J$16,'k rozhodnutí detailní'!$A669,0))))</f>
        <v/>
      </c>
      <c r="D671" s="58" t="str">
        <f ca="1">IF($B670="","",OFFSET(Zdroj!O$16,'k rozhodnutí detailní'!$A669,0))</f>
        <v/>
      </c>
      <c r="E671" s="314"/>
      <c r="F671" s="185"/>
      <c r="G671" s="316"/>
      <c r="H671" s="315"/>
      <c r="I671" s="288"/>
      <c r="J671" s="288"/>
      <c r="K671" s="288"/>
      <c r="L671" s="288" t="str">
        <f ca="1">IF($B670="","",CONCATENATE(SUM(I670+J670+K670)," z ",SUM(Zdroj!$AN$10+Zdroj!$AP$10)))</f>
        <v/>
      </c>
      <c r="M671" s="47" t="str">
        <f ca="1">IF($B670="","",IF(1-(((J670+K670)*(Zdroj!AN$10/Zdroj!AP$10))/I670)&gt;=0,CEILING(1-(((J670+K670)*(Zdroj!AN$10/Zdroj!AP$10))/I670),0.01),CEILING((1-(((J670+K670)*(Zdroj!AN$10/Zdroj!AP$10))/I670))*-1,0.01)))</f>
        <v/>
      </c>
      <c r="N671" s="312"/>
      <c r="O671" s="288"/>
      <c r="P671" s="329"/>
    </row>
    <row r="672" spans="1:16" x14ac:dyDescent="0.25">
      <c r="A672" s="29">
        <f>ROW()/3-1</f>
        <v>223</v>
      </c>
      <c r="B672" s="288"/>
      <c r="C672" s="52" t="str">
        <f ca="1">IF($B670="","",IF(Zdroj!$AQ$9="ano",IF(OFFSET(Zdroj!M$16,'k rozhodnutí detailní'!A669,0)="","","Anonymizováno"),IF(OFFSET(Zdroj!M$16,'k rozhodnutí detailní'!A669,0)="","",OFFSET(Zdroj!M$16,'k rozhodnutí detailní'!A669,0))))</f>
        <v/>
      </c>
      <c r="D672" s="58" t="str">
        <f ca="1">IF($B670="","",CONCATENATE("Dotace bude použita na:","
",OFFSET(Zdroj!P$16,'k rozhodnutí detailní'!$A669,0)))</f>
        <v/>
      </c>
      <c r="E672" s="314"/>
      <c r="F672" s="188" t="str">
        <f ca="1">IF($B670="","",OFFSET(Zdroj!V$16,'k rozhodnutí detailní'!$A669,0))</f>
        <v/>
      </c>
      <c r="G672" s="89" t="str">
        <f ca="1">IF($B670="","",OFFSET(Zdroj!BM$16,'k rozhodnutí'!$A669,0))</f>
        <v/>
      </c>
      <c r="H672" s="315"/>
      <c r="I672" s="288"/>
      <c r="J672" s="288"/>
      <c r="K672" s="288"/>
      <c r="L672" s="288"/>
      <c r="M672" s="48" t="str">
        <f ca="1">IF($B670="","",SUM((I670+J670+K670)/(Zdroj!$AN$10+Zdroj!$AP$10)))</f>
        <v/>
      </c>
      <c r="N672" s="59" t="str">
        <f t="shared" ref="N672" ca="1" si="221">IF(B670="","",N670/G670)</f>
        <v/>
      </c>
      <c r="O672" s="288"/>
      <c r="P672" s="329"/>
    </row>
    <row r="673" spans="1:16" x14ac:dyDescent="0.25">
      <c r="A673" s="29"/>
      <c r="B673" s="288" t="str">
        <f ca="1">IF(OFFSET(Zdroj!$B$16,A672,0)&gt;0,OFFSET(Zdroj!$B$16,A672,0)+0,"")</f>
        <v/>
      </c>
      <c r="C673" s="51" t="str">
        <f ca="1">IF($B673="","",IF(Zdroj!$AQ$9="ano",CONCATENATE(OFFSET(Zdroj!C$16,'k rozhodnutí detailní'!$A672,0),"
","Anonymizováno","
",OFFSET(Zdroj!E$16,'k rozhodnutí detailní'!$A672,0),"
",OFFSET(Zdroj!F$16,'k rozhodnutí detailní'!$A672,0)),CONCATENATE(OFFSET(Zdroj!C$16,'k rozhodnutí detailní'!$A672,0),"
",OFFSET(Zdroj!D$16,'k rozhodnutí detailní'!$A672,0),"
",OFFSET(Zdroj!E$16,'k rozhodnutí detailní'!$A672,0),"
",OFFSET(Zdroj!F$16,'k rozhodnutí detailní'!$A672,0))))</f>
        <v/>
      </c>
      <c r="D673" s="57" t="str">
        <f ca="1">IF($B673="","",OFFSET(Zdroj!N$16,'k rozhodnutí detailní'!$A672,0))</f>
        <v/>
      </c>
      <c r="E673" s="314" t="str">
        <f ca="1">IF($B673="","",OFFSET(Zdroj!T$16,'k rozhodnutí detailní'!$A672,0))</f>
        <v/>
      </c>
      <c r="F673" s="188" t="str">
        <f ca="1">IF($B673="","",OFFSET(Zdroj!U$16,'k rozhodnutí detailní'!$A672,0))</f>
        <v/>
      </c>
      <c r="G673" s="316" t="str">
        <f ca="1">IF($B673="","",OFFSET(Zdroj!W$16,'k rozhodnutí detailní'!$A672,0))</f>
        <v/>
      </c>
      <c r="H673" s="315" t="str">
        <f ca="1">IF($B673="","",OFFSET(Zdroj!Y$16,'k rozhodnutí detailní'!$A672,0))</f>
        <v/>
      </c>
      <c r="I673" s="288" t="str">
        <f ca="1">IF($B673="","",OFFSET(Zdroj!BG$16,'k rozhodnutí detailní'!$A672,0))</f>
        <v/>
      </c>
      <c r="J673" s="288" t="str">
        <f ca="1">IF($B673="","",OFFSET(Zdroj!BH$16,'k rozhodnutí detailní'!$A672,0))</f>
        <v/>
      </c>
      <c r="K673" s="288"/>
      <c r="L673" s="79" t="str">
        <f ca="1">IF($B673="","",CONCATENATE(OFFSET(Zdroj!BI$16,'k rozhodnutí detailní'!$A672,0)," z ",SUM(Zdroj!$AN$10+Zdroj!$AP$10)))</f>
        <v/>
      </c>
      <c r="M673" s="46" t="str">
        <f ca="1">IF($B673="","",IF(OR(I673=0,J673=0),1,OFFSET(Zdroj!BJ$16,'k rozhodnutí detailní'!$A672,0)))</f>
        <v/>
      </c>
      <c r="N673" s="312" t="str">
        <f ca="1">IF(B673="","",IF(Zdroj!$AQ$1=Zdroj!$AR$9,ROUND(G673*M675,Zdroj!$AR$8),OFFSET(Zdroj!BO$16,'k rozhodnutí detailní'!A672,0)))</f>
        <v/>
      </c>
      <c r="O673" s="288" t="str">
        <f ca="1">IF($B673="","",OFFSET(Zdroj!Z$16,'k rozhodnutí detailní'!$A672,0))</f>
        <v/>
      </c>
      <c r="P673" s="329"/>
    </row>
    <row r="674" spans="1:16" x14ac:dyDescent="0.25">
      <c r="A674" s="29"/>
      <c r="B674" s="288"/>
      <c r="C674" s="51" t="str">
        <f ca="1">IF($B673="","",IF(Zdroj!$AQ$9="ano",CONCATENATE("Okres:","
",OFFSET(Zdroj!BP$16,'k rozhodnutí detailní'!$A672,0),"
","Právní forma","
",OFFSET(Zdroj!H$16,'k rozhodnutí detailní'!$A672,0),"
",IF(OFFSET(Zdroj!I$16,'k rozhodnutí detailní'!$A672,0)="","","IČO: "),OFFSET(Zdroj!I$16,'k rozhodnutí detailní'!$A672,0),"
","B.Ú. ",IF(OFFSET(Zdroj!J$16,'k rozhodnutí detailní'!$A672,0)="","","Anonymizováno")),CONCATENATE("Okres:","
",OFFSET(Zdroj!BP$16,'k rozhodnutí detailní'!$A672,0),"
","Právní forma","
",OFFSET(Zdroj!H$16,'k rozhodnutí detailní'!$A672,0),"
",IF(OFFSET(Zdroj!I$16,'k rozhodnutí detailní'!$A672,0)="","","IČO: "),OFFSET(Zdroj!I$16,'k rozhodnutí detailní'!$A672,0),"
","B.Ú. ",OFFSET(Zdroj!J$16,'k rozhodnutí detailní'!$A672,0))))</f>
        <v/>
      </c>
      <c r="D674" s="58" t="str">
        <f ca="1">IF($B673="","",OFFSET(Zdroj!O$16,'k rozhodnutí detailní'!$A672,0))</f>
        <v/>
      </c>
      <c r="E674" s="314"/>
      <c r="F674" s="185"/>
      <c r="G674" s="316"/>
      <c r="H674" s="315"/>
      <c r="I674" s="288"/>
      <c r="J674" s="288"/>
      <c r="K674" s="288"/>
      <c r="L674" s="288" t="str">
        <f ca="1">IF($B673="","",CONCATENATE(SUM(I673+J673+K673)," z ",SUM(Zdroj!$AN$10+Zdroj!$AP$10)))</f>
        <v/>
      </c>
      <c r="M674" s="47" t="str">
        <f ca="1">IF($B673="","",IF(1-(((J673+K673)*(Zdroj!AN$10/Zdroj!AP$10))/I673)&gt;=0,CEILING(1-(((J673+K673)*(Zdroj!AN$10/Zdroj!AP$10))/I673),0.01),CEILING((1-(((J673+K673)*(Zdroj!AN$10/Zdroj!AP$10))/I673))*-1,0.01)))</f>
        <v/>
      </c>
      <c r="N674" s="312"/>
      <c r="O674" s="288"/>
      <c r="P674" s="329"/>
    </row>
    <row r="675" spans="1:16" x14ac:dyDescent="0.25">
      <c r="A675" s="29">
        <f>ROW()/3-1</f>
        <v>224</v>
      </c>
      <c r="B675" s="288"/>
      <c r="C675" s="52" t="str">
        <f ca="1">IF($B673="","",IF(Zdroj!$AQ$9="ano",IF(OFFSET(Zdroj!M$16,'k rozhodnutí detailní'!A672,0)="","","Anonymizováno"),IF(OFFSET(Zdroj!M$16,'k rozhodnutí detailní'!A672,0)="","",OFFSET(Zdroj!M$16,'k rozhodnutí detailní'!A672,0))))</f>
        <v/>
      </c>
      <c r="D675" s="58" t="str">
        <f ca="1">IF($B673="","",CONCATENATE("Dotace bude použita na:","
",OFFSET(Zdroj!P$16,'k rozhodnutí detailní'!$A672,0)))</f>
        <v/>
      </c>
      <c r="E675" s="314"/>
      <c r="F675" s="188" t="str">
        <f ca="1">IF($B673="","",OFFSET(Zdroj!V$16,'k rozhodnutí detailní'!$A672,0))</f>
        <v/>
      </c>
      <c r="G675" s="89" t="str">
        <f ca="1">IF($B673="","",OFFSET(Zdroj!BM$16,'k rozhodnutí'!$A672,0))</f>
        <v/>
      </c>
      <c r="H675" s="315"/>
      <c r="I675" s="288"/>
      <c r="J675" s="288"/>
      <c r="K675" s="288"/>
      <c r="L675" s="288"/>
      <c r="M675" s="48" t="str">
        <f ca="1">IF($B673="","",SUM((I673+J673+K673)/(Zdroj!$AN$10+Zdroj!$AP$10)))</f>
        <v/>
      </c>
      <c r="N675" s="59" t="str">
        <f t="shared" ref="N675" ca="1" si="222">IF(B673="","",N673/G673)</f>
        <v/>
      </c>
      <c r="O675" s="288"/>
      <c r="P675" s="329"/>
    </row>
    <row r="676" spans="1:16" x14ac:dyDescent="0.25">
      <c r="A676" s="29"/>
      <c r="B676" s="288" t="str">
        <f ca="1">IF(OFFSET(Zdroj!$B$16,A675,0)&gt;0,OFFSET(Zdroj!$B$16,A675,0)+0,"")</f>
        <v/>
      </c>
      <c r="C676" s="51" t="str">
        <f ca="1">IF($B676="","",IF(Zdroj!$AQ$9="ano",CONCATENATE(OFFSET(Zdroj!C$16,'k rozhodnutí detailní'!$A675,0),"
","Anonymizováno","
",OFFSET(Zdroj!E$16,'k rozhodnutí detailní'!$A675,0),"
",OFFSET(Zdroj!F$16,'k rozhodnutí detailní'!$A675,0)),CONCATENATE(OFFSET(Zdroj!C$16,'k rozhodnutí detailní'!$A675,0),"
",OFFSET(Zdroj!D$16,'k rozhodnutí detailní'!$A675,0),"
",OFFSET(Zdroj!E$16,'k rozhodnutí detailní'!$A675,0),"
",OFFSET(Zdroj!F$16,'k rozhodnutí detailní'!$A675,0))))</f>
        <v/>
      </c>
      <c r="D676" s="57" t="str">
        <f ca="1">IF($B676="","",OFFSET(Zdroj!N$16,'k rozhodnutí detailní'!$A675,0))</f>
        <v/>
      </c>
      <c r="E676" s="314" t="str">
        <f ca="1">IF($B676="","",OFFSET(Zdroj!T$16,'k rozhodnutí detailní'!$A675,0))</f>
        <v/>
      </c>
      <c r="F676" s="188" t="str">
        <f ca="1">IF($B676="","",OFFSET(Zdroj!U$16,'k rozhodnutí detailní'!$A675,0))</f>
        <v/>
      </c>
      <c r="G676" s="316" t="str">
        <f ca="1">IF($B676="","",OFFSET(Zdroj!W$16,'k rozhodnutí detailní'!$A675,0))</f>
        <v/>
      </c>
      <c r="H676" s="315" t="str">
        <f ca="1">IF($B676="","",OFFSET(Zdroj!Y$16,'k rozhodnutí detailní'!$A675,0))</f>
        <v/>
      </c>
      <c r="I676" s="288" t="str">
        <f ca="1">IF($B676="","",OFFSET(Zdroj!BG$16,'k rozhodnutí detailní'!$A675,0))</f>
        <v/>
      </c>
      <c r="J676" s="288" t="str">
        <f ca="1">IF($B676="","",OFFSET(Zdroj!BH$16,'k rozhodnutí detailní'!$A675,0))</f>
        <v/>
      </c>
      <c r="K676" s="288"/>
      <c r="L676" s="79" t="str">
        <f ca="1">IF($B676="","",CONCATENATE(OFFSET(Zdroj!BI$16,'k rozhodnutí detailní'!$A675,0)," z ",SUM(Zdroj!$AN$10+Zdroj!$AP$10)))</f>
        <v/>
      </c>
      <c r="M676" s="46" t="str">
        <f ca="1">IF($B676="","",IF(OR(I676=0,J676=0),1,OFFSET(Zdroj!BJ$16,'k rozhodnutí detailní'!$A675,0)))</f>
        <v/>
      </c>
      <c r="N676" s="312" t="str">
        <f ca="1">IF(B676="","",IF(Zdroj!$AQ$1=Zdroj!$AR$9,ROUND(G676*M678,Zdroj!$AR$8),OFFSET(Zdroj!BO$16,'k rozhodnutí detailní'!A675,0)))</f>
        <v/>
      </c>
      <c r="O676" s="288" t="str">
        <f ca="1">IF($B676="","",OFFSET(Zdroj!Z$16,'k rozhodnutí detailní'!$A675,0))</f>
        <v/>
      </c>
      <c r="P676" s="329"/>
    </row>
    <row r="677" spans="1:16" x14ac:dyDescent="0.25">
      <c r="A677" s="29"/>
      <c r="B677" s="288"/>
      <c r="C677" s="51" t="str">
        <f ca="1">IF($B676="","",IF(Zdroj!$AQ$9="ano",CONCATENATE("Okres:","
",OFFSET(Zdroj!BP$16,'k rozhodnutí detailní'!$A675,0),"
","Právní forma","
",OFFSET(Zdroj!H$16,'k rozhodnutí detailní'!$A675,0),"
",IF(OFFSET(Zdroj!I$16,'k rozhodnutí detailní'!$A675,0)="","","IČO: "),OFFSET(Zdroj!I$16,'k rozhodnutí detailní'!$A675,0),"
","B.Ú. ",IF(OFFSET(Zdroj!J$16,'k rozhodnutí detailní'!$A675,0)="","","Anonymizováno")),CONCATENATE("Okres:","
",OFFSET(Zdroj!BP$16,'k rozhodnutí detailní'!$A675,0),"
","Právní forma","
",OFFSET(Zdroj!H$16,'k rozhodnutí detailní'!$A675,0),"
",IF(OFFSET(Zdroj!I$16,'k rozhodnutí detailní'!$A675,0)="","","IČO: "),OFFSET(Zdroj!I$16,'k rozhodnutí detailní'!$A675,0),"
","B.Ú. ",OFFSET(Zdroj!J$16,'k rozhodnutí detailní'!$A675,0))))</f>
        <v/>
      </c>
      <c r="D677" s="58" t="str">
        <f ca="1">IF($B676="","",OFFSET(Zdroj!O$16,'k rozhodnutí detailní'!$A675,0))</f>
        <v/>
      </c>
      <c r="E677" s="314"/>
      <c r="F677" s="185"/>
      <c r="G677" s="316"/>
      <c r="H677" s="315"/>
      <c r="I677" s="288"/>
      <c r="J677" s="288"/>
      <c r="K677" s="288"/>
      <c r="L677" s="288" t="str">
        <f ca="1">IF($B676="","",CONCATENATE(SUM(I676+J676+K676)," z ",SUM(Zdroj!$AN$10+Zdroj!$AP$10)))</f>
        <v/>
      </c>
      <c r="M677" s="47" t="str">
        <f ca="1">IF($B676="","",IF(1-(((J676+K676)*(Zdroj!AN$10/Zdroj!AP$10))/I676)&gt;=0,CEILING(1-(((J676+K676)*(Zdroj!AN$10/Zdroj!AP$10))/I676),0.01),CEILING((1-(((J676+K676)*(Zdroj!AN$10/Zdroj!AP$10))/I676))*-1,0.01)))</f>
        <v/>
      </c>
      <c r="N677" s="312"/>
      <c r="O677" s="288"/>
      <c r="P677" s="329"/>
    </row>
    <row r="678" spans="1:16" x14ac:dyDescent="0.25">
      <c r="A678" s="29">
        <f>ROW()/3-1</f>
        <v>225</v>
      </c>
      <c r="B678" s="288"/>
      <c r="C678" s="52" t="str">
        <f ca="1">IF($B676="","",IF(Zdroj!$AQ$9="ano",IF(OFFSET(Zdroj!M$16,'k rozhodnutí detailní'!A675,0)="","","Anonymizováno"),IF(OFFSET(Zdroj!M$16,'k rozhodnutí detailní'!A675,0)="","",OFFSET(Zdroj!M$16,'k rozhodnutí detailní'!A675,0))))</f>
        <v/>
      </c>
      <c r="D678" s="58" t="str">
        <f ca="1">IF($B676="","",CONCATENATE("Dotace bude použita na:","
",OFFSET(Zdroj!P$16,'k rozhodnutí detailní'!$A675,0)))</f>
        <v/>
      </c>
      <c r="E678" s="314"/>
      <c r="F678" s="188" t="str">
        <f ca="1">IF($B676="","",OFFSET(Zdroj!V$16,'k rozhodnutí detailní'!$A675,0))</f>
        <v/>
      </c>
      <c r="G678" s="89" t="str">
        <f ca="1">IF($B676="","",OFFSET(Zdroj!BM$16,'k rozhodnutí'!$A675,0))</f>
        <v/>
      </c>
      <c r="H678" s="315"/>
      <c r="I678" s="288"/>
      <c r="J678" s="288"/>
      <c r="K678" s="288"/>
      <c r="L678" s="288"/>
      <c r="M678" s="48" t="str">
        <f ca="1">IF($B676="","",SUM((I676+J676+K676)/(Zdroj!$AN$10+Zdroj!$AP$10)))</f>
        <v/>
      </c>
      <c r="N678" s="59" t="str">
        <f t="shared" ref="N678" ca="1" si="223">IF(B676="","",N676/G676)</f>
        <v/>
      </c>
      <c r="O678" s="288"/>
      <c r="P678" s="329"/>
    </row>
    <row r="679" spans="1:16" x14ac:dyDescent="0.25">
      <c r="A679" s="29"/>
      <c r="B679" s="288" t="str">
        <f ca="1">IF(OFFSET(Zdroj!$B$16,A678,0)&gt;0,OFFSET(Zdroj!$B$16,A678,0)+0,"")</f>
        <v/>
      </c>
      <c r="C679" s="51" t="str">
        <f ca="1">IF($B679="","",IF(Zdroj!$AQ$9="ano",CONCATENATE(OFFSET(Zdroj!C$16,'k rozhodnutí detailní'!$A678,0),"
","Anonymizováno","
",OFFSET(Zdroj!E$16,'k rozhodnutí detailní'!$A678,0),"
",OFFSET(Zdroj!F$16,'k rozhodnutí detailní'!$A678,0)),CONCATENATE(OFFSET(Zdroj!C$16,'k rozhodnutí detailní'!$A678,0),"
",OFFSET(Zdroj!D$16,'k rozhodnutí detailní'!$A678,0),"
",OFFSET(Zdroj!E$16,'k rozhodnutí detailní'!$A678,0),"
",OFFSET(Zdroj!F$16,'k rozhodnutí detailní'!$A678,0))))</f>
        <v/>
      </c>
      <c r="D679" s="57" t="str">
        <f ca="1">IF($B679="","",OFFSET(Zdroj!N$16,'k rozhodnutí detailní'!$A678,0))</f>
        <v/>
      </c>
      <c r="E679" s="314" t="str">
        <f ca="1">IF($B679="","",OFFSET(Zdroj!T$16,'k rozhodnutí detailní'!$A678,0))</f>
        <v/>
      </c>
      <c r="F679" s="188" t="str">
        <f ca="1">IF($B679="","",OFFSET(Zdroj!U$16,'k rozhodnutí detailní'!$A678,0))</f>
        <v/>
      </c>
      <c r="G679" s="316" t="str">
        <f ca="1">IF($B679="","",OFFSET(Zdroj!W$16,'k rozhodnutí detailní'!$A678,0))</f>
        <v/>
      </c>
      <c r="H679" s="315" t="str">
        <f ca="1">IF($B679="","",OFFSET(Zdroj!Y$16,'k rozhodnutí detailní'!$A678,0))</f>
        <v/>
      </c>
      <c r="I679" s="288" t="str">
        <f ca="1">IF($B679="","",OFFSET(Zdroj!BG$16,'k rozhodnutí detailní'!$A678,0))</f>
        <v/>
      </c>
      <c r="J679" s="288" t="str">
        <f ca="1">IF($B679="","",OFFSET(Zdroj!BH$16,'k rozhodnutí detailní'!$A678,0))</f>
        <v/>
      </c>
      <c r="K679" s="288"/>
      <c r="L679" s="79" t="str">
        <f ca="1">IF($B679="","",CONCATENATE(OFFSET(Zdroj!BI$16,'k rozhodnutí detailní'!$A678,0)," z ",SUM(Zdroj!$AN$10+Zdroj!$AP$10)))</f>
        <v/>
      </c>
      <c r="M679" s="46" t="str">
        <f ca="1">IF($B679="","",IF(OR(I679=0,J679=0),1,OFFSET(Zdroj!BJ$16,'k rozhodnutí detailní'!$A678,0)))</f>
        <v/>
      </c>
      <c r="N679" s="312" t="str">
        <f ca="1">IF(B679="","",IF(Zdroj!$AQ$1=Zdroj!$AR$9,ROUND(G679*M681,Zdroj!$AR$8),OFFSET(Zdroj!BO$16,'k rozhodnutí detailní'!A678,0)))</f>
        <v/>
      </c>
      <c r="O679" s="288" t="str">
        <f ca="1">IF($B679="","",OFFSET(Zdroj!Z$16,'k rozhodnutí detailní'!$A678,0))</f>
        <v/>
      </c>
      <c r="P679" s="329"/>
    </row>
    <row r="680" spans="1:16" x14ac:dyDescent="0.25">
      <c r="A680" s="29"/>
      <c r="B680" s="288"/>
      <c r="C680" s="51" t="str">
        <f ca="1">IF($B679="","",IF(Zdroj!$AQ$9="ano",CONCATENATE("Okres:","
",OFFSET(Zdroj!BP$16,'k rozhodnutí detailní'!$A678,0),"
","Právní forma","
",OFFSET(Zdroj!H$16,'k rozhodnutí detailní'!$A678,0),"
",IF(OFFSET(Zdroj!I$16,'k rozhodnutí detailní'!$A678,0)="","","IČO: "),OFFSET(Zdroj!I$16,'k rozhodnutí detailní'!$A678,0),"
","B.Ú. ",IF(OFFSET(Zdroj!J$16,'k rozhodnutí detailní'!$A678,0)="","","Anonymizováno")),CONCATENATE("Okres:","
",OFFSET(Zdroj!BP$16,'k rozhodnutí detailní'!$A678,0),"
","Právní forma","
",OFFSET(Zdroj!H$16,'k rozhodnutí detailní'!$A678,0),"
",IF(OFFSET(Zdroj!I$16,'k rozhodnutí detailní'!$A678,0)="","","IČO: "),OFFSET(Zdroj!I$16,'k rozhodnutí detailní'!$A678,0),"
","B.Ú. ",OFFSET(Zdroj!J$16,'k rozhodnutí detailní'!$A678,0))))</f>
        <v/>
      </c>
      <c r="D680" s="58" t="str">
        <f ca="1">IF($B679="","",OFFSET(Zdroj!O$16,'k rozhodnutí detailní'!$A678,0))</f>
        <v/>
      </c>
      <c r="E680" s="314"/>
      <c r="F680" s="185"/>
      <c r="G680" s="316"/>
      <c r="H680" s="315"/>
      <c r="I680" s="288"/>
      <c r="J680" s="288"/>
      <c r="K680" s="288"/>
      <c r="L680" s="288" t="str">
        <f ca="1">IF($B679="","",CONCATENATE(SUM(I679+J679+K679)," z ",SUM(Zdroj!$AN$10+Zdroj!$AP$10)))</f>
        <v/>
      </c>
      <c r="M680" s="47" t="str">
        <f ca="1">IF($B679="","",IF(1-(((J679+K679)*(Zdroj!AN$10/Zdroj!AP$10))/I679)&gt;=0,CEILING(1-(((J679+K679)*(Zdroj!AN$10/Zdroj!AP$10))/I679),0.01),CEILING((1-(((J679+K679)*(Zdroj!AN$10/Zdroj!AP$10))/I679))*-1,0.01)))</f>
        <v/>
      </c>
      <c r="N680" s="312"/>
      <c r="O680" s="288"/>
      <c r="P680" s="329"/>
    </row>
    <row r="681" spans="1:16" x14ac:dyDescent="0.25">
      <c r="A681" s="29">
        <f>ROW()/3-1</f>
        <v>226</v>
      </c>
      <c r="B681" s="288"/>
      <c r="C681" s="52" t="str">
        <f ca="1">IF($B679="","",IF(Zdroj!$AQ$9="ano",IF(OFFSET(Zdroj!M$16,'k rozhodnutí detailní'!A678,0)="","","Anonymizováno"),IF(OFFSET(Zdroj!M$16,'k rozhodnutí detailní'!A678,0)="","",OFFSET(Zdroj!M$16,'k rozhodnutí detailní'!A678,0))))</f>
        <v/>
      </c>
      <c r="D681" s="58" t="str">
        <f ca="1">IF($B679="","",CONCATENATE("Dotace bude použita na:","
",OFFSET(Zdroj!P$16,'k rozhodnutí detailní'!$A678,0)))</f>
        <v/>
      </c>
      <c r="E681" s="314"/>
      <c r="F681" s="188" t="str">
        <f ca="1">IF($B679="","",OFFSET(Zdroj!V$16,'k rozhodnutí detailní'!$A678,0))</f>
        <v/>
      </c>
      <c r="G681" s="89" t="str">
        <f ca="1">IF($B679="","",OFFSET(Zdroj!BM$16,'k rozhodnutí'!$A678,0))</f>
        <v/>
      </c>
      <c r="H681" s="315"/>
      <c r="I681" s="288"/>
      <c r="J681" s="288"/>
      <c r="K681" s="288"/>
      <c r="L681" s="288"/>
      <c r="M681" s="48" t="str">
        <f ca="1">IF($B679="","",SUM((I679+J679+K679)/(Zdroj!$AN$10+Zdroj!$AP$10)))</f>
        <v/>
      </c>
      <c r="N681" s="59" t="str">
        <f t="shared" ref="N681" ca="1" si="224">IF(B679="","",N679/G679)</f>
        <v/>
      </c>
      <c r="O681" s="288"/>
      <c r="P681" s="329"/>
    </row>
    <row r="682" spans="1:16" x14ac:dyDescent="0.25">
      <c r="A682" s="29"/>
      <c r="B682" s="288" t="str">
        <f ca="1">IF(OFFSET(Zdroj!$B$16,A681,0)&gt;0,OFFSET(Zdroj!$B$16,A681,0)+0,"")</f>
        <v/>
      </c>
      <c r="C682" s="51" t="str">
        <f ca="1">IF($B682="","",IF(Zdroj!$AQ$9="ano",CONCATENATE(OFFSET(Zdroj!C$16,'k rozhodnutí detailní'!$A681,0),"
","Anonymizováno","
",OFFSET(Zdroj!E$16,'k rozhodnutí detailní'!$A681,0),"
",OFFSET(Zdroj!F$16,'k rozhodnutí detailní'!$A681,0)),CONCATENATE(OFFSET(Zdroj!C$16,'k rozhodnutí detailní'!$A681,0),"
",OFFSET(Zdroj!D$16,'k rozhodnutí detailní'!$A681,0),"
",OFFSET(Zdroj!E$16,'k rozhodnutí detailní'!$A681,0),"
",OFFSET(Zdroj!F$16,'k rozhodnutí detailní'!$A681,0))))</f>
        <v/>
      </c>
      <c r="D682" s="57" t="str">
        <f ca="1">IF($B682="","",OFFSET(Zdroj!N$16,'k rozhodnutí detailní'!$A681,0))</f>
        <v/>
      </c>
      <c r="E682" s="314" t="str">
        <f ca="1">IF($B682="","",OFFSET(Zdroj!T$16,'k rozhodnutí detailní'!$A681,0))</f>
        <v/>
      </c>
      <c r="F682" s="188" t="str">
        <f ca="1">IF($B682="","",OFFSET(Zdroj!U$16,'k rozhodnutí detailní'!$A681,0))</f>
        <v/>
      </c>
      <c r="G682" s="316" t="str">
        <f ca="1">IF($B682="","",OFFSET(Zdroj!W$16,'k rozhodnutí detailní'!$A681,0))</f>
        <v/>
      </c>
      <c r="H682" s="315" t="str">
        <f ca="1">IF($B682="","",OFFSET(Zdroj!Y$16,'k rozhodnutí detailní'!$A681,0))</f>
        <v/>
      </c>
      <c r="I682" s="288" t="str">
        <f ca="1">IF($B682="","",OFFSET(Zdroj!BG$16,'k rozhodnutí detailní'!$A681,0))</f>
        <v/>
      </c>
      <c r="J682" s="288" t="str">
        <f ca="1">IF($B682="","",OFFSET(Zdroj!BH$16,'k rozhodnutí detailní'!$A681,0))</f>
        <v/>
      </c>
      <c r="K682" s="288"/>
      <c r="L682" s="79" t="str">
        <f ca="1">IF($B682="","",CONCATENATE(OFFSET(Zdroj!BI$16,'k rozhodnutí detailní'!$A681,0)," z ",SUM(Zdroj!$AN$10+Zdroj!$AP$10)))</f>
        <v/>
      </c>
      <c r="M682" s="46" t="str">
        <f ca="1">IF($B682="","",IF(OR(I682=0,J682=0),1,OFFSET(Zdroj!BJ$16,'k rozhodnutí detailní'!$A681,0)))</f>
        <v/>
      </c>
      <c r="N682" s="312" t="str">
        <f ca="1">IF(B682="","",IF(Zdroj!$AQ$1=Zdroj!$AR$9,ROUND(G682*M684,Zdroj!$AR$8),OFFSET(Zdroj!BO$16,'k rozhodnutí detailní'!A681,0)))</f>
        <v/>
      </c>
      <c r="O682" s="288" t="str">
        <f ca="1">IF($B682="","",OFFSET(Zdroj!Z$16,'k rozhodnutí detailní'!$A681,0))</f>
        <v/>
      </c>
      <c r="P682" s="329"/>
    </row>
    <row r="683" spans="1:16" x14ac:dyDescent="0.25">
      <c r="A683" s="29"/>
      <c r="B683" s="288"/>
      <c r="C683" s="51" t="str">
        <f ca="1">IF($B682="","",IF(Zdroj!$AQ$9="ano",CONCATENATE("Okres:","
",OFFSET(Zdroj!BP$16,'k rozhodnutí detailní'!$A681,0),"
","Právní forma","
",OFFSET(Zdroj!H$16,'k rozhodnutí detailní'!$A681,0),"
",IF(OFFSET(Zdroj!I$16,'k rozhodnutí detailní'!$A681,0)="","","IČO: "),OFFSET(Zdroj!I$16,'k rozhodnutí detailní'!$A681,0),"
","B.Ú. ",IF(OFFSET(Zdroj!J$16,'k rozhodnutí detailní'!$A681,0)="","","Anonymizováno")),CONCATENATE("Okres:","
",OFFSET(Zdroj!BP$16,'k rozhodnutí detailní'!$A681,0),"
","Právní forma","
",OFFSET(Zdroj!H$16,'k rozhodnutí detailní'!$A681,0),"
",IF(OFFSET(Zdroj!I$16,'k rozhodnutí detailní'!$A681,0)="","","IČO: "),OFFSET(Zdroj!I$16,'k rozhodnutí detailní'!$A681,0),"
","B.Ú. ",OFFSET(Zdroj!J$16,'k rozhodnutí detailní'!$A681,0))))</f>
        <v/>
      </c>
      <c r="D683" s="58" t="str">
        <f ca="1">IF($B682="","",OFFSET(Zdroj!O$16,'k rozhodnutí detailní'!$A681,0))</f>
        <v/>
      </c>
      <c r="E683" s="314"/>
      <c r="F683" s="185"/>
      <c r="G683" s="316"/>
      <c r="H683" s="315"/>
      <c r="I683" s="288"/>
      <c r="J683" s="288"/>
      <c r="K683" s="288"/>
      <c r="L683" s="288" t="str">
        <f ca="1">IF($B682="","",CONCATENATE(SUM(I682+J682+K682)," z ",SUM(Zdroj!$AN$10+Zdroj!$AP$10)))</f>
        <v/>
      </c>
      <c r="M683" s="47" t="str">
        <f ca="1">IF($B682="","",IF(1-(((J682+K682)*(Zdroj!AN$10/Zdroj!AP$10))/I682)&gt;=0,CEILING(1-(((J682+K682)*(Zdroj!AN$10/Zdroj!AP$10))/I682),0.01),CEILING((1-(((J682+K682)*(Zdroj!AN$10/Zdroj!AP$10))/I682))*-1,0.01)))</f>
        <v/>
      </c>
      <c r="N683" s="312"/>
      <c r="O683" s="288"/>
      <c r="P683" s="329"/>
    </row>
    <row r="684" spans="1:16" x14ac:dyDescent="0.25">
      <c r="A684" s="29">
        <f>ROW()/3-1</f>
        <v>227</v>
      </c>
      <c r="B684" s="288"/>
      <c r="C684" s="52" t="str">
        <f ca="1">IF($B682="","",IF(Zdroj!$AQ$9="ano",IF(OFFSET(Zdroj!M$16,'k rozhodnutí detailní'!A681,0)="","","Anonymizováno"),IF(OFFSET(Zdroj!M$16,'k rozhodnutí detailní'!A681,0)="","",OFFSET(Zdroj!M$16,'k rozhodnutí detailní'!A681,0))))</f>
        <v/>
      </c>
      <c r="D684" s="58" t="str">
        <f ca="1">IF($B682="","",CONCATENATE("Dotace bude použita na:","
",OFFSET(Zdroj!P$16,'k rozhodnutí detailní'!$A681,0)))</f>
        <v/>
      </c>
      <c r="E684" s="314"/>
      <c r="F684" s="188" t="str">
        <f ca="1">IF($B682="","",OFFSET(Zdroj!V$16,'k rozhodnutí detailní'!$A681,0))</f>
        <v/>
      </c>
      <c r="G684" s="89" t="str">
        <f ca="1">IF($B682="","",OFFSET(Zdroj!BM$16,'k rozhodnutí'!$A681,0))</f>
        <v/>
      </c>
      <c r="H684" s="315"/>
      <c r="I684" s="288"/>
      <c r="J684" s="288"/>
      <c r="K684" s="288"/>
      <c r="L684" s="288"/>
      <c r="M684" s="48" t="str">
        <f ca="1">IF($B682="","",SUM((I682+J682+K682)/(Zdroj!$AN$10+Zdroj!$AP$10)))</f>
        <v/>
      </c>
      <c r="N684" s="59" t="str">
        <f t="shared" ref="N684" ca="1" si="225">IF(B682="","",N682/G682)</f>
        <v/>
      </c>
      <c r="O684" s="288"/>
      <c r="P684" s="329"/>
    </row>
    <row r="685" spans="1:16" x14ac:dyDescent="0.25">
      <c r="A685" s="29"/>
      <c r="B685" s="288" t="str">
        <f ca="1">IF(OFFSET(Zdroj!$B$16,A684,0)&gt;0,OFFSET(Zdroj!$B$16,A684,0)+0,"")</f>
        <v/>
      </c>
      <c r="C685" s="51" t="str">
        <f ca="1">IF($B685="","",IF(Zdroj!$AQ$9="ano",CONCATENATE(OFFSET(Zdroj!C$16,'k rozhodnutí detailní'!$A684,0),"
","Anonymizováno","
",OFFSET(Zdroj!E$16,'k rozhodnutí detailní'!$A684,0),"
",OFFSET(Zdroj!F$16,'k rozhodnutí detailní'!$A684,0)),CONCATENATE(OFFSET(Zdroj!C$16,'k rozhodnutí detailní'!$A684,0),"
",OFFSET(Zdroj!D$16,'k rozhodnutí detailní'!$A684,0),"
",OFFSET(Zdroj!E$16,'k rozhodnutí detailní'!$A684,0),"
",OFFSET(Zdroj!F$16,'k rozhodnutí detailní'!$A684,0))))</f>
        <v/>
      </c>
      <c r="D685" s="57" t="str">
        <f ca="1">IF($B685="","",OFFSET(Zdroj!N$16,'k rozhodnutí detailní'!$A684,0))</f>
        <v/>
      </c>
      <c r="E685" s="314" t="str">
        <f ca="1">IF($B685="","",OFFSET(Zdroj!T$16,'k rozhodnutí detailní'!$A684,0))</f>
        <v/>
      </c>
      <c r="F685" s="188" t="str">
        <f ca="1">IF($B685="","",OFFSET(Zdroj!U$16,'k rozhodnutí detailní'!$A684,0))</f>
        <v/>
      </c>
      <c r="G685" s="316" t="str">
        <f ca="1">IF($B685="","",OFFSET(Zdroj!W$16,'k rozhodnutí detailní'!$A684,0))</f>
        <v/>
      </c>
      <c r="H685" s="315" t="str">
        <f ca="1">IF($B685="","",OFFSET(Zdroj!Y$16,'k rozhodnutí detailní'!$A684,0))</f>
        <v/>
      </c>
      <c r="I685" s="288" t="str">
        <f ca="1">IF($B685="","",OFFSET(Zdroj!BG$16,'k rozhodnutí detailní'!$A684,0))</f>
        <v/>
      </c>
      <c r="J685" s="288" t="str">
        <f ca="1">IF($B685="","",OFFSET(Zdroj!BH$16,'k rozhodnutí detailní'!$A684,0))</f>
        <v/>
      </c>
      <c r="K685" s="288"/>
      <c r="L685" s="79" t="str">
        <f ca="1">IF($B685="","",CONCATENATE(OFFSET(Zdroj!BI$16,'k rozhodnutí detailní'!$A684,0)," z ",SUM(Zdroj!$AN$10+Zdroj!$AP$10)))</f>
        <v/>
      </c>
      <c r="M685" s="46" t="str">
        <f ca="1">IF($B685="","",IF(OR(I685=0,J685=0),1,OFFSET(Zdroj!BJ$16,'k rozhodnutí detailní'!$A684,0)))</f>
        <v/>
      </c>
      <c r="N685" s="312" t="str">
        <f ca="1">IF(B685="","",IF(Zdroj!$AQ$1=Zdroj!$AR$9,ROUND(G685*M687,Zdroj!$AR$8),OFFSET(Zdroj!BO$16,'k rozhodnutí detailní'!A684,0)))</f>
        <v/>
      </c>
      <c r="O685" s="288" t="str">
        <f ca="1">IF($B685="","",OFFSET(Zdroj!Z$16,'k rozhodnutí detailní'!$A684,0))</f>
        <v/>
      </c>
      <c r="P685" s="329"/>
    </row>
    <row r="686" spans="1:16" x14ac:dyDescent="0.25">
      <c r="A686" s="29"/>
      <c r="B686" s="288"/>
      <c r="C686" s="51" t="str">
        <f ca="1">IF($B685="","",IF(Zdroj!$AQ$9="ano",CONCATENATE("Okres:","
",OFFSET(Zdroj!BP$16,'k rozhodnutí detailní'!$A684,0),"
","Právní forma","
",OFFSET(Zdroj!H$16,'k rozhodnutí detailní'!$A684,0),"
",IF(OFFSET(Zdroj!I$16,'k rozhodnutí detailní'!$A684,0)="","","IČO: "),OFFSET(Zdroj!I$16,'k rozhodnutí detailní'!$A684,0),"
","B.Ú. ",IF(OFFSET(Zdroj!J$16,'k rozhodnutí detailní'!$A684,0)="","","Anonymizováno")),CONCATENATE("Okres:","
",OFFSET(Zdroj!BP$16,'k rozhodnutí detailní'!$A684,0),"
","Právní forma","
",OFFSET(Zdroj!H$16,'k rozhodnutí detailní'!$A684,0),"
",IF(OFFSET(Zdroj!I$16,'k rozhodnutí detailní'!$A684,0)="","","IČO: "),OFFSET(Zdroj!I$16,'k rozhodnutí detailní'!$A684,0),"
","B.Ú. ",OFFSET(Zdroj!J$16,'k rozhodnutí detailní'!$A684,0))))</f>
        <v/>
      </c>
      <c r="D686" s="58" t="str">
        <f ca="1">IF($B685="","",OFFSET(Zdroj!O$16,'k rozhodnutí detailní'!$A684,0))</f>
        <v/>
      </c>
      <c r="E686" s="314"/>
      <c r="F686" s="185"/>
      <c r="G686" s="316"/>
      <c r="H686" s="315"/>
      <c r="I686" s="288"/>
      <c r="J686" s="288"/>
      <c r="K686" s="288"/>
      <c r="L686" s="288" t="str">
        <f ca="1">IF($B685="","",CONCATENATE(SUM(I685+J685+K685)," z ",SUM(Zdroj!$AN$10+Zdroj!$AP$10)))</f>
        <v/>
      </c>
      <c r="M686" s="47" t="str">
        <f ca="1">IF($B685="","",IF(1-(((J685+K685)*(Zdroj!AN$10/Zdroj!AP$10))/I685)&gt;=0,CEILING(1-(((J685+K685)*(Zdroj!AN$10/Zdroj!AP$10))/I685),0.01),CEILING((1-(((J685+K685)*(Zdroj!AN$10/Zdroj!AP$10))/I685))*-1,0.01)))</f>
        <v/>
      </c>
      <c r="N686" s="312"/>
      <c r="O686" s="288"/>
      <c r="P686" s="329"/>
    </row>
    <row r="687" spans="1:16" x14ac:dyDescent="0.25">
      <c r="A687" s="29">
        <f>ROW()/3-1</f>
        <v>228</v>
      </c>
      <c r="B687" s="288"/>
      <c r="C687" s="52" t="str">
        <f ca="1">IF($B685="","",IF(Zdroj!$AQ$9="ano",IF(OFFSET(Zdroj!M$16,'k rozhodnutí detailní'!A684,0)="","","Anonymizováno"),IF(OFFSET(Zdroj!M$16,'k rozhodnutí detailní'!A684,0)="","",OFFSET(Zdroj!M$16,'k rozhodnutí detailní'!A684,0))))</f>
        <v/>
      </c>
      <c r="D687" s="58" t="str">
        <f ca="1">IF($B685="","",CONCATENATE("Dotace bude použita na:","
",OFFSET(Zdroj!P$16,'k rozhodnutí detailní'!$A684,0)))</f>
        <v/>
      </c>
      <c r="E687" s="314"/>
      <c r="F687" s="188" t="str">
        <f ca="1">IF($B685="","",OFFSET(Zdroj!V$16,'k rozhodnutí detailní'!$A684,0))</f>
        <v/>
      </c>
      <c r="G687" s="89" t="str">
        <f ca="1">IF($B685="","",OFFSET(Zdroj!BM$16,'k rozhodnutí'!$A684,0))</f>
        <v/>
      </c>
      <c r="H687" s="315"/>
      <c r="I687" s="288"/>
      <c r="J687" s="288"/>
      <c r="K687" s="288"/>
      <c r="L687" s="288"/>
      <c r="M687" s="48" t="str">
        <f ca="1">IF($B685="","",SUM((I685+J685+K685)/(Zdroj!$AN$10+Zdroj!$AP$10)))</f>
        <v/>
      </c>
      <c r="N687" s="59" t="str">
        <f t="shared" ref="N687" ca="1" si="226">IF(B685="","",N685/G685)</f>
        <v/>
      </c>
      <c r="O687" s="288"/>
      <c r="P687" s="329"/>
    </row>
    <row r="688" spans="1:16" x14ac:dyDescent="0.25">
      <c r="A688" s="29"/>
      <c r="B688" s="288" t="str">
        <f ca="1">IF(OFFSET(Zdroj!$B$16,A687,0)&gt;0,OFFSET(Zdroj!$B$16,A687,0)+0,"")</f>
        <v/>
      </c>
      <c r="C688" s="51" t="str">
        <f ca="1">IF($B688="","",IF(Zdroj!$AQ$9="ano",CONCATENATE(OFFSET(Zdroj!C$16,'k rozhodnutí detailní'!$A687,0),"
","Anonymizováno","
",OFFSET(Zdroj!E$16,'k rozhodnutí detailní'!$A687,0),"
",OFFSET(Zdroj!F$16,'k rozhodnutí detailní'!$A687,0)),CONCATENATE(OFFSET(Zdroj!C$16,'k rozhodnutí detailní'!$A687,0),"
",OFFSET(Zdroj!D$16,'k rozhodnutí detailní'!$A687,0),"
",OFFSET(Zdroj!E$16,'k rozhodnutí detailní'!$A687,0),"
",OFFSET(Zdroj!F$16,'k rozhodnutí detailní'!$A687,0))))</f>
        <v/>
      </c>
      <c r="D688" s="57" t="str">
        <f ca="1">IF($B688="","",OFFSET(Zdroj!N$16,'k rozhodnutí detailní'!$A687,0))</f>
        <v/>
      </c>
      <c r="E688" s="314" t="str">
        <f ca="1">IF($B688="","",OFFSET(Zdroj!T$16,'k rozhodnutí detailní'!$A687,0))</f>
        <v/>
      </c>
      <c r="F688" s="188" t="str">
        <f ca="1">IF($B688="","",OFFSET(Zdroj!U$16,'k rozhodnutí detailní'!$A687,0))</f>
        <v/>
      </c>
      <c r="G688" s="316" t="str">
        <f ca="1">IF($B688="","",OFFSET(Zdroj!W$16,'k rozhodnutí detailní'!$A687,0))</f>
        <v/>
      </c>
      <c r="H688" s="315" t="str">
        <f ca="1">IF($B688="","",OFFSET(Zdroj!Y$16,'k rozhodnutí detailní'!$A687,0))</f>
        <v/>
      </c>
      <c r="I688" s="288" t="str">
        <f ca="1">IF($B688="","",OFFSET(Zdroj!BG$16,'k rozhodnutí detailní'!$A687,0))</f>
        <v/>
      </c>
      <c r="J688" s="288" t="str">
        <f ca="1">IF($B688="","",OFFSET(Zdroj!BH$16,'k rozhodnutí detailní'!$A687,0))</f>
        <v/>
      </c>
      <c r="K688" s="288"/>
      <c r="L688" s="79" t="str">
        <f ca="1">IF($B688="","",CONCATENATE(OFFSET(Zdroj!BI$16,'k rozhodnutí detailní'!$A687,0)," z ",SUM(Zdroj!$AN$10+Zdroj!$AP$10)))</f>
        <v/>
      </c>
      <c r="M688" s="46" t="str">
        <f ca="1">IF($B688="","",IF(OR(I688=0,J688=0),1,OFFSET(Zdroj!BJ$16,'k rozhodnutí detailní'!$A687,0)))</f>
        <v/>
      </c>
      <c r="N688" s="312" t="str">
        <f ca="1">IF(B688="","",IF(Zdroj!$AQ$1=Zdroj!$AR$9,ROUND(G688*M690,Zdroj!$AR$8),OFFSET(Zdroj!BO$16,'k rozhodnutí detailní'!A687,0)))</f>
        <v/>
      </c>
      <c r="O688" s="288" t="str">
        <f ca="1">IF($B688="","",OFFSET(Zdroj!Z$16,'k rozhodnutí detailní'!$A687,0))</f>
        <v/>
      </c>
      <c r="P688" s="329"/>
    </row>
    <row r="689" spans="1:16" x14ac:dyDescent="0.25">
      <c r="A689" s="29"/>
      <c r="B689" s="288"/>
      <c r="C689" s="51" t="str">
        <f ca="1">IF($B688="","",IF(Zdroj!$AQ$9="ano",CONCATENATE("Okres:","
",OFFSET(Zdroj!BP$16,'k rozhodnutí detailní'!$A687,0),"
","Právní forma","
",OFFSET(Zdroj!H$16,'k rozhodnutí detailní'!$A687,0),"
",IF(OFFSET(Zdroj!I$16,'k rozhodnutí detailní'!$A687,0)="","","IČO: "),OFFSET(Zdroj!I$16,'k rozhodnutí detailní'!$A687,0),"
","B.Ú. ",IF(OFFSET(Zdroj!J$16,'k rozhodnutí detailní'!$A687,0)="","","Anonymizováno")),CONCATENATE("Okres:","
",OFFSET(Zdroj!BP$16,'k rozhodnutí detailní'!$A687,0),"
","Právní forma","
",OFFSET(Zdroj!H$16,'k rozhodnutí detailní'!$A687,0),"
",IF(OFFSET(Zdroj!I$16,'k rozhodnutí detailní'!$A687,0)="","","IČO: "),OFFSET(Zdroj!I$16,'k rozhodnutí detailní'!$A687,0),"
","B.Ú. ",OFFSET(Zdroj!J$16,'k rozhodnutí detailní'!$A687,0))))</f>
        <v/>
      </c>
      <c r="D689" s="58" t="str">
        <f ca="1">IF($B688="","",OFFSET(Zdroj!O$16,'k rozhodnutí detailní'!$A687,0))</f>
        <v/>
      </c>
      <c r="E689" s="314"/>
      <c r="F689" s="185"/>
      <c r="G689" s="316"/>
      <c r="H689" s="315"/>
      <c r="I689" s="288"/>
      <c r="J689" s="288"/>
      <c r="K689" s="288"/>
      <c r="L689" s="288" t="str">
        <f ca="1">IF($B688="","",CONCATENATE(SUM(I688+J688+K688)," z ",SUM(Zdroj!$AN$10+Zdroj!$AP$10)))</f>
        <v/>
      </c>
      <c r="M689" s="47" t="str">
        <f ca="1">IF($B688="","",IF(1-(((J688+K688)*(Zdroj!AN$10/Zdroj!AP$10))/I688)&gt;=0,CEILING(1-(((J688+K688)*(Zdroj!AN$10/Zdroj!AP$10))/I688),0.01),CEILING((1-(((J688+K688)*(Zdroj!AN$10/Zdroj!AP$10))/I688))*-1,0.01)))</f>
        <v/>
      </c>
      <c r="N689" s="312"/>
      <c r="O689" s="288"/>
      <c r="P689" s="329"/>
    </row>
    <row r="690" spans="1:16" x14ac:dyDescent="0.25">
      <c r="A690" s="29">
        <f>ROW()/3-1</f>
        <v>229</v>
      </c>
      <c r="B690" s="288"/>
      <c r="C690" s="52" t="str">
        <f ca="1">IF($B688="","",IF(Zdroj!$AQ$9="ano",IF(OFFSET(Zdroj!M$16,'k rozhodnutí detailní'!A687,0)="","","Anonymizováno"),IF(OFFSET(Zdroj!M$16,'k rozhodnutí detailní'!A687,0)="","",OFFSET(Zdroj!M$16,'k rozhodnutí detailní'!A687,0))))</f>
        <v/>
      </c>
      <c r="D690" s="58" t="str">
        <f ca="1">IF($B688="","",CONCATENATE("Dotace bude použita na:","
",OFFSET(Zdroj!P$16,'k rozhodnutí detailní'!$A687,0)))</f>
        <v/>
      </c>
      <c r="E690" s="314"/>
      <c r="F690" s="188" t="str">
        <f ca="1">IF($B688="","",OFFSET(Zdroj!V$16,'k rozhodnutí detailní'!$A687,0))</f>
        <v/>
      </c>
      <c r="G690" s="89" t="str">
        <f ca="1">IF($B688="","",OFFSET(Zdroj!BM$16,'k rozhodnutí'!$A687,0))</f>
        <v/>
      </c>
      <c r="H690" s="315"/>
      <c r="I690" s="288"/>
      <c r="J690" s="288"/>
      <c r="K690" s="288"/>
      <c r="L690" s="288"/>
      <c r="M690" s="48" t="str">
        <f ca="1">IF($B688="","",SUM((I688+J688+K688)/(Zdroj!$AN$10+Zdroj!$AP$10)))</f>
        <v/>
      </c>
      <c r="N690" s="59" t="str">
        <f t="shared" ref="N690" ca="1" si="227">IF(B688="","",N688/G688)</f>
        <v/>
      </c>
      <c r="O690" s="288"/>
      <c r="P690" s="329"/>
    </row>
    <row r="691" spans="1:16" x14ac:dyDescent="0.25">
      <c r="A691" s="29"/>
      <c r="B691" s="288" t="str">
        <f ca="1">IF(OFFSET(Zdroj!$B$16,A690,0)&gt;0,OFFSET(Zdroj!$B$16,A690,0)+0,"")</f>
        <v/>
      </c>
      <c r="C691" s="51" t="str">
        <f ca="1">IF($B691="","",IF(Zdroj!$AQ$9="ano",CONCATENATE(OFFSET(Zdroj!C$16,'k rozhodnutí detailní'!$A690,0),"
","Anonymizováno","
",OFFSET(Zdroj!E$16,'k rozhodnutí detailní'!$A690,0),"
",OFFSET(Zdroj!F$16,'k rozhodnutí detailní'!$A690,0)),CONCATENATE(OFFSET(Zdroj!C$16,'k rozhodnutí detailní'!$A690,0),"
",OFFSET(Zdroj!D$16,'k rozhodnutí detailní'!$A690,0),"
",OFFSET(Zdroj!E$16,'k rozhodnutí detailní'!$A690,0),"
",OFFSET(Zdroj!F$16,'k rozhodnutí detailní'!$A690,0))))</f>
        <v/>
      </c>
      <c r="D691" s="57" t="str">
        <f ca="1">IF($B691="","",OFFSET(Zdroj!N$16,'k rozhodnutí detailní'!$A690,0))</f>
        <v/>
      </c>
      <c r="E691" s="314" t="str">
        <f ca="1">IF($B691="","",OFFSET(Zdroj!T$16,'k rozhodnutí detailní'!$A690,0))</f>
        <v/>
      </c>
      <c r="F691" s="188" t="str">
        <f ca="1">IF($B691="","",OFFSET(Zdroj!U$16,'k rozhodnutí detailní'!$A690,0))</f>
        <v/>
      </c>
      <c r="G691" s="316" t="str">
        <f ca="1">IF($B691="","",OFFSET(Zdroj!W$16,'k rozhodnutí detailní'!$A690,0))</f>
        <v/>
      </c>
      <c r="H691" s="315" t="str">
        <f ca="1">IF($B691="","",OFFSET(Zdroj!Y$16,'k rozhodnutí detailní'!$A690,0))</f>
        <v/>
      </c>
      <c r="I691" s="288" t="str">
        <f ca="1">IF($B691="","",OFFSET(Zdroj!BG$16,'k rozhodnutí detailní'!$A690,0))</f>
        <v/>
      </c>
      <c r="J691" s="288" t="str">
        <f ca="1">IF($B691="","",OFFSET(Zdroj!BH$16,'k rozhodnutí detailní'!$A690,0))</f>
        <v/>
      </c>
      <c r="K691" s="288"/>
      <c r="L691" s="79" t="str">
        <f ca="1">IF($B691="","",CONCATENATE(OFFSET(Zdroj!BI$16,'k rozhodnutí detailní'!$A690,0)," z ",SUM(Zdroj!$AN$10+Zdroj!$AP$10)))</f>
        <v/>
      </c>
      <c r="M691" s="46" t="str">
        <f ca="1">IF($B691="","",IF(OR(I691=0,J691=0),1,OFFSET(Zdroj!BJ$16,'k rozhodnutí detailní'!$A690,0)))</f>
        <v/>
      </c>
      <c r="N691" s="312" t="str">
        <f ca="1">IF(B691="","",IF(Zdroj!$AQ$1=Zdroj!$AR$9,ROUND(G691*M693,Zdroj!$AR$8),OFFSET(Zdroj!BO$16,'k rozhodnutí detailní'!A690,0)))</f>
        <v/>
      </c>
      <c r="O691" s="288" t="str">
        <f ca="1">IF($B691="","",OFFSET(Zdroj!Z$16,'k rozhodnutí detailní'!$A690,0))</f>
        <v/>
      </c>
      <c r="P691" s="329"/>
    </row>
    <row r="692" spans="1:16" x14ac:dyDescent="0.25">
      <c r="A692" s="29"/>
      <c r="B692" s="288"/>
      <c r="C692" s="51" t="str">
        <f ca="1">IF($B691="","",IF(Zdroj!$AQ$9="ano",CONCATENATE("Okres:","
",OFFSET(Zdroj!BP$16,'k rozhodnutí detailní'!$A690,0),"
","Právní forma","
",OFFSET(Zdroj!H$16,'k rozhodnutí detailní'!$A690,0),"
",IF(OFFSET(Zdroj!I$16,'k rozhodnutí detailní'!$A690,0)="","","IČO: "),OFFSET(Zdroj!I$16,'k rozhodnutí detailní'!$A690,0),"
","B.Ú. ",IF(OFFSET(Zdroj!J$16,'k rozhodnutí detailní'!$A690,0)="","","Anonymizováno")),CONCATENATE("Okres:","
",OFFSET(Zdroj!BP$16,'k rozhodnutí detailní'!$A690,0),"
","Právní forma","
",OFFSET(Zdroj!H$16,'k rozhodnutí detailní'!$A690,0),"
",IF(OFFSET(Zdroj!I$16,'k rozhodnutí detailní'!$A690,0)="","","IČO: "),OFFSET(Zdroj!I$16,'k rozhodnutí detailní'!$A690,0),"
","B.Ú. ",OFFSET(Zdroj!J$16,'k rozhodnutí detailní'!$A690,0))))</f>
        <v/>
      </c>
      <c r="D692" s="58" t="str">
        <f ca="1">IF($B691="","",OFFSET(Zdroj!O$16,'k rozhodnutí detailní'!$A690,0))</f>
        <v/>
      </c>
      <c r="E692" s="314"/>
      <c r="F692" s="185"/>
      <c r="G692" s="316"/>
      <c r="H692" s="315"/>
      <c r="I692" s="288"/>
      <c r="J692" s="288"/>
      <c r="K692" s="288"/>
      <c r="L692" s="288" t="str">
        <f ca="1">IF($B691="","",CONCATENATE(SUM(I691+J691+K691)," z ",SUM(Zdroj!$AN$10+Zdroj!$AP$10)))</f>
        <v/>
      </c>
      <c r="M692" s="47" t="str">
        <f ca="1">IF($B691="","",IF(1-(((J691+K691)*(Zdroj!AN$10/Zdroj!AP$10))/I691)&gt;=0,CEILING(1-(((J691+K691)*(Zdroj!AN$10/Zdroj!AP$10))/I691),0.01),CEILING((1-(((J691+K691)*(Zdroj!AN$10/Zdroj!AP$10))/I691))*-1,0.01)))</f>
        <v/>
      </c>
      <c r="N692" s="312"/>
      <c r="O692" s="288"/>
      <c r="P692" s="329"/>
    </row>
    <row r="693" spans="1:16" x14ac:dyDescent="0.25">
      <c r="A693" s="29">
        <f>ROW()/3-1</f>
        <v>230</v>
      </c>
      <c r="B693" s="288"/>
      <c r="C693" s="52" t="str">
        <f ca="1">IF($B691="","",IF(Zdroj!$AQ$9="ano",IF(OFFSET(Zdroj!M$16,'k rozhodnutí detailní'!A690,0)="","","Anonymizováno"),IF(OFFSET(Zdroj!M$16,'k rozhodnutí detailní'!A690,0)="","",OFFSET(Zdroj!M$16,'k rozhodnutí detailní'!A690,0))))</f>
        <v/>
      </c>
      <c r="D693" s="58" t="str">
        <f ca="1">IF($B691="","",CONCATENATE("Dotace bude použita na:","
",OFFSET(Zdroj!P$16,'k rozhodnutí detailní'!$A690,0)))</f>
        <v/>
      </c>
      <c r="E693" s="314"/>
      <c r="F693" s="188" t="str">
        <f ca="1">IF($B691="","",OFFSET(Zdroj!V$16,'k rozhodnutí detailní'!$A690,0))</f>
        <v/>
      </c>
      <c r="G693" s="89" t="str">
        <f ca="1">IF($B691="","",OFFSET(Zdroj!BM$16,'k rozhodnutí'!$A690,0))</f>
        <v/>
      </c>
      <c r="H693" s="315"/>
      <c r="I693" s="288"/>
      <c r="J693" s="288"/>
      <c r="K693" s="288"/>
      <c r="L693" s="288"/>
      <c r="M693" s="48" t="str">
        <f ca="1">IF($B691="","",SUM((I691+J691+K691)/(Zdroj!$AN$10+Zdroj!$AP$10)))</f>
        <v/>
      </c>
      <c r="N693" s="59" t="str">
        <f t="shared" ref="N693" ca="1" si="228">IF(B691="","",N691/G691)</f>
        <v/>
      </c>
      <c r="O693" s="288"/>
      <c r="P693" s="329"/>
    </row>
    <row r="694" spans="1:16" x14ac:dyDescent="0.25">
      <c r="A694" s="29"/>
      <c r="B694" s="288" t="str">
        <f ca="1">IF(OFFSET(Zdroj!$B$16,A693,0)&gt;0,OFFSET(Zdroj!$B$16,A693,0)+0,"")</f>
        <v/>
      </c>
      <c r="C694" s="51" t="str">
        <f ca="1">IF($B694="","",IF(Zdroj!$AQ$9="ano",CONCATENATE(OFFSET(Zdroj!C$16,'k rozhodnutí detailní'!$A693,0),"
","Anonymizováno","
",OFFSET(Zdroj!E$16,'k rozhodnutí detailní'!$A693,0),"
",OFFSET(Zdroj!F$16,'k rozhodnutí detailní'!$A693,0)),CONCATENATE(OFFSET(Zdroj!C$16,'k rozhodnutí detailní'!$A693,0),"
",OFFSET(Zdroj!D$16,'k rozhodnutí detailní'!$A693,0),"
",OFFSET(Zdroj!E$16,'k rozhodnutí detailní'!$A693,0),"
",OFFSET(Zdroj!F$16,'k rozhodnutí detailní'!$A693,0))))</f>
        <v/>
      </c>
      <c r="D694" s="57" t="str">
        <f ca="1">IF($B694="","",OFFSET(Zdroj!N$16,'k rozhodnutí detailní'!$A693,0))</f>
        <v/>
      </c>
      <c r="E694" s="314" t="str">
        <f ca="1">IF($B694="","",OFFSET(Zdroj!T$16,'k rozhodnutí detailní'!$A693,0))</f>
        <v/>
      </c>
      <c r="F694" s="188" t="str">
        <f ca="1">IF($B694="","",OFFSET(Zdroj!U$16,'k rozhodnutí detailní'!$A693,0))</f>
        <v/>
      </c>
      <c r="G694" s="316" t="str">
        <f ca="1">IF($B694="","",OFFSET(Zdroj!W$16,'k rozhodnutí detailní'!$A693,0))</f>
        <v/>
      </c>
      <c r="H694" s="315" t="str">
        <f ca="1">IF($B694="","",OFFSET(Zdroj!Y$16,'k rozhodnutí detailní'!$A693,0))</f>
        <v/>
      </c>
      <c r="I694" s="288" t="str">
        <f ca="1">IF($B694="","",OFFSET(Zdroj!BG$16,'k rozhodnutí detailní'!$A693,0))</f>
        <v/>
      </c>
      <c r="J694" s="288" t="str">
        <f ca="1">IF($B694="","",OFFSET(Zdroj!BH$16,'k rozhodnutí detailní'!$A693,0))</f>
        <v/>
      </c>
      <c r="K694" s="288"/>
      <c r="L694" s="79" t="str">
        <f ca="1">IF($B694="","",CONCATENATE(OFFSET(Zdroj!BI$16,'k rozhodnutí detailní'!$A693,0)," z ",SUM(Zdroj!$AN$10+Zdroj!$AP$10)))</f>
        <v/>
      </c>
      <c r="M694" s="46" t="str">
        <f ca="1">IF($B694="","",IF(OR(I694=0,J694=0),1,OFFSET(Zdroj!BJ$16,'k rozhodnutí detailní'!$A693,0)))</f>
        <v/>
      </c>
      <c r="N694" s="312" t="str">
        <f ca="1">IF(B694="","",IF(Zdroj!$AQ$1=Zdroj!$AR$9,ROUND(G694*M696,Zdroj!$AR$8),OFFSET(Zdroj!BO$16,'k rozhodnutí detailní'!A693,0)))</f>
        <v/>
      </c>
      <c r="O694" s="288" t="str">
        <f ca="1">IF($B694="","",OFFSET(Zdroj!Z$16,'k rozhodnutí detailní'!$A693,0))</f>
        <v/>
      </c>
      <c r="P694" s="329"/>
    </row>
    <row r="695" spans="1:16" x14ac:dyDescent="0.25">
      <c r="A695" s="29"/>
      <c r="B695" s="288"/>
      <c r="C695" s="51" t="str">
        <f ca="1">IF($B694="","",IF(Zdroj!$AQ$9="ano",CONCATENATE("Okres:","
",OFFSET(Zdroj!BP$16,'k rozhodnutí detailní'!$A693,0),"
","Právní forma","
",OFFSET(Zdroj!H$16,'k rozhodnutí detailní'!$A693,0),"
",IF(OFFSET(Zdroj!I$16,'k rozhodnutí detailní'!$A693,0)="","","IČO: "),OFFSET(Zdroj!I$16,'k rozhodnutí detailní'!$A693,0),"
","B.Ú. ",IF(OFFSET(Zdroj!J$16,'k rozhodnutí detailní'!$A693,0)="","","Anonymizováno")),CONCATENATE("Okres:","
",OFFSET(Zdroj!BP$16,'k rozhodnutí detailní'!$A693,0),"
","Právní forma","
",OFFSET(Zdroj!H$16,'k rozhodnutí detailní'!$A693,0),"
",IF(OFFSET(Zdroj!I$16,'k rozhodnutí detailní'!$A693,0)="","","IČO: "),OFFSET(Zdroj!I$16,'k rozhodnutí detailní'!$A693,0),"
","B.Ú. ",OFFSET(Zdroj!J$16,'k rozhodnutí detailní'!$A693,0))))</f>
        <v/>
      </c>
      <c r="D695" s="58" t="str">
        <f ca="1">IF($B694="","",OFFSET(Zdroj!O$16,'k rozhodnutí detailní'!$A693,0))</f>
        <v/>
      </c>
      <c r="E695" s="314"/>
      <c r="F695" s="185"/>
      <c r="G695" s="316"/>
      <c r="H695" s="315"/>
      <c r="I695" s="288"/>
      <c r="J695" s="288"/>
      <c r="K695" s="288"/>
      <c r="L695" s="288" t="str">
        <f ca="1">IF($B694="","",CONCATENATE(SUM(I694+J694+K694)," z ",SUM(Zdroj!$AN$10+Zdroj!$AP$10)))</f>
        <v/>
      </c>
      <c r="M695" s="47" t="str">
        <f ca="1">IF($B694="","",IF(1-(((J694+K694)*(Zdroj!AN$10/Zdroj!AP$10))/I694)&gt;=0,CEILING(1-(((J694+K694)*(Zdroj!AN$10/Zdroj!AP$10))/I694),0.01),CEILING((1-(((J694+K694)*(Zdroj!AN$10/Zdroj!AP$10))/I694))*-1,0.01)))</f>
        <v/>
      </c>
      <c r="N695" s="312"/>
      <c r="O695" s="288"/>
      <c r="P695" s="329"/>
    </row>
    <row r="696" spans="1:16" x14ac:dyDescent="0.25">
      <c r="A696" s="29">
        <f>ROW()/3-1</f>
        <v>231</v>
      </c>
      <c r="B696" s="288"/>
      <c r="C696" s="52" t="str">
        <f ca="1">IF($B694="","",IF(Zdroj!$AQ$9="ano",IF(OFFSET(Zdroj!M$16,'k rozhodnutí detailní'!A693,0)="","","Anonymizováno"),IF(OFFSET(Zdroj!M$16,'k rozhodnutí detailní'!A693,0)="","",OFFSET(Zdroj!M$16,'k rozhodnutí detailní'!A693,0))))</f>
        <v/>
      </c>
      <c r="D696" s="58" t="str">
        <f ca="1">IF($B694="","",CONCATENATE("Dotace bude použita na:","
",OFFSET(Zdroj!P$16,'k rozhodnutí detailní'!$A693,0)))</f>
        <v/>
      </c>
      <c r="E696" s="314"/>
      <c r="F696" s="188" t="str">
        <f ca="1">IF($B694="","",OFFSET(Zdroj!V$16,'k rozhodnutí detailní'!$A693,0))</f>
        <v/>
      </c>
      <c r="G696" s="89" t="str">
        <f ca="1">IF($B694="","",OFFSET(Zdroj!BM$16,'k rozhodnutí'!$A693,0))</f>
        <v/>
      </c>
      <c r="H696" s="315"/>
      <c r="I696" s="288"/>
      <c r="J696" s="288"/>
      <c r="K696" s="288"/>
      <c r="L696" s="288"/>
      <c r="M696" s="48" t="str">
        <f ca="1">IF($B694="","",SUM((I694+J694+K694)/(Zdroj!$AN$10+Zdroj!$AP$10)))</f>
        <v/>
      </c>
      <c r="N696" s="59" t="str">
        <f t="shared" ref="N696" ca="1" si="229">IF(B694="","",N694/G694)</f>
        <v/>
      </c>
      <c r="O696" s="288"/>
      <c r="P696" s="329"/>
    </row>
    <row r="697" spans="1:16" x14ac:dyDescent="0.25">
      <c r="A697" s="29"/>
      <c r="B697" s="288" t="str">
        <f ca="1">IF(OFFSET(Zdroj!$B$16,A696,0)&gt;0,OFFSET(Zdroj!$B$16,A696,0)+0,"")</f>
        <v/>
      </c>
      <c r="C697" s="51" t="str">
        <f ca="1">IF($B697="","",IF(Zdroj!$AQ$9="ano",CONCATENATE(OFFSET(Zdroj!C$16,'k rozhodnutí detailní'!$A696,0),"
","Anonymizováno","
",OFFSET(Zdroj!E$16,'k rozhodnutí detailní'!$A696,0),"
",OFFSET(Zdroj!F$16,'k rozhodnutí detailní'!$A696,0)),CONCATENATE(OFFSET(Zdroj!C$16,'k rozhodnutí detailní'!$A696,0),"
",OFFSET(Zdroj!D$16,'k rozhodnutí detailní'!$A696,0),"
",OFFSET(Zdroj!E$16,'k rozhodnutí detailní'!$A696,0),"
",OFFSET(Zdroj!F$16,'k rozhodnutí detailní'!$A696,0))))</f>
        <v/>
      </c>
      <c r="D697" s="57" t="str">
        <f ca="1">IF($B697="","",OFFSET(Zdroj!N$16,'k rozhodnutí detailní'!$A696,0))</f>
        <v/>
      </c>
      <c r="E697" s="314" t="str">
        <f ca="1">IF($B697="","",OFFSET(Zdroj!T$16,'k rozhodnutí detailní'!$A696,0))</f>
        <v/>
      </c>
      <c r="F697" s="188" t="str">
        <f ca="1">IF($B697="","",OFFSET(Zdroj!U$16,'k rozhodnutí detailní'!$A696,0))</f>
        <v/>
      </c>
      <c r="G697" s="316" t="str">
        <f ca="1">IF($B697="","",OFFSET(Zdroj!W$16,'k rozhodnutí detailní'!$A696,0))</f>
        <v/>
      </c>
      <c r="H697" s="315" t="str">
        <f ca="1">IF($B697="","",OFFSET(Zdroj!Y$16,'k rozhodnutí detailní'!$A696,0))</f>
        <v/>
      </c>
      <c r="I697" s="288" t="str">
        <f ca="1">IF($B697="","",OFFSET(Zdroj!BG$16,'k rozhodnutí detailní'!$A696,0))</f>
        <v/>
      </c>
      <c r="J697" s="288" t="str">
        <f ca="1">IF($B697="","",OFFSET(Zdroj!BH$16,'k rozhodnutí detailní'!$A696,0))</f>
        <v/>
      </c>
      <c r="K697" s="288"/>
      <c r="L697" s="79" t="str">
        <f ca="1">IF($B697="","",CONCATENATE(OFFSET(Zdroj!BI$16,'k rozhodnutí detailní'!$A696,0)," z ",SUM(Zdroj!$AN$10+Zdroj!$AP$10)))</f>
        <v/>
      </c>
      <c r="M697" s="46" t="str">
        <f ca="1">IF($B697="","",IF(OR(I697=0,J697=0),1,OFFSET(Zdroj!BJ$16,'k rozhodnutí detailní'!$A696,0)))</f>
        <v/>
      </c>
      <c r="N697" s="312" t="str">
        <f ca="1">IF(B697="","",IF(Zdroj!$AQ$1=Zdroj!$AR$9,ROUND(G697*M699,Zdroj!$AR$8),OFFSET(Zdroj!BO$16,'k rozhodnutí detailní'!A696,0)))</f>
        <v/>
      </c>
      <c r="O697" s="288" t="str">
        <f ca="1">IF($B697="","",OFFSET(Zdroj!Z$16,'k rozhodnutí detailní'!$A696,0))</f>
        <v/>
      </c>
      <c r="P697" s="329"/>
    </row>
    <row r="698" spans="1:16" x14ac:dyDescent="0.25">
      <c r="A698" s="29"/>
      <c r="B698" s="288"/>
      <c r="C698" s="51" t="str">
        <f ca="1">IF($B697="","",IF(Zdroj!$AQ$9="ano",CONCATENATE("Okres:","
",OFFSET(Zdroj!BP$16,'k rozhodnutí detailní'!$A696,0),"
","Právní forma","
",OFFSET(Zdroj!H$16,'k rozhodnutí detailní'!$A696,0),"
",IF(OFFSET(Zdroj!I$16,'k rozhodnutí detailní'!$A696,0)="","","IČO: "),OFFSET(Zdroj!I$16,'k rozhodnutí detailní'!$A696,0),"
","B.Ú. ",IF(OFFSET(Zdroj!J$16,'k rozhodnutí detailní'!$A696,0)="","","Anonymizováno")),CONCATENATE("Okres:","
",OFFSET(Zdroj!BP$16,'k rozhodnutí detailní'!$A696,0),"
","Právní forma","
",OFFSET(Zdroj!H$16,'k rozhodnutí detailní'!$A696,0),"
",IF(OFFSET(Zdroj!I$16,'k rozhodnutí detailní'!$A696,0)="","","IČO: "),OFFSET(Zdroj!I$16,'k rozhodnutí detailní'!$A696,0),"
","B.Ú. ",OFFSET(Zdroj!J$16,'k rozhodnutí detailní'!$A696,0))))</f>
        <v/>
      </c>
      <c r="D698" s="58" t="str">
        <f ca="1">IF($B697="","",OFFSET(Zdroj!O$16,'k rozhodnutí detailní'!$A696,0))</f>
        <v/>
      </c>
      <c r="E698" s="314"/>
      <c r="F698" s="185"/>
      <c r="G698" s="316"/>
      <c r="H698" s="315"/>
      <c r="I698" s="288"/>
      <c r="J698" s="288"/>
      <c r="K698" s="288"/>
      <c r="L698" s="288" t="str">
        <f ca="1">IF($B697="","",CONCATENATE(SUM(I697+J697+K697)," z ",SUM(Zdroj!$AN$10+Zdroj!$AP$10)))</f>
        <v/>
      </c>
      <c r="M698" s="47" t="str">
        <f ca="1">IF($B697="","",IF(1-(((J697+K697)*(Zdroj!AN$10/Zdroj!AP$10))/I697)&gt;=0,CEILING(1-(((J697+K697)*(Zdroj!AN$10/Zdroj!AP$10))/I697),0.01),CEILING((1-(((J697+K697)*(Zdroj!AN$10/Zdroj!AP$10))/I697))*-1,0.01)))</f>
        <v/>
      </c>
      <c r="N698" s="312"/>
      <c r="O698" s="288"/>
      <c r="P698" s="329"/>
    </row>
    <row r="699" spans="1:16" x14ac:dyDescent="0.25">
      <c r="A699" s="29">
        <f>ROW()/3-1</f>
        <v>232</v>
      </c>
      <c r="B699" s="288"/>
      <c r="C699" s="52" t="str">
        <f ca="1">IF($B697="","",IF(Zdroj!$AQ$9="ano",IF(OFFSET(Zdroj!M$16,'k rozhodnutí detailní'!A696,0)="","","Anonymizováno"),IF(OFFSET(Zdroj!M$16,'k rozhodnutí detailní'!A696,0)="","",OFFSET(Zdroj!M$16,'k rozhodnutí detailní'!A696,0))))</f>
        <v/>
      </c>
      <c r="D699" s="58" t="str">
        <f ca="1">IF($B697="","",CONCATENATE("Dotace bude použita na:","
",OFFSET(Zdroj!P$16,'k rozhodnutí detailní'!$A696,0)))</f>
        <v/>
      </c>
      <c r="E699" s="314"/>
      <c r="F699" s="188" t="str">
        <f ca="1">IF($B697="","",OFFSET(Zdroj!V$16,'k rozhodnutí detailní'!$A696,0))</f>
        <v/>
      </c>
      <c r="G699" s="89" t="str">
        <f ca="1">IF($B697="","",OFFSET(Zdroj!BM$16,'k rozhodnutí'!$A696,0))</f>
        <v/>
      </c>
      <c r="H699" s="315"/>
      <c r="I699" s="288"/>
      <c r="J699" s="288"/>
      <c r="K699" s="288"/>
      <c r="L699" s="288"/>
      <c r="M699" s="48" t="str">
        <f ca="1">IF($B697="","",SUM((I697+J697+K697)/(Zdroj!$AN$10+Zdroj!$AP$10)))</f>
        <v/>
      </c>
      <c r="N699" s="59" t="str">
        <f t="shared" ref="N699" ca="1" si="230">IF(B697="","",N697/G697)</f>
        <v/>
      </c>
      <c r="O699" s="288"/>
      <c r="P699" s="329"/>
    </row>
    <row r="700" spans="1:16" x14ac:dyDescent="0.25">
      <c r="A700" s="29"/>
      <c r="B700" s="288" t="str">
        <f ca="1">IF(OFFSET(Zdroj!$B$16,A699,0)&gt;0,OFFSET(Zdroj!$B$16,A699,0)+0,"")</f>
        <v/>
      </c>
      <c r="C700" s="51" t="str">
        <f ca="1">IF($B700="","",IF(Zdroj!$AQ$9="ano",CONCATENATE(OFFSET(Zdroj!C$16,'k rozhodnutí detailní'!$A699,0),"
","Anonymizováno","
",OFFSET(Zdroj!E$16,'k rozhodnutí detailní'!$A699,0),"
",OFFSET(Zdroj!F$16,'k rozhodnutí detailní'!$A699,0)),CONCATENATE(OFFSET(Zdroj!C$16,'k rozhodnutí detailní'!$A699,0),"
",OFFSET(Zdroj!D$16,'k rozhodnutí detailní'!$A699,0),"
",OFFSET(Zdroj!E$16,'k rozhodnutí detailní'!$A699,0),"
",OFFSET(Zdroj!F$16,'k rozhodnutí detailní'!$A699,0))))</f>
        <v/>
      </c>
      <c r="D700" s="57" t="str">
        <f ca="1">IF($B700="","",OFFSET(Zdroj!N$16,'k rozhodnutí detailní'!$A699,0))</f>
        <v/>
      </c>
      <c r="E700" s="314" t="str">
        <f ca="1">IF($B700="","",OFFSET(Zdroj!T$16,'k rozhodnutí detailní'!$A699,0))</f>
        <v/>
      </c>
      <c r="F700" s="188" t="str">
        <f ca="1">IF($B700="","",OFFSET(Zdroj!U$16,'k rozhodnutí detailní'!$A699,0))</f>
        <v/>
      </c>
      <c r="G700" s="316" t="str">
        <f ca="1">IF($B700="","",OFFSET(Zdroj!W$16,'k rozhodnutí detailní'!$A699,0))</f>
        <v/>
      </c>
      <c r="H700" s="315" t="str">
        <f ca="1">IF($B700="","",OFFSET(Zdroj!Y$16,'k rozhodnutí detailní'!$A699,0))</f>
        <v/>
      </c>
      <c r="I700" s="288" t="str">
        <f ca="1">IF($B700="","",OFFSET(Zdroj!BG$16,'k rozhodnutí detailní'!$A699,0))</f>
        <v/>
      </c>
      <c r="J700" s="288" t="str">
        <f ca="1">IF($B700="","",OFFSET(Zdroj!BH$16,'k rozhodnutí detailní'!$A699,0))</f>
        <v/>
      </c>
      <c r="K700" s="288"/>
      <c r="L700" s="79" t="str">
        <f ca="1">IF($B700="","",CONCATENATE(OFFSET(Zdroj!BI$16,'k rozhodnutí detailní'!$A699,0)," z ",SUM(Zdroj!$AN$10+Zdroj!$AP$10)))</f>
        <v/>
      </c>
      <c r="M700" s="46" t="str">
        <f ca="1">IF($B700="","",IF(OR(I700=0,J700=0),1,OFFSET(Zdroj!BJ$16,'k rozhodnutí detailní'!$A699,0)))</f>
        <v/>
      </c>
      <c r="N700" s="312" t="str">
        <f ca="1">IF(B700="","",IF(Zdroj!$AQ$1=Zdroj!$AR$9,ROUND(G700*M702,Zdroj!$AR$8),OFFSET(Zdroj!BO$16,'k rozhodnutí detailní'!A699,0)))</f>
        <v/>
      </c>
      <c r="O700" s="288" t="str">
        <f ca="1">IF($B700="","",OFFSET(Zdroj!Z$16,'k rozhodnutí detailní'!$A699,0))</f>
        <v/>
      </c>
      <c r="P700" s="329"/>
    </row>
    <row r="701" spans="1:16" x14ac:dyDescent="0.25">
      <c r="A701" s="29"/>
      <c r="B701" s="288"/>
      <c r="C701" s="51" t="str">
        <f ca="1">IF($B700="","",IF(Zdroj!$AQ$9="ano",CONCATENATE("Okres:","
",OFFSET(Zdroj!BP$16,'k rozhodnutí detailní'!$A699,0),"
","Právní forma","
",OFFSET(Zdroj!H$16,'k rozhodnutí detailní'!$A699,0),"
",IF(OFFSET(Zdroj!I$16,'k rozhodnutí detailní'!$A699,0)="","","IČO: "),OFFSET(Zdroj!I$16,'k rozhodnutí detailní'!$A699,0),"
","B.Ú. ",IF(OFFSET(Zdroj!J$16,'k rozhodnutí detailní'!$A699,0)="","","Anonymizováno")),CONCATENATE("Okres:","
",OFFSET(Zdroj!BP$16,'k rozhodnutí detailní'!$A699,0),"
","Právní forma","
",OFFSET(Zdroj!H$16,'k rozhodnutí detailní'!$A699,0),"
",IF(OFFSET(Zdroj!I$16,'k rozhodnutí detailní'!$A699,0)="","","IČO: "),OFFSET(Zdroj!I$16,'k rozhodnutí detailní'!$A699,0),"
","B.Ú. ",OFFSET(Zdroj!J$16,'k rozhodnutí detailní'!$A699,0))))</f>
        <v/>
      </c>
      <c r="D701" s="58" t="str">
        <f ca="1">IF($B700="","",OFFSET(Zdroj!O$16,'k rozhodnutí detailní'!$A699,0))</f>
        <v/>
      </c>
      <c r="E701" s="314"/>
      <c r="F701" s="185"/>
      <c r="G701" s="316"/>
      <c r="H701" s="315"/>
      <c r="I701" s="288"/>
      <c r="J701" s="288"/>
      <c r="K701" s="288"/>
      <c r="L701" s="288" t="str">
        <f ca="1">IF($B700="","",CONCATENATE(SUM(I700+J700+K700)," z ",SUM(Zdroj!$AN$10+Zdroj!$AP$10)))</f>
        <v/>
      </c>
      <c r="M701" s="47" t="str">
        <f ca="1">IF($B700="","",IF(1-(((J700+K700)*(Zdroj!AN$10/Zdroj!AP$10))/I700)&gt;=0,CEILING(1-(((J700+K700)*(Zdroj!AN$10/Zdroj!AP$10))/I700),0.01),CEILING((1-(((J700+K700)*(Zdroj!AN$10/Zdroj!AP$10))/I700))*-1,0.01)))</f>
        <v/>
      </c>
      <c r="N701" s="312"/>
      <c r="O701" s="288"/>
      <c r="P701" s="329"/>
    </row>
    <row r="702" spans="1:16" x14ac:dyDescent="0.25">
      <c r="A702" s="29">
        <f>ROW()/3-1</f>
        <v>233</v>
      </c>
      <c r="B702" s="288"/>
      <c r="C702" s="52" t="str">
        <f ca="1">IF($B700="","",IF(Zdroj!$AQ$9="ano",IF(OFFSET(Zdroj!M$16,'k rozhodnutí detailní'!A699,0)="","","Anonymizováno"),IF(OFFSET(Zdroj!M$16,'k rozhodnutí detailní'!A699,0)="","",OFFSET(Zdroj!M$16,'k rozhodnutí detailní'!A699,0))))</f>
        <v/>
      </c>
      <c r="D702" s="58" t="str">
        <f ca="1">IF($B700="","",CONCATENATE("Dotace bude použita na:","
",OFFSET(Zdroj!P$16,'k rozhodnutí detailní'!$A699,0)))</f>
        <v/>
      </c>
      <c r="E702" s="314"/>
      <c r="F702" s="188" t="str">
        <f ca="1">IF($B700="","",OFFSET(Zdroj!V$16,'k rozhodnutí detailní'!$A699,0))</f>
        <v/>
      </c>
      <c r="G702" s="89" t="str">
        <f ca="1">IF($B700="","",OFFSET(Zdroj!BM$16,'k rozhodnutí'!$A699,0))</f>
        <v/>
      </c>
      <c r="H702" s="315"/>
      <c r="I702" s="288"/>
      <c r="J702" s="288"/>
      <c r="K702" s="288"/>
      <c r="L702" s="288"/>
      <c r="M702" s="48" t="str">
        <f ca="1">IF($B700="","",SUM((I700+J700+K700)/(Zdroj!$AN$10+Zdroj!$AP$10)))</f>
        <v/>
      </c>
      <c r="N702" s="59" t="str">
        <f t="shared" ref="N702" ca="1" si="231">IF(B700="","",N700/G700)</f>
        <v/>
      </c>
      <c r="O702" s="288"/>
      <c r="P702" s="329"/>
    </row>
    <row r="703" spans="1:16" x14ac:dyDescent="0.25">
      <c r="A703" s="29"/>
      <c r="B703" s="288" t="str">
        <f ca="1">IF(OFFSET(Zdroj!$B$16,A702,0)&gt;0,OFFSET(Zdroj!$B$16,A702,0)+0,"")</f>
        <v/>
      </c>
      <c r="C703" s="51" t="str">
        <f ca="1">IF($B703="","",IF(Zdroj!$AQ$9="ano",CONCATENATE(OFFSET(Zdroj!C$16,'k rozhodnutí detailní'!$A702,0),"
","Anonymizováno","
",OFFSET(Zdroj!E$16,'k rozhodnutí detailní'!$A702,0),"
",OFFSET(Zdroj!F$16,'k rozhodnutí detailní'!$A702,0)),CONCATENATE(OFFSET(Zdroj!C$16,'k rozhodnutí detailní'!$A702,0),"
",OFFSET(Zdroj!D$16,'k rozhodnutí detailní'!$A702,0),"
",OFFSET(Zdroj!E$16,'k rozhodnutí detailní'!$A702,0),"
",OFFSET(Zdroj!F$16,'k rozhodnutí detailní'!$A702,0))))</f>
        <v/>
      </c>
      <c r="D703" s="57" t="str">
        <f ca="1">IF($B703="","",OFFSET(Zdroj!N$16,'k rozhodnutí detailní'!$A702,0))</f>
        <v/>
      </c>
      <c r="E703" s="314" t="str">
        <f ca="1">IF($B703="","",OFFSET(Zdroj!T$16,'k rozhodnutí detailní'!$A702,0))</f>
        <v/>
      </c>
      <c r="F703" s="188" t="str">
        <f ca="1">IF($B703="","",OFFSET(Zdroj!U$16,'k rozhodnutí detailní'!$A702,0))</f>
        <v/>
      </c>
      <c r="G703" s="316" t="str">
        <f ca="1">IF($B703="","",OFFSET(Zdroj!W$16,'k rozhodnutí detailní'!$A702,0))</f>
        <v/>
      </c>
      <c r="H703" s="315" t="str">
        <f ca="1">IF($B703="","",OFFSET(Zdroj!Y$16,'k rozhodnutí detailní'!$A702,0))</f>
        <v/>
      </c>
      <c r="I703" s="288" t="str">
        <f ca="1">IF($B703="","",OFFSET(Zdroj!BG$16,'k rozhodnutí detailní'!$A702,0))</f>
        <v/>
      </c>
      <c r="J703" s="288" t="str">
        <f ca="1">IF($B703="","",OFFSET(Zdroj!BH$16,'k rozhodnutí detailní'!$A702,0))</f>
        <v/>
      </c>
      <c r="K703" s="288"/>
      <c r="L703" s="79" t="str">
        <f ca="1">IF($B703="","",CONCATENATE(OFFSET(Zdroj!BI$16,'k rozhodnutí detailní'!$A702,0)," z ",SUM(Zdroj!$AN$10+Zdroj!$AP$10)))</f>
        <v/>
      </c>
      <c r="M703" s="46" t="str">
        <f ca="1">IF($B703="","",IF(OR(I703=0,J703=0),1,OFFSET(Zdroj!BJ$16,'k rozhodnutí detailní'!$A702,0)))</f>
        <v/>
      </c>
      <c r="N703" s="312" t="str">
        <f ca="1">IF(B703="","",IF(Zdroj!$AQ$1=Zdroj!$AR$9,ROUND(G703*M705,Zdroj!$AR$8),OFFSET(Zdroj!BO$16,'k rozhodnutí detailní'!A702,0)))</f>
        <v/>
      </c>
      <c r="O703" s="288" t="str">
        <f ca="1">IF($B703="","",OFFSET(Zdroj!Z$16,'k rozhodnutí detailní'!$A702,0))</f>
        <v/>
      </c>
      <c r="P703" s="329"/>
    </row>
    <row r="704" spans="1:16" x14ac:dyDescent="0.25">
      <c r="A704" s="29"/>
      <c r="B704" s="288"/>
      <c r="C704" s="51" t="str">
        <f ca="1">IF($B703="","",IF(Zdroj!$AQ$9="ano",CONCATENATE("Okres:","
",OFFSET(Zdroj!BP$16,'k rozhodnutí detailní'!$A702,0),"
","Právní forma","
",OFFSET(Zdroj!H$16,'k rozhodnutí detailní'!$A702,0),"
",IF(OFFSET(Zdroj!I$16,'k rozhodnutí detailní'!$A702,0)="","","IČO: "),OFFSET(Zdroj!I$16,'k rozhodnutí detailní'!$A702,0),"
","B.Ú. ",IF(OFFSET(Zdroj!J$16,'k rozhodnutí detailní'!$A702,0)="","","Anonymizováno")),CONCATENATE("Okres:","
",OFFSET(Zdroj!BP$16,'k rozhodnutí detailní'!$A702,0),"
","Právní forma","
",OFFSET(Zdroj!H$16,'k rozhodnutí detailní'!$A702,0),"
",IF(OFFSET(Zdroj!I$16,'k rozhodnutí detailní'!$A702,0)="","","IČO: "),OFFSET(Zdroj!I$16,'k rozhodnutí detailní'!$A702,0),"
","B.Ú. ",OFFSET(Zdroj!J$16,'k rozhodnutí detailní'!$A702,0))))</f>
        <v/>
      </c>
      <c r="D704" s="58" t="str">
        <f ca="1">IF($B703="","",OFFSET(Zdroj!O$16,'k rozhodnutí detailní'!$A702,0))</f>
        <v/>
      </c>
      <c r="E704" s="314"/>
      <c r="F704" s="185"/>
      <c r="G704" s="316"/>
      <c r="H704" s="315"/>
      <c r="I704" s="288"/>
      <c r="J704" s="288"/>
      <c r="K704" s="288"/>
      <c r="L704" s="288" t="str">
        <f ca="1">IF($B703="","",CONCATENATE(SUM(I703+J703+K703)," z ",SUM(Zdroj!$AN$10+Zdroj!$AP$10)))</f>
        <v/>
      </c>
      <c r="M704" s="47" t="str">
        <f ca="1">IF($B703="","",IF(1-(((J703+K703)*(Zdroj!AN$10/Zdroj!AP$10))/I703)&gt;=0,CEILING(1-(((J703+K703)*(Zdroj!AN$10/Zdroj!AP$10))/I703),0.01),CEILING((1-(((J703+K703)*(Zdroj!AN$10/Zdroj!AP$10))/I703))*-1,0.01)))</f>
        <v/>
      </c>
      <c r="N704" s="312"/>
      <c r="O704" s="288"/>
      <c r="P704" s="329"/>
    </row>
    <row r="705" spans="1:16" x14ac:dyDescent="0.25">
      <c r="A705" s="29">
        <f>ROW()/3-1</f>
        <v>234</v>
      </c>
      <c r="B705" s="288"/>
      <c r="C705" s="52" t="str">
        <f ca="1">IF($B703="","",IF(Zdroj!$AQ$9="ano",IF(OFFSET(Zdroj!M$16,'k rozhodnutí detailní'!A702,0)="","","Anonymizováno"),IF(OFFSET(Zdroj!M$16,'k rozhodnutí detailní'!A702,0)="","",OFFSET(Zdroj!M$16,'k rozhodnutí detailní'!A702,0))))</f>
        <v/>
      </c>
      <c r="D705" s="58" t="str">
        <f ca="1">IF($B703="","",CONCATENATE("Dotace bude použita na:","
",OFFSET(Zdroj!P$16,'k rozhodnutí detailní'!$A702,0)))</f>
        <v/>
      </c>
      <c r="E705" s="314"/>
      <c r="F705" s="188" t="str">
        <f ca="1">IF($B703="","",OFFSET(Zdroj!V$16,'k rozhodnutí detailní'!$A702,0))</f>
        <v/>
      </c>
      <c r="G705" s="89" t="str">
        <f ca="1">IF($B703="","",OFFSET(Zdroj!BM$16,'k rozhodnutí'!$A702,0))</f>
        <v/>
      </c>
      <c r="H705" s="315"/>
      <c r="I705" s="288"/>
      <c r="J705" s="288"/>
      <c r="K705" s="288"/>
      <c r="L705" s="288"/>
      <c r="M705" s="48" t="str">
        <f ca="1">IF($B703="","",SUM((I703+J703+K703)/(Zdroj!$AN$10+Zdroj!$AP$10)))</f>
        <v/>
      </c>
      <c r="N705" s="59" t="str">
        <f t="shared" ref="N705" ca="1" si="232">IF(B703="","",N703/G703)</f>
        <v/>
      </c>
      <c r="O705" s="288"/>
      <c r="P705" s="329"/>
    </row>
    <row r="706" spans="1:16" x14ac:dyDescent="0.25">
      <c r="A706" s="29"/>
      <c r="B706" s="288" t="str">
        <f ca="1">IF(OFFSET(Zdroj!$B$16,A705,0)&gt;0,OFFSET(Zdroj!$B$16,A705,0)+0,"")</f>
        <v/>
      </c>
      <c r="C706" s="51" t="str">
        <f ca="1">IF($B706="","",IF(Zdroj!$AQ$9="ano",CONCATENATE(OFFSET(Zdroj!C$16,'k rozhodnutí detailní'!$A705,0),"
","Anonymizováno","
",OFFSET(Zdroj!E$16,'k rozhodnutí detailní'!$A705,0),"
",OFFSET(Zdroj!F$16,'k rozhodnutí detailní'!$A705,0)),CONCATENATE(OFFSET(Zdroj!C$16,'k rozhodnutí detailní'!$A705,0),"
",OFFSET(Zdroj!D$16,'k rozhodnutí detailní'!$A705,0),"
",OFFSET(Zdroj!E$16,'k rozhodnutí detailní'!$A705,0),"
",OFFSET(Zdroj!F$16,'k rozhodnutí detailní'!$A705,0))))</f>
        <v/>
      </c>
      <c r="D706" s="57" t="str">
        <f ca="1">IF($B706="","",OFFSET(Zdroj!N$16,'k rozhodnutí detailní'!$A705,0))</f>
        <v/>
      </c>
      <c r="E706" s="314" t="str">
        <f ca="1">IF($B706="","",OFFSET(Zdroj!T$16,'k rozhodnutí detailní'!$A705,0))</f>
        <v/>
      </c>
      <c r="F706" s="188" t="str">
        <f ca="1">IF($B706="","",OFFSET(Zdroj!U$16,'k rozhodnutí detailní'!$A705,0))</f>
        <v/>
      </c>
      <c r="G706" s="316" t="str">
        <f ca="1">IF($B706="","",OFFSET(Zdroj!W$16,'k rozhodnutí detailní'!$A705,0))</f>
        <v/>
      </c>
      <c r="H706" s="315" t="str">
        <f ca="1">IF($B706="","",OFFSET(Zdroj!Y$16,'k rozhodnutí detailní'!$A705,0))</f>
        <v/>
      </c>
      <c r="I706" s="288" t="str">
        <f ca="1">IF($B706="","",OFFSET(Zdroj!BG$16,'k rozhodnutí detailní'!$A705,0))</f>
        <v/>
      </c>
      <c r="J706" s="288" t="str">
        <f ca="1">IF($B706="","",OFFSET(Zdroj!BH$16,'k rozhodnutí detailní'!$A705,0))</f>
        <v/>
      </c>
      <c r="K706" s="288"/>
      <c r="L706" s="79" t="str">
        <f ca="1">IF($B706="","",CONCATENATE(OFFSET(Zdroj!BI$16,'k rozhodnutí detailní'!$A705,0)," z ",SUM(Zdroj!$AN$10+Zdroj!$AP$10)))</f>
        <v/>
      </c>
      <c r="M706" s="46" t="str">
        <f ca="1">IF($B706="","",IF(OR(I706=0,J706=0),1,OFFSET(Zdroj!BJ$16,'k rozhodnutí detailní'!$A705,0)))</f>
        <v/>
      </c>
      <c r="N706" s="312" t="str">
        <f ca="1">IF(B706="","",IF(Zdroj!$AQ$1=Zdroj!$AR$9,ROUND(G706*M708,Zdroj!$AR$8),OFFSET(Zdroj!BO$16,'k rozhodnutí detailní'!A705,0)))</f>
        <v/>
      </c>
      <c r="O706" s="288" t="str">
        <f ca="1">IF($B706="","",OFFSET(Zdroj!Z$16,'k rozhodnutí detailní'!$A705,0))</f>
        <v/>
      </c>
      <c r="P706" s="329"/>
    </row>
    <row r="707" spans="1:16" x14ac:dyDescent="0.25">
      <c r="A707" s="29"/>
      <c r="B707" s="288"/>
      <c r="C707" s="51" t="str">
        <f ca="1">IF($B706="","",IF(Zdroj!$AQ$9="ano",CONCATENATE("Okres:","
",OFFSET(Zdroj!BP$16,'k rozhodnutí detailní'!$A705,0),"
","Právní forma","
",OFFSET(Zdroj!H$16,'k rozhodnutí detailní'!$A705,0),"
",IF(OFFSET(Zdroj!I$16,'k rozhodnutí detailní'!$A705,0)="","","IČO: "),OFFSET(Zdroj!I$16,'k rozhodnutí detailní'!$A705,0),"
","B.Ú. ",IF(OFFSET(Zdroj!J$16,'k rozhodnutí detailní'!$A705,0)="","","Anonymizováno")),CONCATENATE("Okres:","
",OFFSET(Zdroj!BP$16,'k rozhodnutí detailní'!$A705,0),"
","Právní forma","
",OFFSET(Zdroj!H$16,'k rozhodnutí detailní'!$A705,0),"
",IF(OFFSET(Zdroj!I$16,'k rozhodnutí detailní'!$A705,0)="","","IČO: "),OFFSET(Zdroj!I$16,'k rozhodnutí detailní'!$A705,0),"
","B.Ú. ",OFFSET(Zdroj!J$16,'k rozhodnutí detailní'!$A705,0))))</f>
        <v/>
      </c>
      <c r="D707" s="58" t="str">
        <f ca="1">IF($B706="","",OFFSET(Zdroj!O$16,'k rozhodnutí detailní'!$A705,0))</f>
        <v/>
      </c>
      <c r="E707" s="314"/>
      <c r="F707" s="185"/>
      <c r="G707" s="316"/>
      <c r="H707" s="315"/>
      <c r="I707" s="288"/>
      <c r="J707" s="288"/>
      <c r="K707" s="288"/>
      <c r="L707" s="288" t="str">
        <f ca="1">IF($B706="","",CONCATENATE(SUM(I706+J706+K706)," z ",SUM(Zdroj!$AN$10+Zdroj!$AP$10)))</f>
        <v/>
      </c>
      <c r="M707" s="47" t="str">
        <f ca="1">IF($B706="","",IF(1-(((J706+K706)*(Zdroj!AN$10/Zdroj!AP$10))/I706)&gt;=0,CEILING(1-(((J706+K706)*(Zdroj!AN$10/Zdroj!AP$10))/I706),0.01),CEILING((1-(((J706+K706)*(Zdroj!AN$10/Zdroj!AP$10))/I706))*-1,0.01)))</f>
        <v/>
      </c>
      <c r="N707" s="312"/>
      <c r="O707" s="288"/>
      <c r="P707" s="329"/>
    </row>
    <row r="708" spans="1:16" x14ac:dyDescent="0.25">
      <c r="A708" s="29">
        <f>ROW()/3-1</f>
        <v>235</v>
      </c>
      <c r="B708" s="288"/>
      <c r="C708" s="52" t="str">
        <f ca="1">IF($B706="","",IF(Zdroj!$AQ$9="ano",IF(OFFSET(Zdroj!M$16,'k rozhodnutí detailní'!A705,0)="","","Anonymizováno"),IF(OFFSET(Zdroj!M$16,'k rozhodnutí detailní'!A705,0)="","",OFFSET(Zdroj!M$16,'k rozhodnutí detailní'!A705,0))))</f>
        <v/>
      </c>
      <c r="D708" s="58" t="str">
        <f ca="1">IF($B706="","",CONCATENATE("Dotace bude použita na:","
",OFFSET(Zdroj!P$16,'k rozhodnutí detailní'!$A705,0)))</f>
        <v/>
      </c>
      <c r="E708" s="314"/>
      <c r="F708" s="188" t="str">
        <f ca="1">IF($B706="","",OFFSET(Zdroj!V$16,'k rozhodnutí detailní'!$A705,0))</f>
        <v/>
      </c>
      <c r="G708" s="89" t="str">
        <f ca="1">IF($B706="","",OFFSET(Zdroj!BM$16,'k rozhodnutí'!$A705,0))</f>
        <v/>
      </c>
      <c r="H708" s="315"/>
      <c r="I708" s="288"/>
      <c r="J708" s="288"/>
      <c r="K708" s="288"/>
      <c r="L708" s="288"/>
      <c r="M708" s="48" t="str">
        <f ca="1">IF($B706="","",SUM((I706+J706+K706)/(Zdroj!$AN$10+Zdroj!$AP$10)))</f>
        <v/>
      </c>
      <c r="N708" s="59" t="str">
        <f t="shared" ref="N708" ca="1" si="233">IF(B706="","",N706/G706)</f>
        <v/>
      </c>
      <c r="O708" s="288"/>
      <c r="P708" s="329"/>
    </row>
    <row r="709" spans="1:16" x14ac:dyDescent="0.25">
      <c r="A709" s="29"/>
      <c r="B709" s="288" t="str">
        <f ca="1">IF(OFFSET(Zdroj!$B$16,A708,0)&gt;0,OFFSET(Zdroj!$B$16,A708,0)+0,"")</f>
        <v/>
      </c>
      <c r="C709" s="51" t="str">
        <f ca="1">IF($B709="","",IF(Zdroj!$AQ$9="ano",CONCATENATE(OFFSET(Zdroj!C$16,'k rozhodnutí detailní'!$A708,0),"
","Anonymizováno","
",OFFSET(Zdroj!E$16,'k rozhodnutí detailní'!$A708,0),"
",OFFSET(Zdroj!F$16,'k rozhodnutí detailní'!$A708,0)),CONCATENATE(OFFSET(Zdroj!C$16,'k rozhodnutí detailní'!$A708,0),"
",OFFSET(Zdroj!D$16,'k rozhodnutí detailní'!$A708,0),"
",OFFSET(Zdroj!E$16,'k rozhodnutí detailní'!$A708,0),"
",OFFSET(Zdroj!F$16,'k rozhodnutí detailní'!$A708,0))))</f>
        <v/>
      </c>
      <c r="D709" s="57" t="str">
        <f ca="1">IF($B709="","",OFFSET(Zdroj!N$16,'k rozhodnutí detailní'!$A708,0))</f>
        <v/>
      </c>
      <c r="E709" s="314" t="str">
        <f ca="1">IF($B709="","",OFFSET(Zdroj!T$16,'k rozhodnutí detailní'!$A708,0))</f>
        <v/>
      </c>
      <c r="F709" s="188" t="str">
        <f ca="1">IF($B709="","",OFFSET(Zdroj!U$16,'k rozhodnutí detailní'!$A708,0))</f>
        <v/>
      </c>
      <c r="G709" s="316" t="str">
        <f ca="1">IF($B709="","",OFFSET(Zdroj!W$16,'k rozhodnutí detailní'!$A708,0))</f>
        <v/>
      </c>
      <c r="H709" s="315" t="str">
        <f ca="1">IF($B709="","",OFFSET(Zdroj!Y$16,'k rozhodnutí detailní'!$A708,0))</f>
        <v/>
      </c>
      <c r="I709" s="288" t="str">
        <f ca="1">IF($B709="","",OFFSET(Zdroj!BG$16,'k rozhodnutí detailní'!$A708,0))</f>
        <v/>
      </c>
      <c r="J709" s="288" t="str">
        <f ca="1">IF($B709="","",OFFSET(Zdroj!BH$16,'k rozhodnutí detailní'!$A708,0))</f>
        <v/>
      </c>
      <c r="K709" s="288"/>
      <c r="L709" s="79" t="str">
        <f ca="1">IF($B709="","",CONCATENATE(OFFSET(Zdroj!BI$16,'k rozhodnutí detailní'!$A708,0)," z ",SUM(Zdroj!$AN$10+Zdroj!$AP$10)))</f>
        <v/>
      </c>
      <c r="M709" s="46" t="str">
        <f ca="1">IF($B709="","",IF(OR(I709=0,J709=0),1,OFFSET(Zdroj!BJ$16,'k rozhodnutí detailní'!$A708,0)))</f>
        <v/>
      </c>
      <c r="N709" s="312" t="str">
        <f ca="1">IF(B709="","",IF(Zdroj!$AQ$1=Zdroj!$AR$9,ROUND(G709*M711,Zdroj!$AR$8),OFFSET(Zdroj!BO$16,'k rozhodnutí detailní'!A708,0)))</f>
        <v/>
      </c>
      <c r="O709" s="288" t="str">
        <f ca="1">IF($B709="","",OFFSET(Zdroj!Z$16,'k rozhodnutí detailní'!$A708,0))</f>
        <v/>
      </c>
      <c r="P709" s="329"/>
    </row>
    <row r="710" spans="1:16" x14ac:dyDescent="0.25">
      <c r="A710" s="29"/>
      <c r="B710" s="288"/>
      <c r="C710" s="51" t="str">
        <f ca="1">IF($B709="","",IF(Zdroj!$AQ$9="ano",CONCATENATE("Okres:","
",OFFSET(Zdroj!BP$16,'k rozhodnutí detailní'!$A708,0),"
","Právní forma","
",OFFSET(Zdroj!H$16,'k rozhodnutí detailní'!$A708,0),"
",IF(OFFSET(Zdroj!I$16,'k rozhodnutí detailní'!$A708,0)="","","IČO: "),OFFSET(Zdroj!I$16,'k rozhodnutí detailní'!$A708,0),"
","B.Ú. ",IF(OFFSET(Zdroj!J$16,'k rozhodnutí detailní'!$A708,0)="","","Anonymizováno")),CONCATENATE("Okres:","
",OFFSET(Zdroj!BP$16,'k rozhodnutí detailní'!$A708,0),"
","Právní forma","
",OFFSET(Zdroj!H$16,'k rozhodnutí detailní'!$A708,0),"
",IF(OFFSET(Zdroj!I$16,'k rozhodnutí detailní'!$A708,0)="","","IČO: "),OFFSET(Zdroj!I$16,'k rozhodnutí detailní'!$A708,0),"
","B.Ú. ",OFFSET(Zdroj!J$16,'k rozhodnutí detailní'!$A708,0))))</f>
        <v/>
      </c>
      <c r="D710" s="58" t="str">
        <f ca="1">IF($B709="","",OFFSET(Zdroj!O$16,'k rozhodnutí detailní'!$A708,0))</f>
        <v/>
      </c>
      <c r="E710" s="314"/>
      <c r="F710" s="185"/>
      <c r="G710" s="316"/>
      <c r="H710" s="315"/>
      <c r="I710" s="288"/>
      <c r="J710" s="288"/>
      <c r="K710" s="288"/>
      <c r="L710" s="288" t="str">
        <f ca="1">IF($B709="","",CONCATENATE(SUM(I709+J709+K709)," z ",SUM(Zdroj!$AN$10+Zdroj!$AP$10)))</f>
        <v/>
      </c>
      <c r="M710" s="47" t="str">
        <f ca="1">IF($B709="","",IF(1-(((J709+K709)*(Zdroj!AN$10/Zdroj!AP$10))/I709)&gt;=0,CEILING(1-(((J709+K709)*(Zdroj!AN$10/Zdroj!AP$10))/I709),0.01),CEILING((1-(((J709+K709)*(Zdroj!AN$10/Zdroj!AP$10))/I709))*-1,0.01)))</f>
        <v/>
      </c>
      <c r="N710" s="312"/>
      <c r="O710" s="288"/>
      <c r="P710" s="329"/>
    </row>
    <row r="711" spans="1:16" x14ac:dyDescent="0.25">
      <c r="A711" s="29">
        <f>ROW()/3-1</f>
        <v>236</v>
      </c>
      <c r="B711" s="288"/>
      <c r="C711" s="52" t="str">
        <f ca="1">IF($B709="","",IF(Zdroj!$AQ$9="ano",IF(OFFSET(Zdroj!M$16,'k rozhodnutí detailní'!A708,0)="","","Anonymizováno"),IF(OFFSET(Zdroj!M$16,'k rozhodnutí detailní'!A708,0)="","",OFFSET(Zdroj!M$16,'k rozhodnutí detailní'!A708,0))))</f>
        <v/>
      </c>
      <c r="D711" s="58" t="str">
        <f ca="1">IF($B709="","",CONCATENATE("Dotace bude použita na:","
",OFFSET(Zdroj!P$16,'k rozhodnutí detailní'!$A708,0)))</f>
        <v/>
      </c>
      <c r="E711" s="314"/>
      <c r="F711" s="188" t="str">
        <f ca="1">IF($B709="","",OFFSET(Zdroj!V$16,'k rozhodnutí detailní'!$A708,0))</f>
        <v/>
      </c>
      <c r="G711" s="89" t="str">
        <f ca="1">IF($B709="","",OFFSET(Zdroj!BM$16,'k rozhodnutí'!$A708,0))</f>
        <v/>
      </c>
      <c r="H711" s="315"/>
      <c r="I711" s="288"/>
      <c r="J711" s="288"/>
      <c r="K711" s="288"/>
      <c r="L711" s="288"/>
      <c r="M711" s="48" t="str">
        <f ca="1">IF($B709="","",SUM((I709+J709+K709)/(Zdroj!$AN$10+Zdroj!$AP$10)))</f>
        <v/>
      </c>
      <c r="N711" s="59" t="str">
        <f t="shared" ref="N711" ca="1" si="234">IF(B709="","",N709/G709)</f>
        <v/>
      </c>
      <c r="O711" s="288"/>
      <c r="P711" s="329"/>
    </row>
    <row r="712" spans="1:16" x14ac:dyDescent="0.25">
      <c r="A712" s="29"/>
      <c r="B712" s="288" t="str">
        <f ca="1">IF(OFFSET(Zdroj!$B$16,A711,0)&gt;0,OFFSET(Zdroj!$B$16,A711,0)+0,"")</f>
        <v/>
      </c>
      <c r="C712" s="51" t="str">
        <f ca="1">IF($B712="","",IF(Zdroj!$AQ$9="ano",CONCATENATE(OFFSET(Zdroj!C$16,'k rozhodnutí detailní'!$A711,0),"
","Anonymizováno","
",OFFSET(Zdroj!E$16,'k rozhodnutí detailní'!$A711,0),"
",OFFSET(Zdroj!F$16,'k rozhodnutí detailní'!$A711,0)),CONCATENATE(OFFSET(Zdroj!C$16,'k rozhodnutí detailní'!$A711,0),"
",OFFSET(Zdroj!D$16,'k rozhodnutí detailní'!$A711,0),"
",OFFSET(Zdroj!E$16,'k rozhodnutí detailní'!$A711,0),"
",OFFSET(Zdroj!F$16,'k rozhodnutí detailní'!$A711,0))))</f>
        <v/>
      </c>
      <c r="D712" s="57" t="str">
        <f ca="1">IF($B712="","",OFFSET(Zdroj!N$16,'k rozhodnutí detailní'!$A711,0))</f>
        <v/>
      </c>
      <c r="E712" s="314" t="str">
        <f ca="1">IF($B712="","",OFFSET(Zdroj!T$16,'k rozhodnutí detailní'!$A711,0))</f>
        <v/>
      </c>
      <c r="F712" s="188" t="str">
        <f ca="1">IF($B712="","",OFFSET(Zdroj!U$16,'k rozhodnutí detailní'!$A711,0))</f>
        <v/>
      </c>
      <c r="G712" s="316" t="str">
        <f ca="1">IF($B712="","",OFFSET(Zdroj!W$16,'k rozhodnutí detailní'!$A711,0))</f>
        <v/>
      </c>
      <c r="H712" s="315" t="str">
        <f ca="1">IF($B712="","",OFFSET(Zdroj!Y$16,'k rozhodnutí detailní'!$A711,0))</f>
        <v/>
      </c>
      <c r="I712" s="288" t="str">
        <f ca="1">IF($B712="","",OFFSET(Zdroj!BG$16,'k rozhodnutí detailní'!$A711,0))</f>
        <v/>
      </c>
      <c r="J712" s="288" t="str">
        <f ca="1">IF($B712="","",OFFSET(Zdroj!BH$16,'k rozhodnutí detailní'!$A711,0))</f>
        <v/>
      </c>
      <c r="K712" s="288"/>
      <c r="L712" s="79" t="str">
        <f ca="1">IF($B712="","",CONCATENATE(OFFSET(Zdroj!BI$16,'k rozhodnutí detailní'!$A711,0)," z ",SUM(Zdroj!$AN$10+Zdroj!$AP$10)))</f>
        <v/>
      </c>
      <c r="M712" s="46" t="str">
        <f ca="1">IF($B712="","",IF(OR(I712=0,J712=0),1,OFFSET(Zdroj!BJ$16,'k rozhodnutí detailní'!$A711,0)))</f>
        <v/>
      </c>
      <c r="N712" s="312" t="str">
        <f ca="1">IF(B712="","",IF(Zdroj!$AQ$1=Zdroj!$AR$9,ROUND(G712*M714,Zdroj!$AR$8),OFFSET(Zdroj!BO$16,'k rozhodnutí detailní'!A711,0)))</f>
        <v/>
      </c>
      <c r="O712" s="288" t="str">
        <f ca="1">IF($B712="","",OFFSET(Zdroj!Z$16,'k rozhodnutí detailní'!$A711,0))</f>
        <v/>
      </c>
      <c r="P712" s="329"/>
    </row>
    <row r="713" spans="1:16" x14ac:dyDescent="0.25">
      <c r="A713" s="29"/>
      <c r="B713" s="288"/>
      <c r="C713" s="51" t="str">
        <f ca="1">IF($B712="","",IF(Zdroj!$AQ$9="ano",CONCATENATE("Okres:","
",OFFSET(Zdroj!BP$16,'k rozhodnutí detailní'!$A711,0),"
","Právní forma","
",OFFSET(Zdroj!H$16,'k rozhodnutí detailní'!$A711,0),"
",IF(OFFSET(Zdroj!I$16,'k rozhodnutí detailní'!$A711,0)="","","IČO: "),OFFSET(Zdroj!I$16,'k rozhodnutí detailní'!$A711,0),"
","B.Ú. ",IF(OFFSET(Zdroj!J$16,'k rozhodnutí detailní'!$A711,0)="","","Anonymizováno")),CONCATENATE("Okres:","
",OFFSET(Zdroj!BP$16,'k rozhodnutí detailní'!$A711,0),"
","Právní forma","
",OFFSET(Zdroj!H$16,'k rozhodnutí detailní'!$A711,0),"
",IF(OFFSET(Zdroj!I$16,'k rozhodnutí detailní'!$A711,0)="","","IČO: "),OFFSET(Zdroj!I$16,'k rozhodnutí detailní'!$A711,0),"
","B.Ú. ",OFFSET(Zdroj!J$16,'k rozhodnutí detailní'!$A711,0))))</f>
        <v/>
      </c>
      <c r="D713" s="58" t="str">
        <f ca="1">IF($B712="","",OFFSET(Zdroj!O$16,'k rozhodnutí detailní'!$A711,0))</f>
        <v/>
      </c>
      <c r="E713" s="314"/>
      <c r="F713" s="185"/>
      <c r="G713" s="316"/>
      <c r="H713" s="315"/>
      <c r="I713" s="288"/>
      <c r="J713" s="288"/>
      <c r="K713" s="288"/>
      <c r="L713" s="288" t="str">
        <f ca="1">IF($B712="","",CONCATENATE(SUM(I712+J712+K712)," z ",SUM(Zdroj!$AN$10+Zdroj!$AP$10)))</f>
        <v/>
      </c>
      <c r="M713" s="47" t="str">
        <f ca="1">IF($B712="","",IF(1-(((J712+K712)*(Zdroj!AN$10/Zdroj!AP$10))/I712)&gt;=0,CEILING(1-(((J712+K712)*(Zdroj!AN$10/Zdroj!AP$10))/I712),0.01),CEILING((1-(((J712+K712)*(Zdroj!AN$10/Zdroj!AP$10))/I712))*-1,0.01)))</f>
        <v/>
      </c>
      <c r="N713" s="312"/>
      <c r="O713" s="288"/>
      <c r="P713" s="329"/>
    </row>
    <row r="714" spans="1:16" x14ac:dyDescent="0.25">
      <c r="A714" s="29">
        <f>ROW()/3-1</f>
        <v>237</v>
      </c>
      <c r="B714" s="288"/>
      <c r="C714" s="52" t="str">
        <f ca="1">IF($B712="","",IF(Zdroj!$AQ$9="ano",IF(OFFSET(Zdroj!M$16,'k rozhodnutí detailní'!A711,0)="","","Anonymizováno"),IF(OFFSET(Zdroj!M$16,'k rozhodnutí detailní'!A711,0)="","",OFFSET(Zdroj!M$16,'k rozhodnutí detailní'!A711,0))))</f>
        <v/>
      </c>
      <c r="D714" s="58" t="str">
        <f ca="1">IF($B712="","",CONCATENATE("Dotace bude použita na:","
",OFFSET(Zdroj!P$16,'k rozhodnutí detailní'!$A711,0)))</f>
        <v/>
      </c>
      <c r="E714" s="314"/>
      <c r="F714" s="188" t="str">
        <f ca="1">IF($B712="","",OFFSET(Zdroj!V$16,'k rozhodnutí detailní'!$A711,0))</f>
        <v/>
      </c>
      <c r="G714" s="89" t="str">
        <f ca="1">IF($B712="","",OFFSET(Zdroj!BM$16,'k rozhodnutí'!$A711,0))</f>
        <v/>
      </c>
      <c r="H714" s="315"/>
      <c r="I714" s="288"/>
      <c r="J714" s="288"/>
      <c r="K714" s="288"/>
      <c r="L714" s="288"/>
      <c r="M714" s="48" t="str">
        <f ca="1">IF($B712="","",SUM((I712+J712+K712)/(Zdroj!$AN$10+Zdroj!$AP$10)))</f>
        <v/>
      </c>
      <c r="N714" s="59" t="str">
        <f t="shared" ref="N714" ca="1" si="235">IF(B712="","",N712/G712)</f>
        <v/>
      </c>
      <c r="O714" s="288"/>
      <c r="P714" s="329"/>
    </row>
    <row r="715" spans="1:16" x14ac:dyDescent="0.25">
      <c r="A715" s="29"/>
      <c r="B715" s="288" t="str">
        <f ca="1">IF(OFFSET(Zdroj!$B$16,A714,0)&gt;0,OFFSET(Zdroj!$B$16,A714,0)+0,"")</f>
        <v/>
      </c>
      <c r="C715" s="51" t="str">
        <f ca="1">IF($B715="","",IF(Zdroj!$AQ$9="ano",CONCATENATE(OFFSET(Zdroj!C$16,'k rozhodnutí detailní'!$A714,0),"
","Anonymizováno","
",OFFSET(Zdroj!E$16,'k rozhodnutí detailní'!$A714,0),"
",OFFSET(Zdroj!F$16,'k rozhodnutí detailní'!$A714,0)),CONCATENATE(OFFSET(Zdroj!C$16,'k rozhodnutí detailní'!$A714,0),"
",OFFSET(Zdroj!D$16,'k rozhodnutí detailní'!$A714,0),"
",OFFSET(Zdroj!E$16,'k rozhodnutí detailní'!$A714,0),"
",OFFSET(Zdroj!F$16,'k rozhodnutí detailní'!$A714,0))))</f>
        <v/>
      </c>
      <c r="D715" s="57" t="str">
        <f ca="1">IF($B715="","",OFFSET(Zdroj!N$16,'k rozhodnutí detailní'!$A714,0))</f>
        <v/>
      </c>
      <c r="E715" s="314" t="str">
        <f ca="1">IF($B715="","",OFFSET(Zdroj!T$16,'k rozhodnutí detailní'!$A714,0))</f>
        <v/>
      </c>
      <c r="F715" s="188" t="str">
        <f ca="1">IF($B715="","",OFFSET(Zdroj!U$16,'k rozhodnutí detailní'!$A714,0))</f>
        <v/>
      </c>
      <c r="G715" s="316" t="str">
        <f ca="1">IF($B715="","",OFFSET(Zdroj!W$16,'k rozhodnutí detailní'!$A714,0))</f>
        <v/>
      </c>
      <c r="H715" s="315" t="str">
        <f ca="1">IF($B715="","",OFFSET(Zdroj!Y$16,'k rozhodnutí detailní'!$A714,0))</f>
        <v/>
      </c>
      <c r="I715" s="288" t="str">
        <f ca="1">IF($B715="","",OFFSET(Zdroj!BG$16,'k rozhodnutí detailní'!$A714,0))</f>
        <v/>
      </c>
      <c r="J715" s="288" t="str">
        <f ca="1">IF($B715="","",OFFSET(Zdroj!BH$16,'k rozhodnutí detailní'!$A714,0))</f>
        <v/>
      </c>
      <c r="K715" s="288"/>
      <c r="L715" s="79" t="str">
        <f ca="1">IF($B715="","",CONCATENATE(OFFSET(Zdroj!BI$16,'k rozhodnutí detailní'!$A714,0)," z ",SUM(Zdroj!$AN$10+Zdroj!$AP$10)))</f>
        <v/>
      </c>
      <c r="M715" s="46" t="str">
        <f ca="1">IF($B715="","",IF(OR(I715=0,J715=0),1,OFFSET(Zdroj!BJ$16,'k rozhodnutí detailní'!$A714,0)))</f>
        <v/>
      </c>
      <c r="N715" s="312" t="str">
        <f ca="1">IF(B715="","",IF(Zdroj!$AQ$1=Zdroj!$AR$9,ROUND(G715*M717,Zdroj!$AR$8),OFFSET(Zdroj!BO$16,'k rozhodnutí detailní'!A714,0)))</f>
        <v/>
      </c>
      <c r="O715" s="288" t="str">
        <f ca="1">IF($B715="","",OFFSET(Zdroj!Z$16,'k rozhodnutí detailní'!$A714,0))</f>
        <v/>
      </c>
      <c r="P715" s="329"/>
    </row>
    <row r="716" spans="1:16" x14ac:dyDescent="0.25">
      <c r="A716" s="29"/>
      <c r="B716" s="288"/>
      <c r="C716" s="51" t="str">
        <f ca="1">IF($B715="","",IF(Zdroj!$AQ$9="ano",CONCATENATE("Okres:","
",OFFSET(Zdroj!BP$16,'k rozhodnutí detailní'!$A714,0),"
","Právní forma","
",OFFSET(Zdroj!H$16,'k rozhodnutí detailní'!$A714,0),"
",IF(OFFSET(Zdroj!I$16,'k rozhodnutí detailní'!$A714,0)="","","IČO: "),OFFSET(Zdroj!I$16,'k rozhodnutí detailní'!$A714,0),"
","B.Ú. ",IF(OFFSET(Zdroj!J$16,'k rozhodnutí detailní'!$A714,0)="","","Anonymizováno")),CONCATENATE("Okres:","
",OFFSET(Zdroj!BP$16,'k rozhodnutí detailní'!$A714,0),"
","Právní forma","
",OFFSET(Zdroj!H$16,'k rozhodnutí detailní'!$A714,0),"
",IF(OFFSET(Zdroj!I$16,'k rozhodnutí detailní'!$A714,0)="","","IČO: "),OFFSET(Zdroj!I$16,'k rozhodnutí detailní'!$A714,0),"
","B.Ú. ",OFFSET(Zdroj!J$16,'k rozhodnutí detailní'!$A714,0))))</f>
        <v/>
      </c>
      <c r="D716" s="58" t="str">
        <f ca="1">IF($B715="","",OFFSET(Zdroj!O$16,'k rozhodnutí detailní'!$A714,0))</f>
        <v/>
      </c>
      <c r="E716" s="314"/>
      <c r="F716" s="185"/>
      <c r="G716" s="316"/>
      <c r="H716" s="315"/>
      <c r="I716" s="288"/>
      <c r="J716" s="288"/>
      <c r="K716" s="288"/>
      <c r="L716" s="288" t="str">
        <f ca="1">IF($B715="","",CONCATENATE(SUM(I715+J715+K715)," z ",SUM(Zdroj!$AN$10+Zdroj!$AP$10)))</f>
        <v/>
      </c>
      <c r="M716" s="47" t="str">
        <f ca="1">IF($B715="","",IF(1-(((J715+K715)*(Zdroj!AN$10/Zdroj!AP$10))/I715)&gt;=0,CEILING(1-(((J715+K715)*(Zdroj!AN$10/Zdroj!AP$10))/I715),0.01),CEILING((1-(((J715+K715)*(Zdroj!AN$10/Zdroj!AP$10))/I715))*-1,0.01)))</f>
        <v/>
      </c>
      <c r="N716" s="312"/>
      <c r="O716" s="288"/>
      <c r="P716" s="329"/>
    </row>
    <row r="717" spans="1:16" x14ac:dyDescent="0.25">
      <c r="A717" s="29">
        <f>ROW()/3-1</f>
        <v>238</v>
      </c>
      <c r="B717" s="288"/>
      <c r="C717" s="52" t="str">
        <f ca="1">IF($B715="","",IF(Zdroj!$AQ$9="ano",IF(OFFSET(Zdroj!M$16,'k rozhodnutí detailní'!A714,0)="","","Anonymizováno"),IF(OFFSET(Zdroj!M$16,'k rozhodnutí detailní'!A714,0)="","",OFFSET(Zdroj!M$16,'k rozhodnutí detailní'!A714,0))))</f>
        <v/>
      </c>
      <c r="D717" s="58" t="str">
        <f ca="1">IF($B715="","",CONCATENATE("Dotace bude použita na:","
",OFFSET(Zdroj!P$16,'k rozhodnutí detailní'!$A714,0)))</f>
        <v/>
      </c>
      <c r="E717" s="314"/>
      <c r="F717" s="188" t="str">
        <f ca="1">IF($B715="","",OFFSET(Zdroj!V$16,'k rozhodnutí detailní'!$A714,0))</f>
        <v/>
      </c>
      <c r="G717" s="89" t="str">
        <f ca="1">IF($B715="","",OFFSET(Zdroj!BM$16,'k rozhodnutí'!$A714,0))</f>
        <v/>
      </c>
      <c r="H717" s="315"/>
      <c r="I717" s="288"/>
      <c r="J717" s="288"/>
      <c r="K717" s="288"/>
      <c r="L717" s="288"/>
      <c r="M717" s="48" t="str">
        <f ca="1">IF($B715="","",SUM((I715+J715+K715)/(Zdroj!$AN$10+Zdroj!$AP$10)))</f>
        <v/>
      </c>
      <c r="N717" s="59" t="str">
        <f t="shared" ref="N717" ca="1" si="236">IF(B715="","",N715/G715)</f>
        <v/>
      </c>
      <c r="O717" s="288"/>
      <c r="P717" s="329"/>
    </row>
    <row r="718" spans="1:16" x14ac:dyDescent="0.25">
      <c r="A718" s="29"/>
      <c r="B718" s="288" t="str">
        <f ca="1">IF(OFFSET(Zdroj!$B$16,A717,0)&gt;0,OFFSET(Zdroj!$B$16,A717,0)+0,"")</f>
        <v/>
      </c>
      <c r="C718" s="51" t="str">
        <f ca="1">IF($B718="","",IF(Zdroj!$AQ$9="ano",CONCATENATE(OFFSET(Zdroj!C$16,'k rozhodnutí detailní'!$A717,0),"
","Anonymizováno","
",OFFSET(Zdroj!E$16,'k rozhodnutí detailní'!$A717,0),"
",OFFSET(Zdroj!F$16,'k rozhodnutí detailní'!$A717,0)),CONCATENATE(OFFSET(Zdroj!C$16,'k rozhodnutí detailní'!$A717,0),"
",OFFSET(Zdroj!D$16,'k rozhodnutí detailní'!$A717,0),"
",OFFSET(Zdroj!E$16,'k rozhodnutí detailní'!$A717,0),"
",OFFSET(Zdroj!F$16,'k rozhodnutí detailní'!$A717,0))))</f>
        <v/>
      </c>
      <c r="D718" s="57" t="str">
        <f ca="1">IF($B718="","",OFFSET(Zdroj!N$16,'k rozhodnutí detailní'!$A717,0))</f>
        <v/>
      </c>
      <c r="E718" s="314" t="str">
        <f ca="1">IF($B718="","",OFFSET(Zdroj!T$16,'k rozhodnutí detailní'!$A717,0))</f>
        <v/>
      </c>
      <c r="F718" s="188" t="str">
        <f ca="1">IF($B718="","",OFFSET(Zdroj!U$16,'k rozhodnutí detailní'!$A717,0))</f>
        <v/>
      </c>
      <c r="G718" s="316" t="str">
        <f ca="1">IF($B718="","",OFFSET(Zdroj!W$16,'k rozhodnutí detailní'!$A717,0))</f>
        <v/>
      </c>
      <c r="H718" s="315" t="str">
        <f ca="1">IF($B718="","",OFFSET(Zdroj!Y$16,'k rozhodnutí detailní'!$A717,0))</f>
        <v/>
      </c>
      <c r="I718" s="288" t="str">
        <f ca="1">IF($B718="","",OFFSET(Zdroj!BG$16,'k rozhodnutí detailní'!$A717,0))</f>
        <v/>
      </c>
      <c r="J718" s="288" t="str">
        <f ca="1">IF($B718="","",OFFSET(Zdroj!BH$16,'k rozhodnutí detailní'!$A717,0))</f>
        <v/>
      </c>
      <c r="K718" s="288"/>
      <c r="L718" s="79" t="str">
        <f ca="1">IF($B718="","",CONCATENATE(OFFSET(Zdroj!BI$16,'k rozhodnutí detailní'!$A717,0)," z ",SUM(Zdroj!$AN$10+Zdroj!$AP$10)))</f>
        <v/>
      </c>
      <c r="M718" s="46" t="str">
        <f ca="1">IF($B718="","",IF(OR(I718=0,J718=0),1,OFFSET(Zdroj!BJ$16,'k rozhodnutí detailní'!$A717,0)))</f>
        <v/>
      </c>
      <c r="N718" s="312" t="str">
        <f ca="1">IF(B718="","",IF(Zdroj!$AQ$1=Zdroj!$AR$9,ROUND(G718*M720,Zdroj!$AR$8),OFFSET(Zdroj!BO$16,'k rozhodnutí detailní'!A717,0)))</f>
        <v/>
      </c>
      <c r="O718" s="288" t="str">
        <f ca="1">IF($B718="","",OFFSET(Zdroj!Z$16,'k rozhodnutí detailní'!$A717,0))</f>
        <v/>
      </c>
      <c r="P718" s="329"/>
    </row>
    <row r="719" spans="1:16" x14ac:dyDescent="0.25">
      <c r="A719" s="29"/>
      <c r="B719" s="288"/>
      <c r="C719" s="51" t="str">
        <f ca="1">IF($B718="","",IF(Zdroj!$AQ$9="ano",CONCATENATE("Okres:","
",OFFSET(Zdroj!BP$16,'k rozhodnutí detailní'!$A717,0),"
","Právní forma","
",OFFSET(Zdroj!H$16,'k rozhodnutí detailní'!$A717,0),"
",IF(OFFSET(Zdroj!I$16,'k rozhodnutí detailní'!$A717,0)="","","IČO: "),OFFSET(Zdroj!I$16,'k rozhodnutí detailní'!$A717,0),"
","B.Ú. ",IF(OFFSET(Zdroj!J$16,'k rozhodnutí detailní'!$A717,0)="","","Anonymizováno")),CONCATENATE("Okres:","
",OFFSET(Zdroj!BP$16,'k rozhodnutí detailní'!$A717,0),"
","Právní forma","
",OFFSET(Zdroj!H$16,'k rozhodnutí detailní'!$A717,0),"
",IF(OFFSET(Zdroj!I$16,'k rozhodnutí detailní'!$A717,0)="","","IČO: "),OFFSET(Zdroj!I$16,'k rozhodnutí detailní'!$A717,0),"
","B.Ú. ",OFFSET(Zdroj!J$16,'k rozhodnutí detailní'!$A717,0))))</f>
        <v/>
      </c>
      <c r="D719" s="58" t="str">
        <f ca="1">IF($B718="","",OFFSET(Zdroj!O$16,'k rozhodnutí detailní'!$A717,0))</f>
        <v/>
      </c>
      <c r="E719" s="314"/>
      <c r="F719" s="185"/>
      <c r="G719" s="316"/>
      <c r="H719" s="315"/>
      <c r="I719" s="288"/>
      <c r="J719" s="288"/>
      <c r="K719" s="288"/>
      <c r="L719" s="288" t="str">
        <f ca="1">IF($B718="","",CONCATENATE(SUM(I718+J718+K718)," z ",SUM(Zdroj!$AN$10+Zdroj!$AP$10)))</f>
        <v/>
      </c>
      <c r="M719" s="47" t="str">
        <f ca="1">IF($B718="","",IF(1-(((J718+K718)*(Zdroj!AN$10/Zdroj!AP$10))/I718)&gt;=0,CEILING(1-(((J718+K718)*(Zdroj!AN$10/Zdroj!AP$10))/I718),0.01),CEILING((1-(((J718+K718)*(Zdroj!AN$10/Zdroj!AP$10))/I718))*-1,0.01)))</f>
        <v/>
      </c>
      <c r="N719" s="312"/>
      <c r="O719" s="288"/>
      <c r="P719" s="329"/>
    </row>
    <row r="720" spans="1:16" x14ac:dyDescent="0.25">
      <c r="A720" s="29">
        <f>ROW()/3-1</f>
        <v>239</v>
      </c>
      <c r="B720" s="288"/>
      <c r="C720" s="52" t="str">
        <f ca="1">IF($B718="","",IF(Zdroj!$AQ$9="ano",IF(OFFSET(Zdroj!M$16,'k rozhodnutí detailní'!A717,0)="","","Anonymizováno"),IF(OFFSET(Zdroj!M$16,'k rozhodnutí detailní'!A717,0)="","",OFFSET(Zdroj!M$16,'k rozhodnutí detailní'!A717,0))))</f>
        <v/>
      </c>
      <c r="D720" s="58" t="str">
        <f ca="1">IF($B718="","",CONCATENATE("Dotace bude použita na:","
",OFFSET(Zdroj!P$16,'k rozhodnutí detailní'!$A717,0)))</f>
        <v/>
      </c>
      <c r="E720" s="314"/>
      <c r="F720" s="188" t="str">
        <f ca="1">IF($B718="","",OFFSET(Zdroj!V$16,'k rozhodnutí detailní'!$A717,0))</f>
        <v/>
      </c>
      <c r="G720" s="89" t="str">
        <f ca="1">IF($B718="","",OFFSET(Zdroj!BM$16,'k rozhodnutí'!$A717,0))</f>
        <v/>
      </c>
      <c r="H720" s="315"/>
      <c r="I720" s="288"/>
      <c r="J720" s="288"/>
      <c r="K720" s="288"/>
      <c r="L720" s="288"/>
      <c r="M720" s="48" t="str">
        <f ca="1">IF($B718="","",SUM((I718+J718+K718)/(Zdroj!$AN$10+Zdroj!$AP$10)))</f>
        <v/>
      </c>
      <c r="N720" s="59" t="str">
        <f t="shared" ref="N720" ca="1" si="237">IF(B718="","",N718/G718)</f>
        <v/>
      </c>
      <c r="O720" s="288"/>
      <c r="P720" s="329"/>
    </row>
    <row r="721" spans="1:16" x14ac:dyDescent="0.25">
      <c r="A721" s="29"/>
      <c r="B721" s="288" t="str">
        <f ca="1">IF(OFFSET(Zdroj!$B$16,A720,0)&gt;0,OFFSET(Zdroj!$B$16,A720,0)+0,"")</f>
        <v/>
      </c>
      <c r="C721" s="51" t="str">
        <f ca="1">IF($B721="","",IF(Zdroj!$AQ$9="ano",CONCATENATE(OFFSET(Zdroj!C$16,'k rozhodnutí detailní'!$A720,0),"
","Anonymizováno","
",OFFSET(Zdroj!E$16,'k rozhodnutí detailní'!$A720,0),"
",OFFSET(Zdroj!F$16,'k rozhodnutí detailní'!$A720,0)),CONCATENATE(OFFSET(Zdroj!C$16,'k rozhodnutí detailní'!$A720,0),"
",OFFSET(Zdroj!D$16,'k rozhodnutí detailní'!$A720,0),"
",OFFSET(Zdroj!E$16,'k rozhodnutí detailní'!$A720,0),"
",OFFSET(Zdroj!F$16,'k rozhodnutí detailní'!$A720,0))))</f>
        <v/>
      </c>
      <c r="D721" s="57" t="str">
        <f ca="1">IF($B721="","",OFFSET(Zdroj!N$16,'k rozhodnutí detailní'!$A720,0))</f>
        <v/>
      </c>
      <c r="E721" s="314" t="str">
        <f ca="1">IF($B721="","",OFFSET(Zdroj!T$16,'k rozhodnutí detailní'!$A720,0))</f>
        <v/>
      </c>
      <c r="F721" s="188" t="str">
        <f ca="1">IF($B721="","",OFFSET(Zdroj!U$16,'k rozhodnutí detailní'!$A720,0))</f>
        <v/>
      </c>
      <c r="G721" s="316" t="str">
        <f ca="1">IF($B721="","",OFFSET(Zdroj!W$16,'k rozhodnutí detailní'!$A720,0))</f>
        <v/>
      </c>
      <c r="H721" s="315" t="str">
        <f ca="1">IF($B721="","",OFFSET(Zdroj!Y$16,'k rozhodnutí detailní'!$A720,0))</f>
        <v/>
      </c>
      <c r="I721" s="288" t="str">
        <f ca="1">IF($B721="","",OFFSET(Zdroj!BG$16,'k rozhodnutí detailní'!$A720,0))</f>
        <v/>
      </c>
      <c r="J721" s="288" t="str">
        <f ca="1">IF($B721="","",OFFSET(Zdroj!BH$16,'k rozhodnutí detailní'!$A720,0))</f>
        <v/>
      </c>
      <c r="K721" s="288"/>
      <c r="L721" s="79" t="str">
        <f ca="1">IF($B721="","",CONCATENATE(OFFSET(Zdroj!BI$16,'k rozhodnutí detailní'!$A720,0)," z ",SUM(Zdroj!$AN$10+Zdroj!$AP$10)))</f>
        <v/>
      </c>
      <c r="M721" s="46" t="str">
        <f ca="1">IF($B721="","",IF(OR(I721=0,J721=0),1,OFFSET(Zdroj!BJ$16,'k rozhodnutí detailní'!$A720,0)))</f>
        <v/>
      </c>
      <c r="N721" s="312" t="str">
        <f ca="1">IF(B721="","",IF(Zdroj!$AQ$1=Zdroj!$AR$9,ROUND(G721*M723,Zdroj!$AR$8),OFFSET(Zdroj!BO$16,'k rozhodnutí detailní'!A720,0)))</f>
        <v/>
      </c>
      <c r="O721" s="288" t="str">
        <f ca="1">IF($B721="","",OFFSET(Zdroj!Z$16,'k rozhodnutí detailní'!$A720,0))</f>
        <v/>
      </c>
      <c r="P721" s="329"/>
    </row>
    <row r="722" spans="1:16" x14ac:dyDescent="0.25">
      <c r="A722" s="29"/>
      <c r="B722" s="288"/>
      <c r="C722" s="51" t="str">
        <f ca="1">IF($B721="","",IF(Zdroj!$AQ$9="ano",CONCATENATE("Okres:","
",OFFSET(Zdroj!BP$16,'k rozhodnutí detailní'!$A720,0),"
","Právní forma","
",OFFSET(Zdroj!H$16,'k rozhodnutí detailní'!$A720,0),"
",IF(OFFSET(Zdroj!I$16,'k rozhodnutí detailní'!$A720,0)="","","IČO: "),OFFSET(Zdroj!I$16,'k rozhodnutí detailní'!$A720,0),"
","B.Ú. ",IF(OFFSET(Zdroj!J$16,'k rozhodnutí detailní'!$A720,0)="","","Anonymizováno")),CONCATENATE("Okres:","
",OFFSET(Zdroj!BP$16,'k rozhodnutí detailní'!$A720,0),"
","Právní forma","
",OFFSET(Zdroj!H$16,'k rozhodnutí detailní'!$A720,0),"
",IF(OFFSET(Zdroj!I$16,'k rozhodnutí detailní'!$A720,0)="","","IČO: "),OFFSET(Zdroj!I$16,'k rozhodnutí detailní'!$A720,0),"
","B.Ú. ",OFFSET(Zdroj!J$16,'k rozhodnutí detailní'!$A720,0))))</f>
        <v/>
      </c>
      <c r="D722" s="58" t="str">
        <f ca="1">IF($B721="","",OFFSET(Zdroj!O$16,'k rozhodnutí detailní'!$A720,0))</f>
        <v/>
      </c>
      <c r="E722" s="314"/>
      <c r="F722" s="185"/>
      <c r="G722" s="316"/>
      <c r="H722" s="315"/>
      <c r="I722" s="288"/>
      <c r="J722" s="288"/>
      <c r="K722" s="288"/>
      <c r="L722" s="288" t="str">
        <f ca="1">IF($B721="","",CONCATENATE(SUM(I721+J721+K721)," z ",SUM(Zdroj!$AN$10+Zdroj!$AP$10)))</f>
        <v/>
      </c>
      <c r="M722" s="47" t="str">
        <f ca="1">IF($B721="","",IF(1-(((J721+K721)*(Zdroj!AN$10/Zdroj!AP$10))/I721)&gt;=0,CEILING(1-(((J721+K721)*(Zdroj!AN$10/Zdroj!AP$10))/I721),0.01),CEILING((1-(((J721+K721)*(Zdroj!AN$10/Zdroj!AP$10))/I721))*-1,0.01)))</f>
        <v/>
      </c>
      <c r="N722" s="312"/>
      <c r="O722" s="288"/>
      <c r="P722" s="329"/>
    </row>
    <row r="723" spans="1:16" x14ac:dyDescent="0.25">
      <c r="A723" s="29">
        <f>ROW()/3-1</f>
        <v>240</v>
      </c>
      <c r="B723" s="288"/>
      <c r="C723" s="52" t="str">
        <f ca="1">IF($B721="","",IF(Zdroj!$AQ$9="ano",IF(OFFSET(Zdroj!M$16,'k rozhodnutí detailní'!A720,0)="","","Anonymizováno"),IF(OFFSET(Zdroj!M$16,'k rozhodnutí detailní'!A720,0)="","",OFFSET(Zdroj!M$16,'k rozhodnutí detailní'!A720,0))))</f>
        <v/>
      </c>
      <c r="D723" s="58" t="str">
        <f ca="1">IF($B721="","",CONCATENATE("Dotace bude použita na:","
",OFFSET(Zdroj!P$16,'k rozhodnutí detailní'!$A720,0)))</f>
        <v/>
      </c>
      <c r="E723" s="314"/>
      <c r="F723" s="188" t="str">
        <f ca="1">IF($B721="","",OFFSET(Zdroj!V$16,'k rozhodnutí detailní'!$A720,0))</f>
        <v/>
      </c>
      <c r="G723" s="89" t="str">
        <f ca="1">IF($B721="","",OFFSET(Zdroj!BM$16,'k rozhodnutí'!$A720,0))</f>
        <v/>
      </c>
      <c r="H723" s="315"/>
      <c r="I723" s="288"/>
      <c r="J723" s="288"/>
      <c r="K723" s="288"/>
      <c r="L723" s="288"/>
      <c r="M723" s="48" t="str">
        <f ca="1">IF($B721="","",SUM((I721+J721+K721)/(Zdroj!$AN$10+Zdroj!$AP$10)))</f>
        <v/>
      </c>
      <c r="N723" s="59" t="str">
        <f t="shared" ref="N723" ca="1" si="238">IF(B721="","",N721/G721)</f>
        <v/>
      </c>
      <c r="O723" s="288"/>
      <c r="P723" s="329"/>
    </row>
    <row r="724" spans="1:16" x14ac:dyDescent="0.25">
      <c r="A724" s="29"/>
      <c r="B724" s="288" t="str">
        <f ca="1">IF(OFFSET(Zdroj!$B$16,A723,0)&gt;0,OFFSET(Zdroj!$B$16,A723,0)+0,"")</f>
        <v/>
      </c>
      <c r="C724" s="51" t="str">
        <f ca="1">IF($B724="","",IF(Zdroj!$AQ$9="ano",CONCATENATE(OFFSET(Zdroj!C$16,'k rozhodnutí detailní'!$A723,0),"
","Anonymizováno","
",OFFSET(Zdroj!E$16,'k rozhodnutí detailní'!$A723,0),"
",OFFSET(Zdroj!F$16,'k rozhodnutí detailní'!$A723,0)),CONCATENATE(OFFSET(Zdroj!C$16,'k rozhodnutí detailní'!$A723,0),"
",OFFSET(Zdroj!D$16,'k rozhodnutí detailní'!$A723,0),"
",OFFSET(Zdroj!E$16,'k rozhodnutí detailní'!$A723,0),"
",OFFSET(Zdroj!F$16,'k rozhodnutí detailní'!$A723,0))))</f>
        <v/>
      </c>
      <c r="D724" s="57" t="str">
        <f ca="1">IF($B724="","",OFFSET(Zdroj!N$16,'k rozhodnutí detailní'!$A723,0))</f>
        <v/>
      </c>
      <c r="E724" s="314" t="str">
        <f ca="1">IF($B724="","",OFFSET(Zdroj!T$16,'k rozhodnutí detailní'!$A723,0))</f>
        <v/>
      </c>
      <c r="F724" s="188" t="str">
        <f ca="1">IF($B724="","",OFFSET(Zdroj!U$16,'k rozhodnutí detailní'!$A723,0))</f>
        <v/>
      </c>
      <c r="G724" s="316" t="str">
        <f ca="1">IF($B724="","",OFFSET(Zdroj!W$16,'k rozhodnutí detailní'!$A723,0))</f>
        <v/>
      </c>
      <c r="H724" s="315" t="str">
        <f ca="1">IF($B724="","",OFFSET(Zdroj!Y$16,'k rozhodnutí detailní'!$A723,0))</f>
        <v/>
      </c>
      <c r="I724" s="288" t="str">
        <f ca="1">IF($B724="","",OFFSET(Zdroj!BG$16,'k rozhodnutí detailní'!$A723,0))</f>
        <v/>
      </c>
      <c r="J724" s="288" t="str">
        <f ca="1">IF($B724="","",OFFSET(Zdroj!BH$16,'k rozhodnutí detailní'!$A723,0))</f>
        <v/>
      </c>
      <c r="K724" s="288"/>
      <c r="L724" s="79" t="str">
        <f ca="1">IF($B724="","",CONCATENATE(OFFSET(Zdroj!BI$16,'k rozhodnutí detailní'!$A723,0)," z ",SUM(Zdroj!$AN$10+Zdroj!$AP$10)))</f>
        <v/>
      </c>
      <c r="M724" s="46" t="str">
        <f ca="1">IF($B724="","",IF(OR(I724=0,J724=0),1,OFFSET(Zdroj!BJ$16,'k rozhodnutí detailní'!$A723,0)))</f>
        <v/>
      </c>
      <c r="N724" s="312" t="str">
        <f ca="1">IF(B724="","",IF(Zdroj!$AQ$1=Zdroj!$AR$9,ROUND(G724*M726,Zdroj!$AR$8),OFFSET(Zdroj!BO$16,'k rozhodnutí detailní'!A723,0)))</f>
        <v/>
      </c>
      <c r="O724" s="288" t="str">
        <f ca="1">IF($B724="","",OFFSET(Zdroj!Z$16,'k rozhodnutí detailní'!$A723,0))</f>
        <v/>
      </c>
      <c r="P724" s="329"/>
    </row>
    <row r="725" spans="1:16" x14ac:dyDescent="0.25">
      <c r="A725" s="29"/>
      <c r="B725" s="288"/>
      <c r="C725" s="51" t="str">
        <f ca="1">IF($B724="","",IF(Zdroj!$AQ$9="ano",CONCATENATE("Okres:","
",OFFSET(Zdroj!BP$16,'k rozhodnutí detailní'!$A723,0),"
","Právní forma","
",OFFSET(Zdroj!H$16,'k rozhodnutí detailní'!$A723,0),"
",IF(OFFSET(Zdroj!I$16,'k rozhodnutí detailní'!$A723,0)="","","IČO: "),OFFSET(Zdroj!I$16,'k rozhodnutí detailní'!$A723,0),"
","B.Ú. ",IF(OFFSET(Zdroj!J$16,'k rozhodnutí detailní'!$A723,0)="","","Anonymizováno")),CONCATENATE("Okres:","
",OFFSET(Zdroj!BP$16,'k rozhodnutí detailní'!$A723,0),"
","Právní forma","
",OFFSET(Zdroj!H$16,'k rozhodnutí detailní'!$A723,0),"
",IF(OFFSET(Zdroj!I$16,'k rozhodnutí detailní'!$A723,0)="","","IČO: "),OFFSET(Zdroj!I$16,'k rozhodnutí detailní'!$A723,0),"
","B.Ú. ",OFFSET(Zdroj!J$16,'k rozhodnutí detailní'!$A723,0))))</f>
        <v/>
      </c>
      <c r="D725" s="58" t="str">
        <f ca="1">IF($B724="","",OFFSET(Zdroj!O$16,'k rozhodnutí detailní'!$A723,0))</f>
        <v/>
      </c>
      <c r="E725" s="314"/>
      <c r="F725" s="185"/>
      <c r="G725" s="316"/>
      <c r="H725" s="315"/>
      <c r="I725" s="288"/>
      <c r="J725" s="288"/>
      <c r="K725" s="288"/>
      <c r="L725" s="288" t="str">
        <f ca="1">IF($B724="","",CONCATENATE(SUM(I724+J724+K724)," z ",SUM(Zdroj!$AN$10+Zdroj!$AP$10)))</f>
        <v/>
      </c>
      <c r="M725" s="47" t="str">
        <f ca="1">IF($B724="","",IF(1-(((J724+K724)*(Zdroj!AN$10/Zdroj!AP$10))/I724)&gt;=0,CEILING(1-(((J724+K724)*(Zdroj!AN$10/Zdroj!AP$10))/I724),0.01),CEILING((1-(((J724+K724)*(Zdroj!AN$10/Zdroj!AP$10))/I724))*-1,0.01)))</f>
        <v/>
      </c>
      <c r="N725" s="312"/>
      <c r="O725" s="288"/>
      <c r="P725" s="329"/>
    </row>
    <row r="726" spans="1:16" x14ac:dyDescent="0.25">
      <c r="A726" s="29">
        <f>ROW()/3-1</f>
        <v>241</v>
      </c>
      <c r="B726" s="288"/>
      <c r="C726" s="52" t="str">
        <f ca="1">IF($B724="","",IF(Zdroj!$AQ$9="ano",IF(OFFSET(Zdroj!M$16,'k rozhodnutí detailní'!A723,0)="","","Anonymizováno"),IF(OFFSET(Zdroj!M$16,'k rozhodnutí detailní'!A723,0)="","",OFFSET(Zdroj!M$16,'k rozhodnutí detailní'!A723,0))))</f>
        <v/>
      </c>
      <c r="D726" s="58" t="str">
        <f ca="1">IF($B724="","",CONCATENATE("Dotace bude použita na:","
",OFFSET(Zdroj!P$16,'k rozhodnutí detailní'!$A723,0)))</f>
        <v/>
      </c>
      <c r="E726" s="314"/>
      <c r="F726" s="188" t="str">
        <f ca="1">IF($B724="","",OFFSET(Zdroj!V$16,'k rozhodnutí detailní'!$A723,0))</f>
        <v/>
      </c>
      <c r="G726" s="89" t="str">
        <f ca="1">IF($B724="","",OFFSET(Zdroj!BM$16,'k rozhodnutí'!$A723,0))</f>
        <v/>
      </c>
      <c r="H726" s="315"/>
      <c r="I726" s="288"/>
      <c r="J726" s="288"/>
      <c r="K726" s="288"/>
      <c r="L726" s="288"/>
      <c r="M726" s="48" t="str">
        <f ca="1">IF($B724="","",SUM((I724+J724+K724)/(Zdroj!$AN$10+Zdroj!$AP$10)))</f>
        <v/>
      </c>
      <c r="N726" s="59" t="str">
        <f t="shared" ref="N726" ca="1" si="239">IF(B724="","",N724/G724)</f>
        <v/>
      </c>
      <c r="O726" s="288"/>
      <c r="P726" s="329"/>
    </row>
    <row r="727" spans="1:16" x14ac:dyDescent="0.25">
      <c r="A727" s="29"/>
      <c r="B727" s="288" t="str">
        <f ca="1">IF(OFFSET(Zdroj!$B$16,A726,0)&gt;0,OFFSET(Zdroj!$B$16,A726,0)+0,"")</f>
        <v/>
      </c>
      <c r="C727" s="51" t="str">
        <f ca="1">IF($B727="","",IF(Zdroj!$AQ$9="ano",CONCATENATE(OFFSET(Zdroj!C$16,'k rozhodnutí detailní'!$A726,0),"
","Anonymizováno","
",OFFSET(Zdroj!E$16,'k rozhodnutí detailní'!$A726,0),"
",OFFSET(Zdroj!F$16,'k rozhodnutí detailní'!$A726,0)),CONCATENATE(OFFSET(Zdroj!C$16,'k rozhodnutí detailní'!$A726,0),"
",OFFSET(Zdroj!D$16,'k rozhodnutí detailní'!$A726,0),"
",OFFSET(Zdroj!E$16,'k rozhodnutí detailní'!$A726,0),"
",OFFSET(Zdroj!F$16,'k rozhodnutí detailní'!$A726,0))))</f>
        <v/>
      </c>
      <c r="D727" s="57" t="str">
        <f ca="1">IF($B727="","",OFFSET(Zdroj!N$16,'k rozhodnutí detailní'!$A726,0))</f>
        <v/>
      </c>
      <c r="E727" s="314" t="str">
        <f ca="1">IF($B727="","",OFFSET(Zdroj!T$16,'k rozhodnutí detailní'!$A726,0))</f>
        <v/>
      </c>
      <c r="F727" s="188" t="str">
        <f ca="1">IF($B727="","",OFFSET(Zdroj!U$16,'k rozhodnutí detailní'!$A726,0))</f>
        <v/>
      </c>
      <c r="G727" s="316" t="str">
        <f ca="1">IF($B727="","",OFFSET(Zdroj!W$16,'k rozhodnutí detailní'!$A726,0))</f>
        <v/>
      </c>
      <c r="H727" s="315" t="str">
        <f ca="1">IF($B727="","",OFFSET(Zdroj!Y$16,'k rozhodnutí detailní'!$A726,0))</f>
        <v/>
      </c>
      <c r="I727" s="288" t="str">
        <f ca="1">IF($B727="","",OFFSET(Zdroj!BG$16,'k rozhodnutí detailní'!$A726,0))</f>
        <v/>
      </c>
      <c r="J727" s="288" t="str">
        <f ca="1">IF($B727="","",OFFSET(Zdroj!BH$16,'k rozhodnutí detailní'!$A726,0))</f>
        <v/>
      </c>
      <c r="K727" s="288"/>
      <c r="L727" s="79" t="str">
        <f ca="1">IF($B727="","",CONCATENATE(OFFSET(Zdroj!BI$16,'k rozhodnutí detailní'!$A726,0)," z ",SUM(Zdroj!$AN$10+Zdroj!$AP$10)))</f>
        <v/>
      </c>
      <c r="M727" s="46" t="str">
        <f ca="1">IF($B727="","",IF(OR(I727=0,J727=0),1,OFFSET(Zdroj!BJ$16,'k rozhodnutí detailní'!$A726,0)))</f>
        <v/>
      </c>
      <c r="N727" s="312" t="str">
        <f ca="1">IF(B727="","",IF(Zdroj!$AQ$1=Zdroj!$AR$9,ROUND(G727*M729,Zdroj!$AR$8),OFFSET(Zdroj!BO$16,'k rozhodnutí detailní'!A726,0)))</f>
        <v/>
      </c>
      <c r="O727" s="288" t="str">
        <f ca="1">IF($B727="","",OFFSET(Zdroj!Z$16,'k rozhodnutí detailní'!$A726,0))</f>
        <v/>
      </c>
      <c r="P727" s="329"/>
    </row>
    <row r="728" spans="1:16" x14ac:dyDescent="0.25">
      <c r="A728" s="29"/>
      <c r="B728" s="288"/>
      <c r="C728" s="51" t="str">
        <f ca="1">IF($B727="","",IF(Zdroj!$AQ$9="ano",CONCATENATE("Okres:","
",OFFSET(Zdroj!BP$16,'k rozhodnutí detailní'!$A726,0),"
","Právní forma","
",OFFSET(Zdroj!H$16,'k rozhodnutí detailní'!$A726,0),"
",IF(OFFSET(Zdroj!I$16,'k rozhodnutí detailní'!$A726,0)="","","IČO: "),OFFSET(Zdroj!I$16,'k rozhodnutí detailní'!$A726,0),"
","B.Ú. ",IF(OFFSET(Zdroj!J$16,'k rozhodnutí detailní'!$A726,0)="","","Anonymizováno")),CONCATENATE("Okres:","
",OFFSET(Zdroj!BP$16,'k rozhodnutí detailní'!$A726,0),"
","Právní forma","
",OFFSET(Zdroj!H$16,'k rozhodnutí detailní'!$A726,0),"
",IF(OFFSET(Zdroj!I$16,'k rozhodnutí detailní'!$A726,0)="","","IČO: "),OFFSET(Zdroj!I$16,'k rozhodnutí detailní'!$A726,0),"
","B.Ú. ",OFFSET(Zdroj!J$16,'k rozhodnutí detailní'!$A726,0))))</f>
        <v/>
      </c>
      <c r="D728" s="58" t="str">
        <f ca="1">IF($B727="","",OFFSET(Zdroj!O$16,'k rozhodnutí detailní'!$A726,0))</f>
        <v/>
      </c>
      <c r="E728" s="314"/>
      <c r="F728" s="185"/>
      <c r="G728" s="316"/>
      <c r="H728" s="315"/>
      <c r="I728" s="288"/>
      <c r="J728" s="288"/>
      <c r="K728" s="288"/>
      <c r="L728" s="288" t="str">
        <f ca="1">IF($B727="","",CONCATENATE(SUM(I727+J727+K727)," z ",SUM(Zdroj!$AN$10+Zdroj!$AP$10)))</f>
        <v/>
      </c>
      <c r="M728" s="47" t="str">
        <f ca="1">IF($B727="","",IF(1-(((J727+K727)*(Zdroj!AN$10/Zdroj!AP$10))/I727)&gt;=0,CEILING(1-(((J727+K727)*(Zdroj!AN$10/Zdroj!AP$10))/I727),0.01),CEILING((1-(((J727+K727)*(Zdroj!AN$10/Zdroj!AP$10))/I727))*-1,0.01)))</f>
        <v/>
      </c>
      <c r="N728" s="312"/>
      <c r="O728" s="288"/>
      <c r="P728" s="329"/>
    </row>
    <row r="729" spans="1:16" x14ac:dyDescent="0.25">
      <c r="A729" s="29">
        <f>ROW()/3-1</f>
        <v>242</v>
      </c>
      <c r="B729" s="288"/>
      <c r="C729" s="52" t="str">
        <f ca="1">IF($B727="","",IF(Zdroj!$AQ$9="ano",IF(OFFSET(Zdroj!M$16,'k rozhodnutí detailní'!A726,0)="","","Anonymizováno"),IF(OFFSET(Zdroj!M$16,'k rozhodnutí detailní'!A726,0)="","",OFFSET(Zdroj!M$16,'k rozhodnutí detailní'!A726,0))))</f>
        <v/>
      </c>
      <c r="D729" s="58" t="str">
        <f ca="1">IF($B727="","",CONCATENATE("Dotace bude použita na:","
",OFFSET(Zdroj!P$16,'k rozhodnutí detailní'!$A726,0)))</f>
        <v/>
      </c>
      <c r="E729" s="314"/>
      <c r="F729" s="188" t="str">
        <f ca="1">IF($B727="","",OFFSET(Zdroj!V$16,'k rozhodnutí detailní'!$A726,0))</f>
        <v/>
      </c>
      <c r="G729" s="89" t="str">
        <f ca="1">IF($B727="","",OFFSET(Zdroj!BM$16,'k rozhodnutí'!$A726,0))</f>
        <v/>
      </c>
      <c r="H729" s="315"/>
      <c r="I729" s="288"/>
      <c r="J729" s="288"/>
      <c r="K729" s="288"/>
      <c r="L729" s="288"/>
      <c r="M729" s="48" t="str">
        <f ca="1">IF($B727="","",SUM((I727+J727+K727)/(Zdroj!$AN$10+Zdroj!$AP$10)))</f>
        <v/>
      </c>
      <c r="N729" s="59" t="str">
        <f t="shared" ref="N729" ca="1" si="240">IF(B727="","",N727/G727)</f>
        <v/>
      </c>
      <c r="O729" s="288"/>
      <c r="P729" s="329"/>
    </row>
    <row r="730" spans="1:16" x14ac:dyDescent="0.25">
      <c r="A730" s="29"/>
      <c r="B730" s="288" t="str">
        <f ca="1">IF(OFFSET(Zdroj!$B$16,A729,0)&gt;0,OFFSET(Zdroj!$B$16,A729,0)+0,"")</f>
        <v/>
      </c>
      <c r="C730" s="51" t="str">
        <f ca="1">IF($B730="","",IF(Zdroj!$AQ$9="ano",CONCATENATE(OFFSET(Zdroj!C$16,'k rozhodnutí detailní'!$A729,0),"
","Anonymizováno","
",OFFSET(Zdroj!E$16,'k rozhodnutí detailní'!$A729,0),"
",OFFSET(Zdroj!F$16,'k rozhodnutí detailní'!$A729,0)),CONCATENATE(OFFSET(Zdroj!C$16,'k rozhodnutí detailní'!$A729,0),"
",OFFSET(Zdroj!D$16,'k rozhodnutí detailní'!$A729,0),"
",OFFSET(Zdroj!E$16,'k rozhodnutí detailní'!$A729,0),"
",OFFSET(Zdroj!F$16,'k rozhodnutí detailní'!$A729,0))))</f>
        <v/>
      </c>
      <c r="D730" s="57" t="str">
        <f ca="1">IF($B730="","",OFFSET(Zdroj!N$16,'k rozhodnutí detailní'!$A729,0))</f>
        <v/>
      </c>
      <c r="E730" s="314" t="str">
        <f ca="1">IF($B730="","",OFFSET(Zdroj!T$16,'k rozhodnutí detailní'!$A729,0))</f>
        <v/>
      </c>
      <c r="F730" s="188" t="str">
        <f ca="1">IF($B730="","",OFFSET(Zdroj!U$16,'k rozhodnutí detailní'!$A729,0))</f>
        <v/>
      </c>
      <c r="G730" s="316" t="str">
        <f ca="1">IF($B730="","",OFFSET(Zdroj!W$16,'k rozhodnutí detailní'!$A729,0))</f>
        <v/>
      </c>
      <c r="H730" s="315" t="str">
        <f ca="1">IF($B730="","",OFFSET(Zdroj!Y$16,'k rozhodnutí detailní'!$A729,0))</f>
        <v/>
      </c>
      <c r="I730" s="288" t="str">
        <f ca="1">IF($B730="","",OFFSET(Zdroj!BG$16,'k rozhodnutí detailní'!$A729,0))</f>
        <v/>
      </c>
      <c r="J730" s="288" t="str">
        <f ca="1">IF($B730="","",OFFSET(Zdroj!BH$16,'k rozhodnutí detailní'!$A729,0))</f>
        <v/>
      </c>
      <c r="K730" s="288"/>
      <c r="L730" s="79" t="str">
        <f ca="1">IF($B730="","",CONCATENATE(OFFSET(Zdroj!BI$16,'k rozhodnutí detailní'!$A729,0)," z ",SUM(Zdroj!$AN$10+Zdroj!$AP$10)))</f>
        <v/>
      </c>
      <c r="M730" s="46" t="str">
        <f ca="1">IF($B730="","",IF(OR(I730=0,J730=0),1,OFFSET(Zdroj!BJ$16,'k rozhodnutí detailní'!$A729,0)))</f>
        <v/>
      </c>
      <c r="N730" s="312" t="str">
        <f ca="1">IF(B730="","",IF(Zdroj!$AQ$1=Zdroj!$AR$9,ROUND(G730*M732,Zdroj!$AR$8),OFFSET(Zdroj!BO$16,'k rozhodnutí detailní'!A729,0)))</f>
        <v/>
      </c>
      <c r="O730" s="288" t="str">
        <f ca="1">IF($B730="","",OFFSET(Zdroj!Z$16,'k rozhodnutí detailní'!$A729,0))</f>
        <v/>
      </c>
      <c r="P730" s="329"/>
    </row>
    <row r="731" spans="1:16" x14ac:dyDescent="0.25">
      <c r="A731" s="29"/>
      <c r="B731" s="288"/>
      <c r="C731" s="51" t="str">
        <f ca="1">IF($B730="","",IF(Zdroj!$AQ$9="ano",CONCATENATE("Okres:","
",OFFSET(Zdroj!BP$16,'k rozhodnutí detailní'!$A729,0),"
","Právní forma","
",OFFSET(Zdroj!H$16,'k rozhodnutí detailní'!$A729,0),"
",IF(OFFSET(Zdroj!I$16,'k rozhodnutí detailní'!$A729,0)="","","IČO: "),OFFSET(Zdroj!I$16,'k rozhodnutí detailní'!$A729,0),"
","B.Ú. ",IF(OFFSET(Zdroj!J$16,'k rozhodnutí detailní'!$A729,0)="","","Anonymizováno")),CONCATENATE("Okres:","
",OFFSET(Zdroj!BP$16,'k rozhodnutí detailní'!$A729,0),"
","Právní forma","
",OFFSET(Zdroj!H$16,'k rozhodnutí detailní'!$A729,0),"
",IF(OFFSET(Zdroj!I$16,'k rozhodnutí detailní'!$A729,0)="","","IČO: "),OFFSET(Zdroj!I$16,'k rozhodnutí detailní'!$A729,0),"
","B.Ú. ",OFFSET(Zdroj!J$16,'k rozhodnutí detailní'!$A729,0))))</f>
        <v/>
      </c>
      <c r="D731" s="58" t="str">
        <f ca="1">IF($B730="","",OFFSET(Zdroj!O$16,'k rozhodnutí detailní'!$A729,0))</f>
        <v/>
      </c>
      <c r="E731" s="314"/>
      <c r="F731" s="185"/>
      <c r="G731" s="316"/>
      <c r="H731" s="315"/>
      <c r="I731" s="288"/>
      <c r="J731" s="288"/>
      <c r="K731" s="288"/>
      <c r="L731" s="288" t="str">
        <f ca="1">IF($B730="","",CONCATENATE(SUM(I730+J730+K730)," z ",SUM(Zdroj!$AN$10+Zdroj!$AP$10)))</f>
        <v/>
      </c>
      <c r="M731" s="47" t="str">
        <f ca="1">IF($B730="","",IF(1-(((J730+K730)*(Zdroj!AN$10/Zdroj!AP$10))/I730)&gt;=0,CEILING(1-(((J730+K730)*(Zdroj!AN$10/Zdroj!AP$10))/I730),0.01),CEILING((1-(((J730+K730)*(Zdroj!AN$10/Zdroj!AP$10))/I730))*-1,0.01)))</f>
        <v/>
      </c>
      <c r="N731" s="312"/>
      <c r="O731" s="288"/>
      <c r="P731" s="329"/>
    </row>
    <row r="732" spans="1:16" x14ac:dyDescent="0.25">
      <c r="A732" s="29">
        <f>ROW()/3-1</f>
        <v>243</v>
      </c>
      <c r="B732" s="288"/>
      <c r="C732" s="52" t="str">
        <f ca="1">IF($B730="","",IF(Zdroj!$AQ$9="ano",IF(OFFSET(Zdroj!M$16,'k rozhodnutí detailní'!A729,0)="","","Anonymizováno"),IF(OFFSET(Zdroj!M$16,'k rozhodnutí detailní'!A729,0)="","",OFFSET(Zdroj!M$16,'k rozhodnutí detailní'!A729,0))))</f>
        <v/>
      </c>
      <c r="D732" s="58" t="str">
        <f ca="1">IF($B730="","",CONCATENATE("Dotace bude použita na:","
",OFFSET(Zdroj!P$16,'k rozhodnutí detailní'!$A729,0)))</f>
        <v/>
      </c>
      <c r="E732" s="314"/>
      <c r="F732" s="188" t="str">
        <f ca="1">IF($B730="","",OFFSET(Zdroj!V$16,'k rozhodnutí detailní'!$A729,0))</f>
        <v/>
      </c>
      <c r="G732" s="89" t="str">
        <f ca="1">IF($B730="","",OFFSET(Zdroj!BM$16,'k rozhodnutí'!$A729,0))</f>
        <v/>
      </c>
      <c r="H732" s="315"/>
      <c r="I732" s="288"/>
      <c r="J732" s="288"/>
      <c r="K732" s="288"/>
      <c r="L732" s="288"/>
      <c r="M732" s="48" t="str">
        <f ca="1">IF($B730="","",SUM((I730+J730+K730)/(Zdroj!$AN$10+Zdroj!$AP$10)))</f>
        <v/>
      </c>
      <c r="N732" s="59" t="str">
        <f t="shared" ref="N732" ca="1" si="241">IF(B730="","",N730/G730)</f>
        <v/>
      </c>
      <c r="O732" s="288"/>
      <c r="P732" s="329"/>
    </row>
    <row r="733" spans="1:16" x14ac:dyDescent="0.25">
      <c r="A733" s="29"/>
      <c r="B733" s="288" t="str">
        <f ca="1">IF(OFFSET(Zdroj!$B$16,A732,0)&gt;0,OFFSET(Zdroj!$B$16,A732,0)+0,"")</f>
        <v/>
      </c>
      <c r="C733" s="51" t="str">
        <f ca="1">IF($B733="","",IF(Zdroj!$AQ$9="ano",CONCATENATE(OFFSET(Zdroj!C$16,'k rozhodnutí detailní'!$A732,0),"
","Anonymizováno","
",OFFSET(Zdroj!E$16,'k rozhodnutí detailní'!$A732,0),"
",OFFSET(Zdroj!F$16,'k rozhodnutí detailní'!$A732,0)),CONCATENATE(OFFSET(Zdroj!C$16,'k rozhodnutí detailní'!$A732,0),"
",OFFSET(Zdroj!D$16,'k rozhodnutí detailní'!$A732,0),"
",OFFSET(Zdroj!E$16,'k rozhodnutí detailní'!$A732,0),"
",OFFSET(Zdroj!F$16,'k rozhodnutí detailní'!$A732,0))))</f>
        <v/>
      </c>
      <c r="D733" s="57" t="str">
        <f ca="1">IF($B733="","",OFFSET(Zdroj!N$16,'k rozhodnutí detailní'!$A732,0))</f>
        <v/>
      </c>
      <c r="E733" s="314" t="str">
        <f ca="1">IF($B733="","",OFFSET(Zdroj!T$16,'k rozhodnutí detailní'!$A732,0))</f>
        <v/>
      </c>
      <c r="F733" s="188" t="str">
        <f ca="1">IF($B733="","",OFFSET(Zdroj!U$16,'k rozhodnutí detailní'!$A732,0))</f>
        <v/>
      </c>
      <c r="G733" s="316" t="str">
        <f ca="1">IF($B733="","",OFFSET(Zdroj!W$16,'k rozhodnutí detailní'!$A732,0))</f>
        <v/>
      </c>
      <c r="H733" s="315" t="str">
        <f ca="1">IF($B733="","",OFFSET(Zdroj!Y$16,'k rozhodnutí detailní'!$A732,0))</f>
        <v/>
      </c>
      <c r="I733" s="288" t="str">
        <f ca="1">IF($B733="","",OFFSET(Zdroj!BG$16,'k rozhodnutí detailní'!$A732,0))</f>
        <v/>
      </c>
      <c r="J733" s="288" t="str">
        <f ca="1">IF($B733="","",OFFSET(Zdroj!BH$16,'k rozhodnutí detailní'!$A732,0))</f>
        <v/>
      </c>
      <c r="K733" s="288"/>
      <c r="L733" s="79" t="str">
        <f ca="1">IF($B733="","",CONCATENATE(OFFSET(Zdroj!BI$16,'k rozhodnutí detailní'!$A732,0)," z ",SUM(Zdroj!$AN$10+Zdroj!$AP$10)))</f>
        <v/>
      </c>
      <c r="M733" s="46" t="str">
        <f ca="1">IF($B733="","",IF(OR(I733=0,J733=0),1,OFFSET(Zdroj!BJ$16,'k rozhodnutí detailní'!$A732,0)))</f>
        <v/>
      </c>
      <c r="N733" s="312" t="str">
        <f ca="1">IF(B733="","",IF(Zdroj!$AQ$1=Zdroj!$AR$9,ROUND(G733*M735,Zdroj!$AR$8),OFFSET(Zdroj!BO$16,'k rozhodnutí detailní'!A732,0)))</f>
        <v/>
      </c>
      <c r="O733" s="288" t="str">
        <f ca="1">IF($B733="","",OFFSET(Zdroj!Z$16,'k rozhodnutí detailní'!$A732,0))</f>
        <v/>
      </c>
      <c r="P733" s="329"/>
    </row>
    <row r="734" spans="1:16" x14ac:dyDescent="0.25">
      <c r="A734" s="29"/>
      <c r="B734" s="288"/>
      <c r="C734" s="51" t="str">
        <f ca="1">IF($B733="","",IF(Zdroj!$AQ$9="ano",CONCATENATE("Okres:","
",OFFSET(Zdroj!BP$16,'k rozhodnutí detailní'!$A732,0),"
","Právní forma","
",OFFSET(Zdroj!H$16,'k rozhodnutí detailní'!$A732,0),"
",IF(OFFSET(Zdroj!I$16,'k rozhodnutí detailní'!$A732,0)="","","IČO: "),OFFSET(Zdroj!I$16,'k rozhodnutí detailní'!$A732,0),"
","B.Ú. ",IF(OFFSET(Zdroj!J$16,'k rozhodnutí detailní'!$A732,0)="","","Anonymizováno")),CONCATENATE("Okres:","
",OFFSET(Zdroj!BP$16,'k rozhodnutí detailní'!$A732,0),"
","Právní forma","
",OFFSET(Zdroj!H$16,'k rozhodnutí detailní'!$A732,0),"
",IF(OFFSET(Zdroj!I$16,'k rozhodnutí detailní'!$A732,0)="","","IČO: "),OFFSET(Zdroj!I$16,'k rozhodnutí detailní'!$A732,0),"
","B.Ú. ",OFFSET(Zdroj!J$16,'k rozhodnutí detailní'!$A732,0))))</f>
        <v/>
      </c>
      <c r="D734" s="58" t="str">
        <f ca="1">IF($B733="","",OFFSET(Zdroj!O$16,'k rozhodnutí detailní'!$A732,0))</f>
        <v/>
      </c>
      <c r="E734" s="314"/>
      <c r="F734" s="185"/>
      <c r="G734" s="316"/>
      <c r="H734" s="315"/>
      <c r="I734" s="288"/>
      <c r="J734" s="288"/>
      <c r="K734" s="288"/>
      <c r="L734" s="288" t="str">
        <f ca="1">IF($B733="","",CONCATENATE(SUM(I733+J733+K733)," z ",SUM(Zdroj!$AN$10+Zdroj!$AP$10)))</f>
        <v/>
      </c>
      <c r="M734" s="47" t="str">
        <f ca="1">IF($B733="","",IF(1-(((J733+K733)*(Zdroj!AN$10/Zdroj!AP$10))/I733)&gt;=0,CEILING(1-(((J733+K733)*(Zdroj!AN$10/Zdroj!AP$10))/I733),0.01),CEILING((1-(((J733+K733)*(Zdroj!AN$10/Zdroj!AP$10))/I733))*-1,0.01)))</f>
        <v/>
      </c>
      <c r="N734" s="312"/>
      <c r="O734" s="288"/>
      <c r="P734" s="329"/>
    </row>
    <row r="735" spans="1:16" x14ac:dyDescent="0.25">
      <c r="A735" s="29">
        <f>ROW()/3-1</f>
        <v>244</v>
      </c>
      <c r="B735" s="288"/>
      <c r="C735" s="52" t="str">
        <f ca="1">IF($B733="","",IF(Zdroj!$AQ$9="ano",IF(OFFSET(Zdroj!M$16,'k rozhodnutí detailní'!A732,0)="","","Anonymizováno"),IF(OFFSET(Zdroj!M$16,'k rozhodnutí detailní'!A732,0)="","",OFFSET(Zdroj!M$16,'k rozhodnutí detailní'!A732,0))))</f>
        <v/>
      </c>
      <c r="D735" s="58" t="str">
        <f ca="1">IF($B733="","",CONCATENATE("Dotace bude použita na:","
",OFFSET(Zdroj!P$16,'k rozhodnutí detailní'!$A732,0)))</f>
        <v/>
      </c>
      <c r="E735" s="314"/>
      <c r="F735" s="188" t="str">
        <f ca="1">IF($B733="","",OFFSET(Zdroj!V$16,'k rozhodnutí detailní'!$A732,0))</f>
        <v/>
      </c>
      <c r="G735" s="89" t="str">
        <f ca="1">IF($B733="","",OFFSET(Zdroj!BM$16,'k rozhodnutí'!$A732,0))</f>
        <v/>
      </c>
      <c r="H735" s="315"/>
      <c r="I735" s="288"/>
      <c r="J735" s="288"/>
      <c r="K735" s="288"/>
      <c r="L735" s="288"/>
      <c r="M735" s="48" t="str">
        <f ca="1">IF($B733="","",SUM((I733+J733+K733)/(Zdroj!$AN$10+Zdroj!$AP$10)))</f>
        <v/>
      </c>
      <c r="N735" s="59" t="str">
        <f t="shared" ref="N735" ca="1" si="242">IF(B733="","",N733/G733)</f>
        <v/>
      </c>
      <c r="O735" s="288"/>
      <c r="P735" s="329"/>
    </row>
    <row r="736" spans="1:16" x14ac:dyDescent="0.25">
      <c r="A736" s="29"/>
      <c r="B736" s="288" t="str">
        <f ca="1">IF(OFFSET(Zdroj!$B$16,A735,0)&gt;0,OFFSET(Zdroj!$B$16,A735,0)+0,"")</f>
        <v/>
      </c>
      <c r="C736" s="51" t="str">
        <f ca="1">IF($B736="","",IF(Zdroj!$AQ$9="ano",CONCATENATE(OFFSET(Zdroj!C$16,'k rozhodnutí detailní'!$A735,0),"
","Anonymizováno","
",OFFSET(Zdroj!E$16,'k rozhodnutí detailní'!$A735,0),"
",OFFSET(Zdroj!F$16,'k rozhodnutí detailní'!$A735,0)),CONCATENATE(OFFSET(Zdroj!C$16,'k rozhodnutí detailní'!$A735,0),"
",OFFSET(Zdroj!D$16,'k rozhodnutí detailní'!$A735,0),"
",OFFSET(Zdroj!E$16,'k rozhodnutí detailní'!$A735,0),"
",OFFSET(Zdroj!F$16,'k rozhodnutí detailní'!$A735,0))))</f>
        <v/>
      </c>
      <c r="D736" s="57" t="str">
        <f ca="1">IF($B736="","",OFFSET(Zdroj!N$16,'k rozhodnutí detailní'!$A735,0))</f>
        <v/>
      </c>
      <c r="E736" s="314" t="str">
        <f ca="1">IF($B736="","",OFFSET(Zdroj!T$16,'k rozhodnutí detailní'!$A735,0))</f>
        <v/>
      </c>
      <c r="F736" s="188" t="str">
        <f ca="1">IF($B736="","",OFFSET(Zdroj!U$16,'k rozhodnutí detailní'!$A735,0))</f>
        <v/>
      </c>
      <c r="G736" s="316" t="str">
        <f ca="1">IF($B736="","",OFFSET(Zdroj!W$16,'k rozhodnutí detailní'!$A735,0))</f>
        <v/>
      </c>
      <c r="H736" s="315" t="str">
        <f ca="1">IF($B736="","",OFFSET(Zdroj!Y$16,'k rozhodnutí detailní'!$A735,0))</f>
        <v/>
      </c>
      <c r="I736" s="288" t="str">
        <f ca="1">IF($B736="","",OFFSET(Zdroj!BG$16,'k rozhodnutí detailní'!$A735,0))</f>
        <v/>
      </c>
      <c r="J736" s="288" t="str">
        <f ca="1">IF($B736="","",OFFSET(Zdroj!BH$16,'k rozhodnutí detailní'!$A735,0))</f>
        <v/>
      </c>
      <c r="K736" s="288"/>
      <c r="L736" s="79" t="str">
        <f ca="1">IF($B736="","",CONCATENATE(OFFSET(Zdroj!BI$16,'k rozhodnutí detailní'!$A735,0)," z ",SUM(Zdroj!$AN$10+Zdroj!$AP$10)))</f>
        <v/>
      </c>
      <c r="M736" s="46" t="str">
        <f ca="1">IF($B736="","",IF(OR(I736=0,J736=0),1,OFFSET(Zdroj!BJ$16,'k rozhodnutí detailní'!$A735,0)))</f>
        <v/>
      </c>
      <c r="N736" s="312" t="str">
        <f ca="1">IF(B736="","",IF(Zdroj!$AQ$1=Zdroj!$AR$9,ROUND(G736*M738,Zdroj!$AR$8),OFFSET(Zdroj!BO$16,'k rozhodnutí detailní'!A735,0)))</f>
        <v/>
      </c>
      <c r="O736" s="288" t="str">
        <f ca="1">IF($B736="","",OFFSET(Zdroj!Z$16,'k rozhodnutí detailní'!$A735,0))</f>
        <v/>
      </c>
      <c r="P736" s="329"/>
    </row>
    <row r="737" spans="1:16" x14ac:dyDescent="0.25">
      <c r="A737" s="29"/>
      <c r="B737" s="288"/>
      <c r="C737" s="51" t="str">
        <f ca="1">IF($B736="","",IF(Zdroj!$AQ$9="ano",CONCATENATE("Okres:","
",OFFSET(Zdroj!BP$16,'k rozhodnutí detailní'!$A735,0),"
","Právní forma","
",OFFSET(Zdroj!H$16,'k rozhodnutí detailní'!$A735,0),"
",IF(OFFSET(Zdroj!I$16,'k rozhodnutí detailní'!$A735,0)="","","IČO: "),OFFSET(Zdroj!I$16,'k rozhodnutí detailní'!$A735,0),"
","B.Ú. ",IF(OFFSET(Zdroj!J$16,'k rozhodnutí detailní'!$A735,0)="","","Anonymizováno")),CONCATENATE("Okres:","
",OFFSET(Zdroj!BP$16,'k rozhodnutí detailní'!$A735,0),"
","Právní forma","
",OFFSET(Zdroj!H$16,'k rozhodnutí detailní'!$A735,0),"
",IF(OFFSET(Zdroj!I$16,'k rozhodnutí detailní'!$A735,0)="","","IČO: "),OFFSET(Zdroj!I$16,'k rozhodnutí detailní'!$A735,0),"
","B.Ú. ",OFFSET(Zdroj!J$16,'k rozhodnutí detailní'!$A735,0))))</f>
        <v/>
      </c>
      <c r="D737" s="58" t="str">
        <f ca="1">IF($B736="","",OFFSET(Zdroj!O$16,'k rozhodnutí detailní'!$A735,0))</f>
        <v/>
      </c>
      <c r="E737" s="314"/>
      <c r="F737" s="185"/>
      <c r="G737" s="316"/>
      <c r="H737" s="315"/>
      <c r="I737" s="288"/>
      <c r="J737" s="288"/>
      <c r="K737" s="288"/>
      <c r="L737" s="288" t="str">
        <f ca="1">IF($B736="","",CONCATENATE(SUM(I736+J736+K736)," z ",SUM(Zdroj!$AN$10+Zdroj!$AP$10)))</f>
        <v/>
      </c>
      <c r="M737" s="47" t="str">
        <f ca="1">IF($B736="","",IF(1-(((J736+K736)*(Zdroj!AN$10/Zdroj!AP$10))/I736)&gt;=0,CEILING(1-(((J736+K736)*(Zdroj!AN$10/Zdroj!AP$10))/I736),0.01),CEILING((1-(((J736+K736)*(Zdroj!AN$10/Zdroj!AP$10))/I736))*-1,0.01)))</f>
        <v/>
      </c>
      <c r="N737" s="312"/>
      <c r="O737" s="288"/>
      <c r="P737" s="329"/>
    </row>
    <row r="738" spans="1:16" x14ac:dyDescent="0.25">
      <c r="A738" s="29">
        <f>ROW()/3-1</f>
        <v>245</v>
      </c>
      <c r="B738" s="288"/>
      <c r="C738" s="52" t="str">
        <f ca="1">IF($B736="","",IF(Zdroj!$AQ$9="ano",IF(OFFSET(Zdroj!M$16,'k rozhodnutí detailní'!A735,0)="","","Anonymizováno"),IF(OFFSET(Zdroj!M$16,'k rozhodnutí detailní'!A735,0)="","",OFFSET(Zdroj!M$16,'k rozhodnutí detailní'!A735,0))))</f>
        <v/>
      </c>
      <c r="D738" s="58" t="str">
        <f ca="1">IF($B736="","",CONCATENATE("Dotace bude použita na:","
",OFFSET(Zdroj!P$16,'k rozhodnutí detailní'!$A735,0)))</f>
        <v/>
      </c>
      <c r="E738" s="314"/>
      <c r="F738" s="188" t="str">
        <f ca="1">IF($B736="","",OFFSET(Zdroj!V$16,'k rozhodnutí detailní'!$A735,0))</f>
        <v/>
      </c>
      <c r="G738" s="89" t="str">
        <f ca="1">IF($B736="","",OFFSET(Zdroj!BM$16,'k rozhodnutí'!$A735,0))</f>
        <v/>
      </c>
      <c r="H738" s="315"/>
      <c r="I738" s="288"/>
      <c r="J738" s="288"/>
      <c r="K738" s="288"/>
      <c r="L738" s="288"/>
      <c r="M738" s="48" t="str">
        <f ca="1">IF($B736="","",SUM((I736+J736+K736)/(Zdroj!$AN$10+Zdroj!$AP$10)))</f>
        <v/>
      </c>
      <c r="N738" s="59" t="str">
        <f t="shared" ref="N738" ca="1" si="243">IF(B736="","",N736/G736)</f>
        <v/>
      </c>
      <c r="O738" s="288"/>
      <c r="P738" s="329"/>
    </row>
    <row r="739" spans="1:16" x14ac:dyDescent="0.25">
      <c r="A739" s="29"/>
      <c r="B739" s="288" t="str">
        <f ca="1">IF(OFFSET(Zdroj!$B$16,A738,0)&gt;0,OFFSET(Zdroj!$B$16,A738,0)+0,"")</f>
        <v/>
      </c>
      <c r="C739" s="51" t="str">
        <f ca="1">IF($B739="","",IF(Zdroj!$AQ$9="ano",CONCATENATE(OFFSET(Zdroj!C$16,'k rozhodnutí detailní'!$A738,0),"
","Anonymizováno","
",OFFSET(Zdroj!E$16,'k rozhodnutí detailní'!$A738,0),"
",OFFSET(Zdroj!F$16,'k rozhodnutí detailní'!$A738,0)),CONCATENATE(OFFSET(Zdroj!C$16,'k rozhodnutí detailní'!$A738,0),"
",OFFSET(Zdroj!D$16,'k rozhodnutí detailní'!$A738,0),"
",OFFSET(Zdroj!E$16,'k rozhodnutí detailní'!$A738,0),"
",OFFSET(Zdroj!F$16,'k rozhodnutí detailní'!$A738,0))))</f>
        <v/>
      </c>
      <c r="D739" s="57" t="str">
        <f ca="1">IF($B739="","",OFFSET(Zdroj!N$16,'k rozhodnutí detailní'!$A738,0))</f>
        <v/>
      </c>
      <c r="E739" s="314" t="str">
        <f ca="1">IF($B739="","",OFFSET(Zdroj!T$16,'k rozhodnutí detailní'!$A738,0))</f>
        <v/>
      </c>
      <c r="F739" s="188" t="str">
        <f ca="1">IF($B739="","",OFFSET(Zdroj!U$16,'k rozhodnutí detailní'!$A738,0))</f>
        <v/>
      </c>
      <c r="G739" s="316" t="str">
        <f ca="1">IF($B739="","",OFFSET(Zdroj!W$16,'k rozhodnutí detailní'!$A738,0))</f>
        <v/>
      </c>
      <c r="H739" s="315" t="str">
        <f ca="1">IF($B739="","",OFFSET(Zdroj!Y$16,'k rozhodnutí detailní'!$A738,0))</f>
        <v/>
      </c>
      <c r="I739" s="288" t="str">
        <f ca="1">IF($B739="","",OFFSET(Zdroj!BG$16,'k rozhodnutí detailní'!$A738,0))</f>
        <v/>
      </c>
      <c r="J739" s="288" t="str">
        <f ca="1">IF($B739="","",OFFSET(Zdroj!BH$16,'k rozhodnutí detailní'!$A738,0))</f>
        <v/>
      </c>
      <c r="K739" s="288"/>
      <c r="L739" s="79" t="str">
        <f ca="1">IF($B739="","",CONCATENATE(OFFSET(Zdroj!BI$16,'k rozhodnutí detailní'!$A738,0)," z ",SUM(Zdroj!$AN$10+Zdroj!$AP$10)))</f>
        <v/>
      </c>
      <c r="M739" s="46" t="str">
        <f ca="1">IF($B739="","",IF(OR(I739=0,J739=0),1,OFFSET(Zdroj!BJ$16,'k rozhodnutí detailní'!$A738,0)))</f>
        <v/>
      </c>
      <c r="N739" s="312" t="str">
        <f ca="1">IF(B739="","",IF(Zdroj!$AQ$1=Zdroj!$AR$9,ROUND(G739*M741,Zdroj!$AR$8),OFFSET(Zdroj!BO$16,'k rozhodnutí detailní'!A738,0)))</f>
        <v/>
      </c>
      <c r="O739" s="288" t="str">
        <f ca="1">IF($B739="","",OFFSET(Zdroj!Z$16,'k rozhodnutí detailní'!$A738,0))</f>
        <v/>
      </c>
      <c r="P739" s="329"/>
    </row>
    <row r="740" spans="1:16" x14ac:dyDescent="0.25">
      <c r="A740" s="29"/>
      <c r="B740" s="288"/>
      <c r="C740" s="51" t="str">
        <f ca="1">IF($B739="","",IF(Zdroj!$AQ$9="ano",CONCATENATE("Okres:","
",OFFSET(Zdroj!BP$16,'k rozhodnutí detailní'!$A738,0),"
","Právní forma","
",OFFSET(Zdroj!H$16,'k rozhodnutí detailní'!$A738,0),"
",IF(OFFSET(Zdroj!I$16,'k rozhodnutí detailní'!$A738,0)="","","IČO: "),OFFSET(Zdroj!I$16,'k rozhodnutí detailní'!$A738,0),"
","B.Ú. ",IF(OFFSET(Zdroj!J$16,'k rozhodnutí detailní'!$A738,0)="","","Anonymizováno")),CONCATENATE("Okres:","
",OFFSET(Zdroj!BP$16,'k rozhodnutí detailní'!$A738,0),"
","Právní forma","
",OFFSET(Zdroj!H$16,'k rozhodnutí detailní'!$A738,0),"
",IF(OFFSET(Zdroj!I$16,'k rozhodnutí detailní'!$A738,0)="","","IČO: "),OFFSET(Zdroj!I$16,'k rozhodnutí detailní'!$A738,0),"
","B.Ú. ",OFFSET(Zdroj!J$16,'k rozhodnutí detailní'!$A738,0))))</f>
        <v/>
      </c>
      <c r="D740" s="58" t="str">
        <f ca="1">IF($B739="","",OFFSET(Zdroj!O$16,'k rozhodnutí detailní'!$A738,0))</f>
        <v/>
      </c>
      <c r="E740" s="314"/>
      <c r="F740" s="185"/>
      <c r="G740" s="316"/>
      <c r="H740" s="315"/>
      <c r="I740" s="288"/>
      <c r="J740" s="288"/>
      <c r="K740" s="288"/>
      <c r="L740" s="288" t="str">
        <f ca="1">IF($B739="","",CONCATENATE(SUM(I739+J739+K739)," z ",SUM(Zdroj!$AN$10+Zdroj!$AP$10)))</f>
        <v/>
      </c>
      <c r="M740" s="47" t="str">
        <f ca="1">IF($B739="","",IF(1-(((J739+K739)*(Zdroj!AN$10/Zdroj!AP$10))/I739)&gt;=0,CEILING(1-(((J739+K739)*(Zdroj!AN$10/Zdroj!AP$10))/I739),0.01),CEILING((1-(((J739+K739)*(Zdroj!AN$10/Zdroj!AP$10))/I739))*-1,0.01)))</f>
        <v/>
      </c>
      <c r="N740" s="312"/>
      <c r="O740" s="288"/>
      <c r="P740" s="329"/>
    </row>
    <row r="741" spans="1:16" x14ac:dyDescent="0.25">
      <c r="A741" s="29">
        <f>ROW()/3-1</f>
        <v>246</v>
      </c>
      <c r="B741" s="288"/>
      <c r="C741" s="52" t="str">
        <f ca="1">IF($B739="","",IF(Zdroj!$AQ$9="ano",IF(OFFSET(Zdroj!M$16,'k rozhodnutí detailní'!A738,0)="","","Anonymizováno"),IF(OFFSET(Zdroj!M$16,'k rozhodnutí detailní'!A738,0)="","",OFFSET(Zdroj!M$16,'k rozhodnutí detailní'!A738,0))))</f>
        <v/>
      </c>
      <c r="D741" s="58" t="str">
        <f ca="1">IF($B739="","",CONCATENATE("Dotace bude použita na:","
",OFFSET(Zdroj!P$16,'k rozhodnutí detailní'!$A738,0)))</f>
        <v/>
      </c>
      <c r="E741" s="314"/>
      <c r="F741" s="188" t="str">
        <f ca="1">IF($B739="","",OFFSET(Zdroj!V$16,'k rozhodnutí detailní'!$A738,0))</f>
        <v/>
      </c>
      <c r="G741" s="89" t="str">
        <f ca="1">IF($B739="","",OFFSET(Zdroj!BM$16,'k rozhodnutí'!$A738,0))</f>
        <v/>
      </c>
      <c r="H741" s="315"/>
      <c r="I741" s="288"/>
      <c r="J741" s="288"/>
      <c r="K741" s="288"/>
      <c r="L741" s="288"/>
      <c r="M741" s="48" t="str">
        <f ca="1">IF($B739="","",SUM((I739+J739+K739)/(Zdroj!$AN$10+Zdroj!$AP$10)))</f>
        <v/>
      </c>
      <c r="N741" s="59" t="str">
        <f t="shared" ref="N741" ca="1" si="244">IF(B739="","",N739/G739)</f>
        <v/>
      </c>
      <c r="O741" s="288"/>
      <c r="P741" s="329"/>
    </row>
    <row r="742" spans="1:16" x14ac:dyDescent="0.25">
      <c r="A742" s="29"/>
      <c r="B742" s="288" t="str">
        <f ca="1">IF(OFFSET(Zdroj!$B$16,A741,0)&gt;0,OFFSET(Zdroj!$B$16,A741,0)+0,"")</f>
        <v/>
      </c>
      <c r="C742" s="51" t="str">
        <f ca="1">IF($B742="","",IF(Zdroj!$AQ$9="ano",CONCATENATE(OFFSET(Zdroj!C$16,'k rozhodnutí detailní'!$A741,0),"
","Anonymizováno","
",OFFSET(Zdroj!E$16,'k rozhodnutí detailní'!$A741,0),"
",OFFSET(Zdroj!F$16,'k rozhodnutí detailní'!$A741,0)),CONCATENATE(OFFSET(Zdroj!C$16,'k rozhodnutí detailní'!$A741,0),"
",OFFSET(Zdroj!D$16,'k rozhodnutí detailní'!$A741,0),"
",OFFSET(Zdroj!E$16,'k rozhodnutí detailní'!$A741,0),"
",OFFSET(Zdroj!F$16,'k rozhodnutí detailní'!$A741,0))))</f>
        <v/>
      </c>
      <c r="D742" s="57" t="str">
        <f ca="1">IF($B742="","",OFFSET(Zdroj!N$16,'k rozhodnutí detailní'!$A741,0))</f>
        <v/>
      </c>
      <c r="E742" s="314" t="str">
        <f ca="1">IF($B742="","",OFFSET(Zdroj!T$16,'k rozhodnutí detailní'!$A741,0))</f>
        <v/>
      </c>
      <c r="F742" s="188" t="str">
        <f ca="1">IF($B742="","",OFFSET(Zdroj!U$16,'k rozhodnutí detailní'!$A741,0))</f>
        <v/>
      </c>
      <c r="G742" s="316" t="str">
        <f ca="1">IF($B742="","",OFFSET(Zdroj!W$16,'k rozhodnutí detailní'!$A741,0))</f>
        <v/>
      </c>
      <c r="H742" s="315" t="str">
        <f ca="1">IF($B742="","",OFFSET(Zdroj!Y$16,'k rozhodnutí detailní'!$A741,0))</f>
        <v/>
      </c>
      <c r="I742" s="288" t="str">
        <f ca="1">IF($B742="","",OFFSET(Zdroj!BG$16,'k rozhodnutí detailní'!$A741,0))</f>
        <v/>
      </c>
      <c r="J742" s="288" t="str">
        <f ca="1">IF($B742="","",OFFSET(Zdroj!BH$16,'k rozhodnutí detailní'!$A741,0))</f>
        <v/>
      </c>
      <c r="K742" s="288"/>
      <c r="L742" s="79" t="str">
        <f ca="1">IF($B742="","",CONCATENATE(OFFSET(Zdroj!BI$16,'k rozhodnutí detailní'!$A741,0)," z ",SUM(Zdroj!$AN$10+Zdroj!$AP$10)))</f>
        <v/>
      </c>
      <c r="M742" s="46" t="str">
        <f ca="1">IF($B742="","",IF(OR(I742=0,J742=0),1,OFFSET(Zdroj!BJ$16,'k rozhodnutí detailní'!$A741,0)))</f>
        <v/>
      </c>
      <c r="N742" s="312" t="str">
        <f ca="1">IF(B742="","",IF(Zdroj!$AQ$1=Zdroj!$AR$9,ROUND(G742*M744,Zdroj!$AR$8),OFFSET(Zdroj!BO$16,'k rozhodnutí detailní'!A741,0)))</f>
        <v/>
      </c>
      <c r="O742" s="288" t="str">
        <f ca="1">IF($B742="","",OFFSET(Zdroj!Z$16,'k rozhodnutí detailní'!$A741,0))</f>
        <v/>
      </c>
      <c r="P742" s="329"/>
    </row>
    <row r="743" spans="1:16" x14ac:dyDescent="0.25">
      <c r="A743" s="29"/>
      <c r="B743" s="288"/>
      <c r="C743" s="51" t="str">
        <f ca="1">IF($B742="","",IF(Zdroj!$AQ$9="ano",CONCATENATE("Okres:","
",OFFSET(Zdroj!BP$16,'k rozhodnutí detailní'!$A741,0),"
","Právní forma","
",OFFSET(Zdroj!H$16,'k rozhodnutí detailní'!$A741,0),"
",IF(OFFSET(Zdroj!I$16,'k rozhodnutí detailní'!$A741,0)="","","IČO: "),OFFSET(Zdroj!I$16,'k rozhodnutí detailní'!$A741,0),"
","B.Ú. ",IF(OFFSET(Zdroj!J$16,'k rozhodnutí detailní'!$A741,0)="","","Anonymizováno")),CONCATENATE("Okres:","
",OFFSET(Zdroj!BP$16,'k rozhodnutí detailní'!$A741,0),"
","Právní forma","
",OFFSET(Zdroj!H$16,'k rozhodnutí detailní'!$A741,0),"
",IF(OFFSET(Zdroj!I$16,'k rozhodnutí detailní'!$A741,0)="","","IČO: "),OFFSET(Zdroj!I$16,'k rozhodnutí detailní'!$A741,0),"
","B.Ú. ",OFFSET(Zdroj!J$16,'k rozhodnutí detailní'!$A741,0))))</f>
        <v/>
      </c>
      <c r="D743" s="58" t="str">
        <f ca="1">IF($B742="","",OFFSET(Zdroj!O$16,'k rozhodnutí detailní'!$A741,0))</f>
        <v/>
      </c>
      <c r="E743" s="314"/>
      <c r="F743" s="185"/>
      <c r="G743" s="316"/>
      <c r="H743" s="315"/>
      <c r="I743" s="288"/>
      <c r="J743" s="288"/>
      <c r="K743" s="288"/>
      <c r="L743" s="288" t="str">
        <f ca="1">IF($B742="","",CONCATENATE(SUM(I742+J742+K742)," z ",SUM(Zdroj!$AN$10+Zdroj!$AP$10)))</f>
        <v/>
      </c>
      <c r="M743" s="47" t="str">
        <f ca="1">IF($B742="","",IF(1-(((J742+K742)*(Zdroj!AN$10/Zdroj!AP$10))/I742)&gt;=0,CEILING(1-(((J742+K742)*(Zdroj!AN$10/Zdroj!AP$10))/I742),0.01),CEILING((1-(((J742+K742)*(Zdroj!AN$10/Zdroj!AP$10))/I742))*-1,0.01)))</f>
        <v/>
      </c>
      <c r="N743" s="312"/>
      <c r="O743" s="288"/>
      <c r="P743" s="329"/>
    </row>
    <row r="744" spans="1:16" x14ac:dyDescent="0.25">
      <c r="A744" s="29">
        <f>ROW()/3-1</f>
        <v>247</v>
      </c>
      <c r="B744" s="288"/>
      <c r="C744" s="52" t="str">
        <f ca="1">IF($B742="","",IF(Zdroj!$AQ$9="ano",IF(OFFSET(Zdroj!M$16,'k rozhodnutí detailní'!A741,0)="","","Anonymizováno"),IF(OFFSET(Zdroj!M$16,'k rozhodnutí detailní'!A741,0)="","",OFFSET(Zdroj!M$16,'k rozhodnutí detailní'!A741,0))))</f>
        <v/>
      </c>
      <c r="D744" s="58" t="str">
        <f ca="1">IF($B742="","",CONCATENATE("Dotace bude použita na:","
",OFFSET(Zdroj!P$16,'k rozhodnutí detailní'!$A741,0)))</f>
        <v/>
      </c>
      <c r="E744" s="314"/>
      <c r="F744" s="188" t="str">
        <f ca="1">IF($B742="","",OFFSET(Zdroj!V$16,'k rozhodnutí detailní'!$A741,0))</f>
        <v/>
      </c>
      <c r="G744" s="89" t="str">
        <f ca="1">IF($B742="","",OFFSET(Zdroj!BM$16,'k rozhodnutí'!$A741,0))</f>
        <v/>
      </c>
      <c r="H744" s="315"/>
      <c r="I744" s="288"/>
      <c r="J744" s="288"/>
      <c r="K744" s="288"/>
      <c r="L744" s="288"/>
      <c r="M744" s="48" t="str">
        <f ca="1">IF($B742="","",SUM((I742+J742+K742)/(Zdroj!$AN$10+Zdroj!$AP$10)))</f>
        <v/>
      </c>
      <c r="N744" s="59" t="str">
        <f t="shared" ref="N744" ca="1" si="245">IF(B742="","",N742/G742)</f>
        <v/>
      </c>
      <c r="O744" s="288"/>
      <c r="P744" s="329"/>
    </row>
    <row r="745" spans="1:16" x14ac:dyDescent="0.25">
      <c r="A745" s="29"/>
      <c r="B745" s="288" t="str">
        <f ca="1">IF(OFFSET(Zdroj!$B$16,A744,0)&gt;0,OFFSET(Zdroj!$B$16,A744,0)+0,"")</f>
        <v/>
      </c>
      <c r="C745" s="51" t="str">
        <f ca="1">IF($B745="","",IF(Zdroj!$AQ$9="ano",CONCATENATE(OFFSET(Zdroj!C$16,'k rozhodnutí detailní'!$A744,0),"
","Anonymizováno","
",OFFSET(Zdroj!E$16,'k rozhodnutí detailní'!$A744,0),"
",OFFSET(Zdroj!F$16,'k rozhodnutí detailní'!$A744,0)),CONCATENATE(OFFSET(Zdroj!C$16,'k rozhodnutí detailní'!$A744,0),"
",OFFSET(Zdroj!D$16,'k rozhodnutí detailní'!$A744,0),"
",OFFSET(Zdroj!E$16,'k rozhodnutí detailní'!$A744,0),"
",OFFSET(Zdroj!F$16,'k rozhodnutí detailní'!$A744,0))))</f>
        <v/>
      </c>
      <c r="D745" s="57" t="str">
        <f ca="1">IF($B745="","",OFFSET(Zdroj!N$16,'k rozhodnutí detailní'!$A744,0))</f>
        <v/>
      </c>
      <c r="E745" s="314" t="str">
        <f ca="1">IF($B745="","",OFFSET(Zdroj!T$16,'k rozhodnutí detailní'!$A744,0))</f>
        <v/>
      </c>
      <c r="F745" s="188" t="str">
        <f ca="1">IF($B745="","",OFFSET(Zdroj!U$16,'k rozhodnutí detailní'!$A744,0))</f>
        <v/>
      </c>
      <c r="G745" s="316" t="str">
        <f ca="1">IF($B745="","",OFFSET(Zdroj!W$16,'k rozhodnutí detailní'!$A744,0))</f>
        <v/>
      </c>
      <c r="H745" s="315" t="str">
        <f ca="1">IF($B745="","",OFFSET(Zdroj!Y$16,'k rozhodnutí detailní'!$A744,0))</f>
        <v/>
      </c>
      <c r="I745" s="288" t="str">
        <f ca="1">IF($B745="","",OFFSET(Zdroj!BG$16,'k rozhodnutí detailní'!$A744,0))</f>
        <v/>
      </c>
      <c r="J745" s="288" t="str">
        <f ca="1">IF($B745="","",OFFSET(Zdroj!BH$16,'k rozhodnutí detailní'!$A744,0))</f>
        <v/>
      </c>
      <c r="K745" s="288"/>
      <c r="L745" s="79" t="str">
        <f ca="1">IF($B745="","",CONCATENATE(OFFSET(Zdroj!BI$16,'k rozhodnutí detailní'!$A744,0)," z ",SUM(Zdroj!$AN$10+Zdroj!$AP$10)))</f>
        <v/>
      </c>
      <c r="M745" s="46" t="str">
        <f ca="1">IF($B745="","",IF(OR(I745=0,J745=0),1,OFFSET(Zdroj!BJ$16,'k rozhodnutí detailní'!$A744,0)))</f>
        <v/>
      </c>
      <c r="N745" s="312" t="str">
        <f ca="1">IF(B745="","",IF(Zdroj!$AQ$1=Zdroj!$AR$9,ROUND(G745*M747,Zdroj!$AR$8),OFFSET(Zdroj!BO$16,'k rozhodnutí detailní'!A744,0)))</f>
        <v/>
      </c>
      <c r="O745" s="288" t="str">
        <f ca="1">IF($B745="","",OFFSET(Zdroj!Z$16,'k rozhodnutí detailní'!$A744,0))</f>
        <v/>
      </c>
      <c r="P745" s="329"/>
    </row>
    <row r="746" spans="1:16" x14ac:dyDescent="0.25">
      <c r="A746" s="29"/>
      <c r="B746" s="288"/>
      <c r="C746" s="51" t="str">
        <f ca="1">IF($B745="","",IF(Zdroj!$AQ$9="ano",CONCATENATE("Okres:","
",OFFSET(Zdroj!BP$16,'k rozhodnutí detailní'!$A744,0),"
","Právní forma","
",OFFSET(Zdroj!H$16,'k rozhodnutí detailní'!$A744,0),"
",IF(OFFSET(Zdroj!I$16,'k rozhodnutí detailní'!$A744,0)="","","IČO: "),OFFSET(Zdroj!I$16,'k rozhodnutí detailní'!$A744,0),"
","B.Ú. ",IF(OFFSET(Zdroj!J$16,'k rozhodnutí detailní'!$A744,0)="","","Anonymizováno")),CONCATENATE("Okres:","
",OFFSET(Zdroj!BP$16,'k rozhodnutí detailní'!$A744,0),"
","Právní forma","
",OFFSET(Zdroj!H$16,'k rozhodnutí detailní'!$A744,0),"
",IF(OFFSET(Zdroj!I$16,'k rozhodnutí detailní'!$A744,0)="","","IČO: "),OFFSET(Zdroj!I$16,'k rozhodnutí detailní'!$A744,0),"
","B.Ú. ",OFFSET(Zdroj!J$16,'k rozhodnutí detailní'!$A744,0))))</f>
        <v/>
      </c>
      <c r="D746" s="58" t="str">
        <f ca="1">IF($B745="","",OFFSET(Zdroj!O$16,'k rozhodnutí detailní'!$A744,0))</f>
        <v/>
      </c>
      <c r="E746" s="314"/>
      <c r="F746" s="185"/>
      <c r="G746" s="316"/>
      <c r="H746" s="315"/>
      <c r="I746" s="288"/>
      <c r="J746" s="288"/>
      <c r="K746" s="288"/>
      <c r="L746" s="288" t="str">
        <f ca="1">IF($B745="","",CONCATENATE(SUM(I745+J745+K745)," z ",SUM(Zdroj!$AN$10+Zdroj!$AP$10)))</f>
        <v/>
      </c>
      <c r="M746" s="47" t="str">
        <f ca="1">IF($B745="","",IF(1-(((J745+K745)*(Zdroj!AN$10/Zdroj!AP$10))/I745)&gt;=0,CEILING(1-(((J745+K745)*(Zdroj!AN$10/Zdroj!AP$10))/I745),0.01),CEILING((1-(((J745+K745)*(Zdroj!AN$10/Zdroj!AP$10))/I745))*-1,0.01)))</f>
        <v/>
      </c>
      <c r="N746" s="312"/>
      <c r="O746" s="288"/>
      <c r="P746" s="329"/>
    </row>
    <row r="747" spans="1:16" x14ac:dyDescent="0.25">
      <c r="A747" s="29">
        <f>ROW()/3-1</f>
        <v>248</v>
      </c>
      <c r="B747" s="288"/>
      <c r="C747" s="52" t="str">
        <f ca="1">IF($B745="","",IF(Zdroj!$AQ$9="ano",IF(OFFSET(Zdroj!M$16,'k rozhodnutí detailní'!A744,0)="","","Anonymizováno"),IF(OFFSET(Zdroj!M$16,'k rozhodnutí detailní'!A744,0)="","",OFFSET(Zdroj!M$16,'k rozhodnutí detailní'!A744,0))))</f>
        <v/>
      </c>
      <c r="D747" s="58" t="str">
        <f ca="1">IF($B745="","",CONCATENATE("Dotace bude použita na:","
",OFFSET(Zdroj!P$16,'k rozhodnutí detailní'!$A744,0)))</f>
        <v/>
      </c>
      <c r="E747" s="314"/>
      <c r="F747" s="188" t="str">
        <f ca="1">IF($B745="","",OFFSET(Zdroj!V$16,'k rozhodnutí detailní'!$A744,0))</f>
        <v/>
      </c>
      <c r="G747" s="89" t="str">
        <f ca="1">IF($B745="","",OFFSET(Zdroj!BM$16,'k rozhodnutí'!$A744,0))</f>
        <v/>
      </c>
      <c r="H747" s="315"/>
      <c r="I747" s="288"/>
      <c r="J747" s="288"/>
      <c r="K747" s="288"/>
      <c r="L747" s="288"/>
      <c r="M747" s="48" t="str">
        <f ca="1">IF($B745="","",SUM((I745+J745+K745)/(Zdroj!$AN$10+Zdroj!$AP$10)))</f>
        <v/>
      </c>
      <c r="N747" s="59" t="str">
        <f t="shared" ref="N747" ca="1" si="246">IF(B745="","",N745/G745)</f>
        <v/>
      </c>
      <c r="O747" s="288"/>
      <c r="P747" s="329"/>
    </row>
    <row r="748" spans="1:16" x14ac:dyDescent="0.25">
      <c r="A748" s="29"/>
      <c r="B748" s="288" t="str">
        <f ca="1">IF(OFFSET(Zdroj!$B$16,A747,0)&gt;0,OFFSET(Zdroj!$B$16,A747,0)+0,"")</f>
        <v/>
      </c>
      <c r="C748" s="51" t="str">
        <f ca="1">IF($B748="","",IF(Zdroj!$AQ$9="ano",CONCATENATE(OFFSET(Zdroj!C$16,'k rozhodnutí detailní'!$A747,0),"
","Anonymizováno","
",OFFSET(Zdroj!E$16,'k rozhodnutí detailní'!$A747,0),"
",OFFSET(Zdroj!F$16,'k rozhodnutí detailní'!$A747,0)),CONCATENATE(OFFSET(Zdroj!C$16,'k rozhodnutí detailní'!$A747,0),"
",OFFSET(Zdroj!D$16,'k rozhodnutí detailní'!$A747,0),"
",OFFSET(Zdroj!E$16,'k rozhodnutí detailní'!$A747,0),"
",OFFSET(Zdroj!F$16,'k rozhodnutí detailní'!$A747,0))))</f>
        <v/>
      </c>
      <c r="D748" s="57" t="str">
        <f ca="1">IF($B748="","",OFFSET(Zdroj!N$16,'k rozhodnutí detailní'!$A747,0))</f>
        <v/>
      </c>
      <c r="E748" s="314" t="str">
        <f ca="1">IF($B748="","",OFFSET(Zdroj!T$16,'k rozhodnutí detailní'!$A747,0))</f>
        <v/>
      </c>
      <c r="F748" s="188" t="str">
        <f ca="1">IF($B748="","",OFFSET(Zdroj!U$16,'k rozhodnutí detailní'!$A747,0))</f>
        <v/>
      </c>
      <c r="G748" s="316" t="str">
        <f ca="1">IF($B748="","",OFFSET(Zdroj!W$16,'k rozhodnutí detailní'!$A747,0))</f>
        <v/>
      </c>
      <c r="H748" s="315" t="str">
        <f ca="1">IF($B748="","",OFFSET(Zdroj!Y$16,'k rozhodnutí detailní'!$A747,0))</f>
        <v/>
      </c>
      <c r="I748" s="288" t="str">
        <f ca="1">IF($B748="","",OFFSET(Zdroj!BG$16,'k rozhodnutí detailní'!$A747,0))</f>
        <v/>
      </c>
      <c r="J748" s="288" t="str">
        <f ca="1">IF($B748="","",OFFSET(Zdroj!BH$16,'k rozhodnutí detailní'!$A747,0))</f>
        <v/>
      </c>
      <c r="K748" s="288"/>
      <c r="L748" s="79" t="str">
        <f ca="1">IF($B748="","",CONCATENATE(OFFSET(Zdroj!BI$16,'k rozhodnutí detailní'!$A747,0)," z ",SUM(Zdroj!$AN$10+Zdroj!$AP$10)))</f>
        <v/>
      </c>
      <c r="M748" s="46" t="str">
        <f ca="1">IF($B748="","",IF(OR(I748=0,J748=0),1,OFFSET(Zdroj!BJ$16,'k rozhodnutí detailní'!$A747,0)))</f>
        <v/>
      </c>
      <c r="N748" s="312" t="str">
        <f ca="1">IF(B748="","",IF(Zdroj!$AQ$1=Zdroj!$AR$9,ROUND(G748*M750,Zdroj!$AR$8),OFFSET(Zdroj!BO$16,'k rozhodnutí detailní'!A747,0)))</f>
        <v/>
      </c>
      <c r="O748" s="288" t="str">
        <f ca="1">IF($B748="","",OFFSET(Zdroj!Z$16,'k rozhodnutí detailní'!$A747,0))</f>
        <v/>
      </c>
      <c r="P748" s="329"/>
    </row>
    <row r="749" spans="1:16" x14ac:dyDescent="0.25">
      <c r="A749" s="29"/>
      <c r="B749" s="288"/>
      <c r="C749" s="51" t="str">
        <f ca="1">IF($B748="","",IF(Zdroj!$AQ$9="ano",CONCATENATE("Okres:","
",OFFSET(Zdroj!BP$16,'k rozhodnutí detailní'!$A747,0),"
","Právní forma","
",OFFSET(Zdroj!H$16,'k rozhodnutí detailní'!$A747,0),"
",IF(OFFSET(Zdroj!I$16,'k rozhodnutí detailní'!$A747,0)="","","IČO: "),OFFSET(Zdroj!I$16,'k rozhodnutí detailní'!$A747,0),"
","B.Ú. ",IF(OFFSET(Zdroj!J$16,'k rozhodnutí detailní'!$A747,0)="","","Anonymizováno")),CONCATENATE("Okres:","
",OFFSET(Zdroj!BP$16,'k rozhodnutí detailní'!$A747,0),"
","Právní forma","
",OFFSET(Zdroj!H$16,'k rozhodnutí detailní'!$A747,0),"
",IF(OFFSET(Zdroj!I$16,'k rozhodnutí detailní'!$A747,0)="","","IČO: "),OFFSET(Zdroj!I$16,'k rozhodnutí detailní'!$A747,0),"
","B.Ú. ",OFFSET(Zdroj!J$16,'k rozhodnutí detailní'!$A747,0))))</f>
        <v/>
      </c>
      <c r="D749" s="58" t="str">
        <f ca="1">IF($B748="","",OFFSET(Zdroj!O$16,'k rozhodnutí detailní'!$A747,0))</f>
        <v/>
      </c>
      <c r="E749" s="314"/>
      <c r="F749" s="185"/>
      <c r="G749" s="316"/>
      <c r="H749" s="315"/>
      <c r="I749" s="288"/>
      <c r="J749" s="288"/>
      <c r="K749" s="288"/>
      <c r="L749" s="288" t="str">
        <f ca="1">IF($B748="","",CONCATENATE(SUM(I748+J748+K748)," z ",SUM(Zdroj!$AN$10+Zdroj!$AP$10)))</f>
        <v/>
      </c>
      <c r="M749" s="47" t="str">
        <f ca="1">IF($B748="","",IF(1-(((J748+K748)*(Zdroj!AN$10/Zdroj!AP$10))/I748)&gt;=0,CEILING(1-(((J748+K748)*(Zdroj!AN$10/Zdroj!AP$10))/I748),0.01),CEILING((1-(((J748+K748)*(Zdroj!AN$10/Zdroj!AP$10))/I748))*-1,0.01)))</f>
        <v/>
      </c>
      <c r="N749" s="312"/>
      <c r="O749" s="288"/>
      <c r="P749" s="329"/>
    </row>
    <row r="750" spans="1:16" x14ac:dyDescent="0.25">
      <c r="A750" s="29">
        <f>ROW()/3-1</f>
        <v>249</v>
      </c>
      <c r="B750" s="288"/>
      <c r="C750" s="52" t="str">
        <f ca="1">IF($B748="","",IF(Zdroj!$AQ$9="ano",IF(OFFSET(Zdroj!M$16,'k rozhodnutí detailní'!A747,0)="","","Anonymizováno"),IF(OFFSET(Zdroj!M$16,'k rozhodnutí detailní'!A747,0)="","",OFFSET(Zdroj!M$16,'k rozhodnutí detailní'!A747,0))))</f>
        <v/>
      </c>
      <c r="D750" s="58" t="str">
        <f ca="1">IF($B748="","",CONCATENATE("Dotace bude použita na:","
",OFFSET(Zdroj!P$16,'k rozhodnutí detailní'!$A747,0)))</f>
        <v/>
      </c>
      <c r="E750" s="314"/>
      <c r="F750" s="188" t="str">
        <f ca="1">IF($B748="","",OFFSET(Zdroj!V$16,'k rozhodnutí detailní'!$A747,0))</f>
        <v/>
      </c>
      <c r="G750" s="89" t="str">
        <f ca="1">IF($B748="","",OFFSET(Zdroj!BM$16,'k rozhodnutí'!$A747,0))</f>
        <v/>
      </c>
      <c r="H750" s="315"/>
      <c r="I750" s="288"/>
      <c r="J750" s="288"/>
      <c r="K750" s="288"/>
      <c r="L750" s="288"/>
      <c r="M750" s="48" t="str">
        <f ca="1">IF($B748="","",SUM((I748+J748+K748)/(Zdroj!$AN$10+Zdroj!$AP$10)))</f>
        <v/>
      </c>
      <c r="N750" s="59" t="str">
        <f t="shared" ref="N750" ca="1" si="247">IF(B748="","",N748/G748)</f>
        <v/>
      </c>
      <c r="O750" s="288"/>
      <c r="P750" s="329"/>
    </row>
    <row r="751" spans="1:16" x14ac:dyDescent="0.25">
      <c r="A751" s="29"/>
      <c r="B751" s="288" t="str">
        <f ca="1">IF(OFFSET(Zdroj!$B$16,A750,0)&gt;0,OFFSET(Zdroj!$B$16,A750,0)+0,"")</f>
        <v/>
      </c>
      <c r="C751" s="51" t="str">
        <f ca="1">IF($B751="","",IF(Zdroj!$AQ$9="ano",CONCATENATE(OFFSET(Zdroj!C$16,'k rozhodnutí detailní'!$A750,0),"
","Anonymizováno","
",OFFSET(Zdroj!E$16,'k rozhodnutí detailní'!$A750,0),"
",OFFSET(Zdroj!F$16,'k rozhodnutí detailní'!$A750,0)),CONCATENATE(OFFSET(Zdroj!C$16,'k rozhodnutí detailní'!$A750,0),"
",OFFSET(Zdroj!D$16,'k rozhodnutí detailní'!$A750,0),"
",OFFSET(Zdroj!E$16,'k rozhodnutí detailní'!$A750,0),"
",OFFSET(Zdroj!F$16,'k rozhodnutí detailní'!$A750,0))))</f>
        <v/>
      </c>
      <c r="D751" s="57" t="str">
        <f ca="1">IF($B751="","",OFFSET(Zdroj!N$16,'k rozhodnutí detailní'!$A750,0))</f>
        <v/>
      </c>
      <c r="E751" s="314" t="str">
        <f ca="1">IF($B751="","",OFFSET(Zdroj!T$16,'k rozhodnutí detailní'!$A750,0))</f>
        <v/>
      </c>
      <c r="F751" s="188" t="str">
        <f ca="1">IF($B751="","",OFFSET(Zdroj!U$16,'k rozhodnutí detailní'!$A750,0))</f>
        <v/>
      </c>
      <c r="G751" s="316" t="str">
        <f ca="1">IF($B751="","",OFFSET(Zdroj!W$16,'k rozhodnutí detailní'!$A750,0))</f>
        <v/>
      </c>
      <c r="H751" s="315" t="str">
        <f ca="1">IF($B751="","",OFFSET(Zdroj!Y$16,'k rozhodnutí detailní'!$A750,0))</f>
        <v/>
      </c>
      <c r="I751" s="288" t="str">
        <f ca="1">IF($B751="","",OFFSET(Zdroj!BG$16,'k rozhodnutí detailní'!$A750,0))</f>
        <v/>
      </c>
      <c r="J751" s="288" t="str">
        <f ca="1">IF($B751="","",OFFSET(Zdroj!BH$16,'k rozhodnutí detailní'!$A750,0))</f>
        <v/>
      </c>
      <c r="K751" s="288"/>
      <c r="L751" s="79" t="str">
        <f ca="1">IF($B751="","",CONCATENATE(OFFSET(Zdroj!BI$16,'k rozhodnutí detailní'!$A750,0)," z ",SUM(Zdroj!$AN$10+Zdroj!$AP$10)))</f>
        <v/>
      </c>
      <c r="M751" s="46" t="str">
        <f ca="1">IF($B751="","",IF(OR(I751=0,J751=0),1,OFFSET(Zdroj!BJ$16,'k rozhodnutí detailní'!$A750,0)))</f>
        <v/>
      </c>
      <c r="N751" s="312" t="str">
        <f ca="1">IF(B751="","",IF(Zdroj!$AQ$1=Zdroj!$AR$9,ROUND(G751*M753,Zdroj!$AR$8),OFFSET(Zdroj!BO$16,'k rozhodnutí detailní'!A750,0)))</f>
        <v/>
      </c>
      <c r="O751" s="288" t="str">
        <f ca="1">IF($B751="","",OFFSET(Zdroj!Z$16,'k rozhodnutí detailní'!$A750,0))</f>
        <v/>
      </c>
      <c r="P751" s="329"/>
    </row>
    <row r="752" spans="1:16" x14ac:dyDescent="0.25">
      <c r="A752" s="29"/>
      <c r="B752" s="288"/>
      <c r="C752" s="51" t="str">
        <f ca="1">IF($B751="","",IF(Zdroj!$AQ$9="ano",CONCATENATE("Okres:","
",OFFSET(Zdroj!BP$16,'k rozhodnutí detailní'!$A750,0),"
","Právní forma","
",OFFSET(Zdroj!H$16,'k rozhodnutí detailní'!$A750,0),"
",IF(OFFSET(Zdroj!I$16,'k rozhodnutí detailní'!$A750,0)="","","IČO: "),OFFSET(Zdroj!I$16,'k rozhodnutí detailní'!$A750,0),"
","B.Ú. ",IF(OFFSET(Zdroj!J$16,'k rozhodnutí detailní'!$A750,0)="","","Anonymizováno")),CONCATENATE("Okres:","
",OFFSET(Zdroj!BP$16,'k rozhodnutí detailní'!$A750,0),"
","Právní forma","
",OFFSET(Zdroj!H$16,'k rozhodnutí detailní'!$A750,0),"
",IF(OFFSET(Zdroj!I$16,'k rozhodnutí detailní'!$A750,0)="","","IČO: "),OFFSET(Zdroj!I$16,'k rozhodnutí detailní'!$A750,0),"
","B.Ú. ",OFFSET(Zdroj!J$16,'k rozhodnutí detailní'!$A750,0))))</f>
        <v/>
      </c>
      <c r="D752" s="58" t="str">
        <f ca="1">IF($B751="","",OFFSET(Zdroj!O$16,'k rozhodnutí detailní'!$A750,0))</f>
        <v/>
      </c>
      <c r="E752" s="314"/>
      <c r="F752" s="185"/>
      <c r="G752" s="316"/>
      <c r="H752" s="315"/>
      <c r="I752" s="288"/>
      <c r="J752" s="288"/>
      <c r="K752" s="288"/>
      <c r="L752" s="288" t="str">
        <f ca="1">IF($B751="","",CONCATENATE(SUM(I751+J751+K751)," z ",SUM(Zdroj!$AN$10+Zdroj!$AP$10)))</f>
        <v/>
      </c>
      <c r="M752" s="47" t="str">
        <f ca="1">IF($B751="","",IF(1-(((J751+K751)*(Zdroj!AN$10/Zdroj!AP$10))/I751)&gt;=0,CEILING(1-(((J751+K751)*(Zdroj!AN$10/Zdroj!AP$10))/I751),0.01),CEILING((1-(((J751+K751)*(Zdroj!AN$10/Zdroj!AP$10))/I751))*-1,0.01)))</f>
        <v/>
      </c>
      <c r="N752" s="312"/>
      <c r="O752" s="288"/>
      <c r="P752" s="329"/>
    </row>
    <row r="753" spans="1:16" x14ac:dyDescent="0.25">
      <c r="A753" s="29">
        <f>ROW()/3-1</f>
        <v>250</v>
      </c>
      <c r="B753" s="288"/>
      <c r="C753" s="52" t="str">
        <f ca="1">IF($B751="","",IF(Zdroj!$AQ$9="ano",IF(OFFSET(Zdroj!M$16,'k rozhodnutí detailní'!A750,0)="","","Anonymizováno"),IF(OFFSET(Zdroj!M$16,'k rozhodnutí detailní'!A750,0)="","",OFFSET(Zdroj!M$16,'k rozhodnutí detailní'!A750,0))))</f>
        <v/>
      </c>
      <c r="D753" s="58" t="str">
        <f ca="1">IF($B751="","",CONCATENATE("Dotace bude použita na:","
",OFFSET(Zdroj!P$16,'k rozhodnutí detailní'!$A750,0)))</f>
        <v/>
      </c>
      <c r="E753" s="314"/>
      <c r="F753" s="188" t="str">
        <f ca="1">IF($B751="","",OFFSET(Zdroj!V$16,'k rozhodnutí detailní'!$A750,0))</f>
        <v/>
      </c>
      <c r="G753" s="89" t="str">
        <f ca="1">IF($B751="","",OFFSET(Zdroj!BM$16,'k rozhodnutí'!$A750,0))</f>
        <v/>
      </c>
      <c r="H753" s="315"/>
      <c r="I753" s="288"/>
      <c r="J753" s="288"/>
      <c r="K753" s="288"/>
      <c r="L753" s="288"/>
      <c r="M753" s="48" t="str">
        <f ca="1">IF($B751="","",SUM((I751+J751+K751)/(Zdroj!$AN$10+Zdroj!$AP$10)))</f>
        <v/>
      </c>
      <c r="N753" s="59" t="str">
        <f t="shared" ref="N753" ca="1" si="248">IF(B751="","",N751/G751)</f>
        <v/>
      </c>
      <c r="O753" s="288"/>
      <c r="P753" s="329"/>
    </row>
    <row r="754" spans="1:16" x14ac:dyDescent="0.25">
      <c r="A754" s="29"/>
      <c r="B754" s="288" t="str">
        <f ca="1">IF(OFFSET(Zdroj!$B$16,A753,0)&gt;0,OFFSET(Zdroj!$B$16,A753,0)+0,"")</f>
        <v/>
      </c>
      <c r="C754" s="51" t="str">
        <f ca="1">IF($B754="","",IF(Zdroj!$AQ$9="ano",CONCATENATE(OFFSET(Zdroj!C$16,'k rozhodnutí detailní'!$A753,0),"
","Anonymizováno","
",OFFSET(Zdroj!E$16,'k rozhodnutí detailní'!$A753,0),"
",OFFSET(Zdroj!F$16,'k rozhodnutí detailní'!$A753,0)),CONCATENATE(OFFSET(Zdroj!C$16,'k rozhodnutí detailní'!$A753,0),"
",OFFSET(Zdroj!D$16,'k rozhodnutí detailní'!$A753,0),"
",OFFSET(Zdroj!E$16,'k rozhodnutí detailní'!$A753,0),"
",OFFSET(Zdroj!F$16,'k rozhodnutí detailní'!$A753,0))))</f>
        <v/>
      </c>
      <c r="D754" s="57" t="str">
        <f ca="1">IF($B754="","",OFFSET(Zdroj!N$16,'k rozhodnutí detailní'!$A753,0))</f>
        <v/>
      </c>
      <c r="E754" s="314" t="str">
        <f ca="1">IF($B754="","",OFFSET(Zdroj!T$16,'k rozhodnutí detailní'!$A753,0))</f>
        <v/>
      </c>
      <c r="F754" s="188" t="str">
        <f ca="1">IF($B754="","",OFFSET(Zdroj!U$16,'k rozhodnutí detailní'!$A753,0))</f>
        <v/>
      </c>
      <c r="G754" s="316" t="str">
        <f ca="1">IF($B754="","",OFFSET(Zdroj!W$16,'k rozhodnutí detailní'!$A753,0))</f>
        <v/>
      </c>
      <c r="H754" s="315" t="str">
        <f ca="1">IF($B754="","",OFFSET(Zdroj!Y$16,'k rozhodnutí detailní'!$A753,0))</f>
        <v/>
      </c>
      <c r="I754" s="288" t="str">
        <f ca="1">IF($B754="","",OFFSET(Zdroj!BG$16,'k rozhodnutí detailní'!$A753,0))</f>
        <v/>
      </c>
      <c r="J754" s="288" t="str">
        <f ca="1">IF($B754="","",OFFSET(Zdroj!BH$16,'k rozhodnutí detailní'!$A753,0))</f>
        <v/>
      </c>
      <c r="K754" s="288"/>
      <c r="L754" s="79" t="str">
        <f ca="1">IF($B754="","",CONCATENATE(OFFSET(Zdroj!BI$16,'k rozhodnutí detailní'!$A753,0)," z ",SUM(Zdroj!$AN$10+Zdroj!$AP$10)))</f>
        <v/>
      </c>
      <c r="M754" s="46" t="str">
        <f ca="1">IF($B754="","",IF(OR(I754=0,J754=0),1,OFFSET(Zdroj!BJ$16,'k rozhodnutí detailní'!$A753,0)))</f>
        <v/>
      </c>
      <c r="N754" s="312" t="str">
        <f ca="1">IF(B754="","",IF(Zdroj!$AQ$1=Zdroj!$AR$9,ROUND(G754*M756,Zdroj!$AR$8),OFFSET(Zdroj!BO$16,'k rozhodnutí detailní'!A753,0)))</f>
        <v/>
      </c>
      <c r="O754" s="288" t="str">
        <f ca="1">IF($B754="","",OFFSET(Zdroj!Z$16,'k rozhodnutí detailní'!$A753,0))</f>
        <v/>
      </c>
      <c r="P754" s="329"/>
    </row>
    <row r="755" spans="1:16" x14ac:dyDescent="0.25">
      <c r="A755" s="29"/>
      <c r="B755" s="288"/>
      <c r="C755" s="51" t="str">
        <f ca="1">IF($B754="","",IF(Zdroj!$AQ$9="ano",CONCATENATE("Okres:","
",OFFSET(Zdroj!BP$16,'k rozhodnutí detailní'!$A753,0),"
","Právní forma","
",OFFSET(Zdroj!H$16,'k rozhodnutí detailní'!$A753,0),"
",IF(OFFSET(Zdroj!I$16,'k rozhodnutí detailní'!$A753,0)="","","IČO: "),OFFSET(Zdroj!I$16,'k rozhodnutí detailní'!$A753,0),"
","B.Ú. ",IF(OFFSET(Zdroj!J$16,'k rozhodnutí detailní'!$A753,0)="","","Anonymizováno")),CONCATENATE("Okres:","
",OFFSET(Zdroj!BP$16,'k rozhodnutí detailní'!$A753,0),"
","Právní forma","
",OFFSET(Zdroj!H$16,'k rozhodnutí detailní'!$A753,0),"
",IF(OFFSET(Zdroj!I$16,'k rozhodnutí detailní'!$A753,0)="","","IČO: "),OFFSET(Zdroj!I$16,'k rozhodnutí detailní'!$A753,0),"
","B.Ú. ",OFFSET(Zdroj!J$16,'k rozhodnutí detailní'!$A753,0))))</f>
        <v/>
      </c>
      <c r="D755" s="58" t="str">
        <f ca="1">IF($B754="","",OFFSET(Zdroj!O$16,'k rozhodnutí detailní'!$A753,0))</f>
        <v/>
      </c>
      <c r="E755" s="314"/>
      <c r="F755" s="185"/>
      <c r="G755" s="316"/>
      <c r="H755" s="315"/>
      <c r="I755" s="288"/>
      <c r="J755" s="288"/>
      <c r="K755" s="288"/>
      <c r="L755" s="288" t="str">
        <f ca="1">IF($B754="","",CONCATENATE(SUM(I754+J754+K754)," z ",SUM(Zdroj!$AN$10+Zdroj!$AP$10)))</f>
        <v/>
      </c>
      <c r="M755" s="47" t="str">
        <f ca="1">IF($B754="","",IF(1-(((J754+K754)*(Zdroj!AN$10/Zdroj!AP$10))/I754)&gt;=0,CEILING(1-(((J754+K754)*(Zdroj!AN$10/Zdroj!AP$10))/I754),0.01),CEILING((1-(((J754+K754)*(Zdroj!AN$10/Zdroj!AP$10))/I754))*-1,0.01)))</f>
        <v/>
      </c>
      <c r="N755" s="312"/>
      <c r="O755" s="288"/>
      <c r="P755" s="329"/>
    </row>
    <row r="756" spans="1:16" x14ac:dyDescent="0.25">
      <c r="A756" s="29">
        <f>ROW()/3-1</f>
        <v>251</v>
      </c>
      <c r="B756" s="288"/>
      <c r="C756" s="52" t="str">
        <f ca="1">IF($B754="","",IF(Zdroj!$AQ$9="ano",IF(OFFSET(Zdroj!M$16,'k rozhodnutí detailní'!A753,0)="","","Anonymizováno"),IF(OFFSET(Zdroj!M$16,'k rozhodnutí detailní'!A753,0)="","",OFFSET(Zdroj!M$16,'k rozhodnutí detailní'!A753,0))))</f>
        <v/>
      </c>
      <c r="D756" s="58" t="str">
        <f ca="1">IF($B754="","",CONCATENATE("Dotace bude použita na:","
",OFFSET(Zdroj!P$16,'k rozhodnutí detailní'!$A753,0)))</f>
        <v/>
      </c>
      <c r="E756" s="314"/>
      <c r="F756" s="188" t="str">
        <f ca="1">IF($B754="","",OFFSET(Zdroj!V$16,'k rozhodnutí detailní'!$A753,0))</f>
        <v/>
      </c>
      <c r="G756" s="89" t="str">
        <f ca="1">IF($B754="","",OFFSET(Zdroj!BM$16,'k rozhodnutí'!$A753,0))</f>
        <v/>
      </c>
      <c r="H756" s="315"/>
      <c r="I756" s="288"/>
      <c r="J756" s="288"/>
      <c r="K756" s="288"/>
      <c r="L756" s="288"/>
      <c r="M756" s="48" t="str">
        <f ca="1">IF($B754="","",SUM((I754+J754+K754)/(Zdroj!$AN$10+Zdroj!$AP$10)))</f>
        <v/>
      </c>
      <c r="N756" s="59" t="str">
        <f t="shared" ref="N756" ca="1" si="249">IF(B754="","",N754/G754)</f>
        <v/>
      </c>
      <c r="O756" s="288"/>
      <c r="P756" s="329"/>
    </row>
    <row r="757" spans="1:16" x14ac:dyDescent="0.25">
      <c r="A757" s="29"/>
      <c r="B757" s="288" t="str">
        <f ca="1">IF(OFFSET(Zdroj!$B$16,A756,0)&gt;0,OFFSET(Zdroj!$B$16,A756,0)+0,"")</f>
        <v/>
      </c>
      <c r="C757" s="51" t="str">
        <f ca="1">IF($B757="","",IF(Zdroj!$AQ$9="ano",CONCATENATE(OFFSET(Zdroj!C$16,'k rozhodnutí detailní'!$A756,0),"
","Anonymizováno","
",OFFSET(Zdroj!E$16,'k rozhodnutí detailní'!$A756,0),"
",OFFSET(Zdroj!F$16,'k rozhodnutí detailní'!$A756,0)),CONCATENATE(OFFSET(Zdroj!C$16,'k rozhodnutí detailní'!$A756,0),"
",OFFSET(Zdroj!D$16,'k rozhodnutí detailní'!$A756,0),"
",OFFSET(Zdroj!E$16,'k rozhodnutí detailní'!$A756,0),"
",OFFSET(Zdroj!F$16,'k rozhodnutí detailní'!$A756,0))))</f>
        <v/>
      </c>
      <c r="D757" s="57" t="str">
        <f ca="1">IF($B757="","",OFFSET(Zdroj!N$16,'k rozhodnutí detailní'!$A756,0))</f>
        <v/>
      </c>
      <c r="E757" s="314" t="str">
        <f ca="1">IF($B757="","",OFFSET(Zdroj!T$16,'k rozhodnutí detailní'!$A756,0))</f>
        <v/>
      </c>
      <c r="F757" s="188" t="str">
        <f ca="1">IF($B757="","",OFFSET(Zdroj!U$16,'k rozhodnutí detailní'!$A756,0))</f>
        <v/>
      </c>
      <c r="G757" s="316" t="str">
        <f ca="1">IF($B757="","",OFFSET(Zdroj!W$16,'k rozhodnutí detailní'!$A756,0))</f>
        <v/>
      </c>
      <c r="H757" s="315" t="str">
        <f ca="1">IF($B757="","",OFFSET(Zdroj!Y$16,'k rozhodnutí detailní'!$A756,0))</f>
        <v/>
      </c>
      <c r="I757" s="288" t="str">
        <f ca="1">IF($B757="","",OFFSET(Zdroj!BG$16,'k rozhodnutí detailní'!$A756,0))</f>
        <v/>
      </c>
      <c r="J757" s="288" t="str">
        <f ca="1">IF($B757="","",OFFSET(Zdroj!BH$16,'k rozhodnutí detailní'!$A756,0))</f>
        <v/>
      </c>
      <c r="K757" s="288"/>
      <c r="L757" s="79" t="str">
        <f ca="1">IF($B757="","",CONCATENATE(OFFSET(Zdroj!BI$16,'k rozhodnutí detailní'!$A756,0)," z ",SUM(Zdroj!$AN$10+Zdroj!$AP$10)))</f>
        <v/>
      </c>
      <c r="M757" s="46" t="str">
        <f ca="1">IF($B757="","",IF(OR(I757=0,J757=0),1,OFFSET(Zdroj!BJ$16,'k rozhodnutí detailní'!$A756,0)))</f>
        <v/>
      </c>
      <c r="N757" s="312" t="str">
        <f ca="1">IF(B757="","",IF(Zdroj!$AQ$1=Zdroj!$AR$9,ROUND(G757*M759,Zdroj!$AR$8),OFFSET(Zdroj!BO$16,'k rozhodnutí detailní'!A756,0)))</f>
        <v/>
      </c>
      <c r="O757" s="288" t="str">
        <f ca="1">IF($B757="","",OFFSET(Zdroj!Z$16,'k rozhodnutí detailní'!$A756,0))</f>
        <v/>
      </c>
      <c r="P757" s="329"/>
    </row>
    <row r="758" spans="1:16" x14ac:dyDescent="0.25">
      <c r="A758" s="29"/>
      <c r="B758" s="288"/>
      <c r="C758" s="51" t="str">
        <f ca="1">IF($B757="","",IF(Zdroj!$AQ$9="ano",CONCATENATE("Okres:","
",OFFSET(Zdroj!BP$16,'k rozhodnutí detailní'!$A756,0),"
","Právní forma","
",OFFSET(Zdroj!H$16,'k rozhodnutí detailní'!$A756,0),"
",IF(OFFSET(Zdroj!I$16,'k rozhodnutí detailní'!$A756,0)="","","IČO: "),OFFSET(Zdroj!I$16,'k rozhodnutí detailní'!$A756,0),"
","B.Ú. ",IF(OFFSET(Zdroj!J$16,'k rozhodnutí detailní'!$A756,0)="","","Anonymizováno")),CONCATENATE("Okres:","
",OFFSET(Zdroj!BP$16,'k rozhodnutí detailní'!$A756,0),"
","Právní forma","
",OFFSET(Zdroj!H$16,'k rozhodnutí detailní'!$A756,0),"
",IF(OFFSET(Zdroj!I$16,'k rozhodnutí detailní'!$A756,0)="","","IČO: "),OFFSET(Zdroj!I$16,'k rozhodnutí detailní'!$A756,0),"
","B.Ú. ",OFFSET(Zdroj!J$16,'k rozhodnutí detailní'!$A756,0))))</f>
        <v/>
      </c>
      <c r="D758" s="58" t="str">
        <f ca="1">IF($B757="","",OFFSET(Zdroj!O$16,'k rozhodnutí detailní'!$A756,0))</f>
        <v/>
      </c>
      <c r="E758" s="314"/>
      <c r="F758" s="185"/>
      <c r="G758" s="316"/>
      <c r="H758" s="315"/>
      <c r="I758" s="288"/>
      <c r="J758" s="288"/>
      <c r="K758" s="288"/>
      <c r="L758" s="288" t="str">
        <f ca="1">IF($B757="","",CONCATENATE(SUM(I757+J757+K757)," z ",SUM(Zdroj!$AN$10+Zdroj!$AP$10)))</f>
        <v/>
      </c>
      <c r="M758" s="47" t="str">
        <f ca="1">IF($B757="","",IF(1-(((J757+K757)*(Zdroj!AN$10/Zdroj!AP$10))/I757)&gt;=0,CEILING(1-(((J757+K757)*(Zdroj!AN$10/Zdroj!AP$10))/I757),0.01),CEILING((1-(((J757+K757)*(Zdroj!AN$10/Zdroj!AP$10))/I757))*-1,0.01)))</f>
        <v/>
      </c>
      <c r="N758" s="312"/>
      <c r="O758" s="288"/>
      <c r="P758" s="329"/>
    </row>
    <row r="759" spans="1:16" x14ac:dyDescent="0.25">
      <c r="A759" s="29">
        <f>ROW()/3-1</f>
        <v>252</v>
      </c>
      <c r="B759" s="288"/>
      <c r="C759" s="52" t="str">
        <f ca="1">IF($B757="","",IF(Zdroj!$AQ$9="ano",IF(OFFSET(Zdroj!M$16,'k rozhodnutí detailní'!A756,0)="","","Anonymizováno"),IF(OFFSET(Zdroj!M$16,'k rozhodnutí detailní'!A756,0)="","",OFFSET(Zdroj!M$16,'k rozhodnutí detailní'!A756,0))))</f>
        <v/>
      </c>
      <c r="D759" s="58" t="str">
        <f ca="1">IF($B757="","",CONCATENATE("Dotace bude použita na:","
",OFFSET(Zdroj!P$16,'k rozhodnutí detailní'!$A756,0)))</f>
        <v/>
      </c>
      <c r="E759" s="314"/>
      <c r="F759" s="188" t="str">
        <f ca="1">IF($B757="","",OFFSET(Zdroj!V$16,'k rozhodnutí detailní'!$A756,0))</f>
        <v/>
      </c>
      <c r="G759" s="89" t="str">
        <f ca="1">IF($B757="","",OFFSET(Zdroj!BM$16,'k rozhodnutí'!$A756,0))</f>
        <v/>
      </c>
      <c r="H759" s="315"/>
      <c r="I759" s="288"/>
      <c r="J759" s="288"/>
      <c r="K759" s="288"/>
      <c r="L759" s="288"/>
      <c r="M759" s="48" t="str">
        <f ca="1">IF($B757="","",SUM((I757+J757+K757)/(Zdroj!$AN$10+Zdroj!$AP$10)))</f>
        <v/>
      </c>
      <c r="N759" s="59" t="str">
        <f t="shared" ref="N759" ca="1" si="250">IF(B757="","",N757/G757)</f>
        <v/>
      </c>
      <c r="O759" s="288"/>
      <c r="P759" s="329"/>
    </row>
    <row r="760" spans="1:16" x14ac:dyDescent="0.25">
      <c r="A760" s="29"/>
      <c r="B760" s="288" t="str">
        <f ca="1">IF(OFFSET(Zdroj!$B$16,A759,0)&gt;0,OFFSET(Zdroj!$B$16,A759,0)+0,"")</f>
        <v/>
      </c>
      <c r="C760" s="51" t="str">
        <f ca="1">IF($B760="","",IF(Zdroj!$AQ$9="ano",CONCATENATE(OFFSET(Zdroj!C$16,'k rozhodnutí detailní'!$A759,0),"
","Anonymizováno","
",OFFSET(Zdroj!E$16,'k rozhodnutí detailní'!$A759,0),"
",OFFSET(Zdroj!F$16,'k rozhodnutí detailní'!$A759,0)),CONCATENATE(OFFSET(Zdroj!C$16,'k rozhodnutí detailní'!$A759,0),"
",OFFSET(Zdroj!D$16,'k rozhodnutí detailní'!$A759,0),"
",OFFSET(Zdroj!E$16,'k rozhodnutí detailní'!$A759,0),"
",OFFSET(Zdroj!F$16,'k rozhodnutí detailní'!$A759,0))))</f>
        <v/>
      </c>
      <c r="D760" s="57" t="str">
        <f ca="1">IF($B760="","",OFFSET(Zdroj!N$16,'k rozhodnutí detailní'!$A759,0))</f>
        <v/>
      </c>
      <c r="E760" s="314" t="str">
        <f ca="1">IF($B760="","",OFFSET(Zdroj!T$16,'k rozhodnutí detailní'!$A759,0))</f>
        <v/>
      </c>
      <c r="F760" s="188" t="str">
        <f ca="1">IF($B760="","",OFFSET(Zdroj!U$16,'k rozhodnutí detailní'!$A759,0))</f>
        <v/>
      </c>
      <c r="G760" s="316" t="str">
        <f ca="1">IF($B760="","",OFFSET(Zdroj!W$16,'k rozhodnutí detailní'!$A759,0))</f>
        <v/>
      </c>
      <c r="H760" s="315" t="str">
        <f ca="1">IF($B760="","",OFFSET(Zdroj!Y$16,'k rozhodnutí detailní'!$A759,0))</f>
        <v/>
      </c>
      <c r="I760" s="288" t="str">
        <f ca="1">IF($B760="","",OFFSET(Zdroj!BG$16,'k rozhodnutí detailní'!$A759,0))</f>
        <v/>
      </c>
      <c r="J760" s="288" t="str">
        <f ca="1">IF($B760="","",OFFSET(Zdroj!BH$16,'k rozhodnutí detailní'!$A759,0))</f>
        <v/>
      </c>
      <c r="K760" s="288"/>
      <c r="L760" s="79" t="str">
        <f ca="1">IF($B760="","",CONCATENATE(OFFSET(Zdroj!BI$16,'k rozhodnutí detailní'!$A759,0)," z ",SUM(Zdroj!$AN$10+Zdroj!$AP$10)))</f>
        <v/>
      </c>
      <c r="M760" s="46" t="str">
        <f ca="1">IF($B760="","",IF(OR(I760=0,J760=0),1,OFFSET(Zdroj!BJ$16,'k rozhodnutí detailní'!$A759,0)))</f>
        <v/>
      </c>
      <c r="N760" s="312" t="str">
        <f ca="1">IF(B760="","",IF(Zdroj!$AQ$1=Zdroj!$AR$9,ROUND(G760*M762,Zdroj!$AR$8),OFFSET(Zdroj!BO$16,'k rozhodnutí detailní'!A759,0)))</f>
        <v/>
      </c>
      <c r="O760" s="288" t="str">
        <f ca="1">IF($B760="","",OFFSET(Zdroj!Z$16,'k rozhodnutí detailní'!$A759,0))</f>
        <v/>
      </c>
      <c r="P760" s="329"/>
    </row>
    <row r="761" spans="1:16" x14ac:dyDescent="0.25">
      <c r="A761" s="29"/>
      <c r="B761" s="288"/>
      <c r="C761" s="51" t="str">
        <f ca="1">IF($B760="","",IF(Zdroj!$AQ$9="ano",CONCATENATE("Okres:","
",OFFSET(Zdroj!BP$16,'k rozhodnutí detailní'!$A759,0),"
","Právní forma","
",OFFSET(Zdroj!H$16,'k rozhodnutí detailní'!$A759,0),"
",IF(OFFSET(Zdroj!I$16,'k rozhodnutí detailní'!$A759,0)="","","IČO: "),OFFSET(Zdroj!I$16,'k rozhodnutí detailní'!$A759,0),"
","B.Ú. ",IF(OFFSET(Zdroj!J$16,'k rozhodnutí detailní'!$A759,0)="","","Anonymizováno")),CONCATENATE("Okres:","
",OFFSET(Zdroj!BP$16,'k rozhodnutí detailní'!$A759,0),"
","Právní forma","
",OFFSET(Zdroj!H$16,'k rozhodnutí detailní'!$A759,0),"
",IF(OFFSET(Zdroj!I$16,'k rozhodnutí detailní'!$A759,0)="","","IČO: "),OFFSET(Zdroj!I$16,'k rozhodnutí detailní'!$A759,0),"
","B.Ú. ",OFFSET(Zdroj!J$16,'k rozhodnutí detailní'!$A759,0))))</f>
        <v/>
      </c>
      <c r="D761" s="58" t="str">
        <f ca="1">IF($B760="","",OFFSET(Zdroj!O$16,'k rozhodnutí detailní'!$A759,0))</f>
        <v/>
      </c>
      <c r="E761" s="314"/>
      <c r="F761" s="185"/>
      <c r="G761" s="316"/>
      <c r="H761" s="315"/>
      <c r="I761" s="288"/>
      <c r="J761" s="288"/>
      <c r="K761" s="288"/>
      <c r="L761" s="288" t="str">
        <f ca="1">IF($B760="","",CONCATENATE(SUM(I760+J760+K760)," z ",SUM(Zdroj!$AN$10+Zdroj!$AP$10)))</f>
        <v/>
      </c>
      <c r="M761" s="47" t="str">
        <f ca="1">IF($B760="","",IF(1-(((J760+K760)*(Zdroj!AN$10/Zdroj!AP$10))/I760)&gt;=0,CEILING(1-(((J760+K760)*(Zdroj!AN$10/Zdroj!AP$10))/I760),0.01),CEILING((1-(((J760+K760)*(Zdroj!AN$10/Zdroj!AP$10))/I760))*-1,0.01)))</f>
        <v/>
      </c>
      <c r="N761" s="312"/>
      <c r="O761" s="288"/>
      <c r="P761" s="329"/>
    </row>
    <row r="762" spans="1:16" x14ac:dyDescent="0.25">
      <c r="A762" s="29">
        <f>ROW()/3-1</f>
        <v>253</v>
      </c>
      <c r="B762" s="288"/>
      <c r="C762" s="52" t="str">
        <f ca="1">IF($B760="","",IF(Zdroj!$AQ$9="ano",IF(OFFSET(Zdroj!M$16,'k rozhodnutí detailní'!A759,0)="","","Anonymizováno"),IF(OFFSET(Zdroj!M$16,'k rozhodnutí detailní'!A759,0)="","",OFFSET(Zdroj!M$16,'k rozhodnutí detailní'!A759,0))))</f>
        <v/>
      </c>
      <c r="D762" s="58" t="str">
        <f ca="1">IF($B760="","",CONCATENATE("Dotace bude použita na:","
",OFFSET(Zdroj!P$16,'k rozhodnutí detailní'!$A759,0)))</f>
        <v/>
      </c>
      <c r="E762" s="314"/>
      <c r="F762" s="188" t="str">
        <f ca="1">IF($B760="","",OFFSET(Zdroj!V$16,'k rozhodnutí detailní'!$A759,0))</f>
        <v/>
      </c>
      <c r="G762" s="89" t="str">
        <f ca="1">IF($B760="","",OFFSET(Zdroj!BM$16,'k rozhodnutí'!$A759,0))</f>
        <v/>
      </c>
      <c r="H762" s="315"/>
      <c r="I762" s="288"/>
      <c r="J762" s="288"/>
      <c r="K762" s="288"/>
      <c r="L762" s="288"/>
      <c r="M762" s="48" t="str">
        <f ca="1">IF($B760="","",SUM((I760+J760+K760)/(Zdroj!$AN$10+Zdroj!$AP$10)))</f>
        <v/>
      </c>
      <c r="N762" s="59" t="str">
        <f t="shared" ref="N762" ca="1" si="251">IF(B760="","",N760/G760)</f>
        <v/>
      </c>
      <c r="O762" s="288"/>
      <c r="P762" s="329"/>
    </row>
    <row r="763" spans="1:16" x14ac:dyDescent="0.25">
      <c r="A763" s="29"/>
      <c r="B763" s="288" t="str">
        <f ca="1">IF(OFFSET(Zdroj!$B$16,A762,0)&gt;0,OFFSET(Zdroj!$B$16,A762,0)+0,"")</f>
        <v/>
      </c>
      <c r="C763" s="51" t="str">
        <f ca="1">IF($B763="","",IF(Zdroj!$AQ$9="ano",CONCATENATE(OFFSET(Zdroj!C$16,'k rozhodnutí detailní'!$A762,0),"
","Anonymizováno","
",OFFSET(Zdroj!E$16,'k rozhodnutí detailní'!$A762,0),"
",OFFSET(Zdroj!F$16,'k rozhodnutí detailní'!$A762,0)),CONCATENATE(OFFSET(Zdroj!C$16,'k rozhodnutí detailní'!$A762,0),"
",OFFSET(Zdroj!D$16,'k rozhodnutí detailní'!$A762,0),"
",OFFSET(Zdroj!E$16,'k rozhodnutí detailní'!$A762,0),"
",OFFSET(Zdroj!F$16,'k rozhodnutí detailní'!$A762,0))))</f>
        <v/>
      </c>
      <c r="D763" s="57" t="str">
        <f ca="1">IF($B763="","",OFFSET(Zdroj!N$16,'k rozhodnutí detailní'!$A762,0))</f>
        <v/>
      </c>
      <c r="E763" s="314" t="str">
        <f ca="1">IF($B763="","",OFFSET(Zdroj!T$16,'k rozhodnutí detailní'!$A762,0))</f>
        <v/>
      </c>
      <c r="F763" s="188" t="str">
        <f ca="1">IF($B763="","",OFFSET(Zdroj!U$16,'k rozhodnutí detailní'!$A762,0))</f>
        <v/>
      </c>
      <c r="G763" s="316" t="str">
        <f ca="1">IF($B763="","",OFFSET(Zdroj!W$16,'k rozhodnutí detailní'!$A762,0))</f>
        <v/>
      </c>
      <c r="H763" s="315" t="str">
        <f ca="1">IF($B763="","",OFFSET(Zdroj!Y$16,'k rozhodnutí detailní'!$A762,0))</f>
        <v/>
      </c>
      <c r="I763" s="288" t="str">
        <f ca="1">IF($B763="","",OFFSET(Zdroj!BG$16,'k rozhodnutí detailní'!$A762,0))</f>
        <v/>
      </c>
      <c r="J763" s="288" t="str">
        <f ca="1">IF($B763="","",OFFSET(Zdroj!BH$16,'k rozhodnutí detailní'!$A762,0))</f>
        <v/>
      </c>
      <c r="K763" s="288"/>
      <c r="L763" s="79" t="str">
        <f ca="1">IF($B763="","",CONCATENATE(OFFSET(Zdroj!BI$16,'k rozhodnutí detailní'!$A762,0)," z ",SUM(Zdroj!$AN$10+Zdroj!$AP$10)))</f>
        <v/>
      </c>
      <c r="M763" s="46" t="str">
        <f ca="1">IF($B763="","",IF(OR(I763=0,J763=0),1,OFFSET(Zdroj!BJ$16,'k rozhodnutí detailní'!$A762,0)))</f>
        <v/>
      </c>
      <c r="N763" s="312" t="str">
        <f ca="1">IF(B763="","",IF(Zdroj!$AQ$1=Zdroj!$AR$9,ROUND(G763*M765,Zdroj!$AR$8),OFFSET(Zdroj!BO$16,'k rozhodnutí detailní'!A762,0)))</f>
        <v/>
      </c>
      <c r="O763" s="288" t="str">
        <f ca="1">IF($B763="","",OFFSET(Zdroj!Z$16,'k rozhodnutí detailní'!$A762,0))</f>
        <v/>
      </c>
      <c r="P763" s="329"/>
    </row>
    <row r="764" spans="1:16" x14ac:dyDescent="0.25">
      <c r="A764" s="29"/>
      <c r="B764" s="288"/>
      <c r="C764" s="51" t="str">
        <f ca="1">IF($B763="","",IF(Zdroj!$AQ$9="ano",CONCATENATE("Okres:","
",OFFSET(Zdroj!BP$16,'k rozhodnutí detailní'!$A762,0),"
","Právní forma","
",OFFSET(Zdroj!H$16,'k rozhodnutí detailní'!$A762,0),"
",IF(OFFSET(Zdroj!I$16,'k rozhodnutí detailní'!$A762,0)="","","IČO: "),OFFSET(Zdroj!I$16,'k rozhodnutí detailní'!$A762,0),"
","B.Ú. ",IF(OFFSET(Zdroj!J$16,'k rozhodnutí detailní'!$A762,0)="","","Anonymizováno")),CONCATENATE("Okres:","
",OFFSET(Zdroj!BP$16,'k rozhodnutí detailní'!$A762,0),"
","Právní forma","
",OFFSET(Zdroj!H$16,'k rozhodnutí detailní'!$A762,0),"
",IF(OFFSET(Zdroj!I$16,'k rozhodnutí detailní'!$A762,0)="","","IČO: "),OFFSET(Zdroj!I$16,'k rozhodnutí detailní'!$A762,0),"
","B.Ú. ",OFFSET(Zdroj!J$16,'k rozhodnutí detailní'!$A762,0))))</f>
        <v/>
      </c>
      <c r="D764" s="58" t="str">
        <f ca="1">IF($B763="","",OFFSET(Zdroj!O$16,'k rozhodnutí detailní'!$A762,0))</f>
        <v/>
      </c>
      <c r="E764" s="314"/>
      <c r="F764" s="185"/>
      <c r="G764" s="316"/>
      <c r="H764" s="315"/>
      <c r="I764" s="288"/>
      <c r="J764" s="288"/>
      <c r="K764" s="288"/>
      <c r="L764" s="288" t="str">
        <f ca="1">IF($B763="","",CONCATENATE(SUM(I763+J763+K763)," z ",SUM(Zdroj!$AN$10+Zdroj!$AP$10)))</f>
        <v/>
      </c>
      <c r="M764" s="47" t="str">
        <f ca="1">IF($B763="","",IF(1-(((J763+K763)*(Zdroj!AN$10/Zdroj!AP$10))/I763)&gt;=0,CEILING(1-(((J763+K763)*(Zdroj!AN$10/Zdroj!AP$10))/I763),0.01),CEILING((1-(((J763+K763)*(Zdroj!AN$10/Zdroj!AP$10))/I763))*-1,0.01)))</f>
        <v/>
      </c>
      <c r="N764" s="312"/>
      <c r="O764" s="288"/>
      <c r="P764" s="329"/>
    </row>
    <row r="765" spans="1:16" x14ac:dyDescent="0.25">
      <c r="A765" s="29">
        <f>ROW()/3-1</f>
        <v>254</v>
      </c>
      <c r="B765" s="288"/>
      <c r="C765" s="52" t="str">
        <f ca="1">IF($B763="","",IF(Zdroj!$AQ$9="ano",IF(OFFSET(Zdroj!M$16,'k rozhodnutí detailní'!A762,0)="","","Anonymizováno"),IF(OFFSET(Zdroj!M$16,'k rozhodnutí detailní'!A762,0)="","",OFFSET(Zdroj!M$16,'k rozhodnutí detailní'!A762,0))))</f>
        <v/>
      </c>
      <c r="D765" s="58" t="str">
        <f ca="1">IF($B763="","",CONCATENATE("Dotace bude použita na:","
",OFFSET(Zdroj!P$16,'k rozhodnutí detailní'!$A762,0)))</f>
        <v/>
      </c>
      <c r="E765" s="314"/>
      <c r="F765" s="188" t="str">
        <f ca="1">IF($B763="","",OFFSET(Zdroj!V$16,'k rozhodnutí detailní'!$A762,0))</f>
        <v/>
      </c>
      <c r="G765" s="89" t="str">
        <f ca="1">IF($B763="","",OFFSET(Zdroj!BM$16,'k rozhodnutí'!$A762,0))</f>
        <v/>
      </c>
      <c r="H765" s="315"/>
      <c r="I765" s="288"/>
      <c r="J765" s="288"/>
      <c r="K765" s="288"/>
      <c r="L765" s="288"/>
      <c r="M765" s="48" t="str">
        <f ca="1">IF($B763="","",SUM((I763+J763+K763)/(Zdroj!$AN$10+Zdroj!$AP$10)))</f>
        <v/>
      </c>
      <c r="N765" s="59" t="str">
        <f t="shared" ref="N765" ca="1" si="252">IF(B763="","",N763/G763)</f>
        <v/>
      </c>
      <c r="O765" s="288"/>
      <c r="P765" s="329"/>
    </row>
    <row r="766" spans="1:16" x14ac:dyDescent="0.25">
      <c r="A766" s="29"/>
      <c r="B766" s="288" t="str">
        <f ca="1">IF(OFFSET(Zdroj!$B$16,A765,0)&gt;0,OFFSET(Zdroj!$B$16,A765,0)+0,"")</f>
        <v/>
      </c>
      <c r="C766" s="51" t="str">
        <f ca="1">IF($B766="","",IF(Zdroj!$AQ$9="ano",CONCATENATE(OFFSET(Zdroj!C$16,'k rozhodnutí detailní'!$A765,0),"
","Anonymizováno","
",OFFSET(Zdroj!E$16,'k rozhodnutí detailní'!$A765,0),"
",OFFSET(Zdroj!F$16,'k rozhodnutí detailní'!$A765,0)),CONCATENATE(OFFSET(Zdroj!C$16,'k rozhodnutí detailní'!$A765,0),"
",OFFSET(Zdroj!D$16,'k rozhodnutí detailní'!$A765,0),"
",OFFSET(Zdroj!E$16,'k rozhodnutí detailní'!$A765,0),"
",OFFSET(Zdroj!F$16,'k rozhodnutí detailní'!$A765,0))))</f>
        <v/>
      </c>
      <c r="D766" s="57" t="str">
        <f ca="1">IF($B766="","",OFFSET(Zdroj!N$16,'k rozhodnutí detailní'!$A765,0))</f>
        <v/>
      </c>
      <c r="E766" s="314" t="str">
        <f ca="1">IF($B766="","",OFFSET(Zdroj!T$16,'k rozhodnutí detailní'!$A765,0))</f>
        <v/>
      </c>
      <c r="F766" s="188" t="str">
        <f ca="1">IF($B766="","",OFFSET(Zdroj!U$16,'k rozhodnutí detailní'!$A765,0))</f>
        <v/>
      </c>
      <c r="G766" s="316" t="str">
        <f ca="1">IF($B766="","",OFFSET(Zdroj!W$16,'k rozhodnutí detailní'!$A765,0))</f>
        <v/>
      </c>
      <c r="H766" s="315" t="str">
        <f ca="1">IF($B766="","",OFFSET(Zdroj!Y$16,'k rozhodnutí detailní'!$A765,0))</f>
        <v/>
      </c>
      <c r="I766" s="288" t="str">
        <f ca="1">IF($B766="","",OFFSET(Zdroj!BG$16,'k rozhodnutí detailní'!$A765,0))</f>
        <v/>
      </c>
      <c r="J766" s="288" t="str">
        <f ca="1">IF($B766="","",OFFSET(Zdroj!BH$16,'k rozhodnutí detailní'!$A765,0))</f>
        <v/>
      </c>
      <c r="K766" s="288"/>
      <c r="L766" s="79" t="str">
        <f ca="1">IF($B766="","",CONCATENATE(OFFSET(Zdroj!BI$16,'k rozhodnutí detailní'!$A765,0)," z ",SUM(Zdroj!$AN$10+Zdroj!$AP$10)))</f>
        <v/>
      </c>
      <c r="M766" s="46" t="str">
        <f ca="1">IF($B766="","",IF(OR(I766=0,J766=0),1,OFFSET(Zdroj!BJ$16,'k rozhodnutí detailní'!$A765,0)))</f>
        <v/>
      </c>
      <c r="N766" s="312" t="str">
        <f ca="1">IF(B766="","",IF(Zdroj!$AQ$1=Zdroj!$AR$9,ROUND(G766*M768,Zdroj!$AR$8),OFFSET(Zdroj!BO$16,'k rozhodnutí detailní'!A765,0)))</f>
        <v/>
      </c>
      <c r="O766" s="288" t="str">
        <f ca="1">IF($B766="","",OFFSET(Zdroj!Z$16,'k rozhodnutí detailní'!$A765,0))</f>
        <v/>
      </c>
      <c r="P766" s="329"/>
    </row>
    <row r="767" spans="1:16" x14ac:dyDescent="0.25">
      <c r="A767" s="29"/>
      <c r="B767" s="288"/>
      <c r="C767" s="51" t="str">
        <f ca="1">IF($B766="","",IF(Zdroj!$AQ$9="ano",CONCATENATE("Okres:","
",OFFSET(Zdroj!BP$16,'k rozhodnutí detailní'!$A765,0),"
","Právní forma","
",OFFSET(Zdroj!H$16,'k rozhodnutí detailní'!$A765,0),"
",IF(OFFSET(Zdroj!I$16,'k rozhodnutí detailní'!$A765,0)="","","IČO: "),OFFSET(Zdroj!I$16,'k rozhodnutí detailní'!$A765,0),"
","B.Ú. ",IF(OFFSET(Zdroj!J$16,'k rozhodnutí detailní'!$A765,0)="","","Anonymizováno")),CONCATENATE("Okres:","
",OFFSET(Zdroj!BP$16,'k rozhodnutí detailní'!$A765,0),"
","Právní forma","
",OFFSET(Zdroj!H$16,'k rozhodnutí detailní'!$A765,0),"
",IF(OFFSET(Zdroj!I$16,'k rozhodnutí detailní'!$A765,0)="","","IČO: "),OFFSET(Zdroj!I$16,'k rozhodnutí detailní'!$A765,0),"
","B.Ú. ",OFFSET(Zdroj!J$16,'k rozhodnutí detailní'!$A765,0))))</f>
        <v/>
      </c>
      <c r="D767" s="58" t="str">
        <f ca="1">IF($B766="","",OFFSET(Zdroj!O$16,'k rozhodnutí detailní'!$A765,0))</f>
        <v/>
      </c>
      <c r="E767" s="314"/>
      <c r="F767" s="185"/>
      <c r="G767" s="316"/>
      <c r="H767" s="315"/>
      <c r="I767" s="288"/>
      <c r="J767" s="288"/>
      <c r="K767" s="288"/>
      <c r="L767" s="288" t="str">
        <f ca="1">IF($B766="","",CONCATENATE(SUM(I766+J766+K766)," z ",SUM(Zdroj!$AN$10+Zdroj!$AP$10)))</f>
        <v/>
      </c>
      <c r="M767" s="47" t="str">
        <f ca="1">IF($B766="","",IF(1-(((J766+K766)*(Zdroj!AN$10/Zdroj!AP$10))/I766)&gt;=0,CEILING(1-(((J766+K766)*(Zdroj!AN$10/Zdroj!AP$10))/I766),0.01),CEILING((1-(((J766+K766)*(Zdroj!AN$10/Zdroj!AP$10))/I766))*-1,0.01)))</f>
        <v/>
      </c>
      <c r="N767" s="312"/>
      <c r="O767" s="288"/>
      <c r="P767" s="329"/>
    </row>
    <row r="768" spans="1:16" x14ac:dyDescent="0.25">
      <c r="A768" s="29">
        <f>ROW()/3-1</f>
        <v>255</v>
      </c>
      <c r="B768" s="288"/>
      <c r="C768" s="52" t="str">
        <f ca="1">IF($B766="","",IF(Zdroj!$AQ$9="ano",IF(OFFSET(Zdroj!M$16,'k rozhodnutí detailní'!A765,0)="","","Anonymizováno"),IF(OFFSET(Zdroj!M$16,'k rozhodnutí detailní'!A765,0)="","",OFFSET(Zdroj!M$16,'k rozhodnutí detailní'!A765,0))))</f>
        <v/>
      </c>
      <c r="D768" s="58" t="str">
        <f ca="1">IF($B766="","",CONCATENATE("Dotace bude použita na:","
",OFFSET(Zdroj!P$16,'k rozhodnutí detailní'!$A765,0)))</f>
        <v/>
      </c>
      <c r="E768" s="314"/>
      <c r="F768" s="188" t="str">
        <f ca="1">IF($B766="","",OFFSET(Zdroj!V$16,'k rozhodnutí detailní'!$A765,0))</f>
        <v/>
      </c>
      <c r="G768" s="89" t="str">
        <f ca="1">IF($B766="","",OFFSET(Zdroj!BM$16,'k rozhodnutí'!$A765,0))</f>
        <v/>
      </c>
      <c r="H768" s="315"/>
      <c r="I768" s="288"/>
      <c r="J768" s="288"/>
      <c r="K768" s="288"/>
      <c r="L768" s="288"/>
      <c r="M768" s="48" t="str">
        <f ca="1">IF($B766="","",SUM((I766+J766+K766)/(Zdroj!$AN$10+Zdroj!$AP$10)))</f>
        <v/>
      </c>
      <c r="N768" s="59" t="str">
        <f t="shared" ref="N768" ca="1" si="253">IF(B766="","",N766/G766)</f>
        <v/>
      </c>
      <c r="O768" s="288"/>
      <c r="P768" s="329"/>
    </row>
    <row r="769" spans="1:16" x14ac:dyDescent="0.25">
      <c r="A769" s="29"/>
      <c r="B769" s="288" t="str">
        <f ca="1">IF(OFFSET(Zdroj!$B$16,A768,0)&gt;0,OFFSET(Zdroj!$B$16,A768,0)+0,"")</f>
        <v/>
      </c>
      <c r="C769" s="51" t="str">
        <f ca="1">IF($B769="","",IF(Zdroj!$AQ$9="ano",CONCATENATE(OFFSET(Zdroj!C$16,'k rozhodnutí detailní'!$A768,0),"
","Anonymizováno","
",OFFSET(Zdroj!E$16,'k rozhodnutí detailní'!$A768,0),"
",OFFSET(Zdroj!F$16,'k rozhodnutí detailní'!$A768,0)),CONCATENATE(OFFSET(Zdroj!C$16,'k rozhodnutí detailní'!$A768,0),"
",OFFSET(Zdroj!D$16,'k rozhodnutí detailní'!$A768,0),"
",OFFSET(Zdroj!E$16,'k rozhodnutí detailní'!$A768,0),"
",OFFSET(Zdroj!F$16,'k rozhodnutí detailní'!$A768,0))))</f>
        <v/>
      </c>
      <c r="D769" s="57" t="str">
        <f ca="1">IF($B769="","",OFFSET(Zdroj!N$16,'k rozhodnutí detailní'!$A768,0))</f>
        <v/>
      </c>
      <c r="E769" s="314" t="str">
        <f ca="1">IF($B769="","",OFFSET(Zdroj!T$16,'k rozhodnutí detailní'!$A768,0))</f>
        <v/>
      </c>
      <c r="F769" s="188" t="str">
        <f ca="1">IF($B769="","",OFFSET(Zdroj!U$16,'k rozhodnutí detailní'!$A768,0))</f>
        <v/>
      </c>
      <c r="G769" s="316" t="str">
        <f ca="1">IF($B769="","",OFFSET(Zdroj!W$16,'k rozhodnutí detailní'!$A768,0))</f>
        <v/>
      </c>
      <c r="H769" s="315" t="str">
        <f ca="1">IF($B769="","",OFFSET(Zdroj!Y$16,'k rozhodnutí detailní'!$A768,0))</f>
        <v/>
      </c>
      <c r="I769" s="288" t="str">
        <f ca="1">IF($B769="","",OFFSET(Zdroj!BG$16,'k rozhodnutí detailní'!$A768,0))</f>
        <v/>
      </c>
      <c r="J769" s="288" t="str">
        <f ca="1">IF($B769="","",OFFSET(Zdroj!BH$16,'k rozhodnutí detailní'!$A768,0))</f>
        <v/>
      </c>
      <c r="K769" s="288"/>
      <c r="L769" s="79" t="str">
        <f ca="1">IF($B769="","",CONCATENATE(OFFSET(Zdroj!BI$16,'k rozhodnutí detailní'!$A768,0)," z ",SUM(Zdroj!$AN$10+Zdroj!$AP$10)))</f>
        <v/>
      </c>
      <c r="M769" s="46" t="str">
        <f ca="1">IF($B769="","",IF(OR(I769=0,J769=0),1,OFFSET(Zdroj!BJ$16,'k rozhodnutí detailní'!$A768,0)))</f>
        <v/>
      </c>
      <c r="N769" s="312" t="str">
        <f ca="1">IF(B769="","",IF(Zdroj!$AQ$1=Zdroj!$AR$9,ROUND(G769*M771,Zdroj!$AR$8),OFFSET(Zdroj!BO$16,'k rozhodnutí detailní'!A768,0)))</f>
        <v/>
      </c>
      <c r="O769" s="288" t="str">
        <f ca="1">IF($B769="","",OFFSET(Zdroj!Z$16,'k rozhodnutí detailní'!$A768,0))</f>
        <v/>
      </c>
      <c r="P769" s="329"/>
    </row>
    <row r="770" spans="1:16" x14ac:dyDescent="0.25">
      <c r="A770" s="29"/>
      <c r="B770" s="288"/>
      <c r="C770" s="51" t="str">
        <f ca="1">IF($B769="","",IF(Zdroj!$AQ$9="ano",CONCATENATE("Okres:","
",OFFSET(Zdroj!BP$16,'k rozhodnutí detailní'!$A768,0),"
","Právní forma","
",OFFSET(Zdroj!H$16,'k rozhodnutí detailní'!$A768,0),"
",IF(OFFSET(Zdroj!I$16,'k rozhodnutí detailní'!$A768,0)="","","IČO: "),OFFSET(Zdroj!I$16,'k rozhodnutí detailní'!$A768,0),"
","B.Ú. ",IF(OFFSET(Zdroj!J$16,'k rozhodnutí detailní'!$A768,0)="","","Anonymizováno")),CONCATENATE("Okres:","
",OFFSET(Zdroj!BP$16,'k rozhodnutí detailní'!$A768,0),"
","Právní forma","
",OFFSET(Zdroj!H$16,'k rozhodnutí detailní'!$A768,0),"
",IF(OFFSET(Zdroj!I$16,'k rozhodnutí detailní'!$A768,0)="","","IČO: "),OFFSET(Zdroj!I$16,'k rozhodnutí detailní'!$A768,0),"
","B.Ú. ",OFFSET(Zdroj!J$16,'k rozhodnutí detailní'!$A768,0))))</f>
        <v/>
      </c>
      <c r="D770" s="58" t="str">
        <f ca="1">IF($B769="","",OFFSET(Zdroj!O$16,'k rozhodnutí detailní'!$A768,0))</f>
        <v/>
      </c>
      <c r="E770" s="314"/>
      <c r="F770" s="185"/>
      <c r="G770" s="316"/>
      <c r="H770" s="315"/>
      <c r="I770" s="288"/>
      <c r="J770" s="288"/>
      <c r="K770" s="288"/>
      <c r="L770" s="288" t="str">
        <f ca="1">IF($B769="","",CONCATENATE(SUM(I769+J769+K769)," z ",SUM(Zdroj!$AN$10+Zdroj!$AP$10)))</f>
        <v/>
      </c>
      <c r="M770" s="47" t="str">
        <f ca="1">IF($B769="","",IF(1-(((J769+K769)*(Zdroj!AN$10/Zdroj!AP$10))/I769)&gt;=0,CEILING(1-(((J769+K769)*(Zdroj!AN$10/Zdroj!AP$10))/I769),0.01),CEILING((1-(((J769+K769)*(Zdroj!AN$10/Zdroj!AP$10))/I769))*-1,0.01)))</f>
        <v/>
      </c>
      <c r="N770" s="312"/>
      <c r="O770" s="288"/>
      <c r="P770" s="329"/>
    </row>
    <row r="771" spans="1:16" x14ac:dyDescent="0.25">
      <c r="A771" s="29">
        <f>ROW()/3-1</f>
        <v>256</v>
      </c>
      <c r="B771" s="288"/>
      <c r="C771" s="52" t="str">
        <f ca="1">IF($B769="","",IF(Zdroj!$AQ$9="ano",IF(OFFSET(Zdroj!M$16,'k rozhodnutí detailní'!A768,0)="","","Anonymizováno"),IF(OFFSET(Zdroj!M$16,'k rozhodnutí detailní'!A768,0)="","",OFFSET(Zdroj!M$16,'k rozhodnutí detailní'!A768,0))))</f>
        <v/>
      </c>
      <c r="D771" s="58" t="str">
        <f ca="1">IF($B769="","",CONCATENATE("Dotace bude použita na:","
",OFFSET(Zdroj!P$16,'k rozhodnutí detailní'!$A768,0)))</f>
        <v/>
      </c>
      <c r="E771" s="314"/>
      <c r="F771" s="188" t="str">
        <f ca="1">IF($B769="","",OFFSET(Zdroj!V$16,'k rozhodnutí detailní'!$A768,0))</f>
        <v/>
      </c>
      <c r="G771" s="89" t="str">
        <f ca="1">IF($B769="","",OFFSET(Zdroj!BM$16,'k rozhodnutí'!$A768,0))</f>
        <v/>
      </c>
      <c r="H771" s="315"/>
      <c r="I771" s="288"/>
      <c r="J771" s="288"/>
      <c r="K771" s="288"/>
      <c r="L771" s="288"/>
      <c r="M771" s="48" t="str">
        <f ca="1">IF($B769="","",SUM((I769+J769+K769)/(Zdroj!$AN$10+Zdroj!$AP$10)))</f>
        <v/>
      </c>
      <c r="N771" s="59" t="str">
        <f t="shared" ref="N771" ca="1" si="254">IF(B769="","",N769/G769)</f>
        <v/>
      </c>
      <c r="O771" s="288"/>
      <c r="P771" s="329"/>
    </row>
    <row r="772" spans="1:16" x14ac:dyDescent="0.25">
      <c r="A772" s="29"/>
      <c r="B772" s="288" t="str">
        <f ca="1">IF(OFFSET(Zdroj!$B$16,A771,0)&gt;0,OFFSET(Zdroj!$B$16,A771,0)+0,"")</f>
        <v/>
      </c>
      <c r="C772" s="51" t="str">
        <f ca="1">IF($B772="","",IF(Zdroj!$AQ$9="ano",CONCATENATE(OFFSET(Zdroj!C$16,'k rozhodnutí detailní'!$A771,0),"
","Anonymizováno","
",OFFSET(Zdroj!E$16,'k rozhodnutí detailní'!$A771,0),"
",OFFSET(Zdroj!F$16,'k rozhodnutí detailní'!$A771,0)),CONCATENATE(OFFSET(Zdroj!C$16,'k rozhodnutí detailní'!$A771,0),"
",OFFSET(Zdroj!D$16,'k rozhodnutí detailní'!$A771,0),"
",OFFSET(Zdroj!E$16,'k rozhodnutí detailní'!$A771,0),"
",OFFSET(Zdroj!F$16,'k rozhodnutí detailní'!$A771,0))))</f>
        <v/>
      </c>
      <c r="D772" s="57" t="str">
        <f ca="1">IF($B772="","",OFFSET(Zdroj!N$16,'k rozhodnutí detailní'!$A771,0))</f>
        <v/>
      </c>
      <c r="E772" s="314" t="str">
        <f ca="1">IF($B772="","",OFFSET(Zdroj!T$16,'k rozhodnutí detailní'!$A771,0))</f>
        <v/>
      </c>
      <c r="F772" s="188" t="str">
        <f ca="1">IF($B772="","",OFFSET(Zdroj!U$16,'k rozhodnutí detailní'!$A771,0))</f>
        <v/>
      </c>
      <c r="G772" s="316" t="str">
        <f ca="1">IF($B772="","",OFFSET(Zdroj!W$16,'k rozhodnutí detailní'!$A771,0))</f>
        <v/>
      </c>
      <c r="H772" s="315" t="str">
        <f ca="1">IF($B772="","",OFFSET(Zdroj!Y$16,'k rozhodnutí detailní'!$A771,0))</f>
        <v/>
      </c>
      <c r="I772" s="288" t="str">
        <f ca="1">IF($B772="","",OFFSET(Zdroj!BG$16,'k rozhodnutí detailní'!$A771,0))</f>
        <v/>
      </c>
      <c r="J772" s="288" t="str">
        <f ca="1">IF($B772="","",OFFSET(Zdroj!BH$16,'k rozhodnutí detailní'!$A771,0))</f>
        <v/>
      </c>
      <c r="K772" s="288"/>
      <c r="L772" s="79" t="str">
        <f ca="1">IF($B772="","",CONCATENATE(OFFSET(Zdroj!BI$16,'k rozhodnutí detailní'!$A771,0)," z ",SUM(Zdroj!$AN$10+Zdroj!$AP$10)))</f>
        <v/>
      </c>
      <c r="M772" s="46" t="str">
        <f ca="1">IF($B772="","",IF(OR(I772=0,J772=0),1,OFFSET(Zdroj!BJ$16,'k rozhodnutí detailní'!$A771,0)))</f>
        <v/>
      </c>
      <c r="N772" s="312" t="str">
        <f ca="1">IF(B772="","",IF(Zdroj!$AQ$1=Zdroj!$AR$9,ROUND(G772*M774,Zdroj!$AR$8),OFFSET(Zdroj!BO$16,'k rozhodnutí detailní'!A771,0)))</f>
        <v/>
      </c>
      <c r="O772" s="288" t="str">
        <f ca="1">IF($B772="","",OFFSET(Zdroj!Z$16,'k rozhodnutí detailní'!$A771,0))</f>
        <v/>
      </c>
      <c r="P772" s="329"/>
    </row>
    <row r="773" spans="1:16" x14ac:dyDescent="0.25">
      <c r="A773" s="29"/>
      <c r="B773" s="288"/>
      <c r="C773" s="51" t="str">
        <f ca="1">IF($B772="","",IF(Zdroj!$AQ$9="ano",CONCATENATE("Okres:","
",OFFSET(Zdroj!BP$16,'k rozhodnutí detailní'!$A771,0),"
","Právní forma","
",OFFSET(Zdroj!H$16,'k rozhodnutí detailní'!$A771,0),"
",IF(OFFSET(Zdroj!I$16,'k rozhodnutí detailní'!$A771,0)="","","IČO: "),OFFSET(Zdroj!I$16,'k rozhodnutí detailní'!$A771,0),"
","B.Ú. ",IF(OFFSET(Zdroj!J$16,'k rozhodnutí detailní'!$A771,0)="","","Anonymizováno")),CONCATENATE("Okres:","
",OFFSET(Zdroj!BP$16,'k rozhodnutí detailní'!$A771,0),"
","Právní forma","
",OFFSET(Zdroj!H$16,'k rozhodnutí detailní'!$A771,0),"
",IF(OFFSET(Zdroj!I$16,'k rozhodnutí detailní'!$A771,0)="","","IČO: "),OFFSET(Zdroj!I$16,'k rozhodnutí detailní'!$A771,0),"
","B.Ú. ",OFFSET(Zdroj!J$16,'k rozhodnutí detailní'!$A771,0))))</f>
        <v/>
      </c>
      <c r="D773" s="58" t="str">
        <f ca="1">IF($B772="","",OFFSET(Zdroj!O$16,'k rozhodnutí detailní'!$A771,0))</f>
        <v/>
      </c>
      <c r="E773" s="314"/>
      <c r="F773" s="185"/>
      <c r="G773" s="316"/>
      <c r="H773" s="315"/>
      <c r="I773" s="288"/>
      <c r="J773" s="288"/>
      <c r="K773" s="288"/>
      <c r="L773" s="288" t="str">
        <f ca="1">IF($B772="","",CONCATENATE(SUM(I772+J772+K772)," z ",SUM(Zdroj!$AN$10+Zdroj!$AP$10)))</f>
        <v/>
      </c>
      <c r="M773" s="47" t="str">
        <f ca="1">IF($B772="","",IF(1-(((J772+K772)*(Zdroj!AN$10/Zdroj!AP$10))/I772)&gt;=0,CEILING(1-(((J772+K772)*(Zdroj!AN$10/Zdroj!AP$10))/I772),0.01),CEILING((1-(((J772+K772)*(Zdroj!AN$10/Zdroj!AP$10))/I772))*-1,0.01)))</f>
        <v/>
      </c>
      <c r="N773" s="312"/>
      <c r="O773" s="288"/>
      <c r="P773" s="329"/>
    </row>
    <row r="774" spans="1:16" x14ac:dyDescent="0.25">
      <c r="A774" s="29">
        <f>ROW()/3-1</f>
        <v>257</v>
      </c>
      <c r="B774" s="288"/>
      <c r="C774" s="52" t="str">
        <f ca="1">IF($B772="","",IF(Zdroj!$AQ$9="ano",IF(OFFSET(Zdroj!M$16,'k rozhodnutí detailní'!A771,0)="","","Anonymizováno"),IF(OFFSET(Zdroj!M$16,'k rozhodnutí detailní'!A771,0)="","",OFFSET(Zdroj!M$16,'k rozhodnutí detailní'!A771,0))))</f>
        <v/>
      </c>
      <c r="D774" s="58" t="str">
        <f ca="1">IF($B772="","",CONCATENATE("Dotace bude použita na:","
",OFFSET(Zdroj!P$16,'k rozhodnutí detailní'!$A771,0)))</f>
        <v/>
      </c>
      <c r="E774" s="314"/>
      <c r="F774" s="188" t="str">
        <f ca="1">IF($B772="","",OFFSET(Zdroj!V$16,'k rozhodnutí detailní'!$A771,0))</f>
        <v/>
      </c>
      <c r="G774" s="89" t="str">
        <f ca="1">IF($B772="","",OFFSET(Zdroj!BM$16,'k rozhodnutí'!$A771,0))</f>
        <v/>
      </c>
      <c r="H774" s="315"/>
      <c r="I774" s="288"/>
      <c r="J774" s="288"/>
      <c r="K774" s="288"/>
      <c r="L774" s="288"/>
      <c r="M774" s="48" t="str">
        <f ca="1">IF($B772="","",SUM((I772+J772+K772)/(Zdroj!$AN$10+Zdroj!$AP$10)))</f>
        <v/>
      </c>
      <c r="N774" s="59" t="str">
        <f t="shared" ref="N774" ca="1" si="255">IF(B772="","",N772/G772)</f>
        <v/>
      </c>
      <c r="O774" s="288"/>
      <c r="P774" s="329"/>
    </row>
    <row r="775" spans="1:16" x14ac:dyDescent="0.25">
      <c r="A775" s="29"/>
      <c r="B775" s="288" t="str">
        <f ca="1">IF(OFFSET(Zdroj!$B$16,A774,0)&gt;0,OFFSET(Zdroj!$B$16,A774,0)+0,"")</f>
        <v/>
      </c>
      <c r="C775" s="51" t="str">
        <f ca="1">IF($B775="","",IF(Zdroj!$AQ$9="ano",CONCATENATE(OFFSET(Zdroj!C$16,'k rozhodnutí detailní'!$A774,0),"
","Anonymizováno","
",OFFSET(Zdroj!E$16,'k rozhodnutí detailní'!$A774,0),"
",OFFSET(Zdroj!F$16,'k rozhodnutí detailní'!$A774,0)),CONCATENATE(OFFSET(Zdroj!C$16,'k rozhodnutí detailní'!$A774,0),"
",OFFSET(Zdroj!D$16,'k rozhodnutí detailní'!$A774,0),"
",OFFSET(Zdroj!E$16,'k rozhodnutí detailní'!$A774,0),"
",OFFSET(Zdroj!F$16,'k rozhodnutí detailní'!$A774,0))))</f>
        <v/>
      </c>
      <c r="D775" s="57" t="str">
        <f ca="1">IF($B775="","",OFFSET(Zdroj!N$16,'k rozhodnutí detailní'!$A774,0))</f>
        <v/>
      </c>
      <c r="E775" s="314" t="str">
        <f ca="1">IF($B775="","",OFFSET(Zdroj!T$16,'k rozhodnutí detailní'!$A774,0))</f>
        <v/>
      </c>
      <c r="F775" s="188" t="str">
        <f ca="1">IF($B775="","",OFFSET(Zdroj!U$16,'k rozhodnutí detailní'!$A774,0))</f>
        <v/>
      </c>
      <c r="G775" s="316" t="str">
        <f ca="1">IF($B775="","",OFFSET(Zdroj!W$16,'k rozhodnutí detailní'!$A774,0))</f>
        <v/>
      </c>
      <c r="H775" s="315" t="str">
        <f ca="1">IF($B775="","",OFFSET(Zdroj!Y$16,'k rozhodnutí detailní'!$A774,0))</f>
        <v/>
      </c>
      <c r="I775" s="288" t="str">
        <f ca="1">IF($B775="","",OFFSET(Zdroj!BG$16,'k rozhodnutí detailní'!$A774,0))</f>
        <v/>
      </c>
      <c r="J775" s="288" t="str">
        <f ca="1">IF($B775="","",OFFSET(Zdroj!BH$16,'k rozhodnutí detailní'!$A774,0))</f>
        <v/>
      </c>
      <c r="K775" s="288"/>
      <c r="L775" s="79" t="str">
        <f ca="1">IF($B775="","",CONCATENATE(OFFSET(Zdroj!BI$16,'k rozhodnutí detailní'!$A774,0)," z ",SUM(Zdroj!$AN$10+Zdroj!$AP$10)))</f>
        <v/>
      </c>
      <c r="M775" s="46" t="str">
        <f ca="1">IF($B775="","",IF(OR(I775=0,J775=0),1,OFFSET(Zdroj!BJ$16,'k rozhodnutí detailní'!$A774,0)))</f>
        <v/>
      </c>
      <c r="N775" s="312" t="str">
        <f ca="1">IF(B775="","",IF(Zdroj!$AQ$1=Zdroj!$AR$9,ROUND(G775*M777,Zdroj!$AR$8),OFFSET(Zdroj!BO$16,'k rozhodnutí detailní'!A774,0)))</f>
        <v/>
      </c>
      <c r="O775" s="288" t="str">
        <f ca="1">IF($B775="","",OFFSET(Zdroj!Z$16,'k rozhodnutí detailní'!$A774,0))</f>
        <v/>
      </c>
      <c r="P775" s="329"/>
    </row>
    <row r="776" spans="1:16" x14ac:dyDescent="0.25">
      <c r="A776" s="29"/>
      <c r="B776" s="288"/>
      <c r="C776" s="51" t="str">
        <f ca="1">IF($B775="","",IF(Zdroj!$AQ$9="ano",CONCATENATE("Okres:","
",OFFSET(Zdroj!BP$16,'k rozhodnutí detailní'!$A774,0),"
","Právní forma","
",OFFSET(Zdroj!H$16,'k rozhodnutí detailní'!$A774,0),"
",IF(OFFSET(Zdroj!I$16,'k rozhodnutí detailní'!$A774,0)="","","IČO: "),OFFSET(Zdroj!I$16,'k rozhodnutí detailní'!$A774,0),"
","B.Ú. ",IF(OFFSET(Zdroj!J$16,'k rozhodnutí detailní'!$A774,0)="","","Anonymizováno")),CONCATENATE("Okres:","
",OFFSET(Zdroj!BP$16,'k rozhodnutí detailní'!$A774,0),"
","Právní forma","
",OFFSET(Zdroj!H$16,'k rozhodnutí detailní'!$A774,0),"
",IF(OFFSET(Zdroj!I$16,'k rozhodnutí detailní'!$A774,0)="","","IČO: "),OFFSET(Zdroj!I$16,'k rozhodnutí detailní'!$A774,0),"
","B.Ú. ",OFFSET(Zdroj!J$16,'k rozhodnutí detailní'!$A774,0))))</f>
        <v/>
      </c>
      <c r="D776" s="58" t="str">
        <f ca="1">IF($B775="","",OFFSET(Zdroj!O$16,'k rozhodnutí detailní'!$A774,0))</f>
        <v/>
      </c>
      <c r="E776" s="314"/>
      <c r="F776" s="185"/>
      <c r="G776" s="316"/>
      <c r="H776" s="315"/>
      <c r="I776" s="288"/>
      <c r="J776" s="288"/>
      <c r="K776" s="288"/>
      <c r="L776" s="288" t="str">
        <f ca="1">IF($B775="","",CONCATENATE(SUM(I775+J775+K775)," z ",SUM(Zdroj!$AN$10+Zdroj!$AP$10)))</f>
        <v/>
      </c>
      <c r="M776" s="47" t="str">
        <f ca="1">IF($B775="","",IF(1-(((J775+K775)*(Zdroj!AN$10/Zdroj!AP$10))/I775)&gt;=0,CEILING(1-(((J775+K775)*(Zdroj!AN$10/Zdroj!AP$10))/I775),0.01),CEILING((1-(((J775+K775)*(Zdroj!AN$10/Zdroj!AP$10))/I775))*-1,0.01)))</f>
        <v/>
      </c>
      <c r="N776" s="312"/>
      <c r="O776" s="288"/>
      <c r="P776" s="329"/>
    </row>
    <row r="777" spans="1:16" x14ac:dyDescent="0.25">
      <c r="A777" s="29">
        <f>ROW()/3-1</f>
        <v>258</v>
      </c>
      <c r="B777" s="288"/>
      <c r="C777" s="52" t="str">
        <f ca="1">IF($B775="","",IF(Zdroj!$AQ$9="ano",IF(OFFSET(Zdroj!M$16,'k rozhodnutí detailní'!A774,0)="","","Anonymizováno"),IF(OFFSET(Zdroj!M$16,'k rozhodnutí detailní'!A774,0)="","",OFFSET(Zdroj!M$16,'k rozhodnutí detailní'!A774,0))))</f>
        <v/>
      </c>
      <c r="D777" s="58" t="str">
        <f ca="1">IF($B775="","",CONCATENATE("Dotace bude použita na:","
",OFFSET(Zdroj!P$16,'k rozhodnutí detailní'!$A774,0)))</f>
        <v/>
      </c>
      <c r="E777" s="314"/>
      <c r="F777" s="188" t="str">
        <f ca="1">IF($B775="","",OFFSET(Zdroj!V$16,'k rozhodnutí detailní'!$A774,0))</f>
        <v/>
      </c>
      <c r="G777" s="89" t="str">
        <f ca="1">IF($B775="","",OFFSET(Zdroj!BM$16,'k rozhodnutí'!$A774,0))</f>
        <v/>
      </c>
      <c r="H777" s="315"/>
      <c r="I777" s="288"/>
      <c r="J777" s="288"/>
      <c r="K777" s="288"/>
      <c r="L777" s="288"/>
      <c r="M777" s="48" t="str">
        <f ca="1">IF($B775="","",SUM((I775+J775+K775)/(Zdroj!$AN$10+Zdroj!$AP$10)))</f>
        <v/>
      </c>
      <c r="N777" s="59" t="str">
        <f t="shared" ref="N777" ca="1" si="256">IF(B775="","",N775/G775)</f>
        <v/>
      </c>
      <c r="O777" s="288"/>
      <c r="P777" s="329"/>
    </row>
    <row r="778" spans="1:16" x14ac:dyDescent="0.25">
      <c r="A778" s="29"/>
      <c r="B778" s="288" t="str">
        <f ca="1">IF(OFFSET(Zdroj!$B$16,A777,0)&gt;0,OFFSET(Zdroj!$B$16,A777,0)+0,"")</f>
        <v/>
      </c>
      <c r="C778" s="51" t="str">
        <f ca="1">IF($B778="","",IF(Zdroj!$AQ$9="ano",CONCATENATE(OFFSET(Zdroj!C$16,'k rozhodnutí detailní'!$A777,0),"
","Anonymizováno","
",OFFSET(Zdroj!E$16,'k rozhodnutí detailní'!$A777,0),"
",OFFSET(Zdroj!F$16,'k rozhodnutí detailní'!$A777,0)),CONCATENATE(OFFSET(Zdroj!C$16,'k rozhodnutí detailní'!$A777,0),"
",OFFSET(Zdroj!D$16,'k rozhodnutí detailní'!$A777,0),"
",OFFSET(Zdroj!E$16,'k rozhodnutí detailní'!$A777,0),"
",OFFSET(Zdroj!F$16,'k rozhodnutí detailní'!$A777,0))))</f>
        <v/>
      </c>
      <c r="D778" s="57" t="str">
        <f ca="1">IF($B778="","",OFFSET(Zdroj!N$16,'k rozhodnutí detailní'!$A777,0))</f>
        <v/>
      </c>
      <c r="E778" s="314" t="str">
        <f ca="1">IF($B778="","",OFFSET(Zdroj!T$16,'k rozhodnutí detailní'!$A777,0))</f>
        <v/>
      </c>
      <c r="F778" s="188" t="str">
        <f ca="1">IF($B778="","",OFFSET(Zdroj!U$16,'k rozhodnutí detailní'!$A777,0))</f>
        <v/>
      </c>
      <c r="G778" s="316" t="str">
        <f ca="1">IF($B778="","",OFFSET(Zdroj!W$16,'k rozhodnutí detailní'!$A777,0))</f>
        <v/>
      </c>
      <c r="H778" s="315" t="str">
        <f ca="1">IF($B778="","",OFFSET(Zdroj!Y$16,'k rozhodnutí detailní'!$A777,0))</f>
        <v/>
      </c>
      <c r="I778" s="288" t="str">
        <f ca="1">IF($B778="","",OFFSET(Zdroj!BG$16,'k rozhodnutí detailní'!$A777,0))</f>
        <v/>
      </c>
      <c r="J778" s="288" t="str">
        <f ca="1">IF($B778="","",OFFSET(Zdroj!BH$16,'k rozhodnutí detailní'!$A777,0))</f>
        <v/>
      </c>
      <c r="K778" s="288"/>
      <c r="L778" s="79" t="str">
        <f ca="1">IF($B778="","",CONCATENATE(OFFSET(Zdroj!BI$16,'k rozhodnutí detailní'!$A777,0)," z ",SUM(Zdroj!$AN$10+Zdroj!$AP$10)))</f>
        <v/>
      </c>
      <c r="M778" s="46" t="str">
        <f ca="1">IF($B778="","",IF(OR(I778=0,J778=0),1,OFFSET(Zdroj!BJ$16,'k rozhodnutí detailní'!$A777,0)))</f>
        <v/>
      </c>
      <c r="N778" s="312" t="str">
        <f ca="1">IF(B778="","",IF(Zdroj!$AQ$1=Zdroj!$AR$9,ROUND(G778*M780,Zdroj!$AR$8),OFFSET(Zdroj!BO$16,'k rozhodnutí detailní'!A777,0)))</f>
        <v/>
      </c>
      <c r="O778" s="288" t="str">
        <f ca="1">IF($B778="","",OFFSET(Zdroj!Z$16,'k rozhodnutí detailní'!$A777,0))</f>
        <v/>
      </c>
      <c r="P778" s="329"/>
    </row>
    <row r="779" spans="1:16" x14ac:dyDescent="0.25">
      <c r="A779" s="29"/>
      <c r="B779" s="288"/>
      <c r="C779" s="51" t="str">
        <f ca="1">IF($B778="","",IF(Zdroj!$AQ$9="ano",CONCATENATE("Okres:","
",OFFSET(Zdroj!BP$16,'k rozhodnutí detailní'!$A777,0),"
","Právní forma","
",OFFSET(Zdroj!H$16,'k rozhodnutí detailní'!$A777,0),"
",IF(OFFSET(Zdroj!I$16,'k rozhodnutí detailní'!$A777,0)="","","IČO: "),OFFSET(Zdroj!I$16,'k rozhodnutí detailní'!$A777,0),"
","B.Ú. ",IF(OFFSET(Zdroj!J$16,'k rozhodnutí detailní'!$A777,0)="","","Anonymizováno")),CONCATENATE("Okres:","
",OFFSET(Zdroj!BP$16,'k rozhodnutí detailní'!$A777,0),"
","Právní forma","
",OFFSET(Zdroj!H$16,'k rozhodnutí detailní'!$A777,0),"
",IF(OFFSET(Zdroj!I$16,'k rozhodnutí detailní'!$A777,0)="","","IČO: "),OFFSET(Zdroj!I$16,'k rozhodnutí detailní'!$A777,0),"
","B.Ú. ",OFFSET(Zdroj!J$16,'k rozhodnutí detailní'!$A777,0))))</f>
        <v/>
      </c>
      <c r="D779" s="58" t="str">
        <f ca="1">IF($B778="","",OFFSET(Zdroj!O$16,'k rozhodnutí detailní'!$A777,0))</f>
        <v/>
      </c>
      <c r="E779" s="314"/>
      <c r="F779" s="185"/>
      <c r="G779" s="316"/>
      <c r="H779" s="315"/>
      <c r="I779" s="288"/>
      <c r="J779" s="288"/>
      <c r="K779" s="288"/>
      <c r="L779" s="288" t="str">
        <f ca="1">IF($B778="","",CONCATENATE(SUM(I778+J778+K778)," z ",SUM(Zdroj!$AN$10+Zdroj!$AP$10)))</f>
        <v/>
      </c>
      <c r="M779" s="47" t="str">
        <f ca="1">IF($B778="","",IF(1-(((J778+K778)*(Zdroj!AN$10/Zdroj!AP$10))/I778)&gt;=0,CEILING(1-(((J778+K778)*(Zdroj!AN$10/Zdroj!AP$10))/I778),0.01),CEILING((1-(((J778+K778)*(Zdroj!AN$10/Zdroj!AP$10))/I778))*-1,0.01)))</f>
        <v/>
      </c>
      <c r="N779" s="312"/>
      <c r="O779" s="288"/>
      <c r="P779" s="329"/>
    </row>
    <row r="780" spans="1:16" x14ac:dyDescent="0.25">
      <c r="A780" s="29">
        <f>ROW()/3-1</f>
        <v>259</v>
      </c>
      <c r="B780" s="288"/>
      <c r="C780" s="52" t="str">
        <f ca="1">IF($B778="","",IF(Zdroj!$AQ$9="ano",IF(OFFSET(Zdroj!M$16,'k rozhodnutí detailní'!A777,0)="","","Anonymizováno"),IF(OFFSET(Zdroj!M$16,'k rozhodnutí detailní'!A777,0)="","",OFFSET(Zdroj!M$16,'k rozhodnutí detailní'!A777,0))))</f>
        <v/>
      </c>
      <c r="D780" s="58" t="str">
        <f ca="1">IF($B778="","",CONCATENATE("Dotace bude použita na:","
",OFFSET(Zdroj!P$16,'k rozhodnutí detailní'!$A777,0)))</f>
        <v/>
      </c>
      <c r="E780" s="314"/>
      <c r="F780" s="188" t="str">
        <f ca="1">IF($B778="","",OFFSET(Zdroj!V$16,'k rozhodnutí detailní'!$A777,0))</f>
        <v/>
      </c>
      <c r="G780" s="89" t="str">
        <f ca="1">IF($B778="","",OFFSET(Zdroj!BM$16,'k rozhodnutí'!$A777,0))</f>
        <v/>
      </c>
      <c r="H780" s="315"/>
      <c r="I780" s="288"/>
      <c r="J780" s="288"/>
      <c r="K780" s="288"/>
      <c r="L780" s="288"/>
      <c r="M780" s="48" t="str">
        <f ca="1">IF($B778="","",SUM((I778+J778+K778)/(Zdroj!$AN$10+Zdroj!$AP$10)))</f>
        <v/>
      </c>
      <c r="N780" s="59" t="str">
        <f t="shared" ref="N780" ca="1" si="257">IF(B778="","",N778/G778)</f>
        <v/>
      </c>
      <c r="O780" s="288"/>
      <c r="P780" s="329"/>
    </row>
    <row r="781" spans="1:16" x14ac:dyDescent="0.25">
      <c r="A781" s="29"/>
      <c r="B781" s="288" t="str">
        <f ca="1">IF(OFFSET(Zdroj!$B$16,A780,0)&gt;0,OFFSET(Zdroj!$B$16,A780,0)+0,"")</f>
        <v/>
      </c>
      <c r="C781" s="51" t="str">
        <f ca="1">IF($B781="","",IF(Zdroj!$AQ$9="ano",CONCATENATE(OFFSET(Zdroj!C$16,'k rozhodnutí detailní'!$A780,0),"
","Anonymizováno","
",OFFSET(Zdroj!E$16,'k rozhodnutí detailní'!$A780,0),"
",OFFSET(Zdroj!F$16,'k rozhodnutí detailní'!$A780,0)),CONCATENATE(OFFSET(Zdroj!C$16,'k rozhodnutí detailní'!$A780,0),"
",OFFSET(Zdroj!D$16,'k rozhodnutí detailní'!$A780,0),"
",OFFSET(Zdroj!E$16,'k rozhodnutí detailní'!$A780,0),"
",OFFSET(Zdroj!F$16,'k rozhodnutí detailní'!$A780,0))))</f>
        <v/>
      </c>
      <c r="D781" s="57" t="str">
        <f ca="1">IF($B781="","",OFFSET(Zdroj!N$16,'k rozhodnutí detailní'!$A780,0))</f>
        <v/>
      </c>
      <c r="E781" s="314" t="str">
        <f ca="1">IF($B781="","",OFFSET(Zdroj!T$16,'k rozhodnutí detailní'!$A780,0))</f>
        <v/>
      </c>
      <c r="F781" s="188" t="str">
        <f ca="1">IF($B781="","",OFFSET(Zdroj!U$16,'k rozhodnutí detailní'!$A780,0))</f>
        <v/>
      </c>
      <c r="G781" s="316" t="str">
        <f ca="1">IF($B781="","",OFFSET(Zdroj!W$16,'k rozhodnutí detailní'!$A780,0))</f>
        <v/>
      </c>
      <c r="H781" s="315" t="str">
        <f ca="1">IF($B781="","",OFFSET(Zdroj!Y$16,'k rozhodnutí detailní'!$A780,0))</f>
        <v/>
      </c>
      <c r="I781" s="288" t="str">
        <f ca="1">IF($B781="","",OFFSET(Zdroj!BG$16,'k rozhodnutí detailní'!$A780,0))</f>
        <v/>
      </c>
      <c r="J781" s="288" t="str">
        <f ca="1">IF($B781="","",OFFSET(Zdroj!BH$16,'k rozhodnutí detailní'!$A780,0))</f>
        <v/>
      </c>
      <c r="K781" s="288"/>
      <c r="L781" s="79" t="str">
        <f ca="1">IF($B781="","",CONCATENATE(OFFSET(Zdroj!BI$16,'k rozhodnutí detailní'!$A780,0)," z ",SUM(Zdroj!$AN$10+Zdroj!$AP$10)))</f>
        <v/>
      </c>
      <c r="M781" s="46" t="str">
        <f ca="1">IF($B781="","",IF(OR(I781=0,J781=0),1,OFFSET(Zdroj!BJ$16,'k rozhodnutí detailní'!$A780,0)))</f>
        <v/>
      </c>
      <c r="N781" s="312" t="str">
        <f ca="1">IF(B781="","",IF(Zdroj!$AQ$1=Zdroj!$AR$9,ROUND(G781*M783,Zdroj!$AR$8),OFFSET(Zdroj!BO$16,'k rozhodnutí detailní'!A780,0)))</f>
        <v/>
      </c>
      <c r="O781" s="288" t="str">
        <f ca="1">IF($B781="","",OFFSET(Zdroj!Z$16,'k rozhodnutí detailní'!$A780,0))</f>
        <v/>
      </c>
      <c r="P781" s="329"/>
    </row>
    <row r="782" spans="1:16" x14ac:dyDescent="0.25">
      <c r="A782" s="29"/>
      <c r="B782" s="288"/>
      <c r="C782" s="51" t="str">
        <f ca="1">IF($B781="","",IF(Zdroj!$AQ$9="ano",CONCATENATE("Okres:","
",OFFSET(Zdroj!BP$16,'k rozhodnutí detailní'!$A780,0),"
","Právní forma","
",OFFSET(Zdroj!H$16,'k rozhodnutí detailní'!$A780,0),"
",IF(OFFSET(Zdroj!I$16,'k rozhodnutí detailní'!$A780,0)="","","IČO: "),OFFSET(Zdroj!I$16,'k rozhodnutí detailní'!$A780,0),"
","B.Ú. ",IF(OFFSET(Zdroj!J$16,'k rozhodnutí detailní'!$A780,0)="","","Anonymizováno")),CONCATENATE("Okres:","
",OFFSET(Zdroj!BP$16,'k rozhodnutí detailní'!$A780,0),"
","Právní forma","
",OFFSET(Zdroj!H$16,'k rozhodnutí detailní'!$A780,0),"
",IF(OFFSET(Zdroj!I$16,'k rozhodnutí detailní'!$A780,0)="","","IČO: "),OFFSET(Zdroj!I$16,'k rozhodnutí detailní'!$A780,0),"
","B.Ú. ",OFFSET(Zdroj!J$16,'k rozhodnutí detailní'!$A780,0))))</f>
        <v/>
      </c>
      <c r="D782" s="58" t="str">
        <f ca="1">IF($B781="","",OFFSET(Zdroj!O$16,'k rozhodnutí detailní'!$A780,0))</f>
        <v/>
      </c>
      <c r="E782" s="314"/>
      <c r="F782" s="185"/>
      <c r="G782" s="316"/>
      <c r="H782" s="315"/>
      <c r="I782" s="288"/>
      <c r="J782" s="288"/>
      <c r="K782" s="288"/>
      <c r="L782" s="288" t="str">
        <f ca="1">IF($B781="","",CONCATENATE(SUM(I781+J781+K781)," z ",SUM(Zdroj!$AN$10+Zdroj!$AP$10)))</f>
        <v/>
      </c>
      <c r="M782" s="47" t="str">
        <f ca="1">IF($B781="","",IF(1-(((J781+K781)*(Zdroj!AN$10/Zdroj!AP$10))/I781)&gt;=0,CEILING(1-(((J781+K781)*(Zdroj!AN$10/Zdroj!AP$10))/I781),0.01),CEILING((1-(((J781+K781)*(Zdroj!AN$10/Zdroj!AP$10))/I781))*-1,0.01)))</f>
        <v/>
      </c>
      <c r="N782" s="312"/>
      <c r="O782" s="288"/>
      <c r="P782" s="329"/>
    </row>
    <row r="783" spans="1:16" x14ac:dyDescent="0.25">
      <c r="A783" s="29">
        <f>ROW()/3-1</f>
        <v>260</v>
      </c>
      <c r="B783" s="288"/>
      <c r="C783" s="52" t="str">
        <f ca="1">IF($B781="","",IF(Zdroj!$AQ$9="ano",IF(OFFSET(Zdroj!M$16,'k rozhodnutí detailní'!A780,0)="","","Anonymizováno"),IF(OFFSET(Zdroj!M$16,'k rozhodnutí detailní'!A780,0)="","",OFFSET(Zdroj!M$16,'k rozhodnutí detailní'!A780,0))))</f>
        <v/>
      </c>
      <c r="D783" s="58" t="str">
        <f ca="1">IF($B781="","",CONCATENATE("Dotace bude použita na:","
",OFFSET(Zdroj!P$16,'k rozhodnutí detailní'!$A780,0)))</f>
        <v/>
      </c>
      <c r="E783" s="314"/>
      <c r="F783" s="188" t="str">
        <f ca="1">IF($B781="","",OFFSET(Zdroj!V$16,'k rozhodnutí detailní'!$A780,0))</f>
        <v/>
      </c>
      <c r="G783" s="89" t="str">
        <f ca="1">IF($B781="","",OFFSET(Zdroj!BM$16,'k rozhodnutí'!$A780,0))</f>
        <v/>
      </c>
      <c r="H783" s="315"/>
      <c r="I783" s="288"/>
      <c r="J783" s="288"/>
      <c r="K783" s="288"/>
      <c r="L783" s="288"/>
      <c r="M783" s="48" t="str">
        <f ca="1">IF($B781="","",SUM((I781+J781+K781)/(Zdroj!$AN$10+Zdroj!$AP$10)))</f>
        <v/>
      </c>
      <c r="N783" s="59" t="str">
        <f t="shared" ref="N783" ca="1" si="258">IF(B781="","",N781/G781)</f>
        <v/>
      </c>
      <c r="O783" s="288"/>
      <c r="P783" s="329"/>
    </row>
    <row r="784" spans="1:16" x14ac:dyDescent="0.25">
      <c r="A784" s="29"/>
      <c r="B784" s="288" t="str">
        <f ca="1">IF(OFFSET(Zdroj!$B$16,A783,0)&gt;0,OFFSET(Zdroj!$B$16,A783,0)+0,"")</f>
        <v/>
      </c>
      <c r="C784" s="51" t="str">
        <f ca="1">IF($B784="","",IF(Zdroj!$AQ$9="ano",CONCATENATE(OFFSET(Zdroj!C$16,'k rozhodnutí detailní'!$A783,0),"
","Anonymizováno","
",OFFSET(Zdroj!E$16,'k rozhodnutí detailní'!$A783,0),"
",OFFSET(Zdroj!F$16,'k rozhodnutí detailní'!$A783,0)),CONCATENATE(OFFSET(Zdroj!C$16,'k rozhodnutí detailní'!$A783,0),"
",OFFSET(Zdroj!D$16,'k rozhodnutí detailní'!$A783,0),"
",OFFSET(Zdroj!E$16,'k rozhodnutí detailní'!$A783,0),"
",OFFSET(Zdroj!F$16,'k rozhodnutí detailní'!$A783,0))))</f>
        <v/>
      </c>
      <c r="D784" s="57" t="str">
        <f ca="1">IF($B784="","",OFFSET(Zdroj!N$16,'k rozhodnutí detailní'!$A783,0))</f>
        <v/>
      </c>
      <c r="E784" s="314" t="str">
        <f ca="1">IF($B784="","",OFFSET(Zdroj!T$16,'k rozhodnutí detailní'!$A783,0))</f>
        <v/>
      </c>
      <c r="F784" s="188" t="str">
        <f ca="1">IF($B784="","",OFFSET(Zdroj!U$16,'k rozhodnutí detailní'!$A783,0))</f>
        <v/>
      </c>
      <c r="G784" s="316" t="str">
        <f ca="1">IF($B784="","",OFFSET(Zdroj!W$16,'k rozhodnutí detailní'!$A783,0))</f>
        <v/>
      </c>
      <c r="H784" s="315" t="str">
        <f ca="1">IF($B784="","",OFFSET(Zdroj!Y$16,'k rozhodnutí detailní'!$A783,0))</f>
        <v/>
      </c>
      <c r="I784" s="288" t="str">
        <f ca="1">IF($B784="","",OFFSET(Zdroj!BG$16,'k rozhodnutí detailní'!$A783,0))</f>
        <v/>
      </c>
      <c r="J784" s="288" t="str">
        <f ca="1">IF($B784="","",OFFSET(Zdroj!BH$16,'k rozhodnutí detailní'!$A783,0))</f>
        <v/>
      </c>
      <c r="K784" s="288"/>
      <c r="L784" s="79" t="str">
        <f ca="1">IF($B784="","",CONCATENATE(OFFSET(Zdroj!BI$16,'k rozhodnutí detailní'!$A783,0)," z ",SUM(Zdroj!$AN$10+Zdroj!$AP$10)))</f>
        <v/>
      </c>
      <c r="M784" s="46" t="str">
        <f ca="1">IF($B784="","",IF(OR(I784=0,J784=0),1,OFFSET(Zdroj!BJ$16,'k rozhodnutí detailní'!$A783,0)))</f>
        <v/>
      </c>
      <c r="N784" s="312" t="str">
        <f ca="1">IF(B784="","",IF(Zdroj!$AQ$1=Zdroj!$AR$9,ROUND(G784*M786,Zdroj!$AR$8),OFFSET(Zdroj!BO$16,'k rozhodnutí detailní'!A783,0)))</f>
        <v/>
      </c>
      <c r="O784" s="288" t="str">
        <f ca="1">IF($B784="","",OFFSET(Zdroj!Z$16,'k rozhodnutí detailní'!$A783,0))</f>
        <v/>
      </c>
      <c r="P784" s="329"/>
    </row>
    <row r="785" spans="1:16" x14ac:dyDescent="0.25">
      <c r="A785" s="29"/>
      <c r="B785" s="288"/>
      <c r="C785" s="51" t="str">
        <f ca="1">IF($B784="","",IF(Zdroj!$AQ$9="ano",CONCATENATE("Okres:","
",OFFSET(Zdroj!BP$16,'k rozhodnutí detailní'!$A783,0),"
","Právní forma","
",OFFSET(Zdroj!H$16,'k rozhodnutí detailní'!$A783,0),"
",IF(OFFSET(Zdroj!I$16,'k rozhodnutí detailní'!$A783,0)="","","IČO: "),OFFSET(Zdroj!I$16,'k rozhodnutí detailní'!$A783,0),"
","B.Ú. ",IF(OFFSET(Zdroj!J$16,'k rozhodnutí detailní'!$A783,0)="","","Anonymizováno")),CONCATENATE("Okres:","
",OFFSET(Zdroj!BP$16,'k rozhodnutí detailní'!$A783,0),"
","Právní forma","
",OFFSET(Zdroj!H$16,'k rozhodnutí detailní'!$A783,0),"
",IF(OFFSET(Zdroj!I$16,'k rozhodnutí detailní'!$A783,0)="","","IČO: "),OFFSET(Zdroj!I$16,'k rozhodnutí detailní'!$A783,0),"
","B.Ú. ",OFFSET(Zdroj!J$16,'k rozhodnutí detailní'!$A783,0))))</f>
        <v/>
      </c>
      <c r="D785" s="58" t="str">
        <f ca="1">IF($B784="","",OFFSET(Zdroj!O$16,'k rozhodnutí detailní'!$A783,0))</f>
        <v/>
      </c>
      <c r="E785" s="314"/>
      <c r="F785" s="185"/>
      <c r="G785" s="316"/>
      <c r="H785" s="315"/>
      <c r="I785" s="288"/>
      <c r="J785" s="288"/>
      <c r="K785" s="288"/>
      <c r="L785" s="288" t="str">
        <f ca="1">IF($B784="","",CONCATENATE(SUM(I784+J784+K784)," z ",SUM(Zdroj!$AN$10+Zdroj!$AP$10)))</f>
        <v/>
      </c>
      <c r="M785" s="47" t="str">
        <f ca="1">IF($B784="","",IF(1-(((J784+K784)*(Zdroj!AN$10/Zdroj!AP$10))/I784)&gt;=0,CEILING(1-(((J784+K784)*(Zdroj!AN$10/Zdroj!AP$10))/I784),0.01),CEILING((1-(((J784+K784)*(Zdroj!AN$10/Zdroj!AP$10))/I784))*-1,0.01)))</f>
        <v/>
      </c>
      <c r="N785" s="312"/>
      <c r="O785" s="288"/>
      <c r="P785" s="329"/>
    </row>
    <row r="786" spans="1:16" x14ac:dyDescent="0.25">
      <c r="A786" s="29">
        <f>ROW()/3-1</f>
        <v>261</v>
      </c>
      <c r="B786" s="288"/>
      <c r="C786" s="52" t="str">
        <f ca="1">IF($B784="","",IF(Zdroj!$AQ$9="ano",IF(OFFSET(Zdroj!M$16,'k rozhodnutí detailní'!A783,0)="","","Anonymizováno"),IF(OFFSET(Zdroj!M$16,'k rozhodnutí detailní'!A783,0)="","",OFFSET(Zdroj!M$16,'k rozhodnutí detailní'!A783,0))))</f>
        <v/>
      </c>
      <c r="D786" s="58" t="str">
        <f ca="1">IF($B784="","",CONCATENATE("Dotace bude použita na:","
",OFFSET(Zdroj!P$16,'k rozhodnutí detailní'!$A783,0)))</f>
        <v/>
      </c>
      <c r="E786" s="314"/>
      <c r="F786" s="188" t="str">
        <f ca="1">IF($B784="","",OFFSET(Zdroj!V$16,'k rozhodnutí detailní'!$A783,0))</f>
        <v/>
      </c>
      <c r="G786" s="89" t="str">
        <f ca="1">IF($B784="","",OFFSET(Zdroj!BM$16,'k rozhodnutí'!$A783,0))</f>
        <v/>
      </c>
      <c r="H786" s="315"/>
      <c r="I786" s="288"/>
      <c r="J786" s="288"/>
      <c r="K786" s="288"/>
      <c r="L786" s="288"/>
      <c r="M786" s="48" t="str">
        <f ca="1">IF($B784="","",SUM((I784+J784+K784)/(Zdroj!$AN$10+Zdroj!$AP$10)))</f>
        <v/>
      </c>
      <c r="N786" s="59" t="str">
        <f t="shared" ref="N786" ca="1" si="259">IF(B784="","",N784/G784)</f>
        <v/>
      </c>
      <c r="O786" s="288"/>
      <c r="P786" s="329"/>
    </row>
    <row r="787" spans="1:16" x14ac:dyDescent="0.25">
      <c r="A787" s="29"/>
      <c r="B787" s="288" t="str">
        <f ca="1">IF(OFFSET(Zdroj!$B$16,A786,0)&gt;0,OFFSET(Zdroj!$B$16,A786,0)+0,"")</f>
        <v/>
      </c>
      <c r="C787" s="51" t="str">
        <f ca="1">IF($B787="","",IF(Zdroj!$AQ$9="ano",CONCATENATE(OFFSET(Zdroj!C$16,'k rozhodnutí detailní'!$A786,0),"
","Anonymizováno","
",OFFSET(Zdroj!E$16,'k rozhodnutí detailní'!$A786,0),"
",OFFSET(Zdroj!F$16,'k rozhodnutí detailní'!$A786,0)),CONCATENATE(OFFSET(Zdroj!C$16,'k rozhodnutí detailní'!$A786,0),"
",OFFSET(Zdroj!D$16,'k rozhodnutí detailní'!$A786,0),"
",OFFSET(Zdroj!E$16,'k rozhodnutí detailní'!$A786,0),"
",OFFSET(Zdroj!F$16,'k rozhodnutí detailní'!$A786,0))))</f>
        <v/>
      </c>
      <c r="D787" s="57" t="str">
        <f ca="1">IF($B787="","",OFFSET(Zdroj!N$16,'k rozhodnutí detailní'!$A786,0))</f>
        <v/>
      </c>
      <c r="E787" s="314" t="str">
        <f ca="1">IF($B787="","",OFFSET(Zdroj!T$16,'k rozhodnutí detailní'!$A786,0))</f>
        <v/>
      </c>
      <c r="F787" s="188" t="str">
        <f ca="1">IF($B787="","",OFFSET(Zdroj!U$16,'k rozhodnutí detailní'!$A786,0))</f>
        <v/>
      </c>
      <c r="G787" s="316" t="str">
        <f ca="1">IF($B787="","",OFFSET(Zdroj!W$16,'k rozhodnutí detailní'!$A786,0))</f>
        <v/>
      </c>
      <c r="H787" s="315" t="str">
        <f ca="1">IF($B787="","",OFFSET(Zdroj!Y$16,'k rozhodnutí detailní'!$A786,0))</f>
        <v/>
      </c>
      <c r="I787" s="288" t="str">
        <f ca="1">IF($B787="","",OFFSET(Zdroj!BG$16,'k rozhodnutí detailní'!$A786,0))</f>
        <v/>
      </c>
      <c r="J787" s="288" t="str">
        <f ca="1">IF($B787="","",OFFSET(Zdroj!BH$16,'k rozhodnutí detailní'!$A786,0))</f>
        <v/>
      </c>
      <c r="K787" s="288"/>
      <c r="L787" s="79" t="str">
        <f ca="1">IF($B787="","",CONCATENATE(OFFSET(Zdroj!BI$16,'k rozhodnutí detailní'!$A786,0)," z ",SUM(Zdroj!$AN$10+Zdroj!$AP$10)))</f>
        <v/>
      </c>
      <c r="M787" s="46" t="str">
        <f ca="1">IF($B787="","",IF(OR(I787=0,J787=0),1,OFFSET(Zdroj!BJ$16,'k rozhodnutí detailní'!$A786,0)))</f>
        <v/>
      </c>
      <c r="N787" s="312" t="str">
        <f ca="1">IF(B787="","",IF(Zdroj!$AQ$1=Zdroj!$AR$9,ROUND(G787*M789,Zdroj!$AR$8),OFFSET(Zdroj!BO$16,'k rozhodnutí detailní'!A786,0)))</f>
        <v/>
      </c>
      <c r="O787" s="288" t="str">
        <f ca="1">IF($B787="","",OFFSET(Zdroj!Z$16,'k rozhodnutí detailní'!$A786,0))</f>
        <v/>
      </c>
      <c r="P787" s="329"/>
    </row>
    <row r="788" spans="1:16" x14ac:dyDescent="0.25">
      <c r="A788" s="29"/>
      <c r="B788" s="288"/>
      <c r="C788" s="51" t="str">
        <f ca="1">IF($B787="","",IF(Zdroj!$AQ$9="ano",CONCATENATE("Okres:","
",OFFSET(Zdroj!BP$16,'k rozhodnutí detailní'!$A786,0),"
","Právní forma","
",OFFSET(Zdroj!H$16,'k rozhodnutí detailní'!$A786,0),"
",IF(OFFSET(Zdroj!I$16,'k rozhodnutí detailní'!$A786,0)="","","IČO: "),OFFSET(Zdroj!I$16,'k rozhodnutí detailní'!$A786,0),"
","B.Ú. ",IF(OFFSET(Zdroj!J$16,'k rozhodnutí detailní'!$A786,0)="","","Anonymizováno")),CONCATENATE("Okres:","
",OFFSET(Zdroj!BP$16,'k rozhodnutí detailní'!$A786,0),"
","Právní forma","
",OFFSET(Zdroj!H$16,'k rozhodnutí detailní'!$A786,0),"
",IF(OFFSET(Zdroj!I$16,'k rozhodnutí detailní'!$A786,0)="","","IČO: "),OFFSET(Zdroj!I$16,'k rozhodnutí detailní'!$A786,0),"
","B.Ú. ",OFFSET(Zdroj!J$16,'k rozhodnutí detailní'!$A786,0))))</f>
        <v/>
      </c>
      <c r="D788" s="58" t="str">
        <f ca="1">IF($B787="","",OFFSET(Zdroj!O$16,'k rozhodnutí detailní'!$A786,0))</f>
        <v/>
      </c>
      <c r="E788" s="314"/>
      <c r="F788" s="185"/>
      <c r="G788" s="316"/>
      <c r="H788" s="315"/>
      <c r="I788" s="288"/>
      <c r="J788" s="288"/>
      <c r="K788" s="288"/>
      <c r="L788" s="288" t="str">
        <f ca="1">IF($B787="","",CONCATENATE(SUM(I787+J787+K787)," z ",SUM(Zdroj!$AN$10+Zdroj!$AP$10)))</f>
        <v/>
      </c>
      <c r="M788" s="47" t="str">
        <f ca="1">IF($B787="","",IF(1-(((J787+K787)*(Zdroj!AN$10/Zdroj!AP$10))/I787)&gt;=0,CEILING(1-(((J787+K787)*(Zdroj!AN$10/Zdroj!AP$10))/I787),0.01),CEILING((1-(((J787+K787)*(Zdroj!AN$10/Zdroj!AP$10))/I787))*-1,0.01)))</f>
        <v/>
      </c>
      <c r="N788" s="312"/>
      <c r="O788" s="288"/>
      <c r="P788" s="329"/>
    </row>
    <row r="789" spans="1:16" x14ac:dyDescent="0.25">
      <c r="A789" s="29">
        <f>ROW()/3-1</f>
        <v>262</v>
      </c>
      <c r="B789" s="288"/>
      <c r="C789" s="52" t="str">
        <f ca="1">IF($B787="","",IF(Zdroj!$AQ$9="ano",IF(OFFSET(Zdroj!M$16,'k rozhodnutí detailní'!A786,0)="","","Anonymizováno"),IF(OFFSET(Zdroj!M$16,'k rozhodnutí detailní'!A786,0)="","",OFFSET(Zdroj!M$16,'k rozhodnutí detailní'!A786,0))))</f>
        <v/>
      </c>
      <c r="D789" s="58" t="str">
        <f ca="1">IF($B787="","",CONCATENATE("Dotace bude použita na:","
",OFFSET(Zdroj!P$16,'k rozhodnutí detailní'!$A786,0)))</f>
        <v/>
      </c>
      <c r="E789" s="314"/>
      <c r="F789" s="188" t="str">
        <f ca="1">IF($B787="","",OFFSET(Zdroj!V$16,'k rozhodnutí detailní'!$A786,0))</f>
        <v/>
      </c>
      <c r="G789" s="89" t="str">
        <f ca="1">IF($B787="","",OFFSET(Zdroj!BM$16,'k rozhodnutí'!$A786,0))</f>
        <v/>
      </c>
      <c r="H789" s="315"/>
      <c r="I789" s="288"/>
      <c r="J789" s="288"/>
      <c r="K789" s="288"/>
      <c r="L789" s="288"/>
      <c r="M789" s="48" t="str">
        <f ca="1">IF($B787="","",SUM((I787+J787+K787)/(Zdroj!$AN$10+Zdroj!$AP$10)))</f>
        <v/>
      </c>
      <c r="N789" s="59" t="str">
        <f t="shared" ref="N789" ca="1" si="260">IF(B787="","",N787/G787)</f>
        <v/>
      </c>
      <c r="O789" s="288"/>
      <c r="P789" s="329"/>
    </row>
    <row r="790" spans="1:16" x14ac:dyDescent="0.25">
      <c r="A790" s="29"/>
      <c r="B790" s="288" t="str">
        <f ca="1">IF(OFFSET(Zdroj!$B$16,A789,0)&gt;0,OFFSET(Zdroj!$B$16,A789,0)+0,"")</f>
        <v/>
      </c>
      <c r="C790" s="51" t="str">
        <f ca="1">IF($B790="","",IF(Zdroj!$AQ$9="ano",CONCATENATE(OFFSET(Zdroj!C$16,'k rozhodnutí detailní'!$A789,0),"
","Anonymizováno","
",OFFSET(Zdroj!E$16,'k rozhodnutí detailní'!$A789,0),"
",OFFSET(Zdroj!F$16,'k rozhodnutí detailní'!$A789,0)),CONCATENATE(OFFSET(Zdroj!C$16,'k rozhodnutí detailní'!$A789,0),"
",OFFSET(Zdroj!D$16,'k rozhodnutí detailní'!$A789,0),"
",OFFSET(Zdroj!E$16,'k rozhodnutí detailní'!$A789,0),"
",OFFSET(Zdroj!F$16,'k rozhodnutí detailní'!$A789,0))))</f>
        <v/>
      </c>
      <c r="D790" s="57" t="str">
        <f ca="1">IF($B790="","",OFFSET(Zdroj!N$16,'k rozhodnutí detailní'!$A789,0))</f>
        <v/>
      </c>
      <c r="E790" s="314" t="str">
        <f ca="1">IF($B790="","",OFFSET(Zdroj!T$16,'k rozhodnutí detailní'!$A789,0))</f>
        <v/>
      </c>
      <c r="F790" s="188" t="str">
        <f ca="1">IF($B790="","",OFFSET(Zdroj!U$16,'k rozhodnutí detailní'!$A789,0))</f>
        <v/>
      </c>
      <c r="G790" s="316" t="str">
        <f ca="1">IF($B790="","",OFFSET(Zdroj!W$16,'k rozhodnutí detailní'!$A789,0))</f>
        <v/>
      </c>
      <c r="H790" s="315" t="str">
        <f ca="1">IF($B790="","",OFFSET(Zdroj!Y$16,'k rozhodnutí detailní'!$A789,0))</f>
        <v/>
      </c>
      <c r="I790" s="288" t="str">
        <f ca="1">IF($B790="","",OFFSET(Zdroj!BG$16,'k rozhodnutí detailní'!$A789,0))</f>
        <v/>
      </c>
      <c r="J790" s="288" t="str">
        <f ca="1">IF($B790="","",OFFSET(Zdroj!BH$16,'k rozhodnutí detailní'!$A789,0))</f>
        <v/>
      </c>
      <c r="K790" s="288"/>
      <c r="L790" s="79" t="str">
        <f ca="1">IF($B790="","",CONCATENATE(OFFSET(Zdroj!BI$16,'k rozhodnutí detailní'!$A789,0)," z ",SUM(Zdroj!$AN$10+Zdroj!$AP$10)))</f>
        <v/>
      </c>
      <c r="M790" s="46" t="str">
        <f ca="1">IF($B790="","",IF(OR(I790=0,J790=0),1,OFFSET(Zdroj!BJ$16,'k rozhodnutí detailní'!$A789,0)))</f>
        <v/>
      </c>
      <c r="N790" s="312" t="str">
        <f ca="1">IF(B790="","",IF(Zdroj!$AQ$1=Zdroj!$AR$9,ROUND(G790*M792,Zdroj!$AR$8),OFFSET(Zdroj!BO$16,'k rozhodnutí detailní'!A789,0)))</f>
        <v/>
      </c>
      <c r="O790" s="288" t="str">
        <f ca="1">IF($B790="","",OFFSET(Zdroj!Z$16,'k rozhodnutí detailní'!$A789,0))</f>
        <v/>
      </c>
      <c r="P790" s="329"/>
    </row>
    <row r="791" spans="1:16" x14ac:dyDescent="0.25">
      <c r="A791" s="29"/>
      <c r="B791" s="288"/>
      <c r="C791" s="51" t="str">
        <f ca="1">IF($B790="","",IF(Zdroj!$AQ$9="ano",CONCATENATE("Okres:","
",OFFSET(Zdroj!BP$16,'k rozhodnutí detailní'!$A789,0),"
","Právní forma","
",OFFSET(Zdroj!H$16,'k rozhodnutí detailní'!$A789,0),"
",IF(OFFSET(Zdroj!I$16,'k rozhodnutí detailní'!$A789,0)="","","IČO: "),OFFSET(Zdroj!I$16,'k rozhodnutí detailní'!$A789,0),"
","B.Ú. ",IF(OFFSET(Zdroj!J$16,'k rozhodnutí detailní'!$A789,0)="","","Anonymizováno")),CONCATENATE("Okres:","
",OFFSET(Zdroj!BP$16,'k rozhodnutí detailní'!$A789,0),"
","Právní forma","
",OFFSET(Zdroj!H$16,'k rozhodnutí detailní'!$A789,0),"
",IF(OFFSET(Zdroj!I$16,'k rozhodnutí detailní'!$A789,0)="","","IČO: "),OFFSET(Zdroj!I$16,'k rozhodnutí detailní'!$A789,0),"
","B.Ú. ",OFFSET(Zdroj!J$16,'k rozhodnutí detailní'!$A789,0))))</f>
        <v/>
      </c>
      <c r="D791" s="58" t="str">
        <f ca="1">IF($B790="","",OFFSET(Zdroj!O$16,'k rozhodnutí detailní'!$A789,0))</f>
        <v/>
      </c>
      <c r="E791" s="314"/>
      <c r="F791" s="185"/>
      <c r="G791" s="316"/>
      <c r="H791" s="315"/>
      <c r="I791" s="288"/>
      <c r="J791" s="288"/>
      <c r="K791" s="288"/>
      <c r="L791" s="288" t="str">
        <f ca="1">IF($B790="","",CONCATENATE(SUM(I790+J790+K790)," z ",SUM(Zdroj!$AN$10+Zdroj!$AP$10)))</f>
        <v/>
      </c>
      <c r="M791" s="47" t="str">
        <f ca="1">IF($B790="","",IF(1-(((J790+K790)*(Zdroj!AN$10/Zdroj!AP$10))/I790)&gt;=0,CEILING(1-(((J790+K790)*(Zdroj!AN$10/Zdroj!AP$10))/I790),0.01),CEILING((1-(((J790+K790)*(Zdroj!AN$10/Zdroj!AP$10))/I790))*-1,0.01)))</f>
        <v/>
      </c>
      <c r="N791" s="312"/>
      <c r="O791" s="288"/>
      <c r="P791" s="329"/>
    </row>
    <row r="792" spans="1:16" x14ac:dyDescent="0.25">
      <c r="A792" s="29">
        <f>ROW()/3-1</f>
        <v>263</v>
      </c>
      <c r="B792" s="288"/>
      <c r="C792" s="52" t="str">
        <f ca="1">IF($B790="","",IF(Zdroj!$AQ$9="ano",IF(OFFSET(Zdroj!M$16,'k rozhodnutí detailní'!A789,0)="","","Anonymizováno"),IF(OFFSET(Zdroj!M$16,'k rozhodnutí detailní'!A789,0)="","",OFFSET(Zdroj!M$16,'k rozhodnutí detailní'!A789,0))))</f>
        <v/>
      </c>
      <c r="D792" s="58" t="str">
        <f ca="1">IF($B790="","",CONCATENATE("Dotace bude použita na:","
",OFFSET(Zdroj!P$16,'k rozhodnutí detailní'!$A789,0)))</f>
        <v/>
      </c>
      <c r="E792" s="314"/>
      <c r="F792" s="188" t="str">
        <f ca="1">IF($B790="","",OFFSET(Zdroj!V$16,'k rozhodnutí detailní'!$A789,0))</f>
        <v/>
      </c>
      <c r="G792" s="89" t="str">
        <f ca="1">IF($B790="","",OFFSET(Zdroj!BM$16,'k rozhodnutí'!$A789,0))</f>
        <v/>
      </c>
      <c r="H792" s="315"/>
      <c r="I792" s="288"/>
      <c r="J792" s="288"/>
      <c r="K792" s="288"/>
      <c r="L792" s="288"/>
      <c r="M792" s="48" t="str">
        <f ca="1">IF($B790="","",SUM((I790+J790+K790)/(Zdroj!$AN$10+Zdroj!$AP$10)))</f>
        <v/>
      </c>
      <c r="N792" s="59" t="str">
        <f t="shared" ref="N792" ca="1" si="261">IF(B790="","",N790/G790)</f>
        <v/>
      </c>
      <c r="O792" s="288"/>
      <c r="P792" s="329"/>
    </row>
    <row r="793" spans="1:16" x14ac:dyDescent="0.25">
      <c r="A793" s="29"/>
      <c r="B793" s="288" t="str">
        <f ca="1">IF(OFFSET(Zdroj!$B$16,A792,0)&gt;0,OFFSET(Zdroj!$B$16,A792,0)+0,"")</f>
        <v/>
      </c>
      <c r="C793" s="51" t="str">
        <f ca="1">IF($B793="","",IF(Zdroj!$AQ$9="ano",CONCATENATE(OFFSET(Zdroj!C$16,'k rozhodnutí detailní'!$A792,0),"
","Anonymizováno","
",OFFSET(Zdroj!E$16,'k rozhodnutí detailní'!$A792,0),"
",OFFSET(Zdroj!F$16,'k rozhodnutí detailní'!$A792,0)),CONCATENATE(OFFSET(Zdroj!C$16,'k rozhodnutí detailní'!$A792,0),"
",OFFSET(Zdroj!D$16,'k rozhodnutí detailní'!$A792,0),"
",OFFSET(Zdroj!E$16,'k rozhodnutí detailní'!$A792,0),"
",OFFSET(Zdroj!F$16,'k rozhodnutí detailní'!$A792,0))))</f>
        <v/>
      </c>
      <c r="D793" s="57" t="str">
        <f ca="1">IF($B793="","",OFFSET(Zdroj!N$16,'k rozhodnutí detailní'!$A792,0))</f>
        <v/>
      </c>
      <c r="E793" s="314" t="str">
        <f ca="1">IF($B793="","",OFFSET(Zdroj!T$16,'k rozhodnutí detailní'!$A792,0))</f>
        <v/>
      </c>
      <c r="F793" s="188" t="str">
        <f ca="1">IF($B793="","",OFFSET(Zdroj!U$16,'k rozhodnutí detailní'!$A792,0))</f>
        <v/>
      </c>
      <c r="G793" s="316" t="str">
        <f ca="1">IF($B793="","",OFFSET(Zdroj!W$16,'k rozhodnutí detailní'!$A792,0))</f>
        <v/>
      </c>
      <c r="H793" s="315" t="str">
        <f ca="1">IF($B793="","",OFFSET(Zdroj!Y$16,'k rozhodnutí detailní'!$A792,0))</f>
        <v/>
      </c>
      <c r="I793" s="288" t="str">
        <f ca="1">IF($B793="","",OFFSET(Zdroj!BG$16,'k rozhodnutí detailní'!$A792,0))</f>
        <v/>
      </c>
      <c r="J793" s="288" t="str">
        <f ca="1">IF($B793="","",OFFSET(Zdroj!BH$16,'k rozhodnutí detailní'!$A792,0))</f>
        <v/>
      </c>
      <c r="K793" s="288"/>
      <c r="L793" s="79" t="str">
        <f ca="1">IF($B793="","",CONCATENATE(OFFSET(Zdroj!BI$16,'k rozhodnutí detailní'!$A792,0)," z ",SUM(Zdroj!$AN$10+Zdroj!$AP$10)))</f>
        <v/>
      </c>
      <c r="M793" s="46" t="str">
        <f ca="1">IF($B793="","",IF(OR(I793=0,J793=0),1,OFFSET(Zdroj!BJ$16,'k rozhodnutí detailní'!$A792,0)))</f>
        <v/>
      </c>
      <c r="N793" s="312" t="str">
        <f ca="1">IF(B793="","",IF(Zdroj!$AQ$1=Zdroj!$AR$9,ROUND(G793*M795,Zdroj!$AR$8),OFFSET(Zdroj!BO$16,'k rozhodnutí detailní'!A792,0)))</f>
        <v/>
      </c>
      <c r="O793" s="288" t="str">
        <f ca="1">IF($B793="","",OFFSET(Zdroj!Z$16,'k rozhodnutí detailní'!$A792,0))</f>
        <v/>
      </c>
      <c r="P793" s="329"/>
    </row>
    <row r="794" spans="1:16" x14ac:dyDescent="0.25">
      <c r="A794" s="29"/>
      <c r="B794" s="288"/>
      <c r="C794" s="51" t="str">
        <f ca="1">IF($B793="","",IF(Zdroj!$AQ$9="ano",CONCATENATE("Okres:","
",OFFSET(Zdroj!BP$16,'k rozhodnutí detailní'!$A792,0),"
","Právní forma","
",OFFSET(Zdroj!H$16,'k rozhodnutí detailní'!$A792,0),"
",IF(OFFSET(Zdroj!I$16,'k rozhodnutí detailní'!$A792,0)="","","IČO: "),OFFSET(Zdroj!I$16,'k rozhodnutí detailní'!$A792,0),"
","B.Ú. ",IF(OFFSET(Zdroj!J$16,'k rozhodnutí detailní'!$A792,0)="","","Anonymizováno")),CONCATENATE("Okres:","
",OFFSET(Zdroj!BP$16,'k rozhodnutí detailní'!$A792,0),"
","Právní forma","
",OFFSET(Zdroj!H$16,'k rozhodnutí detailní'!$A792,0),"
",IF(OFFSET(Zdroj!I$16,'k rozhodnutí detailní'!$A792,0)="","","IČO: "),OFFSET(Zdroj!I$16,'k rozhodnutí detailní'!$A792,0),"
","B.Ú. ",OFFSET(Zdroj!J$16,'k rozhodnutí detailní'!$A792,0))))</f>
        <v/>
      </c>
      <c r="D794" s="58" t="str">
        <f ca="1">IF($B793="","",OFFSET(Zdroj!O$16,'k rozhodnutí detailní'!$A792,0))</f>
        <v/>
      </c>
      <c r="E794" s="314"/>
      <c r="F794" s="185"/>
      <c r="G794" s="316"/>
      <c r="H794" s="315"/>
      <c r="I794" s="288"/>
      <c r="J794" s="288"/>
      <c r="K794" s="288"/>
      <c r="L794" s="288" t="str">
        <f ca="1">IF($B793="","",CONCATENATE(SUM(I793+J793+K793)," z ",SUM(Zdroj!$AN$10+Zdroj!$AP$10)))</f>
        <v/>
      </c>
      <c r="M794" s="47" t="str">
        <f ca="1">IF($B793="","",IF(1-(((J793+K793)*(Zdroj!AN$10/Zdroj!AP$10))/I793)&gt;=0,CEILING(1-(((J793+K793)*(Zdroj!AN$10/Zdroj!AP$10))/I793),0.01),CEILING((1-(((J793+K793)*(Zdroj!AN$10/Zdroj!AP$10))/I793))*-1,0.01)))</f>
        <v/>
      </c>
      <c r="N794" s="312"/>
      <c r="O794" s="288"/>
      <c r="P794" s="329"/>
    </row>
    <row r="795" spans="1:16" x14ac:dyDescent="0.25">
      <c r="A795" s="29">
        <f>ROW()/3-1</f>
        <v>264</v>
      </c>
      <c r="B795" s="288"/>
      <c r="C795" s="52" t="str">
        <f ca="1">IF($B793="","",IF(Zdroj!$AQ$9="ano",IF(OFFSET(Zdroj!M$16,'k rozhodnutí detailní'!A792,0)="","","Anonymizováno"),IF(OFFSET(Zdroj!M$16,'k rozhodnutí detailní'!A792,0)="","",OFFSET(Zdroj!M$16,'k rozhodnutí detailní'!A792,0))))</f>
        <v/>
      </c>
      <c r="D795" s="58" t="str">
        <f ca="1">IF($B793="","",CONCATENATE("Dotace bude použita na:","
",OFFSET(Zdroj!P$16,'k rozhodnutí detailní'!$A792,0)))</f>
        <v/>
      </c>
      <c r="E795" s="314"/>
      <c r="F795" s="188" t="str">
        <f ca="1">IF($B793="","",OFFSET(Zdroj!V$16,'k rozhodnutí detailní'!$A792,0))</f>
        <v/>
      </c>
      <c r="G795" s="89" t="str">
        <f ca="1">IF($B793="","",OFFSET(Zdroj!BM$16,'k rozhodnutí'!$A792,0))</f>
        <v/>
      </c>
      <c r="H795" s="315"/>
      <c r="I795" s="288"/>
      <c r="J795" s="288"/>
      <c r="K795" s="288"/>
      <c r="L795" s="288"/>
      <c r="M795" s="48" t="str">
        <f ca="1">IF($B793="","",SUM((I793+J793+K793)/(Zdroj!$AN$10+Zdroj!$AP$10)))</f>
        <v/>
      </c>
      <c r="N795" s="59" t="str">
        <f t="shared" ref="N795" ca="1" si="262">IF(B793="","",N793/G793)</f>
        <v/>
      </c>
      <c r="O795" s="288"/>
      <c r="P795" s="329"/>
    </row>
    <row r="796" spans="1:16" x14ac:dyDescent="0.25">
      <c r="A796" s="29"/>
      <c r="B796" s="288" t="str">
        <f ca="1">IF(OFFSET(Zdroj!$B$16,A795,0)&gt;0,OFFSET(Zdroj!$B$16,A795,0)+0,"")</f>
        <v/>
      </c>
      <c r="C796" s="51" t="str">
        <f ca="1">IF($B796="","",IF(Zdroj!$AQ$9="ano",CONCATENATE(OFFSET(Zdroj!C$16,'k rozhodnutí detailní'!$A795,0),"
","Anonymizováno","
",OFFSET(Zdroj!E$16,'k rozhodnutí detailní'!$A795,0),"
",OFFSET(Zdroj!F$16,'k rozhodnutí detailní'!$A795,0)),CONCATENATE(OFFSET(Zdroj!C$16,'k rozhodnutí detailní'!$A795,0),"
",OFFSET(Zdroj!D$16,'k rozhodnutí detailní'!$A795,0),"
",OFFSET(Zdroj!E$16,'k rozhodnutí detailní'!$A795,0),"
",OFFSET(Zdroj!F$16,'k rozhodnutí detailní'!$A795,0))))</f>
        <v/>
      </c>
      <c r="D796" s="57" t="str">
        <f ca="1">IF($B796="","",OFFSET(Zdroj!N$16,'k rozhodnutí detailní'!$A795,0))</f>
        <v/>
      </c>
      <c r="E796" s="314" t="str">
        <f ca="1">IF($B796="","",OFFSET(Zdroj!T$16,'k rozhodnutí detailní'!$A795,0))</f>
        <v/>
      </c>
      <c r="F796" s="188" t="str">
        <f ca="1">IF($B796="","",OFFSET(Zdroj!U$16,'k rozhodnutí detailní'!$A795,0))</f>
        <v/>
      </c>
      <c r="G796" s="316" t="str">
        <f ca="1">IF($B796="","",OFFSET(Zdroj!W$16,'k rozhodnutí detailní'!$A795,0))</f>
        <v/>
      </c>
      <c r="H796" s="315" t="str">
        <f ca="1">IF($B796="","",OFFSET(Zdroj!Y$16,'k rozhodnutí detailní'!$A795,0))</f>
        <v/>
      </c>
      <c r="I796" s="288" t="str">
        <f ca="1">IF($B796="","",OFFSET(Zdroj!BG$16,'k rozhodnutí detailní'!$A795,0))</f>
        <v/>
      </c>
      <c r="J796" s="288" t="str">
        <f ca="1">IF($B796="","",OFFSET(Zdroj!BH$16,'k rozhodnutí detailní'!$A795,0))</f>
        <v/>
      </c>
      <c r="K796" s="288"/>
      <c r="L796" s="79" t="str">
        <f ca="1">IF($B796="","",CONCATENATE(OFFSET(Zdroj!BI$16,'k rozhodnutí detailní'!$A795,0)," z ",SUM(Zdroj!$AN$10+Zdroj!$AP$10)))</f>
        <v/>
      </c>
      <c r="M796" s="46" t="str">
        <f ca="1">IF($B796="","",IF(OR(I796=0,J796=0),1,OFFSET(Zdroj!BJ$16,'k rozhodnutí detailní'!$A795,0)))</f>
        <v/>
      </c>
      <c r="N796" s="312" t="str">
        <f ca="1">IF(B796="","",IF(Zdroj!$AQ$1=Zdroj!$AR$9,ROUND(G796*M798,Zdroj!$AR$8),OFFSET(Zdroj!BO$16,'k rozhodnutí detailní'!A795,0)))</f>
        <v/>
      </c>
      <c r="O796" s="288" t="str">
        <f ca="1">IF($B796="","",OFFSET(Zdroj!Z$16,'k rozhodnutí detailní'!$A795,0))</f>
        <v/>
      </c>
      <c r="P796" s="329"/>
    </row>
    <row r="797" spans="1:16" x14ac:dyDescent="0.25">
      <c r="A797" s="29"/>
      <c r="B797" s="288"/>
      <c r="C797" s="51" t="str">
        <f ca="1">IF($B796="","",IF(Zdroj!$AQ$9="ano",CONCATENATE("Okres:","
",OFFSET(Zdroj!BP$16,'k rozhodnutí detailní'!$A795,0),"
","Právní forma","
",OFFSET(Zdroj!H$16,'k rozhodnutí detailní'!$A795,0),"
",IF(OFFSET(Zdroj!I$16,'k rozhodnutí detailní'!$A795,0)="","","IČO: "),OFFSET(Zdroj!I$16,'k rozhodnutí detailní'!$A795,0),"
","B.Ú. ",IF(OFFSET(Zdroj!J$16,'k rozhodnutí detailní'!$A795,0)="","","Anonymizováno")),CONCATENATE("Okres:","
",OFFSET(Zdroj!BP$16,'k rozhodnutí detailní'!$A795,0),"
","Právní forma","
",OFFSET(Zdroj!H$16,'k rozhodnutí detailní'!$A795,0),"
",IF(OFFSET(Zdroj!I$16,'k rozhodnutí detailní'!$A795,0)="","","IČO: "),OFFSET(Zdroj!I$16,'k rozhodnutí detailní'!$A795,0),"
","B.Ú. ",OFFSET(Zdroj!J$16,'k rozhodnutí detailní'!$A795,0))))</f>
        <v/>
      </c>
      <c r="D797" s="58" t="str">
        <f ca="1">IF($B796="","",OFFSET(Zdroj!O$16,'k rozhodnutí detailní'!$A795,0))</f>
        <v/>
      </c>
      <c r="E797" s="314"/>
      <c r="F797" s="185"/>
      <c r="G797" s="316"/>
      <c r="H797" s="315"/>
      <c r="I797" s="288"/>
      <c r="J797" s="288"/>
      <c r="K797" s="288"/>
      <c r="L797" s="288" t="str">
        <f ca="1">IF($B796="","",CONCATENATE(SUM(I796+J796+K796)," z ",SUM(Zdroj!$AN$10+Zdroj!$AP$10)))</f>
        <v/>
      </c>
      <c r="M797" s="47" t="str">
        <f ca="1">IF($B796="","",IF(1-(((J796+K796)*(Zdroj!AN$10/Zdroj!AP$10))/I796)&gt;=0,CEILING(1-(((J796+K796)*(Zdroj!AN$10/Zdroj!AP$10))/I796),0.01),CEILING((1-(((J796+K796)*(Zdroj!AN$10/Zdroj!AP$10))/I796))*-1,0.01)))</f>
        <v/>
      </c>
      <c r="N797" s="312"/>
      <c r="O797" s="288"/>
      <c r="P797" s="329"/>
    </row>
    <row r="798" spans="1:16" x14ac:dyDescent="0.25">
      <c r="A798" s="29">
        <f>ROW()/3-1</f>
        <v>265</v>
      </c>
      <c r="B798" s="288"/>
      <c r="C798" s="52" t="str">
        <f ca="1">IF($B796="","",IF(Zdroj!$AQ$9="ano",IF(OFFSET(Zdroj!M$16,'k rozhodnutí detailní'!A795,0)="","","Anonymizováno"),IF(OFFSET(Zdroj!M$16,'k rozhodnutí detailní'!A795,0)="","",OFFSET(Zdroj!M$16,'k rozhodnutí detailní'!A795,0))))</f>
        <v/>
      </c>
      <c r="D798" s="58" t="str">
        <f ca="1">IF($B796="","",CONCATENATE("Dotace bude použita na:","
",OFFSET(Zdroj!P$16,'k rozhodnutí detailní'!$A795,0)))</f>
        <v/>
      </c>
      <c r="E798" s="314"/>
      <c r="F798" s="188" t="str">
        <f ca="1">IF($B796="","",OFFSET(Zdroj!V$16,'k rozhodnutí detailní'!$A795,0))</f>
        <v/>
      </c>
      <c r="G798" s="89" t="str">
        <f ca="1">IF($B796="","",OFFSET(Zdroj!BM$16,'k rozhodnutí'!$A795,0))</f>
        <v/>
      </c>
      <c r="H798" s="315"/>
      <c r="I798" s="288"/>
      <c r="J798" s="288"/>
      <c r="K798" s="288"/>
      <c r="L798" s="288"/>
      <c r="M798" s="48" t="str">
        <f ca="1">IF($B796="","",SUM((I796+J796+K796)/(Zdroj!$AN$10+Zdroj!$AP$10)))</f>
        <v/>
      </c>
      <c r="N798" s="59" t="str">
        <f t="shared" ref="N798" ca="1" si="263">IF(B796="","",N796/G796)</f>
        <v/>
      </c>
      <c r="O798" s="288"/>
      <c r="P798" s="329"/>
    </row>
    <row r="799" spans="1:16" x14ac:dyDescent="0.25">
      <c r="A799" s="29"/>
      <c r="B799" s="288" t="str">
        <f ca="1">IF(OFFSET(Zdroj!$B$16,A798,0)&gt;0,OFFSET(Zdroj!$B$16,A798,0)+0,"")</f>
        <v/>
      </c>
      <c r="C799" s="51" t="str">
        <f ca="1">IF($B799="","",IF(Zdroj!$AQ$9="ano",CONCATENATE(OFFSET(Zdroj!C$16,'k rozhodnutí detailní'!$A798,0),"
","Anonymizováno","
",OFFSET(Zdroj!E$16,'k rozhodnutí detailní'!$A798,0),"
",OFFSET(Zdroj!F$16,'k rozhodnutí detailní'!$A798,0)),CONCATENATE(OFFSET(Zdroj!C$16,'k rozhodnutí detailní'!$A798,0),"
",OFFSET(Zdroj!D$16,'k rozhodnutí detailní'!$A798,0),"
",OFFSET(Zdroj!E$16,'k rozhodnutí detailní'!$A798,0),"
",OFFSET(Zdroj!F$16,'k rozhodnutí detailní'!$A798,0))))</f>
        <v/>
      </c>
      <c r="D799" s="57" t="str">
        <f ca="1">IF($B799="","",OFFSET(Zdroj!N$16,'k rozhodnutí detailní'!$A798,0))</f>
        <v/>
      </c>
      <c r="E799" s="314" t="str">
        <f ca="1">IF($B799="","",OFFSET(Zdroj!T$16,'k rozhodnutí detailní'!$A798,0))</f>
        <v/>
      </c>
      <c r="F799" s="188" t="str">
        <f ca="1">IF($B799="","",OFFSET(Zdroj!U$16,'k rozhodnutí detailní'!$A798,0))</f>
        <v/>
      </c>
      <c r="G799" s="316" t="str">
        <f ca="1">IF($B799="","",OFFSET(Zdroj!W$16,'k rozhodnutí detailní'!$A798,0))</f>
        <v/>
      </c>
      <c r="H799" s="315" t="str">
        <f ca="1">IF($B799="","",OFFSET(Zdroj!Y$16,'k rozhodnutí detailní'!$A798,0))</f>
        <v/>
      </c>
      <c r="I799" s="288" t="str">
        <f ca="1">IF($B799="","",OFFSET(Zdroj!BG$16,'k rozhodnutí detailní'!$A798,0))</f>
        <v/>
      </c>
      <c r="J799" s="288" t="str">
        <f ca="1">IF($B799="","",OFFSET(Zdroj!BH$16,'k rozhodnutí detailní'!$A798,0))</f>
        <v/>
      </c>
      <c r="K799" s="288"/>
      <c r="L799" s="79" t="str">
        <f ca="1">IF($B799="","",CONCATENATE(OFFSET(Zdroj!BI$16,'k rozhodnutí detailní'!$A798,0)," z ",SUM(Zdroj!$AN$10+Zdroj!$AP$10)))</f>
        <v/>
      </c>
      <c r="M799" s="46" t="str">
        <f ca="1">IF($B799="","",IF(OR(I799=0,J799=0),1,OFFSET(Zdroj!BJ$16,'k rozhodnutí detailní'!$A798,0)))</f>
        <v/>
      </c>
      <c r="N799" s="312" t="str">
        <f ca="1">IF(B799="","",IF(Zdroj!$AQ$1=Zdroj!$AR$9,ROUND(G799*M801,Zdroj!$AR$8),OFFSET(Zdroj!BO$16,'k rozhodnutí detailní'!A798,0)))</f>
        <v/>
      </c>
      <c r="O799" s="288" t="str">
        <f ca="1">IF($B799="","",OFFSET(Zdroj!Z$16,'k rozhodnutí detailní'!$A798,0))</f>
        <v/>
      </c>
      <c r="P799" s="329"/>
    </row>
    <row r="800" spans="1:16" x14ac:dyDescent="0.25">
      <c r="A800" s="29"/>
      <c r="B800" s="288"/>
      <c r="C800" s="51" t="str">
        <f ca="1">IF($B799="","",IF(Zdroj!$AQ$9="ano",CONCATENATE("Okres:","
",OFFSET(Zdroj!BP$16,'k rozhodnutí detailní'!$A798,0),"
","Právní forma","
",OFFSET(Zdroj!H$16,'k rozhodnutí detailní'!$A798,0),"
",IF(OFFSET(Zdroj!I$16,'k rozhodnutí detailní'!$A798,0)="","","IČO: "),OFFSET(Zdroj!I$16,'k rozhodnutí detailní'!$A798,0),"
","B.Ú. ",IF(OFFSET(Zdroj!J$16,'k rozhodnutí detailní'!$A798,0)="","","Anonymizováno")),CONCATENATE("Okres:","
",OFFSET(Zdroj!BP$16,'k rozhodnutí detailní'!$A798,0),"
","Právní forma","
",OFFSET(Zdroj!H$16,'k rozhodnutí detailní'!$A798,0),"
",IF(OFFSET(Zdroj!I$16,'k rozhodnutí detailní'!$A798,0)="","","IČO: "),OFFSET(Zdroj!I$16,'k rozhodnutí detailní'!$A798,0),"
","B.Ú. ",OFFSET(Zdroj!J$16,'k rozhodnutí detailní'!$A798,0))))</f>
        <v/>
      </c>
      <c r="D800" s="58" t="str">
        <f ca="1">IF($B799="","",OFFSET(Zdroj!O$16,'k rozhodnutí detailní'!$A798,0))</f>
        <v/>
      </c>
      <c r="E800" s="314"/>
      <c r="F800" s="185"/>
      <c r="G800" s="316"/>
      <c r="H800" s="315"/>
      <c r="I800" s="288"/>
      <c r="J800" s="288"/>
      <c r="K800" s="288"/>
      <c r="L800" s="288" t="str">
        <f ca="1">IF($B799="","",CONCATENATE(SUM(I799+J799+K799)," z ",SUM(Zdroj!$AN$10+Zdroj!$AP$10)))</f>
        <v/>
      </c>
      <c r="M800" s="47" t="str">
        <f ca="1">IF($B799="","",IF(1-(((J799+K799)*(Zdroj!AN$10/Zdroj!AP$10))/I799)&gt;=0,CEILING(1-(((J799+K799)*(Zdroj!AN$10/Zdroj!AP$10))/I799),0.01),CEILING((1-(((J799+K799)*(Zdroj!AN$10/Zdroj!AP$10))/I799))*-1,0.01)))</f>
        <v/>
      </c>
      <c r="N800" s="312"/>
      <c r="O800" s="288"/>
      <c r="P800" s="329"/>
    </row>
    <row r="801" spans="1:16" x14ac:dyDescent="0.25">
      <c r="A801" s="29">
        <f>ROW()/3-1</f>
        <v>266</v>
      </c>
      <c r="B801" s="288"/>
      <c r="C801" s="52" t="str">
        <f ca="1">IF($B799="","",IF(Zdroj!$AQ$9="ano",IF(OFFSET(Zdroj!M$16,'k rozhodnutí detailní'!A798,0)="","","Anonymizováno"),IF(OFFSET(Zdroj!M$16,'k rozhodnutí detailní'!A798,0)="","",OFFSET(Zdroj!M$16,'k rozhodnutí detailní'!A798,0))))</f>
        <v/>
      </c>
      <c r="D801" s="58" t="str">
        <f ca="1">IF($B799="","",CONCATENATE("Dotace bude použita na:","
",OFFSET(Zdroj!P$16,'k rozhodnutí detailní'!$A798,0)))</f>
        <v/>
      </c>
      <c r="E801" s="314"/>
      <c r="F801" s="188" t="str">
        <f ca="1">IF($B799="","",OFFSET(Zdroj!V$16,'k rozhodnutí detailní'!$A798,0))</f>
        <v/>
      </c>
      <c r="G801" s="89" t="str">
        <f ca="1">IF($B799="","",OFFSET(Zdroj!BM$16,'k rozhodnutí'!$A798,0))</f>
        <v/>
      </c>
      <c r="H801" s="315"/>
      <c r="I801" s="288"/>
      <c r="J801" s="288"/>
      <c r="K801" s="288"/>
      <c r="L801" s="288"/>
      <c r="M801" s="48" t="str">
        <f ca="1">IF($B799="","",SUM((I799+J799+K799)/(Zdroj!$AN$10+Zdroj!$AP$10)))</f>
        <v/>
      </c>
      <c r="N801" s="59" t="str">
        <f t="shared" ref="N801" ca="1" si="264">IF(B799="","",N799/G799)</f>
        <v/>
      </c>
      <c r="O801" s="288"/>
      <c r="P801" s="329"/>
    </row>
    <row r="802" spans="1:16" x14ac:dyDescent="0.25">
      <c r="A802" s="29"/>
      <c r="B802" s="288" t="str">
        <f ca="1">IF(OFFSET(Zdroj!$B$16,A801,0)&gt;0,OFFSET(Zdroj!$B$16,A801,0)+0,"")</f>
        <v/>
      </c>
      <c r="C802" s="51" t="str">
        <f ca="1">IF($B802="","",IF(Zdroj!$AQ$9="ano",CONCATENATE(OFFSET(Zdroj!C$16,'k rozhodnutí detailní'!$A801,0),"
","Anonymizováno","
",OFFSET(Zdroj!E$16,'k rozhodnutí detailní'!$A801,0),"
",OFFSET(Zdroj!F$16,'k rozhodnutí detailní'!$A801,0)),CONCATENATE(OFFSET(Zdroj!C$16,'k rozhodnutí detailní'!$A801,0),"
",OFFSET(Zdroj!D$16,'k rozhodnutí detailní'!$A801,0),"
",OFFSET(Zdroj!E$16,'k rozhodnutí detailní'!$A801,0),"
",OFFSET(Zdroj!F$16,'k rozhodnutí detailní'!$A801,0))))</f>
        <v/>
      </c>
      <c r="D802" s="57" t="str">
        <f ca="1">IF($B802="","",OFFSET(Zdroj!N$16,'k rozhodnutí detailní'!$A801,0))</f>
        <v/>
      </c>
      <c r="E802" s="314" t="str">
        <f ca="1">IF($B802="","",OFFSET(Zdroj!T$16,'k rozhodnutí detailní'!$A801,0))</f>
        <v/>
      </c>
      <c r="F802" s="188" t="str">
        <f ca="1">IF($B802="","",OFFSET(Zdroj!U$16,'k rozhodnutí detailní'!$A801,0))</f>
        <v/>
      </c>
      <c r="G802" s="316" t="str">
        <f ca="1">IF($B802="","",OFFSET(Zdroj!W$16,'k rozhodnutí detailní'!$A801,0))</f>
        <v/>
      </c>
      <c r="H802" s="315" t="str">
        <f ca="1">IF($B802="","",OFFSET(Zdroj!Y$16,'k rozhodnutí detailní'!$A801,0))</f>
        <v/>
      </c>
      <c r="I802" s="288" t="str">
        <f ca="1">IF($B802="","",OFFSET(Zdroj!BG$16,'k rozhodnutí detailní'!$A801,0))</f>
        <v/>
      </c>
      <c r="J802" s="288" t="str">
        <f ca="1">IF($B802="","",OFFSET(Zdroj!BH$16,'k rozhodnutí detailní'!$A801,0))</f>
        <v/>
      </c>
      <c r="K802" s="288"/>
      <c r="L802" s="79" t="str">
        <f ca="1">IF($B802="","",CONCATENATE(OFFSET(Zdroj!BI$16,'k rozhodnutí detailní'!$A801,0)," z ",SUM(Zdroj!$AN$10+Zdroj!$AP$10)))</f>
        <v/>
      </c>
      <c r="M802" s="46" t="str">
        <f ca="1">IF($B802="","",IF(OR(I802=0,J802=0),1,OFFSET(Zdroj!BJ$16,'k rozhodnutí detailní'!$A801,0)))</f>
        <v/>
      </c>
      <c r="N802" s="312" t="str">
        <f ca="1">IF(B802="","",IF(Zdroj!$AQ$1=Zdroj!$AR$9,ROUND(G802*M804,Zdroj!$AR$8),OFFSET(Zdroj!BO$16,'k rozhodnutí detailní'!A801,0)))</f>
        <v/>
      </c>
      <c r="O802" s="288" t="str">
        <f ca="1">IF($B802="","",OFFSET(Zdroj!Z$16,'k rozhodnutí detailní'!$A801,0))</f>
        <v/>
      </c>
      <c r="P802" s="329"/>
    </row>
    <row r="803" spans="1:16" x14ac:dyDescent="0.25">
      <c r="A803" s="29"/>
      <c r="B803" s="288"/>
      <c r="C803" s="51" t="str">
        <f ca="1">IF($B802="","",IF(Zdroj!$AQ$9="ano",CONCATENATE("Okres:","
",OFFSET(Zdroj!BP$16,'k rozhodnutí detailní'!$A801,0),"
","Právní forma","
",OFFSET(Zdroj!H$16,'k rozhodnutí detailní'!$A801,0),"
",IF(OFFSET(Zdroj!I$16,'k rozhodnutí detailní'!$A801,0)="","","IČO: "),OFFSET(Zdroj!I$16,'k rozhodnutí detailní'!$A801,0),"
","B.Ú. ",IF(OFFSET(Zdroj!J$16,'k rozhodnutí detailní'!$A801,0)="","","Anonymizováno")),CONCATENATE("Okres:","
",OFFSET(Zdroj!BP$16,'k rozhodnutí detailní'!$A801,0),"
","Právní forma","
",OFFSET(Zdroj!H$16,'k rozhodnutí detailní'!$A801,0),"
",IF(OFFSET(Zdroj!I$16,'k rozhodnutí detailní'!$A801,0)="","","IČO: "),OFFSET(Zdroj!I$16,'k rozhodnutí detailní'!$A801,0),"
","B.Ú. ",OFFSET(Zdroj!J$16,'k rozhodnutí detailní'!$A801,0))))</f>
        <v/>
      </c>
      <c r="D803" s="58" t="str">
        <f ca="1">IF($B802="","",OFFSET(Zdroj!O$16,'k rozhodnutí detailní'!$A801,0))</f>
        <v/>
      </c>
      <c r="E803" s="314"/>
      <c r="F803" s="185"/>
      <c r="G803" s="316"/>
      <c r="H803" s="315"/>
      <c r="I803" s="288"/>
      <c r="J803" s="288"/>
      <c r="K803" s="288"/>
      <c r="L803" s="288" t="str">
        <f ca="1">IF($B802="","",CONCATENATE(SUM(I802+J802+K802)," z ",SUM(Zdroj!$AN$10+Zdroj!$AP$10)))</f>
        <v/>
      </c>
      <c r="M803" s="47" t="str">
        <f ca="1">IF($B802="","",IF(1-(((J802+K802)*(Zdroj!AN$10/Zdroj!AP$10))/I802)&gt;=0,CEILING(1-(((J802+K802)*(Zdroj!AN$10/Zdroj!AP$10))/I802),0.01),CEILING((1-(((J802+K802)*(Zdroj!AN$10/Zdroj!AP$10))/I802))*-1,0.01)))</f>
        <v/>
      </c>
      <c r="N803" s="312"/>
      <c r="O803" s="288"/>
      <c r="P803" s="329"/>
    </row>
    <row r="804" spans="1:16" x14ac:dyDescent="0.25">
      <c r="A804" s="29">
        <f>ROW()/3-1</f>
        <v>267</v>
      </c>
      <c r="B804" s="288"/>
      <c r="C804" s="52" t="str">
        <f ca="1">IF($B802="","",IF(Zdroj!$AQ$9="ano",IF(OFFSET(Zdroj!M$16,'k rozhodnutí detailní'!A801,0)="","","Anonymizováno"),IF(OFFSET(Zdroj!M$16,'k rozhodnutí detailní'!A801,0)="","",OFFSET(Zdroj!M$16,'k rozhodnutí detailní'!A801,0))))</f>
        <v/>
      </c>
      <c r="D804" s="58" t="str">
        <f ca="1">IF($B802="","",CONCATENATE("Dotace bude použita na:","
",OFFSET(Zdroj!P$16,'k rozhodnutí detailní'!$A801,0)))</f>
        <v/>
      </c>
      <c r="E804" s="314"/>
      <c r="F804" s="188" t="str">
        <f ca="1">IF($B802="","",OFFSET(Zdroj!V$16,'k rozhodnutí detailní'!$A801,0))</f>
        <v/>
      </c>
      <c r="G804" s="89" t="str">
        <f ca="1">IF($B802="","",OFFSET(Zdroj!BM$16,'k rozhodnutí'!$A801,0))</f>
        <v/>
      </c>
      <c r="H804" s="315"/>
      <c r="I804" s="288"/>
      <c r="J804" s="288"/>
      <c r="K804" s="288"/>
      <c r="L804" s="288"/>
      <c r="M804" s="48" t="str">
        <f ca="1">IF($B802="","",SUM((I802+J802+K802)/(Zdroj!$AN$10+Zdroj!$AP$10)))</f>
        <v/>
      </c>
      <c r="N804" s="59" t="str">
        <f t="shared" ref="N804" ca="1" si="265">IF(B802="","",N802/G802)</f>
        <v/>
      </c>
      <c r="O804" s="288"/>
      <c r="P804" s="329"/>
    </row>
    <row r="805" spans="1:16" x14ac:dyDescent="0.25">
      <c r="A805" s="29"/>
      <c r="B805" s="288" t="str">
        <f ca="1">IF(OFFSET(Zdroj!$B$16,A804,0)&gt;0,OFFSET(Zdroj!$B$16,A804,0)+0,"")</f>
        <v/>
      </c>
      <c r="C805" s="51" t="str">
        <f ca="1">IF($B805="","",IF(Zdroj!$AQ$9="ano",CONCATENATE(OFFSET(Zdroj!C$16,'k rozhodnutí detailní'!$A804,0),"
","Anonymizováno","
",OFFSET(Zdroj!E$16,'k rozhodnutí detailní'!$A804,0),"
",OFFSET(Zdroj!F$16,'k rozhodnutí detailní'!$A804,0)),CONCATENATE(OFFSET(Zdroj!C$16,'k rozhodnutí detailní'!$A804,0),"
",OFFSET(Zdroj!D$16,'k rozhodnutí detailní'!$A804,0),"
",OFFSET(Zdroj!E$16,'k rozhodnutí detailní'!$A804,0),"
",OFFSET(Zdroj!F$16,'k rozhodnutí detailní'!$A804,0))))</f>
        <v/>
      </c>
      <c r="D805" s="57" t="str">
        <f ca="1">IF($B805="","",OFFSET(Zdroj!N$16,'k rozhodnutí detailní'!$A804,0))</f>
        <v/>
      </c>
      <c r="E805" s="314" t="str">
        <f ca="1">IF($B805="","",OFFSET(Zdroj!T$16,'k rozhodnutí detailní'!$A804,0))</f>
        <v/>
      </c>
      <c r="F805" s="188" t="str">
        <f ca="1">IF($B805="","",OFFSET(Zdroj!U$16,'k rozhodnutí detailní'!$A804,0))</f>
        <v/>
      </c>
      <c r="G805" s="316" t="str">
        <f ca="1">IF($B805="","",OFFSET(Zdroj!W$16,'k rozhodnutí detailní'!$A804,0))</f>
        <v/>
      </c>
      <c r="H805" s="315" t="str">
        <f ca="1">IF($B805="","",OFFSET(Zdroj!Y$16,'k rozhodnutí detailní'!$A804,0))</f>
        <v/>
      </c>
      <c r="I805" s="288" t="str">
        <f ca="1">IF($B805="","",OFFSET(Zdroj!BG$16,'k rozhodnutí detailní'!$A804,0))</f>
        <v/>
      </c>
      <c r="J805" s="288" t="str">
        <f ca="1">IF($B805="","",OFFSET(Zdroj!BH$16,'k rozhodnutí detailní'!$A804,0))</f>
        <v/>
      </c>
      <c r="K805" s="288"/>
      <c r="L805" s="79" t="str">
        <f ca="1">IF($B805="","",CONCATENATE(OFFSET(Zdroj!BI$16,'k rozhodnutí detailní'!$A804,0)," z ",SUM(Zdroj!$AN$10+Zdroj!$AP$10)))</f>
        <v/>
      </c>
      <c r="M805" s="46" t="str">
        <f ca="1">IF($B805="","",IF(OR(I805=0,J805=0),1,OFFSET(Zdroj!BJ$16,'k rozhodnutí detailní'!$A804,0)))</f>
        <v/>
      </c>
      <c r="N805" s="312" t="str">
        <f ca="1">IF(B805="","",IF(Zdroj!$AQ$1=Zdroj!$AR$9,ROUND(G805*M807,Zdroj!$AR$8),OFFSET(Zdroj!BO$16,'k rozhodnutí detailní'!A804,0)))</f>
        <v/>
      </c>
      <c r="O805" s="288" t="str">
        <f ca="1">IF($B805="","",OFFSET(Zdroj!Z$16,'k rozhodnutí detailní'!$A804,0))</f>
        <v/>
      </c>
      <c r="P805" s="329"/>
    </row>
    <row r="806" spans="1:16" x14ac:dyDescent="0.25">
      <c r="A806" s="29"/>
      <c r="B806" s="288"/>
      <c r="C806" s="51" t="str">
        <f ca="1">IF($B805="","",IF(Zdroj!$AQ$9="ano",CONCATENATE("Okres:","
",OFFSET(Zdroj!BP$16,'k rozhodnutí detailní'!$A804,0),"
","Právní forma","
",OFFSET(Zdroj!H$16,'k rozhodnutí detailní'!$A804,0),"
",IF(OFFSET(Zdroj!I$16,'k rozhodnutí detailní'!$A804,0)="","","IČO: "),OFFSET(Zdroj!I$16,'k rozhodnutí detailní'!$A804,0),"
","B.Ú. ",IF(OFFSET(Zdroj!J$16,'k rozhodnutí detailní'!$A804,0)="","","Anonymizováno")),CONCATENATE("Okres:","
",OFFSET(Zdroj!BP$16,'k rozhodnutí detailní'!$A804,0),"
","Právní forma","
",OFFSET(Zdroj!H$16,'k rozhodnutí detailní'!$A804,0),"
",IF(OFFSET(Zdroj!I$16,'k rozhodnutí detailní'!$A804,0)="","","IČO: "),OFFSET(Zdroj!I$16,'k rozhodnutí detailní'!$A804,0),"
","B.Ú. ",OFFSET(Zdroj!J$16,'k rozhodnutí detailní'!$A804,0))))</f>
        <v/>
      </c>
      <c r="D806" s="58" t="str">
        <f ca="1">IF($B805="","",OFFSET(Zdroj!O$16,'k rozhodnutí detailní'!$A804,0))</f>
        <v/>
      </c>
      <c r="E806" s="314"/>
      <c r="F806" s="185"/>
      <c r="G806" s="316"/>
      <c r="H806" s="315"/>
      <c r="I806" s="288"/>
      <c r="J806" s="288"/>
      <c r="K806" s="288"/>
      <c r="L806" s="288" t="str">
        <f ca="1">IF($B805="","",CONCATENATE(SUM(I805+J805+K805)," z ",SUM(Zdroj!$AN$10+Zdroj!$AP$10)))</f>
        <v/>
      </c>
      <c r="M806" s="47" t="str">
        <f ca="1">IF($B805="","",IF(1-(((J805+K805)*(Zdroj!AN$10/Zdroj!AP$10))/I805)&gt;=0,CEILING(1-(((J805+K805)*(Zdroj!AN$10/Zdroj!AP$10))/I805),0.01),CEILING((1-(((J805+K805)*(Zdroj!AN$10/Zdroj!AP$10))/I805))*-1,0.01)))</f>
        <v/>
      </c>
      <c r="N806" s="312"/>
      <c r="O806" s="288"/>
      <c r="P806" s="329"/>
    </row>
    <row r="807" spans="1:16" x14ac:dyDescent="0.25">
      <c r="A807" s="29">
        <f>ROW()/3-1</f>
        <v>268</v>
      </c>
      <c r="B807" s="288"/>
      <c r="C807" s="52" t="str">
        <f ca="1">IF($B805="","",IF(Zdroj!$AQ$9="ano",IF(OFFSET(Zdroj!M$16,'k rozhodnutí detailní'!A804,0)="","","Anonymizováno"),IF(OFFSET(Zdroj!M$16,'k rozhodnutí detailní'!A804,0)="","",OFFSET(Zdroj!M$16,'k rozhodnutí detailní'!A804,0))))</f>
        <v/>
      </c>
      <c r="D807" s="58" t="str">
        <f ca="1">IF($B805="","",CONCATENATE("Dotace bude použita na:","
",OFFSET(Zdroj!P$16,'k rozhodnutí detailní'!$A804,0)))</f>
        <v/>
      </c>
      <c r="E807" s="314"/>
      <c r="F807" s="188" t="str">
        <f ca="1">IF($B805="","",OFFSET(Zdroj!V$16,'k rozhodnutí detailní'!$A804,0))</f>
        <v/>
      </c>
      <c r="G807" s="89" t="str">
        <f ca="1">IF($B805="","",OFFSET(Zdroj!BM$16,'k rozhodnutí'!$A804,0))</f>
        <v/>
      </c>
      <c r="H807" s="315"/>
      <c r="I807" s="288"/>
      <c r="J807" s="288"/>
      <c r="K807" s="288"/>
      <c r="L807" s="288"/>
      <c r="M807" s="48" t="str">
        <f ca="1">IF($B805="","",SUM((I805+J805+K805)/(Zdroj!$AN$10+Zdroj!$AP$10)))</f>
        <v/>
      </c>
      <c r="N807" s="59" t="str">
        <f t="shared" ref="N807" ca="1" si="266">IF(B805="","",N805/G805)</f>
        <v/>
      </c>
      <c r="O807" s="288"/>
      <c r="P807" s="329"/>
    </row>
    <row r="808" spans="1:16" x14ac:dyDescent="0.25">
      <c r="A808" s="29"/>
      <c r="B808" s="288" t="str">
        <f ca="1">IF(OFFSET(Zdroj!$B$16,A807,0)&gt;0,OFFSET(Zdroj!$B$16,A807,0)+0,"")</f>
        <v/>
      </c>
      <c r="C808" s="51" t="str">
        <f ca="1">IF($B808="","",IF(Zdroj!$AQ$9="ano",CONCATENATE(OFFSET(Zdroj!C$16,'k rozhodnutí detailní'!$A807,0),"
","Anonymizováno","
",OFFSET(Zdroj!E$16,'k rozhodnutí detailní'!$A807,0),"
",OFFSET(Zdroj!F$16,'k rozhodnutí detailní'!$A807,0)),CONCATENATE(OFFSET(Zdroj!C$16,'k rozhodnutí detailní'!$A807,0),"
",OFFSET(Zdroj!D$16,'k rozhodnutí detailní'!$A807,0),"
",OFFSET(Zdroj!E$16,'k rozhodnutí detailní'!$A807,0),"
",OFFSET(Zdroj!F$16,'k rozhodnutí detailní'!$A807,0))))</f>
        <v/>
      </c>
      <c r="D808" s="57" t="str">
        <f ca="1">IF($B808="","",OFFSET(Zdroj!N$16,'k rozhodnutí detailní'!$A807,0))</f>
        <v/>
      </c>
      <c r="E808" s="314" t="str">
        <f ca="1">IF($B808="","",OFFSET(Zdroj!T$16,'k rozhodnutí detailní'!$A807,0))</f>
        <v/>
      </c>
      <c r="F808" s="188" t="str">
        <f ca="1">IF($B808="","",OFFSET(Zdroj!U$16,'k rozhodnutí detailní'!$A807,0))</f>
        <v/>
      </c>
      <c r="G808" s="316" t="str">
        <f ca="1">IF($B808="","",OFFSET(Zdroj!W$16,'k rozhodnutí detailní'!$A807,0))</f>
        <v/>
      </c>
      <c r="H808" s="315" t="str">
        <f ca="1">IF($B808="","",OFFSET(Zdroj!Y$16,'k rozhodnutí detailní'!$A807,0))</f>
        <v/>
      </c>
      <c r="I808" s="288" t="str">
        <f ca="1">IF($B808="","",OFFSET(Zdroj!BG$16,'k rozhodnutí detailní'!$A807,0))</f>
        <v/>
      </c>
      <c r="J808" s="288" t="str">
        <f ca="1">IF($B808="","",OFFSET(Zdroj!BH$16,'k rozhodnutí detailní'!$A807,0))</f>
        <v/>
      </c>
      <c r="K808" s="288"/>
      <c r="L808" s="79" t="str">
        <f ca="1">IF($B808="","",CONCATENATE(OFFSET(Zdroj!BI$16,'k rozhodnutí detailní'!$A807,0)," z ",SUM(Zdroj!$AN$10+Zdroj!$AP$10)))</f>
        <v/>
      </c>
      <c r="M808" s="46" t="str">
        <f ca="1">IF($B808="","",IF(OR(I808=0,J808=0),1,OFFSET(Zdroj!BJ$16,'k rozhodnutí detailní'!$A807,0)))</f>
        <v/>
      </c>
      <c r="N808" s="312" t="str">
        <f ca="1">IF(B808="","",IF(Zdroj!$AQ$1=Zdroj!$AR$9,ROUND(G808*M810,Zdroj!$AR$8),OFFSET(Zdroj!BO$16,'k rozhodnutí detailní'!A807,0)))</f>
        <v/>
      </c>
      <c r="O808" s="288" t="str">
        <f ca="1">IF($B808="","",OFFSET(Zdroj!Z$16,'k rozhodnutí detailní'!$A807,0))</f>
        <v/>
      </c>
      <c r="P808" s="329"/>
    </row>
    <row r="809" spans="1:16" x14ac:dyDescent="0.25">
      <c r="A809" s="29"/>
      <c r="B809" s="288"/>
      <c r="C809" s="51" t="str">
        <f ca="1">IF($B808="","",IF(Zdroj!$AQ$9="ano",CONCATENATE("Okres:","
",OFFSET(Zdroj!BP$16,'k rozhodnutí detailní'!$A807,0),"
","Právní forma","
",OFFSET(Zdroj!H$16,'k rozhodnutí detailní'!$A807,0),"
",IF(OFFSET(Zdroj!I$16,'k rozhodnutí detailní'!$A807,0)="","","IČO: "),OFFSET(Zdroj!I$16,'k rozhodnutí detailní'!$A807,0),"
","B.Ú. ",IF(OFFSET(Zdroj!J$16,'k rozhodnutí detailní'!$A807,0)="","","Anonymizováno")),CONCATENATE("Okres:","
",OFFSET(Zdroj!BP$16,'k rozhodnutí detailní'!$A807,0),"
","Právní forma","
",OFFSET(Zdroj!H$16,'k rozhodnutí detailní'!$A807,0),"
",IF(OFFSET(Zdroj!I$16,'k rozhodnutí detailní'!$A807,0)="","","IČO: "),OFFSET(Zdroj!I$16,'k rozhodnutí detailní'!$A807,0),"
","B.Ú. ",OFFSET(Zdroj!J$16,'k rozhodnutí detailní'!$A807,0))))</f>
        <v/>
      </c>
      <c r="D809" s="58" t="str">
        <f ca="1">IF($B808="","",OFFSET(Zdroj!O$16,'k rozhodnutí detailní'!$A807,0))</f>
        <v/>
      </c>
      <c r="E809" s="314"/>
      <c r="F809" s="185"/>
      <c r="G809" s="316"/>
      <c r="H809" s="315"/>
      <c r="I809" s="288"/>
      <c r="J809" s="288"/>
      <c r="K809" s="288"/>
      <c r="L809" s="288" t="str">
        <f ca="1">IF($B808="","",CONCATENATE(SUM(I808+J808+K808)," z ",SUM(Zdroj!$AN$10+Zdroj!$AP$10)))</f>
        <v/>
      </c>
      <c r="M809" s="47" t="str">
        <f ca="1">IF($B808="","",IF(1-(((J808+K808)*(Zdroj!AN$10/Zdroj!AP$10))/I808)&gt;=0,CEILING(1-(((J808+K808)*(Zdroj!AN$10/Zdroj!AP$10))/I808),0.01),CEILING((1-(((J808+K808)*(Zdroj!AN$10/Zdroj!AP$10))/I808))*-1,0.01)))</f>
        <v/>
      </c>
      <c r="N809" s="312"/>
      <c r="O809" s="288"/>
      <c r="P809" s="329"/>
    </row>
    <row r="810" spans="1:16" x14ac:dyDescent="0.25">
      <c r="A810" s="29">
        <f>ROW()/3-1</f>
        <v>269</v>
      </c>
      <c r="B810" s="288"/>
      <c r="C810" s="52" t="str">
        <f ca="1">IF($B808="","",IF(Zdroj!$AQ$9="ano",IF(OFFSET(Zdroj!M$16,'k rozhodnutí detailní'!A807,0)="","","Anonymizováno"),IF(OFFSET(Zdroj!M$16,'k rozhodnutí detailní'!A807,0)="","",OFFSET(Zdroj!M$16,'k rozhodnutí detailní'!A807,0))))</f>
        <v/>
      </c>
      <c r="D810" s="58" t="str">
        <f ca="1">IF($B808="","",CONCATENATE("Dotace bude použita na:","
",OFFSET(Zdroj!P$16,'k rozhodnutí detailní'!$A807,0)))</f>
        <v/>
      </c>
      <c r="E810" s="314"/>
      <c r="F810" s="188" t="str">
        <f ca="1">IF($B808="","",OFFSET(Zdroj!V$16,'k rozhodnutí detailní'!$A807,0))</f>
        <v/>
      </c>
      <c r="G810" s="89" t="str">
        <f ca="1">IF($B808="","",OFFSET(Zdroj!BM$16,'k rozhodnutí'!$A807,0))</f>
        <v/>
      </c>
      <c r="H810" s="315"/>
      <c r="I810" s="288"/>
      <c r="J810" s="288"/>
      <c r="K810" s="288"/>
      <c r="L810" s="288"/>
      <c r="M810" s="48" t="str">
        <f ca="1">IF($B808="","",SUM((I808+J808+K808)/(Zdroj!$AN$10+Zdroj!$AP$10)))</f>
        <v/>
      </c>
      <c r="N810" s="59" t="str">
        <f t="shared" ref="N810" ca="1" si="267">IF(B808="","",N808/G808)</f>
        <v/>
      </c>
      <c r="O810" s="288"/>
      <c r="P810" s="329"/>
    </row>
    <row r="811" spans="1:16" x14ac:dyDescent="0.25">
      <c r="A811" s="29"/>
      <c r="B811" s="288" t="str">
        <f ca="1">IF(OFFSET(Zdroj!$B$16,A810,0)&gt;0,OFFSET(Zdroj!$B$16,A810,0)+0,"")</f>
        <v/>
      </c>
      <c r="C811" s="51" t="str">
        <f ca="1">IF($B811="","",IF(Zdroj!$AQ$9="ano",CONCATENATE(OFFSET(Zdroj!C$16,'k rozhodnutí detailní'!$A810,0),"
","Anonymizováno","
",OFFSET(Zdroj!E$16,'k rozhodnutí detailní'!$A810,0),"
",OFFSET(Zdroj!F$16,'k rozhodnutí detailní'!$A810,0)),CONCATENATE(OFFSET(Zdroj!C$16,'k rozhodnutí detailní'!$A810,0),"
",OFFSET(Zdroj!D$16,'k rozhodnutí detailní'!$A810,0),"
",OFFSET(Zdroj!E$16,'k rozhodnutí detailní'!$A810,0),"
",OFFSET(Zdroj!F$16,'k rozhodnutí detailní'!$A810,0))))</f>
        <v/>
      </c>
      <c r="D811" s="57" t="str">
        <f ca="1">IF($B811="","",OFFSET(Zdroj!N$16,'k rozhodnutí detailní'!$A810,0))</f>
        <v/>
      </c>
      <c r="E811" s="314" t="str">
        <f ca="1">IF($B811="","",OFFSET(Zdroj!T$16,'k rozhodnutí detailní'!$A810,0))</f>
        <v/>
      </c>
      <c r="F811" s="188" t="str">
        <f ca="1">IF($B811="","",OFFSET(Zdroj!U$16,'k rozhodnutí detailní'!$A810,0))</f>
        <v/>
      </c>
      <c r="G811" s="316" t="str">
        <f ca="1">IF($B811="","",OFFSET(Zdroj!W$16,'k rozhodnutí detailní'!$A810,0))</f>
        <v/>
      </c>
      <c r="H811" s="315" t="str">
        <f ca="1">IF($B811="","",OFFSET(Zdroj!Y$16,'k rozhodnutí detailní'!$A810,0))</f>
        <v/>
      </c>
      <c r="I811" s="288" t="str">
        <f ca="1">IF($B811="","",OFFSET(Zdroj!BG$16,'k rozhodnutí detailní'!$A810,0))</f>
        <v/>
      </c>
      <c r="J811" s="288" t="str">
        <f ca="1">IF($B811="","",OFFSET(Zdroj!BH$16,'k rozhodnutí detailní'!$A810,0))</f>
        <v/>
      </c>
      <c r="K811" s="288"/>
      <c r="L811" s="79" t="str">
        <f ca="1">IF($B811="","",CONCATENATE(OFFSET(Zdroj!BI$16,'k rozhodnutí detailní'!$A810,0)," z ",SUM(Zdroj!$AN$10+Zdroj!$AP$10)))</f>
        <v/>
      </c>
      <c r="M811" s="46" t="str">
        <f ca="1">IF($B811="","",IF(OR(I811=0,J811=0),1,OFFSET(Zdroj!BJ$16,'k rozhodnutí detailní'!$A810,0)))</f>
        <v/>
      </c>
      <c r="N811" s="312" t="str">
        <f ca="1">IF(B811="","",IF(Zdroj!$AQ$1=Zdroj!$AR$9,ROUND(G811*M813,Zdroj!$AR$8),OFFSET(Zdroj!BO$16,'k rozhodnutí detailní'!A810,0)))</f>
        <v/>
      </c>
      <c r="O811" s="288" t="str">
        <f ca="1">IF($B811="","",OFFSET(Zdroj!Z$16,'k rozhodnutí detailní'!$A810,0))</f>
        <v/>
      </c>
      <c r="P811" s="329"/>
    </row>
    <row r="812" spans="1:16" x14ac:dyDescent="0.25">
      <c r="A812" s="29"/>
      <c r="B812" s="288"/>
      <c r="C812" s="51" t="str">
        <f ca="1">IF($B811="","",IF(Zdroj!$AQ$9="ano",CONCATENATE("Okres:","
",OFFSET(Zdroj!BP$16,'k rozhodnutí detailní'!$A810,0),"
","Právní forma","
",OFFSET(Zdroj!H$16,'k rozhodnutí detailní'!$A810,0),"
",IF(OFFSET(Zdroj!I$16,'k rozhodnutí detailní'!$A810,0)="","","IČO: "),OFFSET(Zdroj!I$16,'k rozhodnutí detailní'!$A810,0),"
","B.Ú. ",IF(OFFSET(Zdroj!J$16,'k rozhodnutí detailní'!$A810,0)="","","Anonymizováno")),CONCATENATE("Okres:","
",OFFSET(Zdroj!BP$16,'k rozhodnutí detailní'!$A810,0),"
","Právní forma","
",OFFSET(Zdroj!H$16,'k rozhodnutí detailní'!$A810,0),"
",IF(OFFSET(Zdroj!I$16,'k rozhodnutí detailní'!$A810,0)="","","IČO: "),OFFSET(Zdroj!I$16,'k rozhodnutí detailní'!$A810,0),"
","B.Ú. ",OFFSET(Zdroj!J$16,'k rozhodnutí detailní'!$A810,0))))</f>
        <v/>
      </c>
      <c r="D812" s="58" t="str">
        <f ca="1">IF($B811="","",OFFSET(Zdroj!O$16,'k rozhodnutí detailní'!$A810,0))</f>
        <v/>
      </c>
      <c r="E812" s="314"/>
      <c r="F812" s="185"/>
      <c r="G812" s="316"/>
      <c r="H812" s="315"/>
      <c r="I812" s="288"/>
      <c r="J812" s="288"/>
      <c r="K812" s="288"/>
      <c r="L812" s="288" t="str">
        <f ca="1">IF($B811="","",CONCATENATE(SUM(I811+J811+K811)," z ",SUM(Zdroj!$AN$10+Zdroj!$AP$10)))</f>
        <v/>
      </c>
      <c r="M812" s="47" t="str">
        <f ca="1">IF($B811="","",IF(1-(((J811+K811)*(Zdroj!AN$10/Zdroj!AP$10))/I811)&gt;=0,CEILING(1-(((J811+K811)*(Zdroj!AN$10/Zdroj!AP$10))/I811),0.01),CEILING((1-(((J811+K811)*(Zdroj!AN$10/Zdroj!AP$10))/I811))*-1,0.01)))</f>
        <v/>
      </c>
      <c r="N812" s="312"/>
      <c r="O812" s="288"/>
      <c r="P812" s="329"/>
    </row>
    <row r="813" spans="1:16" x14ac:dyDescent="0.25">
      <c r="A813" s="29">
        <f>ROW()/3-1</f>
        <v>270</v>
      </c>
      <c r="B813" s="288"/>
      <c r="C813" s="52" t="str">
        <f ca="1">IF($B811="","",IF(Zdroj!$AQ$9="ano",IF(OFFSET(Zdroj!M$16,'k rozhodnutí detailní'!A810,0)="","","Anonymizováno"),IF(OFFSET(Zdroj!M$16,'k rozhodnutí detailní'!A810,0)="","",OFFSET(Zdroj!M$16,'k rozhodnutí detailní'!A810,0))))</f>
        <v/>
      </c>
      <c r="D813" s="58" t="str">
        <f ca="1">IF($B811="","",CONCATENATE("Dotace bude použita na:","
",OFFSET(Zdroj!P$16,'k rozhodnutí detailní'!$A810,0)))</f>
        <v/>
      </c>
      <c r="E813" s="314"/>
      <c r="F813" s="188" t="str">
        <f ca="1">IF($B811="","",OFFSET(Zdroj!V$16,'k rozhodnutí detailní'!$A810,0))</f>
        <v/>
      </c>
      <c r="G813" s="89" t="str">
        <f ca="1">IF($B811="","",OFFSET(Zdroj!BM$16,'k rozhodnutí'!$A810,0))</f>
        <v/>
      </c>
      <c r="H813" s="315"/>
      <c r="I813" s="288"/>
      <c r="J813" s="288"/>
      <c r="K813" s="288"/>
      <c r="L813" s="288"/>
      <c r="M813" s="48" t="str">
        <f ca="1">IF($B811="","",SUM((I811+J811+K811)/(Zdroj!$AN$10+Zdroj!$AP$10)))</f>
        <v/>
      </c>
      <c r="N813" s="59" t="str">
        <f t="shared" ref="N813" ca="1" si="268">IF(B811="","",N811/G811)</f>
        <v/>
      </c>
      <c r="O813" s="288"/>
      <c r="P813" s="329"/>
    </row>
    <row r="814" spans="1:16" x14ac:dyDescent="0.25">
      <c r="A814" s="29"/>
      <c r="B814" s="288" t="str">
        <f ca="1">IF(OFFSET(Zdroj!$B$16,A813,0)&gt;0,OFFSET(Zdroj!$B$16,A813,0)+0,"")</f>
        <v/>
      </c>
      <c r="C814" s="51" t="str">
        <f ca="1">IF($B814="","",IF(Zdroj!$AQ$9="ano",CONCATENATE(OFFSET(Zdroj!C$16,'k rozhodnutí detailní'!$A813,0),"
","Anonymizováno","
",OFFSET(Zdroj!E$16,'k rozhodnutí detailní'!$A813,0),"
",OFFSET(Zdroj!F$16,'k rozhodnutí detailní'!$A813,0)),CONCATENATE(OFFSET(Zdroj!C$16,'k rozhodnutí detailní'!$A813,0),"
",OFFSET(Zdroj!D$16,'k rozhodnutí detailní'!$A813,0),"
",OFFSET(Zdroj!E$16,'k rozhodnutí detailní'!$A813,0),"
",OFFSET(Zdroj!F$16,'k rozhodnutí detailní'!$A813,0))))</f>
        <v/>
      </c>
      <c r="D814" s="57" t="str">
        <f ca="1">IF($B814="","",OFFSET(Zdroj!N$16,'k rozhodnutí detailní'!$A813,0))</f>
        <v/>
      </c>
      <c r="E814" s="314" t="str">
        <f ca="1">IF($B814="","",OFFSET(Zdroj!T$16,'k rozhodnutí detailní'!$A813,0))</f>
        <v/>
      </c>
      <c r="F814" s="188" t="str">
        <f ca="1">IF($B814="","",OFFSET(Zdroj!U$16,'k rozhodnutí detailní'!$A813,0))</f>
        <v/>
      </c>
      <c r="G814" s="316" t="str">
        <f ca="1">IF($B814="","",OFFSET(Zdroj!W$16,'k rozhodnutí detailní'!$A813,0))</f>
        <v/>
      </c>
      <c r="H814" s="315" t="str">
        <f ca="1">IF($B814="","",OFFSET(Zdroj!Y$16,'k rozhodnutí detailní'!$A813,0))</f>
        <v/>
      </c>
      <c r="I814" s="288" t="str">
        <f ca="1">IF($B814="","",OFFSET(Zdroj!BG$16,'k rozhodnutí detailní'!$A813,0))</f>
        <v/>
      </c>
      <c r="J814" s="288" t="str">
        <f ca="1">IF($B814="","",OFFSET(Zdroj!BH$16,'k rozhodnutí detailní'!$A813,0))</f>
        <v/>
      </c>
      <c r="K814" s="288"/>
      <c r="L814" s="79" t="str">
        <f ca="1">IF($B814="","",CONCATENATE(OFFSET(Zdroj!BI$16,'k rozhodnutí detailní'!$A813,0)," z ",SUM(Zdroj!$AN$10+Zdroj!$AP$10)))</f>
        <v/>
      </c>
      <c r="M814" s="46" t="str">
        <f ca="1">IF($B814="","",IF(OR(I814=0,J814=0),1,OFFSET(Zdroj!BJ$16,'k rozhodnutí detailní'!$A813,0)))</f>
        <v/>
      </c>
      <c r="N814" s="312" t="str">
        <f ca="1">IF(B814="","",IF(Zdroj!$AQ$1=Zdroj!$AR$9,ROUND(G814*M816,Zdroj!$AR$8),OFFSET(Zdroj!BO$16,'k rozhodnutí detailní'!A813,0)))</f>
        <v/>
      </c>
      <c r="O814" s="288" t="str">
        <f ca="1">IF($B814="","",OFFSET(Zdroj!Z$16,'k rozhodnutí detailní'!$A813,0))</f>
        <v/>
      </c>
      <c r="P814" s="329"/>
    </row>
    <row r="815" spans="1:16" x14ac:dyDescent="0.25">
      <c r="A815" s="29"/>
      <c r="B815" s="288"/>
      <c r="C815" s="51" t="str">
        <f ca="1">IF($B814="","",IF(Zdroj!$AQ$9="ano",CONCATENATE("Okres:","
",OFFSET(Zdroj!BP$16,'k rozhodnutí detailní'!$A813,0),"
","Právní forma","
",OFFSET(Zdroj!H$16,'k rozhodnutí detailní'!$A813,0),"
",IF(OFFSET(Zdroj!I$16,'k rozhodnutí detailní'!$A813,0)="","","IČO: "),OFFSET(Zdroj!I$16,'k rozhodnutí detailní'!$A813,0),"
","B.Ú. ",IF(OFFSET(Zdroj!J$16,'k rozhodnutí detailní'!$A813,0)="","","Anonymizováno")),CONCATENATE("Okres:","
",OFFSET(Zdroj!BP$16,'k rozhodnutí detailní'!$A813,0),"
","Právní forma","
",OFFSET(Zdroj!H$16,'k rozhodnutí detailní'!$A813,0),"
",IF(OFFSET(Zdroj!I$16,'k rozhodnutí detailní'!$A813,0)="","","IČO: "),OFFSET(Zdroj!I$16,'k rozhodnutí detailní'!$A813,0),"
","B.Ú. ",OFFSET(Zdroj!J$16,'k rozhodnutí detailní'!$A813,0))))</f>
        <v/>
      </c>
      <c r="D815" s="58" t="str">
        <f ca="1">IF($B814="","",OFFSET(Zdroj!O$16,'k rozhodnutí detailní'!$A813,0))</f>
        <v/>
      </c>
      <c r="E815" s="314"/>
      <c r="F815" s="185"/>
      <c r="G815" s="316"/>
      <c r="H815" s="315"/>
      <c r="I815" s="288"/>
      <c r="J815" s="288"/>
      <c r="K815" s="288"/>
      <c r="L815" s="288" t="str">
        <f ca="1">IF($B814="","",CONCATENATE(SUM(I814+J814+K814)," z ",SUM(Zdroj!$AN$10+Zdroj!$AP$10)))</f>
        <v/>
      </c>
      <c r="M815" s="47" t="str">
        <f ca="1">IF($B814="","",IF(1-(((J814+K814)*(Zdroj!AN$10/Zdroj!AP$10))/I814)&gt;=0,CEILING(1-(((J814+K814)*(Zdroj!AN$10/Zdroj!AP$10))/I814),0.01),CEILING((1-(((J814+K814)*(Zdroj!AN$10/Zdroj!AP$10))/I814))*-1,0.01)))</f>
        <v/>
      </c>
      <c r="N815" s="312"/>
      <c r="O815" s="288"/>
      <c r="P815" s="329"/>
    </row>
    <row r="816" spans="1:16" x14ac:dyDescent="0.25">
      <c r="A816" s="29">
        <f>ROW()/3-1</f>
        <v>271</v>
      </c>
      <c r="B816" s="288"/>
      <c r="C816" s="52" t="str">
        <f ca="1">IF($B814="","",IF(Zdroj!$AQ$9="ano",IF(OFFSET(Zdroj!M$16,'k rozhodnutí detailní'!A813,0)="","","Anonymizováno"),IF(OFFSET(Zdroj!M$16,'k rozhodnutí detailní'!A813,0)="","",OFFSET(Zdroj!M$16,'k rozhodnutí detailní'!A813,0))))</f>
        <v/>
      </c>
      <c r="D816" s="58" t="str">
        <f ca="1">IF($B814="","",CONCATENATE("Dotace bude použita na:","
",OFFSET(Zdroj!P$16,'k rozhodnutí detailní'!$A813,0)))</f>
        <v/>
      </c>
      <c r="E816" s="314"/>
      <c r="F816" s="188" t="str">
        <f ca="1">IF($B814="","",OFFSET(Zdroj!V$16,'k rozhodnutí detailní'!$A813,0))</f>
        <v/>
      </c>
      <c r="G816" s="89" t="str">
        <f ca="1">IF($B814="","",OFFSET(Zdroj!BM$16,'k rozhodnutí'!$A813,0))</f>
        <v/>
      </c>
      <c r="H816" s="315"/>
      <c r="I816" s="288"/>
      <c r="J816" s="288"/>
      <c r="K816" s="288"/>
      <c r="L816" s="288"/>
      <c r="M816" s="48" t="str">
        <f ca="1">IF($B814="","",SUM((I814+J814+K814)/(Zdroj!$AN$10+Zdroj!$AP$10)))</f>
        <v/>
      </c>
      <c r="N816" s="59" t="str">
        <f t="shared" ref="N816" ca="1" si="269">IF(B814="","",N814/G814)</f>
        <v/>
      </c>
      <c r="O816" s="288"/>
      <c r="P816" s="329"/>
    </row>
    <row r="817" spans="1:16" x14ac:dyDescent="0.25">
      <c r="A817" s="29"/>
      <c r="B817" s="288" t="str">
        <f ca="1">IF(OFFSET(Zdroj!$B$16,A816,0)&gt;0,OFFSET(Zdroj!$B$16,A816,0)+0,"")</f>
        <v/>
      </c>
      <c r="C817" s="51" t="str">
        <f ca="1">IF($B817="","",IF(Zdroj!$AQ$9="ano",CONCATENATE(OFFSET(Zdroj!C$16,'k rozhodnutí detailní'!$A816,0),"
","Anonymizováno","
",OFFSET(Zdroj!E$16,'k rozhodnutí detailní'!$A816,0),"
",OFFSET(Zdroj!F$16,'k rozhodnutí detailní'!$A816,0)),CONCATENATE(OFFSET(Zdroj!C$16,'k rozhodnutí detailní'!$A816,0),"
",OFFSET(Zdroj!D$16,'k rozhodnutí detailní'!$A816,0),"
",OFFSET(Zdroj!E$16,'k rozhodnutí detailní'!$A816,0),"
",OFFSET(Zdroj!F$16,'k rozhodnutí detailní'!$A816,0))))</f>
        <v/>
      </c>
      <c r="D817" s="57" t="str">
        <f ca="1">IF($B817="","",OFFSET(Zdroj!N$16,'k rozhodnutí detailní'!$A816,0))</f>
        <v/>
      </c>
      <c r="E817" s="314" t="str">
        <f ca="1">IF($B817="","",OFFSET(Zdroj!T$16,'k rozhodnutí detailní'!$A816,0))</f>
        <v/>
      </c>
      <c r="F817" s="188" t="str">
        <f ca="1">IF($B817="","",OFFSET(Zdroj!U$16,'k rozhodnutí detailní'!$A816,0))</f>
        <v/>
      </c>
      <c r="G817" s="316" t="str">
        <f ca="1">IF($B817="","",OFFSET(Zdroj!W$16,'k rozhodnutí detailní'!$A816,0))</f>
        <v/>
      </c>
      <c r="H817" s="315" t="str">
        <f ca="1">IF($B817="","",OFFSET(Zdroj!Y$16,'k rozhodnutí detailní'!$A816,0))</f>
        <v/>
      </c>
      <c r="I817" s="288" t="str">
        <f ca="1">IF($B817="","",OFFSET(Zdroj!BG$16,'k rozhodnutí detailní'!$A816,0))</f>
        <v/>
      </c>
      <c r="J817" s="288" t="str">
        <f ca="1">IF($B817="","",OFFSET(Zdroj!BH$16,'k rozhodnutí detailní'!$A816,0))</f>
        <v/>
      </c>
      <c r="K817" s="288"/>
      <c r="L817" s="79" t="str">
        <f ca="1">IF($B817="","",CONCATENATE(OFFSET(Zdroj!BI$16,'k rozhodnutí detailní'!$A816,0)," z ",SUM(Zdroj!$AN$10+Zdroj!$AP$10)))</f>
        <v/>
      </c>
      <c r="M817" s="46" t="str">
        <f ca="1">IF($B817="","",IF(OR(I817=0,J817=0),1,OFFSET(Zdroj!BJ$16,'k rozhodnutí detailní'!$A816,0)))</f>
        <v/>
      </c>
      <c r="N817" s="312" t="str">
        <f ca="1">IF(B817="","",IF(Zdroj!$AQ$1=Zdroj!$AR$9,ROUND(G817*M819,Zdroj!$AR$8),OFFSET(Zdroj!BO$16,'k rozhodnutí detailní'!A816,0)))</f>
        <v/>
      </c>
      <c r="O817" s="288" t="str">
        <f ca="1">IF($B817="","",OFFSET(Zdroj!Z$16,'k rozhodnutí detailní'!$A816,0))</f>
        <v/>
      </c>
      <c r="P817" s="329"/>
    </row>
    <row r="818" spans="1:16" x14ac:dyDescent="0.25">
      <c r="A818" s="29"/>
      <c r="B818" s="288"/>
      <c r="C818" s="51" t="str">
        <f ca="1">IF($B817="","",IF(Zdroj!$AQ$9="ano",CONCATENATE("Okres:","
",OFFSET(Zdroj!BP$16,'k rozhodnutí detailní'!$A816,0),"
","Právní forma","
",OFFSET(Zdroj!H$16,'k rozhodnutí detailní'!$A816,0),"
",IF(OFFSET(Zdroj!I$16,'k rozhodnutí detailní'!$A816,0)="","","IČO: "),OFFSET(Zdroj!I$16,'k rozhodnutí detailní'!$A816,0),"
","B.Ú. ",IF(OFFSET(Zdroj!J$16,'k rozhodnutí detailní'!$A816,0)="","","Anonymizováno")),CONCATENATE("Okres:","
",OFFSET(Zdroj!BP$16,'k rozhodnutí detailní'!$A816,0),"
","Právní forma","
",OFFSET(Zdroj!H$16,'k rozhodnutí detailní'!$A816,0),"
",IF(OFFSET(Zdroj!I$16,'k rozhodnutí detailní'!$A816,0)="","","IČO: "),OFFSET(Zdroj!I$16,'k rozhodnutí detailní'!$A816,0),"
","B.Ú. ",OFFSET(Zdroj!J$16,'k rozhodnutí detailní'!$A816,0))))</f>
        <v/>
      </c>
      <c r="D818" s="58" t="str">
        <f ca="1">IF($B817="","",OFFSET(Zdroj!O$16,'k rozhodnutí detailní'!$A816,0))</f>
        <v/>
      </c>
      <c r="E818" s="314"/>
      <c r="F818" s="185"/>
      <c r="G818" s="316"/>
      <c r="H818" s="315"/>
      <c r="I818" s="288"/>
      <c r="J818" s="288"/>
      <c r="K818" s="288"/>
      <c r="L818" s="288" t="str">
        <f ca="1">IF($B817="","",CONCATENATE(SUM(I817+J817+K817)," z ",SUM(Zdroj!$AN$10+Zdroj!$AP$10)))</f>
        <v/>
      </c>
      <c r="M818" s="47" t="str">
        <f ca="1">IF($B817="","",IF(1-(((J817+K817)*(Zdroj!AN$10/Zdroj!AP$10))/I817)&gt;=0,CEILING(1-(((J817+K817)*(Zdroj!AN$10/Zdroj!AP$10))/I817),0.01),CEILING((1-(((J817+K817)*(Zdroj!AN$10/Zdroj!AP$10))/I817))*-1,0.01)))</f>
        <v/>
      </c>
      <c r="N818" s="312"/>
      <c r="O818" s="288"/>
      <c r="P818" s="329"/>
    </row>
    <row r="819" spans="1:16" x14ac:dyDescent="0.25">
      <c r="A819" s="29">
        <f>ROW()/3-1</f>
        <v>272</v>
      </c>
      <c r="B819" s="288"/>
      <c r="C819" s="52" t="str">
        <f ca="1">IF($B817="","",IF(Zdroj!$AQ$9="ano",IF(OFFSET(Zdroj!M$16,'k rozhodnutí detailní'!A816,0)="","","Anonymizováno"),IF(OFFSET(Zdroj!M$16,'k rozhodnutí detailní'!A816,0)="","",OFFSET(Zdroj!M$16,'k rozhodnutí detailní'!A816,0))))</f>
        <v/>
      </c>
      <c r="D819" s="58" t="str">
        <f ca="1">IF($B817="","",CONCATENATE("Dotace bude použita na:","
",OFFSET(Zdroj!P$16,'k rozhodnutí detailní'!$A816,0)))</f>
        <v/>
      </c>
      <c r="E819" s="314"/>
      <c r="F819" s="188" t="str">
        <f ca="1">IF($B817="","",OFFSET(Zdroj!V$16,'k rozhodnutí detailní'!$A816,0))</f>
        <v/>
      </c>
      <c r="G819" s="89" t="str">
        <f ca="1">IF($B817="","",OFFSET(Zdroj!BM$16,'k rozhodnutí'!$A816,0))</f>
        <v/>
      </c>
      <c r="H819" s="315"/>
      <c r="I819" s="288"/>
      <c r="J819" s="288"/>
      <c r="K819" s="288"/>
      <c r="L819" s="288"/>
      <c r="M819" s="48" t="str">
        <f ca="1">IF($B817="","",SUM((I817+J817+K817)/(Zdroj!$AN$10+Zdroj!$AP$10)))</f>
        <v/>
      </c>
      <c r="N819" s="59" t="str">
        <f t="shared" ref="N819" ca="1" si="270">IF(B817="","",N817/G817)</f>
        <v/>
      </c>
      <c r="O819" s="288"/>
      <c r="P819" s="329"/>
    </row>
    <row r="820" spans="1:16" x14ac:dyDescent="0.25">
      <c r="A820" s="29"/>
      <c r="B820" s="288" t="str">
        <f ca="1">IF(OFFSET(Zdroj!$B$16,A819,0)&gt;0,OFFSET(Zdroj!$B$16,A819,0)+0,"")</f>
        <v/>
      </c>
      <c r="C820" s="51" t="str">
        <f ca="1">IF($B820="","",IF(Zdroj!$AQ$9="ano",CONCATENATE(OFFSET(Zdroj!C$16,'k rozhodnutí detailní'!$A819,0),"
","Anonymizováno","
",OFFSET(Zdroj!E$16,'k rozhodnutí detailní'!$A819,0),"
",OFFSET(Zdroj!F$16,'k rozhodnutí detailní'!$A819,0)),CONCATENATE(OFFSET(Zdroj!C$16,'k rozhodnutí detailní'!$A819,0),"
",OFFSET(Zdroj!D$16,'k rozhodnutí detailní'!$A819,0),"
",OFFSET(Zdroj!E$16,'k rozhodnutí detailní'!$A819,0),"
",OFFSET(Zdroj!F$16,'k rozhodnutí detailní'!$A819,0))))</f>
        <v/>
      </c>
      <c r="D820" s="57" t="str">
        <f ca="1">IF($B820="","",OFFSET(Zdroj!N$16,'k rozhodnutí detailní'!$A819,0))</f>
        <v/>
      </c>
      <c r="E820" s="314" t="str">
        <f ca="1">IF($B820="","",OFFSET(Zdroj!T$16,'k rozhodnutí detailní'!$A819,0))</f>
        <v/>
      </c>
      <c r="F820" s="188" t="str">
        <f ca="1">IF($B820="","",OFFSET(Zdroj!U$16,'k rozhodnutí detailní'!$A819,0))</f>
        <v/>
      </c>
      <c r="G820" s="316" t="str">
        <f ca="1">IF($B820="","",OFFSET(Zdroj!W$16,'k rozhodnutí detailní'!$A819,0))</f>
        <v/>
      </c>
      <c r="H820" s="315" t="str">
        <f ca="1">IF($B820="","",OFFSET(Zdroj!Y$16,'k rozhodnutí detailní'!$A819,0))</f>
        <v/>
      </c>
      <c r="I820" s="288" t="str">
        <f ca="1">IF($B820="","",OFFSET(Zdroj!BG$16,'k rozhodnutí detailní'!$A819,0))</f>
        <v/>
      </c>
      <c r="J820" s="288" t="str">
        <f ca="1">IF($B820="","",OFFSET(Zdroj!BH$16,'k rozhodnutí detailní'!$A819,0))</f>
        <v/>
      </c>
      <c r="K820" s="288"/>
      <c r="L820" s="79" t="str">
        <f ca="1">IF($B820="","",CONCATENATE(OFFSET(Zdroj!BI$16,'k rozhodnutí detailní'!$A819,0)," z ",SUM(Zdroj!$AN$10+Zdroj!$AP$10)))</f>
        <v/>
      </c>
      <c r="M820" s="46" t="str">
        <f ca="1">IF($B820="","",IF(OR(I820=0,J820=0),1,OFFSET(Zdroj!BJ$16,'k rozhodnutí detailní'!$A819,0)))</f>
        <v/>
      </c>
      <c r="N820" s="312" t="str">
        <f ca="1">IF(B820="","",IF(Zdroj!$AQ$1=Zdroj!$AR$9,ROUND(G820*M822,Zdroj!$AR$8),OFFSET(Zdroj!BO$16,'k rozhodnutí detailní'!A819,0)))</f>
        <v/>
      </c>
      <c r="O820" s="288" t="str">
        <f ca="1">IF($B820="","",OFFSET(Zdroj!Z$16,'k rozhodnutí detailní'!$A819,0))</f>
        <v/>
      </c>
      <c r="P820" s="329"/>
    </row>
    <row r="821" spans="1:16" x14ac:dyDescent="0.25">
      <c r="A821" s="29"/>
      <c r="B821" s="288"/>
      <c r="C821" s="51" t="str">
        <f ca="1">IF($B820="","",IF(Zdroj!$AQ$9="ano",CONCATENATE("Okres:","
",OFFSET(Zdroj!BP$16,'k rozhodnutí detailní'!$A819,0),"
","Právní forma","
",OFFSET(Zdroj!H$16,'k rozhodnutí detailní'!$A819,0),"
",IF(OFFSET(Zdroj!I$16,'k rozhodnutí detailní'!$A819,0)="","","IČO: "),OFFSET(Zdroj!I$16,'k rozhodnutí detailní'!$A819,0),"
","B.Ú. ",IF(OFFSET(Zdroj!J$16,'k rozhodnutí detailní'!$A819,0)="","","Anonymizováno")),CONCATENATE("Okres:","
",OFFSET(Zdroj!BP$16,'k rozhodnutí detailní'!$A819,0),"
","Právní forma","
",OFFSET(Zdroj!H$16,'k rozhodnutí detailní'!$A819,0),"
",IF(OFFSET(Zdroj!I$16,'k rozhodnutí detailní'!$A819,0)="","","IČO: "),OFFSET(Zdroj!I$16,'k rozhodnutí detailní'!$A819,0),"
","B.Ú. ",OFFSET(Zdroj!J$16,'k rozhodnutí detailní'!$A819,0))))</f>
        <v/>
      </c>
      <c r="D821" s="58" t="str">
        <f ca="1">IF($B820="","",OFFSET(Zdroj!O$16,'k rozhodnutí detailní'!$A819,0))</f>
        <v/>
      </c>
      <c r="E821" s="314"/>
      <c r="F821" s="185"/>
      <c r="G821" s="316"/>
      <c r="H821" s="315"/>
      <c r="I821" s="288"/>
      <c r="J821" s="288"/>
      <c r="K821" s="288"/>
      <c r="L821" s="288" t="str">
        <f ca="1">IF($B820="","",CONCATENATE(SUM(I820+J820+K820)," z ",SUM(Zdroj!$AN$10+Zdroj!$AP$10)))</f>
        <v/>
      </c>
      <c r="M821" s="47" t="str">
        <f ca="1">IF($B820="","",IF(1-(((J820+K820)*(Zdroj!AN$10/Zdroj!AP$10))/I820)&gt;=0,CEILING(1-(((J820+K820)*(Zdroj!AN$10/Zdroj!AP$10))/I820),0.01),CEILING((1-(((J820+K820)*(Zdroj!AN$10/Zdroj!AP$10))/I820))*-1,0.01)))</f>
        <v/>
      </c>
      <c r="N821" s="312"/>
      <c r="O821" s="288"/>
      <c r="P821" s="329"/>
    </row>
    <row r="822" spans="1:16" x14ac:dyDescent="0.25">
      <c r="A822" s="29">
        <f>ROW()/3-1</f>
        <v>273</v>
      </c>
      <c r="B822" s="288"/>
      <c r="C822" s="52" t="str">
        <f ca="1">IF($B820="","",IF(Zdroj!$AQ$9="ano",IF(OFFSET(Zdroj!M$16,'k rozhodnutí detailní'!A819,0)="","","Anonymizováno"),IF(OFFSET(Zdroj!M$16,'k rozhodnutí detailní'!A819,0)="","",OFFSET(Zdroj!M$16,'k rozhodnutí detailní'!A819,0))))</f>
        <v/>
      </c>
      <c r="D822" s="58" t="str">
        <f ca="1">IF($B820="","",CONCATENATE("Dotace bude použita na:","
",OFFSET(Zdroj!P$16,'k rozhodnutí detailní'!$A819,0)))</f>
        <v/>
      </c>
      <c r="E822" s="314"/>
      <c r="F822" s="188" t="str">
        <f ca="1">IF($B820="","",OFFSET(Zdroj!V$16,'k rozhodnutí detailní'!$A819,0))</f>
        <v/>
      </c>
      <c r="G822" s="89" t="str">
        <f ca="1">IF($B820="","",OFFSET(Zdroj!BM$16,'k rozhodnutí'!$A819,0))</f>
        <v/>
      </c>
      <c r="H822" s="315"/>
      <c r="I822" s="288"/>
      <c r="J822" s="288"/>
      <c r="K822" s="288"/>
      <c r="L822" s="288"/>
      <c r="M822" s="48" t="str">
        <f ca="1">IF($B820="","",SUM((I820+J820+K820)/(Zdroj!$AN$10+Zdroj!$AP$10)))</f>
        <v/>
      </c>
      <c r="N822" s="59" t="str">
        <f t="shared" ref="N822" ca="1" si="271">IF(B820="","",N820/G820)</f>
        <v/>
      </c>
      <c r="O822" s="288"/>
      <c r="P822" s="329"/>
    </row>
    <row r="823" spans="1:16" x14ac:dyDescent="0.25">
      <c r="A823" s="29"/>
      <c r="B823" s="288" t="str">
        <f ca="1">IF(OFFSET(Zdroj!$B$16,A822,0)&gt;0,OFFSET(Zdroj!$B$16,A822,0)+0,"")</f>
        <v/>
      </c>
      <c r="C823" s="51" t="str">
        <f ca="1">IF($B823="","",IF(Zdroj!$AQ$9="ano",CONCATENATE(OFFSET(Zdroj!C$16,'k rozhodnutí detailní'!$A822,0),"
","Anonymizováno","
",OFFSET(Zdroj!E$16,'k rozhodnutí detailní'!$A822,0),"
",OFFSET(Zdroj!F$16,'k rozhodnutí detailní'!$A822,0)),CONCATENATE(OFFSET(Zdroj!C$16,'k rozhodnutí detailní'!$A822,0),"
",OFFSET(Zdroj!D$16,'k rozhodnutí detailní'!$A822,0),"
",OFFSET(Zdroj!E$16,'k rozhodnutí detailní'!$A822,0),"
",OFFSET(Zdroj!F$16,'k rozhodnutí detailní'!$A822,0))))</f>
        <v/>
      </c>
      <c r="D823" s="57" t="str">
        <f ca="1">IF($B823="","",OFFSET(Zdroj!N$16,'k rozhodnutí detailní'!$A822,0))</f>
        <v/>
      </c>
      <c r="E823" s="314" t="str">
        <f ca="1">IF($B823="","",OFFSET(Zdroj!T$16,'k rozhodnutí detailní'!$A822,0))</f>
        <v/>
      </c>
      <c r="F823" s="188" t="str">
        <f ca="1">IF($B823="","",OFFSET(Zdroj!U$16,'k rozhodnutí detailní'!$A822,0))</f>
        <v/>
      </c>
      <c r="G823" s="316" t="str">
        <f ca="1">IF($B823="","",OFFSET(Zdroj!W$16,'k rozhodnutí detailní'!$A822,0))</f>
        <v/>
      </c>
      <c r="H823" s="315" t="str">
        <f ca="1">IF($B823="","",OFFSET(Zdroj!Y$16,'k rozhodnutí detailní'!$A822,0))</f>
        <v/>
      </c>
      <c r="I823" s="288" t="str">
        <f ca="1">IF($B823="","",OFFSET(Zdroj!BG$16,'k rozhodnutí detailní'!$A822,0))</f>
        <v/>
      </c>
      <c r="J823" s="288" t="str">
        <f ca="1">IF($B823="","",OFFSET(Zdroj!BH$16,'k rozhodnutí detailní'!$A822,0))</f>
        <v/>
      </c>
      <c r="K823" s="288"/>
      <c r="L823" s="79" t="str">
        <f ca="1">IF($B823="","",CONCATENATE(OFFSET(Zdroj!BI$16,'k rozhodnutí detailní'!$A822,0)," z ",SUM(Zdroj!$AN$10+Zdroj!$AP$10)))</f>
        <v/>
      </c>
      <c r="M823" s="46" t="str">
        <f ca="1">IF($B823="","",IF(OR(I823=0,J823=0),1,OFFSET(Zdroj!BJ$16,'k rozhodnutí detailní'!$A822,0)))</f>
        <v/>
      </c>
      <c r="N823" s="312" t="str">
        <f ca="1">IF(B823="","",IF(Zdroj!$AQ$1=Zdroj!$AR$9,ROUND(G823*M825,Zdroj!$AR$8),OFFSET(Zdroj!BO$16,'k rozhodnutí detailní'!A822,0)))</f>
        <v/>
      </c>
      <c r="O823" s="288" t="str">
        <f ca="1">IF($B823="","",OFFSET(Zdroj!Z$16,'k rozhodnutí detailní'!$A822,0))</f>
        <v/>
      </c>
      <c r="P823" s="329"/>
    </row>
    <row r="824" spans="1:16" x14ac:dyDescent="0.25">
      <c r="A824" s="29"/>
      <c r="B824" s="288"/>
      <c r="C824" s="51" t="str">
        <f ca="1">IF($B823="","",IF(Zdroj!$AQ$9="ano",CONCATENATE("Okres:","
",OFFSET(Zdroj!BP$16,'k rozhodnutí detailní'!$A822,0),"
","Právní forma","
",OFFSET(Zdroj!H$16,'k rozhodnutí detailní'!$A822,0),"
",IF(OFFSET(Zdroj!I$16,'k rozhodnutí detailní'!$A822,0)="","","IČO: "),OFFSET(Zdroj!I$16,'k rozhodnutí detailní'!$A822,0),"
","B.Ú. ",IF(OFFSET(Zdroj!J$16,'k rozhodnutí detailní'!$A822,0)="","","Anonymizováno")),CONCATENATE("Okres:","
",OFFSET(Zdroj!BP$16,'k rozhodnutí detailní'!$A822,0),"
","Právní forma","
",OFFSET(Zdroj!H$16,'k rozhodnutí detailní'!$A822,0),"
",IF(OFFSET(Zdroj!I$16,'k rozhodnutí detailní'!$A822,0)="","","IČO: "),OFFSET(Zdroj!I$16,'k rozhodnutí detailní'!$A822,0),"
","B.Ú. ",OFFSET(Zdroj!J$16,'k rozhodnutí detailní'!$A822,0))))</f>
        <v/>
      </c>
      <c r="D824" s="58" t="str">
        <f ca="1">IF($B823="","",OFFSET(Zdroj!O$16,'k rozhodnutí detailní'!$A822,0))</f>
        <v/>
      </c>
      <c r="E824" s="314"/>
      <c r="F824" s="185"/>
      <c r="G824" s="316"/>
      <c r="H824" s="315"/>
      <c r="I824" s="288"/>
      <c r="J824" s="288"/>
      <c r="K824" s="288"/>
      <c r="L824" s="288" t="str">
        <f ca="1">IF($B823="","",CONCATENATE(SUM(I823+J823+K823)," z ",SUM(Zdroj!$AN$10+Zdroj!$AP$10)))</f>
        <v/>
      </c>
      <c r="M824" s="47" t="str">
        <f ca="1">IF($B823="","",IF(1-(((J823+K823)*(Zdroj!AN$10/Zdroj!AP$10))/I823)&gt;=0,CEILING(1-(((J823+K823)*(Zdroj!AN$10/Zdroj!AP$10))/I823),0.01),CEILING((1-(((J823+K823)*(Zdroj!AN$10/Zdroj!AP$10))/I823))*-1,0.01)))</f>
        <v/>
      </c>
      <c r="N824" s="312"/>
      <c r="O824" s="288"/>
      <c r="P824" s="329"/>
    </row>
    <row r="825" spans="1:16" x14ac:dyDescent="0.25">
      <c r="A825" s="29">
        <f>ROW()/3-1</f>
        <v>274</v>
      </c>
      <c r="B825" s="288"/>
      <c r="C825" s="52" t="str">
        <f ca="1">IF($B823="","",IF(Zdroj!$AQ$9="ano",IF(OFFSET(Zdroj!M$16,'k rozhodnutí detailní'!A822,0)="","","Anonymizováno"),IF(OFFSET(Zdroj!M$16,'k rozhodnutí detailní'!A822,0)="","",OFFSET(Zdroj!M$16,'k rozhodnutí detailní'!A822,0))))</f>
        <v/>
      </c>
      <c r="D825" s="58" t="str">
        <f ca="1">IF($B823="","",CONCATENATE("Dotace bude použita na:","
",OFFSET(Zdroj!P$16,'k rozhodnutí detailní'!$A822,0)))</f>
        <v/>
      </c>
      <c r="E825" s="314"/>
      <c r="F825" s="188" t="str">
        <f ca="1">IF($B823="","",OFFSET(Zdroj!V$16,'k rozhodnutí detailní'!$A822,0))</f>
        <v/>
      </c>
      <c r="G825" s="89" t="str">
        <f ca="1">IF($B823="","",OFFSET(Zdroj!BM$16,'k rozhodnutí'!$A822,0))</f>
        <v/>
      </c>
      <c r="H825" s="315"/>
      <c r="I825" s="288"/>
      <c r="J825" s="288"/>
      <c r="K825" s="288"/>
      <c r="L825" s="288"/>
      <c r="M825" s="48" t="str">
        <f ca="1">IF($B823="","",SUM((I823+J823+K823)/(Zdroj!$AN$10+Zdroj!$AP$10)))</f>
        <v/>
      </c>
      <c r="N825" s="59" t="str">
        <f t="shared" ref="N825" ca="1" si="272">IF(B823="","",N823/G823)</f>
        <v/>
      </c>
      <c r="O825" s="288"/>
      <c r="P825" s="329"/>
    </row>
    <row r="826" spans="1:16" x14ac:dyDescent="0.25">
      <c r="A826" s="29"/>
      <c r="B826" s="288" t="str">
        <f ca="1">IF(OFFSET(Zdroj!$B$16,A825,0)&gt;0,OFFSET(Zdroj!$B$16,A825,0)+0,"")</f>
        <v/>
      </c>
      <c r="C826" s="51" t="str">
        <f ca="1">IF($B826="","",IF(Zdroj!$AQ$9="ano",CONCATENATE(OFFSET(Zdroj!C$16,'k rozhodnutí detailní'!$A825,0),"
","Anonymizováno","
",OFFSET(Zdroj!E$16,'k rozhodnutí detailní'!$A825,0),"
",OFFSET(Zdroj!F$16,'k rozhodnutí detailní'!$A825,0)),CONCATENATE(OFFSET(Zdroj!C$16,'k rozhodnutí detailní'!$A825,0),"
",OFFSET(Zdroj!D$16,'k rozhodnutí detailní'!$A825,0),"
",OFFSET(Zdroj!E$16,'k rozhodnutí detailní'!$A825,0),"
",OFFSET(Zdroj!F$16,'k rozhodnutí detailní'!$A825,0))))</f>
        <v/>
      </c>
      <c r="D826" s="57" t="str">
        <f ca="1">IF($B826="","",OFFSET(Zdroj!N$16,'k rozhodnutí detailní'!$A825,0))</f>
        <v/>
      </c>
      <c r="E826" s="314" t="str">
        <f ca="1">IF($B826="","",OFFSET(Zdroj!T$16,'k rozhodnutí detailní'!$A825,0))</f>
        <v/>
      </c>
      <c r="F826" s="188" t="str">
        <f ca="1">IF($B826="","",OFFSET(Zdroj!U$16,'k rozhodnutí detailní'!$A825,0))</f>
        <v/>
      </c>
      <c r="G826" s="316" t="str">
        <f ca="1">IF($B826="","",OFFSET(Zdroj!W$16,'k rozhodnutí detailní'!$A825,0))</f>
        <v/>
      </c>
      <c r="H826" s="315" t="str">
        <f ca="1">IF($B826="","",OFFSET(Zdroj!Y$16,'k rozhodnutí detailní'!$A825,0))</f>
        <v/>
      </c>
      <c r="I826" s="288" t="str">
        <f ca="1">IF($B826="","",OFFSET(Zdroj!BG$16,'k rozhodnutí detailní'!$A825,0))</f>
        <v/>
      </c>
      <c r="J826" s="288" t="str">
        <f ca="1">IF($B826="","",OFFSET(Zdroj!BH$16,'k rozhodnutí detailní'!$A825,0))</f>
        <v/>
      </c>
      <c r="K826" s="288"/>
      <c r="L826" s="79" t="str">
        <f ca="1">IF($B826="","",CONCATENATE(OFFSET(Zdroj!BI$16,'k rozhodnutí detailní'!$A825,0)," z ",SUM(Zdroj!$AN$10+Zdroj!$AP$10)))</f>
        <v/>
      </c>
      <c r="M826" s="46" t="str">
        <f ca="1">IF($B826="","",IF(OR(I826=0,J826=0),1,OFFSET(Zdroj!BJ$16,'k rozhodnutí detailní'!$A825,0)))</f>
        <v/>
      </c>
      <c r="N826" s="312" t="str">
        <f ca="1">IF(B826="","",IF(Zdroj!$AQ$1=Zdroj!$AR$9,ROUND(G826*M828,Zdroj!$AR$8),OFFSET(Zdroj!BO$16,'k rozhodnutí detailní'!A825,0)))</f>
        <v/>
      </c>
      <c r="O826" s="288" t="str">
        <f ca="1">IF($B826="","",OFFSET(Zdroj!Z$16,'k rozhodnutí detailní'!$A825,0))</f>
        <v/>
      </c>
      <c r="P826" s="329"/>
    </row>
    <row r="827" spans="1:16" x14ac:dyDescent="0.25">
      <c r="A827" s="29"/>
      <c r="B827" s="288"/>
      <c r="C827" s="51" t="str">
        <f ca="1">IF($B826="","",IF(Zdroj!$AQ$9="ano",CONCATENATE("Okres:","
",OFFSET(Zdroj!BP$16,'k rozhodnutí detailní'!$A825,0),"
","Právní forma","
",OFFSET(Zdroj!H$16,'k rozhodnutí detailní'!$A825,0),"
",IF(OFFSET(Zdroj!I$16,'k rozhodnutí detailní'!$A825,0)="","","IČO: "),OFFSET(Zdroj!I$16,'k rozhodnutí detailní'!$A825,0),"
","B.Ú. ",IF(OFFSET(Zdroj!J$16,'k rozhodnutí detailní'!$A825,0)="","","Anonymizováno")),CONCATENATE("Okres:","
",OFFSET(Zdroj!BP$16,'k rozhodnutí detailní'!$A825,0),"
","Právní forma","
",OFFSET(Zdroj!H$16,'k rozhodnutí detailní'!$A825,0),"
",IF(OFFSET(Zdroj!I$16,'k rozhodnutí detailní'!$A825,0)="","","IČO: "),OFFSET(Zdroj!I$16,'k rozhodnutí detailní'!$A825,0),"
","B.Ú. ",OFFSET(Zdroj!J$16,'k rozhodnutí detailní'!$A825,0))))</f>
        <v/>
      </c>
      <c r="D827" s="58" t="str">
        <f ca="1">IF($B826="","",OFFSET(Zdroj!O$16,'k rozhodnutí detailní'!$A825,0))</f>
        <v/>
      </c>
      <c r="E827" s="314"/>
      <c r="F827" s="185"/>
      <c r="G827" s="316"/>
      <c r="H827" s="315"/>
      <c r="I827" s="288"/>
      <c r="J827" s="288"/>
      <c r="K827" s="288"/>
      <c r="L827" s="288" t="str">
        <f ca="1">IF($B826="","",CONCATENATE(SUM(I826+J826+K826)," z ",SUM(Zdroj!$AN$10+Zdroj!$AP$10)))</f>
        <v/>
      </c>
      <c r="M827" s="47" t="str">
        <f ca="1">IF($B826="","",IF(1-(((J826+K826)*(Zdroj!AN$10/Zdroj!AP$10))/I826)&gt;=0,CEILING(1-(((J826+K826)*(Zdroj!AN$10/Zdroj!AP$10))/I826),0.01),CEILING((1-(((J826+K826)*(Zdroj!AN$10/Zdroj!AP$10))/I826))*-1,0.01)))</f>
        <v/>
      </c>
      <c r="N827" s="312"/>
      <c r="O827" s="288"/>
      <c r="P827" s="329"/>
    </row>
    <row r="828" spans="1:16" x14ac:dyDescent="0.25">
      <c r="A828" s="29">
        <f>ROW()/3-1</f>
        <v>275</v>
      </c>
      <c r="B828" s="288"/>
      <c r="C828" s="52" t="str">
        <f ca="1">IF($B826="","",IF(Zdroj!$AQ$9="ano",IF(OFFSET(Zdroj!M$16,'k rozhodnutí detailní'!A825,0)="","","Anonymizováno"),IF(OFFSET(Zdroj!M$16,'k rozhodnutí detailní'!A825,0)="","",OFFSET(Zdroj!M$16,'k rozhodnutí detailní'!A825,0))))</f>
        <v/>
      </c>
      <c r="D828" s="58" t="str">
        <f ca="1">IF($B826="","",CONCATENATE("Dotace bude použita na:","
",OFFSET(Zdroj!P$16,'k rozhodnutí detailní'!$A825,0)))</f>
        <v/>
      </c>
      <c r="E828" s="314"/>
      <c r="F828" s="188" t="str">
        <f ca="1">IF($B826="","",OFFSET(Zdroj!V$16,'k rozhodnutí detailní'!$A825,0))</f>
        <v/>
      </c>
      <c r="G828" s="89" t="str">
        <f ca="1">IF($B826="","",OFFSET(Zdroj!BM$16,'k rozhodnutí'!$A825,0))</f>
        <v/>
      </c>
      <c r="H828" s="315"/>
      <c r="I828" s="288"/>
      <c r="J828" s="288"/>
      <c r="K828" s="288"/>
      <c r="L828" s="288"/>
      <c r="M828" s="48" t="str">
        <f ca="1">IF($B826="","",SUM((I826+J826+K826)/(Zdroj!$AN$10+Zdroj!$AP$10)))</f>
        <v/>
      </c>
      <c r="N828" s="59" t="str">
        <f t="shared" ref="N828" ca="1" si="273">IF(B826="","",N826/G826)</f>
        <v/>
      </c>
      <c r="O828" s="288"/>
      <c r="P828" s="329"/>
    </row>
    <row r="829" spans="1:16" x14ac:dyDescent="0.25">
      <c r="A829" s="29"/>
      <c r="B829" s="288" t="str">
        <f ca="1">IF(OFFSET(Zdroj!$B$16,A828,0)&gt;0,OFFSET(Zdroj!$B$16,A828,0)+0,"")</f>
        <v/>
      </c>
      <c r="C829" s="51" t="str">
        <f ca="1">IF($B829="","",IF(Zdroj!$AQ$9="ano",CONCATENATE(OFFSET(Zdroj!C$16,'k rozhodnutí detailní'!$A828,0),"
","Anonymizováno","
",OFFSET(Zdroj!E$16,'k rozhodnutí detailní'!$A828,0),"
",OFFSET(Zdroj!F$16,'k rozhodnutí detailní'!$A828,0)),CONCATENATE(OFFSET(Zdroj!C$16,'k rozhodnutí detailní'!$A828,0),"
",OFFSET(Zdroj!D$16,'k rozhodnutí detailní'!$A828,0),"
",OFFSET(Zdroj!E$16,'k rozhodnutí detailní'!$A828,0),"
",OFFSET(Zdroj!F$16,'k rozhodnutí detailní'!$A828,0))))</f>
        <v/>
      </c>
      <c r="D829" s="57" t="str">
        <f ca="1">IF($B829="","",OFFSET(Zdroj!N$16,'k rozhodnutí detailní'!$A828,0))</f>
        <v/>
      </c>
      <c r="E829" s="314" t="str">
        <f ca="1">IF($B829="","",OFFSET(Zdroj!T$16,'k rozhodnutí detailní'!$A828,0))</f>
        <v/>
      </c>
      <c r="F829" s="188" t="str">
        <f ca="1">IF($B829="","",OFFSET(Zdroj!U$16,'k rozhodnutí detailní'!$A828,0))</f>
        <v/>
      </c>
      <c r="G829" s="316" t="str">
        <f ca="1">IF($B829="","",OFFSET(Zdroj!W$16,'k rozhodnutí detailní'!$A828,0))</f>
        <v/>
      </c>
      <c r="H829" s="315" t="str">
        <f ca="1">IF($B829="","",OFFSET(Zdroj!Y$16,'k rozhodnutí detailní'!$A828,0))</f>
        <v/>
      </c>
      <c r="I829" s="288" t="str">
        <f ca="1">IF($B829="","",OFFSET(Zdroj!BG$16,'k rozhodnutí detailní'!$A828,0))</f>
        <v/>
      </c>
      <c r="J829" s="288" t="str">
        <f ca="1">IF($B829="","",OFFSET(Zdroj!BH$16,'k rozhodnutí detailní'!$A828,0))</f>
        <v/>
      </c>
      <c r="K829" s="288"/>
      <c r="L829" s="79" t="str">
        <f ca="1">IF($B829="","",CONCATENATE(OFFSET(Zdroj!BI$16,'k rozhodnutí detailní'!$A828,0)," z ",SUM(Zdroj!$AN$10+Zdroj!$AP$10)))</f>
        <v/>
      </c>
      <c r="M829" s="46" t="str">
        <f ca="1">IF($B829="","",IF(OR(I829=0,J829=0),1,OFFSET(Zdroj!BJ$16,'k rozhodnutí detailní'!$A828,0)))</f>
        <v/>
      </c>
      <c r="N829" s="312" t="str">
        <f ca="1">IF(B829="","",IF(Zdroj!$AQ$1=Zdroj!$AR$9,ROUND(G829*M831,Zdroj!$AR$8),OFFSET(Zdroj!BO$16,'k rozhodnutí detailní'!A828,0)))</f>
        <v/>
      </c>
      <c r="O829" s="288" t="str">
        <f ca="1">IF($B829="","",OFFSET(Zdroj!Z$16,'k rozhodnutí detailní'!$A828,0))</f>
        <v/>
      </c>
      <c r="P829" s="329"/>
    </row>
    <row r="830" spans="1:16" x14ac:dyDescent="0.25">
      <c r="A830" s="29"/>
      <c r="B830" s="288"/>
      <c r="C830" s="51" t="str">
        <f ca="1">IF($B829="","",IF(Zdroj!$AQ$9="ano",CONCATENATE("Okres:","
",OFFSET(Zdroj!BP$16,'k rozhodnutí detailní'!$A828,0),"
","Právní forma","
",OFFSET(Zdroj!H$16,'k rozhodnutí detailní'!$A828,0),"
",IF(OFFSET(Zdroj!I$16,'k rozhodnutí detailní'!$A828,0)="","","IČO: "),OFFSET(Zdroj!I$16,'k rozhodnutí detailní'!$A828,0),"
","B.Ú. ",IF(OFFSET(Zdroj!J$16,'k rozhodnutí detailní'!$A828,0)="","","Anonymizováno")),CONCATENATE("Okres:","
",OFFSET(Zdroj!BP$16,'k rozhodnutí detailní'!$A828,0),"
","Právní forma","
",OFFSET(Zdroj!H$16,'k rozhodnutí detailní'!$A828,0),"
",IF(OFFSET(Zdroj!I$16,'k rozhodnutí detailní'!$A828,0)="","","IČO: "),OFFSET(Zdroj!I$16,'k rozhodnutí detailní'!$A828,0),"
","B.Ú. ",OFFSET(Zdroj!J$16,'k rozhodnutí detailní'!$A828,0))))</f>
        <v/>
      </c>
      <c r="D830" s="58" t="str">
        <f ca="1">IF($B829="","",OFFSET(Zdroj!O$16,'k rozhodnutí detailní'!$A828,0))</f>
        <v/>
      </c>
      <c r="E830" s="314"/>
      <c r="F830" s="185"/>
      <c r="G830" s="316"/>
      <c r="H830" s="315"/>
      <c r="I830" s="288"/>
      <c r="J830" s="288"/>
      <c r="K830" s="288"/>
      <c r="L830" s="288" t="str">
        <f ca="1">IF($B829="","",CONCATENATE(SUM(I829+J829+K829)," z ",SUM(Zdroj!$AN$10+Zdroj!$AP$10)))</f>
        <v/>
      </c>
      <c r="M830" s="47" t="str">
        <f ca="1">IF($B829="","",IF(1-(((J829+K829)*(Zdroj!AN$10/Zdroj!AP$10))/I829)&gt;=0,CEILING(1-(((J829+K829)*(Zdroj!AN$10/Zdroj!AP$10))/I829),0.01),CEILING((1-(((J829+K829)*(Zdroj!AN$10/Zdroj!AP$10))/I829))*-1,0.01)))</f>
        <v/>
      </c>
      <c r="N830" s="312"/>
      <c r="O830" s="288"/>
      <c r="P830" s="329"/>
    </row>
    <row r="831" spans="1:16" x14ac:dyDescent="0.25">
      <c r="A831" s="29">
        <f>ROW()/3-1</f>
        <v>276</v>
      </c>
      <c r="B831" s="288"/>
      <c r="C831" s="52" t="str">
        <f ca="1">IF($B829="","",IF(Zdroj!$AQ$9="ano",IF(OFFSET(Zdroj!M$16,'k rozhodnutí detailní'!A828,0)="","","Anonymizováno"),IF(OFFSET(Zdroj!M$16,'k rozhodnutí detailní'!A828,0)="","",OFFSET(Zdroj!M$16,'k rozhodnutí detailní'!A828,0))))</f>
        <v/>
      </c>
      <c r="D831" s="58" t="str">
        <f ca="1">IF($B829="","",CONCATENATE("Dotace bude použita na:","
",OFFSET(Zdroj!P$16,'k rozhodnutí detailní'!$A828,0)))</f>
        <v/>
      </c>
      <c r="E831" s="314"/>
      <c r="F831" s="188" t="str">
        <f ca="1">IF($B829="","",OFFSET(Zdroj!V$16,'k rozhodnutí detailní'!$A828,0))</f>
        <v/>
      </c>
      <c r="G831" s="89" t="str">
        <f ca="1">IF($B829="","",OFFSET(Zdroj!BM$16,'k rozhodnutí'!$A828,0))</f>
        <v/>
      </c>
      <c r="H831" s="315"/>
      <c r="I831" s="288"/>
      <c r="J831" s="288"/>
      <c r="K831" s="288"/>
      <c r="L831" s="288"/>
      <c r="M831" s="48" t="str">
        <f ca="1">IF($B829="","",SUM((I829+J829+K829)/(Zdroj!$AN$10+Zdroj!$AP$10)))</f>
        <v/>
      </c>
      <c r="N831" s="59" t="str">
        <f t="shared" ref="N831" ca="1" si="274">IF(B829="","",N829/G829)</f>
        <v/>
      </c>
      <c r="O831" s="288"/>
      <c r="P831" s="329"/>
    </row>
    <row r="832" spans="1:16" x14ac:dyDescent="0.25">
      <c r="A832" s="29"/>
      <c r="B832" s="288" t="str">
        <f ca="1">IF(OFFSET(Zdroj!$B$16,A831,0)&gt;0,OFFSET(Zdroj!$B$16,A831,0)+0,"")</f>
        <v/>
      </c>
      <c r="C832" s="51" t="str">
        <f ca="1">IF($B832="","",IF(Zdroj!$AQ$9="ano",CONCATENATE(OFFSET(Zdroj!C$16,'k rozhodnutí detailní'!$A831,0),"
","Anonymizováno","
",OFFSET(Zdroj!E$16,'k rozhodnutí detailní'!$A831,0),"
",OFFSET(Zdroj!F$16,'k rozhodnutí detailní'!$A831,0)),CONCATENATE(OFFSET(Zdroj!C$16,'k rozhodnutí detailní'!$A831,0),"
",OFFSET(Zdroj!D$16,'k rozhodnutí detailní'!$A831,0),"
",OFFSET(Zdroj!E$16,'k rozhodnutí detailní'!$A831,0),"
",OFFSET(Zdroj!F$16,'k rozhodnutí detailní'!$A831,0))))</f>
        <v/>
      </c>
      <c r="D832" s="57" t="str">
        <f ca="1">IF($B832="","",OFFSET(Zdroj!N$16,'k rozhodnutí detailní'!$A831,0))</f>
        <v/>
      </c>
      <c r="E832" s="314" t="str">
        <f ca="1">IF($B832="","",OFFSET(Zdroj!T$16,'k rozhodnutí detailní'!$A831,0))</f>
        <v/>
      </c>
      <c r="F832" s="188" t="str">
        <f ca="1">IF($B832="","",OFFSET(Zdroj!U$16,'k rozhodnutí detailní'!$A831,0))</f>
        <v/>
      </c>
      <c r="G832" s="316" t="str">
        <f ca="1">IF($B832="","",OFFSET(Zdroj!W$16,'k rozhodnutí detailní'!$A831,0))</f>
        <v/>
      </c>
      <c r="H832" s="315" t="str">
        <f ca="1">IF($B832="","",OFFSET(Zdroj!Y$16,'k rozhodnutí detailní'!$A831,0))</f>
        <v/>
      </c>
      <c r="I832" s="288" t="str">
        <f ca="1">IF($B832="","",OFFSET(Zdroj!BG$16,'k rozhodnutí detailní'!$A831,0))</f>
        <v/>
      </c>
      <c r="J832" s="288" t="str">
        <f ca="1">IF($B832="","",OFFSET(Zdroj!BH$16,'k rozhodnutí detailní'!$A831,0))</f>
        <v/>
      </c>
      <c r="K832" s="288"/>
      <c r="L832" s="79" t="str">
        <f ca="1">IF($B832="","",CONCATENATE(OFFSET(Zdroj!BI$16,'k rozhodnutí detailní'!$A831,0)," z ",SUM(Zdroj!$AN$10+Zdroj!$AP$10)))</f>
        <v/>
      </c>
      <c r="M832" s="46" t="str">
        <f ca="1">IF($B832="","",IF(OR(I832=0,J832=0),1,OFFSET(Zdroj!BJ$16,'k rozhodnutí detailní'!$A831,0)))</f>
        <v/>
      </c>
      <c r="N832" s="312" t="str">
        <f ca="1">IF(B832="","",IF(Zdroj!$AQ$1=Zdroj!$AR$9,ROUND(G832*M834,Zdroj!$AR$8),OFFSET(Zdroj!BO$16,'k rozhodnutí detailní'!A831,0)))</f>
        <v/>
      </c>
      <c r="O832" s="288" t="str">
        <f ca="1">IF($B832="","",OFFSET(Zdroj!Z$16,'k rozhodnutí detailní'!$A831,0))</f>
        <v/>
      </c>
      <c r="P832" s="329"/>
    </row>
    <row r="833" spans="1:16" x14ac:dyDescent="0.25">
      <c r="A833" s="29"/>
      <c r="B833" s="288"/>
      <c r="C833" s="51" t="str">
        <f ca="1">IF($B832="","",IF(Zdroj!$AQ$9="ano",CONCATENATE("Okres:","
",OFFSET(Zdroj!BP$16,'k rozhodnutí detailní'!$A831,0),"
","Právní forma","
",OFFSET(Zdroj!H$16,'k rozhodnutí detailní'!$A831,0),"
",IF(OFFSET(Zdroj!I$16,'k rozhodnutí detailní'!$A831,0)="","","IČO: "),OFFSET(Zdroj!I$16,'k rozhodnutí detailní'!$A831,0),"
","B.Ú. ",IF(OFFSET(Zdroj!J$16,'k rozhodnutí detailní'!$A831,0)="","","Anonymizováno")),CONCATENATE("Okres:","
",OFFSET(Zdroj!BP$16,'k rozhodnutí detailní'!$A831,0),"
","Právní forma","
",OFFSET(Zdroj!H$16,'k rozhodnutí detailní'!$A831,0),"
",IF(OFFSET(Zdroj!I$16,'k rozhodnutí detailní'!$A831,0)="","","IČO: "),OFFSET(Zdroj!I$16,'k rozhodnutí detailní'!$A831,0),"
","B.Ú. ",OFFSET(Zdroj!J$16,'k rozhodnutí detailní'!$A831,0))))</f>
        <v/>
      </c>
      <c r="D833" s="58" t="str">
        <f ca="1">IF($B832="","",OFFSET(Zdroj!O$16,'k rozhodnutí detailní'!$A831,0))</f>
        <v/>
      </c>
      <c r="E833" s="314"/>
      <c r="F833" s="185"/>
      <c r="G833" s="316"/>
      <c r="H833" s="315"/>
      <c r="I833" s="288"/>
      <c r="J833" s="288"/>
      <c r="K833" s="288"/>
      <c r="L833" s="288" t="str">
        <f ca="1">IF($B832="","",CONCATENATE(SUM(I832+J832+K832)," z ",SUM(Zdroj!$AN$10+Zdroj!$AP$10)))</f>
        <v/>
      </c>
      <c r="M833" s="47" t="str">
        <f ca="1">IF($B832="","",IF(1-(((J832+K832)*(Zdroj!AN$10/Zdroj!AP$10))/I832)&gt;=0,CEILING(1-(((J832+K832)*(Zdroj!AN$10/Zdroj!AP$10))/I832),0.01),CEILING((1-(((J832+K832)*(Zdroj!AN$10/Zdroj!AP$10))/I832))*-1,0.01)))</f>
        <v/>
      </c>
      <c r="N833" s="312"/>
      <c r="O833" s="288"/>
      <c r="P833" s="329"/>
    </row>
    <row r="834" spans="1:16" x14ac:dyDescent="0.25">
      <c r="A834" s="29">
        <f>ROW()/3-1</f>
        <v>277</v>
      </c>
      <c r="B834" s="288"/>
      <c r="C834" s="52" t="str">
        <f ca="1">IF($B832="","",IF(Zdroj!$AQ$9="ano",IF(OFFSET(Zdroj!M$16,'k rozhodnutí detailní'!A831,0)="","","Anonymizováno"),IF(OFFSET(Zdroj!M$16,'k rozhodnutí detailní'!A831,0)="","",OFFSET(Zdroj!M$16,'k rozhodnutí detailní'!A831,0))))</f>
        <v/>
      </c>
      <c r="D834" s="58" t="str">
        <f ca="1">IF($B832="","",CONCATENATE("Dotace bude použita na:","
",OFFSET(Zdroj!P$16,'k rozhodnutí detailní'!$A831,0)))</f>
        <v/>
      </c>
      <c r="E834" s="314"/>
      <c r="F834" s="188" t="str">
        <f ca="1">IF($B832="","",OFFSET(Zdroj!V$16,'k rozhodnutí detailní'!$A831,0))</f>
        <v/>
      </c>
      <c r="G834" s="89" t="str">
        <f ca="1">IF($B832="","",OFFSET(Zdroj!BM$16,'k rozhodnutí'!$A831,0))</f>
        <v/>
      </c>
      <c r="H834" s="315"/>
      <c r="I834" s="288"/>
      <c r="J834" s="288"/>
      <c r="K834" s="288"/>
      <c r="L834" s="288"/>
      <c r="M834" s="48" t="str">
        <f ca="1">IF($B832="","",SUM((I832+J832+K832)/(Zdroj!$AN$10+Zdroj!$AP$10)))</f>
        <v/>
      </c>
      <c r="N834" s="59" t="str">
        <f t="shared" ref="N834" ca="1" si="275">IF(B832="","",N832/G832)</f>
        <v/>
      </c>
      <c r="O834" s="288"/>
      <c r="P834" s="329"/>
    </row>
    <row r="835" spans="1:16" x14ac:dyDescent="0.25">
      <c r="A835" s="29"/>
      <c r="B835" s="288" t="str">
        <f ca="1">IF(OFFSET(Zdroj!$B$16,A834,0)&gt;0,OFFSET(Zdroj!$B$16,A834,0)+0,"")</f>
        <v/>
      </c>
      <c r="C835" s="51" t="str">
        <f ca="1">IF($B835="","",IF(Zdroj!$AQ$9="ano",CONCATENATE(OFFSET(Zdroj!C$16,'k rozhodnutí detailní'!$A834,0),"
","Anonymizováno","
",OFFSET(Zdroj!E$16,'k rozhodnutí detailní'!$A834,0),"
",OFFSET(Zdroj!F$16,'k rozhodnutí detailní'!$A834,0)),CONCATENATE(OFFSET(Zdroj!C$16,'k rozhodnutí detailní'!$A834,0),"
",OFFSET(Zdroj!D$16,'k rozhodnutí detailní'!$A834,0),"
",OFFSET(Zdroj!E$16,'k rozhodnutí detailní'!$A834,0),"
",OFFSET(Zdroj!F$16,'k rozhodnutí detailní'!$A834,0))))</f>
        <v/>
      </c>
      <c r="D835" s="57" t="str">
        <f ca="1">IF($B835="","",OFFSET(Zdroj!N$16,'k rozhodnutí detailní'!$A834,0))</f>
        <v/>
      </c>
      <c r="E835" s="314" t="str">
        <f ca="1">IF($B835="","",OFFSET(Zdroj!T$16,'k rozhodnutí detailní'!$A834,0))</f>
        <v/>
      </c>
      <c r="F835" s="188" t="str">
        <f ca="1">IF($B835="","",OFFSET(Zdroj!U$16,'k rozhodnutí detailní'!$A834,0))</f>
        <v/>
      </c>
      <c r="G835" s="316" t="str">
        <f ca="1">IF($B835="","",OFFSET(Zdroj!W$16,'k rozhodnutí detailní'!$A834,0))</f>
        <v/>
      </c>
      <c r="H835" s="315" t="str">
        <f ca="1">IF($B835="","",OFFSET(Zdroj!Y$16,'k rozhodnutí detailní'!$A834,0))</f>
        <v/>
      </c>
      <c r="I835" s="288" t="str">
        <f ca="1">IF($B835="","",OFFSET(Zdroj!BG$16,'k rozhodnutí detailní'!$A834,0))</f>
        <v/>
      </c>
      <c r="J835" s="288" t="str">
        <f ca="1">IF($B835="","",OFFSET(Zdroj!BH$16,'k rozhodnutí detailní'!$A834,0))</f>
        <v/>
      </c>
      <c r="K835" s="288"/>
      <c r="L835" s="79" t="str">
        <f ca="1">IF($B835="","",CONCATENATE(OFFSET(Zdroj!BI$16,'k rozhodnutí detailní'!$A834,0)," z ",SUM(Zdroj!$AN$10+Zdroj!$AP$10)))</f>
        <v/>
      </c>
      <c r="M835" s="46" t="str">
        <f ca="1">IF($B835="","",IF(OR(I835=0,J835=0),1,OFFSET(Zdroj!BJ$16,'k rozhodnutí detailní'!$A834,0)))</f>
        <v/>
      </c>
      <c r="N835" s="312" t="str">
        <f ca="1">IF(B835="","",IF(Zdroj!$AQ$1=Zdroj!$AR$9,ROUND(G835*M837,Zdroj!$AR$8),OFFSET(Zdroj!BO$16,'k rozhodnutí detailní'!A834,0)))</f>
        <v/>
      </c>
      <c r="O835" s="288" t="str">
        <f ca="1">IF($B835="","",OFFSET(Zdroj!Z$16,'k rozhodnutí detailní'!$A834,0))</f>
        <v/>
      </c>
      <c r="P835" s="329"/>
    </row>
    <row r="836" spans="1:16" x14ac:dyDescent="0.25">
      <c r="A836" s="29"/>
      <c r="B836" s="288"/>
      <c r="C836" s="51" t="str">
        <f ca="1">IF($B835="","",IF(Zdroj!$AQ$9="ano",CONCATENATE("Okres:","
",OFFSET(Zdroj!BP$16,'k rozhodnutí detailní'!$A834,0),"
","Právní forma","
",OFFSET(Zdroj!H$16,'k rozhodnutí detailní'!$A834,0),"
",IF(OFFSET(Zdroj!I$16,'k rozhodnutí detailní'!$A834,0)="","","IČO: "),OFFSET(Zdroj!I$16,'k rozhodnutí detailní'!$A834,0),"
","B.Ú. ",IF(OFFSET(Zdroj!J$16,'k rozhodnutí detailní'!$A834,0)="","","Anonymizováno")),CONCATENATE("Okres:","
",OFFSET(Zdroj!BP$16,'k rozhodnutí detailní'!$A834,0),"
","Právní forma","
",OFFSET(Zdroj!H$16,'k rozhodnutí detailní'!$A834,0),"
",IF(OFFSET(Zdroj!I$16,'k rozhodnutí detailní'!$A834,0)="","","IČO: "),OFFSET(Zdroj!I$16,'k rozhodnutí detailní'!$A834,0),"
","B.Ú. ",OFFSET(Zdroj!J$16,'k rozhodnutí detailní'!$A834,0))))</f>
        <v/>
      </c>
      <c r="D836" s="58" t="str">
        <f ca="1">IF($B835="","",OFFSET(Zdroj!O$16,'k rozhodnutí detailní'!$A834,0))</f>
        <v/>
      </c>
      <c r="E836" s="314"/>
      <c r="F836" s="185"/>
      <c r="G836" s="316"/>
      <c r="H836" s="315"/>
      <c r="I836" s="288"/>
      <c r="J836" s="288"/>
      <c r="K836" s="288"/>
      <c r="L836" s="288" t="str">
        <f ca="1">IF($B835="","",CONCATENATE(SUM(I835+J835+K835)," z ",SUM(Zdroj!$AN$10+Zdroj!$AP$10)))</f>
        <v/>
      </c>
      <c r="M836" s="47" t="str">
        <f ca="1">IF($B835="","",IF(1-(((J835+K835)*(Zdroj!AN$10/Zdroj!AP$10))/I835)&gt;=0,CEILING(1-(((J835+K835)*(Zdroj!AN$10/Zdroj!AP$10))/I835),0.01),CEILING((1-(((J835+K835)*(Zdroj!AN$10/Zdroj!AP$10))/I835))*-1,0.01)))</f>
        <v/>
      </c>
      <c r="N836" s="312"/>
      <c r="O836" s="288"/>
      <c r="P836" s="329"/>
    </row>
    <row r="837" spans="1:16" x14ac:dyDescent="0.25">
      <c r="A837" s="29">
        <f>ROW()/3-1</f>
        <v>278</v>
      </c>
      <c r="B837" s="288"/>
      <c r="C837" s="52" t="str">
        <f ca="1">IF($B835="","",IF(Zdroj!$AQ$9="ano",IF(OFFSET(Zdroj!M$16,'k rozhodnutí detailní'!A834,0)="","","Anonymizováno"),IF(OFFSET(Zdroj!M$16,'k rozhodnutí detailní'!A834,0)="","",OFFSET(Zdroj!M$16,'k rozhodnutí detailní'!A834,0))))</f>
        <v/>
      </c>
      <c r="D837" s="58" t="str">
        <f ca="1">IF($B835="","",CONCATENATE("Dotace bude použita na:","
",OFFSET(Zdroj!P$16,'k rozhodnutí detailní'!$A834,0)))</f>
        <v/>
      </c>
      <c r="E837" s="314"/>
      <c r="F837" s="188" t="str">
        <f ca="1">IF($B835="","",OFFSET(Zdroj!V$16,'k rozhodnutí detailní'!$A834,0))</f>
        <v/>
      </c>
      <c r="G837" s="89" t="str">
        <f ca="1">IF($B835="","",OFFSET(Zdroj!BM$16,'k rozhodnutí'!$A834,0))</f>
        <v/>
      </c>
      <c r="H837" s="315"/>
      <c r="I837" s="288"/>
      <c r="J837" s="288"/>
      <c r="K837" s="288"/>
      <c r="L837" s="288"/>
      <c r="M837" s="48" t="str">
        <f ca="1">IF($B835="","",SUM((I835+J835+K835)/(Zdroj!$AN$10+Zdroj!$AP$10)))</f>
        <v/>
      </c>
      <c r="N837" s="59" t="str">
        <f t="shared" ref="N837" ca="1" si="276">IF(B835="","",N835/G835)</f>
        <v/>
      </c>
      <c r="O837" s="288"/>
      <c r="P837" s="329"/>
    </row>
    <row r="838" spans="1:16" x14ac:dyDescent="0.25">
      <c r="A838" s="29"/>
      <c r="B838" s="288" t="str">
        <f ca="1">IF(OFFSET(Zdroj!$B$16,A837,0)&gt;0,OFFSET(Zdroj!$B$16,A837,0)+0,"")</f>
        <v/>
      </c>
      <c r="C838" s="51" t="str">
        <f ca="1">IF($B838="","",IF(Zdroj!$AQ$9="ano",CONCATENATE(OFFSET(Zdroj!C$16,'k rozhodnutí detailní'!$A837,0),"
","Anonymizováno","
",OFFSET(Zdroj!E$16,'k rozhodnutí detailní'!$A837,0),"
",OFFSET(Zdroj!F$16,'k rozhodnutí detailní'!$A837,0)),CONCATENATE(OFFSET(Zdroj!C$16,'k rozhodnutí detailní'!$A837,0),"
",OFFSET(Zdroj!D$16,'k rozhodnutí detailní'!$A837,0),"
",OFFSET(Zdroj!E$16,'k rozhodnutí detailní'!$A837,0),"
",OFFSET(Zdroj!F$16,'k rozhodnutí detailní'!$A837,0))))</f>
        <v/>
      </c>
      <c r="D838" s="57" t="str">
        <f ca="1">IF($B838="","",OFFSET(Zdroj!N$16,'k rozhodnutí detailní'!$A837,0))</f>
        <v/>
      </c>
      <c r="E838" s="314" t="str">
        <f ca="1">IF($B838="","",OFFSET(Zdroj!T$16,'k rozhodnutí detailní'!$A837,0))</f>
        <v/>
      </c>
      <c r="F838" s="188" t="str">
        <f ca="1">IF($B838="","",OFFSET(Zdroj!U$16,'k rozhodnutí detailní'!$A837,0))</f>
        <v/>
      </c>
      <c r="G838" s="316" t="str">
        <f ca="1">IF($B838="","",OFFSET(Zdroj!W$16,'k rozhodnutí detailní'!$A837,0))</f>
        <v/>
      </c>
      <c r="H838" s="315" t="str">
        <f ca="1">IF($B838="","",OFFSET(Zdroj!Y$16,'k rozhodnutí detailní'!$A837,0))</f>
        <v/>
      </c>
      <c r="I838" s="288" t="str">
        <f ca="1">IF($B838="","",OFFSET(Zdroj!BG$16,'k rozhodnutí detailní'!$A837,0))</f>
        <v/>
      </c>
      <c r="J838" s="288" t="str">
        <f ca="1">IF($B838="","",OFFSET(Zdroj!BH$16,'k rozhodnutí detailní'!$A837,0))</f>
        <v/>
      </c>
      <c r="K838" s="288"/>
      <c r="L838" s="79" t="str">
        <f ca="1">IF($B838="","",CONCATENATE(OFFSET(Zdroj!BI$16,'k rozhodnutí detailní'!$A837,0)," z ",SUM(Zdroj!$AN$10+Zdroj!$AP$10)))</f>
        <v/>
      </c>
      <c r="M838" s="46" t="str">
        <f ca="1">IF($B838="","",IF(OR(I838=0,J838=0),1,OFFSET(Zdroj!BJ$16,'k rozhodnutí detailní'!$A837,0)))</f>
        <v/>
      </c>
      <c r="N838" s="312" t="str">
        <f ca="1">IF(B838="","",IF(Zdroj!$AQ$1=Zdroj!$AR$9,ROUND(G838*M840,Zdroj!$AR$8),OFFSET(Zdroj!BO$16,'k rozhodnutí detailní'!A837,0)))</f>
        <v/>
      </c>
      <c r="O838" s="288" t="str">
        <f ca="1">IF($B838="","",OFFSET(Zdroj!Z$16,'k rozhodnutí detailní'!$A837,0))</f>
        <v/>
      </c>
      <c r="P838" s="329"/>
    </row>
    <row r="839" spans="1:16" x14ac:dyDescent="0.25">
      <c r="A839" s="29"/>
      <c r="B839" s="288"/>
      <c r="C839" s="51" t="str">
        <f ca="1">IF($B838="","",IF(Zdroj!$AQ$9="ano",CONCATENATE("Okres:","
",OFFSET(Zdroj!BP$16,'k rozhodnutí detailní'!$A837,0),"
","Právní forma","
",OFFSET(Zdroj!H$16,'k rozhodnutí detailní'!$A837,0),"
",IF(OFFSET(Zdroj!I$16,'k rozhodnutí detailní'!$A837,0)="","","IČO: "),OFFSET(Zdroj!I$16,'k rozhodnutí detailní'!$A837,0),"
","B.Ú. ",IF(OFFSET(Zdroj!J$16,'k rozhodnutí detailní'!$A837,0)="","","Anonymizováno")),CONCATENATE("Okres:","
",OFFSET(Zdroj!BP$16,'k rozhodnutí detailní'!$A837,0),"
","Právní forma","
",OFFSET(Zdroj!H$16,'k rozhodnutí detailní'!$A837,0),"
",IF(OFFSET(Zdroj!I$16,'k rozhodnutí detailní'!$A837,0)="","","IČO: "),OFFSET(Zdroj!I$16,'k rozhodnutí detailní'!$A837,0),"
","B.Ú. ",OFFSET(Zdroj!J$16,'k rozhodnutí detailní'!$A837,0))))</f>
        <v/>
      </c>
      <c r="D839" s="58" t="str">
        <f ca="1">IF($B838="","",OFFSET(Zdroj!O$16,'k rozhodnutí detailní'!$A837,0))</f>
        <v/>
      </c>
      <c r="E839" s="314"/>
      <c r="F839" s="185"/>
      <c r="G839" s="316"/>
      <c r="H839" s="315"/>
      <c r="I839" s="288"/>
      <c r="J839" s="288"/>
      <c r="K839" s="288"/>
      <c r="L839" s="288" t="str">
        <f ca="1">IF($B838="","",CONCATENATE(SUM(I838+J838+K838)," z ",SUM(Zdroj!$AN$10+Zdroj!$AP$10)))</f>
        <v/>
      </c>
      <c r="M839" s="47" t="str">
        <f ca="1">IF($B838="","",IF(1-(((J838+K838)*(Zdroj!AN$10/Zdroj!AP$10))/I838)&gt;=0,CEILING(1-(((J838+K838)*(Zdroj!AN$10/Zdroj!AP$10))/I838),0.01),CEILING((1-(((J838+K838)*(Zdroj!AN$10/Zdroj!AP$10))/I838))*-1,0.01)))</f>
        <v/>
      </c>
      <c r="N839" s="312"/>
      <c r="O839" s="288"/>
      <c r="P839" s="329"/>
    </row>
    <row r="840" spans="1:16" x14ac:dyDescent="0.25">
      <c r="A840" s="29">
        <f>ROW()/3-1</f>
        <v>279</v>
      </c>
      <c r="B840" s="288"/>
      <c r="C840" s="52" t="str">
        <f ca="1">IF($B838="","",IF(Zdroj!$AQ$9="ano",IF(OFFSET(Zdroj!M$16,'k rozhodnutí detailní'!A837,0)="","","Anonymizováno"),IF(OFFSET(Zdroj!M$16,'k rozhodnutí detailní'!A837,0)="","",OFFSET(Zdroj!M$16,'k rozhodnutí detailní'!A837,0))))</f>
        <v/>
      </c>
      <c r="D840" s="58" t="str">
        <f ca="1">IF($B838="","",CONCATENATE("Dotace bude použita na:","
",OFFSET(Zdroj!P$16,'k rozhodnutí detailní'!$A837,0)))</f>
        <v/>
      </c>
      <c r="E840" s="314"/>
      <c r="F840" s="188" t="str">
        <f ca="1">IF($B838="","",OFFSET(Zdroj!V$16,'k rozhodnutí detailní'!$A837,0))</f>
        <v/>
      </c>
      <c r="G840" s="89" t="str">
        <f ca="1">IF($B838="","",OFFSET(Zdroj!BM$16,'k rozhodnutí'!$A837,0))</f>
        <v/>
      </c>
      <c r="H840" s="315"/>
      <c r="I840" s="288"/>
      <c r="J840" s="288"/>
      <c r="K840" s="288"/>
      <c r="L840" s="288"/>
      <c r="M840" s="48" t="str">
        <f ca="1">IF($B838="","",SUM((I838+J838+K838)/(Zdroj!$AN$10+Zdroj!$AP$10)))</f>
        <v/>
      </c>
      <c r="N840" s="59" t="str">
        <f t="shared" ref="N840" ca="1" si="277">IF(B838="","",N838/G838)</f>
        <v/>
      </c>
      <c r="O840" s="288"/>
      <c r="P840" s="329"/>
    </row>
    <row r="841" spans="1:16" x14ac:dyDescent="0.25">
      <c r="A841" s="29"/>
      <c r="B841" s="288" t="str">
        <f ca="1">IF(OFFSET(Zdroj!$B$16,A840,0)&gt;0,OFFSET(Zdroj!$B$16,A840,0)+0,"")</f>
        <v/>
      </c>
      <c r="C841" s="51" t="str">
        <f ca="1">IF($B841="","",IF(Zdroj!$AQ$9="ano",CONCATENATE(OFFSET(Zdroj!C$16,'k rozhodnutí detailní'!$A840,0),"
","Anonymizováno","
",OFFSET(Zdroj!E$16,'k rozhodnutí detailní'!$A840,0),"
",OFFSET(Zdroj!F$16,'k rozhodnutí detailní'!$A840,0)),CONCATENATE(OFFSET(Zdroj!C$16,'k rozhodnutí detailní'!$A840,0),"
",OFFSET(Zdroj!D$16,'k rozhodnutí detailní'!$A840,0),"
",OFFSET(Zdroj!E$16,'k rozhodnutí detailní'!$A840,0),"
",OFFSET(Zdroj!F$16,'k rozhodnutí detailní'!$A840,0))))</f>
        <v/>
      </c>
      <c r="D841" s="57" t="str">
        <f ca="1">IF($B841="","",OFFSET(Zdroj!N$16,'k rozhodnutí detailní'!$A840,0))</f>
        <v/>
      </c>
      <c r="E841" s="314" t="str">
        <f ca="1">IF($B841="","",OFFSET(Zdroj!T$16,'k rozhodnutí detailní'!$A840,0))</f>
        <v/>
      </c>
      <c r="F841" s="188" t="str">
        <f ca="1">IF($B841="","",OFFSET(Zdroj!U$16,'k rozhodnutí detailní'!$A840,0))</f>
        <v/>
      </c>
      <c r="G841" s="316" t="str">
        <f ca="1">IF($B841="","",OFFSET(Zdroj!W$16,'k rozhodnutí detailní'!$A840,0))</f>
        <v/>
      </c>
      <c r="H841" s="315" t="str">
        <f ca="1">IF($B841="","",OFFSET(Zdroj!Y$16,'k rozhodnutí detailní'!$A840,0))</f>
        <v/>
      </c>
      <c r="I841" s="288" t="str">
        <f ca="1">IF($B841="","",OFFSET(Zdroj!BG$16,'k rozhodnutí detailní'!$A840,0))</f>
        <v/>
      </c>
      <c r="J841" s="288" t="str">
        <f ca="1">IF($B841="","",OFFSET(Zdroj!BH$16,'k rozhodnutí detailní'!$A840,0))</f>
        <v/>
      </c>
      <c r="K841" s="288"/>
      <c r="L841" s="79" t="str">
        <f ca="1">IF($B841="","",CONCATENATE(OFFSET(Zdroj!BI$16,'k rozhodnutí detailní'!$A840,0)," z ",SUM(Zdroj!$AN$10+Zdroj!$AP$10)))</f>
        <v/>
      </c>
      <c r="M841" s="46" t="str">
        <f ca="1">IF($B841="","",IF(OR(I841=0,J841=0),1,OFFSET(Zdroj!BJ$16,'k rozhodnutí detailní'!$A840,0)))</f>
        <v/>
      </c>
      <c r="N841" s="312" t="str">
        <f ca="1">IF(B841="","",IF(Zdroj!$AQ$1=Zdroj!$AR$9,ROUND(G841*M843,Zdroj!$AR$8),OFFSET(Zdroj!BO$16,'k rozhodnutí detailní'!A840,0)))</f>
        <v/>
      </c>
      <c r="O841" s="288" t="str">
        <f ca="1">IF($B841="","",OFFSET(Zdroj!Z$16,'k rozhodnutí detailní'!$A840,0))</f>
        <v/>
      </c>
      <c r="P841" s="329"/>
    </row>
    <row r="842" spans="1:16" x14ac:dyDescent="0.25">
      <c r="A842" s="29"/>
      <c r="B842" s="288"/>
      <c r="C842" s="51" t="str">
        <f ca="1">IF($B841="","",IF(Zdroj!$AQ$9="ano",CONCATENATE("Okres:","
",OFFSET(Zdroj!BP$16,'k rozhodnutí detailní'!$A840,0),"
","Právní forma","
",OFFSET(Zdroj!H$16,'k rozhodnutí detailní'!$A840,0),"
",IF(OFFSET(Zdroj!I$16,'k rozhodnutí detailní'!$A840,0)="","","IČO: "),OFFSET(Zdroj!I$16,'k rozhodnutí detailní'!$A840,0),"
","B.Ú. ",IF(OFFSET(Zdroj!J$16,'k rozhodnutí detailní'!$A840,0)="","","Anonymizováno")),CONCATENATE("Okres:","
",OFFSET(Zdroj!BP$16,'k rozhodnutí detailní'!$A840,0),"
","Právní forma","
",OFFSET(Zdroj!H$16,'k rozhodnutí detailní'!$A840,0),"
",IF(OFFSET(Zdroj!I$16,'k rozhodnutí detailní'!$A840,0)="","","IČO: "),OFFSET(Zdroj!I$16,'k rozhodnutí detailní'!$A840,0),"
","B.Ú. ",OFFSET(Zdroj!J$16,'k rozhodnutí detailní'!$A840,0))))</f>
        <v/>
      </c>
      <c r="D842" s="58" t="str">
        <f ca="1">IF($B841="","",OFFSET(Zdroj!O$16,'k rozhodnutí detailní'!$A840,0))</f>
        <v/>
      </c>
      <c r="E842" s="314"/>
      <c r="F842" s="185"/>
      <c r="G842" s="316"/>
      <c r="H842" s="315"/>
      <c r="I842" s="288"/>
      <c r="J842" s="288"/>
      <c r="K842" s="288"/>
      <c r="L842" s="288" t="str">
        <f ca="1">IF($B841="","",CONCATENATE(SUM(I841+J841+K841)," z ",SUM(Zdroj!$AN$10+Zdroj!$AP$10)))</f>
        <v/>
      </c>
      <c r="M842" s="47" t="str">
        <f ca="1">IF($B841="","",IF(1-(((J841+K841)*(Zdroj!AN$10/Zdroj!AP$10))/I841)&gt;=0,CEILING(1-(((J841+K841)*(Zdroj!AN$10/Zdroj!AP$10))/I841),0.01),CEILING((1-(((J841+K841)*(Zdroj!AN$10/Zdroj!AP$10))/I841))*-1,0.01)))</f>
        <v/>
      </c>
      <c r="N842" s="312"/>
      <c r="O842" s="288"/>
      <c r="P842" s="329"/>
    </row>
    <row r="843" spans="1:16" x14ac:dyDescent="0.25">
      <c r="A843" s="29">
        <f>ROW()/3-1</f>
        <v>280</v>
      </c>
      <c r="B843" s="288"/>
      <c r="C843" s="52" t="str">
        <f ca="1">IF($B841="","",IF(Zdroj!$AQ$9="ano",IF(OFFSET(Zdroj!M$16,'k rozhodnutí detailní'!A840,0)="","","Anonymizováno"),IF(OFFSET(Zdroj!M$16,'k rozhodnutí detailní'!A840,0)="","",OFFSET(Zdroj!M$16,'k rozhodnutí detailní'!A840,0))))</f>
        <v/>
      </c>
      <c r="D843" s="58" t="str">
        <f ca="1">IF($B841="","",CONCATENATE("Dotace bude použita na:","
",OFFSET(Zdroj!P$16,'k rozhodnutí detailní'!$A840,0)))</f>
        <v/>
      </c>
      <c r="E843" s="314"/>
      <c r="F843" s="188" t="str">
        <f ca="1">IF($B841="","",OFFSET(Zdroj!V$16,'k rozhodnutí detailní'!$A840,0))</f>
        <v/>
      </c>
      <c r="G843" s="89" t="str">
        <f ca="1">IF($B841="","",OFFSET(Zdroj!BM$16,'k rozhodnutí'!$A840,0))</f>
        <v/>
      </c>
      <c r="H843" s="315"/>
      <c r="I843" s="288"/>
      <c r="J843" s="288"/>
      <c r="K843" s="288"/>
      <c r="L843" s="288"/>
      <c r="M843" s="48" t="str">
        <f ca="1">IF($B841="","",SUM((I841+J841+K841)/(Zdroj!$AN$10+Zdroj!$AP$10)))</f>
        <v/>
      </c>
      <c r="N843" s="59" t="str">
        <f t="shared" ref="N843" ca="1" si="278">IF(B841="","",N841/G841)</f>
        <v/>
      </c>
      <c r="O843" s="288"/>
      <c r="P843" s="329"/>
    </row>
    <row r="844" spans="1:16" x14ac:dyDescent="0.25">
      <c r="A844" s="29"/>
      <c r="B844" s="288" t="str">
        <f ca="1">IF(OFFSET(Zdroj!$B$16,A843,0)&gt;0,OFFSET(Zdroj!$B$16,A843,0)+0,"")</f>
        <v/>
      </c>
      <c r="C844" s="51" t="str">
        <f ca="1">IF($B844="","",IF(Zdroj!$AQ$9="ano",CONCATENATE(OFFSET(Zdroj!C$16,'k rozhodnutí detailní'!$A843,0),"
","Anonymizováno","
",OFFSET(Zdroj!E$16,'k rozhodnutí detailní'!$A843,0),"
",OFFSET(Zdroj!F$16,'k rozhodnutí detailní'!$A843,0)),CONCATENATE(OFFSET(Zdroj!C$16,'k rozhodnutí detailní'!$A843,0),"
",OFFSET(Zdroj!D$16,'k rozhodnutí detailní'!$A843,0),"
",OFFSET(Zdroj!E$16,'k rozhodnutí detailní'!$A843,0),"
",OFFSET(Zdroj!F$16,'k rozhodnutí detailní'!$A843,0))))</f>
        <v/>
      </c>
      <c r="D844" s="57" t="str">
        <f ca="1">IF($B844="","",OFFSET(Zdroj!N$16,'k rozhodnutí detailní'!$A843,0))</f>
        <v/>
      </c>
      <c r="E844" s="314" t="str">
        <f ca="1">IF($B844="","",OFFSET(Zdroj!T$16,'k rozhodnutí detailní'!$A843,0))</f>
        <v/>
      </c>
      <c r="F844" s="188" t="str">
        <f ca="1">IF($B844="","",OFFSET(Zdroj!U$16,'k rozhodnutí detailní'!$A843,0))</f>
        <v/>
      </c>
      <c r="G844" s="316" t="str">
        <f ca="1">IF($B844="","",OFFSET(Zdroj!W$16,'k rozhodnutí detailní'!$A843,0))</f>
        <v/>
      </c>
      <c r="H844" s="315" t="str">
        <f ca="1">IF($B844="","",OFFSET(Zdroj!Y$16,'k rozhodnutí detailní'!$A843,0))</f>
        <v/>
      </c>
      <c r="I844" s="288" t="str">
        <f ca="1">IF($B844="","",OFFSET(Zdroj!BG$16,'k rozhodnutí detailní'!$A843,0))</f>
        <v/>
      </c>
      <c r="J844" s="288" t="str">
        <f ca="1">IF($B844="","",OFFSET(Zdroj!BH$16,'k rozhodnutí detailní'!$A843,0))</f>
        <v/>
      </c>
      <c r="K844" s="288"/>
      <c r="L844" s="79" t="str">
        <f ca="1">IF($B844="","",CONCATENATE(OFFSET(Zdroj!BI$16,'k rozhodnutí detailní'!$A843,0)," z ",SUM(Zdroj!$AN$10+Zdroj!$AP$10)))</f>
        <v/>
      </c>
      <c r="M844" s="46" t="str">
        <f ca="1">IF($B844="","",IF(OR(I844=0,J844=0),1,OFFSET(Zdroj!BJ$16,'k rozhodnutí detailní'!$A843,0)))</f>
        <v/>
      </c>
      <c r="N844" s="312" t="str">
        <f ca="1">IF(B844="","",IF(Zdroj!$AQ$1=Zdroj!$AR$9,ROUND(G844*M846,Zdroj!$AR$8),OFFSET(Zdroj!BO$16,'k rozhodnutí detailní'!A843,0)))</f>
        <v/>
      </c>
      <c r="O844" s="288" t="str">
        <f ca="1">IF($B844="","",OFFSET(Zdroj!Z$16,'k rozhodnutí detailní'!$A843,0))</f>
        <v/>
      </c>
      <c r="P844" s="329"/>
    </row>
    <row r="845" spans="1:16" x14ac:dyDescent="0.25">
      <c r="A845" s="29"/>
      <c r="B845" s="288"/>
      <c r="C845" s="51" t="str">
        <f ca="1">IF($B844="","",IF(Zdroj!$AQ$9="ano",CONCATENATE("Okres:","
",OFFSET(Zdroj!BP$16,'k rozhodnutí detailní'!$A843,0),"
","Právní forma","
",OFFSET(Zdroj!H$16,'k rozhodnutí detailní'!$A843,0),"
",IF(OFFSET(Zdroj!I$16,'k rozhodnutí detailní'!$A843,0)="","","IČO: "),OFFSET(Zdroj!I$16,'k rozhodnutí detailní'!$A843,0),"
","B.Ú. ",IF(OFFSET(Zdroj!J$16,'k rozhodnutí detailní'!$A843,0)="","","Anonymizováno")),CONCATENATE("Okres:","
",OFFSET(Zdroj!BP$16,'k rozhodnutí detailní'!$A843,0),"
","Právní forma","
",OFFSET(Zdroj!H$16,'k rozhodnutí detailní'!$A843,0),"
",IF(OFFSET(Zdroj!I$16,'k rozhodnutí detailní'!$A843,0)="","","IČO: "),OFFSET(Zdroj!I$16,'k rozhodnutí detailní'!$A843,0),"
","B.Ú. ",OFFSET(Zdroj!J$16,'k rozhodnutí detailní'!$A843,0))))</f>
        <v/>
      </c>
      <c r="D845" s="58" t="str">
        <f ca="1">IF($B844="","",OFFSET(Zdroj!O$16,'k rozhodnutí detailní'!$A843,0))</f>
        <v/>
      </c>
      <c r="E845" s="314"/>
      <c r="F845" s="185"/>
      <c r="G845" s="316"/>
      <c r="H845" s="315"/>
      <c r="I845" s="288"/>
      <c r="J845" s="288"/>
      <c r="K845" s="288"/>
      <c r="L845" s="288" t="str">
        <f ca="1">IF($B844="","",CONCATENATE(SUM(I844+J844+K844)," z ",SUM(Zdroj!$AN$10+Zdroj!$AP$10)))</f>
        <v/>
      </c>
      <c r="M845" s="47" t="str">
        <f ca="1">IF($B844="","",IF(1-(((J844+K844)*(Zdroj!AN$10/Zdroj!AP$10))/I844)&gt;=0,CEILING(1-(((J844+K844)*(Zdroj!AN$10/Zdroj!AP$10))/I844),0.01),CEILING((1-(((J844+K844)*(Zdroj!AN$10/Zdroj!AP$10))/I844))*-1,0.01)))</f>
        <v/>
      </c>
      <c r="N845" s="312"/>
      <c r="O845" s="288"/>
      <c r="P845" s="329"/>
    </row>
    <row r="846" spans="1:16" x14ac:dyDescent="0.25">
      <c r="A846" s="29">
        <f>ROW()/3-1</f>
        <v>281</v>
      </c>
      <c r="B846" s="288"/>
      <c r="C846" s="52" t="str">
        <f ca="1">IF($B844="","",IF(Zdroj!$AQ$9="ano",IF(OFFSET(Zdroj!M$16,'k rozhodnutí detailní'!A843,0)="","","Anonymizováno"),IF(OFFSET(Zdroj!M$16,'k rozhodnutí detailní'!A843,0)="","",OFFSET(Zdroj!M$16,'k rozhodnutí detailní'!A843,0))))</f>
        <v/>
      </c>
      <c r="D846" s="58" t="str">
        <f ca="1">IF($B844="","",CONCATENATE("Dotace bude použita na:","
",OFFSET(Zdroj!P$16,'k rozhodnutí detailní'!$A843,0)))</f>
        <v/>
      </c>
      <c r="E846" s="314"/>
      <c r="F846" s="188" t="str">
        <f ca="1">IF($B844="","",OFFSET(Zdroj!V$16,'k rozhodnutí detailní'!$A843,0))</f>
        <v/>
      </c>
      <c r="G846" s="89" t="str">
        <f ca="1">IF($B844="","",OFFSET(Zdroj!BM$16,'k rozhodnutí'!$A843,0))</f>
        <v/>
      </c>
      <c r="H846" s="315"/>
      <c r="I846" s="288"/>
      <c r="J846" s="288"/>
      <c r="K846" s="288"/>
      <c r="L846" s="288"/>
      <c r="M846" s="48" t="str">
        <f ca="1">IF($B844="","",SUM((I844+J844+K844)/(Zdroj!$AN$10+Zdroj!$AP$10)))</f>
        <v/>
      </c>
      <c r="N846" s="59" t="str">
        <f t="shared" ref="N846" ca="1" si="279">IF(B844="","",N844/G844)</f>
        <v/>
      </c>
      <c r="O846" s="288"/>
      <c r="P846" s="329"/>
    </row>
    <row r="847" spans="1:16" x14ac:dyDescent="0.25">
      <c r="A847" s="29"/>
      <c r="B847" s="288" t="str">
        <f ca="1">IF(OFFSET(Zdroj!$B$16,A846,0)&gt;0,OFFSET(Zdroj!$B$16,A846,0)+0,"")</f>
        <v/>
      </c>
      <c r="C847" s="51" t="str">
        <f ca="1">IF($B847="","",IF(Zdroj!$AQ$9="ano",CONCATENATE(OFFSET(Zdroj!C$16,'k rozhodnutí detailní'!$A846,0),"
","Anonymizováno","
",OFFSET(Zdroj!E$16,'k rozhodnutí detailní'!$A846,0),"
",OFFSET(Zdroj!F$16,'k rozhodnutí detailní'!$A846,0)),CONCATENATE(OFFSET(Zdroj!C$16,'k rozhodnutí detailní'!$A846,0),"
",OFFSET(Zdroj!D$16,'k rozhodnutí detailní'!$A846,0),"
",OFFSET(Zdroj!E$16,'k rozhodnutí detailní'!$A846,0),"
",OFFSET(Zdroj!F$16,'k rozhodnutí detailní'!$A846,0))))</f>
        <v/>
      </c>
      <c r="D847" s="57" t="str">
        <f ca="1">IF($B847="","",OFFSET(Zdroj!N$16,'k rozhodnutí detailní'!$A846,0))</f>
        <v/>
      </c>
      <c r="E847" s="314" t="str">
        <f ca="1">IF($B847="","",OFFSET(Zdroj!T$16,'k rozhodnutí detailní'!$A846,0))</f>
        <v/>
      </c>
      <c r="F847" s="188" t="str">
        <f ca="1">IF($B847="","",OFFSET(Zdroj!U$16,'k rozhodnutí detailní'!$A846,0))</f>
        <v/>
      </c>
      <c r="G847" s="316" t="str">
        <f ca="1">IF($B847="","",OFFSET(Zdroj!W$16,'k rozhodnutí detailní'!$A846,0))</f>
        <v/>
      </c>
      <c r="H847" s="315" t="str">
        <f ca="1">IF($B847="","",OFFSET(Zdroj!Y$16,'k rozhodnutí detailní'!$A846,0))</f>
        <v/>
      </c>
      <c r="I847" s="288" t="str">
        <f ca="1">IF($B847="","",OFFSET(Zdroj!BG$16,'k rozhodnutí detailní'!$A846,0))</f>
        <v/>
      </c>
      <c r="J847" s="288" t="str">
        <f ca="1">IF($B847="","",OFFSET(Zdroj!BH$16,'k rozhodnutí detailní'!$A846,0))</f>
        <v/>
      </c>
      <c r="K847" s="288"/>
      <c r="L847" s="79" t="str">
        <f ca="1">IF($B847="","",CONCATENATE(OFFSET(Zdroj!BI$16,'k rozhodnutí detailní'!$A846,0)," z ",SUM(Zdroj!$AN$10+Zdroj!$AP$10)))</f>
        <v/>
      </c>
      <c r="M847" s="46" t="str">
        <f ca="1">IF($B847="","",IF(OR(I847=0,J847=0),1,OFFSET(Zdroj!BJ$16,'k rozhodnutí detailní'!$A846,0)))</f>
        <v/>
      </c>
      <c r="N847" s="312" t="str">
        <f ca="1">IF(B847="","",IF(Zdroj!$AQ$1=Zdroj!$AR$9,ROUND(G847*M849,Zdroj!$AR$8),OFFSET(Zdroj!BO$16,'k rozhodnutí detailní'!A846,0)))</f>
        <v/>
      </c>
      <c r="O847" s="288" t="str">
        <f ca="1">IF($B847="","",OFFSET(Zdroj!Z$16,'k rozhodnutí detailní'!$A846,0))</f>
        <v/>
      </c>
      <c r="P847" s="329"/>
    </row>
    <row r="848" spans="1:16" x14ac:dyDescent="0.25">
      <c r="A848" s="29"/>
      <c r="B848" s="288"/>
      <c r="C848" s="51" t="str">
        <f ca="1">IF($B847="","",IF(Zdroj!$AQ$9="ano",CONCATENATE("Okres:","
",OFFSET(Zdroj!BP$16,'k rozhodnutí detailní'!$A846,0),"
","Právní forma","
",OFFSET(Zdroj!H$16,'k rozhodnutí detailní'!$A846,0),"
",IF(OFFSET(Zdroj!I$16,'k rozhodnutí detailní'!$A846,0)="","","IČO: "),OFFSET(Zdroj!I$16,'k rozhodnutí detailní'!$A846,0),"
","B.Ú. ",IF(OFFSET(Zdroj!J$16,'k rozhodnutí detailní'!$A846,0)="","","Anonymizováno")),CONCATENATE("Okres:","
",OFFSET(Zdroj!BP$16,'k rozhodnutí detailní'!$A846,0),"
","Právní forma","
",OFFSET(Zdroj!H$16,'k rozhodnutí detailní'!$A846,0),"
",IF(OFFSET(Zdroj!I$16,'k rozhodnutí detailní'!$A846,0)="","","IČO: "),OFFSET(Zdroj!I$16,'k rozhodnutí detailní'!$A846,0),"
","B.Ú. ",OFFSET(Zdroj!J$16,'k rozhodnutí detailní'!$A846,0))))</f>
        <v/>
      </c>
      <c r="D848" s="58" t="str">
        <f ca="1">IF($B847="","",OFFSET(Zdroj!O$16,'k rozhodnutí detailní'!$A846,0))</f>
        <v/>
      </c>
      <c r="E848" s="314"/>
      <c r="F848" s="185"/>
      <c r="G848" s="316"/>
      <c r="H848" s="315"/>
      <c r="I848" s="288"/>
      <c r="J848" s="288"/>
      <c r="K848" s="288"/>
      <c r="L848" s="288" t="str">
        <f ca="1">IF($B847="","",CONCATENATE(SUM(I847+J847+K847)," z ",SUM(Zdroj!$AN$10+Zdroj!$AP$10)))</f>
        <v/>
      </c>
      <c r="M848" s="47" t="str">
        <f ca="1">IF($B847="","",IF(1-(((J847+K847)*(Zdroj!AN$10/Zdroj!AP$10))/I847)&gt;=0,CEILING(1-(((J847+K847)*(Zdroj!AN$10/Zdroj!AP$10))/I847),0.01),CEILING((1-(((J847+K847)*(Zdroj!AN$10/Zdroj!AP$10))/I847))*-1,0.01)))</f>
        <v/>
      </c>
      <c r="N848" s="312"/>
      <c r="O848" s="288"/>
      <c r="P848" s="329"/>
    </row>
    <row r="849" spans="1:16" x14ac:dyDescent="0.25">
      <c r="A849" s="29">
        <f>ROW()/3-1</f>
        <v>282</v>
      </c>
      <c r="B849" s="288"/>
      <c r="C849" s="52" t="str">
        <f ca="1">IF($B847="","",IF(Zdroj!$AQ$9="ano",IF(OFFSET(Zdroj!M$16,'k rozhodnutí detailní'!A846,0)="","","Anonymizováno"),IF(OFFSET(Zdroj!M$16,'k rozhodnutí detailní'!A846,0)="","",OFFSET(Zdroj!M$16,'k rozhodnutí detailní'!A846,0))))</f>
        <v/>
      </c>
      <c r="D849" s="58" t="str">
        <f ca="1">IF($B847="","",CONCATENATE("Dotace bude použita na:","
",OFFSET(Zdroj!P$16,'k rozhodnutí detailní'!$A846,0)))</f>
        <v/>
      </c>
      <c r="E849" s="314"/>
      <c r="F849" s="188" t="str">
        <f ca="1">IF($B847="","",OFFSET(Zdroj!V$16,'k rozhodnutí detailní'!$A846,0))</f>
        <v/>
      </c>
      <c r="G849" s="89" t="str">
        <f ca="1">IF($B847="","",OFFSET(Zdroj!BM$16,'k rozhodnutí'!$A846,0))</f>
        <v/>
      </c>
      <c r="H849" s="315"/>
      <c r="I849" s="288"/>
      <c r="J849" s="288"/>
      <c r="K849" s="288"/>
      <c r="L849" s="288"/>
      <c r="M849" s="48" t="str">
        <f ca="1">IF($B847="","",SUM((I847+J847+K847)/(Zdroj!$AN$10+Zdroj!$AP$10)))</f>
        <v/>
      </c>
      <c r="N849" s="59" t="str">
        <f t="shared" ref="N849" ca="1" si="280">IF(B847="","",N847/G847)</f>
        <v/>
      </c>
      <c r="O849" s="288"/>
      <c r="P849" s="329"/>
    </row>
    <row r="850" spans="1:16" x14ac:dyDescent="0.25">
      <c r="A850" s="29"/>
      <c r="B850" s="288" t="str">
        <f ca="1">IF(OFFSET(Zdroj!$B$16,A849,0)&gt;0,OFFSET(Zdroj!$B$16,A849,0)+0,"")</f>
        <v/>
      </c>
      <c r="C850" s="51" t="str">
        <f ca="1">IF($B850="","",IF(Zdroj!$AQ$9="ano",CONCATENATE(OFFSET(Zdroj!C$16,'k rozhodnutí detailní'!$A849,0),"
","Anonymizováno","
",OFFSET(Zdroj!E$16,'k rozhodnutí detailní'!$A849,0),"
",OFFSET(Zdroj!F$16,'k rozhodnutí detailní'!$A849,0)),CONCATENATE(OFFSET(Zdroj!C$16,'k rozhodnutí detailní'!$A849,0),"
",OFFSET(Zdroj!D$16,'k rozhodnutí detailní'!$A849,0),"
",OFFSET(Zdroj!E$16,'k rozhodnutí detailní'!$A849,0),"
",OFFSET(Zdroj!F$16,'k rozhodnutí detailní'!$A849,0))))</f>
        <v/>
      </c>
      <c r="D850" s="57" t="str">
        <f ca="1">IF($B850="","",OFFSET(Zdroj!N$16,'k rozhodnutí detailní'!$A849,0))</f>
        <v/>
      </c>
      <c r="E850" s="314" t="str">
        <f ca="1">IF($B850="","",OFFSET(Zdroj!T$16,'k rozhodnutí detailní'!$A849,0))</f>
        <v/>
      </c>
      <c r="F850" s="188" t="str">
        <f ca="1">IF($B850="","",OFFSET(Zdroj!U$16,'k rozhodnutí detailní'!$A849,0))</f>
        <v/>
      </c>
      <c r="G850" s="316" t="str">
        <f ca="1">IF($B850="","",OFFSET(Zdroj!W$16,'k rozhodnutí detailní'!$A849,0))</f>
        <v/>
      </c>
      <c r="H850" s="315" t="str">
        <f ca="1">IF($B850="","",OFFSET(Zdroj!Y$16,'k rozhodnutí detailní'!$A849,0))</f>
        <v/>
      </c>
      <c r="I850" s="288" t="str">
        <f ca="1">IF($B850="","",OFFSET(Zdroj!BG$16,'k rozhodnutí detailní'!$A849,0))</f>
        <v/>
      </c>
      <c r="J850" s="288" t="str">
        <f ca="1">IF($B850="","",OFFSET(Zdroj!BH$16,'k rozhodnutí detailní'!$A849,0))</f>
        <v/>
      </c>
      <c r="K850" s="288"/>
      <c r="L850" s="79" t="str">
        <f ca="1">IF($B850="","",CONCATENATE(OFFSET(Zdroj!BI$16,'k rozhodnutí detailní'!$A849,0)," z ",SUM(Zdroj!$AN$10+Zdroj!$AP$10)))</f>
        <v/>
      </c>
      <c r="M850" s="46" t="str">
        <f ca="1">IF($B850="","",IF(OR(I850=0,J850=0),1,OFFSET(Zdroj!BJ$16,'k rozhodnutí detailní'!$A849,0)))</f>
        <v/>
      </c>
      <c r="N850" s="312" t="str">
        <f ca="1">IF(B850="","",IF(Zdroj!$AQ$1=Zdroj!$AR$9,ROUND(G850*M852,Zdroj!$AR$8),OFFSET(Zdroj!BO$16,'k rozhodnutí detailní'!A849,0)))</f>
        <v/>
      </c>
      <c r="O850" s="288" t="str">
        <f ca="1">IF($B850="","",OFFSET(Zdroj!Z$16,'k rozhodnutí detailní'!$A849,0))</f>
        <v/>
      </c>
      <c r="P850" s="329"/>
    </row>
    <row r="851" spans="1:16" x14ac:dyDescent="0.25">
      <c r="A851" s="29"/>
      <c r="B851" s="288"/>
      <c r="C851" s="51" t="str">
        <f ca="1">IF($B850="","",IF(Zdroj!$AQ$9="ano",CONCATENATE("Okres:","
",OFFSET(Zdroj!BP$16,'k rozhodnutí detailní'!$A849,0),"
","Právní forma","
",OFFSET(Zdroj!H$16,'k rozhodnutí detailní'!$A849,0),"
",IF(OFFSET(Zdroj!I$16,'k rozhodnutí detailní'!$A849,0)="","","IČO: "),OFFSET(Zdroj!I$16,'k rozhodnutí detailní'!$A849,0),"
","B.Ú. ",IF(OFFSET(Zdroj!J$16,'k rozhodnutí detailní'!$A849,0)="","","Anonymizováno")),CONCATENATE("Okres:","
",OFFSET(Zdroj!BP$16,'k rozhodnutí detailní'!$A849,0),"
","Právní forma","
",OFFSET(Zdroj!H$16,'k rozhodnutí detailní'!$A849,0),"
",IF(OFFSET(Zdroj!I$16,'k rozhodnutí detailní'!$A849,0)="","","IČO: "),OFFSET(Zdroj!I$16,'k rozhodnutí detailní'!$A849,0),"
","B.Ú. ",OFFSET(Zdroj!J$16,'k rozhodnutí detailní'!$A849,0))))</f>
        <v/>
      </c>
      <c r="D851" s="58" t="str">
        <f ca="1">IF($B850="","",OFFSET(Zdroj!O$16,'k rozhodnutí detailní'!$A849,0))</f>
        <v/>
      </c>
      <c r="E851" s="314"/>
      <c r="F851" s="185"/>
      <c r="G851" s="316"/>
      <c r="H851" s="315"/>
      <c r="I851" s="288"/>
      <c r="J851" s="288"/>
      <c r="K851" s="288"/>
      <c r="L851" s="288" t="str">
        <f ca="1">IF($B850="","",CONCATENATE(SUM(I850+J850+K850)," z ",SUM(Zdroj!$AN$10+Zdroj!$AP$10)))</f>
        <v/>
      </c>
      <c r="M851" s="47" t="str">
        <f ca="1">IF($B850="","",IF(1-(((J850+K850)*(Zdroj!AN$10/Zdroj!AP$10))/I850)&gt;=0,CEILING(1-(((J850+K850)*(Zdroj!AN$10/Zdroj!AP$10))/I850),0.01),CEILING((1-(((J850+K850)*(Zdroj!AN$10/Zdroj!AP$10))/I850))*-1,0.01)))</f>
        <v/>
      </c>
      <c r="N851" s="312"/>
      <c r="O851" s="288"/>
      <c r="P851" s="329"/>
    </row>
    <row r="852" spans="1:16" x14ac:dyDescent="0.25">
      <c r="A852" s="29">
        <f>ROW()/3-1</f>
        <v>283</v>
      </c>
      <c r="B852" s="288"/>
      <c r="C852" s="52" t="str">
        <f ca="1">IF($B850="","",IF(Zdroj!$AQ$9="ano",IF(OFFSET(Zdroj!M$16,'k rozhodnutí detailní'!A849,0)="","","Anonymizováno"),IF(OFFSET(Zdroj!M$16,'k rozhodnutí detailní'!A849,0)="","",OFFSET(Zdroj!M$16,'k rozhodnutí detailní'!A849,0))))</f>
        <v/>
      </c>
      <c r="D852" s="58" t="str">
        <f ca="1">IF($B850="","",CONCATENATE("Dotace bude použita na:","
",OFFSET(Zdroj!P$16,'k rozhodnutí detailní'!$A849,0)))</f>
        <v/>
      </c>
      <c r="E852" s="314"/>
      <c r="F852" s="188" t="str">
        <f ca="1">IF($B850="","",OFFSET(Zdroj!V$16,'k rozhodnutí detailní'!$A849,0))</f>
        <v/>
      </c>
      <c r="G852" s="89" t="str">
        <f ca="1">IF($B850="","",OFFSET(Zdroj!BM$16,'k rozhodnutí'!$A849,0))</f>
        <v/>
      </c>
      <c r="H852" s="315"/>
      <c r="I852" s="288"/>
      <c r="J852" s="288"/>
      <c r="K852" s="288"/>
      <c r="L852" s="288"/>
      <c r="M852" s="48" t="str">
        <f ca="1">IF($B850="","",SUM((I850+J850+K850)/(Zdroj!$AN$10+Zdroj!$AP$10)))</f>
        <v/>
      </c>
      <c r="N852" s="59" t="str">
        <f t="shared" ref="N852" ca="1" si="281">IF(B850="","",N850/G850)</f>
        <v/>
      </c>
      <c r="O852" s="288"/>
      <c r="P852" s="329"/>
    </row>
    <row r="853" spans="1:16" x14ac:dyDescent="0.25">
      <c r="A853" s="29"/>
      <c r="B853" s="288" t="str">
        <f ca="1">IF(OFFSET(Zdroj!$B$16,A852,0)&gt;0,OFFSET(Zdroj!$B$16,A852,0)+0,"")</f>
        <v/>
      </c>
      <c r="C853" s="51" t="str">
        <f ca="1">IF($B853="","",IF(Zdroj!$AQ$9="ano",CONCATENATE(OFFSET(Zdroj!C$16,'k rozhodnutí detailní'!$A852,0),"
","Anonymizováno","
",OFFSET(Zdroj!E$16,'k rozhodnutí detailní'!$A852,0),"
",OFFSET(Zdroj!F$16,'k rozhodnutí detailní'!$A852,0)),CONCATENATE(OFFSET(Zdroj!C$16,'k rozhodnutí detailní'!$A852,0),"
",OFFSET(Zdroj!D$16,'k rozhodnutí detailní'!$A852,0),"
",OFFSET(Zdroj!E$16,'k rozhodnutí detailní'!$A852,0),"
",OFFSET(Zdroj!F$16,'k rozhodnutí detailní'!$A852,0))))</f>
        <v/>
      </c>
      <c r="D853" s="57" t="str">
        <f ca="1">IF($B853="","",OFFSET(Zdroj!N$16,'k rozhodnutí detailní'!$A852,0))</f>
        <v/>
      </c>
      <c r="E853" s="314" t="str">
        <f ca="1">IF($B853="","",OFFSET(Zdroj!T$16,'k rozhodnutí detailní'!$A852,0))</f>
        <v/>
      </c>
      <c r="F853" s="188" t="str">
        <f ca="1">IF($B853="","",OFFSET(Zdroj!U$16,'k rozhodnutí detailní'!$A852,0))</f>
        <v/>
      </c>
      <c r="G853" s="316" t="str">
        <f ca="1">IF($B853="","",OFFSET(Zdroj!W$16,'k rozhodnutí detailní'!$A852,0))</f>
        <v/>
      </c>
      <c r="H853" s="315" t="str">
        <f ca="1">IF($B853="","",OFFSET(Zdroj!Y$16,'k rozhodnutí detailní'!$A852,0))</f>
        <v/>
      </c>
      <c r="I853" s="288" t="str">
        <f ca="1">IF($B853="","",OFFSET(Zdroj!BG$16,'k rozhodnutí detailní'!$A852,0))</f>
        <v/>
      </c>
      <c r="J853" s="288" t="str">
        <f ca="1">IF($B853="","",OFFSET(Zdroj!BH$16,'k rozhodnutí detailní'!$A852,0))</f>
        <v/>
      </c>
      <c r="K853" s="288"/>
      <c r="L853" s="79" t="str">
        <f ca="1">IF($B853="","",CONCATENATE(OFFSET(Zdroj!BI$16,'k rozhodnutí detailní'!$A852,0)," z ",SUM(Zdroj!$AN$10+Zdroj!$AP$10)))</f>
        <v/>
      </c>
      <c r="M853" s="46" t="str">
        <f ca="1">IF($B853="","",IF(OR(I853=0,J853=0),1,OFFSET(Zdroj!BJ$16,'k rozhodnutí detailní'!$A852,0)))</f>
        <v/>
      </c>
      <c r="N853" s="312" t="str">
        <f ca="1">IF(B853="","",IF(Zdroj!$AQ$1=Zdroj!$AR$9,ROUND(G853*M855,Zdroj!$AR$8),OFFSET(Zdroj!BO$16,'k rozhodnutí detailní'!A852,0)))</f>
        <v/>
      </c>
      <c r="O853" s="288" t="str">
        <f ca="1">IF($B853="","",OFFSET(Zdroj!Z$16,'k rozhodnutí detailní'!$A852,0))</f>
        <v/>
      </c>
      <c r="P853" s="329"/>
    </row>
    <row r="854" spans="1:16" x14ac:dyDescent="0.25">
      <c r="A854" s="29"/>
      <c r="B854" s="288"/>
      <c r="C854" s="51" t="str">
        <f ca="1">IF($B853="","",IF(Zdroj!$AQ$9="ano",CONCATENATE("Okres:","
",OFFSET(Zdroj!BP$16,'k rozhodnutí detailní'!$A852,0),"
","Právní forma","
",OFFSET(Zdroj!H$16,'k rozhodnutí detailní'!$A852,0),"
",IF(OFFSET(Zdroj!I$16,'k rozhodnutí detailní'!$A852,0)="","","IČO: "),OFFSET(Zdroj!I$16,'k rozhodnutí detailní'!$A852,0),"
","B.Ú. ",IF(OFFSET(Zdroj!J$16,'k rozhodnutí detailní'!$A852,0)="","","Anonymizováno")),CONCATENATE("Okres:","
",OFFSET(Zdroj!BP$16,'k rozhodnutí detailní'!$A852,0),"
","Právní forma","
",OFFSET(Zdroj!H$16,'k rozhodnutí detailní'!$A852,0),"
",IF(OFFSET(Zdroj!I$16,'k rozhodnutí detailní'!$A852,0)="","","IČO: "),OFFSET(Zdroj!I$16,'k rozhodnutí detailní'!$A852,0),"
","B.Ú. ",OFFSET(Zdroj!J$16,'k rozhodnutí detailní'!$A852,0))))</f>
        <v/>
      </c>
      <c r="D854" s="58" t="str">
        <f ca="1">IF($B853="","",OFFSET(Zdroj!O$16,'k rozhodnutí detailní'!$A852,0))</f>
        <v/>
      </c>
      <c r="E854" s="314"/>
      <c r="F854" s="185"/>
      <c r="G854" s="316"/>
      <c r="H854" s="315"/>
      <c r="I854" s="288"/>
      <c r="J854" s="288"/>
      <c r="K854" s="288"/>
      <c r="L854" s="288" t="str">
        <f ca="1">IF($B853="","",CONCATENATE(SUM(I853+J853+K853)," z ",SUM(Zdroj!$AN$10+Zdroj!$AP$10)))</f>
        <v/>
      </c>
      <c r="M854" s="47" t="str">
        <f ca="1">IF($B853="","",IF(1-(((J853+K853)*(Zdroj!AN$10/Zdroj!AP$10))/I853)&gt;=0,CEILING(1-(((J853+K853)*(Zdroj!AN$10/Zdroj!AP$10))/I853),0.01),CEILING((1-(((J853+K853)*(Zdroj!AN$10/Zdroj!AP$10))/I853))*-1,0.01)))</f>
        <v/>
      </c>
      <c r="N854" s="312"/>
      <c r="O854" s="288"/>
      <c r="P854" s="329"/>
    </row>
    <row r="855" spans="1:16" x14ac:dyDescent="0.25">
      <c r="A855" s="29">
        <f>ROW()/3-1</f>
        <v>284</v>
      </c>
      <c r="B855" s="288"/>
      <c r="C855" s="52" t="str">
        <f ca="1">IF($B853="","",IF(Zdroj!$AQ$9="ano",IF(OFFSET(Zdroj!M$16,'k rozhodnutí detailní'!A852,0)="","","Anonymizováno"),IF(OFFSET(Zdroj!M$16,'k rozhodnutí detailní'!A852,0)="","",OFFSET(Zdroj!M$16,'k rozhodnutí detailní'!A852,0))))</f>
        <v/>
      </c>
      <c r="D855" s="58" t="str">
        <f ca="1">IF($B853="","",CONCATENATE("Dotace bude použita na:","
",OFFSET(Zdroj!P$16,'k rozhodnutí detailní'!$A852,0)))</f>
        <v/>
      </c>
      <c r="E855" s="314"/>
      <c r="F855" s="188" t="str">
        <f ca="1">IF($B853="","",OFFSET(Zdroj!V$16,'k rozhodnutí detailní'!$A852,0))</f>
        <v/>
      </c>
      <c r="G855" s="89" t="str">
        <f ca="1">IF($B853="","",OFFSET(Zdroj!BM$16,'k rozhodnutí'!$A852,0))</f>
        <v/>
      </c>
      <c r="H855" s="315"/>
      <c r="I855" s="288"/>
      <c r="J855" s="288"/>
      <c r="K855" s="288"/>
      <c r="L855" s="288"/>
      <c r="M855" s="48" t="str">
        <f ca="1">IF($B853="","",SUM((I853+J853+K853)/(Zdroj!$AN$10+Zdroj!$AP$10)))</f>
        <v/>
      </c>
      <c r="N855" s="59" t="str">
        <f t="shared" ref="N855" ca="1" si="282">IF(B853="","",N853/G853)</f>
        <v/>
      </c>
      <c r="O855" s="288"/>
      <c r="P855" s="329"/>
    </row>
    <row r="856" spans="1:16" x14ac:dyDescent="0.25">
      <c r="A856" s="29"/>
      <c r="B856" s="288" t="str">
        <f ca="1">IF(OFFSET(Zdroj!$B$16,A855,0)&gt;0,OFFSET(Zdroj!$B$16,A855,0)+0,"")</f>
        <v/>
      </c>
      <c r="C856" s="51" t="str">
        <f ca="1">IF($B856="","",IF(Zdroj!$AQ$9="ano",CONCATENATE(OFFSET(Zdroj!C$16,'k rozhodnutí detailní'!$A855,0),"
","Anonymizováno","
",OFFSET(Zdroj!E$16,'k rozhodnutí detailní'!$A855,0),"
",OFFSET(Zdroj!F$16,'k rozhodnutí detailní'!$A855,0)),CONCATENATE(OFFSET(Zdroj!C$16,'k rozhodnutí detailní'!$A855,0),"
",OFFSET(Zdroj!D$16,'k rozhodnutí detailní'!$A855,0),"
",OFFSET(Zdroj!E$16,'k rozhodnutí detailní'!$A855,0),"
",OFFSET(Zdroj!F$16,'k rozhodnutí detailní'!$A855,0))))</f>
        <v/>
      </c>
      <c r="D856" s="57" t="str">
        <f ca="1">IF($B856="","",OFFSET(Zdroj!N$16,'k rozhodnutí detailní'!$A855,0))</f>
        <v/>
      </c>
      <c r="E856" s="314" t="str">
        <f ca="1">IF($B856="","",OFFSET(Zdroj!T$16,'k rozhodnutí detailní'!$A855,0))</f>
        <v/>
      </c>
      <c r="F856" s="188" t="str">
        <f ca="1">IF($B856="","",OFFSET(Zdroj!U$16,'k rozhodnutí detailní'!$A855,0))</f>
        <v/>
      </c>
      <c r="G856" s="316" t="str">
        <f ca="1">IF($B856="","",OFFSET(Zdroj!W$16,'k rozhodnutí detailní'!$A855,0))</f>
        <v/>
      </c>
      <c r="H856" s="315" t="str">
        <f ca="1">IF($B856="","",OFFSET(Zdroj!Y$16,'k rozhodnutí detailní'!$A855,0))</f>
        <v/>
      </c>
      <c r="I856" s="288" t="str">
        <f ca="1">IF($B856="","",OFFSET(Zdroj!BG$16,'k rozhodnutí detailní'!$A855,0))</f>
        <v/>
      </c>
      <c r="J856" s="288" t="str">
        <f ca="1">IF($B856="","",OFFSET(Zdroj!BH$16,'k rozhodnutí detailní'!$A855,0))</f>
        <v/>
      </c>
      <c r="K856" s="288"/>
      <c r="L856" s="79" t="str">
        <f ca="1">IF($B856="","",CONCATENATE(OFFSET(Zdroj!BI$16,'k rozhodnutí detailní'!$A855,0)," z ",SUM(Zdroj!$AN$10+Zdroj!$AP$10)))</f>
        <v/>
      </c>
      <c r="M856" s="46" t="str">
        <f ca="1">IF($B856="","",IF(OR(I856=0,J856=0),1,OFFSET(Zdroj!BJ$16,'k rozhodnutí detailní'!$A855,0)))</f>
        <v/>
      </c>
      <c r="N856" s="312" t="str">
        <f ca="1">IF(B856="","",IF(Zdroj!$AQ$1=Zdroj!$AR$9,ROUND(G856*M858,Zdroj!$AR$8),OFFSET(Zdroj!BO$16,'k rozhodnutí detailní'!A855,0)))</f>
        <v/>
      </c>
      <c r="O856" s="288" t="str">
        <f ca="1">IF($B856="","",OFFSET(Zdroj!Z$16,'k rozhodnutí detailní'!$A855,0))</f>
        <v/>
      </c>
      <c r="P856" s="329"/>
    </row>
    <row r="857" spans="1:16" x14ac:dyDescent="0.25">
      <c r="A857" s="29"/>
      <c r="B857" s="288"/>
      <c r="C857" s="51" t="str">
        <f ca="1">IF($B856="","",IF(Zdroj!$AQ$9="ano",CONCATENATE("Okres:","
",OFFSET(Zdroj!BP$16,'k rozhodnutí detailní'!$A855,0),"
","Právní forma","
",OFFSET(Zdroj!H$16,'k rozhodnutí detailní'!$A855,0),"
",IF(OFFSET(Zdroj!I$16,'k rozhodnutí detailní'!$A855,0)="","","IČO: "),OFFSET(Zdroj!I$16,'k rozhodnutí detailní'!$A855,0),"
","B.Ú. ",IF(OFFSET(Zdroj!J$16,'k rozhodnutí detailní'!$A855,0)="","","Anonymizováno")),CONCATENATE("Okres:","
",OFFSET(Zdroj!BP$16,'k rozhodnutí detailní'!$A855,0),"
","Právní forma","
",OFFSET(Zdroj!H$16,'k rozhodnutí detailní'!$A855,0),"
",IF(OFFSET(Zdroj!I$16,'k rozhodnutí detailní'!$A855,0)="","","IČO: "),OFFSET(Zdroj!I$16,'k rozhodnutí detailní'!$A855,0),"
","B.Ú. ",OFFSET(Zdroj!J$16,'k rozhodnutí detailní'!$A855,0))))</f>
        <v/>
      </c>
      <c r="D857" s="58" t="str">
        <f ca="1">IF($B856="","",OFFSET(Zdroj!O$16,'k rozhodnutí detailní'!$A855,0))</f>
        <v/>
      </c>
      <c r="E857" s="314"/>
      <c r="F857" s="185"/>
      <c r="G857" s="316"/>
      <c r="H857" s="315"/>
      <c r="I857" s="288"/>
      <c r="J857" s="288"/>
      <c r="K857" s="288"/>
      <c r="L857" s="288" t="str">
        <f ca="1">IF($B856="","",CONCATENATE(SUM(I856+J856+K856)," z ",SUM(Zdroj!$AN$10+Zdroj!$AP$10)))</f>
        <v/>
      </c>
      <c r="M857" s="47" t="str">
        <f ca="1">IF($B856="","",IF(1-(((J856+K856)*(Zdroj!AN$10/Zdroj!AP$10))/I856)&gt;=0,CEILING(1-(((J856+K856)*(Zdroj!AN$10/Zdroj!AP$10))/I856),0.01),CEILING((1-(((J856+K856)*(Zdroj!AN$10/Zdroj!AP$10))/I856))*-1,0.01)))</f>
        <v/>
      </c>
      <c r="N857" s="312"/>
      <c r="O857" s="288"/>
      <c r="P857" s="329"/>
    </row>
    <row r="858" spans="1:16" x14ac:dyDescent="0.25">
      <c r="A858" s="29">
        <f>ROW()/3-1</f>
        <v>285</v>
      </c>
      <c r="B858" s="288"/>
      <c r="C858" s="52" t="str">
        <f ca="1">IF($B856="","",IF(Zdroj!$AQ$9="ano",IF(OFFSET(Zdroj!M$16,'k rozhodnutí detailní'!A855,0)="","","Anonymizováno"),IF(OFFSET(Zdroj!M$16,'k rozhodnutí detailní'!A855,0)="","",OFFSET(Zdroj!M$16,'k rozhodnutí detailní'!A855,0))))</f>
        <v/>
      </c>
      <c r="D858" s="58" t="str">
        <f ca="1">IF($B856="","",CONCATENATE("Dotace bude použita na:","
",OFFSET(Zdroj!P$16,'k rozhodnutí detailní'!$A855,0)))</f>
        <v/>
      </c>
      <c r="E858" s="314"/>
      <c r="F858" s="188" t="str">
        <f ca="1">IF($B856="","",OFFSET(Zdroj!V$16,'k rozhodnutí detailní'!$A855,0))</f>
        <v/>
      </c>
      <c r="G858" s="89" t="str">
        <f ca="1">IF($B856="","",OFFSET(Zdroj!BM$16,'k rozhodnutí'!$A855,0))</f>
        <v/>
      </c>
      <c r="H858" s="315"/>
      <c r="I858" s="288"/>
      <c r="J858" s="288"/>
      <c r="K858" s="288"/>
      <c r="L858" s="288"/>
      <c r="M858" s="48" t="str">
        <f ca="1">IF($B856="","",SUM((I856+J856+K856)/(Zdroj!$AN$10+Zdroj!$AP$10)))</f>
        <v/>
      </c>
      <c r="N858" s="59" t="str">
        <f t="shared" ref="N858" ca="1" si="283">IF(B856="","",N856/G856)</f>
        <v/>
      </c>
      <c r="O858" s="288"/>
      <c r="P858" s="329"/>
    </row>
    <row r="859" spans="1:16" x14ac:dyDescent="0.25">
      <c r="A859" s="29"/>
      <c r="B859" s="288" t="str">
        <f ca="1">IF(OFFSET(Zdroj!$B$16,A858,0)&gt;0,OFFSET(Zdroj!$B$16,A858,0)+0,"")</f>
        <v/>
      </c>
      <c r="C859" s="51" t="str">
        <f ca="1">IF($B859="","",IF(Zdroj!$AQ$9="ano",CONCATENATE(OFFSET(Zdroj!C$16,'k rozhodnutí detailní'!$A858,0),"
","Anonymizováno","
",OFFSET(Zdroj!E$16,'k rozhodnutí detailní'!$A858,0),"
",OFFSET(Zdroj!F$16,'k rozhodnutí detailní'!$A858,0)),CONCATENATE(OFFSET(Zdroj!C$16,'k rozhodnutí detailní'!$A858,0),"
",OFFSET(Zdroj!D$16,'k rozhodnutí detailní'!$A858,0),"
",OFFSET(Zdroj!E$16,'k rozhodnutí detailní'!$A858,0),"
",OFFSET(Zdroj!F$16,'k rozhodnutí detailní'!$A858,0))))</f>
        <v/>
      </c>
      <c r="D859" s="57" t="str">
        <f ca="1">IF($B859="","",OFFSET(Zdroj!N$16,'k rozhodnutí detailní'!$A858,0))</f>
        <v/>
      </c>
      <c r="E859" s="314" t="str">
        <f ca="1">IF($B859="","",OFFSET(Zdroj!T$16,'k rozhodnutí detailní'!$A858,0))</f>
        <v/>
      </c>
      <c r="F859" s="188" t="str">
        <f ca="1">IF($B859="","",OFFSET(Zdroj!U$16,'k rozhodnutí detailní'!$A858,0))</f>
        <v/>
      </c>
      <c r="G859" s="316" t="str">
        <f ca="1">IF($B859="","",OFFSET(Zdroj!W$16,'k rozhodnutí detailní'!$A858,0))</f>
        <v/>
      </c>
      <c r="H859" s="315" t="str">
        <f ca="1">IF($B859="","",OFFSET(Zdroj!Y$16,'k rozhodnutí detailní'!$A858,0))</f>
        <v/>
      </c>
      <c r="I859" s="288" t="str">
        <f ca="1">IF($B859="","",OFFSET(Zdroj!BG$16,'k rozhodnutí detailní'!$A858,0))</f>
        <v/>
      </c>
      <c r="J859" s="288" t="str">
        <f ca="1">IF($B859="","",OFFSET(Zdroj!BH$16,'k rozhodnutí detailní'!$A858,0))</f>
        <v/>
      </c>
      <c r="K859" s="288"/>
      <c r="L859" s="79" t="str">
        <f ca="1">IF($B859="","",CONCATENATE(OFFSET(Zdroj!BI$16,'k rozhodnutí detailní'!$A858,0)," z ",SUM(Zdroj!$AN$10+Zdroj!$AP$10)))</f>
        <v/>
      </c>
      <c r="M859" s="46" t="str">
        <f ca="1">IF($B859="","",IF(OR(I859=0,J859=0),1,OFFSET(Zdroj!BJ$16,'k rozhodnutí detailní'!$A858,0)))</f>
        <v/>
      </c>
      <c r="N859" s="312" t="str">
        <f ca="1">IF(B859="","",IF(Zdroj!$AQ$1=Zdroj!$AR$9,ROUND(G859*M861,Zdroj!$AR$8),OFFSET(Zdroj!BO$16,'k rozhodnutí detailní'!A858,0)))</f>
        <v/>
      </c>
      <c r="O859" s="288" t="str">
        <f ca="1">IF($B859="","",OFFSET(Zdroj!Z$16,'k rozhodnutí detailní'!$A858,0))</f>
        <v/>
      </c>
      <c r="P859" s="329"/>
    </row>
    <row r="860" spans="1:16" x14ac:dyDescent="0.25">
      <c r="A860" s="29"/>
      <c r="B860" s="288"/>
      <c r="C860" s="51" t="str">
        <f ca="1">IF($B859="","",IF(Zdroj!$AQ$9="ano",CONCATENATE("Okres:","
",OFFSET(Zdroj!BP$16,'k rozhodnutí detailní'!$A858,0),"
","Právní forma","
",OFFSET(Zdroj!H$16,'k rozhodnutí detailní'!$A858,0),"
",IF(OFFSET(Zdroj!I$16,'k rozhodnutí detailní'!$A858,0)="","","IČO: "),OFFSET(Zdroj!I$16,'k rozhodnutí detailní'!$A858,0),"
","B.Ú. ",IF(OFFSET(Zdroj!J$16,'k rozhodnutí detailní'!$A858,0)="","","Anonymizováno")),CONCATENATE("Okres:","
",OFFSET(Zdroj!BP$16,'k rozhodnutí detailní'!$A858,0),"
","Právní forma","
",OFFSET(Zdroj!H$16,'k rozhodnutí detailní'!$A858,0),"
",IF(OFFSET(Zdroj!I$16,'k rozhodnutí detailní'!$A858,0)="","","IČO: "),OFFSET(Zdroj!I$16,'k rozhodnutí detailní'!$A858,0),"
","B.Ú. ",OFFSET(Zdroj!J$16,'k rozhodnutí detailní'!$A858,0))))</f>
        <v/>
      </c>
      <c r="D860" s="58" t="str">
        <f ca="1">IF($B859="","",OFFSET(Zdroj!O$16,'k rozhodnutí detailní'!$A858,0))</f>
        <v/>
      </c>
      <c r="E860" s="314"/>
      <c r="F860" s="185"/>
      <c r="G860" s="316"/>
      <c r="H860" s="315"/>
      <c r="I860" s="288"/>
      <c r="J860" s="288"/>
      <c r="K860" s="288"/>
      <c r="L860" s="288" t="str">
        <f ca="1">IF($B859="","",CONCATENATE(SUM(I859+J859+K859)," z ",SUM(Zdroj!$AN$10+Zdroj!$AP$10)))</f>
        <v/>
      </c>
      <c r="M860" s="47" t="str">
        <f ca="1">IF($B859="","",IF(1-(((J859+K859)*(Zdroj!AN$10/Zdroj!AP$10))/I859)&gt;=0,CEILING(1-(((J859+K859)*(Zdroj!AN$10/Zdroj!AP$10))/I859),0.01),CEILING((1-(((J859+K859)*(Zdroj!AN$10/Zdroj!AP$10))/I859))*-1,0.01)))</f>
        <v/>
      </c>
      <c r="N860" s="312"/>
      <c r="O860" s="288"/>
      <c r="P860" s="329"/>
    </row>
    <row r="861" spans="1:16" x14ac:dyDescent="0.25">
      <c r="A861" s="29">
        <f>ROW()/3-1</f>
        <v>286</v>
      </c>
      <c r="B861" s="288"/>
      <c r="C861" s="52" t="str">
        <f ca="1">IF($B859="","",IF(Zdroj!$AQ$9="ano",IF(OFFSET(Zdroj!M$16,'k rozhodnutí detailní'!A858,0)="","","Anonymizováno"),IF(OFFSET(Zdroj!M$16,'k rozhodnutí detailní'!A858,0)="","",OFFSET(Zdroj!M$16,'k rozhodnutí detailní'!A858,0))))</f>
        <v/>
      </c>
      <c r="D861" s="58" t="str">
        <f ca="1">IF($B859="","",CONCATENATE("Dotace bude použita na:","
",OFFSET(Zdroj!P$16,'k rozhodnutí detailní'!$A858,0)))</f>
        <v/>
      </c>
      <c r="E861" s="314"/>
      <c r="F861" s="188" t="str">
        <f ca="1">IF($B859="","",OFFSET(Zdroj!V$16,'k rozhodnutí detailní'!$A858,0))</f>
        <v/>
      </c>
      <c r="G861" s="89" t="str">
        <f ca="1">IF($B859="","",OFFSET(Zdroj!BM$16,'k rozhodnutí'!$A858,0))</f>
        <v/>
      </c>
      <c r="H861" s="315"/>
      <c r="I861" s="288"/>
      <c r="J861" s="288"/>
      <c r="K861" s="288"/>
      <c r="L861" s="288"/>
      <c r="M861" s="48" t="str">
        <f ca="1">IF($B859="","",SUM((I859+J859+K859)/(Zdroj!$AN$10+Zdroj!$AP$10)))</f>
        <v/>
      </c>
      <c r="N861" s="59" t="str">
        <f t="shared" ref="N861" ca="1" si="284">IF(B859="","",N859/G859)</f>
        <v/>
      </c>
      <c r="O861" s="288"/>
      <c r="P861" s="329"/>
    </row>
    <row r="862" spans="1:16" x14ac:dyDescent="0.25">
      <c r="A862" s="29"/>
      <c r="B862" s="288" t="str">
        <f ca="1">IF(OFFSET(Zdroj!$B$16,A861,0)&gt;0,OFFSET(Zdroj!$B$16,A861,0)+0,"")</f>
        <v/>
      </c>
      <c r="C862" s="51" t="str">
        <f ca="1">IF($B862="","",IF(Zdroj!$AQ$9="ano",CONCATENATE(OFFSET(Zdroj!C$16,'k rozhodnutí detailní'!$A861,0),"
","Anonymizováno","
",OFFSET(Zdroj!E$16,'k rozhodnutí detailní'!$A861,0),"
",OFFSET(Zdroj!F$16,'k rozhodnutí detailní'!$A861,0)),CONCATENATE(OFFSET(Zdroj!C$16,'k rozhodnutí detailní'!$A861,0),"
",OFFSET(Zdroj!D$16,'k rozhodnutí detailní'!$A861,0),"
",OFFSET(Zdroj!E$16,'k rozhodnutí detailní'!$A861,0),"
",OFFSET(Zdroj!F$16,'k rozhodnutí detailní'!$A861,0))))</f>
        <v/>
      </c>
      <c r="D862" s="57" t="str">
        <f ca="1">IF($B862="","",OFFSET(Zdroj!N$16,'k rozhodnutí detailní'!$A861,0))</f>
        <v/>
      </c>
      <c r="E862" s="314" t="str">
        <f ca="1">IF($B862="","",OFFSET(Zdroj!T$16,'k rozhodnutí detailní'!$A861,0))</f>
        <v/>
      </c>
      <c r="F862" s="188" t="str">
        <f ca="1">IF($B862="","",OFFSET(Zdroj!U$16,'k rozhodnutí detailní'!$A861,0))</f>
        <v/>
      </c>
      <c r="G862" s="316" t="str">
        <f ca="1">IF($B862="","",OFFSET(Zdroj!W$16,'k rozhodnutí detailní'!$A861,0))</f>
        <v/>
      </c>
      <c r="H862" s="315" t="str">
        <f ca="1">IF($B862="","",OFFSET(Zdroj!Y$16,'k rozhodnutí detailní'!$A861,0))</f>
        <v/>
      </c>
      <c r="I862" s="288" t="str">
        <f ca="1">IF($B862="","",OFFSET(Zdroj!BG$16,'k rozhodnutí detailní'!$A861,0))</f>
        <v/>
      </c>
      <c r="J862" s="288" t="str">
        <f ca="1">IF($B862="","",OFFSET(Zdroj!BH$16,'k rozhodnutí detailní'!$A861,0))</f>
        <v/>
      </c>
      <c r="K862" s="288"/>
      <c r="L862" s="79" t="str">
        <f ca="1">IF($B862="","",CONCATENATE(OFFSET(Zdroj!BI$16,'k rozhodnutí detailní'!$A861,0)," z ",SUM(Zdroj!$AN$10+Zdroj!$AP$10)))</f>
        <v/>
      </c>
      <c r="M862" s="46" t="str">
        <f ca="1">IF($B862="","",IF(OR(I862=0,J862=0),1,OFFSET(Zdroj!BJ$16,'k rozhodnutí detailní'!$A861,0)))</f>
        <v/>
      </c>
      <c r="N862" s="312" t="str">
        <f ca="1">IF(B862="","",IF(Zdroj!$AQ$1=Zdroj!$AR$9,ROUND(G862*M864,Zdroj!$AR$8),OFFSET(Zdroj!BO$16,'k rozhodnutí detailní'!A861,0)))</f>
        <v/>
      </c>
      <c r="O862" s="288" t="str">
        <f ca="1">IF($B862="","",OFFSET(Zdroj!Z$16,'k rozhodnutí detailní'!$A861,0))</f>
        <v/>
      </c>
      <c r="P862" s="329"/>
    </row>
    <row r="863" spans="1:16" x14ac:dyDescent="0.25">
      <c r="A863" s="29"/>
      <c r="B863" s="288"/>
      <c r="C863" s="51" t="str">
        <f ca="1">IF($B862="","",IF(Zdroj!$AQ$9="ano",CONCATENATE("Okres:","
",OFFSET(Zdroj!BP$16,'k rozhodnutí detailní'!$A861,0),"
","Právní forma","
",OFFSET(Zdroj!H$16,'k rozhodnutí detailní'!$A861,0),"
",IF(OFFSET(Zdroj!I$16,'k rozhodnutí detailní'!$A861,0)="","","IČO: "),OFFSET(Zdroj!I$16,'k rozhodnutí detailní'!$A861,0),"
","B.Ú. ",IF(OFFSET(Zdroj!J$16,'k rozhodnutí detailní'!$A861,0)="","","Anonymizováno")),CONCATENATE("Okres:","
",OFFSET(Zdroj!BP$16,'k rozhodnutí detailní'!$A861,0),"
","Právní forma","
",OFFSET(Zdroj!H$16,'k rozhodnutí detailní'!$A861,0),"
",IF(OFFSET(Zdroj!I$16,'k rozhodnutí detailní'!$A861,0)="","","IČO: "),OFFSET(Zdroj!I$16,'k rozhodnutí detailní'!$A861,0),"
","B.Ú. ",OFFSET(Zdroj!J$16,'k rozhodnutí detailní'!$A861,0))))</f>
        <v/>
      </c>
      <c r="D863" s="58" t="str">
        <f ca="1">IF($B862="","",OFFSET(Zdroj!O$16,'k rozhodnutí detailní'!$A861,0))</f>
        <v/>
      </c>
      <c r="E863" s="314"/>
      <c r="F863" s="185"/>
      <c r="G863" s="316"/>
      <c r="H863" s="315"/>
      <c r="I863" s="288"/>
      <c r="J863" s="288"/>
      <c r="K863" s="288"/>
      <c r="L863" s="288" t="str">
        <f ca="1">IF($B862="","",CONCATENATE(SUM(I862+J862+K862)," z ",SUM(Zdroj!$AN$10+Zdroj!$AP$10)))</f>
        <v/>
      </c>
      <c r="M863" s="47" t="str">
        <f ca="1">IF($B862="","",IF(1-(((J862+K862)*(Zdroj!AN$10/Zdroj!AP$10))/I862)&gt;=0,CEILING(1-(((J862+K862)*(Zdroj!AN$10/Zdroj!AP$10))/I862),0.01),CEILING((1-(((J862+K862)*(Zdroj!AN$10/Zdroj!AP$10))/I862))*-1,0.01)))</f>
        <v/>
      </c>
      <c r="N863" s="312"/>
      <c r="O863" s="288"/>
      <c r="P863" s="329"/>
    </row>
    <row r="864" spans="1:16" x14ac:dyDescent="0.25">
      <c r="A864" s="29">
        <f>ROW()/3-1</f>
        <v>287</v>
      </c>
      <c r="B864" s="288"/>
      <c r="C864" s="52" t="str">
        <f ca="1">IF($B862="","",IF(Zdroj!$AQ$9="ano",IF(OFFSET(Zdroj!M$16,'k rozhodnutí detailní'!A861,0)="","","Anonymizováno"),IF(OFFSET(Zdroj!M$16,'k rozhodnutí detailní'!A861,0)="","",OFFSET(Zdroj!M$16,'k rozhodnutí detailní'!A861,0))))</f>
        <v/>
      </c>
      <c r="D864" s="58" t="str">
        <f ca="1">IF($B862="","",CONCATENATE("Dotace bude použita na:","
",OFFSET(Zdroj!P$16,'k rozhodnutí detailní'!$A861,0)))</f>
        <v/>
      </c>
      <c r="E864" s="314"/>
      <c r="F864" s="188" t="str">
        <f ca="1">IF($B862="","",OFFSET(Zdroj!V$16,'k rozhodnutí detailní'!$A861,0))</f>
        <v/>
      </c>
      <c r="G864" s="89" t="str">
        <f ca="1">IF($B862="","",OFFSET(Zdroj!BM$16,'k rozhodnutí'!$A861,0))</f>
        <v/>
      </c>
      <c r="H864" s="315"/>
      <c r="I864" s="288"/>
      <c r="J864" s="288"/>
      <c r="K864" s="288"/>
      <c r="L864" s="288"/>
      <c r="M864" s="48" t="str">
        <f ca="1">IF($B862="","",SUM((I862+J862+K862)/(Zdroj!$AN$10+Zdroj!$AP$10)))</f>
        <v/>
      </c>
      <c r="N864" s="59" t="str">
        <f t="shared" ref="N864" ca="1" si="285">IF(B862="","",N862/G862)</f>
        <v/>
      </c>
      <c r="O864" s="288"/>
      <c r="P864" s="329"/>
    </row>
    <row r="865" spans="1:16" x14ac:dyDescent="0.25">
      <c r="A865" s="29"/>
      <c r="B865" s="288" t="str">
        <f ca="1">IF(OFFSET(Zdroj!$B$16,A864,0)&gt;0,OFFSET(Zdroj!$B$16,A864,0)+0,"")</f>
        <v/>
      </c>
      <c r="C865" s="51" t="str">
        <f ca="1">IF($B865="","",IF(Zdroj!$AQ$9="ano",CONCATENATE(OFFSET(Zdroj!C$16,'k rozhodnutí detailní'!$A864,0),"
","Anonymizováno","
",OFFSET(Zdroj!E$16,'k rozhodnutí detailní'!$A864,0),"
",OFFSET(Zdroj!F$16,'k rozhodnutí detailní'!$A864,0)),CONCATENATE(OFFSET(Zdroj!C$16,'k rozhodnutí detailní'!$A864,0),"
",OFFSET(Zdroj!D$16,'k rozhodnutí detailní'!$A864,0),"
",OFFSET(Zdroj!E$16,'k rozhodnutí detailní'!$A864,0),"
",OFFSET(Zdroj!F$16,'k rozhodnutí detailní'!$A864,0))))</f>
        <v/>
      </c>
      <c r="D865" s="57" t="str">
        <f ca="1">IF($B865="","",OFFSET(Zdroj!N$16,'k rozhodnutí detailní'!$A864,0))</f>
        <v/>
      </c>
      <c r="E865" s="314" t="str">
        <f ca="1">IF($B865="","",OFFSET(Zdroj!T$16,'k rozhodnutí detailní'!$A864,0))</f>
        <v/>
      </c>
      <c r="F865" s="188" t="str">
        <f ca="1">IF($B865="","",OFFSET(Zdroj!U$16,'k rozhodnutí detailní'!$A864,0))</f>
        <v/>
      </c>
      <c r="G865" s="316" t="str">
        <f ca="1">IF($B865="","",OFFSET(Zdroj!W$16,'k rozhodnutí detailní'!$A864,0))</f>
        <v/>
      </c>
      <c r="H865" s="315" t="str">
        <f ca="1">IF($B865="","",OFFSET(Zdroj!Y$16,'k rozhodnutí detailní'!$A864,0))</f>
        <v/>
      </c>
      <c r="I865" s="288" t="str">
        <f ca="1">IF($B865="","",OFFSET(Zdroj!BG$16,'k rozhodnutí detailní'!$A864,0))</f>
        <v/>
      </c>
      <c r="J865" s="288" t="str">
        <f ca="1">IF($B865="","",OFFSET(Zdroj!BH$16,'k rozhodnutí detailní'!$A864,0))</f>
        <v/>
      </c>
      <c r="K865" s="288"/>
      <c r="L865" s="79" t="str">
        <f ca="1">IF($B865="","",CONCATENATE(OFFSET(Zdroj!BI$16,'k rozhodnutí detailní'!$A864,0)," z ",SUM(Zdroj!$AN$10+Zdroj!$AP$10)))</f>
        <v/>
      </c>
      <c r="M865" s="46" t="str">
        <f ca="1">IF($B865="","",IF(OR(I865=0,J865=0),1,OFFSET(Zdroj!BJ$16,'k rozhodnutí detailní'!$A864,0)))</f>
        <v/>
      </c>
      <c r="N865" s="312" t="str">
        <f ca="1">IF(B865="","",IF(Zdroj!$AQ$1=Zdroj!$AR$9,ROUND(G865*M867,Zdroj!$AR$8),OFFSET(Zdroj!BO$16,'k rozhodnutí detailní'!A864,0)))</f>
        <v/>
      </c>
      <c r="O865" s="288" t="str">
        <f ca="1">IF($B865="","",OFFSET(Zdroj!Z$16,'k rozhodnutí detailní'!$A864,0))</f>
        <v/>
      </c>
      <c r="P865" s="329"/>
    </row>
    <row r="866" spans="1:16" x14ac:dyDescent="0.25">
      <c r="A866" s="29"/>
      <c r="B866" s="288"/>
      <c r="C866" s="51" t="str">
        <f ca="1">IF($B865="","",IF(Zdroj!$AQ$9="ano",CONCATENATE("Okres:","
",OFFSET(Zdroj!BP$16,'k rozhodnutí detailní'!$A864,0),"
","Právní forma","
",OFFSET(Zdroj!H$16,'k rozhodnutí detailní'!$A864,0),"
",IF(OFFSET(Zdroj!I$16,'k rozhodnutí detailní'!$A864,0)="","","IČO: "),OFFSET(Zdroj!I$16,'k rozhodnutí detailní'!$A864,0),"
","B.Ú. ",IF(OFFSET(Zdroj!J$16,'k rozhodnutí detailní'!$A864,0)="","","Anonymizováno")),CONCATENATE("Okres:","
",OFFSET(Zdroj!BP$16,'k rozhodnutí detailní'!$A864,0),"
","Právní forma","
",OFFSET(Zdroj!H$16,'k rozhodnutí detailní'!$A864,0),"
",IF(OFFSET(Zdroj!I$16,'k rozhodnutí detailní'!$A864,0)="","","IČO: "),OFFSET(Zdroj!I$16,'k rozhodnutí detailní'!$A864,0),"
","B.Ú. ",OFFSET(Zdroj!J$16,'k rozhodnutí detailní'!$A864,0))))</f>
        <v/>
      </c>
      <c r="D866" s="58" t="str">
        <f ca="1">IF($B865="","",OFFSET(Zdroj!O$16,'k rozhodnutí detailní'!$A864,0))</f>
        <v/>
      </c>
      <c r="E866" s="314"/>
      <c r="F866" s="185"/>
      <c r="G866" s="316"/>
      <c r="H866" s="315"/>
      <c r="I866" s="288"/>
      <c r="J866" s="288"/>
      <c r="K866" s="288"/>
      <c r="L866" s="288" t="str">
        <f ca="1">IF($B865="","",CONCATENATE(SUM(I865+J865+K865)," z ",SUM(Zdroj!$AN$10+Zdroj!$AP$10)))</f>
        <v/>
      </c>
      <c r="M866" s="47" t="str">
        <f ca="1">IF($B865="","",IF(1-(((J865+K865)*(Zdroj!AN$10/Zdroj!AP$10))/I865)&gt;=0,CEILING(1-(((J865+K865)*(Zdroj!AN$10/Zdroj!AP$10))/I865),0.01),CEILING((1-(((J865+K865)*(Zdroj!AN$10/Zdroj!AP$10))/I865))*-1,0.01)))</f>
        <v/>
      </c>
      <c r="N866" s="312"/>
      <c r="O866" s="288"/>
      <c r="P866" s="329"/>
    </row>
    <row r="867" spans="1:16" x14ac:dyDescent="0.25">
      <c r="A867" s="29">
        <f>ROW()/3-1</f>
        <v>288</v>
      </c>
      <c r="B867" s="288"/>
      <c r="C867" s="52" t="str">
        <f ca="1">IF($B865="","",IF(Zdroj!$AQ$9="ano",IF(OFFSET(Zdroj!M$16,'k rozhodnutí detailní'!A864,0)="","","Anonymizováno"),IF(OFFSET(Zdroj!M$16,'k rozhodnutí detailní'!A864,0)="","",OFFSET(Zdroj!M$16,'k rozhodnutí detailní'!A864,0))))</f>
        <v/>
      </c>
      <c r="D867" s="58" t="str">
        <f ca="1">IF($B865="","",CONCATENATE("Dotace bude použita na:","
",OFFSET(Zdroj!P$16,'k rozhodnutí detailní'!$A864,0)))</f>
        <v/>
      </c>
      <c r="E867" s="314"/>
      <c r="F867" s="188" t="str">
        <f ca="1">IF($B865="","",OFFSET(Zdroj!V$16,'k rozhodnutí detailní'!$A864,0))</f>
        <v/>
      </c>
      <c r="G867" s="89" t="str">
        <f ca="1">IF($B865="","",OFFSET(Zdroj!BM$16,'k rozhodnutí'!$A864,0))</f>
        <v/>
      </c>
      <c r="H867" s="315"/>
      <c r="I867" s="288"/>
      <c r="J867" s="288"/>
      <c r="K867" s="288"/>
      <c r="L867" s="288"/>
      <c r="M867" s="48" t="str">
        <f ca="1">IF($B865="","",SUM((I865+J865+K865)/(Zdroj!$AN$10+Zdroj!$AP$10)))</f>
        <v/>
      </c>
      <c r="N867" s="59" t="str">
        <f t="shared" ref="N867" ca="1" si="286">IF(B865="","",N865/G865)</f>
        <v/>
      </c>
      <c r="O867" s="288"/>
      <c r="P867" s="329"/>
    </row>
    <row r="868" spans="1:16" x14ac:dyDescent="0.25">
      <c r="A868" s="29"/>
      <c r="B868" s="288" t="str">
        <f ca="1">IF(OFFSET(Zdroj!$B$16,A867,0)&gt;0,OFFSET(Zdroj!$B$16,A867,0)+0,"")</f>
        <v/>
      </c>
      <c r="C868" s="51" t="str">
        <f ca="1">IF($B868="","",IF(Zdroj!$AQ$9="ano",CONCATENATE(OFFSET(Zdroj!C$16,'k rozhodnutí detailní'!$A867,0),"
","Anonymizováno","
",OFFSET(Zdroj!E$16,'k rozhodnutí detailní'!$A867,0),"
",OFFSET(Zdroj!F$16,'k rozhodnutí detailní'!$A867,0)),CONCATENATE(OFFSET(Zdroj!C$16,'k rozhodnutí detailní'!$A867,0),"
",OFFSET(Zdroj!D$16,'k rozhodnutí detailní'!$A867,0),"
",OFFSET(Zdroj!E$16,'k rozhodnutí detailní'!$A867,0),"
",OFFSET(Zdroj!F$16,'k rozhodnutí detailní'!$A867,0))))</f>
        <v/>
      </c>
      <c r="D868" s="57" t="str">
        <f ca="1">IF($B868="","",OFFSET(Zdroj!N$16,'k rozhodnutí detailní'!$A867,0))</f>
        <v/>
      </c>
      <c r="E868" s="314" t="str">
        <f ca="1">IF($B868="","",OFFSET(Zdroj!T$16,'k rozhodnutí detailní'!$A867,0))</f>
        <v/>
      </c>
      <c r="F868" s="188" t="str">
        <f ca="1">IF($B868="","",OFFSET(Zdroj!U$16,'k rozhodnutí detailní'!$A867,0))</f>
        <v/>
      </c>
      <c r="G868" s="316" t="str">
        <f ca="1">IF($B868="","",OFFSET(Zdroj!W$16,'k rozhodnutí detailní'!$A867,0))</f>
        <v/>
      </c>
      <c r="H868" s="315" t="str">
        <f ca="1">IF($B868="","",OFFSET(Zdroj!Y$16,'k rozhodnutí detailní'!$A867,0))</f>
        <v/>
      </c>
      <c r="I868" s="288" t="str">
        <f ca="1">IF($B868="","",OFFSET(Zdroj!BG$16,'k rozhodnutí detailní'!$A867,0))</f>
        <v/>
      </c>
      <c r="J868" s="288" t="str">
        <f ca="1">IF($B868="","",OFFSET(Zdroj!BH$16,'k rozhodnutí detailní'!$A867,0))</f>
        <v/>
      </c>
      <c r="K868" s="288"/>
      <c r="L868" s="79" t="str">
        <f ca="1">IF($B868="","",CONCATENATE(OFFSET(Zdroj!BI$16,'k rozhodnutí detailní'!$A867,0)," z ",SUM(Zdroj!$AN$10+Zdroj!$AP$10)))</f>
        <v/>
      </c>
      <c r="M868" s="46" t="str">
        <f ca="1">IF($B868="","",IF(OR(I868=0,J868=0),1,OFFSET(Zdroj!BJ$16,'k rozhodnutí detailní'!$A867,0)))</f>
        <v/>
      </c>
      <c r="N868" s="312" t="str">
        <f ca="1">IF(B868="","",IF(Zdroj!$AQ$1=Zdroj!$AR$9,ROUND(G868*M870,Zdroj!$AR$8),OFFSET(Zdroj!BO$16,'k rozhodnutí detailní'!A867,0)))</f>
        <v/>
      </c>
      <c r="O868" s="288" t="str">
        <f ca="1">IF($B868="","",OFFSET(Zdroj!Z$16,'k rozhodnutí detailní'!$A867,0))</f>
        <v/>
      </c>
      <c r="P868" s="329"/>
    </row>
    <row r="869" spans="1:16" x14ac:dyDescent="0.25">
      <c r="A869" s="29"/>
      <c r="B869" s="288"/>
      <c r="C869" s="51" t="str">
        <f ca="1">IF($B868="","",IF(Zdroj!$AQ$9="ano",CONCATENATE("Okres:","
",OFFSET(Zdroj!BP$16,'k rozhodnutí detailní'!$A867,0),"
","Právní forma","
",OFFSET(Zdroj!H$16,'k rozhodnutí detailní'!$A867,0),"
",IF(OFFSET(Zdroj!I$16,'k rozhodnutí detailní'!$A867,0)="","","IČO: "),OFFSET(Zdroj!I$16,'k rozhodnutí detailní'!$A867,0),"
","B.Ú. ",IF(OFFSET(Zdroj!J$16,'k rozhodnutí detailní'!$A867,0)="","","Anonymizováno")),CONCATENATE("Okres:","
",OFFSET(Zdroj!BP$16,'k rozhodnutí detailní'!$A867,0),"
","Právní forma","
",OFFSET(Zdroj!H$16,'k rozhodnutí detailní'!$A867,0),"
",IF(OFFSET(Zdroj!I$16,'k rozhodnutí detailní'!$A867,0)="","","IČO: "),OFFSET(Zdroj!I$16,'k rozhodnutí detailní'!$A867,0),"
","B.Ú. ",OFFSET(Zdroj!J$16,'k rozhodnutí detailní'!$A867,0))))</f>
        <v/>
      </c>
      <c r="D869" s="58" t="str">
        <f ca="1">IF($B868="","",OFFSET(Zdroj!O$16,'k rozhodnutí detailní'!$A867,0))</f>
        <v/>
      </c>
      <c r="E869" s="314"/>
      <c r="F869" s="185"/>
      <c r="G869" s="316"/>
      <c r="H869" s="315"/>
      <c r="I869" s="288"/>
      <c r="J869" s="288"/>
      <c r="K869" s="288"/>
      <c r="L869" s="288" t="str">
        <f ca="1">IF($B868="","",CONCATENATE(SUM(I868+J868+K868)," z ",SUM(Zdroj!$AN$10+Zdroj!$AP$10)))</f>
        <v/>
      </c>
      <c r="M869" s="47" t="str">
        <f ca="1">IF($B868="","",IF(1-(((J868+K868)*(Zdroj!AN$10/Zdroj!AP$10))/I868)&gt;=0,CEILING(1-(((J868+K868)*(Zdroj!AN$10/Zdroj!AP$10))/I868),0.01),CEILING((1-(((J868+K868)*(Zdroj!AN$10/Zdroj!AP$10))/I868))*-1,0.01)))</f>
        <v/>
      </c>
      <c r="N869" s="312"/>
      <c r="O869" s="288"/>
      <c r="P869" s="329"/>
    </row>
    <row r="870" spans="1:16" x14ac:dyDescent="0.25">
      <c r="A870" s="29">
        <f>ROW()/3-1</f>
        <v>289</v>
      </c>
      <c r="B870" s="288"/>
      <c r="C870" s="52" t="str">
        <f ca="1">IF($B868="","",IF(Zdroj!$AQ$9="ano",IF(OFFSET(Zdroj!M$16,'k rozhodnutí detailní'!A867,0)="","","Anonymizováno"),IF(OFFSET(Zdroj!M$16,'k rozhodnutí detailní'!A867,0)="","",OFFSET(Zdroj!M$16,'k rozhodnutí detailní'!A867,0))))</f>
        <v/>
      </c>
      <c r="D870" s="58" t="str">
        <f ca="1">IF($B868="","",CONCATENATE("Dotace bude použita na:","
",OFFSET(Zdroj!P$16,'k rozhodnutí detailní'!$A867,0)))</f>
        <v/>
      </c>
      <c r="E870" s="314"/>
      <c r="F870" s="188" t="str">
        <f ca="1">IF($B868="","",OFFSET(Zdroj!V$16,'k rozhodnutí detailní'!$A867,0))</f>
        <v/>
      </c>
      <c r="G870" s="89" t="str">
        <f ca="1">IF($B868="","",OFFSET(Zdroj!BM$16,'k rozhodnutí'!$A867,0))</f>
        <v/>
      </c>
      <c r="H870" s="315"/>
      <c r="I870" s="288"/>
      <c r="J870" s="288"/>
      <c r="K870" s="288"/>
      <c r="L870" s="288"/>
      <c r="M870" s="48" t="str">
        <f ca="1">IF($B868="","",SUM((I868+J868+K868)/(Zdroj!$AN$10+Zdroj!$AP$10)))</f>
        <v/>
      </c>
      <c r="N870" s="59" t="str">
        <f t="shared" ref="N870" ca="1" si="287">IF(B868="","",N868/G868)</f>
        <v/>
      </c>
      <c r="O870" s="288"/>
      <c r="P870" s="329"/>
    </row>
    <row r="871" spans="1:16" x14ac:dyDescent="0.25">
      <c r="A871" s="29"/>
      <c r="B871" s="288" t="str">
        <f ca="1">IF(OFFSET(Zdroj!$B$16,A870,0)&gt;0,OFFSET(Zdroj!$B$16,A870,0)+0,"")</f>
        <v/>
      </c>
      <c r="C871" s="51" t="str">
        <f ca="1">IF($B871="","",IF(Zdroj!$AQ$9="ano",CONCATENATE(OFFSET(Zdroj!C$16,'k rozhodnutí detailní'!$A870,0),"
","Anonymizováno","
",OFFSET(Zdroj!E$16,'k rozhodnutí detailní'!$A870,0),"
",OFFSET(Zdroj!F$16,'k rozhodnutí detailní'!$A870,0)),CONCATENATE(OFFSET(Zdroj!C$16,'k rozhodnutí detailní'!$A870,0),"
",OFFSET(Zdroj!D$16,'k rozhodnutí detailní'!$A870,0),"
",OFFSET(Zdroj!E$16,'k rozhodnutí detailní'!$A870,0),"
",OFFSET(Zdroj!F$16,'k rozhodnutí detailní'!$A870,0))))</f>
        <v/>
      </c>
      <c r="D871" s="57" t="str">
        <f ca="1">IF($B871="","",OFFSET(Zdroj!N$16,'k rozhodnutí detailní'!$A870,0))</f>
        <v/>
      </c>
      <c r="E871" s="314" t="str">
        <f ca="1">IF($B871="","",OFFSET(Zdroj!T$16,'k rozhodnutí detailní'!$A870,0))</f>
        <v/>
      </c>
      <c r="F871" s="188" t="str">
        <f ca="1">IF($B871="","",OFFSET(Zdroj!U$16,'k rozhodnutí detailní'!$A870,0))</f>
        <v/>
      </c>
      <c r="G871" s="316" t="str">
        <f ca="1">IF($B871="","",OFFSET(Zdroj!W$16,'k rozhodnutí detailní'!$A870,0))</f>
        <v/>
      </c>
      <c r="H871" s="315" t="str">
        <f ca="1">IF($B871="","",OFFSET(Zdroj!Y$16,'k rozhodnutí detailní'!$A870,0))</f>
        <v/>
      </c>
      <c r="I871" s="288" t="str">
        <f ca="1">IF($B871="","",OFFSET(Zdroj!BG$16,'k rozhodnutí detailní'!$A870,0))</f>
        <v/>
      </c>
      <c r="J871" s="288" t="str">
        <f ca="1">IF($B871="","",OFFSET(Zdroj!BH$16,'k rozhodnutí detailní'!$A870,0))</f>
        <v/>
      </c>
      <c r="K871" s="288"/>
      <c r="L871" s="79" t="str">
        <f ca="1">IF($B871="","",CONCATENATE(OFFSET(Zdroj!BI$16,'k rozhodnutí detailní'!$A870,0)," z ",SUM(Zdroj!$AN$10+Zdroj!$AP$10)))</f>
        <v/>
      </c>
      <c r="M871" s="46" t="str">
        <f ca="1">IF($B871="","",IF(OR(I871=0,J871=0),1,OFFSET(Zdroj!BJ$16,'k rozhodnutí detailní'!$A870,0)))</f>
        <v/>
      </c>
      <c r="N871" s="312" t="str">
        <f ca="1">IF(B871="","",IF(Zdroj!$AQ$1=Zdroj!$AR$9,ROUND(G871*M873,Zdroj!$AR$8),OFFSET(Zdroj!BO$16,'k rozhodnutí detailní'!A870,0)))</f>
        <v/>
      </c>
      <c r="O871" s="288" t="str">
        <f ca="1">IF($B871="","",OFFSET(Zdroj!Z$16,'k rozhodnutí detailní'!$A870,0))</f>
        <v/>
      </c>
      <c r="P871" s="329"/>
    </row>
    <row r="872" spans="1:16" x14ac:dyDescent="0.25">
      <c r="A872" s="29"/>
      <c r="B872" s="288"/>
      <c r="C872" s="51" t="str">
        <f ca="1">IF($B871="","",IF(Zdroj!$AQ$9="ano",CONCATENATE("Okres:","
",OFFSET(Zdroj!BP$16,'k rozhodnutí detailní'!$A870,0),"
","Právní forma","
",OFFSET(Zdroj!H$16,'k rozhodnutí detailní'!$A870,0),"
",IF(OFFSET(Zdroj!I$16,'k rozhodnutí detailní'!$A870,0)="","","IČO: "),OFFSET(Zdroj!I$16,'k rozhodnutí detailní'!$A870,0),"
","B.Ú. ",IF(OFFSET(Zdroj!J$16,'k rozhodnutí detailní'!$A870,0)="","","Anonymizováno")),CONCATENATE("Okres:","
",OFFSET(Zdroj!BP$16,'k rozhodnutí detailní'!$A870,0),"
","Právní forma","
",OFFSET(Zdroj!H$16,'k rozhodnutí detailní'!$A870,0),"
",IF(OFFSET(Zdroj!I$16,'k rozhodnutí detailní'!$A870,0)="","","IČO: "),OFFSET(Zdroj!I$16,'k rozhodnutí detailní'!$A870,0),"
","B.Ú. ",OFFSET(Zdroj!J$16,'k rozhodnutí detailní'!$A870,0))))</f>
        <v/>
      </c>
      <c r="D872" s="58" t="str">
        <f ca="1">IF($B871="","",OFFSET(Zdroj!O$16,'k rozhodnutí detailní'!$A870,0))</f>
        <v/>
      </c>
      <c r="E872" s="314"/>
      <c r="F872" s="185"/>
      <c r="G872" s="316"/>
      <c r="H872" s="315"/>
      <c r="I872" s="288"/>
      <c r="J872" s="288"/>
      <c r="K872" s="288"/>
      <c r="L872" s="288" t="str">
        <f ca="1">IF($B871="","",CONCATENATE(SUM(I871+J871+K871)," z ",SUM(Zdroj!$AN$10+Zdroj!$AP$10)))</f>
        <v/>
      </c>
      <c r="M872" s="47" t="str">
        <f ca="1">IF($B871="","",IF(1-(((J871+K871)*(Zdroj!AN$10/Zdroj!AP$10))/I871)&gt;=0,CEILING(1-(((J871+K871)*(Zdroj!AN$10/Zdroj!AP$10))/I871),0.01),CEILING((1-(((J871+K871)*(Zdroj!AN$10/Zdroj!AP$10))/I871))*-1,0.01)))</f>
        <v/>
      </c>
      <c r="N872" s="312"/>
      <c r="O872" s="288"/>
      <c r="P872" s="329"/>
    </row>
    <row r="873" spans="1:16" x14ac:dyDescent="0.25">
      <c r="A873" s="29">
        <f>ROW()/3-1</f>
        <v>290</v>
      </c>
      <c r="B873" s="288"/>
      <c r="C873" s="52" t="str">
        <f ca="1">IF($B871="","",IF(Zdroj!$AQ$9="ano",IF(OFFSET(Zdroj!M$16,'k rozhodnutí detailní'!A870,0)="","","Anonymizováno"),IF(OFFSET(Zdroj!M$16,'k rozhodnutí detailní'!A870,0)="","",OFFSET(Zdroj!M$16,'k rozhodnutí detailní'!A870,0))))</f>
        <v/>
      </c>
      <c r="D873" s="58" t="str">
        <f ca="1">IF($B871="","",CONCATENATE("Dotace bude použita na:","
",OFFSET(Zdroj!P$16,'k rozhodnutí detailní'!$A870,0)))</f>
        <v/>
      </c>
      <c r="E873" s="314"/>
      <c r="F873" s="188" t="str">
        <f ca="1">IF($B871="","",OFFSET(Zdroj!V$16,'k rozhodnutí detailní'!$A870,0))</f>
        <v/>
      </c>
      <c r="G873" s="89" t="str">
        <f ca="1">IF($B871="","",OFFSET(Zdroj!BM$16,'k rozhodnutí'!$A870,0))</f>
        <v/>
      </c>
      <c r="H873" s="315"/>
      <c r="I873" s="288"/>
      <c r="J873" s="288"/>
      <c r="K873" s="288"/>
      <c r="L873" s="288"/>
      <c r="M873" s="48" t="str">
        <f ca="1">IF($B871="","",SUM((I871+J871+K871)/(Zdroj!$AN$10+Zdroj!$AP$10)))</f>
        <v/>
      </c>
      <c r="N873" s="59" t="str">
        <f t="shared" ref="N873" ca="1" si="288">IF(B871="","",N871/G871)</f>
        <v/>
      </c>
      <c r="O873" s="288"/>
      <c r="P873" s="329"/>
    </row>
    <row r="874" spans="1:16" x14ac:dyDescent="0.25">
      <c r="A874" s="29"/>
      <c r="B874" s="288" t="str">
        <f ca="1">IF(OFFSET(Zdroj!$B$16,A873,0)&gt;0,OFFSET(Zdroj!$B$16,A873,0)+0,"")</f>
        <v/>
      </c>
      <c r="C874" s="51" t="str">
        <f ca="1">IF($B874="","",IF(Zdroj!$AQ$9="ano",CONCATENATE(OFFSET(Zdroj!C$16,'k rozhodnutí detailní'!$A873,0),"
","Anonymizováno","
",OFFSET(Zdroj!E$16,'k rozhodnutí detailní'!$A873,0),"
",OFFSET(Zdroj!F$16,'k rozhodnutí detailní'!$A873,0)),CONCATENATE(OFFSET(Zdroj!C$16,'k rozhodnutí detailní'!$A873,0),"
",OFFSET(Zdroj!D$16,'k rozhodnutí detailní'!$A873,0),"
",OFFSET(Zdroj!E$16,'k rozhodnutí detailní'!$A873,0),"
",OFFSET(Zdroj!F$16,'k rozhodnutí detailní'!$A873,0))))</f>
        <v/>
      </c>
      <c r="D874" s="57" t="str">
        <f ca="1">IF($B874="","",OFFSET(Zdroj!N$16,'k rozhodnutí detailní'!$A873,0))</f>
        <v/>
      </c>
      <c r="E874" s="314" t="str">
        <f ca="1">IF($B874="","",OFFSET(Zdroj!T$16,'k rozhodnutí detailní'!$A873,0))</f>
        <v/>
      </c>
      <c r="F874" s="188" t="str">
        <f ca="1">IF($B874="","",OFFSET(Zdroj!U$16,'k rozhodnutí detailní'!$A873,0))</f>
        <v/>
      </c>
      <c r="G874" s="316" t="str">
        <f ca="1">IF($B874="","",OFFSET(Zdroj!W$16,'k rozhodnutí detailní'!$A873,0))</f>
        <v/>
      </c>
      <c r="H874" s="315" t="str">
        <f ca="1">IF($B874="","",OFFSET(Zdroj!Y$16,'k rozhodnutí detailní'!$A873,0))</f>
        <v/>
      </c>
      <c r="I874" s="288" t="str">
        <f ca="1">IF($B874="","",OFFSET(Zdroj!BG$16,'k rozhodnutí detailní'!$A873,0))</f>
        <v/>
      </c>
      <c r="J874" s="288" t="str">
        <f ca="1">IF($B874="","",OFFSET(Zdroj!BH$16,'k rozhodnutí detailní'!$A873,0))</f>
        <v/>
      </c>
      <c r="K874" s="288"/>
      <c r="L874" s="79" t="str">
        <f ca="1">IF($B874="","",CONCATENATE(OFFSET(Zdroj!BI$16,'k rozhodnutí detailní'!$A873,0)," z ",SUM(Zdroj!$AN$10+Zdroj!$AP$10)))</f>
        <v/>
      </c>
      <c r="M874" s="46" t="str">
        <f ca="1">IF($B874="","",IF(OR(I874=0,J874=0),1,OFFSET(Zdroj!BJ$16,'k rozhodnutí detailní'!$A873,0)))</f>
        <v/>
      </c>
      <c r="N874" s="312" t="str">
        <f ca="1">IF(B874="","",IF(Zdroj!$AQ$1=Zdroj!$AR$9,ROUND(G874*M876,Zdroj!$AR$8),OFFSET(Zdroj!BO$16,'k rozhodnutí detailní'!A873,0)))</f>
        <v/>
      </c>
      <c r="O874" s="288" t="str">
        <f ca="1">IF($B874="","",OFFSET(Zdroj!Z$16,'k rozhodnutí detailní'!$A873,0))</f>
        <v/>
      </c>
      <c r="P874" s="329"/>
    </row>
    <row r="875" spans="1:16" x14ac:dyDescent="0.25">
      <c r="A875" s="29"/>
      <c r="B875" s="288"/>
      <c r="C875" s="51" t="str">
        <f ca="1">IF($B874="","",IF(Zdroj!$AQ$9="ano",CONCATENATE("Okres:","
",OFFSET(Zdroj!BP$16,'k rozhodnutí detailní'!$A873,0),"
","Právní forma","
",OFFSET(Zdroj!H$16,'k rozhodnutí detailní'!$A873,0),"
",IF(OFFSET(Zdroj!I$16,'k rozhodnutí detailní'!$A873,0)="","","IČO: "),OFFSET(Zdroj!I$16,'k rozhodnutí detailní'!$A873,0),"
","B.Ú. ",IF(OFFSET(Zdroj!J$16,'k rozhodnutí detailní'!$A873,0)="","","Anonymizováno")),CONCATENATE("Okres:","
",OFFSET(Zdroj!BP$16,'k rozhodnutí detailní'!$A873,0),"
","Právní forma","
",OFFSET(Zdroj!H$16,'k rozhodnutí detailní'!$A873,0),"
",IF(OFFSET(Zdroj!I$16,'k rozhodnutí detailní'!$A873,0)="","","IČO: "),OFFSET(Zdroj!I$16,'k rozhodnutí detailní'!$A873,0),"
","B.Ú. ",OFFSET(Zdroj!J$16,'k rozhodnutí detailní'!$A873,0))))</f>
        <v/>
      </c>
      <c r="D875" s="58" t="str">
        <f ca="1">IF($B874="","",OFFSET(Zdroj!O$16,'k rozhodnutí detailní'!$A873,0))</f>
        <v/>
      </c>
      <c r="E875" s="314"/>
      <c r="F875" s="185"/>
      <c r="G875" s="316"/>
      <c r="H875" s="315"/>
      <c r="I875" s="288"/>
      <c r="J875" s="288"/>
      <c r="K875" s="288"/>
      <c r="L875" s="288" t="str">
        <f ca="1">IF($B874="","",CONCATENATE(SUM(I874+J874+K874)," z ",SUM(Zdroj!$AN$10+Zdroj!$AP$10)))</f>
        <v/>
      </c>
      <c r="M875" s="47" t="str">
        <f ca="1">IF($B874="","",IF(1-(((J874+K874)*(Zdroj!AN$10/Zdroj!AP$10))/I874)&gt;=0,CEILING(1-(((J874+K874)*(Zdroj!AN$10/Zdroj!AP$10))/I874),0.01),CEILING((1-(((J874+K874)*(Zdroj!AN$10/Zdroj!AP$10))/I874))*-1,0.01)))</f>
        <v/>
      </c>
      <c r="N875" s="312"/>
      <c r="O875" s="288"/>
      <c r="P875" s="329"/>
    </row>
    <row r="876" spans="1:16" x14ac:dyDescent="0.25">
      <c r="A876" s="29">
        <f>ROW()/3-1</f>
        <v>291</v>
      </c>
      <c r="B876" s="288"/>
      <c r="C876" s="52" t="str">
        <f ca="1">IF($B874="","",IF(Zdroj!$AQ$9="ano",IF(OFFSET(Zdroj!M$16,'k rozhodnutí detailní'!A873,0)="","","Anonymizováno"),IF(OFFSET(Zdroj!M$16,'k rozhodnutí detailní'!A873,0)="","",OFFSET(Zdroj!M$16,'k rozhodnutí detailní'!A873,0))))</f>
        <v/>
      </c>
      <c r="D876" s="58" t="str">
        <f ca="1">IF($B874="","",CONCATENATE("Dotace bude použita na:","
",OFFSET(Zdroj!P$16,'k rozhodnutí detailní'!$A873,0)))</f>
        <v/>
      </c>
      <c r="E876" s="314"/>
      <c r="F876" s="188" t="str">
        <f ca="1">IF($B874="","",OFFSET(Zdroj!V$16,'k rozhodnutí detailní'!$A873,0))</f>
        <v/>
      </c>
      <c r="G876" s="89" t="str">
        <f ca="1">IF($B874="","",OFFSET(Zdroj!BM$16,'k rozhodnutí'!$A873,0))</f>
        <v/>
      </c>
      <c r="H876" s="315"/>
      <c r="I876" s="288"/>
      <c r="J876" s="288"/>
      <c r="K876" s="288"/>
      <c r="L876" s="288"/>
      <c r="M876" s="48" t="str">
        <f ca="1">IF($B874="","",SUM((I874+J874+K874)/(Zdroj!$AN$10+Zdroj!$AP$10)))</f>
        <v/>
      </c>
      <c r="N876" s="59" t="str">
        <f t="shared" ref="N876" ca="1" si="289">IF(B874="","",N874/G874)</f>
        <v/>
      </c>
      <c r="O876" s="288"/>
      <c r="P876" s="329"/>
    </row>
    <row r="877" spans="1:16" x14ac:dyDescent="0.25">
      <c r="A877" s="29"/>
      <c r="B877" s="288" t="str">
        <f ca="1">IF(OFFSET(Zdroj!$B$16,A876,0)&gt;0,OFFSET(Zdroj!$B$16,A876,0)+0,"")</f>
        <v/>
      </c>
      <c r="C877" s="51" t="str">
        <f ca="1">IF($B877="","",IF(Zdroj!$AQ$9="ano",CONCATENATE(OFFSET(Zdroj!C$16,'k rozhodnutí detailní'!$A876,0),"
","Anonymizováno","
",OFFSET(Zdroj!E$16,'k rozhodnutí detailní'!$A876,0),"
",OFFSET(Zdroj!F$16,'k rozhodnutí detailní'!$A876,0)),CONCATENATE(OFFSET(Zdroj!C$16,'k rozhodnutí detailní'!$A876,0),"
",OFFSET(Zdroj!D$16,'k rozhodnutí detailní'!$A876,0),"
",OFFSET(Zdroj!E$16,'k rozhodnutí detailní'!$A876,0),"
",OFFSET(Zdroj!F$16,'k rozhodnutí detailní'!$A876,0))))</f>
        <v/>
      </c>
      <c r="D877" s="57" t="str">
        <f ca="1">IF($B877="","",OFFSET(Zdroj!N$16,'k rozhodnutí detailní'!$A876,0))</f>
        <v/>
      </c>
      <c r="E877" s="314" t="str">
        <f ca="1">IF($B877="","",OFFSET(Zdroj!T$16,'k rozhodnutí detailní'!$A876,0))</f>
        <v/>
      </c>
      <c r="F877" s="188" t="str">
        <f ca="1">IF($B877="","",OFFSET(Zdroj!U$16,'k rozhodnutí detailní'!$A876,0))</f>
        <v/>
      </c>
      <c r="G877" s="316" t="str">
        <f ca="1">IF($B877="","",OFFSET(Zdroj!W$16,'k rozhodnutí detailní'!$A876,0))</f>
        <v/>
      </c>
      <c r="H877" s="315" t="str">
        <f ca="1">IF($B877="","",OFFSET(Zdroj!Y$16,'k rozhodnutí detailní'!$A876,0))</f>
        <v/>
      </c>
      <c r="I877" s="288" t="str">
        <f ca="1">IF($B877="","",OFFSET(Zdroj!BG$16,'k rozhodnutí detailní'!$A876,0))</f>
        <v/>
      </c>
      <c r="J877" s="288" t="str">
        <f ca="1">IF($B877="","",OFFSET(Zdroj!BH$16,'k rozhodnutí detailní'!$A876,0))</f>
        <v/>
      </c>
      <c r="K877" s="288"/>
      <c r="L877" s="79" t="str">
        <f ca="1">IF($B877="","",CONCATENATE(OFFSET(Zdroj!BI$16,'k rozhodnutí detailní'!$A876,0)," z ",SUM(Zdroj!$AN$10+Zdroj!$AP$10)))</f>
        <v/>
      </c>
      <c r="M877" s="46" t="str">
        <f ca="1">IF($B877="","",IF(OR(I877=0,J877=0),1,OFFSET(Zdroj!BJ$16,'k rozhodnutí detailní'!$A876,0)))</f>
        <v/>
      </c>
      <c r="N877" s="312" t="str">
        <f ca="1">IF(B877="","",IF(Zdroj!$AQ$1=Zdroj!$AR$9,ROUND(G877*M879,Zdroj!$AR$8),OFFSET(Zdroj!BO$16,'k rozhodnutí detailní'!A876,0)))</f>
        <v/>
      </c>
      <c r="O877" s="288" t="str">
        <f ca="1">IF($B877="","",OFFSET(Zdroj!Z$16,'k rozhodnutí detailní'!$A876,0))</f>
        <v/>
      </c>
      <c r="P877" s="329"/>
    </row>
    <row r="878" spans="1:16" x14ac:dyDescent="0.25">
      <c r="A878" s="29"/>
      <c r="B878" s="288"/>
      <c r="C878" s="51" t="str">
        <f ca="1">IF($B877="","",IF(Zdroj!$AQ$9="ano",CONCATENATE("Okres:","
",OFFSET(Zdroj!BP$16,'k rozhodnutí detailní'!$A876,0),"
","Právní forma","
",OFFSET(Zdroj!H$16,'k rozhodnutí detailní'!$A876,0),"
",IF(OFFSET(Zdroj!I$16,'k rozhodnutí detailní'!$A876,0)="","","IČO: "),OFFSET(Zdroj!I$16,'k rozhodnutí detailní'!$A876,0),"
","B.Ú. ",IF(OFFSET(Zdroj!J$16,'k rozhodnutí detailní'!$A876,0)="","","Anonymizováno")),CONCATENATE("Okres:","
",OFFSET(Zdroj!BP$16,'k rozhodnutí detailní'!$A876,0),"
","Právní forma","
",OFFSET(Zdroj!H$16,'k rozhodnutí detailní'!$A876,0),"
",IF(OFFSET(Zdroj!I$16,'k rozhodnutí detailní'!$A876,0)="","","IČO: "),OFFSET(Zdroj!I$16,'k rozhodnutí detailní'!$A876,0),"
","B.Ú. ",OFFSET(Zdroj!J$16,'k rozhodnutí detailní'!$A876,0))))</f>
        <v/>
      </c>
      <c r="D878" s="58" t="str">
        <f ca="1">IF($B877="","",OFFSET(Zdroj!O$16,'k rozhodnutí detailní'!$A876,0))</f>
        <v/>
      </c>
      <c r="E878" s="314"/>
      <c r="F878" s="185"/>
      <c r="G878" s="316"/>
      <c r="H878" s="315"/>
      <c r="I878" s="288"/>
      <c r="J878" s="288"/>
      <c r="K878" s="288"/>
      <c r="L878" s="288" t="str">
        <f ca="1">IF($B877="","",CONCATENATE(SUM(I877+J877+K877)," z ",SUM(Zdroj!$AN$10+Zdroj!$AP$10)))</f>
        <v/>
      </c>
      <c r="M878" s="47" t="str">
        <f ca="1">IF($B877="","",IF(1-(((J877+K877)*(Zdroj!AN$10/Zdroj!AP$10))/I877)&gt;=0,CEILING(1-(((J877+K877)*(Zdroj!AN$10/Zdroj!AP$10))/I877),0.01),CEILING((1-(((J877+K877)*(Zdroj!AN$10/Zdroj!AP$10))/I877))*-1,0.01)))</f>
        <v/>
      </c>
      <c r="N878" s="312"/>
      <c r="O878" s="288"/>
      <c r="P878" s="329"/>
    </row>
    <row r="879" spans="1:16" x14ac:dyDescent="0.25">
      <c r="A879" s="29">
        <f>ROW()/3-1</f>
        <v>292</v>
      </c>
      <c r="B879" s="288"/>
      <c r="C879" s="52" t="str">
        <f ca="1">IF($B877="","",IF(Zdroj!$AQ$9="ano",IF(OFFSET(Zdroj!M$16,'k rozhodnutí detailní'!A876,0)="","","Anonymizováno"),IF(OFFSET(Zdroj!M$16,'k rozhodnutí detailní'!A876,0)="","",OFFSET(Zdroj!M$16,'k rozhodnutí detailní'!A876,0))))</f>
        <v/>
      </c>
      <c r="D879" s="58" t="str">
        <f ca="1">IF($B877="","",CONCATENATE("Dotace bude použita na:","
",OFFSET(Zdroj!P$16,'k rozhodnutí detailní'!$A876,0)))</f>
        <v/>
      </c>
      <c r="E879" s="314"/>
      <c r="F879" s="188" t="str">
        <f ca="1">IF($B877="","",OFFSET(Zdroj!V$16,'k rozhodnutí detailní'!$A876,0))</f>
        <v/>
      </c>
      <c r="G879" s="89" t="str">
        <f ca="1">IF($B877="","",OFFSET(Zdroj!BM$16,'k rozhodnutí'!$A876,0))</f>
        <v/>
      </c>
      <c r="H879" s="315"/>
      <c r="I879" s="288"/>
      <c r="J879" s="288"/>
      <c r="K879" s="288"/>
      <c r="L879" s="288"/>
      <c r="M879" s="48" t="str">
        <f ca="1">IF($B877="","",SUM((I877+J877+K877)/(Zdroj!$AN$10+Zdroj!$AP$10)))</f>
        <v/>
      </c>
      <c r="N879" s="59" t="str">
        <f t="shared" ref="N879" ca="1" si="290">IF(B877="","",N877/G877)</f>
        <v/>
      </c>
      <c r="O879" s="288"/>
      <c r="P879" s="329"/>
    </row>
    <row r="880" spans="1:16" x14ac:dyDescent="0.25">
      <c r="A880" s="29"/>
      <c r="B880" s="288" t="str">
        <f ca="1">IF(OFFSET(Zdroj!$B$16,A879,0)&gt;0,OFFSET(Zdroj!$B$16,A879,0)+0,"")</f>
        <v/>
      </c>
      <c r="C880" s="51" t="str">
        <f ca="1">IF($B880="","",IF(Zdroj!$AQ$9="ano",CONCATENATE(OFFSET(Zdroj!C$16,'k rozhodnutí detailní'!$A879,0),"
","Anonymizováno","
",OFFSET(Zdroj!E$16,'k rozhodnutí detailní'!$A879,0),"
",OFFSET(Zdroj!F$16,'k rozhodnutí detailní'!$A879,0)),CONCATENATE(OFFSET(Zdroj!C$16,'k rozhodnutí detailní'!$A879,0),"
",OFFSET(Zdroj!D$16,'k rozhodnutí detailní'!$A879,0),"
",OFFSET(Zdroj!E$16,'k rozhodnutí detailní'!$A879,0),"
",OFFSET(Zdroj!F$16,'k rozhodnutí detailní'!$A879,0))))</f>
        <v/>
      </c>
      <c r="D880" s="57" t="str">
        <f ca="1">IF($B880="","",OFFSET(Zdroj!N$16,'k rozhodnutí detailní'!$A879,0))</f>
        <v/>
      </c>
      <c r="E880" s="314" t="str">
        <f ca="1">IF($B880="","",OFFSET(Zdroj!T$16,'k rozhodnutí detailní'!$A879,0))</f>
        <v/>
      </c>
      <c r="F880" s="188" t="str">
        <f ca="1">IF($B880="","",OFFSET(Zdroj!U$16,'k rozhodnutí detailní'!$A879,0))</f>
        <v/>
      </c>
      <c r="G880" s="316" t="str">
        <f ca="1">IF($B880="","",OFFSET(Zdroj!W$16,'k rozhodnutí detailní'!$A879,0))</f>
        <v/>
      </c>
      <c r="H880" s="315" t="str">
        <f ca="1">IF($B880="","",OFFSET(Zdroj!Y$16,'k rozhodnutí detailní'!$A879,0))</f>
        <v/>
      </c>
      <c r="I880" s="288" t="str">
        <f ca="1">IF($B880="","",OFFSET(Zdroj!BG$16,'k rozhodnutí detailní'!$A879,0))</f>
        <v/>
      </c>
      <c r="J880" s="288" t="str">
        <f ca="1">IF($B880="","",OFFSET(Zdroj!BH$16,'k rozhodnutí detailní'!$A879,0))</f>
        <v/>
      </c>
      <c r="K880" s="288"/>
      <c r="L880" s="79" t="str">
        <f ca="1">IF($B880="","",CONCATENATE(OFFSET(Zdroj!BI$16,'k rozhodnutí detailní'!$A879,0)," z ",SUM(Zdroj!$AN$10+Zdroj!$AP$10)))</f>
        <v/>
      </c>
      <c r="M880" s="46" t="str">
        <f ca="1">IF($B880="","",IF(OR(I880=0,J880=0),1,OFFSET(Zdroj!BJ$16,'k rozhodnutí detailní'!$A879,0)))</f>
        <v/>
      </c>
      <c r="N880" s="312" t="str">
        <f ca="1">IF(B880="","",IF(Zdroj!$AQ$1=Zdroj!$AR$9,ROUND(G880*M882,Zdroj!$AR$8),OFFSET(Zdroj!BO$16,'k rozhodnutí detailní'!A879,0)))</f>
        <v/>
      </c>
      <c r="O880" s="288" t="str">
        <f ca="1">IF($B880="","",OFFSET(Zdroj!Z$16,'k rozhodnutí detailní'!$A879,0))</f>
        <v/>
      </c>
      <c r="P880" s="329"/>
    </row>
    <row r="881" spans="1:16" x14ac:dyDescent="0.25">
      <c r="A881" s="29"/>
      <c r="B881" s="288"/>
      <c r="C881" s="51" t="str">
        <f ca="1">IF($B880="","",IF(Zdroj!$AQ$9="ano",CONCATENATE("Okres:","
",OFFSET(Zdroj!BP$16,'k rozhodnutí detailní'!$A879,0),"
","Právní forma","
",OFFSET(Zdroj!H$16,'k rozhodnutí detailní'!$A879,0),"
",IF(OFFSET(Zdroj!I$16,'k rozhodnutí detailní'!$A879,0)="","","IČO: "),OFFSET(Zdroj!I$16,'k rozhodnutí detailní'!$A879,0),"
","B.Ú. ",IF(OFFSET(Zdroj!J$16,'k rozhodnutí detailní'!$A879,0)="","","Anonymizováno")),CONCATENATE("Okres:","
",OFFSET(Zdroj!BP$16,'k rozhodnutí detailní'!$A879,0),"
","Právní forma","
",OFFSET(Zdroj!H$16,'k rozhodnutí detailní'!$A879,0),"
",IF(OFFSET(Zdroj!I$16,'k rozhodnutí detailní'!$A879,0)="","","IČO: "),OFFSET(Zdroj!I$16,'k rozhodnutí detailní'!$A879,0),"
","B.Ú. ",OFFSET(Zdroj!J$16,'k rozhodnutí detailní'!$A879,0))))</f>
        <v/>
      </c>
      <c r="D881" s="58" t="str">
        <f ca="1">IF($B880="","",OFFSET(Zdroj!O$16,'k rozhodnutí detailní'!$A879,0))</f>
        <v/>
      </c>
      <c r="E881" s="314"/>
      <c r="F881" s="185"/>
      <c r="G881" s="316"/>
      <c r="H881" s="315"/>
      <c r="I881" s="288"/>
      <c r="J881" s="288"/>
      <c r="K881" s="288"/>
      <c r="L881" s="288" t="str">
        <f ca="1">IF($B880="","",CONCATENATE(SUM(I880+J880+K880)," z ",SUM(Zdroj!$AN$10+Zdroj!$AP$10)))</f>
        <v/>
      </c>
      <c r="M881" s="47" t="str">
        <f ca="1">IF($B880="","",IF(1-(((J880+K880)*(Zdroj!AN$10/Zdroj!AP$10))/I880)&gt;=0,CEILING(1-(((J880+K880)*(Zdroj!AN$10/Zdroj!AP$10))/I880),0.01),CEILING((1-(((J880+K880)*(Zdroj!AN$10/Zdroj!AP$10))/I880))*-1,0.01)))</f>
        <v/>
      </c>
      <c r="N881" s="312"/>
      <c r="O881" s="288"/>
      <c r="P881" s="329"/>
    </row>
    <row r="882" spans="1:16" x14ac:dyDescent="0.25">
      <c r="A882" s="29">
        <f>ROW()/3-1</f>
        <v>293</v>
      </c>
      <c r="B882" s="288"/>
      <c r="C882" s="52" t="str">
        <f ca="1">IF($B880="","",IF(Zdroj!$AQ$9="ano",IF(OFFSET(Zdroj!M$16,'k rozhodnutí detailní'!A879,0)="","","Anonymizováno"),IF(OFFSET(Zdroj!M$16,'k rozhodnutí detailní'!A879,0)="","",OFFSET(Zdroj!M$16,'k rozhodnutí detailní'!A879,0))))</f>
        <v/>
      </c>
      <c r="D882" s="58" t="str">
        <f ca="1">IF($B880="","",CONCATENATE("Dotace bude použita na:","
",OFFSET(Zdroj!P$16,'k rozhodnutí detailní'!$A879,0)))</f>
        <v/>
      </c>
      <c r="E882" s="314"/>
      <c r="F882" s="188" t="str">
        <f ca="1">IF($B880="","",OFFSET(Zdroj!V$16,'k rozhodnutí detailní'!$A879,0))</f>
        <v/>
      </c>
      <c r="G882" s="89" t="str">
        <f ca="1">IF($B880="","",OFFSET(Zdroj!BM$16,'k rozhodnutí'!$A879,0))</f>
        <v/>
      </c>
      <c r="H882" s="315"/>
      <c r="I882" s="288"/>
      <c r="J882" s="288"/>
      <c r="K882" s="288"/>
      <c r="L882" s="288"/>
      <c r="M882" s="48" t="str">
        <f ca="1">IF($B880="","",SUM((I880+J880+K880)/(Zdroj!$AN$10+Zdroj!$AP$10)))</f>
        <v/>
      </c>
      <c r="N882" s="59" t="str">
        <f t="shared" ref="N882" ca="1" si="291">IF(B880="","",N880/G880)</f>
        <v/>
      </c>
      <c r="O882" s="288"/>
      <c r="P882" s="329"/>
    </row>
    <row r="883" spans="1:16" x14ac:dyDescent="0.25">
      <c r="A883" s="29"/>
      <c r="B883" s="288" t="str">
        <f ca="1">IF(OFFSET(Zdroj!$B$16,A882,0)&gt;0,OFFSET(Zdroj!$B$16,A882,0)+0,"")</f>
        <v/>
      </c>
      <c r="C883" s="51" t="str">
        <f ca="1">IF($B883="","",IF(Zdroj!$AQ$9="ano",CONCATENATE(OFFSET(Zdroj!C$16,'k rozhodnutí detailní'!$A882,0),"
","Anonymizováno","
",OFFSET(Zdroj!E$16,'k rozhodnutí detailní'!$A882,0),"
",OFFSET(Zdroj!F$16,'k rozhodnutí detailní'!$A882,0)),CONCATENATE(OFFSET(Zdroj!C$16,'k rozhodnutí detailní'!$A882,0),"
",OFFSET(Zdroj!D$16,'k rozhodnutí detailní'!$A882,0),"
",OFFSET(Zdroj!E$16,'k rozhodnutí detailní'!$A882,0),"
",OFFSET(Zdroj!F$16,'k rozhodnutí detailní'!$A882,0))))</f>
        <v/>
      </c>
      <c r="D883" s="57" t="str">
        <f ca="1">IF($B883="","",OFFSET(Zdroj!N$16,'k rozhodnutí detailní'!$A882,0))</f>
        <v/>
      </c>
      <c r="E883" s="314" t="str">
        <f ca="1">IF($B883="","",OFFSET(Zdroj!T$16,'k rozhodnutí detailní'!$A882,0))</f>
        <v/>
      </c>
      <c r="F883" s="188" t="str">
        <f ca="1">IF($B883="","",OFFSET(Zdroj!U$16,'k rozhodnutí detailní'!$A882,0))</f>
        <v/>
      </c>
      <c r="G883" s="316" t="str">
        <f ca="1">IF($B883="","",OFFSET(Zdroj!W$16,'k rozhodnutí detailní'!$A882,0))</f>
        <v/>
      </c>
      <c r="H883" s="315" t="str">
        <f ca="1">IF($B883="","",OFFSET(Zdroj!Y$16,'k rozhodnutí detailní'!$A882,0))</f>
        <v/>
      </c>
      <c r="I883" s="288" t="str">
        <f ca="1">IF($B883="","",OFFSET(Zdroj!BG$16,'k rozhodnutí detailní'!$A882,0))</f>
        <v/>
      </c>
      <c r="J883" s="288" t="str">
        <f ca="1">IF($B883="","",OFFSET(Zdroj!BH$16,'k rozhodnutí detailní'!$A882,0))</f>
        <v/>
      </c>
      <c r="K883" s="288"/>
      <c r="L883" s="79" t="str">
        <f ca="1">IF($B883="","",CONCATENATE(OFFSET(Zdroj!BI$16,'k rozhodnutí detailní'!$A882,0)," z ",SUM(Zdroj!$AN$10+Zdroj!$AP$10)))</f>
        <v/>
      </c>
      <c r="M883" s="46" t="str">
        <f ca="1">IF($B883="","",IF(OR(I883=0,J883=0),1,OFFSET(Zdroj!BJ$16,'k rozhodnutí detailní'!$A882,0)))</f>
        <v/>
      </c>
      <c r="N883" s="312" t="str">
        <f ca="1">IF(B883="","",IF(Zdroj!$AQ$1=Zdroj!$AR$9,ROUND(G883*M885,Zdroj!$AR$8),OFFSET(Zdroj!BO$16,'k rozhodnutí detailní'!A882,0)))</f>
        <v/>
      </c>
      <c r="O883" s="288" t="str">
        <f ca="1">IF($B883="","",OFFSET(Zdroj!Z$16,'k rozhodnutí detailní'!$A882,0))</f>
        <v/>
      </c>
      <c r="P883" s="329"/>
    </row>
    <row r="884" spans="1:16" x14ac:dyDescent="0.25">
      <c r="A884" s="29"/>
      <c r="B884" s="288"/>
      <c r="C884" s="51" t="str">
        <f ca="1">IF($B883="","",IF(Zdroj!$AQ$9="ano",CONCATENATE("Okres:","
",OFFSET(Zdroj!BP$16,'k rozhodnutí detailní'!$A882,0),"
","Právní forma","
",OFFSET(Zdroj!H$16,'k rozhodnutí detailní'!$A882,0),"
",IF(OFFSET(Zdroj!I$16,'k rozhodnutí detailní'!$A882,0)="","","IČO: "),OFFSET(Zdroj!I$16,'k rozhodnutí detailní'!$A882,0),"
","B.Ú. ",IF(OFFSET(Zdroj!J$16,'k rozhodnutí detailní'!$A882,0)="","","Anonymizováno")),CONCATENATE("Okres:","
",OFFSET(Zdroj!BP$16,'k rozhodnutí detailní'!$A882,0),"
","Právní forma","
",OFFSET(Zdroj!H$16,'k rozhodnutí detailní'!$A882,0),"
",IF(OFFSET(Zdroj!I$16,'k rozhodnutí detailní'!$A882,0)="","","IČO: "),OFFSET(Zdroj!I$16,'k rozhodnutí detailní'!$A882,0),"
","B.Ú. ",OFFSET(Zdroj!J$16,'k rozhodnutí detailní'!$A882,0))))</f>
        <v/>
      </c>
      <c r="D884" s="58" t="str">
        <f ca="1">IF($B883="","",OFFSET(Zdroj!O$16,'k rozhodnutí detailní'!$A882,0))</f>
        <v/>
      </c>
      <c r="E884" s="314"/>
      <c r="F884" s="185"/>
      <c r="G884" s="316"/>
      <c r="H884" s="315"/>
      <c r="I884" s="288"/>
      <c r="J884" s="288"/>
      <c r="K884" s="288"/>
      <c r="L884" s="288" t="str">
        <f ca="1">IF($B883="","",CONCATENATE(SUM(I883+J883+K883)," z ",SUM(Zdroj!$AN$10+Zdroj!$AP$10)))</f>
        <v/>
      </c>
      <c r="M884" s="47" t="str">
        <f ca="1">IF($B883="","",IF(1-(((J883+K883)*(Zdroj!AN$10/Zdroj!AP$10))/I883)&gt;=0,CEILING(1-(((J883+K883)*(Zdroj!AN$10/Zdroj!AP$10))/I883),0.01),CEILING((1-(((J883+K883)*(Zdroj!AN$10/Zdroj!AP$10))/I883))*-1,0.01)))</f>
        <v/>
      </c>
      <c r="N884" s="312"/>
      <c r="O884" s="288"/>
      <c r="P884" s="329"/>
    </row>
    <row r="885" spans="1:16" x14ac:dyDescent="0.25">
      <c r="A885" s="29">
        <f>ROW()/3-1</f>
        <v>294</v>
      </c>
      <c r="B885" s="288"/>
      <c r="C885" s="52" t="str">
        <f ca="1">IF($B883="","",IF(Zdroj!$AQ$9="ano",IF(OFFSET(Zdroj!M$16,'k rozhodnutí detailní'!A882,0)="","","Anonymizováno"),IF(OFFSET(Zdroj!M$16,'k rozhodnutí detailní'!A882,0)="","",OFFSET(Zdroj!M$16,'k rozhodnutí detailní'!A882,0))))</f>
        <v/>
      </c>
      <c r="D885" s="58" t="str">
        <f ca="1">IF($B883="","",CONCATENATE("Dotace bude použita na:","
",OFFSET(Zdroj!P$16,'k rozhodnutí detailní'!$A882,0)))</f>
        <v/>
      </c>
      <c r="E885" s="314"/>
      <c r="F885" s="188" t="str">
        <f ca="1">IF($B883="","",OFFSET(Zdroj!V$16,'k rozhodnutí detailní'!$A882,0))</f>
        <v/>
      </c>
      <c r="G885" s="89" t="str">
        <f ca="1">IF($B883="","",OFFSET(Zdroj!BM$16,'k rozhodnutí'!$A882,0))</f>
        <v/>
      </c>
      <c r="H885" s="315"/>
      <c r="I885" s="288"/>
      <c r="J885" s="288"/>
      <c r="K885" s="288"/>
      <c r="L885" s="288"/>
      <c r="M885" s="48" t="str">
        <f ca="1">IF($B883="","",SUM((I883+J883+K883)/(Zdroj!$AN$10+Zdroj!$AP$10)))</f>
        <v/>
      </c>
      <c r="N885" s="59" t="str">
        <f t="shared" ref="N885" ca="1" si="292">IF(B883="","",N883/G883)</f>
        <v/>
      </c>
      <c r="O885" s="288"/>
      <c r="P885" s="329"/>
    </row>
    <row r="886" spans="1:16" x14ac:dyDescent="0.25">
      <c r="A886" s="29"/>
      <c r="B886" s="288" t="str">
        <f ca="1">IF(OFFSET(Zdroj!$B$16,A885,0)&gt;0,OFFSET(Zdroj!$B$16,A885,0)+0,"")</f>
        <v/>
      </c>
      <c r="C886" s="51" t="str">
        <f ca="1">IF($B886="","",IF(Zdroj!$AQ$9="ano",CONCATENATE(OFFSET(Zdroj!C$16,'k rozhodnutí detailní'!$A885,0),"
","Anonymizováno","
",OFFSET(Zdroj!E$16,'k rozhodnutí detailní'!$A885,0),"
",OFFSET(Zdroj!F$16,'k rozhodnutí detailní'!$A885,0)),CONCATENATE(OFFSET(Zdroj!C$16,'k rozhodnutí detailní'!$A885,0),"
",OFFSET(Zdroj!D$16,'k rozhodnutí detailní'!$A885,0),"
",OFFSET(Zdroj!E$16,'k rozhodnutí detailní'!$A885,0),"
",OFFSET(Zdroj!F$16,'k rozhodnutí detailní'!$A885,0))))</f>
        <v/>
      </c>
      <c r="D886" s="57" t="str">
        <f ca="1">IF($B886="","",OFFSET(Zdroj!N$16,'k rozhodnutí detailní'!$A885,0))</f>
        <v/>
      </c>
      <c r="E886" s="314" t="str">
        <f ca="1">IF($B886="","",OFFSET(Zdroj!T$16,'k rozhodnutí detailní'!$A885,0))</f>
        <v/>
      </c>
      <c r="F886" s="188" t="str">
        <f ca="1">IF($B886="","",OFFSET(Zdroj!U$16,'k rozhodnutí detailní'!$A885,0))</f>
        <v/>
      </c>
      <c r="G886" s="316" t="str">
        <f ca="1">IF($B886="","",OFFSET(Zdroj!W$16,'k rozhodnutí detailní'!$A885,0))</f>
        <v/>
      </c>
      <c r="H886" s="315" t="str">
        <f ca="1">IF($B886="","",OFFSET(Zdroj!Y$16,'k rozhodnutí detailní'!$A885,0))</f>
        <v/>
      </c>
      <c r="I886" s="288" t="str">
        <f ca="1">IF($B886="","",OFFSET(Zdroj!BG$16,'k rozhodnutí detailní'!$A885,0))</f>
        <v/>
      </c>
      <c r="J886" s="288" t="str">
        <f ca="1">IF($B886="","",OFFSET(Zdroj!BH$16,'k rozhodnutí detailní'!$A885,0))</f>
        <v/>
      </c>
      <c r="K886" s="288"/>
      <c r="L886" s="79" t="str">
        <f ca="1">IF($B886="","",CONCATENATE(OFFSET(Zdroj!BI$16,'k rozhodnutí detailní'!$A885,0)," z ",SUM(Zdroj!$AN$10+Zdroj!$AP$10)))</f>
        <v/>
      </c>
      <c r="M886" s="46" t="str">
        <f ca="1">IF($B886="","",IF(OR(I886=0,J886=0),1,OFFSET(Zdroj!BJ$16,'k rozhodnutí detailní'!$A885,0)))</f>
        <v/>
      </c>
      <c r="N886" s="312" t="str">
        <f ca="1">IF(B886="","",IF(Zdroj!$AQ$1=Zdroj!$AR$9,ROUND(G886*M888,Zdroj!$AR$8),OFFSET(Zdroj!BO$16,'k rozhodnutí detailní'!A885,0)))</f>
        <v/>
      </c>
      <c r="O886" s="288" t="str">
        <f ca="1">IF($B886="","",OFFSET(Zdroj!Z$16,'k rozhodnutí detailní'!$A885,0))</f>
        <v/>
      </c>
      <c r="P886" s="329"/>
    </row>
    <row r="887" spans="1:16" x14ac:dyDescent="0.25">
      <c r="A887" s="29"/>
      <c r="B887" s="288"/>
      <c r="C887" s="51" t="str">
        <f ca="1">IF($B886="","",IF(Zdroj!$AQ$9="ano",CONCATENATE("Okres:","
",OFFSET(Zdroj!BP$16,'k rozhodnutí detailní'!$A885,0),"
","Právní forma","
",OFFSET(Zdroj!H$16,'k rozhodnutí detailní'!$A885,0),"
",IF(OFFSET(Zdroj!I$16,'k rozhodnutí detailní'!$A885,0)="","","IČO: "),OFFSET(Zdroj!I$16,'k rozhodnutí detailní'!$A885,0),"
","B.Ú. ",IF(OFFSET(Zdroj!J$16,'k rozhodnutí detailní'!$A885,0)="","","Anonymizováno")),CONCATENATE("Okres:","
",OFFSET(Zdroj!BP$16,'k rozhodnutí detailní'!$A885,0),"
","Právní forma","
",OFFSET(Zdroj!H$16,'k rozhodnutí detailní'!$A885,0),"
",IF(OFFSET(Zdroj!I$16,'k rozhodnutí detailní'!$A885,0)="","","IČO: "),OFFSET(Zdroj!I$16,'k rozhodnutí detailní'!$A885,0),"
","B.Ú. ",OFFSET(Zdroj!J$16,'k rozhodnutí detailní'!$A885,0))))</f>
        <v/>
      </c>
      <c r="D887" s="58" t="str">
        <f ca="1">IF($B886="","",OFFSET(Zdroj!O$16,'k rozhodnutí detailní'!$A885,0))</f>
        <v/>
      </c>
      <c r="E887" s="314"/>
      <c r="F887" s="185"/>
      <c r="G887" s="316"/>
      <c r="H887" s="315"/>
      <c r="I887" s="288"/>
      <c r="J887" s="288"/>
      <c r="K887" s="288"/>
      <c r="L887" s="288" t="str">
        <f ca="1">IF($B886="","",CONCATENATE(SUM(I886+J886+K886)," z ",SUM(Zdroj!$AN$10+Zdroj!$AP$10)))</f>
        <v/>
      </c>
      <c r="M887" s="47" t="str">
        <f ca="1">IF($B886="","",IF(1-(((J886+K886)*(Zdroj!AN$10/Zdroj!AP$10))/I886)&gt;=0,CEILING(1-(((J886+K886)*(Zdroj!AN$10/Zdroj!AP$10))/I886),0.01),CEILING((1-(((J886+K886)*(Zdroj!AN$10/Zdroj!AP$10))/I886))*-1,0.01)))</f>
        <v/>
      </c>
      <c r="N887" s="312"/>
      <c r="O887" s="288"/>
      <c r="P887" s="329"/>
    </row>
    <row r="888" spans="1:16" x14ac:dyDescent="0.25">
      <c r="A888" s="29">
        <f>ROW()/3-1</f>
        <v>295</v>
      </c>
      <c r="B888" s="288"/>
      <c r="C888" s="52" t="str">
        <f ca="1">IF($B886="","",IF(Zdroj!$AQ$9="ano",IF(OFFSET(Zdroj!M$16,'k rozhodnutí detailní'!A885,0)="","","Anonymizováno"),IF(OFFSET(Zdroj!M$16,'k rozhodnutí detailní'!A885,0)="","",OFFSET(Zdroj!M$16,'k rozhodnutí detailní'!A885,0))))</f>
        <v/>
      </c>
      <c r="D888" s="58" t="str">
        <f ca="1">IF($B886="","",CONCATENATE("Dotace bude použita na:","
",OFFSET(Zdroj!P$16,'k rozhodnutí detailní'!$A885,0)))</f>
        <v/>
      </c>
      <c r="E888" s="314"/>
      <c r="F888" s="188" t="str">
        <f ca="1">IF($B886="","",OFFSET(Zdroj!V$16,'k rozhodnutí detailní'!$A885,0))</f>
        <v/>
      </c>
      <c r="G888" s="89" t="str">
        <f ca="1">IF($B886="","",OFFSET(Zdroj!BM$16,'k rozhodnutí'!$A885,0))</f>
        <v/>
      </c>
      <c r="H888" s="315"/>
      <c r="I888" s="288"/>
      <c r="J888" s="288"/>
      <c r="K888" s="288"/>
      <c r="L888" s="288"/>
      <c r="M888" s="48" t="str">
        <f ca="1">IF($B886="","",SUM((I886+J886+K886)/(Zdroj!$AN$10+Zdroj!$AP$10)))</f>
        <v/>
      </c>
      <c r="N888" s="59" t="str">
        <f t="shared" ref="N888" ca="1" si="293">IF(B886="","",N886/G886)</f>
        <v/>
      </c>
      <c r="O888" s="288"/>
      <c r="P888" s="329"/>
    </row>
    <row r="889" spans="1:16" x14ac:dyDescent="0.25">
      <c r="A889" s="29"/>
      <c r="B889" s="288" t="str">
        <f ca="1">IF(OFFSET(Zdroj!$B$16,A888,0)&gt;0,OFFSET(Zdroj!$B$16,A888,0)+0,"")</f>
        <v/>
      </c>
      <c r="C889" s="51" t="str">
        <f ca="1">IF($B889="","",IF(Zdroj!$AQ$9="ano",CONCATENATE(OFFSET(Zdroj!C$16,'k rozhodnutí detailní'!$A888,0),"
","Anonymizováno","
",OFFSET(Zdroj!E$16,'k rozhodnutí detailní'!$A888,0),"
",OFFSET(Zdroj!F$16,'k rozhodnutí detailní'!$A888,0)),CONCATENATE(OFFSET(Zdroj!C$16,'k rozhodnutí detailní'!$A888,0),"
",OFFSET(Zdroj!D$16,'k rozhodnutí detailní'!$A888,0),"
",OFFSET(Zdroj!E$16,'k rozhodnutí detailní'!$A888,0),"
",OFFSET(Zdroj!F$16,'k rozhodnutí detailní'!$A888,0))))</f>
        <v/>
      </c>
      <c r="D889" s="57" t="str">
        <f ca="1">IF($B889="","",OFFSET(Zdroj!N$16,'k rozhodnutí detailní'!$A888,0))</f>
        <v/>
      </c>
      <c r="E889" s="314" t="str">
        <f ca="1">IF($B889="","",OFFSET(Zdroj!T$16,'k rozhodnutí detailní'!$A888,0))</f>
        <v/>
      </c>
      <c r="F889" s="188" t="str">
        <f ca="1">IF($B889="","",OFFSET(Zdroj!U$16,'k rozhodnutí detailní'!$A888,0))</f>
        <v/>
      </c>
      <c r="G889" s="316" t="str">
        <f ca="1">IF($B889="","",OFFSET(Zdroj!W$16,'k rozhodnutí detailní'!$A888,0))</f>
        <v/>
      </c>
      <c r="H889" s="315" t="str">
        <f ca="1">IF($B889="","",OFFSET(Zdroj!Y$16,'k rozhodnutí detailní'!$A888,0))</f>
        <v/>
      </c>
      <c r="I889" s="288" t="str">
        <f ca="1">IF($B889="","",OFFSET(Zdroj!BG$16,'k rozhodnutí detailní'!$A888,0))</f>
        <v/>
      </c>
      <c r="J889" s="288" t="str">
        <f ca="1">IF($B889="","",OFFSET(Zdroj!BH$16,'k rozhodnutí detailní'!$A888,0))</f>
        <v/>
      </c>
      <c r="K889" s="288"/>
      <c r="L889" s="79" t="str">
        <f ca="1">IF($B889="","",CONCATENATE(OFFSET(Zdroj!BI$16,'k rozhodnutí detailní'!$A888,0)," z ",SUM(Zdroj!$AN$10+Zdroj!$AP$10)))</f>
        <v/>
      </c>
      <c r="M889" s="46" t="str">
        <f ca="1">IF($B889="","",IF(OR(I889=0,J889=0),1,OFFSET(Zdroj!BJ$16,'k rozhodnutí detailní'!$A888,0)))</f>
        <v/>
      </c>
      <c r="N889" s="312" t="str">
        <f ca="1">IF(B889="","",IF(Zdroj!$AQ$1=Zdroj!$AR$9,ROUND(G889*M891,Zdroj!$AR$8),OFFSET(Zdroj!BO$16,'k rozhodnutí detailní'!A888,0)))</f>
        <v/>
      </c>
      <c r="O889" s="288" t="str">
        <f ca="1">IF($B889="","",OFFSET(Zdroj!Z$16,'k rozhodnutí detailní'!$A888,0))</f>
        <v/>
      </c>
      <c r="P889" s="329"/>
    </row>
    <row r="890" spans="1:16" x14ac:dyDescent="0.25">
      <c r="A890" s="29"/>
      <c r="B890" s="288"/>
      <c r="C890" s="51" t="str">
        <f ca="1">IF($B889="","",IF(Zdroj!$AQ$9="ano",CONCATENATE("Okres:","
",OFFSET(Zdroj!BP$16,'k rozhodnutí detailní'!$A888,0),"
","Právní forma","
",OFFSET(Zdroj!H$16,'k rozhodnutí detailní'!$A888,0),"
",IF(OFFSET(Zdroj!I$16,'k rozhodnutí detailní'!$A888,0)="","","IČO: "),OFFSET(Zdroj!I$16,'k rozhodnutí detailní'!$A888,0),"
","B.Ú. ",IF(OFFSET(Zdroj!J$16,'k rozhodnutí detailní'!$A888,0)="","","Anonymizováno")),CONCATENATE("Okres:","
",OFFSET(Zdroj!BP$16,'k rozhodnutí detailní'!$A888,0),"
","Právní forma","
",OFFSET(Zdroj!H$16,'k rozhodnutí detailní'!$A888,0),"
",IF(OFFSET(Zdroj!I$16,'k rozhodnutí detailní'!$A888,0)="","","IČO: "),OFFSET(Zdroj!I$16,'k rozhodnutí detailní'!$A888,0),"
","B.Ú. ",OFFSET(Zdroj!J$16,'k rozhodnutí detailní'!$A888,0))))</f>
        <v/>
      </c>
      <c r="D890" s="58" t="str">
        <f ca="1">IF($B889="","",OFFSET(Zdroj!O$16,'k rozhodnutí detailní'!$A888,0))</f>
        <v/>
      </c>
      <c r="E890" s="314"/>
      <c r="F890" s="185"/>
      <c r="G890" s="316"/>
      <c r="H890" s="315"/>
      <c r="I890" s="288"/>
      <c r="J890" s="288"/>
      <c r="K890" s="288"/>
      <c r="L890" s="288" t="str">
        <f ca="1">IF($B889="","",CONCATENATE(SUM(I889+J889+K889)," z ",SUM(Zdroj!$AN$10+Zdroj!$AP$10)))</f>
        <v/>
      </c>
      <c r="M890" s="47" t="str">
        <f ca="1">IF($B889="","",IF(1-(((J889+K889)*(Zdroj!AN$10/Zdroj!AP$10))/I889)&gt;=0,CEILING(1-(((J889+K889)*(Zdroj!AN$10/Zdroj!AP$10))/I889),0.01),CEILING((1-(((J889+K889)*(Zdroj!AN$10/Zdroj!AP$10))/I889))*-1,0.01)))</f>
        <v/>
      </c>
      <c r="N890" s="312"/>
      <c r="O890" s="288"/>
      <c r="P890" s="329"/>
    </row>
    <row r="891" spans="1:16" x14ac:dyDescent="0.25">
      <c r="A891" s="29">
        <f>ROW()/3-1</f>
        <v>296</v>
      </c>
      <c r="B891" s="288"/>
      <c r="C891" s="52" t="str">
        <f ca="1">IF($B889="","",IF(Zdroj!$AQ$9="ano",IF(OFFSET(Zdroj!M$16,'k rozhodnutí detailní'!A888,0)="","","Anonymizováno"),IF(OFFSET(Zdroj!M$16,'k rozhodnutí detailní'!A888,0)="","",OFFSET(Zdroj!M$16,'k rozhodnutí detailní'!A888,0))))</f>
        <v/>
      </c>
      <c r="D891" s="58" t="str">
        <f ca="1">IF($B889="","",CONCATENATE("Dotace bude použita na:","
",OFFSET(Zdroj!P$16,'k rozhodnutí detailní'!$A888,0)))</f>
        <v/>
      </c>
      <c r="E891" s="314"/>
      <c r="F891" s="188" t="str">
        <f ca="1">IF($B889="","",OFFSET(Zdroj!V$16,'k rozhodnutí detailní'!$A888,0))</f>
        <v/>
      </c>
      <c r="G891" s="89" t="str">
        <f ca="1">IF($B889="","",OFFSET(Zdroj!BM$16,'k rozhodnutí'!$A888,0))</f>
        <v/>
      </c>
      <c r="H891" s="315"/>
      <c r="I891" s="288"/>
      <c r="J891" s="288"/>
      <c r="K891" s="288"/>
      <c r="L891" s="288"/>
      <c r="M891" s="48" t="str">
        <f ca="1">IF($B889="","",SUM((I889+J889+K889)/(Zdroj!$AN$10+Zdroj!$AP$10)))</f>
        <v/>
      </c>
      <c r="N891" s="59" t="str">
        <f t="shared" ref="N891" ca="1" si="294">IF(B889="","",N889/G889)</f>
        <v/>
      </c>
      <c r="O891" s="288"/>
      <c r="P891" s="329"/>
    </row>
    <row r="892" spans="1:16" x14ac:dyDescent="0.25">
      <c r="A892" s="29"/>
      <c r="B892" s="288" t="str">
        <f ca="1">IF(OFFSET(Zdroj!$B$16,A891,0)&gt;0,OFFSET(Zdroj!$B$16,A891,0)+0,"")</f>
        <v/>
      </c>
      <c r="C892" s="51" t="str">
        <f ca="1">IF($B892="","",IF(Zdroj!$AQ$9="ano",CONCATENATE(OFFSET(Zdroj!C$16,'k rozhodnutí detailní'!$A891,0),"
","Anonymizováno","
",OFFSET(Zdroj!E$16,'k rozhodnutí detailní'!$A891,0),"
",OFFSET(Zdroj!F$16,'k rozhodnutí detailní'!$A891,0)),CONCATENATE(OFFSET(Zdroj!C$16,'k rozhodnutí detailní'!$A891,0),"
",OFFSET(Zdroj!D$16,'k rozhodnutí detailní'!$A891,0),"
",OFFSET(Zdroj!E$16,'k rozhodnutí detailní'!$A891,0),"
",OFFSET(Zdroj!F$16,'k rozhodnutí detailní'!$A891,0))))</f>
        <v/>
      </c>
      <c r="D892" s="57" t="str">
        <f ca="1">IF($B892="","",OFFSET(Zdroj!N$16,'k rozhodnutí detailní'!$A891,0))</f>
        <v/>
      </c>
      <c r="E892" s="314" t="str">
        <f ca="1">IF($B892="","",OFFSET(Zdroj!T$16,'k rozhodnutí detailní'!$A891,0))</f>
        <v/>
      </c>
      <c r="F892" s="188" t="str">
        <f ca="1">IF($B892="","",OFFSET(Zdroj!U$16,'k rozhodnutí detailní'!$A891,0))</f>
        <v/>
      </c>
      <c r="G892" s="316" t="str">
        <f ca="1">IF($B892="","",OFFSET(Zdroj!W$16,'k rozhodnutí detailní'!$A891,0))</f>
        <v/>
      </c>
      <c r="H892" s="315" t="str">
        <f ca="1">IF($B892="","",OFFSET(Zdroj!Y$16,'k rozhodnutí detailní'!$A891,0))</f>
        <v/>
      </c>
      <c r="I892" s="288" t="str">
        <f ca="1">IF($B892="","",OFFSET(Zdroj!BG$16,'k rozhodnutí detailní'!$A891,0))</f>
        <v/>
      </c>
      <c r="J892" s="288" t="str">
        <f ca="1">IF($B892="","",OFFSET(Zdroj!BH$16,'k rozhodnutí detailní'!$A891,0))</f>
        <v/>
      </c>
      <c r="K892" s="288"/>
      <c r="L892" s="79" t="str">
        <f ca="1">IF($B892="","",CONCATENATE(OFFSET(Zdroj!BI$16,'k rozhodnutí detailní'!$A891,0)," z ",SUM(Zdroj!$AN$10+Zdroj!$AP$10)))</f>
        <v/>
      </c>
      <c r="M892" s="46" t="str">
        <f ca="1">IF($B892="","",IF(OR(I892=0,J892=0),1,OFFSET(Zdroj!BJ$16,'k rozhodnutí detailní'!$A891,0)))</f>
        <v/>
      </c>
      <c r="N892" s="312" t="str">
        <f ca="1">IF(B892="","",IF(Zdroj!$AQ$1=Zdroj!$AR$9,ROUND(G892*M894,Zdroj!$AR$8),OFFSET(Zdroj!BO$16,'k rozhodnutí detailní'!A891,0)))</f>
        <v/>
      </c>
      <c r="O892" s="288" t="str">
        <f ca="1">IF($B892="","",OFFSET(Zdroj!Z$16,'k rozhodnutí detailní'!$A891,0))</f>
        <v/>
      </c>
      <c r="P892" s="329"/>
    </row>
    <row r="893" spans="1:16" x14ac:dyDescent="0.25">
      <c r="A893" s="29"/>
      <c r="B893" s="288"/>
      <c r="C893" s="51" t="str">
        <f ca="1">IF($B892="","",IF(Zdroj!$AQ$9="ano",CONCATENATE("Okres:","
",OFFSET(Zdroj!BP$16,'k rozhodnutí detailní'!$A891,0),"
","Právní forma","
",OFFSET(Zdroj!H$16,'k rozhodnutí detailní'!$A891,0),"
",IF(OFFSET(Zdroj!I$16,'k rozhodnutí detailní'!$A891,0)="","","IČO: "),OFFSET(Zdroj!I$16,'k rozhodnutí detailní'!$A891,0),"
","B.Ú. ",IF(OFFSET(Zdroj!J$16,'k rozhodnutí detailní'!$A891,0)="","","Anonymizováno")),CONCATENATE("Okres:","
",OFFSET(Zdroj!BP$16,'k rozhodnutí detailní'!$A891,0),"
","Právní forma","
",OFFSET(Zdroj!H$16,'k rozhodnutí detailní'!$A891,0),"
",IF(OFFSET(Zdroj!I$16,'k rozhodnutí detailní'!$A891,0)="","","IČO: "),OFFSET(Zdroj!I$16,'k rozhodnutí detailní'!$A891,0),"
","B.Ú. ",OFFSET(Zdroj!J$16,'k rozhodnutí detailní'!$A891,0))))</f>
        <v/>
      </c>
      <c r="D893" s="58" t="str">
        <f ca="1">IF($B892="","",OFFSET(Zdroj!O$16,'k rozhodnutí detailní'!$A891,0))</f>
        <v/>
      </c>
      <c r="E893" s="314"/>
      <c r="F893" s="185"/>
      <c r="G893" s="316"/>
      <c r="H893" s="315"/>
      <c r="I893" s="288"/>
      <c r="J893" s="288"/>
      <c r="K893" s="288"/>
      <c r="L893" s="288" t="str">
        <f ca="1">IF($B892="","",CONCATENATE(SUM(I892+J892+K892)," z ",SUM(Zdroj!$AN$10+Zdroj!$AP$10)))</f>
        <v/>
      </c>
      <c r="M893" s="47" t="str">
        <f ca="1">IF($B892="","",IF(1-(((J892+K892)*(Zdroj!AN$10/Zdroj!AP$10))/I892)&gt;=0,CEILING(1-(((J892+K892)*(Zdroj!AN$10/Zdroj!AP$10))/I892),0.01),CEILING((1-(((J892+K892)*(Zdroj!AN$10/Zdroj!AP$10))/I892))*-1,0.01)))</f>
        <v/>
      </c>
      <c r="N893" s="312"/>
      <c r="O893" s="288"/>
      <c r="P893" s="329"/>
    </row>
    <row r="894" spans="1:16" x14ac:dyDescent="0.25">
      <c r="A894" s="29">
        <f>ROW()/3-1</f>
        <v>297</v>
      </c>
      <c r="B894" s="288"/>
      <c r="C894" s="52" t="str">
        <f ca="1">IF($B892="","",IF(Zdroj!$AQ$9="ano",IF(OFFSET(Zdroj!M$16,'k rozhodnutí detailní'!A891,0)="","","Anonymizováno"),IF(OFFSET(Zdroj!M$16,'k rozhodnutí detailní'!A891,0)="","",OFFSET(Zdroj!M$16,'k rozhodnutí detailní'!A891,0))))</f>
        <v/>
      </c>
      <c r="D894" s="58" t="str">
        <f ca="1">IF($B892="","",CONCATENATE("Dotace bude použita na:","
",OFFSET(Zdroj!P$16,'k rozhodnutí detailní'!$A891,0)))</f>
        <v/>
      </c>
      <c r="E894" s="314"/>
      <c r="F894" s="188" t="str">
        <f ca="1">IF($B892="","",OFFSET(Zdroj!V$16,'k rozhodnutí detailní'!$A891,0))</f>
        <v/>
      </c>
      <c r="G894" s="89" t="str">
        <f ca="1">IF($B892="","",OFFSET(Zdroj!BM$16,'k rozhodnutí'!$A891,0))</f>
        <v/>
      </c>
      <c r="H894" s="315"/>
      <c r="I894" s="288"/>
      <c r="J894" s="288"/>
      <c r="K894" s="288"/>
      <c r="L894" s="288"/>
      <c r="M894" s="48" t="str">
        <f ca="1">IF($B892="","",SUM((I892+J892+K892)/(Zdroj!$AN$10+Zdroj!$AP$10)))</f>
        <v/>
      </c>
      <c r="N894" s="59" t="str">
        <f t="shared" ref="N894" ca="1" si="295">IF(B892="","",N892/G892)</f>
        <v/>
      </c>
      <c r="O894" s="288"/>
      <c r="P894" s="329"/>
    </row>
    <row r="895" spans="1:16" x14ac:dyDescent="0.25">
      <c r="A895" s="29"/>
      <c r="B895" s="288" t="str">
        <f ca="1">IF(OFFSET(Zdroj!$B$16,A894,0)&gt;0,OFFSET(Zdroj!$B$16,A894,0)+0,"")</f>
        <v/>
      </c>
      <c r="C895" s="51" t="str">
        <f ca="1">IF($B895="","",IF(Zdroj!$AQ$9="ano",CONCATENATE(OFFSET(Zdroj!C$16,'k rozhodnutí detailní'!$A894,0),"
","Anonymizováno","
",OFFSET(Zdroj!E$16,'k rozhodnutí detailní'!$A894,0),"
",OFFSET(Zdroj!F$16,'k rozhodnutí detailní'!$A894,0)),CONCATENATE(OFFSET(Zdroj!C$16,'k rozhodnutí detailní'!$A894,0),"
",OFFSET(Zdroj!D$16,'k rozhodnutí detailní'!$A894,0),"
",OFFSET(Zdroj!E$16,'k rozhodnutí detailní'!$A894,0),"
",OFFSET(Zdroj!F$16,'k rozhodnutí detailní'!$A894,0))))</f>
        <v/>
      </c>
      <c r="D895" s="57" t="str">
        <f ca="1">IF($B895="","",OFFSET(Zdroj!N$16,'k rozhodnutí detailní'!$A894,0))</f>
        <v/>
      </c>
      <c r="E895" s="314" t="str">
        <f ca="1">IF($B895="","",OFFSET(Zdroj!T$16,'k rozhodnutí detailní'!$A894,0))</f>
        <v/>
      </c>
      <c r="F895" s="188" t="str">
        <f ca="1">IF($B895="","",OFFSET(Zdroj!U$16,'k rozhodnutí detailní'!$A894,0))</f>
        <v/>
      </c>
      <c r="G895" s="316" t="str">
        <f ca="1">IF($B895="","",OFFSET(Zdroj!W$16,'k rozhodnutí detailní'!$A894,0))</f>
        <v/>
      </c>
      <c r="H895" s="315" t="str">
        <f ca="1">IF($B895="","",OFFSET(Zdroj!Y$16,'k rozhodnutí detailní'!$A894,0))</f>
        <v/>
      </c>
      <c r="I895" s="288" t="str">
        <f ca="1">IF($B895="","",OFFSET(Zdroj!BG$16,'k rozhodnutí detailní'!$A894,0))</f>
        <v/>
      </c>
      <c r="J895" s="288" t="str">
        <f ca="1">IF($B895="","",OFFSET(Zdroj!BH$16,'k rozhodnutí detailní'!$A894,0))</f>
        <v/>
      </c>
      <c r="K895" s="288"/>
      <c r="L895" s="79" t="str">
        <f ca="1">IF($B895="","",CONCATENATE(OFFSET(Zdroj!BI$16,'k rozhodnutí detailní'!$A894,0)," z ",SUM(Zdroj!$AN$10+Zdroj!$AP$10)))</f>
        <v/>
      </c>
      <c r="M895" s="46" t="str">
        <f ca="1">IF($B895="","",IF(OR(I895=0,J895=0),1,OFFSET(Zdroj!BJ$16,'k rozhodnutí detailní'!$A894,0)))</f>
        <v/>
      </c>
      <c r="N895" s="312" t="str">
        <f ca="1">IF(B895="","",IF(Zdroj!$AQ$1=Zdroj!$AR$9,ROUND(G895*M897,Zdroj!$AR$8),OFFSET(Zdroj!BO$16,'k rozhodnutí detailní'!A894,0)))</f>
        <v/>
      </c>
      <c r="O895" s="288" t="str">
        <f ca="1">IF($B895="","",OFFSET(Zdroj!Z$16,'k rozhodnutí detailní'!$A894,0))</f>
        <v/>
      </c>
      <c r="P895" s="329"/>
    </row>
    <row r="896" spans="1:16" x14ac:dyDescent="0.25">
      <c r="A896" s="29"/>
      <c r="B896" s="288"/>
      <c r="C896" s="51" t="str">
        <f ca="1">IF($B895="","",IF(Zdroj!$AQ$9="ano",CONCATENATE("Okres:","
",OFFSET(Zdroj!BP$16,'k rozhodnutí detailní'!$A894,0),"
","Právní forma","
",OFFSET(Zdroj!H$16,'k rozhodnutí detailní'!$A894,0),"
",IF(OFFSET(Zdroj!I$16,'k rozhodnutí detailní'!$A894,0)="","","IČO: "),OFFSET(Zdroj!I$16,'k rozhodnutí detailní'!$A894,0),"
","B.Ú. ",IF(OFFSET(Zdroj!J$16,'k rozhodnutí detailní'!$A894,0)="","","Anonymizováno")),CONCATENATE("Okres:","
",OFFSET(Zdroj!BP$16,'k rozhodnutí detailní'!$A894,0),"
","Právní forma","
",OFFSET(Zdroj!H$16,'k rozhodnutí detailní'!$A894,0),"
",IF(OFFSET(Zdroj!I$16,'k rozhodnutí detailní'!$A894,0)="","","IČO: "),OFFSET(Zdroj!I$16,'k rozhodnutí detailní'!$A894,0),"
","B.Ú. ",OFFSET(Zdroj!J$16,'k rozhodnutí detailní'!$A894,0))))</f>
        <v/>
      </c>
      <c r="D896" s="58" t="str">
        <f ca="1">IF($B895="","",OFFSET(Zdroj!O$16,'k rozhodnutí detailní'!$A894,0))</f>
        <v/>
      </c>
      <c r="E896" s="314"/>
      <c r="F896" s="185"/>
      <c r="G896" s="316"/>
      <c r="H896" s="315"/>
      <c r="I896" s="288"/>
      <c r="J896" s="288"/>
      <c r="K896" s="288"/>
      <c r="L896" s="288" t="str">
        <f ca="1">IF($B895="","",CONCATENATE(SUM(I895+J895+K895)," z ",SUM(Zdroj!$AN$10+Zdroj!$AP$10)))</f>
        <v/>
      </c>
      <c r="M896" s="47" t="str">
        <f ca="1">IF($B895="","",IF(1-(((J895+K895)*(Zdroj!AN$10/Zdroj!AP$10))/I895)&gt;=0,CEILING(1-(((J895+K895)*(Zdroj!AN$10/Zdroj!AP$10))/I895),0.01),CEILING((1-(((J895+K895)*(Zdroj!AN$10/Zdroj!AP$10))/I895))*-1,0.01)))</f>
        <v/>
      </c>
      <c r="N896" s="312"/>
      <c r="O896" s="288"/>
      <c r="P896" s="329"/>
    </row>
    <row r="897" spans="1:16" x14ac:dyDescent="0.25">
      <c r="A897" s="29">
        <f>ROW()/3-1</f>
        <v>298</v>
      </c>
      <c r="B897" s="288"/>
      <c r="C897" s="52" t="str">
        <f ca="1">IF($B895="","",IF(Zdroj!$AQ$9="ano",IF(OFFSET(Zdroj!M$16,'k rozhodnutí detailní'!A894,0)="","","Anonymizováno"),IF(OFFSET(Zdroj!M$16,'k rozhodnutí detailní'!A894,0)="","",OFFSET(Zdroj!M$16,'k rozhodnutí detailní'!A894,0))))</f>
        <v/>
      </c>
      <c r="D897" s="58" t="str">
        <f ca="1">IF($B895="","",CONCATENATE("Dotace bude použita na:","
",OFFSET(Zdroj!P$16,'k rozhodnutí detailní'!$A894,0)))</f>
        <v/>
      </c>
      <c r="E897" s="314"/>
      <c r="F897" s="188" t="str">
        <f ca="1">IF($B895="","",OFFSET(Zdroj!V$16,'k rozhodnutí detailní'!$A894,0))</f>
        <v/>
      </c>
      <c r="G897" s="89" t="str">
        <f ca="1">IF($B895="","",OFFSET(Zdroj!BM$16,'k rozhodnutí'!$A894,0))</f>
        <v/>
      </c>
      <c r="H897" s="315"/>
      <c r="I897" s="288"/>
      <c r="J897" s="288"/>
      <c r="K897" s="288"/>
      <c r="L897" s="288"/>
      <c r="M897" s="48" t="str">
        <f ca="1">IF($B895="","",SUM((I895+J895+K895)/(Zdroj!$AN$10+Zdroj!$AP$10)))</f>
        <v/>
      </c>
      <c r="N897" s="59" t="str">
        <f t="shared" ref="N897" ca="1" si="296">IF(B895="","",N895/G895)</f>
        <v/>
      </c>
      <c r="O897" s="288"/>
      <c r="P897" s="329"/>
    </row>
    <row r="898" spans="1:16" x14ac:dyDescent="0.25">
      <c r="A898" s="29"/>
      <c r="B898" s="288" t="str">
        <f ca="1">IF(OFFSET(Zdroj!$B$16,A897,0)&gt;0,OFFSET(Zdroj!$B$16,A897,0)+0,"")</f>
        <v/>
      </c>
      <c r="C898" s="51" t="str">
        <f ca="1">IF($B898="","",IF(Zdroj!$AQ$9="ano",CONCATENATE(OFFSET(Zdroj!C$16,'k rozhodnutí detailní'!$A897,0),"
","Anonymizováno","
",OFFSET(Zdroj!E$16,'k rozhodnutí detailní'!$A897,0),"
",OFFSET(Zdroj!F$16,'k rozhodnutí detailní'!$A897,0)),CONCATENATE(OFFSET(Zdroj!C$16,'k rozhodnutí detailní'!$A897,0),"
",OFFSET(Zdroj!D$16,'k rozhodnutí detailní'!$A897,0),"
",OFFSET(Zdroj!E$16,'k rozhodnutí detailní'!$A897,0),"
",OFFSET(Zdroj!F$16,'k rozhodnutí detailní'!$A897,0))))</f>
        <v/>
      </c>
      <c r="D898" s="57" t="str">
        <f ca="1">IF($B898="","",OFFSET(Zdroj!N$16,'k rozhodnutí detailní'!$A897,0))</f>
        <v/>
      </c>
      <c r="E898" s="314" t="str">
        <f ca="1">IF($B898="","",OFFSET(Zdroj!T$16,'k rozhodnutí detailní'!$A897,0))</f>
        <v/>
      </c>
      <c r="F898" s="188" t="str">
        <f ca="1">IF($B898="","",OFFSET(Zdroj!U$16,'k rozhodnutí detailní'!$A897,0))</f>
        <v/>
      </c>
      <c r="G898" s="316" t="str">
        <f ca="1">IF($B898="","",OFFSET(Zdroj!W$16,'k rozhodnutí detailní'!$A897,0))</f>
        <v/>
      </c>
      <c r="H898" s="315" t="str">
        <f ca="1">IF($B898="","",OFFSET(Zdroj!Y$16,'k rozhodnutí detailní'!$A897,0))</f>
        <v/>
      </c>
      <c r="I898" s="288" t="str">
        <f ca="1">IF($B898="","",OFFSET(Zdroj!BG$16,'k rozhodnutí detailní'!$A897,0))</f>
        <v/>
      </c>
      <c r="J898" s="288" t="str">
        <f ca="1">IF($B898="","",OFFSET(Zdroj!BH$16,'k rozhodnutí detailní'!$A897,0))</f>
        <v/>
      </c>
      <c r="K898" s="288"/>
      <c r="L898" s="79" t="str">
        <f ca="1">IF($B898="","",CONCATENATE(OFFSET(Zdroj!BI$16,'k rozhodnutí detailní'!$A897,0)," z ",SUM(Zdroj!$AN$10+Zdroj!$AP$10)))</f>
        <v/>
      </c>
      <c r="M898" s="46" t="str">
        <f ca="1">IF($B898="","",IF(OR(I898=0,J898=0),1,OFFSET(Zdroj!BJ$16,'k rozhodnutí detailní'!$A897,0)))</f>
        <v/>
      </c>
      <c r="N898" s="312" t="str">
        <f ca="1">IF(B898="","",IF(Zdroj!$AQ$1=Zdroj!$AR$9,ROUND(G898*M900,Zdroj!$AR$8),OFFSET(Zdroj!BO$16,'k rozhodnutí detailní'!A897,0)))</f>
        <v/>
      </c>
      <c r="O898" s="288" t="str">
        <f ca="1">IF($B898="","",OFFSET(Zdroj!Z$16,'k rozhodnutí detailní'!$A897,0))</f>
        <v/>
      </c>
      <c r="P898" s="329"/>
    </row>
    <row r="899" spans="1:16" x14ac:dyDescent="0.25">
      <c r="A899" s="29"/>
      <c r="B899" s="288"/>
      <c r="C899" s="51" t="str">
        <f ca="1">IF($B898="","",IF(Zdroj!$AQ$9="ano",CONCATENATE("Okres:","
",OFFSET(Zdroj!BP$16,'k rozhodnutí detailní'!$A897,0),"
","Právní forma","
",OFFSET(Zdroj!H$16,'k rozhodnutí detailní'!$A897,0),"
",IF(OFFSET(Zdroj!I$16,'k rozhodnutí detailní'!$A897,0)="","","IČO: "),OFFSET(Zdroj!I$16,'k rozhodnutí detailní'!$A897,0),"
","B.Ú. ",IF(OFFSET(Zdroj!J$16,'k rozhodnutí detailní'!$A897,0)="","","Anonymizováno")),CONCATENATE("Okres:","
",OFFSET(Zdroj!BP$16,'k rozhodnutí detailní'!$A897,0),"
","Právní forma","
",OFFSET(Zdroj!H$16,'k rozhodnutí detailní'!$A897,0),"
",IF(OFFSET(Zdroj!I$16,'k rozhodnutí detailní'!$A897,0)="","","IČO: "),OFFSET(Zdroj!I$16,'k rozhodnutí detailní'!$A897,0),"
","B.Ú. ",OFFSET(Zdroj!J$16,'k rozhodnutí detailní'!$A897,0))))</f>
        <v/>
      </c>
      <c r="D899" s="58" t="str">
        <f ca="1">IF($B898="","",OFFSET(Zdroj!O$16,'k rozhodnutí detailní'!$A897,0))</f>
        <v/>
      </c>
      <c r="E899" s="314"/>
      <c r="F899" s="185"/>
      <c r="G899" s="316"/>
      <c r="H899" s="315"/>
      <c r="I899" s="288"/>
      <c r="J899" s="288"/>
      <c r="K899" s="288"/>
      <c r="L899" s="288" t="str">
        <f ca="1">IF($B898="","",CONCATENATE(SUM(I898+J898+K898)," z ",SUM(Zdroj!$AN$10+Zdroj!$AP$10)))</f>
        <v/>
      </c>
      <c r="M899" s="47" t="str">
        <f ca="1">IF($B898="","",IF(1-(((J898+K898)*(Zdroj!AN$10/Zdroj!AP$10))/I898)&gt;=0,CEILING(1-(((J898+K898)*(Zdroj!AN$10/Zdroj!AP$10))/I898),0.01),CEILING((1-(((J898+K898)*(Zdroj!AN$10/Zdroj!AP$10))/I898))*-1,0.01)))</f>
        <v/>
      </c>
      <c r="N899" s="312"/>
      <c r="O899" s="288"/>
      <c r="P899" s="329"/>
    </row>
    <row r="900" spans="1:16" x14ac:dyDescent="0.25">
      <c r="A900" s="29">
        <f>ROW()/3-1</f>
        <v>299</v>
      </c>
      <c r="B900" s="288"/>
      <c r="C900" s="52" t="str">
        <f ca="1">IF($B898="","",IF(Zdroj!$AQ$9="ano",IF(OFFSET(Zdroj!M$16,'k rozhodnutí detailní'!A897,0)="","","Anonymizováno"),IF(OFFSET(Zdroj!M$16,'k rozhodnutí detailní'!A897,0)="","",OFFSET(Zdroj!M$16,'k rozhodnutí detailní'!A897,0))))</f>
        <v/>
      </c>
      <c r="D900" s="58" t="str">
        <f ca="1">IF($B898="","",CONCATENATE("Dotace bude použita na:","
",OFFSET(Zdroj!P$16,'k rozhodnutí detailní'!$A897,0)))</f>
        <v/>
      </c>
      <c r="E900" s="314"/>
      <c r="F900" s="188" t="str">
        <f ca="1">IF($B898="","",OFFSET(Zdroj!V$16,'k rozhodnutí detailní'!$A897,0))</f>
        <v/>
      </c>
      <c r="G900" s="89" t="str">
        <f ca="1">IF($B898="","",OFFSET(Zdroj!BM$16,'k rozhodnutí'!$A897,0))</f>
        <v/>
      </c>
      <c r="H900" s="315"/>
      <c r="I900" s="288"/>
      <c r="J900" s="288"/>
      <c r="K900" s="288"/>
      <c r="L900" s="288"/>
      <c r="M900" s="48" t="str">
        <f ca="1">IF($B898="","",SUM((I898+J898+K898)/(Zdroj!$AN$10+Zdroj!$AP$10)))</f>
        <v/>
      </c>
      <c r="N900" s="59" t="str">
        <f t="shared" ref="N900" ca="1" si="297">IF(B898="","",N898/G898)</f>
        <v/>
      </c>
      <c r="O900" s="288"/>
      <c r="P900" s="329"/>
    </row>
    <row r="901" spans="1:16" x14ac:dyDescent="0.25">
      <c r="A901" s="29"/>
      <c r="B901" s="288" t="str">
        <f ca="1">IF(OFFSET(Zdroj!$B$16,A900,0)&gt;0,OFFSET(Zdroj!$B$16,A900,0)+0,"")</f>
        <v/>
      </c>
      <c r="C901" s="51" t="str">
        <f ca="1">IF($B901="","",IF(Zdroj!$AQ$9="ano",CONCATENATE(OFFSET(Zdroj!C$16,'k rozhodnutí detailní'!$A900,0),"
","Anonymizováno","
",OFFSET(Zdroj!E$16,'k rozhodnutí detailní'!$A900,0),"
",OFFSET(Zdroj!F$16,'k rozhodnutí detailní'!$A900,0)),CONCATENATE(OFFSET(Zdroj!C$16,'k rozhodnutí detailní'!$A900,0),"
",OFFSET(Zdroj!D$16,'k rozhodnutí detailní'!$A900,0),"
",OFFSET(Zdroj!E$16,'k rozhodnutí detailní'!$A900,0),"
",OFFSET(Zdroj!F$16,'k rozhodnutí detailní'!$A900,0))))</f>
        <v/>
      </c>
      <c r="D901" s="57" t="str">
        <f ca="1">IF($B901="","",OFFSET(Zdroj!N$16,'k rozhodnutí detailní'!$A900,0))</f>
        <v/>
      </c>
      <c r="E901" s="314" t="str">
        <f ca="1">IF($B901="","",OFFSET(Zdroj!T$16,'k rozhodnutí detailní'!$A900,0))</f>
        <v/>
      </c>
      <c r="F901" s="188" t="str">
        <f ca="1">IF($B901="","",OFFSET(Zdroj!U$16,'k rozhodnutí detailní'!$A900,0))</f>
        <v/>
      </c>
      <c r="G901" s="316" t="str">
        <f ca="1">IF($B901="","",OFFSET(Zdroj!W$16,'k rozhodnutí detailní'!$A900,0))</f>
        <v/>
      </c>
      <c r="H901" s="315" t="str">
        <f ca="1">IF($B901="","",OFFSET(Zdroj!Y$16,'k rozhodnutí detailní'!$A900,0))</f>
        <v/>
      </c>
      <c r="I901" s="288" t="str">
        <f ca="1">IF($B901="","",OFFSET(Zdroj!BG$16,'k rozhodnutí detailní'!$A900,0))</f>
        <v/>
      </c>
      <c r="J901" s="288" t="str">
        <f ca="1">IF($B901="","",OFFSET(Zdroj!BH$16,'k rozhodnutí detailní'!$A900,0))</f>
        <v/>
      </c>
      <c r="K901" s="288"/>
      <c r="L901" s="79" t="str">
        <f ca="1">IF($B901="","",CONCATENATE(OFFSET(Zdroj!BI$16,'k rozhodnutí detailní'!$A900,0)," z ",SUM(Zdroj!$AN$10+Zdroj!$AP$10)))</f>
        <v/>
      </c>
      <c r="M901" s="46" t="str">
        <f ca="1">IF($B901="","",IF(OR(I901=0,J901=0),1,OFFSET(Zdroj!BJ$16,'k rozhodnutí detailní'!$A900,0)))</f>
        <v/>
      </c>
      <c r="N901" s="312" t="str">
        <f ca="1">IF(B901="","",IF(Zdroj!$AQ$1=Zdroj!$AR$9,ROUND(G901*M903,Zdroj!$AR$8),OFFSET(Zdroj!BO$16,'k rozhodnutí detailní'!A900,0)))</f>
        <v/>
      </c>
      <c r="O901" s="288" t="str">
        <f ca="1">IF($B901="","",OFFSET(Zdroj!Z$16,'k rozhodnutí detailní'!$A900,0))</f>
        <v/>
      </c>
      <c r="P901" s="329"/>
    </row>
    <row r="902" spans="1:16" x14ac:dyDescent="0.25">
      <c r="A902" s="29"/>
      <c r="B902" s="288"/>
      <c r="C902" s="51" t="str">
        <f ca="1">IF($B901="","",IF(Zdroj!$AQ$9="ano",CONCATENATE("Okres:","
",OFFSET(Zdroj!BP$16,'k rozhodnutí detailní'!$A900,0),"
","Právní forma","
",OFFSET(Zdroj!H$16,'k rozhodnutí detailní'!$A900,0),"
",IF(OFFSET(Zdroj!I$16,'k rozhodnutí detailní'!$A900,0)="","","IČO: "),OFFSET(Zdroj!I$16,'k rozhodnutí detailní'!$A900,0),"
","B.Ú. ",IF(OFFSET(Zdroj!J$16,'k rozhodnutí detailní'!$A900,0)="","","Anonymizováno")),CONCATENATE("Okres:","
",OFFSET(Zdroj!BP$16,'k rozhodnutí detailní'!$A900,0),"
","Právní forma","
",OFFSET(Zdroj!H$16,'k rozhodnutí detailní'!$A900,0),"
",IF(OFFSET(Zdroj!I$16,'k rozhodnutí detailní'!$A900,0)="","","IČO: "),OFFSET(Zdroj!I$16,'k rozhodnutí detailní'!$A900,0),"
","B.Ú. ",OFFSET(Zdroj!J$16,'k rozhodnutí detailní'!$A900,0))))</f>
        <v/>
      </c>
      <c r="D902" s="58" t="str">
        <f ca="1">IF($B901="","",OFFSET(Zdroj!O$16,'k rozhodnutí detailní'!$A900,0))</f>
        <v/>
      </c>
      <c r="E902" s="314"/>
      <c r="F902" s="185"/>
      <c r="G902" s="316"/>
      <c r="H902" s="315"/>
      <c r="I902" s="288"/>
      <c r="J902" s="288"/>
      <c r="K902" s="288"/>
      <c r="L902" s="288" t="str">
        <f ca="1">IF($B901="","",CONCATENATE(SUM(I901+J901+K901)," z ",SUM(Zdroj!$AN$10+Zdroj!$AP$10)))</f>
        <v/>
      </c>
      <c r="M902" s="47" t="str">
        <f ca="1">IF($B901="","",IF(1-(((J901+K901)*(Zdroj!AN$10/Zdroj!AP$10))/I901)&gt;=0,CEILING(1-(((J901+K901)*(Zdroj!AN$10/Zdroj!AP$10))/I901),0.01),CEILING((1-(((J901+K901)*(Zdroj!AN$10/Zdroj!AP$10))/I901))*-1,0.01)))</f>
        <v/>
      </c>
      <c r="N902" s="312"/>
      <c r="O902" s="288"/>
      <c r="P902" s="329"/>
    </row>
    <row r="903" spans="1:16" x14ac:dyDescent="0.25">
      <c r="A903" s="29">
        <f>ROW()/3-1</f>
        <v>300</v>
      </c>
      <c r="B903" s="288"/>
      <c r="C903" s="52" t="str">
        <f ca="1">IF($B901="","",IF(Zdroj!$AQ$9="ano",IF(OFFSET(Zdroj!M$16,'k rozhodnutí detailní'!A900,0)="","","Anonymizováno"),IF(OFFSET(Zdroj!M$16,'k rozhodnutí detailní'!A900,0)="","",OFFSET(Zdroj!M$16,'k rozhodnutí detailní'!A900,0))))</f>
        <v/>
      </c>
      <c r="D903" s="58" t="str">
        <f ca="1">IF($B901="","",CONCATENATE("Dotace bude použita na:","
",OFFSET(Zdroj!P$16,'k rozhodnutí detailní'!$A900,0)))</f>
        <v/>
      </c>
      <c r="E903" s="314"/>
      <c r="F903" s="188" t="str">
        <f ca="1">IF($B901="","",OFFSET(Zdroj!V$16,'k rozhodnutí detailní'!$A900,0))</f>
        <v/>
      </c>
      <c r="G903" s="89" t="str">
        <f ca="1">IF($B901="","",OFFSET(Zdroj!BM$16,'k rozhodnutí'!$A900,0))</f>
        <v/>
      </c>
      <c r="H903" s="315"/>
      <c r="I903" s="288"/>
      <c r="J903" s="288"/>
      <c r="K903" s="288"/>
      <c r="L903" s="288"/>
      <c r="M903" s="48" t="str">
        <f ca="1">IF($B901="","",SUM((I901+J901+K901)/(Zdroj!$AN$10+Zdroj!$AP$10)))</f>
        <v/>
      </c>
      <c r="N903" s="59" t="str">
        <f t="shared" ref="N903" ca="1" si="298">IF(B901="","",N901/G901)</f>
        <v/>
      </c>
      <c r="O903" s="288"/>
      <c r="P903" s="329"/>
    </row>
    <row r="904" spans="1:16" x14ac:dyDescent="0.25">
      <c r="A904" s="29"/>
      <c r="B904" s="288" t="str">
        <f ca="1">IF(OFFSET(Zdroj!$B$16,A903,0)&gt;0,OFFSET(Zdroj!$B$16,A903,0)+0,"")</f>
        <v/>
      </c>
      <c r="C904" s="51" t="str">
        <f ca="1">IF($B904="","",IF(Zdroj!$AQ$9="ano",CONCATENATE(OFFSET(Zdroj!C$16,'k rozhodnutí detailní'!$A903,0),"
","Anonymizováno","
",OFFSET(Zdroj!E$16,'k rozhodnutí detailní'!$A903,0),"
",OFFSET(Zdroj!F$16,'k rozhodnutí detailní'!$A903,0)),CONCATENATE(OFFSET(Zdroj!C$16,'k rozhodnutí detailní'!$A903,0),"
",OFFSET(Zdroj!D$16,'k rozhodnutí detailní'!$A903,0),"
",OFFSET(Zdroj!E$16,'k rozhodnutí detailní'!$A903,0),"
",OFFSET(Zdroj!F$16,'k rozhodnutí detailní'!$A903,0))))</f>
        <v/>
      </c>
      <c r="D904" s="57" t="str">
        <f ca="1">IF($B904="","",OFFSET(Zdroj!N$16,'k rozhodnutí detailní'!$A903,0))</f>
        <v/>
      </c>
      <c r="E904" s="314" t="str">
        <f ca="1">IF($B904="","",OFFSET(Zdroj!T$16,'k rozhodnutí detailní'!$A903,0))</f>
        <v/>
      </c>
      <c r="F904" s="188" t="str">
        <f ca="1">IF($B904="","",OFFSET(Zdroj!U$16,'k rozhodnutí detailní'!$A903,0))</f>
        <v/>
      </c>
      <c r="G904" s="316" t="str">
        <f ca="1">IF($B904="","",OFFSET(Zdroj!W$16,'k rozhodnutí detailní'!$A903,0))</f>
        <v/>
      </c>
      <c r="H904" s="315" t="str">
        <f ca="1">IF($B904="","",OFFSET(Zdroj!Y$16,'k rozhodnutí detailní'!$A903,0))</f>
        <v/>
      </c>
      <c r="I904" s="288" t="str">
        <f ca="1">IF($B904="","",OFFSET(Zdroj!BG$16,'k rozhodnutí detailní'!$A903,0))</f>
        <v/>
      </c>
      <c r="J904" s="288" t="str">
        <f ca="1">IF($B904="","",OFFSET(Zdroj!BH$16,'k rozhodnutí detailní'!$A903,0))</f>
        <v/>
      </c>
      <c r="K904" s="288"/>
      <c r="L904" s="79" t="str">
        <f ca="1">IF($B904="","",CONCATENATE(OFFSET(Zdroj!BI$16,'k rozhodnutí detailní'!$A903,0)," z ",SUM(Zdroj!$AN$10+Zdroj!$AP$10)))</f>
        <v/>
      </c>
      <c r="M904" s="46" t="str">
        <f ca="1">IF($B904="","",IF(OR(I904=0,J904=0),1,OFFSET(Zdroj!BJ$16,'k rozhodnutí detailní'!$A903,0)))</f>
        <v/>
      </c>
      <c r="N904" s="312" t="str">
        <f ca="1">IF(B904="","",IF(Zdroj!$AQ$1=Zdroj!$AR$9,ROUND(G904*M906,Zdroj!$AR$8),OFFSET(Zdroj!BO$16,'k rozhodnutí detailní'!A903,0)))</f>
        <v/>
      </c>
      <c r="O904" s="288" t="str">
        <f ca="1">IF($B904="","",OFFSET(Zdroj!Z$16,'k rozhodnutí detailní'!$A903,0))</f>
        <v/>
      </c>
      <c r="P904" s="329"/>
    </row>
    <row r="905" spans="1:16" x14ac:dyDescent="0.25">
      <c r="A905" s="29"/>
      <c r="B905" s="288"/>
      <c r="C905" s="51" t="str">
        <f ca="1">IF($B904="","",IF(Zdroj!$AQ$9="ano",CONCATENATE("Okres:","
",OFFSET(Zdroj!BP$16,'k rozhodnutí detailní'!$A903,0),"
","Právní forma","
",OFFSET(Zdroj!H$16,'k rozhodnutí detailní'!$A903,0),"
",IF(OFFSET(Zdroj!I$16,'k rozhodnutí detailní'!$A903,0)="","","IČO: "),OFFSET(Zdroj!I$16,'k rozhodnutí detailní'!$A903,0),"
","B.Ú. ",IF(OFFSET(Zdroj!J$16,'k rozhodnutí detailní'!$A903,0)="","","Anonymizováno")),CONCATENATE("Okres:","
",OFFSET(Zdroj!BP$16,'k rozhodnutí detailní'!$A903,0),"
","Právní forma","
",OFFSET(Zdroj!H$16,'k rozhodnutí detailní'!$A903,0),"
",IF(OFFSET(Zdroj!I$16,'k rozhodnutí detailní'!$A903,0)="","","IČO: "),OFFSET(Zdroj!I$16,'k rozhodnutí detailní'!$A903,0),"
","B.Ú. ",OFFSET(Zdroj!J$16,'k rozhodnutí detailní'!$A903,0))))</f>
        <v/>
      </c>
      <c r="D905" s="58" t="str">
        <f ca="1">IF($B904="","",OFFSET(Zdroj!O$16,'k rozhodnutí detailní'!$A903,0))</f>
        <v/>
      </c>
      <c r="E905" s="314"/>
      <c r="F905" s="185"/>
      <c r="G905" s="316"/>
      <c r="H905" s="315"/>
      <c r="I905" s="288"/>
      <c r="J905" s="288"/>
      <c r="K905" s="288"/>
      <c r="L905" s="288" t="str">
        <f ca="1">IF($B904="","",CONCATENATE(SUM(I904+J904+K904)," z ",SUM(Zdroj!$AN$10+Zdroj!$AP$10)))</f>
        <v/>
      </c>
      <c r="M905" s="47" t="str">
        <f ca="1">IF($B904="","",IF(1-(((J904+K904)*(Zdroj!AN$10/Zdroj!AP$10))/I904)&gt;=0,CEILING(1-(((J904+K904)*(Zdroj!AN$10/Zdroj!AP$10))/I904),0.01),CEILING((1-(((J904+K904)*(Zdroj!AN$10/Zdroj!AP$10))/I904))*-1,0.01)))</f>
        <v/>
      </c>
      <c r="N905" s="312"/>
      <c r="O905" s="288"/>
      <c r="P905" s="329"/>
    </row>
    <row r="906" spans="1:16" x14ac:dyDescent="0.25">
      <c r="A906" s="29">
        <f>ROW()/3-1</f>
        <v>301</v>
      </c>
      <c r="B906" s="288"/>
      <c r="C906" s="52" t="str">
        <f ca="1">IF($B904="","",IF(Zdroj!$AQ$9="ano",IF(OFFSET(Zdroj!M$16,'k rozhodnutí detailní'!A903,0)="","","Anonymizováno"),IF(OFFSET(Zdroj!M$16,'k rozhodnutí detailní'!A903,0)="","",OFFSET(Zdroj!M$16,'k rozhodnutí detailní'!A903,0))))</f>
        <v/>
      </c>
      <c r="D906" s="58" t="str">
        <f ca="1">IF($B904="","",CONCATENATE("Dotace bude použita na:","
",OFFSET(Zdroj!P$16,'k rozhodnutí detailní'!$A903,0)))</f>
        <v/>
      </c>
      <c r="E906" s="314"/>
      <c r="F906" s="188" t="str">
        <f ca="1">IF($B904="","",OFFSET(Zdroj!V$16,'k rozhodnutí detailní'!$A903,0))</f>
        <v/>
      </c>
      <c r="G906" s="89" t="str">
        <f ca="1">IF($B904="","",OFFSET(Zdroj!BM$16,'k rozhodnutí'!$A903,0))</f>
        <v/>
      </c>
      <c r="H906" s="315"/>
      <c r="I906" s="288"/>
      <c r="J906" s="288"/>
      <c r="K906" s="288"/>
      <c r="L906" s="288"/>
      <c r="M906" s="48" t="str">
        <f ca="1">IF($B904="","",SUM((I904+J904+K904)/(Zdroj!$AN$10+Zdroj!$AP$10)))</f>
        <v/>
      </c>
      <c r="N906" s="59" t="str">
        <f t="shared" ref="N906" ca="1" si="299">IF(B904="","",N904/G904)</f>
        <v/>
      </c>
      <c r="O906" s="288"/>
      <c r="P906" s="329"/>
    </row>
    <row r="907" spans="1:16" x14ac:dyDescent="0.25">
      <c r="A907" s="29"/>
      <c r="B907" s="288" t="str">
        <f ca="1">IF(OFFSET(Zdroj!$B$16,A906,0)&gt;0,OFFSET(Zdroj!$B$16,A906,0)+0,"")</f>
        <v/>
      </c>
      <c r="C907" s="51" t="str">
        <f ca="1">IF($B907="","",IF(Zdroj!$AQ$9="ano",CONCATENATE(OFFSET(Zdroj!C$16,'k rozhodnutí detailní'!$A906,0),"
","Anonymizováno","
",OFFSET(Zdroj!E$16,'k rozhodnutí detailní'!$A906,0),"
",OFFSET(Zdroj!F$16,'k rozhodnutí detailní'!$A906,0)),CONCATENATE(OFFSET(Zdroj!C$16,'k rozhodnutí detailní'!$A906,0),"
",OFFSET(Zdroj!D$16,'k rozhodnutí detailní'!$A906,0),"
",OFFSET(Zdroj!E$16,'k rozhodnutí detailní'!$A906,0),"
",OFFSET(Zdroj!F$16,'k rozhodnutí detailní'!$A906,0))))</f>
        <v/>
      </c>
      <c r="D907" s="57" t="str">
        <f ca="1">IF($B907="","",OFFSET(Zdroj!N$16,'k rozhodnutí detailní'!$A906,0))</f>
        <v/>
      </c>
      <c r="E907" s="314" t="str">
        <f ca="1">IF($B907="","",OFFSET(Zdroj!T$16,'k rozhodnutí detailní'!$A906,0))</f>
        <v/>
      </c>
      <c r="F907" s="188" t="str">
        <f ca="1">IF($B907="","",OFFSET(Zdroj!U$16,'k rozhodnutí detailní'!$A906,0))</f>
        <v/>
      </c>
      <c r="G907" s="316" t="str">
        <f ca="1">IF($B907="","",OFFSET(Zdroj!W$16,'k rozhodnutí detailní'!$A906,0))</f>
        <v/>
      </c>
      <c r="H907" s="315" t="str">
        <f ca="1">IF($B907="","",OFFSET(Zdroj!Y$16,'k rozhodnutí detailní'!$A906,0))</f>
        <v/>
      </c>
      <c r="I907" s="288" t="str">
        <f ca="1">IF($B907="","",OFFSET(Zdroj!BG$16,'k rozhodnutí detailní'!$A906,0))</f>
        <v/>
      </c>
      <c r="J907" s="288" t="str">
        <f ca="1">IF($B907="","",OFFSET(Zdroj!BH$16,'k rozhodnutí detailní'!$A906,0))</f>
        <v/>
      </c>
      <c r="K907" s="288"/>
      <c r="L907" s="79" t="str">
        <f ca="1">IF($B907="","",CONCATENATE(OFFSET(Zdroj!BI$16,'k rozhodnutí detailní'!$A906,0)," z ",SUM(Zdroj!$AN$10+Zdroj!$AP$10)))</f>
        <v/>
      </c>
      <c r="M907" s="46" t="str">
        <f ca="1">IF($B907="","",IF(OR(I907=0,J907=0),1,OFFSET(Zdroj!BJ$16,'k rozhodnutí detailní'!$A906,0)))</f>
        <v/>
      </c>
      <c r="N907" s="312" t="str">
        <f ca="1">IF(B907="","",IF(Zdroj!$AQ$1=Zdroj!$AR$9,ROUND(G907*M909,Zdroj!$AR$8),OFFSET(Zdroj!BO$16,'k rozhodnutí detailní'!A906,0)))</f>
        <v/>
      </c>
      <c r="O907" s="288" t="str">
        <f ca="1">IF($B907="","",OFFSET(Zdroj!Z$16,'k rozhodnutí detailní'!$A906,0))</f>
        <v/>
      </c>
      <c r="P907" s="329"/>
    </row>
    <row r="908" spans="1:16" x14ac:dyDescent="0.25">
      <c r="A908" s="29"/>
      <c r="B908" s="288"/>
      <c r="C908" s="51" t="str">
        <f ca="1">IF($B907="","",IF(Zdroj!$AQ$9="ano",CONCATENATE("Okres:","
",OFFSET(Zdroj!BP$16,'k rozhodnutí detailní'!$A906,0),"
","Právní forma","
",OFFSET(Zdroj!H$16,'k rozhodnutí detailní'!$A906,0),"
",IF(OFFSET(Zdroj!I$16,'k rozhodnutí detailní'!$A906,0)="","","IČO: "),OFFSET(Zdroj!I$16,'k rozhodnutí detailní'!$A906,0),"
","B.Ú. ",IF(OFFSET(Zdroj!J$16,'k rozhodnutí detailní'!$A906,0)="","","Anonymizováno")),CONCATENATE("Okres:","
",OFFSET(Zdroj!BP$16,'k rozhodnutí detailní'!$A906,0),"
","Právní forma","
",OFFSET(Zdroj!H$16,'k rozhodnutí detailní'!$A906,0),"
",IF(OFFSET(Zdroj!I$16,'k rozhodnutí detailní'!$A906,0)="","","IČO: "),OFFSET(Zdroj!I$16,'k rozhodnutí detailní'!$A906,0),"
","B.Ú. ",OFFSET(Zdroj!J$16,'k rozhodnutí detailní'!$A906,0))))</f>
        <v/>
      </c>
      <c r="D908" s="58" t="str">
        <f ca="1">IF($B907="","",OFFSET(Zdroj!O$16,'k rozhodnutí detailní'!$A906,0))</f>
        <v/>
      </c>
      <c r="E908" s="314"/>
      <c r="F908" s="185"/>
      <c r="G908" s="316"/>
      <c r="H908" s="315"/>
      <c r="I908" s="288"/>
      <c r="J908" s="288"/>
      <c r="K908" s="288"/>
      <c r="L908" s="288" t="str">
        <f ca="1">IF($B907="","",CONCATENATE(SUM(I907+J907+K907)," z ",SUM(Zdroj!$AN$10+Zdroj!$AP$10)))</f>
        <v/>
      </c>
      <c r="M908" s="47" t="str">
        <f ca="1">IF($B907="","",IF(1-(((J907+K907)*(Zdroj!AN$10/Zdroj!AP$10))/I907)&gt;=0,CEILING(1-(((J907+K907)*(Zdroj!AN$10/Zdroj!AP$10))/I907),0.01),CEILING((1-(((J907+K907)*(Zdroj!AN$10/Zdroj!AP$10))/I907))*-1,0.01)))</f>
        <v/>
      </c>
      <c r="N908" s="312"/>
      <c r="O908" s="288"/>
      <c r="P908" s="329"/>
    </row>
    <row r="909" spans="1:16" x14ac:dyDescent="0.25">
      <c r="A909" s="29">
        <f>ROW()/3-1</f>
        <v>302</v>
      </c>
      <c r="B909" s="288"/>
      <c r="C909" s="52" t="str">
        <f ca="1">IF($B907="","",IF(Zdroj!$AQ$9="ano",IF(OFFSET(Zdroj!M$16,'k rozhodnutí detailní'!A906,0)="","","Anonymizováno"),IF(OFFSET(Zdroj!M$16,'k rozhodnutí detailní'!A906,0)="","",OFFSET(Zdroj!M$16,'k rozhodnutí detailní'!A906,0))))</f>
        <v/>
      </c>
      <c r="D909" s="58" t="str">
        <f ca="1">IF($B907="","",CONCATENATE("Dotace bude použita na:","
",OFFSET(Zdroj!P$16,'k rozhodnutí detailní'!$A906,0)))</f>
        <v/>
      </c>
      <c r="E909" s="314"/>
      <c r="F909" s="188" t="str">
        <f ca="1">IF($B907="","",OFFSET(Zdroj!V$16,'k rozhodnutí detailní'!$A906,0))</f>
        <v/>
      </c>
      <c r="G909" s="89" t="str">
        <f ca="1">IF($B907="","",OFFSET(Zdroj!BM$16,'k rozhodnutí'!$A906,0))</f>
        <v/>
      </c>
      <c r="H909" s="315"/>
      <c r="I909" s="288"/>
      <c r="J909" s="288"/>
      <c r="K909" s="288"/>
      <c r="L909" s="288"/>
      <c r="M909" s="48" t="str">
        <f ca="1">IF($B907="","",SUM((I907+J907+K907)/(Zdroj!$AN$10+Zdroj!$AP$10)))</f>
        <v/>
      </c>
      <c r="N909" s="59" t="str">
        <f t="shared" ref="N909" ca="1" si="300">IF(B907="","",N907/G907)</f>
        <v/>
      </c>
      <c r="O909" s="288"/>
      <c r="P909" s="329"/>
    </row>
    <row r="910" spans="1:16" x14ac:dyDescent="0.25">
      <c r="A910" s="29"/>
      <c r="B910" s="288" t="str">
        <f ca="1">IF(OFFSET(Zdroj!$B$16,A909,0)&gt;0,OFFSET(Zdroj!$B$16,A909,0)+0,"")</f>
        <v/>
      </c>
      <c r="C910" s="51" t="str">
        <f ca="1">IF($B910="","",IF(Zdroj!$AQ$9="ano",CONCATENATE(OFFSET(Zdroj!C$16,'k rozhodnutí detailní'!$A909,0),"
","Anonymizováno","
",OFFSET(Zdroj!E$16,'k rozhodnutí detailní'!$A909,0),"
",OFFSET(Zdroj!F$16,'k rozhodnutí detailní'!$A909,0)),CONCATENATE(OFFSET(Zdroj!C$16,'k rozhodnutí detailní'!$A909,0),"
",OFFSET(Zdroj!D$16,'k rozhodnutí detailní'!$A909,0),"
",OFFSET(Zdroj!E$16,'k rozhodnutí detailní'!$A909,0),"
",OFFSET(Zdroj!F$16,'k rozhodnutí detailní'!$A909,0))))</f>
        <v/>
      </c>
      <c r="D910" s="57" t="str">
        <f ca="1">IF($B910="","",OFFSET(Zdroj!N$16,'k rozhodnutí detailní'!$A909,0))</f>
        <v/>
      </c>
      <c r="E910" s="314" t="str">
        <f ca="1">IF($B910="","",OFFSET(Zdroj!T$16,'k rozhodnutí detailní'!$A909,0))</f>
        <v/>
      </c>
      <c r="F910" s="188" t="str">
        <f ca="1">IF($B910="","",OFFSET(Zdroj!U$16,'k rozhodnutí detailní'!$A909,0))</f>
        <v/>
      </c>
      <c r="G910" s="316" t="str">
        <f ca="1">IF($B910="","",OFFSET(Zdroj!W$16,'k rozhodnutí detailní'!$A909,0))</f>
        <v/>
      </c>
      <c r="H910" s="315" t="str">
        <f ca="1">IF($B910="","",OFFSET(Zdroj!Y$16,'k rozhodnutí detailní'!$A909,0))</f>
        <v/>
      </c>
      <c r="I910" s="288" t="str">
        <f ca="1">IF($B910="","",OFFSET(Zdroj!BG$16,'k rozhodnutí detailní'!$A909,0))</f>
        <v/>
      </c>
      <c r="J910" s="288" t="str">
        <f ca="1">IF($B910="","",OFFSET(Zdroj!BH$16,'k rozhodnutí detailní'!$A909,0))</f>
        <v/>
      </c>
      <c r="K910" s="288"/>
      <c r="L910" s="79" t="str">
        <f ca="1">IF($B910="","",CONCATENATE(OFFSET(Zdroj!BI$16,'k rozhodnutí detailní'!$A909,0)," z ",SUM(Zdroj!$AN$10+Zdroj!$AP$10)))</f>
        <v/>
      </c>
      <c r="M910" s="46" t="str">
        <f ca="1">IF($B910="","",IF(OR(I910=0,J910=0),1,OFFSET(Zdroj!BJ$16,'k rozhodnutí detailní'!$A909,0)))</f>
        <v/>
      </c>
      <c r="N910" s="312" t="str">
        <f ca="1">IF(B910="","",IF(Zdroj!$AQ$1=Zdroj!$AR$9,ROUND(G910*M912,Zdroj!$AR$8),OFFSET(Zdroj!BO$16,'k rozhodnutí detailní'!A909,0)))</f>
        <v/>
      </c>
      <c r="O910" s="288" t="str">
        <f ca="1">IF($B910="","",OFFSET(Zdroj!Z$16,'k rozhodnutí detailní'!$A909,0))</f>
        <v/>
      </c>
      <c r="P910" s="329"/>
    </row>
    <row r="911" spans="1:16" x14ac:dyDescent="0.25">
      <c r="A911" s="29"/>
      <c r="B911" s="288"/>
      <c r="C911" s="51" t="str">
        <f ca="1">IF($B910="","",IF(Zdroj!$AQ$9="ano",CONCATENATE("Okres:","
",OFFSET(Zdroj!BP$16,'k rozhodnutí detailní'!$A909,0),"
","Právní forma","
",OFFSET(Zdroj!H$16,'k rozhodnutí detailní'!$A909,0),"
",IF(OFFSET(Zdroj!I$16,'k rozhodnutí detailní'!$A909,0)="","","IČO: "),OFFSET(Zdroj!I$16,'k rozhodnutí detailní'!$A909,0),"
","B.Ú. ",IF(OFFSET(Zdroj!J$16,'k rozhodnutí detailní'!$A909,0)="","","Anonymizováno")),CONCATENATE("Okres:","
",OFFSET(Zdroj!BP$16,'k rozhodnutí detailní'!$A909,0),"
","Právní forma","
",OFFSET(Zdroj!H$16,'k rozhodnutí detailní'!$A909,0),"
",IF(OFFSET(Zdroj!I$16,'k rozhodnutí detailní'!$A909,0)="","","IČO: "),OFFSET(Zdroj!I$16,'k rozhodnutí detailní'!$A909,0),"
","B.Ú. ",OFFSET(Zdroj!J$16,'k rozhodnutí detailní'!$A909,0))))</f>
        <v/>
      </c>
      <c r="D911" s="58" t="str">
        <f ca="1">IF($B910="","",OFFSET(Zdroj!O$16,'k rozhodnutí detailní'!$A909,0))</f>
        <v/>
      </c>
      <c r="E911" s="314"/>
      <c r="F911" s="185"/>
      <c r="G911" s="316"/>
      <c r="H911" s="315"/>
      <c r="I911" s="288"/>
      <c r="J911" s="288"/>
      <c r="K911" s="288"/>
      <c r="L911" s="288" t="str">
        <f ca="1">IF($B910="","",CONCATENATE(SUM(I910+J910+K910)," z ",SUM(Zdroj!$AN$10+Zdroj!$AP$10)))</f>
        <v/>
      </c>
      <c r="M911" s="47" t="str">
        <f ca="1">IF($B910="","",IF(1-(((J910+K910)*(Zdroj!AN$10/Zdroj!AP$10))/I910)&gt;=0,CEILING(1-(((J910+K910)*(Zdroj!AN$10/Zdroj!AP$10))/I910),0.01),CEILING((1-(((J910+K910)*(Zdroj!AN$10/Zdroj!AP$10))/I910))*-1,0.01)))</f>
        <v/>
      </c>
      <c r="N911" s="312"/>
      <c r="O911" s="288"/>
      <c r="P911" s="329"/>
    </row>
    <row r="912" spans="1:16" x14ac:dyDescent="0.25">
      <c r="A912" s="29">
        <f>ROW()/3-1</f>
        <v>303</v>
      </c>
      <c r="B912" s="288"/>
      <c r="C912" s="52" t="str">
        <f ca="1">IF($B910="","",IF(Zdroj!$AQ$9="ano",IF(OFFSET(Zdroj!M$16,'k rozhodnutí detailní'!A909,0)="","","Anonymizováno"),IF(OFFSET(Zdroj!M$16,'k rozhodnutí detailní'!A909,0)="","",OFFSET(Zdroj!M$16,'k rozhodnutí detailní'!A909,0))))</f>
        <v/>
      </c>
      <c r="D912" s="58" t="str">
        <f ca="1">IF($B910="","",CONCATENATE("Dotace bude použita na:","
",OFFSET(Zdroj!P$16,'k rozhodnutí detailní'!$A909,0)))</f>
        <v/>
      </c>
      <c r="E912" s="314"/>
      <c r="F912" s="188" t="str">
        <f ca="1">IF($B910="","",OFFSET(Zdroj!V$16,'k rozhodnutí detailní'!$A909,0))</f>
        <v/>
      </c>
      <c r="G912" s="89" t="str">
        <f ca="1">IF($B910="","",OFFSET(Zdroj!BM$16,'k rozhodnutí'!$A909,0))</f>
        <v/>
      </c>
      <c r="H912" s="315"/>
      <c r="I912" s="288"/>
      <c r="J912" s="288"/>
      <c r="K912" s="288"/>
      <c r="L912" s="288"/>
      <c r="M912" s="48" t="str">
        <f ca="1">IF($B910="","",SUM((I910+J910+K910)/(Zdroj!$AN$10+Zdroj!$AP$10)))</f>
        <v/>
      </c>
      <c r="N912" s="59" t="str">
        <f t="shared" ref="N912" ca="1" si="301">IF(B910="","",N910/G910)</f>
        <v/>
      </c>
      <c r="O912" s="288"/>
      <c r="P912" s="329"/>
    </row>
    <row r="913" spans="1:16" x14ac:dyDescent="0.25">
      <c r="A913" s="29"/>
      <c r="B913" s="288" t="str">
        <f ca="1">IF(OFFSET(Zdroj!$B$16,A912,0)&gt;0,OFFSET(Zdroj!$B$16,A912,0)+0,"")</f>
        <v/>
      </c>
      <c r="C913" s="51" t="str">
        <f ca="1">IF($B913="","",IF(Zdroj!$AQ$9="ano",CONCATENATE(OFFSET(Zdroj!C$16,'k rozhodnutí detailní'!$A912,0),"
","Anonymizováno","
",OFFSET(Zdroj!E$16,'k rozhodnutí detailní'!$A912,0),"
",OFFSET(Zdroj!F$16,'k rozhodnutí detailní'!$A912,0)),CONCATENATE(OFFSET(Zdroj!C$16,'k rozhodnutí detailní'!$A912,0),"
",OFFSET(Zdroj!D$16,'k rozhodnutí detailní'!$A912,0),"
",OFFSET(Zdroj!E$16,'k rozhodnutí detailní'!$A912,0),"
",OFFSET(Zdroj!F$16,'k rozhodnutí detailní'!$A912,0))))</f>
        <v/>
      </c>
      <c r="D913" s="57" t="str">
        <f ca="1">IF($B913="","",OFFSET(Zdroj!N$16,'k rozhodnutí detailní'!$A912,0))</f>
        <v/>
      </c>
      <c r="E913" s="314" t="str">
        <f ca="1">IF($B913="","",OFFSET(Zdroj!T$16,'k rozhodnutí detailní'!$A912,0))</f>
        <v/>
      </c>
      <c r="F913" s="188" t="str">
        <f ca="1">IF($B913="","",OFFSET(Zdroj!U$16,'k rozhodnutí detailní'!$A912,0))</f>
        <v/>
      </c>
      <c r="G913" s="316" t="str">
        <f ca="1">IF($B913="","",OFFSET(Zdroj!W$16,'k rozhodnutí detailní'!$A912,0))</f>
        <v/>
      </c>
      <c r="H913" s="315" t="str">
        <f ca="1">IF($B913="","",OFFSET(Zdroj!Y$16,'k rozhodnutí detailní'!$A912,0))</f>
        <v/>
      </c>
      <c r="I913" s="288" t="str">
        <f ca="1">IF($B913="","",OFFSET(Zdroj!BG$16,'k rozhodnutí detailní'!$A912,0))</f>
        <v/>
      </c>
      <c r="J913" s="288" t="str">
        <f ca="1">IF($B913="","",OFFSET(Zdroj!BH$16,'k rozhodnutí detailní'!$A912,0))</f>
        <v/>
      </c>
      <c r="K913" s="288"/>
      <c r="L913" s="79" t="str">
        <f ca="1">IF($B913="","",CONCATENATE(OFFSET(Zdroj!BI$16,'k rozhodnutí detailní'!$A912,0)," z ",SUM(Zdroj!$AN$10+Zdroj!$AP$10)))</f>
        <v/>
      </c>
      <c r="M913" s="46" t="str">
        <f ca="1">IF($B913="","",IF(OR(I913=0,J913=0),1,OFFSET(Zdroj!BJ$16,'k rozhodnutí detailní'!$A912,0)))</f>
        <v/>
      </c>
      <c r="N913" s="312" t="str">
        <f ca="1">IF(B913="","",IF(Zdroj!$AQ$1=Zdroj!$AR$9,ROUND(G913*M915,Zdroj!$AR$8),OFFSET(Zdroj!BO$16,'k rozhodnutí detailní'!A912,0)))</f>
        <v/>
      </c>
      <c r="O913" s="288" t="str">
        <f ca="1">IF($B913="","",OFFSET(Zdroj!Z$16,'k rozhodnutí detailní'!$A912,0))</f>
        <v/>
      </c>
      <c r="P913" s="329"/>
    </row>
    <row r="914" spans="1:16" x14ac:dyDescent="0.25">
      <c r="A914" s="29"/>
      <c r="B914" s="288"/>
      <c r="C914" s="51" t="str">
        <f ca="1">IF($B913="","",IF(Zdroj!$AQ$9="ano",CONCATENATE("Okres:","
",OFFSET(Zdroj!BP$16,'k rozhodnutí detailní'!$A912,0),"
","Právní forma","
",OFFSET(Zdroj!H$16,'k rozhodnutí detailní'!$A912,0),"
",IF(OFFSET(Zdroj!I$16,'k rozhodnutí detailní'!$A912,0)="","","IČO: "),OFFSET(Zdroj!I$16,'k rozhodnutí detailní'!$A912,0),"
","B.Ú. ",IF(OFFSET(Zdroj!J$16,'k rozhodnutí detailní'!$A912,0)="","","Anonymizováno")),CONCATENATE("Okres:","
",OFFSET(Zdroj!BP$16,'k rozhodnutí detailní'!$A912,0),"
","Právní forma","
",OFFSET(Zdroj!H$16,'k rozhodnutí detailní'!$A912,0),"
",IF(OFFSET(Zdroj!I$16,'k rozhodnutí detailní'!$A912,0)="","","IČO: "),OFFSET(Zdroj!I$16,'k rozhodnutí detailní'!$A912,0),"
","B.Ú. ",OFFSET(Zdroj!J$16,'k rozhodnutí detailní'!$A912,0))))</f>
        <v/>
      </c>
      <c r="D914" s="58" t="str">
        <f ca="1">IF($B913="","",OFFSET(Zdroj!O$16,'k rozhodnutí detailní'!$A912,0))</f>
        <v/>
      </c>
      <c r="E914" s="314"/>
      <c r="F914" s="185"/>
      <c r="G914" s="316"/>
      <c r="H914" s="315"/>
      <c r="I914" s="288"/>
      <c r="J914" s="288"/>
      <c r="K914" s="288"/>
      <c r="L914" s="288" t="str">
        <f ca="1">IF($B913="","",CONCATENATE(SUM(I913+J913+K913)," z ",SUM(Zdroj!$AN$10+Zdroj!$AP$10)))</f>
        <v/>
      </c>
      <c r="M914" s="47" t="str">
        <f ca="1">IF($B913="","",IF(1-(((J913+K913)*(Zdroj!AN$10/Zdroj!AP$10))/I913)&gt;=0,CEILING(1-(((J913+K913)*(Zdroj!AN$10/Zdroj!AP$10))/I913),0.01),CEILING((1-(((J913+K913)*(Zdroj!AN$10/Zdroj!AP$10))/I913))*-1,0.01)))</f>
        <v/>
      </c>
      <c r="N914" s="312"/>
      <c r="O914" s="288"/>
      <c r="P914" s="329"/>
    </row>
    <row r="915" spans="1:16" x14ac:dyDescent="0.25">
      <c r="A915" s="29">
        <f>ROW()/3-1</f>
        <v>304</v>
      </c>
      <c r="B915" s="288"/>
      <c r="C915" s="52" t="str">
        <f ca="1">IF($B913="","",IF(Zdroj!$AQ$9="ano",IF(OFFSET(Zdroj!M$16,'k rozhodnutí detailní'!A912,0)="","","Anonymizováno"),IF(OFFSET(Zdroj!M$16,'k rozhodnutí detailní'!A912,0)="","",OFFSET(Zdroj!M$16,'k rozhodnutí detailní'!A912,0))))</f>
        <v/>
      </c>
      <c r="D915" s="58" t="str">
        <f ca="1">IF($B913="","",CONCATENATE("Dotace bude použita na:","
",OFFSET(Zdroj!P$16,'k rozhodnutí detailní'!$A912,0)))</f>
        <v/>
      </c>
      <c r="E915" s="314"/>
      <c r="F915" s="188" t="str">
        <f ca="1">IF($B913="","",OFFSET(Zdroj!V$16,'k rozhodnutí detailní'!$A912,0))</f>
        <v/>
      </c>
      <c r="G915" s="89" t="str">
        <f ca="1">IF($B913="","",OFFSET(Zdroj!BM$16,'k rozhodnutí'!$A912,0))</f>
        <v/>
      </c>
      <c r="H915" s="315"/>
      <c r="I915" s="288"/>
      <c r="J915" s="288"/>
      <c r="K915" s="288"/>
      <c r="L915" s="288"/>
      <c r="M915" s="48" t="str">
        <f ca="1">IF($B913="","",SUM((I913+J913+K913)/(Zdroj!$AN$10+Zdroj!$AP$10)))</f>
        <v/>
      </c>
      <c r="N915" s="59" t="str">
        <f t="shared" ref="N915" ca="1" si="302">IF(B913="","",N913/G913)</f>
        <v/>
      </c>
      <c r="O915" s="288"/>
      <c r="P915" s="329"/>
    </row>
    <row r="916" spans="1:16" x14ac:dyDescent="0.25">
      <c r="A916" s="29"/>
      <c r="B916" s="288" t="str">
        <f ca="1">IF(OFFSET(Zdroj!$B$16,A915,0)&gt;0,OFFSET(Zdroj!$B$16,A915,0)+0,"")</f>
        <v/>
      </c>
      <c r="C916" s="51" t="str">
        <f ca="1">IF($B916="","",IF(Zdroj!$AQ$9="ano",CONCATENATE(OFFSET(Zdroj!C$16,'k rozhodnutí detailní'!$A915,0),"
","Anonymizováno","
",OFFSET(Zdroj!E$16,'k rozhodnutí detailní'!$A915,0),"
",OFFSET(Zdroj!F$16,'k rozhodnutí detailní'!$A915,0)),CONCATENATE(OFFSET(Zdroj!C$16,'k rozhodnutí detailní'!$A915,0),"
",OFFSET(Zdroj!D$16,'k rozhodnutí detailní'!$A915,0),"
",OFFSET(Zdroj!E$16,'k rozhodnutí detailní'!$A915,0),"
",OFFSET(Zdroj!F$16,'k rozhodnutí detailní'!$A915,0))))</f>
        <v/>
      </c>
      <c r="D916" s="57" t="str">
        <f ca="1">IF($B916="","",OFFSET(Zdroj!N$16,'k rozhodnutí detailní'!$A915,0))</f>
        <v/>
      </c>
      <c r="E916" s="314" t="str">
        <f ca="1">IF($B916="","",OFFSET(Zdroj!T$16,'k rozhodnutí detailní'!$A915,0))</f>
        <v/>
      </c>
      <c r="F916" s="188" t="str">
        <f ca="1">IF($B916="","",OFFSET(Zdroj!U$16,'k rozhodnutí detailní'!$A915,0))</f>
        <v/>
      </c>
      <c r="G916" s="316" t="str">
        <f ca="1">IF($B916="","",OFFSET(Zdroj!W$16,'k rozhodnutí detailní'!$A915,0))</f>
        <v/>
      </c>
      <c r="H916" s="315" t="str">
        <f ca="1">IF($B916="","",OFFSET(Zdroj!Y$16,'k rozhodnutí detailní'!$A915,0))</f>
        <v/>
      </c>
      <c r="I916" s="288" t="str">
        <f ca="1">IF($B916="","",OFFSET(Zdroj!BG$16,'k rozhodnutí detailní'!$A915,0))</f>
        <v/>
      </c>
      <c r="J916" s="288" t="str">
        <f ca="1">IF($B916="","",OFFSET(Zdroj!BH$16,'k rozhodnutí detailní'!$A915,0))</f>
        <v/>
      </c>
      <c r="K916" s="288"/>
      <c r="L916" s="79" t="str">
        <f ca="1">IF($B916="","",CONCATENATE(OFFSET(Zdroj!BI$16,'k rozhodnutí detailní'!$A915,0)," z ",SUM(Zdroj!$AN$10+Zdroj!$AP$10)))</f>
        <v/>
      </c>
      <c r="M916" s="46" t="str">
        <f ca="1">IF($B916="","",IF(OR(I916=0,J916=0),1,OFFSET(Zdroj!BJ$16,'k rozhodnutí detailní'!$A915,0)))</f>
        <v/>
      </c>
      <c r="N916" s="312" t="str">
        <f ca="1">IF(B916="","",IF(Zdroj!$AQ$1=Zdroj!$AR$9,ROUND(G916*M918,Zdroj!$AR$8),OFFSET(Zdroj!BO$16,'k rozhodnutí detailní'!A915,0)))</f>
        <v/>
      </c>
      <c r="O916" s="288" t="str">
        <f ca="1">IF($B916="","",OFFSET(Zdroj!Z$16,'k rozhodnutí detailní'!$A915,0))</f>
        <v/>
      </c>
      <c r="P916" s="329"/>
    </row>
    <row r="917" spans="1:16" x14ac:dyDescent="0.25">
      <c r="A917" s="29"/>
      <c r="B917" s="288"/>
      <c r="C917" s="51" t="str">
        <f ca="1">IF($B916="","",IF(Zdroj!$AQ$9="ano",CONCATENATE("Okres:","
",OFFSET(Zdroj!BP$16,'k rozhodnutí detailní'!$A915,0),"
","Právní forma","
",OFFSET(Zdroj!H$16,'k rozhodnutí detailní'!$A915,0),"
",IF(OFFSET(Zdroj!I$16,'k rozhodnutí detailní'!$A915,0)="","","IČO: "),OFFSET(Zdroj!I$16,'k rozhodnutí detailní'!$A915,0),"
","B.Ú. ",IF(OFFSET(Zdroj!J$16,'k rozhodnutí detailní'!$A915,0)="","","Anonymizováno")),CONCATENATE("Okres:","
",OFFSET(Zdroj!BP$16,'k rozhodnutí detailní'!$A915,0),"
","Právní forma","
",OFFSET(Zdroj!H$16,'k rozhodnutí detailní'!$A915,0),"
",IF(OFFSET(Zdroj!I$16,'k rozhodnutí detailní'!$A915,0)="","","IČO: "),OFFSET(Zdroj!I$16,'k rozhodnutí detailní'!$A915,0),"
","B.Ú. ",OFFSET(Zdroj!J$16,'k rozhodnutí detailní'!$A915,0))))</f>
        <v/>
      </c>
      <c r="D917" s="58" t="str">
        <f ca="1">IF($B916="","",OFFSET(Zdroj!O$16,'k rozhodnutí detailní'!$A915,0))</f>
        <v/>
      </c>
      <c r="E917" s="314"/>
      <c r="F917" s="185"/>
      <c r="G917" s="316"/>
      <c r="H917" s="315"/>
      <c r="I917" s="288"/>
      <c r="J917" s="288"/>
      <c r="K917" s="288"/>
      <c r="L917" s="288" t="str">
        <f ca="1">IF($B916="","",CONCATENATE(SUM(I916+J916+K916)," z ",SUM(Zdroj!$AN$10+Zdroj!$AP$10)))</f>
        <v/>
      </c>
      <c r="M917" s="47" t="str">
        <f ca="1">IF($B916="","",IF(1-(((J916+K916)*(Zdroj!AN$10/Zdroj!AP$10))/I916)&gt;=0,CEILING(1-(((J916+K916)*(Zdroj!AN$10/Zdroj!AP$10))/I916),0.01),CEILING((1-(((J916+K916)*(Zdroj!AN$10/Zdroj!AP$10))/I916))*-1,0.01)))</f>
        <v/>
      </c>
      <c r="N917" s="312"/>
      <c r="O917" s="288"/>
      <c r="P917" s="329"/>
    </row>
    <row r="918" spans="1:16" x14ac:dyDescent="0.25">
      <c r="A918" s="29">
        <f>ROW()/3-1</f>
        <v>305</v>
      </c>
      <c r="B918" s="288"/>
      <c r="C918" s="52" t="str">
        <f ca="1">IF($B916="","",IF(Zdroj!$AQ$9="ano",IF(OFFSET(Zdroj!M$16,'k rozhodnutí detailní'!A915,0)="","","Anonymizováno"),IF(OFFSET(Zdroj!M$16,'k rozhodnutí detailní'!A915,0)="","",OFFSET(Zdroj!M$16,'k rozhodnutí detailní'!A915,0))))</f>
        <v/>
      </c>
      <c r="D918" s="58" t="str">
        <f ca="1">IF($B916="","",CONCATENATE("Dotace bude použita na:","
",OFFSET(Zdroj!P$16,'k rozhodnutí detailní'!$A915,0)))</f>
        <v/>
      </c>
      <c r="E918" s="314"/>
      <c r="F918" s="188" t="str">
        <f ca="1">IF($B916="","",OFFSET(Zdroj!V$16,'k rozhodnutí detailní'!$A915,0))</f>
        <v/>
      </c>
      <c r="G918" s="89" t="str">
        <f ca="1">IF($B916="","",OFFSET(Zdroj!BM$16,'k rozhodnutí'!$A915,0))</f>
        <v/>
      </c>
      <c r="H918" s="315"/>
      <c r="I918" s="288"/>
      <c r="J918" s="288"/>
      <c r="K918" s="288"/>
      <c r="L918" s="288"/>
      <c r="M918" s="48" t="str">
        <f ca="1">IF($B916="","",SUM((I916+J916+K916)/(Zdroj!$AN$10+Zdroj!$AP$10)))</f>
        <v/>
      </c>
      <c r="N918" s="59" t="str">
        <f t="shared" ref="N918" ca="1" si="303">IF(B916="","",N916/G916)</f>
        <v/>
      </c>
      <c r="O918" s="288"/>
      <c r="P918" s="329"/>
    </row>
    <row r="919" spans="1:16" x14ac:dyDescent="0.25">
      <c r="A919" s="29"/>
      <c r="B919" s="288" t="str">
        <f ca="1">IF(OFFSET(Zdroj!$B$16,A918,0)&gt;0,OFFSET(Zdroj!$B$16,A918,0)+0,"")</f>
        <v/>
      </c>
      <c r="C919" s="51" t="str">
        <f ca="1">IF($B919="","",IF(Zdroj!$AQ$9="ano",CONCATENATE(OFFSET(Zdroj!C$16,'k rozhodnutí detailní'!$A918,0),"
","Anonymizováno","
",OFFSET(Zdroj!E$16,'k rozhodnutí detailní'!$A918,0),"
",OFFSET(Zdroj!F$16,'k rozhodnutí detailní'!$A918,0)),CONCATENATE(OFFSET(Zdroj!C$16,'k rozhodnutí detailní'!$A918,0),"
",OFFSET(Zdroj!D$16,'k rozhodnutí detailní'!$A918,0),"
",OFFSET(Zdroj!E$16,'k rozhodnutí detailní'!$A918,0),"
",OFFSET(Zdroj!F$16,'k rozhodnutí detailní'!$A918,0))))</f>
        <v/>
      </c>
      <c r="D919" s="57" t="str">
        <f ca="1">IF($B919="","",OFFSET(Zdroj!N$16,'k rozhodnutí detailní'!$A918,0))</f>
        <v/>
      </c>
      <c r="E919" s="314" t="str">
        <f ca="1">IF($B919="","",OFFSET(Zdroj!T$16,'k rozhodnutí detailní'!$A918,0))</f>
        <v/>
      </c>
      <c r="F919" s="188" t="str">
        <f ca="1">IF($B919="","",OFFSET(Zdroj!U$16,'k rozhodnutí detailní'!$A918,0))</f>
        <v/>
      </c>
      <c r="G919" s="316" t="str">
        <f ca="1">IF($B919="","",OFFSET(Zdroj!W$16,'k rozhodnutí detailní'!$A918,0))</f>
        <v/>
      </c>
      <c r="H919" s="315" t="str">
        <f ca="1">IF($B919="","",OFFSET(Zdroj!Y$16,'k rozhodnutí detailní'!$A918,0))</f>
        <v/>
      </c>
      <c r="I919" s="288" t="str">
        <f ca="1">IF($B919="","",OFFSET(Zdroj!BG$16,'k rozhodnutí detailní'!$A918,0))</f>
        <v/>
      </c>
      <c r="J919" s="288" t="str">
        <f ca="1">IF($B919="","",OFFSET(Zdroj!BH$16,'k rozhodnutí detailní'!$A918,0))</f>
        <v/>
      </c>
      <c r="K919" s="288"/>
      <c r="L919" s="79" t="str">
        <f ca="1">IF($B919="","",CONCATENATE(OFFSET(Zdroj!BI$16,'k rozhodnutí detailní'!$A918,0)," z ",SUM(Zdroj!$AN$10+Zdroj!$AP$10)))</f>
        <v/>
      </c>
      <c r="M919" s="46" t="str">
        <f ca="1">IF($B919="","",IF(OR(I919=0,J919=0),1,OFFSET(Zdroj!BJ$16,'k rozhodnutí detailní'!$A918,0)))</f>
        <v/>
      </c>
      <c r="N919" s="312" t="str">
        <f ca="1">IF(B919="","",IF(Zdroj!$AQ$1=Zdroj!$AR$9,ROUND(G919*M921,Zdroj!$AR$8),OFFSET(Zdroj!BO$16,'k rozhodnutí detailní'!A918,0)))</f>
        <v/>
      </c>
      <c r="O919" s="288" t="str">
        <f ca="1">IF($B919="","",OFFSET(Zdroj!Z$16,'k rozhodnutí detailní'!$A918,0))</f>
        <v/>
      </c>
      <c r="P919" s="329"/>
    </row>
    <row r="920" spans="1:16" x14ac:dyDescent="0.25">
      <c r="A920" s="29"/>
      <c r="B920" s="288"/>
      <c r="C920" s="51" t="str">
        <f ca="1">IF($B919="","",IF(Zdroj!$AQ$9="ano",CONCATENATE("Okres:","
",OFFSET(Zdroj!BP$16,'k rozhodnutí detailní'!$A918,0),"
","Právní forma","
",OFFSET(Zdroj!H$16,'k rozhodnutí detailní'!$A918,0),"
",IF(OFFSET(Zdroj!I$16,'k rozhodnutí detailní'!$A918,0)="","","IČO: "),OFFSET(Zdroj!I$16,'k rozhodnutí detailní'!$A918,0),"
","B.Ú. ",IF(OFFSET(Zdroj!J$16,'k rozhodnutí detailní'!$A918,0)="","","Anonymizováno")),CONCATENATE("Okres:","
",OFFSET(Zdroj!BP$16,'k rozhodnutí detailní'!$A918,0),"
","Právní forma","
",OFFSET(Zdroj!H$16,'k rozhodnutí detailní'!$A918,0),"
",IF(OFFSET(Zdroj!I$16,'k rozhodnutí detailní'!$A918,0)="","","IČO: "),OFFSET(Zdroj!I$16,'k rozhodnutí detailní'!$A918,0),"
","B.Ú. ",OFFSET(Zdroj!J$16,'k rozhodnutí detailní'!$A918,0))))</f>
        <v/>
      </c>
      <c r="D920" s="58" t="str">
        <f ca="1">IF($B919="","",OFFSET(Zdroj!O$16,'k rozhodnutí detailní'!$A918,0))</f>
        <v/>
      </c>
      <c r="E920" s="314"/>
      <c r="F920" s="185"/>
      <c r="G920" s="316"/>
      <c r="H920" s="315"/>
      <c r="I920" s="288"/>
      <c r="J920" s="288"/>
      <c r="K920" s="288"/>
      <c r="L920" s="288" t="str">
        <f ca="1">IF($B919="","",CONCATENATE(SUM(I919+J919+K919)," z ",SUM(Zdroj!$AN$10+Zdroj!$AP$10)))</f>
        <v/>
      </c>
      <c r="M920" s="47" t="str">
        <f ca="1">IF($B919="","",IF(1-(((J919+K919)*(Zdroj!AN$10/Zdroj!AP$10))/I919)&gt;=0,CEILING(1-(((J919+K919)*(Zdroj!AN$10/Zdroj!AP$10))/I919),0.01),CEILING((1-(((J919+K919)*(Zdroj!AN$10/Zdroj!AP$10))/I919))*-1,0.01)))</f>
        <v/>
      </c>
      <c r="N920" s="312"/>
      <c r="O920" s="288"/>
      <c r="P920" s="329"/>
    </row>
    <row r="921" spans="1:16" x14ac:dyDescent="0.25">
      <c r="A921" s="29">
        <f>ROW()/3-1</f>
        <v>306</v>
      </c>
      <c r="B921" s="288"/>
      <c r="C921" s="52" t="str">
        <f ca="1">IF($B919="","",IF(Zdroj!$AQ$9="ano",IF(OFFSET(Zdroj!M$16,'k rozhodnutí detailní'!A918,0)="","","Anonymizováno"),IF(OFFSET(Zdroj!M$16,'k rozhodnutí detailní'!A918,0)="","",OFFSET(Zdroj!M$16,'k rozhodnutí detailní'!A918,0))))</f>
        <v/>
      </c>
      <c r="D921" s="58" t="str">
        <f ca="1">IF($B919="","",CONCATENATE("Dotace bude použita na:","
",OFFSET(Zdroj!P$16,'k rozhodnutí detailní'!$A918,0)))</f>
        <v/>
      </c>
      <c r="E921" s="314"/>
      <c r="F921" s="188" t="str">
        <f ca="1">IF($B919="","",OFFSET(Zdroj!V$16,'k rozhodnutí detailní'!$A918,0))</f>
        <v/>
      </c>
      <c r="G921" s="89" t="str">
        <f ca="1">IF($B919="","",OFFSET(Zdroj!BM$16,'k rozhodnutí'!$A918,0))</f>
        <v/>
      </c>
      <c r="H921" s="315"/>
      <c r="I921" s="288"/>
      <c r="J921" s="288"/>
      <c r="K921" s="288"/>
      <c r="L921" s="288"/>
      <c r="M921" s="48" t="str">
        <f ca="1">IF($B919="","",SUM((I919+J919+K919)/(Zdroj!$AN$10+Zdroj!$AP$10)))</f>
        <v/>
      </c>
      <c r="N921" s="59" t="str">
        <f t="shared" ref="N921" ca="1" si="304">IF(B919="","",N919/G919)</f>
        <v/>
      </c>
      <c r="O921" s="288"/>
      <c r="P921" s="329"/>
    </row>
    <row r="922" spans="1:16" x14ac:dyDescent="0.25">
      <c r="A922" s="29"/>
      <c r="B922" s="288" t="str">
        <f ca="1">IF(OFFSET(Zdroj!$B$16,A921,0)&gt;0,OFFSET(Zdroj!$B$16,A921,0)+0,"")</f>
        <v/>
      </c>
      <c r="C922" s="51" t="str">
        <f ca="1">IF($B922="","",IF(Zdroj!$AQ$9="ano",CONCATENATE(OFFSET(Zdroj!C$16,'k rozhodnutí detailní'!$A921,0),"
","Anonymizováno","
",OFFSET(Zdroj!E$16,'k rozhodnutí detailní'!$A921,0),"
",OFFSET(Zdroj!F$16,'k rozhodnutí detailní'!$A921,0)),CONCATENATE(OFFSET(Zdroj!C$16,'k rozhodnutí detailní'!$A921,0),"
",OFFSET(Zdroj!D$16,'k rozhodnutí detailní'!$A921,0),"
",OFFSET(Zdroj!E$16,'k rozhodnutí detailní'!$A921,0),"
",OFFSET(Zdroj!F$16,'k rozhodnutí detailní'!$A921,0))))</f>
        <v/>
      </c>
      <c r="D922" s="57" t="str">
        <f ca="1">IF($B922="","",OFFSET(Zdroj!N$16,'k rozhodnutí detailní'!$A921,0))</f>
        <v/>
      </c>
      <c r="E922" s="314" t="str">
        <f ca="1">IF($B922="","",OFFSET(Zdroj!T$16,'k rozhodnutí detailní'!$A921,0))</f>
        <v/>
      </c>
      <c r="F922" s="188" t="str">
        <f ca="1">IF($B922="","",OFFSET(Zdroj!U$16,'k rozhodnutí detailní'!$A921,0))</f>
        <v/>
      </c>
      <c r="G922" s="316" t="str">
        <f ca="1">IF($B922="","",OFFSET(Zdroj!W$16,'k rozhodnutí detailní'!$A921,0))</f>
        <v/>
      </c>
      <c r="H922" s="315" t="str">
        <f ca="1">IF($B922="","",OFFSET(Zdroj!Y$16,'k rozhodnutí detailní'!$A921,0))</f>
        <v/>
      </c>
      <c r="I922" s="288" t="str">
        <f ca="1">IF($B922="","",OFFSET(Zdroj!BG$16,'k rozhodnutí detailní'!$A921,0))</f>
        <v/>
      </c>
      <c r="J922" s="288" t="str">
        <f ca="1">IF($B922="","",OFFSET(Zdroj!BH$16,'k rozhodnutí detailní'!$A921,0))</f>
        <v/>
      </c>
      <c r="K922" s="288"/>
      <c r="L922" s="79" t="str">
        <f ca="1">IF($B922="","",CONCATENATE(OFFSET(Zdroj!BI$16,'k rozhodnutí detailní'!$A921,0)," z ",SUM(Zdroj!$AN$10+Zdroj!$AP$10)))</f>
        <v/>
      </c>
      <c r="M922" s="46" t="str">
        <f ca="1">IF($B922="","",IF(OR(I922=0,J922=0),1,OFFSET(Zdroj!BJ$16,'k rozhodnutí detailní'!$A921,0)))</f>
        <v/>
      </c>
      <c r="N922" s="312" t="str">
        <f ca="1">IF(B922="","",IF(Zdroj!$AQ$1=Zdroj!$AR$9,ROUND(G922*M924,Zdroj!$AR$8),OFFSET(Zdroj!BO$16,'k rozhodnutí detailní'!A921,0)))</f>
        <v/>
      </c>
      <c r="O922" s="288" t="str">
        <f ca="1">IF($B922="","",OFFSET(Zdroj!Z$16,'k rozhodnutí detailní'!$A921,0))</f>
        <v/>
      </c>
      <c r="P922" s="329"/>
    </row>
    <row r="923" spans="1:16" x14ac:dyDescent="0.25">
      <c r="A923" s="29"/>
      <c r="B923" s="288"/>
      <c r="C923" s="51" t="str">
        <f ca="1">IF($B922="","",IF(Zdroj!$AQ$9="ano",CONCATENATE("Okres:","
",OFFSET(Zdroj!BP$16,'k rozhodnutí detailní'!$A921,0),"
","Právní forma","
",OFFSET(Zdroj!H$16,'k rozhodnutí detailní'!$A921,0),"
",IF(OFFSET(Zdroj!I$16,'k rozhodnutí detailní'!$A921,0)="","","IČO: "),OFFSET(Zdroj!I$16,'k rozhodnutí detailní'!$A921,0),"
","B.Ú. ",IF(OFFSET(Zdroj!J$16,'k rozhodnutí detailní'!$A921,0)="","","Anonymizováno")),CONCATENATE("Okres:","
",OFFSET(Zdroj!BP$16,'k rozhodnutí detailní'!$A921,0),"
","Právní forma","
",OFFSET(Zdroj!H$16,'k rozhodnutí detailní'!$A921,0),"
",IF(OFFSET(Zdroj!I$16,'k rozhodnutí detailní'!$A921,0)="","","IČO: "),OFFSET(Zdroj!I$16,'k rozhodnutí detailní'!$A921,0),"
","B.Ú. ",OFFSET(Zdroj!J$16,'k rozhodnutí detailní'!$A921,0))))</f>
        <v/>
      </c>
      <c r="D923" s="58" t="str">
        <f ca="1">IF($B922="","",OFFSET(Zdroj!O$16,'k rozhodnutí detailní'!$A921,0))</f>
        <v/>
      </c>
      <c r="E923" s="314"/>
      <c r="F923" s="185"/>
      <c r="G923" s="316"/>
      <c r="H923" s="315"/>
      <c r="I923" s="288"/>
      <c r="J923" s="288"/>
      <c r="K923" s="288"/>
      <c r="L923" s="288" t="str">
        <f ca="1">IF($B922="","",CONCATENATE(SUM(I922+J922+K922)," z ",SUM(Zdroj!$AN$10+Zdroj!$AP$10)))</f>
        <v/>
      </c>
      <c r="M923" s="47" t="str">
        <f ca="1">IF($B922="","",IF(1-(((J922+K922)*(Zdroj!AN$10/Zdroj!AP$10))/I922)&gt;=0,CEILING(1-(((J922+K922)*(Zdroj!AN$10/Zdroj!AP$10))/I922),0.01),CEILING((1-(((J922+K922)*(Zdroj!AN$10/Zdroj!AP$10))/I922))*-1,0.01)))</f>
        <v/>
      </c>
      <c r="N923" s="312"/>
      <c r="O923" s="288"/>
      <c r="P923" s="329"/>
    </row>
    <row r="924" spans="1:16" x14ac:dyDescent="0.25">
      <c r="A924" s="29">
        <f>ROW()/3-1</f>
        <v>307</v>
      </c>
      <c r="B924" s="288"/>
      <c r="C924" s="52" t="str">
        <f ca="1">IF($B922="","",IF(Zdroj!$AQ$9="ano",IF(OFFSET(Zdroj!M$16,'k rozhodnutí detailní'!A921,0)="","","Anonymizováno"),IF(OFFSET(Zdroj!M$16,'k rozhodnutí detailní'!A921,0)="","",OFFSET(Zdroj!M$16,'k rozhodnutí detailní'!A921,0))))</f>
        <v/>
      </c>
      <c r="D924" s="58" t="str">
        <f ca="1">IF($B922="","",CONCATENATE("Dotace bude použita na:","
",OFFSET(Zdroj!P$16,'k rozhodnutí detailní'!$A921,0)))</f>
        <v/>
      </c>
      <c r="E924" s="314"/>
      <c r="F924" s="188" t="str">
        <f ca="1">IF($B922="","",OFFSET(Zdroj!V$16,'k rozhodnutí detailní'!$A921,0))</f>
        <v/>
      </c>
      <c r="G924" s="89" t="str">
        <f ca="1">IF($B922="","",OFFSET(Zdroj!BM$16,'k rozhodnutí'!$A921,0))</f>
        <v/>
      </c>
      <c r="H924" s="315"/>
      <c r="I924" s="288"/>
      <c r="J924" s="288"/>
      <c r="K924" s="288"/>
      <c r="L924" s="288"/>
      <c r="M924" s="48" t="str">
        <f ca="1">IF($B922="","",SUM((I922+J922+K922)/(Zdroj!$AN$10+Zdroj!$AP$10)))</f>
        <v/>
      </c>
      <c r="N924" s="59" t="str">
        <f t="shared" ref="N924" ca="1" si="305">IF(B922="","",N922/G922)</f>
        <v/>
      </c>
      <c r="O924" s="288"/>
      <c r="P924" s="329"/>
    </row>
    <row r="925" spans="1:16" x14ac:dyDescent="0.25">
      <c r="A925" s="29"/>
      <c r="B925" s="288" t="str">
        <f ca="1">IF(OFFSET(Zdroj!$B$16,A924,0)&gt;0,OFFSET(Zdroj!$B$16,A924,0)+0,"")</f>
        <v/>
      </c>
      <c r="C925" s="51" t="str">
        <f ca="1">IF($B925="","",IF(Zdroj!$AQ$9="ano",CONCATENATE(OFFSET(Zdroj!C$16,'k rozhodnutí detailní'!$A924,0),"
","Anonymizováno","
",OFFSET(Zdroj!E$16,'k rozhodnutí detailní'!$A924,0),"
",OFFSET(Zdroj!F$16,'k rozhodnutí detailní'!$A924,0)),CONCATENATE(OFFSET(Zdroj!C$16,'k rozhodnutí detailní'!$A924,0),"
",OFFSET(Zdroj!D$16,'k rozhodnutí detailní'!$A924,0),"
",OFFSET(Zdroj!E$16,'k rozhodnutí detailní'!$A924,0),"
",OFFSET(Zdroj!F$16,'k rozhodnutí detailní'!$A924,0))))</f>
        <v/>
      </c>
      <c r="D925" s="57" t="str">
        <f ca="1">IF($B925="","",OFFSET(Zdroj!N$16,'k rozhodnutí detailní'!$A924,0))</f>
        <v/>
      </c>
      <c r="E925" s="314" t="str">
        <f ca="1">IF($B925="","",OFFSET(Zdroj!T$16,'k rozhodnutí detailní'!$A924,0))</f>
        <v/>
      </c>
      <c r="F925" s="188" t="str">
        <f ca="1">IF($B925="","",OFFSET(Zdroj!U$16,'k rozhodnutí detailní'!$A924,0))</f>
        <v/>
      </c>
      <c r="G925" s="316" t="str">
        <f ca="1">IF($B925="","",OFFSET(Zdroj!W$16,'k rozhodnutí detailní'!$A924,0))</f>
        <v/>
      </c>
      <c r="H925" s="315" t="str">
        <f ca="1">IF($B925="","",OFFSET(Zdroj!Y$16,'k rozhodnutí detailní'!$A924,0))</f>
        <v/>
      </c>
      <c r="I925" s="288" t="str">
        <f ca="1">IF($B925="","",OFFSET(Zdroj!BG$16,'k rozhodnutí detailní'!$A924,0))</f>
        <v/>
      </c>
      <c r="J925" s="288" t="str">
        <f ca="1">IF($B925="","",OFFSET(Zdroj!BH$16,'k rozhodnutí detailní'!$A924,0))</f>
        <v/>
      </c>
      <c r="K925" s="288"/>
      <c r="L925" s="79" t="str">
        <f ca="1">IF($B925="","",CONCATENATE(OFFSET(Zdroj!BI$16,'k rozhodnutí detailní'!$A924,0)," z ",SUM(Zdroj!$AN$10+Zdroj!$AP$10)))</f>
        <v/>
      </c>
      <c r="M925" s="46" t="str">
        <f ca="1">IF($B925="","",IF(OR(I925=0,J925=0),1,OFFSET(Zdroj!BJ$16,'k rozhodnutí detailní'!$A924,0)))</f>
        <v/>
      </c>
      <c r="N925" s="312" t="str">
        <f ca="1">IF(B925="","",IF(Zdroj!$AQ$1=Zdroj!$AR$9,ROUND(G925*M927,Zdroj!$AR$8),OFFSET(Zdroj!BO$16,'k rozhodnutí detailní'!A924,0)))</f>
        <v/>
      </c>
      <c r="O925" s="288" t="str">
        <f ca="1">IF($B925="","",OFFSET(Zdroj!Z$16,'k rozhodnutí detailní'!$A924,0))</f>
        <v/>
      </c>
      <c r="P925" s="329"/>
    </row>
    <row r="926" spans="1:16" x14ac:dyDescent="0.25">
      <c r="A926" s="29"/>
      <c r="B926" s="288"/>
      <c r="C926" s="51" t="str">
        <f ca="1">IF($B925="","",IF(Zdroj!$AQ$9="ano",CONCATENATE("Okres:","
",OFFSET(Zdroj!BP$16,'k rozhodnutí detailní'!$A924,0),"
","Právní forma","
",OFFSET(Zdroj!H$16,'k rozhodnutí detailní'!$A924,0),"
",IF(OFFSET(Zdroj!I$16,'k rozhodnutí detailní'!$A924,0)="","","IČO: "),OFFSET(Zdroj!I$16,'k rozhodnutí detailní'!$A924,0),"
","B.Ú. ",IF(OFFSET(Zdroj!J$16,'k rozhodnutí detailní'!$A924,0)="","","Anonymizováno")),CONCATENATE("Okres:","
",OFFSET(Zdroj!BP$16,'k rozhodnutí detailní'!$A924,0),"
","Právní forma","
",OFFSET(Zdroj!H$16,'k rozhodnutí detailní'!$A924,0),"
",IF(OFFSET(Zdroj!I$16,'k rozhodnutí detailní'!$A924,0)="","","IČO: "),OFFSET(Zdroj!I$16,'k rozhodnutí detailní'!$A924,0),"
","B.Ú. ",OFFSET(Zdroj!J$16,'k rozhodnutí detailní'!$A924,0))))</f>
        <v/>
      </c>
      <c r="D926" s="58" t="str">
        <f ca="1">IF($B925="","",OFFSET(Zdroj!O$16,'k rozhodnutí detailní'!$A924,0))</f>
        <v/>
      </c>
      <c r="E926" s="314"/>
      <c r="F926" s="185"/>
      <c r="G926" s="316"/>
      <c r="H926" s="315"/>
      <c r="I926" s="288"/>
      <c r="J926" s="288"/>
      <c r="K926" s="288"/>
      <c r="L926" s="288" t="str">
        <f ca="1">IF($B925="","",CONCATENATE(SUM(I925+J925+K925)," z ",SUM(Zdroj!$AN$10+Zdroj!$AP$10)))</f>
        <v/>
      </c>
      <c r="M926" s="47" t="str">
        <f ca="1">IF($B925="","",IF(1-(((J925+K925)*(Zdroj!AN$10/Zdroj!AP$10))/I925)&gt;=0,CEILING(1-(((J925+K925)*(Zdroj!AN$10/Zdroj!AP$10))/I925),0.01),CEILING((1-(((J925+K925)*(Zdroj!AN$10/Zdroj!AP$10))/I925))*-1,0.01)))</f>
        <v/>
      </c>
      <c r="N926" s="312"/>
      <c r="O926" s="288"/>
      <c r="P926" s="329"/>
    </row>
    <row r="927" spans="1:16" x14ac:dyDescent="0.25">
      <c r="A927" s="29">
        <f>ROW()/3-1</f>
        <v>308</v>
      </c>
      <c r="B927" s="288"/>
      <c r="C927" s="52" t="str">
        <f ca="1">IF($B925="","",IF(Zdroj!$AQ$9="ano",IF(OFFSET(Zdroj!M$16,'k rozhodnutí detailní'!A924,0)="","","Anonymizováno"),IF(OFFSET(Zdroj!M$16,'k rozhodnutí detailní'!A924,0)="","",OFFSET(Zdroj!M$16,'k rozhodnutí detailní'!A924,0))))</f>
        <v/>
      </c>
      <c r="D927" s="58" t="str">
        <f ca="1">IF($B925="","",CONCATENATE("Dotace bude použita na:","
",OFFSET(Zdroj!P$16,'k rozhodnutí detailní'!$A924,0)))</f>
        <v/>
      </c>
      <c r="E927" s="314"/>
      <c r="F927" s="188" t="str">
        <f ca="1">IF($B925="","",OFFSET(Zdroj!V$16,'k rozhodnutí detailní'!$A924,0))</f>
        <v/>
      </c>
      <c r="G927" s="89" t="str">
        <f ca="1">IF($B925="","",OFFSET(Zdroj!BM$16,'k rozhodnutí'!$A924,0))</f>
        <v/>
      </c>
      <c r="H927" s="315"/>
      <c r="I927" s="288"/>
      <c r="J927" s="288"/>
      <c r="K927" s="288"/>
      <c r="L927" s="288"/>
      <c r="M927" s="48" t="str">
        <f ca="1">IF($B925="","",SUM((I925+J925+K925)/(Zdroj!$AN$10+Zdroj!$AP$10)))</f>
        <v/>
      </c>
      <c r="N927" s="59" t="str">
        <f t="shared" ref="N927" ca="1" si="306">IF(B925="","",N925/G925)</f>
        <v/>
      </c>
      <c r="O927" s="288"/>
      <c r="P927" s="329"/>
    </row>
    <row r="928" spans="1:16" x14ac:dyDescent="0.25">
      <c r="A928" s="29"/>
      <c r="B928" s="288" t="str">
        <f ca="1">IF(OFFSET(Zdroj!$B$16,A927,0)&gt;0,OFFSET(Zdroj!$B$16,A927,0)+0,"")</f>
        <v/>
      </c>
      <c r="C928" s="51" t="str">
        <f ca="1">IF($B928="","",IF(Zdroj!$AQ$9="ano",CONCATENATE(OFFSET(Zdroj!C$16,'k rozhodnutí detailní'!$A927,0),"
","Anonymizováno","
",OFFSET(Zdroj!E$16,'k rozhodnutí detailní'!$A927,0),"
",OFFSET(Zdroj!F$16,'k rozhodnutí detailní'!$A927,0)),CONCATENATE(OFFSET(Zdroj!C$16,'k rozhodnutí detailní'!$A927,0),"
",OFFSET(Zdroj!D$16,'k rozhodnutí detailní'!$A927,0),"
",OFFSET(Zdroj!E$16,'k rozhodnutí detailní'!$A927,0),"
",OFFSET(Zdroj!F$16,'k rozhodnutí detailní'!$A927,0))))</f>
        <v/>
      </c>
      <c r="D928" s="57" t="str">
        <f ca="1">IF($B928="","",OFFSET(Zdroj!N$16,'k rozhodnutí detailní'!$A927,0))</f>
        <v/>
      </c>
      <c r="E928" s="314" t="str">
        <f ca="1">IF($B928="","",OFFSET(Zdroj!T$16,'k rozhodnutí detailní'!$A927,0))</f>
        <v/>
      </c>
      <c r="F928" s="188" t="str">
        <f ca="1">IF($B928="","",OFFSET(Zdroj!U$16,'k rozhodnutí detailní'!$A927,0))</f>
        <v/>
      </c>
      <c r="G928" s="316" t="str">
        <f ca="1">IF($B928="","",OFFSET(Zdroj!W$16,'k rozhodnutí detailní'!$A927,0))</f>
        <v/>
      </c>
      <c r="H928" s="315" t="str">
        <f ca="1">IF($B928="","",OFFSET(Zdroj!Y$16,'k rozhodnutí detailní'!$A927,0))</f>
        <v/>
      </c>
      <c r="I928" s="288" t="str">
        <f ca="1">IF($B928="","",OFFSET(Zdroj!BG$16,'k rozhodnutí detailní'!$A927,0))</f>
        <v/>
      </c>
      <c r="J928" s="288" t="str">
        <f ca="1">IF($B928="","",OFFSET(Zdroj!BH$16,'k rozhodnutí detailní'!$A927,0))</f>
        <v/>
      </c>
      <c r="K928" s="288"/>
      <c r="L928" s="79" t="str">
        <f ca="1">IF($B928="","",CONCATENATE(OFFSET(Zdroj!BI$16,'k rozhodnutí detailní'!$A927,0)," z ",SUM(Zdroj!$AN$10+Zdroj!$AP$10)))</f>
        <v/>
      </c>
      <c r="M928" s="46" t="str">
        <f ca="1">IF($B928="","",IF(OR(I928=0,J928=0),1,OFFSET(Zdroj!BJ$16,'k rozhodnutí detailní'!$A927,0)))</f>
        <v/>
      </c>
      <c r="N928" s="312" t="str">
        <f ca="1">IF(B928="","",IF(Zdroj!$AQ$1=Zdroj!$AR$9,ROUND(G928*M930,Zdroj!$AR$8),OFFSET(Zdroj!BO$16,'k rozhodnutí detailní'!A927,0)))</f>
        <v/>
      </c>
      <c r="O928" s="288" t="str">
        <f ca="1">IF($B928="","",OFFSET(Zdroj!Z$16,'k rozhodnutí detailní'!$A927,0))</f>
        <v/>
      </c>
      <c r="P928" s="329"/>
    </row>
    <row r="929" spans="1:16" x14ac:dyDescent="0.25">
      <c r="A929" s="29"/>
      <c r="B929" s="288"/>
      <c r="C929" s="51" t="str">
        <f ca="1">IF($B928="","",IF(Zdroj!$AQ$9="ano",CONCATENATE("Okres:","
",OFFSET(Zdroj!BP$16,'k rozhodnutí detailní'!$A927,0),"
","Právní forma","
",OFFSET(Zdroj!H$16,'k rozhodnutí detailní'!$A927,0),"
",IF(OFFSET(Zdroj!I$16,'k rozhodnutí detailní'!$A927,0)="","","IČO: "),OFFSET(Zdroj!I$16,'k rozhodnutí detailní'!$A927,0),"
","B.Ú. ",IF(OFFSET(Zdroj!J$16,'k rozhodnutí detailní'!$A927,0)="","","Anonymizováno")),CONCATENATE("Okres:","
",OFFSET(Zdroj!BP$16,'k rozhodnutí detailní'!$A927,0),"
","Právní forma","
",OFFSET(Zdroj!H$16,'k rozhodnutí detailní'!$A927,0),"
",IF(OFFSET(Zdroj!I$16,'k rozhodnutí detailní'!$A927,0)="","","IČO: "),OFFSET(Zdroj!I$16,'k rozhodnutí detailní'!$A927,0),"
","B.Ú. ",OFFSET(Zdroj!J$16,'k rozhodnutí detailní'!$A927,0))))</f>
        <v/>
      </c>
      <c r="D929" s="58" t="str">
        <f ca="1">IF($B928="","",OFFSET(Zdroj!O$16,'k rozhodnutí detailní'!$A927,0))</f>
        <v/>
      </c>
      <c r="E929" s="314"/>
      <c r="F929" s="185"/>
      <c r="G929" s="316"/>
      <c r="H929" s="315"/>
      <c r="I929" s="288"/>
      <c r="J929" s="288"/>
      <c r="K929" s="288"/>
      <c r="L929" s="288" t="str">
        <f ca="1">IF($B928="","",CONCATENATE(SUM(I928+J928+K928)," z ",SUM(Zdroj!$AN$10+Zdroj!$AP$10)))</f>
        <v/>
      </c>
      <c r="M929" s="47" t="str">
        <f ca="1">IF($B928="","",IF(1-(((J928+K928)*(Zdroj!AN$10/Zdroj!AP$10))/I928)&gt;=0,CEILING(1-(((J928+K928)*(Zdroj!AN$10/Zdroj!AP$10))/I928),0.01),CEILING((1-(((J928+K928)*(Zdroj!AN$10/Zdroj!AP$10))/I928))*-1,0.01)))</f>
        <v/>
      </c>
      <c r="N929" s="312"/>
      <c r="O929" s="288"/>
      <c r="P929" s="329"/>
    </row>
    <row r="930" spans="1:16" x14ac:dyDescent="0.25">
      <c r="A930" s="29">
        <f>ROW()/3-1</f>
        <v>309</v>
      </c>
      <c r="B930" s="288"/>
      <c r="C930" s="52" t="str">
        <f ca="1">IF($B928="","",IF(Zdroj!$AQ$9="ano",IF(OFFSET(Zdroj!M$16,'k rozhodnutí detailní'!A927,0)="","","Anonymizováno"),IF(OFFSET(Zdroj!M$16,'k rozhodnutí detailní'!A927,0)="","",OFFSET(Zdroj!M$16,'k rozhodnutí detailní'!A927,0))))</f>
        <v/>
      </c>
      <c r="D930" s="58" t="str">
        <f ca="1">IF($B928="","",CONCATENATE("Dotace bude použita na:","
",OFFSET(Zdroj!P$16,'k rozhodnutí detailní'!$A927,0)))</f>
        <v/>
      </c>
      <c r="E930" s="314"/>
      <c r="F930" s="188" t="str">
        <f ca="1">IF($B928="","",OFFSET(Zdroj!V$16,'k rozhodnutí detailní'!$A927,0))</f>
        <v/>
      </c>
      <c r="G930" s="89" t="str">
        <f ca="1">IF($B928="","",OFFSET(Zdroj!BM$16,'k rozhodnutí'!$A927,0))</f>
        <v/>
      </c>
      <c r="H930" s="315"/>
      <c r="I930" s="288"/>
      <c r="J930" s="288"/>
      <c r="K930" s="288"/>
      <c r="L930" s="288"/>
      <c r="M930" s="48" t="str">
        <f ca="1">IF($B928="","",SUM((I928+J928+K928)/(Zdroj!$AN$10+Zdroj!$AP$10)))</f>
        <v/>
      </c>
      <c r="N930" s="59" t="str">
        <f t="shared" ref="N930" ca="1" si="307">IF(B928="","",N928/G928)</f>
        <v/>
      </c>
      <c r="O930" s="288"/>
      <c r="P930" s="329"/>
    </row>
    <row r="931" spans="1:16" x14ac:dyDescent="0.25">
      <c r="A931" s="29"/>
      <c r="B931" s="288" t="str">
        <f ca="1">IF(OFFSET(Zdroj!$B$16,A930,0)&gt;0,OFFSET(Zdroj!$B$16,A930,0)+0,"")</f>
        <v/>
      </c>
      <c r="C931" s="51" t="str">
        <f ca="1">IF($B931="","",IF(Zdroj!$AQ$9="ano",CONCATENATE(OFFSET(Zdroj!C$16,'k rozhodnutí detailní'!$A930,0),"
","Anonymizováno","
",OFFSET(Zdroj!E$16,'k rozhodnutí detailní'!$A930,0),"
",OFFSET(Zdroj!F$16,'k rozhodnutí detailní'!$A930,0)),CONCATENATE(OFFSET(Zdroj!C$16,'k rozhodnutí detailní'!$A930,0),"
",OFFSET(Zdroj!D$16,'k rozhodnutí detailní'!$A930,0),"
",OFFSET(Zdroj!E$16,'k rozhodnutí detailní'!$A930,0),"
",OFFSET(Zdroj!F$16,'k rozhodnutí detailní'!$A930,0))))</f>
        <v/>
      </c>
      <c r="D931" s="57" t="str">
        <f ca="1">IF($B931="","",OFFSET(Zdroj!N$16,'k rozhodnutí detailní'!$A930,0))</f>
        <v/>
      </c>
      <c r="E931" s="314" t="str">
        <f ca="1">IF($B931="","",OFFSET(Zdroj!T$16,'k rozhodnutí detailní'!$A930,0))</f>
        <v/>
      </c>
      <c r="F931" s="188" t="str">
        <f ca="1">IF($B931="","",OFFSET(Zdroj!U$16,'k rozhodnutí detailní'!$A930,0))</f>
        <v/>
      </c>
      <c r="G931" s="316" t="str">
        <f ca="1">IF($B931="","",OFFSET(Zdroj!W$16,'k rozhodnutí detailní'!$A930,0))</f>
        <v/>
      </c>
      <c r="H931" s="315" t="str">
        <f ca="1">IF($B931="","",OFFSET(Zdroj!Y$16,'k rozhodnutí detailní'!$A930,0))</f>
        <v/>
      </c>
      <c r="I931" s="288" t="str">
        <f ca="1">IF($B931="","",OFFSET(Zdroj!BG$16,'k rozhodnutí detailní'!$A930,0))</f>
        <v/>
      </c>
      <c r="J931" s="288" t="str">
        <f ca="1">IF($B931="","",OFFSET(Zdroj!BH$16,'k rozhodnutí detailní'!$A930,0))</f>
        <v/>
      </c>
      <c r="K931" s="288"/>
      <c r="L931" s="79" t="str">
        <f ca="1">IF($B931="","",CONCATENATE(OFFSET(Zdroj!BI$16,'k rozhodnutí detailní'!$A930,0)," z ",SUM(Zdroj!$AN$10+Zdroj!$AP$10)))</f>
        <v/>
      </c>
      <c r="M931" s="46" t="str">
        <f ca="1">IF($B931="","",IF(OR(I931=0,J931=0),1,OFFSET(Zdroj!BJ$16,'k rozhodnutí detailní'!$A930,0)))</f>
        <v/>
      </c>
      <c r="N931" s="312" t="str">
        <f ca="1">IF(B931="","",IF(Zdroj!$AQ$1=Zdroj!$AR$9,ROUND(G931*M933,Zdroj!$AR$8),OFFSET(Zdroj!BO$16,'k rozhodnutí detailní'!A930,0)))</f>
        <v/>
      </c>
      <c r="O931" s="288" t="str">
        <f ca="1">IF($B931="","",OFFSET(Zdroj!Z$16,'k rozhodnutí detailní'!$A930,0))</f>
        <v/>
      </c>
      <c r="P931" s="329"/>
    </row>
    <row r="932" spans="1:16" x14ac:dyDescent="0.25">
      <c r="A932" s="29"/>
      <c r="B932" s="288"/>
      <c r="C932" s="51" t="str">
        <f ca="1">IF($B931="","",IF(Zdroj!$AQ$9="ano",CONCATENATE("Okres:","
",OFFSET(Zdroj!BP$16,'k rozhodnutí detailní'!$A930,0),"
","Právní forma","
",OFFSET(Zdroj!H$16,'k rozhodnutí detailní'!$A930,0),"
",IF(OFFSET(Zdroj!I$16,'k rozhodnutí detailní'!$A930,0)="","","IČO: "),OFFSET(Zdroj!I$16,'k rozhodnutí detailní'!$A930,0),"
","B.Ú. ",IF(OFFSET(Zdroj!J$16,'k rozhodnutí detailní'!$A930,0)="","","Anonymizováno")),CONCATENATE("Okres:","
",OFFSET(Zdroj!BP$16,'k rozhodnutí detailní'!$A930,0),"
","Právní forma","
",OFFSET(Zdroj!H$16,'k rozhodnutí detailní'!$A930,0),"
",IF(OFFSET(Zdroj!I$16,'k rozhodnutí detailní'!$A930,0)="","","IČO: "),OFFSET(Zdroj!I$16,'k rozhodnutí detailní'!$A930,0),"
","B.Ú. ",OFFSET(Zdroj!J$16,'k rozhodnutí detailní'!$A930,0))))</f>
        <v/>
      </c>
      <c r="D932" s="58" t="str">
        <f ca="1">IF($B931="","",OFFSET(Zdroj!O$16,'k rozhodnutí detailní'!$A930,0))</f>
        <v/>
      </c>
      <c r="E932" s="314"/>
      <c r="F932" s="185"/>
      <c r="G932" s="316"/>
      <c r="H932" s="315"/>
      <c r="I932" s="288"/>
      <c r="J932" s="288"/>
      <c r="K932" s="288"/>
      <c r="L932" s="288" t="str">
        <f ca="1">IF($B931="","",CONCATENATE(SUM(I931+J931+K931)," z ",SUM(Zdroj!$AN$10+Zdroj!$AP$10)))</f>
        <v/>
      </c>
      <c r="M932" s="47" t="str">
        <f ca="1">IF($B931="","",IF(1-(((J931+K931)*(Zdroj!AN$10/Zdroj!AP$10))/I931)&gt;=0,CEILING(1-(((J931+K931)*(Zdroj!AN$10/Zdroj!AP$10))/I931),0.01),CEILING((1-(((J931+K931)*(Zdroj!AN$10/Zdroj!AP$10))/I931))*-1,0.01)))</f>
        <v/>
      </c>
      <c r="N932" s="312"/>
      <c r="O932" s="288"/>
      <c r="P932" s="329"/>
    </row>
    <row r="933" spans="1:16" x14ac:dyDescent="0.25">
      <c r="A933" s="29">
        <f>ROW()/3-1</f>
        <v>310</v>
      </c>
      <c r="B933" s="288"/>
      <c r="C933" s="52" t="str">
        <f ca="1">IF($B931="","",IF(Zdroj!$AQ$9="ano",IF(OFFSET(Zdroj!M$16,'k rozhodnutí detailní'!A930,0)="","","Anonymizováno"),IF(OFFSET(Zdroj!M$16,'k rozhodnutí detailní'!A930,0)="","",OFFSET(Zdroj!M$16,'k rozhodnutí detailní'!A930,0))))</f>
        <v/>
      </c>
      <c r="D933" s="58" t="str">
        <f ca="1">IF($B931="","",CONCATENATE("Dotace bude použita na:","
",OFFSET(Zdroj!P$16,'k rozhodnutí detailní'!$A930,0)))</f>
        <v/>
      </c>
      <c r="E933" s="314"/>
      <c r="F933" s="188" t="str">
        <f ca="1">IF($B931="","",OFFSET(Zdroj!V$16,'k rozhodnutí detailní'!$A930,0))</f>
        <v/>
      </c>
      <c r="G933" s="89" t="str">
        <f ca="1">IF($B931="","",OFFSET(Zdroj!BM$16,'k rozhodnutí'!$A930,0))</f>
        <v/>
      </c>
      <c r="H933" s="315"/>
      <c r="I933" s="288"/>
      <c r="J933" s="288"/>
      <c r="K933" s="288"/>
      <c r="L933" s="288"/>
      <c r="M933" s="48" t="str">
        <f ca="1">IF($B931="","",SUM((I931+J931+K931)/(Zdroj!$AN$10+Zdroj!$AP$10)))</f>
        <v/>
      </c>
      <c r="N933" s="59" t="str">
        <f t="shared" ref="N933" ca="1" si="308">IF(B931="","",N931/G931)</f>
        <v/>
      </c>
      <c r="O933" s="288"/>
      <c r="P933" s="329"/>
    </row>
    <row r="934" spans="1:16" x14ac:dyDescent="0.25">
      <c r="A934" s="29"/>
      <c r="B934" s="288" t="str">
        <f ca="1">IF(OFFSET(Zdroj!$B$16,A933,0)&gt;0,OFFSET(Zdroj!$B$16,A933,0)+0,"")</f>
        <v/>
      </c>
      <c r="C934" s="51" t="str">
        <f ca="1">IF($B934="","",IF(Zdroj!$AQ$9="ano",CONCATENATE(OFFSET(Zdroj!C$16,'k rozhodnutí detailní'!$A933,0),"
","Anonymizováno","
",OFFSET(Zdroj!E$16,'k rozhodnutí detailní'!$A933,0),"
",OFFSET(Zdroj!F$16,'k rozhodnutí detailní'!$A933,0)),CONCATENATE(OFFSET(Zdroj!C$16,'k rozhodnutí detailní'!$A933,0),"
",OFFSET(Zdroj!D$16,'k rozhodnutí detailní'!$A933,0),"
",OFFSET(Zdroj!E$16,'k rozhodnutí detailní'!$A933,0),"
",OFFSET(Zdroj!F$16,'k rozhodnutí detailní'!$A933,0))))</f>
        <v/>
      </c>
      <c r="D934" s="57" t="str">
        <f ca="1">IF($B934="","",OFFSET(Zdroj!N$16,'k rozhodnutí detailní'!$A933,0))</f>
        <v/>
      </c>
      <c r="E934" s="314" t="str">
        <f ca="1">IF($B934="","",OFFSET(Zdroj!T$16,'k rozhodnutí detailní'!$A933,0))</f>
        <v/>
      </c>
      <c r="F934" s="188" t="str">
        <f ca="1">IF($B934="","",OFFSET(Zdroj!U$16,'k rozhodnutí detailní'!$A933,0))</f>
        <v/>
      </c>
      <c r="G934" s="316" t="str">
        <f ca="1">IF($B934="","",OFFSET(Zdroj!W$16,'k rozhodnutí detailní'!$A933,0))</f>
        <v/>
      </c>
      <c r="H934" s="315" t="str">
        <f ca="1">IF($B934="","",OFFSET(Zdroj!Y$16,'k rozhodnutí detailní'!$A933,0))</f>
        <v/>
      </c>
      <c r="I934" s="288" t="str">
        <f ca="1">IF($B934="","",OFFSET(Zdroj!BG$16,'k rozhodnutí detailní'!$A933,0))</f>
        <v/>
      </c>
      <c r="J934" s="288" t="str">
        <f ca="1">IF($B934="","",OFFSET(Zdroj!BH$16,'k rozhodnutí detailní'!$A933,0))</f>
        <v/>
      </c>
      <c r="K934" s="288"/>
      <c r="L934" s="79" t="str">
        <f ca="1">IF($B934="","",CONCATENATE(OFFSET(Zdroj!BI$16,'k rozhodnutí detailní'!$A933,0)," z ",SUM(Zdroj!$AN$10+Zdroj!$AP$10)))</f>
        <v/>
      </c>
      <c r="M934" s="46" t="str">
        <f ca="1">IF($B934="","",IF(OR(I934=0,J934=0),1,OFFSET(Zdroj!BJ$16,'k rozhodnutí detailní'!$A933,0)))</f>
        <v/>
      </c>
      <c r="N934" s="312" t="str">
        <f ca="1">IF(B934="","",IF(Zdroj!$AQ$1=Zdroj!$AR$9,ROUND(G934*M936,Zdroj!$AR$8),OFFSET(Zdroj!BO$16,'k rozhodnutí detailní'!A933,0)))</f>
        <v/>
      </c>
      <c r="O934" s="288" t="str">
        <f ca="1">IF($B934="","",OFFSET(Zdroj!Z$16,'k rozhodnutí detailní'!$A933,0))</f>
        <v/>
      </c>
      <c r="P934" s="329"/>
    </row>
    <row r="935" spans="1:16" x14ac:dyDescent="0.25">
      <c r="A935" s="29"/>
      <c r="B935" s="288"/>
      <c r="C935" s="51" t="str">
        <f ca="1">IF($B934="","",IF(Zdroj!$AQ$9="ano",CONCATENATE("Okres:","
",OFFSET(Zdroj!BP$16,'k rozhodnutí detailní'!$A933,0),"
","Právní forma","
",OFFSET(Zdroj!H$16,'k rozhodnutí detailní'!$A933,0),"
",IF(OFFSET(Zdroj!I$16,'k rozhodnutí detailní'!$A933,0)="","","IČO: "),OFFSET(Zdroj!I$16,'k rozhodnutí detailní'!$A933,0),"
","B.Ú. ",IF(OFFSET(Zdroj!J$16,'k rozhodnutí detailní'!$A933,0)="","","Anonymizováno")),CONCATENATE("Okres:","
",OFFSET(Zdroj!BP$16,'k rozhodnutí detailní'!$A933,0),"
","Právní forma","
",OFFSET(Zdroj!H$16,'k rozhodnutí detailní'!$A933,0),"
",IF(OFFSET(Zdroj!I$16,'k rozhodnutí detailní'!$A933,0)="","","IČO: "),OFFSET(Zdroj!I$16,'k rozhodnutí detailní'!$A933,0),"
","B.Ú. ",OFFSET(Zdroj!J$16,'k rozhodnutí detailní'!$A933,0))))</f>
        <v/>
      </c>
      <c r="D935" s="58" t="str">
        <f ca="1">IF($B934="","",OFFSET(Zdroj!O$16,'k rozhodnutí detailní'!$A933,0))</f>
        <v/>
      </c>
      <c r="E935" s="314"/>
      <c r="F935" s="185"/>
      <c r="G935" s="316"/>
      <c r="H935" s="315"/>
      <c r="I935" s="288"/>
      <c r="J935" s="288"/>
      <c r="K935" s="288"/>
      <c r="L935" s="288" t="str">
        <f ca="1">IF($B934="","",CONCATENATE(SUM(I934+J934+K934)," z ",SUM(Zdroj!$AN$10+Zdroj!$AP$10)))</f>
        <v/>
      </c>
      <c r="M935" s="47" t="str">
        <f ca="1">IF($B934="","",IF(1-(((J934+K934)*(Zdroj!AN$10/Zdroj!AP$10))/I934)&gt;=0,CEILING(1-(((J934+K934)*(Zdroj!AN$10/Zdroj!AP$10))/I934),0.01),CEILING((1-(((J934+K934)*(Zdroj!AN$10/Zdroj!AP$10))/I934))*-1,0.01)))</f>
        <v/>
      </c>
      <c r="N935" s="312"/>
      <c r="O935" s="288"/>
      <c r="P935" s="329"/>
    </row>
    <row r="936" spans="1:16" x14ac:dyDescent="0.25">
      <c r="A936" s="29">
        <f>ROW()/3-1</f>
        <v>311</v>
      </c>
      <c r="B936" s="288"/>
      <c r="C936" s="52" t="str">
        <f ca="1">IF($B934="","",IF(Zdroj!$AQ$9="ano",IF(OFFSET(Zdroj!M$16,'k rozhodnutí detailní'!A933,0)="","","Anonymizováno"),IF(OFFSET(Zdroj!M$16,'k rozhodnutí detailní'!A933,0)="","",OFFSET(Zdroj!M$16,'k rozhodnutí detailní'!A933,0))))</f>
        <v/>
      </c>
      <c r="D936" s="58" t="str">
        <f ca="1">IF($B934="","",CONCATENATE("Dotace bude použita na:","
",OFFSET(Zdroj!P$16,'k rozhodnutí detailní'!$A933,0)))</f>
        <v/>
      </c>
      <c r="E936" s="314"/>
      <c r="F936" s="188" t="str">
        <f ca="1">IF($B934="","",OFFSET(Zdroj!V$16,'k rozhodnutí detailní'!$A933,0))</f>
        <v/>
      </c>
      <c r="G936" s="89" t="str">
        <f ca="1">IF($B934="","",OFFSET(Zdroj!BM$16,'k rozhodnutí'!$A933,0))</f>
        <v/>
      </c>
      <c r="H936" s="315"/>
      <c r="I936" s="288"/>
      <c r="J936" s="288"/>
      <c r="K936" s="288"/>
      <c r="L936" s="288"/>
      <c r="M936" s="48" t="str">
        <f ca="1">IF($B934="","",SUM((I934+J934+K934)/(Zdroj!$AN$10+Zdroj!$AP$10)))</f>
        <v/>
      </c>
      <c r="N936" s="59" t="str">
        <f t="shared" ref="N936" ca="1" si="309">IF(B934="","",N934/G934)</f>
        <v/>
      </c>
      <c r="O936" s="288"/>
      <c r="P936" s="329"/>
    </row>
    <row r="937" spans="1:16" x14ac:dyDescent="0.25">
      <c r="A937" s="29"/>
      <c r="B937" s="288" t="str">
        <f ca="1">IF(OFFSET(Zdroj!$B$16,A936,0)&gt;0,OFFSET(Zdroj!$B$16,A936,0)+0,"")</f>
        <v/>
      </c>
      <c r="C937" s="51" t="str">
        <f ca="1">IF($B937="","",IF(Zdroj!$AQ$9="ano",CONCATENATE(OFFSET(Zdroj!C$16,'k rozhodnutí detailní'!$A936,0),"
","Anonymizováno","
",OFFSET(Zdroj!E$16,'k rozhodnutí detailní'!$A936,0),"
",OFFSET(Zdroj!F$16,'k rozhodnutí detailní'!$A936,0)),CONCATENATE(OFFSET(Zdroj!C$16,'k rozhodnutí detailní'!$A936,0),"
",OFFSET(Zdroj!D$16,'k rozhodnutí detailní'!$A936,0),"
",OFFSET(Zdroj!E$16,'k rozhodnutí detailní'!$A936,0),"
",OFFSET(Zdroj!F$16,'k rozhodnutí detailní'!$A936,0))))</f>
        <v/>
      </c>
      <c r="D937" s="57" t="str">
        <f ca="1">IF($B937="","",OFFSET(Zdroj!N$16,'k rozhodnutí detailní'!$A936,0))</f>
        <v/>
      </c>
      <c r="E937" s="314" t="str">
        <f ca="1">IF($B937="","",OFFSET(Zdroj!T$16,'k rozhodnutí detailní'!$A936,0))</f>
        <v/>
      </c>
      <c r="F937" s="188" t="str">
        <f ca="1">IF($B937="","",OFFSET(Zdroj!U$16,'k rozhodnutí detailní'!$A936,0))</f>
        <v/>
      </c>
      <c r="G937" s="316" t="str">
        <f ca="1">IF($B937="","",OFFSET(Zdroj!W$16,'k rozhodnutí detailní'!$A936,0))</f>
        <v/>
      </c>
      <c r="H937" s="315" t="str">
        <f ca="1">IF($B937="","",OFFSET(Zdroj!Y$16,'k rozhodnutí detailní'!$A936,0))</f>
        <v/>
      </c>
      <c r="I937" s="288" t="str">
        <f ca="1">IF($B937="","",OFFSET(Zdroj!BG$16,'k rozhodnutí detailní'!$A936,0))</f>
        <v/>
      </c>
      <c r="J937" s="288" t="str">
        <f ca="1">IF($B937="","",OFFSET(Zdroj!BH$16,'k rozhodnutí detailní'!$A936,0))</f>
        <v/>
      </c>
      <c r="K937" s="288"/>
      <c r="L937" s="79" t="str">
        <f ca="1">IF($B937="","",CONCATENATE(OFFSET(Zdroj!BI$16,'k rozhodnutí detailní'!$A936,0)," z ",SUM(Zdroj!$AN$10+Zdroj!$AP$10)))</f>
        <v/>
      </c>
      <c r="M937" s="46" t="str">
        <f ca="1">IF($B937="","",IF(OR(I937=0,J937=0),1,OFFSET(Zdroj!BJ$16,'k rozhodnutí detailní'!$A936,0)))</f>
        <v/>
      </c>
      <c r="N937" s="312" t="str">
        <f ca="1">IF(B937="","",IF(Zdroj!$AQ$1=Zdroj!$AR$9,ROUND(G937*M939,Zdroj!$AR$8),OFFSET(Zdroj!BO$16,'k rozhodnutí detailní'!A936,0)))</f>
        <v/>
      </c>
      <c r="O937" s="288" t="str">
        <f ca="1">IF($B937="","",OFFSET(Zdroj!Z$16,'k rozhodnutí detailní'!$A936,0))</f>
        <v/>
      </c>
      <c r="P937" s="329"/>
    </row>
    <row r="938" spans="1:16" x14ac:dyDescent="0.25">
      <c r="A938" s="29"/>
      <c r="B938" s="288"/>
      <c r="C938" s="51" t="str">
        <f ca="1">IF($B937="","",IF(Zdroj!$AQ$9="ano",CONCATENATE("Okres:","
",OFFSET(Zdroj!BP$16,'k rozhodnutí detailní'!$A936,0),"
","Právní forma","
",OFFSET(Zdroj!H$16,'k rozhodnutí detailní'!$A936,0),"
",IF(OFFSET(Zdroj!I$16,'k rozhodnutí detailní'!$A936,0)="","","IČO: "),OFFSET(Zdroj!I$16,'k rozhodnutí detailní'!$A936,0),"
","B.Ú. ",IF(OFFSET(Zdroj!J$16,'k rozhodnutí detailní'!$A936,0)="","","Anonymizováno")),CONCATENATE("Okres:","
",OFFSET(Zdroj!BP$16,'k rozhodnutí detailní'!$A936,0),"
","Právní forma","
",OFFSET(Zdroj!H$16,'k rozhodnutí detailní'!$A936,0),"
",IF(OFFSET(Zdroj!I$16,'k rozhodnutí detailní'!$A936,0)="","","IČO: "),OFFSET(Zdroj!I$16,'k rozhodnutí detailní'!$A936,0),"
","B.Ú. ",OFFSET(Zdroj!J$16,'k rozhodnutí detailní'!$A936,0))))</f>
        <v/>
      </c>
      <c r="D938" s="58" t="str">
        <f ca="1">IF($B937="","",OFFSET(Zdroj!O$16,'k rozhodnutí detailní'!$A936,0))</f>
        <v/>
      </c>
      <c r="E938" s="314"/>
      <c r="F938" s="185"/>
      <c r="G938" s="316"/>
      <c r="H938" s="315"/>
      <c r="I938" s="288"/>
      <c r="J938" s="288"/>
      <c r="K938" s="288"/>
      <c r="L938" s="288" t="str">
        <f ca="1">IF($B937="","",CONCATENATE(SUM(I937+J937+K937)," z ",SUM(Zdroj!$AN$10+Zdroj!$AP$10)))</f>
        <v/>
      </c>
      <c r="M938" s="47" t="str">
        <f ca="1">IF($B937="","",IF(1-(((J937+K937)*(Zdroj!AN$10/Zdroj!AP$10))/I937)&gt;=0,CEILING(1-(((J937+K937)*(Zdroj!AN$10/Zdroj!AP$10))/I937),0.01),CEILING((1-(((J937+K937)*(Zdroj!AN$10/Zdroj!AP$10))/I937))*-1,0.01)))</f>
        <v/>
      </c>
      <c r="N938" s="312"/>
      <c r="O938" s="288"/>
      <c r="P938" s="329"/>
    </row>
    <row r="939" spans="1:16" x14ac:dyDescent="0.25">
      <c r="A939" s="29">
        <f>ROW()/3-1</f>
        <v>312</v>
      </c>
      <c r="B939" s="288"/>
      <c r="C939" s="52" t="str">
        <f ca="1">IF($B937="","",IF(Zdroj!$AQ$9="ano",IF(OFFSET(Zdroj!M$16,'k rozhodnutí detailní'!A936,0)="","","Anonymizováno"),IF(OFFSET(Zdroj!M$16,'k rozhodnutí detailní'!A936,0)="","",OFFSET(Zdroj!M$16,'k rozhodnutí detailní'!A936,0))))</f>
        <v/>
      </c>
      <c r="D939" s="58" t="str">
        <f ca="1">IF($B937="","",CONCATENATE("Dotace bude použita na:","
",OFFSET(Zdroj!P$16,'k rozhodnutí detailní'!$A936,0)))</f>
        <v/>
      </c>
      <c r="E939" s="314"/>
      <c r="F939" s="188" t="str">
        <f ca="1">IF($B937="","",OFFSET(Zdroj!V$16,'k rozhodnutí detailní'!$A936,0))</f>
        <v/>
      </c>
      <c r="G939" s="89" t="str">
        <f ca="1">IF($B937="","",OFFSET(Zdroj!BM$16,'k rozhodnutí'!$A936,0))</f>
        <v/>
      </c>
      <c r="H939" s="315"/>
      <c r="I939" s="288"/>
      <c r="J939" s="288"/>
      <c r="K939" s="288"/>
      <c r="L939" s="288"/>
      <c r="M939" s="48" t="str">
        <f ca="1">IF($B937="","",SUM((I937+J937+K937)/(Zdroj!$AN$10+Zdroj!$AP$10)))</f>
        <v/>
      </c>
      <c r="N939" s="59" t="str">
        <f t="shared" ref="N939" ca="1" si="310">IF(B937="","",N937/G937)</f>
        <v/>
      </c>
      <c r="O939" s="288"/>
      <c r="P939" s="329"/>
    </row>
    <row r="940" spans="1:16" x14ac:dyDescent="0.25">
      <c r="A940" s="29"/>
      <c r="B940" s="288" t="str">
        <f ca="1">IF(OFFSET(Zdroj!$B$16,A939,0)&gt;0,OFFSET(Zdroj!$B$16,A939,0)+0,"")</f>
        <v/>
      </c>
      <c r="C940" s="51" t="str">
        <f ca="1">IF($B940="","",IF(Zdroj!$AQ$9="ano",CONCATENATE(OFFSET(Zdroj!C$16,'k rozhodnutí detailní'!$A939,0),"
","Anonymizováno","
",OFFSET(Zdroj!E$16,'k rozhodnutí detailní'!$A939,0),"
",OFFSET(Zdroj!F$16,'k rozhodnutí detailní'!$A939,0)),CONCATENATE(OFFSET(Zdroj!C$16,'k rozhodnutí detailní'!$A939,0),"
",OFFSET(Zdroj!D$16,'k rozhodnutí detailní'!$A939,0),"
",OFFSET(Zdroj!E$16,'k rozhodnutí detailní'!$A939,0),"
",OFFSET(Zdroj!F$16,'k rozhodnutí detailní'!$A939,0))))</f>
        <v/>
      </c>
      <c r="D940" s="57" t="str">
        <f ca="1">IF($B940="","",OFFSET(Zdroj!N$16,'k rozhodnutí detailní'!$A939,0))</f>
        <v/>
      </c>
      <c r="E940" s="314" t="str">
        <f ca="1">IF($B940="","",OFFSET(Zdroj!T$16,'k rozhodnutí detailní'!$A939,0))</f>
        <v/>
      </c>
      <c r="F940" s="188" t="str">
        <f ca="1">IF($B940="","",OFFSET(Zdroj!U$16,'k rozhodnutí detailní'!$A939,0))</f>
        <v/>
      </c>
      <c r="G940" s="316" t="str">
        <f ca="1">IF($B940="","",OFFSET(Zdroj!W$16,'k rozhodnutí detailní'!$A939,0))</f>
        <v/>
      </c>
      <c r="H940" s="315" t="str">
        <f ca="1">IF($B940="","",OFFSET(Zdroj!Y$16,'k rozhodnutí detailní'!$A939,0))</f>
        <v/>
      </c>
      <c r="I940" s="288" t="str">
        <f ca="1">IF($B940="","",OFFSET(Zdroj!BG$16,'k rozhodnutí detailní'!$A939,0))</f>
        <v/>
      </c>
      <c r="J940" s="288" t="str">
        <f ca="1">IF($B940="","",OFFSET(Zdroj!BH$16,'k rozhodnutí detailní'!$A939,0))</f>
        <v/>
      </c>
      <c r="K940" s="288"/>
      <c r="L940" s="79" t="str">
        <f ca="1">IF($B940="","",CONCATENATE(OFFSET(Zdroj!BI$16,'k rozhodnutí detailní'!$A939,0)," z ",SUM(Zdroj!$AN$10+Zdroj!$AP$10)))</f>
        <v/>
      </c>
      <c r="M940" s="46" t="str">
        <f ca="1">IF($B940="","",IF(OR(I940=0,J940=0),1,OFFSET(Zdroj!BJ$16,'k rozhodnutí detailní'!$A939,0)))</f>
        <v/>
      </c>
      <c r="N940" s="312" t="str">
        <f ca="1">IF(B940="","",IF(Zdroj!$AQ$1=Zdroj!$AR$9,ROUND(G940*M942,Zdroj!$AR$8),OFFSET(Zdroj!BO$16,'k rozhodnutí detailní'!A939,0)))</f>
        <v/>
      </c>
      <c r="O940" s="288" t="str">
        <f ca="1">IF($B940="","",OFFSET(Zdroj!Z$16,'k rozhodnutí detailní'!$A939,0))</f>
        <v/>
      </c>
      <c r="P940" s="329"/>
    </row>
    <row r="941" spans="1:16" x14ac:dyDescent="0.25">
      <c r="A941" s="29"/>
      <c r="B941" s="288"/>
      <c r="C941" s="51" t="str">
        <f ca="1">IF($B940="","",IF(Zdroj!$AQ$9="ano",CONCATENATE("Okres:","
",OFFSET(Zdroj!BP$16,'k rozhodnutí detailní'!$A939,0),"
","Právní forma","
",OFFSET(Zdroj!H$16,'k rozhodnutí detailní'!$A939,0),"
",IF(OFFSET(Zdroj!I$16,'k rozhodnutí detailní'!$A939,0)="","","IČO: "),OFFSET(Zdroj!I$16,'k rozhodnutí detailní'!$A939,0),"
","B.Ú. ",IF(OFFSET(Zdroj!J$16,'k rozhodnutí detailní'!$A939,0)="","","Anonymizováno")),CONCATENATE("Okres:","
",OFFSET(Zdroj!BP$16,'k rozhodnutí detailní'!$A939,0),"
","Právní forma","
",OFFSET(Zdroj!H$16,'k rozhodnutí detailní'!$A939,0),"
",IF(OFFSET(Zdroj!I$16,'k rozhodnutí detailní'!$A939,0)="","","IČO: "),OFFSET(Zdroj!I$16,'k rozhodnutí detailní'!$A939,0),"
","B.Ú. ",OFFSET(Zdroj!J$16,'k rozhodnutí detailní'!$A939,0))))</f>
        <v/>
      </c>
      <c r="D941" s="58" t="str">
        <f ca="1">IF($B940="","",OFFSET(Zdroj!O$16,'k rozhodnutí detailní'!$A939,0))</f>
        <v/>
      </c>
      <c r="E941" s="314"/>
      <c r="F941" s="185"/>
      <c r="G941" s="316"/>
      <c r="H941" s="315"/>
      <c r="I941" s="288"/>
      <c r="J941" s="288"/>
      <c r="K941" s="288"/>
      <c r="L941" s="288" t="str">
        <f ca="1">IF($B940="","",CONCATENATE(SUM(I940+J940+K940)," z ",SUM(Zdroj!$AN$10+Zdroj!$AP$10)))</f>
        <v/>
      </c>
      <c r="M941" s="47" t="str">
        <f ca="1">IF($B940="","",IF(1-(((J940+K940)*(Zdroj!AN$10/Zdroj!AP$10))/I940)&gt;=0,CEILING(1-(((J940+K940)*(Zdroj!AN$10/Zdroj!AP$10))/I940),0.01),CEILING((1-(((J940+K940)*(Zdroj!AN$10/Zdroj!AP$10))/I940))*-1,0.01)))</f>
        <v/>
      </c>
      <c r="N941" s="312"/>
      <c r="O941" s="288"/>
      <c r="P941" s="329"/>
    </row>
    <row r="942" spans="1:16" x14ac:dyDescent="0.25">
      <c r="A942" s="29">
        <f>ROW()/3-1</f>
        <v>313</v>
      </c>
      <c r="B942" s="288"/>
      <c r="C942" s="52" t="str">
        <f ca="1">IF($B940="","",IF(Zdroj!$AQ$9="ano",IF(OFFSET(Zdroj!M$16,'k rozhodnutí detailní'!A939,0)="","","Anonymizováno"),IF(OFFSET(Zdroj!M$16,'k rozhodnutí detailní'!A939,0)="","",OFFSET(Zdroj!M$16,'k rozhodnutí detailní'!A939,0))))</f>
        <v/>
      </c>
      <c r="D942" s="58" t="str">
        <f ca="1">IF($B940="","",CONCATENATE("Dotace bude použita na:","
",OFFSET(Zdroj!P$16,'k rozhodnutí detailní'!$A939,0)))</f>
        <v/>
      </c>
      <c r="E942" s="314"/>
      <c r="F942" s="188" t="str">
        <f ca="1">IF($B940="","",OFFSET(Zdroj!V$16,'k rozhodnutí detailní'!$A939,0))</f>
        <v/>
      </c>
      <c r="G942" s="89" t="str">
        <f ca="1">IF($B940="","",OFFSET(Zdroj!BM$16,'k rozhodnutí'!$A939,0))</f>
        <v/>
      </c>
      <c r="H942" s="315"/>
      <c r="I942" s="288"/>
      <c r="J942" s="288"/>
      <c r="K942" s="288"/>
      <c r="L942" s="288"/>
      <c r="M942" s="48" t="str">
        <f ca="1">IF($B940="","",SUM((I940+J940+K940)/(Zdroj!$AN$10+Zdroj!$AP$10)))</f>
        <v/>
      </c>
      <c r="N942" s="59" t="str">
        <f t="shared" ref="N942" ca="1" si="311">IF(B940="","",N940/G940)</f>
        <v/>
      </c>
      <c r="O942" s="288"/>
      <c r="P942" s="329"/>
    </row>
    <row r="943" spans="1:16" x14ac:dyDescent="0.25">
      <c r="A943" s="29"/>
      <c r="B943" s="288" t="str">
        <f ca="1">IF(OFFSET(Zdroj!$B$16,A942,0)&gt;0,OFFSET(Zdroj!$B$16,A942,0)+0,"")</f>
        <v/>
      </c>
      <c r="C943" s="51" t="str">
        <f ca="1">IF($B943="","",IF(Zdroj!$AQ$9="ano",CONCATENATE(OFFSET(Zdroj!C$16,'k rozhodnutí detailní'!$A942,0),"
","Anonymizováno","
",OFFSET(Zdroj!E$16,'k rozhodnutí detailní'!$A942,0),"
",OFFSET(Zdroj!F$16,'k rozhodnutí detailní'!$A942,0)),CONCATENATE(OFFSET(Zdroj!C$16,'k rozhodnutí detailní'!$A942,0),"
",OFFSET(Zdroj!D$16,'k rozhodnutí detailní'!$A942,0),"
",OFFSET(Zdroj!E$16,'k rozhodnutí detailní'!$A942,0),"
",OFFSET(Zdroj!F$16,'k rozhodnutí detailní'!$A942,0))))</f>
        <v/>
      </c>
      <c r="D943" s="57" t="str">
        <f ca="1">IF($B943="","",OFFSET(Zdroj!N$16,'k rozhodnutí detailní'!$A942,0))</f>
        <v/>
      </c>
      <c r="E943" s="314" t="str">
        <f ca="1">IF($B943="","",OFFSET(Zdroj!T$16,'k rozhodnutí detailní'!$A942,0))</f>
        <v/>
      </c>
      <c r="F943" s="188" t="str">
        <f ca="1">IF($B943="","",OFFSET(Zdroj!U$16,'k rozhodnutí detailní'!$A942,0))</f>
        <v/>
      </c>
      <c r="G943" s="316" t="str">
        <f ca="1">IF($B943="","",OFFSET(Zdroj!W$16,'k rozhodnutí detailní'!$A942,0))</f>
        <v/>
      </c>
      <c r="H943" s="315" t="str">
        <f ca="1">IF($B943="","",OFFSET(Zdroj!Y$16,'k rozhodnutí detailní'!$A942,0))</f>
        <v/>
      </c>
      <c r="I943" s="288" t="str">
        <f ca="1">IF($B943="","",OFFSET(Zdroj!BG$16,'k rozhodnutí detailní'!$A942,0))</f>
        <v/>
      </c>
      <c r="J943" s="288" t="str">
        <f ca="1">IF($B943="","",OFFSET(Zdroj!BH$16,'k rozhodnutí detailní'!$A942,0))</f>
        <v/>
      </c>
      <c r="K943" s="288"/>
      <c r="L943" s="79" t="str">
        <f ca="1">IF($B943="","",CONCATENATE(OFFSET(Zdroj!BI$16,'k rozhodnutí detailní'!$A942,0)," z ",SUM(Zdroj!$AN$10+Zdroj!$AP$10)))</f>
        <v/>
      </c>
      <c r="M943" s="46" t="str">
        <f ca="1">IF($B943="","",IF(OR(I943=0,J943=0),1,OFFSET(Zdroj!BJ$16,'k rozhodnutí detailní'!$A942,0)))</f>
        <v/>
      </c>
      <c r="N943" s="312" t="str">
        <f ca="1">IF(B943="","",IF(Zdroj!$AQ$1=Zdroj!$AR$9,ROUND(G943*M945,Zdroj!$AR$8),OFFSET(Zdroj!BO$16,'k rozhodnutí detailní'!A942,0)))</f>
        <v/>
      </c>
      <c r="O943" s="288" t="str">
        <f ca="1">IF($B943="","",OFFSET(Zdroj!Z$16,'k rozhodnutí detailní'!$A942,0))</f>
        <v/>
      </c>
      <c r="P943" s="329"/>
    </row>
    <row r="944" spans="1:16" x14ac:dyDescent="0.25">
      <c r="A944" s="29"/>
      <c r="B944" s="288"/>
      <c r="C944" s="51" t="str">
        <f ca="1">IF($B943="","",IF(Zdroj!$AQ$9="ano",CONCATENATE("Okres:","
",OFFSET(Zdroj!BP$16,'k rozhodnutí detailní'!$A942,0),"
","Právní forma","
",OFFSET(Zdroj!H$16,'k rozhodnutí detailní'!$A942,0),"
",IF(OFFSET(Zdroj!I$16,'k rozhodnutí detailní'!$A942,0)="","","IČO: "),OFFSET(Zdroj!I$16,'k rozhodnutí detailní'!$A942,0),"
","B.Ú. ",IF(OFFSET(Zdroj!J$16,'k rozhodnutí detailní'!$A942,0)="","","Anonymizováno")),CONCATENATE("Okres:","
",OFFSET(Zdroj!BP$16,'k rozhodnutí detailní'!$A942,0),"
","Právní forma","
",OFFSET(Zdroj!H$16,'k rozhodnutí detailní'!$A942,0),"
",IF(OFFSET(Zdroj!I$16,'k rozhodnutí detailní'!$A942,0)="","","IČO: "),OFFSET(Zdroj!I$16,'k rozhodnutí detailní'!$A942,0),"
","B.Ú. ",OFFSET(Zdroj!J$16,'k rozhodnutí detailní'!$A942,0))))</f>
        <v/>
      </c>
      <c r="D944" s="58" t="str">
        <f ca="1">IF($B943="","",OFFSET(Zdroj!O$16,'k rozhodnutí detailní'!$A942,0))</f>
        <v/>
      </c>
      <c r="E944" s="314"/>
      <c r="F944" s="185"/>
      <c r="G944" s="316"/>
      <c r="H944" s="315"/>
      <c r="I944" s="288"/>
      <c r="J944" s="288"/>
      <c r="K944" s="288"/>
      <c r="L944" s="288" t="str">
        <f ca="1">IF($B943="","",CONCATENATE(SUM(I943+J943+K943)," z ",SUM(Zdroj!$AN$10+Zdroj!$AP$10)))</f>
        <v/>
      </c>
      <c r="M944" s="47" t="str">
        <f ca="1">IF($B943="","",IF(1-(((J943+K943)*(Zdroj!AN$10/Zdroj!AP$10))/I943)&gt;=0,CEILING(1-(((J943+K943)*(Zdroj!AN$10/Zdroj!AP$10))/I943),0.01),CEILING((1-(((J943+K943)*(Zdroj!AN$10/Zdroj!AP$10))/I943))*-1,0.01)))</f>
        <v/>
      </c>
      <c r="N944" s="312"/>
      <c r="O944" s="288"/>
      <c r="P944" s="329"/>
    </row>
    <row r="945" spans="1:16" x14ac:dyDescent="0.25">
      <c r="A945" s="29">
        <f>ROW()/3-1</f>
        <v>314</v>
      </c>
      <c r="B945" s="288"/>
      <c r="C945" s="52" t="str">
        <f ca="1">IF($B943="","",IF(Zdroj!$AQ$9="ano",IF(OFFSET(Zdroj!M$16,'k rozhodnutí detailní'!A942,0)="","","Anonymizováno"),IF(OFFSET(Zdroj!M$16,'k rozhodnutí detailní'!A942,0)="","",OFFSET(Zdroj!M$16,'k rozhodnutí detailní'!A942,0))))</f>
        <v/>
      </c>
      <c r="D945" s="58" t="str">
        <f ca="1">IF($B943="","",CONCATENATE("Dotace bude použita na:","
",OFFSET(Zdroj!P$16,'k rozhodnutí detailní'!$A942,0)))</f>
        <v/>
      </c>
      <c r="E945" s="314"/>
      <c r="F945" s="188" t="str">
        <f ca="1">IF($B943="","",OFFSET(Zdroj!V$16,'k rozhodnutí detailní'!$A942,0))</f>
        <v/>
      </c>
      <c r="G945" s="89" t="str">
        <f ca="1">IF($B943="","",OFFSET(Zdroj!BM$16,'k rozhodnutí'!$A942,0))</f>
        <v/>
      </c>
      <c r="H945" s="315"/>
      <c r="I945" s="288"/>
      <c r="J945" s="288"/>
      <c r="K945" s="288"/>
      <c r="L945" s="288"/>
      <c r="M945" s="48" t="str">
        <f ca="1">IF($B943="","",SUM((I943+J943+K943)/(Zdroj!$AN$10+Zdroj!$AP$10)))</f>
        <v/>
      </c>
      <c r="N945" s="59" t="str">
        <f t="shared" ref="N945" ca="1" si="312">IF(B943="","",N943/G943)</f>
        <v/>
      </c>
      <c r="O945" s="288"/>
      <c r="P945" s="329"/>
    </row>
    <row r="946" spans="1:16" x14ac:dyDescent="0.25">
      <c r="A946" s="29"/>
      <c r="B946" s="288" t="str">
        <f ca="1">IF(OFFSET(Zdroj!$B$16,A945,0)&gt;0,OFFSET(Zdroj!$B$16,A945,0)+0,"")</f>
        <v/>
      </c>
      <c r="C946" s="51" t="str">
        <f ca="1">IF($B946="","",IF(Zdroj!$AQ$9="ano",CONCATENATE(OFFSET(Zdroj!C$16,'k rozhodnutí detailní'!$A945,0),"
","Anonymizováno","
",OFFSET(Zdroj!E$16,'k rozhodnutí detailní'!$A945,0),"
",OFFSET(Zdroj!F$16,'k rozhodnutí detailní'!$A945,0)),CONCATENATE(OFFSET(Zdroj!C$16,'k rozhodnutí detailní'!$A945,0),"
",OFFSET(Zdroj!D$16,'k rozhodnutí detailní'!$A945,0),"
",OFFSET(Zdroj!E$16,'k rozhodnutí detailní'!$A945,0),"
",OFFSET(Zdroj!F$16,'k rozhodnutí detailní'!$A945,0))))</f>
        <v/>
      </c>
      <c r="D946" s="57" t="str">
        <f ca="1">IF($B946="","",OFFSET(Zdroj!N$16,'k rozhodnutí detailní'!$A945,0))</f>
        <v/>
      </c>
      <c r="E946" s="314" t="str">
        <f ca="1">IF($B946="","",OFFSET(Zdroj!T$16,'k rozhodnutí detailní'!$A945,0))</f>
        <v/>
      </c>
      <c r="F946" s="188" t="str">
        <f ca="1">IF($B946="","",OFFSET(Zdroj!U$16,'k rozhodnutí detailní'!$A945,0))</f>
        <v/>
      </c>
      <c r="G946" s="316" t="str">
        <f ca="1">IF($B946="","",OFFSET(Zdroj!W$16,'k rozhodnutí detailní'!$A945,0))</f>
        <v/>
      </c>
      <c r="H946" s="315" t="str">
        <f ca="1">IF($B946="","",OFFSET(Zdroj!Y$16,'k rozhodnutí detailní'!$A945,0))</f>
        <v/>
      </c>
      <c r="I946" s="288" t="str">
        <f ca="1">IF($B946="","",OFFSET(Zdroj!BG$16,'k rozhodnutí detailní'!$A945,0))</f>
        <v/>
      </c>
      <c r="J946" s="288" t="str">
        <f ca="1">IF($B946="","",OFFSET(Zdroj!BH$16,'k rozhodnutí detailní'!$A945,0))</f>
        <v/>
      </c>
      <c r="K946" s="288"/>
      <c r="L946" s="79" t="str">
        <f ca="1">IF($B946="","",CONCATENATE(OFFSET(Zdroj!BI$16,'k rozhodnutí detailní'!$A945,0)," z ",SUM(Zdroj!$AN$10+Zdroj!$AP$10)))</f>
        <v/>
      </c>
      <c r="M946" s="46" t="str">
        <f ca="1">IF($B946="","",IF(OR(I946=0,J946=0),1,OFFSET(Zdroj!BJ$16,'k rozhodnutí detailní'!$A945,0)))</f>
        <v/>
      </c>
      <c r="N946" s="312" t="str">
        <f ca="1">IF(B946="","",IF(Zdroj!$AQ$1=Zdroj!$AR$9,ROUND(G946*M948,Zdroj!$AR$8),OFFSET(Zdroj!BO$16,'k rozhodnutí detailní'!A945,0)))</f>
        <v/>
      </c>
      <c r="O946" s="288" t="str">
        <f ca="1">IF($B946="","",OFFSET(Zdroj!Z$16,'k rozhodnutí detailní'!$A945,0))</f>
        <v/>
      </c>
      <c r="P946" s="329"/>
    </row>
    <row r="947" spans="1:16" x14ac:dyDescent="0.25">
      <c r="A947" s="29"/>
      <c r="B947" s="288"/>
      <c r="C947" s="51" t="str">
        <f ca="1">IF($B946="","",IF(Zdroj!$AQ$9="ano",CONCATENATE("Okres:","
",OFFSET(Zdroj!BP$16,'k rozhodnutí detailní'!$A945,0),"
","Právní forma","
",OFFSET(Zdroj!H$16,'k rozhodnutí detailní'!$A945,0),"
",IF(OFFSET(Zdroj!I$16,'k rozhodnutí detailní'!$A945,0)="","","IČO: "),OFFSET(Zdroj!I$16,'k rozhodnutí detailní'!$A945,0),"
","B.Ú. ",IF(OFFSET(Zdroj!J$16,'k rozhodnutí detailní'!$A945,0)="","","Anonymizováno")),CONCATENATE("Okres:","
",OFFSET(Zdroj!BP$16,'k rozhodnutí detailní'!$A945,0),"
","Právní forma","
",OFFSET(Zdroj!H$16,'k rozhodnutí detailní'!$A945,0),"
",IF(OFFSET(Zdroj!I$16,'k rozhodnutí detailní'!$A945,0)="","","IČO: "),OFFSET(Zdroj!I$16,'k rozhodnutí detailní'!$A945,0),"
","B.Ú. ",OFFSET(Zdroj!J$16,'k rozhodnutí detailní'!$A945,0))))</f>
        <v/>
      </c>
      <c r="D947" s="58" t="str">
        <f ca="1">IF($B946="","",OFFSET(Zdroj!O$16,'k rozhodnutí detailní'!$A945,0))</f>
        <v/>
      </c>
      <c r="E947" s="314"/>
      <c r="F947" s="185"/>
      <c r="G947" s="316"/>
      <c r="H947" s="315"/>
      <c r="I947" s="288"/>
      <c r="J947" s="288"/>
      <c r="K947" s="288"/>
      <c r="L947" s="288" t="str">
        <f ca="1">IF($B946="","",CONCATENATE(SUM(I946+J946+K946)," z ",SUM(Zdroj!$AN$10+Zdroj!$AP$10)))</f>
        <v/>
      </c>
      <c r="M947" s="47" t="str">
        <f ca="1">IF($B946="","",IF(1-(((J946+K946)*(Zdroj!AN$10/Zdroj!AP$10))/I946)&gt;=0,CEILING(1-(((J946+K946)*(Zdroj!AN$10/Zdroj!AP$10))/I946),0.01),CEILING((1-(((J946+K946)*(Zdroj!AN$10/Zdroj!AP$10))/I946))*-1,0.01)))</f>
        <v/>
      </c>
      <c r="N947" s="312"/>
      <c r="O947" s="288"/>
      <c r="P947" s="329"/>
    </row>
    <row r="948" spans="1:16" x14ac:dyDescent="0.25">
      <c r="A948" s="29">
        <f>ROW()/3-1</f>
        <v>315</v>
      </c>
      <c r="B948" s="288"/>
      <c r="C948" s="52" t="str">
        <f ca="1">IF($B946="","",IF(Zdroj!$AQ$9="ano",IF(OFFSET(Zdroj!M$16,'k rozhodnutí detailní'!A945,0)="","","Anonymizováno"),IF(OFFSET(Zdroj!M$16,'k rozhodnutí detailní'!A945,0)="","",OFFSET(Zdroj!M$16,'k rozhodnutí detailní'!A945,0))))</f>
        <v/>
      </c>
      <c r="D948" s="58" t="str">
        <f ca="1">IF($B946="","",CONCATENATE("Dotace bude použita na:","
",OFFSET(Zdroj!P$16,'k rozhodnutí detailní'!$A945,0)))</f>
        <v/>
      </c>
      <c r="E948" s="314"/>
      <c r="F948" s="188" t="str">
        <f ca="1">IF($B946="","",OFFSET(Zdroj!V$16,'k rozhodnutí detailní'!$A945,0))</f>
        <v/>
      </c>
      <c r="G948" s="89" t="str">
        <f ca="1">IF($B946="","",OFFSET(Zdroj!BM$16,'k rozhodnutí'!$A945,0))</f>
        <v/>
      </c>
      <c r="H948" s="315"/>
      <c r="I948" s="288"/>
      <c r="J948" s="288"/>
      <c r="K948" s="288"/>
      <c r="L948" s="288"/>
      <c r="M948" s="48" t="str">
        <f ca="1">IF($B946="","",SUM((I946+J946+K946)/(Zdroj!$AN$10+Zdroj!$AP$10)))</f>
        <v/>
      </c>
      <c r="N948" s="59" t="str">
        <f t="shared" ref="N948" ca="1" si="313">IF(B946="","",N946/G946)</f>
        <v/>
      </c>
      <c r="O948" s="288"/>
      <c r="P948" s="329"/>
    </row>
    <row r="949" spans="1:16" x14ac:dyDescent="0.25">
      <c r="A949" s="29"/>
      <c r="B949" s="288" t="str">
        <f ca="1">IF(OFFSET(Zdroj!$B$16,A948,0)&gt;0,OFFSET(Zdroj!$B$16,A948,0)+0,"")</f>
        <v/>
      </c>
      <c r="C949" s="51" t="str">
        <f ca="1">IF($B949="","",IF(Zdroj!$AQ$9="ano",CONCATENATE(OFFSET(Zdroj!C$16,'k rozhodnutí detailní'!$A948,0),"
","Anonymizováno","
",OFFSET(Zdroj!E$16,'k rozhodnutí detailní'!$A948,0),"
",OFFSET(Zdroj!F$16,'k rozhodnutí detailní'!$A948,0)),CONCATENATE(OFFSET(Zdroj!C$16,'k rozhodnutí detailní'!$A948,0),"
",OFFSET(Zdroj!D$16,'k rozhodnutí detailní'!$A948,0),"
",OFFSET(Zdroj!E$16,'k rozhodnutí detailní'!$A948,0),"
",OFFSET(Zdroj!F$16,'k rozhodnutí detailní'!$A948,0))))</f>
        <v/>
      </c>
      <c r="D949" s="57" t="str">
        <f ca="1">IF($B949="","",OFFSET(Zdroj!N$16,'k rozhodnutí detailní'!$A948,0))</f>
        <v/>
      </c>
      <c r="E949" s="314" t="str">
        <f ca="1">IF($B949="","",OFFSET(Zdroj!T$16,'k rozhodnutí detailní'!$A948,0))</f>
        <v/>
      </c>
      <c r="F949" s="188" t="str">
        <f ca="1">IF($B949="","",OFFSET(Zdroj!U$16,'k rozhodnutí detailní'!$A948,0))</f>
        <v/>
      </c>
      <c r="G949" s="316" t="str">
        <f ca="1">IF($B949="","",OFFSET(Zdroj!W$16,'k rozhodnutí detailní'!$A948,0))</f>
        <v/>
      </c>
      <c r="H949" s="315" t="str">
        <f ca="1">IF($B949="","",OFFSET(Zdroj!Y$16,'k rozhodnutí detailní'!$A948,0))</f>
        <v/>
      </c>
      <c r="I949" s="288" t="str">
        <f ca="1">IF($B949="","",OFFSET(Zdroj!BG$16,'k rozhodnutí detailní'!$A948,0))</f>
        <v/>
      </c>
      <c r="J949" s="288" t="str">
        <f ca="1">IF($B949="","",OFFSET(Zdroj!BH$16,'k rozhodnutí detailní'!$A948,0))</f>
        <v/>
      </c>
      <c r="K949" s="288"/>
      <c r="L949" s="79" t="str">
        <f ca="1">IF($B949="","",CONCATENATE(OFFSET(Zdroj!BI$16,'k rozhodnutí detailní'!$A948,0)," z ",SUM(Zdroj!$AN$10+Zdroj!$AP$10)))</f>
        <v/>
      </c>
      <c r="M949" s="46" t="str">
        <f ca="1">IF($B949="","",IF(OR(I949=0,J949=0),1,OFFSET(Zdroj!BJ$16,'k rozhodnutí detailní'!$A948,0)))</f>
        <v/>
      </c>
      <c r="N949" s="312" t="str">
        <f ca="1">IF(B949="","",IF(Zdroj!$AQ$1=Zdroj!$AR$9,ROUND(G949*M951,Zdroj!$AR$8),OFFSET(Zdroj!BO$16,'k rozhodnutí detailní'!A948,0)))</f>
        <v/>
      </c>
      <c r="O949" s="288" t="str">
        <f ca="1">IF($B949="","",OFFSET(Zdroj!Z$16,'k rozhodnutí detailní'!$A948,0))</f>
        <v/>
      </c>
      <c r="P949" s="329"/>
    </row>
    <row r="950" spans="1:16" x14ac:dyDescent="0.25">
      <c r="A950" s="29"/>
      <c r="B950" s="288"/>
      <c r="C950" s="51" t="str">
        <f ca="1">IF($B949="","",IF(Zdroj!$AQ$9="ano",CONCATENATE("Okres:","
",OFFSET(Zdroj!BP$16,'k rozhodnutí detailní'!$A948,0),"
","Právní forma","
",OFFSET(Zdroj!H$16,'k rozhodnutí detailní'!$A948,0),"
",IF(OFFSET(Zdroj!I$16,'k rozhodnutí detailní'!$A948,0)="","","IČO: "),OFFSET(Zdroj!I$16,'k rozhodnutí detailní'!$A948,0),"
","B.Ú. ",IF(OFFSET(Zdroj!J$16,'k rozhodnutí detailní'!$A948,0)="","","Anonymizováno")),CONCATENATE("Okres:","
",OFFSET(Zdroj!BP$16,'k rozhodnutí detailní'!$A948,0),"
","Právní forma","
",OFFSET(Zdroj!H$16,'k rozhodnutí detailní'!$A948,0),"
",IF(OFFSET(Zdroj!I$16,'k rozhodnutí detailní'!$A948,0)="","","IČO: "),OFFSET(Zdroj!I$16,'k rozhodnutí detailní'!$A948,0),"
","B.Ú. ",OFFSET(Zdroj!J$16,'k rozhodnutí detailní'!$A948,0))))</f>
        <v/>
      </c>
      <c r="D950" s="58" t="str">
        <f ca="1">IF($B949="","",OFFSET(Zdroj!O$16,'k rozhodnutí detailní'!$A948,0))</f>
        <v/>
      </c>
      <c r="E950" s="314"/>
      <c r="F950" s="185"/>
      <c r="G950" s="316"/>
      <c r="H950" s="315"/>
      <c r="I950" s="288"/>
      <c r="J950" s="288"/>
      <c r="K950" s="288"/>
      <c r="L950" s="288" t="str">
        <f ca="1">IF($B949="","",CONCATENATE(SUM(I949+J949+K949)," z ",SUM(Zdroj!$AN$10+Zdroj!$AP$10)))</f>
        <v/>
      </c>
      <c r="M950" s="47" t="str">
        <f ca="1">IF($B949="","",IF(1-(((J949+K949)*(Zdroj!AN$10/Zdroj!AP$10))/I949)&gt;=0,CEILING(1-(((J949+K949)*(Zdroj!AN$10/Zdroj!AP$10))/I949),0.01),CEILING((1-(((J949+K949)*(Zdroj!AN$10/Zdroj!AP$10))/I949))*-1,0.01)))</f>
        <v/>
      </c>
      <c r="N950" s="312"/>
      <c r="O950" s="288"/>
      <c r="P950" s="329"/>
    </row>
    <row r="951" spans="1:16" x14ac:dyDescent="0.25">
      <c r="A951" s="29">
        <f>ROW()/3-1</f>
        <v>316</v>
      </c>
      <c r="B951" s="288"/>
      <c r="C951" s="52" t="str">
        <f ca="1">IF($B949="","",IF(Zdroj!$AQ$9="ano",IF(OFFSET(Zdroj!M$16,'k rozhodnutí detailní'!A948,0)="","","Anonymizováno"),IF(OFFSET(Zdroj!M$16,'k rozhodnutí detailní'!A948,0)="","",OFFSET(Zdroj!M$16,'k rozhodnutí detailní'!A948,0))))</f>
        <v/>
      </c>
      <c r="D951" s="58" t="str">
        <f ca="1">IF($B949="","",CONCATENATE("Dotace bude použita na:","
",OFFSET(Zdroj!P$16,'k rozhodnutí detailní'!$A948,0)))</f>
        <v/>
      </c>
      <c r="E951" s="314"/>
      <c r="F951" s="188" t="str">
        <f ca="1">IF($B949="","",OFFSET(Zdroj!V$16,'k rozhodnutí detailní'!$A948,0))</f>
        <v/>
      </c>
      <c r="G951" s="89" t="str">
        <f ca="1">IF($B949="","",OFFSET(Zdroj!BM$16,'k rozhodnutí'!$A948,0))</f>
        <v/>
      </c>
      <c r="H951" s="315"/>
      <c r="I951" s="288"/>
      <c r="J951" s="288"/>
      <c r="K951" s="288"/>
      <c r="L951" s="288"/>
      <c r="M951" s="48" t="str">
        <f ca="1">IF($B949="","",SUM((I949+J949+K949)/(Zdroj!$AN$10+Zdroj!$AP$10)))</f>
        <v/>
      </c>
      <c r="N951" s="59" t="str">
        <f t="shared" ref="N951" ca="1" si="314">IF(B949="","",N949/G949)</f>
        <v/>
      </c>
      <c r="O951" s="288"/>
      <c r="P951" s="329"/>
    </row>
    <row r="952" spans="1:16" x14ac:dyDescent="0.25">
      <c r="A952" s="29"/>
      <c r="B952" s="288" t="str">
        <f ca="1">IF(OFFSET(Zdroj!$B$16,A951,0)&gt;0,OFFSET(Zdroj!$B$16,A951,0)+0,"")</f>
        <v/>
      </c>
      <c r="C952" s="51" t="str">
        <f ca="1">IF($B952="","",IF(Zdroj!$AQ$9="ano",CONCATENATE(OFFSET(Zdroj!C$16,'k rozhodnutí detailní'!$A951,0),"
","Anonymizováno","
",OFFSET(Zdroj!E$16,'k rozhodnutí detailní'!$A951,0),"
",OFFSET(Zdroj!F$16,'k rozhodnutí detailní'!$A951,0)),CONCATENATE(OFFSET(Zdroj!C$16,'k rozhodnutí detailní'!$A951,0),"
",OFFSET(Zdroj!D$16,'k rozhodnutí detailní'!$A951,0),"
",OFFSET(Zdroj!E$16,'k rozhodnutí detailní'!$A951,0),"
",OFFSET(Zdroj!F$16,'k rozhodnutí detailní'!$A951,0))))</f>
        <v/>
      </c>
      <c r="D952" s="57" t="str">
        <f ca="1">IF($B952="","",OFFSET(Zdroj!N$16,'k rozhodnutí detailní'!$A951,0))</f>
        <v/>
      </c>
      <c r="E952" s="314" t="str">
        <f ca="1">IF($B952="","",OFFSET(Zdroj!T$16,'k rozhodnutí detailní'!$A951,0))</f>
        <v/>
      </c>
      <c r="F952" s="188" t="str">
        <f ca="1">IF($B952="","",OFFSET(Zdroj!U$16,'k rozhodnutí detailní'!$A951,0))</f>
        <v/>
      </c>
      <c r="G952" s="316" t="str">
        <f ca="1">IF($B952="","",OFFSET(Zdroj!W$16,'k rozhodnutí detailní'!$A951,0))</f>
        <v/>
      </c>
      <c r="H952" s="315" t="str">
        <f ca="1">IF($B952="","",OFFSET(Zdroj!Y$16,'k rozhodnutí detailní'!$A951,0))</f>
        <v/>
      </c>
      <c r="I952" s="288" t="str">
        <f ca="1">IF($B952="","",OFFSET(Zdroj!BG$16,'k rozhodnutí detailní'!$A951,0))</f>
        <v/>
      </c>
      <c r="J952" s="288" t="str">
        <f ca="1">IF($B952="","",OFFSET(Zdroj!BH$16,'k rozhodnutí detailní'!$A951,0))</f>
        <v/>
      </c>
      <c r="K952" s="288"/>
      <c r="L952" s="79" t="str">
        <f ca="1">IF($B952="","",CONCATENATE(OFFSET(Zdroj!BI$16,'k rozhodnutí detailní'!$A951,0)," z ",SUM(Zdroj!$AN$10+Zdroj!$AP$10)))</f>
        <v/>
      </c>
      <c r="M952" s="46" t="str">
        <f ca="1">IF($B952="","",IF(OR(I952=0,J952=0),1,OFFSET(Zdroj!BJ$16,'k rozhodnutí detailní'!$A951,0)))</f>
        <v/>
      </c>
      <c r="N952" s="312" t="str">
        <f ca="1">IF(B952="","",IF(Zdroj!$AQ$1=Zdroj!$AR$9,ROUND(G952*M954,Zdroj!$AR$8),OFFSET(Zdroj!BO$16,'k rozhodnutí detailní'!A951,0)))</f>
        <v/>
      </c>
      <c r="O952" s="288" t="str">
        <f ca="1">IF($B952="","",OFFSET(Zdroj!Z$16,'k rozhodnutí detailní'!$A951,0))</f>
        <v/>
      </c>
      <c r="P952" s="329"/>
    </row>
    <row r="953" spans="1:16" x14ac:dyDescent="0.25">
      <c r="A953" s="29"/>
      <c r="B953" s="288"/>
      <c r="C953" s="51" t="str">
        <f ca="1">IF($B952="","",IF(Zdroj!$AQ$9="ano",CONCATENATE("Okres:","
",OFFSET(Zdroj!BP$16,'k rozhodnutí detailní'!$A951,0),"
","Právní forma","
",OFFSET(Zdroj!H$16,'k rozhodnutí detailní'!$A951,0),"
",IF(OFFSET(Zdroj!I$16,'k rozhodnutí detailní'!$A951,0)="","","IČO: "),OFFSET(Zdroj!I$16,'k rozhodnutí detailní'!$A951,0),"
","B.Ú. ",IF(OFFSET(Zdroj!J$16,'k rozhodnutí detailní'!$A951,0)="","","Anonymizováno")),CONCATENATE("Okres:","
",OFFSET(Zdroj!BP$16,'k rozhodnutí detailní'!$A951,0),"
","Právní forma","
",OFFSET(Zdroj!H$16,'k rozhodnutí detailní'!$A951,0),"
",IF(OFFSET(Zdroj!I$16,'k rozhodnutí detailní'!$A951,0)="","","IČO: "),OFFSET(Zdroj!I$16,'k rozhodnutí detailní'!$A951,0),"
","B.Ú. ",OFFSET(Zdroj!J$16,'k rozhodnutí detailní'!$A951,0))))</f>
        <v/>
      </c>
      <c r="D953" s="58" t="str">
        <f ca="1">IF($B952="","",OFFSET(Zdroj!O$16,'k rozhodnutí detailní'!$A951,0))</f>
        <v/>
      </c>
      <c r="E953" s="314"/>
      <c r="F953" s="185"/>
      <c r="G953" s="316"/>
      <c r="H953" s="315"/>
      <c r="I953" s="288"/>
      <c r="J953" s="288"/>
      <c r="K953" s="288"/>
      <c r="L953" s="288" t="str">
        <f ca="1">IF($B952="","",CONCATENATE(SUM(I952+J952+K952)," z ",SUM(Zdroj!$AN$10+Zdroj!$AP$10)))</f>
        <v/>
      </c>
      <c r="M953" s="47" t="str">
        <f ca="1">IF($B952="","",IF(1-(((J952+K952)*(Zdroj!AN$10/Zdroj!AP$10))/I952)&gt;=0,CEILING(1-(((J952+K952)*(Zdroj!AN$10/Zdroj!AP$10))/I952),0.01),CEILING((1-(((J952+K952)*(Zdroj!AN$10/Zdroj!AP$10))/I952))*-1,0.01)))</f>
        <v/>
      </c>
      <c r="N953" s="312"/>
      <c r="O953" s="288"/>
      <c r="P953" s="329"/>
    </row>
    <row r="954" spans="1:16" x14ac:dyDescent="0.25">
      <c r="A954" s="29">
        <f>ROW()/3-1</f>
        <v>317</v>
      </c>
      <c r="B954" s="288"/>
      <c r="C954" s="52" t="str">
        <f ca="1">IF($B952="","",IF(Zdroj!$AQ$9="ano",IF(OFFSET(Zdroj!M$16,'k rozhodnutí detailní'!A951,0)="","","Anonymizováno"),IF(OFFSET(Zdroj!M$16,'k rozhodnutí detailní'!A951,0)="","",OFFSET(Zdroj!M$16,'k rozhodnutí detailní'!A951,0))))</f>
        <v/>
      </c>
      <c r="D954" s="58" t="str">
        <f ca="1">IF($B952="","",CONCATENATE("Dotace bude použita na:","
",OFFSET(Zdroj!P$16,'k rozhodnutí detailní'!$A951,0)))</f>
        <v/>
      </c>
      <c r="E954" s="314"/>
      <c r="F954" s="188" t="str">
        <f ca="1">IF($B952="","",OFFSET(Zdroj!V$16,'k rozhodnutí detailní'!$A951,0))</f>
        <v/>
      </c>
      <c r="G954" s="89" t="str">
        <f ca="1">IF($B952="","",OFFSET(Zdroj!BM$16,'k rozhodnutí'!$A951,0))</f>
        <v/>
      </c>
      <c r="H954" s="315"/>
      <c r="I954" s="288"/>
      <c r="J954" s="288"/>
      <c r="K954" s="288"/>
      <c r="L954" s="288"/>
      <c r="M954" s="48" t="str">
        <f ca="1">IF($B952="","",SUM((I952+J952+K952)/(Zdroj!$AN$10+Zdroj!$AP$10)))</f>
        <v/>
      </c>
      <c r="N954" s="59" t="str">
        <f t="shared" ref="N954" ca="1" si="315">IF(B952="","",N952/G952)</f>
        <v/>
      </c>
      <c r="O954" s="288"/>
      <c r="P954" s="329"/>
    </row>
    <row r="955" spans="1:16" x14ac:dyDescent="0.25">
      <c r="A955" s="29"/>
      <c r="B955" s="288" t="str">
        <f ca="1">IF(OFFSET(Zdroj!$B$16,A954,0)&gt;0,OFFSET(Zdroj!$B$16,A954,0)+0,"")</f>
        <v/>
      </c>
      <c r="C955" s="51" t="str">
        <f ca="1">IF($B955="","",IF(Zdroj!$AQ$9="ano",CONCATENATE(OFFSET(Zdroj!C$16,'k rozhodnutí detailní'!$A954,0),"
","Anonymizováno","
",OFFSET(Zdroj!E$16,'k rozhodnutí detailní'!$A954,0),"
",OFFSET(Zdroj!F$16,'k rozhodnutí detailní'!$A954,0)),CONCATENATE(OFFSET(Zdroj!C$16,'k rozhodnutí detailní'!$A954,0),"
",OFFSET(Zdroj!D$16,'k rozhodnutí detailní'!$A954,0),"
",OFFSET(Zdroj!E$16,'k rozhodnutí detailní'!$A954,0),"
",OFFSET(Zdroj!F$16,'k rozhodnutí detailní'!$A954,0))))</f>
        <v/>
      </c>
      <c r="D955" s="57" t="str">
        <f ca="1">IF($B955="","",OFFSET(Zdroj!N$16,'k rozhodnutí detailní'!$A954,0))</f>
        <v/>
      </c>
      <c r="E955" s="314" t="str">
        <f ca="1">IF($B955="","",OFFSET(Zdroj!T$16,'k rozhodnutí detailní'!$A954,0))</f>
        <v/>
      </c>
      <c r="F955" s="188" t="str">
        <f ca="1">IF($B955="","",OFFSET(Zdroj!U$16,'k rozhodnutí detailní'!$A954,0))</f>
        <v/>
      </c>
      <c r="G955" s="316" t="str">
        <f ca="1">IF($B955="","",OFFSET(Zdroj!W$16,'k rozhodnutí detailní'!$A954,0))</f>
        <v/>
      </c>
      <c r="H955" s="315" t="str">
        <f ca="1">IF($B955="","",OFFSET(Zdroj!Y$16,'k rozhodnutí detailní'!$A954,0))</f>
        <v/>
      </c>
      <c r="I955" s="288" t="str">
        <f ca="1">IF($B955="","",OFFSET(Zdroj!BG$16,'k rozhodnutí detailní'!$A954,0))</f>
        <v/>
      </c>
      <c r="J955" s="288" t="str">
        <f ca="1">IF($B955="","",OFFSET(Zdroj!BH$16,'k rozhodnutí detailní'!$A954,0))</f>
        <v/>
      </c>
      <c r="K955" s="288"/>
      <c r="L955" s="79" t="str">
        <f ca="1">IF($B955="","",CONCATENATE(OFFSET(Zdroj!BI$16,'k rozhodnutí detailní'!$A954,0)," z ",SUM(Zdroj!$AN$10+Zdroj!$AP$10)))</f>
        <v/>
      </c>
      <c r="M955" s="46" t="str">
        <f ca="1">IF($B955="","",IF(OR(I955=0,J955=0),1,OFFSET(Zdroj!BJ$16,'k rozhodnutí detailní'!$A954,0)))</f>
        <v/>
      </c>
      <c r="N955" s="312" t="str">
        <f ca="1">IF(B955="","",IF(Zdroj!$AQ$1=Zdroj!$AR$9,ROUND(G955*M957,Zdroj!$AR$8),OFFSET(Zdroj!BO$16,'k rozhodnutí detailní'!A954,0)))</f>
        <v/>
      </c>
      <c r="O955" s="288" t="str">
        <f ca="1">IF($B955="","",OFFSET(Zdroj!Z$16,'k rozhodnutí detailní'!$A954,0))</f>
        <v/>
      </c>
      <c r="P955" s="329"/>
    </row>
    <row r="956" spans="1:16" x14ac:dyDescent="0.25">
      <c r="A956" s="29"/>
      <c r="B956" s="288"/>
      <c r="C956" s="51" t="str">
        <f ca="1">IF($B955="","",IF(Zdroj!$AQ$9="ano",CONCATENATE("Okres:","
",OFFSET(Zdroj!BP$16,'k rozhodnutí detailní'!$A954,0),"
","Právní forma","
",OFFSET(Zdroj!H$16,'k rozhodnutí detailní'!$A954,0),"
",IF(OFFSET(Zdroj!I$16,'k rozhodnutí detailní'!$A954,0)="","","IČO: "),OFFSET(Zdroj!I$16,'k rozhodnutí detailní'!$A954,0),"
","B.Ú. ",IF(OFFSET(Zdroj!J$16,'k rozhodnutí detailní'!$A954,0)="","","Anonymizováno")),CONCATENATE("Okres:","
",OFFSET(Zdroj!BP$16,'k rozhodnutí detailní'!$A954,0),"
","Právní forma","
",OFFSET(Zdroj!H$16,'k rozhodnutí detailní'!$A954,0),"
",IF(OFFSET(Zdroj!I$16,'k rozhodnutí detailní'!$A954,0)="","","IČO: "),OFFSET(Zdroj!I$16,'k rozhodnutí detailní'!$A954,0),"
","B.Ú. ",OFFSET(Zdroj!J$16,'k rozhodnutí detailní'!$A954,0))))</f>
        <v/>
      </c>
      <c r="D956" s="58" t="str">
        <f ca="1">IF($B955="","",OFFSET(Zdroj!O$16,'k rozhodnutí detailní'!$A954,0))</f>
        <v/>
      </c>
      <c r="E956" s="314"/>
      <c r="F956" s="185"/>
      <c r="G956" s="316"/>
      <c r="H956" s="315"/>
      <c r="I956" s="288"/>
      <c r="J956" s="288"/>
      <c r="K956" s="288"/>
      <c r="L956" s="288" t="str">
        <f ca="1">IF($B955="","",CONCATENATE(SUM(I955+J955+K955)," z ",SUM(Zdroj!$AN$10+Zdroj!$AP$10)))</f>
        <v/>
      </c>
      <c r="M956" s="47" t="str">
        <f ca="1">IF($B955="","",IF(1-(((J955+K955)*(Zdroj!AN$10/Zdroj!AP$10))/I955)&gt;=0,CEILING(1-(((J955+K955)*(Zdroj!AN$10/Zdroj!AP$10))/I955),0.01),CEILING((1-(((J955+K955)*(Zdroj!AN$10/Zdroj!AP$10))/I955))*-1,0.01)))</f>
        <v/>
      </c>
      <c r="N956" s="312"/>
      <c r="O956" s="288"/>
      <c r="P956" s="329"/>
    </row>
    <row r="957" spans="1:16" x14ac:dyDescent="0.25">
      <c r="A957" s="29">
        <f>ROW()/3-1</f>
        <v>318</v>
      </c>
      <c r="B957" s="288"/>
      <c r="C957" s="52" t="str">
        <f ca="1">IF($B955="","",IF(Zdroj!$AQ$9="ano",IF(OFFSET(Zdroj!M$16,'k rozhodnutí detailní'!A954,0)="","","Anonymizováno"),IF(OFFSET(Zdroj!M$16,'k rozhodnutí detailní'!A954,0)="","",OFFSET(Zdroj!M$16,'k rozhodnutí detailní'!A954,0))))</f>
        <v/>
      </c>
      <c r="D957" s="58" t="str">
        <f ca="1">IF($B955="","",CONCATENATE("Dotace bude použita na:","
",OFFSET(Zdroj!P$16,'k rozhodnutí detailní'!$A954,0)))</f>
        <v/>
      </c>
      <c r="E957" s="314"/>
      <c r="F957" s="188" t="str">
        <f ca="1">IF($B955="","",OFFSET(Zdroj!V$16,'k rozhodnutí detailní'!$A954,0))</f>
        <v/>
      </c>
      <c r="G957" s="89" t="str">
        <f ca="1">IF($B955="","",OFFSET(Zdroj!BM$16,'k rozhodnutí'!$A954,0))</f>
        <v/>
      </c>
      <c r="H957" s="315"/>
      <c r="I957" s="288"/>
      <c r="J957" s="288"/>
      <c r="K957" s="288"/>
      <c r="L957" s="288"/>
      <c r="M957" s="48" t="str">
        <f ca="1">IF($B955="","",SUM((I955+J955+K955)/(Zdroj!$AN$10+Zdroj!$AP$10)))</f>
        <v/>
      </c>
      <c r="N957" s="59" t="str">
        <f t="shared" ref="N957" ca="1" si="316">IF(B955="","",N955/G955)</f>
        <v/>
      </c>
      <c r="O957" s="288"/>
      <c r="P957" s="329"/>
    </row>
    <row r="958" spans="1:16" x14ac:dyDescent="0.25">
      <c r="A958" s="29"/>
      <c r="B958" s="288" t="str">
        <f ca="1">IF(OFFSET(Zdroj!$B$16,A957,0)&gt;0,OFFSET(Zdroj!$B$16,A957,0)+0,"")</f>
        <v/>
      </c>
      <c r="C958" s="51" t="str">
        <f ca="1">IF($B958="","",IF(Zdroj!$AQ$9="ano",CONCATENATE(OFFSET(Zdroj!C$16,'k rozhodnutí detailní'!$A957,0),"
","Anonymizováno","
",OFFSET(Zdroj!E$16,'k rozhodnutí detailní'!$A957,0),"
",OFFSET(Zdroj!F$16,'k rozhodnutí detailní'!$A957,0)),CONCATENATE(OFFSET(Zdroj!C$16,'k rozhodnutí detailní'!$A957,0),"
",OFFSET(Zdroj!D$16,'k rozhodnutí detailní'!$A957,0),"
",OFFSET(Zdroj!E$16,'k rozhodnutí detailní'!$A957,0),"
",OFFSET(Zdroj!F$16,'k rozhodnutí detailní'!$A957,0))))</f>
        <v/>
      </c>
      <c r="D958" s="57" t="str">
        <f ca="1">IF($B958="","",OFFSET(Zdroj!N$16,'k rozhodnutí detailní'!$A957,0))</f>
        <v/>
      </c>
      <c r="E958" s="314" t="str">
        <f ca="1">IF($B958="","",OFFSET(Zdroj!T$16,'k rozhodnutí detailní'!$A957,0))</f>
        <v/>
      </c>
      <c r="F958" s="188" t="str">
        <f ca="1">IF($B958="","",OFFSET(Zdroj!U$16,'k rozhodnutí detailní'!$A957,0))</f>
        <v/>
      </c>
      <c r="G958" s="316" t="str">
        <f ca="1">IF($B958="","",OFFSET(Zdroj!W$16,'k rozhodnutí detailní'!$A957,0))</f>
        <v/>
      </c>
      <c r="H958" s="315" t="str">
        <f ca="1">IF($B958="","",OFFSET(Zdroj!Y$16,'k rozhodnutí detailní'!$A957,0))</f>
        <v/>
      </c>
      <c r="I958" s="288" t="str">
        <f ca="1">IF($B958="","",OFFSET(Zdroj!BG$16,'k rozhodnutí detailní'!$A957,0))</f>
        <v/>
      </c>
      <c r="J958" s="288" t="str">
        <f ca="1">IF($B958="","",OFFSET(Zdroj!BH$16,'k rozhodnutí detailní'!$A957,0))</f>
        <v/>
      </c>
      <c r="K958" s="288"/>
      <c r="L958" s="79" t="str">
        <f ca="1">IF($B958="","",CONCATENATE(OFFSET(Zdroj!BI$16,'k rozhodnutí detailní'!$A957,0)," z ",SUM(Zdroj!$AN$10+Zdroj!$AP$10)))</f>
        <v/>
      </c>
      <c r="M958" s="46" t="str">
        <f ca="1">IF($B958="","",IF(OR(I958=0,J958=0),1,OFFSET(Zdroj!BJ$16,'k rozhodnutí detailní'!$A957,0)))</f>
        <v/>
      </c>
      <c r="N958" s="312" t="str">
        <f ca="1">IF(B958="","",IF(Zdroj!$AQ$1=Zdroj!$AR$9,ROUND(G958*M960,Zdroj!$AR$8),OFFSET(Zdroj!BO$16,'k rozhodnutí detailní'!A957,0)))</f>
        <v/>
      </c>
      <c r="O958" s="288" t="str">
        <f ca="1">IF($B958="","",OFFSET(Zdroj!Z$16,'k rozhodnutí detailní'!$A957,0))</f>
        <v/>
      </c>
      <c r="P958" s="329"/>
    </row>
    <row r="959" spans="1:16" x14ac:dyDescent="0.25">
      <c r="A959" s="29"/>
      <c r="B959" s="288"/>
      <c r="C959" s="51" t="str">
        <f ca="1">IF($B958="","",IF(Zdroj!$AQ$9="ano",CONCATENATE("Okres:","
",OFFSET(Zdroj!BP$16,'k rozhodnutí detailní'!$A957,0),"
","Právní forma","
",OFFSET(Zdroj!H$16,'k rozhodnutí detailní'!$A957,0),"
",IF(OFFSET(Zdroj!I$16,'k rozhodnutí detailní'!$A957,0)="","","IČO: "),OFFSET(Zdroj!I$16,'k rozhodnutí detailní'!$A957,0),"
","B.Ú. ",IF(OFFSET(Zdroj!J$16,'k rozhodnutí detailní'!$A957,0)="","","Anonymizováno")),CONCATENATE("Okres:","
",OFFSET(Zdroj!BP$16,'k rozhodnutí detailní'!$A957,0),"
","Právní forma","
",OFFSET(Zdroj!H$16,'k rozhodnutí detailní'!$A957,0),"
",IF(OFFSET(Zdroj!I$16,'k rozhodnutí detailní'!$A957,0)="","","IČO: "),OFFSET(Zdroj!I$16,'k rozhodnutí detailní'!$A957,0),"
","B.Ú. ",OFFSET(Zdroj!J$16,'k rozhodnutí detailní'!$A957,0))))</f>
        <v/>
      </c>
      <c r="D959" s="58" t="str">
        <f ca="1">IF($B958="","",OFFSET(Zdroj!O$16,'k rozhodnutí detailní'!$A957,0))</f>
        <v/>
      </c>
      <c r="E959" s="314"/>
      <c r="F959" s="185"/>
      <c r="G959" s="316"/>
      <c r="H959" s="315"/>
      <c r="I959" s="288"/>
      <c r="J959" s="288"/>
      <c r="K959" s="288"/>
      <c r="L959" s="288" t="str">
        <f ca="1">IF($B958="","",CONCATENATE(SUM(I958+J958+K958)," z ",SUM(Zdroj!$AN$10+Zdroj!$AP$10)))</f>
        <v/>
      </c>
      <c r="M959" s="47" t="str">
        <f ca="1">IF($B958="","",IF(1-(((J958+K958)*(Zdroj!AN$10/Zdroj!AP$10))/I958)&gt;=0,CEILING(1-(((J958+K958)*(Zdroj!AN$10/Zdroj!AP$10))/I958),0.01),CEILING((1-(((J958+K958)*(Zdroj!AN$10/Zdroj!AP$10))/I958))*-1,0.01)))</f>
        <v/>
      </c>
      <c r="N959" s="312"/>
      <c r="O959" s="288"/>
      <c r="P959" s="329"/>
    </row>
    <row r="960" spans="1:16" x14ac:dyDescent="0.25">
      <c r="A960" s="29">
        <f>ROW()/3-1</f>
        <v>319</v>
      </c>
      <c r="B960" s="288"/>
      <c r="C960" s="52" t="str">
        <f ca="1">IF($B958="","",IF(Zdroj!$AQ$9="ano",IF(OFFSET(Zdroj!M$16,'k rozhodnutí detailní'!A957,0)="","","Anonymizováno"),IF(OFFSET(Zdroj!M$16,'k rozhodnutí detailní'!A957,0)="","",OFFSET(Zdroj!M$16,'k rozhodnutí detailní'!A957,0))))</f>
        <v/>
      </c>
      <c r="D960" s="58" t="str">
        <f ca="1">IF($B958="","",CONCATENATE("Dotace bude použita na:","
",OFFSET(Zdroj!P$16,'k rozhodnutí detailní'!$A957,0)))</f>
        <v/>
      </c>
      <c r="E960" s="314"/>
      <c r="F960" s="188" t="str">
        <f ca="1">IF($B958="","",OFFSET(Zdroj!V$16,'k rozhodnutí detailní'!$A957,0))</f>
        <v/>
      </c>
      <c r="G960" s="89" t="str">
        <f ca="1">IF($B958="","",OFFSET(Zdroj!BM$16,'k rozhodnutí'!$A957,0))</f>
        <v/>
      </c>
      <c r="H960" s="315"/>
      <c r="I960" s="288"/>
      <c r="J960" s="288"/>
      <c r="K960" s="288"/>
      <c r="L960" s="288"/>
      <c r="M960" s="48" t="str">
        <f ca="1">IF($B958="","",SUM((I958+J958+K958)/(Zdroj!$AN$10+Zdroj!$AP$10)))</f>
        <v/>
      </c>
      <c r="N960" s="59" t="str">
        <f t="shared" ref="N960" ca="1" si="317">IF(B958="","",N958/G958)</f>
        <v/>
      </c>
      <c r="O960" s="288"/>
      <c r="P960" s="329"/>
    </row>
    <row r="961" spans="1:16" x14ac:dyDescent="0.25">
      <c r="A961" s="29"/>
      <c r="B961" s="288" t="str">
        <f ca="1">IF(OFFSET(Zdroj!$B$16,A960,0)&gt;0,OFFSET(Zdroj!$B$16,A960,0)+0,"")</f>
        <v/>
      </c>
      <c r="C961" s="51" t="str">
        <f ca="1">IF($B961="","",IF(Zdroj!$AQ$9="ano",CONCATENATE(OFFSET(Zdroj!C$16,'k rozhodnutí detailní'!$A960,0),"
","Anonymizováno","
",OFFSET(Zdroj!E$16,'k rozhodnutí detailní'!$A960,0),"
",OFFSET(Zdroj!F$16,'k rozhodnutí detailní'!$A960,0)),CONCATENATE(OFFSET(Zdroj!C$16,'k rozhodnutí detailní'!$A960,0),"
",OFFSET(Zdroj!D$16,'k rozhodnutí detailní'!$A960,0),"
",OFFSET(Zdroj!E$16,'k rozhodnutí detailní'!$A960,0),"
",OFFSET(Zdroj!F$16,'k rozhodnutí detailní'!$A960,0))))</f>
        <v/>
      </c>
      <c r="D961" s="57" t="str">
        <f ca="1">IF($B961="","",OFFSET(Zdroj!N$16,'k rozhodnutí detailní'!$A960,0))</f>
        <v/>
      </c>
      <c r="E961" s="314" t="str">
        <f ca="1">IF($B961="","",OFFSET(Zdroj!T$16,'k rozhodnutí detailní'!$A960,0))</f>
        <v/>
      </c>
      <c r="F961" s="188" t="str">
        <f ca="1">IF($B961="","",OFFSET(Zdroj!U$16,'k rozhodnutí detailní'!$A960,0))</f>
        <v/>
      </c>
      <c r="G961" s="316" t="str">
        <f ca="1">IF($B961="","",OFFSET(Zdroj!W$16,'k rozhodnutí detailní'!$A960,0))</f>
        <v/>
      </c>
      <c r="H961" s="315" t="str">
        <f ca="1">IF($B961="","",OFFSET(Zdroj!Y$16,'k rozhodnutí detailní'!$A960,0))</f>
        <v/>
      </c>
      <c r="I961" s="288" t="str">
        <f ca="1">IF($B961="","",OFFSET(Zdroj!BG$16,'k rozhodnutí detailní'!$A960,0))</f>
        <v/>
      </c>
      <c r="J961" s="288" t="str">
        <f ca="1">IF($B961="","",OFFSET(Zdroj!BH$16,'k rozhodnutí detailní'!$A960,0))</f>
        <v/>
      </c>
      <c r="K961" s="288"/>
      <c r="L961" s="79" t="str">
        <f ca="1">IF($B961="","",CONCATENATE(OFFSET(Zdroj!BI$16,'k rozhodnutí detailní'!$A960,0)," z ",SUM(Zdroj!$AN$10+Zdroj!$AP$10)))</f>
        <v/>
      </c>
      <c r="M961" s="46" t="str">
        <f ca="1">IF($B961="","",IF(OR(I961=0,J961=0),1,OFFSET(Zdroj!BJ$16,'k rozhodnutí detailní'!$A960,0)))</f>
        <v/>
      </c>
      <c r="N961" s="312" t="str">
        <f ca="1">IF(B961="","",IF(Zdroj!$AQ$1=Zdroj!$AR$9,ROUND(G961*M963,Zdroj!$AR$8),OFFSET(Zdroj!BO$16,'k rozhodnutí detailní'!A960,0)))</f>
        <v/>
      </c>
      <c r="O961" s="288" t="str">
        <f ca="1">IF($B961="","",OFFSET(Zdroj!Z$16,'k rozhodnutí detailní'!$A960,0))</f>
        <v/>
      </c>
      <c r="P961" s="329"/>
    </row>
    <row r="962" spans="1:16" x14ac:dyDescent="0.25">
      <c r="A962" s="29"/>
      <c r="B962" s="288"/>
      <c r="C962" s="51" t="str">
        <f ca="1">IF($B961="","",IF(Zdroj!$AQ$9="ano",CONCATENATE("Okres:","
",OFFSET(Zdroj!BP$16,'k rozhodnutí detailní'!$A960,0),"
","Právní forma","
",OFFSET(Zdroj!H$16,'k rozhodnutí detailní'!$A960,0),"
",IF(OFFSET(Zdroj!I$16,'k rozhodnutí detailní'!$A960,0)="","","IČO: "),OFFSET(Zdroj!I$16,'k rozhodnutí detailní'!$A960,0),"
","B.Ú. ",IF(OFFSET(Zdroj!J$16,'k rozhodnutí detailní'!$A960,0)="","","Anonymizováno")),CONCATENATE("Okres:","
",OFFSET(Zdroj!BP$16,'k rozhodnutí detailní'!$A960,0),"
","Právní forma","
",OFFSET(Zdroj!H$16,'k rozhodnutí detailní'!$A960,0),"
",IF(OFFSET(Zdroj!I$16,'k rozhodnutí detailní'!$A960,0)="","","IČO: "),OFFSET(Zdroj!I$16,'k rozhodnutí detailní'!$A960,0),"
","B.Ú. ",OFFSET(Zdroj!J$16,'k rozhodnutí detailní'!$A960,0))))</f>
        <v/>
      </c>
      <c r="D962" s="58" t="str">
        <f ca="1">IF($B961="","",OFFSET(Zdroj!O$16,'k rozhodnutí detailní'!$A960,0))</f>
        <v/>
      </c>
      <c r="E962" s="314"/>
      <c r="F962" s="185"/>
      <c r="G962" s="316"/>
      <c r="H962" s="315"/>
      <c r="I962" s="288"/>
      <c r="J962" s="288"/>
      <c r="K962" s="288"/>
      <c r="L962" s="288" t="str">
        <f ca="1">IF($B961="","",CONCATENATE(SUM(I961+J961+K961)," z ",SUM(Zdroj!$AN$10+Zdroj!$AP$10)))</f>
        <v/>
      </c>
      <c r="M962" s="47" t="str">
        <f ca="1">IF($B961="","",IF(1-(((J961+K961)*(Zdroj!AN$10/Zdroj!AP$10))/I961)&gt;=0,CEILING(1-(((J961+K961)*(Zdroj!AN$10/Zdroj!AP$10))/I961),0.01),CEILING((1-(((J961+K961)*(Zdroj!AN$10/Zdroj!AP$10))/I961))*-1,0.01)))</f>
        <v/>
      </c>
      <c r="N962" s="312"/>
      <c r="O962" s="288"/>
      <c r="P962" s="329"/>
    </row>
    <row r="963" spans="1:16" x14ac:dyDescent="0.25">
      <c r="A963" s="29">
        <f>ROW()/3-1</f>
        <v>320</v>
      </c>
      <c r="B963" s="288"/>
      <c r="C963" s="52" t="str">
        <f ca="1">IF($B961="","",IF(Zdroj!$AQ$9="ano",IF(OFFSET(Zdroj!M$16,'k rozhodnutí detailní'!A960,0)="","","Anonymizováno"),IF(OFFSET(Zdroj!M$16,'k rozhodnutí detailní'!A960,0)="","",OFFSET(Zdroj!M$16,'k rozhodnutí detailní'!A960,0))))</f>
        <v/>
      </c>
      <c r="D963" s="58" t="str">
        <f ca="1">IF($B961="","",CONCATENATE("Dotace bude použita na:","
",OFFSET(Zdroj!P$16,'k rozhodnutí detailní'!$A960,0)))</f>
        <v/>
      </c>
      <c r="E963" s="314"/>
      <c r="F963" s="188" t="str">
        <f ca="1">IF($B961="","",OFFSET(Zdroj!V$16,'k rozhodnutí detailní'!$A960,0))</f>
        <v/>
      </c>
      <c r="G963" s="89" t="str">
        <f ca="1">IF($B961="","",OFFSET(Zdroj!BM$16,'k rozhodnutí'!$A960,0))</f>
        <v/>
      </c>
      <c r="H963" s="315"/>
      <c r="I963" s="288"/>
      <c r="J963" s="288"/>
      <c r="K963" s="288"/>
      <c r="L963" s="288"/>
      <c r="M963" s="48" t="str">
        <f ca="1">IF($B961="","",SUM((I961+J961+K961)/(Zdroj!$AN$10+Zdroj!$AP$10)))</f>
        <v/>
      </c>
      <c r="N963" s="59" t="str">
        <f t="shared" ref="N963" ca="1" si="318">IF(B961="","",N961/G961)</f>
        <v/>
      </c>
      <c r="O963" s="288"/>
      <c r="P963" s="329"/>
    </row>
    <row r="964" spans="1:16" x14ac:dyDescent="0.25">
      <c r="A964" s="29"/>
      <c r="B964" s="288" t="str">
        <f ca="1">IF(OFFSET(Zdroj!$B$16,A963,0)&gt;0,OFFSET(Zdroj!$B$16,A963,0)+0,"")</f>
        <v/>
      </c>
      <c r="C964" s="51" t="str">
        <f ca="1">IF($B964="","",IF(Zdroj!$AQ$9="ano",CONCATENATE(OFFSET(Zdroj!C$16,'k rozhodnutí detailní'!$A963,0),"
","Anonymizováno","
",OFFSET(Zdroj!E$16,'k rozhodnutí detailní'!$A963,0),"
",OFFSET(Zdroj!F$16,'k rozhodnutí detailní'!$A963,0)),CONCATENATE(OFFSET(Zdroj!C$16,'k rozhodnutí detailní'!$A963,0),"
",OFFSET(Zdroj!D$16,'k rozhodnutí detailní'!$A963,0),"
",OFFSET(Zdroj!E$16,'k rozhodnutí detailní'!$A963,0),"
",OFFSET(Zdroj!F$16,'k rozhodnutí detailní'!$A963,0))))</f>
        <v/>
      </c>
      <c r="D964" s="57" t="str">
        <f ca="1">IF($B964="","",OFFSET(Zdroj!N$16,'k rozhodnutí detailní'!$A963,0))</f>
        <v/>
      </c>
      <c r="E964" s="314" t="str">
        <f ca="1">IF($B964="","",OFFSET(Zdroj!T$16,'k rozhodnutí detailní'!$A963,0))</f>
        <v/>
      </c>
      <c r="F964" s="188" t="str">
        <f ca="1">IF($B964="","",OFFSET(Zdroj!U$16,'k rozhodnutí detailní'!$A963,0))</f>
        <v/>
      </c>
      <c r="G964" s="316" t="str">
        <f ca="1">IF($B964="","",OFFSET(Zdroj!W$16,'k rozhodnutí detailní'!$A963,0))</f>
        <v/>
      </c>
      <c r="H964" s="315" t="str">
        <f ca="1">IF($B964="","",OFFSET(Zdroj!Y$16,'k rozhodnutí detailní'!$A963,0))</f>
        <v/>
      </c>
      <c r="I964" s="288" t="str">
        <f ca="1">IF($B964="","",OFFSET(Zdroj!BG$16,'k rozhodnutí detailní'!$A963,0))</f>
        <v/>
      </c>
      <c r="J964" s="288" t="str">
        <f ca="1">IF($B964="","",OFFSET(Zdroj!BH$16,'k rozhodnutí detailní'!$A963,0))</f>
        <v/>
      </c>
      <c r="K964" s="288"/>
      <c r="L964" s="79" t="str">
        <f ca="1">IF($B964="","",CONCATENATE(OFFSET(Zdroj!BI$16,'k rozhodnutí detailní'!$A963,0)," z ",SUM(Zdroj!$AN$10+Zdroj!$AP$10)))</f>
        <v/>
      </c>
      <c r="M964" s="46" t="str">
        <f ca="1">IF($B964="","",IF(OR(I964=0,J964=0),1,OFFSET(Zdroj!BJ$16,'k rozhodnutí detailní'!$A963,0)))</f>
        <v/>
      </c>
      <c r="N964" s="312" t="str">
        <f ca="1">IF(B964="","",IF(Zdroj!$AQ$1=Zdroj!$AR$9,ROUND(G964*M966,Zdroj!$AR$8),OFFSET(Zdroj!BO$16,'k rozhodnutí detailní'!A963,0)))</f>
        <v/>
      </c>
      <c r="O964" s="288" t="str">
        <f ca="1">IF($B964="","",OFFSET(Zdroj!Z$16,'k rozhodnutí detailní'!$A963,0))</f>
        <v/>
      </c>
      <c r="P964" s="329"/>
    </row>
    <row r="965" spans="1:16" x14ac:dyDescent="0.25">
      <c r="A965" s="29"/>
      <c r="B965" s="288"/>
      <c r="C965" s="51" t="str">
        <f ca="1">IF($B964="","",IF(Zdroj!$AQ$9="ano",CONCATENATE("Okres:","
",OFFSET(Zdroj!BP$16,'k rozhodnutí detailní'!$A963,0),"
","Právní forma","
",OFFSET(Zdroj!H$16,'k rozhodnutí detailní'!$A963,0),"
",IF(OFFSET(Zdroj!I$16,'k rozhodnutí detailní'!$A963,0)="","","IČO: "),OFFSET(Zdroj!I$16,'k rozhodnutí detailní'!$A963,0),"
","B.Ú. ",IF(OFFSET(Zdroj!J$16,'k rozhodnutí detailní'!$A963,0)="","","Anonymizováno")),CONCATENATE("Okres:","
",OFFSET(Zdroj!BP$16,'k rozhodnutí detailní'!$A963,0),"
","Právní forma","
",OFFSET(Zdroj!H$16,'k rozhodnutí detailní'!$A963,0),"
",IF(OFFSET(Zdroj!I$16,'k rozhodnutí detailní'!$A963,0)="","","IČO: "),OFFSET(Zdroj!I$16,'k rozhodnutí detailní'!$A963,0),"
","B.Ú. ",OFFSET(Zdroj!J$16,'k rozhodnutí detailní'!$A963,0))))</f>
        <v/>
      </c>
      <c r="D965" s="58" t="str">
        <f ca="1">IF($B964="","",OFFSET(Zdroj!O$16,'k rozhodnutí detailní'!$A963,0))</f>
        <v/>
      </c>
      <c r="E965" s="314"/>
      <c r="F965" s="185"/>
      <c r="G965" s="316"/>
      <c r="H965" s="315"/>
      <c r="I965" s="288"/>
      <c r="J965" s="288"/>
      <c r="K965" s="288"/>
      <c r="L965" s="288" t="str">
        <f ca="1">IF($B964="","",CONCATENATE(SUM(I964+J964+K964)," z ",SUM(Zdroj!$AN$10+Zdroj!$AP$10)))</f>
        <v/>
      </c>
      <c r="M965" s="47" t="str">
        <f ca="1">IF($B964="","",IF(1-(((J964+K964)*(Zdroj!AN$10/Zdroj!AP$10))/I964)&gt;=0,CEILING(1-(((J964+K964)*(Zdroj!AN$10/Zdroj!AP$10))/I964),0.01),CEILING((1-(((J964+K964)*(Zdroj!AN$10/Zdroj!AP$10))/I964))*-1,0.01)))</f>
        <v/>
      </c>
      <c r="N965" s="312"/>
      <c r="O965" s="288"/>
      <c r="P965" s="329"/>
    </row>
    <row r="966" spans="1:16" x14ac:dyDescent="0.25">
      <c r="A966" s="29">
        <f>ROW()/3-1</f>
        <v>321</v>
      </c>
      <c r="B966" s="288"/>
      <c r="C966" s="52" t="str">
        <f ca="1">IF($B964="","",IF(Zdroj!$AQ$9="ano",IF(OFFSET(Zdroj!M$16,'k rozhodnutí detailní'!A963,0)="","","Anonymizováno"),IF(OFFSET(Zdroj!M$16,'k rozhodnutí detailní'!A963,0)="","",OFFSET(Zdroj!M$16,'k rozhodnutí detailní'!A963,0))))</f>
        <v/>
      </c>
      <c r="D966" s="58" t="str">
        <f ca="1">IF($B964="","",CONCATENATE("Dotace bude použita na:","
",OFFSET(Zdroj!P$16,'k rozhodnutí detailní'!$A963,0)))</f>
        <v/>
      </c>
      <c r="E966" s="314"/>
      <c r="F966" s="188" t="str">
        <f ca="1">IF($B964="","",OFFSET(Zdroj!V$16,'k rozhodnutí detailní'!$A963,0))</f>
        <v/>
      </c>
      <c r="G966" s="89" t="str">
        <f ca="1">IF($B964="","",OFFSET(Zdroj!BM$16,'k rozhodnutí'!$A963,0))</f>
        <v/>
      </c>
      <c r="H966" s="315"/>
      <c r="I966" s="288"/>
      <c r="J966" s="288"/>
      <c r="K966" s="288"/>
      <c r="L966" s="288"/>
      <c r="M966" s="48" t="str">
        <f ca="1">IF($B964="","",SUM((I964+J964+K964)/(Zdroj!$AN$10+Zdroj!$AP$10)))</f>
        <v/>
      </c>
      <c r="N966" s="59" t="str">
        <f t="shared" ref="N966" ca="1" si="319">IF(B964="","",N964/G964)</f>
        <v/>
      </c>
      <c r="O966" s="288"/>
      <c r="P966" s="329"/>
    </row>
    <row r="967" spans="1:16" x14ac:dyDescent="0.25">
      <c r="A967" s="29"/>
      <c r="B967" s="288" t="str">
        <f ca="1">IF(OFFSET(Zdroj!$B$16,A966,0)&gt;0,OFFSET(Zdroj!$B$16,A966,0)+0,"")</f>
        <v/>
      </c>
      <c r="C967" s="51" t="str">
        <f ca="1">IF($B967="","",IF(Zdroj!$AQ$9="ano",CONCATENATE(OFFSET(Zdroj!C$16,'k rozhodnutí detailní'!$A966,0),"
","Anonymizováno","
",OFFSET(Zdroj!E$16,'k rozhodnutí detailní'!$A966,0),"
",OFFSET(Zdroj!F$16,'k rozhodnutí detailní'!$A966,0)),CONCATENATE(OFFSET(Zdroj!C$16,'k rozhodnutí detailní'!$A966,0),"
",OFFSET(Zdroj!D$16,'k rozhodnutí detailní'!$A966,0),"
",OFFSET(Zdroj!E$16,'k rozhodnutí detailní'!$A966,0),"
",OFFSET(Zdroj!F$16,'k rozhodnutí detailní'!$A966,0))))</f>
        <v/>
      </c>
      <c r="D967" s="57" t="str">
        <f ca="1">IF($B967="","",OFFSET(Zdroj!N$16,'k rozhodnutí detailní'!$A966,0))</f>
        <v/>
      </c>
      <c r="E967" s="314" t="str">
        <f ca="1">IF($B967="","",OFFSET(Zdroj!T$16,'k rozhodnutí detailní'!$A966,0))</f>
        <v/>
      </c>
      <c r="F967" s="188" t="str">
        <f ca="1">IF($B967="","",OFFSET(Zdroj!U$16,'k rozhodnutí detailní'!$A966,0))</f>
        <v/>
      </c>
      <c r="G967" s="316" t="str">
        <f ca="1">IF($B967="","",OFFSET(Zdroj!W$16,'k rozhodnutí detailní'!$A966,0))</f>
        <v/>
      </c>
      <c r="H967" s="315" t="str">
        <f ca="1">IF($B967="","",OFFSET(Zdroj!Y$16,'k rozhodnutí detailní'!$A966,0))</f>
        <v/>
      </c>
      <c r="I967" s="288" t="str">
        <f ca="1">IF($B967="","",OFFSET(Zdroj!BG$16,'k rozhodnutí detailní'!$A966,0))</f>
        <v/>
      </c>
      <c r="J967" s="288" t="str">
        <f ca="1">IF($B967="","",OFFSET(Zdroj!BH$16,'k rozhodnutí detailní'!$A966,0))</f>
        <v/>
      </c>
      <c r="K967" s="288"/>
      <c r="L967" s="79" t="str">
        <f ca="1">IF($B967="","",CONCATENATE(OFFSET(Zdroj!BI$16,'k rozhodnutí detailní'!$A966,0)," z ",SUM(Zdroj!$AN$10+Zdroj!$AP$10)))</f>
        <v/>
      </c>
      <c r="M967" s="46" t="str">
        <f ca="1">IF($B967="","",IF(OR(I967=0,J967=0),1,OFFSET(Zdroj!BJ$16,'k rozhodnutí detailní'!$A966,0)))</f>
        <v/>
      </c>
      <c r="N967" s="312" t="str">
        <f ca="1">IF(B967="","",IF(Zdroj!$AQ$1=Zdroj!$AR$9,ROUND(G967*M969,Zdroj!$AR$8),OFFSET(Zdroj!BO$16,'k rozhodnutí detailní'!A966,0)))</f>
        <v/>
      </c>
      <c r="O967" s="288" t="str">
        <f ca="1">IF($B967="","",OFFSET(Zdroj!Z$16,'k rozhodnutí detailní'!$A966,0))</f>
        <v/>
      </c>
      <c r="P967" s="329"/>
    </row>
    <row r="968" spans="1:16" x14ac:dyDescent="0.25">
      <c r="A968" s="29"/>
      <c r="B968" s="288"/>
      <c r="C968" s="51" t="str">
        <f ca="1">IF($B967="","",IF(Zdroj!$AQ$9="ano",CONCATENATE("Okres:","
",OFFSET(Zdroj!BP$16,'k rozhodnutí detailní'!$A966,0),"
","Právní forma","
",OFFSET(Zdroj!H$16,'k rozhodnutí detailní'!$A966,0),"
",IF(OFFSET(Zdroj!I$16,'k rozhodnutí detailní'!$A966,0)="","","IČO: "),OFFSET(Zdroj!I$16,'k rozhodnutí detailní'!$A966,0),"
","B.Ú. ",IF(OFFSET(Zdroj!J$16,'k rozhodnutí detailní'!$A966,0)="","","Anonymizováno")),CONCATENATE("Okres:","
",OFFSET(Zdroj!BP$16,'k rozhodnutí detailní'!$A966,0),"
","Právní forma","
",OFFSET(Zdroj!H$16,'k rozhodnutí detailní'!$A966,0),"
",IF(OFFSET(Zdroj!I$16,'k rozhodnutí detailní'!$A966,0)="","","IČO: "),OFFSET(Zdroj!I$16,'k rozhodnutí detailní'!$A966,0),"
","B.Ú. ",OFFSET(Zdroj!J$16,'k rozhodnutí detailní'!$A966,0))))</f>
        <v/>
      </c>
      <c r="D968" s="58" t="str">
        <f ca="1">IF($B967="","",OFFSET(Zdroj!O$16,'k rozhodnutí detailní'!$A966,0))</f>
        <v/>
      </c>
      <c r="E968" s="314"/>
      <c r="F968" s="185"/>
      <c r="G968" s="316"/>
      <c r="H968" s="315"/>
      <c r="I968" s="288"/>
      <c r="J968" s="288"/>
      <c r="K968" s="288"/>
      <c r="L968" s="288" t="str">
        <f ca="1">IF($B967="","",CONCATENATE(SUM(I967+J967+K967)," z ",SUM(Zdroj!$AN$10+Zdroj!$AP$10)))</f>
        <v/>
      </c>
      <c r="M968" s="47" t="str">
        <f ca="1">IF($B967="","",IF(1-(((J967+K967)*(Zdroj!AN$10/Zdroj!AP$10))/I967)&gt;=0,CEILING(1-(((J967+K967)*(Zdroj!AN$10/Zdroj!AP$10))/I967),0.01),CEILING((1-(((J967+K967)*(Zdroj!AN$10/Zdroj!AP$10))/I967))*-1,0.01)))</f>
        <v/>
      </c>
      <c r="N968" s="312"/>
      <c r="O968" s="288"/>
      <c r="P968" s="329"/>
    </row>
    <row r="969" spans="1:16" x14ac:dyDescent="0.25">
      <c r="A969" s="29">
        <f>ROW()/3-1</f>
        <v>322</v>
      </c>
      <c r="B969" s="288"/>
      <c r="C969" s="52" t="str">
        <f ca="1">IF($B967="","",IF(Zdroj!$AQ$9="ano",IF(OFFSET(Zdroj!M$16,'k rozhodnutí detailní'!A966,0)="","","Anonymizováno"),IF(OFFSET(Zdroj!M$16,'k rozhodnutí detailní'!A966,0)="","",OFFSET(Zdroj!M$16,'k rozhodnutí detailní'!A966,0))))</f>
        <v/>
      </c>
      <c r="D969" s="58" t="str">
        <f ca="1">IF($B967="","",CONCATENATE("Dotace bude použita na:","
",OFFSET(Zdroj!P$16,'k rozhodnutí detailní'!$A966,0)))</f>
        <v/>
      </c>
      <c r="E969" s="314"/>
      <c r="F969" s="188" t="str">
        <f ca="1">IF($B967="","",OFFSET(Zdroj!V$16,'k rozhodnutí detailní'!$A966,0))</f>
        <v/>
      </c>
      <c r="G969" s="89" t="str">
        <f ca="1">IF($B967="","",OFFSET(Zdroj!BM$16,'k rozhodnutí'!$A966,0))</f>
        <v/>
      </c>
      <c r="H969" s="315"/>
      <c r="I969" s="288"/>
      <c r="J969" s="288"/>
      <c r="K969" s="288"/>
      <c r="L969" s="288"/>
      <c r="M969" s="48" t="str">
        <f ca="1">IF($B967="","",SUM((I967+J967+K967)/(Zdroj!$AN$10+Zdroj!$AP$10)))</f>
        <v/>
      </c>
      <c r="N969" s="59" t="str">
        <f t="shared" ref="N969" ca="1" si="320">IF(B967="","",N967/G967)</f>
        <v/>
      </c>
      <c r="O969" s="288"/>
      <c r="P969" s="329"/>
    </row>
    <row r="970" spans="1:16" x14ac:dyDescent="0.25">
      <c r="A970" s="29"/>
      <c r="B970" s="288" t="str">
        <f ca="1">IF(OFFSET(Zdroj!$B$16,A969,0)&gt;0,OFFSET(Zdroj!$B$16,A969,0)+0,"")</f>
        <v/>
      </c>
      <c r="C970" s="51" t="str">
        <f ca="1">IF($B970="","",IF(Zdroj!$AQ$9="ano",CONCATENATE(OFFSET(Zdroj!C$16,'k rozhodnutí detailní'!$A969,0),"
","Anonymizováno","
",OFFSET(Zdroj!E$16,'k rozhodnutí detailní'!$A969,0),"
",OFFSET(Zdroj!F$16,'k rozhodnutí detailní'!$A969,0)),CONCATENATE(OFFSET(Zdroj!C$16,'k rozhodnutí detailní'!$A969,0),"
",OFFSET(Zdroj!D$16,'k rozhodnutí detailní'!$A969,0),"
",OFFSET(Zdroj!E$16,'k rozhodnutí detailní'!$A969,0),"
",OFFSET(Zdroj!F$16,'k rozhodnutí detailní'!$A969,0))))</f>
        <v/>
      </c>
      <c r="D970" s="57" t="str">
        <f ca="1">IF($B970="","",OFFSET(Zdroj!N$16,'k rozhodnutí detailní'!$A969,0))</f>
        <v/>
      </c>
      <c r="E970" s="314" t="str">
        <f ca="1">IF($B970="","",OFFSET(Zdroj!T$16,'k rozhodnutí detailní'!$A969,0))</f>
        <v/>
      </c>
      <c r="F970" s="188" t="str">
        <f ca="1">IF($B970="","",OFFSET(Zdroj!U$16,'k rozhodnutí detailní'!$A969,0))</f>
        <v/>
      </c>
      <c r="G970" s="316" t="str">
        <f ca="1">IF($B970="","",OFFSET(Zdroj!W$16,'k rozhodnutí detailní'!$A969,0))</f>
        <v/>
      </c>
      <c r="H970" s="315" t="str">
        <f ca="1">IF($B970="","",OFFSET(Zdroj!Y$16,'k rozhodnutí detailní'!$A969,0))</f>
        <v/>
      </c>
      <c r="I970" s="288" t="str">
        <f ca="1">IF($B970="","",OFFSET(Zdroj!BG$16,'k rozhodnutí detailní'!$A969,0))</f>
        <v/>
      </c>
      <c r="J970" s="288" t="str">
        <f ca="1">IF($B970="","",OFFSET(Zdroj!BH$16,'k rozhodnutí detailní'!$A969,0))</f>
        <v/>
      </c>
      <c r="K970" s="288"/>
      <c r="L970" s="79" t="str">
        <f ca="1">IF($B970="","",CONCATENATE(OFFSET(Zdroj!BI$16,'k rozhodnutí detailní'!$A969,0)," z ",SUM(Zdroj!$AN$10+Zdroj!$AP$10)))</f>
        <v/>
      </c>
      <c r="M970" s="46" t="str">
        <f ca="1">IF($B970="","",IF(OR(I970=0,J970=0),1,OFFSET(Zdroj!BJ$16,'k rozhodnutí detailní'!$A969,0)))</f>
        <v/>
      </c>
      <c r="N970" s="312" t="str">
        <f ca="1">IF(B970="","",IF(Zdroj!$AQ$1=Zdroj!$AR$9,ROUND(G970*M972,Zdroj!$AR$8),OFFSET(Zdroj!BO$16,'k rozhodnutí detailní'!A969,0)))</f>
        <v/>
      </c>
      <c r="O970" s="288" t="str">
        <f ca="1">IF($B970="","",OFFSET(Zdroj!Z$16,'k rozhodnutí detailní'!$A969,0))</f>
        <v/>
      </c>
      <c r="P970" s="329"/>
    </row>
    <row r="971" spans="1:16" x14ac:dyDescent="0.25">
      <c r="A971" s="29"/>
      <c r="B971" s="288"/>
      <c r="C971" s="51" t="str">
        <f ca="1">IF($B970="","",IF(Zdroj!$AQ$9="ano",CONCATENATE("Okres:","
",OFFSET(Zdroj!BP$16,'k rozhodnutí detailní'!$A969,0),"
","Právní forma","
",OFFSET(Zdroj!H$16,'k rozhodnutí detailní'!$A969,0),"
",IF(OFFSET(Zdroj!I$16,'k rozhodnutí detailní'!$A969,0)="","","IČO: "),OFFSET(Zdroj!I$16,'k rozhodnutí detailní'!$A969,0),"
","B.Ú. ",IF(OFFSET(Zdroj!J$16,'k rozhodnutí detailní'!$A969,0)="","","Anonymizováno")),CONCATENATE("Okres:","
",OFFSET(Zdroj!BP$16,'k rozhodnutí detailní'!$A969,0),"
","Právní forma","
",OFFSET(Zdroj!H$16,'k rozhodnutí detailní'!$A969,0),"
",IF(OFFSET(Zdroj!I$16,'k rozhodnutí detailní'!$A969,0)="","","IČO: "),OFFSET(Zdroj!I$16,'k rozhodnutí detailní'!$A969,0),"
","B.Ú. ",OFFSET(Zdroj!J$16,'k rozhodnutí detailní'!$A969,0))))</f>
        <v/>
      </c>
      <c r="D971" s="58" t="str">
        <f ca="1">IF($B970="","",OFFSET(Zdroj!O$16,'k rozhodnutí detailní'!$A969,0))</f>
        <v/>
      </c>
      <c r="E971" s="314"/>
      <c r="F971" s="185"/>
      <c r="G971" s="316"/>
      <c r="H971" s="315"/>
      <c r="I971" s="288"/>
      <c r="J971" s="288"/>
      <c r="K971" s="288"/>
      <c r="L971" s="288" t="str">
        <f ca="1">IF($B970="","",CONCATENATE(SUM(I970+J970+K970)," z ",SUM(Zdroj!$AN$10+Zdroj!$AP$10)))</f>
        <v/>
      </c>
      <c r="M971" s="47" t="str">
        <f ca="1">IF($B970="","",IF(1-(((J970+K970)*(Zdroj!AN$10/Zdroj!AP$10))/I970)&gt;=0,CEILING(1-(((J970+K970)*(Zdroj!AN$10/Zdroj!AP$10))/I970),0.01),CEILING((1-(((J970+K970)*(Zdroj!AN$10/Zdroj!AP$10))/I970))*-1,0.01)))</f>
        <v/>
      </c>
      <c r="N971" s="312"/>
      <c r="O971" s="288"/>
      <c r="P971" s="329"/>
    </row>
    <row r="972" spans="1:16" x14ac:dyDescent="0.25">
      <c r="A972" s="29">
        <f>ROW()/3-1</f>
        <v>323</v>
      </c>
      <c r="B972" s="288"/>
      <c r="C972" s="52" t="str">
        <f ca="1">IF($B970="","",IF(Zdroj!$AQ$9="ano",IF(OFFSET(Zdroj!M$16,'k rozhodnutí detailní'!A969,0)="","","Anonymizováno"),IF(OFFSET(Zdroj!M$16,'k rozhodnutí detailní'!A969,0)="","",OFFSET(Zdroj!M$16,'k rozhodnutí detailní'!A969,0))))</f>
        <v/>
      </c>
      <c r="D972" s="58" t="str">
        <f ca="1">IF($B970="","",CONCATENATE("Dotace bude použita na:","
",OFFSET(Zdroj!P$16,'k rozhodnutí detailní'!$A969,0)))</f>
        <v/>
      </c>
      <c r="E972" s="314"/>
      <c r="F972" s="188" t="str">
        <f ca="1">IF($B970="","",OFFSET(Zdroj!V$16,'k rozhodnutí detailní'!$A969,0))</f>
        <v/>
      </c>
      <c r="G972" s="89" t="str">
        <f ca="1">IF($B970="","",OFFSET(Zdroj!BM$16,'k rozhodnutí'!$A969,0))</f>
        <v/>
      </c>
      <c r="H972" s="315"/>
      <c r="I972" s="288"/>
      <c r="J972" s="288"/>
      <c r="K972" s="288"/>
      <c r="L972" s="288"/>
      <c r="M972" s="48" t="str">
        <f ca="1">IF($B970="","",SUM((I970+J970+K970)/(Zdroj!$AN$10+Zdroj!$AP$10)))</f>
        <v/>
      </c>
      <c r="N972" s="59" t="str">
        <f t="shared" ref="N972" ca="1" si="321">IF(B970="","",N970/G970)</f>
        <v/>
      </c>
      <c r="O972" s="288"/>
      <c r="P972" s="329"/>
    </row>
    <row r="973" spans="1:16" x14ac:dyDescent="0.25">
      <c r="A973" s="29"/>
      <c r="B973" s="288" t="str">
        <f ca="1">IF(OFFSET(Zdroj!$B$16,A972,0)&gt;0,OFFSET(Zdroj!$B$16,A972,0)+0,"")</f>
        <v/>
      </c>
      <c r="C973" s="51" t="str">
        <f ca="1">IF($B973="","",IF(Zdroj!$AQ$9="ano",CONCATENATE(OFFSET(Zdroj!C$16,'k rozhodnutí detailní'!$A972,0),"
","Anonymizováno","
",OFFSET(Zdroj!E$16,'k rozhodnutí detailní'!$A972,0),"
",OFFSET(Zdroj!F$16,'k rozhodnutí detailní'!$A972,0)),CONCATENATE(OFFSET(Zdroj!C$16,'k rozhodnutí detailní'!$A972,0),"
",OFFSET(Zdroj!D$16,'k rozhodnutí detailní'!$A972,0),"
",OFFSET(Zdroj!E$16,'k rozhodnutí detailní'!$A972,0),"
",OFFSET(Zdroj!F$16,'k rozhodnutí detailní'!$A972,0))))</f>
        <v/>
      </c>
      <c r="D973" s="57" t="str">
        <f ca="1">IF($B973="","",OFFSET(Zdroj!N$16,'k rozhodnutí detailní'!$A972,0))</f>
        <v/>
      </c>
      <c r="E973" s="314" t="str">
        <f ca="1">IF($B973="","",OFFSET(Zdroj!T$16,'k rozhodnutí detailní'!$A972,0))</f>
        <v/>
      </c>
      <c r="F973" s="188" t="str">
        <f ca="1">IF($B973="","",OFFSET(Zdroj!U$16,'k rozhodnutí detailní'!$A972,0))</f>
        <v/>
      </c>
      <c r="G973" s="316" t="str">
        <f ca="1">IF($B973="","",OFFSET(Zdroj!W$16,'k rozhodnutí detailní'!$A972,0))</f>
        <v/>
      </c>
      <c r="H973" s="315" t="str">
        <f ca="1">IF($B973="","",OFFSET(Zdroj!Y$16,'k rozhodnutí detailní'!$A972,0))</f>
        <v/>
      </c>
      <c r="I973" s="288" t="str">
        <f ca="1">IF($B973="","",OFFSET(Zdroj!BG$16,'k rozhodnutí detailní'!$A972,0))</f>
        <v/>
      </c>
      <c r="J973" s="288" t="str">
        <f ca="1">IF($B973="","",OFFSET(Zdroj!BH$16,'k rozhodnutí detailní'!$A972,0))</f>
        <v/>
      </c>
      <c r="K973" s="288"/>
      <c r="L973" s="79" t="str">
        <f ca="1">IF($B973="","",CONCATENATE(OFFSET(Zdroj!BI$16,'k rozhodnutí detailní'!$A972,0)," z ",SUM(Zdroj!$AN$10+Zdroj!$AP$10)))</f>
        <v/>
      </c>
      <c r="M973" s="46" t="str">
        <f ca="1">IF($B973="","",IF(OR(I973=0,J973=0),1,OFFSET(Zdroj!BJ$16,'k rozhodnutí detailní'!$A972,0)))</f>
        <v/>
      </c>
      <c r="N973" s="312" t="str">
        <f ca="1">IF(B973="","",IF(Zdroj!$AQ$1=Zdroj!$AR$9,ROUND(G973*M975,Zdroj!$AR$8),OFFSET(Zdroj!BO$16,'k rozhodnutí detailní'!A972,0)))</f>
        <v/>
      </c>
      <c r="O973" s="288" t="str">
        <f ca="1">IF($B973="","",OFFSET(Zdroj!Z$16,'k rozhodnutí detailní'!$A972,0))</f>
        <v/>
      </c>
      <c r="P973" s="329"/>
    </row>
    <row r="974" spans="1:16" x14ac:dyDescent="0.25">
      <c r="A974" s="29"/>
      <c r="B974" s="288"/>
      <c r="C974" s="51" t="str">
        <f ca="1">IF($B973="","",IF(Zdroj!$AQ$9="ano",CONCATENATE("Okres:","
",OFFSET(Zdroj!BP$16,'k rozhodnutí detailní'!$A972,0),"
","Právní forma","
",OFFSET(Zdroj!H$16,'k rozhodnutí detailní'!$A972,0),"
",IF(OFFSET(Zdroj!I$16,'k rozhodnutí detailní'!$A972,0)="","","IČO: "),OFFSET(Zdroj!I$16,'k rozhodnutí detailní'!$A972,0),"
","B.Ú. ",IF(OFFSET(Zdroj!J$16,'k rozhodnutí detailní'!$A972,0)="","","Anonymizováno")),CONCATENATE("Okres:","
",OFFSET(Zdroj!BP$16,'k rozhodnutí detailní'!$A972,0),"
","Právní forma","
",OFFSET(Zdroj!H$16,'k rozhodnutí detailní'!$A972,0),"
",IF(OFFSET(Zdroj!I$16,'k rozhodnutí detailní'!$A972,0)="","","IČO: "),OFFSET(Zdroj!I$16,'k rozhodnutí detailní'!$A972,0),"
","B.Ú. ",OFFSET(Zdroj!J$16,'k rozhodnutí detailní'!$A972,0))))</f>
        <v/>
      </c>
      <c r="D974" s="58" t="str">
        <f ca="1">IF($B973="","",OFFSET(Zdroj!O$16,'k rozhodnutí detailní'!$A972,0))</f>
        <v/>
      </c>
      <c r="E974" s="314"/>
      <c r="F974" s="185"/>
      <c r="G974" s="316"/>
      <c r="H974" s="315"/>
      <c r="I974" s="288"/>
      <c r="J974" s="288"/>
      <c r="K974" s="288"/>
      <c r="L974" s="288" t="str">
        <f ca="1">IF($B973="","",CONCATENATE(SUM(I973+J973+K973)," z ",SUM(Zdroj!$AN$10+Zdroj!$AP$10)))</f>
        <v/>
      </c>
      <c r="M974" s="47" t="str">
        <f ca="1">IF($B973="","",IF(1-(((J973+K973)*(Zdroj!AN$10/Zdroj!AP$10))/I973)&gt;=0,CEILING(1-(((J973+K973)*(Zdroj!AN$10/Zdroj!AP$10))/I973),0.01),CEILING((1-(((J973+K973)*(Zdroj!AN$10/Zdroj!AP$10))/I973))*-1,0.01)))</f>
        <v/>
      </c>
      <c r="N974" s="312"/>
      <c r="O974" s="288"/>
      <c r="P974" s="329"/>
    </row>
    <row r="975" spans="1:16" x14ac:dyDescent="0.25">
      <c r="A975" s="29">
        <f>ROW()/3-1</f>
        <v>324</v>
      </c>
      <c r="B975" s="288"/>
      <c r="C975" s="52" t="str">
        <f ca="1">IF($B973="","",IF(Zdroj!$AQ$9="ano",IF(OFFSET(Zdroj!M$16,'k rozhodnutí detailní'!A972,0)="","","Anonymizováno"),IF(OFFSET(Zdroj!M$16,'k rozhodnutí detailní'!A972,0)="","",OFFSET(Zdroj!M$16,'k rozhodnutí detailní'!A972,0))))</f>
        <v/>
      </c>
      <c r="D975" s="58" t="str">
        <f ca="1">IF($B973="","",CONCATENATE("Dotace bude použita na:","
",OFFSET(Zdroj!P$16,'k rozhodnutí detailní'!$A972,0)))</f>
        <v/>
      </c>
      <c r="E975" s="314"/>
      <c r="F975" s="188" t="str">
        <f ca="1">IF($B973="","",OFFSET(Zdroj!V$16,'k rozhodnutí detailní'!$A972,0))</f>
        <v/>
      </c>
      <c r="G975" s="89" t="str">
        <f ca="1">IF($B973="","",OFFSET(Zdroj!BM$16,'k rozhodnutí'!$A972,0))</f>
        <v/>
      </c>
      <c r="H975" s="315"/>
      <c r="I975" s="288"/>
      <c r="J975" s="288"/>
      <c r="K975" s="288"/>
      <c r="L975" s="288"/>
      <c r="M975" s="48" t="str">
        <f ca="1">IF($B973="","",SUM((I973+J973+K973)/(Zdroj!$AN$10+Zdroj!$AP$10)))</f>
        <v/>
      </c>
      <c r="N975" s="59" t="str">
        <f t="shared" ref="N975" ca="1" si="322">IF(B973="","",N973/G973)</f>
        <v/>
      </c>
      <c r="O975" s="288"/>
      <c r="P975" s="329"/>
    </row>
    <row r="976" spans="1:16" x14ac:dyDescent="0.25">
      <c r="A976" s="29"/>
      <c r="B976" s="288" t="str">
        <f ca="1">IF(OFFSET(Zdroj!$B$16,A975,0)&gt;0,OFFSET(Zdroj!$B$16,A975,0)+0,"")</f>
        <v/>
      </c>
      <c r="C976" s="51" t="str">
        <f ca="1">IF($B976="","",IF(Zdroj!$AQ$9="ano",CONCATENATE(OFFSET(Zdroj!C$16,'k rozhodnutí detailní'!$A975,0),"
","Anonymizováno","
",OFFSET(Zdroj!E$16,'k rozhodnutí detailní'!$A975,0),"
",OFFSET(Zdroj!F$16,'k rozhodnutí detailní'!$A975,0)),CONCATENATE(OFFSET(Zdroj!C$16,'k rozhodnutí detailní'!$A975,0),"
",OFFSET(Zdroj!D$16,'k rozhodnutí detailní'!$A975,0),"
",OFFSET(Zdroj!E$16,'k rozhodnutí detailní'!$A975,0),"
",OFFSET(Zdroj!F$16,'k rozhodnutí detailní'!$A975,0))))</f>
        <v/>
      </c>
      <c r="D976" s="57" t="str">
        <f ca="1">IF($B976="","",OFFSET(Zdroj!N$16,'k rozhodnutí detailní'!$A975,0))</f>
        <v/>
      </c>
      <c r="E976" s="314" t="str">
        <f ca="1">IF($B976="","",OFFSET(Zdroj!T$16,'k rozhodnutí detailní'!$A975,0))</f>
        <v/>
      </c>
      <c r="F976" s="188" t="str">
        <f ca="1">IF($B976="","",OFFSET(Zdroj!U$16,'k rozhodnutí detailní'!$A975,0))</f>
        <v/>
      </c>
      <c r="G976" s="316" t="str">
        <f ca="1">IF($B976="","",OFFSET(Zdroj!W$16,'k rozhodnutí detailní'!$A975,0))</f>
        <v/>
      </c>
      <c r="H976" s="315" t="str">
        <f ca="1">IF($B976="","",OFFSET(Zdroj!Y$16,'k rozhodnutí detailní'!$A975,0))</f>
        <v/>
      </c>
      <c r="I976" s="288" t="str">
        <f ca="1">IF($B976="","",OFFSET(Zdroj!BG$16,'k rozhodnutí detailní'!$A975,0))</f>
        <v/>
      </c>
      <c r="J976" s="288" t="str">
        <f ca="1">IF($B976="","",OFFSET(Zdroj!BH$16,'k rozhodnutí detailní'!$A975,0))</f>
        <v/>
      </c>
      <c r="K976" s="288"/>
      <c r="L976" s="79" t="str">
        <f ca="1">IF($B976="","",CONCATENATE(OFFSET(Zdroj!BI$16,'k rozhodnutí detailní'!$A975,0)," z ",SUM(Zdroj!$AN$10+Zdroj!$AP$10)))</f>
        <v/>
      </c>
      <c r="M976" s="46" t="str">
        <f ca="1">IF($B976="","",IF(OR(I976=0,J976=0),1,OFFSET(Zdroj!BJ$16,'k rozhodnutí detailní'!$A975,0)))</f>
        <v/>
      </c>
      <c r="N976" s="312" t="str">
        <f ca="1">IF(B976="","",IF(Zdroj!$AQ$1=Zdroj!$AR$9,ROUND(G976*M978,Zdroj!$AR$8),OFFSET(Zdroj!BO$16,'k rozhodnutí detailní'!A975,0)))</f>
        <v/>
      </c>
      <c r="O976" s="288" t="str">
        <f ca="1">IF($B976="","",OFFSET(Zdroj!Z$16,'k rozhodnutí detailní'!$A975,0))</f>
        <v/>
      </c>
      <c r="P976" s="329"/>
    </row>
    <row r="977" spans="1:16" x14ac:dyDescent="0.25">
      <c r="A977" s="29"/>
      <c r="B977" s="288"/>
      <c r="C977" s="51" t="str">
        <f ca="1">IF($B976="","",IF(Zdroj!$AQ$9="ano",CONCATENATE("Okres:","
",OFFSET(Zdroj!BP$16,'k rozhodnutí detailní'!$A975,0),"
","Právní forma","
",OFFSET(Zdroj!H$16,'k rozhodnutí detailní'!$A975,0),"
",IF(OFFSET(Zdroj!I$16,'k rozhodnutí detailní'!$A975,0)="","","IČO: "),OFFSET(Zdroj!I$16,'k rozhodnutí detailní'!$A975,0),"
","B.Ú. ",IF(OFFSET(Zdroj!J$16,'k rozhodnutí detailní'!$A975,0)="","","Anonymizováno")),CONCATENATE("Okres:","
",OFFSET(Zdroj!BP$16,'k rozhodnutí detailní'!$A975,0),"
","Právní forma","
",OFFSET(Zdroj!H$16,'k rozhodnutí detailní'!$A975,0),"
",IF(OFFSET(Zdroj!I$16,'k rozhodnutí detailní'!$A975,0)="","","IČO: "),OFFSET(Zdroj!I$16,'k rozhodnutí detailní'!$A975,0),"
","B.Ú. ",OFFSET(Zdroj!J$16,'k rozhodnutí detailní'!$A975,0))))</f>
        <v/>
      </c>
      <c r="D977" s="58" t="str">
        <f ca="1">IF($B976="","",OFFSET(Zdroj!O$16,'k rozhodnutí detailní'!$A975,0))</f>
        <v/>
      </c>
      <c r="E977" s="314"/>
      <c r="F977" s="185"/>
      <c r="G977" s="316"/>
      <c r="H977" s="315"/>
      <c r="I977" s="288"/>
      <c r="J977" s="288"/>
      <c r="K977" s="288"/>
      <c r="L977" s="288" t="str">
        <f ca="1">IF($B976="","",CONCATENATE(SUM(I976+J976+K976)," z ",SUM(Zdroj!$AN$10+Zdroj!$AP$10)))</f>
        <v/>
      </c>
      <c r="M977" s="47" t="str">
        <f ca="1">IF($B976="","",IF(1-(((J976+K976)*(Zdroj!AN$10/Zdroj!AP$10))/I976)&gt;=0,CEILING(1-(((J976+K976)*(Zdroj!AN$10/Zdroj!AP$10))/I976),0.01),CEILING((1-(((J976+K976)*(Zdroj!AN$10/Zdroj!AP$10))/I976))*-1,0.01)))</f>
        <v/>
      </c>
      <c r="N977" s="312"/>
      <c r="O977" s="288"/>
      <c r="P977" s="329"/>
    </row>
    <row r="978" spans="1:16" x14ac:dyDescent="0.25">
      <c r="A978" s="29">
        <f>ROW()/3-1</f>
        <v>325</v>
      </c>
      <c r="B978" s="288"/>
      <c r="C978" s="52" t="str">
        <f ca="1">IF($B976="","",IF(Zdroj!$AQ$9="ano",IF(OFFSET(Zdroj!M$16,'k rozhodnutí detailní'!A975,0)="","","Anonymizováno"),IF(OFFSET(Zdroj!M$16,'k rozhodnutí detailní'!A975,0)="","",OFFSET(Zdroj!M$16,'k rozhodnutí detailní'!A975,0))))</f>
        <v/>
      </c>
      <c r="D978" s="58" t="str">
        <f ca="1">IF($B976="","",CONCATENATE("Dotace bude použita na:","
",OFFSET(Zdroj!P$16,'k rozhodnutí detailní'!$A975,0)))</f>
        <v/>
      </c>
      <c r="E978" s="314"/>
      <c r="F978" s="188" t="str">
        <f ca="1">IF($B976="","",OFFSET(Zdroj!V$16,'k rozhodnutí detailní'!$A975,0))</f>
        <v/>
      </c>
      <c r="G978" s="89" t="str">
        <f ca="1">IF($B976="","",OFFSET(Zdroj!BM$16,'k rozhodnutí'!$A975,0))</f>
        <v/>
      </c>
      <c r="H978" s="315"/>
      <c r="I978" s="288"/>
      <c r="J978" s="288"/>
      <c r="K978" s="288"/>
      <c r="L978" s="288"/>
      <c r="M978" s="48" t="str">
        <f ca="1">IF($B976="","",SUM((I976+J976+K976)/(Zdroj!$AN$10+Zdroj!$AP$10)))</f>
        <v/>
      </c>
      <c r="N978" s="59" t="str">
        <f t="shared" ref="N978" ca="1" si="323">IF(B976="","",N976/G976)</f>
        <v/>
      </c>
      <c r="O978" s="288"/>
      <c r="P978" s="329"/>
    </row>
    <row r="979" spans="1:16" x14ac:dyDescent="0.25">
      <c r="A979" s="29"/>
      <c r="B979" s="288" t="str">
        <f ca="1">IF(OFFSET(Zdroj!$B$16,A978,0)&gt;0,OFFSET(Zdroj!$B$16,A978,0)+0,"")</f>
        <v/>
      </c>
      <c r="C979" s="51" t="str">
        <f ca="1">IF($B979="","",IF(Zdroj!$AQ$9="ano",CONCATENATE(OFFSET(Zdroj!C$16,'k rozhodnutí detailní'!$A978,0),"
","Anonymizováno","
",OFFSET(Zdroj!E$16,'k rozhodnutí detailní'!$A978,0),"
",OFFSET(Zdroj!F$16,'k rozhodnutí detailní'!$A978,0)),CONCATENATE(OFFSET(Zdroj!C$16,'k rozhodnutí detailní'!$A978,0),"
",OFFSET(Zdroj!D$16,'k rozhodnutí detailní'!$A978,0),"
",OFFSET(Zdroj!E$16,'k rozhodnutí detailní'!$A978,0),"
",OFFSET(Zdroj!F$16,'k rozhodnutí detailní'!$A978,0))))</f>
        <v/>
      </c>
      <c r="D979" s="57" t="str">
        <f ca="1">IF($B979="","",OFFSET(Zdroj!N$16,'k rozhodnutí detailní'!$A978,0))</f>
        <v/>
      </c>
      <c r="E979" s="314" t="str">
        <f ca="1">IF($B979="","",OFFSET(Zdroj!T$16,'k rozhodnutí detailní'!$A978,0))</f>
        <v/>
      </c>
      <c r="F979" s="188" t="str">
        <f ca="1">IF($B979="","",OFFSET(Zdroj!U$16,'k rozhodnutí detailní'!$A978,0))</f>
        <v/>
      </c>
      <c r="G979" s="316" t="str">
        <f ca="1">IF($B979="","",OFFSET(Zdroj!W$16,'k rozhodnutí detailní'!$A978,0))</f>
        <v/>
      </c>
      <c r="H979" s="315" t="str">
        <f ca="1">IF($B979="","",OFFSET(Zdroj!Y$16,'k rozhodnutí detailní'!$A978,0))</f>
        <v/>
      </c>
      <c r="I979" s="288" t="str">
        <f ca="1">IF($B979="","",OFFSET(Zdroj!BG$16,'k rozhodnutí detailní'!$A978,0))</f>
        <v/>
      </c>
      <c r="J979" s="288" t="str">
        <f ca="1">IF($B979="","",OFFSET(Zdroj!BH$16,'k rozhodnutí detailní'!$A978,0))</f>
        <v/>
      </c>
      <c r="K979" s="288"/>
      <c r="L979" s="79" t="str">
        <f ca="1">IF($B979="","",CONCATENATE(OFFSET(Zdroj!BI$16,'k rozhodnutí detailní'!$A978,0)," z ",SUM(Zdroj!$AN$10+Zdroj!$AP$10)))</f>
        <v/>
      </c>
      <c r="M979" s="46" t="str">
        <f ca="1">IF($B979="","",IF(OR(I979=0,J979=0),1,OFFSET(Zdroj!BJ$16,'k rozhodnutí detailní'!$A978,0)))</f>
        <v/>
      </c>
      <c r="N979" s="312" t="str">
        <f ca="1">IF(B979="","",IF(Zdroj!$AQ$1=Zdroj!$AR$9,ROUND(G979*M981,Zdroj!$AR$8),OFFSET(Zdroj!BO$16,'k rozhodnutí detailní'!A978,0)))</f>
        <v/>
      </c>
      <c r="O979" s="288" t="str">
        <f ca="1">IF($B979="","",OFFSET(Zdroj!Z$16,'k rozhodnutí detailní'!$A978,0))</f>
        <v/>
      </c>
      <c r="P979" s="329"/>
    </row>
    <row r="980" spans="1:16" x14ac:dyDescent="0.25">
      <c r="A980" s="29"/>
      <c r="B980" s="288"/>
      <c r="C980" s="51" t="str">
        <f ca="1">IF($B979="","",IF(Zdroj!$AQ$9="ano",CONCATENATE("Okres:","
",OFFSET(Zdroj!BP$16,'k rozhodnutí detailní'!$A978,0),"
","Právní forma","
",OFFSET(Zdroj!H$16,'k rozhodnutí detailní'!$A978,0),"
",IF(OFFSET(Zdroj!I$16,'k rozhodnutí detailní'!$A978,0)="","","IČO: "),OFFSET(Zdroj!I$16,'k rozhodnutí detailní'!$A978,0),"
","B.Ú. ",IF(OFFSET(Zdroj!J$16,'k rozhodnutí detailní'!$A978,0)="","","Anonymizováno")),CONCATENATE("Okres:","
",OFFSET(Zdroj!BP$16,'k rozhodnutí detailní'!$A978,0),"
","Právní forma","
",OFFSET(Zdroj!H$16,'k rozhodnutí detailní'!$A978,0),"
",IF(OFFSET(Zdroj!I$16,'k rozhodnutí detailní'!$A978,0)="","","IČO: "),OFFSET(Zdroj!I$16,'k rozhodnutí detailní'!$A978,0),"
","B.Ú. ",OFFSET(Zdroj!J$16,'k rozhodnutí detailní'!$A978,0))))</f>
        <v/>
      </c>
      <c r="D980" s="58" t="str">
        <f ca="1">IF($B979="","",OFFSET(Zdroj!O$16,'k rozhodnutí detailní'!$A978,0))</f>
        <v/>
      </c>
      <c r="E980" s="314"/>
      <c r="F980" s="185"/>
      <c r="G980" s="316"/>
      <c r="H980" s="315"/>
      <c r="I980" s="288"/>
      <c r="J980" s="288"/>
      <c r="K980" s="288"/>
      <c r="L980" s="288" t="str">
        <f ca="1">IF($B979="","",CONCATENATE(SUM(I979+J979+K979)," z ",SUM(Zdroj!$AN$10+Zdroj!$AP$10)))</f>
        <v/>
      </c>
      <c r="M980" s="47" t="str">
        <f ca="1">IF($B979="","",IF(1-(((J979+K979)*(Zdroj!AN$10/Zdroj!AP$10))/I979)&gt;=0,CEILING(1-(((J979+K979)*(Zdroj!AN$10/Zdroj!AP$10))/I979),0.01),CEILING((1-(((J979+K979)*(Zdroj!AN$10/Zdroj!AP$10))/I979))*-1,0.01)))</f>
        <v/>
      </c>
      <c r="N980" s="312"/>
      <c r="O980" s="288"/>
      <c r="P980" s="329"/>
    </row>
    <row r="981" spans="1:16" x14ac:dyDescent="0.25">
      <c r="A981" s="29">
        <f>ROW()/3-1</f>
        <v>326</v>
      </c>
      <c r="B981" s="288"/>
      <c r="C981" s="52" t="str">
        <f ca="1">IF($B979="","",IF(Zdroj!$AQ$9="ano",IF(OFFSET(Zdroj!M$16,'k rozhodnutí detailní'!A978,0)="","","Anonymizováno"),IF(OFFSET(Zdroj!M$16,'k rozhodnutí detailní'!A978,0)="","",OFFSET(Zdroj!M$16,'k rozhodnutí detailní'!A978,0))))</f>
        <v/>
      </c>
      <c r="D981" s="58" t="str">
        <f ca="1">IF($B979="","",CONCATENATE("Dotace bude použita na:","
",OFFSET(Zdroj!P$16,'k rozhodnutí detailní'!$A978,0)))</f>
        <v/>
      </c>
      <c r="E981" s="314"/>
      <c r="F981" s="188" t="str">
        <f ca="1">IF($B979="","",OFFSET(Zdroj!V$16,'k rozhodnutí detailní'!$A978,0))</f>
        <v/>
      </c>
      <c r="G981" s="89" t="str">
        <f ca="1">IF($B979="","",OFFSET(Zdroj!BM$16,'k rozhodnutí'!$A978,0))</f>
        <v/>
      </c>
      <c r="H981" s="315"/>
      <c r="I981" s="288"/>
      <c r="J981" s="288"/>
      <c r="K981" s="288"/>
      <c r="L981" s="288"/>
      <c r="M981" s="48" t="str">
        <f ca="1">IF($B979="","",SUM((I979+J979+K979)/(Zdroj!$AN$10+Zdroj!$AP$10)))</f>
        <v/>
      </c>
      <c r="N981" s="59" t="str">
        <f t="shared" ref="N981" ca="1" si="324">IF(B979="","",N979/G979)</f>
        <v/>
      </c>
      <c r="O981" s="288"/>
      <c r="P981" s="329"/>
    </row>
    <row r="982" spans="1:16" x14ac:dyDescent="0.25">
      <c r="A982" s="29"/>
      <c r="B982" s="288" t="str">
        <f ca="1">IF(OFFSET(Zdroj!$B$16,A981,0)&gt;0,OFFSET(Zdroj!$B$16,A981,0)+0,"")</f>
        <v/>
      </c>
      <c r="C982" s="51" t="str">
        <f ca="1">IF($B982="","",IF(Zdroj!$AQ$9="ano",CONCATENATE(OFFSET(Zdroj!C$16,'k rozhodnutí detailní'!$A981,0),"
","Anonymizováno","
",OFFSET(Zdroj!E$16,'k rozhodnutí detailní'!$A981,0),"
",OFFSET(Zdroj!F$16,'k rozhodnutí detailní'!$A981,0)),CONCATENATE(OFFSET(Zdroj!C$16,'k rozhodnutí detailní'!$A981,0),"
",OFFSET(Zdroj!D$16,'k rozhodnutí detailní'!$A981,0),"
",OFFSET(Zdroj!E$16,'k rozhodnutí detailní'!$A981,0),"
",OFFSET(Zdroj!F$16,'k rozhodnutí detailní'!$A981,0))))</f>
        <v/>
      </c>
      <c r="D982" s="57" t="str">
        <f ca="1">IF($B982="","",OFFSET(Zdroj!N$16,'k rozhodnutí detailní'!$A981,0))</f>
        <v/>
      </c>
      <c r="E982" s="314" t="str">
        <f ca="1">IF($B982="","",OFFSET(Zdroj!T$16,'k rozhodnutí detailní'!$A981,0))</f>
        <v/>
      </c>
      <c r="F982" s="188" t="str">
        <f ca="1">IF($B982="","",OFFSET(Zdroj!U$16,'k rozhodnutí detailní'!$A981,0))</f>
        <v/>
      </c>
      <c r="G982" s="316" t="str">
        <f ca="1">IF($B982="","",OFFSET(Zdroj!W$16,'k rozhodnutí detailní'!$A981,0))</f>
        <v/>
      </c>
      <c r="H982" s="315" t="str">
        <f ca="1">IF($B982="","",OFFSET(Zdroj!Y$16,'k rozhodnutí detailní'!$A981,0))</f>
        <v/>
      </c>
      <c r="I982" s="288" t="str">
        <f ca="1">IF($B982="","",OFFSET(Zdroj!BG$16,'k rozhodnutí detailní'!$A981,0))</f>
        <v/>
      </c>
      <c r="J982" s="288" t="str">
        <f ca="1">IF($B982="","",OFFSET(Zdroj!BH$16,'k rozhodnutí detailní'!$A981,0))</f>
        <v/>
      </c>
      <c r="K982" s="288"/>
      <c r="L982" s="79" t="str">
        <f ca="1">IF($B982="","",CONCATENATE(OFFSET(Zdroj!BI$16,'k rozhodnutí detailní'!$A981,0)," z ",SUM(Zdroj!$AN$10+Zdroj!$AP$10)))</f>
        <v/>
      </c>
      <c r="M982" s="46" t="str">
        <f ca="1">IF($B982="","",IF(OR(I982=0,J982=0),1,OFFSET(Zdroj!BJ$16,'k rozhodnutí detailní'!$A981,0)))</f>
        <v/>
      </c>
      <c r="N982" s="312" t="str">
        <f ca="1">IF(B982="","",IF(Zdroj!$AQ$1=Zdroj!$AR$9,ROUND(G982*M984,Zdroj!$AR$8),OFFSET(Zdroj!BO$16,'k rozhodnutí detailní'!A981,0)))</f>
        <v/>
      </c>
      <c r="O982" s="288" t="str">
        <f ca="1">IF($B982="","",OFFSET(Zdroj!Z$16,'k rozhodnutí detailní'!$A981,0))</f>
        <v/>
      </c>
      <c r="P982" s="329"/>
    </row>
    <row r="983" spans="1:16" x14ac:dyDescent="0.25">
      <c r="A983" s="29"/>
      <c r="B983" s="288"/>
      <c r="C983" s="51" t="str">
        <f ca="1">IF($B982="","",IF(Zdroj!$AQ$9="ano",CONCATENATE("Okres:","
",OFFSET(Zdroj!BP$16,'k rozhodnutí detailní'!$A981,0),"
","Právní forma","
",OFFSET(Zdroj!H$16,'k rozhodnutí detailní'!$A981,0),"
",IF(OFFSET(Zdroj!I$16,'k rozhodnutí detailní'!$A981,0)="","","IČO: "),OFFSET(Zdroj!I$16,'k rozhodnutí detailní'!$A981,0),"
","B.Ú. ",IF(OFFSET(Zdroj!J$16,'k rozhodnutí detailní'!$A981,0)="","","Anonymizováno")),CONCATENATE("Okres:","
",OFFSET(Zdroj!BP$16,'k rozhodnutí detailní'!$A981,0),"
","Právní forma","
",OFFSET(Zdroj!H$16,'k rozhodnutí detailní'!$A981,0),"
",IF(OFFSET(Zdroj!I$16,'k rozhodnutí detailní'!$A981,0)="","","IČO: "),OFFSET(Zdroj!I$16,'k rozhodnutí detailní'!$A981,0),"
","B.Ú. ",OFFSET(Zdroj!J$16,'k rozhodnutí detailní'!$A981,0))))</f>
        <v/>
      </c>
      <c r="D983" s="58" t="str">
        <f ca="1">IF($B982="","",OFFSET(Zdroj!O$16,'k rozhodnutí detailní'!$A981,0))</f>
        <v/>
      </c>
      <c r="E983" s="314"/>
      <c r="F983" s="185"/>
      <c r="G983" s="316"/>
      <c r="H983" s="315"/>
      <c r="I983" s="288"/>
      <c r="J983" s="288"/>
      <c r="K983" s="288"/>
      <c r="L983" s="288" t="str">
        <f ca="1">IF($B982="","",CONCATENATE(SUM(I982+J982+K982)," z ",SUM(Zdroj!$AN$10+Zdroj!$AP$10)))</f>
        <v/>
      </c>
      <c r="M983" s="47" t="str">
        <f ca="1">IF($B982="","",IF(1-(((J982+K982)*(Zdroj!AN$10/Zdroj!AP$10))/I982)&gt;=0,CEILING(1-(((J982+K982)*(Zdroj!AN$10/Zdroj!AP$10))/I982),0.01),CEILING((1-(((J982+K982)*(Zdroj!AN$10/Zdroj!AP$10))/I982))*-1,0.01)))</f>
        <v/>
      </c>
      <c r="N983" s="312"/>
      <c r="O983" s="288"/>
      <c r="P983" s="329"/>
    </row>
    <row r="984" spans="1:16" x14ac:dyDescent="0.25">
      <c r="A984" s="29">
        <f>ROW()/3-1</f>
        <v>327</v>
      </c>
      <c r="B984" s="288"/>
      <c r="C984" s="52" t="str">
        <f ca="1">IF($B982="","",IF(Zdroj!$AQ$9="ano",IF(OFFSET(Zdroj!M$16,'k rozhodnutí detailní'!A981,0)="","","Anonymizováno"),IF(OFFSET(Zdroj!M$16,'k rozhodnutí detailní'!A981,0)="","",OFFSET(Zdroj!M$16,'k rozhodnutí detailní'!A981,0))))</f>
        <v/>
      </c>
      <c r="D984" s="58" t="str">
        <f ca="1">IF($B982="","",CONCATENATE("Dotace bude použita na:","
",OFFSET(Zdroj!P$16,'k rozhodnutí detailní'!$A981,0)))</f>
        <v/>
      </c>
      <c r="E984" s="314"/>
      <c r="F984" s="188" t="str">
        <f ca="1">IF($B982="","",OFFSET(Zdroj!V$16,'k rozhodnutí detailní'!$A981,0))</f>
        <v/>
      </c>
      <c r="G984" s="89" t="str">
        <f ca="1">IF($B982="","",OFFSET(Zdroj!BM$16,'k rozhodnutí'!$A981,0))</f>
        <v/>
      </c>
      <c r="H984" s="315"/>
      <c r="I984" s="288"/>
      <c r="J984" s="288"/>
      <c r="K984" s="288"/>
      <c r="L984" s="288"/>
      <c r="M984" s="48" t="str">
        <f ca="1">IF($B982="","",SUM((I982+J982+K982)/(Zdroj!$AN$10+Zdroj!$AP$10)))</f>
        <v/>
      </c>
      <c r="N984" s="59" t="str">
        <f t="shared" ref="N984" ca="1" si="325">IF(B982="","",N982/G982)</f>
        <v/>
      </c>
      <c r="O984" s="288"/>
      <c r="P984" s="329"/>
    </row>
    <row r="985" spans="1:16" x14ac:dyDescent="0.25">
      <c r="A985" s="29"/>
      <c r="B985" s="288" t="str">
        <f ca="1">IF(OFFSET(Zdroj!$B$16,A984,0)&gt;0,OFFSET(Zdroj!$B$16,A984,0)+0,"")</f>
        <v/>
      </c>
      <c r="C985" s="51" t="str">
        <f ca="1">IF($B985="","",IF(Zdroj!$AQ$9="ano",CONCATENATE(OFFSET(Zdroj!C$16,'k rozhodnutí detailní'!$A984,0),"
","Anonymizováno","
",OFFSET(Zdroj!E$16,'k rozhodnutí detailní'!$A984,0),"
",OFFSET(Zdroj!F$16,'k rozhodnutí detailní'!$A984,0)),CONCATENATE(OFFSET(Zdroj!C$16,'k rozhodnutí detailní'!$A984,0),"
",OFFSET(Zdroj!D$16,'k rozhodnutí detailní'!$A984,0),"
",OFFSET(Zdroj!E$16,'k rozhodnutí detailní'!$A984,0),"
",OFFSET(Zdroj!F$16,'k rozhodnutí detailní'!$A984,0))))</f>
        <v/>
      </c>
      <c r="D985" s="57" t="str">
        <f ca="1">IF($B985="","",OFFSET(Zdroj!N$16,'k rozhodnutí detailní'!$A984,0))</f>
        <v/>
      </c>
      <c r="E985" s="314" t="str">
        <f ca="1">IF($B985="","",OFFSET(Zdroj!T$16,'k rozhodnutí detailní'!$A984,0))</f>
        <v/>
      </c>
      <c r="F985" s="188" t="str">
        <f ca="1">IF($B985="","",OFFSET(Zdroj!U$16,'k rozhodnutí detailní'!$A984,0))</f>
        <v/>
      </c>
      <c r="G985" s="316" t="str">
        <f ca="1">IF($B985="","",OFFSET(Zdroj!W$16,'k rozhodnutí detailní'!$A984,0))</f>
        <v/>
      </c>
      <c r="H985" s="315" t="str">
        <f ca="1">IF($B985="","",OFFSET(Zdroj!Y$16,'k rozhodnutí detailní'!$A984,0))</f>
        <v/>
      </c>
      <c r="I985" s="288" t="str">
        <f ca="1">IF($B985="","",OFFSET(Zdroj!BG$16,'k rozhodnutí detailní'!$A984,0))</f>
        <v/>
      </c>
      <c r="J985" s="288" t="str">
        <f ca="1">IF($B985="","",OFFSET(Zdroj!BH$16,'k rozhodnutí detailní'!$A984,0))</f>
        <v/>
      </c>
      <c r="K985" s="288"/>
      <c r="L985" s="79" t="str">
        <f ca="1">IF($B985="","",CONCATENATE(OFFSET(Zdroj!BI$16,'k rozhodnutí detailní'!$A984,0)," z ",SUM(Zdroj!$AN$10+Zdroj!$AP$10)))</f>
        <v/>
      </c>
      <c r="M985" s="46" t="str">
        <f ca="1">IF($B985="","",IF(OR(I985=0,J985=0),1,OFFSET(Zdroj!BJ$16,'k rozhodnutí detailní'!$A984,0)))</f>
        <v/>
      </c>
      <c r="N985" s="312" t="str">
        <f ca="1">IF(B985="","",IF(Zdroj!$AQ$1=Zdroj!$AR$9,ROUND(G985*M987,Zdroj!$AR$8),OFFSET(Zdroj!BO$16,'k rozhodnutí detailní'!A984,0)))</f>
        <v/>
      </c>
      <c r="O985" s="288" t="str">
        <f ca="1">IF($B985="","",OFFSET(Zdroj!Z$16,'k rozhodnutí detailní'!$A984,0))</f>
        <v/>
      </c>
      <c r="P985" s="329"/>
    </row>
    <row r="986" spans="1:16" x14ac:dyDescent="0.25">
      <c r="A986" s="29"/>
      <c r="B986" s="288"/>
      <c r="C986" s="51" t="str">
        <f ca="1">IF($B985="","",IF(Zdroj!$AQ$9="ano",CONCATENATE("Okres:","
",OFFSET(Zdroj!BP$16,'k rozhodnutí detailní'!$A984,0),"
","Právní forma","
",OFFSET(Zdroj!H$16,'k rozhodnutí detailní'!$A984,0),"
",IF(OFFSET(Zdroj!I$16,'k rozhodnutí detailní'!$A984,0)="","","IČO: "),OFFSET(Zdroj!I$16,'k rozhodnutí detailní'!$A984,0),"
","B.Ú. ",IF(OFFSET(Zdroj!J$16,'k rozhodnutí detailní'!$A984,0)="","","Anonymizováno")),CONCATENATE("Okres:","
",OFFSET(Zdroj!BP$16,'k rozhodnutí detailní'!$A984,0),"
","Právní forma","
",OFFSET(Zdroj!H$16,'k rozhodnutí detailní'!$A984,0),"
",IF(OFFSET(Zdroj!I$16,'k rozhodnutí detailní'!$A984,0)="","","IČO: "),OFFSET(Zdroj!I$16,'k rozhodnutí detailní'!$A984,0),"
","B.Ú. ",OFFSET(Zdroj!J$16,'k rozhodnutí detailní'!$A984,0))))</f>
        <v/>
      </c>
      <c r="D986" s="58" t="str">
        <f ca="1">IF($B985="","",OFFSET(Zdroj!O$16,'k rozhodnutí detailní'!$A984,0))</f>
        <v/>
      </c>
      <c r="E986" s="314"/>
      <c r="F986" s="185"/>
      <c r="G986" s="316"/>
      <c r="H986" s="315"/>
      <c r="I986" s="288"/>
      <c r="J986" s="288"/>
      <c r="K986" s="288"/>
      <c r="L986" s="288" t="str">
        <f ca="1">IF($B985="","",CONCATENATE(SUM(I985+J985+K985)," z ",SUM(Zdroj!$AN$10+Zdroj!$AP$10)))</f>
        <v/>
      </c>
      <c r="M986" s="47" t="str">
        <f ca="1">IF($B985="","",IF(1-(((J985+K985)*(Zdroj!AN$10/Zdroj!AP$10))/I985)&gt;=0,CEILING(1-(((J985+K985)*(Zdroj!AN$10/Zdroj!AP$10))/I985),0.01),CEILING((1-(((J985+K985)*(Zdroj!AN$10/Zdroj!AP$10))/I985))*-1,0.01)))</f>
        <v/>
      </c>
      <c r="N986" s="312"/>
      <c r="O986" s="288"/>
      <c r="P986" s="329"/>
    </row>
    <row r="987" spans="1:16" x14ac:dyDescent="0.25">
      <c r="A987" s="29">
        <f>ROW()/3-1</f>
        <v>328</v>
      </c>
      <c r="B987" s="288"/>
      <c r="C987" s="52" t="str">
        <f ca="1">IF($B985="","",IF(Zdroj!$AQ$9="ano",IF(OFFSET(Zdroj!M$16,'k rozhodnutí detailní'!A984,0)="","","Anonymizováno"),IF(OFFSET(Zdroj!M$16,'k rozhodnutí detailní'!A984,0)="","",OFFSET(Zdroj!M$16,'k rozhodnutí detailní'!A984,0))))</f>
        <v/>
      </c>
      <c r="D987" s="58" t="str">
        <f ca="1">IF($B985="","",CONCATENATE("Dotace bude použita na:","
",OFFSET(Zdroj!P$16,'k rozhodnutí detailní'!$A984,0)))</f>
        <v/>
      </c>
      <c r="E987" s="314"/>
      <c r="F987" s="188" t="str">
        <f ca="1">IF($B985="","",OFFSET(Zdroj!V$16,'k rozhodnutí detailní'!$A984,0))</f>
        <v/>
      </c>
      <c r="G987" s="89" t="str">
        <f ca="1">IF($B985="","",OFFSET(Zdroj!BM$16,'k rozhodnutí'!$A984,0))</f>
        <v/>
      </c>
      <c r="H987" s="315"/>
      <c r="I987" s="288"/>
      <c r="J987" s="288"/>
      <c r="K987" s="288"/>
      <c r="L987" s="288"/>
      <c r="M987" s="48" t="str">
        <f ca="1">IF($B985="","",SUM((I985+J985+K985)/(Zdroj!$AN$10+Zdroj!$AP$10)))</f>
        <v/>
      </c>
      <c r="N987" s="59" t="str">
        <f t="shared" ref="N987" ca="1" si="326">IF(B985="","",N985/G985)</f>
        <v/>
      </c>
      <c r="O987" s="288"/>
      <c r="P987" s="329"/>
    </row>
    <row r="988" spans="1:16" x14ac:dyDescent="0.25">
      <c r="A988" s="29"/>
      <c r="B988" s="288" t="str">
        <f ca="1">IF(OFFSET(Zdroj!$B$16,A987,0)&gt;0,OFFSET(Zdroj!$B$16,A987,0)+0,"")</f>
        <v/>
      </c>
      <c r="C988" s="51" t="str">
        <f ca="1">IF($B988="","",IF(Zdroj!$AQ$9="ano",CONCATENATE(OFFSET(Zdroj!C$16,'k rozhodnutí detailní'!$A987,0),"
","Anonymizováno","
",OFFSET(Zdroj!E$16,'k rozhodnutí detailní'!$A987,0),"
",OFFSET(Zdroj!F$16,'k rozhodnutí detailní'!$A987,0)),CONCATENATE(OFFSET(Zdroj!C$16,'k rozhodnutí detailní'!$A987,0),"
",OFFSET(Zdroj!D$16,'k rozhodnutí detailní'!$A987,0),"
",OFFSET(Zdroj!E$16,'k rozhodnutí detailní'!$A987,0),"
",OFFSET(Zdroj!F$16,'k rozhodnutí detailní'!$A987,0))))</f>
        <v/>
      </c>
      <c r="D988" s="57" t="str">
        <f ca="1">IF($B988="","",OFFSET(Zdroj!N$16,'k rozhodnutí detailní'!$A987,0))</f>
        <v/>
      </c>
      <c r="E988" s="314" t="str">
        <f ca="1">IF($B988="","",OFFSET(Zdroj!T$16,'k rozhodnutí detailní'!$A987,0))</f>
        <v/>
      </c>
      <c r="F988" s="188" t="str">
        <f ca="1">IF($B988="","",OFFSET(Zdroj!U$16,'k rozhodnutí detailní'!$A987,0))</f>
        <v/>
      </c>
      <c r="G988" s="316" t="str">
        <f ca="1">IF($B988="","",OFFSET(Zdroj!W$16,'k rozhodnutí detailní'!$A987,0))</f>
        <v/>
      </c>
      <c r="H988" s="315" t="str">
        <f ca="1">IF($B988="","",OFFSET(Zdroj!Y$16,'k rozhodnutí detailní'!$A987,0))</f>
        <v/>
      </c>
      <c r="I988" s="288" t="str">
        <f ca="1">IF($B988="","",OFFSET(Zdroj!BG$16,'k rozhodnutí detailní'!$A987,0))</f>
        <v/>
      </c>
      <c r="J988" s="288" t="str">
        <f ca="1">IF($B988="","",OFFSET(Zdroj!BH$16,'k rozhodnutí detailní'!$A987,0))</f>
        <v/>
      </c>
      <c r="K988" s="288"/>
      <c r="L988" s="79" t="str">
        <f ca="1">IF($B988="","",CONCATENATE(OFFSET(Zdroj!BI$16,'k rozhodnutí detailní'!$A987,0)," z ",SUM(Zdroj!$AN$10+Zdroj!$AP$10)))</f>
        <v/>
      </c>
      <c r="M988" s="46" t="str">
        <f ca="1">IF($B988="","",IF(OR(I988=0,J988=0),1,OFFSET(Zdroj!BJ$16,'k rozhodnutí detailní'!$A987,0)))</f>
        <v/>
      </c>
      <c r="N988" s="312" t="str">
        <f ca="1">IF(B988="","",IF(Zdroj!$AQ$1=Zdroj!$AR$9,ROUND(G988*M990,Zdroj!$AR$8),OFFSET(Zdroj!BO$16,'k rozhodnutí detailní'!A987,0)))</f>
        <v/>
      </c>
      <c r="O988" s="288" t="str">
        <f ca="1">IF($B988="","",OFFSET(Zdroj!Z$16,'k rozhodnutí detailní'!$A987,0))</f>
        <v/>
      </c>
      <c r="P988" s="329"/>
    </row>
    <row r="989" spans="1:16" x14ac:dyDescent="0.25">
      <c r="A989" s="29"/>
      <c r="B989" s="288"/>
      <c r="C989" s="51" t="str">
        <f ca="1">IF($B988="","",IF(Zdroj!$AQ$9="ano",CONCATENATE("Okres:","
",OFFSET(Zdroj!BP$16,'k rozhodnutí detailní'!$A987,0),"
","Právní forma","
",OFFSET(Zdroj!H$16,'k rozhodnutí detailní'!$A987,0),"
",IF(OFFSET(Zdroj!I$16,'k rozhodnutí detailní'!$A987,0)="","","IČO: "),OFFSET(Zdroj!I$16,'k rozhodnutí detailní'!$A987,0),"
","B.Ú. ",IF(OFFSET(Zdroj!J$16,'k rozhodnutí detailní'!$A987,0)="","","Anonymizováno")),CONCATENATE("Okres:","
",OFFSET(Zdroj!BP$16,'k rozhodnutí detailní'!$A987,0),"
","Právní forma","
",OFFSET(Zdroj!H$16,'k rozhodnutí detailní'!$A987,0),"
",IF(OFFSET(Zdroj!I$16,'k rozhodnutí detailní'!$A987,0)="","","IČO: "),OFFSET(Zdroj!I$16,'k rozhodnutí detailní'!$A987,0),"
","B.Ú. ",OFFSET(Zdroj!J$16,'k rozhodnutí detailní'!$A987,0))))</f>
        <v/>
      </c>
      <c r="D989" s="58" t="str">
        <f ca="1">IF($B988="","",OFFSET(Zdroj!O$16,'k rozhodnutí detailní'!$A987,0))</f>
        <v/>
      </c>
      <c r="E989" s="314"/>
      <c r="F989" s="185"/>
      <c r="G989" s="316"/>
      <c r="H989" s="315"/>
      <c r="I989" s="288"/>
      <c r="J989" s="288"/>
      <c r="K989" s="288"/>
      <c r="L989" s="288" t="str">
        <f ca="1">IF($B988="","",CONCATENATE(SUM(I988+J988+K988)," z ",SUM(Zdroj!$AN$10+Zdroj!$AP$10)))</f>
        <v/>
      </c>
      <c r="M989" s="47" t="str">
        <f ca="1">IF($B988="","",IF(1-(((J988+K988)*(Zdroj!AN$10/Zdroj!AP$10))/I988)&gt;=0,CEILING(1-(((J988+K988)*(Zdroj!AN$10/Zdroj!AP$10))/I988),0.01),CEILING((1-(((J988+K988)*(Zdroj!AN$10/Zdroj!AP$10))/I988))*-1,0.01)))</f>
        <v/>
      </c>
      <c r="N989" s="312"/>
      <c r="O989" s="288"/>
      <c r="P989" s="329"/>
    </row>
    <row r="990" spans="1:16" x14ac:dyDescent="0.25">
      <c r="A990" s="29">
        <f>ROW()/3-1</f>
        <v>329</v>
      </c>
      <c r="B990" s="288"/>
      <c r="C990" s="52" t="str">
        <f ca="1">IF($B988="","",IF(Zdroj!$AQ$9="ano",IF(OFFSET(Zdroj!M$16,'k rozhodnutí detailní'!A987,0)="","","Anonymizováno"),IF(OFFSET(Zdroj!M$16,'k rozhodnutí detailní'!A987,0)="","",OFFSET(Zdroj!M$16,'k rozhodnutí detailní'!A987,0))))</f>
        <v/>
      </c>
      <c r="D990" s="58" t="str">
        <f ca="1">IF($B988="","",CONCATENATE("Dotace bude použita na:","
",OFFSET(Zdroj!P$16,'k rozhodnutí detailní'!$A987,0)))</f>
        <v/>
      </c>
      <c r="E990" s="314"/>
      <c r="F990" s="188" t="str">
        <f ca="1">IF($B988="","",OFFSET(Zdroj!V$16,'k rozhodnutí detailní'!$A987,0))</f>
        <v/>
      </c>
      <c r="G990" s="89" t="str">
        <f ca="1">IF($B988="","",OFFSET(Zdroj!BM$16,'k rozhodnutí'!$A987,0))</f>
        <v/>
      </c>
      <c r="H990" s="315"/>
      <c r="I990" s="288"/>
      <c r="J990" s="288"/>
      <c r="K990" s="288"/>
      <c r="L990" s="288"/>
      <c r="M990" s="48" t="str">
        <f ca="1">IF($B988="","",SUM((I988+J988+K988)/(Zdroj!$AN$10+Zdroj!$AP$10)))</f>
        <v/>
      </c>
      <c r="N990" s="59" t="str">
        <f t="shared" ref="N990" ca="1" si="327">IF(B988="","",N988/G988)</f>
        <v/>
      </c>
      <c r="O990" s="288"/>
      <c r="P990" s="329"/>
    </row>
    <row r="991" spans="1:16" x14ac:dyDescent="0.25">
      <c r="A991" s="29"/>
      <c r="B991" s="288" t="str">
        <f ca="1">IF(OFFSET(Zdroj!$B$16,A990,0)&gt;0,OFFSET(Zdroj!$B$16,A990,0)+0,"")</f>
        <v/>
      </c>
      <c r="C991" s="51" t="str">
        <f ca="1">IF($B991="","",IF(Zdroj!$AQ$9="ano",CONCATENATE(OFFSET(Zdroj!C$16,'k rozhodnutí detailní'!$A990,0),"
","Anonymizováno","
",OFFSET(Zdroj!E$16,'k rozhodnutí detailní'!$A990,0),"
",OFFSET(Zdroj!F$16,'k rozhodnutí detailní'!$A990,0)),CONCATENATE(OFFSET(Zdroj!C$16,'k rozhodnutí detailní'!$A990,0),"
",OFFSET(Zdroj!D$16,'k rozhodnutí detailní'!$A990,0),"
",OFFSET(Zdroj!E$16,'k rozhodnutí detailní'!$A990,0),"
",OFFSET(Zdroj!F$16,'k rozhodnutí detailní'!$A990,0))))</f>
        <v/>
      </c>
      <c r="D991" s="57" t="str">
        <f ca="1">IF($B991="","",OFFSET(Zdroj!N$16,'k rozhodnutí detailní'!$A990,0))</f>
        <v/>
      </c>
      <c r="E991" s="314" t="str">
        <f ca="1">IF($B991="","",OFFSET(Zdroj!T$16,'k rozhodnutí detailní'!$A990,0))</f>
        <v/>
      </c>
      <c r="F991" s="188" t="str">
        <f ca="1">IF($B991="","",OFFSET(Zdroj!U$16,'k rozhodnutí detailní'!$A990,0))</f>
        <v/>
      </c>
      <c r="G991" s="316" t="str">
        <f ca="1">IF($B991="","",OFFSET(Zdroj!W$16,'k rozhodnutí detailní'!$A990,0))</f>
        <v/>
      </c>
      <c r="H991" s="315" t="str">
        <f ca="1">IF($B991="","",OFFSET(Zdroj!Y$16,'k rozhodnutí detailní'!$A990,0))</f>
        <v/>
      </c>
      <c r="I991" s="288" t="str">
        <f ca="1">IF($B991="","",OFFSET(Zdroj!BG$16,'k rozhodnutí detailní'!$A990,0))</f>
        <v/>
      </c>
      <c r="J991" s="288" t="str">
        <f ca="1">IF($B991="","",OFFSET(Zdroj!BH$16,'k rozhodnutí detailní'!$A990,0))</f>
        <v/>
      </c>
      <c r="K991" s="288"/>
      <c r="L991" s="79" t="str">
        <f ca="1">IF($B991="","",CONCATENATE(OFFSET(Zdroj!BI$16,'k rozhodnutí detailní'!$A990,0)," z ",SUM(Zdroj!$AN$10+Zdroj!$AP$10)))</f>
        <v/>
      </c>
      <c r="M991" s="46" t="str">
        <f ca="1">IF($B991="","",IF(OR(I991=0,J991=0),1,OFFSET(Zdroj!BJ$16,'k rozhodnutí detailní'!$A990,0)))</f>
        <v/>
      </c>
      <c r="N991" s="312" t="str">
        <f ca="1">IF(B991="","",IF(Zdroj!$AQ$1=Zdroj!$AR$9,ROUND(G991*M993,Zdroj!$AR$8),OFFSET(Zdroj!BO$16,'k rozhodnutí detailní'!A990,0)))</f>
        <v/>
      </c>
      <c r="O991" s="288" t="str">
        <f ca="1">IF($B991="","",OFFSET(Zdroj!Z$16,'k rozhodnutí detailní'!$A990,0))</f>
        <v/>
      </c>
      <c r="P991" s="329"/>
    </row>
    <row r="992" spans="1:16" x14ac:dyDescent="0.25">
      <c r="A992" s="29"/>
      <c r="B992" s="288"/>
      <c r="C992" s="51" t="str">
        <f ca="1">IF($B991="","",IF(Zdroj!$AQ$9="ano",CONCATENATE("Okres:","
",OFFSET(Zdroj!BP$16,'k rozhodnutí detailní'!$A990,0),"
","Právní forma","
",OFFSET(Zdroj!H$16,'k rozhodnutí detailní'!$A990,0),"
",IF(OFFSET(Zdroj!I$16,'k rozhodnutí detailní'!$A990,0)="","","IČO: "),OFFSET(Zdroj!I$16,'k rozhodnutí detailní'!$A990,0),"
","B.Ú. ",IF(OFFSET(Zdroj!J$16,'k rozhodnutí detailní'!$A990,0)="","","Anonymizováno")),CONCATENATE("Okres:","
",OFFSET(Zdroj!BP$16,'k rozhodnutí detailní'!$A990,0),"
","Právní forma","
",OFFSET(Zdroj!H$16,'k rozhodnutí detailní'!$A990,0),"
",IF(OFFSET(Zdroj!I$16,'k rozhodnutí detailní'!$A990,0)="","","IČO: "),OFFSET(Zdroj!I$16,'k rozhodnutí detailní'!$A990,0),"
","B.Ú. ",OFFSET(Zdroj!J$16,'k rozhodnutí detailní'!$A990,0))))</f>
        <v/>
      </c>
      <c r="D992" s="58" t="str">
        <f ca="1">IF($B991="","",OFFSET(Zdroj!O$16,'k rozhodnutí detailní'!$A990,0))</f>
        <v/>
      </c>
      <c r="E992" s="314"/>
      <c r="F992" s="185"/>
      <c r="G992" s="316"/>
      <c r="H992" s="315"/>
      <c r="I992" s="288"/>
      <c r="J992" s="288"/>
      <c r="K992" s="288"/>
      <c r="L992" s="288" t="str">
        <f ca="1">IF($B991="","",CONCATENATE(SUM(I991+J991+K991)," z ",SUM(Zdroj!$AN$10+Zdroj!$AP$10)))</f>
        <v/>
      </c>
      <c r="M992" s="47" t="str">
        <f ca="1">IF($B991="","",IF(1-(((J991+K991)*(Zdroj!AN$10/Zdroj!AP$10))/I991)&gt;=0,CEILING(1-(((J991+K991)*(Zdroj!AN$10/Zdroj!AP$10))/I991),0.01),CEILING((1-(((J991+K991)*(Zdroj!AN$10/Zdroj!AP$10))/I991))*-1,0.01)))</f>
        <v/>
      </c>
      <c r="N992" s="312"/>
      <c r="O992" s="288"/>
      <c r="P992" s="329"/>
    </row>
    <row r="993" spans="1:16" x14ac:dyDescent="0.25">
      <c r="A993" s="29">
        <f>ROW()/3-1</f>
        <v>330</v>
      </c>
      <c r="B993" s="288"/>
      <c r="C993" s="52" t="str">
        <f ca="1">IF($B991="","",IF(Zdroj!$AQ$9="ano",IF(OFFSET(Zdroj!M$16,'k rozhodnutí detailní'!A990,0)="","","Anonymizováno"),IF(OFFSET(Zdroj!M$16,'k rozhodnutí detailní'!A990,0)="","",OFFSET(Zdroj!M$16,'k rozhodnutí detailní'!A990,0))))</f>
        <v/>
      </c>
      <c r="D993" s="58" t="str">
        <f ca="1">IF($B991="","",CONCATENATE("Dotace bude použita na:","
",OFFSET(Zdroj!P$16,'k rozhodnutí detailní'!$A990,0)))</f>
        <v/>
      </c>
      <c r="E993" s="314"/>
      <c r="F993" s="188" t="str">
        <f ca="1">IF($B991="","",OFFSET(Zdroj!V$16,'k rozhodnutí detailní'!$A990,0))</f>
        <v/>
      </c>
      <c r="G993" s="89" t="str">
        <f ca="1">IF($B991="","",OFFSET(Zdroj!BM$16,'k rozhodnutí'!$A990,0))</f>
        <v/>
      </c>
      <c r="H993" s="315"/>
      <c r="I993" s="288"/>
      <c r="J993" s="288"/>
      <c r="K993" s="288"/>
      <c r="L993" s="288"/>
      <c r="M993" s="48" t="str">
        <f ca="1">IF($B991="","",SUM((I991+J991+K991)/(Zdroj!$AN$10+Zdroj!$AP$10)))</f>
        <v/>
      </c>
      <c r="N993" s="59" t="str">
        <f t="shared" ref="N993" ca="1" si="328">IF(B991="","",N991/G991)</f>
        <v/>
      </c>
      <c r="O993" s="288"/>
      <c r="P993" s="329"/>
    </row>
    <row r="994" spans="1:16" x14ac:dyDescent="0.25">
      <c r="A994" s="29"/>
      <c r="B994" s="288" t="str">
        <f ca="1">IF(OFFSET(Zdroj!$B$16,A993,0)&gt;0,OFFSET(Zdroj!$B$16,A993,0)+0,"")</f>
        <v/>
      </c>
      <c r="C994" s="51" t="str">
        <f ca="1">IF($B994="","",IF(Zdroj!$AQ$9="ano",CONCATENATE(OFFSET(Zdroj!C$16,'k rozhodnutí detailní'!$A993,0),"
","Anonymizováno","
",OFFSET(Zdroj!E$16,'k rozhodnutí detailní'!$A993,0),"
",OFFSET(Zdroj!F$16,'k rozhodnutí detailní'!$A993,0)),CONCATENATE(OFFSET(Zdroj!C$16,'k rozhodnutí detailní'!$A993,0),"
",OFFSET(Zdroj!D$16,'k rozhodnutí detailní'!$A993,0),"
",OFFSET(Zdroj!E$16,'k rozhodnutí detailní'!$A993,0),"
",OFFSET(Zdroj!F$16,'k rozhodnutí detailní'!$A993,0))))</f>
        <v/>
      </c>
      <c r="D994" s="57" t="str">
        <f ca="1">IF($B994="","",OFFSET(Zdroj!N$16,'k rozhodnutí detailní'!$A993,0))</f>
        <v/>
      </c>
      <c r="E994" s="314" t="str">
        <f ca="1">IF($B994="","",OFFSET(Zdroj!T$16,'k rozhodnutí detailní'!$A993,0))</f>
        <v/>
      </c>
      <c r="F994" s="188" t="str">
        <f ca="1">IF($B994="","",OFFSET(Zdroj!U$16,'k rozhodnutí detailní'!$A993,0))</f>
        <v/>
      </c>
      <c r="G994" s="316" t="str">
        <f ca="1">IF($B994="","",OFFSET(Zdroj!W$16,'k rozhodnutí detailní'!$A993,0))</f>
        <v/>
      </c>
      <c r="H994" s="315" t="str">
        <f ca="1">IF($B994="","",OFFSET(Zdroj!Y$16,'k rozhodnutí detailní'!$A993,0))</f>
        <v/>
      </c>
      <c r="I994" s="288" t="str">
        <f ca="1">IF($B994="","",OFFSET(Zdroj!BG$16,'k rozhodnutí detailní'!$A993,0))</f>
        <v/>
      </c>
      <c r="J994" s="288" t="str">
        <f ca="1">IF($B994="","",OFFSET(Zdroj!BH$16,'k rozhodnutí detailní'!$A993,0))</f>
        <v/>
      </c>
      <c r="K994" s="288"/>
      <c r="L994" s="79" t="str">
        <f ca="1">IF($B994="","",CONCATENATE(OFFSET(Zdroj!BI$16,'k rozhodnutí detailní'!$A993,0)," z ",SUM(Zdroj!$AN$10+Zdroj!$AP$10)))</f>
        <v/>
      </c>
      <c r="M994" s="46" t="str">
        <f ca="1">IF($B994="","",IF(OR(I994=0,J994=0),1,OFFSET(Zdroj!BJ$16,'k rozhodnutí detailní'!$A993,0)))</f>
        <v/>
      </c>
      <c r="N994" s="312" t="str">
        <f ca="1">IF(B994="","",IF(Zdroj!$AQ$1=Zdroj!$AR$9,ROUND(G994*M996,Zdroj!$AR$8),OFFSET(Zdroj!BO$16,'k rozhodnutí detailní'!A993,0)))</f>
        <v/>
      </c>
      <c r="O994" s="288" t="str">
        <f ca="1">IF($B994="","",OFFSET(Zdroj!Z$16,'k rozhodnutí detailní'!$A993,0))</f>
        <v/>
      </c>
      <c r="P994" s="329"/>
    </row>
    <row r="995" spans="1:16" x14ac:dyDescent="0.25">
      <c r="A995" s="29"/>
      <c r="B995" s="288"/>
      <c r="C995" s="51" t="str">
        <f ca="1">IF($B994="","",IF(Zdroj!$AQ$9="ano",CONCATENATE("Okres:","
",OFFSET(Zdroj!BP$16,'k rozhodnutí detailní'!$A993,0),"
","Právní forma","
",OFFSET(Zdroj!H$16,'k rozhodnutí detailní'!$A993,0),"
",IF(OFFSET(Zdroj!I$16,'k rozhodnutí detailní'!$A993,0)="","","IČO: "),OFFSET(Zdroj!I$16,'k rozhodnutí detailní'!$A993,0),"
","B.Ú. ",IF(OFFSET(Zdroj!J$16,'k rozhodnutí detailní'!$A993,0)="","","Anonymizováno")),CONCATENATE("Okres:","
",OFFSET(Zdroj!BP$16,'k rozhodnutí detailní'!$A993,0),"
","Právní forma","
",OFFSET(Zdroj!H$16,'k rozhodnutí detailní'!$A993,0),"
",IF(OFFSET(Zdroj!I$16,'k rozhodnutí detailní'!$A993,0)="","","IČO: "),OFFSET(Zdroj!I$16,'k rozhodnutí detailní'!$A993,0),"
","B.Ú. ",OFFSET(Zdroj!J$16,'k rozhodnutí detailní'!$A993,0))))</f>
        <v/>
      </c>
      <c r="D995" s="58" t="str">
        <f ca="1">IF($B994="","",OFFSET(Zdroj!O$16,'k rozhodnutí detailní'!$A993,0))</f>
        <v/>
      </c>
      <c r="E995" s="314"/>
      <c r="F995" s="185"/>
      <c r="G995" s="316"/>
      <c r="H995" s="315"/>
      <c r="I995" s="288"/>
      <c r="J995" s="288"/>
      <c r="K995" s="288"/>
      <c r="L995" s="288" t="str">
        <f ca="1">IF($B994="","",CONCATENATE(SUM(I994+J994+K994)," z ",SUM(Zdroj!$AN$10+Zdroj!$AP$10)))</f>
        <v/>
      </c>
      <c r="M995" s="47" t="str">
        <f ca="1">IF($B994="","",IF(1-(((J994+K994)*(Zdroj!AN$10/Zdroj!AP$10))/I994)&gt;=0,CEILING(1-(((J994+K994)*(Zdroj!AN$10/Zdroj!AP$10))/I994),0.01),CEILING((1-(((J994+K994)*(Zdroj!AN$10/Zdroj!AP$10))/I994))*-1,0.01)))</f>
        <v/>
      </c>
      <c r="N995" s="312"/>
      <c r="O995" s="288"/>
      <c r="P995" s="329"/>
    </row>
    <row r="996" spans="1:16" x14ac:dyDescent="0.25">
      <c r="A996" s="29">
        <f>ROW()/3-1</f>
        <v>331</v>
      </c>
      <c r="B996" s="288"/>
      <c r="C996" s="52" t="str">
        <f ca="1">IF($B994="","",IF(Zdroj!$AQ$9="ano",IF(OFFSET(Zdroj!M$16,'k rozhodnutí detailní'!A993,0)="","","Anonymizováno"),IF(OFFSET(Zdroj!M$16,'k rozhodnutí detailní'!A993,0)="","",OFFSET(Zdroj!M$16,'k rozhodnutí detailní'!A993,0))))</f>
        <v/>
      </c>
      <c r="D996" s="58" t="str">
        <f ca="1">IF($B994="","",CONCATENATE("Dotace bude použita na:","
",OFFSET(Zdroj!P$16,'k rozhodnutí detailní'!$A993,0)))</f>
        <v/>
      </c>
      <c r="E996" s="314"/>
      <c r="F996" s="188" t="str">
        <f ca="1">IF($B994="","",OFFSET(Zdroj!V$16,'k rozhodnutí detailní'!$A993,0))</f>
        <v/>
      </c>
      <c r="G996" s="89" t="str">
        <f ca="1">IF($B994="","",OFFSET(Zdroj!BM$16,'k rozhodnutí'!$A993,0))</f>
        <v/>
      </c>
      <c r="H996" s="315"/>
      <c r="I996" s="288"/>
      <c r="J996" s="288"/>
      <c r="K996" s="288"/>
      <c r="L996" s="288"/>
      <c r="M996" s="48" t="str">
        <f ca="1">IF($B994="","",SUM((I994+J994+K994)/(Zdroj!$AN$10+Zdroj!$AP$10)))</f>
        <v/>
      </c>
      <c r="N996" s="59" t="str">
        <f t="shared" ref="N996" ca="1" si="329">IF(B994="","",N994/G994)</f>
        <v/>
      </c>
      <c r="O996" s="288"/>
      <c r="P996" s="329"/>
    </row>
    <row r="997" spans="1:16" x14ac:dyDescent="0.25">
      <c r="A997" s="29"/>
      <c r="B997" s="288" t="str">
        <f ca="1">IF(OFFSET(Zdroj!$B$16,A996,0)&gt;0,OFFSET(Zdroj!$B$16,A996,0)+0,"")</f>
        <v/>
      </c>
      <c r="C997" s="51" t="str">
        <f ca="1">IF($B997="","",IF(Zdroj!$AQ$9="ano",CONCATENATE(OFFSET(Zdroj!C$16,'k rozhodnutí detailní'!$A996,0),"
","Anonymizováno","
",OFFSET(Zdroj!E$16,'k rozhodnutí detailní'!$A996,0),"
",OFFSET(Zdroj!F$16,'k rozhodnutí detailní'!$A996,0)),CONCATENATE(OFFSET(Zdroj!C$16,'k rozhodnutí detailní'!$A996,0),"
",OFFSET(Zdroj!D$16,'k rozhodnutí detailní'!$A996,0),"
",OFFSET(Zdroj!E$16,'k rozhodnutí detailní'!$A996,0),"
",OFFSET(Zdroj!F$16,'k rozhodnutí detailní'!$A996,0))))</f>
        <v/>
      </c>
      <c r="D997" s="57" t="str">
        <f ca="1">IF($B997="","",OFFSET(Zdroj!N$16,'k rozhodnutí detailní'!$A996,0))</f>
        <v/>
      </c>
      <c r="E997" s="314" t="str">
        <f ca="1">IF($B997="","",OFFSET(Zdroj!T$16,'k rozhodnutí detailní'!$A996,0))</f>
        <v/>
      </c>
      <c r="F997" s="188" t="str">
        <f ca="1">IF($B997="","",OFFSET(Zdroj!U$16,'k rozhodnutí detailní'!$A996,0))</f>
        <v/>
      </c>
      <c r="G997" s="316" t="str">
        <f ca="1">IF($B997="","",OFFSET(Zdroj!W$16,'k rozhodnutí detailní'!$A996,0))</f>
        <v/>
      </c>
      <c r="H997" s="315" t="str">
        <f ca="1">IF($B997="","",OFFSET(Zdroj!Y$16,'k rozhodnutí detailní'!$A996,0))</f>
        <v/>
      </c>
      <c r="I997" s="288" t="str">
        <f ca="1">IF($B997="","",OFFSET(Zdroj!BG$16,'k rozhodnutí detailní'!$A996,0))</f>
        <v/>
      </c>
      <c r="J997" s="288" t="str">
        <f ca="1">IF($B997="","",OFFSET(Zdroj!BH$16,'k rozhodnutí detailní'!$A996,0))</f>
        <v/>
      </c>
      <c r="K997" s="288"/>
      <c r="L997" s="79" t="str">
        <f ca="1">IF($B997="","",CONCATENATE(OFFSET(Zdroj!BI$16,'k rozhodnutí detailní'!$A996,0)," z ",SUM(Zdroj!$AN$10+Zdroj!$AP$10)))</f>
        <v/>
      </c>
      <c r="M997" s="46" t="str">
        <f ca="1">IF($B997="","",IF(OR(I997=0,J997=0),1,OFFSET(Zdroj!BJ$16,'k rozhodnutí detailní'!$A996,0)))</f>
        <v/>
      </c>
      <c r="N997" s="312" t="str">
        <f ca="1">IF(B997="","",IF(Zdroj!$AQ$1=Zdroj!$AR$9,ROUND(G997*M999,Zdroj!$AR$8),OFFSET(Zdroj!BO$16,'k rozhodnutí detailní'!A996,0)))</f>
        <v/>
      </c>
      <c r="O997" s="288" t="str">
        <f ca="1">IF($B997="","",OFFSET(Zdroj!Z$16,'k rozhodnutí detailní'!$A996,0))</f>
        <v/>
      </c>
      <c r="P997" s="329"/>
    </row>
    <row r="998" spans="1:16" x14ac:dyDescent="0.25">
      <c r="A998" s="29"/>
      <c r="B998" s="288"/>
      <c r="C998" s="51" t="str">
        <f ca="1">IF($B997="","",IF(Zdroj!$AQ$9="ano",CONCATENATE("Okres:","
",OFFSET(Zdroj!BP$16,'k rozhodnutí detailní'!$A996,0),"
","Právní forma","
",OFFSET(Zdroj!H$16,'k rozhodnutí detailní'!$A996,0),"
",IF(OFFSET(Zdroj!I$16,'k rozhodnutí detailní'!$A996,0)="","","IČO: "),OFFSET(Zdroj!I$16,'k rozhodnutí detailní'!$A996,0),"
","B.Ú. ",IF(OFFSET(Zdroj!J$16,'k rozhodnutí detailní'!$A996,0)="","","Anonymizováno")),CONCATENATE("Okres:","
",OFFSET(Zdroj!BP$16,'k rozhodnutí detailní'!$A996,0),"
","Právní forma","
",OFFSET(Zdroj!H$16,'k rozhodnutí detailní'!$A996,0),"
",IF(OFFSET(Zdroj!I$16,'k rozhodnutí detailní'!$A996,0)="","","IČO: "),OFFSET(Zdroj!I$16,'k rozhodnutí detailní'!$A996,0),"
","B.Ú. ",OFFSET(Zdroj!J$16,'k rozhodnutí detailní'!$A996,0))))</f>
        <v/>
      </c>
      <c r="D998" s="58" t="str">
        <f ca="1">IF($B997="","",OFFSET(Zdroj!O$16,'k rozhodnutí detailní'!$A996,0))</f>
        <v/>
      </c>
      <c r="E998" s="314"/>
      <c r="F998" s="185"/>
      <c r="G998" s="316"/>
      <c r="H998" s="315"/>
      <c r="I998" s="288"/>
      <c r="J998" s="288"/>
      <c r="K998" s="288"/>
      <c r="L998" s="288" t="str">
        <f ca="1">IF($B997="","",CONCATENATE(SUM(I997+J997+K997)," z ",SUM(Zdroj!$AN$10+Zdroj!$AP$10)))</f>
        <v/>
      </c>
      <c r="M998" s="47" t="str">
        <f ca="1">IF($B997="","",IF(1-(((J997+K997)*(Zdroj!AN$10/Zdroj!AP$10))/I997)&gt;=0,CEILING(1-(((J997+K997)*(Zdroj!AN$10/Zdroj!AP$10))/I997),0.01),CEILING((1-(((J997+K997)*(Zdroj!AN$10/Zdroj!AP$10))/I997))*-1,0.01)))</f>
        <v/>
      </c>
      <c r="N998" s="312"/>
      <c r="O998" s="288"/>
      <c r="P998" s="329"/>
    </row>
    <row r="999" spans="1:16" x14ac:dyDescent="0.25">
      <c r="A999" s="29">
        <f>ROW()/3-1</f>
        <v>332</v>
      </c>
      <c r="B999" s="288"/>
      <c r="C999" s="52" t="str">
        <f ca="1">IF($B997="","",IF(Zdroj!$AQ$9="ano",IF(OFFSET(Zdroj!M$16,'k rozhodnutí detailní'!A996,0)="","","Anonymizováno"),IF(OFFSET(Zdroj!M$16,'k rozhodnutí detailní'!A996,0)="","",OFFSET(Zdroj!M$16,'k rozhodnutí detailní'!A996,0))))</f>
        <v/>
      </c>
      <c r="D999" s="58" t="str">
        <f ca="1">IF($B997="","",CONCATENATE("Dotace bude použita na:","
",OFFSET(Zdroj!P$16,'k rozhodnutí detailní'!$A996,0)))</f>
        <v/>
      </c>
      <c r="E999" s="314"/>
      <c r="F999" s="188" t="str">
        <f ca="1">IF($B997="","",OFFSET(Zdroj!V$16,'k rozhodnutí detailní'!$A996,0))</f>
        <v/>
      </c>
      <c r="G999" s="89" t="str">
        <f ca="1">IF($B997="","",OFFSET(Zdroj!BM$16,'k rozhodnutí'!$A996,0))</f>
        <v/>
      </c>
      <c r="H999" s="315"/>
      <c r="I999" s="288"/>
      <c r="J999" s="288"/>
      <c r="K999" s="288"/>
      <c r="L999" s="288"/>
      <c r="M999" s="48" t="str">
        <f ca="1">IF($B997="","",SUM((I997+J997+K997)/(Zdroj!$AN$10+Zdroj!$AP$10)))</f>
        <v/>
      </c>
      <c r="N999" s="59" t="str">
        <f t="shared" ref="N999" ca="1" si="330">IF(B997="","",N997/G997)</f>
        <v/>
      </c>
      <c r="O999" s="288"/>
      <c r="P999" s="329"/>
    </row>
    <row r="1000" spans="1:16" x14ac:dyDescent="0.25">
      <c r="A1000" s="29"/>
      <c r="B1000" s="288" t="str">
        <f ca="1">IF(OFFSET(Zdroj!$B$16,A999,0)&gt;0,OFFSET(Zdroj!$B$16,A999,0)+0,"")</f>
        <v/>
      </c>
      <c r="C1000" s="51" t="str">
        <f ca="1">IF($B1000="","",IF(Zdroj!$AQ$9="ano",CONCATENATE(OFFSET(Zdroj!C$16,'k rozhodnutí detailní'!$A999,0),"
","Anonymizováno","
",OFFSET(Zdroj!E$16,'k rozhodnutí detailní'!$A999,0),"
",OFFSET(Zdroj!F$16,'k rozhodnutí detailní'!$A999,0)),CONCATENATE(OFFSET(Zdroj!C$16,'k rozhodnutí detailní'!$A999,0),"
",OFFSET(Zdroj!D$16,'k rozhodnutí detailní'!$A999,0),"
",OFFSET(Zdroj!E$16,'k rozhodnutí detailní'!$A999,0),"
",OFFSET(Zdroj!F$16,'k rozhodnutí detailní'!$A999,0))))</f>
        <v/>
      </c>
      <c r="D1000" s="57" t="str">
        <f ca="1">IF($B1000="","",OFFSET(Zdroj!N$16,'k rozhodnutí detailní'!$A999,0))</f>
        <v/>
      </c>
      <c r="E1000" s="314" t="str">
        <f ca="1">IF($B1000="","",OFFSET(Zdroj!T$16,'k rozhodnutí detailní'!$A999,0))</f>
        <v/>
      </c>
      <c r="F1000" s="188" t="str">
        <f ca="1">IF($B1000="","",OFFSET(Zdroj!U$16,'k rozhodnutí detailní'!$A999,0))</f>
        <v/>
      </c>
      <c r="G1000" s="316" t="str">
        <f ca="1">IF($B1000="","",OFFSET(Zdroj!W$16,'k rozhodnutí detailní'!$A999,0))</f>
        <v/>
      </c>
      <c r="H1000" s="315" t="str">
        <f ca="1">IF($B1000="","",OFFSET(Zdroj!Y$16,'k rozhodnutí detailní'!$A999,0))</f>
        <v/>
      </c>
      <c r="I1000" s="288" t="str">
        <f ca="1">IF($B1000="","",OFFSET(Zdroj!BG$16,'k rozhodnutí detailní'!$A999,0))</f>
        <v/>
      </c>
      <c r="J1000" s="288" t="str">
        <f ca="1">IF($B1000="","",OFFSET(Zdroj!BH$16,'k rozhodnutí detailní'!$A999,0))</f>
        <v/>
      </c>
      <c r="K1000" s="288"/>
      <c r="L1000" s="79" t="str">
        <f ca="1">IF($B1000="","",CONCATENATE(OFFSET(Zdroj!BI$16,'k rozhodnutí detailní'!$A999,0)," z ",SUM(Zdroj!$AN$10+Zdroj!$AP$10)))</f>
        <v/>
      </c>
      <c r="M1000" s="46" t="str">
        <f ca="1">IF($B1000="","",IF(OR(I1000=0,J1000=0),1,OFFSET(Zdroj!BJ$16,'k rozhodnutí detailní'!$A999,0)))</f>
        <v/>
      </c>
      <c r="N1000" s="312" t="str">
        <f ca="1">IF(B1000="","",IF(Zdroj!$AQ$1=Zdroj!$AR$9,ROUND(G1000*M1002,Zdroj!$AR$8),OFFSET(Zdroj!BO$16,'k rozhodnutí detailní'!A999,0)))</f>
        <v/>
      </c>
      <c r="O1000" s="288" t="str">
        <f ca="1">IF($B1000="","",OFFSET(Zdroj!Z$16,'k rozhodnutí detailní'!$A999,0))</f>
        <v/>
      </c>
      <c r="P1000" s="329"/>
    </row>
    <row r="1001" spans="1:16" x14ac:dyDescent="0.25">
      <c r="A1001" s="29"/>
      <c r="B1001" s="288"/>
      <c r="C1001" s="51" t="str">
        <f ca="1">IF($B1000="","",IF(Zdroj!$AQ$9="ano",CONCATENATE("Okres:","
",OFFSET(Zdroj!BP$16,'k rozhodnutí detailní'!$A999,0),"
","Právní forma","
",OFFSET(Zdroj!H$16,'k rozhodnutí detailní'!$A999,0),"
",IF(OFFSET(Zdroj!I$16,'k rozhodnutí detailní'!$A999,0)="","","IČO: "),OFFSET(Zdroj!I$16,'k rozhodnutí detailní'!$A999,0),"
","B.Ú. ",IF(OFFSET(Zdroj!J$16,'k rozhodnutí detailní'!$A999,0)="","","Anonymizováno")),CONCATENATE("Okres:","
",OFFSET(Zdroj!BP$16,'k rozhodnutí detailní'!$A999,0),"
","Právní forma","
",OFFSET(Zdroj!H$16,'k rozhodnutí detailní'!$A999,0),"
",IF(OFFSET(Zdroj!I$16,'k rozhodnutí detailní'!$A999,0)="","","IČO: "),OFFSET(Zdroj!I$16,'k rozhodnutí detailní'!$A999,0),"
","B.Ú. ",OFFSET(Zdroj!J$16,'k rozhodnutí detailní'!$A999,0))))</f>
        <v/>
      </c>
      <c r="D1001" s="58" t="str">
        <f ca="1">IF($B1000="","",OFFSET(Zdroj!O$16,'k rozhodnutí detailní'!$A999,0))</f>
        <v/>
      </c>
      <c r="E1001" s="314"/>
      <c r="F1001" s="185"/>
      <c r="G1001" s="316"/>
      <c r="H1001" s="315"/>
      <c r="I1001" s="288"/>
      <c r="J1001" s="288"/>
      <c r="K1001" s="288"/>
      <c r="L1001" s="288" t="str">
        <f ca="1">IF($B1000="","",CONCATENATE(SUM(I1000+J1000+K1000)," z ",SUM(Zdroj!$AN$10+Zdroj!$AP$10)))</f>
        <v/>
      </c>
      <c r="M1001" s="47" t="str">
        <f ca="1">IF($B1000="","",IF(1-(((J1000+K1000)*(Zdroj!AN$10/Zdroj!AP$10))/I1000)&gt;=0,CEILING(1-(((J1000+K1000)*(Zdroj!AN$10/Zdroj!AP$10))/I1000),0.01),CEILING((1-(((J1000+K1000)*(Zdroj!AN$10/Zdroj!AP$10))/I1000))*-1,0.01)))</f>
        <v/>
      </c>
      <c r="N1001" s="312"/>
      <c r="O1001" s="288"/>
      <c r="P1001" s="329"/>
    </row>
    <row r="1002" spans="1:16" x14ac:dyDescent="0.25">
      <c r="A1002" s="29">
        <f>ROW()/3-1</f>
        <v>333</v>
      </c>
      <c r="B1002" s="288"/>
      <c r="C1002" s="52" t="str">
        <f ca="1">IF($B1000="","",IF(Zdroj!$AQ$9="ano",IF(OFFSET(Zdroj!M$16,'k rozhodnutí detailní'!A999,0)="","","Anonymizováno"),IF(OFFSET(Zdroj!M$16,'k rozhodnutí detailní'!A999,0)="","",OFFSET(Zdroj!M$16,'k rozhodnutí detailní'!A999,0))))</f>
        <v/>
      </c>
      <c r="D1002" s="58" t="str">
        <f ca="1">IF($B1000="","",CONCATENATE("Dotace bude použita na:","
",OFFSET(Zdroj!P$16,'k rozhodnutí detailní'!$A999,0)))</f>
        <v/>
      </c>
      <c r="E1002" s="314"/>
      <c r="F1002" s="188" t="str">
        <f ca="1">IF($B1000="","",OFFSET(Zdroj!V$16,'k rozhodnutí detailní'!$A999,0))</f>
        <v/>
      </c>
      <c r="G1002" s="89" t="str">
        <f ca="1">IF($B1000="","",OFFSET(Zdroj!BM$16,'k rozhodnutí'!$A999,0))</f>
        <v/>
      </c>
      <c r="H1002" s="315"/>
      <c r="I1002" s="288"/>
      <c r="J1002" s="288"/>
      <c r="K1002" s="288"/>
      <c r="L1002" s="288"/>
      <c r="M1002" s="48" t="str">
        <f ca="1">IF($B1000="","",SUM((I1000+J1000+K1000)/(Zdroj!$AN$10+Zdroj!$AP$10)))</f>
        <v/>
      </c>
      <c r="N1002" s="59" t="str">
        <f t="shared" ref="N1002" ca="1" si="331">IF(B1000="","",N1000/G1000)</f>
        <v/>
      </c>
      <c r="O1002" s="288"/>
      <c r="P1002" s="329"/>
    </row>
    <row r="1003" spans="1:16" x14ac:dyDescent="0.25">
      <c r="A1003" s="29"/>
      <c r="B1003" s="288" t="str">
        <f ca="1">IF(OFFSET(Zdroj!$B$16,A1002,0)&gt;0,OFFSET(Zdroj!$B$16,A1002,0)+0,"")</f>
        <v/>
      </c>
      <c r="C1003" s="51" t="str">
        <f ca="1">IF($B1003="","",IF(Zdroj!$AQ$9="ano",CONCATENATE(OFFSET(Zdroj!C$16,'k rozhodnutí detailní'!$A1002,0),"
","Anonymizováno","
",OFFSET(Zdroj!E$16,'k rozhodnutí detailní'!$A1002,0),"
",OFFSET(Zdroj!F$16,'k rozhodnutí detailní'!$A1002,0)),CONCATENATE(OFFSET(Zdroj!C$16,'k rozhodnutí detailní'!$A1002,0),"
",OFFSET(Zdroj!D$16,'k rozhodnutí detailní'!$A1002,0),"
",OFFSET(Zdroj!E$16,'k rozhodnutí detailní'!$A1002,0),"
",OFFSET(Zdroj!F$16,'k rozhodnutí detailní'!$A1002,0))))</f>
        <v/>
      </c>
      <c r="D1003" s="57" t="str">
        <f ca="1">IF($B1003="","",OFFSET(Zdroj!N$16,'k rozhodnutí detailní'!$A1002,0))</f>
        <v/>
      </c>
      <c r="E1003" s="314" t="str">
        <f ca="1">IF($B1003="","",OFFSET(Zdroj!T$16,'k rozhodnutí detailní'!$A1002,0))</f>
        <v/>
      </c>
      <c r="F1003" s="188" t="str">
        <f ca="1">IF($B1003="","",OFFSET(Zdroj!U$16,'k rozhodnutí detailní'!$A1002,0))</f>
        <v/>
      </c>
      <c r="G1003" s="316" t="str">
        <f ca="1">IF($B1003="","",OFFSET(Zdroj!W$16,'k rozhodnutí detailní'!$A1002,0))</f>
        <v/>
      </c>
      <c r="H1003" s="315" t="str">
        <f ca="1">IF($B1003="","",OFFSET(Zdroj!Y$16,'k rozhodnutí detailní'!$A1002,0))</f>
        <v/>
      </c>
      <c r="I1003" s="288" t="str">
        <f ca="1">IF($B1003="","",OFFSET(Zdroj!BG$16,'k rozhodnutí detailní'!$A1002,0))</f>
        <v/>
      </c>
      <c r="J1003" s="288" t="str">
        <f ca="1">IF($B1003="","",OFFSET(Zdroj!BH$16,'k rozhodnutí detailní'!$A1002,0))</f>
        <v/>
      </c>
      <c r="K1003" s="288"/>
      <c r="L1003" s="79" t="str">
        <f ca="1">IF($B1003="","",CONCATENATE(OFFSET(Zdroj!BI$16,'k rozhodnutí detailní'!$A1002,0)," z ",SUM(Zdroj!$AN$10+Zdroj!$AP$10)))</f>
        <v/>
      </c>
      <c r="M1003" s="46" t="str">
        <f ca="1">IF($B1003="","",IF(OR(I1003=0,J1003=0),1,OFFSET(Zdroj!BJ$16,'k rozhodnutí detailní'!$A1002,0)))</f>
        <v/>
      </c>
      <c r="N1003" s="312" t="str">
        <f ca="1">IF(B1003="","",IF(Zdroj!$AQ$1=Zdroj!$AR$9,ROUND(G1003*M1005,Zdroj!$AR$8),OFFSET(Zdroj!BO$16,'k rozhodnutí detailní'!A1002,0)))</f>
        <v/>
      </c>
      <c r="O1003" s="288" t="str">
        <f ca="1">IF($B1003="","",OFFSET(Zdroj!Z$16,'k rozhodnutí detailní'!$A1002,0))</f>
        <v/>
      </c>
      <c r="P1003" s="329"/>
    </row>
    <row r="1004" spans="1:16" x14ac:dyDescent="0.25">
      <c r="A1004" s="29"/>
      <c r="B1004" s="288"/>
      <c r="C1004" s="51" t="str">
        <f ca="1">IF($B1003="","",IF(Zdroj!$AQ$9="ano",CONCATENATE("Okres:","
",OFFSET(Zdroj!BP$16,'k rozhodnutí detailní'!$A1002,0),"
","Právní forma","
",OFFSET(Zdroj!H$16,'k rozhodnutí detailní'!$A1002,0),"
",IF(OFFSET(Zdroj!I$16,'k rozhodnutí detailní'!$A1002,0)="","","IČO: "),OFFSET(Zdroj!I$16,'k rozhodnutí detailní'!$A1002,0),"
","B.Ú. ",IF(OFFSET(Zdroj!J$16,'k rozhodnutí detailní'!$A1002,0)="","","Anonymizováno")),CONCATENATE("Okres:","
",OFFSET(Zdroj!BP$16,'k rozhodnutí detailní'!$A1002,0),"
","Právní forma","
",OFFSET(Zdroj!H$16,'k rozhodnutí detailní'!$A1002,0),"
",IF(OFFSET(Zdroj!I$16,'k rozhodnutí detailní'!$A1002,0)="","","IČO: "),OFFSET(Zdroj!I$16,'k rozhodnutí detailní'!$A1002,0),"
","B.Ú. ",OFFSET(Zdroj!J$16,'k rozhodnutí detailní'!$A1002,0))))</f>
        <v/>
      </c>
      <c r="D1004" s="58" t="str">
        <f ca="1">IF($B1003="","",OFFSET(Zdroj!O$16,'k rozhodnutí detailní'!$A1002,0))</f>
        <v/>
      </c>
      <c r="E1004" s="314"/>
      <c r="F1004" s="185"/>
      <c r="G1004" s="316"/>
      <c r="H1004" s="315"/>
      <c r="I1004" s="288"/>
      <c r="J1004" s="288"/>
      <c r="K1004" s="288"/>
      <c r="L1004" s="288" t="str">
        <f ca="1">IF($B1003="","",CONCATENATE(SUM(I1003+J1003+K1003)," z ",SUM(Zdroj!$AN$10+Zdroj!$AP$10)))</f>
        <v/>
      </c>
      <c r="M1004" s="47" t="str">
        <f ca="1">IF($B1003="","",IF(1-(((J1003+K1003)*(Zdroj!AN$10/Zdroj!AP$10))/I1003)&gt;=0,CEILING(1-(((J1003+K1003)*(Zdroj!AN$10/Zdroj!AP$10))/I1003),0.01),CEILING((1-(((J1003+K1003)*(Zdroj!AN$10/Zdroj!AP$10))/I1003))*-1,0.01)))</f>
        <v/>
      </c>
      <c r="N1004" s="312"/>
      <c r="O1004" s="288"/>
      <c r="P1004" s="329"/>
    </row>
    <row r="1005" spans="1:16" x14ac:dyDescent="0.25">
      <c r="A1005" s="29">
        <f>ROW()/3-1</f>
        <v>334</v>
      </c>
      <c r="B1005" s="288"/>
      <c r="C1005" s="52" t="str">
        <f ca="1">IF($B1003="","",IF(Zdroj!$AQ$9="ano",IF(OFFSET(Zdroj!M$16,'k rozhodnutí detailní'!A1002,0)="","","Anonymizováno"),IF(OFFSET(Zdroj!M$16,'k rozhodnutí detailní'!A1002,0)="","",OFFSET(Zdroj!M$16,'k rozhodnutí detailní'!A1002,0))))</f>
        <v/>
      </c>
      <c r="D1005" s="58" t="str">
        <f ca="1">IF($B1003="","",CONCATENATE("Dotace bude použita na:","
",OFFSET(Zdroj!P$16,'k rozhodnutí detailní'!$A1002,0)))</f>
        <v/>
      </c>
      <c r="E1005" s="314"/>
      <c r="F1005" s="188" t="str">
        <f ca="1">IF($B1003="","",OFFSET(Zdroj!V$16,'k rozhodnutí detailní'!$A1002,0))</f>
        <v/>
      </c>
      <c r="G1005" s="89" t="str">
        <f ca="1">IF($B1003="","",OFFSET(Zdroj!BM$16,'k rozhodnutí'!$A1002,0))</f>
        <v/>
      </c>
      <c r="H1005" s="315"/>
      <c r="I1005" s="288"/>
      <c r="J1005" s="288"/>
      <c r="K1005" s="288"/>
      <c r="L1005" s="288"/>
      <c r="M1005" s="48" t="str">
        <f ca="1">IF($B1003="","",SUM((I1003+J1003+K1003)/(Zdroj!$AN$10+Zdroj!$AP$10)))</f>
        <v/>
      </c>
      <c r="N1005" s="59" t="str">
        <f t="shared" ref="N1005" ca="1" si="332">IF(B1003="","",N1003/G1003)</f>
        <v/>
      </c>
      <c r="O1005" s="288"/>
      <c r="P1005" s="329"/>
    </row>
    <row r="1006" spans="1:16" x14ac:dyDescent="0.25">
      <c r="A1006" s="29"/>
      <c r="B1006" s="288" t="str">
        <f ca="1">IF(OFFSET(Zdroj!$B$16,A1005,0)&gt;0,OFFSET(Zdroj!$B$16,A1005,0)+0,"")</f>
        <v/>
      </c>
      <c r="C1006" s="51" t="str">
        <f ca="1">IF($B1006="","",IF(Zdroj!$AQ$9="ano",CONCATENATE(OFFSET(Zdroj!C$16,'k rozhodnutí detailní'!$A1005,0),"
","Anonymizováno","
",OFFSET(Zdroj!E$16,'k rozhodnutí detailní'!$A1005,0),"
",OFFSET(Zdroj!F$16,'k rozhodnutí detailní'!$A1005,0)),CONCATENATE(OFFSET(Zdroj!C$16,'k rozhodnutí detailní'!$A1005,0),"
",OFFSET(Zdroj!D$16,'k rozhodnutí detailní'!$A1005,0),"
",OFFSET(Zdroj!E$16,'k rozhodnutí detailní'!$A1005,0),"
",OFFSET(Zdroj!F$16,'k rozhodnutí detailní'!$A1005,0))))</f>
        <v/>
      </c>
      <c r="D1006" s="57" t="str">
        <f ca="1">IF($B1006="","",OFFSET(Zdroj!N$16,'k rozhodnutí detailní'!$A1005,0))</f>
        <v/>
      </c>
      <c r="E1006" s="314" t="str">
        <f ca="1">IF($B1006="","",OFFSET(Zdroj!T$16,'k rozhodnutí detailní'!$A1005,0))</f>
        <v/>
      </c>
      <c r="F1006" s="188" t="str">
        <f ca="1">IF($B1006="","",OFFSET(Zdroj!U$16,'k rozhodnutí detailní'!$A1005,0))</f>
        <v/>
      </c>
      <c r="G1006" s="316" t="str">
        <f ca="1">IF($B1006="","",OFFSET(Zdroj!W$16,'k rozhodnutí detailní'!$A1005,0))</f>
        <v/>
      </c>
      <c r="H1006" s="315" t="str">
        <f ca="1">IF($B1006="","",OFFSET(Zdroj!Y$16,'k rozhodnutí detailní'!$A1005,0))</f>
        <v/>
      </c>
      <c r="I1006" s="288" t="str">
        <f ca="1">IF($B1006="","",OFFSET(Zdroj!BG$16,'k rozhodnutí detailní'!$A1005,0))</f>
        <v/>
      </c>
      <c r="J1006" s="288" t="str">
        <f ca="1">IF($B1006="","",OFFSET(Zdroj!BH$16,'k rozhodnutí detailní'!$A1005,0))</f>
        <v/>
      </c>
      <c r="K1006" s="288"/>
      <c r="L1006" s="79" t="str">
        <f ca="1">IF($B1006="","",CONCATENATE(OFFSET(Zdroj!BI$16,'k rozhodnutí detailní'!$A1005,0)," z ",SUM(Zdroj!$AN$10+Zdroj!$AP$10)))</f>
        <v/>
      </c>
      <c r="M1006" s="46" t="str">
        <f ca="1">IF($B1006="","",IF(OR(I1006=0,J1006=0),1,OFFSET(Zdroj!BJ$16,'k rozhodnutí detailní'!$A1005,0)))</f>
        <v/>
      </c>
      <c r="N1006" s="312" t="str">
        <f ca="1">IF(B1006="","",IF(Zdroj!$AQ$1=Zdroj!$AR$9,ROUND(G1006*M1008,Zdroj!$AR$8),OFFSET(Zdroj!BO$16,'k rozhodnutí detailní'!A1005,0)))</f>
        <v/>
      </c>
      <c r="O1006" s="288" t="str">
        <f ca="1">IF($B1006="","",OFFSET(Zdroj!Z$16,'k rozhodnutí detailní'!$A1005,0))</f>
        <v/>
      </c>
      <c r="P1006" s="329"/>
    </row>
    <row r="1007" spans="1:16" x14ac:dyDescent="0.25">
      <c r="A1007" s="29"/>
      <c r="B1007" s="288"/>
      <c r="C1007" s="51" t="str">
        <f ca="1">IF($B1006="","",IF(Zdroj!$AQ$9="ano",CONCATENATE("Okres:","
",OFFSET(Zdroj!BP$16,'k rozhodnutí detailní'!$A1005,0),"
","Právní forma","
",OFFSET(Zdroj!H$16,'k rozhodnutí detailní'!$A1005,0),"
",IF(OFFSET(Zdroj!I$16,'k rozhodnutí detailní'!$A1005,0)="","","IČO: "),OFFSET(Zdroj!I$16,'k rozhodnutí detailní'!$A1005,0),"
","B.Ú. ",IF(OFFSET(Zdroj!J$16,'k rozhodnutí detailní'!$A1005,0)="","","Anonymizováno")),CONCATENATE("Okres:","
",OFFSET(Zdroj!BP$16,'k rozhodnutí detailní'!$A1005,0),"
","Právní forma","
",OFFSET(Zdroj!H$16,'k rozhodnutí detailní'!$A1005,0),"
",IF(OFFSET(Zdroj!I$16,'k rozhodnutí detailní'!$A1005,0)="","","IČO: "),OFFSET(Zdroj!I$16,'k rozhodnutí detailní'!$A1005,0),"
","B.Ú. ",OFFSET(Zdroj!J$16,'k rozhodnutí detailní'!$A1005,0))))</f>
        <v/>
      </c>
      <c r="D1007" s="58" t="str">
        <f ca="1">IF($B1006="","",OFFSET(Zdroj!O$16,'k rozhodnutí detailní'!$A1005,0))</f>
        <v/>
      </c>
      <c r="E1007" s="314"/>
      <c r="F1007" s="185"/>
      <c r="G1007" s="316"/>
      <c r="H1007" s="315"/>
      <c r="I1007" s="288"/>
      <c r="J1007" s="288"/>
      <c r="K1007" s="288"/>
      <c r="L1007" s="288" t="str">
        <f ca="1">IF($B1006="","",CONCATENATE(SUM(I1006+J1006+K1006)," z ",SUM(Zdroj!$AN$10+Zdroj!$AP$10)))</f>
        <v/>
      </c>
      <c r="M1007" s="47" t="str">
        <f ca="1">IF($B1006="","",IF(1-(((J1006+K1006)*(Zdroj!AN$10/Zdroj!AP$10))/I1006)&gt;=0,CEILING(1-(((J1006+K1006)*(Zdroj!AN$10/Zdroj!AP$10))/I1006),0.01),CEILING((1-(((J1006+K1006)*(Zdroj!AN$10/Zdroj!AP$10))/I1006))*-1,0.01)))</f>
        <v/>
      </c>
      <c r="N1007" s="312"/>
      <c r="O1007" s="288"/>
      <c r="P1007" s="329"/>
    </row>
    <row r="1008" spans="1:16" x14ac:dyDescent="0.25">
      <c r="A1008" s="29">
        <f>ROW()/3-1</f>
        <v>335</v>
      </c>
      <c r="B1008" s="288"/>
      <c r="C1008" s="52" t="str">
        <f ca="1">IF($B1006="","",IF(Zdroj!$AQ$9="ano",IF(OFFSET(Zdroj!M$16,'k rozhodnutí detailní'!A1005,0)="","","Anonymizováno"),IF(OFFSET(Zdroj!M$16,'k rozhodnutí detailní'!A1005,0)="","",OFFSET(Zdroj!M$16,'k rozhodnutí detailní'!A1005,0))))</f>
        <v/>
      </c>
      <c r="D1008" s="58" t="str">
        <f ca="1">IF($B1006="","",CONCATENATE("Dotace bude použita na:","
",OFFSET(Zdroj!P$16,'k rozhodnutí detailní'!$A1005,0)))</f>
        <v/>
      </c>
      <c r="E1008" s="314"/>
      <c r="F1008" s="188" t="str">
        <f ca="1">IF($B1006="","",OFFSET(Zdroj!V$16,'k rozhodnutí detailní'!$A1005,0))</f>
        <v/>
      </c>
      <c r="G1008" s="89" t="str">
        <f ca="1">IF($B1006="","",OFFSET(Zdroj!BM$16,'k rozhodnutí'!$A1005,0))</f>
        <v/>
      </c>
      <c r="H1008" s="315"/>
      <c r="I1008" s="288"/>
      <c r="J1008" s="288"/>
      <c r="K1008" s="288"/>
      <c r="L1008" s="288"/>
      <c r="M1008" s="48" t="str">
        <f ca="1">IF($B1006="","",SUM((I1006+J1006+K1006)/(Zdroj!$AN$10+Zdroj!$AP$10)))</f>
        <v/>
      </c>
      <c r="N1008" s="59" t="str">
        <f t="shared" ref="N1008" ca="1" si="333">IF(B1006="","",N1006/G1006)</f>
        <v/>
      </c>
      <c r="O1008" s="288"/>
      <c r="P1008" s="329"/>
    </row>
    <row r="1009" spans="1:16" x14ac:dyDescent="0.25">
      <c r="A1009" s="29"/>
      <c r="B1009" s="288" t="str">
        <f ca="1">IF(OFFSET(Zdroj!$B$16,A1008,0)&gt;0,OFFSET(Zdroj!$B$16,A1008,0)+0,"")</f>
        <v/>
      </c>
      <c r="C1009" s="51" t="str">
        <f ca="1">IF($B1009="","",IF(Zdroj!$AQ$9="ano",CONCATENATE(OFFSET(Zdroj!C$16,'k rozhodnutí detailní'!$A1008,0),"
","Anonymizováno","
",OFFSET(Zdroj!E$16,'k rozhodnutí detailní'!$A1008,0),"
",OFFSET(Zdroj!F$16,'k rozhodnutí detailní'!$A1008,0)),CONCATENATE(OFFSET(Zdroj!C$16,'k rozhodnutí detailní'!$A1008,0),"
",OFFSET(Zdroj!D$16,'k rozhodnutí detailní'!$A1008,0),"
",OFFSET(Zdroj!E$16,'k rozhodnutí detailní'!$A1008,0),"
",OFFSET(Zdroj!F$16,'k rozhodnutí detailní'!$A1008,0))))</f>
        <v/>
      </c>
      <c r="D1009" s="57" t="str">
        <f ca="1">IF($B1009="","",OFFSET(Zdroj!N$16,'k rozhodnutí detailní'!$A1008,0))</f>
        <v/>
      </c>
      <c r="E1009" s="314" t="str">
        <f ca="1">IF($B1009="","",OFFSET(Zdroj!T$16,'k rozhodnutí detailní'!$A1008,0))</f>
        <v/>
      </c>
      <c r="F1009" s="188" t="str">
        <f ca="1">IF($B1009="","",OFFSET(Zdroj!U$16,'k rozhodnutí detailní'!$A1008,0))</f>
        <v/>
      </c>
      <c r="G1009" s="316" t="str">
        <f ca="1">IF($B1009="","",OFFSET(Zdroj!W$16,'k rozhodnutí detailní'!$A1008,0))</f>
        <v/>
      </c>
      <c r="H1009" s="315" t="str">
        <f ca="1">IF($B1009="","",OFFSET(Zdroj!Y$16,'k rozhodnutí detailní'!$A1008,0))</f>
        <v/>
      </c>
      <c r="I1009" s="288" t="str">
        <f ca="1">IF($B1009="","",OFFSET(Zdroj!BG$16,'k rozhodnutí detailní'!$A1008,0))</f>
        <v/>
      </c>
      <c r="J1009" s="288" t="str">
        <f ca="1">IF($B1009="","",OFFSET(Zdroj!BH$16,'k rozhodnutí detailní'!$A1008,0))</f>
        <v/>
      </c>
      <c r="K1009" s="288"/>
      <c r="L1009" s="79" t="str">
        <f ca="1">IF($B1009="","",CONCATENATE(OFFSET(Zdroj!BI$16,'k rozhodnutí detailní'!$A1008,0)," z ",SUM(Zdroj!$AN$10+Zdroj!$AP$10)))</f>
        <v/>
      </c>
      <c r="M1009" s="46" t="str">
        <f ca="1">IF($B1009="","",IF(OR(I1009=0,J1009=0),1,OFFSET(Zdroj!BJ$16,'k rozhodnutí detailní'!$A1008,0)))</f>
        <v/>
      </c>
      <c r="N1009" s="312" t="str">
        <f ca="1">IF(B1009="","",IF(Zdroj!$AQ$1=Zdroj!$AR$9,ROUND(G1009*M1011,Zdroj!$AR$8),OFFSET(Zdroj!BO$16,'k rozhodnutí detailní'!A1008,0)))</f>
        <v/>
      </c>
      <c r="O1009" s="288" t="str">
        <f ca="1">IF($B1009="","",OFFSET(Zdroj!Z$16,'k rozhodnutí detailní'!$A1008,0))</f>
        <v/>
      </c>
      <c r="P1009" s="329"/>
    </row>
    <row r="1010" spans="1:16" x14ac:dyDescent="0.25">
      <c r="A1010" s="29"/>
      <c r="B1010" s="288"/>
      <c r="C1010" s="51" t="str">
        <f ca="1">IF($B1009="","",IF(Zdroj!$AQ$9="ano",CONCATENATE("Okres:","
",OFFSET(Zdroj!BP$16,'k rozhodnutí detailní'!$A1008,0),"
","Právní forma","
",OFFSET(Zdroj!H$16,'k rozhodnutí detailní'!$A1008,0),"
",IF(OFFSET(Zdroj!I$16,'k rozhodnutí detailní'!$A1008,0)="","","IČO: "),OFFSET(Zdroj!I$16,'k rozhodnutí detailní'!$A1008,0),"
","B.Ú. ",IF(OFFSET(Zdroj!J$16,'k rozhodnutí detailní'!$A1008,0)="","","Anonymizováno")),CONCATENATE("Okres:","
",OFFSET(Zdroj!BP$16,'k rozhodnutí detailní'!$A1008,0),"
","Právní forma","
",OFFSET(Zdroj!H$16,'k rozhodnutí detailní'!$A1008,0),"
",IF(OFFSET(Zdroj!I$16,'k rozhodnutí detailní'!$A1008,0)="","","IČO: "),OFFSET(Zdroj!I$16,'k rozhodnutí detailní'!$A1008,0),"
","B.Ú. ",OFFSET(Zdroj!J$16,'k rozhodnutí detailní'!$A1008,0))))</f>
        <v/>
      </c>
      <c r="D1010" s="58" t="str">
        <f ca="1">IF($B1009="","",OFFSET(Zdroj!O$16,'k rozhodnutí detailní'!$A1008,0))</f>
        <v/>
      </c>
      <c r="E1010" s="314"/>
      <c r="F1010" s="185"/>
      <c r="G1010" s="316"/>
      <c r="H1010" s="315"/>
      <c r="I1010" s="288"/>
      <c r="J1010" s="288"/>
      <c r="K1010" s="288"/>
      <c r="L1010" s="288" t="str">
        <f ca="1">IF($B1009="","",CONCATENATE(SUM(I1009+J1009+K1009)," z ",SUM(Zdroj!$AN$10+Zdroj!$AP$10)))</f>
        <v/>
      </c>
      <c r="M1010" s="47" t="str">
        <f ca="1">IF($B1009="","",IF(1-(((J1009+K1009)*(Zdroj!AN$10/Zdroj!AP$10))/I1009)&gt;=0,CEILING(1-(((J1009+K1009)*(Zdroj!AN$10/Zdroj!AP$10))/I1009),0.01),CEILING((1-(((J1009+K1009)*(Zdroj!AN$10/Zdroj!AP$10))/I1009))*-1,0.01)))</f>
        <v/>
      </c>
      <c r="N1010" s="312"/>
      <c r="O1010" s="288"/>
      <c r="P1010" s="329"/>
    </row>
    <row r="1011" spans="1:16" x14ac:dyDescent="0.25">
      <c r="A1011" s="29">
        <f>ROW()/3-1</f>
        <v>336</v>
      </c>
      <c r="B1011" s="288"/>
      <c r="C1011" s="52" t="str">
        <f ca="1">IF($B1009="","",IF(Zdroj!$AQ$9="ano",IF(OFFSET(Zdroj!M$16,'k rozhodnutí detailní'!A1008,0)="","","Anonymizováno"),IF(OFFSET(Zdroj!M$16,'k rozhodnutí detailní'!A1008,0)="","",OFFSET(Zdroj!M$16,'k rozhodnutí detailní'!A1008,0))))</f>
        <v/>
      </c>
      <c r="D1011" s="58" t="str">
        <f ca="1">IF($B1009="","",CONCATENATE("Dotace bude použita na:","
",OFFSET(Zdroj!P$16,'k rozhodnutí detailní'!$A1008,0)))</f>
        <v/>
      </c>
      <c r="E1011" s="314"/>
      <c r="F1011" s="188" t="str">
        <f ca="1">IF($B1009="","",OFFSET(Zdroj!V$16,'k rozhodnutí detailní'!$A1008,0))</f>
        <v/>
      </c>
      <c r="G1011" s="89" t="str">
        <f ca="1">IF($B1009="","",OFFSET(Zdroj!BM$16,'k rozhodnutí'!$A1008,0))</f>
        <v/>
      </c>
      <c r="H1011" s="315"/>
      <c r="I1011" s="288"/>
      <c r="J1011" s="288"/>
      <c r="K1011" s="288"/>
      <c r="L1011" s="288"/>
      <c r="M1011" s="48" t="str">
        <f ca="1">IF($B1009="","",SUM((I1009+J1009+K1009)/(Zdroj!$AN$10+Zdroj!$AP$10)))</f>
        <v/>
      </c>
      <c r="N1011" s="59" t="str">
        <f t="shared" ref="N1011" ca="1" si="334">IF(B1009="","",N1009/G1009)</f>
        <v/>
      </c>
      <c r="O1011" s="288"/>
      <c r="P1011" s="329"/>
    </row>
    <row r="1012" spans="1:16" x14ac:dyDescent="0.25">
      <c r="A1012" s="29"/>
      <c r="B1012" s="288" t="str">
        <f ca="1">IF(OFFSET(Zdroj!$B$16,A1011,0)&gt;0,OFFSET(Zdroj!$B$16,A1011,0)+0,"")</f>
        <v/>
      </c>
      <c r="C1012" s="51" t="str">
        <f ca="1">IF($B1012="","",IF(Zdroj!$AQ$9="ano",CONCATENATE(OFFSET(Zdroj!C$16,'k rozhodnutí detailní'!$A1011,0),"
","Anonymizováno","
",OFFSET(Zdroj!E$16,'k rozhodnutí detailní'!$A1011,0),"
",OFFSET(Zdroj!F$16,'k rozhodnutí detailní'!$A1011,0)),CONCATENATE(OFFSET(Zdroj!C$16,'k rozhodnutí detailní'!$A1011,0),"
",OFFSET(Zdroj!D$16,'k rozhodnutí detailní'!$A1011,0),"
",OFFSET(Zdroj!E$16,'k rozhodnutí detailní'!$A1011,0),"
",OFFSET(Zdroj!F$16,'k rozhodnutí detailní'!$A1011,0))))</f>
        <v/>
      </c>
      <c r="D1012" s="57" t="str">
        <f ca="1">IF($B1012="","",OFFSET(Zdroj!N$16,'k rozhodnutí detailní'!$A1011,0))</f>
        <v/>
      </c>
      <c r="E1012" s="314" t="str">
        <f ca="1">IF($B1012="","",OFFSET(Zdroj!T$16,'k rozhodnutí detailní'!$A1011,0))</f>
        <v/>
      </c>
      <c r="F1012" s="188" t="str">
        <f ca="1">IF($B1012="","",OFFSET(Zdroj!U$16,'k rozhodnutí detailní'!$A1011,0))</f>
        <v/>
      </c>
      <c r="G1012" s="316" t="str">
        <f ca="1">IF($B1012="","",OFFSET(Zdroj!W$16,'k rozhodnutí detailní'!$A1011,0))</f>
        <v/>
      </c>
      <c r="H1012" s="315" t="str">
        <f ca="1">IF($B1012="","",OFFSET(Zdroj!Y$16,'k rozhodnutí detailní'!$A1011,0))</f>
        <v/>
      </c>
      <c r="I1012" s="288" t="str">
        <f ca="1">IF($B1012="","",OFFSET(Zdroj!BG$16,'k rozhodnutí detailní'!$A1011,0))</f>
        <v/>
      </c>
      <c r="J1012" s="288" t="str">
        <f ca="1">IF($B1012="","",OFFSET(Zdroj!BH$16,'k rozhodnutí detailní'!$A1011,0))</f>
        <v/>
      </c>
      <c r="K1012" s="288"/>
      <c r="L1012" s="79" t="str">
        <f ca="1">IF($B1012="","",CONCATENATE(OFFSET(Zdroj!BI$16,'k rozhodnutí detailní'!$A1011,0)," z ",SUM(Zdroj!$AN$10+Zdroj!$AP$10)))</f>
        <v/>
      </c>
      <c r="M1012" s="46" t="str">
        <f ca="1">IF($B1012="","",IF(OR(I1012=0,J1012=0),1,OFFSET(Zdroj!BJ$16,'k rozhodnutí detailní'!$A1011,0)))</f>
        <v/>
      </c>
      <c r="N1012" s="312" t="str">
        <f ca="1">IF(B1012="","",IF(Zdroj!$AQ$1=Zdroj!$AR$9,ROUND(G1012*M1014,Zdroj!$AR$8),OFFSET(Zdroj!BO$16,'k rozhodnutí detailní'!A1011,0)))</f>
        <v/>
      </c>
      <c r="O1012" s="288" t="str">
        <f ca="1">IF($B1012="","",OFFSET(Zdroj!Z$16,'k rozhodnutí detailní'!$A1011,0))</f>
        <v/>
      </c>
      <c r="P1012" s="329"/>
    </row>
    <row r="1013" spans="1:16" x14ac:dyDescent="0.25">
      <c r="A1013" s="29"/>
      <c r="B1013" s="288"/>
      <c r="C1013" s="51" t="str">
        <f ca="1">IF($B1012="","",IF(Zdroj!$AQ$9="ano",CONCATENATE("Okres:","
",OFFSET(Zdroj!BP$16,'k rozhodnutí detailní'!$A1011,0),"
","Právní forma","
",OFFSET(Zdroj!H$16,'k rozhodnutí detailní'!$A1011,0),"
",IF(OFFSET(Zdroj!I$16,'k rozhodnutí detailní'!$A1011,0)="","","IČO: "),OFFSET(Zdroj!I$16,'k rozhodnutí detailní'!$A1011,0),"
","B.Ú. ",IF(OFFSET(Zdroj!J$16,'k rozhodnutí detailní'!$A1011,0)="","","Anonymizováno")),CONCATENATE("Okres:","
",OFFSET(Zdroj!BP$16,'k rozhodnutí detailní'!$A1011,0),"
","Právní forma","
",OFFSET(Zdroj!H$16,'k rozhodnutí detailní'!$A1011,0),"
",IF(OFFSET(Zdroj!I$16,'k rozhodnutí detailní'!$A1011,0)="","","IČO: "),OFFSET(Zdroj!I$16,'k rozhodnutí detailní'!$A1011,0),"
","B.Ú. ",OFFSET(Zdroj!J$16,'k rozhodnutí detailní'!$A1011,0))))</f>
        <v/>
      </c>
      <c r="D1013" s="58" t="str">
        <f ca="1">IF($B1012="","",OFFSET(Zdroj!O$16,'k rozhodnutí detailní'!$A1011,0))</f>
        <v/>
      </c>
      <c r="E1013" s="314"/>
      <c r="F1013" s="185"/>
      <c r="G1013" s="316"/>
      <c r="H1013" s="315"/>
      <c r="I1013" s="288"/>
      <c r="J1013" s="288"/>
      <c r="K1013" s="288"/>
      <c r="L1013" s="288" t="str">
        <f ca="1">IF($B1012="","",CONCATENATE(SUM(I1012+J1012+K1012)," z ",SUM(Zdroj!$AN$10+Zdroj!$AP$10)))</f>
        <v/>
      </c>
      <c r="M1013" s="47" t="str">
        <f ca="1">IF($B1012="","",IF(1-(((J1012+K1012)*(Zdroj!AN$10/Zdroj!AP$10))/I1012)&gt;=0,CEILING(1-(((J1012+K1012)*(Zdroj!AN$10/Zdroj!AP$10))/I1012),0.01),CEILING((1-(((J1012+K1012)*(Zdroj!AN$10/Zdroj!AP$10))/I1012))*-1,0.01)))</f>
        <v/>
      </c>
      <c r="N1013" s="312"/>
      <c r="O1013" s="288"/>
      <c r="P1013" s="329"/>
    </row>
    <row r="1014" spans="1:16" x14ac:dyDescent="0.25">
      <c r="A1014" s="29">
        <f>ROW()/3-1</f>
        <v>337</v>
      </c>
      <c r="B1014" s="288"/>
      <c r="C1014" s="52" t="str">
        <f ca="1">IF($B1012="","",IF(Zdroj!$AQ$9="ano",IF(OFFSET(Zdroj!M$16,'k rozhodnutí detailní'!A1011,0)="","","Anonymizováno"),IF(OFFSET(Zdroj!M$16,'k rozhodnutí detailní'!A1011,0)="","",OFFSET(Zdroj!M$16,'k rozhodnutí detailní'!A1011,0))))</f>
        <v/>
      </c>
      <c r="D1014" s="58" t="str">
        <f ca="1">IF($B1012="","",CONCATENATE("Dotace bude použita na:","
",OFFSET(Zdroj!P$16,'k rozhodnutí detailní'!$A1011,0)))</f>
        <v/>
      </c>
      <c r="E1014" s="314"/>
      <c r="F1014" s="188" t="str">
        <f ca="1">IF($B1012="","",OFFSET(Zdroj!V$16,'k rozhodnutí detailní'!$A1011,0))</f>
        <v/>
      </c>
      <c r="G1014" s="89" t="str">
        <f ca="1">IF($B1012="","",OFFSET(Zdroj!BM$16,'k rozhodnutí'!$A1011,0))</f>
        <v/>
      </c>
      <c r="H1014" s="315"/>
      <c r="I1014" s="288"/>
      <c r="J1014" s="288"/>
      <c r="K1014" s="288"/>
      <c r="L1014" s="288"/>
      <c r="M1014" s="48" t="str">
        <f ca="1">IF($B1012="","",SUM((I1012+J1012+K1012)/(Zdroj!$AN$10+Zdroj!$AP$10)))</f>
        <v/>
      </c>
      <c r="N1014" s="59" t="str">
        <f t="shared" ref="N1014" ca="1" si="335">IF(B1012="","",N1012/G1012)</f>
        <v/>
      </c>
      <c r="O1014" s="288"/>
      <c r="P1014" s="329"/>
    </row>
    <row r="1015" spans="1:16" x14ac:dyDescent="0.25">
      <c r="A1015" s="29"/>
      <c r="B1015" s="288" t="str">
        <f ca="1">IF(OFFSET(Zdroj!$B$16,A1014,0)&gt;0,OFFSET(Zdroj!$B$16,A1014,0)+0,"")</f>
        <v/>
      </c>
      <c r="C1015" s="51" t="str">
        <f ca="1">IF($B1015="","",IF(Zdroj!$AQ$9="ano",CONCATENATE(OFFSET(Zdroj!C$16,'k rozhodnutí detailní'!$A1014,0),"
","Anonymizováno","
",OFFSET(Zdroj!E$16,'k rozhodnutí detailní'!$A1014,0),"
",OFFSET(Zdroj!F$16,'k rozhodnutí detailní'!$A1014,0)),CONCATENATE(OFFSET(Zdroj!C$16,'k rozhodnutí detailní'!$A1014,0),"
",OFFSET(Zdroj!D$16,'k rozhodnutí detailní'!$A1014,0),"
",OFFSET(Zdroj!E$16,'k rozhodnutí detailní'!$A1014,0),"
",OFFSET(Zdroj!F$16,'k rozhodnutí detailní'!$A1014,0))))</f>
        <v/>
      </c>
      <c r="D1015" s="57" t="str">
        <f ca="1">IF($B1015="","",OFFSET(Zdroj!N$16,'k rozhodnutí detailní'!$A1014,0))</f>
        <v/>
      </c>
      <c r="E1015" s="314" t="str">
        <f ca="1">IF($B1015="","",OFFSET(Zdroj!T$16,'k rozhodnutí detailní'!$A1014,0))</f>
        <v/>
      </c>
      <c r="F1015" s="188" t="str">
        <f ca="1">IF($B1015="","",OFFSET(Zdroj!U$16,'k rozhodnutí detailní'!$A1014,0))</f>
        <v/>
      </c>
      <c r="G1015" s="316" t="str">
        <f ca="1">IF($B1015="","",OFFSET(Zdroj!W$16,'k rozhodnutí detailní'!$A1014,0))</f>
        <v/>
      </c>
      <c r="H1015" s="315" t="str">
        <f ca="1">IF($B1015="","",OFFSET(Zdroj!Y$16,'k rozhodnutí detailní'!$A1014,0))</f>
        <v/>
      </c>
      <c r="I1015" s="288" t="str">
        <f ca="1">IF($B1015="","",OFFSET(Zdroj!BG$16,'k rozhodnutí detailní'!$A1014,0))</f>
        <v/>
      </c>
      <c r="J1015" s="288" t="str">
        <f ca="1">IF($B1015="","",OFFSET(Zdroj!BH$16,'k rozhodnutí detailní'!$A1014,0))</f>
        <v/>
      </c>
      <c r="K1015" s="288"/>
      <c r="L1015" s="79" t="str">
        <f ca="1">IF($B1015="","",CONCATENATE(OFFSET(Zdroj!BI$16,'k rozhodnutí detailní'!$A1014,0)," z ",SUM(Zdroj!$AN$10+Zdroj!$AP$10)))</f>
        <v/>
      </c>
      <c r="M1015" s="46" t="str">
        <f ca="1">IF($B1015="","",IF(OR(I1015=0,J1015=0),1,OFFSET(Zdroj!BJ$16,'k rozhodnutí detailní'!$A1014,0)))</f>
        <v/>
      </c>
      <c r="N1015" s="312" t="str">
        <f ca="1">IF(B1015="","",IF(Zdroj!$AQ$1=Zdroj!$AR$9,ROUND(G1015*M1017,Zdroj!$AR$8),OFFSET(Zdroj!BO$16,'k rozhodnutí detailní'!A1014,0)))</f>
        <v/>
      </c>
      <c r="O1015" s="288" t="str">
        <f ca="1">IF($B1015="","",OFFSET(Zdroj!Z$16,'k rozhodnutí detailní'!$A1014,0))</f>
        <v/>
      </c>
      <c r="P1015" s="329"/>
    </row>
    <row r="1016" spans="1:16" x14ac:dyDescent="0.25">
      <c r="A1016" s="29"/>
      <c r="B1016" s="288"/>
      <c r="C1016" s="51" t="str">
        <f ca="1">IF($B1015="","",IF(Zdroj!$AQ$9="ano",CONCATENATE("Okres:","
",OFFSET(Zdroj!BP$16,'k rozhodnutí detailní'!$A1014,0),"
","Právní forma","
",OFFSET(Zdroj!H$16,'k rozhodnutí detailní'!$A1014,0),"
",IF(OFFSET(Zdroj!I$16,'k rozhodnutí detailní'!$A1014,0)="","","IČO: "),OFFSET(Zdroj!I$16,'k rozhodnutí detailní'!$A1014,0),"
","B.Ú. ",IF(OFFSET(Zdroj!J$16,'k rozhodnutí detailní'!$A1014,0)="","","Anonymizováno")),CONCATENATE("Okres:","
",OFFSET(Zdroj!BP$16,'k rozhodnutí detailní'!$A1014,0),"
","Právní forma","
",OFFSET(Zdroj!H$16,'k rozhodnutí detailní'!$A1014,0),"
",IF(OFFSET(Zdroj!I$16,'k rozhodnutí detailní'!$A1014,0)="","","IČO: "),OFFSET(Zdroj!I$16,'k rozhodnutí detailní'!$A1014,0),"
","B.Ú. ",OFFSET(Zdroj!J$16,'k rozhodnutí detailní'!$A1014,0))))</f>
        <v/>
      </c>
      <c r="D1016" s="58" t="str">
        <f ca="1">IF($B1015="","",OFFSET(Zdroj!O$16,'k rozhodnutí detailní'!$A1014,0))</f>
        <v/>
      </c>
      <c r="E1016" s="314"/>
      <c r="F1016" s="185"/>
      <c r="G1016" s="316"/>
      <c r="H1016" s="315"/>
      <c r="I1016" s="288"/>
      <c r="J1016" s="288"/>
      <c r="K1016" s="288"/>
      <c r="L1016" s="288" t="str">
        <f ca="1">IF($B1015="","",CONCATENATE(SUM(I1015+J1015+K1015)," z ",SUM(Zdroj!$AN$10+Zdroj!$AP$10)))</f>
        <v/>
      </c>
      <c r="M1016" s="47" t="str">
        <f ca="1">IF($B1015="","",IF(1-(((J1015+K1015)*(Zdroj!AN$10/Zdroj!AP$10))/I1015)&gt;=0,CEILING(1-(((J1015+K1015)*(Zdroj!AN$10/Zdroj!AP$10))/I1015),0.01),CEILING((1-(((J1015+K1015)*(Zdroj!AN$10/Zdroj!AP$10))/I1015))*-1,0.01)))</f>
        <v/>
      </c>
      <c r="N1016" s="312"/>
      <c r="O1016" s="288"/>
      <c r="P1016" s="329"/>
    </row>
    <row r="1017" spans="1:16" x14ac:dyDescent="0.25">
      <c r="A1017" s="29">
        <f>ROW()/3-1</f>
        <v>338</v>
      </c>
      <c r="B1017" s="288"/>
      <c r="C1017" s="52" t="str">
        <f ca="1">IF($B1015="","",IF(Zdroj!$AQ$9="ano",IF(OFFSET(Zdroj!M$16,'k rozhodnutí detailní'!A1014,0)="","","Anonymizováno"),IF(OFFSET(Zdroj!M$16,'k rozhodnutí detailní'!A1014,0)="","",OFFSET(Zdroj!M$16,'k rozhodnutí detailní'!A1014,0))))</f>
        <v/>
      </c>
      <c r="D1017" s="58" t="str">
        <f ca="1">IF($B1015="","",CONCATENATE("Dotace bude použita na:","
",OFFSET(Zdroj!P$16,'k rozhodnutí detailní'!$A1014,0)))</f>
        <v/>
      </c>
      <c r="E1017" s="314"/>
      <c r="F1017" s="188" t="str">
        <f ca="1">IF($B1015="","",OFFSET(Zdroj!V$16,'k rozhodnutí detailní'!$A1014,0))</f>
        <v/>
      </c>
      <c r="G1017" s="89" t="str">
        <f ca="1">IF($B1015="","",OFFSET(Zdroj!BM$16,'k rozhodnutí'!$A1014,0))</f>
        <v/>
      </c>
      <c r="H1017" s="315"/>
      <c r="I1017" s="288"/>
      <c r="J1017" s="288"/>
      <c r="K1017" s="288"/>
      <c r="L1017" s="288"/>
      <c r="M1017" s="48" t="str">
        <f ca="1">IF($B1015="","",SUM((I1015+J1015+K1015)/(Zdroj!$AN$10+Zdroj!$AP$10)))</f>
        <v/>
      </c>
      <c r="N1017" s="59" t="str">
        <f t="shared" ref="N1017" ca="1" si="336">IF(B1015="","",N1015/G1015)</f>
        <v/>
      </c>
      <c r="O1017" s="288"/>
      <c r="P1017" s="329"/>
    </row>
    <row r="1018" spans="1:16" x14ac:dyDescent="0.25">
      <c r="A1018" s="29"/>
      <c r="B1018" s="288" t="str">
        <f ca="1">IF(OFFSET(Zdroj!$B$16,A1017,0)&gt;0,OFFSET(Zdroj!$B$16,A1017,0)+0,"")</f>
        <v/>
      </c>
      <c r="C1018" s="51" t="str">
        <f ca="1">IF($B1018="","",IF(Zdroj!$AQ$9="ano",CONCATENATE(OFFSET(Zdroj!C$16,'k rozhodnutí detailní'!$A1017,0),"
","Anonymizováno","
",OFFSET(Zdroj!E$16,'k rozhodnutí detailní'!$A1017,0),"
",OFFSET(Zdroj!F$16,'k rozhodnutí detailní'!$A1017,0)),CONCATENATE(OFFSET(Zdroj!C$16,'k rozhodnutí detailní'!$A1017,0),"
",OFFSET(Zdroj!D$16,'k rozhodnutí detailní'!$A1017,0),"
",OFFSET(Zdroj!E$16,'k rozhodnutí detailní'!$A1017,0),"
",OFFSET(Zdroj!F$16,'k rozhodnutí detailní'!$A1017,0))))</f>
        <v/>
      </c>
      <c r="D1018" s="57" t="str">
        <f ca="1">IF($B1018="","",OFFSET(Zdroj!N$16,'k rozhodnutí detailní'!$A1017,0))</f>
        <v/>
      </c>
      <c r="E1018" s="314" t="str">
        <f ca="1">IF($B1018="","",OFFSET(Zdroj!T$16,'k rozhodnutí detailní'!$A1017,0))</f>
        <v/>
      </c>
      <c r="F1018" s="188" t="str">
        <f ca="1">IF($B1018="","",OFFSET(Zdroj!U$16,'k rozhodnutí detailní'!$A1017,0))</f>
        <v/>
      </c>
      <c r="G1018" s="316" t="str">
        <f ca="1">IF($B1018="","",OFFSET(Zdroj!W$16,'k rozhodnutí detailní'!$A1017,0))</f>
        <v/>
      </c>
      <c r="H1018" s="315" t="str">
        <f ca="1">IF($B1018="","",OFFSET(Zdroj!Y$16,'k rozhodnutí detailní'!$A1017,0))</f>
        <v/>
      </c>
      <c r="I1018" s="288" t="str">
        <f ca="1">IF($B1018="","",OFFSET(Zdroj!BG$16,'k rozhodnutí detailní'!$A1017,0))</f>
        <v/>
      </c>
      <c r="J1018" s="288" t="str">
        <f ca="1">IF($B1018="","",OFFSET(Zdroj!BH$16,'k rozhodnutí detailní'!$A1017,0))</f>
        <v/>
      </c>
      <c r="K1018" s="288"/>
      <c r="L1018" s="79" t="str">
        <f ca="1">IF($B1018="","",CONCATENATE(OFFSET(Zdroj!BI$16,'k rozhodnutí detailní'!$A1017,0)," z ",SUM(Zdroj!$AN$10+Zdroj!$AP$10)))</f>
        <v/>
      </c>
      <c r="M1018" s="46" t="str">
        <f ca="1">IF($B1018="","",IF(OR(I1018=0,J1018=0),1,OFFSET(Zdroj!BJ$16,'k rozhodnutí detailní'!$A1017,0)))</f>
        <v/>
      </c>
      <c r="N1018" s="312" t="str">
        <f ca="1">IF(B1018="","",IF(Zdroj!$AQ$1=Zdroj!$AR$9,ROUND(G1018*M1020,Zdroj!$AR$8),OFFSET(Zdroj!BO$16,'k rozhodnutí detailní'!A1017,0)))</f>
        <v/>
      </c>
      <c r="O1018" s="288" t="str">
        <f ca="1">IF($B1018="","",OFFSET(Zdroj!Z$16,'k rozhodnutí detailní'!$A1017,0))</f>
        <v/>
      </c>
      <c r="P1018" s="329"/>
    </row>
    <row r="1019" spans="1:16" x14ac:dyDescent="0.25">
      <c r="A1019" s="29"/>
      <c r="B1019" s="288"/>
      <c r="C1019" s="51" t="str">
        <f ca="1">IF($B1018="","",IF(Zdroj!$AQ$9="ano",CONCATENATE("Okres:","
",OFFSET(Zdroj!BP$16,'k rozhodnutí detailní'!$A1017,0),"
","Právní forma","
",OFFSET(Zdroj!H$16,'k rozhodnutí detailní'!$A1017,0),"
",IF(OFFSET(Zdroj!I$16,'k rozhodnutí detailní'!$A1017,0)="","","IČO: "),OFFSET(Zdroj!I$16,'k rozhodnutí detailní'!$A1017,0),"
","B.Ú. ",IF(OFFSET(Zdroj!J$16,'k rozhodnutí detailní'!$A1017,0)="","","Anonymizováno")),CONCATENATE("Okres:","
",OFFSET(Zdroj!BP$16,'k rozhodnutí detailní'!$A1017,0),"
","Právní forma","
",OFFSET(Zdroj!H$16,'k rozhodnutí detailní'!$A1017,0),"
",IF(OFFSET(Zdroj!I$16,'k rozhodnutí detailní'!$A1017,0)="","","IČO: "),OFFSET(Zdroj!I$16,'k rozhodnutí detailní'!$A1017,0),"
","B.Ú. ",OFFSET(Zdroj!J$16,'k rozhodnutí detailní'!$A1017,0))))</f>
        <v/>
      </c>
      <c r="D1019" s="58" t="str">
        <f ca="1">IF($B1018="","",OFFSET(Zdroj!O$16,'k rozhodnutí detailní'!$A1017,0))</f>
        <v/>
      </c>
      <c r="E1019" s="314"/>
      <c r="F1019" s="185"/>
      <c r="G1019" s="316"/>
      <c r="H1019" s="315"/>
      <c r="I1019" s="288"/>
      <c r="J1019" s="288"/>
      <c r="K1019" s="288"/>
      <c r="L1019" s="288" t="str">
        <f ca="1">IF($B1018="","",CONCATENATE(SUM(I1018+J1018+K1018)," z ",SUM(Zdroj!$AN$10+Zdroj!$AP$10)))</f>
        <v/>
      </c>
      <c r="M1019" s="47" t="str">
        <f ca="1">IF($B1018="","",IF(1-(((J1018+K1018)*(Zdroj!AN$10/Zdroj!AP$10))/I1018)&gt;=0,CEILING(1-(((J1018+K1018)*(Zdroj!AN$10/Zdroj!AP$10))/I1018),0.01),CEILING((1-(((J1018+K1018)*(Zdroj!AN$10/Zdroj!AP$10))/I1018))*-1,0.01)))</f>
        <v/>
      </c>
      <c r="N1019" s="312"/>
      <c r="O1019" s="288"/>
      <c r="P1019" s="329"/>
    </row>
    <row r="1020" spans="1:16" x14ac:dyDescent="0.25">
      <c r="A1020" s="29">
        <f>ROW()/3-1</f>
        <v>339</v>
      </c>
      <c r="B1020" s="288"/>
      <c r="C1020" s="52" t="str">
        <f ca="1">IF($B1018="","",IF(Zdroj!$AQ$9="ano",IF(OFFSET(Zdroj!M$16,'k rozhodnutí detailní'!A1017,0)="","","Anonymizováno"),IF(OFFSET(Zdroj!M$16,'k rozhodnutí detailní'!A1017,0)="","",OFFSET(Zdroj!M$16,'k rozhodnutí detailní'!A1017,0))))</f>
        <v/>
      </c>
      <c r="D1020" s="58" t="str">
        <f ca="1">IF($B1018="","",CONCATENATE("Dotace bude použita na:","
",OFFSET(Zdroj!P$16,'k rozhodnutí detailní'!$A1017,0)))</f>
        <v/>
      </c>
      <c r="E1020" s="314"/>
      <c r="F1020" s="188" t="str">
        <f ca="1">IF($B1018="","",OFFSET(Zdroj!V$16,'k rozhodnutí detailní'!$A1017,0))</f>
        <v/>
      </c>
      <c r="G1020" s="89" t="str">
        <f ca="1">IF($B1018="","",OFFSET(Zdroj!BM$16,'k rozhodnutí'!$A1017,0))</f>
        <v/>
      </c>
      <c r="H1020" s="315"/>
      <c r="I1020" s="288"/>
      <c r="J1020" s="288"/>
      <c r="K1020" s="288"/>
      <c r="L1020" s="288"/>
      <c r="M1020" s="48" t="str">
        <f ca="1">IF($B1018="","",SUM((I1018+J1018+K1018)/(Zdroj!$AN$10+Zdroj!$AP$10)))</f>
        <v/>
      </c>
      <c r="N1020" s="59" t="str">
        <f t="shared" ref="N1020" ca="1" si="337">IF(B1018="","",N1018/G1018)</f>
        <v/>
      </c>
      <c r="O1020" s="288"/>
      <c r="P1020" s="329"/>
    </row>
    <row r="1021" spans="1:16" x14ac:dyDescent="0.25">
      <c r="A1021" s="29"/>
      <c r="B1021" s="288" t="str">
        <f ca="1">IF(OFFSET(Zdroj!$B$16,A1020,0)&gt;0,OFFSET(Zdroj!$B$16,A1020,0)+0,"")</f>
        <v/>
      </c>
      <c r="C1021" s="51" t="str">
        <f ca="1">IF($B1021="","",IF(Zdroj!$AQ$9="ano",CONCATENATE(OFFSET(Zdroj!C$16,'k rozhodnutí detailní'!$A1020,0),"
","Anonymizováno","
",OFFSET(Zdroj!E$16,'k rozhodnutí detailní'!$A1020,0),"
",OFFSET(Zdroj!F$16,'k rozhodnutí detailní'!$A1020,0)),CONCATENATE(OFFSET(Zdroj!C$16,'k rozhodnutí detailní'!$A1020,0),"
",OFFSET(Zdroj!D$16,'k rozhodnutí detailní'!$A1020,0),"
",OFFSET(Zdroj!E$16,'k rozhodnutí detailní'!$A1020,0),"
",OFFSET(Zdroj!F$16,'k rozhodnutí detailní'!$A1020,0))))</f>
        <v/>
      </c>
      <c r="D1021" s="57" t="str">
        <f ca="1">IF($B1021="","",OFFSET(Zdroj!N$16,'k rozhodnutí detailní'!$A1020,0))</f>
        <v/>
      </c>
      <c r="E1021" s="314" t="str">
        <f ca="1">IF($B1021="","",OFFSET(Zdroj!T$16,'k rozhodnutí detailní'!$A1020,0))</f>
        <v/>
      </c>
      <c r="F1021" s="188" t="str">
        <f ca="1">IF($B1021="","",OFFSET(Zdroj!U$16,'k rozhodnutí detailní'!$A1020,0))</f>
        <v/>
      </c>
      <c r="G1021" s="316" t="str">
        <f ca="1">IF($B1021="","",OFFSET(Zdroj!W$16,'k rozhodnutí detailní'!$A1020,0))</f>
        <v/>
      </c>
      <c r="H1021" s="315" t="str">
        <f ca="1">IF($B1021="","",OFFSET(Zdroj!Y$16,'k rozhodnutí detailní'!$A1020,0))</f>
        <v/>
      </c>
      <c r="I1021" s="288" t="str">
        <f ca="1">IF($B1021="","",OFFSET(Zdroj!BG$16,'k rozhodnutí detailní'!$A1020,0))</f>
        <v/>
      </c>
      <c r="J1021" s="288" t="str">
        <f ca="1">IF($B1021="","",OFFSET(Zdroj!BH$16,'k rozhodnutí detailní'!$A1020,0))</f>
        <v/>
      </c>
      <c r="K1021" s="288"/>
      <c r="L1021" s="79" t="str">
        <f ca="1">IF($B1021="","",CONCATENATE(OFFSET(Zdroj!BI$16,'k rozhodnutí detailní'!$A1020,0)," z ",SUM(Zdroj!$AN$10+Zdroj!$AP$10)))</f>
        <v/>
      </c>
      <c r="M1021" s="46" t="str">
        <f ca="1">IF($B1021="","",IF(OR(I1021=0,J1021=0),1,OFFSET(Zdroj!BJ$16,'k rozhodnutí detailní'!$A1020,0)))</f>
        <v/>
      </c>
      <c r="N1021" s="312" t="str">
        <f ca="1">IF(B1021="","",IF(Zdroj!$AQ$1=Zdroj!$AR$9,ROUND(G1021*M1023,Zdroj!$AR$8),OFFSET(Zdroj!BO$16,'k rozhodnutí detailní'!A1020,0)))</f>
        <v/>
      </c>
      <c r="O1021" s="288" t="str">
        <f ca="1">IF($B1021="","",OFFSET(Zdroj!Z$16,'k rozhodnutí detailní'!$A1020,0))</f>
        <v/>
      </c>
      <c r="P1021" s="329"/>
    </row>
    <row r="1022" spans="1:16" x14ac:dyDescent="0.25">
      <c r="A1022" s="29"/>
      <c r="B1022" s="288"/>
      <c r="C1022" s="51" t="str">
        <f ca="1">IF($B1021="","",IF(Zdroj!$AQ$9="ano",CONCATENATE("Okres:","
",OFFSET(Zdroj!BP$16,'k rozhodnutí detailní'!$A1020,0),"
","Právní forma","
",OFFSET(Zdroj!H$16,'k rozhodnutí detailní'!$A1020,0),"
",IF(OFFSET(Zdroj!I$16,'k rozhodnutí detailní'!$A1020,0)="","","IČO: "),OFFSET(Zdroj!I$16,'k rozhodnutí detailní'!$A1020,0),"
","B.Ú. ",IF(OFFSET(Zdroj!J$16,'k rozhodnutí detailní'!$A1020,0)="","","Anonymizováno")),CONCATENATE("Okres:","
",OFFSET(Zdroj!BP$16,'k rozhodnutí detailní'!$A1020,0),"
","Právní forma","
",OFFSET(Zdroj!H$16,'k rozhodnutí detailní'!$A1020,0),"
",IF(OFFSET(Zdroj!I$16,'k rozhodnutí detailní'!$A1020,0)="","","IČO: "),OFFSET(Zdroj!I$16,'k rozhodnutí detailní'!$A1020,0),"
","B.Ú. ",OFFSET(Zdroj!J$16,'k rozhodnutí detailní'!$A1020,0))))</f>
        <v/>
      </c>
      <c r="D1022" s="58" t="str">
        <f ca="1">IF($B1021="","",OFFSET(Zdroj!O$16,'k rozhodnutí detailní'!$A1020,0))</f>
        <v/>
      </c>
      <c r="E1022" s="314"/>
      <c r="F1022" s="185"/>
      <c r="G1022" s="316"/>
      <c r="H1022" s="315"/>
      <c r="I1022" s="288"/>
      <c r="J1022" s="288"/>
      <c r="K1022" s="288"/>
      <c r="L1022" s="288" t="str">
        <f ca="1">IF($B1021="","",CONCATENATE(SUM(I1021+J1021+K1021)," z ",SUM(Zdroj!$AN$10+Zdroj!$AP$10)))</f>
        <v/>
      </c>
      <c r="M1022" s="47" t="str">
        <f ca="1">IF($B1021="","",IF(1-(((J1021+K1021)*(Zdroj!AN$10/Zdroj!AP$10))/I1021)&gt;=0,CEILING(1-(((J1021+K1021)*(Zdroj!AN$10/Zdroj!AP$10))/I1021),0.01),CEILING((1-(((J1021+K1021)*(Zdroj!AN$10/Zdroj!AP$10))/I1021))*-1,0.01)))</f>
        <v/>
      </c>
      <c r="N1022" s="312"/>
      <c r="O1022" s="288"/>
      <c r="P1022" s="329"/>
    </row>
    <row r="1023" spans="1:16" x14ac:dyDescent="0.25">
      <c r="A1023" s="29">
        <f>ROW()/3-1</f>
        <v>340</v>
      </c>
      <c r="B1023" s="288"/>
      <c r="C1023" s="52" t="str">
        <f ca="1">IF($B1021="","",IF(Zdroj!$AQ$9="ano",IF(OFFSET(Zdroj!M$16,'k rozhodnutí detailní'!A1020,0)="","","Anonymizováno"),IF(OFFSET(Zdroj!M$16,'k rozhodnutí detailní'!A1020,0)="","",OFFSET(Zdroj!M$16,'k rozhodnutí detailní'!A1020,0))))</f>
        <v/>
      </c>
      <c r="D1023" s="58" t="str">
        <f ca="1">IF($B1021="","",CONCATENATE("Dotace bude použita na:","
",OFFSET(Zdroj!P$16,'k rozhodnutí detailní'!$A1020,0)))</f>
        <v/>
      </c>
      <c r="E1023" s="314"/>
      <c r="F1023" s="188" t="str">
        <f ca="1">IF($B1021="","",OFFSET(Zdroj!V$16,'k rozhodnutí detailní'!$A1020,0))</f>
        <v/>
      </c>
      <c r="G1023" s="89" t="str">
        <f ca="1">IF($B1021="","",OFFSET(Zdroj!BM$16,'k rozhodnutí'!$A1020,0))</f>
        <v/>
      </c>
      <c r="H1023" s="315"/>
      <c r="I1023" s="288"/>
      <c r="J1023" s="288"/>
      <c r="K1023" s="288"/>
      <c r="L1023" s="288"/>
      <c r="M1023" s="48" t="str">
        <f ca="1">IF($B1021="","",SUM((I1021+J1021+K1021)/(Zdroj!$AN$10+Zdroj!$AP$10)))</f>
        <v/>
      </c>
      <c r="N1023" s="59" t="str">
        <f t="shared" ref="N1023" ca="1" si="338">IF(B1021="","",N1021/G1021)</f>
        <v/>
      </c>
      <c r="O1023" s="288"/>
      <c r="P1023" s="329"/>
    </row>
    <row r="1024" spans="1:16" x14ac:dyDescent="0.25">
      <c r="A1024" s="29"/>
      <c r="B1024" s="288" t="str">
        <f ca="1">IF(OFFSET(Zdroj!$B$16,A1023,0)&gt;0,OFFSET(Zdroj!$B$16,A1023,0)+0,"")</f>
        <v/>
      </c>
      <c r="C1024" s="51" t="str">
        <f ca="1">IF($B1024="","",IF(Zdroj!$AQ$9="ano",CONCATENATE(OFFSET(Zdroj!C$16,'k rozhodnutí detailní'!$A1023,0),"
","Anonymizováno","
",OFFSET(Zdroj!E$16,'k rozhodnutí detailní'!$A1023,0),"
",OFFSET(Zdroj!F$16,'k rozhodnutí detailní'!$A1023,0)),CONCATENATE(OFFSET(Zdroj!C$16,'k rozhodnutí detailní'!$A1023,0),"
",OFFSET(Zdroj!D$16,'k rozhodnutí detailní'!$A1023,0),"
",OFFSET(Zdroj!E$16,'k rozhodnutí detailní'!$A1023,0),"
",OFFSET(Zdroj!F$16,'k rozhodnutí detailní'!$A1023,0))))</f>
        <v/>
      </c>
      <c r="D1024" s="57" t="str">
        <f ca="1">IF($B1024="","",OFFSET(Zdroj!N$16,'k rozhodnutí detailní'!$A1023,0))</f>
        <v/>
      </c>
      <c r="E1024" s="314" t="str">
        <f ca="1">IF($B1024="","",OFFSET(Zdroj!T$16,'k rozhodnutí detailní'!$A1023,0))</f>
        <v/>
      </c>
      <c r="F1024" s="188" t="str">
        <f ca="1">IF($B1024="","",OFFSET(Zdroj!U$16,'k rozhodnutí detailní'!$A1023,0))</f>
        <v/>
      </c>
      <c r="G1024" s="316" t="str">
        <f ca="1">IF($B1024="","",OFFSET(Zdroj!W$16,'k rozhodnutí detailní'!$A1023,0))</f>
        <v/>
      </c>
      <c r="H1024" s="315" t="str">
        <f ca="1">IF($B1024="","",OFFSET(Zdroj!Y$16,'k rozhodnutí detailní'!$A1023,0))</f>
        <v/>
      </c>
      <c r="I1024" s="288" t="str">
        <f ca="1">IF($B1024="","",OFFSET(Zdroj!BG$16,'k rozhodnutí detailní'!$A1023,0))</f>
        <v/>
      </c>
      <c r="J1024" s="288" t="str">
        <f ca="1">IF($B1024="","",OFFSET(Zdroj!BH$16,'k rozhodnutí detailní'!$A1023,0))</f>
        <v/>
      </c>
      <c r="K1024" s="288"/>
      <c r="L1024" s="79" t="str">
        <f ca="1">IF($B1024="","",CONCATENATE(OFFSET(Zdroj!BI$16,'k rozhodnutí detailní'!$A1023,0)," z ",SUM(Zdroj!$AN$10+Zdroj!$AP$10)))</f>
        <v/>
      </c>
      <c r="M1024" s="46" t="str">
        <f ca="1">IF($B1024="","",IF(OR(I1024=0,J1024=0),1,OFFSET(Zdroj!BJ$16,'k rozhodnutí detailní'!$A1023,0)))</f>
        <v/>
      </c>
      <c r="N1024" s="312" t="str">
        <f ca="1">IF(B1024="","",IF(Zdroj!$AQ$1=Zdroj!$AR$9,ROUND(G1024*M1026,Zdroj!$AR$8),OFFSET(Zdroj!BO$16,'k rozhodnutí detailní'!A1023,0)))</f>
        <v/>
      </c>
      <c r="O1024" s="288" t="str">
        <f ca="1">IF($B1024="","",OFFSET(Zdroj!Z$16,'k rozhodnutí detailní'!$A1023,0))</f>
        <v/>
      </c>
      <c r="P1024" s="329"/>
    </row>
    <row r="1025" spans="1:16" x14ac:dyDescent="0.25">
      <c r="A1025" s="29"/>
      <c r="B1025" s="288"/>
      <c r="C1025" s="51" t="str">
        <f ca="1">IF($B1024="","",IF(Zdroj!$AQ$9="ano",CONCATENATE("Okres:","
",OFFSET(Zdroj!BP$16,'k rozhodnutí detailní'!$A1023,0),"
","Právní forma","
",OFFSET(Zdroj!H$16,'k rozhodnutí detailní'!$A1023,0),"
",IF(OFFSET(Zdroj!I$16,'k rozhodnutí detailní'!$A1023,0)="","","IČO: "),OFFSET(Zdroj!I$16,'k rozhodnutí detailní'!$A1023,0),"
","B.Ú. ",IF(OFFSET(Zdroj!J$16,'k rozhodnutí detailní'!$A1023,0)="","","Anonymizováno")),CONCATENATE("Okres:","
",OFFSET(Zdroj!BP$16,'k rozhodnutí detailní'!$A1023,0),"
","Právní forma","
",OFFSET(Zdroj!H$16,'k rozhodnutí detailní'!$A1023,0),"
",IF(OFFSET(Zdroj!I$16,'k rozhodnutí detailní'!$A1023,0)="","","IČO: "),OFFSET(Zdroj!I$16,'k rozhodnutí detailní'!$A1023,0),"
","B.Ú. ",OFFSET(Zdroj!J$16,'k rozhodnutí detailní'!$A1023,0))))</f>
        <v/>
      </c>
      <c r="D1025" s="58" t="str">
        <f ca="1">IF($B1024="","",OFFSET(Zdroj!O$16,'k rozhodnutí detailní'!$A1023,0))</f>
        <v/>
      </c>
      <c r="E1025" s="314"/>
      <c r="F1025" s="185"/>
      <c r="G1025" s="316"/>
      <c r="H1025" s="315"/>
      <c r="I1025" s="288"/>
      <c r="J1025" s="288"/>
      <c r="K1025" s="288"/>
      <c r="L1025" s="288" t="str">
        <f ca="1">IF($B1024="","",CONCATENATE(SUM(I1024+J1024+K1024)," z ",SUM(Zdroj!$AN$10+Zdroj!$AP$10)))</f>
        <v/>
      </c>
      <c r="M1025" s="47" t="str">
        <f ca="1">IF($B1024="","",IF(1-(((J1024+K1024)*(Zdroj!AN$10/Zdroj!AP$10))/I1024)&gt;=0,CEILING(1-(((J1024+K1024)*(Zdroj!AN$10/Zdroj!AP$10))/I1024),0.01),CEILING((1-(((J1024+K1024)*(Zdroj!AN$10/Zdroj!AP$10))/I1024))*-1,0.01)))</f>
        <v/>
      </c>
      <c r="N1025" s="312"/>
      <c r="O1025" s="288"/>
      <c r="P1025" s="329"/>
    </row>
    <row r="1026" spans="1:16" x14ac:dyDescent="0.25">
      <c r="A1026" s="29">
        <f>ROW()/3-1</f>
        <v>341</v>
      </c>
      <c r="B1026" s="288"/>
      <c r="C1026" s="52" t="str">
        <f ca="1">IF($B1024="","",IF(Zdroj!$AQ$9="ano",IF(OFFSET(Zdroj!M$16,'k rozhodnutí detailní'!A1023,0)="","","Anonymizováno"),IF(OFFSET(Zdroj!M$16,'k rozhodnutí detailní'!A1023,0)="","",OFFSET(Zdroj!M$16,'k rozhodnutí detailní'!A1023,0))))</f>
        <v/>
      </c>
      <c r="D1026" s="58" t="str">
        <f ca="1">IF($B1024="","",CONCATENATE("Dotace bude použita na:","
",OFFSET(Zdroj!P$16,'k rozhodnutí detailní'!$A1023,0)))</f>
        <v/>
      </c>
      <c r="E1026" s="314"/>
      <c r="F1026" s="188" t="str">
        <f ca="1">IF($B1024="","",OFFSET(Zdroj!V$16,'k rozhodnutí detailní'!$A1023,0))</f>
        <v/>
      </c>
      <c r="G1026" s="89" t="str">
        <f ca="1">IF($B1024="","",OFFSET(Zdroj!BM$16,'k rozhodnutí'!$A1023,0))</f>
        <v/>
      </c>
      <c r="H1026" s="315"/>
      <c r="I1026" s="288"/>
      <c r="J1026" s="288"/>
      <c r="K1026" s="288"/>
      <c r="L1026" s="288"/>
      <c r="M1026" s="48" t="str">
        <f ca="1">IF($B1024="","",SUM((I1024+J1024+K1024)/(Zdroj!$AN$10+Zdroj!$AP$10)))</f>
        <v/>
      </c>
      <c r="N1026" s="59" t="str">
        <f t="shared" ref="N1026" ca="1" si="339">IF(B1024="","",N1024/G1024)</f>
        <v/>
      </c>
      <c r="O1026" s="288"/>
      <c r="P1026" s="329"/>
    </row>
    <row r="1027" spans="1:16" x14ac:dyDescent="0.25">
      <c r="A1027" s="29"/>
      <c r="B1027" s="288" t="str">
        <f ca="1">IF(OFFSET(Zdroj!$B$16,A1026,0)&gt;0,OFFSET(Zdroj!$B$16,A1026,0)+0,"")</f>
        <v/>
      </c>
      <c r="C1027" s="51" t="str">
        <f ca="1">IF($B1027="","",IF(Zdroj!$AQ$9="ano",CONCATENATE(OFFSET(Zdroj!C$16,'k rozhodnutí detailní'!$A1026,0),"
","Anonymizováno","
",OFFSET(Zdroj!E$16,'k rozhodnutí detailní'!$A1026,0),"
",OFFSET(Zdroj!F$16,'k rozhodnutí detailní'!$A1026,0)),CONCATENATE(OFFSET(Zdroj!C$16,'k rozhodnutí detailní'!$A1026,0),"
",OFFSET(Zdroj!D$16,'k rozhodnutí detailní'!$A1026,0),"
",OFFSET(Zdroj!E$16,'k rozhodnutí detailní'!$A1026,0),"
",OFFSET(Zdroj!F$16,'k rozhodnutí detailní'!$A1026,0))))</f>
        <v/>
      </c>
      <c r="D1027" s="57" t="str">
        <f ca="1">IF($B1027="","",OFFSET(Zdroj!N$16,'k rozhodnutí detailní'!$A1026,0))</f>
        <v/>
      </c>
      <c r="E1027" s="314" t="str">
        <f ca="1">IF($B1027="","",OFFSET(Zdroj!T$16,'k rozhodnutí detailní'!$A1026,0))</f>
        <v/>
      </c>
      <c r="F1027" s="188" t="str">
        <f ca="1">IF($B1027="","",OFFSET(Zdroj!U$16,'k rozhodnutí detailní'!$A1026,0))</f>
        <v/>
      </c>
      <c r="G1027" s="316" t="str">
        <f ca="1">IF($B1027="","",OFFSET(Zdroj!W$16,'k rozhodnutí detailní'!$A1026,0))</f>
        <v/>
      </c>
      <c r="H1027" s="315" t="str">
        <f ca="1">IF($B1027="","",OFFSET(Zdroj!Y$16,'k rozhodnutí detailní'!$A1026,0))</f>
        <v/>
      </c>
      <c r="I1027" s="288" t="str">
        <f ca="1">IF($B1027="","",OFFSET(Zdroj!BG$16,'k rozhodnutí detailní'!$A1026,0))</f>
        <v/>
      </c>
      <c r="J1027" s="288" t="str">
        <f ca="1">IF($B1027="","",OFFSET(Zdroj!BH$16,'k rozhodnutí detailní'!$A1026,0))</f>
        <v/>
      </c>
      <c r="K1027" s="288"/>
      <c r="L1027" s="79" t="str">
        <f ca="1">IF($B1027="","",CONCATENATE(OFFSET(Zdroj!BI$16,'k rozhodnutí detailní'!$A1026,0)," z ",SUM(Zdroj!$AN$10+Zdroj!$AP$10)))</f>
        <v/>
      </c>
      <c r="M1027" s="46" t="str">
        <f ca="1">IF($B1027="","",IF(OR(I1027=0,J1027=0),1,OFFSET(Zdroj!BJ$16,'k rozhodnutí detailní'!$A1026,0)))</f>
        <v/>
      </c>
      <c r="N1027" s="312" t="str">
        <f ca="1">IF(B1027="","",IF(Zdroj!$AQ$1=Zdroj!$AR$9,ROUND(G1027*M1029,Zdroj!$AR$8),OFFSET(Zdroj!BO$16,'k rozhodnutí detailní'!A1026,0)))</f>
        <v/>
      </c>
      <c r="O1027" s="288" t="str">
        <f ca="1">IF($B1027="","",OFFSET(Zdroj!Z$16,'k rozhodnutí detailní'!$A1026,0))</f>
        <v/>
      </c>
      <c r="P1027" s="329"/>
    </row>
    <row r="1028" spans="1:16" x14ac:dyDescent="0.25">
      <c r="A1028" s="29"/>
      <c r="B1028" s="288"/>
      <c r="C1028" s="51" t="str">
        <f ca="1">IF($B1027="","",IF(Zdroj!$AQ$9="ano",CONCATENATE("Okres:","
",OFFSET(Zdroj!BP$16,'k rozhodnutí detailní'!$A1026,0),"
","Právní forma","
",OFFSET(Zdroj!H$16,'k rozhodnutí detailní'!$A1026,0),"
",IF(OFFSET(Zdroj!I$16,'k rozhodnutí detailní'!$A1026,0)="","","IČO: "),OFFSET(Zdroj!I$16,'k rozhodnutí detailní'!$A1026,0),"
","B.Ú. ",IF(OFFSET(Zdroj!J$16,'k rozhodnutí detailní'!$A1026,0)="","","Anonymizováno")),CONCATENATE("Okres:","
",OFFSET(Zdroj!BP$16,'k rozhodnutí detailní'!$A1026,0),"
","Právní forma","
",OFFSET(Zdroj!H$16,'k rozhodnutí detailní'!$A1026,0),"
",IF(OFFSET(Zdroj!I$16,'k rozhodnutí detailní'!$A1026,0)="","","IČO: "),OFFSET(Zdroj!I$16,'k rozhodnutí detailní'!$A1026,0),"
","B.Ú. ",OFFSET(Zdroj!J$16,'k rozhodnutí detailní'!$A1026,0))))</f>
        <v/>
      </c>
      <c r="D1028" s="58" t="str">
        <f ca="1">IF($B1027="","",OFFSET(Zdroj!O$16,'k rozhodnutí detailní'!$A1026,0))</f>
        <v/>
      </c>
      <c r="E1028" s="314"/>
      <c r="F1028" s="185"/>
      <c r="G1028" s="316"/>
      <c r="H1028" s="315"/>
      <c r="I1028" s="288"/>
      <c r="J1028" s="288"/>
      <c r="K1028" s="288"/>
      <c r="L1028" s="288" t="str">
        <f ca="1">IF($B1027="","",CONCATENATE(SUM(I1027+J1027+K1027)," z ",SUM(Zdroj!$AN$10+Zdroj!$AP$10)))</f>
        <v/>
      </c>
      <c r="M1028" s="47" t="str">
        <f ca="1">IF($B1027="","",IF(1-(((J1027+K1027)*(Zdroj!AN$10/Zdroj!AP$10))/I1027)&gt;=0,CEILING(1-(((J1027+K1027)*(Zdroj!AN$10/Zdroj!AP$10))/I1027),0.01),CEILING((1-(((J1027+K1027)*(Zdroj!AN$10/Zdroj!AP$10))/I1027))*-1,0.01)))</f>
        <v/>
      </c>
      <c r="N1028" s="312"/>
      <c r="O1028" s="288"/>
      <c r="P1028" s="329"/>
    </row>
    <row r="1029" spans="1:16" x14ac:dyDescent="0.25">
      <c r="A1029" s="29">
        <f>ROW()/3-1</f>
        <v>342</v>
      </c>
      <c r="B1029" s="288"/>
      <c r="C1029" s="52" t="str">
        <f ca="1">IF($B1027="","",IF(Zdroj!$AQ$9="ano",IF(OFFSET(Zdroj!M$16,'k rozhodnutí detailní'!A1026,0)="","","Anonymizováno"),IF(OFFSET(Zdroj!M$16,'k rozhodnutí detailní'!A1026,0)="","",OFFSET(Zdroj!M$16,'k rozhodnutí detailní'!A1026,0))))</f>
        <v/>
      </c>
      <c r="D1029" s="58" t="str">
        <f ca="1">IF($B1027="","",CONCATENATE("Dotace bude použita na:","
",OFFSET(Zdroj!P$16,'k rozhodnutí detailní'!$A1026,0)))</f>
        <v/>
      </c>
      <c r="E1029" s="314"/>
      <c r="F1029" s="188" t="str">
        <f ca="1">IF($B1027="","",OFFSET(Zdroj!V$16,'k rozhodnutí detailní'!$A1026,0))</f>
        <v/>
      </c>
      <c r="G1029" s="89" t="str">
        <f ca="1">IF($B1027="","",OFFSET(Zdroj!BM$16,'k rozhodnutí'!$A1026,0))</f>
        <v/>
      </c>
      <c r="H1029" s="315"/>
      <c r="I1029" s="288"/>
      <c r="J1029" s="288"/>
      <c r="K1029" s="288"/>
      <c r="L1029" s="288"/>
      <c r="M1029" s="48" t="str">
        <f ca="1">IF($B1027="","",SUM((I1027+J1027+K1027)/(Zdroj!$AN$10+Zdroj!$AP$10)))</f>
        <v/>
      </c>
      <c r="N1029" s="59" t="str">
        <f t="shared" ref="N1029" ca="1" si="340">IF(B1027="","",N1027/G1027)</f>
        <v/>
      </c>
      <c r="O1029" s="288"/>
      <c r="P1029" s="329"/>
    </row>
    <row r="1030" spans="1:16" x14ac:dyDescent="0.25">
      <c r="A1030" s="29"/>
      <c r="B1030" s="288" t="str">
        <f ca="1">IF(OFFSET(Zdroj!$B$16,A1029,0)&gt;0,OFFSET(Zdroj!$B$16,A1029,0)+0,"")</f>
        <v/>
      </c>
      <c r="C1030" s="51" t="str">
        <f ca="1">IF($B1030="","",IF(Zdroj!$AQ$9="ano",CONCATENATE(OFFSET(Zdroj!C$16,'k rozhodnutí detailní'!$A1029,0),"
","Anonymizováno","
",OFFSET(Zdroj!E$16,'k rozhodnutí detailní'!$A1029,0),"
",OFFSET(Zdroj!F$16,'k rozhodnutí detailní'!$A1029,0)),CONCATENATE(OFFSET(Zdroj!C$16,'k rozhodnutí detailní'!$A1029,0),"
",OFFSET(Zdroj!D$16,'k rozhodnutí detailní'!$A1029,0),"
",OFFSET(Zdroj!E$16,'k rozhodnutí detailní'!$A1029,0),"
",OFFSET(Zdroj!F$16,'k rozhodnutí detailní'!$A1029,0))))</f>
        <v/>
      </c>
      <c r="D1030" s="57" t="str">
        <f ca="1">IF($B1030="","",OFFSET(Zdroj!N$16,'k rozhodnutí detailní'!$A1029,0))</f>
        <v/>
      </c>
      <c r="E1030" s="314" t="str">
        <f ca="1">IF($B1030="","",OFFSET(Zdroj!T$16,'k rozhodnutí detailní'!$A1029,0))</f>
        <v/>
      </c>
      <c r="F1030" s="188" t="str">
        <f ca="1">IF($B1030="","",OFFSET(Zdroj!U$16,'k rozhodnutí detailní'!$A1029,0))</f>
        <v/>
      </c>
      <c r="G1030" s="316" t="str">
        <f ca="1">IF($B1030="","",OFFSET(Zdroj!W$16,'k rozhodnutí detailní'!$A1029,0))</f>
        <v/>
      </c>
      <c r="H1030" s="315" t="str">
        <f ca="1">IF($B1030="","",OFFSET(Zdroj!Y$16,'k rozhodnutí detailní'!$A1029,0))</f>
        <v/>
      </c>
      <c r="I1030" s="288" t="str">
        <f ca="1">IF($B1030="","",OFFSET(Zdroj!BG$16,'k rozhodnutí detailní'!$A1029,0))</f>
        <v/>
      </c>
      <c r="J1030" s="288" t="str">
        <f ca="1">IF($B1030="","",OFFSET(Zdroj!BH$16,'k rozhodnutí detailní'!$A1029,0))</f>
        <v/>
      </c>
      <c r="K1030" s="288"/>
      <c r="L1030" s="79" t="str">
        <f ca="1">IF($B1030="","",CONCATENATE(OFFSET(Zdroj!BI$16,'k rozhodnutí detailní'!$A1029,0)," z ",SUM(Zdroj!$AN$10+Zdroj!$AP$10)))</f>
        <v/>
      </c>
      <c r="M1030" s="46" t="str">
        <f ca="1">IF($B1030="","",IF(OR(I1030=0,J1030=0),1,OFFSET(Zdroj!BJ$16,'k rozhodnutí detailní'!$A1029,0)))</f>
        <v/>
      </c>
      <c r="N1030" s="312" t="str">
        <f ca="1">IF(B1030="","",IF(Zdroj!$AQ$1=Zdroj!$AR$9,ROUND(G1030*M1032,Zdroj!$AR$8),OFFSET(Zdroj!BO$16,'k rozhodnutí detailní'!A1029,0)))</f>
        <v/>
      </c>
      <c r="O1030" s="288" t="str">
        <f ca="1">IF($B1030="","",OFFSET(Zdroj!Z$16,'k rozhodnutí detailní'!$A1029,0))</f>
        <v/>
      </c>
      <c r="P1030" s="329"/>
    </row>
    <row r="1031" spans="1:16" x14ac:dyDescent="0.25">
      <c r="A1031" s="29"/>
      <c r="B1031" s="288"/>
      <c r="C1031" s="51" t="str">
        <f ca="1">IF($B1030="","",IF(Zdroj!$AQ$9="ano",CONCATENATE("Okres:","
",OFFSET(Zdroj!BP$16,'k rozhodnutí detailní'!$A1029,0),"
","Právní forma","
",OFFSET(Zdroj!H$16,'k rozhodnutí detailní'!$A1029,0),"
",IF(OFFSET(Zdroj!I$16,'k rozhodnutí detailní'!$A1029,0)="","","IČO: "),OFFSET(Zdroj!I$16,'k rozhodnutí detailní'!$A1029,0),"
","B.Ú. ",IF(OFFSET(Zdroj!J$16,'k rozhodnutí detailní'!$A1029,0)="","","Anonymizováno")),CONCATENATE("Okres:","
",OFFSET(Zdroj!BP$16,'k rozhodnutí detailní'!$A1029,0),"
","Právní forma","
",OFFSET(Zdroj!H$16,'k rozhodnutí detailní'!$A1029,0),"
",IF(OFFSET(Zdroj!I$16,'k rozhodnutí detailní'!$A1029,0)="","","IČO: "),OFFSET(Zdroj!I$16,'k rozhodnutí detailní'!$A1029,0),"
","B.Ú. ",OFFSET(Zdroj!J$16,'k rozhodnutí detailní'!$A1029,0))))</f>
        <v/>
      </c>
      <c r="D1031" s="58" t="str">
        <f ca="1">IF($B1030="","",OFFSET(Zdroj!O$16,'k rozhodnutí detailní'!$A1029,0))</f>
        <v/>
      </c>
      <c r="E1031" s="314"/>
      <c r="F1031" s="185"/>
      <c r="G1031" s="316"/>
      <c r="H1031" s="315"/>
      <c r="I1031" s="288"/>
      <c r="J1031" s="288"/>
      <c r="K1031" s="288"/>
      <c r="L1031" s="288" t="str">
        <f ca="1">IF($B1030="","",CONCATENATE(SUM(I1030+J1030+K1030)," z ",SUM(Zdroj!$AN$10+Zdroj!$AP$10)))</f>
        <v/>
      </c>
      <c r="M1031" s="47" t="str">
        <f ca="1">IF($B1030="","",IF(1-(((J1030+K1030)*(Zdroj!AN$10/Zdroj!AP$10))/I1030)&gt;=0,CEILING(1-(((J1030+K1030)*(Zdroj!AN$10/Zdroj!AP$10))/I1030),0.01),CEILING((1-(((J1030+K1030)*(Zdroj!AN$10/Zdroj!AP$10))/I1030))*-1,0.01)))</f>
        <v/>
      </c>
      <c r="N1031" s="312"/>
      <c r="O1031" s="288"/>
      <c r="P1031" s="329"/>
    </row>
    <row r="1032" spans="1:16" x14ac:dyDescent="0.25">
      <c r="A1032" s="29">
        <f>ROW()/3-1</f>
        <v>343</v>
      </c>
      <c r="B1032" s="288"/>
      <c r="C1032" s="52" t="str">
        <f ca="1">IF($B1030="","",IF(Zdroj!$AQ$9="ano",IF(OFFSET(Zdroj!M$16,'k rozhodnutí detailní'!A1029,0)="","","Anonymizováno"),IF(OFFSET(Zdroj!M$16,'k rozhodnutí detailní'!A1029,0)="","",OFFSET(Zdroj!M$16,'k rozhodnutí detailní'!A1029,0))))</f>
        <v/>
      </c>
      <c r="D1032" s="58" t="str">
        <f ca="1">IF($B1030="","",CONCATENATE("Dotace bude použita na:","
",OFFSET(Zdroj!P$16,'k rozhodnutí detailní'!$A1029,0)))</f>
        <v/>
      </c>
      <c r="E1032" s="314"/>
      <c r="F1032" s="188" t="str">
        <f ca="1">IF($B1030="","",OFFSET(Zdroj!V$16,'k rozhodnutí detailní'!$A1029,0))</f>
        <v/>
      </c>
      <c r="G1032" s="89" t="str">
        <f ca="1">IF($B1030="","",OFFSET(Zdroj!BM$16,'k rozhodnutí'!$A1029,0))</f>
        <v/>
      </c>
      <c r="H1032" s="315"/>
      <c r="I1032" s="288"/>
      <c r="J1032" s="288"/>
      <c r="K1032" s="288"/>
      <c r="L1032" s="288"/>
      <c r="M1032" s="48" t="str">
        <f ca="1">IF($B1030="","",SUM((I1030+J1030+K1030)/(Zdroj!$AN$10+Zdroj!$AP$10)))</f>
        <v/>
      </c>
      <c r="N1032" s="59" t="str">
        <f t="shared" ref="N1032" ca="1" si="341">IF(B1030="","",N1030/G1030)</f>
        <v/>
      </c>
      <c r="O1032" s="288"/>
      <c r="P1032" s="329"/>
    </row>
    <row r="1033" spans="1:16" x14ac:dyDescent="0.25">
      <c r="A1033" s="29"/>
      <c r="B1033" s="288" t="str">
        <f ca="1">IF(OFFSET(Zdroj!$B$16,A1032,0)&gt;0,OFFSET(Zdroj!$B$16,A1032,0)+0,"")</f>
        <v/>
      </c>
      <c r="C1033" s="51" t="str">
        <f ca="1">IF($B1033="","",IF(Zdroj!$AQ$9="ano",CONCATENATE(OFFSET(Zdroj!C$16,'k rozhodnutí detailní'!$A1032,0),"
","Anonymizováno","
",OFFSET(Zdroj!E$16,'k rozhodnutí detailní'!$A1032,0),"
",OFFSET(Zdroj!F$16,'k rozhodnutí detailní'!$A1032,0)),CONCATENATE(OFFSET(Zdroj!C$16,'k rozhodnutí detailní'!$A1032,0),"
",OFFSET(Zdroj!D$16,'k rozhodnutí detailní'!$A1032,0),"
",OFFSET(Zdroj!E$16,'k rozhodnutí detailní'!$A1032,0),"
",OFFSET(Zdroj!F$16,'k rozhodnutí detailní'!$A1032,0))))</f>
        <v/>
      </c>
      <c r="D1033" s="57" t="str">
        <f ca="1">IF($B1033="","",OFFSET(Zdroj!N$16,'k rozhodnutí detailní'!$A1032,0))</f>
        <v/>
      </c>
      <c r="E1033" s="314" t="str">
        <f ca="1">IF($B1033="","",OFFSET(Zdroj!T$16,'k rozhodnutí detailní'!$A1032,0))</f>
        <v/>
      </c>
      <c r="F1033" s="188" t="str">
        <f ca="1">IF($B1033="","",OFFSET(Zdroj!U$16,'k rozhodnutí detailní'!$A1032,0))</f>
        <v/>
      </c>
      <c r="G1033" s="316" t="str">
        <f ca="1">IF($B1033="","",OFFSET(Zdroj!W$16,'k rozhodnutí detailní'!$A1032,0))</f>
        <v/>
      </c>
      <c r="H1033" s="315" t="str">
        <f ca="1">IF($B1033="","",OFFSET(Zdroj!Y$16,'k rozhodnutí detailní'!$A1032,0))</f>
        <v/>
      </c>
      <c r="I1033" s="288" t="str">
        <f ca="1">IF($B1033="","",OFFSET(Zdroj!BG$16,'k rozhodnutí detailní'!$A1032,0))</f>
        <v/>
      </c>
      <c r="J1033" s="288" t="str">
        <f ca="1">IF($B1033="","",OFFSET(Zdroj!BH$16,'k rozhodnutí detailní'!$A1032,0))</f>
        <v/>
      </c>
      <c r="K1033" s="288"/>
      <c r="L1033" s="79" t="str">
        <f ca="1">IF($B1033="","",CONCATENATE(OFFSET(Zdroj!BI$16,'k rozhodnutí detailní'!$A1032,0)," z ",SUM(Zdroj!$AN$10+Zdroj!$AP$10)))</f>
        <v/>
      </c>
      <c r="M1033" s="46" t="str">
        <f ca="1">IF($B1033="","",IF(OR(I1033=0,J1033=0),1,OFFSET(Zdroj!BJ$16,'k rozhodnutí detailní'!$A1032,0)))</f>
        <v/>
      </c>
      <c r="N1033" s="312" t="str">
        <f ca="1">IF(B1033="","",IF(Zdroj!$AQ$1=Zdroj!$AR$9,ROUND(G1033*M1035,Zdroj!$AR$8),OFFSET(Zdroj!BO$16,'k rozhodnutí detailní'!A1032,0)))</f>
        <v/>
      </c>
      <c r="O1033" s="288" t="str">
        <f ca="1">IF($B1033="","",OFFSET(Zdroj!Z$16,'k rozhodnutí detailní'!$A1032,0))</f>
        <v/>
      </c>
      <c r="P1033" s="329"/>
    </row>
    <row r="1034" spans="1:16" x14ac:dyDescent="0.25">
      <c r="A1034" s="29"/>
      <c r="B1034" s="288"/>
      <c r="C1034" s="51" t="str">
        <f ca="1">IF($B1033="","",IF(Zdroj!$AQ$9="ano",CONCATENATE("Okres:","
",OFFSET(Zdroj!BP$16,'k rozhodnutí detailní'!$A1032,0),"
","Právní forma","
",OFFSET(Zdroj!H$16,'k rozhodnutí detailní'!$A1032,0),"
",IF(OFFSET(Zdroj!I$16,'k rozhodnutí detailní'!$A1032,0)="","","IČO: "),OFFSET(Zdroj!I$16,'k rozhodnutí detailní'!$A1032,0),"
","B.Ú. ",IF(OFFSET(Zdroj!J$16,'k rozhodnutí detailní'!$A1032,0)="","","Anonymizováno")),CONCATENATE("Okres:","
",OFFSET(Zdroj!BP$16,'k rozhodnutí detailní'!$A1032,0),"
","Právní forma","
",OFFSET(Zdroj!H$16,'k rozhodnutí detailní'!$A1032,0),"
",IF(OFFSET(Zdroj!I$16,'k rozhodnutí detailní'!$A1032,0)="","","IČO: "),OFFSET(Zdroj!I$16,'k rozhodnutí detailní'!$A1032,0),"
","B.Ú. ",OFFSET(Zdroj!J$16,'k rozhodnutí detailní'!$A1032,0))))</f>
        <v/>
      </c>
      <c r="D1034" s="58" t="str">
        <f ca="1">IF($B1033="","",OFFSET(Zdroj!O$16,'k rozhodnutí detailní'!$A1032,0))</f>
        <v/>
      </c>
      <c r="E1034" s="314"/>
      <c r="F1034" s="185"/>
      <c r="G1034" s="316"/>
      <c r="H1034" s="315"/>
      <c r="I1034" s="288"/>
      <c r="J1034" s="288"/>
      <c r="K1034" s="288"/>
      <c r="L1034" s="288" t="str">
        <f ca="1">IF($B1033="","",CONCATENATE(SUM(I1033+J1033+K1033)," z ",SUM(Zdroj!$AN$10+Zdroj!$AP$10)))</f>
        <v/>
      </c>
      <c r="M1034" s="47" t="str">
        <f ca="1">IF($B1033="","",IF(1-(((J1033+K1033)*(Zdroj!AN$10/Zdroj!AP$10))/I1033)&gt;=0,CEILING(1-(((J1033+K1033)*(Zdroj!AN$10/Zdroj!AP$10))/I1033),0.01),CEILING((1-(((J1033+K1033)*(Zdroj!AN$10/Zdroj!AP$10))/I1033))*-1,0.01)))</f>
        <v/>
      </c>
      <c r="N1034" s="312"/>
      <c r="O1034" s="288"/>
      <c r="P1034" s="329"/>
    </row>
    <row r="1035" spans="1:16" x14ac:dyDescent="0.25">
      <c r="A1035" s="29">
        <f>ROW()/3-1</f>
        <v>344</v>
      </c>
      <c r="B1035" s="288"/>
      <c r="C1035" s="52" t="str">
        <f ca="1">IF($B1033="","",IF(Zdroj!$AQ$9="ano",IF(OFFSET(Zdroj!M$16,'k rozhodnutí detailní'!A1032,0)="","","Anonymizováno"),IF(OFFSET(Zdroj!M$16,'k rozhodnutí detailní'!A1032,0)="","",OFFSET(Zdroj!M$16,'k rozhodnutí detailní'!A1032,0))))</f>
        <v/>
      </c>
      <c r="D1035" s="58" t="str">
        <f ca="1">IF($B1033="","",CONCATENATE("Dotace bude použita na:","
",OFFSET(Zdroj!P$16,'k rozhodnutí detailní'!$A1032,0)))</f>
        <v/>
      </c>
      <c r="E1035" s="314"/>
      <c r="F1035" s="188" t="str">
        <f ca="1">IF($B1033="","",OFFSET(Zdroj!V$16,'k rozhodnutí detailní'!$A1032,0))</f>
        <v/>
      </c>
      <c r="G1035" s="89" t="str">
        <f ca="1">IF($B1033="","",OFFSET(Zdroj!BM$16,'k rozhodnutí'!$A1032,0))</f>
        <v/>
      </c>
      <c r="H1035" s="315"/>
      <c r="I1035" s="288"/>
      <c r="J1035" s="288"/>
      <c r="K1035" s="288"/>
      <c r="L1035" s="288"/>
      <c r="M1035" s="48" t="str">
        <f ca="1">IF($B1033="","",SUM((I1033+J1033+K1033)/(Zdroj!$AN$10+Zdroj!$AP$10)))</f>
        <v/>
      </c>
      <c r="N1035" s="59" t="str">
        <f t="shared" ref="N1035" ca="1" si="342">IF(B1033="","",N1033/G1033)</f>
        <v/>
      </c>
      <c r="O1035" s="288"/>
      <c r="P1035" s="329"/>
    </row>
    <row r="1036" spans="1:16" x14ac:dyDescent="0.25">
      <c r="A1036" s="29"/>
      <c r="B1036" s="288" t="str">
        <f ca="1">IF(OFFSET(Zdroj!$B$16,A1035,0)&gt;0,OFFSET(Zdroj!$B$16,A1035,0)+0,"")</f>
        <v/>
      </c>
      <c r="C1036" s="51" t="str">
        <f ca="1">IF($B1036="","",IF(Zdroj!$AQ$9="ano",CONCATENATE(OFFSET(Zdroj!C$16,'k rozhodnutí detailní'!$A1035,0),"
","Anonymizováno","
",OFFSET(Zdroj!E$16,'k rozhodnutí detailní'!$A1035,0),"
",OFFSET(Zdroj!F$16,'k rozhodnutí detailní'!$A1035,0)),CONCATENATE(OFFSET(Zdroj!C$16,'k rozhodnutí detailní'!$A1035,0),"
",OFFSET(Zdroj!D$16,'k rozhodnutí detailní'!$A1035,0),"
",OFFSET(Zdroj!E$16,'k rozhodnutí detailní'!$A1035,0),"
",OFFSET(Zdroj!F$16,'k rozhodnutí detailní'!$A1035,0))))</f>
        <v/>
      </c>
      <c r="D1036" s="57" t="str">
        <f ca="1">IF($B1036="","",OFFSET(Zdroj!N$16,'k rozhodnutí detailní'!$A1035,0))</f>
        <v/>
      </c>
      <c r="E1036" s="314" t="str">
        <f ca="1">IF($B1036="","",OFFSET(Zdroj!T$16,'k rozhodnutí detailní'!$A1035,0))</f>
        <v/>
      </c>
      <c r="F1036" s="188" t="str">
        <f ca="1">IF($B1036="","",OFFSET(Zdroj!U$16,'k rozhodnutí detailní'!$A1035,0))</f>
        <v/>
      </c>
      <c r="G1036" s="316" t="str">
        <f ca="1">IF($B1036="","",OFFSET(Zdroj!W$16,'k rozhodnutí detailní'!$A1035,0))</f>
        <v/>
      </c>
      <c r="H1036" s="315" t="str">
        <f ca="1">IF($B1036="","",OFFSET(Zdroj!Y$16,'k rozhodnutí detailní'!$A1035,0))</f>
        <v/>
      </c>
      <c r="I1036" s="288" t="str">
        <f ca="1">IF($B1036="","",OFFSET(Zdroj!BG$16,'k rozhodnutí detailní'!$A1035,0))</f>
        <v/>
      </c>
      <c r="J1036" s="288" t="str">
        <f ca="1">IF($B1036="","",OFFSET(Zdroj!BH$16,'k rozhodnutí detailní'!$A1035,0))</f>
        <v/>
      </c>
      <c r="K1036" s="288"/>
      <c r="L1036" s="79" t="str">
        <f ca="1">IF($B1036="","",CONCATENATE(OFFSET(Zdroj!BI$16,'k rozhodnutí detailní'!$A1035,0)," z ",SUM(Zdroj!$AN$10+Zdroj!$AP$10)))</f>
        <v/>
      </c>
      <c r="M1036" s="46" t="str">
        <f ca="1">IF($B1036="","",IF(OR(I1036=0,J1036=0),1,OFFSET(Zdroj!BJ$16,'k rozhodnutí detailní'!$A1035,0)))</f>
        <v/>
      </c>
      <c r="N1036" s="312" t="str">
        <f ca="1">IF(B1036="","",IF(Zdroj!$AQ$1=Zdroj!$AR$9,ROUND(G1036*M1038,Zdroj!$AR$8),OFFSET(Zdroj!BO$16,'k rozhodnutí detailní'!A1035,0)))</f>
        <v/>
      </c>
      <c r="O1036" s="288" t="str">
        <f ca="1">IF($B1036="","",OFFSET(Zdroj!Z$16,'k rozhodnutí detailní'!$A1035,0))</f>
        <v/>
      </c>
      <c r="P1036" s="329"/>
    </row>
    <row r="1037" spans="1:16" x14ac:dyDescent="0.25">
      <c r="A1037" s="29"/>
      <c r="B1037" s="288"/>
      <c r="C1037" s="51" t="str">
        <f ca="1">IF($B1036="","",IF(Zdroj!$AQ$9="ano",CONCATENATE("Okres:","
",OFFSET(Zdroj!BP$16,'k rozhodnutí detailní'!$A1035,0),"
","Právní forma","
",OFFSET(Zdroj!H$16,'k rozhodnutí detailní'!$A1035,0),"
",IF(OFFSET(Zdroj!I$16,'k rozhodnutí detailní'!$A1035,0)="","","IČO: "),OFFSET(Zdroj!I$16,'k rozhodnutí detailní'!$A1035,0),"
","B.Ú. ",IF(OFFSET(Zdroj!J$16,'k rozhodnutí detailní'!$A1035,0)="","","Anonymizováno")),CONCATENATE("Okres:","
",OFFSET(Zdroj!BP$16,'k rozhodnutí detailní'!$A1035,0),"
","Právní forma","
",OFFSET(Zdroj!H$16,'k rozhodnutí detailní'!$A1035,0),"
",IF(OFFSET(Zdroj!I$16,'k rozhodnutí detailní'!$A1035,0)="","","IČO: "),OFFSET(Zdroj!I$16,'k rozhodnutí detailní'!$A1035,0),"
","B.Ú. ",OFFSET(Zdroj!J$16,'k rozhodnutí detailní'!$A1035,0))))</f>
        <v/>
      </c>
      <c r="D1037" s="58" t="str">
        <f ca="1">IF($B1036="","",OFFSET(Zdroj!O$16,'k rozhodnutí detailní'!$A1035,0))</f>
        <v/>
      </c>
      <c r="E1037" s="314"/>
      <c r="F1037" s="185"/>
      <c r="G1037" s="316"/>
      <c r="H1037" s="315"/>
      <c r="I1037" s="288"/>
      <c r="J1037" s="288"/>
      <c r="K1037" s="288"/>
      <c r="L1037" s="288" t="str">
        <f ca="1">IF($B1036="","",CONCATENATE(SUM(I1036+J1036+K1036)," z ",SUM(Zdroj!$AN$10+Zdroj!$AP$10)))</f>
        <v/>
      </c>
      <c r="M1037" s="47" t="str">
        <f ca="1">IF($B1036="","",IF(1-(((J1036+K1036)*(Zdroj!AN$10/Zdroj!AP$10))/I1036)&gt;=0,CEILING(1-(((J1036+K1036)*(Zdroj!AN$10/Zdroj!AP$10))/I1036),0.01),CEILING((1-(((J1036+K1036)*(Zdroj!AN$10/Zdroj!AP$10))/I1036))*-1,0.01)))</f>
        <v/>
      </c>
      <c r="N1037" s="312"/>
      <c r="O1037" s="288"/>
      <c r="P1037" s="329"/>
    </row>
    <row r="1038" spans="1:16" x14ac:dyDescent="0.25">
      <c r="A1038" s="29">
        <f>ROW()/3-1</f>
        <v>345</v>
      </c>
      <c r="B1038" s="288"/>
      <c r="C1038" s="52" t="str">
        <f ca="1">IF($B1036="","",IF(Zdroj!$AQ$9="ano",IF(OFFSET(Zdroj!M$16,'k rozhodnutí detailní'!A1035,0)="","","Anonymizováno"),IF(OFFSET(Zdroj!M$16,'k rozhodnutí detailní'!A1035,0)="","",OFFSET(Zdroj!M$16,'k rozhodnutí detailní'!A1035,0))))</f>
        <v/>
      </c>
      <c r="D1038" s="58" t="str">
        <f ca="1">IF($B1036="","",CONCATENATE("Dotace bude použita na:","
",OFFSET(Zdroj!P$16,'k rozhodnutí detailní'!$A1035,0)))</f>
        <v/>
      </c>
      <c r="E1038" s="314"/>
      <c r="F1038" s="188" t="str">
        <f ca="1">IF($B1036="","",OFFSET(Zdroj!V$16,'k rozhodnutí detailní'!$A1035,0))</f>
        <v/>
      </c>
      <c r="G1038" s="89" t="str">
        <f ca="1">IF($B1036="","",OFFSET(Zdroj!BM$16,'k rozhodnutí'!$A1035,0))</f>
        <v/>
      </c>
      <c r="H1038" s="315"/>
      <c r="I1038" s="288"/>
      <c r="J1038" s="288"/>
      <c r="K1038" s="288"/>
      <c r="L1038" s="288"/>
      <c r="M1038" s="48" t="str">
        <f ca="1">IF($B1036="","",SUM((I1036+J1036+K1036)/(Zdroj!$AN$10+Zdroj!$AP$10)))</f>
        <v/>
      </c>
      <c r="N1038" s="59" t="str">
        <f t="shared" ref="N1038" ca="1" si="343">IF(B1036="","",N1036/G1036)</f>
        <v/>
      </c>
      <c r="O1038" s="288"/>
      <c r="P1038" s="329"/>
    </row>
    <row r="1039" spans="1:16" x14ac:dyDescent="0.25">
      <c r="A1039" s="29"/>
      <c r="B1039" s="288" t="str">
        <f ca="1">IF(OFFSET(Zdroj!$B$16,A1038,0)&gt;0,OFFSET(Zdroj!$B$16,A1038,0)+0,"")</f>
        <v/>
      </c>
      <c r="C1039" s="51" t="str">
        <f ca="1">IF($B1039="","",IF(Zdroj!$AQ$9="ano",CONCATENATE(OFFSET(Zdroj!C$16,'k rozhodnutí detailní'!$A1038,0),"
","Anonymizováno","
",OFFSET(Zdroj!E$16,'k rozhodnutí detailní'!$A1038,0),"
",OFFSET(Zdroj!F$16,'k rozhodnutí detailní'!$A1038,0)),CONCATENATE(OFFSET(Zdroj!C$16,'k rozhodnutí detailní'!$A1038,0),"
",OFFSET(Zdroj!D$16,'k rozhodnutí detailní'!$A1038,0),"
",OFFSET(Zdroj!E$16,'k rozhodnutí detailní'!$A1038,0),"
",OFFSET(Zdroj!F$16,'k rozhodnutí detailní'!$A1038,0))))</f>
        <v/>
      </c>
      <c r="D1039" s="57" t="str">
        <f ca="1">IF($B1039="","",OFFSET(Zdroj!N$16,'k rozhodnutí detailní'!$A1038,0))</f>
        <v/>
      </c>
      <c r="E1039" s="314" t="str">
        <f ca="1">IF($B1039="","",OFFSET(Zdroj!T$16,'k rozhodnutí detailní'!$A1038,0))</f>
        <v/>
      </c>
      <c r="F1039" s="188" t="str">
        <f ca="1">IF($B1039="","",OFFSET(Zdroj!U$16,'k rozhodnutí detailní'!$A1038,0))</f>
        <v/>
      </c>
      <c r="G1039" s="316" t="str">
        <f ca="1">IF($B1039="","",OFFSET(Zdroj!W$16,'k rozhodnutí detailní'!$A1038,0))</f>
        <v/>
      </c>
      <c r="H1039" s="315" t="str">
        <f ca="1">IF($B1039="","",OFFSET(Zdroj!Y$16,'k rozhodnutí detailní'!$A1038,0))</f>
        <v/>
      </c>
      <c r="I1039" s="288" t="str">
        <f ca="1">IF($B1039="","",OFFSET(Zdroj!BG$16,'k rozhodnutí detailní'!$A1038,0))</f>
        <v/>
      </c>
      <c r="J1039" s="288" t="str">
        <f ca="1">IF($B1039="","",OFFSET(Zdroj!BH$16,'k rozhodnutí detailní'!$A1038,0))</f>
        <v/>
      </c>
      <c r="K1039" s="288"/>
      <c r="L1039" s="79" t="str">
        <f ca="1">IF($B1039="","",CONCATENATE(OFFSET(Zdroj!BI$16,'k rozhodnutí detailní'!$A1038,0)," z ",SUM(Zdroj!$AN$10+Zdroj!$AP$10)))</f>
        <v/>
      </c>
      <c r="M1039" s="46" t="str">
        <f ca="1">IF($B1039="","",IF(OR(I1039=0,J1039=0),1,OFFSET(Zdroj!BJ$16,'k rozhodnutí detailní'!$A1038,0)))</f>
        <v/>
      </c>
      <c r="N1039" s="312" t="str">
        <f ca="1">IF(B1039="","",IF(Zdroj!$AQ$1=Zdroj!$AR$9,ROUND(G1039*M1041,Zdroj!$AR$8),OFFSET(Zdroj!BO$16,'k rozhodnutí detailní'!A1038,0)))</f>
        <v/>
      </c>
      <c r="O1039" s="288" t="str">
        <f ca="1">IF($B1039="","",OFFSET(Zdroj!Z$16,'k rozhodnutí detailní'!$A1038,0))</f>
        <v/>
      </c>
      <c r="P1039" s="329"/>
    </row>
    <row r="1040" spans="1:16" x14ac:dyDescent="0.25">
      <c r="A1040" s="29"/>
      <c r="B1040" s="288"/>
      <c r="C1040" s="51" t="str">
        <f ca="1">IF($B1039="","",IF(Zdroj!$AQ$9="ano",CONCATENATE("Okres:","
",OFFSET(Zdroj!BP$16,'k rozhodnutí detailní'!$A1038,0),"
","Právní forma","
",OFFSET(Zdroj!H$16,'k rozhodnutí detailní'!$A1038,0),"
",IF(OFFSET(Zdroj!I$16,'k rozhodnutí detailní'!$A1038,0)="","","IČO: "),OFFSET(Zdroj!I$16,'k rozhodnutí detailní'!$A1038,0),"
","B.Ú. ",IF(OFFSET(Zdroj!J$16,'k rozhodnutí detailní'!$A1038,0)="","","Anonymizováno")),CONCATENATE("Okres:","
",OFFSET(Zdroj!BP$16,'k rozhodnutí detailní'!$A1038,0),"
","Právní forma","
",OFFSET(Zdroj!H$16,'k rozhodnutí detailní'!$A1038,0),"
",IF(OFFSET(Zdroj!I$16,'k rozhodnutí detailní'!$A1038,0)="","","IČO: "),OFFSET(Zdroj!I$16,'k rozhodnutí detailní'!$A1038,0),"
","B.Ú. ",OFFSET(Zdroj!J$16,'k rozhodnutí detailní'!$A1038,0))))</f>
        <v/>
      </c>
      <c r="D1040" s="58" t="str">
        <f ca="1">IF($B1039="","",OFFSET(Zdroj!O$16,'k rozhodnutí detailní'!$A1038,0))</f>
        <v/>
      </c>
      <c r="E1040" s="314"/>
      <c r="F1040" s="185"/>
      <c r="G1040" s="316"/>
      <c r="H1040" s="315"/>
      <c r="I1040" s="288"/>
      <c r="J1040" s="288"/>
      <c r="K1040" s="288"/>
      <c r="L1040" s="288" t="str">
        <f ca="1">IF($B1039="","",CONCATENATE(SUM(I1039+J1039+K1039)," z ",SUM(Zdroj!$AN$10+Zdroj!$AP$10)))</f>
        <v/>
      </c>
      <c r="M1040" s="47" t="str">
        <f ca="1">IF($B1039="","",IF(1-(((J1039+K1039)*(Zdroj!AN$10/Zdroj!AP$10))/I1039)&gt;=0,CEILING(1-(((J1039+K1039)*(Zdroj!AN$10/Zdroj!AP$10))/I1039),0.01),CEILING((1-(((J1039+K1039)*(Zdroj!AN$10/Zdroj!AP$10))/I1039))*-1,0.01)))</f>
        <v/>
      </c>
      <c r="N1040" s="312"/>
      <c r="O1040" s="288"/>
      <c r="P1040" s="329"/>
    </row>
    <row r="1041" spans="1:16" x14ac:dyDescent="0.25">
      <c r="A1041" s="29">
        <f>ROW()/3-1</f>
        <v>346</v>
      </c>
      <c r="B1041" s="288"/>
      <c r="C1041" s="52" t="str">
        <f ca="1">IF($B1039="","",IF(Zdroj!$AQ$9="ano",IF(OFFSET(Zdroj!M$16,'k rozhodnutí detailní'!A1038,0)="","","Anonymizováno"),IF(OFFSET(Zdroj!M$16,'k rozhodnutí detailní'!A1038,0)="","",OFFSET(Zdroj!M$16,'k rozhodnutí detailní'!A1038,0))))</f>
        <v/>
      </c>
      <c r="D1041" s="58" t="str">
        <f ca="1">IF($B1039="","",CONCATENATE("Dotace bude použita na:","
",OFFSET(Zdroj!P$16,'k rozhodnutí detailní'!$A1038,0)))</f>
        <v/>
      </c>
      <c r="E1041" s="314"/>
      <c r="F1041" s="188" t="str">
        <f ca="1">IF($B1039="","",OFFSET(Zdroj!V$16,'k rozhodnutí detailní'!$A1038,0))</f>
        <v/>
      </c>
      <c r="G1041" s="89" t="str">
        <f ca="1">IF($B1039="","",OFFSET(Zdroj!BM$16,'k rozhodnutí'!$A1038,0))</f>
        <v/>
      </c>
      <c r="H1041" s="315"/>
      <c r="I1041" s="288"/>
      <c r="J1041" s="288"/>
      <c r="K1041" s="288"/>
      <c r="L1041" s="288"/>
      <c r="M1041" s="48" t="str">
        <f ca="1">IF($B1039="","",SUM((I1039+J1039+K1039)/(Zdroj!$AN$10+Zdroj!$AP$10)))</f>
        <v/>
      </c>
      <c r="N1041" s="59" t="str">
        <f t="shared" ref="N1041" ca="1" si="344">IF(B1039="","",N1039/G1039)</f>
        <v/>
      </c>
      <c r="O1041" s="288"/>
      <c r="P1041" s="329"/>
    </row>
    <row r="1042" spans="1:16" x14ac:dyDescent="0.25">
      <c r="A1042" s="29"/>
      <c r="B1042" s="288" t="str">
        <f ca="1">IF(OFFSET(Zdroj!$B$16,A1041,0)&gt;0,OFFSET(Zdroj!$B$16,A1041,0)+0,"")</f>
        <v/>
      </c>
      <c r="C1042" s="51" t="str">
        <f ca="1">IF($B1042="","",IF(Zdroj!$AQ$9="ano",CONCATENATE(OFFSET(Zdroj!C$16,'k rozhodnutí detailní'!$A1041,0),"
","Anonymizováno","
",OFFSET(Zdroj!E$16,'k rozhodnutí detailní'!$A1041,0),"
",OFFSET(Zdroj!F$16,'k rozhodnutí detailní'!$A1041,0)),CONCATENATE(OFFSET(Zdroj!C$16,'k rozhodnutí detailní'!$A1041,0),"
",OFFSET(Zdroj!D$16,'k rozhodnutí detailní'!$A1041,0),"
",OFFSET(Zdroj!E$16,'k rozhodnutí detailní'!$A1041,0),"
",OFFSET(Zdroj!F$16,'k rozhodnutí detailní'!$A1041,0))))</f>
        <v/>
      </c>
      <c r="D1042" s="57" t="str">
        <f ca="1">IF($B1042="","",OFFSET(Zdroj!N$16,'k rozhodnutí detailní'!$A1041,0))</f>
        <v/>
      </c>
      <c r="E1042" s="314" t="str">
        <f ca="1">IF($B1042="","",OFFSET(Zdroj!T$16,'k rozhodnutí detailní'!$A1041,0))</f>
        <v/>
      </c>
      <c r="F1042" s="188" t="str">
        <f ca="1">IF($B1042="","",OFFSET(Zdroj!U$16,'k rozhodnutí detailní'!$A1041,0))</f>
        <v/>
      </c>
      <c r="G1042" s="316" t="str">
        <f ca="1">IF($B1042="","",OFFSET(Zdroj!W$16,'k rozhodnutí detailní'!$A1041,0))</f>
        <v/>
      </c>
      <c r="H1042" s="315" t="str">
        <f ca="1">IF($B1042="","",OFFSET(Zdroj!Y$16,'k rozhodnutí detailní'!$A1041,0))</f>
        <v/>
      </c>
      <c r="I1042" s="288" t="str">
        <f ca="1">IF($B1042="","",OFFSET(Zdroj!BG$16,'k rozhodnutí detailní'!$A1041,0))</f>
        <v/>
      </c>
      <c r="J1042" s="288" t="str">
        <f ca="1">IF($B1042="","",OFFSET(Zdroj!BH$16,'k rozhodnutí detailní'!$A1041,0))</f>
        <v/>
      </c>
      <c r="K1042" s="288"/>
      <c r="L1042" s="79" t="str">
        <f ca="1">IF($B1042="","",CONCATENATE(OFFSET(Zdroj!BI$16,'k rozhodnutí detailní'!$A1041,0)," z ",SUM(Zdroj!$AN$10+Zdroj!$AP$10)))</f>
        <v/>
      </c>
      <c r="M1042" s="46" t="str">
        <f ca="1">IF($B1042="","",IF(OR(I1042=0,J1042=0),1,OFFSET(Zdroj!BJ$16,'k rozhodnutí detailní'!$A1041,0)))</f>
        <v/>
      </c>
      <c r="N1042" s="312" t="str">
        <f ca="1">IF(B1042="","",IF(Zdroj!$AQ$1=Zdroj!$AR$9,ROUND(G1042*M1044,Zdroj!$AR$8),OFFSET(Zdroj!BO$16,'k rozhodnutí detailní'!A1041,0)))</f>
        <v/>
      </c>
      <c r="O1042" s="288" t="str">
        <f ca="1">IF($B1042="","",OFFSET(Zdroj!Z$16,'k rozhodnutí detailní'!$A1041,0))</f>
        <v/>
      </c>
      <c r="P1042" s="329"/>
    </row>
    <row r="1043" spans="1:16" x14ac:dyDescent="0.25">
      <c r="A1043" s="29"/>
      <c r="B1043" s="288"/>
      <c r="C1043" s="51" t="str">
        <f ca="1">IF($B1042="","",IF(Zdroj!$AQ$9="ano",CONCATENATE("Okres:","
",OFFSET(Zdroj!BP$16,'k rozhodnutí detailní'!$A1041,0),"
","Právní forma","
",OFFSET(Zdroj!H$16,'k rozhodnutí detailní'!$A1041,0),"
",IF(OFFSET(Zdroj!I$16,'k rozhodnutí detailní'!$A1041,0)="","","IČO: "),OFFSET(Zdroj!I$16,'k rozhodnutí detailní'!$A1041,0),"
","B.Ú. ",IF(OFFSET(Zdroj!J$16,'k rozhodnutí detailní'!$A1041,0)="","","Anonymizováno")),CONCATENATE("Okres:","
",OFFSET(Zdroj!BP$16,'k rozhodnutí detailní'!$A1041,0),"
","Právní forma","
",OFFSET(Zdroj!H$16,'k rozhodnutí detailní'!$A1041,0),"
",IF(OFFSET(Zdroj!I$16,'k rozhodnutí detailní'!$A1041,0)="","","IČO: "),OFFSET(Zdroj!I$16,'k rozhodnutí detailní'!$A1041,0),"
","B.Ú. ",OFFSET(Zdroj!J$16,'k rozhodnutí detailní'!$A1041,0))))</f>
        <v/>
      </c>
      <c r="D1043" s="58" t="str">
        <f ca="1">IF($B1042="","",OFFSET(Zdroj!O$16,'k rozhodnutí detailní'!$A1041,0))</f>
        <v/>
      </c>
      <c r="E1043" s="314"/>
      <c r="F1043" s="185"/>
      <c r="G1043" s="316"/>
      <c r="H1043" s="315"/>
      <c r="I1043" s="288"/>
      <c r="J1043" s="288"/>
      <c r="K1043" s="288"/>
      <c r="L1043" s="288" t="str">
        <f ca="1">IF($B1042="","",CONCATENATE(SUM(I1042+J1042+K1042)," z ",SUM(Zdroj!$AN$10+Zdroj!$AP$10)))</f>
        <v/>
      </c>
      <c r="M1043" s="47" t="str">
        <f ca="1">IF($B1042="","",IF(1-(((J1042+K1042)*(Zdroj!AN$10/Zdroj!AP$10))/I1042)&gt;=0,CEILING(1-(((J1042+K1042)*(Zdroj!AN$10/Zdroj!AP$10))/I1042),0.01),CEILING((1-(((J1042+K1042)*(Zdroj!AN$10/Zdroj!AP$10))/I1042))*-1,0.01)))</f>
        <v/>
      </c>
      <c r="N1043" s="312"/>
      <c r="O1043" s="288"/>
      <c r="P1043" s="329"/>
    </row>
    <row r="1044" spans="1:16" x14ac:dyDescent="0.25">
      <c r="A1044" s="29">
        <f>ROW()/3-1</f>
        <v>347</v>
      </c>
      <c r="B1044" s="288"/>
      <c r="C1044" s="52" t="str">
        <f ca="1">IF($B1042="","",IF(Zdroj!$AQ$9="ano",IF(OFFSET(Zdroj!M$16,'k rozhodnutí detailní'!A1041,0)="","","Anonymizováno"),IF(OFFSET(Zdroj!M$16,'k rozhodnutí detailní'!A1041,0)="","",OFFSET(Zdroj!M$16,'k rozhodnutí detailní'!A1041,0))))</f>
        <v/>
      </c>
      <c r="D1044" s="58" t="str">
        <f ca="1">IF($B1042="","",CONCATENATE("Dotace bude použita na:","
",OFFSET(Zdroj!P$16,'k rozhodnutí detailní'!$A1041,0)))</f>
        <v/>
      </c>
      <c r="E1044" s="314"/>
      <c r="F1044" s="188" t="str">
        <f ca="1">IF($B1042="","",OFFSET(Zdroj!V$16,'k rozhodnutí detailní'!$A1041,0))</f>
        <v/>
      </c>
      <c r="G1044" s="89" t="str">
        <f ca="1">IF($B1042="","",OFFSET(Zdroj!BM$16,'k rozhodnutí'!$A1041,0))</f>
        <v/>
      </c>
      <c r="H1044" s="315"/>
      <c r="I1044" s="288"/>
      <c r="J1044" s="288"/>
      <c r="K1044" s="288"/>
      <c r="L1044" s="288"/>
      <c r="M1044" s="48" t="str">
        <f ca="1">IF($B1042="","",SUM((I1042+J1042+K1042)/(Zdroj!$AN$10+Zdroj!$AP$10)))</f>
        <v/>
      </c>
      <c r="N1044" s="59" t="str">
        <f t="shared" ref="N1044" ca="1" si="345">IF(B1042="","",N1042/G1042)</f>
        <v/>
      </c>
      <c r="O1044" s="288"/>
      <c r="P1044" s="329"/>
    </row>
    <row r="1045" spans="1:16" x14ac:dyDescent="0.25">
      <c r="A1045" s="29"/>
      <c r="B1045" s="288" t="str">
        <f ca="1">IF(OFFSET(Zdroj!$B$16,A1044,0)&gt;0,OFFSET(Zdroj!$B$16,A1044,0)+0,"")</f>
        <v/>
      </c>
      <c r="C1045" s="51" t="str">
        <f ca="1">IF($B1045="","",IF(Zdroj!$AQ$9="ano",CONCATENATE(OFFSET(Zdroj!C$16,'k rozhodnutí detailní'!$A1044,0),"
","Anonymizováno","
",OFFSET(Zdroj!E$16,'k rozhodnutí detailní'!$A1044,0),"
",OFFSET(Zdroj!F$16,'k rozhodnutí detailní'!$A1044,0)),CONCATENATE(OFFSET(Zdroj!C$16,'k rozhodnutí detailní'!$A1044,0),"
",OFFSET(Zdroj!D$16,'k rozhodnutí detailní'!$A1044,0),"
",OFFSET(Zdroj!E$16,'k rozhodnutí detailní'!$A1044,0),"
",OFFSET(Zdroj!F$16,'k rozhodnutí detailní'!$A1044,0))))</f>
        <v/>
      </c>
      <c r="D1045" s="57" t="str">
        <f ca="1">IF($B1045="","",OFFSET(Zdroj!N$16,'k rozhodnutí detailní'!$A1044,0))</f>
        <v/>
      </c>
      <c r="E1045" s="314" t="str">
        <f ca="1">IF($B1045="","",OFFSET(Zdroj!T$16,'k rozhodnutí detailní'!$A1044,0))</f>
        <v/>
      </c>
      <c r="F1045" s="188" t="str">
        <f ca="1">IF($B1045="","",OFFSET(Zdroj!U$16,'k rozhodnutí detailní'!$A1044,0))</f>
        <v/>
      </c>
      <c r="G1045" s="316" t="str">
        <f ca="1">IF($B1045="","",OFFSET(Zdroj!W$16,'k rozhodnutí detailní'!$A1044,0))</f>
        <v/>
      </c>
      <c r="H1045" s="315" t="str">
        <f ca="1">IF($B1045="","",OFFSET(Zdroj!Y$16,'k rozhodnutí detailní'!$A1044,0))</f>
        <v/>
      </c>
      <c r="I1045" s="288" t="str">
        <f ca="1">IF($B1045="","",OFFSET(Zdroj!BG$16,'k rozhodnutí detailní'!$A1044,0))</f>
        <v/>
      </c>
      <c r="J1045" s="288" t="str">
        <f ca="1">IF($B1045="","",OFFSET(Zdroj!BH$16,'k rozhodnutí detailní'!$A1044,0))</f>
        <v/>
      </c>
      <c r="K1045" s="288"/>
      <c r="L1045" s="79" t="str">
        <f ca="1">IF($B1045="","",CONCATENATE(OFFSET(Zdroj!BI$16,'k rozhodnutí detailní'!$A1044,0)," z ",SUM(Zdroj!$AN$10+Zdroj!$AP$10)))</f>
        <v/>
      </c>
      <c r="M1045" s="46" t="str">
        <f ca="1">IF($B1045="","",IF(OR(I1045=0,J1045=0),1,OFFSET(Zdroj!BJ$16,'k rozhodnutí detailní'!$A1044,0)))</f>
        <v/>
      </c>
      <c r="N1045" s="312" t="str">
        <f ca="1">IF(B1045="","",IF(Zdroj!$AQ$1=Zdroj!$AR$9,ROUND(G1045*M1047,Zdroj!$AR$8),OFFSET(Zdroj!BO$16,'k rozhodnutí detailní'!A1044,0)))</f>
        <v/>
      </c>
      <c r="O1045" s="288" t="str">
        <f ca="1">IF($B1045="","",OFFSET(Zdroj!Z$16,'k rozhodnutí detailní'!$A1044,0))</f>
        <v/>
      </c>
      <c r="P1045" s="329"/>
    </row>
    <row r="1046" spans="1:16" x14ac:dyDescent="0.25">
      <c r="A1046" s="29"/>
      <c r="B1046" s="288"/>
      <c r="C1046" s="51" t="str">
        <f ca="1">IF($B1045="","",IF(Zdroj!$AQ$9="ano",CONCATENATE("Okres:","
",OFFSET(Zdroj!BP$16,'k rozhodnutí detailní'!$A1044,0),"
","Právní forma","
",OFFSET(Zdroj!H$16,'k rozhodnutí detailní'!$A1044,0),"
",IF(OFFSET(Zdroj!I$16,'k rozhodnutí detailní'!$A1044,0)="","","IČO: "),OFFSET(Zdroj!I$16,'k rozhodnutí detailní'!$A1044,0),"
","B.Ú. ",IF(OFFSET(Zdroj!J$16,'k rozhodnutí detailní'!$A1044,0)="","","Anonymizováno")),CONCATENATE("Okres:","
",OFFSET(Zdroj!BP$16,'k rozhodnutí detailní'!$A1044,0),"
","Právní forma","
",OFFSET(Zdroj!H$16,'k rozhodnutí detailní'!$A1044,0),"
",IF(OFFSET(Zdroj!I$16,'k rozhodnutí detailní'!$A1044,0)="","","IČO: "),OFFSET(Zdroj!I$16,'k rozhodnutí detailní'!$A1044,0),"
","B.Ú. ",OFFSET(Zdroj!J$16,'k rozhodnutí detailní'!$A1044,0))))</f>
        <v/>
      </c>
      <c r="D1046" s="58" t="str">
        <f ca="1">IF($B1045="","",OFFSET(Zdroj!O$16,'k rozhodnutí detailní'!$A1044,0))</f>
        <v/>
      </c>
      <c r="E1046" s="314"/>
      <c r="F1046" s="185"/>
      <c r="G1046" s="316"/>
      <c r="H1046" s="315"/>
      <c r="I1046" s="288"/>
      <c r="J1046" s="288"/>
      <c r="K1046" s="288"/>
      <c r="L1046" s="288" t="str">
        <f ca="1">IF($B1045="","",CONCATENATE(SUM(I1045+J1045+K1045)," z ",SUM(Zdroj!$AN$10+Zdroj!$AP$10)))</f>
        <v/>
      </c>
      <c r="M1046" s="47" t="str">
        <f ca="1">IF($B1045="","",IF(1-(((J1045+K1045)*(Zdroj!AN$10/Zdroj!AP$10))/I1045)&gt;=0,CEILING(1-(((J1045+K1045)*(Zdroj!AN$10/Zdroj!AP$10))/I1045),0.01),CEILING((1-(((J1045+K1045)*(Zdroj!AN$10/Zdroj!AP$10))/I1045))*-1,0.01)))</f>
        <v/>
      </c>
      <c r="N1046" s="312"/>
      <c r="O1046" s="288"/>
      <c r="P1046" s="329"/>
    </row>
    <row r="1047" spans="1:16" x14ac:dyDescent="0.25">
      <c r="A1047" s="29">
        <f>ROW()/3-1</f>
        <v>348</v>
      </c>
      <c r="B1047" s="288"/>
      <c r="C1047" s="52" t="str">
        <f ca="1">IF($B1045="","",IF(Zdroj!$AQ$9="ano",IF(OFFSET(Zdroj!M$16,'k rozhodnutí detailní'!A1044,0)="","","Anonymizováno"),IF(OFFSET(Zdroj!M$16,'k rozhodnutí detailní'!A1044,0)="","",OFFSET(Zdroj!M$16,'k rozhodnutí detailní'!A1044,0))))</f>
        <v/>
      </c>
      <c r="D1047" s="58" t="str">
        <f ca="1">IF($B1045="","",CONCATENATE("Dotace bude použita na:","
",OFFSET(Zdroj!P$16,'k rozhodnutí detailní'!$A1044,0)))</f>
        <v/>
      </c>
      <c r="E1047" s="314"/>
      <c r="F1047" s="188" t="str">
        <f ca="1">IF($B1045="","",OFFSET(Zdroj!V$16,'k rozhodnutí detailní'!$A1044,0))</f>
        <v/>
      </c>
      <c r="G1047" s="89" t="str">
        <f ca="1">IF($B1045="","",OFFSET(Zdroj!BM$16,'k rozhodnutí'!$A1044,0))</f>
        <v/>
      </c>
      <c r="H1047" s="315"/>
      <c r="I1047" s="288"/>
      <c r="J1047" s="288"/>
      <c r="K1047" s="288"/>
      <c r="L1047" s="288"/>
      <c r="M1047" s="48" t="str">
        <f ca="1">IF($B1045="","",SUM((I1045+J1045+K1045)/(Zdroj!$AN$10+Zdroj!$AP$10)))</f>
        <v/>
      </c>
      <c r="N1047" s="59" t="str">
        <f t="shared" ref="N1047" ca="1" si="346">IF(B1045="","",N1045/G1045)</f>
        <v/>
      </c>
      <c r="O1047" s="288"/>
      <c r="P1047" s="329"/>
    </row>
    <row r="1048" spans="1:16" x14ac:dyDescent="0.25">
      <c r="A1048" s="29"/>
      <c r="B1048" s="288" t="str">
        <f ca="1">IF(OFFSET(Zdroj!$B$16,A1047,0)&gt;0,OFFSET(Zdroj!$B$16,A1047,0)+0,"")</f>
        <v/>
      </c>
      <c r="C1048" s="51" t="str">
        <f ca="1">IF($B1048="","",IF(Zdroj!$AQ$9="ano",CONCATENATE(OFFSET(Zdroj!C$16,'k rozhodnutí detailní'!$A1047,0),"
","Anonymizováno","
",OFFSET(Zdroj!E$16,'k rozhodnutí detailní'!$A1047,0),"
",OFFSET(Zdroj!F$16,'k rozhodnutí detailní'!$A1047,0)),CONCATENATE(OFFSET(Zdroj!C$16,'k rozhodnutí detailní'!$A1047,0),"
",OFFSET(Zdroj!D$16,'k rozhodnutí detailní'!$A1047,0),"
",OFFSET(Zdroj!E$16,'k rozhodnutí detailní'!$A1047,0),"
",OFFSET(Zdroj!F$16,'k rozhodnutí detailní'!$A1047,0))))</f>
        <v/>
      </c>
      <c r="D1048" s="57" t="str">
        <f ca="1">IF($B1048="","",OFFSET(Zdroj!N$16,'k rozhodnutí detailní'!$A1047,0))</f>
        <v/>
      </c>
      <c r="E1048" s="314" t="str">
        <f ca="1">IF($B1048="","",OFFSET(Zdroj!T$16,'k rozhodnutí detailní'!$A1047,0))</f>
        <v/>
      </c>
      <c r="F1048" s="188" t="str">
        <f ca="1">IF($B1048="","",OFFSET(Zdroj!U$16,'k rozhodnutí detailní'!$A1047,0))</f>
        <v/>
      </c>
      <c r="G1048" s="316" t="str">
        <f ca="1">IF($B1048="","",OFFSET(Zdroj!W$16,'k rozhodnutí detailní'!$A1047,0))</f>
        <v/>
      </c>
      <c r="H1048" s="315" t="str">
        <f ca="1">IF($B1048="","",OFFSET(Zdroj!Y$16,'k rozhodnutí detailní'!$A1047,0))</f>
        <v/>
      </c>
      <c r="I1048" s="288" t="str">
        <f ca="1">IF($B1048="","",OFFSET(Zdroj!BG$16,'k rozhodnutí detailní'!$A1047,0))</f>
        <v/>
      </c>
      <c r="J1048" s="288" t="str">
        <f ca="1">IF($B1048="","",OFFSET(Zdroj!BH$16,'k rozhodnutí detailní'!$A1047,0))</f>
        <v/>
      </c>
      <c r="K1048" s="288"/>
      <c r="L1048" s="79" t="str">
        <f ca="1">IF($B1048="","",CONCATENATE(OFFSET(Zdroj!BI$16,'k rozhodnutí detailní'!$A1047,0)," z ",SUM(Zdroj!$AN$10+Zdroj!$AP$10)))</f>
        <v/>
      </c>
      <c r="M1048" s="46" t="str">
        <f ca="1">IF($B1048="","",IF(OR(I1048=0,J1048=0),1,OFFSET(Zdroj!BJ$16,'k rozhodnutí detailní'!$A1047,0)))</f>
        <v/>
      </c>
      <c r="N1048" s="312" t="str">
        <f ca="1">IF(B1048="","",IF(Zdroj!$AQ$1=Zdroj!$AR$9,ROUND(G1048*M1050,Zdroj!$AR$8),OFFSET(Zdroj!BO$16,'k rozhodnutí detailní'!A1047,0)))</f>
        <v/>
      </c>
      <c r="O1048" s="288" t="str">
        <f ca="1">IF($B1048="","",OFFSET(Zdroj!Z$16,'k rozhodnutí detailní'!$A1047,0))</f>
        <v/>
      </c>
      <c r="P1048" s="329"/>
    </row>
    <row r="1049" spans="1:16" x14ac:dyDescent="0.25">
      <c r="A1049" s="29"/>
      <c r="B1049" s="288"/>
      <c r="C1049" s="51" t="str">
        <f ca="1">IF($B1048="","",IF(Zdroj!$AQ$9="ano",CONCATENATE("Okres:","
",OFFSET(Zdroj!BP$16,'k rozhodnutí detailní'!$A1047,0),"
","Právní forma","
",OFFSET(Zdroj!H$16,'k rozhodnutí detailní'!$A1047,0),"
",IF(OFFSET(Zdroj!I$16,'k rozhodnutí detailní'!$A1047,0)="","","IČO: "),OFFSET(Zdroj!I$16,'k rozhodnutí detailní'!$A1047,0),"
","B.Ú. ",IF(OFFSET(Zdroj!J$16,'k rozhodnutí detailní'!$A1047,0)="","","Anonymizováno")),CONCATENATE("Okres:","
",OFFSET(Zdroj!BP$16,'k rozhodnutí detailní'!$A1047,0),"
","Právní forma","
",OFFSET(Zdroj!H$16,'k rozhodnutí detailní'!$A1047,0),"
",IF(OFFSET(Zdroj!I$16,'k rozhodnutí detailní'!$A1047,0)="","","IČO: "),OFFSET(Zdroj!I$16,'k rozhodnutí detailní'!$A1047,0),"
","B.Ú. ",OFFSET(Zdroj!J$16,'k rozhodnutí detailní'!$A1047,0))))</f>
        <v/>
      </c>
      <c r="D1049" s="58" t="str">
        <f ca="1">IF($B1048="","",OFFSET(Zdroj!O$16,'k rozhodnutí detailní'!$A1047,0))</f>
        <v/>
      </c>
      <c r="E1049" s="314"/>
      <c r="F1049" s="185"/>
      <c r="G1049" s="316"/>
      <c r="H1049" s="315"/>
      <c r="I1049" s="288"/>
      <c r="J1049" s="288"/>
      <c r="K1049" s="288"/>
      <c r="L1049" s="288" t="str">
        <f ca="1">IF($B1048="","",CONCATENATE(SUM(I1048+J1048+K1048)," z ",SUM(Zdroj!$AN$10+Zdroj!$AP$10)))</f>
        <v/>
      </c>
      <c r="M1049" s="47" t="str">
        <f ca="1">IF($B1048="","",IF(1-(((J1048+K1048)*(Zdroj!AN$10/Zdroj!AP$10))/I1048)&gt;=0,CEILING(1-(((J1048+K1048)*(Zdroj!AN$10/Zdroj!AP$10))/I1048),0.01),CEILING((1-(((J1048+K1048)*(Zdroj!AN$10/Zdroj!AP$10))/I1048))*-1,0.01)))</f>
        <v/>
      </c>
      <c r="N1049" s="312"/>
      <c r="O1049" s="288"/>
      <c r="P1049" s="329"/>
    </row>
    <row r="1050" spans="1:16" x14ac:dyDescent="0.25">
      <c r="A1050" s="29">
        <f>ROW()/3-1</f>
        <v>349</v>
      </c>
      <c r="B1050" s="288"/>
      <c r="C1050" s="52" t="str">
        <f ca="1">IF($B1048="","",IF(Zdroj!$AQ$9="ano",IF(OFFSET(Zdroj!M$16,'k rozhodnutí detailní'!A1047,0)="","","Anonymizováno"),IF(OFFSET(Zdroj!M$16,'k rozhodnutí detailní'!A1047,0)="","",OFFSET(Zdroj!M$16,'k rozhodnutí detailní'!A1047,0))))</f>
        <v/>
      </c>
      <c r="D1050" s="58" t="str">
        <f ca="1">IF($B1048="","",CONCATENATE("Dotace bude použita na:","
",OFFSET(Zdroj!P$16,'k rozhodnutí detailní'!$A1047,0)))</f>
        <v/>
      </c>
      <c r="E1050" s="314"/>
      <c r="F1050" s="188" t="str">
        <f ca="1">IF($B1048="","",OFFSET(Zdroj!V$16,'k rozhodnutí detailní'!$A1047,0))</f>
        <v/>
      </c>
      <c r="G1050" s="89" t="str">
        <f ca="1">IF($B1048="","",OFFSET(Zdroj!BM$16,'k rozhodnutí'!$A1047,0))</f>
        <v/>
      </c>
      <c r="H1050" s="315"/>
      <c r="I1050" s="288"/>
      <c r="J1050" s="288"/>
      <c r="K1050" s="288"/>
      <c r="L1050" s="288"/>
      <c r="M1050" s="48" t="str">
        <f ca="1">IF($B1048="","",SUM((I1048+J1048+K1048)/(Zdroj!$AN$10+Zdroj!$AP$10)))</f>
        <v/>
      </c>
      <c r="N1050" s="59" t="str">
        <f t="shared" ref="N1050" ca="1" si="347">IF(B1048="","",N1048/G1048)</f>
        <v/>
      </c>
      <c r="O1050" s="288"/>
      <c r="P1050" s="329"/>
    </row>
    <row r="1051" spans="1:16" x14ac:dyDescent="0.25">
      <c r="A1051" s="29"/>
      <c r="B1051" s="288" t="str">
        <f ca="1">IF(OFFSET(Zdroj!$B$16,A1050,0)&gt;0,OFFSET(Zdroj!$B$16,A1050,0)+0,"")</f>
        <v/>
      </c>
      <c r="C1051" s="51" t="str">
        <f ca="1">IF($B1051="","",IF(Zdroj!$AQ$9="ano",CONCATENATE(OFFSET(Zdroj!C$16,'k rozhodnutí detailní'!$A1050,0),"
","Anonymizováno","
",OFFSET(Zdroj!E$16,'k rozhodnutí detailní'!$A1050,0),"
",OFFSET(Zdroj!F$16,'k rozhodnutí detailní'!$A1050,0)),CONCATENATE(OFFSET(Zdroj!C$16,'k rozhodnutí detailní'!$A1050,0),"
",OFFSET(Zdroj!D$16,'k rozhodnutí detailní'!$A1050,0),"
",OFFSET(Zdroj!E$16,'k rozhodnutí detailní'!$A1050,0),"
",OFFSET(Zdroj!F$16,'k rozhodnutí detailní'!$A1050,0))))</f>
        <v/>
      </c>
      <c r="D1051" s="57" t="str">
        <f ca="1">IF($B1051="","",OFFSET(Zdroj!N$16,'k rozhodnutí detailní'!$A1050,0))</f>
        <v/>
      </c>
      <c r="E1051" s="314" t="str">
        <f ca="1">IF($B1051="","",OFFSET(Zdroj!T$16,'k rozhodnutí detailní'!$A1050,0))</f>
        <v/>
      </c>
      <c r="F1051" s="188" t="str">
        <f ca="1">IF($B1051="","",OFFSET(Zdroj!U$16,'k rozhodnutí detailní'!$A1050,0))</f>
        <v/>
      </c>
      <c r="G1051" s="316" t="str">
        <f ca="1">IF($B1051="","",OFFSET(Zdroj!W$16,'k rozhodnutí detailní'!$A1050,0))</f>
        <v/>
      </c>
      <c r="H1051" s="315" t="str">
        <f ca="1">IF($B1051="","",OFFSET(Zdroj!Y$16,'k rozhodnutí detailní'!$A1050,0))</f>
        <v/>
      </c>
      <c r="I1051" s="288" t="str">
        <f ca="1">IF($B1051="","",OFFSET(Zdroj!BG$16,'k rozhodnutí detailní'!$A1050,0))</f>
        <v/>
      </c>
      <c r="J1051" s="288" t="str">
        <f ca="1">IF($B1051="","",OFFSET(Zdroj!BH$16,'k rozhodnutí detailní'!$A1050,0))</f>
        <v/>
      </c>
      <c r="K1051" s="288"/>
      <c r="L1051" s="79" t="str">
        <f ca="1">IF($B1051="","",CONCATENATE(OFFSET(Zdroj!BI$16,'k rozhodnutí detailní'!$A1050,0)," z ",SUM(Zdroj!$AN$10+Zdroj!$AP$10)))</f>
        <v/>
      </c>
      <c r="M1051" s="46" t="str">
        <f ca="1">IF($B1051="","",IF(OR(I1051=0,J1051=0),1,OFFSET(Zdroj!BJ$16,'k rozhodnutí detailní'!$A1050,0)))</f>
        <v/>
      </c>
      <c r="N1051" s="312" t="str">
        <f ca="1">IF(B1051="","",IF(Zdroj!$AQ$1=Zdroj!$AR$9,ROUND(G1051*M1053,Zdroj!$AR$8),OFFSET(Zdroj!BO$16,'k rozhodnutí detailní'!A1050,0)))</f>
        <v/>
      </c>
      <c r="O1051" s="288" t="str">
        <f ca="1">IF($B1051="","",OFFSET(Zdroj!Z$16,'k rozhodnutí detailní'!$A1050,0))</f>
        <v/>
      </c>
      <c r="P1051" s="329"/>
    </row>
    <row r="1052" spans="1:16" x14ac:dyDescent="0.25">
      <c r="A1052" s="29"/>
      <c r="B1052" s="288"/>
      <c r="C1052" s="51" t="str">
        <f ca="1">IF($B1051="","",IF(Zdroj!$AQ$9="ano",CONCATENATE("Okres:","
",OFFSET(Zdroj!BP$16,'k rozhodnutí detailní'!$A1050,0),"
","Právní forma","
",OFFSET(Zdroj!H$16,'k rozhodnutí detailní'!$A1050,0),"
",IF(OFFSET(Zdroj!I$16,'k rozhodnutí detailní'!$A1050,0)="","","IČO: "),OFFSET(Zdroj!I$16,'k rozhodnutí detailní'!$A1050,0),"
","B.Ú. ",IF(OFFSET(Zdroj!J$16,'k rozhodnutí detailní'!$A1050,0)="","","Anonymizováno")),CONCATENATE("Okres:","
",OFFSET(Zdroj!BP$16,'k rozhodnutí detailní'!$A1050,0),"
","Právní forma","
",OFFSET(Zdroj!H$16,'k rozhodnutí detailní'!$A1050,0),"
",IF(OFFSET(Zdroj!I$16,'k rozhodnutí detailní'!$A1050,0)="","","IČO: "),OFFSET(Zdroj!I$16,'k rozhodnutí detailní'!$A1050,0),"
","B.Ú. ",OFFSET(Zdroj!J$16,'k rozhodnutí detailní'!$A1050,0))))</f>
        <v/>
      </c>
      <c r="D1052" s="58" t="str">
        <f ca="1">IF($B1051="","",OFFSET(Zdroj!O$16,'k rozhodnutí detailní'!$A1050,0))</f>
        <v/>
      </c>
      <c r="E1052" s="314"/>
      <c r="F1052" s="185"/>
      <c r="G1052" s="316"/>
      <c r="H1052" s="315"/>
      <c r="I1052" s="288"/>
      <c r="J1052" s="288"/>
      <c r="K1052" s="288"/>
      <c r="L1052" s="288" t="str">
        <f ca="1">IF($B1051="","",CONCATENATE(SUM(I1051+J1051+K1051)," z ",SUM(Zdroj!$AN$10+Zdroj!$AP$10)))</f>
        <v/>
      </c>
      <c r="M1052" s="47" t="str">
        <f ca="1">IF($B1051="","",IF(1-(((J1051+K1051)*(Zdroj!AN$10/Zdroj!AP$10))/I1051)&gt;=0,CEILING(1-(((J1051+K1051)*(Zdroj!AN$10/Zdroj!AP$10))/I1051),0.01),CEILING((1-(((J1051+K1051)*(Zdroj!AN$10/Zdroj!AP$10))/I1051))*-1,0.01)))</f>
        <v/>
      </c>
      <c r="N1052" s="312"/>
      <c r="O1052" s="288"/>
      <c r="P1052" s="329"/>
    </row>
    <row r="1053" spans="1:16" x14ac:dyDescent="0.25">
      <c r="A1053" s="29">
        <f>ROW()/3-1</f>
        <v>350</v>
      </c>
      <c r="B1053" s="288"/>
      <c r="C1053" s="52" t="str">
        <f ca="1">IF($B1051="","",IF(Zdroj!$AQ$9="ano",IF(OFFSET(Zdroj!M$16,'k rozhodnutí detailní'!A1050,0)="","","Anonymizováno"),IF(OFFSET(Zdroj!M$16,'k rozhodnutí detailní'!A1050,0)="","",OFFSET(Zdroj!M$16,'k rozhodnutí detailní'!A1050,0))))</f>
        <v/>
      </c>
      <c r="D1053" s="58" t="str">
        <f ca="1">IF($B1051="","",CONCATENATE("Dotace bude použita na:","
",OFFSET(Zdroj!P$16,'k rozhodnutí detailní'!$A1050,0)))</f>
        <v/>
      </c>
      <c r="E1053" s="314"/>
      <c r="F1053" s="188" t="str">
        <f ca="1">IF($B1051="","",OFFSET(Zdroj!V$16,'k rozhodnutí detailní'!$A1050,0))</f>
        <v/>
      </c>
      <c r="G1053" s="89" t="str">
        <f ca="1">IF($B1051="","",OFFSET(Zdroj!BM$16,'k rozhodnutí'!$A1050,0))</f>
        <v/>
      </c>
      <c r="H1053" s="315"/>
      <c r="I1053" s="288"/>
      <c r="J1053" s="288"/>
      <c r="K1053" s="288"/>
      <c r="L1053" s="288"/>
      <c r="M1053" s="48" t="str">
        <f ca="1">IF($B1051="","",SUM((I1051+J1051+K1051)/(Zdroj!$AN$10+Zdroj!$AP$10)))</f>
        <v/>
      </c>
      <c r="N1053" s="59" t="str">
        <f t="shared" ref="N1053" ca="1" si="348">IF(B1051="","",N1051/G1051)</f>
        <v/>
      </c>
      <c r="O1053" s="288"/>
      <c r="P1053" s="329"/>
    </row>
    <row r="1054" spans="1:16" x14ac:dyDescent="0.25">
      <c r="A1054" s="29"/>
      <c r="B1054" s="288" t="str">
        <f ca="1">IF(OFFSET(Zdroj!$B$16,A1053,0)&gt;0,OFFSET(Zdroj!$B$16,A1053,0)+0,"")</f>
        <v/>
      </c>
      <c r="C1054" s="51" t="str">
        <f ca="1">IF($B1054="","",IF(Zdroj!$AQ$9="ano",CONCATENATE(OFFSET(Zdroj!C$16,'k rozhodnutí detailní'!$A1053,0),"
","Anonymizováno","
",OFFSET(Zdroj!E$16,'k rozhodnutí detailní'!$A1053,0),"
",OFFSET(Zdroj!F$16,'k rozhodnutí detailní'!$A1053,0)),CONCATENATE(OFFSET(Zdroj!C$16,'k rozhodnutí detailní'!$A1053,0),"
",OFFSET(Zdroj!D$16,'k rozhodnutí detailní'!$A1053,0),"
",OFFSET(Zdroj!E$16,'k rozhodnutí detailní'!$A1053,0),"
",OFFSET(Zdroj!F$16,'k rozhodnutí detailní'!$A1053,0))))</f>
        <v/>
      </c>
      <c r="D1054" s="57" t="str">
        <f ca="1">IF($B1054="","",OFFSET(Zdroj!N$16,'k rozhodnutí detailní'!$A1053,0))</f>
        <v/>
      </c>
      <c r="E1054" s="314" t="str">
        <f ca="1">IF($B1054="","",OFFSET(Zdroj!T$16,'k rozhodnutí detailní'!$A1053,0))</f>
        <v/>
      </c>
      <c r="F1054" s="188" t="str">
        <f ca="1">IF($B1054="","",OFFSET(Zdroj!U$16,'k rozhodnutí detailní'!$A1053,0))</f>
        <v/>
      </c>
      <c r="G1054" s="316" t="str">
        <f ca="1">IF($B1054="","",OFFSET(Zdroj!W$16,'k rozhodnutí detailní'!$A1053,0))</f>
        <v/>
      </c>
      <c r="H1054" s="315" t="str">
        <f ca="1">IF($B1054="","",OFFSET(Zdroj!Y$16,'k rozhodnutí detailní'!$A1053,0))</f>
        <v/>
      </c>
      <c r="I1054" s="288" t="str">
        <f ca="1">IF($B1054="","",OFFSET(Zdroj!BG$16,'k rozhodnutí detailní'!$A1053,0))</f>
        <v/>
      </c>
      <c r="J1054" s="288" t="str">
        <f ca="1">IF($B1054="","",OFFSET(Zdroj!BH$16,'k rozhodnutí detailní'!$A1053,0))</f>
        <v/>
      </c>
      <c r="K1054" s="288"/>
      <c r="L1054" s="79" t="str">
        <f ca="1">IF($B1054="","",CONCATENATE(OFFSET(Zdroj!BI$16,'k rozhodnutí detailní'!$A1053,0)," z ",SUM(Zdroj!$AN$10+Zdroj!$AP$10)))</f>
        <v/>
      </c>
      <c r="M1054" s="46" t="str">
        <f ca="1">IF($B1054="","",IF(OR(I1054=0,J1054=0),1,OFFSET(Zdroj!BJ$16,'k rozhodnutí detailní'!$A1053,0)))</f>
        <v/>
      </c>
      <c r="N1054" s="312" t="str">
        <f ca="1">IF(B1054="","",IF(Zdroj!$AQ$1=Zdroj!$AR$9,ROUND(G1054*M1056,Zdroj!$AR$8),OFFSET(Zdroj!BO$16,'k rozhodnutí detailní'!A1053,0)))</f>
        <v/>
      </c>
      <c r="O1054" s="288" t="str">
        <f ca="1">IF($B1054="","",OFFSET(Zdroj!Z$16,'k rozhodnutí detailní'!$A1053,0))</f>
        <v/>
      </c>
      <c r="P1054" s="329"/>
    </row>
    <row r="1055" spans="1:16" x14ac:dyDescent="0.25">
      <c r="A1055" s="29"/>
      <c r="B1055" s="288"/>
      <c r="C1055" s="51" t="str">
        <f ca="1">IF($B1054="","",IF(Zdroj!$AQ$9="ano",CONCATENATE("Okres:","
",OFFSET(Zdroj!BP$16,'k rozhodnutí detailní'!$A1053,0),"
","Právní forma","
",OFFSET(Zdroj!H$16,'k rozhodnutí detailní'!$A1053,0),"
",IF(OFFSET(Zdroj!I$16,'k rozhodnutí detailní'!$A1053,0)="","","IČO: "),OFFSET(Zdroj!I$16,'k rozhodnutí detailní'!$A1053,0),"
","B.Ú. ",IF(OFFSET(Zdroj!J$16,'k rozhodnutí detailní'!$A1053,0)="","","Anonymizováno")),CONCATENATE("Okres:","
",OFFSET(Zdroj!BP$16,'k rozhodnutí detailní'!$A1053,0),"
","Právní forma","
",OFFSET(Zdroj!H$16,'k rozhodnutí detailní'!$A1053,0),"
",IF(OFFSET(Zdroj!I$16,'k rozhodnutí detailní'!$A1053,0)="","","IČO: "),OFFSET(Zdroj!I$16,'k rozhodnutí detailní'!$A1053,0),"
","B.Ú. ",OFFSET(Zdroj!J$16,'k rozhodnutí detailní'!$A1053,0))))</f>
        <v/>
      </c>
      <c r="D1055" s="58" t="str">
        <f ca="1">IF($B1054="","",OFFSET(Zdroj!O$16,'k rozhodnutí detailní'!$A1053,0))</f>
        <v/>
      </c>
      <c r="E1055" s="314"/>
      <c r="F1055" s="185"/>
      <c r="G1055" s="316"/>
      <c r="H1055" s="315"/>
      <c r="I1055" s="288"/>
      <c r="J1055" s="288"/>
      <c r="K1055" s="288"/>
      <c r="L1055" s="288" t="str">
        <f ca="1">IF($B1054="","",CONCATENATE(SUM(I1054+J1054+K1054)," z ",SUM(Zdroj!$AN$10+Zdroj!$AP$10)))</f>
        <v/>
      </c>
      <c r="M1055" s="47" t="str">
        <f ca="1">IF($B1054="","",IF(1-(((J1054+K1054)*(Zdroj!AN$10/Zdroj!AP$10))/I1054)&gt;=0,CEILING(1-(((J1054+K1054)*(Zdroj!AN$10/Zdroj!AP$10))/I1054),0.01),CEILING((1-(((J1054+K1054)*(Zdroj!AN$10/Zdroj!AP$10))/I1054))*-1,0.01)))</f>
        <v/>
      </c>
      <c r="N1055" s="312"/>
      <c r="O1055" s="288"/>
      <c r="P1055" s="329"/>
    </row>
    <row r="1056" spans="1:16" x14ac:dyDescent="0.25">
      <c r="A1056" s="29">
        <f>ROW()/3-1</f>
        <v>351</v>
      </c>
      <c r="B1056" s="288"/>
      <c r="C1056" s="52" t="str">
        <f ca="1">IF($B1054="","",IF(Zdroj!$AQ$9="ano",IF(OFFSET(Zdroj!M$16,'k rozhodnutí detailní'!A1053,0)="","","Anonymizováno"),IF(OFFSET(Zdroj!M$16,'k rozhodnutí detailní'!A1053,0)="","",OFFSET(Zdroj!M$16,'k rozhodnutí detailní'!A1053,0))))</f>
        <v/>
      </c>
      <c r="D1056" s="58" t="str">
        <f ca="1">IF($B1054="","",CONCATENATE("Dotace bude použita na:","
",OFFSET(Zdroj!P$16,'k rozhodnutí detailní'!$A1053,0)))</f>
        <v/>
      </c>
      <c r="E1056" s="314"/>
      <c r="F1056" s="188" t="str">
        <f ca="1">IF($B1054="","",OFFSET(Zdroj!V$16,'k rozhodnutí detailní'!$A1053,0))</f>
        <v/>
      </c>
      <c r="G1056" s="89" t="str">
        <f ca="1">IF($B1054="","",OFFSET(Zdroj!BM$16,'k rozhodnutí'!$A1053,0))</f>
        <v/>
      </c>
      <c r="H1056" s="315"/>
      <c r="I1056" s="288"/>
      <c r="J1056" s="288"/>
      <c r="K1056" s="288"/>
      <c r="L1056" s="288"/>
      <c r="M1056" s="48" t="str">
        <f ca="1">IF($B1054="","",SUM((I1054+J1054+K1054)/(Zdroj!$AN$10+Zdroj!$AP$10)))</f>
        <v/>
      </c>
      <c r="N1056" s="59" t="str">
        <f t="shared" ref="N1056" ca="1" si="349">IF(B1054="","",N1054/G1054)</f>
        <v/>
      </c>
      <c r="O1056" s="288"/>
      <c r="P1056" s="329"/>
    </row>
    <row r="1057" spans="1:16" x14ac:dyDescent="0.25">
      <c r="A1057" s="29"/>
      <c r="B1057" s="288" t="str">
        <f ca="1">IF(OFFSET(Zdroj!$B$16,A1056,0)&gt;0,OFFSET(Zdroj!$B$16,A1056,0)+0,"")</f>
        <v/>
      </c>
      <c r="C1057" s="51" t="str">
        <f ca="1">IF($B1057="","",IF(Zdroj!$AQ$9="ano",CONCATENATE(OFFSET(Zdroj!C$16,'k rozhodnutí detailní'!$A1056,0),"
","Anonymizováno","
",OFFSET(Zdroj!E$16,'k rozhodnutí detailní'!$A1056,0),"
",OFFSET(Zdroj!F$16,'k rozhodnutí detailní'!$A1056,0)),CONCATENATE(OFFSET(Zdroj!C$16,'k rozhodnutí detailní'!$A1056,0),"
",OFFSET(Zdroj!D$16,'k rozhodnutí detailní'!$A1056,0),"
",OFFSET(Zdroj!E$16,'k rozhodnutí detailní'!$A1056,0),"
",OFFSET(Zdroj!F$16,'k rozhodnutí detailní'!$A1056,0))))</f>
        <v/>
      </c>
      <c r="D1057" s="57" t="str">
        <f ca="1">IF($B1057="","",OFFSET(Zdroj!N$16,'k rozhodnutí detailní'!$A1056,0))</f>
        <v/>
      </c>
      <c r="E1057" s="314" t="str">
        <f ca="1">IF($B1057="","",OFFSET(Zdroj!T$16,'k rozhodnutí detailní'!$A1056,0))</f>
        <v/>
      </c>
      <c r="F1057" s="188" t="str">
        <f ca="1">IF($B1057="","",OFFSET(Zdroj!U$16,'k rozhodnutí detailní'!$A1056,0))</f>
        <v/>
      </c>
      <c r="G1057" s="316" t="str">
        <f ca="1">IF($B1057="","",OFFSET(Zdroj!W$16,'k rozhodnutí detailní'!$A1056,0))</f>
        <v/>
      </c>
      <c r="H1057" s="315" t="str">
        <f ca="1">IF($B1057="","",OFFSET(Zdroj!Y$16,'k rozhodnutí detailní'!$A1056,0))</f>
        <v/>
      </c>
      <c r="I1057" s="288" t="str">
        <f ca="1">IF($B1057="","",OFFSET(Zdroj!BG$16,'k rozhodnutí detailní'!$A1056,0))</f>
        <v/>
      </c>
      <c r="J1057" s="288" t="str">
        <f ca="1">IF($B1057="","",OFFSET(Zdroj!BH$16,'k rozhodnutí detailní'!$A1056,0))</f>
        <v/>
      </c>
      <c r="K1057" s="288"/>
      <c r="L1057" s="79" t="str">
        <f ca="1">IF($B1057="","",CONCATENATE(OFFSET(Zdroj!BI$16,'k rozhodnutí detailní'!$A1056,0)," z ",SUM(Zdroj!$AN$10+Zdroj!$AP$10)))</f>
        <v/>
      </c>
      <c r="M1057" s="46" t="str">
        <f ca="1">IF($B1057="","",IF(OR(I1057=0,J1057=0),1,OFFSET(Zdroj!BJ$16,'k rozhodnutí detailní'!$A1056,0)))</f>
        <v/>
      </c>
      <c r="N1057" s="312" t="str">
        <f ca="1">IF(B1057="","",IF(Zdroj!$AQ$1=Zdroj!$AR$9,ROUND(G1057*M1059,Zdroj!$AR$8),OFFSET(Zdroj!BO$16,'k rozhodnutí detailní'!A1056,0)))</f>
        <v/>
      </c>
      <c r="O1057" s="288" t="str">
        <f ca="1">IF($B1057="","",OFFSET(Zdroj!Z$16,'k rozhodnutí detailní'!$A1056,0))</f>
        <v/>
      </c>
      <c r="P1057" s="329"/>
    </row>
    <row r="1058" spans="1:16" x14ac:dyDescent="0.25">
      <c r="A1058" s="29"/>
      <c r="B1058" s="288"/>
      <c r="C1058" s="51" t="str">
        <f ca="1">IF($B1057="","",IF(Zdroj!$AQ$9="ano",CONCATENATE("Okres:","
",OFFSET(Zdroj!BP$16,'k rozhodnutí detailní'!$A1056,0),"
","Právní forma","
",OFFSET(Zdroj!H$16,'k rozhodnutí detailní'!$A1056,0),"
",IF(OFFSET(Zdroj!I$16,'k rozhodnutí detailní'!$A1056,0)="","","IČO: "),OFFSET(Zdroj!I$16,'k rozhodnutí detailní'!$A1056,0),"
","B.Ú. ",IF(OFFSET(Zdroj!J$16,'k rozhodnutí detailní'!$A1056,0)="","","Anonymizováno")),CONCATENATE("Okres:","
",OFFSET(Zdroj!BP$16,'k rozhodnutí detailní'!$A1056,0),"
","Právní forma","
",OFFSET(Zdroj!H$16,'k rozhodnutí detailní'!$A1056,0),"
",IF(OFFSET(Zdroj!I$16,'k rozhodnutí detailní'!$A1056,0)="","","IČO: "),OFFSET(Zdroj!I$16,'k rozhodnutí detailní'!$A1056,0),"
","B.Ú. ",OFFSET(Zdroj!J$16,'k rozhodnutí detailní'!$A1056,0))))</f>
        <v/>
      </c>
      <c r="D1058" s="58" t="str">
        <f ca="1">IF($B1057="","",OFFSET(Zdroj!O$16,'k rozhodnutí detailní'!$A1056,0))</f>
        <v/>
      </c>
      <c r="E1058" s="314"/>
      <c r="F1058" s="185"/>
      <c r="G1058" s="316"/>
      <c r="H1058" s="315"/>
      <c r="I1058" s="288"/>
      <c r="J1058" s="288"/>
      <c r="K1058" s="288"/>
      <c r="L1058" s="288" t="str">
        <f ca="1">IF($B1057="","",CONCATENATE(SUM(I1057+J1057+K1057)," z ",SUM(Zdroj!$AN$10+Zdroj!$AP$10)))</f>
        <v/>
      </c>
      <c r="M1058" s="47" t="str">
        <f ca="1">IF($B1057="","",IF(1-(((J1057+K1057)*(Zdroj!AN$10/Zdroj!AP$10))/I1057)&gt;=0,CEILING(1-(((J1057+K1057)*(Zdroj!AN$10/Zdroj!AP$10))/I1057),0.01),CEILING((1-(((J1057+K1057)*(Zdroj!AN$10/Zdroj!AP$10))/I1057))*-1,0.01)))</f>
        <v/>
      </c>
      <c r="N1058" s="312"/>
      <c r="O1058" s="288"/>
      <c r="P1058" s="329"/>
    </row>
    <row r="1059" spans="1:16" x14ac:dyDescent="0.25">
      <c r="A1059" s="29">
        <f>ROW()/3-1</f>
        <v>352</v>
      </c>
      <c r="B1059" s="288"/>
      <c r="C1059" s="52" t="str">
        <f ca="1">IF($B1057="","",IF(Zdroj!$AQ$9="ano",IF(OFFSET(Zdroj!M$16,'k rozhodnutí detailní'!A1056,0)="","","Anonymizováno"),IF(OFFSET(Zdroj!M$16,'k rozhodnutí detailní'!A1056,0)="","",OFFSET(Zdroj!M$16,'k rozhodnutí detailní'!A1056,0))))</f>
        <v/>
      </c>
      <c r="D1059" s="58" t="str">
        <f ca="1">IF($B1057="","",CONCATENATE("Dotace bude použita na:","
",OFFSET(Zdroj!P$16,'k rozhodnutí detailní'!$A1056,0)))</f>
        <v/>
      </c>
      <c r="E1059" s="314"/>
      <c r="F1059" s="188" t="str">
        <f ca="1">IF($B1057="","",OFFSET(Zdroj!V$16,'k rozhodnutí detailní'!$A1056,0))</f>
        <v/>
      </c>
      <c r="G1059" s="89" t="str">
        <f ca="1">IF($B1057="","",OFFSET(Zdroj!BM$16,'k rozhodnutí'!$A1056,0))</f>
        <v/>
      </c>
      <c r="H1059" s="315"/>
      <c r="I1059" s="288"/>
      <c r="J1059" s="288"/>
      <c r="K1059" s="288"/>
      <c r="L1059" s="288"/>
      <c r="M1059" s="48" t="str">
        <f ca="1">IF($B1057="","",SUM((I1057+J1057+K1057)/(Zdroj!$AN$10+Zdroj!$AP$10)))</f>
        <v/>
      </c>
      <c r="N1059" s="59" t="str">
        <f t="shared" ref="N1059" ca="1" si="350">IF(B1057="","",N1057/G1057)</f>
        <v/>
      </c>
      <c r="O1059" s="288"/>
      <c r="P1059" s="329"/>
    </row>
    <row r="1060" spans="1:16" x14ac:dyDescent="0.25">
      <c r="A1060" s="29"/>
      <c r="B1060" s="288" t="str">
        <f ca="1">IF(OFFSET(Zdroj!$B$16,A1059,0)&gt;0,OFFSET(Zdroj!$B$16,A1059,0)+0,"")</f>
        <v/>
      </c>
      <c r="C1060" s="51" t="str">
        <f ca="1">IF($B1060="","",IF(Zdroj!$AQ$9="ano",CONCATENATE(OFFSET(Zdroj!C$16,'k rozhodnutí detailní'!$A1059,0),"
","Anonymizováno","
",OFFSET(Zdroj!E$16,'k rozhodnutí detailní'!$A1059,0),"
",OFFSET(Zdroj!F$16,'k rozhodnutí detailní'!$A1059,0)),CONCATENATE(OFFSET(Zdroj!C$16,'k rozhodnutí detailní'!$A1059,0),"
",OFFSET(Zdroj!D$16,'k rozhodnutí detailní'!$A1059,0),"
",OFFSET(Zdroj!E$16,'k rozhodnutí detailní'!$A1059,0),"
",OFFSET(Zdroj!F$16,'k rozhodnutí detailní'!$A1059,0))))</f>
        <v/>
      </c>
      <c r="D1060" s="57" t="str">
        <f ca="1">IF($B1060="","",OFFSET(Zdroj!N$16,'k rozhodnutí detailní'!$A1059,0))</f>
        <v/>
      </c>
      <c r="E1060" s="314" t="str">
        <f ca="1">IF($B1060="","",OFFSET(Zdroj!T$16,'k rozhodnutí detailní'!$A1059,0))</f>
        <v/>
      </c>
      <c r="F1060" s="188" t="str">
        <f ca="1">IF($B1060="","",OFFSET(Zdroj!U$16,'k rozhodnutí detailní'!$A1059,0))</f>
        <v/>
      </c>
      <c r="G1060" s="316" t="str">
        <f ca="1">IF($B1060="","",OFFSET(Zdroj!W$16,'k rozhodnutí detailní'!$A1059,0))</f>
        <v/>
      </c>
      <c r="H1060" s="315" t="str">
        <f ca="1">IF($B1060="","",OFFSET(Zdroj!Y$16,'k rozhodnutí detailní'!$A1059,0))</f>
        <v/>
      </c>
      <c r="I1060" s="288" t="str">
        <f ca="1">IF($B1060="","",OFFSET(Zdroj!BG$16,'k rozhodnutí detailní'!$A1059,0))</f>
        <v/>
      </c>
      <c r="J1060" s="288" t="str">
        <f ca="1">IF($B1060="","",OFFSET(Zdroj!BH$16,'k rozhodnutí detailní'!$A1059,0))</f>
        <v/>
      </c>
      <c r="K1060" s="288"/>
      <c r="L1060" s="79" t="str">
        <f ca="1">IF($B1060="","",CONCATENATE(OFFSET(Zdroj!BI$16,'k rozhodnutí detailní'!$A1059,0)," z ",SUM(Zdroj!$AN$10+Zdroj!$AP$10)))</f>
        <v/>
      </c>
      <c r="M1060" s="46" t="str">
        <f ca="1">IF($B1060="","",IF(OR(I1060=0,J1060=0),1,OFFSET(Zdroj!BJ$16,'k rozhodnutí detailní'!$A1059,0)))</f>
        <v/>
      </c>
      <c r="N1060" s="312" t="str">
        <f ca="1">IF(B1060="","",IF(Zdroj!$AQ$1=Zdroj!$AR$9,ROUND(G1060*M1062,Zdroj!$AR$8),OFFSET(Zdroj!BO$16,'k rozhodnutí detailní'!A1059,0)))</f>
        <v/>
      </c>
      <c r="O1060" s="288" t="str">
        <f ca="1">IF($B1060="","",OFFSET(Zdroj!Z$16,'k rozhodnutí detailní'!$A1059,0))</f>
        <v/>
      </c>
      <c r="P1060" s="329"/>
    </row>
    <row r="1061" spans="1:16" x14ac:dyDescent="0.25">
      <c r="A1061" s="29"/>
      <c r="B1061" s="288"/>
      <c r="C1061" s="51" t="str">
        <f ca="1">IF($B1060="","",IF(Zdroj!$AQ$9="ano",CONCATENATE("Okres:","
",OFFSET(Zdroj!BP$16,'k rozhodnutí detailní'!$A1059,0),"
","Právní forma","
",OFFSET(Zdroj!H$16,'k rozhodnutí detailní'!$A1059,0),"
",IF(OFFSET(Zdroj!I$16,'k rozhodnutí detailní'!$A1059,0)="","","IČO: "),OFFSET(Zdroj!I$16,'k rozhodnutí detailní'!$A1059,0),"
","B.Ú. ",IF(OFFSET(Zdroj!J$16,'k rozhodnutí detailní'!$A1059,0)="","","Anonymizováno")),CONCATENATE("Okres:","
",OFFSET(Zdroj!BP$16,'k rozhodnutí detailní'!$A1059,0),"
","Právní forma","
",OFFSET(Zdroj!H$16,'k rozhodnutí detailní'!$A1059,0),"
",IF(OFFSET(Zdroj!I$16,'k rozhodnutí detailní'!$A1059,0)="","","IČO: "),OFFSET(Zdroj!I$16,'k rozhodnutí detailní'!$A1059,0),"
","B.Ú. ",OFFSET(Zdroj!J$16,'k rozhodnutí detailní'!$A1059,0))))</f>
        <v/>
      </c>
      <c r="D1061" s="58" t="str">
        <f ca="1">IF($B1060="","",OFFSET(Zdroj!O$16,'k rozhodnutí detailní'!$A1059,0))</f>
        <v/>
      </c>
      <c r="E1061" s="314"/>
      <c r="F1061" s="185"/>
      <c r="G1061" s="316"/>
      <c r="H1061" s="315"/>
      <c r="I1061" s="288"/>
      <c r="J1061" s="288"/>
      <c r="K1061" s="288"/>
      <c r="L1061" s="288" t="str">
        <f ca="1">IF($B1060="","",CONCATENATE(SUM(I1060+J1060+K1060)," z ",SUM(Zdroj!$AN$10+Zdroj!$AP$10)))</f>
        <v/>
      </c>
      <c r="M1061" s="47" t="str">
        <f ca="1">IF($B1060="","",IF(1-(((J1060+K1060)*(Zdroj!AN$10/Zdroj!AP$10))/I1060)&gt;=0,CEILING(1-(((J1060+K1060)*(Zdroj!AN$10/Zdroj!AP$10))/I1060),0.01),CEILING((1-(((J1060+K1060)*(Zdroj!AN$10/Zdroj!AP$10))/I1060))*-1,0.01)))</f>
        <v/>
      </c>
      <c r="N1061" s="312"/>
      <c r="O1061" s="288"/>
      <c r="P1061" s="329"/>
    </row>
    <row r="1062" spans="1:16" x14ac:dyDescent="0.25">
      <c r="A1062" s="29">
        <f>ROW()/3-1</f>
        <v>353</v>
      </c>
      <c r="B1062" s="288"/>
      <c r="C1062" s="52" t="str">
        <f ca="1">IF($B1060="","",IF(Zdroj!$AQ$9="ano",IF(OFFSET(Zdroj!M$16,'k rozhodnutí detailní'!A1059,0)="","","Anonymizováno"),IF(OFFSET(Zdroj!M$16,'k rozhodnutí detailní'!A1059,0)="","",OFFSET(Zdroj!M$16,'k rozhodnutí detailní'!A1059,0))))</f>
        <v/>
      </c>
      <c r="D1062" s="58" t="str">
        <f ca="1">IF($B1060="","",CONCATENATE("Dotace bude použita na:","
",OFFSET(Zdroj!P$16,'k rozhodnutí detailní'!$A1059,0)))</f>
        <v/>
      </c>
      <c r="E1062" s="314"/>
      <c r="F1062" s="188" t="str">
        <f ca="1">IF($B1060="","",OFFSET(Zdroj!V$16,'k rozhodnutí detailní'!$A1059,0))</f>
        <v/>
      </c>
      <c r="G1062" s="89" t="str">
        <f ca="1">IF($B1060="","",OFFSET(Zdroj!BM$16,'k rozhodnutí'!$A1059,0))</f>
        <v/>
      </c>
      <c r="H1062" s="315"/>
      <c r="I1062" s="288"/>
      <c r="J1062" s="288"/>
      <c r="K1062" s="288"/>
      <c r="L1062" s="288"/>
      <c r="M1062" s="48" t="str">
        <f ca="1">IF($B1060="","",SUM((I1060+J1060+K1060)/(Zdroj!$AN$10+Zdroj!$AP$10)))</f>
        <v/>
      </c>
      <c r="N1062" s="59" t="str">
        <f t="shared" ref="N1062" ca="1" si="351">IF(B1060="","",N1060/G1060)</f>
        <v/>
      </c>
      <c r="O1062" s="288"/>
      <c r="P1062" s="329"/>
    </row>
    <row r="1063" spans="1:16" x14ac:dyDescent="0.25">
      <c r="A1063" s="29"/>
      <c r="B1063" s="288" t="str">
        <f ca="1">IF(OFFSET(Zdroj!$B$16,A1062,0)&gt;0,OFFSET(Zdroj!$B$16,A1062,0)+0,"")</f>
        <v/>
      </c>
      <c r="C1063" s="51" t="str">
        <f ca="1">IF($B1063="","",IF(Zdroj!$AQ$9="ano",CONCATENATE(OFFSET(Zdroj!C$16,'k rozhodnutí detailní'!$A1062,0),"
","Anonymizováno","
",OFFSET(Zdroj!E$16,'k rozhodnutí detailní'!$A1062,0),"
",OFFSET(Zdroj!F$16,'k rozhodnutí detailní'!$A1062,0)),CONCATENATE(OFFSET(Zdroj!C$16,'k rozhodnutí detailní'!$A1062,0),"
",OFFSET(Zdroj!D$16,'k rozhodnutí detailní'!$A1062,0),"
",OFFSET(Zdroj!E$16,'k rozhodnutí detailní'!$A1062,0),"
",OFFSET(Zdroj!F$16,'k rozhodnutí detailní'!$A1062,0))))</f>
        <v/>
      </c>
      <c r="D1063" s="57" t="str">
        <f ca="1">IF($B1063="","",OFFSET(Zdroj!N$16,'k rozhodnutí detailní'!$A1062,0))</f>
        <v/>
      </c>
      <c r="E1063" s="314" t="str">
        <f ca="1">IF($B1063="","",OFFSET(Zdroj!T$16,'k rozhodnutí detailní'!$A1062,0))</f>
        <v/>
      </c>
      <c r="F1063" s="188" t="str">
        <f ca="1">IF($B1063="","",OFFSET(Zdroj!U$16,'k rozhodnutí detailní'!$A1062,0))</f>
        <v/>
      </c>
      <c r="G1063" s="316" t="str">
        <f ca="1">IF($B1063="","",OFFSET(Zdroj!W$16,'k rozhodnutí detailní'!$A1062,0))</f>
        <v/>
      </c>
      <c r="H1063" s="315" t="str">
        <f ca="1">IF($B1063="","",OFFSET(Zdroj!Y$16,'k rozhodnutí detailní'!$A1062,0))</f>
        <v/>
      </c>
      <c r="I1063" s="288" t="str">
        <f ca="1">IF($B1063="","",OFFSET(Zdroj!BG$16,'k rozhodnutí detailní'!$A1062,0))</f>
        <v/>
      </c>
      <c r="J1063" s="288" t="str">
        <f ca="1">IF($B1063="","",OFFSET(Zdroj!BH$16,'k rozhodnutí detailní'!$A1062,0))</f>
        <v/>
      </c>
      <c r="K1063" s="288"/>
      <c r="L1063" s="79" t="str">
        <f ca="1">IF($B1063="","",CONCATENATE(OFFSET(Zdroj!BI$16,'k rozhodnutí detailní'!$A1062,0)," z ",SUM(Zdroj!$AN$10+Zdroj!$AP$10)))</f>
        <v/>
      </c>
      <c r="M1063" s="46" t="str">
        <f ca="1">IF($B1063="","",IF(OR(I1063=0,J1063=0),1,OFFSET(Zdroj!BJ$16,'k rozhodnutí detailní'!$A1062,0)))</f>
        <v/>
      </c>
      <c r="N1063" s="312" t="str">
        <f ca="1">IF(B1063="","",IF(Zdroj!$AQ$1=Zdroj!$AR$9,ROUND(G1063*M1065,Zdroj!$AR$8),OFFSET(Zdroj!BO$16,'k rozhodnutí detailní'!A1062,0)))</f>
        <v/>
      </c>
      <c r="O1063" s="288" t="str">
        <f ca="1">IF($B1063="","",OFFSET(Zdroj!Z$16,'k rozhodnutí detailní'!$A1062,0))</f>
        <v/>
      </c>
      <c r="P1063" s="329"/>
    </row>
    <row r="1064" spans="1:16" x14ac:dyDescent="0.25">
      <c r="A1064" s="29"/>
      <c r="B1064" s="288"/>
      <c r="C1064" s="51" t="str">
        <f ca="1">IF($B1063="","",IF(Zdroj!$AQ$9="ano",CONCATENATE("Okres:","
",OFFSET(Zdroj!BP$16,'k rozhodnutí detailní'!$A1062,0),"
","Právní forma","
",OFFSET(Zdroj!H$16,'k rozhodnutí detailní'!$A1062,0),"
",IF(OFFSET(Zdroj!I$16,'k rozhodnutí detailní'!$A1062,0)="","","IČO: "),OFFSET(Zdroj!I$16,'k rozhodnutí detailní'!$A1062,0),"
","B.Ú. ",IF(OFFSET(Zdroj!J$16,'k rozhodnutí detailní'!$A1062,0)="","","Anonymizováno")),CONCATENATE("Okres:","
",OFFSET(Zdroj!BP$16,'k rozhodnutí detailní'!$A1062,0),"
","Právní forma","
",OFFSET(Zdroj!H$16,'k rozhodnutí detailní'!$A1062,0),"
",IF(OFFSET(Zdroj!I$16,'k rozhodnutí detailní'!$A1062,0)="","","IČO: "),OFFSET(Zdroj!I$16,'k rozhodnutí detailní'!$A1062,0),"
","B.Ú. ",OFFSET(Zdroj!J$16,'k rozhodnutí detailní'!$A1062,0))))</f>
        <v/>
      </c>
      <c r="D1064" s="58" t="str">
        <f ca="1">IF($B1063="","",OFFSET(Zdroj!O$16,'k rozhodnutí detailní'!$A1062,0))</f>
        <v/>
      </c>
      <c r="E1064" s="314"/>
      <c r="F1064" s="185"/>
      <c r="G1064" s="316"/>
      <c r="H1064" s="315"/>
      <c r="I1064" s="288"/>
      <c r="J1064" s="288"/>
      <c r="K1064" s="288"/>
      <c r="L1064" s="288" t="str">
        <f ca="1">IF($B1063="","",CONCATENATE(SUM(I1063+J1063+K1063)," z ",SUM(Zdroj!$AN$10+Zdroj!$AP$10)))</f>
        <v/>
      </c>
      <c r="M1064" s="47" t="str">
        <f ca="1">IF($B1063="","",IF(1-(((J1063+K1063)*(Zdroj!AN$10/Zdroj!AP$10))/I1063)&gt;=0,CEILING(1-(((J1063+K1063)*(Zdroj!AN$10/Zdroj!AP$10))/I1063),0.01),CEILING((1-(((J1063+K1063)*(Zdroj!AN$10/Zdroj!AP$10))/I1063))*-1,0.01)))</f>
        <v/>
      </c>
      <c r="N1064" s="312"/>
      <c r="O1064" s="288"/>
      <c r="P1064" s="329"/>
    </row>
    <row r="1065" spans="1:16" x14ac:dyDescent="0.25">
      <c r="A1065" s="29">
        <f>ROW()/3-1</f>
        <v>354</v>
      </c>
      <c r="B1065" s="288"/>
      <c r="C1065" s="52" t="str">
        <f ca="1">IF($B1063="","",IF(Zdroj!$AQ$9="ano",IF(OFFSET(Zdroj!M$16,'k rozhodnutí detailní'!A1062,0)="","","Anonymizováno"),IF(OFFSET(Zdroj!M$16,'k rozhodnutí detailní'!A1062,0)="","",OFFSET(Zdroj!M$16,'k rozhodnutí detailní'!A1062,0))))</f>
        <v/>
      </c>
      <c r="D1065" s="58" t="str">
        <f ca="1">IF($B1063="","",CONCATENATE("Dotace bude použita na:","
",OFFSET(Zdroj!P$16,'k rozhodnutí detailní'!$A1062,0)))</f>
        <v/>
      </c>
      <c r="E1065" s="314"/>
      <c r="F1065" s="188" t="str">
        <f ca="1">IF($B1063="","",OFFSET(Zdroj!V$16,'k rozhodnutí detailní'!$A1062,0))</f>
        <v/>
      </c>
      <c r="G1065" s="89" t="str">
        <f ca="1">IF($B1063="","",OFFSET(Zdroj!BM$16,'k rozhodnutí'!$A1062,0))</f>
        <v/>
      </c>
      <c r="H1065" s="315"/>
      <c r="I1065" s="288"/>
      <c r="J1065" s="288"/>
      <c r="K1065" s="288"/>
      <c r="L1065" s="288"/>
      <c r="M1065" s="48" t="str">
        <f ca="1">IF($B1063="","",SUM((I1063+J1063+K1063)/(Zdroj!$AN$10+Zdroj!$AP$10)))</f>
        <v/>
      </c>
      <c r="N1065" s="59" t="str">
        <f t="shared" ref="N1065" ca="1" si="352">IF(B1063="","",N1063/G1063)</f>
        <v/>
      </c>
      <c r="O1065" s="288"/>
      <c r="P1065" s="329"/>
    </row>
    <row r="1066" spans="1:16" x14ac:dyDescent="0.25">
      <c r="A1066" s="29"/>
      <c r="B1066" s="288" t="str">
        <f ca="1">IF(OFFSET(Zdroj!$B$16,A1065,0)&gt;0,OFFSET(Zdroj!$B$16,A1065,0)+0,"")</f>
        <v/>
      </c>
      <c r="C1066" s="51" t="str">
        <f ca="1">IF($B1066="","",IF(Zdroj!$AQ$9="ano",CONCATENATE(OFFSET(Zdroj!C$16,'k rozhodnutí detailní'!$A1065,0),"
","Anonymizováno","
",OFFSET(Zdroj!E$16,'k rozhodnutí detailní'!$A1065,0),"
",OFFSET(Zdroj!F$16,'k rozhodnutí detailní'!$A1065,0)),CONCATENATE(OFFSET(Zdroj!C$16,'k rozhodnutí detailní'!$A1065,0),"
",OFFSET(Zdroj!D$16,'k rozhodnutí detailní'!$A1065,0),"
",OFFSET(Zdroj!E$16,'k rozhodnutí detailní'!$A1065,0),"
",OFFSET(Zdroj!F$16,'k rozhodnutí detailní'!$A1065,0))))</f>
        <v/>
      </c>
      <c r="D1066" s="57" t="str">
        <f ca="1">IF($B1066="","",OFFSET(Zdroj!N$16,'k rozhodnutí detailní'!$A1065,0))</f>
        <v/>
      </c>
      <c r="E1066" s="314" t="str">
        <f ca="1">IF($B1066="","",OFFSET(Zdroj!T$16,'k rozhodnutí detailní'!$A1065,0))</f>
        <v/>
      </c>
      <c r="F1066" s="188" t="str">
        <f ca="1">IF($B1066="","",OFFSET(Zdroj!U$16,'k rozhodnutí detailní'!$A1065,0))</f>
        <v/>
      </c>
      <c r="G1066" s="316" t="str">
        <f ca="1">IF($B1066="","",OFFSET(Zdroj!W$16,'k rozhodnutí detailní'!$A1065,0))</f>
        <v/>
      </c>
      <c r="H1066" s="315" t="str">
        <f ca="1">IF($B1066="","",OFFSET(Zdroj!Y$16,'k rozhodnutí detailní'!$A1065,0))</f>
        <v/>
      </c>
      <c r="I1066" s="288" t="str">
        <f ca="1">IF($B1066="","",OFFSET(Zdroj!BG$16,'k rozhodnutí detailní'!$A1065,0))</f>
        <v/>
      </c>
      <c r="J1066" s="288" t="str">
        <f ca="1">IF($B1066="","",OFFSET(Zdroj!BH$16,'k rozhodnutí detailní'!$A1065,0))</f>
        <v/>
      </c>
      <c r="K1066" s="288"/>
      <c r="L1066" s="79" t="str">
        <f ca="1">IF($B1066="","",CONCATENATE(OFFSET(Zdroj!BI$16,'k rozhodnutí detailní'!$A1065,0)," z ",SUM(Zdroj!$AN$10+Zdroj!$AP$10)))</f>
        <v/>
      </c>
      <c r="M1066" s="46" t="str">
        <f ca="1">IF($B1066="","",IF(OR(I1066=0,J1066=0),1,OFFSET(Zdroj!BJ$16,'k rozhodnutí detailní'!$A1065,0)))</f>
        <v/>
      </c>
      <c r="N1066" s="312" t="str">
        <f ca="1">IF(B1066="","",IF(Zdroj!$AQ$1=Zdroj!$AR$9,ROUND(G1066*M1068,Zdroj!$AR$8),OFFSET(Zdroj!BO$16,'k rozhodnutí detailní'!A1065,0)))</f>
        <v/>
      </c>
      <c r="O1066" s="288" t="str">
        <f ca="1">IF($B1066="","",OFFSET(Zdroj!Z$16,'k rozhodnutí detailní'!$A1065,0))</f>
        <v/>
      </c>
      <c r="P1066" s="329"/>
    </row>
    <row r="1067" spans="1:16" x14ac:dyDescent="0.25">
      <c r="A1067" s="29"/>
      <c r="B1067" s="288"/>
      <c r="C1067" s="51" t="str">
        <f ca="1">IF($B1066="","",IF(Zdroj!$AQ$9="ano",CONCATENATE("Okres:","
",OFFSET(Zdroj!BP$16,'k rozhodnutí detailní'!$A1065,0),"
","Právní forma","
",OFFSET(Zdroj!H$16,'k rozhodnutí detailní'!$A1065,0),"
",IF(OFFSET(Zdroj!I$16,'k rozhodnutí detailní'!$A1065,0)="","","IČO: "),OFFSET(Zdroj!I$16,'k rozhodnutí detailní'!$A1065,0),"
","B.Ú. ",IF(OFFSET(Zdroj!J$16,'k rozhodnutí detailní'!$A1065,0)="","","Anonymizováno")),CONCATENATE("Okres:","
",OFFSET(Zdroj!BP$16,'k rozhodnutí detailní'!$A1065,0),"
","Právní forma","
",OFFSET(Zdroj!H$16,'k rozhodnutí detailní'!$A1065,0),"
",IF(OFFSET(Zdroj!I$16,'k rozhodnutí detailní'!$A1065,0)="","","IČO: "),OFFSET(Zdroj!I$16,'k rozhodnutí detailní'!$A1065,0),"
","B.Ú. ",OFFSET(Zdroj!J$16,'k rozhodnutí detailní'!$A1065,0))))</f>
        <v/>
      </c>
      <c r="D1067" s="58" t="str">
        <f ca="1">IF($B1066="","",OFFSET(Zdroj!O$16,'k rozhodnutí detailní'!$A1065,0))</f>
        <v/>
      </c>
      <c r="E1067" s="314"/>
      <c r="F1067" s="185"/>
      <c r="G1067" s="316"/>
      <c r="H1067" s="315"/>
      <c r="I1067" s="288"/>
      <c r="J1067" s="288"/>
      <c r="K1067" s="288"/>
      <c r="L1067" s="288" t="str">
        <f ca="1">IF($B1066="","",CONCATENATE(SUM(I1066+J1066+K1066)," z ",SUM(Zdroj!$AN$10+Zdroj!$AP$10)))</f>
        <v/>
      </c>
      <c r="M1067" s="47" t="str">
        <f ca="1">IF($B1066="","",IF(1-(((J1066+K1066)*(Zdroj!AN$10/Zdroj!AP$10))/I1066)&gt;=0,CEILING(1-(((J1066+K1066)*(Zdroj!AN$10/Zdroj!AP$10))/I1066),0.01),CEILING((1-(((J1066+K1066)*(Zdroj!AN$10/Zdroj!AP$10))/I1066))*-1,0.01)))</f>
        <v/>
      </c>
      <c r="N1067" s="312"/>
      <c r="O1067" s="288"/>
      <c r="P1067" s="329"/>
    </row>
    <row r="1068" spans="1:16" x14ac:dyDescent="0.25">
      <c r="A1068" s="29">
        <f>ROW()/3-1</f>
        <v>355</v>
      </c>
      <c r="B1068" s="288"/>
      <c r="C1068" s="52" t="str">
        <f ca="1">IF($B1066="","",IF(Zdroj!$AQ$9="ano",IF(OFFSET(Zdroj!M$16,'k rozhodnutí detailní'!A1065,0)="","","Anonymizováno"),IF(OFFSET(Zdroj!M$16,'k rozhodnutí detailní'!A1065,0)="","",OFFSET(Zdroj!M$16,'k rozhodnutí detailní'!A1065,0))))</f>
        <v/>
      </c>
      <c r="D1068" s="58" t="str">
        <f ca="1">IF($B1066="","",CONCATENATE("Dotace bude použita na:","
",OFFSET(Zdroj!P$16,'k rozhodnutí detailní'!$A1065,0)))</f>
        <v/>
      </c>
      <c r="E1068" s="314"/>
      <c r="F1068" s="188" t="str">
        <f ca="1">IF($B1066="","",OFFSET(Zdroj!V$16,'k rozhodnutí detailní'!$A1065,0))</f>
        <v/>
      </c>
      <c r="G1068" s="89" t="str">
        <f ca="1">IF($B1066="","",OFFSET(Zdroj!BM$16,'k rozhodnutí'!$A1065,0))</f>
        <v/>
      </c>
      <c r="H1068" s="315"/>
      <c r="I1068" s="288"/>
      <c r="J1068" s="288"/>
      <c r="K1068" s="288"/>
      <c r="L1068" s="288"/>
      <c r="M1068" s="48" t="str">
        <f ca="1">IF($B1066="","",SUM((I1066+J1066+K1066)/(Zdroj!$AN$10+Zdroj!$AP$10)))</f>
        <v/>
      </c>
      <c r="N1068" s="59" t="str">
        <f t="shared" ref="N1068" ca="1" si="353">IF(B1066="","",N1066/G1066)</f>
        <v/>
      </c>
      <c r="O1068" s="288"/>
      <c r="P1068" s="329"/>
    </row>
    <row r="1069" spans="1:16" x14ac:dyDescent="0.25">
      <c r="A1069" s="29"/>
      <c r="B1069" s="288" t="str">
        <f ca="1">IF(OFFSET(Zdroj!$B$16,A1068,0)&gt;0,OFFSET(Zdroj!$B$16,A1068,0)+0,"")</f>
        <v/>
      </c>
      <c r="C1069" s="51" t="str">
        <f ca="1">IF($B1069="","",IF(Zdroj!$AQ$9="ano",CONCATENATE(OFFSET(Zdroj!C$16,'k rozhodnutí detailní'!$A1068,0),"
","Anonymizováno","
",OFFSET(Zdroj!E$16,'k rozhodnutí detailní'!$A1068,0),"
",OFFSET(Zdroj!F$16,'k rozhodnutí detailní'!$A1068,0)),CONCATENATE(OFFSET(Zdroj!C$16,'k rozhodnutí detailní'!$A1068,0),"
",OFFSET(Zdroj!D$16,'k rozhodnutí detailní'!$A1068,0),"
",OFFSET(Zdroj!E$16,'k rozhodnutí detailní'!$A1068,0),"
",OFFSET(Zdroj!F$16,'k rozhodnutí detailní'!$A1068,0))))</f>
        <v/>
      </c>
      <c r="D1069" s="57" t="str">
        <f ca="1">IF($B1069="","",OFFSET(Zdroj!N$16,'k rozhodnutí detailní'!$A1068,0))</f>
        <v/>
      </c>
      <c r="E1069" s="314" t="str">
        <f ca="1">IF($B1069="","",OFFSET(Zdroj!T$16,'k rozhodnutí detailní'!$A1068,0))</f>
        <v/>
      </c>
      <c r="F1069" s="188" t="str">
        <f ca="1">IF($B1069="","",OFFSET(Zdroj!U$16,'k rozhodnutí detailní'!$A1068,0))</f>
        <v/>
      </c>
      <c r="G1069" s="316" t="str">
        <f ca="1">IF($B1069="","",OFFSET(Zdroj!W$16,'k rozhodnutí detailní'!$A1068,0))</f>
        <v/>
      </c>
      <c r="H1069" s="315" t="str">
        <f ca="1">IF($B1069="","",OFFSET(Zdroj!Y$16,'k rozhodnutí detailní'!$A1068,0))</f>
        <v/>
      </c>
      <c r="I1069" s="288" t="str">
        <f ca="1">IF($B1069="","",OFFSET(Zdroj!BG$16,'k rozhodnutí detailní'!$A1068,0))</f>
        <v/>
      </c>
      <c r="J1069" s="288" t="str">
        <f ca="1">IF($B1069="","",OFFSET(Zdroj!BH$16,'k rozhodnutí detailní'!$A1068,0))</f>
        <v/>
      </c>
      <c r="K1069" s="288"/>
      <c r="L1069" s="79" t="str">
        <f ca="1">IF($B1069="","",CONCATENATE(OFFSET(Zdroj!BI$16,'k rozhodnutí detailní'!$A1068,0)," z ",SUM(Zdroj!$AN$10+Zdroj!$AP$10)))</f>
        <v/>
      </c>
      <c r="M1069" s="46" t="str">
        <f ca="1">IF($B1069="","",IF(OR(I1069=0,J1069=0),1,OFFSET(Zdroj!BJ$16,'k rozhodnutí detailní'!$A1068,0)))</f>
        <v/>
      </c>
      <c r="N1069" s="312" t="str">
        <f ca="1">IF(B1069="","",IF(Zdroj!$AQ$1=Zdroj!$AR$9,ROUND(G1069*M1071,Zdroj!$AR$8),OFFSET(Zdroj!BO$16,'k rozhodnutí detailní'!A1068,0)))</f>
        <v/>
      </c>
      <c r="O1069" s="288" t="str">
        <f ca="1">IF($B1069="","",OFFSET(Zdroj!Z$16,'k rozhodnutí detailní'!$A1068,0))</f>
        <v/>
      </c>
      <c r="P1069" s="329"/>
    </row>
    <row r="1070" spans="1:16" x14ac:dyDescent="0.25">
      <c r="A1070" s="29"/>
      <c r="B1070" s="288"/>
      <c r="C1070" s="51" t="str">
        <f ca="1">IF($B1069="","",IF(Zdroj!$AQ$9="ano",CONCATENATE("Okres:","
",OFFSET(Zdroj!BP$16,'k rozhodnutí detailní'!$A1068,0),"
","Právní forma","
",OFFSET(Zdroj!H$16,'k rozhodnutí detailní'!$A1068,0),"
",IF(OFFSET(Zdroj!I$16,'k rozhodnutí detailní'!$A1068,0)="","","IČO: "),OFFSET(Zdroj!I$16,'k rozhodnutí detailní'!$A1068,0),"
","B.Ú. ",IF(OFFSET(Zdroj!J$16,'k rozhodnutí detailní'!$A1068,0)="","","Anonymizováno")),CONCATENATE("Okres:","
",OFFSET(Zdroj!BP$16,'k rozhodnutí detailní'!$A1068,0),"
","Právní forma","
",OFFSET(Zdroj!H$16,'k rozhodnutí detailní'!$A1068,0),"
",IF(OFFSET(Zdroj!I$16,'k rozhodnutí detailní'!$A1068,0)="","","IČO: "),OFFSET(Zdroj!I$16,'k rozhodnutí detailní'!$A1068,0),"
","B.Ú. ",OFFSET(Zdroj!J$16,'k rozhodnutí detailní'!$A1068,0))))</f>
        <v/>
      </c>
      <c r="D1070" s="58" t="str">
        <f ca="1">IF($B1069="","",OFFSET(Zdroj!O$16,'k rozhodnutí detailní'!$A1068,0))</f>
        <v/>
      </c>
      <c r="E1070" s="314"/>
      <c r="F1070" s="185"/>
      <c r="G1070" s="316"/>
      <c r="H1070" s="315"/>
      <c r="I1070" s="288"/>
      <c r="J1070" s="288"/>
      <c r="K1070" s="288"/>
      <c r="L1070" s="288" t="str">
        <f ca="1">IF($B1069="","",CONCATENATE(SUM(I1069+J1069+K1069)," z ",SUM(Zdroj!$AN$10+Zdroj!$AP$10)))</f>
        <v/>
      </c>
      <c r="M1070" s="47" t="str">
        <f ca="1">IF($B1069="","",IF(1-(((J1069+K1069)*(Zdroj!AN$10/Zdroj!AP$10))/I1069)&gt;=0,CEILING(1-(((J1069+K1069)*(Zdroj!AN$10/Zdroj!AP$10))/I1069),0.01),CEILING((1-(((J1069+K1069)*(Zdroj!AN$10/Zdroj!AP$10))/I1069))*-1,0.01)))</f>
        <v/>
      </c>
      <c r="N1070" s="312"/>
      <c r="O1070" s="288"/>
      <c r="P1070" s="329"/>
    </row>
    <row r="1071" spans="1:16" x14ac:dyDescent="0.25">
      <c r="A1071" s="29">
        <f>ROW()/3-1</f>
        <v>356</v>
      </c>
      <c r="B1071" s="288"/>
      <c r="C1071" s="52" t="str">
        <f ca="1">IF($B1069="","",IF(Zdroj!$AQ$9="ano",IF(OFFSET(Zdroj!M$16,'k rozhodnutí detailní'!A1068,0)="","","Anonymizováno"),IF(OFFSET(Zdroj!M$16,'k rozhodnutí detailní'!A1068,0)="","",OFFSET(Zdroj!M$16,'k rozhodnutí detailní'!A1068,0))))</f>
        <v/>
      </c>
      <c r="D1071" s="58" t="str">
        <f ca="1">IF($B1069="","",CONCATENATE("Dotace bude použita na:","
",OFFSET(Zdroj!P$16,'k rozhodnutí detailní'!$A1068,0)))</f>
        <v/>
      </c>
      <c r="E1071" s="314"/>
      <c r="F1071" s="188" t="str">
        <f ca="1">IF($B1069="","",OFFSET(Zdroj!V$16,'k rozhodnutí detailní'!$A1068,0))</f>
        <v/>
      </c>
      <c r="G1071" s="89" t="str">
        <f ca="1">IF($B1069="","",OFFSET(Zdroj!BM$16,'k rozhodnutí'!$A1068,0))</f>
        <v/>
      </c>
      <c r="H1071" s="315"/>
      <c r="I1071" s="288"/>
      <c r="J1071" s="288"/>
      <c r="K1071" s="288"/>
      <c r="L1071" s="288"/>
      <c r="M1071" s="48" t="str">
        <f ca="1">IF($B1069="","",SUM((I1069+J1069+K1069)/(Zdroj!$AN$10+Zdroj!$AP$10)))</f>
        <v/>
      </c>
      <c r="N1071" s="59" t="str">
        <f t="shared" ref="N1071" ca="1" si="354">IF(B1069="","",N1069/G1069)</f>
        <v/>
      </c>
      <c r="O1071" s="288"/>
      <c r="P1071" s="329"/>
    </row>
    <row r="1072" spans="1:16" x14ac:dyDescent="0.25">
      <c r="A1072" s="29"/>
      <c r="B1072" s="288" t="str">
        <f ca="1">IF(OFFSET(Zdroj!$B$16,A1071,0)&gt;0,OFFSET(Zdroj!$B$16,A1071,0)+0,"")</f>
        <v/>
      </c>
      <c r="C1072" s="51" t="str">
        <f ca="1">IF($B1072="","",IF(Zdroj!$AQ$9="ano",CONCATENATE(OFFSET(Zdroj!C$16,'k rozhodnutí detailní'!$A1071,0),"
","Anonymizováno","
",OFFSET(Zdroj!E$16,'k rozhodnutí detailní'!$A1071,0),"
",OFFSET(Zdroj!F$16,'k rozhodnutí detailní'!$A1071,0)),CONCATENATE(OFFSET(Zdroj!C$16,'k rozhodnutí detailní'!$A1071,0),"
",OFFSET(Zdroj!D$16,'k rozhodnutí detailní'!$A1071,0),"
",OFFSET(Zdroj!E$16,'k rozhodnutí detailní'!$A1071,0),"
",OFFSET(Zdroj!F$16,'k rozhodnutí detailní'!$A1071,0))))</f>
        <v/>
      </c>
      <c r="D1072" s="57" t="str">
        <f ca="1">IF($B1072="","",OFFSET(Zdroj!N$16,'k rozhodnutí detailní'!$A1071,0))</f>
        <v/>
      </c>
      <c r="E1072" s="314" t="str">
        <f ca="1">IF($B1072="","",OFFSET(Zdroj!T$16,'k rozhodnutí detailní'!$A1071,0))</f>
        <v/>
      </c>
      <c r="F1072" s="188" t="str">
        <f ca="1">IF($B1072="","",OFFSET(Zdroj!U$16,'k rozhodnutí detailní'!$A1071,0))</f>
        <v/>
      </c>
      <c r="G1072" s="316" t="str">
        <f ca="1">IF($B1072="","",OFFSET(Zdroj!W$16,'k rozhodnutí detailní'!$A1071,0))</f>
        <v/>
      </c>
      <c r="H1072" s="315" t="str">
        <f ca="1">IF($B1072="","",OFFSET(Zdroj!Y$16,'k rozhodnutí detailní'!$A1071,0))</f>
        <v/>
      </c>
      <c r="I1072" s="288" t="str">
        <f ca="1">IF($B1072="","",OFFSET(Zdroj!BG$16,'k rozhodnutí detailní'!$A1071,0))</f>
        <v/>
      </c>
      <c r="J1072" s="288" t="str">
        <f ca="1">IF($B1072="","",OFFSET(Zdroj!BH$16,'k rozhodnutí detailní'!$A1071,0))</f>
        <v/>
      </c>
      <c r="K1072" s="288"/>
      <c r="L1072" s="79" t="str">
        <f ca="1">IF($B1072="","",CONCATENATE(OFFSET(Zdroj!BI$16,'k rozhodnutí detailní'!$A1071,0)," z ",SUM(Zdroj!$AN$10+Zdroj!$AP$10)))</f>
        <v/>
      </c>
      <c r="M1072" s="46" t="str">
        <f ca="1">IF($B1072="","",IF(OR(I1072=0,J1072=0),1,OFFSET(Zdroj!BJ$16,'k rozhodnutí detailní'!$A1071,0)))</f>
        <v/>
      </c>
      <c r="N1072" s="312" t="str">
        <f ca="1">IF(B1072="","",IF(Zdroj!$AQ$1=Zdroj!$AR$9,ROUND(G1072*M1074,Zdroj!$AR$8),OFFSET(Zdroj!BO$16,'k rozhodnutí detailní'!A1071,0)))</f>
        <v/>
      </c>
      <c r="O1072" s="288" t="str">
        <f ca="1">IF($B1072="","",OFFSET(Zdroj!Z$16,'k rozhodnutí detailní'!$A1071,0))</f>
        <v/>
      </c>
      <c r="P1072" s="329"/>
    </row>
    <row r="1073" spans="1:16" x14ac:dyDescent="0.25">
      <c r="A1073" s="29"/>
      <c r="B1073" s="288"/>
      <c r="C1073" s="51" t="str">
        <f ca="1">IF($B1072="","",IF(Zdroj!$AQ$9="ano",CONCATENATE("Okres:","
",OFFSET(Zdroj!BP$16,'k rozhodnutí detailní'!$A1071,0),"
","Právní forma","
",OFFSET(Zdroj!H$16,'k rozhodnutí detailní'!$A1071,0),"
",IF(OFFSET(Zdroj!I$16,'k rozhodnutí detailní'!$A1071,0)="","","IČO: "),OFFSET(Zdroj!I$16,'k rozhodnutí detailní'!$A1071,0),"
","B.Ú. ",IF(OFFSET(Zdroj!J$16,'k rozhodnutí detailní'!$A1071,0)="","","Anonymizováno")),CONCATENATE("Okres:","
",OFFSET(Zdroj!BP$16,'k rozhodnutí detailní'!$A1071,0),"
","Právní forma","
",OFFSET(Zdroj!H$16,'k rozhodnutí detailní'!$A1071,0),"
",IF(OFFSET(Zdroj!I$16,'k rozhodnutí detailní'!$A1071,0)="","","IČO: "),OFFSET(Zdroj!I$16,'k rozhodnutí detailní'!$A1071,0),"
","B.Ú. ",OFFSET(Zdroj!J$16,'k rozhodnutí detailní'!$A1071,0))))</f>
        <v/>
      </c>
      <c r="D1073" s="58" t="str">
        <f ca="1">IF($B1072="","",OFFSET(Zdroj!O$16,'k rozhodnutí detailní'!$A1071,0))</f>
        <v/>
      </c>
      <c r="E1073" s="314"/>
      <c r="F1073" s="185"/>
      <c r="G1073" s="316"/>
      <c r="H1073" s="315"/>
      <c r="I1073" s="288"/>
      <c r="J1073" s="288"/>
      <c r="K1073" s="288"/>
      <c r="L1073" s="288" t="str">
        <f ca="1">IF($B1072="","",CONCATENATE(SUM(I1072+J1072+K1072)," z ",SUM(Zdroj!$AN$10+Zdroj!$AP$10)))</f>
        <v/>
      </c>
      <c r="M1073" s="47" t="str">
        <f ca="1">IF($B1072="","",IF(1-(((J1072+K1072)*(Zdroj!AN$10/Zdroj!AP$10))/I1072)&gt;=0,CEILING(1-(((J1072+K1072)*(Zdroj!AN$10/Zdroj!AP$10))/I1072),0.01),CEILING((1-(((J1072+K1072)*(Zdroj!AN$10/Zdroj!AP$10))/I1072))*-1,0.01)))</f>
        <v/>
      </c>
      <c r="N1073" s="312"/>
      <c r="O1073" s="288"/>
      <c r="P1073" s="329"/>
    </row>
    <row r="1074" spans="1:16" x14ac:dyDescent="0.25">
      <c r="A1074" s="29">
        <f>ROW()/3-1</f>
        <v>357</v>
      </c>
      <c r="B1074" s="288"/>
      <c r="C1074" s="52" t="str">
        <f ca="1">IF($B1072="","",IF(Zdroj!$AQ$9="ano",IF(OFFSET(Zdroj!M$16,'k rozhodnutí detailní'!A1071,0)="","","Anonymizováno"),IF(OFFSET(Zdroj!M$16,'k rozhodnutí detailní'!A1071,0)="","",OFFSET(Zdroj!M$16,'k rozhodnutí detailní'!A1071,0))))</f>
        <v/>
      </c>
      <c r="D1074" s="58" t="str">
        <f ca="1">IF($B1072="","",CONCATENATE("Dotace bude použita na:","
",OFFSET(Zdroj!P$16,'k rozhodnutí detailní'!$A1071,0)))</f>
        <v/>
      </c>
      <c r="E1074" s="314"/>
      <c r="F1074" s="188" t="str">
        <f ca="1">IF($B1072="","",OFFSET(Zdroj!V$16,'k rozhodnutí detailní'!$A1071,0))</f>
        <v/>
      </c>
      <c r="G1074" s="89" t="str">
        <f ca="1">IF($B1072="","",OFFSET(Zdroj!BM$16,'k rozhodnutí'!$A1071,0))</f>
        <v/>
      </c>
      <c r="H1074" s="315"/>
      <c r="I1074" s="288"/>
      <c r="J1074" s="288"/>
      <c r="K1074" s="288"/>
      <c r="L1074" s="288"/>
      <c r="M1074" s="48" t="str">
        <f ca="1">IF($B1072="","",SUM((I1072+J1072+K1072)/(Zdroj!$AN$10+Zdroj!$AP$10)))</f>
        <v/>
      </c>
      <c r="N1074" s="59" t="str">
        <f t="shared" ref="N1074" ca="1" si="355">IF(B1072="","",N1072/G1072)</f>
        <v/>
      </c>
      <c r="O1074" s="288"/>
      <c r="P1074" s="329"/>
    </row>
    <row r="1075" spans="1:16" x14ac:dyDescent="0.25">
      <c r="A1075" s="29"/>
      <c r="B1075" s="288" t="str">
        <f ca="1">IF(OFFSET(Zdroj!$B$16,A1074,0)&gt;0,OFFSET(Zdroj!$B$16,A1074,0)+0,"")</f>
        <v/>
      </c>
      <c r="C1075" s="51" t="str">
        <f ca="1">IF($B1075="","",IF(Zdroj!$AQ$9="ano",CONCATENATE(OFFSET(Zdroj!C$16,'k rozhodnutí detailní'!$A1074,0),"
","Anonymizováno","
",OFFSET(Zdroj!E$16,'k rozhodnutí detailní'!$A1074,0),"
",OFFSET(Zdroj!F$16,'k rozhodnutí detailní'!$A1074,0)),CONCATENATE(OFFSET(Zdroj!C$16,'k rozhodnutí detailní'!$A1074,0),"
",OFFSET(Zdroj!D$16,'k rozhodnutí detailní'!$A1074,0),"
",OFFSET(Zdroj!E$16,'k rozhodnutí detailní'!$A1074,0),"
",OFFSET(Zdroj!F$16,'k rozhodnutí detailní'!$A1074,0))))</f>
        <v/>
      </c>
      <c r="D1075" s="57" t="str">
        <f ca="1">IF($B1075="","",OFFSET(Zdroj!N$16,'k rozhodnutí detailní'!$A1074,0))</f>
        <v/>
      </c>
      <c r="E1075" s="314" t="str">
        <f ca="1">IF($B1075="","",OFFSET(Zdroj!T$16,'k rozhodnutí detailní'!$A1074,0))</f>
        <v/>
      </c>
      <c r="F1075" s="188" t="str">
        <f ca="1">IF($B1075="","",OFFSET(Zdroj!U$16,'k rozhodnutí detailní'!$A1074,0))</f>
        <v/>
      </c>
      <c r="G1075" s="316" t="str">
        <f ca="1">IF($B1075="","",OFFSET(Zdroj!W$16,'k rozhodnutí detailní'!$A1074,0))</f>
        <v/>
      </c>
      <c r="H1075" s="315" t="str">
        <f ca="1">IF($B1075="","",OFFSET(Zdroj!Y$16,'k rozhodnutí detailní'!$A1074,0))</f>
        <v/>
      </c>
      <c r="I1075" s="288" t="str">
        <f ca="1">IF($B1075="","",OFFSET(Zdroj!BG$16,'k rozhodnutí detailní'!$A1074,0))</f>
        <v/>
      </c>
      <c r="J1075" s="288" t="str">
        <f ca="1">IF($B1075="","",OFFSET(Zdroj!BH$16,'k rozhodnutí detailní'!$A1074,0))</f>
        <v/>
      </c>
      <c r="K1075" s="288"/>
      <c r="L1075" s="79" t="str">
        <f ca="1">IF($B1075="","",CONCATENATE(OFFSET(Zdroj!BI$16,'k rozhodnutí detailní'!$A1074,0)," z ",SUM(Zdroj!$AN$10+Zdroj!$AP$10)))</f>
        <v/>
      </c>
      <c r="M1075" s="46" t="str">
        <f ca="1">IF($B1075="","",IF(OR(I1075=0,J1075=0),1,OFFSET(Zdroj!BJ$16,'k rozhodnutí detailní'!$A1074,0)))</f>
        <v/>
      </c>
      <c r="N1075" s="312" t="str">
        <f ca="1">IF(B1075="","",IF(Zdroj!$AQ$1=Zdroj!$AR$9,ROUND(G1075*M1077,Zdroj!$AR$8),OFFSET(Zdroj!BO$16,'k rozhodnutí detailní'!A1074,0)))</f>
        <v/>
      </c>
      <c r="O1075" s="288" t="str">
        <f ca="1">IF($B1075="","",OFFSET(Zdroj!Z$16,'k rozhodnutí detailní'!$A1074,0))</f>
        <v/>
      </c>
      <c r="P1075" s="329"/>
    </row>
    <row r="1076" spans="1:16" x14ac:dyDescent="0.25">
      <c r="A1076" s="29"/>
      <c r="B1076" s="288"/>
      <c r="C1076" s="51" t="str">
        <f ca="1">IF($B1075="","",IF(Zdroj!$AQ$9="ano",CONCATENATE("Okres:","
",OFFSET(Zdroj!BP$16,'k rozhodnutí detailní'!$A1074,0),"
","Právní forma","
",OFFSET(Zdroj!H$16,'k rozhodnutí detailní'!$A1074,0),"
",IF(OFFSET(Zdroj!I$16,'k rozhodnutí detailní'!$A1074,0)="","","IČO: "),OFFSET(Zdroj!I$16,'k rozhodnutí detailní'!$A1074,0),"
","B.Ú. ",IF(OFFSET(Zdroj!J$16,'k rozhodnutí detailní'!$A1074,0)="","","Anonymizováno")),CONCATENATE("Okres:","
",OFFSET(Zdroj!BP$16,'k rozhodnutí detailní'!$A1074,0),"
","Právní forma","
",OFFSET(Zdroj!H$16,'k rozhodnutí detailní'!$A1074,0),"
",IF(OFFSET(Zdroj!I$16,'k rozhodnutí detailní'!$A1074,0)="","","IČO: "),OFFSET(Zdroj!I$16,'k rozhodnutí detailní'!$A1074,0),"
","B.Ú. ",OFFSET(Zdroj!J$16,'k rozhodnutí detailní'!$A1074,0))))</f>
        <v/>
      </c>
      <c r="D1076" s="58" t="str">
        <f ca="1">IF($B1075="","",OFFSET(Zdroj!O$16,'k rozhodnutí detailní'!$A1074,0))</f>
        <v/>
      </c>
      <c r="E1076" s="314"/>
      <c r="F1076" s="185"/>
      <c r="G1076" s="316"/>
      <c r="H1076" s="315"/>
      <c r="I1076" s="288"/>
      <c r="J1076" s="288"/>
      <c r="K1076" s="288"/>
      <c r="L1076" s="288" t="str">
        <f ca="1">IF($B1075="","",CONCATENATE(SUM(I1075+J1075+K1075)," z ",SUM(Zdroj!$AN$10+Zdroj!$AP$10)))</f>
        <v/>
      </c>
      <c r="M1076" s="47" t="str">
        <f ca="1">IF($B1075="","",IF(1-(((J1075+K1075)*(Zdroj!AN$10/Zdroj!AP$10))/I1075)&gt;=0,CEILING(1-(((J1075+K1075)*(Zdroj!AN$10/Zdroj!AP$10))/I1075),0.01),CEILING((1-(((J1075+K1075)*(Zdroj!AN$10/Zdroj!AP$10))/I1075))*-1,0.01)))</f>
        <v/>
      </c>
      <c r="N1076" s="312"/>
      <c r="O1076" s="288"/>
      <c r="P1076" s="329"/>
    </row>
    <row r="1077" spans="1:16" x14ac:dyDescent="0.25">
      <c r="A1077" s="29">
        <f>ROW()/3-1</f>
        <v>358</v>
      </c>
      <c r="B1077" s="288"/>
      <c r="C1077" s="52" t="str">
        <f ca="1">IF($B1075="","",IF(Zdroj!$AQ$9="ano",IF(OFFSET(Zdroj!M$16,'k rozhodnutí detailní'!A1074,0)="","","Anonymizováno"),IF(OFFSET(Zdroj!M$16,'k rozhodnutí detailní'!A1074,0)="","",OFFSET(Zdroj!M$16,'k rozhodnutí detailní'!A1074,0))))</f>
        <v/>
      </c>
      <c r="D1077" s="58" t="str">
        <f ca="1">IF($B1075="","",CONCATENATE("Dotace bude použita na:","
",OFFSET(Zdroj!P$16,'k rozhodnutí detailní'!$A1074,0)))</f>
        <v/>
      </c>
      <c r="E1077" s="314"/>
      <c r="F1077" s="188" t="str">
        <f ca="1">IF($B1075="","",OFFSET(Zdroj!V$16,'k rozhodnutí detailní'!$A1074,0))</f>
        <v/>
      </c>
      <c r="G1077" s="89" t="str">
        <f ca="1">IF($B1075="","",OFFSET(Zdroj!BM$16,'k rozhodnutí'!$A1074,0))</f>
        <v/>
      </c>
      <c r="H1077" s="315"/>
      <c r="I1077" s="288"/>
      <c r="J1077" s="288"/>
      <c r="K1077" s="288"/>
      <c r="L1077" s="288"/>
      <c r="M1077" s="48" t="str">
        <f ca="1">IF($B1075="","",SUM((I1075+J1075+K1075)/(Zdroj!$AN$10+Zdroj!$AP$10)))</f>
        <v/>
      </c>
      <c r="N1077" s="59" t="str">
        <f t="shared" ref="N1077" ca="1" si="356">IF(B1075="","",N1075/G1075)</f>
        <v/>
      </c>
      <c r="O1077" s="288"/>
      <c r="P1077" s="329"/>
    </row>
    <row r="1078" spans="1:16" x14ac:dyDescent="0.25">
      <c r="A1078" s="29"/>
      <c r="B1078" s="288" t="str">
        <f ca="1">IF(OFFSET(Zdroj!$B$16,A1077,0)&gt;0,OFFSET(Zdroj!$B$16,A1077,0)+0,"")</f>
        <v/>
      </c>
      <c r="C1078" s="51" t="str">
        <f ca="1">IF($B1078="","",IF(Zdroj!$AQ$9="ano",CONCATENATE(OFFSET(Zdroj!C$16,'k rozhodnutí detailní'!$A1077,0),"
","Anonymizováno","
",OFFSET(Zdroj!E$16,'k rozhodnutí detailní'!$A1077,0),"
",OFFSET(Zdroj!F$16,'k rozhodnutí detailní'!$A1077,0)),CONCATENATE(OFFSET(Zdroj!C$16,'k rozhodnutí detailní'!$A1077,0),"
",OFFSET(Zdroj!D$16,'k rozhodnutí detailní'!$A1077,0),"
",OFFSET(Zdroj!E$16,'k rozhodnutí detailní'!$A1077,0),"
",OFFSET(Zdroj!F$16,'k rozhodnutí detailní'!$A1077,0))))</f>
        <v/>
      </c>
      <c r="D1078" s="57" t="str">
        <f ca="1">IF($B1078="","",OFFSET(Zdroj!N$16,'k rozhodnutí detailní'!$A1077,0))</f>
        <v/>
      </c>
      <c r="E1078" s="314" t="str">
        <f ca="1">IF($B1078="","",OFFSET(Zdroj!T$16,'k rozhodnutí detailní'!$A1077,0))</f>
        <v/>
      </c>
      <c r="F1078" s="188" t="str">
        <f ca="1">IF($B1078="","",OFFSET(Zdroj!U$16,'k rozhodnutí detailní'!$A1077,0))</f>
        <v/>
      </c>
      <c r="G1078" s="316" t="str">
        <f ca="1">IF($B1078="","",OFFSET(Zdroj!W$16,'k rozhodnutí detailní'!$A1077,0))</f>
        <v/>
      </c>
      <c r="H1078" s="315" t="str">
        <f ca="1">IF($B1078="","",OFFSET(Zdroj!Y$16,'k rozhodnutí detailní'!$A1077,0))</f>
        <v/>
      </c>
      <c r="I1078" s="288" t="str">
        <f ca="1">IF($B1078="","",OFFSET(Zdroj!BG$16,'k rozhodnutí detailní'!$A1077,0))</f>
        <v/>
      </c>
      <c r="J1078" s="288" t="str">
        <f ca="1">IF($B1078="","",OFFSET(Zdroj!BH$16,'k rozhodnutí detailní'!$A1077,0))</f>
        <v/>
      </c>
      <c r="K1078" s="288"/>
      <c r="L1078" s="79" t="str">
        <f ca="1">IF($B1078="","",CONCATENATE(OFFSET(Zdroj!BI$16,'k rozhodnutí detailní'!$A1077,0)," z ",SUM(Zdroj!$AN$10+Zdroj!$AP$10)))</f>
        <v/>
      </c>
      <c r="M1078" s="46" t="str">
        <f ca="1">IF($B1078="","",IF(OR(I1078=0,J1078=0),1,OFFSET(Zdroj!BJ$16,'k rozhodnutí detailní'!$A1077,0)))</f>
        <v/>
      </c>
      <c r="N1078" s="312" t="str">
        <f ca="1">IF(B1078="","",IF(Zdroj!$AQ$1=Zdroj!$AR$9,ROUND(G1078*M1080,Zdroj!$AR$8),OFFSET(Zdroj!BO$16,'k rozhodnutí detailní'!A1077,0)))</f>
        <v/>
      </c>
      <c r="O1078" s="288" t="str">
        <f ca="1">IF($B1078="","",OFFSET(Zdroj!Z$16,'k rozhodnutí detailní'!$A1077,0))</f>
        <v/>
      </c>
      <c r="P1078" s="329"/>
    </row>
    <row r="1079" spans="1:16" x14ac:dyDescent="0.25">
      <c r="A1079" s="29"/>
      <c r="B1079" s="288"/>
      <c r="C1079" s="51" t="str">
        <f ca="1">IF($B1078="","",IF(Zdroj!$AQ$9="ano",CONCATENATE("Okres:","
",OFFSET(Zdroj!BP$16,'k rozhodnutí detailní'!$A1077,0),"
","Právní forma","
",OFFSET(Zdroj!H$16,'k rozhodnutí detailní'!$A1077,0),"
",IF(OFFSET(Zdroj!I$16,'k rozhodnutí detailní'!$A1077,0)="","","IČO: "),OFFSET(Zdroj!I$16,'k rozhodnutí detailní'!$A1077,0),"
","B.Ú. ",IF(OFFSET(Zdroj!J$16,'k rozhodnutí detailní'!$A1077,0)="","","Anonymizováno")),CONCATENATE("Okres:","
",OFFSET(Zdroj!BP$16,'k rozhodnutí detailní'!$A1077,0),"
","Právní forma","
",OFFSET(Zdroj!H$16,'k rozhodnutí detailní'!$A1077,0),"
",IF(OFFSET(Zdroj!I$16,'k rozhodnutí detailní'!$A1077,0)="","","IČO: "),OFFSET(Zdroj!I$16,'k rozhodnutí detailní'!$A1077,0),"
","B.Ú. ",OFFSET(Zdroj!J$16,'k rozhodnutí detailní'!$A1077,0))))</f>
        <v/>
      </c>
      <c r="D1079" s="58" t="str">
        <f ca="1">IF($B1078="","",OFFSET(Zdroj!O$16,'k rozhodnutí detailní'!$A1077,0))</f>
        <v/>
      </c>
      <c r="E1079" s="314"/>
      <c r="F1079" s="185"/>
      <c r="G1079" s="316"/>
      <c r="H1079" s="315"/>
      <c r="I1079" s="288"/>
      <c r="J1079" s="288"/>
      <c r="K1079" s="288"/>
      <c r="L1079" s="288" t="str">
        <f ca="1">IF($B1078="","",CONCATENATE(SUM(I1078+J1078+K1078)," z ",SUM(Zdroj!$AN$10+Zdroj!$AP$10)))</f>
        <v/>
      </c>
      <c r="M1079" s="47" t="str">
        <f ca="1">IF($B1078="","",IF(1-(((J1078+K1078)*(Zdroj!AN$10/Zdroj!AP$10))/I1078)&gt;=0,CEILING(1-(((J1078+K1078)*(Zdroj!AN$10/Zdroj!AP$10))/I1078),0.01),CEILING((1-(((J1078+K1078)*(Zdroj!AN$10/Zdroj!AP$10))/I1078))*-1,0.01)))</f>
        <v/>
      </c>
      <c r="N1079" s="312"/>
      <c r="O1079" s="288"/>
      <c r="P1079" s="329"/>
    </row>
    <row r="1080" spans="1:16" x14ac:dyDescent="0.25">
      <c r="A1080" s="29">
        <f>ROW()/3-1</f>
        <v>359</v>
      </c>
      <c r="B1080" s="288"/>
      <c r="C1080" s="52" t="str">
        <f ca="1">IF($B1078="","",IF(Zdroj!$AQ$9="ano",IF(OFFSET(Zdroj!M$16,'k rozhodnutí detailní'!A1077,0)="","","Anonymizováno"),IF(OFFSET(Zdroj!M$16,'k rozhodnutí detailní'!A1077,0)="","",OFFSET(Zdroj!M$16,'k rozhodnutí detailní'!A1077,0))))</f>
        <v/>
      </c>
      <c r="D1080" s="58" t="str">
        <f ca="1">IF($B1078="","",CONCATENATE("Dotace bude použita na:","
",OFFSET(Zdroj!P$16,'k rozhodnutí detailní'!$A1077,0)))</f>
        <v/>
      </c>
      <c r="E1080" s="314"/>
      <c r="F1080" s="188" t="str">
        <f ca="1">IF($B1078="","",OFFSET(Zdroj!V$16,'k rozhodnutí detailní'!$A1077,0))</f>
        <v/>
      </c>
      <c r="G1080" s="89" t="str">
        <f ca="1">IF($B1078="","",OFFSET(Zdroj!BM$16,'k rozhodnutí'!$A1077,0))</f>
        <v/>
      </c>
      <c r="H1080" s="315"/>
      <c r="I1080" s="288"/>
      <c r="J1080" s="288"/>
      <c r="K1080" s="288"/>
      <c r="L1080" s="288"/>
      <c r="M1080" s="48" t="str">
        <f ca="1">IF($B1078="","",SUM((I1078+J1078+K1078)/(Zdroj!$AN$10+Zdroj!$AP$10)))</f>
        <v/>
      </c>
      <c r="N1080" s="59" t="str">
        <f t="shared" ref="N1080" ca="1" si="357">IF(B1078="","",N1078/G1078)</f>
        <v/>
      </c>
      <c r="O1080" s="288"/>
      <c r="P1080" s="329"/>
    </row>
    <row r="1081" spans="1:16" x14ac:dyDescent="0.25">
      <c r="A1081" s="29"/>
      <c r="B1081" s="288" t="str">
        <f ca="1">IF(OFFSET(Zdroj!$B$16,A1080,0)&gt;0,OFFSET(Zdroj!$B$16,A1080,0)+0,"")</f>
        <v/>
      </c>
      <c r="C1081" s="51" t="str">
        <f ca="1">IF($B1081="","",IF(Zdroj!$AQ$9="ano",CONCATENATE(OFFSET(Zdroj!C$16,'k rozhodnutí detailní'!$A1080,0),"
","Anonymizováno","
",OFFSET(Zdroj!E$16,'k rozhodnutí detailní'!$A1080,0),"
",OFFSET(Zdroj!F$16,'k rozhodnutí detailní'!$A1080,0)),CONCATENATE(OFFSET(Zdroj!C$16,'k rozhodnutí detailní'!$A1080,0),"
",OFFSET(Zdroj!D$16,'k rozhodnutí detailní'!$A1080,0),"
",OFFSET(Zdroj!E$16,'k rozhodnutí detailní'!$A1080,0),"
",OFFSET(Zdroj!F$16,'k rozhodnutí detailní'!$A1080,0))))</f>
        <v/>
      </c>
      <c r="D1081" s="57" t="str">
        <f ca="1">IF($B1081="","",OFFSET(Zdroj!N$16,'k rozhodnutí detailní'!$A1080,0))</f>
        <v/>
      </c>
      <c r="E1081" s="314" t="str">
        <f ca="1">IF($B1081="","",OFFSET(Zdroj!T$16,'k rozhodnutí detailní'!$A1080,0))</f>
        <v/>
      </c>
      <c r="F1081" s="188" t="str">
        <f ca="1">IF($B1081="","",OFFSET(Zdroj!U$16,'k rozhodnutí detailní'!$A1080,0))</f>
        <v/>
      </c>
      <c r="G1081" s="316" t="str">
        <f ca="1">IF($B1081="","",OFFSET(Zdroj!W$16,'k rozhodnutí detailní'!$A1080,0))</f>
        <v/>
      </c>
      <c r="H1081" s="315" t="str">
        <f ca="1">IF($B1081="","",OFFSET(Zdroj!Y$16,'k rozhodnutí detailní'!$A1080,0))</f>
        <v/>
      </c>
      <c r="I1081" s="288" t="str">
        <f ca="1">IF($B1081="","",OFFSET(Zdroj!BG$16,'k rozhodnutí detailní'!$A1080,0))</f>
        <v/>
      </c>
      <c r="J1081" s="288" t="str">
        <f ca="1">IF($B1081="","",OFFSET(Zdroj!BH$16,'k rozhodnutí detailní'!$A1080,0))</f>
        <v/>
      </c>
      <c r="K1081" s="288"/>
      <c r="L1081" s="79" t="str">
        <f ca="1">IF($B1081="","",CONCATENATE(OFFSET(Zdroj!BI$16,'k rozhodnutí detailní'!$A1080,0)," z ",SUM(Zdroj!$AN$10+Zdroj!$AP$10)))</f>
        <v/>
      </c>
      <c r="M1081" s="46" t="str">
        <f ca="1">IF($B1081="","",IF(OR(I1081=0,J1081=0),1,OFFSET(Zdroj!BJ$16,'k rozhodnutí detailní'!$A1080,0)))</f>
        <v/>
      </c>
      <c r="N1081" s="312" t="str">
        <f ca="1">IF(B1081="","",IF(Zdroj!$AQ$1=Zdroj!$AR$9,ROUND(G1081*M1083,Zdroj!$AR$8),OFFSET(Zdroj!BO$16,'k rozhodnutí detailní'!A1080,0)))</f>
        <v/>
      </c>
      <c r="O1081" s="288" t="str">
        <f ca="1">IF($B1081="","",OFFSET(Zdroj!Z$16,'k rozhodnutí detailní'!$A1080,0))</f>
        <v/>
      </c>
      <c r="P1081" s="329"/>
    </row>
    <row r="1082" spans="1:16" x14ac:dyDescent="0.25">
      <c r="A1082" s="29"/>
      <c r="B1082" s="288"/>
      <c r="C1082" s="51" t="str">
        <f ca="1">IF($B1081="","",IF(Zdroj!$AQ$9="ano",CONCATENATE("Okres:","
",OFFSET(Zdroj!BP$16,'k rozhodnutí detailní'!$A1080,0),"
","Právní forma","
",OFFSET(Zdroj!H$16,'k rozhodnutí detailní'!$A1080,0),"
",IF(OFFSET(Zdroj!I$16,'k rozhodnutí detailní'!$A1080,0)="","","IČO: "),OFFSET(Zdroj!I$16,'k rozhodnutí detailní'!$A1080,0),"
","B.Ú. ",IF(OFFSET(Zdroj!J$16,'k rozhodnutí detailní'!$A1080,0)="","","Anonymizováno")),CONCATENATE("Okres:","
",OFFSET(Zdroj!BP$16,'k rozhodnutí detailní'!$A1080,0),"
","Právní forma","
",OFFSET(Zdroj!H$16,'k rozhodnutí detailní'!$A1080,0),"
",IF(OFFSET(Zdroj!I$16,'k rozhodnutí detailní'!$A1080,0)="","","IČO: "),OFFSET(Zdroj!I$16,'k rozhodnutí detailní'!$A1080,0),"
","B.Ú. ",OFFSET(Zdroj!J$16,'k rozhodnutí detailní'!$A1080,0))))</f>
        <v/>
      </c>
      <c r="D1082" s="58" t="str">
        <f ca="1">IF($B1081="","",OFFSET(Zdroj!O$16,'k rozhodnutí detailní'!$A1080,0))</f>
        <v/>
      </c>
      <c r="E1082" s="314"/>
      <c r="F1082" s="185"/>
      <c r="G1082" s="316"/>
      <c r="H1082" s="315"/>
      <c r="I1082" s="288"/>
      <c r="J1082" s="288"/>
      <c r="K1082" s="288"/>
      <c r="L1082" s="288" t="str">
        <f ca="1">IF($B1081="","",CONCATENATE(SUM(I1081+J1081+K1081)," z ",SUM(Zdroj!$AN$10+Zdroj!$AP$10)))</f>
        <v/>
      </c>
      <c r="M1082" s="47" t="str">
        <f ca="1">IF($B1081="","",IF(1-(((J1081+K1081)*(Zdroj!AN$10/Zdroj!AP$10))/I1081)&gt;=0,CEILING(1-(((J1081+K1081)*(Zdroj!AN$10/Zdroj!AP$10))/I1081),0.01),CEILING((1-(((J1081+K1081)*(Zdroj!AN$10/Zdroj!AP$10))/I1081))*-1,0.01)))</f>
        <v/>
      </c>
      <c r="N1082" s="312"/>
      <c r="O1082" s="288"/>
      <c r="P1082" s="329"/>
    </row>
    <row r="1083" spans="1:16" x14ac:dyDescent="0.25">
      <c r="A1083" s="29">
        <f>ROW()/3-1</f>
        <v>360</v>
      </c>
      <c r="B1083" s="288"/>
      <c r="C1083" s="52" t="str">
        <f ca="1">IF($B1081="","",IF(Zdroj!$AQ$9="ano",IF(OFFSET(Zdroj!M$16,'k rozhodnutí detailní'!A1080,0)="","","Anonymizováno"),IF(OFFSET(Zdroj!M$16,'k rozhodnutí detailní'!A1080,0)="","",OFFSET(Zdroj!M$16,'k rozhodnutí detailní'!A1080,0))))</f>
        <v/>
      </c>
      <c r="D1083" s="58" t="str">
        <f ca="1">IF($B1081="","",CONCATENATE("Dotace bude použita na:","
",OFFSET(Zdroj!P$16,'k rozhodnutí detailní'!$A1080,0)))</f>
        <v/>
      </c>
      <c r="E1083" s="314"/>
      <c r="F1083" s="188" t="str">
        <f ca="1">IF($B1081="","",OFFSET(Zdroj!V$16,'k rozhodnutí detailní'!$A1080,0))</f>
        <v/>
      </c>
      <c r="G1083" s="89" t="str">
        <f ca="1">IF($B1081="","",OFFSET(Zdroj!BM$16,'k rozhodnutí'!$A1080,0))</f>
        <v/>
      </c>
      <c r="H1083" s="315"/>
      <c r="I1083" s="288"/>
      <c r="J1083" s="288"/>
      <c r="K1083" s="288"/>
      <c r="L1083" s="288"/>
      <c r="M1083" s="48" t="str">
        <f ca="1">IF($B1081="","",SUM((I1081+J1081+K1081)/(Zdroj!$AN$10+Zdroj!$AP$10)))</f>
        <v/>
      </c>
      <c r="N1083" s="59" t="str">
        <f t="shared" ref="N1083" ca="1" si="358">IF(B1081="","",N1081/G1081)</f>
        <v/>
      </c>
      <c r="O1083" s="288"/>
      <c r="P1083" s="329"/>
    </row>
    <row r="1084" spans="1:16" x14ac:dyDescent="0.25">
      <c r="A1084" s="29"/>
      <c r="B1084" s="288" t="str">
        <f ca="1">IF(OFFSET(Zdroj!$B$16,A1083,0)&gt;0,OFFSET(Zdroj!$B$16,A1083,0)+0,"")</f>
        <v/>
      </c>
      <c r="C1084" s="51" t="str">
        <f ca="1">IF($B1084="","",IF(Zdroj!$AQ$9="ano",CONCATENATE(OFFSET(Zdroj!C$16,'k rozhodnutí detailní'!$A1083,0),"
","Anonymizováno","
",OFFSET(Zdroj!E$16,'k rozhodnutí detailní'!$A1083,0),"
",OFFSET(Zdroj!F$16,'k rozhodnutí detailní'!$A1083,0)),CONCATENATE(OFFSET(Zdroj!C$16,'k rozhodnutí detailní'!$A1083,0),"
",OFFSET(Zdroj!D$16,'k rozhodnutí detailní'!$A1083,0),"
",OFFSET(Zdroj!E$16,'k rozhodnutí detailní'!$A1083,0),"
",OFFSET(Zdroj!F$16,'k rozhodnutí detailní'!$A1083,0))))</f>
        <v/>
      </c>
      <c r="D1084" s="57" t="str">
        <f ca="1">IF($B1084="","",OFFSET(Zdroj!N$16,'k rozhodnutí detailní'!$A1083,0))</f>
        <v/>
      </c>
      <c r="E1084" s="314" t="str">
        <f ca="1">IF($B1084="","",OFFSET(Zdroj!T$16,'k rozhodnutí detailní'!$A1083,0))</f>
        <v/>
      </c>
      <c r="F1084" s="188" t="str">
        <f ca="1">IF($B1084="","",OFFSET(Zdroj!U$16,'k rozhodnutí detailní'!$A1083,0))</f>
        <v/>
      </c>
      <c r="G1084" s="316" t="str">
        <f ca="1">IF($B1084="","",OFFSET(Zdroj!W$16,'k rozhodnutí detailní'!$A1083,0))</f>
        <v/>
      </c>
      <c r="H1084" s="315" t="str">
        <f ca="1">IF($B1084="","",OFFSET(Zdroj!Y$16,'k rozhodnutí detailní'!$A1083,0))</f>
        <v/>
      </c>
      <c r="I1084" s="288" t="str">
        <f ca="1">IF($B1084="","",OFFSET(Zdroj!BG$16,'k rozhodnutí detailní'!$A1083,0))</f>
        <v/>
      </c>
      <c r="J1084" s="288" t="str">
        <f ca="1">IF($B1084="","",OFFSET(Zdroj!BH$16,'k rozhodnutí detailní'!$A1083,0))</f>
        <v/>
      </c>
      <c r="K1084" s="288"/>
      <c r="L1084" s="79" t="str">
        <f ca="1">IF($B1084="","",CONCATENATE(OFFSET(Zdroj!BI$16,'k rozhodnutí detailní'!$A1083,0)," z ",SUM(Zdroj!$AN$10+Zdroj!$AP$10)))</f>
        <v/>
      </c>
      <c r="M1084" s="46" t="str">
        <f ca="1">IF($B1084="","",IF(OR(I1084=0,J1084=0),1,OFFSET(Zdroj!BJ$16,'k rozhodnutí detailní'!$A1083,0)))</f>
        <v/>
      </c>
      <c r="N1084" s="312" t="str">
        <f ca="1">IF(B1084="","",IF(Zdroj!$AQ$1=Zdroj!$AR$9,ROUND(G1084*M1086,Zdroj!$AR$8),OFFSET(Zdroj!BO$16,'k rozhodnutí detailní'!A1083,0)))</f>
        <v/>
      </c>
      <c r="O1084" s="288" t="str">
        <f ca="1">IF($B1084="","",OFFSET(Zdroj!Z$16,'k rozhodnutí detailní'!$A1083,0))</f>
        <v/>
      </c>
      <c r="P1084" s="329"/>
    </row>
    <row r="1085" spans="1:16" x14ac:dyDescent="0.25">
      <c r="A1085" s="29"/>
      <c r="B1085" s="288"/>
      <c r="C1085" s="51" t="str">
        <f ca="1">IF($B1084="","",IF(Zdroj!$AQ$9="ano",CONCATENATE("Okres:","
",OFFSET(Zdroj!BP$16,'k rozhodnutí detailní'!$A1083,0),"
","Právní forma","
",OFFSET(Zdroj!H$16,'k rozhodnutí detailní'!$A1083,0),"
",IF(OFFSET(Zdroj!I$16,'k rozhodnutí detailní'!$A1083,0)="","","IČO: "),OFFSET(Zdroj!I$16,'k rozhodnutí detailní'!$A1083,0),"
","B.Ú. ",IF(OFFSET(Zdroj!J$16,'k rozhodnutí detailní'!$A1083,0)="","","Anonymizováno")),CONCATENATE("Okres:","
",OFFSET(Zdroj!BP$16,'k rozhodnutí detailní'!$A1083,0),"
","Právní forma","
",OFFSET(Zdroj!H$16,'k rozhodnutí detailní'!$A1083,0),"
",IF(OFFSET(Zdroj!I$16,'k rozhodnutí detailní'!$A1083,0)="","","IČO: "),OFFSET(Zdroj!I$16,'k rozhodnutí detailní'!$A1083,0),"
","B.Ú. ",OFFSET(Zdroj!J$16,'k rozhodnutí detailní'!$A1083,0))))</f>
        <v/>
      </c>
      <c r="D1085" s="58" t="str">
        <f ca="1">IF($B1084="","",OFFSET(Zdroj!O$16,'k rozhodnutí detailní'!$A1083,0))</f>
        <v/>
      </c>
      <c r="E1085" s="314"/>
      <c r="F1085" s="185"/>
      <c r="G1085" s="316"/>
      <c r="H1085" s="315"/>
      <c r="I1085" s="288"/>
      <c r="J1085" s="288"/>
      <c r="K1085" s="288"/>
      <c r="L1085" s="288" t="str">
        <f ca="1">IF($B1084="","",CONCATENATE(SUM(I1084+J1084+K1084)," z ",SUM(Zdroj!$AN$10+Zdroj!$AP$10)))</f>
        <v/>
      </c>
      <c r="M1085" s="47" t="str">
        <f ca="1">IF($B1084="","",IF(1-(((J1084+K1084)*(Zdroj!AN$10/Zdroj!AP$10))/I1084)&gt;=0,CEILING(1-(((J1084+K1084)*(Zdroj!AN$10/Zdroj!AP$10))/I1084),0.01),CEILING((1-(((J1084+K1084)*(Zdroj!AN$10/Zdroj!AP$10))/I1084))*-1,0.01)))</f>
        <v/>
      </c>
      <c r="N1085" s="312"/>
      <c r="O1085" s="288"/>
      <c r="P1085" s="329"/>
    </row>
    <row r="1086" spans="1:16" x14ac:dyDescent="0.25">
      <c r="A1086" s="29">
        <f>ROW()/3-1</f>
        <v>361</v>
      </c>
      <c r="B1086" s="288"/>
      <c r="C1086" s="52" t="str">
        <f ca="1">IF($B1084="","",IF(Zdroj!$AQ$9="ano",IF(OFFSET(Zdroj!M$16,'k rozhodnutí detailní'!A1083,0)="","","Anonymizováno"),IF(OFFSET(Zdroj!M$16,'k rozhodnutí detailní'!A1083,0)="","",OFFSET(Zdroj!M$16,'k rozhodnutí detailní'!A1083,0))))</f>
        <v/>
      </c>
      <c r="D1086" s="58" t="str">
        <f ca="1">IF($B1084="","",CONCATENATE("Dotace bude použita na:","
",OFFSET(Zdroj!P$16,'k rozhodnutí detailní'!$A1083,0)))</f>
        <v/>
      </c>
      <c r="E1086" s="314"/>
      <c r="F1086" s="188" t="str">
        <f ca="1">IF($B1084="","",OFFSET(Zdroj!V$16,'k rozhodnutí detailní'!$A1083,0))</f>
        <v/>
      </c>
      <c r="G1086" s="89" t="str">
        <f ca="1">IF($B1084="","",OFFSET(Zdroj!BM$16,'k rozhodnutí'!$A1083,0))</f>
        <v/>
      </c>
      <c r="H1086" s="315"/>
      <c r="I1086" s="288"/>
      <c r="J1086" s="288"/>
      <c r="K1086" s="288"/>
      <c r="L1086" s="288"/>
      <c r="M1086" s="48" t="str">
        <f ca="1">IF($B1084="","",SUM((I1084+J1084+K1084)/(Zdroj!$AN$10+Zdroj!$AP$10)))</f>
        <v/>
      </c>
      <c r="N1086" s="59" t="str">
        <f t="shared" ref="N1086" ca="1" si="359">IF(B1084="","",N1084/G1084)</f>
        <v/>
      </c>
      <c r="O1086" s="288"/>
      <c r="P1086" s="329"/>
    </row>
    <row r="1087" spans="1:16" x14ac:dyDescent="0.25">
      <c r="A1087" s="29"/>
      <c r="B1087" s="288" t="str">
        <f ca="1">IF(OFFSET(Zdroj!$B$16,A1086,0)&gt;0,OFFSET(Zdroj!$B$16,A1086,0)+0,"")</f>
        <v/>
      </c>
      <c r="C1087" s="51" t="str">
        <f ca="1">IF($B1087="","",IF(Zdroj!$AQ$9="ano",CONCATENATE(OFFSET(Zdroj!C$16,'k rozhodnutí detailní'!$A1086,0),"
","Anonymizováno","
",OFFSET(Zdroj!E$16,'k rozhodnutí detailní'!$A1086,0),"
",OFFSET(Zdroj!F$16,'k rozhodnutí detailní'!$A1086,0)),CONCATENATE(OFFSET(Zdroj!C$16,'k rozhodnutí detailní'!$A1086,0),"
",OFFSET(Zdroj!D$16,'k rozhodnutí detailní'!$A1086,0),"
",OFFSET(Zdroj!E$16,'k rozhodnutí detailní'!$A1086,0),"
",OFFSET(Zdroj!F$16,'k rozhodnutí detailní'!$A1086,0))))</f>
        <v/>
      </c>
      <c r="D1087" s="57" t="str">
        <f ca="1">IF($B1087="","",OFFSET(Zdroj!N$16,'k rozhodnutí detailní'!$A1086,0))</f>
        <v/>
      </c>
      <c r="E1087" s="314" t="str">
        <f ca="1">IF($B1087="","",OFFSET(Zdroj!T$16,'k rozhodnutí detailní'!$A1086,0))</f>
        <v/>
      </c>
      <c r="F1087" s="188" t="str">
        <f ca="1">IF($B1087="","",OFFSET(Zdroj!U$16,'k rozhodnutí detailní'!$A1086,0))</f>
        <v/>
      </c>
      <c r="G1087" s="316" t="str">
        <f ca="1">IF($B1087="","",OFFSET(Zdroj!W$16,'k rozhodnutí detailní'!$A1086,0))</f>
        <v/>
      </c>
      <c r="H1087" s="315" t="str">
        <f ca="1">IF($B1087="","",OFFSET(Zdroj!Y$16,'k rozhodnutí detailní'!$A1086,0))</f>
        <v/>
      </c>
      <c r="I1087" s="288" t="str">
        <f ca="1">IF($B1087="","",OFFSET(Zdroj!BG$16,'k rozhodnutí detailní'!$A1086,0))</f>
        <v/>
      </c>
      <c r="J1087" s="288" t="str">
        <f ca="1">IF($B1087="","",OFFSET(Zdroj!BH$16,'k rozhodnutí detailní'!$A1086,0))</f>
        <v/>
      </c>
      <c r="K1087" s="288"/>
      <c r="L1087" s="79" t="str">
        <f ca="1">IF($B1087="","",CONCATENATE(OFFSET(Zdroj!BI$16,'k rozhodnutí detailní'!$A1086,0)," z ",SUM(Zdroj!$AN$10+Zdroj!$AP$10)))</f>
        <v/>
      </c>
      <c r="M1087" s="46" t="str">
        <f ca="1">IF($B1087="","",IF(OR(I1087=0,J1087=0),1,OFFSET(Zdroj!BJ$16,'k rozhodnutí detailní'!$A1086,0)))</f>
        <v/>
      </c>
      <c r="N1087" s="312" t="str">
        <f ca="1">IF(B1087="","",IF(Zdroj!$AQ$1=Zdroj!$AR$9,ROUND(G1087*M1089,Zdroj!$AR$8),OFFSET(Zdroj!BO$16,'k rozhodnutí detailní'!A1086,0)))</f>
        <v/>
      </c>
      <c r="O1087" s="288" t="str">
        <f ca="1">IF($B1087="","",OFFSET(Zdroj!Z$16,'k rozhodnutí detailní'!$A1086,0))</f>
        <v/>
      </c>
      <c r="P1087" s="329"/>
    </row>
    <row r="1088" spans="1:16" x14ac:dyDescent="0.25">
      <c r="A1088" s="29"/>
      <c r="B1088" s="288"/>
      <c r="C1088" s="51" t="str">
        <f ca="1">IF($B1087="","",IF(Zdroj!$AQ$9="ano",CONCATENATE("Okres:","
",OFFSET(Zdroj!BP$16,'k rozhodnutí detailní'!$A1086,0),"
","Právní forma","
",OFFSET(Zdroj!H$16,'k rozhodnutí detailní'!$A1086,0),"
",IF(OFFSET(Zdroj!I$16,'k rozhodnutí detailní'!$A1086,0)="","","IČO: "),OFFSET(Zdroj!I$16,'k rozhodnutí detailní'!$A1086,0),"
","B.Ú. ",IF(OFFSET(Zdroj!J$16,'k rozhodnutí detailní'!$A1086,0)="","","Anonymizováno")),CONCATENATE("Okres:","
",OFFSET(Zdroj!BP$16,'k rozhodnutí detailní'!$A1086,0),"
","Právní forma","
",OFFSET(Zdroj!H$16,'k rozhodnutí detailní'!$A1086,0),"
",IF(OFFSET(Zdroj!I$16,'k rozhodnutí detailní'!$A1086,0)="","","IČO: "),OFFSET(Zdroj!I$16,'k rozhodnutí detailní'!$A1086,0),"
","B.Ú. ",OFFSET(Zdroj!J$16,'k rozhodnutí detailní'!$A1086,0))))</f>
        <v/>
      </c>
      <c r="D1088" s="58" t="str">
        <f ca="1">IF($B1087="","",OFFSET(Zdroj!O$16,'k rozhodnutí detailní'!$A1086,0))</f>
        <v/>
      </c>
      <c r="E1088" s="314"/>
      <c r="F1088" s="185"/>
      <c r="G1088" s="316"/>
      <c r="H1088" s="315"/>
      <c r="I1088" s="288"/>
      <c r="J1088" s="288"/>
      <c r="K1088" s="288"/>
      <c r="L1088" s="288" t="str">
        <f ca="1">IF($B1087="","",CONCATENATE(SUM(I1087+J1087+K1087)," z ",SUM(Zdroj!$AN$10+Zdroj!$AP$10)))</f>
        <v/>
      </c>
      <c r="M1088" s="47" t="str">
        <f ca="1">IF($B1087="","",IF(1-(((J1087+K1087)*(Zdroj!AN$10/Zdroj!AP$10))/I1087)&gt;=0,CEILING(1-(((J1087+K1087)*(Zdroj!AN$10/Zdroj!AP$10))/I1087),0.01),CEILING((1-(((J1087+K1087)*(Zdroj!AN$10/Zdroj!AP$10))/I1087))*-1,0.01)))</f>
        <v/>
      </c>
      <c r="N1088" s="312"/>
      <c r="O1088" s="288"/>
      <c r="P1088" s="329"/>
    </row>
    <row r="1089" spans="1:16" x14ac:dyDescent="0.25">
      <c r="A1089" s="29">
        <f>ROW()/3-1</f>
        <v>362</v>
      </c>
      <c r="B1089" s="288"/>
      <c r="C1089" s="52" t="str">
        <f ca="1">IF($B1087="","",IF(Zdroj!$AQ$9="ano",IF(OFFSET(Zdroj!M$16,'k rozhodnutí detailní'!A1086,0)="","","Anonymizováno"),IF(OFFSET(Zdroj!M$16,'k rozhodnutí detailní'!A1086,0)="","",OFFSET(Zdroj!M$16,'k rozhodnutí detailní'!A1086,0))))</f>
        <v/>
      </c>
      <c r="D1089" s="58" t="str">
        <f ca="1">IF($B1087="","",CONCATENATE("Dotace bude použita na:","
",OFFSET(Zdroj!P$16,'k rozhodnutí detailní'!$A1086,0)))</f>
        <v/>
      </c>
      <c r="E1089" s="314"/>
      <c r="F1089" s="188" t="str">
        <f ca="1">IF($B1087="","",OFFSET(Zdroj!V$16,'k rozhodnutí detailní'!$A1086,0))</f>
        <v/>
      </c>
      <c r="G1089" s="89" t="str">
        <f ca="1">IF($B1087="","",OFFSET(Zdroj!BM$16,'k rozhodnutí'!$A1086,0))</f>
        <v/>
      </c>
      <c r="H1089" s="315"/>
      <c r="I1089" s="288"/>
      <c r="J1089" s="288"/>
      <c r="K1089" s="288"/>
      <c r="L1089" s="288"/>
      <c r="M1089" s="48" t="str">
        <f ca="1">IF($B1087="","",SUM((I1087+J1087+K1087)/(Zdroj!$AN$10+Zdroj!$AP$10)))</f>
        <v/>
      </c>
      <c r="N1089" s="59" t="str">
        <f t="shared" ref="N1089" ca="1" si="360">IF(B1087="","",N1087/G1087)</f>
        <v/>
      </c>
      <c r="O1089" s="288"/>
      <c r="P1089" s="329"/>
    </row>
    <row r="1090" spans="1:16" x14ac:dyDescent="0.25">
      <c r="A1090" s="29"/>
      <c r="B1090" s="288" t="str">
        <f ca="1">IF(OFFSET(Zdroj!$B$16,A1089,0)&gt;0,OFFSET(Zdroj!$B$16,A1089,0)+0,"")</f>
        <v/>
      </c>
      <c r="C1090" s="51" t="str">
        <f ca="1">IF($B1090="","",IF(Zdroj!$AQ$9="ano",CONCATENATE(OFFSET(Zdroj!C$16,'k rozhodnutí detailní'!$A1089,0),"
","Anonymizováno","
",OFFSET(Zdroj!E$16,'k rozhodnutí detailní'!$A1089,0),"
",OFFSET(Zdroj!F$16,'k rozhodnutí detailní'!$A1089,0)),CONCATENATE(OFFSET(Zdroj!C$16,'k rozhodnutí detailní'!$A1089,0),"
",OFFSET(Zdroj!D$16,'k rozhodnutí detailní'!$A1089,0),"
",OFFSET(Zdroj!E$16,'k rozhodnutí detailní'!$A1089,0),"
",OFFSET(Zdroj!F$16,'k rozhodnutí detailní'!$A1089,0))))</f>
        <v/>
      </c>
      <c r="D1090" s="57" t="str">
        <f ca="1">IF($B1090="","",OFFSET(Zdroj!N$16,'k rozhodnutí detailní'!$A1089,0))</f>
        <v/>
      </c>
      <c r="E1090" s="314" t="str">
        <f ca="1">IF($B1090="","",OFFSET(Zdroj!T$16,'k rozhodnutí detailní'!$A1089,0))</f>
        <v/>
      </c>
      <c r="F1090" s="188" t="str">
        <f ca="1">IF($B1090="","",OFFSET(Zdroj!U$16,'k rozhodnutí detailní'!$A1089,0))</f>
        <v/>
      </c>
      <c r="G1090" s="316" t="str">
        <f ca="1">IF($B1090="","",OFFSET(Zdroj!W$16,'k rozhodnutí detailní'!$A1089,0))</f>
        <v/>
      </c>
      <c r="H1090" s="315" t="str">
        <f ca="1">IF($B1090="","",OFFSET(Zdroj!Y$16,'k rozhodnutí detailní'!$A1089,0))</f>
        <v/>
      </c>
      <c r="I1090" s="288" t="str">
        <f ca="1">IF($B1090="","",OFFSET(Zdroj!BG$16,'k rozhodnutí detailní'!$A1089,0))</f>
        <v/>
      </c>
      <c r="J1090" s="288" t="str">
        <f ca="1">IF($B1090="","",OFFSET(Zdroj!BH$16,'k rozhodnutí detailní'!$A1089,0))</f>
        <v/>
      </c>
      <c r="K1090" s="288"/>
      <c r="L1090" s="79" t="str">
        <f ca="1">IF($B1090="","",CONCATENATE(OFFSET(Zdroj!BI$16,'k rozhodnutí detailní'!$A1089,0)," z ",SUM(Zdroj!$AN$10+Zdroj!$AP$10)))</f>
        <v/>
      </c>
      <c r="M1090" s="46" t="str">
        <f ca="1">IF($B1090="","",IF(OR(I1090=0,J1090=0),1,OFFSET(Zdroj!BJ$16,'k rozhodnutí detailní'!$A1089,0)))</f>
        <v/>
      </c>
      <c r="N1090" s="312" t="str">
        <f ca="1">IF(B1090="","",IF(Zdroj!$AQ$1=Zdroj!$AR$9,ROUND(G1090*M1092,Zdroj!$AR$8),OFFSET(Zdroj!BO$16,'k rozhodnutí detailní'!A1089,0)))</f>
        <v/>
      </c>
      <c r="O1090" s="288" t="str">
        <f ca="1">IF($B1090="","",OFFSET(Zdroj!Z$16,'k rozhodnutí detailní'!$A1089,0))</f>
        <v/>
      </c>
      <c r="P1090" s="329"/>
    </row>
    <row r="1091" spans="1:16" x14ac:dyDescent="0.25">
      <c r="A1091" s="29"/>
      <c r="B1091" s="288"/>
      <c r="C1091" s="51" t="str">
        <f ca="1">IF($B1090="","",IF(Zdroj!$AQ$9="ano",CONCATENATE("Okres:","
",OFFSET(Zdroj!BP$16,'k rozhodnutí detailní'!$A1089,0),"
","Právní forma","
",OFFSET(Zdroj!H$16,'k rozhodnutí detailní'!$A1089,0),"
",IF(OFFSET(Zdroj!I$16,'k rozhodnutí detailní'!$A1089,0)="","","IČO: "),OFFSET(Zdroj!I$16,'k rozhodnutí detailní'!$A1089,0),"
","B.Ú. ",IF(OFFSET(Zdroj!J$16,'k rozhodnutí detailní'!$A1089,0)="","","Anonymizováno")),CONCATENATE("Okres:","
",OFFSET(Zdroj!BP$16,'k rozhodnutí detailní'!$A1089,0),"
","Právní forma","
",OFFSET(Zdroj!H$16,'k rozhodnutí detailní'!$A1089,0),"
",IF(OFFSET(Zdroj!I$16,'k rozhodnutí detailní'!$A1089,0)="","","IČO: "),OFFSET(Zdroj!I$16,'k rozhodnutí detailní'!$A1089,0),"
","B.Ú. ",OFFSET(Zdroj!J$16,'k rozhodnutí detailní'!$A1089,0))))</f>
        <v/>
      </c>
      <c r="D1091" s="58" t="str">
        <f ca="1">IF($B1090="","",OFFSET(Zdroj!O$16,'k rozhodnutí detailní'!$A1089,0))</f>
        <v/>
      </c>
      <c r="E1091" s="314"/>
      <c r="F1091" s="185"/>
      <c r="G1091" s="316"/>
      <c r="H1091" s="315"/>
      <c r="I1091" s="288"/>
      <c r="J1091" s="288"/>
      <c r="K1091" s="288"/>
      <c r="L1091" s="288" t="str">
        <f ca="1">IF($B1090="","",CONCATENATE(SUM(I1090+J1090+K1090)," z ",SUM(Zdroj!$AN$10+Zdroj!$AP$10)))</f>
        <v/>
      </c>
      <c r="M1091" s="47" t="str">
        <f ca="1">IF($B1090="","",IF(1-(((J1090+K1090)*(Zdroj!AN$10/Zdroj!AP$10))/I1090)&gt;=0,CEILING(1-(((J1090+K1090)*(Zdroj!AN$10/Zdroj!AP$10))/I1090),0.01),CEILING((1-(((J1090+K1090)*(Zdroj!AN$10/Zdroj!AP$10))/I1090))*-1,0.01)))</f>
        <v/>
      </c>
      <c r="N1091" s="312"/>
      <c r="O1091" s="288"/>
      <c r="P1091" s="329"/>
    </row>
    <row r="1092" spans="1:16" x14ac:dyDescent="0.25">
      <c r="A1092" s="29">
        <f>ROW()/3-1</f>
        <v>363</v>
      </c>
      <c r="B1092" s="288"/>
      <c r="C1092" s="52" t="str">
        <f ca="1">IF($B1090="","",IF(Zdroj!$AQ$9="ano",IF(OFFSET(Zdroj!M$16,'k rozhodnutí detailní'!A1089,0)="","","Anonymizováno"),IF(OFFSET(Zdroj!M$16,'k rozhodnutí detailní'!A1089,0)="","",OFFSET(Zdroj!M$16,'k rozhodnutí detailní'!A1089,0))))</f>
        <v/>
      </c>
      <c r="D1092" s="58" t="str">
        <f ca="1">IF($B1090="","",CONCATENATE("Dotace bude použita na:","
",OFFSET(Zdroj!P$16,'k rozhodnutí detailní'!$A1089,0)))</f>
        <v/>
      </c>
      <c r="E1092" s="314"/>
      <c r="F1092" s="188" t="str">
        <f ca="1">IF($B1090="","",OFFSET(Zdroj!V$16,'k rozhodnutí detailní'!$A1089,0))</f>
        <v/>
      </c>
      <c r="G1092" s="89" t="str">
        <f ca="1">IF($B1090="","",OFFSET(Zdroj!BM$16,'k rozhodnutí'!$A1089,0))</f>
        <v/>
      </c>
      <c r="H1092" s="315"/>
      <c r="I1092" s="288"/>
      <c r="J1092" s="288"/>
      <c r="K1092" s="288"/>
      <c r="L1092" s="288"/>
      <c r="M1092" s="48" t="str">
        <f ca="1">IF($B1090="","",SUM((I1090+J1090+K1090)/(Zdroj!$AN$10+Zdroj!$AP$10)))</f>
        <v/>
      </c>
      <c r="N1092" s="59" t="str">
        <f t="shared" ref="N1092" ca="1" si="361">IF(B1090="","",N1090/G1090)</f>
        <v/>
      </c>
      <c r="O1092" s="288"/>
      <c r="P1092" s="329"/>
    </row>
    <row r="1093" spans="1:16" x14ac:dyDescent="0.25">
      <c r="A1093" s="29"/>
      <c r="B1093" s="288" t="str">
        <f ca="1">IF(OFFSET(Zdroj!$B$16,A1092,0)&gt;0,OFFSET(Zdroj!$B$16,A1092,0)+0,"")</f>
        <v/>
      </c>
      <c r="C1093" s="51" t="str">
        <f ca="1">IF($B1093="","",IF(Zdroj!$AQ$9="ano",CONCATENATE(OFFSET(Zdroj!C$16,'k rozhodnutí detailní'!$A1092,0),"
","Anonymizováno","
",OFFSET(Zdroj!E$16,'k rozhodnutí detailní'!$A1092,0),"
",OFFSET(Zdroj!F$16,'k rozhodnutí detailní'!$A1092,0)),CONCATENATE(OFFSET(Zdroj!C$16,'k rozhodnutí detailní'!$A1092,0),"
",OFFSET(Zdroj!D$16,'k rozhodnutí detailní'!$A1092,0),"
",OFFSET(Zdroj!E$16,'k rozhodnutí detailní'!$A1092,0),"
",OFFSET(Zdroj!F$16,'k rozhodnutí detailní'!$A1092,0))))</f>
        <v/>
      </c>
      <c r="D1093" s="57" t="str">
        <f ca="1">IF($B1093="","",OFFSET(Zdroj!N$16,'k rozhodnutí detailní'!$A1092,0))</f>
        <v/>
      </c>
      <c r="E1093" s="314" t="str">
        <f ca="1">IF($B1093="","",OFFSET(Zdroj!T$16,'k rozhodnutí detailní'!$A1092,0))</f>
        <v/>
      </c>
      <c r="F1093" s="188" t="str">
        <f ca="1">IF($B1093="","",OFFSET(Zdroj!U$16,'k rozhodnutí detailní'!$A1092,0))</f>
        <v/>
      </c>
      <c r="G1093" s="316" t="str">
        <f ca="1">IF($B1093="","",OFFSET(Zdroj!W$16,'k rozhodnutí detailní'!$A1092,0))</f>
        <v/>
      </c>
      <c r="H1093" s="315" t="str">
        <f ca="1">IF($B1093="","",OFFSET(Zdroj!Y$16,'k rozhodnutí detailní'!$A1092,0))</f>
        <v/>
      </c>
      <c r="I1093" s="288" t="str">
        <f ca="1">IF($B1093="","",OFFSET(Zdroj!BG$16,'k rozhodnutí detailní'!$A1092,0))</f>
        <v/>
      </c>
      <c r="J1093" s="288" t="str">
        <f ca="1">IF($B1093="","",OFFSET(Zdroj!BH$16,'k rozhodnutí detailní'!$A1092,0))</f>
        <v/>
      </c>
      <c r="K1093" s="288"/>
      <c r="L1093" s="79" t="str">
        <f ca="1">IF($B1093="","",CONCATENATE(OFFSET(Zdroj!BI$16,'k rozhodnutí detailní'!$A1092,0)," z ",SUM(Zdroj!$AN$10+Zdroj!$AP$10)))</f>
        <v/>
      </c>
      <c r="M1093" s="46" t="str">
        <f ca="1">IF($B1093="","",IF(OR(I1093=0,J1093=0),1,OFFSET(Zdroj!BJ$16,'k rozhodnutí detailní'!$A1092,0)))</f>
        <v/>
      </c>
      <c r="N1093" s="312" t="str">
        <f ca="1">IF(B1093="","",IF(Zdroj!$AQ$1=Zdroj!$AR$9,ROUND(G1093*M1095,Zdroj!$AR$8),OFFSET(Zdroj!BO$16,'k rozhodnutí detailní'!A1092,0)))</f>
        <v/>
      </c>
      <c r="O1093" s="288" t="str">
        <f ca="1">IF($B1093="","",OFFSET(Zdroj!Z$16,'k rozhodnutí detailní'!$A1092,0))</f>
        <v/>
      </c>
      <c r="P1093" s="329"/>
    </row>
    <row r="1094" spans="1:16" x14ac:dyDescent="0.25">
      <c r="A1094" s="29"/>
      <c r="B1094" s="288"/>
      <c r="C1094" s="51" t="str">
        <f ca="1">IF($B1093="","",IF(Zdroj!$AQ$9="ano",CONCATENATE("Okres:","
",OFFSET(Zdroj!BP$16,'k rozhodnutí detailní'!$A1092,0),"
","Právní forma","
",OFFSET(Zdroj!H$16,'k rozhodnutí detailní'!$A1092,0),"
",IF(OFFSET(Zdroj!I$16,'k rozhodnutí detailní'!$A1092,0)="","","IČO: "),OFFSET(Zdroj!I$16,'k rozhodnutí detailní'!$A1092,0),"
","B.Ú. ",IF(OFFSET(Zdroj!J$16,'k rozhodnutí detailní'!$A1092,0)="","","Anonymizováno")),CONCATENATE("Okres:","
",OFFSET(Zdroj!BP$16,'k rozhodnutí detailní'!$A1092,0),"
","Právní forma","
",OFFSET(Zdroj!H$16,'k rozhodnutí detailní'!$A1092,0),"
",IF(OFFSET(Zdroj!I$16,'k rozhodnutí detailní'!$A1092,0)="","","IČO: "),OFFSET(Zdroj!I$16,'k rozhodnutí detailní'!$A1092,0),"
","B.Ú. ",OFFSET(Zdroj!J$16,'k rozhodnutí detailní'!$A1092,0))))</f>
        <v/>
      </c>
      <c r="D1094" s="58" t="str">
        <f ca="1">IF($B1093="","",OFFSET(Zdroj!O$16,'k rozhodnutí detailní'!$A1092,0))</f>
        <v/>
      </c>
      <c r="E1094" s="314"/>
      <c r="F1094" s="185"/>
      <c r="G1094" s="316"/>
      <c r="H1094" s="315"/>
      <c r="I1094" s="288"/>
      <c r="J1094" s="288"/>
      <c r="K1094" s="288"/>
      <c r="L1094" s="288" t="str">
        <f ca="1">IF($B1093="","",CONCATENATE(SUM(I1093+J1093+K1093)," z ",SUM(Zdroj!$AN$10+Zdroj!$AP$10)))</f>
        <v/>
      </c>
      <c r="M1094" s="47" t="str">
        <f ca="1">IF($B1093="","",IF(1-(((J1093+K1093)*(Zdroj!AN$10/Zdroj!AP$10))/I1093)&gt;=0,CEILING(1-(((J1093+K1093)*(Zdroj!AN$10/Zdroj!AP$10))/I1093),0.01),CEILING((1-(((J1093+K1093)*(Zdroj!AN$10/Zdroj!AP$10))/I1093))*-1,0.01)))</f>
        <v/>
      </c>
      <c r="N1094" s="312"/>
      <c r="O1094" s="288"/>
      <c r="P1094" s="329"/>
    </row>
    <row r="1095" spans="1:16" x14ac:dyDescent="0.25">
      <c r="A1095" s="29">
        <f>ROW()/3-1</f>
        <v>364</v>
      </c>
      <c r="B1095" s="288"/>
      <c r="C1095" s="52" t="str">
        <f ca="1">IF($B1093="","",IF(Zdroj!$AQ$9="ano",IF(OFFSET(Zdroj!M$16,'k rozhodnutí detailní'!A1092,0)="","","Anonymizováno"),IF(OFFSET(Zdroj!M$16,'k rozhodnutí detailní'!A1092,0)="","",OFFSET(Zdroj!M$16,'k rozhodnutí detailní'!A1092,0))))</f>
        <v/>
      </c>
      <c r="D1095" s="58" t="str">
        <f ca="1">IF($B1093="","",CONCATENATE("Dotace bude použita na:","
",OFFSET(Zdroj!P$16,'k rozhodnutí detailní'!$A1092,0)))</f>
        <v/>
      </c>
      <c r="E1095" s="314"/>
      <c r="F1095" s="188" t="str">
        <f ca="1">IF($B1093="","",OFFSET(Zdroj!V$16,'k rozhodnutí detailní'!$A1092,0))</f>
        <v/>
      </c>
      <c r="G1095" s="89" t="str">
        <f ca="1">IF($B1093="","",OFFSET(Zdroj!BM$16,'k rozhodnutí'!$A1092,0))</f>
        <v/>
      </c>
      <c r="H1095" s="315"/>
      <c r="I1095" s="288"/>
      <c r="J1095" s="288"/>
      <c r="K1095" s="288"/>
      <c r="L1095" s="288"/>
      <c r="M1095" s="48" t="str">
        <f ca="1">IF($B1093="","",SUM((I1093+J1093+K1093)/(Zdroj!$AN$10+Zdroj!$AP$10)))</f>
        <v/>
      </c>
      <c r="N1095" s="59" t="str">
        <f t="shared" ref="N1095" ca="1" si="362">IF(B1093="","",N1093/G1093)</f>
        <v/>
      </c>
      <c r="O1095" s="288"/>
      <c r="P1095" s="329"/>
    </row>
    <row r="1096" spans="1:16" x14ac:dyDescent="0.25">
      <c r="A1096" s="29"/>
      <c r="B1096" s="288" t="str">
        <f ca="1">IF(OFFSET(Zdroj!$B$16,A1095,0)&gt;0,OFFSET(Zdroj!$B$16,A1095,0)+0,"")</f>
        <v/>
      </c>
      <c r="C1096" s="51" t="str">
        <f ca="1">IF($B1096="","",IF(Zdroj!$AQ$9="ano",CONCATENATE(OFFSET(Zdroj!C$16,'k rozhodnutí detailní'!$A1095,0),"
","Anonymizováno","
",OFFSET(Zdroj!E$16,'k rozhodnutí detailní'!$A1095,0),"
",OFFSET(Zdroj!F$16,'k rozhodnutí detailní'!$A1095,0)),CONCATENATE(OFFSET(Zdroj!C$16,'k rozhodnutí detailní'!$A1095,0),"
",OFFSET(Zdroj!D$16,'k rozhodnutí detailní'!$A1095,0),"
",OFFSET(Zdroj!E$16,'k rozhodnutí detailní'!$A1095,0),"
",OFFSET(Zdroj!F$16,'k rozhodnutí detailní'!$A1095,0))))</f>
        <v/>
      </c>
      <c r="D1096" s="57" t="str">
        <f ca="1">IF($B1096="","",OFFSET(Zdroj!N$16,'k rozhodnutí detailní'!$A1095,0))</f>
        <v/>
      </c>
      <c r="E1096" s="314" t="str">
        <f ca="1">IF($B1096="","",OFFSET(Zdroj!T$16,'k rozhodnutí detailní'!$A1095,0))</f>
        <v/>
      </c>
      <c r="F1096" s="188" t="str">
        <f ca="1">IF($B1096="","",OFFSET(Zdroj!U$16,'k rozhodnutí detailní'!$A1095,0))</f>
        <v/>
      </c>
      <c r="G1096" s="316" t="str">
        <f ca="1">IF($B1096="","",OFFSET(Zdroj!W$16,'k rozhodnutí detailní'!$A1095,0))</f>
        <v/>
      </c>
      <c r="H1096" s="315" t="str">
        <f ca="1">IF($B1096="","",OFFSET(Zdroj!Y$16,'k rozhodnutí detailní'!$A1095,0))</f>
        <v/>
      </c>
      <c r="I1096" s="288" t="str">
        <f ca="1">IF($B1096="","",OFFSET(Zdroj!BG$16,'k rozhodnutí detailní'!$A1095,0))</f>
        <v/>
      </c>
      <c r="J1096" s="288" t="str">
        <f ca="1">IF($B1096="","",OFFSET(Zdroj!BH$16,'k rozhodnutí detailní'!$A1095,0))</f>
        <v/>
      </c>
      <c r="K1096" s="288"/>
      <c r="L1096" s="79" t="str">
        <f ca="1">IF($B1096="","",CONCATENATE(OFFSET(Zdroj!BI$16,'k rozhodnutí detailní'!$A1095,0)," z ",SUM(Zdroj!$AN$10+Zdroj!$AP$10)))</f>
        <v/>
      </c>
      <c r="M1096" s="46" t="str">
        <f ca="1">IF($B1096="","",IF(OR(I1096=0,J1096=0),1,OFFSET(Zdroj!BJ$16,'k rozhodnutí detailní'!$A1095,0)))</f>
        <v/>
      </c>
      <c r="N1096" s="312" t="str">
        <f ca="1">IF(B1096="","",IF(Zdroj!$AQ$1=Zdroj!$AR$9,ROUND(G1096*M1098,Zdroj!$AR$8),OFFSET(Zdroj!BO$16,'k rozhodnutí detailní'!A1095,0)))</f>
        <v/>
      </c>
      <c r="O1096" s="288" t="str">
        <f ca="1">IF($B1096="","",OFFSET(Zdroj!Z$16,'k rozhodnutí detailní'!$A1095,0))</f>
        <v/>
      </c>
      <c r="P1096" s="329"/>
    </row>
    <row r="1097" spans="1:16" x14ac:dyDescent="0.25">
      <c r="A1097" s="29"/>
      <c r="B1097" s="288"/>
      <c r="C1097" s="51" t="str">
        <f ca="1">IF($B1096="","",IF(Zdroj!$AQ$9="ano",CONCATENATE("Okres:","
",OFFSET(Zdroj!BP$16,'k rozhodnutí detailní'!$A1095,0),"
","Právní forma","
",OFFSET(Zdroj!H$16,'k rozhodnutí detailní'!$A1095,0),"
",IF(OFFSET(Zdroj!I$16,'k rozhodnutí detailní'!$A1095,0)="","","IČO: "),OFFSET(Zdroj!I$16,'k rozhodnutí detailní'!$A1095,0),"
","B.Ú. ",IF(OFFSET(Zdroj!J$16,'k rozhodnutí detailní'!$A1095,0)="","","Anonymizováno")),CONCATENATE("Okres:","
",OFFSET(Zdroj!BP$16,'k rozhodnutí detailní'!$A1095,0),"
","Právní forma","
",OFFSET(Zdroj!H$16,'k rozhodnutí detailní'!$A1095,0),"
",IF(OFFSET(Zdroj!I$16,'k rozhodnutí detailní'!$A1095,0)="","","IČO: "),OFFSET(Zdroj!I$16,'k rozhodnutí detailní'!$A1095,0),"
","B.Ú. ",OFFSET(Zdroj!J$16,'k rozhodnutí detailní'!$A1095,0))))</f>
        <v/>
      </c>
      <c r="D1097" s="58" t="str">
        <f ca="1">IF($B1096="","",OFFSET(Zdroj!O$16,'k rozhodnutí detailní'!$A1095,0))</f>
        <v/>
      </c>
      <c r="E1097" s="314"/>
      <c r="F1097" s="185"/>
      <c r="G1097" s="316"/>
      <c r="H1097" s="315"/>
      <c r="I1097" s="288"/>
      <c r="J1097" s="288"/>
      <c r="K1097" s="288"/>
      <c r="L1097" s="288" t="str">
        <f ca="1">IF($B1096="","",CONCATENATE(SUM(I1096+J1096+K1096)," z ",SUM(Zdroj!$AN$10+Zdroj!$AP$10)))</f>
        <v/>
      </c>
      <c r="M1097" s="47" t="str">
        <f ca="1">IF($B1096="","",IF(1-(((J1096+K1096)*(Zdroj!AN$10/Zdroj!AP$10))/I1096)&gt;=0,CEILING(1-(((J1096+K1096)*(Zdroj!AN$10/Zdroj!AP$10))/I1096),0.01),CEILING((1-(((J1096+K1096)*(Zdroj!AN$10/Zdroj!AP$10))/I1096))*-1,0.01)))</f>
        <v/>
      </c>
      <c r="N1097" s="312"/>
      <c r="O1097" s="288"/>
      <c r="P1097" s="329"/>
    </row>
    <row r="1098" spans="1:16" x14ac:dyDescent="0.25">
      <c r="A1098" s="29">
        <f>ROW()/3-1</f>
        <v>365</v>
      </c>
      <c r="B1098" s="288"/>
      <c r="C1098" s="52" t="str">
        <f ca="1">IF($B1096="","",IF(Zdroj!$AQ$9="ano",IF(OFFSET(Zdroj!M$16,'k rozhodnutí detailní'!A1095,0)="","","Anonymizováno"),IF(OFFSET(Zdroj!M$16,'k rozhodnutí detailní'!A1095,0)="","",OFFSET(Zdroj!M$16,'k rozhodnutí detailní'!A1095,0))))</f>
        <v/>
      </c>
      <c r="D1098" s="58" t="str">
        <f ca="1">IF($B1096="","",CONCATENATE("Dotace bude použita na:","
",OFFSET(Zdroj!P$16,'k rozhodnutí detailní'!$A1095,0)))</f>
        <v/>
      </c>
      <c r="E1098" s="314"/>
      <c r="F1098" s="188" t="str">
        <f ca="1">IF($B1096="","",OFFSET(Zdroj!V$16,'k rozhodnutí detailní'!$A1095,0))</f>
        <v/>
      </c>
      <c r="G1098" s="89" t="str">
        <f ca="1">IF($B1096="","",OFFSET(Zdroj!BM$16,'k rozhodnutí'!$A1095,0))</f>
        <v/>
      </c>
      <c r="H1098" s="315"/>
      <c r="I1098" s="288"/>
      <c r="J1098" s="288"/>
      <c r="K1098" s="288"/>
      <c r="L1098" s="288"/>
      <c r="M1098" s="48" t="str">
        <f ca="1">IF($B1096="","",SUM((I1096+J1096+K1096)/(Zdroj!$AN$10+Zdroj!$AP$10)))</f>
        <v/>
      </c>
      <c r="N1098" s="59" t="str">
        <f t="shared" ref="N1098" ca="1" si="363">IF(B1096="","",N1096/G1096)</f>
        <v/>
      </c>
      <c r="O1098" s="288"/>
      <c r="P1098" s="329"/>
    </row>
    <row r="1099" spans="1:16" x14ac:dyDescent="0.25">
      <c r="A1099" s="29"/>
      <c r="B1099" s="288" t="str">
        <f ca="1">IF(OFFSET(Zdroj!$B$16,A1098,0)&gt;0,OFFSET(Zdroj!$B$16,A1098,0)+0,"")</f>
        <v/>
      </c>
      <c r="C1099" s="51" t="str">
        <f ca="1">IF($B1099="","",IF(Zdroj!$AQ$9="ano",CONCATENATE(OFFSET(Zdroj!C$16,'k rozhodnutí detailní'!$A1098,0),"
","Anonymizováno","
",OFFSET(Zdroj!E$16,'k rozhodnutí detailní'!$A1098,0),"
",OFFSET(Zdroj!F$16,'k rozhodnutí detailní'!$A1098,0)),CONCATENATE(OFFSET(Zdroj!C$16,'k rozhodnutí detailní'!$A1098,0),"
",OFFSET(Zdroj!D$16,'k rozhodnutí detailní'!$A1098,0),"
",OFFSET(Zdroj!E$16,'k rozhodnutí detailní'!$A1098,0),"
",OFFSET(Zdroj!F$16,'k rozhodnutí detailní'!$A1098,0))))</f>
        <v/>
      </c>
      <c r="D1099" s="57" t="str">
        <f ca="1">IF($B1099="","",OFFSET(Zdroj!N$16,'k rozhodnutí detailní'!$A1098,0))</f>
        <v/>
      </c>
      <c r="E1099" s="314" t="str">
        <f ca="1">IF($B1099="","",OFFSET(Zdroj!T$16,'k rozhodnutí detailní'!$A1098,0))</f>
        <v/>
      </c>
      <c r="F1099" s="188" t="str">
        <f ca="1">IF($B1099="","",OFFSET(Zdroj!U$16,'k rozhodnutí detailní'!$A1098,0))</f>
        <v/>
      </c>
      <c r="G1099" s="316" t="str">
        <f ca="1">IF($B1099="","",OFFSET(Zdroj!W$16,'k rozhodnutí detailní'!$A1098,0))</f>
        <v/>
      </c>
      <c r="H1099" s="315" t="str">
        <f ca="1">IF($B1099="","",OFFSET(Zdroj!Y$16,'k rozhodnutí detailní'!$A1098,0))</f>
        <v/>
      </c>
      <c r="I1099" s="288" t="str">
        <f ca="1">IF($B1099="","",OFFSET(Zdroj!BG$16,'k rozhodnutí detailní'!$A1098,0))</f>
        <v/>
      </c>
      <c r="J1099" s="288" t="str">
        <f ca="1">IF($B1099="","",OFFSET(Zdroj!BH$16,'k rozhodnutí detailní'!$A1098,0))</f>
        <v/>
      </c>
      <c r="K1099" s="288"/>
      <c r="L1099" s="79" t="str">
        <f ca="1">IF($B1099="","",CONCATENATE(OFFSET(Zdroj!BI$16,'k rozhodnutí detailní'!$A1098,0)," z ",SUM(Zdroj!$AN$10+Zdroj!$AP$10)))</f>
        <v/>
      </c>
      <c r="M1099" s="46" t="str">
        <f ca="1">IF($B1099="","",IF(OR(I1099=0,J1099=0),1,OFFSET(Zdroj!BJ$16,'k rozhodnutí detailní'!$A1098,0)))</f>
        <v/>
      </c>
      <c r="N1099" s="312" t="str">
        <f ca="1">IF(B1099="","",IF(Zdroj!$AQ$1=Zdroj!$AR$9,ROUND(G1099*M1101,Zdroj!$AR$8),OFFSET(Zdroj!BO$16,'k rozhodnutí detailní'!A1098,0)))</f>
        <v/>
      </c>
      <c r="O1099" s="288" t="str">
        <f ca="1">IF($B1099="","",OFFSET(Zdroj!Z$16,'k rozhodnutí detailní'!$A1098,0))</f>
        <v/>
      </c>
      <c r="P1099" s="329"/>
    </row>
    <row r="1100" spans="1:16" x14ac:dyDescent="0.25">
      <c r="A1100" s="29"/>
      <c r="B1100" s="288"/>
      <c r="C1100" s="51" t="str">
        <f ca="1">IF($B1099="","",IF(Zdroj!$AQ$9="ano",CONCATENATE("Okres:","
",OFFSET(Zdroj!BP$16,'k rozhodnutí detailní'!$A1098,0),"
","Právní forma","
",OFFSET(Zdroj!H$16,'k rozhodnutí detailní'!$A1098,0),"
",IF(OFFSET(Zdroj!I$16,'k rozhodnutí detailní'!$A1098,0)="","","IČO: "),OFFSET(Zdroj!I$16,'k rozhodnutí detailní'!$A1098,0),"
","B.Ú. ",IF(OFFSET(Zdroj!J$16,'k rozhodnutí detailní'!$A1098,0)="","","Anonymizováno")),CONCATENATE("Okres:","
",OFFSET(Zdroj!BP$16,'k rozhodnutí detailní'!$A1098,0),"
","Právní forma","
",OFFSET(Zdroj!H$16,'k rozhodnutí detailní'!$A1098,0),"
",IF(OFFSET(Zdroj!I$16,'k rozhodnutí detailní'!$A1098,0)="","","IČO: "),OFFSET(Zdroj!I$16,'k rozhodnutí detailní'!$A1098,0),"
","B.Ú. ",OFFSET(Zdroj!J$16,'k rozhodnutí detailní'!$A1098,0))))</f>
        <v/>
      </c>
      <c r="D1100" s="58" t="str">
        <f ca="1">IF($B1099="","",OFFSET(Zdroj!O$16,'k rozhodnutí detailní'!$A1098,0))</f>
        <v/>
      </c>
      <c r="E1100" s="314"/>
      <c r="F1100" s="185"/>
      <c r="G1100" s="316"/>
      <c r="H1100" s="315"/>
      <c r="I1100" s="288"/>
      <c r="J1100" s="288"/>
      <c r="K1100" s="288"/>
      <c r="L1100" s="288" t="str">
        <f ca="1">IF($B1099="","",CONCATENATE(SUM(I1099+J1099+K1099)," z ",SUM(Zdroj!$AN$10+Zdroj!$AP$10)))</f>
        <v/>
      </c>
      <c r="M1100" s="47" t="str">
        <f ca="1">IF($B1099="","",IF(1-(((J1099+K1099)*(Zdroj!AN$10/Zdroj!AP$10))/I1099)&gt;=0,CEILING(1-(((J1099+K1099)*(Zdroj!AN$10/Zdroj!AP$10))/I1099),0.01),CEILING((1-(((J1099+K1099)*(Zdroj!AN$10/Zdroj!AP$10))/I1099))*-1,0.01)))</f>
        <v/>
      </c>
      <c r="N1100" s="312"/>
      <c r="O1100" s="288"/>
      <c r="P1100" s="329"/>
    </row>
    <row r="1101" spans="1:16" x14ac:dyDescent="0.25">
      <c r="A1101" s="29">
        <f>ROW()/3-1</f>
        <v>366</v>
      </c>
      <c r="B1101" s="288"/>
      <c r="C1101" s="52" t="str">
        <f ca="1">IF($B1099="","",IF(Zdroj!$AQ$9="ano",IF(OFFSET(Zdroj!M$16,'k rozhodnutí detailní'!A1098,0)="","","Anonymizováno"),IF(OFFSET(Zdroj!M$16,'k rozhodnutí detailní'!A1098,0)="","",OFFSET(Zdroj!M$16,'k rozhodnutí detailní'!A1098,0))))</f>
        <v/>
      </c>
      <c r="D1101" s="58" t="str">
        <f ca="1">IF($B1099="","",CONCATENATE("Dotace bude použita na:","
",OFFSET(Zdroj!P$16,'k rozhodnutí detailní'!$A1098,0)))</f>
        <v/>
      </c>
      <c r="E1101" s="314"/>
      <c r="F1101" s="188" t="str">
        <f ca="1">IF($B1099="","",OFFSET(Zdroj!V$16,'k rozhodnutí detailní'!$A1098,0))</f>
        <v/>
      </c>
      <c r="G1101" s="89" t="str">
        <f ca="1">IF($B1099="","",OFFSET(Zdroj!BM$16,'k rozhodnutí'!$A1098,0))</f>
        <v/>
      </c>
      <c r="H1101" s="315"/>
      <c r="I1101" s="288"/>
      <c r="J1101" s="288"/>
      <c r="K1101" s="288"/>
      <c r="L1101" s="288"/>
      <c r="M1101" s="48" t="str">
        <f ca="1">IF($B1099="","",SUM((I1099+J1099+K1099)/(Zdroj!$AN$10+Zdroj!$AP$10)))</f>
        <v/>
      </c>
      <c r="N1101" s="59" t="str">
        <f t="shared" ref="N1101" ca="1" si="364">IF(B1099="","",N1099/G1099)</f>
        <v/>
      </c>
      <c r="O1101" s="288"/>
      <c r="P1101" s="329"/>
    </row>
    <row r="1102" spans="1:16" x14ac:dyDescent="0.25">
      <c r="A1102" s="29"/>
      <c r="B1102" s="288" t="str">
        <f ca="1">IF(OFFSET(Zdroj!$B$16,A1101,0)&gt;0,OFFSET(Zdroj!$B$16,A1101,0)+0,"")</f>
        <v/>
      </c>
      <c r="C1102" s="51" t="str">
        <f ca="1">IF($B1102="","",IF(Zdroj!$AQ$9="ano",CONCATENATE(OFFSET(Zdroj!C$16,'k rozhodnutí detailní'!$A1101,0),"
","Anonymizováno","
",OFFSET(Zdroj!E$16,'k rozhodnutí detailní'!$A1101,0),"
",OFFSET(Zdroj!F$16,'k rozhodnutí detailní'!$A1101,0)),CONCATENATE(OFFSET(Zdroj!C$16,'k rozhodnutí detailní'!$A1101,0),"
",OFFSET(Zdroj!D$16,'k rozhodnutí detailní'!$A1101,0),"
",OFFSET(Zdroj!E$16,'k rozhodnutí detailní'!$A1101,0),"
",OFFSET(Zdroj!F$16,'k rozhodnutí detailní'!$A1101,0))))</f>
        <v/>
      </c>
      <c r="D1102" s="57" t="str">
        <f ca="1">IF($B1102="","",OFFSET(Zdroj!N$16,'k rozhodnutí detailní'!$A1101,0))</f>
        <v/>
      </c>
      <c r="E1102" s="314" t="str">
        <f ca="1">IF($B1102="","",OFFSET(Zdroj!T$16,'k rozhodnutí detailní'!$A1101,0))</f>
        <v/>
      </c>
      <c r="F1102" s="188" t="str">
        <f ca="1">IF($B1102="","",OFFSET(Zdroj!U$16,'k rozhodnutí detailní'!$A1101,0))</f>
        <v/>
      </c>
      <c r="G1102" s="316" t="str">
        <f ca="1">IF($B1102="","",OFFSET(Zdroj!W$16,'k rozhodnutí detailní'!$A1101,0))</f>
        <v/>
      </c>
      <c r="H1102" s="315" t="str">
        <f ca="1">IF($B1102="","",OFFSET(Zdroj!Y$16,'k rozhodnutí detailní'!$A1101,0))</f>
        <v/>
      </c>
      <c r="I1102" s="288" t="str">
        <f ca="1">IF($B1102="","",OFFSET(Zdroj!BG$16,'k rozhodnutí detailní'!$A1101,0))</f>
        <v/>
      </c>
      <c r="J1102" s="288" t="str">
        <f ca="1">IF($B1102="","",OFFSET(Zdroj!BH$16,'k rozhodnutí detailní'!$A1101,0))</f>
        <v/>
      </c>
      <c r="K1102" s="288"/>
      <c r="L1102" s="79" t="str">
        <f ca="1">IF($B1102="","",CONCATENATE(OFFSET(Zdroj!BI$16,'k rozhodnutí detailní'!$A1101,0)," z ",SUM(Zdroj!$AN$10+Zdroj!$AP$10)))</f>
        <v/>
      </c>
      <c r="M1102" s="46" t="str">
        <f ca="1">IF($B1102="","",IF(OR(I1102=0,J1102=0),1,OFFSET(Zdroj!BJ$16,'k rozhodnutí detailní'!$A1101,0)))</f>
        <v/>
      </c>
      <c r="N1102" s="312" t="str">
        <f ca="1">IF(B1102="","",IF(Zdroj!$AQ$1=Zdroj!$AR$9,ROUND(G1102*M1104,Zdroj!$AR$8),OFFSET(Zdroj!BO$16,'k rozhodnutí detailní'!A1101,0)))</f>
        <v/>
      </c>
      <c r="O1102" s="288" t="str">
        <f ca="1">IF($B1102="","",OFFSET(Zdroj!Z$16,'k rozhodnutí detailní'!$A1101,0))</f>
        <v/>
      </c>
      <c r="P1102" s="329"/>
    </row>
    <row r="1103" spans="1:16" x14ac:dyDescent="0.25">
      <c r="A1103" s="29"/>
      <c r="B1103" s="288"/>
      <c r="C1103" s="51" t="str">
        <f ca="1">IF($B1102="","",IF(Zdroj!$AQ$9="ano",CONCATENATE("Okres:","
",OFFSET(Zdroj!BP$16,'k rozhodnutí detailní'!$A1101,0),"
","Právní forma","
",OFFSET(Zdroj!H$16,'k rozhodnutí detailní'!$A1101,0),"
",IF(OFFSET(Zdroj!I$16,'k rozhodnutí detailní'!$A1101,0)="","","IČO: "),OFFSET(Zdroj!I$16,'k rozhodnutí detailní'!$A1101,0),"
","B.Ú. ",IF(OFFSET(Zdroj!J$16,'k rozhodnutí detailní'!$A1101,0)="","","Anonymizováno")),CONCATENATE("Okres:","
",OFFSET(Zdroj!BP$16,'k rozhodnutí detailní'!$A1101,0),"
","Právní forma","
",OFFSET(Zdroj!H$16,'k rozhodnutí detailní'!$A1101,0),"
",IF(OFFSET(Zdroj!I$16,'k rozhodnutí detailní'!$A1101,0)="","","IČO: "),OFFSET(Zdroj!I$16,'k rozhodnutí detailní'!$A1101,0),"
","B.Ú. ",OFFSET(Zdroj!J$16,'k rozhodnutí detailní'!$A1101,0))))</f>
        <v/>
      </c>
      <c r="D1103" s="58" t="str">
        <f ca="1">IF($B1102="","",OFFSET(Zdroj!O$16,'k rozhodnutí detailní'!$A1101,0))</f>
        <v/>
      </c>
      <c r="E1103" s="314"/>
      <c r="F1103" s="185"/>
      <c r="G1103" s="316"/>
      <c r="H1103" s="315"/>
      <c r="I1103" s="288"/>
      <c r="J1103" s="288"/>
      <c r="K1103" s="288"/>
      <c r="L1103" s="288" t="str">
        <f ca="1">IF($B1102="","",CONCATENATE(SUM(I1102+J1102+K1102)," z ",SUM(Zdroj!$AN$10+Zdroj!$AP$10)))</f>
        <v/>
      </c>
      <c r="M1103" s="47" t="str">
        <f ca="1">IF($B1102="","",IF(1-(((J1102+K1102)*(Zdroj!AN$10/Zdroj!AP$10))/I1102)&gt;=0,CEILING(1-(((J1102+K1102)*(Zdroj!AN$10/Zdroj!AP$10))/I1102),0.01),CEILING((1-(((J1102+K1102)*(Zdroj!AN$10/Zdroj!AP$10))/I1102))*-1,0.01)))</f>
        <v/>
      </c>
      <c r="N1103" s="312"/>
      <c r="O1103" s="288"/>
      <c r="P1103" s="329"/>
    </row>
    <row r="1104" spans="1:16" x14ac:dyDescent="0.25">
      <c r="A1104" s="29">
        <f>ROW()/3-1</f>
        <v>367</v>
      </c>
      <c r="B1104" s="288"/>
      <c r="C1104" s="52" t="str">
        <f ca="1">IF($B1102="","",IF(Zdroj!$AQ$9="ano",IF(OFFSET(Zdroj!M$16,'k rozhodnutí detailní'!A1101,0)="","","Anonymizováno"),IF(OFFSET(Zdroj!M$16,'k rozhodnutí detailní'!A1101,0)="","",OFFSET(Zdroj!M$16,'k rozhodnutí detailní'!A1101,0))))</f>
        <v/>
      </c>
      <c r="D1104" s="58" t="str">
        <f ca="1">IF($B1102="","",CONCATENATE("Dotace bude použita na:","
",OFFSET(Zdroj!P$16,'k rozhodnutí detailní'!$A1101,0)))</f>
        <v/>
      </c>
      <c r="E1104" s="314"/>
      <c r="F1104" s="188" t="str">
        <f ca="1">IF($B1102="","",OFFSET(Zdroj!V$16,'k rozhodnutí detailní'!$A1101,0))</f>
        <v/>
      </c>
      <c r="G1104" s="89" t="str">
        <f ca="1">IF($B1102="","",OFFSET(Zdroj!BM$16,'k rozhodnutí'!$A1101,0))</f>
        <v/>
      </c>
      <c r="H1104" s="315"/>
      <c r="I1104" s="288"/>
      <c r="J1104" s="288"/>
      <c r="K1104" s="288"/>
      <c r="L1104" s="288"/>
      <c r="M1104" s="48" t="str">
        <f ca="1">IF($B1102="","",SUM((I1102+J1102+K1102)/(Zdroj!$AN$10+Zdroj!$AP$10)))</f>
        <v/>
      </c>
      <c r="N1104" s="59" t="str">
        <f t="shared" ref="N1104" ca="1" si="365">IF(B1102="","",N1102/G1102)</f>
        <v/>
      </c>
      <c r="O1104" s="288"/>
      <c r="P1104" s="329"/>
    </row>
    <row r="1105" spans="1:16" x14ac:dyDescent="0.25">
      <c r="A1105" s="29"/>
      <c r="B1105" s="288" t="str">
        <f ca="1">IF(OFFSET(Zdroj!$B$16,A1104,0)&gt;0,OFFSET(Zdroj!$B$16,A1104,0)+0,"")</f>
        <v/>
      </c>
      <c r="C1105" s="51" t="str">
        <f ca="1">IF($B1105="","",IF(Zdroj!$AQ$9="ano",CONCATENATE(OFFSET(Zdroj!C$16,'k rozhodnutí detailní'!$A1104,0),"
","Anonymizováno","
",OFFSET(Zdroj!E$16,'k rozhodnutí detailní'!$A1104,0),"
",OFFSET(Zdroj!F$16,'k rozhodnutí detailní'!$A1104,0)),CONCATENATE(OFFSET(Zdroj!C$16,'k rozhodnutí detailní'!$A1104,0),"
",OFFSET(Zdroj!D$16,'k rozhodnutí detailní'!$A1104,0),"
",OFFSET(Zdroj!E$16,'k rozhodnutí detailní'!$A1104,0),"
",OFFSET(Zdroj!F$16,'k rozhodnutí detailní'!$A1104,0))))</f>
        <v/>
      </c>
      <c r="D1105" s="57" t="str">
        <f ca="1">IF($B1105="","",OFFSET(Zdroj!N$16,'k rozhodnutí detailní'!$A1104,0))</f>
        <v/>
      </c>
      <c r="E1105" s="314" t="str">
        <f ca="1">IF($B1105="","",OFFSET(Zdroj!T$16,'k rozhodnutí detailní'!$A1104,0))</f>
        <v/>
      </c>
      <c r="F1105" s="188" t="str">
        <f ca="1">IF($B1105="","",OFFSET(Zdroj!U$16,'k rozhodnutí detailní'!$A1104,0))</f>
        <v/>
      </c>
      <c r="G1105" s="316" t="str">
        <f ca="1">IF($B1105="","",OFFSET(Zdroj!W$16,'k rozhodnutí detailní'!$A1104,0))</f>
        <v/>
      </c>
      <c r="H1105" s="315" t="str">
        <f ca="1">IF($B1105="","",OFFSET(Zdroj!Y$16,'k rozhodnutí detailní'!$A1104,0))</f>
        <v/>
      </c>
      <c r="I1105" s="288" t="str">
        <f ca="1">IF($B1105="","",OFFSET(Zdroj!BG$16,'k rozhodnutí detailní'!$A1104,0))</f>
        <v/>
      </c>
      <c r="J1105" s="288" t="str">
        <f ca="1">IF($B1105="","",OFFSET(Zdroj!BH$16,'k rozhodnutí detailní'!$A1104,0))</f>
        <v/>
      </c>
      <c r="K1105" s="288"/>
      <c r="L1105" s="79" t="str">
        <f ca="1">IF($B1105="","",CONCATENATE(OFFSET(Zdroj!BI$16,'k rozhodnutí detailní'!$A1104,0)," z ",SUM(Zdroj!$AN$10+Zdroj!$AP$10)))</f>
        <v/>
      </c>
      <c r="M1105" s="46" t="str">
        <f ca="1">IF($B1105="","",IF(OR(I1105=0,J1105=0),1,OFFSET(Zdroj!BJ$16,'k rozhodnutí detailní'!$A1104,0)))</f>
        <v/>
      </c>
      <c r="N1105" s="312" t="str">
        <f ca="1">IF(B1105="","",IF(Zdroj!$AQ$1=Zdroj!$AR$9,ROUND(G1105*M1107,Zdroj!$AR$8),OFFSET(Zdroj!BO$16,'k rozhodnutí detailní'!A1104,0)))</f>
        <v/>
      </c>
      <c r="O1105" s="288" t="str">
        <f ca="1">IF($B1105="","",OFFSET(Zdroj!Z$16,'k rozhodnutí detailní'!$A1104,0))</f>
        <v/>
      </c>
      <c r="P1105" s="329"/>
    </row>
    <row r="1106" spans="1:16" x14ac:dyDescent="0.25">
      <c r="A1106" s="29"/>
      <c r="B1106" s="288"/>
      <c r="C1106" s="51" t="str">
        <f ca="1">IF($B1105="","",IF(Zdroj!$AQ$9="ano",CONCATENATE("Okres:","
",OFFSET(Zdroj!BP$16,'k rozhodnutí detailní'!$A1104,0),"
","Právní forma","
",OFFSET(Zdroj!H$16,'k rozhodnutí detailní'!$A1104,0),"
",IF(OFFSET(Zdroj!I$16,'k rozhodnutí detailní'!$A1104,0)="","","IČO: "),OFFSET(Zdroj!I$16,'k rozhodnutí detailní'!$A1104,0),"
","B.Ú. ",IF(OFFSET(Zdroj!J$16,'k rozhodnutí detailní'!$A1104,0)="","","Anonymizováno")),CONCATENATE("Okres:","
",OFFSET(Zdroj!BP$16,'k rozhodnutí detailní'!$A1104,0),"
","Právní forma","
",OFFSET(Zdroj!H$16,'k rozhodnutí detailní'!$A1104,0),"
",IF(OFFSET(Zdroj!I$16,'k rozhodnutí detailní'!$A1104,0)="","","IČO: "),OFFSET(Zdroj!I$16,'k rozhodnutí detailní'!$A1104,0),"
","B.Ú. ",OFFSET(Zdroj!J$16,'k rozhodnutí detailní'!$A1104,0))))</f>
        <v/>
      </c>
      <c r="D1106" s="58" t="str">
        <f ca="1">IF($B1105="","",OFFSET(Zdroj!O$16,'k rozhodnutí detailní'!$A1104,0))</f>
        <v/>
      </c>
      <c r="E1106" s="314"/>
      <c r="F1106" s="185"/>
      <c r="G1106" s="316"/>
      <c r="H1106" s="315"/>
      <c r="I1106" s="288"/>
      <c r="J1106" s="288"/>
      <c r="K1106" s="288"/>
      <c r="L1106" s="288" t="str">
        <f ca="1">IF($B1105="","",CONCATENATE(SUM(I1105+J1105+K1105)," z ",SUM(Zdroj!$AN$10+Zdroj!$AP$10)))</f>
        <v/>
      </c>
      <c r="M1106" s="47" t="str">
        <f ca="1">IF($B1105="","",IF(1-(((J1105+K1105)*(Zdroj!AN$10/Zdroj!AP$10))/I1105)&gt;=0,CEILING(1-(((J1105+K1105)*(Zdroj!AN$10/Zdroj!AP$10))/I1105),0.01),CEILING((1-(((J1105+K1105)*(Zdroj!AN$10/Zdroj!AP$10))/I1105))*-1,0.01)))</f>
        <v/>
      </c>
      <c r="N1106" s="312"/>
      <c r="O1106" s="288"/>
      <c r="P1106" s="329"/>
    </row>
    <row r="1107" spans="1:16" x14ac:dyDescent="0.25">
      <c r="A1107" s="29">
        <f>ROW()/3-1</f>
        <v>368</v>
      </c>
      <c r="B1107" s="288"/>
      <c r="C1107" s="52" t="str">
        <f ca="1">IF($B1105="","",IF(Zdroj!$AQ$9="ano",IF(OFFSET(Zdroj!M$16,'k rozhodnutí detailní'!A1104,0)="","","Anonymizováno"),IF(OFFSET(Zdroj!M$16,'k rozhodnutí detailní'!A1104,0)="","",OFFSET(Zdroj!M$16,'k rozhodnutí detailní'!A1104,0))))</f>
        <v/>
      </c>
      <c r="D1107" s="58" t="str">
        <f ca="1">IF($B1105="","",CONCATENATE("Dotace bude použita na:","
",OFFSET(Zdroj!P$16,'k rozhodnutí detailní'!$A1104,0)))</f>
        <v/>
      </c>
      <c r="E1107" s="314"/>
      <c r="F1107" s="188" t="str">
        <f ca="1">IF($B1105="","",OFFSET(Zdroj!V$16,'k rozhodnutí detailní'!$A1104,0))</f>
        <v/>
      </c>
      <c r="G1107" s="89" t="str">
        <f ca="1">IF($B1105="","",OFFSET(Zdroj!BM$16,'k rozhodnutí'!$A1104,0))</f>
        <v/>
      </c>
      <c r="H1107" s="315"/>
      <c r="I1107" s="288"/>
      <c r="J1107" s="288"/>
      <c r="K1107" s="288"/>
      <c r="L1107" s="288"/>
      <c r="M1107" s="48" t="str">
        <f ca="1">IF($B1105="","",SUM((I1105+J1105+K1105)/(Zdroj!$AN$10+Zdroj!$AP$10)))</f>
        <v/>
      </c>
      <c r="N1107" s="59" t="str">
        <f t="shared" ref="N1107" ca="1" si="366">IF(B1105="","",N1105/G1105)</f>
        <v/>
      </c>
      <c r="O1107" s="288"/>
      <c r="P1107" s="329"/>
    </row>
    <row r="1108" spans="1:16" x14ac:dyDescent="0.25">
      <c r="A1108" s="29"/>
      <c r="B1108" s="288" t="str">
        <f ca="1">IF(OFFSET(Zdroj!$B$16,A1107,0)&gt;0,OFFSET(Zdroj!$B$16,A1107,0)+0,"")</f>
        <v/>
      </c>
      <c r="C1108" s="51" t="str">
        <f ca="1">IF($B1108="","",IF(Zdroj!$AQ$9="ano",CONCATENATE(OFFSET(Zdroj!C$16,'k rozhodnutí detailní'!$A1107,0),"
","Anonymizováno","
",OFFSET(Zdroj!E$16,'k rozhodnutí detailní'!$A1107,0),"
",OFFSET(Zdroj!F$16,'k rozhodnutí detailní'!$A1107,0)),CONCATENATE(OFFSET(Zdroj!C$16,'k rozhodnutí detailní'!$A1107,0),"
",OFFSET(Zdroj!D$16,'k rozhodnutí detailní'!$A1107,0),"
",OFFSET(Zdroj!E$16,'k rozhodnutí detailní'!$A1107,0),"
",OFFSET(Zdroj!F$16,'k rozhodnutí detailní'!$A1107,0))))</f>
        <v/>
      </c>
      <c r="D1108" s="57" t="str">
        <f ca="1">IF($B1108="","",OFFSET(Zdroj!N$16,'k rozhodnutí detailní'!$A1107,0))</f>
        <v/>
      </c>
      <c r="E1108" s="314" t="str">
        <f ca="1">IF($B1108="","",OFFSET(Zdroj!T$16,'k rozhodnutí detailní'!$A1107,0))</f>
        <v/>
      </c>
      <c r="F1108" s="188" t="str">
        <f ca="1">IF($B1108="","",OFFSET(Zdroj!U$16,'k rozhodnutí detailní'!$A1107,0))</f>
        <v/>
      </c>
      <c r="G1108" s="316" t="str">
        <f ca="1">IF($B1108="","",OFFSET(Zdroj!W$16,'k rozhodnutí detailní'!$A1107,0))</f>
        <v/>
      </c>
      <c r="H1108" s="315" t="str">
        <f ca="1">IF($B1108="","",OFFSET(Zdroj!Y$16,'k rozhodnutí detailní'!$A1107,0))</f>
        <v/>
      </c>
      <c r="I1108" s="288" t="str">
        <f ca="1">IF($B1108="","",OFFSET(Zdroj!BG$16,'k rozhodnutí detailní'!$A1107,0))</f>
        <v/>
      </c>
      <c r="J1108" s="288" t="str">
        <f ca="1">IF($B1108="","",OFFSET(Zdroj!BH$16,'k rozhodnutí detailní'!$A1107,0))</f>
        <v/>
      </c>
      <c r="K1108" s="288"/>
      <c r="L1108" s="79" t="str">
        <f ca="1">IF($B1108="","",CONCATENATE(OFFSET(Zdroj!BI$16,'k rozhodnutí detailní'!$A1107,0)," z ",SUM(Zdroj!$AN$10+Zdroj!$AP$10)))</f>
        <v/>
      </c>
      <c r="M1108" s="46" t="str">
        <f ca="1">IF($B1108="","",IF(OR(I1108=0,J1108=0),1,OFFSET(Zdroj!BJ$16,'k rozhodnutí detailní'!$A1107,0)))</f>
        <v/>
      </c>
      <c r="N1108" s="312" t="str">
        <f ca="1">IF(B1108="","",IF(Zdroj!$AQ$1=Zdroj!$AR$9,ROUND(G1108*M1110,Zdroj!$AR$8),OFFSET(Zdroj!BO$16,'k rozhodnutí detailní'!A1107,0)))</f>
        <v/>
      </c>
      <c r="O1108" s="288" t="str">
        <f ca="1">IF($B1108="","",OFFSET(Zdroj!Z$16,'k rozhodnutí detailní'!$A1107,0))</f>
        <v/>
      </c>
      <c r="P1108" s="329"/>
    </row>
    <row r="1109" spans="1:16" x14ac:dyDescent="0.25">
      <c r="A1109" s="29"/>
      <c r="B1109" s="288"/>
      <c r="C1109" s="51" t="str">
        <f ca="1">IF($B1108="","",IF(Zdroj!$AQ$9="ano",CONCATENATE("Okres:","
",OFFSET(Zdroj!BP$16,'k rozhodnutí detailní'!$A1107,0),"
","Právní forma","
",OFFSET(Zdroj!H$16,'k rozhodnutí detailní'!$A1107,0),"
",IF(OFFSET(Zdroj!I$16,'k rozhodnutí detailní'!$A1107,0)="","","IČO: "),OFFSET(Zdroj!I$16,'k rozhodnutí detailní'!$A1107,0),"
","B.Ú. ",IF(OFFSET(Zdroj!J$16,'k rozhodnutí detailní'!$A1107,0)="","","Anonymizováno")),CONCATENATE("Okres:","
",OFFSET(Zdroj!BP$16,'k rozhodnutí detailní'!$A1107,0),"
","Právní forma","
",OFFSET(Zdroj!H$16,'k rozhodnutí detailní'!$A1107,0),"
",IF(OFFSET(Zdroj!I$16,'k rozhodnutí detailní'!$A1107,0)="","","IČO: "),OFFSET(Zdroj!I$16,'k rozhodnutí detailní'!$A1107,0),"
","B.Ú. ",OFFSET(Zdroj!J$16,'k rozhodnutí detailní'!$A1107,0))))</f>
        <v/>
      </c>
      <c r="D1109" s="58" t="str">
        <f ca="1">IF($B1108="","",OFFSET(Zdroj!O$16,'k rozhodnutí detailní'!$A1107,0))</f>
        <v/>
      </c>
      <c r="E1109" s="314"/>
      <c r="F1109" s="185"/>
      <c r="G1109" s="316"/>
      <c r="H1109" s="315"/>
      <c r="I1109" s="288"/>
      <c r="J1109" s="288"/>
      <c r="K1109" s="288"/>
      <c r="L1109" s="288" t="str">
        <f ca="1">IF($B1108="","",CONCATENATE(SUM(I1108+J1108+K1108)," z ",SUM(Zdroj!$AN$10+Zdroj!$AP$10)))</f>
        <v/>
      </c>
      <c r="M1109" s="47" t="str">
        <f ca="1">IF($B1108="","",IF(1-(((J1108+K1108)*(Zdroj!AN$10/Zdroj!AP$10))/I1108)&gt;=0,CEILING(1-(((J1108+K1108)*(Zdroj!AN$10/Zdroj!AP$10))/I1108),0.01),CEILING((1-(((J1108+K1108)*(Zdroj!AN$10/Zdroj!AP$10))/I1108))*-1,0.01)))</f>
        <v/>
      </c>
      <c r="N1109" s="312"/>
      <c r="O1109" s="288"/>
      <c r="P1109" s="329"/>
    </row>
    <row r="1110" spans="1:16" x14ac:dyDescent="0.25">
      <c r="A1110" s="29">
        <f>ROW()/3-1</f>
        <v>369</v>
      </c>
      <c r="B1110" s="288"/>
      <c r="C1110" s="52" t="str">
        <f ca="1">IF($B1108="","",IF(Zdroj!$AQ$9="ano",IF(OFFSET(Zdroj!M$16,'k rozhodnutí detailní'!A1107,0)="","","Anonymizováno"),IF(OFFSET(Zdroj!M$16,'k rozhodnutí detailní'!A1107,0)="","",OFFSET(Zdroj!M$16,'k rozhodnutí detailní'!A1107,0))))</f>
        <v/>
      </c>
      <c r="D1110" s="58" t="str">
        <f ca="1">IF($B1108="","",CONCATENATE("Dotace bude použita na:","
",OFFSET(Zdroj!P$16,'k rozhodnutí detailní'!$A1107,0)))</f>
        <v/>
      </c>
      <c r="E1110" s="314"/>
      <c r="F1110" s="188" t="str">
        <f ca="1">IF($B1108="","",OFFSET(Zdroj!V$16,'k rozhodnutí detailní'!$A1107,0))</f>
        <v/>
      </c>
      <c r="G1110" s="89" t="str">
        <f ca="1">IF($B1108="","",OFFSET(Zdroj!BM$16,'k rozhodnutí'!$A1107,0))</f>
        <v/>
      </c>
      <c r="H1110" s="315"/>
      <c r="I1110" s="288"/>
      <c r="J1110" s="288"/>
      <c r="K1110" s="288"/>
      <c r="L1110" s="288"/>
      <c r="M1110" s="48" t="str">
        <f ca="1">IF($B1108="","",SUM((I1108+J1108+K1108)/(Zdroj!$AN$10+Zdroj!$AP$10)))</f>
        <v/>
      </c>
      <c r="N1110" s="59" t="str">
        <f t="shared" ref="N1110" ca="1" si="367">IF(B1108="","",N1108/G1108)</f>
        <v/>
      </c>
      <c r="O1110" s="288"/>
      <c r="P1110" s="329"/>
    </row>
    <row r="1111" spans="1:16" x14ac:dyDescent="0.25">
      <c r="A1111" s="29"/>
      <c r="B1111" s="288" t="str">
        <f ca="1">IF(OFFSET(Zdroj!$B$16,A1110,0)&gt;0,OFFSET(Zdroj!$B$16,A1110,0)+0,"")</f>
        <v/>
      </c>
      <c r="C1111" s="51" t="str">
        <f ca="1">IF($B1111="","",IF(Zdroj!$AQ$9="ano",CONCATENATE(OFFSET(Zdroj!C$16,'k rozhodnutí detailní'!$A1110,0),"
","Anonymizováno","
",OFFSET(Zdroj!E$16,'k rozhodnutí detailní'!$A1110,0),"
",OFFSET(Zdroj!F$16,'k rozhodnutí detailní'!$A1110,0)),CONCATENATE(OFFSET(Zdroj!C$16,'k rozhodnutí detailní'!$A1110,0),"
",OFFSET(Zdroj!D$16,'k rozhodnutí detailní'!$A1110,0),"
",OFFSET(Zdroj!E$16,'k rozhodnutí detailní'!$A1110,0),"
",OFFSET(Zdroj!F$16,'k rozhodnutí detailní'!$A1110,0))))</f>
        <v/>
      </c>
      <c r="D1111" s="57" t="str">
        <f ca="1">IF($B1111="","",OFFSET(Zdroj!N$16,'k rozhodnutí detailní'!$A1110,0))</f>
        <v/>
      </c>
      <c r="E1111" s="314" t="str">
        <f ca="1">IF($B1111="","",OFFSET(Zdroj!T$16,'k rozhodnutí detailní'!$A1110,0))</f>
        <v/>
      </c>
      <c r="F1111" s="188" t="str">
        <f ca="1">IF($B1111="","",OFFSET(Zdroj!U$16,'k rozhodnutí detailní'!$A1110,0))</f>
        <v/>
      </c>
      <c r="G1111" s="316" t="str">
        <f ca="1">IF($B1111="","",OFFSET(Zdroj!W$16,'k rozhodnutí detailní'!$A1110,0))</f>
        <v/>
      </c>
      <c r="H1111" s="315" t="str">
        <f ca="1">IF($B1111="","",OFFSET(Zdroj!Y$16,'k rozhodnutí detailní'!$A1110,0))</f>
        <v/>
      </c>
      <c r="I1111" s="288" t="str">
        <f ca="1">IF($B1111="","",OFFSET(Zdroj!BG$16,'k rozhodnutí detailní'!$A1110,0))</f>
        <v/>
      </c>
      <c r="J1111" s="288" t="str">
        <f ca="1">IF($B1111="","",OFFSET(Zdroj!BH$16,'k rozhodnutí detailní'!$A1110,0))</f>
        <v/>
      </c>
      <c r="K1111" s="288"/>
      <c r="L1111" s="79" t="str">
        <f ca="1">IF($B1111="","",CONCATENATE(OFFSET(Zdroj!BI$16,'k rozhodnutí detailní'!$A1110,0)," z ",SUM(Zdroj!$AN$10+Zdroj!$AP$10)))</f>
        <v/>
      </c>
      <c r="M1111" s="46" t="str">
        <f ca="1">IF($B1111="","",IF(OR(I1111=0,J1111=0),1,OFFSET(Zdroj!BJ$16,'k rozhodnutí detailní'!$A1110,0)))</f>
        <v/>
      </c>
      <c r="N1111" s="312" t="str">
        <f ca="1">IF(B1111="","",IF(Zdroj!$AQ$1=Zdroj!$AR$9,ROUND(G1111*M1113,Zdroj!$AR$8),OFFSET(Zdroj!BO$16,'k rozhodnutí detailní'!A1110,0)))</f>
        <v/>
      </c>
      <c r="O1111" s="288" t="str">
        <f ca="1">IF($B1111="","",OFFSET(Zdroj!Z$16,'k rozhodnutí detailní'!$A1110,0))</f>
        <v/>
      </c>
      <c r="P1111" s="329"/>
    </row>
    <row r="1112" spans="1:16" x14ac:dyDescent="0.25">
      <c r="A1112" s="29"/>
      <c r="B1112" s="288"/>
      <c r="C1112" s="51" t="str">
        <f ca="1">IF($B1111="","",IF(Zdroj!$AQ$9="ano",CONCATENATE("Okres:","
",OFFSET(Zdroj!BP$16,'k rozhodnutí detailní'!$A1110,0),"
","Právní forma","
",OFFSET(Zdroj!H$16,'k rozhodnutí detailní'!$A1110,0),"
",IF(OFFSET(Zdroj!I$16,'k rozhodnutí detailní'!$A1110,0)="","","IČO: "),OFFSET(Zdroj!I$16,'k rozhodnutí detailní'!$A1110,0),"
","B.Ú. ",IF(OFFSET(Zdroj!J$16,'k rozhodnutí detailní'!$A1110,0)="","","Anonymizováno")),CONCATENATE("Okres:","
",OFFSET(Zdroj!BP$16,'k rozhodnutí detailní'!$A1110,0),"
","Právní forma","
",OFFSET(Zdroj!H$16,'k rozhodnutí detailní'!$A1110,0),"
",IF(OFFSET(Zdroj!I$16,'k rozhodnutí detailní'!$A1110,0)="","","IČO: "),OFFSET(Zdroj!I$16,'k rozhodnutí detailní'!$A1110,0),"
","B.Ú. ",OFFSET(Zdroj!J$16,'k rozhodnutí detailní'!$A1110,0))))</f>
        <v/>
      </c>
      <c r="D1112" s="58" t="str">
        <f ca="1">IF($B1111="","",OFFSET(Zdroj!O$16,'k rozhodnutí detailní'!$A1110,0))</f>
        <v/>
      </c>
      <c r="E1112" s="314"/>
      <c r="F1112" s="185"/>
      <c r="G1112" s="316"/>
      <c r="H1112" s="315"/>
      <c r="I1112" s="288"/>
      <c r="J1112" s="288"/>
      <c r="K1112" s="288"/>
      <c r="L1112" s="288" t="str">
        <f ca="1">IF($B1111="","",CONCATENATE(SUM(I1111+J1111+K1111)," z ",SUM(Zdroj!$AN$10+Zdroj!$AP$10)))</f>
        <v/>
      </c>
      <c r="M1112" s="47" t="str">
        <f ca="1">IF($B1111="","",IF(1-(((J1111+K1111)*(Zdroj!AN$10/Zdroj!AP$10))/I1111)&gt;=0,CEILING(1-(((J1111+K1111)*(Zdroj!AN$10/Zdroj!AP$10))/I1111),0.01),CEILING((1-(((J1111+K1111)*(Zdroj!AN$10/Zdroj!AP$10))/I1111))*-1,0.01)))</f>
        <v/>
      </c>
      <c r="N1112" s="312"/>
      <c r="O1112" s="288"/>
      <c r="P1112" s="329"/>
    </row>
    <row r="1113" spans="1:16" x14ac:dyDescent="0.25">
      <c r="A1113" s="29">
        <f>ROW()/3-1</f>
        <v>370</v>
      </c>
      <c r="B1113" s="288"/>
      <c r="C1113" s="52" t="str">
        <f ca="1">IF($B1111="","",IF(Zdroj!$AQ$9="ano",IF(OFFSET(Zdroj!M$16,'k rozhodnutí detailní'!A1110,0)="","","Anonymizováno"),IF(OFFSET(Zdroj!M$16,'k rozhodnutí detailní'!A1110,0)="","",OFFSET(Zdroj!M$16,'k rozhodnutí detailní'!A1110,0))))</f>
        <v/>
      </c>
      <c r="D1113" s="58" t="str">
        <f ca="1">IF($B1111="","",CONCATENATE("Dotace bude použita na:","
",OFFSET(Zdroj!P$16,'k rozhodnutí detailní'!$A1110,0)))</f>
        <v/>
      </c>
      <c r="E1113" s="314"/>
      <c r="F1113" s="188" t="str">
        <f ca="1">IF($B1111="","",OFFSET(Zdroj!V$16,'k rozhodnutí detailní'!$A1110,0))</f>
        <v/>
      </c>
      <c r="G1113" s="89" t="str">
        <f ca="1">IF($B1111="","",OFFSET(Zdroj!BM$16,'k rozhodnutí'!$A1110,0))</f>
        <v/>
      </c>
      <c r="H1113" s="315"/>
      <c r="I1113" s="288"/>
      <c r="J1113" s="288"/>
      <c r="K1113" s="288"/>
      <c r="L1113" s="288"/>
      <c r="M1113" s="48" t="str">
        <f ca="1">IF($B1111="","",SUM((I1111+J1111+K1111)/(Zdroj!$AN$10+Zdroj!$AP$10)))</f>
        <v/>
      </c>
      <c r="N1113" s="59" t="str">
        <f t="shared" ref="N1113" ca="1" si="368">IF(B1111="","",N1111/G1111)</f>
        <v/>
      </c>
      <c r="O1113" s="288"/>
      <c r="P1113" s="329"/>
    </row>
    <row r="1114" spans="1:16" x14ac:dyDescent="0.25">
      <c r="A1114" s="29"/>
      <c r="B1114" s="288" t="str">
        <f ca="1">IF(OFFSET(Zdroj!$B$16,A1113,0)&gt;0,OFFSET(Zdroj!$B$16,A1113,0)+0,"")</f>
        <v/>
      </c>
      <c r="C1114" s="51" t="str">
        <f ca="1">IF($B1114="","",IF(Zdroj!$AQ$9="ano",CONCATENATE(OFFSET(Zdroj!C$16,'k rozhodnutí detailní'!$A1113,0),"
","Anonymizováno","
",OFFSET(Zdroj!E$16,'k rozhodnutí detailní'!$A1113,0),"
",OFFSET(Zdroj!F$16,'k rozhodnutí detailní'!$A1113,0)),CONCATENATE(OFFSET(Zdroj!C$16,'k rozhodnutí detailní'!$A1113,0),"
",OFFSET(Zdroj!D$16,'k rozhodnutí detailní'!$A1113,0),"
",OFFSET(Zdroj!E$16,'k rozhodnutí detailní'!$A1113,0),"
",OFFSET(Zdroj!F$16,'k rozhodnutí detailní'!$A1113,0))))</f>
        <v/>
      </c>
      <c r="D1114" s="57" t="str">
        <f ca="1">IF($B1114="","",OFFSET(Zdroj!N$16,'k rozhodnutí detailní'!$A1113,0))</f>
        <v/>
      </c>
      <c r="E1114" s="314" t="str">
        <f ca="1">IF($B1114="","",OFFSET(Zdroj!T$16,'k rozhodnutí detailní'!$A1113,0))</f>
        <v/>
      </c>
      <c r="F1114" s="188" t="str">
        <f ca="1">IF($B1114="","",OFFSET(Zdroj!U$16,'k rozhodnutí detailní'!$A1113,0))</f>
        <v/>
      </c>
      <c r="G1114" s="316" t="str">
        <f ca="1">IF($B1114="","",OFFSET(Zdroj!W$16,'k rozhodnutí detailní'!$A1113,0))</f>
        <v/>
      </c>
      <c r="H1114" s="315" t="str">
        <f ca="1">IF($B1114="","",OFFSET(Zdroj!Y$16,'k rozhodnutí detailní'!$A1113,0))</f>
        <v/>
      </c>
      <c r="I1114" s="288" t="str">
        <f ca="1">IF($B1114="","",OFFSET(Zdroj!BG$16,'k rozhodnutí detailní'!$A1113,0))</f>
        <v/>
      </c>
      <c r="J1114" s="288" t="str">
        <f ca="1">IF($B1114="","",OFFSET(Zdroj!BH$16,'k rozhodnutí detailní'!$A1113,0))</f>
        <v/>
      </c>
      <c r="K1114" s="288"/>
      <c r="L1114" s="79" t="str">
        <f ca="1">IF($B1114="","",CONCATENATE(OFFSET(Zdroj!BI$16,'k rozhodnutí detailní'!$A1113,0)," z ",SUM(Zdroj!$AN$10+Zdroj!$AP$10)))</f>
        <v/>
      </c>
      <c r="M1114" s="46" t="str">
        <f ca="1">IF($B1114="","",IF(OR(I1114=0,J1114=0),1,OFFSET(Zdroj!BJ$16,'k rozhodnutí detailní'!$A1113,0)))</f>
        <v/>
      </c>
      <c r="N1114" s="312" t="str">
        <f ca="1">IF(B1114="","",IF(Zdroj!$AQ$1=Zdroj!$AR$9,ROUND(G1114*M1116,Zdroj!$AR$8),OFFSET(Zdroj!BO$16,'k rozhodnutí detailní'!A1113,0)))</f>
        <v/>
      </c>
      <c r="O1114" s="288" t="str">
        <f ca="1">IF($B1114="","",OFFSET(Zdroj!Z$16,'k rozhodnutí detailní'!$A1113,0))</f>
        <v/>
      </c>
      <c r="P1114" s="329"/>
    </row>
    <row r="1115" spans="1:16" x14ac:dyDescent="0.25">
      <c r="A1115" s="29"/>
      <c r="B1115" s="288"/>
      <c r="C1115" s="51" t="str">
        <f ca="1">IF($B1114="","",IF(Zdroj!$AQ$9="ano",CONCATENATE("Okres:","
",OFFSET(Zdroj!BP$16,'k rozhodnutí detailní'!$A1113,0),"
","Právní forma","
",OFFSET(Zdroj!H$16,'k rozhodnutí detailní'!$A1113,0),"
",IF(OFFSET(Zdroj!I$16,'k rozhodnutí detailní'!$A1113,0)="","","IČO: "),OFFSET(Zdroj!I$16,'k rozhodnutí detailní'!$A1113,0),"
","B.Ú. ",IF(OFFSET(Zdroj!J$16,'k rozhodnutí detailní'!$A1113,0)="","","Anonymizováno")),CONCATENATE("Okres:","
",OFFSET(Zdroj!BP$16,'k rozhodnutí detailní'!$A1113,0),"
","Právní forma","
",OFFSET(Zdroj!H$16,'k rozhodnutí detailní'!$A1113,0),"
",IF(OFFSET(Zdroj!I$16,'k rozhodnutí detailní'!$A1113,0)="","","IČO: "),OFFSET(Zdroj!I$16,'k rozhodnutí detailní'!$A1113,0),"
","B.Ú. ",OFFSET(Zdroj!J$16,'k rozhodnutí detailní'!$A1113,0))))</f>
        <v/>
      </c>
      <c r="D1115" s="58" t="str">
        <f ca="1">IF($B1114="","",OFFSET(Zdroj!O$16,'k rozhodnutí detailní'!$A1113,0))</f>
        <v/>
      </c>
      <c r="E1115" s="314"/>
      <c r="F1115" s="185"/>
      <c r="G1115" s="316"/>
      <c r="H1115" s="315"/>
      <c r="I1115" s="288"/>
      <c r="J1115" s="288"/>
      <c r="K1115" s="288"/>
      <c r="L1115" s="288" t="str">
        <f ca="1">IF($B1114="","",CONCATENATE(SUM(I1114+J1114+K1114)," z ",SUM(Zdroj!$AN$10+Zdroj!$AP$10)))</f>
        <v/>
      </c>
      <c r="M1115" s="47" t="str">
        <f ca="1">IF($B1114="","",IF(1-(((J1114+K1114)*(Zdroj!AN$10/Zdroj!AP$10))/I1114)&gt;=0,CEILING(1-(((J1114+K1114)*(Zdroj!AN$10/Zdroj!AP$10))/I1114),0.01),CEILING((1-(((J1114+K1114)*(Zdroj!AN$10/Zdroj!AP$10))/I1114))*-1,0.01)))</f>
        <v/>
      </c>
      <c r="N1115" s="312"/>
      <c r="O1115" s="288"/>
      <c r="P1115" s="329"/>
    </row>
    <row r="1116" spans="1:16" x14ac:dyDescent="0.25">
      <c r="A1116" s="29">
        <f>ROW()/3-1</f>
        <v>371</v>
      </c>
      <c r="B1116" s="288"/>
      <c r="C1116" s="52" t="str">
        <f ca="1">IF($B1114="","",IF(Zdroj!$AQ$9="ano",IF(OFFSET(Zdroj!M$16,'k rozhodnutí detailní'!A1113,0)="","","Anonymizováno"),IF(OFFSET(Zdroj!M$16,'k rozhodnutí detailní'!A1113,0)="","",OFFSET(Zdroj!M$16,'k rozhodnutí detailní'!A1113,0))))</f>
        <v/>
      </c>
      <c r="D1116" s="58" t="str">
        <f ca="1">IF($B1114="","",CONCATENATE("Dotace bude použita na:","
",OFFSET(Zdroj!P$16,'k rozhodnutí detailní'!$A1113,0)))</f>
        <v/>
      </c>
      <c r="E1116" s="314"/>
      <c r="F1116" s="188" t="str">
        <f ca="1">IF($B1114="","",OFFSET(Zdroj!V$16,'k rozhodnutí detailní'!$A1113,0))</f>
        <v/>
      </c>
      <c r="G1116" s="89" t="str">
        <f ca="1">IF($B1114="","",OFFSET(Zdroj!BM$16,'k rozhodnutí'!$A1113,0))</f>
        <v/>
      </c>
      <c r="H1116" s="315"/>
      <c r="I1116" s="288"/>
      <c r="J1116" s="288"/>
      <c r="K1116" s="288"/>
      <c r="L1116" s="288"/>
      <c r="M1116" s="48" t="str">
        <f ca="1">IF($B1114="","",SUM((I1114+J1114+K1114)/(Zdroj!$AN$10+Zdroj!$AP$10)))</f>
        <v/>
      </c>
      <c r="N1116" s="59" t="str">
        <f t="shared" ref="N1116" ca="1" si="369">IF(B1114="","",N1114/G1114)</f>
        <v/>
      </c>
      <c r="O1116" s="288"/>
      <c r="P1116" s="329"/>
    </row>
    <row r="1117" spans="1:16" x14ac:dyDescent="0.25">
      <c r="A1117" s="29"/>
      <c r="B1117" s="288" t="str">
        <f ca="1">IF(OFFSET(Zdroj!$B$16,A1116,0)&gt;0,OFFSET(Zdroj!$B$16,A1116,0)+0,"")</f>
        <v/>
      </c>
      <c r="C1117" s="51" t="str">
        <f ca="1">IF($B1117="","",IF(Zdroj!$AQ$9="ano",CONCATENATE(OFFSET(Zdroj!C$16,'k rozhodnutí detailní'!$A1116,0),"
","Anonymizováno","
",OFFSET(Zdroj!E$16,'k rozhodnutí detailní'!$A1116,0),"
",OFFSET(Zdroj!F$16,'k rozhodnutí detailní'!$A1116,0)),CONCATENATE(OFFSET(Zdroj!C$16,'k rozhodnutí detailní'!$A1116,0),"
",OFFSET(Zdroj!D$16,'k rozhodnutí detailní'!$A1116,0),"
",OFFSET(Zdroj!E$16,'k rozhodnutí detailní'!$A1116,0),"
",OFFSET(Zdroj!F$16,'k rozhodnutí detailní'!$A1116,0))))</f>
        <v/>
      </c>
      <c r="D1117" s="57" t="str">
        <f ca="1">IF($B1117="","",OFFSET(Zdroj!N$16,'k rozhodnutí detailní'!$A1116,0))</f>
        <v/>
      </c>
      <c r="E1117" s="314" t="str">
        <f ca="1">IF($B1117="","",OFFSET(Zdroj!T$16,'k rozhodnutí detailní'!$A1116,0))</f>
        <v/>
      </c>
      <c r="F1117" s="188" t="str">
        <f ca="1">IF($B1117="","",OFFSET(Zdroj!U$16,'k rozhodnutí detailní'!$A1116,0))</f>
        <v/>
      </c>
      <c r="G1117" s="316" t="str">
        <f ca="1">IF($B1117="","",OFFSET(Zdroj!W$16,'k rozhodnutí detailní'!$A1116,0))</f>
        <v/>
      </c>
      <c r="H1117" s="315" t="str">
        <f ca="1">IF($B1117="","",OFFSET(Zdroj!Y$16,'k rozhodnutí detailní'!$A1116,0))</f>
        <v/>
      </c>
      <c r="I1117" s="288" t="str">
        <f ca="1">IF($B1117="","",OFFSET(Zdroj!BG$16,'k rozhodnutí detailní'!$A1116,0))</f>
        <v/>
      </c>
      <c r="J1117" s="288" t="str">
        <f ca="1">IF($B1117="","",OFFSET(Zdroj!BH$16,'k rozhodnutí detailní'!$A1116,0))</f>
        <v/>
      </c>
      <c r="K1117" s="288"/>
      <c r="L1117" s="79" t="str">
        <f ca="1">IF($B1117="","",CONCATENATE(OFFSET(Zdroj!BI$16,'k rozhodnutí detailní'!$A1116,0)," z ",SUM(Zdroj!$AN$10+Zdroj!$AP$10)))</f>
        <v/>
      </c>
      <c r="M1117" s="46" t="str">
        <f ca="1">IF($B1117="","",IF(OR(I1117=0,J1117=0),1,OFFSET(Zdroj!BJ$16,'k rozhodnutí detailní'!$A1116,0)))</f>
        <v/>
      </c>
      <c r="N1117" s="312" t="str">
        <f ca="1">IF(B1117="","",IF(Zdroj!$AQ$1=Zdroj!$AR$9,ROUND(G1117*M1119,Zdroj!$AR$8),OFFSET(Zdroj!BO$16,'k rozhodnutí detailní'!A1116,0)))</f>
        <v/>
      </c>
      <c r="O1117" s="288" t="str">
        <f ca="1">IF($B1117="","",OFFSET(Zdroj!Z$16,'k rozhodnutí detailní'!$A1116,0))</f>
        <v/>
      </c>
      <c r="P1117" s="329"/>
    </row>
    <row r="1118" spans="1:16" x14ac:dyDescent="0.25">
      <c r="A1118" s="29"/>
      <c r="B1118" s="288"/>
      <c r="C1118" s="51" t="str">
        <f ca="1">IF($B1117="","",IF(Zdroj!$AQ$9="ano",CONCATENATE("Okres:","
",OFFSET(Zdroj!BP$16,'k rozhodnutí detailní'!$A1116,0),"
","Právní forma","
",OFFSET(Zdroj!H$16,'k rozhodnutí detailní'!$A1116,0),"
",IF(OFFSET(Zdroj!I$16,'k rozhodnutí detailní'!$A1116,0)="","","IČO: "),OFFSET(Zdroj!I$16,'k rozhodnutí detailní'!$A1116,0),"
","B.Ú. ",IF(OFFSET(Zdroj!J$16,'k rozhodnutí detailní'!$A1116,0)="","","Anonymizováno")),CONCATENATE("Okres:","
",OFFSET(Zdroj!BP$16,'k rozhodnutí detailní'!$A1116,0),"
","Právní forma","
",OFFSET(Zdroj!H$16,'k rozhodnutí detailní'!$A1116,0),"
",IF(OFFSET(Zdroj!I$16,'k rozhodnutí detailní'!$A1116,0)="","","IČO: "),OFFSET(Zdroj!I$16,'k rozhodnutí detailní'!$A1116,0),"
","B.Ú. ",OFFSET(Zdroj!J$16,'k rozhodnutí detailní'!$A1116,0))))</f>
        <v/>
      </c>
      <c r="D1118" s="58" t="str">
        <f ca="1">IF($B1117="","",OFFSET(Zdroj!O$16,'k rozhodnutí detailní'!$A1116,0))</f>
        <v/>
      </c>
      <c r="E1118" s="314"/>
      <c r="F1118" s="185"/>
      <c r="G1118" s="316"/>
      <c r="H1118" s="315"/>
      <c r="I1118" s="288"/>
      <c r="J1118" s="288"/>
      <c r="K1118" s="288"/>
      <c r="L1118" s="288" t="str">
        <f ca="1">IF($B1117="","",CONCATENATE(SUM(I1117+J1117+K1117)," z ",SUM(Zdroj!$AN$10+Zdroj!$AP$10)))</f>
        <v/>
      </c>
      <c r="M1118" s="47" t="str">
        <f ca="1">IF($B1117="","",IF(1-(((J1117+K1117)*(Zdroj!AN$10/Zdroj!AP$10))/I1117)&gt;=0,CEILING(1-(((J1117+K1117)*(Zdroj!AN$10/Zdroj!AP$10))/I1117),0.01),CEILING((1-(((J1117+K1117)*(Zdroj!AN$10/Zdroj!AP$10))/I1117))*-1,0.01)))</f>
        <v/>
      </c>
      <c r="N1118" s="312"/>
      <c r="O1118" s="288"/>
      <c r="P1118" s="329"/>
    </row>
    <row r="1119" spans="1:16" x14ac:dyDescent="0.25">
      <c r="A1119" s="29">
        <f>ROW()/3-1</f>
        <v>372</v>
      </c>
      <c r="B1119" s="288"/>
      <c r="C1119" s="52" t="str">
        <f ca="1">IF($B1117="","",IF(Zdroj!$AQ$9="ano",IF(OFFSET(Zdroj!M$16,'k rozhodnutí detailní'!A1116,0)="","","Anonymizováno"),IF(OFFSET(Zdroj!M$16,'k rozhodnutí detailní'!A1116,0)="","",OFFSET(Zdroj!M$16,'k rozhodnutí detailní'!A1116,0))))</f>
        <v/>
      </c>
      <c r="D1119" s="58" t="str">
        <f ca="1">IF($B1117="","",CONCATENATE("Dotace bude použita na:","
",OFFSET(Zdroj!P$16,'k rozhodnutí detailní'!$A1116,0)))</f>
        <v/>
      </c>
      <c r="E1119" s="314"/>
      <c r="F1119" s="188" t="str">
        <f ca="1">IF($B1117="","",OFFSET(Zdroj!V$16,'k rozhodnutí detailní'!$A1116,0))</f>
        <v/>
      </c>
      <c r="G1119" s="89" t="str">
        <f ca="1">IF($B1117="","",OFFSET(Zdroj!BM$16,'k rozhodnutí'!$A1116,0))</f>
        <v/>
      </c>
      <c r="H1119" s="315"/>
      <c r="I1119" s="288"/>
      <c r="J1119" s="288"/>
      <c r="K1119" s="288"/>
      <c r="L1119" s="288"/>
      <c r="M1119" s="48" t="str">
        <f ca="1">IF($B1117="","",SUM((I1117+J1117+K1117)/(Zdroj!$AN$10+Zdroj!$AP$10)))</f>
        <v/>
      </c>
      <c r="N1119" s="59" t="str">
        <f t="shared" ref="N1119" ca="1" si="370">IF(B1117="","",N1117/G1117)</f>
        <v/>
      </c>
      <c r="O1119" s="288"/>
      <c r="P1119" s="329"/>
    </row>
    <row r="1120" spans="1:16" x14ac:dyDescent="0.25">
      <c r="A1120" s="29"/>
      <c r="B1120" s="288" t="str">
        <f ca="1">IF(OFFSET(Zdroj!$B$16,A1119,0)&gt;0,OFFSET(Zdroj!$B$16,A1119,0)+0,"")</f>
        <v/>
      </c>
      <c r="C1120" s="51" t="str">
        <f ca="1">IF($B1120="","",IF(Zdroj!$AQ$9="ano",CONCATENATE(OFFSET(Zdroj!C$16,'k rozhodnutí detailní'!$A1119,0),"
","Anonymizováno","
",OFFSET(Zdroj!E$16,'k rozhodnutí detailní'!$A1119,0),"
",OFFSET(Zdroj!F$16,'k rozhodnutí detailní'!$A1119,0)),CONCATENATE(OFFSET(Zdroj!C$16,'k rozhodnutí detailní'!$A1119,0),"
",OFFSET(Zdroj!D$16,'k rozhodnutí detailní'!$A1119,0),"
",OFFSET(Zdroj!E$16,'k rozhodnutí detailní'!$A1119,0),"
",OFFSET(Zdroj!F$16,'k rozhodnutí detailní'!$A1119,0))))</f>
        <v/>
      </c>
      <c r="D1120" s="57" t="str">
        <f ca="1">IF($B1120="","",OFFSET(Zdroj!N$16,'k rozhodnutí detailní'!$A1119,0))</f>
        <v/>
      </c>
      <c r="E1120" s="314" t="str">
        <f ca="1">IF($B1120="","",OFFSET(Zdroj!T$16,'k rozhodnutí detailní'!$A1119,0))</f>
        <v/>
      </c>
      <c r="F1120" s="188" t="str">
        <f ca="1">IF($B1120="","",OFFSET(Zdroj!U$16,'k rozhodnutí detailní'!$A1119,0))</f>
        <v/>
      </c>
      <c r="G1120" s="316" t="str">
        <f ca="1">IF($B1120="","",OFFSET(Zdroj!W$16,'k rozhodnutí detailní'!$A1119,0))</f>
        <v/>
      </c>
      <c r="H1120" s="315" t="str">
        <f ca="1">IF($B1120="","",OFFSET(Zdroj!Y$16,'k rozhodnutí detailní'!$A1119,0))</f>
        <v/>
      </c>
      <c r="I1120" s="288" t="str">
        <f ca="1">IF($B1120="","",OFFSET(Zdroj!BG$16,'k rozhodnutí detailní'!$A1119,0))</f>
        <v/>
      </c>
      <c r="J1120" s="288" t="str">
        <f ca="1">IF($B1120="","",OFFSET(Zdroj!BH$16,'k rozhodnutí detailní'!$A1119,0))</f>
        <v/>
      </c>
      <c r="K1120" s="288"/>
      <c r="L1120" s="79" t="str">
        <f ca="1">IF($B1120="","",CONCATENATE(OFFSET(Zdroj!BI$16,'k rozhodnutí detailní'!$A1119,0)," z ",SUM(Zdroj!$AN$10+Zdroj!$AP$10)))</f>
        <v/>
      </c>
      <c r="M1120" s="46" t="str">
        <f ca="1">IF($B1120="","",IF(OR(I1120=0,J1120=0),1,OFFSET(Zdroj!BJ$16,'k rozhodnutí detailní'!$A1119,0)))</f>
        <v/>
      </c>
      <c r="N1120" s="312" t="str">
        <f ca="1">IF(B1120="","",IF(Zdroj!$AQ$1=Zdroj!$AR$9,ROUND(G1120*M1122,Zdroj!$AR$8),OFFSET(Zdroj!BO$16,'k rozhodnutí detailní'!A1119,0)))</f>
        <v/>
      </c>
      <c r="O1120" s="288" t="str">
        <f ca="1">IF($B1120="","",OFFSET(Zdroj!Z$16,'k rozhodnutí detailní'!$A1119,0))</f>
        <v/>
      </c>
      <c r="P1120" s="329"/>
    </row>
    <row r="1121" spans="1:16" x14ac:dyDescent="0.25">
      <c r="A1121" s="29"/>
      <c r="B1121" s="288"/>
      <c r="C1121" s="51" t="str">
        <f ca="1">IF($B1120="","",IF(Zdroj!$AQ$9="ano",CONCATENATE("Okres:","
",OFFSET(Zdroj!BP$16,'k rozhodnutí detailní'!$A1119,0),"
","Právní forma","
",OFFSET(Zdroj!H$16,'k rozhodnutí detailní'!$A1119,0),"
",IF(OFFSET(Zdroj!I$16,'k rozhodnutí detailní'!$A1119,0)="","","IČO: "),OFFSET(Zdroj!I$16,'k rozhodnutí detailní'!$A1119,0),"
","B.Ú. ",IF(OFFSET(Zdroj!J$16,'k rozhodnutí detailní'!$A1119,0)="","","Anonymizováno")),CONCATENATE("Okres:","
",OFFSET(Zdroj!BP$16,'k rozhodnutí detailní'!$A1119,0),"
","Právní forma","
",OFFSET(Zdroj!H$16,'k rozhodnutí detailní'!$A1119,0),"
",IF(OFFSET(Zdroj!I$16,'k rozhodnutí detailní'!$A1119,0)="","","IČO: "),OFFSET(Zdroj!I$16,'k rozhodnutí detailní'!$A1119,0),"
","B.Ú. ",OFFSET(Zdroj!J$16,'k rozhodnutí detailní'!$A1119,0))))</f>
        <v/>
      </c>
      <c r="D1121" s="58" t="str">
        <f ca="1">IF($B1120="","",OFFSET(Zdroj!O$16,'k rozhodnutí detailní'!$A1119,0))</f>
        <v/>
      </c>
      <c r="E1121" s="314"/>
      <c r="F1121" s="185"/>
      <c r="G1121" s="316"/>
      <c r="H1121" s="315"/>
      <c r="I1121" s="288"/>
      <c r="J1121" s="288"/>
      <c r="K1121" s="288"/>
      <c r="L1121" s="288" t="str">
        <f ca="1">IF($B1120="","",CONCATENATE(SUM(I1120+J1120+K1120)," z ",SUM(Zdroj!$AN$10+Zdroj!$AP$10)))</f>
        <v/>
      </c>
      <c r="M1121" s="47" t="str">
        <f ca="1">IF($B1120="","",IF(1-(((J1120+K1120)*(Zdroj!AN$10/Zdroj!AP$10))/I1120)&gt;=0,CEILING(1-(((J1120+K1120)*(Zdroj!AN$10/Zdroj!AP$10))/I1120),0.01),CEILING((1-(((J1120+K1120)*(Zdroj!AN$10/Zdroj!AP$10))/I1120))*-1,0.01)))</f>
        <v/>
      </c>
      <c r="N1121" s="312"/>
      <c r="O1121" s="288"/>
      <c r="P1121" s="329"/>
    </row>
    <row r="1122" spans="1:16" x14ac:dyDescent="0.25">
      <c r="A1122" s="29">
        <f>ROW()/3-1</f>
        <v>373</v>
      </c>
      <c r="B1122" s="288"/>
      <c r="C1122" s="52" t="str">
        <f ca="1">IF($B1120="","",IF(Zdroj!$AQ$9="ano",IF(OFFSET(Zdroj!M$16,'k rozhodnutí detailní'!A1119,0)="","","Anonymizováno"),IF(OFFSET(Zdroj!M$16,'k rozhodnutí detailní'!A1119,0)="","",OFFSET(Zdroj!M$16,'k rozhodnutí detailní'!A1119,0))))</f>
        <v/>
      </c>
      <c r="D1122" s="58" t="str">
        <f ca="1">IF($B1120="","",CONCATENATE("Dotace bude použita na:","
",OFFSET(Zdroj!P$16,'k rozhodnutí detailní'!$A1119,0)))</f>
        <v/>
      </c>
      <c r="E1122" s="314"/>
      <c r="F1122" s="188" t="str">
        <f ca="1">IF($B1120="","",OFFSET(Zdroj!V$16,'k rozhodnutí detailní'!$A1119,0))</f>
        <v/>
      </c>
      <c r="G1122" s="89" t="str">
        <f ca="1">IF($B1120="","",OFFSET(Zdroj!BM$16,'k rozhodnutí'!$A1119,0))</f>
        <v/>
      </c>
      <c r="H1122" s="315"/>
      <c r="I1122" s="288"/>
      <c r="J1122" s="288"/>
      <c r="K1122" s="288"/>
      <c r="L1122" s="288"/>
      <c r="M1122" s="48" t="str">
        <f ca="1">IF($B1120="","",SUM((I1120+J1120+K1120)/(Zdroj!$AN$10+Zdroj!$AP$10)))</f>
        <v/>
      </c>
      <c r="N1122" s="59" t="str">
        <f t="shared" ref="N1122" ca="1" si="371">IF(B1120="","",N1120/G1120)</f>
        <v/>
      </c>
      <c r="O1122" s="288"/>
      <c r="P1122" s="329"/>
    </row>
    <row r="1123" spans="1:16" x14ac:dyDescent="0.25">
      <c r="A1123" s="29"/>
      <c r="B1123" s="288" t="str">
        <f ca="1">IF(OFFSET(Zdroj!$B$16,A1122,0)&gt;0,OFFSET(Zdroj!$B$16,A1122,0)+0,"")</f>
        <v/>
      </c>
      <c r="C1123" s="51" t="str">
        <f ca="1">IF($B1123="","",IF(Zdroj!$AQ$9="ano",CONCATENATE(OFFSET(Zdroj!C$16,'k rozhodnutí detailní'!$A1122,0),"
","Anonymizováno","
",OFFSET(Zdroj!E$16,'k rozhodnutí detailní'!$A1122,0),"
",OFFSET(Zdroj!F$16,'k rozhodnutí detailní'!$A1122,0)),CONCATENATE(OFFSET(Zdroj!C$16,'k rozhodnutí detailní'!$A1122,0),"
",OFFSET(Zdroj!D$16,'k rozhodnutí detailní'!$A1122,0),"
",OFFSET(Zdroj!E$16,'k rozhodnutí detailní'!$A1122,0),"
",OFFSET(Zdroj!F$16,'k rozhodnutí detailní'!$A1122,0))))</f>
        <v/>
      </c>
      <c r="D1123" s="57" t="str">
        <f ca="1">IF($B1123="","",OFFSET(Zdroj!N$16,'k rozhodnutí detailní'!$A1122,0))</f>
        <v/>
      </c>
      <c r="E1123" s="314" t="str">
        <f ca="1">IF($B1123="","",OFFSET(Zdroj!T$16,'k rozhodnutí detailní'!$A1122,0))</f>
        <v/>
      </c>
      <c r="F1123" s="188" t="str">
        <f ca="1">IF($B1123="","",OFFSET(Zdroj!U$16,'k rozhodnutí detailní'!$A1122,0))</f>
        <v/>
      </c>
      <c r="G1123" s="316" t="str">
        <f ca="1">IF($B1123="","",OFFSET(Zdroj!W$16,'k rozhodnutí detailní'!$A1122,0))</f>
        <v/>
      </c>
      <c r="H1123" s="315" t="str">
        <f ca="1">IF($B1123="","",OFFSET(Zdroj!Y$16,'k rozhodnutí detailní'!$A1122,0))</f>
        <v/>
      </c>
      <c r="I1123" s="288" t="str">
        <f ca="1">IF($B1123="","",OFFSET(Zdroj!BG$16,'k rozhodnutí detailní'!$A1122,0))</f>
        <v/>
      </c>
      <c r="J1123" s="288" t="str">
        <f ca="1">IF($B1123="","",OFFSET(Zdroj!BH$16,'k rozhodnutí detailní'!$A1122,0))</f>
        <v/>
      </c>
      <c r="K1123" s="288"/>
      <c r="L1123" s="79" t="str">
        <f ca="1">IF($B1123="","",CONCATENATE(OFFSET(Zdroj!BI$16,'k rozhodnutí detailní'!$A1122,0)," z ",SUM(Zdroj!$AN$10+Zdroj!$AP$10)))</f>
        <v/>
      </c>
      <c r="M1123" s="46" t="str">
        <f ca="1">IF($B1123="","",IF(OR(I1123=0,J1123=0),1,OFFSET(Zdroj!BJ$16,'k rozhodnutí detailní'!$A1122,0)))</f>
        <v/>
      </c>
      <c r="N1123" s="312" t="str">
        <f ca="1">IF(B1123="","",IF(Zdroj!$AQ$1=Zdroj!$AR$9,ROUND(G1123*M1125,Zdroj!$AR$8),OFFSET(Zdroj!BO$16,'k rozhodnutí detailní'!A1122,0)))</f>
        <v/>
      </c>
      <c r="O1123" s="288" t="str">
        <f ca="1">IF($B1123="","",OFFSET(Zdroj!Z$16,'k rozhodnutí detailní'!$A1122,0))</f>
        <v/>
      </c>
      <c r="P1123" s="329"/>
    </row>
    <row r="1124" spans="1:16" x14ac:dyDescent="0.25">
      <c r="A1124" s="29"/>
      <c r="B1124" s="288"/>
      <c r="C1124" s="51" t="str">
        <f ca="1">IF($B1123="","",IF(Zdroj!$AQ$9="ano",CONCATENATE("Okres:","
",OFFSET(Zdroj!BP$16,'k rozhodnutí detailní'!$A1122,0),"
","Právní forma","
",OFFSET(Zdroj!H$16,'k rozhodnutí detailní'!$A1122,0),"
",IF(OFFSET(Zdroj!I$16,'k rozhodnutí detailní'!$A1122,0)="","","IČO: "),OFFSET(Zdroj!I$16,'k rozhodnutí detailní'!$A1122,0),"
","B.Ú. ",IF(OFFSET(Zdroj!J$16,'k rozhodnutí detailní'!$A1122,0)="","","Anonymizováno")),CONCATENATE("Okres:","
",OFFSET(Zdroj!BP$16,'k rozhodnutí detailní'!$A1122,0),"
","Právní forma","
",OFFSET(Zdroj!H$16,'k rozhodnutí detailní'!$A1122,0),"
",IF(OFFSET(Zdroj!I$16,'k rozhodnutí detailní'!$A1122,0)="","","IČO: "),OFFSET(Zdroj!I$16,'k rozhodnutí detailní'!$A1122,0),"
","B.Ú. ",OFFSET(Zdroj!J$16,'k rozhodnutí detailní'!$A1122,0))))</f>
        <v/>
      </c>
      <c r="D1124" s="58" t="str">
        <f ca="1">IF($B1123="","",OFFSET(Zdroj!O$16,'k rozhodnutí detailní'!$A1122,0))</f>
        <v/>
      </c>
      <c r="E1124" s="314"/>
      <c r="F1124" s="185"/>
      <c r="G1124" s="316"/>
      <c r="H1124" s="315"/>
      <c r="I1124" s="288"/>
      <c r="J1124" s="288"/>
      <c r="K1124" s="288"/>
      <c r="L1124" s="288" t="str">
        <f ca="1">IF($B1123="","",CONCATENATE(SUM(I1123+J1123+K1123)," z ",SUM(Zdroj!$AN$10+Zdroj!$AP$10)))</f>
        <v/>
      </c>
      <c r="M1124" s="47" t="str">
        <f ca="1">IF($B1123="","",IF(1-(((J1123+K1123)*(Zdroj!AN$10/Zdroj!AP$10))/I1123)&gt;=0,CEILING(1-(((J1123+K1123)*(Zdroj!AN$10/Zdroj!AP$10))/I1123),0.01),CEILING((1-(((J1123+K1123)*(Zdroj!AN$10/Zdroj!AP$10))/I1123))*-1,0.01)))</f>
        <v/>
      </c>
      <c r="N1124" s="312"/>
      <c r="O1124" s="288"/>
      <c r="P1124" s="329"/>
    </row>
    <row r="1125" spans="1:16" x14ac:dyDescent="0.25">
      <c r="A1125" s="29">
        <f>ROW()/3-1</f>
        <v>374</v>
      </c>
      <c r="B1125" s="288"/>
      <c r="C1125" s="52" t="str">
        <f ca="1">IF($B1123="","",IF(Zdroj!$AQ$9="ano",IF(OFFSET(Zdroj!M$16,'k rozhodnutí detailní'!A1122,0)="","","Anonymizováno"),IF(OFFSET(Zdroj!M$16,'k rozhodnutí detailní'!A1122,0)="","",OFFSET(Zdroj!M$16,'k rozhodnutí detailní'!A1122,0))))</f>
        <v/>
      </c>
      <c r="D1125" s="58" t="str">
        <f ca="1">IF($B1123="","",CONCATENATE("Dotace bude použita na:","
",OFFSET(Zdroj!P$16,'k rozhodnutí detailní'!$A1122,0)))</f>
        <v/>
      </c>
      <c r="E1125" s="314"/>
      <c r="F1125" s="188" t="str">
        <f ca="1">IF($B1123="","",OFFSET(Zdroj!V$16,'k rozhodnutí detailní'!$A1122,0))</f>
        <v/>
      </c>
      <c r="G1125" s="89" t="str">
        <f ca="1">IF($B1123="","",OFFSET(Zdroj!BM$16,'k rozhodnutí'!$A1122,0))</f>
        <v/>
      </c>
      <c r="H1125" s="315"/>
      <c r="I1125" s="288"/>
      <c r="J1125" s="288"/>
      <c r="K1125" s="288"/>
      <c r="L1125" s="288"/>
      <c r="M1125" s="48" t="str">
        <f ca="1">IF($B1123="","",SUM((I1123+J1123+K1123)/(Zdroj!$AN$10+Zdroj!$AP$10)))</f>
        <v/>
      </c>
      <c r="N1125" s="59" t="str">
        <f t="shared" ref="N1125" ca="1" si="372">IF(B1123="","",N1123/G1123)</f>
        <v/>
      </c>
      <c r="O1125" s="288"/>
      <c r="P1125" s="329"/>
    </row>
    <row r="1126" spans="1:16" x14ac:dyDescent="0.25">
      <c r="A1126" s="29"/>
      <c r="B1126" s="288" t="str">
        <f ca="1">IF(OFFSET(Zdroj!$B$16,A1125,0)&gt;0,OFFSET(Zdroj!$B$16,A1125,0)+0,"")</f>
        <v/>
      </c>
      <c r="C1126" s="51" t="str">
        <f ca="1">IF($B1126="","",IF(Zdroj!$AQ$9="ano",CONCATENATE(OFFSET(Zdroj!C$16,'k rozhodnutí detailní'!$A1125,0),"
","Anonymizováno","
",OFFSET(Zdroj!E$16,'k rozhodnutí detailní'!$A1125,0),"
",OFFSET(Zdroj!F$16,'k rozhodnutí detailní'!$A1125,0)),CONCATENATE(OFFSET(Zdroj!C$16,'k rozhodnutí detailní'!$A1125,0),"
",OFFSET(Zdroj!D$16,'k rozhodnutí detailní'!$A1125,0),"
",OFFSET(Zdroj!E$16,'k rozhodnutí detailní'!$A1125,0),"
",OFFSET(Zdroj!F$16,'k rozhodnutí detailní'!$A1125,0))))</f>
        <v/>
      </c>
      <c r="D1126" s="57" t="str">
        <f ca="1">IF($B1126="","",OFFSET(Zdroj!N$16,'k rozhodnutí detailní'!$A1125,0))</f>
        <v/>
      </c>
      <c r="E1126" s="314" t="str">
        <f ca="1">IF($B1126="","",OFFSET(Zdroj!T$16,'k rozhodnutí detailní'!$A1125,0))</f>
        <v/>
      </c>
      <c r="F1126" s="188" t="str">
        <f ca="1">IF($B1126="","",OFFSET(Zdroj!U$16,'k rozhodnutí detailní'!$A1125,0))</f>
        <v/>
      </c>
      <c r="G1126" s="316" t="str">
        <f ca="1">IF($B1126="","",OFFSET(Zdroj!W$16,'k rozhodnutí detailní'!$A1125,0))</f>
        <v/>
      </c>
      <c r="H1126" s="315" t="str">
        <f ca="1">IF($B1126="","",OFFSET(Zdroj!Y$16,'k rozhodnutí detailní'!$A1125,0))</f>
        <v/>
      </c>
      <c r="I1126" s="288" t="str">
        <f ca="1">IF($B1126="","",OFFSET(Zdroj!BG$16,'k rozhodnutí detailní'!$A1125,0))</f>
        <v/>
      </c>
      <c r="J1126" s="288" t="str">
        <f ca="1">IF($B1126="","",OFFSET(Zdroj!BH$16,'k rozhodnutí detailní'!$A1125,0))</f>
        <v/>
      </c>
      <c r="K1126" s="288"/>
      <c r="L1126" s="79" t="str">
        <f ca="1">IF($B1126="","",CONCATENATE(OFFSET(Zdroj!BI$16,'k rozhodnutí detailní'!$A1125,0)," z ",SUM(Zdroj!$AN$10+Zdroj!$AP$10)))</f>
        <v/>
      </c>
      <c r="M1126" s="46" t="str">
        <f ca="1">IF($B1126="","",IF(OR(I1126=0,J1126=0),1,OFFSET(Zdroj!BJ$16,'k rozhodnutí detailní'!$A1125,0)))</f>
        <v/>
      </c>
      <c r="N1126" s="312" t="str">
        <f ca="1">IF(B1126="","",IF(Zdroj!$AQ$1=Zdroj!$AR$9,ROUND(G1126*M1128,Zdroj!$AR$8),OFFSET(Zdroj!BO$16,'k rozhodnutí detailní'!A1125,0)))</f>
        <v/>
      </c>
      <c r="O1126" s="288" t="str">
        <f ca="1">IF($B1126="","",OFFSET(Zdroj!Z$16,'k rozhodnutí detailní'!$A1125,0))</f>
        <v/>
      </c>
      <c r="P1126" s="329"/>
    </row>
    <row r="1127" spans="1:16" x14ac:dyDescent="0.25">
      <c r="A1127" s="29"/>
      <c r="B1127" s="288"/>
      <c r="C1127" s="51" t="str">
        <f ca="1">IF($B1126="","",IF(Zdroj!$AQ$9="ano",CONCATENATE("Okres:","
",OFFSET(Zdroj!BP$16,'k rozhodnutí detailní'!$A1125,0),"
","Právní forma","
",OFFSET(Zdroj!H$16,'k rozhodnutí detailní'!$A1125,0),"
",IF(OFFSET(Zdroj!I$16,'k rozhodnutí detailní'!$A1125,0)="","","IČO: "),OFFSET(Zdroj!I$16,'k rozhodnutí detailní'!$A1125,0),"
","B.Ú. ",IF(OFFSET(Zdroj!J$16,'k rozhodnutí detailní'!$A1125,0)="","","Anonymizováno")),CONCATENATE("Okres:","
",OFFSET(Zdroj!BP$16,'k rozhodnutí detailní'!$A1125,0),"
","Právní forma","
",OFFSET(Zdroj!H$16,'k rozhodnutí detailní'!$A1125,0),"
",IF(OFFSET(Zdroj!I$16,'k rozhodnutí detailní'!$A1125,0)="","","IČO: "),OFFSET(Zdroj!I$16,'k rozhodnutí detailní'!$A1125,0),"
","B.Ú. ",OFFSET(Zdroj!J$16,'k rozhodnutí detailní'!$A1125,0))))</f>
        <v/>
      </c>
      <c r="D1127" s="58" t="str">
        <f ca="1">IF($B1126="","",OFFSET(Zdroj!O$16,'k rozhodnutí detailní'!$A1125,0))</f>
        <v/>
      </c>
      <c r="E1127" s="314"/>
      <c r="F1127" s="185"/>
      <c r="G1127" s="316"/>
      <c r="H1127" s="315"/>
      <c r="I1127" s="288"/>
      <c r="J1127" s="288"/>
      <c r="K1127" s="288"/>
      <c r="L1127" s="288" t="str">
        <f ca="1">IF($B1126="","",CONCATENATE(SUM(I1126+J1126+K1126)," z ",SUM(Zdroj!$AN$10+Zdroj!$AP$10)))</f>
        <v/>
      </c>
      <c r="M1127" s="47" t="str">
        <f ca="1">IF($B1126="","",IF(1-(((J1126+K1126)*(Zdroj!AN$10/Zdroj!AP$10))/I1126)&gt;=0,CEILING(1-(((J1126+K1126)*(Zdroj!AN$10/Zdroj!AP$10))/I1126),0.01),CEILING((1-(((J1126+K1126)*(Zdroj!AN$10/Zdroj!AP$10))/I1126))*-1,0.01)))</f>
        <v/>
      </c>
      <c r="N1127" s="312"/>
      <c r="O1127" s="288"/>
      <c r="P1127" s="329"/>
    </row>
    <row r="1128" spans="1:16" x14ac:dyDescent="0.25">
      <c r="A1128" s="29">
        <f>ROW()/3-1</f>
        <v>375</v>
      </c>
      <c r="B1128" s="288"/>
      <c r="C1128" s="52" t="str">
        <f ca="1">IF($B1126="","",IF(Zdroj!$AQ$9="ano",IF(OFFSET(Zdroj!M$16,'k rozhodnutí detailní'!A1125,0)="","","Anonymizováno"),IF(OFFSET(Zdroj!M$16,'k rozhodnutí detailní'!A1125,0)="","",OFFSET(Zdroj!M$16,'k rozhodnutí detailní'!A1125,0))))</f>
        <v/>
      </c>
      <c r="D1128" s="58" t="str">
        <f ca="1">IF($B1126="","",CONCATENATE("Dotace bude použita na:","
",OFFSET(Zdroj!P$16,'k rozhodnutí detailní'!$A1125,0)))</f>
        <v/>
      </c>
      <c r="E1128" s="314"/>
      <c r="F1128" s="188" t="str">
        <f ca="1">IF($B1126="","",OFFSET(Zdroj!V$16,'k rozhodnutí detailní'!$A1125,0))</f>
        <v/>
      </c>
      <c r="G1128" s="89" t="str">
        <f ca="1">IF($B1126="","",OFFSET(Zdroj!BM$16,'k rozhodnutí'!$A1125,0))</f>
        <v/>
      </c>
      <c r="H1128" s="315"/>
      <c r="I1128" s="288"/>
      <c r="J1128" s="288"/>
      <c r="K1128" s="288"/>
      <c r="L1128" s="288"/>
      <c r="M1128" s="48" t="str">
        <f ca="1">IF($B1126="","",SUM((I1126+J1126+K1126)/(Zdroj!$AN$10+Zdroj!$AP$10)))</f>
        <v/>
      </c>
      <c r="N1128" s="59" t="str">
        <f t="shared" ref="N1128" ca="1" si="373">IF(B1126="","",N1126/G1126)</f>
        <v/>
      </c>
      <c r="O1128" s="288"/>
      <c r="P1128" s="329"/>
    </row>
    <row r="1129" spans="1:16" x14ac:dyDescent="0.25">
      <c r="A1129" s="29"/>
      <c r="B1129" s="288" t="str">
        <f ca="1">IF(OFFSET(Zdroj!$B$16,A1128,0)&gt;0,OFFSET(Zdroj!$B$16,A1128,0)+0,"")</f>
        <v/>
      </c>
      <c r="C1129" s="51" t="str">
        <f ca="1">IF($B1129="","",IF(Zdroj!$AQ$9="ano",CONCATENATE(OFFSET(Zdroj!C$16,'k rozhodnutí detailní'!$A1128,0),"
","Anonymizováno","
",OFFSET(Zdroj!E$16,'k rozhodnutí detailní'!$A1128,0),"
",OFFSET(Zdroj!F$16,'k rozhodnutí detailní'!$A1128,0)),CONCATENATE(OFFSET(Zdroj!C$16,'k rozhodnutí detailní'!$A1128,0),"
",OFFSET(Zdroj!D$16,'k rozhodnutí detailní'!$A1128,0),"
",OFFSET(Zdroj!E$16,'k rozhodnutí detailní'!$A1128,0),"
",OFFSET(Zdroj!F$16,'k rozhodnutí detailní'!$A1128,0))))</f>
        <v/>
      </c>
      <c r="D1129" s="57" t="str">
        <f ca="1">IF($B1129="","",OFFSET(Zdroj!N$16,'k rozhodnutí detailní'!$A1128,0))</f>
        <v/>
      </c>
      <c r="E1129" s="314" t="str">
        <f ca="1">IF($B1129="","",OFFSET(Zdroj!T$16,'k rozhodnutí detailní'!$A1128,0))</f>
        <v/>
      </c>
      <c r="F1129" s="188" t="str">
        <f ca="1">IF($B1129="","",OFFSET(Zdroj!U$16,'k rozhodnutí detailní'!$A1128,0))</f>
        <v/>
      </c>
      <c r="G1129" s="316" t="str">
        <f ca="1">IF($B1129="","",OFFSET(Zdroj!W$16,'k rozhodnutí detailní'!$A1128,0))</f>
        <v/>
      </c>
      <c r="H1129" s="315" t="str">
        <f ca="1">IF($B1129="","",OFFSET(Zdroj!Y$16,'k rozhodnutí detailní'!$A1128,0))</f>
        <v/>
      </c>
      <c r="I1129" s="288" t="str">
        <f ca="1">IF($B1129="","",OFFSET(Zdroj!BG$16,'k rozhodnutí detailní'!$A1128,0))</f>
        <v/>
      </c>
      <c r="J1129" s="288" t="str">
        <f ca="1">IF($B1129="","",OFFSET(Zdroj!BH$16,'k rozhodnutí detailní'!$A1128,0))</f>
        <v/>
      </c>
      <c r="K1129" s="288"/>
      <c r="L1129" s="79" t="str">
        <f ca="1">IF($B1129="","",CONCATENATE(OFFSET(Zdroj!BI$16,'k rozhodnutí detailní'!$A1128,0)," z ",SUM(Zdroj!$AN$10+Zdroj!$AP$10)))</f>
        <v/>
      </c>
      <c r="M1129" s="46" t="str">
        <f ca="1">IF($B1129="","",IF(OR(I1129=0,J1129=0),1,OFFSET(Zdroj!BJ$16,'k rozhodnutí detailní'!$A1128,0)))</f>
        <v/>
      </c>
      <c r="N1129" s="312" t="str">
        <f ca="1">IF(B1129="","",IF(Zdroj!$AQ$1=Zdroj!$AR$9,ROUND(G1129*M1131,Zdroj!$AR$8),OFFSET(Zdroj!BO$16,'k rozhodnutí detailní'!A1128,0)))</f>
        <v/>
      </c>
      <c r="O1129" s="288" t="str">
        <f ca="1">IF($B1129="","",OFFSET(Zdroj!Z$16,'k rozhodnutí detailní'!$A1128,0))</f>
        <v/>
      </c>
      <c r="P1129" s="329"/>
    </row>
    <row r="1130" spans="1:16" x14ac:dyDescent="0.25">
      <c r="A1130" s="29"/>
      <c r="B1130" s="288"/>
      <c r="C1130" s="51" t="str">
        <f ca="1">IF($B1129="","",IF(Zdroj!$AQ$9="ano",CONCATENATE("Okres:","
",OFFSET(Zdroj!BP$16,'k rozhodnutí detailní'!$A1128,0),"
","Právní forma","
",OFFSET(Zdroj!H$16,'k rozhodnutí detailní'!$A1128,0),"
",IF(OFFSET(Zdroj!I$16,'k rozhodnutí detailní'!$A1128,0)="","","IČO: "),OFFSET(Zdroj!I$16,'k rozhodnutí detailní'!$A1128,0),"
","B.Ú. ",IF(OFFSET(Zdroj!J$16,'k rozhodnutí detailní'!$A1128,0)="","","Anonymizováno")),CONCATENATE("Okres:","
",OFFSET(Zdroj!BP$16,'k rozhodnutí detailní'!$A1128,0),"
","Právní forma","
",OFFSET(Zdroj!H$16,'k rozhodnutí detailní'!$A1128,0),"
",IF(OFFSET(Zdroj!I$16,'k rozhodnutí detailní'!$A1128,0)="","","IČO: "),OFFSET(Zdroj!I$16,'k rozhodnutí detailní'!$A1128,0),"
","B.Ú. ",OFFSET(Zdroj!J$16,'k rozhodnutí detailní'!$A1128,0))))</f>
        <v/>
      </c>
      <c r="D1130" s="58" t="str">
        <f ca="1">IF($B1129="","",OFFSET(Zdroj!O$16,'k rozhodnutí detailní'!$A1128,0))</f>
        <v/>
      </c>
      <c r="E1130" s="314"/>
      <c r="F1130" s="185"/>
      <c r="G1130" s="316"/>
      <c r="H1130" s="315"/>
      <c r="I1130" s="288"/>
      <c r="J1130" s="288"/>
      <c r="K1130" s="288"/>
      <c r="L1130" s="288" t="str">
        <f ca="1">IF($B1129="","",CONCATENATE(SUM(I1129+J1129+K1129)," z ",SUM(Zdroj!$AN$10+Zdroj!$AP$10)))</f>
        <v/>
      </c>
      <c r="M1130" s="47" t="str">
        <f ca="1">IF($B1129="","",IF(1-(((J1129+K1129)*(Zdroj!AN$10/Zdroj!AP$10))/I1129)&gt;=0,CEILING(1-(((J1129+K1129)*(Zdroj!AN$10/Zdroj!AP$10))/I1129),0.01),CEILING((1-(((J1129+K1129)*(Zdroj!AN$10/Zdroj!AP$10))/I1129))*-1,0.01)))</f>
        <v/>
      </c>
      <c r="N1130" s="312"/>
      <c r="O1130" s="288"/>
      <c r="P1130" s="329"/>
    </row>
    <row r="1131" spans="1:16" x14ac:dyDescent="0.25">
      <c r="A1131" s="29">
        <f>ROW()/3-1</f>
        <v>376</v>
      </c>
      <c r="B1131" s="288"/>
      <c r="C1131" s="52" t="str">
        <f ca="1">IF($B1129="","",IF(Zdroj!$AQ$9="ano",IF(OFFSET(Zdroj!M$16,'k rozhodnutí detailní'!A1128,0)="","","Anonymizováno"),IF(OFFSET(Zdroj!M$16,'k rozhodnutí detailní'!A1128,0)="","",OFFSET(Zdroj!M$16,'k rozhodnutí detailní'!A1128,0))))</f>
        <v/>
      </c>
      <c r="D1131" s="58" t="str">
        <f ca="1">IF($B1129="","",CONCATENATE("Dotace bude použita na:","
",OFFSET(Zdroj!P$16,'k rozhodnutí detailní'!$A1128,0)))</f>
        <v/>
      </c>
      <c r="E1131" s="314"/>
      <c r="F1131" s="188" t="str">
        <f ca="1">IF($B1129="","",OFFSET(Zdroj!V$16,'k rozhodnutí detailní'!$A1128,0))</f>
        <v/>
      </c>
      <c r="G1131" s="89" t="str">
        <f ca="1">IF($B1129="","",OFFSET(Zdroj!BM$16,'k rozhodnutí'!$A1128,0))</f>
        <v/>
      </c>
      <c r="H1131" s="315"/>
      <c r="I1131" s="288"/>
      <c r="J1131" s="288"/>
      <c r="K1131" s="288"/>
      <c r="L1131" s="288"/>
      <c r="M1131" s="48" t="str">
        <f ca="1">IF($B1129="","",SUM((I1129+J1129+K1129)/(Zdroj!$AN$10+Zdroj!$AP$10)))</f>
        <v/>
      </c>
      <c r="N1131" s="59" t="str">
        <f t="shared" ref="N1131" ca="1" si="374">IF(B1129="","",N1129/G1129)</f>
        <v/>
      </c>
      <c r="O1131" s="288"/>
      <c r="P1131" s="329"/>
    </row>
    <row r="1132" spans="1:16" x14ac:dyDescent="0.25">
      <c r="A1132" s="29"/>
      <c r="B1132" s="288" t="str">
        <f ca="1">IF(OFFSET(Zdroj!$B$16,A1131,0)&gt;0,OFFSET(Zdroj!$B$16,A1131,0)+0,"")</f>
        <v/>
      </c>
      <c r="C1132" s="51" t="str">
        <f ca="1">IF($B1132="","",IF(Zdroj!$AQ$9="ano",CONCATENATE(OFFSET(Zdroj!C$16,'k rozhodnutí detailní'!$A1131,0),"
","Anonymizováno","
",OFFSET(Zdroj!E$16,'k rozhodnutí detailní'!$A1131,0),"
",OFFSET(Zdroj!F$16,'k rozhodnutí detailní'!$A1131,0)),CONCATENATE(OFFSET(Zdroj!C$16,'k rozhodnutí detailní'!$A1131,0),"
",OFFSET(Zdroj!D$16,'k rozhodnutí detailní'!$A1131,0),"
",OFFSET(Zdroj!E$16,'k rozhodnutí detailní'!$A1131,0),"
",OFFSET(Zdroj!F$16,'k rozhodnutí detailní'!$A1131,0))))</f>
        <v/>
      </c>
      <c r="D1132" s="57" t="str">
        <f ca="1">IF($B1132="","",OFFSET(Zdroj!N$16,'k rozhodnutí detailní'!$A1131,0))</f>
        <v/>
      </c>
      <c r="E1132" s="314" t="str">
        <f ca="1">IF($B1132="","",OFFSET(Zdroj!T$16,'k rozhodnutí detailní'!$A1131,0))</f>
        <v/>
      </c>
      <c r="F1132" s="188" t="str">
        <f ca="1">IF($B1132="","",OFFSET(Zdroj!U$16,'k rozhodnutí detailní'!$A1131,0))</f>
        <v/>
      </c>
      <c r="G1132" s="316" t="str">
        <f ca="1">IF($B1132="","",OFFSET(Zdroj!W$16,'k rozhodnutí detailní'!$A1131,0))</f>
        <v/>
      </c>
      <c r="H1132" s="315" t="str">
        <f ca="1">IF($B1132="","",OFFSET(Zdroj!Y$16,'k rozhodnutí detailní'!$A1131,0))</f>
        <v/>
      </c>
      <c r="I1132" s="288" t="str">
        <f ca="1">IF($B1132="","",OFFSET(Zdroj!BG$16,'k rozhodnutí detailní'!$A1131,0))</f>
        <v/>
      </c>
      <c r="J1132" s="288" t="str">
        <f ca="1">IF($B1132="","",OFFSET(Zdroj!BH$16,'k rozhodnutí detailní'!$A1131,0))</f>
        <v/>
      </c>
      <c r="K1132" s="288"/>
      <c r="L1132" s="79" t="str">
        <f ca="1">IF($B1132="","",CONCATENATE(OFFSET(Zdroj!BI$16,'k rozhodnutí detailní'!$A1131,0)," z ",SUM(Zdroj!$AN$10+Zdroj!$AP$10)))</f>
        <v/>
      </c>
      <c r="M1132" s="46" t="str">
        <f ca="1">IF($B1132="","",IF(OR(I1132=0,J1132=0),1,OFFSET(Zdroj!BJ$16,'k rozhodnutí detailní'!$A1131,0)))</f>
        <v/>
      </c>
      <c r="N1132" s="312" t="str">
        <f ca="1">IF(B1132="","",IF(Zdroj!$AQ$1=Zdroj!$AR$9,ROUND(G1132*M1134,Zdroj!$AR$8),OFFSET(Zdroj!BO$16,'k rozhodnutí detailní'!A1131,0)))</f>
        <v/>
      </c>
      <c r="O1132" s="288" t="str">
        <f ca="1">IF($B1132="","",OFFSET(Zdroj!Z$16,'k rozhodnutí detailní'!$A1131,0))</f>
        <v/>
      </c>
      <c r="P1132" s="329"/>
    </row>
    <row r="1133" spans="1:16" x14ac:dyDescent="0.25">
      <c r="A1133" s="29"/>
      <c r="B1133" s="288"/>
      <c r="C1133" s="51" t="str">
        <f ca="1">IF($B1132="","",IF(Zdroj!$AQ$9="ano",CONCATENATE("Okres:","
",OFFSET(Zdroj!BP$16,'k rozhodnutí detailní'!$A1131,0),"
","Právní forma","
",OFFSET(Zdroj!H$16,'k rozhodnutí detailní'!$A1131,0),"
",IF(OFFSET(Zdroj!I$16,'k rozhodnutí detailní'!$A1131,0)="","","IČO: "),OFFSET(Zdroj!I$16,'k rozhodnutí detailní'!$A1131,0),"
","B.Ú. ",IF(OFFSET(Zdroj!J$16,'k rozhodnutí detailní'!$A1131,0)="","","Anonymizováno")),CONCATENATE("Okres:","
",OFFSET(Zdroj!BP$16,'k rozhodnutí detailní'!$A1131,0),"
","Právní forma","
",OFFSET(Zdroj!H$16,'k rozhodnutí detailní'!$A1131,0),"
",IF(OFFSET(Zdroj!I$16,'k rozhodnutí detailní'!$A1131,0)="","","IČO: "),OFFSET(Zdroj!I$16,'k rozhodnutí detailní'!$A1131,0),"
","B.Ú. ",OFFSET(Zdroj!J$16,'k rozhodnutí detailní'!$A1131,0))))</f>
        <v/>
      </c>
      <c r="D1133" s="58" t="str">
        <f ca="1">IF($B1132="","",OFFSET(Zdroj!O$16,'k rozhodnutí detailní'!$A1131,0))</f>
        <v/>
      </c>
      <c r="E1133" s="314"/>
      <c r="F1133" s="185"/>
      <c r="G1133" s="316"/>
      <c r="H1133" s="315"/>
      <c r="I1133" s="288"/>
      <c r="J1133" s="288"/>
      <c r="K1133" s="288"/>
      <c r="L1133" s="288" t="str">
        <f ca="1">IF($B1132="","",CONCATENATE(SUM(I1132+J1132+K1132)," z ",SUM(Zdroj!$AN$10+Zdroj!$AP$10)))</f>
        <v/>
      </c>
      <c r="M1133" s="47" t="str">
        <f ca="1">IF($B1132="","",IF(1-(((J1132+K1132)*(Zdroj!AN$10/Zdroj!AP$10))/I1132)&gt;=0,CEILING(1-(((J1132+K1132)*(Zdroj!AN$10/Zdroj!AP$10))/I1132),0.01),CEILING((1-(((J1132+K1132)*(Zdroj!AN$10/Zdroj!AP$10))/I1132))*-1,0.01)))</f>
        <v/>
      </c>
      <c r="N1133" s="312"/>
      <c r="O1133" s="288"/>
      <c r="P1133" s="329"/>
    </row>
    <row r="1134" spans="1:16" x14ac:dyDescent="0.25">
      <c r="A1134" s="29">
        <f>ROW()/3-1</f>
        <v>377</v>
      </c>
      <c r="B1134" s="288"/>
      <c r="C1134" s="52" t="str">
        <f ca="1">IF($B1132="","",IF(Zdroj!$AQ$9="ano",IF(OFFSET(Zdroj!M$16,'k rozhodnutí detailní'!A1131,0)="","","Anonymizováno"),IF(OFFSET(Zdroj!M$16,'k rozhodnutí detailní'!A1131,0)="","",OFFSET(Zdroj!M$16,'k rozhodnutí detailní'!A1131,0))))</f>
        <v/>
      </c>
      <c r="D1134" s="58" t="str">
        <f ca="1">IF($B1132="","",CONCATENATE("Dotace bude použita na:","
",OFFSET(Zdroj!P$16,'k rozhodnutí detailní'!$A1131,0)))</f>
        <v/>
      </c>
      <c r="E1134" s="314"/>
      <c r="F1134" s="188" t="str">
        <f ca="1">IF($B1132="","",OFFSET(Zdroj!V$16,'k rozhodnutí detailní'!$A1131,0))</f>
        <v/>
      </c>
      <c r="G1134" s="89" t="str">
        <f ca="1">IF($B1132="","",OFFSET(Zdroj!BM$16,'k rozhodnutí'!$A1131,0))</f>
        <v/>
      </c>
      <c r="H1134" s="315"/>
      <c r="I1134" s="288"/>
      <c r="J1134" s="288"/>
      <c r="K1134" s="288"/>
      <c r="L1134" s="288"/>
      <c r="M1134" s="48" t="str">
        <f ca="1">IF($B1132="","",SUM((I1132+J1132+K1132)/(Zdroj!$AN$10+Zdroj!$AP$10)))</f>
        <v/>
      </c>
      <c r="N1134" s="59" t="str">
        <f t="shared" ref="N1134" ca="1" si="375">IF(B1132="","",N1132/G1132)</f>
        <v/>
      </c>
      <c r="O1134" s="288"/>
      <c r="P1134" s="329"/>
    </row>
    <row r="1135" spans="1:16" x14ac:dyDescent="0.25">
      <c r="A1135" s="29"/>
      <c r="B1135" s="288" t="str">
        <f ca="1">IF(OFFSET(Zdroj!$B$16,A1134,0)&gt;0,OFFSET(Zdroj!$B$16,A1134,0)+0,"")</f>
        <v/>
      </c>
      <c r="C1135" s="51" t="str">
        <f ca="1">IF($B1135="","",IF(Zdroj!$AQ$9="ano",CONCATENATE(OFFSET(Zdroj!C$16,'k rozhodnutí detailní'!$A1134,0),"
","Anonymizováno","
",OFFSET(Zdroj!E$16,'k rozhodnutí detailní'!$A1134,0),"
",OFFSET(Zdroj!F$16,'k rozhodnutí detailní'!$A1134,0)),CONCATENATE(OFFSET(Zdroj!C$16,'k rozhodnutí detailní'!$A1134,0),"
",OFFSET(Zdroj!D$16,'k rozhodnutí detailní'!$A1134,0),"
",OFFSET(Zdroj!E$16,'k rozhodnutí detailní'!$A1134,0),"
",OFFSET(Zdroj!F$16,'k rozhodnutí detailní'!$A1134,0))))</f>
        <v/>
      </c>
      <c r="D1135" s="57" t="str">
        <f ca="1">IF($B1135="","",OFFSET(Zdroj!N$16,'k rozhodnutí detailní'!$A1134,0))</f>
        <v/>
      </c>
      <c r="E1135" s="314" t="str">
        <f ca="1">IF($B1135="","",OFFSET(Zdroj!T$16,'k rozhodnutí detailní'!$A1134,0))</f>
        <v/>
      </c>
      <c r="F1135" s="188" t="str">
        <f ca="1">IF($B1135="","",OFFSET(Zdroj!U$16,'k rozhodnutí detailní'!$A1134,0))</f>
        <v/>
      </c>
      <c r="G1135" s="316" t="str">
        <f ca="1">IF($B1135="","",OFFSET(Zdroj!W$16,'k rozhodnutí detailní'!$A1134,0))</f>
        <v/>
      </c>
      <c r="H1135" s="315" t="str">
        <f ca="1">IF($B1135="","",OFFSET(Zdroj!Y$16,'k rozhodnutí detailní'!$A1134,0))</f>
        <v/>
      </c>
      <c r="I1135" s="288" t="str">
        <f ca="1">IF($B1135="","",OFFSET(Zdroj!BG$16,'k rozhodnutí detailní'!$A1134,0))</f>
        <v/>
      </c>
      <c r="J1135" s="288" t="str">
        <f ca="1">IF($B1135="","",OFFSET(Zdroj!BH$16,'k rozhodnutí detailní'!$A1134,0))</f>
        <v/>
      </c>
      <c r="K1135" s="288"/>
      <c r="L1135" s="79" t="str">
        <f ca="1">IF($B1135="","",CONCATENATE(OFFSET(Zdroj!BI$16,'k rozhodnutí detailní'!$A1134,0)," z ",SUM(Zdroj!$AN$10+Zdroj!$AP$10)))</f>
        <v/>
      </c>
      <c r="M1135" s="46" t="str">
        <f ca="1">IF($B1135="","",IF(OR(I1135=0,J1135=0),1,OFFSET(Zdroj!BJ$16,'k rozhodnutí detailní'!$A1134,0)))</f>
        <v/>
      </c>
      <c r="N1135" s="312" t="str">
        <f ca="1">IF(B1135="","",IF(Zdroj!$AQ$1=Zdroj!$AR$9,ROUND(G1135*M1137,Zdroj!$AR$8),OFFSET(Zdroj!BO$16,'k rozhodnutí detailní'!A1134,0)))</f>
        <v/>
      </c>
      <c r="O1135" s="288" t="str">
        <f ca="1">IF($B1135="","",OFFSET(Zdroj!Z$16,'k rozhodnutí detailní'!$A1134,0))</f>
        <v/>
      </c>
      <c r="P1135" s="329"/>
    </row>
    <row r="1136" spans="1:16" x14ac:dyDescent="0.25">
      <c r="A1136" s="29"/>
      <c r="B1136" s="288"/>
      <c r="C1136" s="51" t="str">
        <f ca="1">IF($B1135="","",IF(Zdroj!$AQ$9="ano",CONCATENATE("Okres:","
",OFFSET(Zdroj!BP$16,'k rozhodnutí detailní'!$A1134,0),"
","Právní forma","
",OFFSET(Zdroj!H$16,'k rozhodnutí detailní'!$A1134,0),"
",IF(OFFSET(Zdroj!I$16,'k rozhodnutí detailní'!$A1134,0)="","","IČO: "),OFFSET(Zdroj!I$16,'k rozhodnutí detailní'!$A1134,0),"
","B.Ú. ",IF(OFFSET(Zdroj!J$16,'k rozhodnutí detailní'!$A1134,0)="","","Anonymizováno")),CONCATENATE("Okres:","
",OFFSET(Zdroj!BP$16,'k rozhodnutí detailní'!$A1134,0),"
","Právní forma","
",OFFSET(Zdroj!H$16,'k rozhodnutí detailní'!$A1134,0),"
",IF(OFFSET(Zdroj!I$16,'k rozhodnutí detailní'!$A1134,0)="","","IČO: "),OFFSET(Zdroj!I$16,'k rozhodnutí detailní'!$A1134,0),"
","B.Ú. ",OFFSET(Zdroj!J$16,'k rozhodnutí detailní'!$A1134,0))))</f>
        <v/>
      </c>
      <c r="D1136" s="58" t="str">
        <f ca="1">IF($B1135="","",OFFSET(Zdroj!O$16,'k rozhodnutí detailní'!$A1134,0))</f>
        <v/>
      </c>
      <c r="E1136" s="314"/>
      <c r="F1136" s="185"/>
      <c r="G1136" s="316"/>
      <c r="H1136" s="315"/>
      <c r="I1136" s="288"/>
      <c r="J1136" s="288"/>
      <c r="K1136" s="288"/>
      <c r="L1136" s="288" t="str">
        <f ca="1">IF($B1135="","",CONCATENATE(SUM(I1135+J1135+K1135)," z ",SUM(Zdroj!$AN$10+Zdroj!$AP$10)))</f>
        <v/>
      </c>
      <c r="M1136" s="47" t="str">
        <f ca="1">IF($B1135="","",IF(1-(((J1135+K1135)*(Zdroj!AN$10/Zdroj!AP$10))/I1135)&gt;=0,CEILING(1-(((J1135+K1135)*(Zdroj!AN$10/Zdroj!AP$10))/I1135),0.01),CEILING((1-(((J1135+K1135)*(Zdroj!AN$10/Zdroj!AP$10))/I1135))*-1,0.01)))</f>
        <v/>
      </c>
      <c r="N1136" s="312"/>
      <c r="O1136" s="288"/>
      <c r="P1136" s="329"/>
    </row>
    <row r="1137" spans="1:16" x14ac:dyDescent="0.25">
      <c r="A1137" s="29">
        <f>ROW()/3-1</f>
        <v>378</v>
      </c>
      <c r="B1137" s="288"/>
      <c r="C1137" s="52" t="str">
        <f ca="1">IF($B1135="","",IF(Zdroj!$AQ$9="ano",IF(OFFSET(Zdroj!M$16,'k rozhodnutí detailní'!A1134,0)="","","Anonymizováno"),IF(OFFSET(Zdroj!M$16,'k rozhodnutí detailní'!A1134,0)="","",OFFSET(Zdroj!M$16,'k rozhodnutí detailní'!A1134,0))))</f>
        <v/>
      </c>
      <c r="D1137" s="58" t="str">
        <f ca="1">IF($B1135="","",CONCATENATE("Dotace bude použita na:","
",OFFSET(Zdroj!P$16,'k rozhodnutí detailní'!$A1134,0)))</f>
        <v/>
      </c>
      <c r="E1137" s="314"/>
      <c r="F1137" s="188" t="str">
        <f ca="1">IF($B1135="","",OFFSET(Zdroj!V$16,'k rozhodnutí detailní'!$A1134,0))</f>
        <v/>
      </c>
      <c r="G1137" s="89" t="str">
        <f ca="1">IF($B1135="","",OFFSET(Zdroj!BM$16,'k rozhodnutí'!$A1134,0))</f>
        <v/>
      </c>
      <c r="H1137" s="315"/>
      <c r="I1137" s="288"/>
      <c r="J1137" s="288"/>
      <c r="K1137" s="288"/>
      <c r="L1137" s="288"/>
      <c r="M1137" s="48" t="str">
        <f ca="1">IF($B1135="","",SUM((I1135+J1135+K1135)/(Zdroj!$AN$10+Zdroj!$AP$10)))</f>
        <v/>
      </c>
      <c r="N1137" s="59" t="str">
        <f t="shared" ref="N1137" ca="1" si="376">IF(B1135="","",N1135/G1135)</f>
        <v/>
      </c>
      <c r="O1137" s="288"/>
      <c r="P1137" s="329"/>
    </row>
    <row r="1138" spans="1:16" x14ac:dyDescent="0.25">
      <c r="A1138" s="29"/>
      <c r="B1138" s="288" t="str">
        <f ca="1">IF(OFFSET(Zdroj!$B$16,A1137,0)&gt;0,OFFSET(Zdroj!$B$16,A1137,0)+0,"")</f>
        <v/>
      </c>
      <c r="C1138" s="51" t="str">
        <f ca="1">IF($B1138="","",IF(Zdroj!$AQ$9="ano",CONCATENATE(OFFSET(Zdroj!C$16,'k rozhodnutí detailní'!$A1137,0),"
","Anonymizováno","
",OFFSET(Zdroj!E$16,'k rozhodnutí detailní'!$A1137,0),"
",OFFSET(Zdroj!F$16,'k rozhodnutí detailní'!$A1137,0)),CONCATENATE(OFFSET(Zdroj!C$16,'k rozhodnutí detailní'!$A1137,0),"
",OFFSET(Zdroj!D$16,'k rozhodnutí detailní'!$A1137,0),"
",OFFSET(Zdroj!E$16,'k rozhodnutí detailní'!$A1137,0),"
",OFFSET(Zdroj!F$16,'k rozhodnutí detailní'!$A1137,0))))</f>
        <v/>
      </c>
      <c r="D1138" s="57" t="str">
        <f ca="1">IF($B1138="","",OFFSET(Zdroj!N$16,'k rozhodnutí detailní'!$A1137,0))</f>
        <v/>
      </c>
      <c r="E1138" s="314" t="str">
        <f ca="1">IF($B1138="","",OFFSET(Zdroj!T$16,'k rozhodnutí detailní'!$A1137,0))</f>
        <v/>
      </c>
      <c r="F1138" s="188" t="str">
        <f ca="1">IF($B1138="","",OFFSET(Zdroj!U$16,'k rozhodnutí detailní'!$A1137,0))</f>
        <v/>
      </c>
      <c r="G1138" s="316" t="str">
        <f ca="1">IF($B1138="","",OFFSET(Zdroj!W$16,'k rozhodnutí detailní'!$A1137,0))</f>
        <v/>
      </c>
      <c r="H1138" s="315" t="str">
        <f ca="1">IF($B1138="","",OFFSET(Zdroj!Y$16,'k rozhodnutí detailní'!$A1137,0))</f>
        <v/>
      </c>
      <c r="I1138" s="288" t="str">
        <f ca="1">IF($B1138="","",OFFSET(Zdroj!BG$16,'k rozhodnutí detailní'!$A1137,0))</f>
        <v/>
      </c>
      <c r="J1138" s="288" t="str">
        <f ca="1">IF($B1138="","",OFFSET(Zdroj!BH$16,'k rozhodnutí detailní'!$A1137,0))</f>
        <v/>
      </c>
      <c r="K1138" s="288"/>
      <c r="L1138" s="79" t="str">
        <f ca="1">IF($B1138="","",CONCATENATE(OFFSET(Zdroj!BI$16,'k rozhodnutí detailní'!$A1137,0)," z ",SUM(Zdroj!$AN$10+Zdroj!$AP$10)))</f>
        <v/>
      </c>
      <c r="M1138" s="46" t="str">
        <f ca="1">IF($B1138="","",IF(OR(I1138=0,J1138=0),1,OFFSET(Zdroj!BJ$16,'k rozhodnutí detailní'!$A1137,0)))</f>
        <v/>
      </c>
      <c r="N1138" s="312" t="str">
        <f ca="1">IF(B1138="","",IF(Zdroj!$AQ$1=Zdroj!$AR$9,ROUND(G1138*M1140,Zdroj!$AR$8),OFFSET(Zdroj!BO$16,'k rozhodnutí detailní'!A1137,0)))</f>
        <v/>
      </c>
      <c r="O1138" s="288" t="str">
        <f ca="1">IF($B1138="","",OFFSET(Zdroj!Z$16,'k rozhodnutí detailní'!$A1137,0))</f>
        <v/>
      </c>
      <c r="P1138" s="329"/>
    </row>
    <row r="1139" spans="1:16" x14ac:dyDescent="0.25">
      <c r="A1139" s="29"/>
      <c r="B1139" s="288"/>
      <c r="C1139" s="51" t="str">
        <f ca="1">IF($B1138="","",IF(Zdroj!$AQ$9="ano",CONCATENATE("Okres:","
",OFFSET(Zdroj!BP$16,'k rozhodnutí detailní'!$A1137,0),"
","Právní forma","
",OFFSET(Zdroj!H$16,'k rozhodnutí detailní'!$A1137,0),"
",IF(OFFSET(Zdroj!I$16,'k rozhodnutí detailní'!$A1137,0)="","","IČO: "),OFFSET(Zdroj!I$16,'k rozhodnutí detailní'!$A1137,0),"
","B.Ú. ",IF(OFFSET(Zdroj!J$16,'k rozhodnutí detailní'!$A1137,0)="","","Anonymizováno")),CONCATENATE("Okres:","
",OFFSET(Zdroj!BP$16,'k rozhodnutí detailní'!$A1137,0),"
","Právní forma","
",OFFSET(Zdroj!H$16,'k rozhodnutí detailní'!$A1137,0),"
",IF(OFFSET(Zdroj!I$16,'k rozhodnutí detailní'!$A1137,0)="","","IČO: "),OFFSET(Zdroj!I$16,'k rozhodnutí detailní'!$A1137,0),"
","B.Ú. ",OFFSET(Zdroj!J$16,'k rozhodnutí detailní'!$A1137,0))))</f>
        <v/>
      </c>
      <c r="D1139" s="58" t="str">
        <f ca="1">IF($B1138="","",OFFSET(Zdroj!O$16,'k rozhodnutí detailní'!$A1137,0))</f>
        <v/>
      </c>
      <c r="E1139" s="314"/>
      <c r="F1139" s="185"/>
      <c r="G1139" s="316"/>
      <c r="H1139" s="315"/>
      <c r="I1139" s="288"/>
      <c r="J1139" s="288"/>
      <c r="K1139" s="288"/>
      <c r="L1139" s="288" t="str">
        <f ca="1">IF($B1138="","",CONCATENATE(SUM(I1138+J1138+K1138)," z ",SUM(Zdroj!$AN$10+Zdroj!$AP$10)))</f>
        <v/>
      </c>
      <c r="M1139" s="47" t="str">
        <f ca="1">IF($B1138="","",IF(1-(((J1138+K1138)*(Zdroj!AN$10/Zdroj!AP$10))/I1138)&gt;=0,CEILING(1-(((J1138+K1138)*(Zdroj!AN$10/Zdroj!AP$10))/I1138),0.01),CEILING((1-(((J1138+K1138)*(Zdroj!AN$10/Zdroj!AP$10))/I1138))*-1,0.01)))</f>
        <v/>
      </c>
      <c r="N1139" s="312"/>
      <c r="O1139" s="288"/>
      <c r="P1139" s="329"/>
    </row>
    <row r="1140" spans="1:16" x14ac:dyDescent="0.25">
      <c r="A1140" s="29">
        <f>ROW()/3-1</f>
        <v>379</v>
      </c>
      <c r="B1140" s="288"/>
      <c r="C1140" s="52" t="str">
        <f ca="1">IF($B1138="","",IF(Zdroj!$AQ$9="ano",IF(OFFSET(Zdroj!M$16,'k rozhodnutí detailní'!A1137,0)="","","Anonymizováno"),IF(OFFSET(Zdroj!M$16,'k rozhodnutí detailní'!A1137,0)="","",OFFSET(Zdroj!M$16,'k rozhodnutí detailní'!A1137,0))))</f>
        <v/>
      </c>
      <c r="D1140" s="58" t="str">
        <f ca="1">IF($B1138="","",CONCATENATE("Dotace bude použita na:","
",OFFSET(Zdroj!P$16,'k rozhodnutí detailní'!$A1137,0)))</f>
        <v/>
      </c>
      <c r="E1140" s="314"/>
      <c r="F1140" s="188" t="str">
        <f ca="1">IF($B1138="","",OFFSET(Zdroj!V$16,'k rozhodnutí detailní'!$A1137,0))</f>
        <v/>
      </c>
      <c r="G1140" s="89" t="str">
        <f ca="1">IF($B1138="","",OFFSET(Zdroj!BM$16,'k rozhodnutí'!$A1137,0))</f>
        <v/>
      </c>
      <c r="H1140" s="315"/>
      <c r="I1140" s="288"/>
      <c r="J1140" s="288"/>
      <c r="K1140" s="288"/>
      <c r="L1140" s="288"/>
      <c r="M1140" s="48" t="str">
        <f ca="1">IF($B1138="","",SUM((I1138+J1138+K1138)/(Zdroj!$AN$10+Zdroj!$AP$10)))</f>
        <v/>
      </c>
      <c r="N1140" s="59" t="str">
        <f t="shared" ref="N1140" ca="1" si="377">IF(B1138="","",N1138/G1138)</f>
        <v/>
      </c>
      <c r="O1140" s="288"/>
      <c r="P1140" s="329"/>
    </row>
    <row r="1141" spans="1:16" x14ac:dyDescent="0.25">
      <c r="A1141" s="29"/>
      <c r="B1141" s="288" t="str">
        <f ca="1">IF(OFFSET(Zdroj!$B$16,A1140,0)&gt;0,OFFSET(Zdroj!$B$16,A1140,0)+0,"")</f>
        <v/>
      </c>
      <c r="C1141" s="51" t="str">
        <f ca="1">IF($B1141="","",IF(Zdroj!$AQ$9="ano",CONCATENATE(OFFSET(Zdroj!C$16,'k rozhodnutí detailní'!$A1140,0),"
","Anonymizováno","
",OFFSET(Zdroj!E$16,'k rozhodnutí detailní'!$A1140,0),"
",OFFSET(Zdroj!F$16,'k rozhodnutí detailní'!$A1140,0)),CONCATENATE(OFFSET(Zdroj!C$16,'k rozhodnutí detailní'!$A1140,0),"
",OFFSET(Zdroj!D$16,'k rozhodnutí detailní'!$A1140,0),"
",OFFSET(Zdroj!E$16,'k rozhodnutí detailní'!$A1140,0),"
",OFFSET(Zdroj!F$16,'k rozhodnutí detailní'!$A1140,0))))</f>
        <v/>
      </c>
      <c r="D1141" s="57" t="str">
        <f ca="1">IF($B1141="","",OFFSET(Zdroj!N$16,'k rozhodnutí detailní'!$A1140,0))</f>
        <v/>
      </c>
      <c r="E1141" s="314" t="str">
        <f ca="1">IF($B1141="","",OFFSET(Zdroj!T$16,'k rozhodnutí detailní'!$A1140,0))</f>
        <v/>
      </c>
      <c r="F1141" s="188" t="str">
        <f ca="1">IF($B1141="","",OFFSET(Zdroj!U$16,'k rozhodnutí detailní'!$A1140,0))</f>
        <v/>
      </c>
      <c r="G1141" s="316" t="str">
        <f ca="1">IF($B1141="","",OFFSET(Zdroj!W$16,'k rozhodnutí detailní'!$A1140,0))</f>
        <v/>
      </c>
      <c r="H1141" s="315" t="str">
        <f ca="1">IF($B1141="","",OFFSET(Zdroj!Y$16,'k rozhodnutí detailní'!$A1140,0))</f>
        <v/>
      </c>
      <c r="I1141" s="288" t="str">
        <f ca="1">IF($B1141="","",OFFSET(Zdroj!BG$16,'k rozhodnutí detailní'!$A1140,0))</f>
        <v/>
      </c>
      <c r="J1141" s="288" t="str">
        <f ca="1">IF($B1141="","",OFFSET(Zdroj!BH$16,'k rozhodnutí detailní'!$A1140,0))</f>
        <v/>
      </c>
      <c r="K1141" s="288"/>
      <c r="L1141" s="79" t="str">
        <f ca="1">IF($B1141="","",CONCATENATE(OFFSET(Zdroj!BI$16,'k rozhodnutí detailní'!$A1140,0)," z ",SUM(Zdroj!$AN$10+Zdroj!$AP$10)))</f>
        <v/>
      </c>
      <c r="M1141" s="46" t="str">
        <f ca="1">IF($B1141="","",IF(OR(I1141=0,J1141=0),1,OFFSET(Zdroj!BJ$16,'k rozhodnutí detailní'!$A1140,0)))</f>
        <v/>
      </c>
      <c r="N1141" s="312" t="str">
        <f ca="1">IF(B1141="","",IF(Zdroj!$AQ$1=Zdroj!$AR$9,ROUND(G1141*M1143,Zdroj!$AR$8),OFFSET(Zdroj!BO$16,'k rozhodnutí detailní'!A1140,0)))</f>
        <v/>
      </c>
      <c r="O1141" s="288" t="str">
        <f ca="1">IF($B1141="","",OFFSET(Zdroj!Z$16,'k rozhodnutí detailní'!$A1140,0))</f>
        <v/>
      </c>
      <c r="P1141" s="329"/>
    </row>
    <row r="1142" spans="1:16" x14ac:dyDescent="0.25">
      <c r="A1142" s="29"/>
      <c r="B1142" s="288"/>
      <c r="C1142" s="51" t="str">
        <f ca="1">IF($B1141="","",IF(Zdroj!$AQ$9="ano",CONCATENATE("Okres:","
",OFFSET(Zdroj!BP$16,'k rozhodnutí detailní'!$A1140,0),"
","Právní forma","
",OFFSET(Zdroj!H$16,'k rozhodnutí detailní'!$A1140,0),"
",IF(OFFSET(Zdroj!I$16,'k rozhodnutí detailní'!$A1140,0)="","","IČO: "),OFFSET(Zdroj!I$16,'k rozhodnutí detailní'!$A1140,0),"
","B.Ú. ",IF(OFFSET(Zdroj!J$16,'k rozhodnutí detailní'!$A1140,0)="","","Anonymizováno")),CONCATENATE("Okres:","
",OFFSET(Zdroj!BP$16,'k rozhodnutí detailní'!$A1140,0),"
","Právní forma","
",OFFSET(Zdroj!H$16,'k rozhodnutí detailní'!$A1140,0),"
",IF(OFFSET(Zdroj!I$16,'k rozhodnutí detailní'!$A1140,0)="","","IČO: "),OFFSET(Zdroj!I$16,'k rozhodnutí detailní'!$A1140,0),"
","B.Ú. ",OFFSET(Zdroj!J$16,'k rozhodnutí detailní'!$A1140,0))))</f>
        <v/>
      </c>
      <c r="D1142" s="58" t="str">
        <f ca="1">IF($B1141="","",OFFSET(Zdroj!O$16,'k rozhodnutí detailní'!$A1140,0))</f>
        <v/>
      </c>
      <c r="E1142" s="314"/>
      <c r="F1142" s="185"/>
      <c r="G1142" s="316"/>
      <c r="H1142" s="315"/>
      <c r="I1142" s="288"/>
      <c r="J1142" s="288"/>
      <c r="K1142" s="288"/>
      <c r="L1142" s="288" t="str">
        <f ca="1">IF($B1141="","",CONCATENATE(SUM(I1141+J1141+K1141)," z ",SUM(Zdroj!$AN$10+Zdroj!$AP$10)))</f>
        <v/>
      </c>
      <c r="M1142" s="47" t="str">
        <f ca="1">IF($B1141="","",IF(1-(((J1141+K1141)*(Zdroj!AN$10/Zdroj!AP$10))/I1141)&gt;=0,CEILING(1-(((J1141+K1141)*(Zdroj!AN$10/Zdroj!AP$10))/I1141),0.01),CEILING((1-(((J1141+K1141)*(Zdroj!AN$10/Zdroj!AP$10))/I1141))*-1,0.01)))</f>
        <v/>
      </c>
      <c r="N1142" s="312"/>
      <c r="O1142" s="288"/>
      <c r="P1142" s="329"/>
    </row>
    <row r="1143" spans="1:16" x14ac:dyDescent="0.25">
      <c r="A1143" s="29">
        <f>ROW()/3-1</f>
        <v>380</v>
      </c>
      <c r="B1143" s="288"/>
      <c r="C1143" s="52" t="str">
        <f ca="1">IF($B1141="","",IF(Zdroj!$AQ$9="ano",IF(OFFSET(Zdroj!M$16,'k rozhodnutí detailní'!A1140,0)="","","Anonymizováno"),IF(OFFSET(Zdroj!M$16,'k rozhodnutí detailní'!A1140,0)="","",OFFSET(Zdroj!M$16,'k rozhodnutí detailní'!A1140,0))))</f>
        <v/>
      </c>
      <c r="D1143" s="58" t="str">
        <f ca="1">IF($B1141="","",CONCATENATE("Dotace bude použita na:","
",OFFSET(Zdroj!P$16,'k rozhodnutí detailní'!$A1140,0)))</f>
        <v/>
      </c>
      <c r="E1143" s="314"/>
      <c r="F1143" s="188" t="str">
        <f ca="1">IF($B1141="","",OFFSET(Zdroj!V$16,'k rozhodnutí detailní'!$A1140,0))</f>
        <v/>
      </c>
      <c r="G1143" s="89" t="str">
        <f ca="1">IF($B1141="","",OFFSET(Zdroj!BM$16,'k rozhodnutí'!$A1140,0))</f>
        <v/>
      </c>
      <c r="H1143" s="315"/>
      <c r="I1143" s="288"/>
      <c r="J1143" s="288"/>
      <c r="K1143" s="288"/>
      <c r="L1143" s="288"/>
      <c r="M1143" s="48" t="str">
        <f ca="1">IF($B1141="","",SUM((I1141+J1141+K1141)/(Zdroj!$AN$10+Zdroj!$AP$10)))</f>
        <v/>
      </c>
      <c r="N1143" s="59" t="str">
        <f t="shared" ref="N1143" ca="1" si="378">IF(B1141="","",N1141/G1141)</f>
        <v/>
      </c>
      <c r="O1143" s="288"/>
      <c r="P1143" s="329"/>
    </row>
    <row r="1144" spans="1:16" x14ac:dyDescent="0.25">
      <c r="A1144" s="29"/>
      <c r="B1144" s="288" t="str">
        <f ca="1">IF(OFFSET(Zdroj!$B$16,A1143,0)&gt;0,OFFSET(Zdroj!$B$16,A1143,0)+0,"")</f>
        <v/>
      </c>
      <c r="C1144" s="51" t="str">
        <f ca="1">IF($B1144="","",IF(Zdroj!$AQ$9="ano",CONCATENATE(OFFSET(Zdroj!C$16,'k rozhodnutí detailní'!$A1143,0),"
","Anonymizováno","
",OFFSET(Zdroj!E$16,'k rozhodnutí detailní'!$A1143,0),"
",OFFSET(Zdroj!F$16,'k rozhodnutí detailní'!$A1143,0)),CONCATENATE(OFFSET(Zdroj!C$16,'k rozhodnutí detailní'!$A1143,0),"
",OFFSET(Zdroj!D$16,'k rozhodnutí detailní'!$A1143,0),"
",OFFSET(Zdroj!E$16,'k rozhodnutí detailní'!$A1143,0),"
",OFFSET(Zdroj!F$16,'k rozhodnutí detailní'!$A1143,0))))</f>
        <v/>
      </c>
      <c r="D1144" s="57" t="str">
        <f ca="1">IF($B1144="","",OFFSET(Zdroj!N$16,'k rozhodnutí detailní'!$A1143,0))</f>
        <v/>
      </c>
      <c r="E1144" s="314" t="str">
        <f ca="1">IF($B1144="","",OFFSET(Zdroj!T$16,'k rozhodnutí detailní'!$A1143,0))</f>
        <v/>
      </c>
      <c r="F1144" s="188" t="str">
        <f ca="1">IF($B1144="","",OFFSET(Zdroj!U$16,'k rozhodnutí detailní'!$A1143,0))</f>
        <v/>
      </c>
      <c r="G1144" s="316" t="str">
        <f ca="1">IF($B1144="","",OFFSET(Zdroj!W$16,'k rozhodnutí detailní'!$A1143,0))</f>
        <v/>
      </c>
      <c r="H1144" s="315" t="str">
        <f ca="1">IF($B1144="","",OFFSET(Zdroj!Y$16,'k rozhodnutí detailní'!$A1143,0))</f>
        <v/>
      </c>
      <c r="I1144" s="288" t="str">
        <f ca="1">IF($B1144="","",OFFSET(Zdroj!BG$16,'k rozhodnutí detailní'!$A1143,0))</f>
        <v/>
      </c>
      <c r="J1144" s="288" t="str">
        <f ca="1">IF($B1144="","",OFFSET(Zdroj!BH$16,'k rozhodnutí detailní'!$A1143,0))</f>
        <v/>
      </c>
      <c r="K1144" s="288"/>
      <c r="L1144" s="79" t="str">
        <f ca="1">IF($B1144="","",CONCATENATE(OFFSET(Zdroj!BI$16,'k rozhodnutí detailní'!$A1143,0)," z ",SUM(Zdroj!$AN$10+Zdroj!$AP$10)))</f>
        <v/>
      </c>
      <c r="M1144" s="46" t="str">
        <f ca="1">IF($B1144="","",IF(OR(I1144=0,J1144=0),1,OFFSET(Zdroj!BJ$16,'k rozhodnutí detailní'!$A1143,0)))</f>
        <v/>
      </c>
      <c r="N1144" s="312" t="str">
        <f ca="1">IF(B1144="","",IF(Zdroj!$AQ$1=Zdroj!$AR$9,ROUND(G1144*M1146,Zdroj!$AR$8),OFFSET(Zdroj!BO$16,'k rozhodnutí detailní'!A1143,0)))</f>
        <v/>
      </c>
      <c r="O1144" s="288" t="str">
        <f ca="1">IF($B1144="","",OFFSET(Zdroj!Z$16,'k rozhodnutí detailní'!$A1143,0))</f>
        <v/>
      </c>
      <c r="P1144" s="329"/>
    </row>
    <row r="1145" spans="1:16" x14ac:dyDescent="0.25">
      <c r="A1145" s="29"/>
      <c r="B1145" s="288"/>
      <c r="C1145" s="51" t="str">
        <f ca="1">IF($B1144="","",IF(Zdroj!$AQ$9="ano",CONCATENATE("Okres:","
",OFFSET(Zdroj!BP$16,'k rozhodnutí detailní'!$A1143,0),"
","Právní forma","
",OFFSET(Zdroj!H$16,'k rozhodnutí detailní'!$A1143,0),"
",IF(OFFSET(Zdroj!I$16,'k rozhodnutí detailní'!$A1143,0)="","","IČO: "),OFFSET(Zdroj!I$16,'k rozhodnutí detailní'!$A1143,0),"
","B.Ú. ",IF(OFFSET(Zdroj!J$16,'k rozhodnutí detailní'!$A1143,0)="","","Anonymizováno")),CONCATENATE("Okres:","
",OFFSET(Zdroj!BP$16,'k rozhodnutí detailní'!$A1143,0),"
","Právní forma","
",OFFSET(Zdroj!H$16,'k rozhodnutí detailní'!$A1143,0),"
",IF(OFFSET(Zdroj!I$16,'k rozhodnutí detailní'!$A1143,0)="","","IČO: "),OFFSET(Zdroj!I$16,'k rozhodnutí detailní'!$A1143,0),"
","B.Ú. ",OFFSET(Zdroj!J$16,'k rozhodnutí detailní'!$A1143,0))))</f>
        <v/>
      </c>
      <c r="D1145" s="58" t="str">
        <f ca="1">IF($B1144="","",OFFSET(Zdroj!O$16,'k rozhodnutí detailní'!$A1143,0))</f>
        <v/>
      </c>
      <c r="E1145" s="314"/>
      <c r="F1145" s="185"/>
      <c r="G1145" s="316"/>
      <c r="H1145" s="315"/>
      <c r="I1145" s="288"/>
      <c r="J1145" s="288"/>
      <c r="K1145" s="288"/>
      <c r="L1145" s="288" t="str">
        <f ca="1">IF($B1144="","",CONCATENATE(SUM(I1144+J1144+K1144)," z ",SUM(Zdroj!$AN$10+Zdroj!$AP$10)))</f>
        <v/>
      </c>
      <c r="M1145" s="47" t="str">
        <f ca="1">IF($B1144="","",IF(1-(((J1144+K1144)*(Zdroj!AN$10/Zdroj!AP$10))/I1144)&gt;=0,CEILING(1-(((J1144+K1144)*(Zdroj!AN$10/Zdroj!AP$10))/I1144),0.01),CEILING((1-(((J1144+K1144)*(Zdroj!AN$10/Zdroj!AP$10))/I1144))*-1,0.01)))</f>
        <v/>
      </c>
      <c r="N1145" s="312"/>
      <c r="O1145" s="288"/>
      <c r="P1145" s="329"/>
    </row>
    <row r="1146" spans="1:16" x14ac:dyDescent="0.25">
      <c r="A1146" s="29">
        <f>ROW()/3-1</f>
        <v>381</v>
      </c>
      <c r="B1146" s="288"/>
      <c r="C1146" s="52" t="str">
        <f ca="1">IF($B1144="","",IF(Zdroj!$AQ$9="ano",IF(OFFSET(Zdroj!M$16,'k rozhodnutí detailní'!A1143,0)="","","Anonymizováno"),IF(OFFSET(Zdroj!M$16,'k rozhodnutí detailní'!A1143,0)="","",OFFSET(Zdroj!M$16,'k rozhodnutí detailní'!A1143,0))))</f>
        <v/>
      </c>
      <c r="D1146" s="58" t="str">
        <f ca="1">IF($B1144="","",CONCATENATE("Dotace bude použita na:","
",OFFSET(Zdroj!P$16,'k rozhodnutí detailní'!$A1143,0)))</f>
        <v/>
      </c>
      <c r="E1146" s="314"/>
      <c r="F1146" s="188" t="str">
        <f ca="1">IF($B1144="","",OFFSET(Zdroj!V$16,'k rozhodnutí detailní'!$A1143,0))</f>
        <v/>
      </c>
      <c r="G1146" s="89" t="str">
        <f ca="1">IF($B1144="","",OFFSET(Zdroj!BM$16,'k rozhodnutí'!$A1143,0))</f>
        <v/>
      </c>
      <c r="H1146" s="315"/>
      <c r="I1146" s="288"/>
      <c r="J1146" s="288"/>
      <c r="K1146" s="288"/>
      <c r="L1146" s="288"/>
      <c r="M1146" s="48" t="str">
        <f ca="1">IF($B1144="","",SUM((I1144+J1144+K1144)/(Zdroj!$AN$10+Zdroj!$AP$10)))</f>
        <v/>
      </c>
      <c r="N1146" s="59" t="str">
        <f t="shared" ref="N1146" ca="1" si="379">IF(B1144="","",N1144/G1144)</f>
        <v/>
      </c>
      <c r="O1146" s="288"/>
      <c r="P1146" s="329"/>
    </row>
    <row r="1147" spans="1:16" x14ac:dyDescent="0.25">
      <c r="A1147" s="29"/>
      <c r="B1147" s="288" t="str">
        <f ca="1">IF(OFFSET(Zdroj!$B$16,A1146,0)&gt;0,OFFSET(Zdroj!$B$16,A1146,0)+0,"")</f>
        <v/>
      </c>
      <c r="C1147" s="51" t="str">
        <f ca="1">IF($B1147="","",IF(Zdroj!$AQ$9="ano",CONCATENATE(OFFSET(Zdroj!C$16,'k rozhodnutí detailní'!$A1146,0),"
","Anonymizováno","
",OFFSET(Zdroj!E$16,'k rozhodnutí detailní'!$A1146,0),"
",OFFSET(Zdroj!F$16,'k rozhodnutí detailní'!$A1146,0)),CONCATENATE(OFFSET(Zdroj!C$16,'k rozhodnutí detailní'!$A1146,0),"
",OFFSET(Zdroj!D$16,'k rozhodnutí detailní'!$A1146,0),"
",OFFSET(Zdroj!E$16,'k rozhodnutí detailní'!$A1146,0),"
",OFFSET(Zdroj!F$16,'k rozhodnutí detailní'!$A1146,0))))</f>
        <v/>
      </c>
      <c r="D1147" s="57" t="str">
        <f ca="1">IF($B1147="","",OFFSET(Zdroj!N$16,'k rozhodnutí detailní'!$A1146,0))</f>
        <v/>
      </c>
      <c r="E1147" s="314" t="str">
        <f ca="1">IF($B1147="","",OFFSET(Zdroj!T$16,'k rozhodnutí detailní'!$A1146,0))</f>
        <v/>
      </c>
      <c r="F1147" s="188" t="str">
        <f ca="1">IF($B1147="","",OFFSET(Zdroj!U$16,'k rozhodnutí detailní'!$A1146,0))</f>
        <v/>
      </c>
      <c r="G1147" s="316" t="str">
        <f ca="1">IF($B1147="","",OFFSET(Zdroj!W$16,'k rozhodnutí detailní'!$A1146,0))</f>
        <v/>
      </c>
      <c r="H1147" s="315" t="str">
        <f ca="1">IF($B1147="","",OFFSET(Zdroj!Y$16,'k rozhodnutí detailní'!$A1146,0))</f>
        <v/>
      </c>
      <c r="I1147" s="288" t="str">
        <f ca="1">IF($B1147="","",OFFSET(Zdroj!BG$16,'k rozhodnutí detailní'!$A1146,0))</f>
        <v/>
      </c>
      <c r="J1147" s="288" t="str">
        <f ca="1">IF($B1147="","",OFFSET(Zdroj!BH$16,'k rozhodnutí detailní'!$A1146,0))</f>
        <v/>
      </c>
      <c r="K1147" s="288"/>
      <c r="L1147" s="79" t="str">
        <f ca="1">IF($B1147="","",CONCATENATE(OFFSET(Zdroj!BI$16,'k rozhodnutí detailní'!$A1146,0)," z ",SUM(Zdroj!$AN$10+Zdroj!$AP$10)))</f>
        <v/>
      </c>
      <c r="M1147" s="46" t="str">
        <f ca="1">IF($B1147="","",IF(OR(I1147=0,J1147=0),1,OFFSET(Zdroj!BJ$16,'k rozhodnutí detailní'!$A1146,0)))</f>
        <v/>
      </c>
      <c r="N1147" s="312" t="str">
        <f ca="1">IF(B1147="","",IF(Zdroj!$AQ$1=Zdroj!$AR$9,ROUND(G1147*M1149,Zdroj!$AR$8),OFFSET(Zdroj!BO$16,'k rozhodnutí detailní'!A1146,0)))</f>
        <v/>
      </c>
      <c r="O1147" s="288" t="str">
        <f ca="1">IF($B1147="","",OFFSET(Zdroj!Z$16,'k rozhodnutí detailní'!$A1146,0))</f>
        <v/>
      </c>
      <c r="P1147" s="329"/>
    </row>
    <row r="1148" spans="1:16" x14ac:dyDescent="0.25">
      <c r="A1148" s="29"/>
      <c r="B1148" s="288"/>
      <c r="C1148" s="51" t="str">
        <f ca="1">IF($B1147="","",IF(Zdroj!$AQ$9="ano",CONCATENATE("Okres:","
",OFFSET(Zdroj!BP$16,'k rozhodnutí detailní'!$A1146,0),"
","Právní forma","
",OFFSET(Zdroj!H$16,'k rozhodnutí detailní'!$A1146,0),"
",IF(OFFSET(Zdroj!I$16,'k rozhodnutí detailní'!$A1146,0)="","","IČO: "),OFFSET(Zdroj!I$16,'k rozhodnutí detailní'!$A1146,0),"
","B.Ú. ",IF(OFFSET(Zdroj!J$16,'k rozhodnutí detailní'!$A1146,0)="","","Anonymizováno")),CONCATENATE("Okres:","
",OFFSET(Zdroj!BP$16,'k rozhodnutí detailní'!$A1146,0),"
","Právní forma","
",OFFSET(Zdroj!H$16,'k rozhodnutí detailní'!$A1146,0),"
",IF(OFFSET(Zdroj!I$16,'k rozhodnutí detailní'!$A1146,0)="","","IČO: "),OFFSET(Zdroj!I$16,'k rozhodnutí detailní'!$A1146,0),"
","B.Ú. ",OFFSET(Zdroj!J$16,'k rozhodnutí detailní'!$A1146,0))))</f>
        <v/>
      </c>
      <c r="D1148" s="58" t="str">
        <f ca="1">IF($B1147="","",OFFSET(Zdroj!O$16,'k rozhodnutí detailní'!$A1146,0))</f>
        <v/>
      </c>
      <c r="E1148" s="314"/>
      <c r="F1148" s="185"/>
      <c r="G1148" s="316"/>
      <c r="H1148" s="315"/>
      <c r="I1148" s="288"/>
      <c r="J1148" s="288"/>
      <c r="K1148" s="288"/>
      <c r="L1148" s="288" t="str">
        <f ca="1">IF($B1147="","",CONCATENATE(SUM(I1147+J1147+K1147)," z ",SUM(Zdroj!$AN$10+Zdroj!$AP$10)))</f>
        <v/>
      </c>
      <c r="M1148" s="47" t="str">
        <f ca="1">IF($B1147="","",IF(1-(((J1147+K1147)*(Zdroj!AN$10/Zdroj!AP$10))/I1147)&gt;=0,CEILING(1-(((J1147+K1147)*(Zdroj!AN$10/Zdroj!AP$10))/I1147),0.01),CEILING((1-(((J1147+K1147)*(Zdroj!AN$10/Zdroj!AP$10))/I1147))*-1,0.01)))</f>
        <v/>
      </c>
      <c r="N1148" s="312"/>
      <c r="O1148" s="288"/>
      <c r="P1148" s="329"/>
    </row>
    <row r="1149" spans="1:16" x14ac:dyDescent="0.25">
      <c r="A1149" s="29">
        <f>ROW()/3-1</f>
        <v>382</v>
      </c>
      <c r="B1149" s="288"/>
      <c r="C1149" s="52" t="str">
        <f ca="1">IF($B1147="","",IF(Zdroj!$AQ$9="ano",IF(OFFSET(Zdroj!M$16,'k rozhodnutí detailní'!A1146,0)="","","Anonymizováno"),IF(OFFSET(Zdroj!M$16,'k rozhodnutí detailní'!A1146,0)="","",OFFSET(Zdroj!M$16,'k rozhodnutí detailní'!A1146,0))))</f>
        <v/>
      </c>
      <c r="D1149" s="58" t="str">
        <f ca="1">IF($B1147="","",CONCATENATE("Dotace bude použita na:","
",OFFSET(Zdroj!P$16,'k rozhodnutí detailní'!$A1146,0)))</f>
        <v/>
      </c>
      <c r="E1149" s="314"/>
      <c r="F1149" s="188" t="str">
        <f ca="1">IF($B1147="","",OFFSET(Zdroj!V$16,'k rozhodnutí detailní'!$A1146,0))</f>
        <v/>
      </c>
      <c r="G1149" s="89" t="str">
        <f ca="1">IF($B1147="","",OFFSET(Zdroj!BM$16,'k rozhodnutí'!$A1146,0))</f>
        <v/>
      </c>
      <c r="H1149" s="315"/>
      <c r="I1149" s="288"/>
      <c r="J1149" s="288"/>
      <c r="K1149" s="288"/>
      <c r="L1149" s="288"/>
      <c r="M1149" s="48" t="str">
        <f ca="1">IF($B1147="","",SUM((I1147+J1147+K1147)/(Zdroj!$AN$10+Zdroj!$AP$10)))</f>
        <v/>
      </c>
      <c r="N1149" s="59" t="str">
        <f t="shared" ref="N1149" ca="1" si="380">IF(B1147="","",N1147/G1147)</f>
        <v/>
      </c>
      <c r="O1149" s="288"/>
      <c r="P1149" s="329"/>
    </row>
    <row r="1150" spans="1:16" x14ac:dyDescent="0.25">
      <c r="A1150" s="29"/>
      <c r="B1150" s="288" t="str">
        <f ca="1">IF(OFFSET(Zdroj!$B$16,A1149,0)&gt;0,OFFSET(Zdroj!$B$16,A1149,0)+0,"")</f>
        <v/>
      </c>
      <c r="C1150" s="51" t="str">
        <f ca="1">IF($B1150="","",IF(Zdroj!$AQ$9="ano",CONCATENATE(OFFSET(Zdroj!C$16,'k rozhodnutí detailní'!$A1149,0),"
","Anonymizováno","
",OFFSET(Zdroj!E$16,'k rozhodnutí detailní'!$A1149,0),"
",OFFSET(Zdroj!F$16,'k rozhodnutí detailní'!$A1149,0)),CONCATENATE(OFFSET(Zdroj!C$16,'k rozhodnutí detailní'!$A1149,0),"
",OFFSET(Zdroj!D$16,'k rozhodnutí detailní'!$A1149,0),"
",OFFSET(Zdroj!E$16,'k rozhodnutí detailní'!$A1149,0),"
",OFFSET(Zdroj!F$16,'k rozhodnutí detailní'!$A1149,0))))</f>
        <v/>
      </c>
      <c r="D1150" s="57" t="str">
        <f ca="1">IF($B1150="","",OFFSET(Zdroj!N$16,'k rozhodnutí detailní'!$A1149,0))</f>
        <v/>
      </c>
      <c r="E1150" s="314" t="str">
        <f ca="1">IF($B1150="","",OFFSET(Zdroj!T$16,'k rozhodnutí detailní'!$A1149,0))</f>
        <v/>
      </c>
      <c r="F1150" s="188" t="str">
        <f ca="1">IF($B1150="","",OFFSET(Zdroj!U$16,'k rozhodnutí detailní'!$A1149,0))</f>
        <v/>
      </c>
      <c r="G1150" s="316" t="str">
        <f ca="1">IF($B1150="","",OFFSET(Zdroj!W$16,'k rozhodnutí detailní'!$A1149,0))</f>
        <v/>
      </c>
      <c r="H1150" s="315" t="str">
        <f ca="1">IF($B1150="","",OFFSET(Zdroj!Y$16,'k rozhodnutí detailní'!$A1149,0))</f>
        <v/>
      </c>
      <c r="I1150" s="288" t="str">
        <f ca="1">IF($B1150="","",OFFSET(Zdroj!BG$16,'k rozhodnutí detailní'!$A1149,0))</f>
        <v/>
      </c>
      <c r="J1150" s="288" t="str">
        <f ca="1">IF($B1150="","",OFFSET(Zdroj!BH$16,'k rozhodnutí detailní'!$A1149,0))</f>
        <v/>
      </c>
      <c r="K1150" s="288"/>
      <c r="L1150" s="79" t="str">
        <f ca="1">IF($B1150="","",CONCATENATE(OFFSET(Zdroj!BI$16,'k rozhodnutí detailní'!$A1149,0)," z ",SUM(Zdroj!$AN$10+Zdroj!$AP$10)))</f>
        <v/>
      </c>
      <c r="M1150" s="46" t="str">
        <f ca="1">IF($B1150="","",IF(OR(I1150=0,J1150=0),1,OFFSET(Zdroj!BJ$16,'k rozhodnutí detailní'!$A1149,0)))</f>
        <v/>
      </c>
      <c r="N1150" s="312" t="str">
        <f ca="1">IF(B1150="","",IF(Zdroj!$AQ$1=Zdroj!$AR$9,ROUND(G1150*M1152,Zdroj!$AR$8),OFFSET(Zdroj!BO$16,'k rozhodnutí detailní'!A1149,0)))</f>
        <v/>
      </c>
      <c r="O1150" s="288" t="str">
        <f ca="1">IF($B1150="","",OFFSET(Zdroj!Z$16,'k rozhodnutí detailní'!$A1149,0))</f>
        <v/>
      </c>
      <c r="P1150" s="329"/>
    </row>
    <row r="1151" spans="1:16" x14ac:dyDescent="0.25">
      <c r="A1151" s="29"/>
      <c r="B1151" s="288"/>
      <c r="C1151" s="51" t="str">
        <f ca="1">IF($B1150="","",IF(Zdroj!$AQ$9="ano",CONCATENATE("Okres:","
",OFFSET(Zdroj!BP$16,'k rozhodnutí detailní'!$A1149,0),"
","Právní forma","
",OFFSET(Zdroj!H$16,'k rozhodnutí detailní'!$A1149,0),"
",IF(OFFSET(Zdroj!I$16,'k rozhodnutí detailní'!$A1149,0)="","","IČO: "),OFFSET(Zdroj!I$16,'k rozhodnutí detailní'!$A1149,0),"
","B.Ú. ",IF(OFFSET(Zdroj!J$16,'k rozhodnutí detailní'!$A1149,0)="","","Anonymizováno")),CONCATENATE("Okres:","
",OFFSET(Zdroj!BP$16,'k rozhodnutí detailní'!$A1149,0),"
","Právní forma","
",OFFSET(Zdroj!H$16,'k rozhodnutí detailní'!$A1149,0),"
",IF(OFFSET(Zdroj!I$16,'k rozhodnutí detailní'!$A1149,0)="","","IČO: "),OFFSET(Zdroj!I$16,'k rozhodnutí detailní'!$A1149,0),"
","B.Ú. ",OFFSET(Zdroj!J$16,'k rozhodnutí detailní'!$A1149,0))))</f>
        <v/>
      </c>
      <c r="D1151" s="58" t="str">
        <f ca="1">IF($B1150="","",OFFSET(Zdroj!O$16,'k rozhodnutí detailní'!$A1149,0))</f>
        <v/>
      </c>
      <c r="E1151" s="314"/>
      <c r="F1151" s="185"/>
      <c r="G1151" s="316"/>
      <c r="H1151" s="315"/>
      <c r="I1151" s="288"/>
      <c r="J1151" s="288"/>
      <c r="K1151" s="288"/>
      <c r="L1151" s="288" t="str">
        <f ca="1">IF($B1150="","",CONCATENATE(SUM(I1150+J1150+K1150)," z ",SUM(Zdroj!$AN$10+Zdroj!$AP$10)))</f>
        <v/>
      </c>
      <c r="M1151" s="47" t="str">
        <f ca="1">IF($B1150="","",IF(1-(((J1150+K1150)*(Zdroj!AN$10/Zdroj!AP$10))/I1150)&gt;=0,CEILING(1-(((J1150+K1150)*(Zdroj!AN$10/Zdroj!AP$10))/I1150),0.01),CEILING((1-(((J1150+K1150)*(Zdroj!AN$10/Zdroj!AP$10))/I1150))*-1,0.01)))</f>
        <v/>
      </c>
      <c r="N1151" s="312"/>
      <c r="O1151" s="288"/>
      <c r="P1151" s="329"/>
    </row>
    <row r="1152" spans="1:16" x14ac:dyDescent="0.25">
      <c r="A1152" s="29">
        <f>ROW()/3-1</f>
        <v>383</v>
      </c>
      <c r="B1152" s="288"/>
      <c r="C1152" s="52" t="str">
        <f ca="1">IF($B1150="","",IF(Zdroj!$AQ$9="ano",IF(OFFSET(Zdroj!M$16,'k rozhodnutí detailní'!A1149,0)="","","Anonymizováno"),IF(OFFSET(Zdroj!M$16,'k rozhodnutí detailní'!A1149,0)="","",OFFSET(Zdroj!M$16,'k rozhodnutí detailní'!A1149,0))))</f>
        <v/>
      </c>
      <c r="D1152" s="58" t="str">
        <f ca="1">IF($B1150="","",CONCATENATE("Dotace bude použita na:","
",OFFSET(Zdroj!P$16,'k rozhodnutí detailní'!$A1149,0)))</f>
        <v/>
      </c>
      <c r="E1152" s="314"/>
      <c r="F1152" s="188" t="str">
        <f ca="1">IF($B1150="","",OFFSET(Zdroj!V$16,'k rozhodnutí detailní'!$A1149,0))</f>
        <v/>
      </c>
      <c r="G1152" s="89" t="str">
        <f ca="1">IF($B1150="","",OFFSET(Zdroj!BM$16,'k rozhodnutí'!$A1149,0))</f>
        <v/>
      </c>
      <c r="H1152" s="315"/>
      <c r="I1152" s="288"/>
      <c r="J1152" s="288"/>
      <c r="K1152" s="288"/>
      <c r="L1152" s="288"/>
      <c r="M1152" s="48" t="str">
        <f ca="1">IF($B1150="","",SUM((I1150+J1150+K1150)/(Zdroj!$AN$10+Zdroj!$AP$10)))</f>
        <v/>
      </c>
      <c r="N1152" s="59" t="str">
        <f t="shared" ref="N1152" ca="1" si="381">IF(B1150="","",N1150/G1150)</f>
        <v/>
      </c>
      <c r="O1152" s="288"/>
      <c r="P1152" s="329"/>
    </row>
    <row r="1153" spans="1:16" x14ac:dyDescent="0.25">
      <c r="A1153" s="29"/>
      <c r="B1153" s="288" t="str">
        <f ca="1">IF(OFFSET(Zdroj!$B$16,A1152,0)&gt;0,OFFSET(Zdroj!$B$16,A1152,0)+0,"")</f>
        <v/>
      </c>
      <c r="C1153" s="51" t="str">
        <f ca="1">IF($B1153="","",IF(Zdroj!$AQ$9="ano",CONCATENATE(OFFSET(Zdroj!C$16,'k rozhodnutí detailní'!$A1152,0),"
","Anonymizováno","
",OFFSET(Zdroj!E$16,'k rozhodnutí detailní'!$A1152,0),"
",OFFSET(Zdroj!F$16,'k rozhodnutí detailní'!$A1152,0)),CONCATENATE(OFFSET(Zdroj!C$16,'k rozhodnutí detailní'!$A1152,0),"
",OFFSET(Zdroj!D$16,'k rozhodnutí detailní'!$A1152,0),"
",OFFSET(Zdroj!E$16,'k rozhodnutí detailní'!$A1152,0),"
",OFFSET(Zdroj!F$16,'k rozhodnutí detailní'!$A1152,0))))</f>
        <v/>
      </c>
      <c r="D1153" s="57" t="str">
        <f ca="1">IF($B1153="","",OFFSET(Zdroj!N$16,'k rozhodnutí detailní'!$A1152,0))</f>
        <v/>
      </c>
      <c r="E1153" s="314" t="str">
        <f ca="1">IF($B1153="","",OFFSET(Zdroj!T$16,'k rozhodnutí detailní'!$A1152,0))</f>
        <v/>
      </c>
      <c r="F1153" s="188" t="str">
        <f ca="1">IF($B1153="","",OFFSET(Zdroj!U$16,'k rozhodnutí detailní'!$A1152,0))</f>
        <v/>
      </c>
      <c r="G1153" s="316" t="str">
        <f ca="1">IF($B1153="","",OFFSET(Zdroj!W$16,'k rozhodnutí detailní'!$A1152,0))</f>
        <v/>
      </c>
      <c r="H1153" s="315" t="str">
        <f ca="1">IF($B1153="","",OFFSET(Zdroj!Y$16,'k rozhodnutí detailní'!$A1152,0))</f>
        <v/>
      </c>
      <c r="I1153" s="288" t="str">
        <f ca="1">IF($B1153="","",OFFSET(Zdroj!BG$16,'k rozhodnutí detailní'!$A1152,0))</f>
        <v/>
      </c>
      <c r="J1153" s="288" t="str">
        <f ca="1">IF($B1153="","",OFFSET(Zdroj!BH$16,'k rozhodnutí detailní'!$A1152,0))</f>
        <v/>
      </c>
      <c r="K1153" s="288"/>
      <c r="L1153" s="79" t="str">
        <f ca="1">IF($B1153="","",CONCATENATE(OFFSET(Zdroj!BI$16,'k rozhodnutí detailní'!$A1152,0)," z ",SUM(Zdroj!$AN$10+Zdroj!$AP$10)))</f>
        <v/>
      </c>
      <c r="M1153" s="46" t="str">
        <f ca="1">IF($B1153="","",IF(OR(I1153=0,J1153=0),1,OFFSET(Zdroj!BJ$16,'k rozhodnutí detailní'!$A1152,0)))</f>
        <v/>
      </c>
      <c r="N1153" s="312" t="str">
        <f ca="1">IF(B1153="","",IF(Zdroj!$AQ$1=Zdroj!$AR$9,ROUND(G1153*M1155,Zdroj!$AR$8),OFFSET(Zdroj!BO$16,'k rozhodnutí detailní'!A1152,0)))</f>
        <v/>
      </c>
      <c r="O1153" s="288" t="str">
        <f ca="1">IF($B1153="","",OFFSET(Zdroj!Z$16,'k rozhodnutí detailní'!$A1152,0))</f>
        <v/>
      </c>
      <c r="P1153" s="329"/>
    </row>
    <row r="1154" spans="1:16" x14ac:dyDescent="0.25">
      <c r="A1154" s="29"/>
      <c r="B1154" s="288"/>
      <c r="C1154" s="51" t="str">
        <f ca="1">IF($B1153="","",IF(Zdroj!$AQ$9="ano",CONCATENATE("Okres:","
",OFFSET(Zdroj!BP$16,'k rozhodnutí detailní'!$A1152,0),"
","Právní forma","
",OFFSET(Zdroj!H$16,'k rozhodnutí detailní'!$A1152,0),"
",IF(OFFSET(Zdroj!I$16,'k rozhodnutí detailní'!$A1152,0)="","","IČO: "),OFFSET(Zdroj!I$16,'k rozhodnutí detailní'!$A1152,0),"
","B.Ú. ",IF(OFFSET(Zdroj!J$16,'k rozhodnutí detailní'!$A1152,0)="","","Anonymizováno")),CONCATENATE("Okres:","
",OFFSET(Zdroj!BP$16,'k rozhodnutí detailní'!$A1152,0),"
","Právní forma","
",OFFSET(Zdroj!H$16,'k rozhodnutí detailní'!$A1152,0),"
",IF(OFFSET(Zdroj!I$16,'k rozhodnutí detailní'!$A1152,0)="","","IČO: "),OFFSET(Zdroj!I$16,'k rozhodnutí detailní'!$A1152,0),"
","B.Ú. ",OFFSET(Zdroj!J$16,'k rozhodnutí detailní'!$A1152,0))))</f>
        <v/>
      </c>
      <c r="D1154" s="58" t="str">
        <f ca="1">IF($B1153="","",OFFSET(Zdroj!O$16,'k rozhodnutí detailní'!$A1152,0))</f>
        <v/>
      </c>
      <c r="E1154" s="314"/>
      <c r="F1154" s="185"/>
      <c r="G1154" s="316"/>
      <c r="H1154" s="315"/>
      <c r="I1154" s="288"/>
      <c r="J1154" s="288"/>
      <c r="K1154" s="288"/>
      <c r="L1154" s="288" t="str">
        <f ca="1">IF($B1153="","",CONCATENATE(SUM(I1153+J1153+K1153)," z ",SUM(Zdroj!$AN$10+Zdroj!$AP$10)))</f>
        <v/>
      </c>
      <c r="M1154" s="47" t="str">
        <f ca="1">IF($B1153="","",IF(1-(((J1153+K1153)*(Zdroj!AN$10/Zdroj!AP$10))/I1153)&gt;=0,CEILING(1-(((J1153+K1153)*(Zdroj!AN$10/Zdroj!AP$10))/I1153),0.01),CEILING((1-(((J1153+K1153)*(Zdroj!AN$10/Zdroj!AP$10))/I1153))*-1,0.01)))</f>
        <v/>
      </c>
      <c r="N1154" s="312"/>
      <c r="O1154" s="288"/>
      <c r="P1154" s="329"/>
    </row>
    <row r="1155" spans="1:16" x14ac:dyDescent="0.25">
      <c r="A1155" s="29">
        <f>ROW()/3-1</f>
        <v>384</v>
      </c>
      <c r="B1155" s="288"/>
      <c r="C1155" s="52" t="str">
        <f ca="1">IF($B1153="","",IF(Zdroj!$AQ$9="ano",IF(OFFSET(Zdroj!M$16,'k rozhodnutí detailní'!A1152,0)="","","Anonymizováno"),IF(OFFSET(Zdroj!M$16,'k rozhodnutí detailní'!A1152,0)="","",OFFSET(Zdroj!M$16,'k rozhodnutí detailní'!A1152,0))))</f>
        <v/>
      </c>
      <c r="D1155" s="58" t="str">
        <f ca="1">IF($B1153="","",CONCATENATE("Dotace bude použita na:","
",OFFSET(Zdroj!P$16,'k rozhodnutí detailní'!$A1152,0)))</f>
        <v/>
      </c>
      <c r="E1155" s="314"/>
      <c r="F1155" s="188" t="str">
        <f ca="1">IF($B1153="","",OFFSET(Zdroj!V$16,'k rozhodnutí detailní'!$A1152,0))</f>
        <v/>
      </c>
      <c r="G1155" s="89" t="str">
        <f ca="1">IF($B1153="","",OFFSET(Zdroj!BM$16,'k rozhodnutí'!$A1152,0))</f>
        <v/>
      </c>
      <c r="H1155" s="315"/>
      <c r="I1155" s="288"/>
      <c r="J1155" s="288"/>
      <c r="K1155" s="288"/>
      <c r="L1155" s="288"/>
      <c r="M1155" s="48" t="str">
        <f ca="1">IF($B1153="","",SUM((I1153+J1153+K1153)/(Zdroj!$AN$10+Zdroj!$AP$10)))</f>
        <v/>
      </c>
      <c r="N1155" s="59" t="str">
        <f t="shared" ref="N1155" ca="1" si="382">IF(B1153="","",N1153/G1153)</f>
        <v/>
      </c>
      <c r="O1155" s="288"/>
      <c r="P1155" s="329"/>
    </row>
    <row r="1156" spans="1:16" x14ac:dyDescent="0.25">
      <c r="A1156" s="29"/>
      <c r="B1156" s="288" t="str">
        <f ca="1">IF(OFFSET(Zdroj!$B$16,A1155,0)&gt;0,OFFSET(Zdroj!$B$16,A1155,0)+0,"")</f>
        <v/>
      </c>
      <c r="C1156" s="51" t="str">
        <f ca="1">IF($B1156="","",IF(Zdroj!$AQ$9="ano",CONCATENATE(OFFSET(Zdroj!C$16,'k rozhodnutí detailní'!$A1155,0),"
","Anonymizováno","
",OFFSET(Zdroj!E$16,'k rozhodnutí detailní'!$A1155,0),"
",OFFSET(Zdroj!F$16,'k rozhodnutí detailní'!$A1155,0)),CONCATENATE(OFFSET(Zdroj!C$16,'k rozhodnutí detailní'!$A1155,0),"
",OFFSET(Zdroj!D$16,'k rozhodnutí detailní'!$A1155,0),"
",OFFSET(Zdroj!E$16,'k rozhodnutí detailní'!$A1155,0),"
",OFFSET(Zdroj!F$16,'k rozhodnutí detailní'!$A1155,0))))</f>
        <v/>
      </c>
      <c r="D1156" s="57" t="str">
        <f ca="1">IF($B1156="","",OFFSET(Zdroj!N$16,'k rozhodnutí detailní'!$A1155,0))</f>
        <v/>
      </c>
      <c r="E1156" s="314" t="str">
        <f ca="1">IF($B1156="","",OFFSET(Zdroj!T$16,'k rozhodnutí detailní'!$A1155,0))</f>
        <v/>
      </c>
      <c r="F1156" s="188" t="str">
        <f ca="1">IF($B1156="","",OFFSET(Zdroj!U$16,'k rozhodnutí detailní'!$A1155,0))</f>
        <v/>
      </c>
      <c r="G1156" s="316" t="str">
        <f ca="1">IF($B1156="","",OFFSET(Zdroj!W$16,'k rozhodnutí detailní'!$A1155,0))</f>
        <v/>
      </c>
      <c r="H1156" s="315" t="str">
        <f ca="1">IF($B1156="","",OFFSET(Zdroj!Y$16,'k rozhodnutí detailní'!$A1155,0))</f>
        <v/>
      </c>
      <c r="I1156" s="288" t="str">
        <f ca="1">IF($B1156="","",OFFSET(Zdroj!BG$16,'k rozhodnutí detailní'!$A1155,0))</f>
        <v/>
      </c>
      <c r="J1156" s="288" t="str">
        <f ca="1">IF($B1156="","",OFFSET(Zdroj!BH$16,'k rozhodnutí detailní'!$A1155,0))</f>
        <v/>
      </c>
      <c r="K1156" s="288"/>
      <c r="L1156" s="79" t="str">
        <f ca="1">IF($B1156="","",CONCATENATE(OFFSET(Zdroj!BI$16,'k rozhodnutí detailní'!$A1155,0)," z ",SUM(Zdroj!$AN$10+Zdroj!$AP$10)))</f>
        <v/>
      </c>
      <c r="M1156" s="46" t="str">
        <f ca="1">IF($B1156="","",IF(OR(I1156=0,J1156=0),1,OFFSET(Zdroj!BJ$16,'k rozhodnutí detailní'!$A1155,0)))</f>
        <v/>
      </c>
      <c r="N1156" s="312" t="str">
        <f ca="1">IF(B1156="","",IF(Zdroj!$AQ$1=Zdroj!$AR$9,ROUND(G1156*M1158,Zdroj!$AR$8),OFFSET(Zdroj!BO$16,'k rozhodnutí detailní'!A1155,0)))</f>
        <v/>
      </c>
      <c r="O1156" s="288" t="str">
        <f ca="1">IF($B1156="","",OFFSET(Zdroj!Z$16,'k rozhodnutí detailní'!$A1155,0))</f>
        <v/>
      </c>
      <c r="P1156" s="329"/>
    </row>
    <row r="1157" spans="1:16" x14ac:dyDescent="0.25">
      <c r="A1157" s="29"/>
      <c r="B1157" s="288"/>
      <c r="C1157" s="51" t="str">
        <f ca="1">IF($B1156="","",IF(Zdroj!$AQ$9="ano",CONCATENATE("Okres:","
",OFFSET(Zdroj!BP$16,'k rozhodnutí detailní'!$A1155,0),"
","Právní forma","
",OFFSET(Zdroj!H$16,'k rozhodnutí detailní'!$A1155,0),"
",IF(OFFSET(Zdroj!I$16,'k rozhodnutí detailní'!$A1155,0)="","","IČO: "),OFFSET(Zdroj!I$16,'k rozhodnutí detailní'!$A1155,0),"
","B.Ú. ",IF(OFFSET(Zdroj!J$16,'k rozhodnutí detailní'!$A1155,0)="","","Anonymizováno")),CONCATENATE("Okres:","
",OFFSET(Zdroj!BP$16,'k rozhodnutí detailní'!$A1155,0),"
","Právní forma","
",OFFSET(Zdroj!H$16,'k rozhodnutí detailní'!$A1155,0),"
",IF(OFFSET(Zdroj!I$16,'k rozhodnutí detailní'!$A1155,0)="","","IČO: "),OFFSET(Zdroj!I$16,'k rozhodnutí detailní'!$A1155,0),"
","B.Ú. ",OFFSET(Zdroj!J$16,'k rozhodnutí detailní'!$A1155,0))))</f>
        <v/>
      </c>
      <c r="D1157" s="58" t="str">
        <f ca="1">IF($B1156="","",OFFSET(Zdroj!O$16,'k rozhodnutí detailní'!$A1155,0))</f>
        <v/>
      </c>
      <c r="E1157" s="314"/>
      <c r="F1157" s="185"/>
      <c r="G1157" s="316"/>
      <c r="H1157" s="315"/>
      <c r="I1157" s="288"/>
      <c r="J1157" s="288"/>
      <c r="K1157" s="288"/>
      <c r="L1157" s="288" t="str">
        <f ca="1">IF($B1156="","",CONCATENATE(SUM(I1156+J1156+K1156)," z ",SUM(Zdroj!$AN$10+Zdroj!$AP$10)))</f>
        <v/>
      </c>
      <c r="M1157" s="47" t="str">
        <f ca="1">IF($B1156="","",IF(1-(((J1156+K1156)*(Zdroj!AN$10/Zdroj!AP$10))/I1156)&gt;=0,CEILING(1-(((J1156+K1156)*(Zdroj!AN$10/Zdroj!AP$10))/I1156),0.01),CEILING((1-(((J1156+K1156)*(Zdroj!AN$10/Zdroj!AP$10))/I1156))*-1,0.01)))</f>
        <v/>
      </c>
      <c r="N1157" s="312"/>
      <c r="O1157" s="288"/>
      <c r="P1157" s="329"/>
    </row>
    <row r="1158" spans="1:16" x14ac:dyDescent="0.25">
      <c r="A1158" s="29">
        <f>ROW()/3-1</f>
        <v>385</v>
      </c>
      <c r="B1158" s="288"/>
      <c r="C1158" s="52" t="str">
        <f ca="1">IF($B1156="","",IF(Zdroj!$AQ$9="ano",IF(OFFSET(Zdroj!M$16,'k rozhodnutí detailní'!A1155,0)="","","Anonymizováno"),IF(OFFSET(Zdroj!M$16,'k rozhodnutí detailní'!A1155,0)="","",OFFSET(Zdroj!M$16,'k rozhodnutí detailní'!A1155,0))))</f>
        <v/>
      </c>
      <c r="D1158" s="58" t="str">
        <f ca="1">IF($B1156="","",CONCATENATE("Dotace bude použita na:","
",OFFSET(Zdroj!P$16,'k rozhodnutí detailní'!$A1155,0)))</f>
        <v/>
      </c>
      <c r="E1158" s="314"/>
      <c r="F1158" s="188" t="str">
        <f ca="1">IF($B1156="","",OFFSET(Zdroj!V$16,'k rozhodnutí detailní'!$A1155,0))</f>
        <v/>
      </c>
      <c r="G1158" s="89" t="str">
        <f ca="1">IF($B1156="","",OFFSET(Zdroj!BM$16,'k rozhodnutí'!$A1155,0))</f>
        <v/>
      </c>
      <c r="H1158" s="315"/>
      <c r="I1158" s="288"/>
      <c r="J1158" s="288"/>
      <c r="K1158" s="288"/>
      <c r="L1158" s="288"/>
      <c r="M1158" s="48" t="str">
        <f ca="1">IF($B1156="","",SUM((I1156+J1156+K1156)/(Zdroj!$AN$10+Zdroj!$AP$10)))</f>
        <v/>
      </c>
      <c r="N1158" s="59" t="str">
        <f t="shared" ref="N1158" ca="1" si="383">IF(B1156="","",N1156/G1156)</f>
        <v/>
      </c>
      <c r="O1158" s="288"/>
      <c r="P1158" s="329"/>
    </row>
    <row r="1159" spans="1:16" x14ac:dyDescent="0.25">
      <c r="A1159" s="29"/>
      <c r="B1159" s="288" t="str">
        <f ca="1">IF(OFFSET(Zdroj!$B$16,A1158,0)&gt;0,OFFSET(Zdroj!$B$16,A1158,0)+0,"")</f>
        <v/>
      </c>
      <c r="C1159" s="51" t="str">
        <f ca="1">IF($B1159="","",IF(Zdroj!$AQ$9="ano",CONCATENATE(OFFSET(Zdroj!C$16,'k rozhodnutí detailní'!$A1158,0),"
","Anonymizováno","
",OFFSET(Zdroj!E$16,'k rozhodnutí detailní'!$A1158,0),"
",OFFSET(Zdroj!F$16,'k rozhodnutí detailní'!$A1158,0)),CONCATENATE(OFFSET(Zdroj!C$16,'k rozhodnutí detailní'!$A1158,0),"
",OFFSET(Zdroj!D$16,'k rozhodnutí detailní'!$A1158,0),"
",OFFSET(Zdroj!E$16,'k rozhodnutí detailní'!$A1158,0),"
",OFFSET(Zdroj!F$16,'k rozhodnutí detailní'!$A1158,0))))</f>
        <v/>
      </c>
      <c r="D1159" s="57" t="str">
        <f ca="1">IF($B1159="","",OFFSET(Zdroj!N$16,'k rozhodnutí detailní'!$A1158,0))</f>
        <v/>
      </c>
      <c r="E1159" s="314" t="str">
        <f ca="1">IF($B1159="","",OFFSET(Zdroj!T$16,'k rozhodnutí detailní'!$A1158,0))</f>
        <v/>
      </c>
      <c r="F1159" s="188" t="str">
        <f ca="1">IF($B1159="","",OFFSET(Zdroj!U$16,'k rozhodnutí detailní'!$A1158,0))</f>
        <v/>
      </c>
      <c r="G1159" s="316" t="str">
        <f ca="1">IF($B1159="","",OFFSET(Zdroj!W$16,'k rozhodnutí detailní'!$A1158,0))</f>
        <v/>
      </c>
      <c r="H1159" s="315" t="str">
        <f ca="1">IF($B1159="","",OFFSET(Zdroj!Y$16,'k rozhodnutí detailní'!$A1158,0))</f>
        <v/>
      </c>
      <c r="I1159" s="288" t="str">
        <f ca="1">IF($B1159="","",OFFSET(Zdroj!BG$16,'k rozhodnutí detailní'!$A1158,0))</f>
        <v/>
      </c>
      <c r="J1159" s="288" t="str">
        <f ca="1">IF($B1159="","",OFFSET(Zdroj!BH$16,'k rozhodnutí detailní'!$A1158,0))</f>
        <v/>
      </c>
      <c r="K1159" s="288"/>
      <c r="L1159" s="79" t="str">
        <f ca="1">IF($B1159="","",CONCATENATE(OFFSET(Zdroj!BI$16,'k rozhodnutí detailní'!$A1158,0)," z ",SUM(Zdroj!$AN$10+Zdroj!$AP$10)))</f>
        <v/>
      </c>
      <c r="M1159" s="46" t="str">
        <f ca="1">IF($B1159="","",IF(OR(I1159=0,J1159=0),1,OFFSET(Zdroj!BJ$16,'k rozhodnutí detailní'!$A1158,0)))</f>
        <v/>
      </c>
      <c r="N1159" s="312" t="str">
        <f ca="1">IF(B1159="","",IF(Zdroj!$AQ$1=Zdroj!$AR$9,ROUND(G1159*M1161,Zdroj!$AR$8),OFFSET(Zdroj!BO$16,'k rozhodnutí detailní'!A1158,0)))</f>
        <v/>
      </c>
      <c r="O1159" s="288" t="str">
        <f ca="1">IF($B1159="","",OFFSET(Zdroj!Z$16,'k rozhodnutí detailní'!$A1158,0))</f>
        <v/>
      </c>
      <c r="P1159" s="329"/>
    </row>
    <row r="1160" spans="1:16" x14ac:dyDescent="0.25">
      <c r="A1160" s="29"/>
      <c r="B1160" s="288"/>
      <c r="C1160" s="51" t="str">
        <f ca="1">IF($B1159="","",IF(Zdroj!$AQ$9="ano",CONCATENATE("Okres:","
",OFFSET(Zdroj!BP$16,'k rozhodnutí detailní'!$A1158,0),"
","Právní forma","
",OFFSET(Zdroj!H$16,'k rozhodnutí detailní'!$A1158,0),"
",IF(OFFSET(Zdroj!I$16,'k rozhodnutí detailní'!$A1158,0)="","","IČO: "),OFFSET(Zdroj!I$16,'k rozhodnutí detailní'!$A1158,0),"
","B.Ú. ",IF(OFFSET(Zdroj!J$16,'k rozhodnutí detailní'!$A1158,0)="","","Anonymizováno")),CONCATENATE("Okres:","
",OFFSET(Zdroj!BP$16,'k rozhodnutí detailní'!$A1158,0),"
","Právní forma","
",OFFSET(Zdroj!H$16,'k rozhodnutí detailní'!$A1158,0),"
",IF(OFFSET(Zdroj!I$16,'k rozhodnutí detailní'!$A1158,0)="","","IČO: "),OFFSET(Zdroj!I$16,'k rozhodnutí detailní'!$A1158,0),"
","B.Ú. ",OFFSET(Zdroj!J$16,'k rozhodnutí detailní'!$A1158,0))))</f>
        <v/>
      </c>
      <c r="D1160" s="58" t="str">
        <f ca="1">IF($B1159="","",OFFSET(Zdroj!O$16,'k rozhodnutí detailní'!$A1158,0))</f>
        <v/>
      </c>
      <c r="E1160" s="314"/>
      <c r="F1160" s="185"/>
      <c r="G1160" s="316"/>
      <c r="H1160" s="315"/>
      <c r="I1160" s="288"/>
      <c r="J1160" s="288"/>
      <c r="K1160" s="288"/>
      <c r="L1160" s="288" t="str">
        <f ca="1">IF($B1159="","",CONCATENATE(SUM(I1159+J1159+K1159)," z ",SUM(Zdroj!$AN$10+Zdroj!$AP$10)))</f>
        <v/>
      </c>
      <c r="M1160" s="47" t="str">
        <f ca="1">IF($B1159="","",IF(1-(((J1159+K1159)*(Zdroj!AN$10/Zdroj!AP$10))/I1159)&gt;=0,CEILING(1-(((J1159+K1159)*(Zdroj!AN$10/Zdroj!AP$10))/I1159),0.01),CEILING((1-(((J1159+K1159)*(Zdroj!AN$10/Zdroj!AP$10))/I1159))*-1,0.01)))</f>
        <v/>
      </c>
      <c r="N1160" s="312"/>
      <c r="O1160" s="288"/>
      <c r="P1160" s="329"/>
    </row>
    <row r="1161" spans="1:16" x14ac:dyDescent="0.25">
      <c r="A1161" s="29">
        <f>ROW()/3-1</f>
        <v>386</v>
      </c>
      <c r="B1161" s="288"/>
      <c r="C1161" s="52" t="str">
        <f ca="1">IF($B1159="","",IF(Zdroj!$AQ$9="ano",IF(OFFSET(Zdroj!M$16,'k rozhodnutí detailní'!A1158,0)="","","Anonymizováno"),IF(OFFSET(Zdroj!M$16,'k rozhodnutí detailní'!A1158,0)="","",OFFSET(Zdroj!M$16,'k rozhodnutí detailní'!A1158,0))))</f>
        <v/>
      </c>
      <c r="D1161" s="58" t="str">
        <f ca="1">IF($B1159="","",CONCATENATE("Dotace bude použita na:","
",OFFSET(Zdroj!P$16,'k rozhodnutí detailní'!$A1158,0)))</f>
        <v/>
      </c>
      <c r="E1161" s="314"/>
      <c r="F1161" s="188" t="str">
        <f ca="1">IF($B1159="","",OFFSET(Zdroj!V$16,'k rozhodnutí detailní'!$A1158,0))</f>
        <v/>
      </c>
      <c r="G1161" s="89" t="str">
        <f ca="1">IF($B1159="","",OFFSET(Zdroj!BM$16,'k rozhodnutí'!$A1158,0))</f>
        <v/>
      </c>
      <c r="H1161" s="315"/>
      <c r="I1161" s="288"/>
      <c r="J1161" s="288"/>
      <c r="K1161" s="288"/>
      <c r="L1161" s="288"/>
      <c r="M1161" s="48" t="str">
        <f ca="1">IF($B1159="","",SUM((I1159+J1159+K1159)/(Zdroj!$AN$10+Zdroj!$AP$10)))</f>
        <v/>
      </c>
      <c r="N1161" s="59" t="str">
        <f t="shared" ref="N1161" ca="1" si="384">IF(B1159="","",N1159/G1159)</f>
        <v/>
      </c>
      <c r="O1161" s="288"/>
      <c r="P1161" s="329"/>
    </row>
    <row r="1162" spans="1:16" x14ac:dyDescent="0.25">
      <c r="A1162" s="29"/>
      <c r="B1162" s="288" t="str">
        <f ca="1">IF(OFFSET(Zdroj!$B$16,A1161,0)&gt;0,OFFSET(Zdroj!$B$16,A1161,0)+0,"")</f>
        <v/>
      </c>
      <c r="C1162" s="51" t="str">
        <f ca="1">IF($B1162="","",IF(Zdroj!$AQ$9="ano",CONCATENATE(OFFSET(Zdroj!C$16,'k rozhodnutí detailní'!$A1161,0),"
","Anonymizováno","
",OFFSET(Zdroj!E$16,'k rozhodnutí detailní'!$A1161,0),"
",OFFSET(Zdroj!F$16,'k rozhodnutí detailní'!$A1161,0)),CONCATENATE(OFFSET(Zdroj!C$16,'k rozhodnutí detailní'!$A1161,0),"
",OFFSET(Zdroj!D$16,'k rozhodnutí detailní'!$A1161,0),"
",OFFSET(Zdroj!E$16,'k rozhodnutí detailní'!$A1161,0),"
",OFFSET(Zdroj!F$16,'k rozhodnutí detailní'!$A1161,0))))</f>
        <v/>
      </c>
      <c r="D1162" s="57" t="str">
        <f ca="1">IF($B1162="","",OFFSET(Zdroj!N$16,'k rozhodnutí detailní'!$A1161,0))</f>
        <v/>
      </c>
      <c r="E1162" s="314" t="str">
        <f ca="1">IF($B1162="","",OFFSET(Zdroj!T$16,'k rozhodnutí detailní'!$A1161,0))</f>
        <v/>
      </c>
      <c r="F1162" s="188" t="str">
        <f ca="1">IF($B1162="","",OFFSET(Zdroj!U$16,'k rozhodnutí detailní'!$A1161,0))</f>
        <v/>
      </c>
      <c r="G1162" s="316" t="str">
        <f ca="1">IF($B1162="","",OFFSET(Zdroj!W$16,'k rozhodnutí detailní'!$A1161,0))</f>
        <v/>
      </c>
      <c r="H1162" s="315" t="str">
        <f ca="1">IF($B1162="","",OFFSET(Zdroj!Y$16,'k rozhodnutí detailní'!$A1161,0))</f>
        <v/>
      </c>
      <c r="I1162" s="288" t="str">
        <f ca="1">IF($B1162="","",OFFSET(Zdroj!BG$16,'k rozhodnutí detailní'!$A1161,0))</f>
        <v/>
      </c>
      <c r="J1162" s="288" t="str">
        <f ca="1">IF($B1162="","",OFFSET(Zdroj!BH$16,'k rozhodnutí detailní'!$A1161,0))</f>
        <v/>
      </c>
      <c r="K1162" s="288"/>
      <c r="L1162" s="79" t="str">
        <f ca="1">IF($B1162="","",CONCATENATE(OFFSET(Zdroj!BI$16,'k rozhodnutí detailní'!$A1161,0)," z ",SUM(Zdroj!$AN$10+Zdroj!$AP$10)))</f>
        <v/>
      </c>
      <c r="M1162" s="46" t="str">
        <f ca="1">IF($B1162="","",IF(OR(I1162=0,J1162=0),1,OFFSET(Zdroj!BJ$16,'k rozhodnutí detailní'!$A1161,0)))</f>
        <v/>
      </c>
      <c r="N1162" s="312" t="str">
        <f ca="1">IF(B1162="","",IF(Zdroj!$AQ$1=Zdroj!$AR$9,ROUND(G1162*M1164,Zdroj!$AR$8),OFFSET(Zdroj!BO$16,'k rozhodnutí detailní'!A1161,0)))</f>
        <v/>
      </c>
      <c r="O1162" s="288" t="str">
        <f ca="1">IF($B1162="","",OFFSET(Zdroj!Z$16,'k rozhodnutí detailní'!$A1161,0))</f>
        <v/>
      </c>
      <c r="P1162" s="329"/>
    </row>
    <row r="1163" spans="1:16" x14ac:dyDescent="0.25">
      <c r="A1163" s="29"/>
      <c r="B1163" s="288"/>
      <c r="C1163" s="51" t="str">
        <f ca="1">IF($B1162="","",IF(Zdroj!$AQ$9="ano",CONCATENATE("Okres:","
",OFFSET(Zdroj!BP$16,'k rozhodnutí detailní'!$A1161,0),"
","Právní forma","
",OFFSET(Zdroj!H$16,'k rozhodnutí detailní'!$A1161,0),"
",IF(OFFSET(Zdroj!I$16,'k rozhodnutí detailní'!$A1161,0)="","","IČO: "),OFFSET(Zdroj!I$16,'k rozhodnutí detailní'!$A1161,0),"
","B.Ú. ",IF(OFFSET(Zdroj!J$16,'k rozhodnutí detailní'!$A1161,0)="","","Anonymizováno")),CONCATENATE("Okres:","
",OFFSET(Zdroj!BP$16,'k rozhodnutí detailní'!$A1161,0),"
","Právní forma","
",OFFSET(Zdroj!H$16,'k rozhodnutí detailní'!$A1161,0),"
",IF(OFFSET(Zdroj!I$16,'k rozhodnutí detailní'!$A1161,0)="","","IČO: "),OFFSET(Zdroj!I$16,'k rozhodnutí detailní'!$A1161,0),"
","B.Ú. ",OFFSET(Zdroj!J$16,'k rozhodnutí detailní'!$A1161,0))))</f>
        <v/>
      </c>
      <c r="D1163" s="58" t="str">
        <f ca="1">IF($B1162="","",OFFSET(Zdroj!O$16,'k rozhodnutí detailní'!$A1161,0))</f>
        <v/>
      </c>
      <c r="E1163" s="314"/>
      <c r="F1163" s="185"/>
      <c r="G1163" s="316"/>
      <c r="H1163" s="315"/>
      <c r="I1163" s="288"/>
      <c r="J1163" s="288"/>
      <c r="K1163" s="288"/>
      <c r="L1163" s="288" t="str">
        <f ca="1">IF($B1162="","",CONCATENATE(SUM(I1162+J1162+K1162)," z ",SUM(Zdroj!$AN$10+Zdroj!$AP$10)))</f>
        <v/>
      </c>
      <c r="M1163" s="47" t="str">
        <f ca="1">IF($B1162="","",IF(1-(((J1162+K1162)*(Zdroj!AN$10/Zdroj!AP$10))/I1162)&gt;=0,CEILING(1-(((J1162+K1162)*(Zdroj!AN$10/Zdroj!AP$10))/I1162),0.01),CEILING((1-(((J1162+K1162)*(Zdroj!AN$10/Zdroj!AP$10))/I1162))*-1,0.01)))</f>
        <v/>
      </c>
      <c r="N1163" s="312"/>
      <c r="O1163" s="288"/>
      <c r="P1163" s="329"/>
    </row>
    <row r="1164" spans="1:16" x14ac:dyDescent="0.25">
      <c r="A1164" s="29">
        <f>ROW()/3-1</f>
        <v>387</v>
      </c>
      <c r="B1164" s="288"/>
      <c r="C1164" s="52" t="str">
        <f ca="1">IF($B1162="","",IF(Zdroj!$AQ$9="ano",IF(OFFSET(Zdroj!M$16,'k rozhodnutí detailní'!A1161,0)="","","Anonymizováno"),IF(OFFSET(Zdroj!M$16,'k rozhodnutí detailní'!A1161,0)="","",OFFSET(Zdroj!M$16,'k rozhodnutí detailní'!A1161,0))))</f>
        <v/>
      </c>
      <c r="D1164" s="58" t="str">
        <f ca="1">IF($B1162="","",CONCATENATE("Dotace bude použita na:","
",OFFSET(Zdroj!P$16,'k rozhodnutí detailní'!$A1161,0)))</f>
        <v/>
      </c>
      <c r="E1164" s="314"/>
      <c r="F1164" s="188" t="str">
        <f ca="1">IF($B1162="","",OFFSET(Zdroj!V$16,'k rozhodnutí detailní'!$A1161,0))</f>
        <v/>
      </c>
      <c r="G1164" s="89" t="str">
        <f ca="1">IF($B1162="","",OFFSET(Zdroj!BM$16,'k rozhodnutí'!$A1161,0))</f>
        <v/>
      </c>
      <c r="H1164" s="315"/>
      <c r="I1164" s="288"/>
      <c r="J1164" s="288"/>
      <c r="K1164" s="288"/>
      <c r="L1164" s="288"/>
      <c r="M1164" s="48" t="str">
        <f ca="1">IF($B1162="","",SUM((I1162+J1162+K1162)/(Zdroj!$AN$10+Zdroj!$AP$10)))</f>
        <v/>
      </c>
      <c r="N1164" s="59" t="str">
        <f t="shared" ref="N1164" ca="1" si="385">IF(B1162="","",N1162/G1162)</f>
        <v/>
      </c>
      <c r="O1164" s="288"/>
      <c r="P1164" s="329"/>
    </row>
    <row r="1165" spans="1:16" x14ac:dyDescent="0.25">
      <c r="A1165" s="29"/>
      <c r="B1165" s="288" t="str">
        <f ca="1">IF(OFFSET(Zdroj!$B$16,A1164,0)&gt;0,OFFSET(Zdroj!$B$16,A1164,0)+0,"")</f>
        <v/>
      </c>
      <c r="C1165" s="51" t="str">
        <f ca="1">IF($B1165="","",IF(Zdroj!$AQ$9="ano",CONCATENATE(OFFSET(Zdroj!C$16,'k rozhodnutí detailní'!$A1164,0),"
","Anonymizováno","
",OFFSET(Zdroj!E$16,'k rozhodnutí detailní'!$A1164,0),"
",OFFSET(Zdroj!F$16,'k rozhodnutí detailní'!$A1164,0)),CONCATENATE(OFFSET(Zdroj!C$16,'k rozhodnutí detailní'!$A1164,0),"
",OFFSET(Zdroj!D$16,'k rozhodnutí detailní'!$A1164,0),"
",OFFSET(Zdroj!E$16,'k rozhodnutí detailní'!$A1164,0),"
",OFFSET(Zdroj!F$16,'k rozhodnutí detailní'!$A1164,0))))</f>
        <v/>
      </c>
      <c r="D1165" s="57" t="str">
        <f ca="1">IF($B1165="","",OFFSET(Zdroj!N$16,'k rozhodnutí detailní'!$A1164,0))</f>
        <v/>
      </c>
      <c r="E1165" s="314" t="str">
        <f ca="1">IF($B1165="","",OFFSET(Zdroj!T$16,'k rozhodnutí detailní'!$A1164,0))</f>
        <v/>
      </c>
      <c r="F1165" s="188" t="str">
        <f ca="1">IF($B1165="","",OFFSET(Zdroj!U$16,'k rozhodnutí detailní'!$A1164,0))</f>
        <v/>
      </c>
      <c r="G1165" s="316" t="str">
        <f ca="1">IF($B1165="","",OFFSET(Zdroj!W$16,'k rozhodnutí detailní'!$A1164,0))</f>
        <v/>
      </c>
      <c r="H1165" s="315" t="str">
        <f ca="1">IF($B1165="","",OFFSET(Zdroj!Y$16,'k rozhodnutí detailní'!$A1164,0))</f>
        <v/>
      </c>
      <c r="I1165" s="288" t="str">
        <f ca="1">IF($B1165="","",OFFSET(Zdroj!BG$16,'k rozhodnutí detailní'!$A1164,0))</f>
        <v/>
      </c>
      <c r="J1165" s="288" t="str">
        <f ca="1">IF($B1165="","",OFFSET(Zdroj!BH$16,'k rozhodnutí detailní'!$A1164,0))</f>
        <v/>
      </c>
      <c r="K1165" s="288"/>
      <c r="L1165" s="79" t="str">
        <f ca="1">IF($B1165="","",CONCATENATE(OFFSET(Zdroj!BI$16,'k rozhodnutí detailní'!$A1164,0)," z ",SUM(Zdroj!$AN$10+Zdroj!$AP$10)))</f>
        <v/>
      </c>
      <c r="M1165" s="46" t="str">
        <f ca="1">IF($B1165="","",IF(OR(I1165=0,J1165=0),1,OFFSET(Zdroj!BJ$16,'k rozhodnutí detailní'!$A1164,0)))</f>
        <v/>
      </c>
      <c r="N1165" s="312" t="str">
        <f ca="1">IF(B1165="","",IF(Zdroj!$AQ$1=Zdroj!$AR$9,ROUND(G1165*M1167,Zdroj!$AR$8),OFFSET(Zdroj!BO$16,'k rozhodnutí detailní'!A1164,0)))</f>
        <v/>
      </c>
      <c r="O1165" s="288" t="str">
        <f ca="1">IF($B1165="","",OFFSET(Zdroj!Z$16,'k rozhodnutí detailní'!$A1164,0))</f>
        <v/>
      </c>
      <c r="P1165" s="329"/>
    </row>
    <row r="1166" spans="1:16" x14ac:dyDescent="0.25">
      <c r="A1166" s="29"/>
      <c r="B1166" s="288"/>
      <c r="C1166" s="51" t="str">
        <f ca="1">IF($B1165="","",IF(Zdroj!$AQ$9="ano",CONCATENATE("Okres:","
",OFFSET(Zdroj!BP$16,'k rozhodnutí detailní'!$A1164,0),"
","Právní forma","
",OFFSET(Zdroj!H$16,'k rozhodnutí detailní'!$A1164,0),"
",IF(OFFSET(Zdroj!I$16,'k rozhodnutí detailní'!$A1164,0)="","","IČO: "),OFFSET(Zdroj!I$16,'k rozhodnutí detailní'!$A1164,0),"
","B.Ú. ",IF(OFFSET(Zdroj!J$16,'k rozhodnutí detailní'!$A1164,0)="","","Anonymizováno")),CONCATENATE("Okres:","
",OFFSET(Zdroj!BP$16,'k rozhodnutí detailní'!$A1164,0),"
","Právní forma","
",OFFSET(Zdroj!H$16,'k rozhodnutí detailní'!$A1164,0),"
",IF(OFFSET(Zdroj!I$16,'k rozhodnutí detailní'!$A1164,0)="","","IČO: "),OFFSET(Zdroj!I$16,'k rozhodnutí detailní'!$A1164,0),"
","B.Ú. ",OFFSET(Zdroj!J$16,'k rozhodnutí detailní'!$A1164,0))))</f>
        <v/>
      </c>
      <c r="D1166" s="58" t="str">
        <f ca="1">IF($B1165="","",OFFSET(Zdroj!O$16,'k rozhodnutí detailní'!$A1164,0))</f>
        <v/>
      </c>
      <c r="E1166" s="314"/>
      <c r="F1166" s="185"/>
      <c r="G1166" s="316"/>
      <c r="H1166" s="315"/>
      <c r="I1166" s="288"/>
      <c r="J1166" s="288"/>
      <c r="K1166" s="288"/>
      <c r="L1166" s="288" t="str">
        <f ca="1">IF($B1165="","",CONCATENATE(SUM(I1165+J1165+K1165)," z ",SUM(Zdroj!$AN$10+Zdroj!$AP$10)))</f>
        <v/>
      </c>
      <c r="M1166" s="47" t="str">
        <f ca="1">IF($B1165="","",IF(1-(((J1165+K1165)*(Zdroj!AN$10/Zdroj!AP$10))/I1165)&gt;=0,CEILING(1-(((J1165+K1165)*(Zdroj!AN$10/Zdroj!AP$10))/I1165),0.01),CEILING((1-(((J1165+K1165)*(Zdroj!AN$10/Zdroj!AP$10))/I1165))*-1,0.01)))</f>
        <v/>
      </c>
      <c r="N1166" s="312"/>
      <c r="O1166" s="288"/>
      <c r="P1166" s="329"/>
    </row>
    <row r="1167" spans="1:16" x14ac:dyDescent="0.25">
      <c r="A1167" s="29">
        <f>ROW()/3-1</f>
        <v>388</v>
      </c>
      <c r="B1167" s="288"/>
      <c r="C1167" s="52" t="str">
        <f ca="1">IF($B1165="","",IF(Zdroj!$AQ$9="ano",IF(OFFSET(Zdroj!M$16,'k rozhodnutí detailní'!A1164,0)="","","Anonymizováno"),IF(OFFSET(Zdroj!M$16,'k rozhodnutí detailní'!A1164,0)="","",OFFSET(Zdroj!M$16,'k rozhodnutí detailní'!A1164,0))))</f>
        <v/>
      </c>
      <c r="D1167" s="58" t="str">
        <f ca="1">IF($B1165="","",CONCATENATE("Dotace bude použita na:","
",OFFSET(Zdroj!P$16,'k rozhodnutí detailní'!$A1164,0)))</f>
        <v/>
      </c>
      <c r="E1167" s="314"/>
      <c r="F1167" s="188" t="str">
        <f ca="1">IF($B1165="","",OFFSET(Zdroj!V$16,'k rozhodnutí detailní'!$A1164,0))</f>
        <v/>
      </c>
      <c r="G1167" s="89" t="str">
        <f ca="1">IF($B1165="","",OFFSET(Zdroj!BM$16,'k rozhodnutí'!$A1164,0))</f>
        <v/>
      </c>
      <c r="H1167" s="315"/>
      <c r="I1167" s="288"/>
      <c r="J1167" s="288"/>
      <c r="K1167" s="288"/>
      <c r="L1167" s="288"/>
      <c r="M1167" s="48" t="str">
        <f ca="1">IF($B1165="","",SUM((I1165+J1165+K1165)/(Zdroj!$AN$10+Zdroj!$AP$10)))</f>
        <v/>
      </c>
      <c r="N1167" s="59" t="str">
        <f t="shared" ref="N1167" ca="1" si="386">IF(B1165="","",N1165/G1165)</f>
        <v/>
      </c>
      <c r="O1167" s="288"/>
      <c r="P1167" s="329"/>
    </row>
    <row r="1168" spans="1:16" x14ac:dyDescent="0.25">
      <c r="A1168" s="29"/>
      <c r="B1168" s="288" t="str">
        <f ca="1">IF(OFFSET(Zdroj!$B$16,A1167,0)&gt;0,OFFSET(Zdroj!$B$16,A1167,0)+0,"")</f>
        <v/>
      </c>
      <c r="C1168" s="51" t="str">
        <f ca="1">IF($B1168="","",IF(Zdroj!$AQ$9="ano",CONCATENATE(OFFSET(Zdroj!C$16,'k rozhodnutí detailní'!$A1167,0),"
","Anonymizováno","
",OFFSET(Zdroj!E$16,'k rozhodnutí detailní'!$A1167,0),"
",OFFSET(Zdroj!F$16,'k rozhodnutí detailní'!$A1167,0)),CONCATENATE(OFFSET(Zdroj!C$16,'k rozhodnutí detailní'!$A1167,0),"
",OFFSET(Zdroj!D$16,'k rozhodnutí detailní'!$A1167,0),"
",OFFSET(Zdroj!E$16,'k rozhodnutí detailní'!$A1167,0),"
",OFFSET(Zdroj!F$16,'k rozhodnutí detailní'!$A1167,0))))</f>
        <v/>
      </c>
      <c r="D1168" s="57" t="str">
        <f ca="1">IF($B1168="","",OFFSET(Zdroj!N$16,'k rozhodnutí detailní'!$A1167,0))</f>
        <v/>
      </c>
      <c r="E1168" s="314" t="str">
        <f ca="1">IF($B1168="","",OFFSET(Zdroj!T$16,'k rozhodnutí detailní'!$A1167,0))</f>
        <v/>
      </c>
      <c r="F1168" s="188" t="str">
        <f ca="1">IF($B1168="","",OFFSET(Zdroj!U$16,'k rozhodnutí detailní'!$A1167,0))</f>
        <v/>
      </c>
      <c r="G1168" s="316" t="str">
        <f ca="1">IF($B1168="","",OFFSET(Zdroj!W$16,'k rozhodnutí detailní'!$A1167,0))</f>
        <v/>
      </c>
      <c r="H1168" s="315" t="str">
        <f ca="1">IF($B1168="","",OFFSET(Zdroj!Y$16,'k rozhodnutí detailní'!$A1167,0))</f>
        <v/>
      </c>
      <c r="I1168" s="288" t="str">
        <f ca="1">IF($B1168="","",OFFSET(Zdroj!BG$16,'k rozhodnutí detailní'!$A1167,0))</f>
        <v/>
      </c>
      <c r="J1168" s="288" t="str">
        <f ca="1">IF($B1168="","",OFFSET(Zdroj!BH$16,'k rozhodnutí detailní'!$A1167,0))</f>
        <v/>
      </c>
      <c r="K1168" s="288"/>
      <c r="L1168" s="79" t="str">
        <f ca="1">IF($B1168="","",CONCATENATE(OFFSET(Zdroj!BI$16,'k rozhodnutí detailní'!$A1167,0)," z ",SUM(Zdroj!$AN$10+Zdroj!$AP$10)))</f>
        <v/>
      </c>
      <c r="M1168" s="46" t="str">
        <f ca="1">IF($B1168="","",IF(OR(I1168=0,J1168=0),1,OFFSET(Zdroj!BJ$16,'k rozhodnutí detailní'!$A1167,0)))</f>
        <v/>
      </c>
      <c r="N1168" s="312" t="str">
        <f ca="1">IF(B1168="","",IF(Zdroj!$AQ$1=Zdroj!$AR$9,ROUND(G1168*M1170,Zdroj!$AR$8),OFFSET(Zdroj!BO$16,'k rozhodnutí detailní'!A1167,0)))</f>
        <v/>
      </c>
      <c r="O1168" s="288" t="str">
        <f ca="1">IF($B1168="","",OFFSET(Zdroj!Z$16,'k rozhodnutí detailní'!$A1167,0))</f>
        <v/>
      </c>
      <c r="P1168" s="329"/>
    </row>
    <row r="1169" spans="1:16" x14ac:dyDescent="0.25">
      <c r="A1169" s="29"/>
      <c r="B1169" s="288"/>
      <c r="C1169" s="51" t="str">
        <f ca="1">IF($B1168="","",IF(Zdroj!$AQ$9="ano",CONCATENATE("Okres:","
",OFFSET(Zdroj!BP$16,'k rozhodnutí detailní'!$A1167,0),"
","Právní forma","
",OFFSET(Zdroj!H$16,'k rozhodnutí detailní'!$A1167,0),"
",IF(OFFSET(Zdroj!I$16,'k rozhodnutí detailní'!$A1167,0)="","","IČO: "),OFFSET(Zdroj!I$16,'k rozhodnutí detailní'!$A1167,0),"
","B.Ú. ",IF(OFFSET(Zdroj!J$16,'k rozhodnutí detailní'!$A1167,0)="","","Anonymizováno")),CONCATENATE("Okres:","
",OFFSET(Zdroj!BP$16,'k rozhodnutí detailní'!$A1167,0),"
","Právní forma","
",OFFSET(Zdroj!H$16,'k rozhodnutí detailní'!$A1167,0),"
",IF(OFFSET(Zdroj!I$16,'k rozhodnutí detailní'!$A1167,0)="","","IČO: "),OFFSET(Zdroj!I$16,'k rozhodnutí detailní'!$A1167,0),"
","B.Ú. ",OFFSET(Zdroj!J$16,'k rozhodnutí detailní'!$A1167,0))))</f>
        <v/>
      </c>
      <c r="D1169" s="58" t="str">
        <f ca="1">IF($B1168="","",OFFSET(Zdroj!O$16,'k rozhodnutí detailní'!$A1167,0))</f>
        <v/>
      </c>
      <c r="E1169" s="314"/>
      <c r="F1169" s="185"/>
      <c r="G1169" s="316"/>
      <c r="H1169" s="315"/>
      <c r="I1169" s="288"/>
      <c r="J1169" s="288"/>
      <c r="K1169" s="288"/>
      <c r="L1169" s="288" t="str">
        <f ca="1">IF($B1168="","",CONCATENATE(SUM(I1168+J1168+K1168)," z ",SUM(Zdroj!$AN$10+Zdroj!$AP$10)))</f>
        <v/>
      </c>
      <c r="M1169" s="47" t="str">
        <f ca="1">IF($B1168="","",IF(1-(((J1168+K1168)*(Zdroj!AN$10/Zdroj!AP$10))/I1168)&gt;=0,CEILING(1-(((J1168+K1168)*(Zdroj!AN$10/Zdroj!AP$10))/I1168),0.01),CEILING((1-(((J1168+K1168)*(Zdroj!AN$10/Zdroj!AP$10))/I1168))*-1,0.01)))</f>
        <v/>
      </c>
      <c r="N1169" s="312"/>
      <c r="O1169" s="288"/>
      <c r="P1169" s="329"/>
    </row>
    <row r="1170" spans="1:16" x14ac:dyDescent="0.25">
      <c r="A1170" s="29">
        <f>ROW()/3-1</f>
        <v>389</v>
      </c>
      <c r="B1170" s="288"/>
      <c r="C1170" s="52" t="str">
        <f ca="1">IF($B1168="","",IF(Zdroj!$AQ$9="ano",IF(OFFSET(Zdroj!M$16,'k rozhodnutí detailní'!A1167,0)="","","Anonymizováno"),IF(OFFSET(Zdroj!M$16,'k rozhodnutí detailní'!A1167,0)="","",OFFSET(Zdroj!M$16,'k rozhodnutí detailní'!A1167,0))))</f>
        <v/>
      </c>
      <c r="D1170" s="58" t="str">
        <f ca="1">IF($B1168="","",CONCATENATE("Dotace bude použita na:","
",OFFSET(Zdroj!P$16,'k rozhodnutí detailní'!$A1167,0)))</f>
        <v/>
      </c>
      <c r="E1170" s="314"/>
      <c r="F1170" s="188" t="str">
        <f ca="1">IF($B1168="","",OFFSET(Zdroj!V$16,'k rozhodnutí detailní'!$A1167,0))</f>
        <v/>
      </c>
      <c r="G1170" s="89" t="str">
        <f ca="1">IF($B1168="","",OFFSET(Zdroj!BM$16,'k rozhodnutí'!$A1167,0))</f>
        <v/>
      </c>
      <c r="H1170" s="315"/>
      <c r="I1170" s="288"/>
      <c r="J1170" s="288"/>
      <c r="K1170" s="288"/>
      <c r="L1170" s="288"/>
      <c r="M1170" s="48" t="str">
        <f ca="1">IF($B1168="","",SUM((I1168+J1168+K1168)/(Zdroj!$AN$10+Zdroj!$AP$10)))</f>
        <v/>
      </c>
      <c r="N1170" s="59" t="str">
        <f t="shared" ref="N1170" ca="1" si="387">IF(B1168="","",N1168/G1168)</f>
        <v/>
      </c>
      <c r="O1170" s="288"/>
      <c r="P1170" s="329"/>
    </row>
    <row r="1171" spans="1:16" x14ac:dyDescent="0.25">
      <c r="A1171" s="29"/>
      <c r="B1171" s="288" t="str">
        <f ca="1">IF(OFFSET(Zdroj!$B$16,A1170,0)&gt;0,OFFSET(Zdroj!$B$16,A1170,0)+0,"")</f>
        <v/>
      </c>
      <c r="C1171" s="51" t="str">
        <f ca="1">IF($B1171="","",IF(Zdroj!$AQ$9="ano",CONCATENATE(OFFSET(Zdroj!C$16,'k rozhodnutí detailní'!$A1170,0),"
","Anonymizováno","
",OFFSET(Zdroj!E$16,'k rozhodnutí detailní'!$A1170,0),"
",OFFSET(Zdroj!F$16,'k rozhodnutí detailní'!$A1170,0)),CONCATENATE(OFFSET(Zdroj!C$16,'k rozhodnutí detailní'!$A1170,0),"
",OFFSET(Zdroj!D$16,'k rozhodnutí detailní'!$A1170,0),"
",OFFSET(Zdroj!E$16,'k rozhodnutí detailní'!$A1170,0),"
",OFFSET(Zdroj!F$16,'k rozhodnutí detailní'!$A1170,0))))</f>
        <v/>
      </c>
      <c r="D1171" s="57" t="str">
        <f ca="1">IF($B1171="","",OFFSET(Zdroj!N$16,'k rozhodnutí detailní'!$A1170,0))</f>
        <v/>
      </c>
      <c r="E1171" s="314" t="str">
        <f ca="1">IF($B1171="","",OFFSET(Zdroj!T$16,'k rozhodnutí detailní'!$A1170,0))</f>
        <v/>
      </c>
      <c r="F1171" s="188" t="str">
        <f ca="1">IF($B1171="","",OFFSET(Zdroj!U$16,'k rozhodnutí detailní'!$A1170,0))</f>
        <v/>
      </c>
      <c r="G1171" s="316" t="str">
        <f ca="1">IF($B1171="","",OFFSET(Zdroj!W$16,'k rozhodnutí detailní'!$A1170,0))</f>
        <v/>
      </c>
      <c r="H1171" s="315" t="str">
        <f ca="1">IF($B1171="","",OFFSET(Zdroj!Y$16,'k rozhodnutí detailní'!$A1170,0))</f>
        <v/>
      </c>
      <c r="I1171" s="288" t="str">
        <f ca="1">IF($B1171="","",OFFSET(Zdroj!BG$16,'k rozhodnutí detailní'!$A1170,0))</f>
        <v/>
      </c>
      <c r="J1171" s="288" t="str">
        <f ca="1">IF($B1171="","",OFFSET(Zdroj!BH$16,'k rozhodnutí detailní'!$A1170,0))</f>
        <v/>
      </c>
      <c r="K1171" s="288"/>
      <c r="L1171" s="79" t="str">
        <f ca="1">IF($B1171="","",CONCATENATE(OFFSET(Zdroj!BI$16,'k rozhodnutí detailní'!$A1170,0)," z ",SUM(Zdroj!$AN$10+Zdroj!$AP$10)))</f>
        <v/>
      </c>
      <c r="M1171" s="46" t="str">
        <f ca="1">IF($B1171="","",IF(OR(I1171=0,J1171=0),1,OFFSET(Zdroj!BJ$16,'k rozhodnutí detailní'!$A1170,0)))</f>
        <v/>
      </c>
      <c r="N1171" s="312" t="str">
        <f ca="1">IF(B1171="","",IF(Zdroj!$AQ$1=Zdroj!$AR$9,ROUND(G1171*M1173,Zdroj!$AR$8),OFFSET(Zdroj!BO$16,'k rozhodnutí detailní'!A1170,0)))</f>
        <v/>
      </c>
      <c r="O1171" s="288" t="str">
        <f ca="1">IF($B1171="","",OFFSET(Zdroj!Z$16,'k rozhodnutí detailní'!$A1170,0))</f>
        <v/>
      </c>
      <c r="P1171" s="329"/>
    </row>
    <row r="1172" spans="1:16" x14ac:dyDescent="0.25">
      <c r="A1172" s="29"/>
      <c r="B1172" s="288"/>
      <c r="C1172" s="51" t="str">
        <f ca="1">IF($B1171="","",IF(Zdroj!$AQ$9="ano",CONCATENATE("Okres:","
",OFFSET(Zdroj!BP$16,'k rozhodnutí detailní'!$A1170,0),"
","Právní forma","
",OFFSET(Zdroj!H$16,'k rozhodnutí detailní'!$A1170,0),"
",IF(OFFSET(Zdroj!I$16,'k rozhodnutí detailní'!$A1170,0)="","","IČO: "),OFFSET(Zdroj!I$16,'k rozhodnutí detailní'!$A1170,0),"
","B.Ú. ",IF(OFFSET(Zdroj!J$16,'k rozhodnutí detailní'!$A1170,0)="","","Anonymizováno")),CONCATENATE("Okres:","
",OFFSET(Zdroj!BP$16,'k rozhodnutí detailní'!$A1170,0),"
","Právní forma","
",OFFSET(Zdroj!H$16,'k rozhodnutí detailní'!$A1170,0),"
",IF(OFFSET(Zdroj!I$16,'k rozhodnutí detailní'!$A1170,0)="","","IČO: "),OFFSET(Zdroj!I$16,'k rozhodnutí detailní'!$A1170,0),"
","B.Ú. ",OFFSET(Zdroj!J$16,'k rozhodnutí detailní'!$A1170,0))))</f>
        <v/>
      </c>
      <c r="D1172" s="58" t="str">
        <f ca="1">IF($B1171="","",OFFSET(Zdroj!O$16,'k rozhodnutí detailní'!$A1170,0))</f>
        <v/>
      </c>
      <c r="E1172" s="314"/>
      <c r="F1172" s="185"/>
      <c r="G1172" s="316"/>
      <c r="H1172" s="315"/>
      <c r="I1172" s="288"/>
      <c r="J1172" s="288"/>
      <c r="K1172" s="288"/>
      <c r="L1172" s="288" t="str">
        <f ca="1">IF($B1171="","",CONCATENATE(SUM(I1171+J1171+K1171)," z ",SUM(Zdroj!$AN$10+Zdroj!$AP$10)))</f>
        <v/>
      </c>
      <c r="M1172" s="47" t="str">
        <f ca="1">IF($B1171="","",IF(1-(((J1171+K1171)*(Zdroj!AN$10/Zdroj!AP$10))/I1171)&gt;=0,CEILING(1-(((J1171+K1171)*(Zdroj!AN$10/Zdroj!AP$10))/I1171),0.01),CEILING((1-(((J1171+K1171)*(Zdroj!AN$10/Zdroj!AP$10))/I1171))*-1,0.01)))</f>
        <v/>
      </c>
      <c r="N1172" s="312"/>
      <c r="O1172" s="288"/>
      <c r="P1172" s="329"/>
    </row>
    <row r="1173" spans="1:16" x14ac:dyDescent="0.25">
      <c r="A1173" s="29">
        <f>ROW()/3-1</f>
        <v>390</v>
      </c>
      <c r="B1173" s="288"/>
      <c r="C1173" s="52" t="str">
        <f ca="1">IF($B1171="","",IF(Zdroj!$AQ$9="ano",IF(OFFSET(Zdroj!M$16,'k rozhodnutí detailní'!A1170,0)="","","Anonymizováno"),IF(OFFSET(Zdroj!M$16,'k rozhodnutí detailní'!A1170,0)="","",OFFSET(Zdroj!M$16,'k rozhodnutí detailní'!A1170,0))))</f>
        <v/>
      </c>
      <c r="D1173" s="58" t="str">
        <f ca="1">IF($B1171="","",CONCATENATE("Dotace bude použita na:","
",OFFSET(Zdroj!P$16,'k rozhodnutí detailní'!$A1170,0)))</f>
        <v/>
      </c>
      <c r="E1173" s="314"/>
      <c r="F1173" s="188" t="str">
        <f ca="1">IF($B1171="","",OFFSET(Zdroj!V$16,'k rozhodnutí detailní'!$A1170,0))</f>
        <v/>
      </c>
      <c r="G1173" s="89" t="str">
        <f ca="1">IF($B1171="","",OFFSET(Zdroj!BM$16,'k rozhodnutí'!$A1170,0))</f>
        <v/>
      </c>
      <c r="H1173" s="315"/>
      <c r="I1173" s="288"/>
      <c r="J1173" s="288"/>
      <c r="K1173" s="288"/>
      <c r="L1173" s="288"/>
      <c r="M1173" s="48" t="str">
        <f ca="1">IF($B1171="","",SUM((I1171+J1171+K1171)/(Zdroj!$AN$10+Zdroj!$AP$10)))</f>
        <v/>
      </c>
      <c r="N1173" s="59" t="str">
        <f t="shared" ref="N1173" ca="1" si="388">IF(B1171="","",N1171/G1171)</f>
        <v/>
      </c>
      <c r="O1173" s="288"/>
      <c r="P1173" s="329"/>
    </row>
    <row r="1174" spans="1:16" x14ac:dyDescent="0.25">
      <c r="A1174" s="29"/>
      <c r="B1174" s="288" t="str">
        <f ca="1">IF(OFFSET(Zdroj!$B$16,A1173,0)&gt;0,OFFSET(Zdroj!$B$16,A1173,0)+0,"")</f>
        <v/>
      </c>
      <c r="C1174" s="51" t="str">
        <f ca="1">IF($B1174="","",IF(Zdroj!$AQ$9="ano",CONCATENATE(OFFSET(Zdroj!C$16,'k rozhodnutí detailní'!$A1173,0),"
","Anonymizováno","
",OFFSET(Zdroj!E$16,'k rozhodnutí detailní'!$A1173,0),"
",OFFSET(Zdroj!F$16,'k rozhodnutí detailní'!$A1173,0)),CONCATENATE(OFFSET(Zdroj!C$16,'k rozhodnutí detailní'!$A1173,0),"
",OFFSET(Zdroj!D$16,'k rozhodnutí detailní'!$A1173,0),"
",OFFSET(Zdroj!E$16,'k rozhodnutí detailní'!$A1173,0),"
",OFFSET(Zdroj!F$16,'k rozhodnutí detailní'!$A1173,0))))</f>
        <v/>
      </c>
      <c r="D1174" s="57" t="str">
        <f ca="1">IF($B1174="","",OFFSET(Zdroj!N$16,'k rozhodnutí detailní'!$A1173,0))</f>
        <v/>
      </c>
      <c r="E1174" s="314" t="str">
        <f ca="1">IF($B1174="","",OFFSET(Zdroj!T$16,'k rozhodnutí detailní'!$A1173,0))</f>
        <v/>
      </c>
      <c r="F1174" s="188" t="str">
        <f ca="1">IF($B1174="","",OFFSET(Zdroj!U$16,'k rozhodnutí detailní'!$A1173,0))</f>
        <v/>
      </c>
      <c r="G1174" s="316" t="str">
        <f ca="1">IF($B1174="","",OFFSET(Zdroj!W$16,'k rozhodnutí detailní'!$A1173,0))</f>
        <v/>
      </c>
      <c r="H1174" s="315" t="str">
        <f ca="1">IF($B1174="","",OFFSET(Zdroj!Y$16,'k rozhodnutí detailní'!$A1173,0))</f>
        <v/>
      </c>
      <c r="I1174" s="288" t="str">
        <f ca="1">IF($B1174="","",OFFSET(Zdroj!BG$16,'k rozhodnutí detailní'!$A1173,0))</f>
        <v/>
      </c>
      <c r="J1174" s="288" t="str">
        <f ca="1">IF($B1174="","",OFFSET(Zdroj!BH$16,'k rozhodnutí detailní'!$A1173,0))</f>
        <v/>
      </c>
      <c r="K1174" s="288"/>
      <c r="L1174" s="79" t="str">
        <f ca="1">IF($B1174="","",CONCATENATE(OFFSET(Zdroj!BI$16,'k rozhodnutí detailní'!$A1173,0)," z ",SUM(Zdroj!$AN$10+Zdroj!$AP$10)))</f>
        <v/>
      </c>
      <c r="M1174" s="46" t="str">
        <f ca="1">IF($B1174="","",IF(OR(I1174=0,J1174=0),1,OFFSET(Zdroj!BJ$16,'k rozhodnutí detailní'!$A1173,0)))</f>
        <v/>
      </c>
      <c r="N1174" s="312" t="str">
        <f ca="1">IF(B1174="","",IF(Zdroj!$AQ$1=Zdroj!$AR$9,ROUND(G1174*M1176,Zdroj!$AR$8),OFFSET(Zdroj!BO$16,'k rozhodnutí detailní'!A1173,0)))</f>
        <v/>
      </c>
      <c r="O1174" s="288" t="str">
        <f ca="1">IF($B1174="","",OFFSET(Zdroj!Z$16,'k rozhodnutí detailní'!$A1173,0))</f>
        <v/>
      </c>
      <c r="P1174" s="329"/>
    </row>
    <row r="1175" spans="1:16" x14ac:dyDescent="0.25">
      <c r="A1175" s="29"/>
      <c r="B1175" s="288"/>
      <c r="C1175" s="51" t="str">
        <f ca="1">IF($B1174="","",IF(Zdroj!$AQ$9="ano",CONCATENATE("Okres:","
",OFFSET(Zdroj!BP$16,'k rozhodnutí detailní'!$A1173,0),"
","Právní forma","
",OFFSET(Zdroj!H$16,'k rozhodnutí detailní'!$A1173,0),"
",IF(OFFSET(Zdroj!I$16,'k rozhodnutí detailní'!$A1173,0)="","","IČO: "),OFFSET(Zdroj!I$16,'k rozhodnutí detailní'!$A1173,0),"
","B.Ú. ",IF(OFFSET(Zdroj!J$16,'k rozhodnutí detailní'!$A1173,0)="","","Anonymizováno")),CONCATENATE("Okres:","
",OFFSET(Zdroj!BP$16,'k rozhodnutí detailní'!$A1173,0),"
","Právní forma","
",OFFSET(Zdroj!H$16,'k rozhodnutí detailní'!$A1173,0),"
",IF(OFFSET(Zdroj!I$16,'k rozhodnutí detailní'!$A1173,0)="","","IČO: "),OFFSET(Zdroj!I$16,'k rozhodnutí detailní'!$A1173,0),"
","B.Ú. ",OFFSET(Zdroj!J$16,'k rozhodnutí detailní'!$A1173,0))))</f>
        <v/>
      </c>
      <c r="D1175" s="58" t="str">
        <f ca="1">IF($B1174="","",OFFSET(Zdroj!O$16,'k rozhodnutí detailní'!$A1173,0))</f>
        <v/>
      </c>
      <c r="E1175" s="314"/>
      <c r="F1175" s="185"/>
      <c r="G1175" s="316"/>
      <c r="H1175" s="315"/>
      <c r="I1175" s="288"/>
      <c r="J1175" s="288"/>
      <c r="K1175" s="288"/>
      <c r="L1175" s="288" t="str">
        <f ca="1">IF($B1174="","",CONCATENATE(SUM(I1174+J1174+K1174)," z ",SUM(Zdroj!$AN$10+Zdroj!$AP$10)))</f>
        <v/>
      </c>
      <c r="M1175" s="47" t="str">
        <f ca="1">IF($B1174="","",IF(1-(((J1174+K1174)*(Zdroj!AN$10/Zdroj!AP$10))/I1174)&gt;=0,CEILING(1-(((J1174+K1174)*(Zdroj!AN$10/Zdroj!AP$10))/I1174),0.01),CEILING((1-(((J1174+K1174)*(Zdroj!AN$10/Zdroj!AP$10))/I1174))*-1,0.01)))</f>
        <v/>
      </c>
      <c r="N1175" s="312"/>
      <c r="O1175" s="288"/>
      <c r="P1175" s="329"/>
    </row>
    <row r="1176" spans="1:16" x14ac:dyDescent="0.25">
      <c r="A1176" s="29">
        <f>ROW()/3-1</f>
        <v>391</v>
      </c>
      <c r="B1176" s="288"/>
      <c r="C1176" s="52" t="str">
        <f ca="1">IF($B1174="","",IF(Zdroj!$AQ$9="ano",IF(OFFSET(Zdroj!M$16,'k rozhodnutí detailní'!A1173,0)="","","Anonymizováno"),IF(OFFSET(Zdroj!M$16,'k rozhodnutí detailní'!A1173,0)="","",OFFSET(Zdroj!M$16,'k rozhodnutí detailní'!A1173,0))))</f>
        <v/>
      </c>
      <c r="D1176" s="58" t="str">
        <f ca="1">IF($B1174="","",CONCATENATE("Dotace bude použita na:","
",OFFSET(Zdroj!P$16,'k rozhodnutí detailní'!$A1173,0)))</f>
        <v/>
      </c>
      <c r="E1176" s="314"/>
      <c r="F1176" s="188" t="str">
        <f ca="1">IF($B1174="","",OFFSET(Zdroj!V$16,'k rozhodnutí detailní'!$A1173,0))</f>
        <v/>
      </c>
      <c r="G1176" s="89" t="str">
        <f ca="1">IF($B1174="","",OFFSET(Zdroj!BM$16,'k rozhodnutí'!$A1173,0))</f>
        <v/>
      </c>
      <c r="H1176" s="315"/>
      <c r="I1176" s="288"/>
      <c r="J1176" s="288"/>
      <c r="K1176" s="288"/>
      <c r="L1176" s="288"/>
      <c r="M1176" s="48" t="str">
        <f ca="1">IF($B1174="","",SUM((I1174+J1174+K1174)/(Zdroj!$AN$10+Zdroj!$AP$10)))</f>
        <v/>
      </c>
      <c r="N1176" s="59" t="str">
        <f t="shared" ref="N1176" ca="1" si="389">IF(B1174="","",N1174/G1174)</f>
        <v/>
      </c>
      <c r="O1176" s="288"/>
      <c r="P1176" s="329"/>
    </row>
    <row r="1177" spans="1:16" x14ac:dyDescent="0.25">
      <c r="A1177" s="29"/>
      <c r="B1177" s="288" t="str">
        <f ca="1">IF(OFFSET(Zdroj!$B$16,A1176,0)&gt;0,OFFSET(Zdroj!$B$16,A1176,0)+0,"")</f>
        <v/>
      </c>
      <c r="C1177" s="51" t="str">
        <f ca="1">IF($B1177="","",IF(Zdroj!$AQ$9="ano",CONCATENATE(OFFSET(Zdroj!C$16,'k rozhodnutí detailní'!$A1176,0),"
","Anonymizováno","
",OFFSET(Zdroj!E$16,'k rozhodnutí detailní'!$A1176,0),"
",OFFSET(Zdroj!F$16,'k rozhodnutí detailní'!$A1176,0)),CONCATENATE(OFFSET(Zdroj!C$16,'k rozhodnutí detailní'!$A1176,0),"
",OFFSET(Zdroj!D$16,'k rozhodnutí detailní'!$A1176,0),"
",OFFSET(Zdroj!E$16,'k rozhodnutí detailní'!$A1176,0),"
",OFFSET(Zdroj!F$16,'k rozhodnutí detailní'!$A1176,0))))</f>
        <v/>
      </c>
      <c r="D1177" s="57" t="str">
        <f ca="1">IF($B1177="","",OFFSET(Zdroj!N$16,'k rozhodnutí detailní'!$A1176,0))</f>
        <v/>
      </c>
      <c r="E1177" s="314" t="str">
        <f ca="1">IF($B1177="","",OFFSET(Zdroj!T$16,'k rozhodnutí detailní'!$A1176,0))</f>
        <v/>
      </c>
      <c r="F1177" s="188" t="str">
        <f ca="1">IF($B1177="","",OFFSET(Zdroj!U$16,'k rozhodnutí detailní'!$A1176,0))</f>
        <v/>
      </c>
      <c r="G1177" s="316" t="str">
        <f ca="1">IF($B1177="","",OFFSET(Zdroj!W$16,'k rozhodnutí detailní'!$A1176,0))</f>
        <v/>
      </c>
      <c r="H1177" s="315" t="str">
        <f ca="1">IF($B1177="","",OFFSET(Zdroj!Y$16,'k rozhodnutí detailní'!$A1176,0))</f>
        <v/>
      </c>
      <c r="I1177" s="288" t="str">
        <f ca="1">IF($B1177="","",OFFSET(Zdroj!BG$16,'k rozhodnutí detailní'!$A1176,0))</f>
        <v/>
      </c>
      <c r="J1177" s="288" t="str">
        <f ca="1">IF($B1177="","",OFFSET(Zdroj!BH$16,'k rozhodnutí detailní'!$A1176,0))</f>
        <v/>
      </c>
      <c r="K1177" s="288"/>
      <c r="L1177" s="79" t="str">
        <f ca="1">IF($B1177="","",CONCATENATE(OFFSET(Zdroj!BI$16,'k rozhodnutí detailní'!$A1176,0)," z ",SUM(Zdroj!$AN$10+Zdroj!$AP$10)))</f>
        <v/>
      </c>
      <c r="M1177" s="46" t="str">
        <f ca="1">IF($B1177="","",IF(OR(I1177=0,J1177=0),1,OFFSET(Zdroj!BJ$16,'k rozhodnutí detailní'!$A1176,0)))</f>
        <v/>
      </c>
      <c r="N1177" s="312" t="str">
        <f ca="1">IF(B1177="","",IF(Zdroj!$AQ$1=Zdroj!$AR$9,ROUND(G1177*M1179,Zdroj!$AR$8),OFFSET(Zdroj!BO$16,'k rozhodnutí detailní'!A1176,0)))</f>
        <v/>
      </c>
      <c r="O1177" s="288" t="str">
        <f ca="1">IF($B1177="","",OFFSET(Zdroj!Z$16,'k rozhodnutí detailní'!$A1176,0))</f>
        <v/>
      </c>
      <c r="P1177" s="329"/>
    </row>
    <row r="1178" spans="1:16" x14ac:dyDescent="0.25">
      <c r="A1178" s="29"/>
      <c r="B1178" s="288"/>
      <c r="C1178" s="51" t="str">
        <f ca="1">IF($B1177="","",IF(Zdroj!$AQ$9="ano",CONCATENATE("Okres:","
",OFFSET(Zdroj!BP$16,'k rozhodnutí detailní'!$A1176,0),"
","Právní forma","
",OFFSET(Zdroj!H$16,'k rozhodnutí detailní'!$A1176,0),"
",IF(OFFSET(Zdroj!I$16,'k rozhodnutí detailní'!$A1176,0)="","","IČO: "),OFFSET(Zdroj!I$16,'k rozhodnutí detailní'!$A1176,0),"
","B.Ú. ",IF(OFFSET(Zdroj!J$16,'k rozhodnutí detailní'!$A1176,0)="","","Anonymizováno")),CONCATENATE("Okres:","
",OFFSET(Zdroj!BP$16,'k rozhodnutí detailní'!$A1176,0),"
","Právní forma","
",OFFSET(Zdroj!H$16,'k rozhodnutí detailní'!$A1176,0),"
",IF(OFFSET(Zdroj!I$16,'k rozhodnutí detailní'!$A1176,0)="","","IČO: "),OFFSET(Zdroj!I$16,'k rozhodnutí detailní'!$A1176,0),"
","B.Ú. ",OFFSET(Zdroj!J$16,'k rozhodnutí detailní'!$A1176,0))))</f>
        <v/>
      </c>
      <c r="D1178" s="58" t="str">
        <f ca="1">IF($B1177="","",OFFSET(Zdroj!O$16,'k rozhodnutí detailní'!$A1176,0))</f>
        <v/>
      </c>
      <c r="E1178" s="314"/>
      <c r="F1178" s="185"/>
      <c r="G1178" s="316"/>
      <c r="H1178" s="315"/>
      <c r="I1178" s="288"/>
      <c r="J1178" s="288"/>
      <c r="K1178" s="288"/>
      <c r="L1178" s="288" t="str">
        <f ca="1">IF($B1177="","",CONCATENATE(SUM(I1177+J1177+K1177)," z ",SUM(Zdroj!$AN$10+Zdroj!$AP$10)))</f>
        <v/>
      </c>
      <c r="M1178" s="47" t="str">
        <f ca="1">IF($B1177="","",IF(1-(((J1177+K1177)*(Zdroj!AN$10/Zdroj!AP$10))/I1177)&gt;=0,CEILING(1-(((J1177+K1177)*(Zdroj!AN$10/Zdroj!AP$10))/I1177),0.01),CEILING((1-(((J1177+K1177)*(Zdroj!AN$10/Zdroj!AP$10))/I1177))*-1,0.01)))</f>
        <v/>
      </c>
      <c r="N1178" s="312"/>
      <c r="O1178" s="288"/>
      <c r="P1178" s="329"/>
    </row>
    <row r="1179" spans="1:16" x14ac:dyDescent="0.25">
      <c r="A1179" s="29">
        <f>ROW()/3-1</f>
        <v>392</v>
      </c>
      <c r="B1179" s="288"/>
      <c r="C1179" s="52" t="str">
        <f ca="1">IF($B1177="","",IF(Zdroj!$AQ$9="ano",IF(OFFSET(Zdroj!M$16,'k rozhodnutí detailní'!A1176,0)="","","Anonymizováno"),IF(OFFSET(Zdroj!M$16,'k rozhodnutí detailní'!A1176,0)="","",OFFSET(Zdroj!M$16,'k rozhodnutí detailní'!A1176,0))))</f>
        <v/>
      </c>
      <c r="D1179" s="58" t="str">
        <f ca="1">IF($B1177="","",CONCATENATE("Dotace bude použita na:","
",OFFSET(Zdroj!P$16,'k rozhodnutí detailní'!$A1176,0)))</f>
        <v/>
      </c>
      <c r="E1179" s="314"/>
      <c r="F1179" s="188" t="str">
        <f ca="1">IF($B1177="","",OFFSET(Zdroj!V$16,'k rozhodnutí detailní'!$A1176,0))</f>
        <v/>
      </c>
      <c r="G1179" s="89" t="str">
        <f ca="1">IF($B1177="","",OFFSET(Zdroj!BM$16,'k rozhodnutí'!$A1176,0))</f>
        <v/>
      </c>
      <c r="H1179" s="315"/>
      <c r="I1179" s="288"/>
      <c r="J1179" s="288"/>
      <c r="K1179" s="288"/>
      <c r="L1179" s="288"/>
      <c r="M1179" s="48" t="str">
        <f ca="1">IF($B1177="","",SUM((I1177+J1177+K1177)/(Zdroj!$AN$10+Zdroj!$AP$10)))</f>
        <v/>
      </c>
      <c r="N1179" s="59" t="str">
        <f t="shared" ref="N1179" ca="1" si="390">IF(B1177="","",N1177/G1177)</f>
        <v/>
      </c>
      <c r="O1179" s="288"/>
      <c r="P1179" s="329"/>
    </row>
    <row r="1180" spans="1:16" x14ac:dyDescent="0.25">
      <c r="A1180" s="29"/>
      <c r="B1180" s="288" t="str">
        <f ca="1">IF(OFFSET(Zdroj!$B$16,A1179,0)&gt;0,OFFSET(Zdroj!$B$16,A1179,0)+0,"")</f>
        <v/>
      </c>
      <c r="C1180" s="51" t="str">
        <f ca="1">IF($B1180="","",IF(Zdroj!$AQ$9="ano",CONCATENATE(OFFSET(Zdroj!C$16,'k rozhodnutí detailní'!$A1179,0),"
","Anonymizováno","
",OFFSET(Zdroj!E$16,'k rozhodnutí detailní'!$A1179,0),"
",OFFSET(Zdroj!F$16,'k rozhodnutí detailní'!$A1179,0)),CONCATENATE(OFFSET(Zdroj!C$16,'k rozhodnutí detailní'!$A1179,0),"
",OFFSET(Zdroj!D$16,'k rozhodnutí detailní'!$A1179,0),"
",OFFSET(Zdroj!E$16,'k rozhodnutí detailní'!$A1179,0),"
",OFFSET(Zdroj!F$16,'k rozhodnutí detailní'!$A1179,0))))</f>
        <v/>
      </c>
      <c r="D1180" s="57" t="str">
        <f ca="1">IF($B1180="","",OFFSET(Zdroj!N$16,'k rozhodnutí detailní'!$A1179,0))</f>
        <v/>
      </c>
      <c r="E1180" s="314" t="str">
        <f ca="1">IF($B1180="","",OFFSET(Zdroj!T$16,'k rozhodnutí detailní'!$A1179,0))</f>
        <v/>
      </c>
      <c r="F1180" s="188" t="str">
        <f ca="1">IF($B1180="","",OFFSET(Zdroj!U$16,'k rozhodnutí detailní'!$A1179,0))</f>
        <v/>
      </c>
      <c r="G1180" s="316" t="str">
        <f ca="1">IF($B1180="","",OFFSET(Zdroj!W$16,'k rozhodnutí detailní'!$A1179,0))</f>
        <v/>
      </c>
      <c r="H1180" s="315" t="str">
        <f ca="1">IF($B1180="","",OFFSET(Zdroj!Y$16,'k rozhodnutí detailní'!$A1179,0))</f>
        <v/>
      </c>
      <c r="I1180" s="288" t="str">
        <f ca="1">IF($B1180="","",OFFSET(Zdroj!BG$16,'k rozhodnutí detailní'!$A1179,0))</f>
        <v/>
      </c>
      <c r="J1180" s="288" t="str">
        <f ca="1">IF($B1180="","",OFFSET(Zdroj!BH$16,'k rozhodnutí detailní'!$A1179,0))</f>
        <v/>
      </c>
      <c r="K1180" s="288"/>
      <c r="L1180" s="79" t="str">
        <f ca="1">IF($B1180="","",CONCATENATE(OFFSET(Zdroj!BI$16,'k rozhodnutí detailní'!$A1179,0)," z ",SUM(Zdroj!$AN$10+Zdroj!$AP$10)))</f>
        <v/>
      </c>
      <c r="M1180" s="46" t="str">
        <f ca="1">IF($B1180="","",IF(OR(I1180=0,J1180=0),1,OFFSET(Zdroj!BJ$16,'k rozhodnutí detailní'!$A1179,0)))</f>
        <v/>
      </c>
      <c r="N1180" s="312" t="str">
        <f ca="1">IF(B1180="","",IF(Zdroj!$AQ$1=Zdroj!$AR$9,ROUND(G1180*M1182,Zdroj!$AR$8),OFFSET(Zdroj!BO$16,'k rozhodnutí detailní'!A1179,0)))</f>
        <v/>
      </c>
      <c r="O1180" s="288" t="str">
        <f ca="1">IF($B1180="","",OFFSET(Zdroj!Z$16,'k rozhodnutí detailní'!$A1179,0))</f>
        <v/>
      </c>
      <c r="P1180" s="329"/>
    </row>
    <row r="1181" spans="1:16" x14ac:dyDescent="0.25">
      <c r="A1181" s="29"/>
      <c r="B1181" s="288"/>
      <c r="C1181" s="51" t="str">
        <f ca="1">IF($B1180="","",IF(Zdroj!$AQ$9="ano",CONCATENATE("Okres:","
",OFFSET(Zdroj!BP$16,'k rozhodnutí detailní'!$A1179,0),"
","Právní forma","
",OFFSET(Zdroj!H$16,'k rozhodnutí detailní'!$A1179,0),"
",IF(OFFSET(Zdroj!I$16,'k rozhodnutí detailní'!$A1179,0)="","","IČO: "),OFFSET(Zdroj!I$16,'k rozhodnutí detailní'!$A1179,0),"
","B.Ú. ",IF(OFFSET(Zdroj!J$16,'k rozhodnutí detailní'!$A1179,0)="","","Anonymizováno")),CONCATENATE("Okres:","
",OFFSET(Zdroj!BP$16,'k rozhodnutí detailní'!$A1179,0),"
","Právní forma","
",OFFSET(Zdroj!H$16,'k rozhodnutí detailní'!$A1179,0),"
",IF(OFFSET(Zdroj!I$16,'k rozhodnutí detailní'!$A1179,0)="","","IČO: "),OFFSET(Zdroj!I$16,'k rozhodnutí detailní'!$A1179,0),"
","B.Ú. ",OFFSET(Zdroj!J$16,'k rozhodnutí detailní'!$A1179,0))))</f>
        <v/>
      </c>
      <c r="D1181" s="58" t="str">
        <f ca="1">IF($B1180="","",OFFSET(Zdroj!O$16,'k rozhodnutí detailní'!$A1179,0))</f>
        <v/>
      </c>
      <c r="E1181" s="314"/>
      <c r="F1181" s="185"/>
      <c r="G1181" s="316"/>
      <c r="H1181" s="315"/>
      <c r="I1181" s="288"/>
      <c r="J1181" s="288"/>
      <c r="K1181" s="288"/>
      <c r="L1181" s="288" t="str">
        <f ca="1">IF($B1180="","",CONCATENATE(SUM(I1180+J1180+K1180)," z ",SUM(Zdroj!$AN$10+Zdroj!$AP$10)))</f>
        <v/>
      </c>
      <c r="M1181" s="47" t="str">
        <f ca="1">IF($B1180="","",IF(1-(((J1180+K1180)*(Zdroj!AN$10/Zdroj!AP$10))/I1180)&gt;=0,CEILING(1-(((J1180+K1180)*(Zdroj!AN$10/Zdroj!AP$10))/I1180),0.01),CEILING((1-(((J1180+K1180)*(Zdroj!AN$10/Zdroj!AP$10))/I1180))*-1,0.01)))</f>
        <v/>
      </c>
      <c r="N1181" s="312"/>
      <c r="O1181" s="288"/>
      <c r="P1181" s="329"/>
    </row>
    <row r="1182" spans="1:16" x14ac:dyDescent="0.25">
      <c r="A1182" s="29">
        <f>ROW()/3-1</f>
        <v>393</v>
      </c>
      <c r="B1182" s="288"/>
      <c r="C1182" s="52" t="str">
        <f ca="1">IF($B1180="","",IF(Zdroj!$AQ$9="ano",IF(OFFSET(Zdroj!M$16,'k rozhodnutí detailní'!A1179,0)="","","Anonymizováno"),IF(OFFSET(Zdroj!M$16,'k rozhodnutí detailní'!A1179,0)="","",OFFSET(Zdroj!M$16,'k rozhodnutí detailní'!A1179,0))))</f>
        <v/>
      </c>
      <c r="D1182" s="58" t="str">
        <f ca="1">IF($B1180="","",CONCATENATE("Dotace bude použita na:","
",OFFSET(Zdroj!P$16,'k rozhodnutí detailní'!$A1179,0)))</f>
        <v/>
      </c>
      <c r="E1182" s="314"/>
      <c r="F1182" s="188" t="str">
        <f ca="1">IF($B1180="","",OFFSET(Zdroj!V$16,'k rozhodnutí detailní'!$A1179,0))</f>
        <v/>
      </c>
      <c r="G1182" s="89" t="str">
        <f ca="1">IF($B1180="","",OFFSET(Zdroj!BM$16,'k rozhodnutí'!$A1179,0))</f>
        <v/>
      </c>
      <c r="H1182" s="315"/>
      <c r="I1182" s="288"/>
      <c r="J1182" s="288"/>
      <c r="K1182" s="288"/>
      <c r="L1182" s="288"/>
      <c r="M1182" s="48" t="str">
        <f ca="1">IF($B1180="","",SUM((I1180+J1180+K1180)/(Zdroj!$AN$10+Zdroj!$AP$10)))</f>
        <v/>
      </c>
      <c r="N1182" s="59" t="str">
        <f t="shared" ref="N1182" ca="1" si="391">IF(B1180="","",N1180/G1180)</f>
        <v/>
      </c>
      <c r="O1182" s="288"/>
      <c r="P1182" s="329"/>
    </row>
    <row r="1183" spans="1:16" x14ac:dyDescent="0.25">
      <c r="A1183" s="29"/>
      <c r="B1183" s="288" t="str">
        <f ca="1">IF(OFFSET(Zdroj!$B$16,A1182,0)&gt;0,OFFSET(Zdroj!$B$16,A1182,0)+0,"")</f>
        <v/>
      </c>
      <c r="C1183" s="51" t="str">
        <f ca="1">IF($B1183="","",IF(Zdroj!$AQ$9="ano",CONCATENATE(OFFSET(Zdroj!C$16,'k rozhodnutí detailní'!$A1182,0),"
","Anonymizováno","
",OFFSET(Zdroj!E$16,'k rozhodnutí detailní'!$A1182,0),"
",OFFSET(Zdroj!F$16,'k rozhodnutí detailní'!$A1182,0)),CONCATENATE(OFFSET(Zdroj!C$16,'k rozhodnutí detailní'!$A1182,0),"
",OFFSET(Zdroj!D$16,'k rozhodnutí detailní'!$A1182,0),"
",OFFSET(Zdroj!E$16,'k rozhodnutí detailní'!$A1182,0),"
",OFFSET(Zdroj!F$16,'k rozhodnutí detailní'!$A1182,0))))</f>
        <v/>
      </c>
      <c r="D1183" s="57" t="str">
        <f ca="1">IF($B1183="","",OFFSET(Zdroj!N$16,'k rozhodnutí detailní'!$A1182,0))</f>
        <v/>
      </c>
      <c r="E1183" s="314" t="str">
        <f ca="1">IF($B1183="","",OFFSET(Zdroj!T$16,'k rozhodnutí detailní'!$A1182,0))</f>
        <v/>
      </c>
      <c r="F1183" s="188" t="str">
        <f ca="1">IF($B1183="","",OFFSET(Zdroj!U$16,'k rozhodnutí detailní'!$A1182,0))</f>
        <v/>
      </c>
      <c r="G1183" s="316" t="str">
        <f ca="1">IF($B1183="","",OFFSET(Zdroj!W$16,'k rozhodnutí detailní'!$A1182,0))</f>
        <v/>
      </c>
      <c r="H1183" s="315" t="str">
        <f ca="1">IF($B1183="","",OFFSET(Zdroj!Y$16,'k rozhodnutí detailní'!$A1182,0))</f>
        <v/>
      </c>
      <c r="I1183" s="288" t="str">
        <f ca="1">IF($B1183="","",OFFSET(Zdroj!BG$16,'k rozhodnutí detailní'!$A1182,0))</f>
        <v/>
      </c>
      <c r="J1183" s="288" t="str">
        <f ca="1">IF($B1183="","",OFFSET(Zdroj!BH$16,'k rozhodnutí detailní'!$A1182,0))</f>
        <v/>
      </c>
      <c r="K1183" s="288"/>
      <c r="L1183" s="79" t="str">
        <f ca="1">IF($B1183="","",CONCATENATE(OFFSET(Zdroj!BI$16,'k rozhodnutí detailní'!$A1182,0)," z ",SUM(Zdroj!$AN$10+Zdroj!$AP$10)))</f>
        <v/>
      </c>
      <c r="M1183" s="46" t="str">
        <f ca="1">IF($B1183="","",IF(OR(I1183=0,J1183=0),1,OFFSET(Zdroj!BJ$16,'k rozhodnutí detailní'!$A1182,0)))</f>
        <v/>
      </c>
      <c r="N1183" s="312" t="str">
        <f ca="1">IF(B1183="","",IF(Zdroj!$AQ$1=Zdroj!$AR$9,ROUND(G1183*M1185,Zdroj!$AR$8),OFFSET(Zdroj!BO$16,'k rozhodnutí detailní'!A1182,0)))</f>
        <v/>
      </c>
      <c r="O1183" s="288" t="str">
        <f ca="1">IF($B1183="","",OFFSET(Zdroj!Z$16,'k rozhodnutí detailní'!$A1182,0))</f>
        <v/>
      </c>
      <c r="P1183" s="329"/>
    </row>
    <row r="1184" spans="1:16" x14ac:dyDescent="0.25">
      <c r="A1184" s="29"/>
      <c r="B1184" s="288"/>
      <c r="C1184" s="51" t="str">
        <f ca="1">IF($B1183="","",IF(Zdroj!$AQ$9="ano",CONCATENATE("Okres:","
",OFFSET(Zdroj!BP$16,'k rozhodnutí detailní'!$A1182,0),"
","Právní forma","
",OFFSET(Zdroj!H$16,'k rozhodnutí detailní'!$A1182,0),"
",IF(OFFSET(Zdroj!I$16,'k rozhodnutí detailní'!$A1182,0)="","","IČO: "),OFFSET(Zdroj!I$16,'k rozhodnutí detailní'!$A1182,0),"
","B.Ú. ",IF(OFFSET(Zdroj!J$16,'k rozhodnutí detailní'!$A1182,0)="","","Anonymizováno")),CONCATENATE("Okres:","
",OFFSET(Zdroj!BP$16,'k rozhodnutí detailní'!$A1182,0),"
","Právní forma","
",OFFSET(Zdroj!H$16,'k rozhodnutí detailní'!$A1182,0),"
",IF(OFFSET(Zdroj!I$16,'k rozhodnutí detailní'!$A1182,0)="","","IČO: "),OFFSET(Zdroj!I$16,'k rozhodnutí detailní'!$A1182,0),"
","B.Ú. ",OFFSET(Zdroj!J$16,'k rozhodnutí detailní'!$A1182,0))))</f>
        <v/>
      </c>
      <c r="D1184" s="58" t="str">
        <f ca="1">IF($B1183="","",OFFSET(Zdroj!O$16,'k rozhodnutí detailní'!$A1182,0))</f>
        <v/>
      </c>
      <c r="E1184" s="314"/>
      <c r="F1184" s="185"/>
      <c r="G1184" s="316"/>
      <c r="H1184" s="315"/>
      <c r="I1184" s="288"/>
      <c r="J1184" s="288"/>
      <c r="K1184" s="288"/>
      <c r="L1184" s="288" t="str">
        <f ca="1">IF($B1183="","",CONCATENATE(SUM(I1183+J1183+K1183)," z ",SUM(Zdroj!$AN$10+Zdroj!$AP$10)))</f>
        <v/>
      </c>
      <c r="M1184" s="47" t="str">
        <f ca="1">IF($B1183="","",IF(1-(((J1183+K1183)*(Zdroj!AN$10/Zdroj!AP$10))/I1183)&gt;=0,CEILING(1-(((J1183+K1183)*(Zdroj!AN$10/Zdroj!AP$10))/I1183),0.01),CEILING((1-(((J1183+K1183)*(Zdroj!AN$10/Zdroj!AP$10))/I1183))*-1,0.01)))</f>
        <v/>
      </c>
      <c r="N1184" s="312"/>
      <c r="O1184" s="288"/>
      <c r="P1184" s="329"/>
    </row>
    <row r="1185" spans="1:16" x14ac:dyDescent="0.25">
      <c r="A1185" s="29">
        <f>ROW()/3-1</f>
        <v>394</v>
      </c>
      <c r="B1185" s="288"/>
      <c r="C1185" s="52" t="str">
        <f ca="1">IF($B1183="","",IF(Zdroj!$AQ$9="ano",IF(OFFSET(Zdroj!M$16,'k rozhodnutí detailní'!A1182,0)="","","Anonymizováno"),IF(OFFSET(Zdroj!M$16,'k rozhodnutí detailní'!A1182,0)="","",OFFSET(Zdroj!M$16,'k rozhodnutí detailní'!A1182,0))))</f>
        <v/>
      </c>
      <c r="D1185" s="58" t="str">
        <f ca="1">IF($B1183="","",CONCATENATE("Dotace bude použita na:","
",OFFSET(Zdroj!P$16,'k rozhodnutí detailní'!$A1182,0)))</f>
        <v/>
      </c>
      <c r="E1185" s="314"/>
      <c r="F1185" s="188" t="str">
        <f ca="1">IF($B1183="","",OFFSET(Zdroj!V$16,'k rozhodnutí detailní'!$A1182,0))</f>
        <v/>
      </c>
      <c r="G1185" s="89" t="str">
        <f ca="1">IF($B1183="","",OFFSET(Zdroj!BM$16,'k rozhodnutí'!$A1182,0))</f>
        <v/>
      </c>
      <c r="H1185" s="315"/>
      <c r="I1185" s="288"/>
      <c r="J1185" s="288"/>
      <c r="K1185" s="288"/>
      <c r="L1185" s="288"/>
      <c r="M1185" s="48" t="str">
        <f ca="1">IF($B1183="","",SUM((I1183+J1183+K1183)/(Zdroj!$AN$10+Zdroj!$AP$10)))</f>
        <v/>
      </c>
      <c r="N1185" s="59" t="str">
        <f t="shared" ref="N1185" ca="1" si="392">IF(B1183="","",N1183/G1183)</f>
        <v/>
      </c>
      <c r="O1185" s="288"/>
      <c r="P1185" s="329"/>
    </row>
    <row r="1186" spans="1:16" x14ac:dyDescent="0.25">
      <c r="A1186" s="29"/>
      <c r="B1186" s="288" t="str">
        <f ca="1">IF(OFFSET(Zdroj!$B$16,A1185,0)&gt;0,OFFSET(Zdroj!$B$16,A1185,0)+0,"")</f>
        <v/>
      </c>
      <c r="C1186" s="51" t="str">
        <f ca="1">IF($B1186="","",IF(Zdroj!$AQ$9="ano",CONCATENATE(OFFSET(Zdroj!C$16,'k rozhodnutí detailní'!$A1185,0),"
","Anonymizováno","
",OFFSET(Zdroj!E$16,'k rozhodnutí detailní'!$A1185,0),"
",OFFSET(Zdroj!F$16,'k rozhodnutí detailní'!$A1185,0)),CONCATENATE(OFFSET(Zdroj!C$16,'k rozhodnutí detailní'!$A1185,0),"
",OFFSET(Zdroj!D$16,'k rozhodnutí detailní'!$A1185,0),"
",OFFSET(Zdroj!E$16,'k rozhodnutí detailní'!$A1185,0),"
",OFFSET(Zdroj!F$16,'k rozhodnutí detailní'!$A1185,0))))</f>
        <v/>
      </c>
      <c r="D1186" s="57" t="str">
        <f ca="1">IF($B1186="","",OFFSET(Zdroj!N$16,'k rozhodnutí detailní'!$A1185,0))</f>
        <v/>
      </c>
      <c r="E1186" s="314" t="str">
        <f ca="1">IF($B1186="","",OFFSET(Zdroj!T$16,'k rozhodnutí detailní'!$A1185,0))</f>
        <v/>
      </c>
      <c r="F1186" s="188" t="str">
        <f ca="1">IF($B1186="","",OFFSET(Zdroj!U$16,'k rozhodnutí detailní'!$A1185,0))</f>
        <v/>
      </c>
      <c r="G1186" s="316" t="str">
        <f ca="1">IF($B1186="","",OFFSET(Zdroj!W$16,'k rozhodnutí detailní'!$A1185,0))</f>
        <v/>
      </c>
      <c r="H1186" s="315" t="str">
        <f ca="1">IF($B1186="","",OFFSET(Zdroj!Y$16,'k rozhodnutí detailní'!$A1185,0))</f>
        <v/>
      </c>
      <c r="I1186" s="288" t="str">
        <f ca="1">IF($B1186="","",OFFSET(Zdroj!BG$16,'k rozhodnutí detailní'!$A1185,0))</f>
        <v/>
      </c>
      <c r="J1186" s="288" t="str">
        <f ca="1">IF($B1186="","",OFFSET(Zdroj!BH$16,'k rozhodnutí detailní'!$A1185,0))</f>
        <v/>
      </c>
      <c r="K1186" s="288"/>
      <c r="L1186" s="79" t="str">
        <f ca="1">IF($B1186="","",CONCATENATE(OFFSET(Zdroj!BI$16,'k rozhodnutí detailní'!$A1185,0)," z ",SUM(Zdroj!$AN$10+Zdroj!$AP$10)))</f>
        <v/>
      </c>
      <c r="M1186" s="46" t="str">
        <f ca="1">IF($B1186="","",IF(OR(I1186=0,J1186=0),1,OFFSET(Zdroj!BJ$16,'k rozhodnutí detailní'!$A1185,0)))</f>
        <v/>
      </c>
      <c r="N1186" s="312" t="str">
        <f ca="1">IF(B1186="","",IF(Zdroj!$AQ$1=Zdroj!$AR$9,ROUND(G1186*M1188,Zdroj!$AR$8),OFFSET(Zdroj!BO$16,'k rozhodnutí detailní'!A1185,0)))</f>
        <v/>
      </c>
      <c r="O1186" s="288" t="str">
        <f ca="1">IF($B1186="","",OFFSET(Zdroj!Z$16,'k rozhodnutí detailní'!$A1185,0))</f>
        <v/>
      </c>
      <c r="P1186" s="329"/>
    </row>
    <row r="1187" spans="1:16" x14ac:dyDescent="0.25">
      <c r="A1187" s="29"/>
      <c r="B1187" s="288"/>
      <c r="C1187" s="51" t="str">
        <f ca="1">IF($B1186="","",IF(Zdroj!$AQ$9="ano",CONCATENATE("Okres:","
",OFFSET(Zdroj!BP$16,'k rozhodnutí detailní'!$A1185,0),"
","Právní forma","
",OFFSET(Zdroj!H$16,'k rozhodnutí detailní'!$A1185,0),"
",IF(OFFSET(Zdroj!I$16,'k rozhodnutí detailní'!$A1185,0)="","","IČO: "),OFFSET(Zdroj!I$16,'k rozhodnutí detailní'!$A1185,0),"
","B.Ú. ",IF(OFFSET(Zdroj!J$16,'k rozhodnutí detailní'!$A1185,0)="","","Anonymizováno")),CONCATENATE("Okres:","
",OFFSET(Zdroj!BP$16,'k rozhodnutí detailní'!$A1185,0),"
","Právní forma","
",OFFSET(Zdroj!H$16,'k rozhodnutí detailní'!$A1185,0),"
",IF(OFFSET(Zdroj!I$16,'k rozhodnutí detailní'!$A1185,0)="","","IČO: "),OFFSET(Zdroj!I$16,'k rozhodnutí detailní'!$A1185,0),"
","B.Ú. ",OFFSET(Zdroj!J$16,'k rozhodnutí detailní'!$A1185,0))))</f>
        <v/>
      </c>
      <c r="D1187" s="58" t="str">
        <f ca="1">IF($B1186="","",OFFSET(Zdroj!O$16,'k rozhodnutí detailní'!$A1185,0))</f>
        <v/>
      </c>
      <c r="E1187" s="314"/>
      <c r="F1187" s="185"/>
      <c r="G1187" s="316"/>
      <c r="H1187" s="315"/>
      <c r="I1187" s="288"/>
      <c r="J1187" s="288"/>
      <c r="K1187" s="288"/>
      <c r="L1187" s="288" t="str">
        <f ca="1">IF($B1186="","",CONCATENATE(SUM(I1186+J1186+K1186)," z ",SUM(Zdroj!$AN$10+Zdroj!$AP$10)))</f>
        <v/>
      </c>
      <c r="M1187" s="47" t="str">
        <f ca="1">IF($B1186="","",IF(1-(((J1186+K1186)*(Zdroj!AN$10/Zdroj!AP$10))/I1186)&gt;=0,CEILING(1-(((J1186+K1186)*(Zdroj!AN$10/Zdroj!AP$10))/I1186),0.01),CEILING((1-(((J1186+K1186)*(Zdroj!AN$10/Zdroj!AP$10))/I1186))*-1,0.01)))</f>
        <v/>
      </c>
      <c r="N1187" s="312"/>
      <c r="O1187" s="288"/>
      <c r="P1187" s="329"/>
    </row>
    <row r="1188" spans="1:16" x14ac:dyDescent="0.25">
      <c r="A1188" s="29">
        <f>ROW()/3-1</f>
        <v>395</v>
      </c>
      <c r="B1188" s="288"/>
      <c r="C1188" s="52" t="str">
        <f ca="1">IF($B1186="","",IF(Zdroj!$AQ$9="ano",IF(OFFSET(Zdroj!M$16,'k rozhodnutí detailní'!A1185,0)="","","Anonymizováno"),IF(OFFSET(Zdroj!M$16,'k rozhodnutí detailní'!A1185,0)="","",OFFSET(Zdroj!M$16,'k rozhodnutí detailní'!A1185,0))))</f>
        <v/>
      </c>
      <c r="D1188" s="58" t="str">
        <f ca="1">IF($B1186="","",CONCATENATE("Dotace bude použita na:","
",OFFSET(Zdroj!P$16,'k rozhodnutí detailní'!$A1185,0)))</f>
        <v/>
      </c>
      <c r="E1188" s="314"/>
      <c r="F1188" s="188" t="str">
        <f ca="1">IF($B1186="","",OFFSET(Zdroj!V$16,'k rozhodnutí detailní'!$A1185,0))</f>
        <v/>
      </c>
      <c r="G1188" s="89" t="str">
        <f ca="1">IF($B1186="","",OFFSET(Zdroj!BM$16,'k rozhodnutí'!$A1185,0))</f>
        <v/>
      </c>
      <c r="H1188" s="315"/>
      <c r="I1188" s="288"/>
      <c r="J1188" s="288"/>
      <c r="K1188" s="288"/>
      <c r="L1188" s="288"/>
      <c r="M1188" s="48" t="str">
        <f ca="1">IF($B1186="","",SUM((I1186+J1186+K1186)/(Zdroj!$AN$10+Zdroj!$AP$10)))</f>
        <v/>
      </c>
      <c r="N1188" s="59" t="str">
        <f t="shared" ref="N1188" ca="1" si="393">IF(B1186="","",N1186/G1186)</f>
        <v/>
      </c>
      <c r="O1188" s="288"/>
      <c r="P1188" s="329"/>
    </row>
    <row r="1189" spans="1:16" x14ac:dyDescent="0.25">
      <c r="A1189" s="29"/>
      <c r="B1189" s="288" t="str">
        <f ca="1">IF(OFFSET(Zdroj!$B$16,A1188,0)&gt;0,OFFSET(Zdroj!$B$16,A1188,0)+0,"")</f>
        <v/>
      </c>
      <c r="C1189" s="51" t="str">
        <f ca="1">IF($B1189="","",IF(Zdroj!$AQ$9="ano",CONCATENATE(OFFSET(Zdroj!C$16,'k rozhodnutí detailní'!$A1188,0),"
","Anonymizováno","
",OFFSET(Zdroj!E$16,'k rozhodnutí detailní'!$A1188,0),"
",OFFSET(Zdroj!F$16,'k rozhodnutí detailní'!$A1188,0)),CONCATENATE(OFFSET(Zdroj!C$16,'k rozhodnutí detailní'!$A1188,0),"
",OFFSET(Zdroj!D$16,'k rozhodnutí detailní'!$A1188,0),"
",OFFSET(Zdroj!E$16,'k rozhodnutí detailní'!$A1188,0),"
",OFFSET(Zdroj!F$16,'k rozhodnutí detailní'!$A1188,0))))</f>
        <v/>
      </c>
      <c r="D1189" s="57" t="str">
        <f ca="1">IF($B1189="","",OFFSET(Zdroj!N$16,'k rozhodnutí detailní'!$A1188,0))</f>
        <v/>
      </c>
      <c r="E1189" s="314" t="str">
        <f ca="1">IF($B1189="","",OFFSET(Zdroj!T$16,'k rozhodnutí detailní'!$A1188,0))</f>
        <v/>
      </c>
      <c r="F1189" s="188" t="str">
        <f ca="1">IF($B1189="","",OFFSET(Zdroj!U$16,'k rozhodnutí detailní'!$A1188,0))</f>
        <v/>
      </c>
      <c r="G1189" s="316" t="str">
        <f ca="1">IF($B1189="","",OFFSET(Zdroj!W$16,'k rozhodnutí detailní'!$A1188,0))</f>
        <v/>
      </c>
      <c r="H1189" s="315" t="str">
        <f ca="1">IF($B1189="","",OFFSET(Zdroj!Y$16,'k rozhodnutí detailní'!$A1188,0))</f>
        <v/>
      </c>
      <c r="I1189" s="288" t="str">
        <f ca="1">IF($B1189="","",OFFSET(Zdroj!BG$16,'k rozhodnutí detailní'!$A1188,0))</f>
        <v/>
      </c>
      <c r="J1189" s="288" t="str">
        <f ca="1">IF($B1189="","",OFFSET(Zdroj!BH$16,'k rozhodnutí detailní'!$A1188,0))</f>
        <v/>
      </c>
      <c r="K1189" s="288"/>
      <c r="L1189" s="79" t="str">
        <f ca="1">IF($B1189="","",CONCATENATE(OFFSET(Zdroj!BI$16,'k rozhodnutí detailní'!$A1188,0)," z ",SUM(Zdroj!$AN$10+Zdroj!$AP$10)))</f>
        <v/>
      </c>
      <c r="M1189" s="46" t="str">
        <f ca="1">IF($B1189="","",IF(OR(I1189=0,J1189=0),1,OFFSET(Zdroj!BJ$16,'k rozhodnutí detailní'!$A1188,0)))</f>
        <v/>
      </c>
      <c r="N1189" s="312" t="str">
        <f ca="1">IF(B1189="","",IF(Zdroj!$AQ$1=Zdroj!$AR$9,ROUND(G1189*M1191,Zdroj!$AR$8),OFFSET(Zdroj!BO$16,'k rozhodnutí detailní'!A1188,0)))</f>
        <v/>
      </c>
      <c r="O1189" s="288" t="str">
        <f ca="1">IF($B1189="","",OFFSET(Zdroj!Z$16,'k rozhodnutí detailní'!$A1188,0))</f>
        <v/>
      </c>
      <c r="P1189" s="329"/>
    </row>
    <row r="1190" spans="1:16" x14ac:dyDescent="0.25">
      <c r="A1190" s="29"/>
      <c r="B1190" s="288"/>
      <c r="C1190" s="51" t="str">
        <f ca="1">IF($B1189="","",IF(Zdroj!$AQ$9="ano",CONCATENATE("Okres:","
",OFFSET(Zdroj!BP$16,'k rozhodnutí detailní'!$A1188,0),"
","Právní forma","
",OFFSET(Zdroj!H$16,'k rozhodnutí detailní'!$A1188,0),"
",IF(OFFSET(Zdroj!I$16,'k rozhodnutí detailní'!$A1188,0)="","","IČO: "),OFFSET(Zdroj!I$16,'k rozhodnutí detailní'!$A1188,0),"
","B.Ú. ",IF(OFFSET(Zdroj!J$16,'k rozhodnutí detailní'!$A1188,0)="","","Anonymizováno")),CONCATENATE("Okres:","
",OFFSET(Zdroj!BP$16,'k rozhodnutí detailní'!$A1188,0),"
","Právní forma","
",OFFSET(Zdroj!H$16,'k rozhodnutí detailní'!$A1188,0),"
",IF(OFFSET(Zdroj!I$16,'k rozhodnutí detailní'!$A1188,0)="","","IČO: "),OFFSET(Zdroj!I$16,'k rozhodnutí detailní'!$A1188,0),"
","B.Ú. ",OFFSET(Zdroj!J$16,'k rozhodnutí detailní'!$A1188,0))))</f>
        <v/>
      </c>
      <c r="D1190" s="58" t="str">
        <f ca="1">IF($B1189="","",OFFSET(Zdroj!O$16,'k rozhodnutí detailní'!$A1188,0))</f>
        <v/>
      </c>
      <c r="E1190" s="314"/>
      <c r="F1190" s="185"/>
      <c r="G1190" s="316"/>
      <c r="H1190" s="315"/>
      <c r="I1190" s="288"/>
      <c r="J1190" s="288"/>
      <c r="K1190" s="288"/>
      <c r="L1190" s="288" t="str">
        <f ca="1">IF($B1189="","",CONCATENATE(SUM(I1189+J1189+K1189)," z ",SUM(Zdroj!$AN$10+Zdroj!$AP$10)))</f>
        <v/>
      </c>
      <c r="M1190" s="47" t="str">
        <f ca="1">IF($B1189="","",IF(1-(((J1189+K1189)*(Zdroj!AN$10/Zdroj!AP$10))/I1189)&gt;=0,CEILING(1-(((J1189+K1189)*(Zdroj!AN$10/Zdroj!AP$10))/I1189),0.01),CEILING((1-(((J1189+K1189)*(Zdroj!AN$10/Zdroj!AP$10))/I1189))*-1,0.01)))</f>
        <v/>
      </c>
      <c r="N1190" s="312"/>
      <c r="O1190" s="288"/>
      <c r="P1190" s="329"/>
    </row>
    <row r="1191" spans="1:16" x14ac:dyDescent="0.25">
      <c r="A1191" s="29">
        <f>ROW()/3-1</f>
        <v>396</v>
      </c>
      <c r="B1191" s="288"/>
      <c r="C1191" s="52" t="str">
        <f ca="1">IF($B1189="","",IF(Zdroj!$AQ$9="ano",IF(OFFSET(Zdroj!M$16,'k rozhodnutí detailní'!A1188,0)="","","Anonymizováno"),IF(OFFSET(Zdroj!M$16,'k rozhodnutí detailní'!A1188,0)="","",OFFSET(Zdroj!M$16,'k rozhodnutí detailní'!A1188,0))))</f>
        <v/>
      </c>
      <c r="D1191" s="58" t="str">
        <f ca="1">IF($B1189="","",CONCATENATE("Dotace bude použita na:","
",OFFSET(Zdroj!P$16,'k rozhodnutí detailní'!$A1188,0)))</f>
        <v/>
      </c>
      <c r="E1191" s="314"/>
      <c r="F1191" s="188" t="str">
        <f ca="1">IF($B1189="","",OFFSET(Zdroj!V$16,'k rozhodnutí detailní'!$A1188,0))</f>
        <v/>
      </c>
      <c r="G1191" s="89" t="str">
        <f ca="1">IF($B1189="","",OFFSET(Zdroj!BM$16,'k rozhodnutí'!$A1188,0))</f>
        <v/>
      </c>
      <c r="H1191" s="315"/>
      <c r="I1191" s="288"/>
      <c r="J1191" s="288"/>
      <c r="K1191" s="288"/>
      <c r="L1191" s="288"/>
      <c r="M1191" s="48" t="str">
        <f ca="1">IF($B1189="","",SUM((I1189+J1189+K1189)/(Zdroj!$AN$10+Zdroj!$AP$10)))</f>
        <v/>
      </c>
      <c r="N1191" s="59" t="str">
        <f t="shared" ref="N1191" ca="1" si="394">IF(B1189="","",N1189/G1189)</f>
        <v/>
      </c>
      <c r="O1191" s="288"/>
      <c r="P1191" s="329"/>
    </row>
    <row r="1192" spans="1:16" x14ac:dyDescent="0.25">
      <c r="A1192" s="29"/>
      <c r="B1192" s="288" t="str">
        <f ca="1">IF(OFFSET(Zdroj!$B$16,A1191,0)&gt;0,OFFSET(Zdroj!$B$16,A1191,0)+0,"")</f>
        <v/>
      </c>
      <c r="C1192" s="51" t="str">
        <f ca="1">IF($B1192="","",IF(Zdroj!$AQ$9="ano",CONCATENATE(OFFSET(Zdroj!C$16,'k rozhodnutí detailní'!$A1191,0),"
","Anonymizováno","
",OFFSET(Zdroj!E$16,'k rozhodnutí detailní'!$A1191,0),"
",OFFSET(Zdroj!F$16,'k rozhodnutí detailní'!$A1191,0)),CONCATENATE(OFFSET(Zdroj!C$16,'k rozhodnutí detailní'!$A1191,0),"
",OFFSET(Zdroj!D$16,'k rozhodnutí detailní'!$A1191,0),"
",OFFSET(Zdroj!E$16,'k rozhodnutí detailní'!$A1191,0),"
",OFFSET(Zdroj!F$16,'k rozhodnutí detailní'!$A1191,0))))</f>
        <v/>
      </c>
      <c r="D1192" s="57" t="str">
        <f ca="1">IF($B1192="","",OFFSET(Zdroj!N$16,'k rozhodnutí detailní'!$A1191,0))</f>
        <v/>
      </c>
      <c r="E1192" s="314" t="str">
        <f ca="1">IF($B1192="","",OFFSET(Zdroj!T$16,'k rozhodnutí detailní'!$A1191,0))</f>
        <v/>
      </c>
      <c r="F1192" s="188" t="str">
        <f ca="1">IF($B1192="","",OFFSET(Zdroj!U$16,'k rozhodnutí detailní'!$A1191,0))</f>
        <v/>
      </c>
      <c r="G1192" s="316" t="str">
        <f ca="1">IF($B1192="","",OFFSET(Zdroj!W$16,'k rozhodnutí detailní'!$A1191,0))</f>
        <v/>
      </c>
      <c r="H1192" s="315" t="str">
        <f ca="1">IF($B1192="","",OFFSET(Zdroj!Y$16,'k rozhodnutí detailní'!$A1191,0))</f>
        <v/>
      </c>
      <c r="I1192" s="288" t="str">
        <f ca="1">IF($B1192="","",OFFSET(Zdroj!BG$16,'k rozhodnutí detailní'!$A1191,0))</f>
        <v/>
      </c>
      <c r="J1192" s="288" t="str">
        <f ca="1">IF($B1192="","",OFFSET(Zdroj!BH$16,'k rozhodnutí detailní'!$A1191,0))</f>
        <v/>
      </c>
      <c r="K1192" s="288"/>
      <c r="L1192" s="79" t="str">
        <f ca="1">IF($B1192="","",CONCATENATE(OFFSET(Zdroj!BI$16,'k rozhodnutí detailní'!$A1191,0)," z ",SUM(Zdroj!$AN$10+Zdroj!$AP$10)))</f>
        <v/>
      </c>
      <c r="M1192" s="46" t="str">
        <f ca="1">IF($B1192="","",IF(OR(I1192=0,J1192=0),1,OFFSET(Zdroj!BJ$16,'k rozhodnutí detailní'!$A1191,0)))</f>
        <v/>
      </c>
      <c r="N1192" s="312" t="str">
        <f ca="1">IF(B1192="","",IF(Zdroj!$AQ$1=Zdroj!$AR$9,ROUND(G1192*M1194,Zdroj!$AR$8),OFFSET(Zdroj!BO$16,'k rozhodnutí detailní'!A1191,0)))</f>
        <v/>
      </c>
      <c r="O1192" s="288" t="str">
        <f ca="1">IF($B1192="","",OFFSET(Zdroj!Z$16,'k rozhodnutí detailní'!$A1191,0))</f>
        <v/>
      </c>
      <c r="P1192" s="329"/>
    </row>
    <row r="1193" spans="1:16" x14ac:dyDescent="0.25">
      <c r="A1193" s="29"/>
      <c r="B1193" s="288"/>
      <c r="C1193" s="51" t="str">
        <f ca="1">IF($B1192="","",IF(Zdroj!$AQ$9="ano",CONCATENATE("Okres:","
",OFFSET(Zdroj!BP$16,'k rozhodnutí detailní'!$A1191,0),"
","Právní forma","
",OFFSET(Zdroj!H$16,'k rozhodnutí detailní'!$A1191,0),"
",IF(OFFSET(Zdroj!I$16,'k rozhodnutí detailní'!$A1191,0)="","","IČO: "),OFFSET(Zdroj!I$16,'k rozhodnutí detailní'!$A1191,0),"
","B.Ú. ",IF(OFFSET(Zdroj!J$16,'k rozhodnutí detailní'!$A1191,0)="","","Anonymizováno")),CONCATENATE("Okres:","
",OFFSET(Zdroj!BP$16,'k rozhodnutí detailní'!$A1191,0),"
","Právní forma","
",OFFSET(Zdroj!H$16,'k rozhodnutí detailní'!$A1191,0),"
",IF(OFFSET(Zdroj!I$16,'k rozhodnutí detailní'!$A1191,0)="","","IČO: "),OFFSET(Zdroj!I$16,'k rozhodnutí detailní'!$A1191,0),"
","B.Ú. ",OFFSET(Zdroj!J$16,'k rozhodnutí detailní'!$A1191,0))))</f>
        <v/>
      </c>
      <c r="D1193" s="58" t="str">
        <f ca="1">IF($B1192="","",OFFSET(Zdroj!O$16,'k rozhodnutí detailní'!$A1191,0))</f>
        <v/>
      </c>
      <c r="E1193" s="314"/>
      <c r="F1193" s="185"/>
      <c r="G1193" s="316"/>
      <c r="H1193" s="315"/>
      <c r="I1193" s="288"/>
      <c r="J1193" s="288"/>
      <c r="K1193" s="288"/>
      <c r="L1193" s="288" t="str">
        <f ca="1">IF($B1192="","",CONCATENATE(SUM(I1192+J1192+K1192)," z ",SUM(Zdroj!$AN$10+Zdroj!$AP$10)))</f>
        <v/>
      </c>
      <c r="M1193" s="47" t="str">
        <f ca="1">IF($B1192="","",IF(1-(((J1192+K1192)*(Zdroj!AN$10/Zdroj!AP$10))/I1192)&gt;=0,CEILING(1-(((J1192+K1192)*(Zdroj!AN$10/Zdroj!AP$10))/I1192),0.01),CEILING((1-(((J1192+K1192)*(Zdroj!AN$10/Zdroj!AP$10))/I1192))*-1,0.01)))</f>
        <v/>
      </c>
      <c r="N1193" s="312"/>
      <c r="O1193" s="288"/>
      <c r="P1193" s="329"/>
    </row>
    <row r="1194" spans="1:16" x14ac:dyDescent="0.25">
      <c r="A1194" s="29">
        <f>ROW()/3-1</f>
        <v>397</v>
      </c>
      <c r="B1194" s="288"/>
      <c r="C1194" s="52" t="str">
        <f ca="1">IF($B1192="","",IF(Zdroj!$AQ$9="ano",IF(OFFSET(Zdroj!M$16,'k rozhodnutí detailní'!A1191,0)="","","Anonymizováno"),IF(OFFSET(Zdroj!M$16,'k rozhodnutí detailní'!A1191,0)="","",OFFSET(Zdroj!M$16,'k rozhodnutí detailní'!A1191,0))))</f>
        <v/>
      </c>
      <c r="D1194" s="58" t="str">
        <f ca="1">IF($B1192="","",CONCATENATE("Dotace bude použita na:","
",OFFSET(Zdroj!P$16,'k rozhodnutí detailní'!$A1191,0)))</f>
        <v/>
      </c>
      <c r="E1194" s="314"/>
      <c r="F1194" s="188" t="str">
        <f ca="1">IF($B1192="","",OFFSET(Zdroj!V$16,'k rozhodnutí detailní'!$A1191,0))</f>
        <v/>
      </c>
      <c r="G1194" s="89" t="str">
        <f ca="1">IF($B1192="","",OFFSET(Zdroj!BM$16,'k rozhodnutí'!$A1191,0))</f>
        <v/>
      </c>
      <c r="H1194" s="315"/>
      <c r="I1194" s="288"/>
      <c r="J1194" s="288"/>
      <c r="K1194" s="288"/>
      <c r="L1194" s="288"/>
      <c r="M1194" s="48" t="str">
        <f ca="1">IF($B1192="","",SUM((I1192+J1192+K1192)/(Zdroj!$AN$10+Zdroj!$AP$10)))</f>
        <v/>
      </c>
      <c r="N1194" s="59" t="str">
        <f t="shared" ref="N1194" ca="1" si="395">IF(B1192="","",N1192/G1192)</f>
        <v/>
      </c>
      <c r="O1194" s="288"/>
      <c r="P1194" s="329"/>
    </row>
    <row r="1195" spans="1:16" x14ac:dyDescent="0.25">
      <c r="A1195" s="29"/>
      <c r="B1195" s="288" t="str">
        <f ca="1">IF(OFFSET(Zdroj!$B$16,A1194,0)&gt;0,OFFSET(Zdroj!$B$16,A1194,0)+0,"")</f>
        <v/>
      </c>
      <c r="C1195" s="51" t="str">
        <f ca="1">IF($B1195="","",IF(Zdroj!$AQ$9="ano",CONCATENATE(OFFSET(Zdroj!C$16,'k rozhodnutí detailní'!$A1194,0),"
","Anonymizováno","
",OFFSET(Zdroj!E$16,'k rozhodnutí detailní'!$A1194,0),"
",OFFSET(Zdroj!F$16,'k rozhodnutí detailní'!$A1194,0)),CONCATENATE(OFFSET(Zdroj!C$16,'k rozhodnutí detailní'!$A1194,0),"
",OFFSET(Zdroj!D$16,'k rozhodnutí detailní'!$A1194,0),"
",OFFSET(Zdroj!E$16,'k rozhodnutí detailní'!$A1194,0),"
",OFFSET(Zdroj!F$16,'k rozhodnutí detailní'!$A1194,0))))</f>
        <v/>
      </c>
      <c r="D1195" s="57" t="str">
        <f ca="1">IF($B1195="","",OFFSET(Zdroj!N$16,'k rozhodnutí detailní'!$A1194,0))</f>
        <v/>
      </c>
      <c r="E1195" s="314" t="str">
        <f ca="1">IF($B1195="","",OFFSET(Zdroj!T$16,'k rozhodnutí detailní'!$A1194,0))</f>
        <v/>
      </c>
      <c r="F1195" s="188" t="str">
        <f ca="1">IF($B1195="","",OFFSET(Zdroj!U$16,'k rozhodnutí detailní'!$A1194,0))</f>
        <v/>
      </c>
      <c r="G1195" s="316" t="str">
        <f ca="1">IF($B1195="","",OFFSET(Zdroj!W$16,'k rozhodnutí detailní'!$A1194,0))</f>
        <v/>
      </c>
      <c r="H1195" s="315" t="str">
        <f ca="1">IF($B1195="","",OFFSET(Zdroj!Y$16,'k rozhodnutí detailní'!$A1194,0))</f>
        <v/>
      </c>
      <c r="I1195" s="288" t="str">
        <f ca="1">IF($B1195="","",OFFSET(Zdroj!BG$16,'k rozhodnutí detailní'!$A1194,0))</f>
        <v/>
      </c>
      <c r="J1195" s="288" t="str">
        <f ca="1">IF($B1195="","",OFFSET(Zdroj!BH$16,'k rozhodnutí detailní'!$A1194,0))</f>
        <v/>
      </c>
      <c r="K1195" s="288"/>
      <c r="L1195" s="79" t="str">
        <f ca="1">IF($B1195="","",CONCATENATE(OFFSET(Zdroj!BI$16,'k rozhodnutí detailní'!$A1194,0)," z ",SUM(Zdroj!$AN$10+Zdroj!$AP$10)))</f>
        <v/>
      </c>
      <c r="M1195" s="46" t="str">
        <f ca="1">IF($B1195="","",IF(OR(I1195=0,J1195=0),1,OFFSET(Zdroj!BJ$16,'k rozhodnutí detailní'!$A1194,0)))</f>
        <v/>
      </c>
      <c r="N1195" s="312" t="str">
        <f ca="1">IF(B1195="","",IF(Zdroj!$AQ$1=Zdroj!$AR$9,ROUND(G1195*M1197,Zdroj!$AR$8),OFFSET(Zdroj!BO$16,'k rozhodnutí detailní'!A1194,0)))</f>
        <v/>
      </c>
      <c r="O1195" s="288" t="str">
        <f ca="1">IF($B1195="","",OFFSET(Zdroj!Z$16,'k rozhodnutí detailní'!$A1194,0))</f>
        <v/>
      </c>
      <c r="P1195" s="329"/>
    </row>
    <row r="1196" spans="1:16" x14ac:dyDescent="0.25">
      <c r="A1196" s="29"/>
      <c r="B1196" s="288"/>
      <c r="C1196" s="51" t="str">
        <f ca="1">IF($B1195="","",IF(Zdroj!$AQ$9="ano",CONCATENATE("Okres:","
",OFFSET(Zdroj!BP$16,'k rozhodnutí detailní'!$A1194,0),"
","Právní forma","
",OFFSET(Zdroj!H$16,'k rozhodnutí detailní'!$A1194,0),"
",IF(OFFSET(Zdroj!I$16,'k rozhodnutí detailní'!$A1194,0)="","","IČO: "),OFFSET(Zdroj!I$16,'k rozhodnutí detailní'!$A1194,0),"
","B.Ú. ",IF(OFFSET(Zdroj!J$16,'k rozhodnutí detailní'!$A1194,0)="","","Anonymizováno")),CONCATENATE("Okres:","
",OFFSET(Zdroj!BP$16,'k rozhodnutí detailní'!$A1194,0),"
","Právní forma","
",OFFSET(Zdroj!H$16,'k rozhodnutí detailní'!$A1194,0),"
",IF(OFFSET(Zdroj!I$16,'k rozhodnutí detailní'!$A1194,0)="","","IČO: "),OFFSET(Zdroj!I$16,'k rozhodnutí detailní'!$A1194,0),"
","B.Ú. ",OFFSET(Zdroj!J$16,'k rozhodnutí detailní'!$A1194,0))))</f>
        <v/>
      </c>
      <c r="D1196" s="58" t="str">
        <f ca="1">IF($B1195="","",OFFSET(Zdroj!O$16,'k rozhodnutí detailní'!$A1194,0))</f>
        <v/>
      </c>
      <c r="E1196" s="314"/>
      <c r="F1196" s="185"/>
      <c r="G1196" s="316"/>
      <c r="H1196" s="315"/>
      <c r="I1196" s="288"/>
      <c r="J1196" s="288"/>
      <c r="K1196" s="288"/>
      <c r="L1196" s="288" t="str">
        <f ca="1">IF($B1195="","",CONCATENATE(SUM(I1195+J1195+K1195)," z ",SUM(Zdroj!$AN$10+Zdroj!$AP$10)))</f>
        <v/>
      </c>
      <c r="M1196" s="47" t="str">
        <f ca="1">IF($B1195="","",IF(1-(((J1195+K1195)*(Zdroj!AN$10/Zdroj!AP$10))/I1195)&gt;=0,CEILING(1-(((J1195+K1195)*(Zdroj!AN$10/Zdroj!AP$10))/I1195),0.01),CEILING((1-(((J1195+K1195)*(Zdroj!AN$10/Zdroj!AP$10))/I1195))*-1,0.01)))</f>
        <v/>
      </c>
      <c r="N1196" s="312"/>
      <c r="O1196" s="288"/>
      <c r="P1196" s="329"/>
    </row>
    <row r="1197" spans="1:16" x14ac:dyDescent="0.25">
      <c r="A1197" s="29">
        <f>ROW()/3-1</f>
        <v>398</v>
      </c>
      <c r="B1197" s="288"/>
      <c r="C1197" s="52" t="str">
        <f ca="1">IF($B1195="","",IF(Zdroj!$AQ$9="ano",IF(OFFSET(Zdroj!M$16,'k rozhodnutí detailní'!A1194,0)="","","Anonymizováno"),IF(OFFSET(Zdroj!M$16,'k rozhodnutí detailní'!A1194,0)="","",OFFSET(Zdroj!M$16,'k rozhodnutí detailní'!A1194,0))))</f>
        <v/>
      </c>
      <c r="D1197" s="58" t="str">
        <f ca="1">IF($B1195="","",CONCATENATE("Dotace bude použita na:","
",OFFSET(Zdroj!P$16,'k rozhodnutí detailní'!$A1194,0)))</f>
        <v/>
      </c>
      <c r="E1197" s="314"/>
      <c r="F1197" s="188" t="str">
        <f ca="1">IF($B1195="","",OFFSET(Zdroj!V$16,'k rozhodnutí detailní'!$A1194,0))</f>
        <v/>
      </c>
      <c r="G1197" s="89" t="str">
        <f ca="1">IF($B1195="","",OFFSET(Zdroj!BM$16,'k rozhodnutí'!$A1194,0))</f>
        <v/>
      </c>
      <c r="H1197" s="315"/>
      <c r="I1197" s="288"/>
      <c r="J1197" s="288"/>
      <c r="K1197" s="288"/>
      <c r="L1197" s="288"/>
      <c r="M1197" s="48" t="str">
        <f ca="1">IF($B1195="","",SUM((I1195+J1195+K1195)/(Zdroj!$AN$10+Zdroj!$AP$10)))</f>
        <v/>
      </c>
      <c r="N1197" s="59" t="str">
        <f t="shared" ref="N1197" ca="1" si="396">IF(B1195="","",N1195/G1195)</f>
        <v/>
      </c>
      <c r="O1197" s="288"/>
      <c r="P1197" s="329"/>
    </row>
    <row r="1198" spans="1:16" x14ac:dyDescent="0.25">
      <c r="A1198" s="29"/>
      <c r="B1198" s="288" t="str">
        <f ca="1">IF(OFFSET(Zdroj!$B$16,A1197,0)&gt;0,OFFSET(Zdroj!$B$16,A1197,0)+0,"")</f>
        <v/>
      </c>
      <c r="C1198" s="51" t="str">
        <f ca="1">IF($B1198="","",IF(Zdroj!$AQ$9="ano",CONCATENATE(OFFSET(Zdroj!C$16,'k rozhodnutí detailní'!$A1197,0),"
","Anonymizováno","
",OFFSET(Zdroj!E$16,'k rozhodnutí detailní'!$A1197,0),"
",OFFSET(Zdroj!F$16,'k rozhodnutí detailní'!$A1197,0)),CONCATENATE(OFFSET(Zdroj!C$16,'k rozhodnutí detailní'!$A1197,0),"
",OFFSET(Zdroj!D$16,'k rozhodnutí detailní'!$A1197,0),"
",OFFSET(Zdroj!E$16,'k rozhodnutí detailní'!$A1197,0),"
",OFFSET(Zdroj!F$16,'k rozhodnutí detailní'!$A1197,0))))</f>
        <v/>
      </c>
      <c r="D1198" s="57" t="str">
        <f ca="1">IF($B1198="","",OFFSET(Zdroj!N$16,'k rozhodnutí detailní'!$A1197,0))</f>
        <v/>
      </c>
      <c r="E1198" s="314" t="str">
        <f ca="1">IF($B1198="","",OFFSET(Zdroj!T$16,'k rozhodnutí detailní'!$A1197,0))</f>
        <v/>
      </c>
      <c r="F1198" s="188" t="str">
        <f ca="1">IF($B1198="","",OFFSET(Zdroj!U$16,'k rozhodnutí detailní'!$A1197,0))</f>
        <v/>
      </c>
      <c r="G1198" s="316" t="str">
        <f ca="1">IF($B1198="","",OFFSET(Zdroj!W$16,'k rozhodnutí detailní'!$A1197,0))</f>
        <v/>
      </c>
      <c r="H1198" s="315" t="str">
        <f ca="1">IF($B1198="","",OFFSET(Zdroj!Y$16,'k rozhodnutí detailní'!$A1197,0))</f>
        <v/>
      </c>
      <c r="I1198" s="288" t="str">
        <f ca="1">IF($B1198="","",OFFSET(Zdroj!BG$16,'k rozhodnutí detailní'!$A1197,0))</f>
        <v/>
      </c>
      <c r="J1198" s="288" t="str">
        <f ca="1">IF($B1198="","",OFFSET(Zdroj!BH$16,'k rozhodnutí detailní'!$A1197,0))</f>
        <v/>
      </c>
      <c r="K1198" s="288"/>
      <c r="L1198" s="79" t="str">
        <f ca="1">IF($B1198="","",CONCATENATE(OFFSET(Zdroj!BI$16,'k rozhodnutí detailní'!$A1197,0)," z ",SUM(Zdroj!$AN$10+Zdroj!$AP$10)))</f>
        <v/>
      </c>
      <c r="M1198" s="46" t="str">
        <f ca="1">IF($B1198="","",IF(OR(I1198=0,J1198=0),1,OFFSET(Zdroj!BJ$16,'k rozhodnutí detailní'!$A1197,0)))</f>
        <v/>
      </c>
      <c r="N1198" s="312" t="str">
        <f ca="1">IF(B1198="","",IF(Zdroj!$AQ$1=Zdroj!$AR$9,ROUND(G1198*M1200,Zdroj!$AR$8),OFFSET(Zdroj!BO$16,'k rozhodnutí detailní'!A1197,0)))</f>
        <v/>
      </c>
      <c r="O1198" s="288" t="str">
        <f ca="1">IF($B1198="","",OFFSET(Zdroj!Z$16,'k rozhodnutí detailní'!$A1197,0))</f>
        <v/>
      </c>
      <c r="P1198" s="329"/>
    </row>
    <row r="1199" spans="1:16" x14ac:dyDescent="0.25">
      <c r="A1199" s="29"/>
      <c r="B1199" s="288"/>
      <c r="C1199" s="51" t="str">
        <f ca="1">IF($B1198="","",IF(Zdroj!$AQ$9="ano",CONCATENATE("Okres:","
",OFFSET(Zdroj!BP$16,'k rozhodnutí detailní'!$A1197,0),"
","Právní forma","
",OFFSET(Zdroj!H$16,'k rozhodnutí detailní'!$A1197,0),"
",IF(OFFSET(Zdroj!I$16,'k rozhodnutí detailní'!$A1197,0)="","","IČO: "),OFFSET(Zdroj!I$16,'k rozhodnutí detailní'!$A1197,0),"
","B.Ú. ",IF(OFFSET(Zdroj!J$16,'k rozhodnutí detailní'!$A1197,0)="","","Anonymizováno")),CONCATENATE("Okres:","
",OFFSET(Zdroj!BP$16,'k rozhodnutí detailní'!$A1197,0),"
","Právní forma","
",OFFSET(Zdroj!H$16,'k rozhodnutí detailní'!$A1197,0),"
",IF(OFFSET(Zdroj!I$16,'k rozhodnutí detailní'!$A1197,0)="","","IČO: "),OFFSET(Zdroj!I$16,'k rozhodnutí detailní'!$A1197,0),"
","B.Ú. ",OFFSET(Zdroj!J$16,'k rozhodnutí detailní'!$A1197,0))))</f>
        <v/>
      </c>
      <c r="D1199" s="58" t="str">
        <f ca="1">IF($B1198="","",OFFSET(Zdroj!O$16,'k rozhodnutí detailní'!$A1197,0))</f>
        <v/>
      </c>
      <c r="E1199" s="314"/>
      <c r="F1199" s="185"/>
      <c r="G1199" s="316"/>
      <c r="H1199" s="315"/>
      <c r="I1199" s="288"/>
      <c r="J1199" s="288"/>
      <c r="K1199" s="288"/>
      <c r="L1199" s="288" t="str">
        <f ca="1">IF($B1198="","",CONCATENATE(SUM(I1198+J1198+K1198)," z ",SUM(Zdroj!$AN$10+Zdroj!$AP$10)))</f>
        <v/>
      </c>
      <c r="M1199" s="47" t="str">
        <f ca="1">IF($B1198="","",IF(1-(((J1198+K1198)*(Zdroj!AN$10/Zdroj!AP$10))/I1198)&gt;=0,CEILING(1-(((J1198+K1198)*(Zdroj!AN$10/Zdroj!AP$10))/I1198),0.01),CEILING((1-(((J1198+K1198)*(Zdroj!AN$10/Zdroj!AP$10))/I1198))*-1,0.01)))</f>
        <v/>
      </c>
      <c r="N1199" s="312"/>
      <c r="O1199" s="288"/>
      <c r="P1199" s="329"/>
    </row>
    <row r="1200" spans="1:16" x14ac:dyDescent="0.25">
      <c r="A1200" s="29">
        <f>ROW()/3-1</f>
        <v>399</v>
      </c>
      <c r="B1200" s="288"/>
      <c r="C1200" s="52" t="str">
        <f ca="1">IF($B1198="","",IF(Zdroj!$AQ$9="ano",IF(OFFSET(Zdroj!M$16,'k rozhodnutí detailní'!A1197,0)="","","Anonymizováno"),IF(OFFSET(Zdroj!M$16,'k rozhodnutí detailní'!A1197,0)="","",OFFSET(Zdroj!M$16,'k rozhodnutí detailní'!A1197,0))))</f>
        <v/>
      </c>
      <c r="D1200" s="58" t="str">
        <f ca="1">IF($B1198="","",CONCATENATE("Dotace bude použita na:","
",OFFSET(Zdroj!P$16,'k rozhodnutí detailní'!$A1197,0)))</f>
        <v/>
      </c>
      <c r="E1200" s="314"/>
      <c r="F1200" s="188" t="str">
        <f ca="1">IF($B1198="","",OFFSET(Zdroj!V$16,'k rozhodnutí detailní'!$A1197,0))</f>
        <v/>
      </c>
      <c r="G1200" s="89" t="str">
        <f ca="1">IF($B1198="","",OFFSET(Zdroj!BM$16,'k rozhodnutí'!$A1197,0))</f>
        <v/>
      </c>
      <c r="H1200" s="315"/>
      <c r="I1200" s="288"/>
      <c r="J1200" s="288"/>
      <c r="K1200" s="288"/>
      <c r="L1200" s="288"/>
      <c r="M1200" s="48" t="str">
        <f ca="1">IF($B1198="","",SUM((I1198+J1198+K1198)/(Zdroj!$AN$10+Zdroj!$AP$10)))</f>
        <v/>
      </c>
      <c r="N1200" s="59" t="str">
        <f t="shared" ref="N1200" ca="1" si="397">IF(B1198="","",N1198/G1198)</f>
        <v/>
      </c>
      <c r="O1200" s="288"/>
      <c r="P1200" s="329"/>
    </row>
  </sheetData>
  <mergeCells count="4395">
    <mergeCell ref="G430:G431"/>
    <mergeCell ref="G433:G434"/>
    <mergeCell ref="G436:G437"/>
    <mergeCell ref="G439:G440"/>
    <mergeCell ref="G442:G443"/>
    <mergeCell ref="G445:G446"/>
    <mergeCell ref="G448:G449"/>
    <mergeCell ref="G451:G452"/>
    <mergeCell ref="G454:G455"/>
    <mergeCell ref="G457:G458"/>
    <mergeCell ref="G460:G461"/>
    <mergeCell ref="G463:G464"/>
    <mergeCell ref="G466:G467"/>
    <mergeCell ref="G34:G35"/>
    <mergeCell ref="G37:G38"/>
    <mergeCell ref="G40:G41"/>
    <mergeCell ref="G43:G44"/>
    <mergeCell ref="G46:G47"/>
    <mergeCell ref="G49:G50"/>
    <mergeCell ref="G52:G53"/>
    <mergeCell ref="G55:G56"/>
    <mergeCell ref="G58:G59"/>
    <mergeCell ref="G73:G74"/>
    <mergeCell ref="G76:G77"/>
    <mergeCell ref="G79:G80"/>
    <mergeCell ref="G82:G83"/>
    <mergeCell ref="G85:G86"/>
    <mergeCell ref="G88:G89"/>
    <mergeCell ref="G91:G92"/>
    <mergeCell ref="G94:G95"/>
    <mergeCell ref="P1174:P1176"/>
    <mergeCell ref="P1177:P1179"/>
    <mergeCell ref="P1180:P1182"/>
    <mergeCell ref="P1183:P1185"/>
    <mergeCell ref="P1186:P1188"/>
    <mergeCell ref="P1189:P1191"/>
    <mergeCell ref="P1192:P1194"/>
    <mergeCell ref="P1195:P1197"/>
    <mergeCell ref="P1198:P1200"/>
    <mergeCell ref="P1123:P1125"/>
    <mergeCell ref="P1126:P1128"/>
    <mergeCell ref="P1129:P1131"/>
    <mergeCell ref="P1132:P1134"/>
    <mergeCell ref="P1135:P1137"/>
    <mergeCell ref="P1138:P1140"/>
    <mergeCell ref="P1141:P1143"/>
    <mergeCell ref="P1144:P1146"/>
    <mergeCell ref="P1147:P1149"/>
    <mergeCell ref="P1150:P1152"/>
    <mergeCell ref="P1153:P1155"/>
    <mergeCell ref="P1156:P1158"/>
    <mergeCell ref="P1159:P1161"/>
    <mergeCell ref="P1162:P1164"/>
    <mergeCell ref="P1165:P1167"/>
    <mergeCell ref="P1168:P1170"/>
    <mergeCell ref="P1171:P1173"/>
    <mergeCell ref="P1072:P1074"/>
    <mergeCell ref="P1075:P1077"/>
    <mergeCell ref="P1078:P1080"/>
    <mergeCell ref="P1081:P1083"/>
    <mergeCell ref="P1084:P1086"/>
    <mergeCell ref="P1087:P1089"/>
    <mergeCell ref="P1090:P1092"/>
    <mergeCell ref="P1093:P1095"/>
    <mergeCell ref="P1096:P1098"/>
    <mergeCell ref="P1099:P1101"/>
    <mergeCell ref="P1102:P1104"/>
    <mergeCell ref="P1105:P1107"/>
    <mergeCell ref="P1108:P1110"/>
    <mergeCell ref="P1111:P1113"/>
    <mergeCell ref="P1114:P1116"/>
    <mergeCell ref="P1117:P1119"/>
    <mergeCell ref="P1120:P1122"/>
    <mergeCell ref="P1021:P1023"/>
    <mergeCell ref="P1024:P1026"/>
    <mergeCell ref="P1027:P1029"/>
    <mergeCell ref="P1030:P1032"/>
    <mergeCell ref="P1033:P1035"/>
    <mergeCell ref="P1036:P1038"/>
    <mergeCell ref="P1039:P1041"/>
    <mergeCell ref="P1042:P1044"/>
    <mergeCell ref="P1045:P1047"/>
    <mergeCell ref="P1048:P1050"/>
    <mergeCell ref="P1051:P1053"/>
    <mergeCell ref="P1054:P1056"/>
    <mergeCell ref="P1057:P1059"/>
    <mergeCell ref="P1060:P1062"/>
    <mergeCell ref="P1063:P1065"/>
    <mergeCell ref="P1066:P1068"/>
    <mergeCell ref="P1069:P1071"/>
    <mergeCell ref="P970:P972"/>
    <mergeCell ref="P973:P975"/>
    <mergeCell ref="P976:P978"/>
    <mergeCell ref="P979:P981"/>
    <mergeCell ref="P982:P984"/>
    <mergeCell ref="P985:P987"/>
    <mergeCell ref="P988:P990"/>
    <mergeCell ref="P991:P993"/>
    <mergeCell ref="P994:P996"/>
    <mergeCell ref="P997:P999"/>
    <mergeCell ref="P1000:P1002"/>
    <mergeCell ref="P1003:P1005"/>
    <mergeCell ref="P1006:P1008"/>
    <mergeCell ref="P1009:P1011"/>
    <mergeCell ref="P1012:P1014"/>
    <mergeCell ref="P1015:P1017"/>
    <mergeCell ref="P1018:P1020"/>
    <mergeCell ref="P919:P921"/>
    <mergeCell ref="P922:P924"/>
    <mergeCell ref="P925:P927"/>
    <mergeCell ref="P928:P930"/>
    <mergeCell ref="P931:P933"/>
    <mergeCell ref="P934:P936"/>
    <mergeCell ref="P937:P939"/>
    <mergeCell ref="P940:P942"/>
    <mergeCell ref="P943:P945"/>
    <mergeCell ref="P946:P948"/>
    <mergeCell ref="P949:P951"/>
    <mergeCell ref="P952:P954"/>
    <mergeCell ref="P955:P957"/>
    <mergeCell ref="P958:P960"/>
    <mergeCell ref="P961:P963"/>
    <mergeCell ref="P964:P966"/>
    <mergeCell ref="P967:P969"/>
    <mergeCell ref="P868:P870"/>
    <mergeCell ref="P871:P873"/>
    <mergeCell ref="P874:P876"/>
    <mergeCell ref="P877:P879"/>
    <mergeCell ref="P880:P882"/>
    <mergeCell ref="P883:P885"/>
    <mergeCell ref="P886:P888"/>
    <mergeCell ref="P889:P891"/>
    <mergeCell ref="P892:P894"/>
    <mergeCell ref="P895:P897"/>
    <mergeCell ref="P898:P900"/>
    <mergeCell ref="P901:P903"/>
    <mergeCell ref="P904:P906"/>
    <mergeCell ref="P907:P909"/>
    <mergeCell ref="P910:P912"/>
    <mergeCell ref="P913:P915"/>
    <mergeCell ref="P916:P918"/>
    <mergeCell ref="P817:P819"/>
    <mergeCell ref="P820:P822"/>
    <mergeCell ref="P823:P825"/>
    <mergeCell ref="P826:P828"/>
    <mergeCell ref="P829:P831"/>
    <mergeCell ref="P832:P834"/>
    <mergeCell ref="P835:P837"/>
    <mergeCell ref="P838:P840"/>
    <mergeCell ref="P841:P843"/>
    <mergeCell ref="P844:P846"/>
    <mergeCell ref="P847:P849"/>
    <mergeCell ref="P850:P852"/>
    <mergeCell ref="P853:P855"/>
    <mergeCell ref="P856:P858"/>
    <mergeCell ref="P859:P861"/>
    <mergeCell ref="P862:P864"/>
    <mergeCell ref="P865:P867"/>
    <mergeCell ref="P766:P768"/>
    <mergeCell ref="P769:P771"/>
    <mergeCell ref="P772:P774"/>
    <mergeCell ref="P775:P777"/>
    <mergeCell ref="P778:P780"/>
    <mergeCell ref="P781:P783"/>
    <mergeCell ref="P784:P786"/>
    <mergeCell ref="P787:P789"/>
    <mergeCell ref="P790:P792"/>
    <mergeCell ref="P793:P795"/>
    <mergeCell ref="P796:P798"/>
    <mergeCell ref="P799:P801"/>
    <mergeCell ref="P802:P804"/>
    <mergeCell ref="P805:P807"/>
    <mergeCell ref="P808:P810"/>
    <mergeCell ref="P811:P813"/>
    <mergeCell ref="P814:P816"/>
    <mergeCell ref="P715:P717"/>
    <mergeCell ref="P718:P720"/>
    <mergeCell ref="P721:P723"/>
    <mergeCell ref="P724:P726"/>
    <mergeCell ref="P727:P729"/>
    <mergeCell ref="P730:P732"/>
    <mergeCell ref="P733:P735"/>
    <mergeCell ref="P736:P738"/>
    <mergeCell ref="P739:P741"/>
    <mergeCell ref="P742:P744"/>
    <mergeCell ref="P745:P747"/>
    <mergeCell ref="P748:P750"/>
    <mergeCell ref="P751:P753"/>
    <mergeCell ref="P754:P756"/>
    <mergeCell ref="P757:P759"/>
    <mergeCell ref="P760:P762"/>
    <mergeCell ref="P763:P765"/>
    <mergeCell ref="P664:P666"/>
    <mergeCell ref="P667:P669"/>
    <mergeCell ref="P670:P672"/>
    <mergeCell ref="P673:P675"/>
    <mergeCell ref="P676:P678"/>
    <mergeCell ref="P679:P681"/>
    <mergeCell ref="P682:P684"/>
    <mergeCell ref="P685:P687"/>
    <mergeCell ref="P688:P690"/>
    <mergeCell ref="P691:P693"/>
    <mergeCell ref="P694:P696"/>
    <mergeCell ref="P697:P699"/>
    <mergeCell ref="P700:P702"/>
    <mergeCell ref="P703:P705"/>
    <mergeCell ref="P706:P708"/>
    <mergeCell ref="P709:P711"/>
    <mergeCell ref="P712:P714"/>
    <mergeCell ref="P613:P615"/>
    <mergeCell ref="P616:P618"/>
    <mergeCell ref="P619:P621"/>
    <mergeCell ref="P622:P624"/>
    <mergeCell ref="P625:P627"/>
    <mergeCell ref="P628:P630"/>
    <mergeCell ref="P631:P633"/>
    <mergeCell ref="P634:P636"/>
    <mergeCell ref="P637:P639"/>
    <mergeCell ref="P640:P642"/>
    <mergeCell ref="P643:P645"/>
    <mergeCell ref="P646:P648"/>
    <mergeCell ref="P649:P651"/>
    <mergeCell ref="P652:P654"/>
    <mergeCell ref="P655:P657"/>
    <mergeCell ref="P658:P660"/>
    <mergeCell ref="P661:P663"/>
    <mergeCell ref="P562:P564"/>
    <mergeCell ref="P565:P567"/>
    <mergeCell ref="P568:P570"/>
    <mergeCell ref="P571:P573"/>
    <mergeCell ref="P574:P576"/>
    <mergeCell ref="P577:P579"/>
    <mergeCell ref="P580:P582"/>
    <mergeCell ref="P583:P585"/>
    <mergeCell ref="P586:P588"/>
    <mergeCell ref="P589:P591"/>
    <mergeCell ref="P592:P594"/>
    <mergeCell ref="P595:P597"/>
    <mergeCell ref="P598:P600"/>
    <mergeCell ref="P601:P603"/>
    <mergeCell ref="P604:P606"/>
    <mergeCell ref="P607:P609"/>
    <mergeCell ref="P610:P612"/>
    <mergeCell ref="P511:P513"/>
    <mergeCell ref="P514:P516"/>
    <mergeCell ref="P517:P519"/>
    <mergeCell ref="P520:P522"/>
    <mergeCell ref="P523:P525"/>
    <mergeCell ref="P526:P528"/>
    <mergeCell ref="P529:P531"/>
    <mergeCell ref="P532:P534"/>
    <mergeCell ref="P535:P537"/>
    <mergeCell ref="P538:P540"/>
    <mergeCell ref="P541:P543"/>
    <mergeCell ref="P544:P546"/>
    <mergeCell ref="P547:P549"/>
    <mergeCell ref="P550:P552"/>
    <mergeCell ref="P553:P555"/>
    <mergeCell ref="P556:P558"/>
    <mergeCell ref="P559:P561"/>
    <mergeCell ref="P460:P462"/>
    <mergeCell ref="P463:P465"/>
    <mergeCell ref="P466:P468"/>
    <mergeCell ref="P469:P471"/>
    <mergeCell ref="P472:P474"/>
    <mergeCell ref="P475:P477"/>
    <mergeCell ref="P478:P480"/>
    <mergeCell ref="P481:P483"/>
    <mergeCell ref="P484:P486"/>
    <mergeCell ref="P487:P489"/>
    <mergeCell ref="P490:P492"/>
    <mergeCell ref="P493:P495"/>
    <mergeCell ref="P496:P498"/>
    <mergeCell ref="P499:P501"/>
    <mergeCell ref="P502:P504"/>
    <mergeCell ref="P505:P507"/>
    <mergeCell ref="P508:P510"/>
    <mergeCell ref="P409:P411"/>
    <mergeCell ref="P412:P414"/>
    <mergeCell ref="P415:P417"/>
    <mergeCell ref="P418:P420"/>
    <mergeCell ref="P421:P423"/>
    <mergeCell ref="P424:P426"/>
    <mergeCell ref="P427:P429"/>
    <mergeCell ref="P430:P432"/>
    <mergeCell ref="P433:P435"/>
    <mergeCell ref="P436:P438"/>
    <mergeCell ref="P439:P441"/>
    <mergeCell ref="P442:P444"/>
    <mergeCell ref="P445:P447"/>
    <mergeCell ref="P448:P450"/>
    <mergeCell ref="P451:P453"/>
    <mergeCell ref="P454:P456"/>
    <mergeCell ref="P457:P459"/>
    <mergeCell ref="P358:P360"/>
    <mergeCell ref="P361:P363"/>
    <mergeCell ref="P364:P366"/>
    <mergeCell ref="P367:P369"/>
    <mergeCell ref="P370:P372"/>
    <mergeCell ref="P373:P375"/>
    <mergeCell ref="P376:P378"/>
    <mergeCell ref="P379:P381"/>
    <mergeCell ref="P382:P384"/>
    <mergeCell ref="P385:P387"/>
    <mergeCell ref="P388:P390"/>
    <mergeCell ref="P391:P393"/>
    <mergeCell ref="P394:P396"/>
    <mergeCell ref="P397:P399"/>
    <mergeCell ref="P400:P402"/>
    <mergeCell ref="P403:P405"/>
    <mergeCell ref="P406:P408"/>
    <mergeCell ref="P307:P309"/>
    <mergeCell ref="P310:P312"/>
    <mergeCell ref="P313:P315"/>
    <mergeCell ref="P316:P318"/>
    <mergeCell ref="P319:P321"/>
    <mergeCell ref="P322:P324"/>
    <mergeCell ref="P325:P327"/>
    <mergeCell ref="P328:P330"/>
    <mergeCell ref="P331:P333"/>
    <mergeCell ref="P334:P336"/>
    <mergeCell ref="P337:P339"/>
    <mergeCell ref="P340:P342"/>
    <mergeCell ref="P343:P345"/>
    <mergeCell ref="P346:P348"/>
    <mergeCell ref="P349:P351"/>
    <mergeCell ref="P352:P354"/>
    <mergeCell ref="P355:P357"/>
    <mergeCell ref="P256:P258"/>
    <mergeCell ref="P259:P261"/>
    <mergeCell ref="P262:P264"/>
    <mergeCell ref="P265:P267"/>
    <mergeCell ref="P268:P270"/>
    <mergeCell ref="P271:P273"/>
    <mergeCell ref="P274:P276"/>
    <mergeCell ref="P277:P279"/>
    <mergeCell ref="P280:P282"/>
    <mergeCell ref="P283:P285"/>
    <mergeCell ref="P286:P288"/>
    <mergeCell ref="P289:P291"/>
    <mergeCell ref="P292:P294"/>
    <mergeCell ref="P295:P297"/>
    <mergeCell ref="P298:P300"/>
    <mergeCell ref="P301:P303"/>
    <mergeCell ref="P304:P306"/>
    <mergeCell ref="P205:P207"/>
    <mergeCell ref="P208:P210"/>
    <mergeCell ref="P211:P213"/>
    <mergeCell ref="P214:P216"/>
    <mergeCell ref="P217:P219"/>
    <mergeCell ref="P220:P222"/>
    <mergeCell ref="P223:P225"/>
    <mergeCell ref="P226:P228"/>
    <mergeCell ref="P229:P231"/>
    <mergeCell ref="P232:P234"/>
    <mergeCell ref="P235:P237"/>
    <mergeCell ref="P238:P240"/>
    <mergeCell ref="P241:P243"/>
    <mergeCell ref="P244:P246"/>
    <mergeCell ref="P247:P249"/>
    <mergeCell ref="P250:P252"/>
    <mergeCell ref="P253:P255"/>
    <mergeCell ref="P154:P156"/>
    <mergeCell ref="P157:P159"/>
    <mergeCell ref="P160:P162"/>
    <mergeCell ref="P163:P165"/>
    <mergeCell ref="P166:P168"/>
    <mergeCell ref="P169:P171"/>
    <mergeCell ref="P172:P174"/>
    <mergeCell ref="P175:P177"/>
    <mergeCell ref="P178:P180"/>
    <mergeCell ref="P181:P183"/>
    <mergeCell ref="P184:P186"/>
    <mergeCell ref="P187:P189"/>
    <mergeCell ref="P190:P192"/>
    <mergeCell ref="P193:P195"/>
    <mergeCell ref="P196:P198"/>
    <mergeCell ref="P199:P201"/>
    <mergeCell ref="P202:P204"/>
    <mergeCell ref="P103:P105"/>
    <mergeCell ref="P106:P108"/>
    <mergeCell ref="P109:P111"/>
    <mergeCell ref="P112:P114"/>
    <mergeCell ref="P115:P117"/>
    <mergeCell ref="P118:P120"/>
    <mergeCell ref="P121:P123"/>
    <mergeCell ref="P124:P126"/>
    <mergeCell ref="P127:P129"/>
    <mergeCell ref="P130:P132"/>
    <mergeCell ref="P133:P135"/>
    <mergeCell ref="P136:P138"/>
    <mergeCell ref="P139:P141"/>
    <mergeCell ref="P142:P144"/>
    <mergeCell ref="P145:P147"/>
    <mergeCell ref="P148:P150"/>
    <mergeCell ref="P151:P153"/>
    <mergeCell ref="P52:P54"/>
    <mergeCell ref="P55:P57"/>
    <mergeCell ref="P58:P60"/>
    <mergeCell ref="P61:P63"/>
    <mergeCell ref="P64:P66"/>
    <mergeCell ref="P67:P69"/>
    <mergeCell ref="P70:P72"/>
    <mergeCell ref="P73:P75"/>
    <mergeCell ref="P76:P78"/>
    <mergeCell ref="P79:P81"/>
    <mergeCell ref="P82:P84"/>
    <mergeCell ref="P85:P87"/>
    <mergeCell ref="P88:P90"/>
    <mergeCell ref="P91:P93"/>
    <mergeCell ref="P94:P96"/>
    <mergeCell ref="P97:P99"/>
    <mergeCell ref="P100:P102"/>
    <mergeCell ref="P1:P3"/>
    <mergeCell ref="P4:P6"/>
    <mergeCell ref="P7:P9"/>
    <mergeCell ref="P10:P12"/>
    <mergeCell ref="P13:P15"/>
    <mergeCell ref="P16:P18"/>
    <mergeCell ref="P19:P21"/>
    <mergeCell ref="P22:P24"/>
    <mergeCell ref="P25:P27"/>
    <mergeCell ref="P28:P30"/>
    <mergeCell ref="P31:P33"/>
    <mergeCell ref="P34:P36"/>
    <mergeCell ref="P37:P39"/>
    <mergeCell ref="P40:P42"/>
    <mergeCell ref="P43:P45"/>
    <mergeCell ref="P46:P48"/>
    <mergeCell ref="P49:P51"/>
    <mergeCell ref="K418:K420"/>
    <mergeCell ref="E427:E429"/>
    <mergeCell ref="H427:H429"/>
    <mergeCell ref="I427:I429"/>
    <mergeCell ref="J427:J429"/>
    <mergeCell ref="B427:B429"/>
    <mergeCell ref="E424:E426"/>
    <mergeCell ref="H424:H426"/>
    <mergeCell ref="I424:I426"/>
    <mergeCell ref="J424:J426"/>
    <mergeCell ref="B424:B426"/>
    <mergeCell ref="K424:K426"/>
    <mergeCell ref="K427:K429"/>
    <mergeCell ref="E421:E423"/>
    <mergeCell ref="H421:H423"/>
    <mergeCell ref="I421:I423"/>
    <mergeCell ref="J421:J423"/>
    <mergeCell ref="B421:B423"/>
    <mergeCell ref="K421:K423"/>
    <mergeCell ref="G418:G419"/>
    <mergeCell ref="G421:G422"/>
    <mergeCell ref="G424:G425"/>
    <mergeCell ref="G427:G428"/>
    <mergeCell ref="K397:K399"/>
    <mergeCell ref="K400:K402"/>
    <mergeCell ref="B415:B417"/>
    <mergeCell ref="E412:E414"/>
    <mergeCell ref="H412:H414"/>
    <mergeCell ref="I412:I414"/>
    <mergeCell ref="J412:J414"/>
    <mergeCell ref="B412:B414"/>
    <mergeCell ref="E409:E411"/>
    <mergeCell ref="H409:H411"/>
    <mergeCell ref="I409:I411"/>
    <mergeCell ref="J409:J411"/>
    <mergeCell ref="B409:B411"/>
    <mergeCell ref="E406:E408"/>
    <mergeCell ref="H406:H408"/>
    <mergeCell ref="I406:I408"/>
    <mergeCell ref="J406:J408"/>
    <mergeCell ref="K403:K405"/>
    <mergeCell ref="K406:K408"/>
    <mergeCell ref="K409:K411"/>
    <mergeCell ref="K412:K414"/>
    <mergeCell ref="K415:K417"/>
    <mergeCell ref="G397:G398"/>
    <mergeCell ref="G400:G401"/>
    <mergeCell ref="G403:G404"/>
    <mergeCell ref="G406:G407"/>
    <mergeCell ref="G409:G410"/>
    <mergeCell ref="G412:G413"/>
    <mergeCell ref="G415:G416"/>
    <mergeCell ref="H403:H405"/>
    <mergeCell ref="I403:I405"/>
    <mergeCell ref="J403:J405"/>
    <mergeCell ref="B403:B405"/>
    <mergeCell ref="E400:E402"/>
    <mergeCell ref="H400:H402"/>
    <mergeCell ref="I400:I402"/>
    <mergeCell ref="J400:J402"/>
    <mergeCell ref="B400:B402"/>
    <mergeCell ref="E397:E399"/>
    <mergeCell ref="H397:H399"/>
    <mergeCell ref="I397:I399"/>
    <mergeCell ref="J397:J399"/>
    <mergeCell ref="B397:B399"/>
    <mergeCell ref="E418:E420"/>
    <mergeCell ref="H418:H420"/>
    <mergeCell ref="I418:I420"/>
    <mergeCell ref="J418:J420"/>
    <mergeCell ref="B418:B420"/>
    <mergeCell ref="E415:E417"/>
    <mergeCell ref="H415:H417"/>
    <mergeCell ref="I415:I417"/>
    <mergeCell ref="J415:J417"/>
    <mergeCell ref="B391:B393"/>
    <mergeCell ref="E388:E390"/>
    <mergeCell ref="H388:H390"/>
    <mergeCell ref="I388:I390"/>
    <mergeCell ref="J388:J390"/>
    <mergeCell ref="B388:B390"/>
    <mergeCell ref="E385:E387"/>
    <mergeCell ref="H385:H387"/>
    <mergeCell ref="I385:I387"/>
    <mergeCell ref="J385:J387"/>
    <mergeCell ref="B385:B387"/>
    <mergeCell ref="E382:E384"/>
    <mergeCell ref="H382:H384"/>
    <mergeCell ref="I382:I384"/>
    <mergeCell ref="J382:J384"/>
    <mergeCell ref="K391:K393"/>
    <mergeCell ref="E394:E396"/>
    <mergeCell ref="H394:H396"/>
    <mergeCell ref="I394:I396"/>
    <mergeCell ref="J394:J396"/>
    <mergeCell ref="B394:B396"/>
    <mergeCell ref="E391:E393"/>
    <mergeCell ref="H391:H393"/>
    <mergeCell ref="I391:I393"/>
    <mergeCell ref="J391:J393"/>
    <mergeCell ref="G382:G383"/>
    <mergeCell ref="G385:G386"/>
    <mergeCell ref="G388:G389"/>
    <mergeCell ref="G391:G392"/>
    <mergeCell ref="G394:G395"/>
    <mergeCell ref="E370:E372"/>
    <mergeCell ref="H370:H372"/>
    <mergeCell ref="I370:I372"/>
    <mergeCell ref="J370:J372"/>
    <mergeCell ref="B370:B372"/>
    <mergeCell ref="E367:E369"/>
    <mergeCell ref="H367:H369"/>
    <mergeCell ref="I367:I369"/>
    <mergeCell ref="J367:J369"/>
    <mergeCell ref="B382:B384"/>
    <mergeCell ref="E379:E381"/>
    <mergeCell ref="H379:H381"/>
    <mergeCell ref="I379:I381"/>
    <mergeCell ref="J379:J381"/>
    <mergeCell ref="B379:B381"/>
    <mergeCell ref="E376:E378"/>
    <mergeCell ref="H376:H378"/>
    <mergeCell ref="I376:I378"/>
    <mergeCell ref="J376:J378"/>
    <mergeCell ref="B376:B378"/>
    <mergeCell ref="E373:E375"/>
    <mergeCell ref="H373:H375"/>
    <mergeCell ref="I373:I375"/>
    <mergeCell ref="J373:J375"/>
    <mergeCell ref="B373:B375"/>
    <mergeCell ref="B367:B369"/>
    <mergeCell ref="G367:G368"/>
    <mergeCell ref="G370:G371"/>
    <mergeCell ref="G373:G374"/>
    <mergeCell ref="G376:G377"/>
    <mergeCell ref="G379:G380"/>
    <mergeCell ref="E364:E366"/>
    <mergeCell ref="H364:H366"/>
    <mergeCell ref="I364:I366"/>
    <mergeCell ref="J364:J366"/>
    <mergeCell ref="B364:B366"/>
    <mergeCell ref="E361:E363"/>
    <mergeCell ref="H361:H363"/>
    <mergeCell ref="I361:I363"/>
    <mergeCell ref="J361:J363"/>
    <mergeCell ref="B361:B363"/>
    <mergeCell ref="E358:E360"/>
    <mergeCell ref="H358:H360"/>
    <mergeCell ref="I358:I360"/>
    <mergeCell ref="J358:J360"/>
    <mergeCell ref="G358:G359"/>
    <mergeCell ref="G361:G362"/>
    <mergeCell ref="G364:G365"/>
    <mergeCell ref="E346:E348"/>
    <mergeCell ref="H346:H348"/>
    <mergeCell ref="I346:I348"/>
    <mergeCell ref="J346:J348"/>
    <mergeCell ref="B346:B348"/>
    <mergeCell ref="E343:E345"/>
    <mergeCell ref="H343:H345"/>
    <mergeCell ref="I343:I345"/>
    <mergeCell ref="J343:J345"/>
    <mergeCell ref="B358:B360"/>
    <mergeCell ref="E355:E357"/>
    <mergeCell ref="H355:H357"/>
    <mergeCell ref="I355:I357"/>
    <mergeCell ref="J355:J357"/>
    <mergeCell ref="B355:B357"/>
    <mergeCell ref="E352:E354"/>
    <mergeCell ref="H352:H354"/>
    <mergeCell ref="I352:I354"/>
    <mergeCell ref="J352:J354"/>
    <mergeCell ref="B352:B354"/>
    <mergeCell ref="E349:E351"/>
    <mergeCell ref="H349:H351"/>
    <mergeCell ref="I349:I351"/>
    <mergeCell ref="J349:J351"/>
    <mergeCell ref="B349:B351"/>
    <mergeCell ref="B343:B345"/>
    <mergeCell ref="G355:G356"/>
    <mergeCell ref="G343:G344"/>
    <mergeCell ref="G346:G347"/>
    <mergeCell ref="G349:G350"/>
    <mergeCell ref="G352:G353"/>
    <mergeCell ref="E340:E342"/>
    <mergeCell ref="H340:H342"/>
    <mergeCell ref="I340:I342"/>
    <mergeCell ref="J340:J342"/>
    <mergeCell ref="B340:B342"/>
    <mergeCell ref="E337:E339"/>
    <mergeCell ref="H337:H339"/>
    <mergeCell ref="I337:I339"/>
    <mergeCell ref="J337:J339"/>
    <mergeCell ref="B337:B339"/>
    <mergeCell ref="E334:E336"/>
    <mergeCell ref="H334:H336"/>
    <mergeCell ref="I334:I336"/>
    <mergeCell ref="J334:J336"/>
    <mergeCell ref="E322:E324"/>
    <mergeCell ref="H322:H324"/>
    <mergeCell ref="I322:I324"/>
    <mergeCell ref="J322:J324"/>
    <mergeCell ref="B322:B324"/>
    <mergeCell ref="G322:G323"/>
    <mergeCell ref="G325:G326"/>
    <mergeCell ref="G328:G329"/>
    <mergeCell ref="G331:G332"/>
    <mergeCell ref="G334:G335"/>
    <mergeCell ref="G337:G338"/>
    <mergeCell ref="G340:G341"/>
    <mergeCell ref="E319:E321"/>
    <mergeCell ref="H319:H321"/>
    <mergeCell ref="I319:I321"/>
    <mergeCell ref="J319:J321"/>
    <mergeCell ref="B334:B336"/>
    <mergeCell ref="E331:E333"/>
    <mergeCell ref="H331:H333"/>
    <mergeCell ref="I331:I333"/>
    <mergeCell ref="J331:J333"/>
    <mergeCell ref="B331:B333"/>
    <mergeCell ref="E328:E330"/>
    <mergeCell ref="H328:H330"/>
    <mergeCell ref="I328:I330"/>
    <mergeCell ref="J328:J330"/>
    <mergeCell ref="B328:B330"/>
    <mergeCell ref="E325:E327"/>
    <mergeCell ref="H325:H327"/>
    <mergeCell ref="I325:I327"/>
    <mergeCell ref="J325:J327"/>
    <mergeCell ref="B325:B327"/>
    <mergeCell ref="B319:B321"/>
    <mergeCell ref="G319:G320"/>
    <mergeCell ref="E316:E318"/>
    <mergeCell ref="H316:H318"/>
    <mergeCell ref="I316:I318"/>
    <mergeCell ref="J316:J318"/>
    <mergeCell ref="B316:B318"/>
    <mergeCell ref="E313:E315"/>
    <mergeCell ref="H313:H315"/>
    <mergeCell ref="I313:I315"/>
    <mergeCell ref="J313:J315"/>
    <mergeCell ref="B313:B315"/>
    <mergeCell ref="E310:E312"/>
    <mergeCell ref="H310:H312"/>
    <mergeCell ref="I310:I312"/>
    <mergeCell ref="J310:J312"/>
    <mergeCell ref="E298:E300"/>
    <mergeCell ref="H298:H300"/>
    <mergeCell ref="I298:I300"/>
    <mergeCell ref="J298:J300"/>
    <mergeCell ref="B298:B300"/>
    <mergeCell ref="G298:G299"/>
    <mergeCell ref="G304:G305"/>
    <mergeCell ref="G307:G308"/>
    <mergeCell ref="G310:G311"/>
    <mergeCell ref="G313:G314"/>
    <mergeCell ref="G316:G317"/>
    <mergeCell ref="E295:E297"/>
    <mergeCell ref="H295:H297"/>
    <mergeCell ref="I295:I297"/>
    <mergeCell ref="J295:J297"/>
    <mergeCell ref="B310:B312"/>
    <mergeCell ref="E307:E309"/>
    <mergeCell ref="H307:H309"/>
    <mergeCell ref="I307:I309"/>
    <mergeCell ref="J307:J309"/>
    <mergeCell ref="B307:B309"/>
    <mergeCell ref="E304:E306"/>
    <mergeCell ref="H304:H306"/>
    <mergeCell ref="I304:I306"/>
    <mergeCell ref="J304:J306"/>
    <mergeCell ref="B304:B306"/>
    <mergeCell ref="E301:E303"/>
    <mergeCell ref="H301:H303"/>
    <mergeCell ref="I301:I303"/>
    <mergeCell ref="J301:J303"/>
    <mergeCell ref="B301:B303"/>
    <mergeCell ref="B295:B297"/>
    <mergeCell ref="G301:G302"/>
    <mergeCell ref="G295:G296"/>
    <mergeCell ref="E292:E294"/>
    <mergeCell ref="H292:H294"/>
    <mergeCell ref="I292:I294"/>
    <mergeCell ref="J292:J294"/>
    <mergeCell ref="B292:B294"/>
    <mergeCell ref="E289:E291"/>
    <mergeCell ref="H289:H291"/>
    <mergeCell ref="I289:I291"/>
    <mergeCell ref="J289:J291"/>
    <mergeCell ref="B289:B291"/>
    <mergeCell ref="E286:E288"/>
    <mergeCell ref="H286:H288"/>
    <mergeCell ref="I286:I288"/>
    <mergeCell ref="J286:J288"/>
    <mergeCell ref="E274:E276"/>
    <mergeCell ref="H274:H276"/>
    <mergeCell ref="I274:I276"/>
    <mergeCell ref="J274:J276"/>
    <mergeCell ref="B274:B276"/>
    <mergeCell ref="G274:G275"/>
    <mergeCell ref="G277:G278"/>
    <mergeCell ref="G280:G281"/>
    <mergeCell ref="G283:G284"/>
    <mergeCell ref="G286:G287"/>
    <mergeCell ref="G289:G290"/>
    <mergeCell ref="G292:G293"/>
    <mergeCell ref="E271:E273"/>
    <mergeCell ref="H271:H273"/>
    <mergeCell ref="I271:I273"/>
    <mergeCell ref="J271:J273"/>
    <mergeCell ref="B286:B288"/>
    <mergeCell ref="E283:E285"/>
    <mergeCell ref="H283:H285"/>
    <mergeCell ref="I283:I285"/>
    <mergeCell ref="J283:J285"/>
    <mergeCell ref="B283:B285"/>
    <mergeCell ref="E280:E282"/>
    <mergeCell ref="H280:H282"/>
    <mergeCell ref="I280:I282"/>
    <mergeCell ref="J280:J282"/>
    <mergeCell ref="B280:B282"/>
    <mergeCell ref="E277:E279"/>
    <mergeCell ref="H277:H279"/>
    <mergeCell ref="I277:I279"/>
    <mergeCell ref="J277:J279"/>
    <mergeCell ref="B277:B279"/>
    <mergeCell ref="B271:B273"/>
    <mergeCell ref="G271:G272"/>
    <mergeCell ref="E268:E270"/>
    <mergeCell ref="H268:H270"/>
    <mergeCell ref="I268:I270"/>
    <mergeCell ref="J268:J270"/>
    <mergeCell ref="B268:B270"/>
    <mergeCell ref="E265:E267"/>
    <mergeCell ref="H265:H267"/>
    <mergeCell ref="I265:I267"/>
    <mergeCell ref="J265:J267"/>
    <mergeCell ref="B265:B267"/>
    <mergeCell ref="E262:E264"/>
    <mergeCell ref="H262:H264"/>
    <mergeCell ref="I262:I264"/>
    <mergeCell ref="J262:J264"/>
    <mergeCell ref="E250:E252"/>
    <mergeCell ref="H250:H252"/>
    <mergeCell ref="I250:I252"/>
    <mergeCell ref="J250:J252"/>
    <mergeCell ref="B250:B252"/>
    <mergeCell ref="G250:G251"/>
    <mergeCell ref="G253:G254"/>
    <mergeCell ref="G256:G257"/>
    <mergeCell ref="G259:G260"/>
    <mergeCell ref="G262:G263"/>
    <mergeCell ref="G265:G266"/>
    <mergeCell ref="G268:G269"/>
    <mergeCell ref="E247:E249"/>
    <mergeCell ref="H247:H249"/>
    <mergeCell ref="I247:I249"/>
    <mergeCell ref="J247:J249"/>
    <mergeCell ref="B262:B264"/>
    <mergeCell ref="E259:E261"/>
    <mergeCell ref="H259:H261"/>
    <mergeCell ref="I259:I261"/>
    <mergeCell ref="J259:J261"/>
    <mergeCell ref="B259:B261"/>
    <mergeCell ref="E256:E258"/>
    <mergeCell ref="H256:H258"/>
    <mergeCell ref="I256:I258"/>
    <mergeCell ref="J256:J258"/>
    <mergeCell ref="B256:B258"/>
    <mergeCell ref="E253:E255"/>
    <mergeCell ref="H253:H255"/>
    <mergeCell ref="I253:I255"/>
    <mergeCell ref="J253:J255"/>
    <mergeCell ref="B253:B255"/>
    <mergeCell ref="B247:B249"/>
    <mergeCell ref="G247:G248"/>
    <mergeCell ref="E244:E246"/>
    <mergeCell ref="H244:H246"/>
    <mergeCell ref="I244:I246"/>
    <mergeCell ref="J244:J246"/>
    <mergeCell ref="B244:B246"/>
    <mergeCell ref="E241:E243"/>
    <mergeCell ref="H241:H243"/>
    <mergeCell ref="I241:I243"/>
    <mergeCell ref="J241:J243"/>
    <mergeCell ref="B241:B243"/>
    <mergeCell ref="E238:E240"/>
    <mergeCell ref="H238:H240"/>
    <mergeCell ref="I238:I240"/>
    <mergeCell ref="J238:J240"/>
    <mergeCell ref="G238:G239"/>
    <mergeCell ref="G241:G242"/>
    <mergeCell ref="G244:G245"/>
    <mergeCell ref="E226:E228"/>
    <mergeCell ref="H226:H228"/>
    <mergeCell ref="I226:I228"/>
    <mergeCell ref="J226:J228"/>
    <mergeCell ref="B226:B228"/>
    <mergeCell ref="E223:E225"/>
    <mergeCell ref="H223:H225"/>
    <mergeCell ref="I223:I225"/>
    <mergeCell ref="J223:J225"/>
    <mergeCell ref="B238:B240"/>
    <mergeCell ref="E235:E237"/>
    <mergeCell ref="H235:H237"/>
    <mergeCell ref="I235:I237"/>
    <mergeCell ref="J235:J237"/>
    <mergeCell ref="B235:B237"/>
    <mergeCell ref="E232:E234"/>
    <mergeCell ref="H232:H234"/>
    <mergeCell ref="I232:I234"/>
    <mergeCell ref="J232:J234"/>
    <mergeCell ref="B232:B234"/>
    <mergeCell ref="E229:E231"/>
    <mergeCell ref="H229:H231"/>
    <mergeCell ref="I229:I231"/>
    <mergeCell ref="J229:J231"/>
    <mergeCell ref="B229:B231"/>
    <mergeCell ref="B223:B225"/>
    <mergeCell ref="G235:G236"/>
    <mergeCell ref="G223:G224"/>
    <mergeCell ref="G226:G227"/>
    <mergeCell ref="G229:G230"/>
    <mergeCell ref="G232:G233"/>
    <mergeCell ref="E220:E222"/>
    <mergeCell ref="H220:H222"/>
    <mergeCell ref="I220:I222"/>
    <mergeCell ref="J220:J222"/>
    <mergeCell ref="B220:B222"/>
    <mergeCell ref="E217:E219"/>
    <mergeCell ref="H217:H219"/>
    <mergeCell ref="I217:I219"/>
    <mergeCell ref="J217:J219"/>
    <mergeCell ref="B217:B219"/>
    <mergeCell ref="E214:E216"/>
    <mergeCell ref="H214:H216"/>
    <mergeCell ref="I214:I216"/>
    <mergeCell ref="J214:J216"/>
    <mergeCell ref="E202:E204"/>
    <mergeCell ref="H202:H204"/>
    <mergeCell ref="I202:I204"/>
    <mergeCell ref="J202:J204"/>
    <mergeCell ref="B202:B204"/>
    <mergeCell ref="G202:G203"/>
    <mergeCell ref="G205:G206"/>
    <mergeCell ref="G208:G209"/>
    <mergeCell ref="G211:G212"/>
    <mergeCell ref="G214:G215"/>
    <mergeCell ref="G217:G218"/>
    <mergeCell ref="G220:G221"/>
    <mergeCell ref="E199:E201"/>
    <mergeCell ref="H199:H201"/>
    <mergeCell ref="I199:I201"/>
    <mergeCell ref="J199:J201"/>
    <mergeCell ref="B214:B216"/>
    <mergeCell ref="E211:E213"/>
    <mergeCell ref="H211:H213"/>
    <mergeCell ref="I211:I213"/>
    <mergeCell ref="J211:J213"/>
    <mergeCell ref="B211:B213"/>
    <mergeCell ref="E208:E210"/>
    <mergeCell ref="H208:H210"/>
    <mergeCell ref="I208:I210"/>
    <mergeCell ref="J208:J210"/>
    <mergeCell ref="B208:B210"/>
    <mergeCell ref="E205:E207"/>
    <mergeCell ref="H205:H207"/>
    <mergeCell ref="I205:I207"/>
    <mergeCell ref="J205:J207"/>
    <mergeCell ref="B205:B207"/>
    <mergeCell ref="B199:B201"/>
    <mergeCell ref="G199:G200"/>
    <mergeCell ref="E196:E198"/>
    <mergeCell ref="H196:H198"/>
    <mergeCell ref="I196:I198"/>
    <mergeCell ref="J196:J198"/>
    <mergeCell ref="B196:B198"/>
    <mergeCell ref="E193:E195"/>
    <mergeCell ref="H193:H195"/>
    <mergeCell ref="I193:I195"/>
    <mergeCell ref="J193:J195"/>
    <mergeCell ref="B193:B195"/>
    <mergeCell ref="E190:E192"/>
    <mergeCell ref="H190:H192"/>
    <mergeCell ref="I190:I192"/>
    <mergeCell ref="J190:J192"/>
    <mergeCell ref="E178:E180"/>
    <mergeCell ref="H178:H180"/>
    <mergeCell ref="I178:I180"/>
    <mergeCell ref="J178:J180"/>
    <mergeCell ref="B178:B180"/>
    <mergeCell ref="G178:G179"/>
    <mergeCell ref="G184:G185"/>
    <mergeCell ref="G187:G188"/>
    <mergeCell ref="G190:G191"/>
    <mergeCell ref="G193:G194"/>
    <mergeCell ref="G196:G197"/>
    <mergeCell ref="E175:E177"/>
    <mergeCell ref="H175:H177"/>
    <mergeCell ref="I175:I177"/>
    <mergeCell ref="J175:J177"/>
    <mergeCell ref="B190:B192"/>
    <mergeCell ref="E187:E189"/>
    <mergeCell ref="H187:H189"/>
    <mergeCell ref="I187:I189"/>
    <mergeCell ref="J187:J189"/>
    <mergeCell ref="B187:B189"/>
    <mergeCell ref="E184:E186"/>
    <mergeCell ref="H184:H186"/>
    <mergeCell ref="I184:I186"/>
    <mergeCell ref="J184:J186"/>
    <mergeCell ref="B184:B186"/>
    <mergeCell ref="E181:E183"/>
    <mergeCell ref="H181:H183"/>
    <mergeCell ref="I181:I183"/>
    <mergeCell ref="J181:J183"/>
    <mergeCell ref="B181:B183"/>
    <mergeCell ref="B175:B177"/>
    <mergeCell ref="G181:G182"/>
    <mergeCell ref="G175:G176"/>
    <mergeCell ref="E172:E174"/>
    <mergeCell ref="H172:H174"/>
    <mergeCell ref="I172:I174"/>
    <mergeCell ref="J172:J174"/>
    <mergeCell ref="B172:B174"/>
    <mergeCell ref="E169:E171"/>
    <mergeCell ref="H169:H171"/>
    <mergeCell ref="I169:I171"/>
    <mergeCell ref="J169:J171"/>
    <mergeCell ref="B169:B171"/>
    <mergeCell ref="E166:E168"/>
    <mergeCell ref="H166:H168"/>
    <mergeCell ref="I166:I168"/>
    <mergeCell ref="J166:J168"/>
    <mergeCell ref="E154:E156"/>
    <mergeCell ref="H154:H156"/>
    <mergeCell ref="I154:I156"/>
    <mergeCell ref="J154:J156"/>
    <mergeCell ref="B154:B156"/>
    <mergeCell ref="G154:G155"/>
    <mergeCell ref="G157:G158"/>
    <mergeCell ref="G160:G161"/>
    <mergeCell ref="G163:G164"/>
    <mergeCell ref="G166:G167"/>
    <mergeCell ref="G169:G170"/>
    <mergeCell ref="G172:G173"/>
    <mergeCell ref="E151:E153"/>
    <mergeCell ref="H151:H153"/>
    <mergeCell ref="I151:I153"/>
    <mergeCell ref="J151:J153"/>
    <mergeCell ref="B166:B168"/>
    <mergeCell ref="E163:E165"/>
    <mergeCell ref="H163:H165"/>
    <mergeCell ref="I163:I165"/>
    <mergeCell ref="J163:J165"/>
    <mergeCell ref="B163:B165"/>
    <mergeCell ref="E160:E162"/>
    <mergeCell ref="H160:H162"/>
    <mergeCell ref="I160:I162"/>
    <mergeCell ref="J160:J162"/>
    <mergeCell ref="B160:B162"/>
    <mergeCell ref="E157:E159"/>
    <mergeCell ref="H157:H159"/>
    <mergeCell ref="I157:I159"/>
    <mergeCell ref="J157:J159"/>
    <mergeCell ref="B157:B159"/>
    <mergeCell ref="B151:B153"/>
    <mergeCell ref="G151:G152"/>
    <mergeCell ref="E148:E150"/>
    <mergeCell ref="H148:H150"/>
    <mergeCell ref="I148:I150"/>
    <mergeCell ref="J148:J150"/>
    <mergeCell ref="B148:B150"/>
    <mergeCell ref="E145:E147"/>
    <mergeCell ref="H145:H147"/>
    <mergeCell ref="I145:I147"/>
    <mergeCell ref="J145:J147"/>
    <mergeCell ref="B145:B147"/>
    <mergeCell ref="E142:E144"/>
    <mergeCell ref="H142:H144"/>
    <mergeCell ref="I142:I144"/>
    <mergeCell ref="J142:J144"/>
    <mergeCell ref="E130:E132"/>
    <mergeCell ref="H130:H132"/>
    <mergeCell ref="I130:I132"/>
    <mergeCell ref="J130:J132"/>
    <mergeCell ref="B130:B132"/>
    <mergeCell ref="G130:G131"/>
    <mergeCell ref="G133:G134"/>
    <mergeCell ref="G136:G137"/>
    <mergeCell ref="G139:G140"/>
    <mergeCell ref="G142:G143"/>
    <mergeCell ref="G145:G146"/>
    <mergeCell ref="G148:G149"/>
    <mergeCell ref="E127:E129"/>
    <mergeCell ref="H127:H129"/>
    <mergeCell ref="I127:I129"/>
    <mergeCell ref="J127:J129"/>
    <mergeCell ref="B142:B144"/>
    <mergeCell ref="E139:E141"/>
    <mergeCell ref="H139:H141"/>
    <mergeCell ref="I139:I141"/>
    <mergeCell ref="J139:J141"/>
    <mergeCell ref="B139:B141"/>
    <mergeCell ref="E136:E138"/>
    <mergeCell ref="H136:H138"/>
    <mergeCell ref="I136:I138"/>
    <mergeCell ref="J136:J138"/>
    <mergeCell ref="B136:B138"/>
    <mergeCell ref="E133:E135"/>
    <mergeCell ref="H133:H135"/>
    <mergeCell ref="I133:I135"/>
    <mergeCell ref="J133:J135"/>
    <mergeCell ref="B133:B135"/>
    <mergeCell ref="B127:B129"/>
    <mergeCell ref="G127:G128"/>
    <mergeCell ref="E124:E126"/>
    <mergeCell ref="H124:H126"/>
    <mergeCell ref="I124:I126"/>
    <mergeCell ref="J124:J126"/>
    <mergeCell ref="B124:B126"/>
    <mergeCell ref="E121:E123"/>
    <mergeCell ref="H121:H123"/>
    <mergeCell ref="I121:I123"/>
    <mergeCell ref="J121:J123"/>
    <mergeCell ref="B121:B123"/>
    <mergeCell ref="E118:E120"/>
    <mergeCell ref="H118:H120"/>
    <mergeCell ref="I118:I120"/>
    <mergeCell ref="J118:J120"/>
    <mergeCell ref="G124:G125"/>
    <mergeCell ref="E106:E108"/>
    <mergeCell ref="H106:H108"/>
    <mergeCell ref="I106:I108"/>
    <mergeCell ref="J106:J108"/>
    <mergeCell ref="B106:B108"/>
    <mergeCell ref="G106:G107"/>
    <mergeCell ref="G109:G110"/>
    <mergeCell ref="G112:G113"/>
    <mergeCell ref="G115:G116"/>
    <mergeCell ref="G118:G119"/>
    <mergeCell ref="G121:G122"/>
    <mergeCell ref="E103:E105"/>
    <mergeCell ref="H103:H105"/>
    <mergeCell ref="I103:I105"/>
    <mergeCell ref="J103:J105"/>
    <mergeCell ref="B118:B120"/>
    <mergeCell ref="E115:E117"/>
    <mergeCell ref="H115:H117"/>
    <mergeCell ref="I115:I117"/>
    <mergeCell ref="J115:J117"/>
    <mergeCell ref="B115:B117"/>
    <mergeCell ref="E112:E114"/>
    <mergeCell ref="H112:H114"/>
    <mergeCell ref="I112:I114"/>
    <mergeCell ref="J112:J114"/>
    <mergeCell ref="B112:B114"/>
    <mergeCell ref="E109:E111"/>
    <mergeCell ref="H109:H111"/>
    <mergeCell ref="I109:I111"/>
    <mergeCell ref="J109:J111"/>
    <mergeCell ref="B109:B111"/>
    <mergeCell ref="B103:B105"/>
    <mergeCell ref="G103:G104"/>
    <mergeCell ref="E100:E102"/>
    <mergeCell ref="H100:H102"/>
    <mergeCell ref="I100:I102"/>
    <mergeCell ref="J100:J102"/>
    <mergeCell ref="B100:B102"/>
    <mergeCell ref="E97:E99"/>
    <mergeCell ref="H97:H99"/>
    <mergeCell ref="I97:I99"/>
    <mergeCell ref="J97:J99"/>
    <mergeCell ref="B97:B99"/>
    <mergeCell ref="E94:E96"/>
    <mergeCell ref="H94:H96"/>
    <mergeCell ref="I94:I96"/>
    <mergeCell ref="J94:J96"/>
    <mergeCell ref="B94:B96"/>
    <mergeCell ref="E91:E93"/>
    <mergeCell ref="H91:H93"/>
    <mergeCell ref="I91:I93"/>
    <mergeCell ref="J91:J93"/>
    <mergeCell ref="B91:B93"/>
    <mergeCell ref="G97:G98"/>
    <mergeCell ref="G100:G101"/>
    <mergeCell ref="E88:E90"/>
    <mergeCell ref="H88:H90"/>
    <mergeCell ref="I88:I90"/>
    <mergeCell ref="J88:J90"/>
    <mergeCell ref="B88:B90"/>
    <mergeCell ref="E85:E87"/>
    <mergeCell ref="H85:H87"/>
    <mergeCell ref="I85:I87"/>
    <mergeCell ref="J85:J87"/>
    <mergeCell ref="B85:B87"/>
    <mergeCell ref="K70:K72"/>
    <mergeCell ref="K73:K75"/>
    <mergeCell ref="K76:K78"/>
    <mergeCell ref="E82:E84"/>
    <mergeCell ref="H82:H84"/>
    <mergeCell ref="I82:I84"/>
    <mergeCell ref="J82:J84"/>
    <mergeCell ref="B82:B84"/>
    <mergeCell ref="E79:E81"/>
    <mergeCell ref="H79:H81"/>
    <mergeCell ref="I79:I81"/>
    <mergeCell ref="J79:J81"/>
    <mergeCell ref="B79:B81"/>
    <mergeCell ref="E76:E78"/>
    <mergeCell ref="H76:H78"/>
    <mergeCell ref="I76:I78"/>
    <mergeCell ref="J76:J78"/>
    <mergeCell ref="B76:B78"/>
    <mergeCell ref="E73:E75"/>
    <mergeCell ref="H73:H75"/>
    <mergeCell ref="I73:I75"/>
    <mergeCell ref="J73:J75"/>
    <mergeCell ref="B73:B75"/>
    <mergeCell ref="E70:E72"/>
    <mergeCell ref="H70:H72"/>
    <mergeCell ref="I70:I72"/>
    <mergeCell ref="J70:J72"/>
    <mergeCell ref="B70:B72"/>
    <mergeCell ref="E67:E69"/>
    <mergeCell ref="H67:H69"/>
    <mergeCell ref="I67:I69"/>
    <mergeCell ref="J67:J69"/>
    <mergeCell ref="B67:B69"/>
    <mergeCell ref="E64:E66"/>
    <mergeCell ref="H64:H66"/>
    <mergeCell ref="I64:I66"/>
    <mergeCell ref="J64:J66"/>
    <mergeCell ref="B64:B66"/>
    <mergeCell ref="E61:E63"/>
    <mergeCell ref="H61:H63"/>
    <mergeCell ref="I61:I63"/>
    <mergeCell ref="J61:J63"/>
    <mergeCell ref="B61:B63"/>
    <mergeCell ref="G61:G62"/>
    <mergeCell ref="G64:G65"/>
    <mergeCell ref="G67:G68"/>
    <mergeCell ref="G70:G71"/>
    <mergeCell ref="K22:K24"/>
    <mergeCell ref="K19:K21"/>
    <mergeCell ref="J34:J36"/>
    <mergeCell ref="E43:E45"/>
    <mergeCell ref="H43:H45"/>
    <mergeCell ref="I43:I45"/>
    <mergeCell ref="J43:J45"/>
    <mergeCell ref="B43:B45"/>
    <mergeCell ref="E40:E42"/>
    <mergeCell ref="H40:H42"/>
    <mergeCell ref="I40:I42"/>
    <mergeCell ref="E58:E60"/>
    <mergeCell ref="H58:H60"/>
    <mergeCell ref="I58:I60"/>
    <mergeCell ref="J58:J60"/>
    <mergeCell ref="B58:B60"/>
    <mergeCell ref="E55:E57"/>
    <mergeCell ref="H55:H57"/>
    <mergeCell ref="I55:I57"/>
    <mergeCell ref="J55:J57"/>
    <mergeCell ref="B55:B57"/>
    <mergeCell ref="E52:E54"/>
    <mergeCell ref="H52:H54"/>
    <mergeCell ref="I52:I54"/>
    <mergeCell ref="J52:J54"/>
    <mergeCell ref="B52:B54"/>
    <mergeCell ref="H25:H27"/>
    <mergeCell ref="I25:I27"/>
    <mergeCell ref="J25:J27"/>
    <mergeCell ref="E34:E36"/>
    <mergeCell ref="B25:B27"/>
    <mergeCell ref="G19:G20"/>
    <mergeCell ref="J49:J51"/>
    <mergeCell ref="B49:B51"/>
    <mergeCell ref="E46:E48"/>
    <mergeCell ref="H46:H48"/>
    <mergeCell ref="I46:I48"/>
    <mergeCell ref="J46:J48"/>
    <mergeCell ref="B46:B48"/>
    <mergeCell ref="J40:J42"/>
    <mergeCell ref="B40:B42"/>
    <mergeCell ref="E37:E39"/>
    <mergeCell ref="H37:H39"/>
    <mergeCell ref="I37:I39"/>
    <mergeCell ref="J37:J39"/>
    <mergeCell ref="B37:B39"/>
    <mergeCell ref="E49:E51"/>
    <mergeCell ref="H49:H51"/>
    <mergeCell ref="I49:I51"/>
    <mergeCell ref="E22:E24"/>
    <mergeCell ref="H22:H24"/>
    <mergeCell ref="I22:I24"/>
    <mergeCell ref="J22:J24"/>
    <mergeCell ref="B22:B24"/>
    <mergeCell ref="H34:H36"/>
    <mergeCell ref="I34:I36"/>
    <mergeCell ref="E19:E21"/>
    <mergeCell ref="B13:B15"/>
    <mergeCell ref="E13:E15"/>
    <mergeCell ref="H13:H15"/>
    <mergeCell ref="I13:I15"/>
    <mergeCell ref="J13:J15"/>
    <mergeCell ref="B34:B36"/>
    <mergeCell ref="E31:E33"/>
    <mergeCell ref="H31:H33"/>
    <mergeCell ref="I31:I33"/>
    <mergeCell ref="J31:J33"/>
    <mergeCell ref="B31:B33"/>
    <mergeCell ref="E28:E30"/>
    <mergeCell ref="H28:H30"/>
    <mergeCell ref="I28:I30"/>
    <mergeCell ref="J28:J30"/>
    <mergeCell ref="B28:B30"/>
    <mergeCell ref="E25:E27"/>
    <mergeCell ref="H19:H21"/>
    <mergeCell ref="G13:G14"/>
    <mergeCell ref="G16:G17"/>
    <mergeCell ref="G22:G23"/>
    <mergeCell ref="G25:G26"/>
    <mergeCell ref="G28:G29"/>
    <mergeCell ref="G31:G32"/>
    <mergeCell ref="B10:B12"/>
    <mergeCell ref="E10:E12"/>
    <mergeCell ref="H10:H12"/>
    <mergeCell ref="I10:I12"/>
    <mergeCell ref="J10:J12"/>
    <mergeCell ref="K10:K12"/>
    <mergeCell ref="K13:K15"/>
    <mergeCell ref="N10:N11"/>
    <mergeCell ref="L11:L12"/>
    <mergeCell ref="N13:N14"/>
    <mergeCell ref="L14:L15"/>
    <mergeCell ref="N16:N17"/>
    <mergeCell ref="L17:L18"/>
    <mergeCell ref="N19:N20"/>
    <mergeCell ref="L20:L21"/>
    <mergeCell ref="B7:B9"/>
    <mergeCell ref="E7:E9"/>
    <mergeCell ref="H7:H9"/>
    <mergeCell ref="I7:I9"/>
    <mergeCell ref="J7:J9"/>
    <mergeCell ref="K16:K18"/>
    <mergeCell ref="I19:I21"/>
    <mergeCell ref="J19:J21"/>
    <mergeCell ref="H16:H18"/>
    <mergeCell ref="I16:I18"/>
    <mergeCell ref="J16:J18"/>
    <mergeCell ref="B19:B21"/>
    <mergeCell ref="B16:B18"/>
    <mergeCell ref="E16:E18"/>
    <mergeCell ref="G10:G11"/>
    <mergeCell ref="B4:B6"/>
    <mergeCell ref="E4:E6"/>
    <mergeCell ref="H4:H6"/>
    <mergeCell ref="I4:I6"/>
    <mergeCell ref="J4:J6"/>
    <mergeCell ref="O1:O3"/>
    <mergeCell ref="O4:O6"/>
    <mergeCell ref="O7:O9"/>
    <mergeCell ref="L2:L3"/>
    <mergeCell ref="I1:J1"/>
    <mergeCell ref="K1:K3"/>
    <mergeCell ref="K4:K6"/>
    <mergeCell ref="K7:K9"/>
    <mergeCell ref="N1:N2"/>
    <mergeCell ref="N4:N5"/>
    <mergeCell ref="N7:N8"/>
    <mergeCell ref="L5:L6"/>
    <mergeCell ref="L8:L9"/>
    <mergeCell ref="G4:G5"/>
    <mergeCell ref="G7:G8"/>
    <mergeCell ref="O34:O36"/>
    <mergeCell ref="O37:O39"/>
    <mergeCell ref="O40:O42"/>
    <mergeCell ref="O43:O45"/>
    <mergeCell ref="O46:O48"/>
    <mergeCell ref="O49:O51"/>
    <mergeCell ref="O52:O54"/>
    <mergeCell ref="O55:O57"/>
    <mergeCell ref="O58:O60"/>
    <mergeCell ref="O10:O12"/>
    <mergeCell ref="O13:O15"/>
    <mergeCell ref="O16:O18"/>
    <mergeCell ref="O19:O21"/>
    <mergeCell ref="O22:O24"/>
    <mergeCell ref="O25:O27"/>
    <mergeCell ref="O28:O30"/>
    <mergeCell ref="O31:O33"/>
    <mergeCell ref="O88:O90"/>
    <mergeCell ref="O91:O93"/>
    <mergeCell ref="O94:O96"/>
    <mergeCell ref="O97:O99"/>
    <mergeCell ref="O100:O102"/>
    <mergeCell ref="O103:O105"/>
    <mergeCell ref="O106:O108"/>
    <mergeCell ref="O109:O111"/>
    <mergeCell ref="O112:O114"/>
    <mergeCell ref="O61:O63"/>
    <mergeCell ref="O64:O66"/>
    <mergeCell ref="O67:O69"/>
    <mergeCell ref="O70:O72"/>
    <mergeCell ref="O73:O75"/>
    <mergeCell ref="O76:O78"/>
    <mergeCell ref="O79:O81"/>
    <mergeCell ref="O82:O84"/>
    <mergeCell ref="O85:O87"/>
    <mergeCell ref="O157:O159"/>
    <mergeCell ref="O160:O162"/>
    <mergeCell ref="O163:O165"/>
    <mergeCell ref="O166:O168"/>
    <mergeCell ref="O169:O171"/>
    <mergeCell ref="O172:O174"/>
    <mergeCell ref="O175:O177"/>
    <mergeCell ref="O178:O180"/>
    <mergeCell ref="O115:O117"/>
    <mergeCell ref="O118:O120"/>
    <mergeCell ref="O121:O123"/>
    <mergeCell ref="O124:O126"/>
    <mergeCell ref="O127:O129"/>
    <mergeCell ref="O130:O132"/>
    <mergeCell ref="O187:O189"/>
    <mergeCell ref="O190:O192"/>
    <mergeCell ref="O193:O195"/>
    <mergeCell ref="O133:O135"/>
    <mergeCell ref="O136:O138"/>
    <mergeCell ref="O139:O141"/>
    <mergeCell ref="O142:O144"/>
    <mergeCell ref="O145:O147"/>
    <mergeCell ref="O148:O150"/>
    <mergeCell ref="O151:O153"/>
    <mergeCell ref="O154:O156"/>
    <mergeCell ref="O229:O231"/>
    <mergeCell ref="O232:O234"/>
    <mergeCell ref="O214:O216"/>
    <mergeCell ref="O217:O219"/>
    <mergeCell ref="O220:O222"/>
    <mergeCell ref="O223:O225"/>
    <mergeCell ref="O226:O228"/>
    <mergeCell ref="O235:O237"/>
    <mergeCell ref="O238:O240"/>
    <mergeCell ref="O181:O183"/>
    <mergeCell ref="O184:O186"/>
    <mergeCell ref="O196:O198"/>
    <mergeCell ref="O199:O201"/>
    <mergeCell ref="O202:O204"/>
    <mergeCell ref="O205:O207"/>
    <mergeCell ref="O208:O210"/>
    <mergeCell ref="O211:O213"/>
    <mergeCell ref="O283:O285"/>
    <mergeCell ref="O286:O288"/>
    <mergeCell ref="O268:O270"/>
    <mergeCell ref="O271:O273"/>
    <mergeCell ref="O274:O276"/>
    <mergeCell ref="O277:O279"/>
    <mergeCell ref="O280:O282"/>
    <mergeCell ref="O289:O291"/>
    <mergeCell ref="O292:O294"/>
    <mergeCell ref="O250:O252"/>
    <mergeCell ref="O253:O255"/>
    <mergeCell ref="O256:O258"/>
    <mergeCell ref="O259:O261"/>
    <mergeCell ref="O241:O243"/>
    <mergeCell ref="O244:O246"/>
    <mergeCell ref="O247:O249"/>
    <mergeCell ref="O262:O264"/>
    <mergeCell ref="O265:O267"/>
    <mergeCell ref="O337:O339"/>
    <mergeCell ref="O340:O342"/>
    <mergeCell ref="O322:O324"/>
    <mergeCell ref="O325:O327"/>
    <mergeCell ref="O328:O330"/>
    <mergeCell ref="O331:O333"/>
    <mergeCell ref="O334:O336"/>
    <mergeCell ref="O376:O378"/>
    <mergeCell ref="O379:O381"/>
    <mergeCell ref="O304:O306"/>
    <mergeCell ref="O307:O309"/>
    <mergeCell ref="O310:O312"/>
    <mergeCell ref="O313:O315"/>
    <mergeCell ref="O295:O297"/>
    <mergeCell ref="O298:O300"/>
    <mergeCell ref="O301:O303"/>
    <mergeCell ref="O316:O318"/>
    <mergeCell ref="O319:O321"/>
    <mergeCell ref="O391:O393"/>
    <mergeCell ref="O394:O396"/>
    <mergeCell ref="O397:O399"/>
    <mergeCell ref="O400:O402"/>
    <mergeCell ref="O403:O405"/>
    <mergeCell ref="O406:O408"/>
    <mergeCell ref="O409:O411"/>
    <mergeCell ref="O412:O414"/>
    <mergeCell ref="O415:O417"/>
    <mergeCell ref="O418:O420"/>
    <mergeCell ref="O421:O423"/>
    <mergeCell ref="O424:O426"/>
    <mergeCell ref="O427:O429"/>
    <mergeCell ref="O382:O384"/>
    <mergeCell ref="O385:O387"/>
    <mergeCell ref="O388:O390"/>
    <mergeCell ref="O343:O345"/>
    <mergeCell ref="O346:O348"/>
    <mergeCell ref="O358:O360"/>
    <mergeCell ref="O361:O363"/>
    <mergeCell ref="O364:O366"/>
    <mergeCell ref="O367:O369"/>
    <mergeCell ref="O349:O351"/>
    <mergeCell ref="O352:O354"/>
    <mergeCell ref="O355:O357"/>
    <mergeCell ref="O370:O372"/>
    <mergeCell ref="O373:O375"/>
    <mergeCell ref="K46:K48"/>
    <mergeCell ref="K49:K51"/>
    <mergeCell ref="K52:K54"/>
    <mergeCell ref="K55:K57"/>
    <mergeCell ref="K58:K60"/>
    <mergeCell ref="K67:K69"/>
    <mergeCell ref="K61:K63"/>
    <mergeCell ref="K64:K66"/>
    <mergeCell ref="N46:N47"/>
    <mergeCell ref="L47:L48"/>
    <mergeCell ref="N49:N50"/>
    <mergeCell ref="L50:L51"/>
    <mergeCell ref="N52:N53"/>
    <mergeCell ref="L53:L54"/>
    <mergeCell ref="N55:N56"/>
    <mergeCell ref="L56:L57"/>
    <mergeCell ref="K25:K27"/>
    <mergeCell ref="K28:K30"/>
    <mergeCell ref="K31:K33"/>
    <mergeCell ref="K34:K36"/>
    <mergeCell ref="K43:K45"/>
    <mergeCell ref="N43:N44"/>
    <mergeCell ref="L44:L45"/>
    <mergeCell ref="N64:N65"/>
    <mergeCell ref="L65:L66"/>
    <mergeCell ref="N67:N68"/>
    <mergeCell ref="L68:L69"/>
    <mergeCell ref="K37:K39"/>
    <mergeCell ref="K40:K42"/>
    <mergeCell ref="K106:K108"/>
    <mergeCell ref="K115:K117"/>
    <mergeCell ref="K118:K120"/>
    <mergeCell ref="K121:K123"/>
    <mergeCell ref="K124:K126"/>
    <mergeCell ref="K127:K129"/>
    <mergeCell ref="N124:N125"/>
    <mergeCell ref="L125:L126"/>
    <mergeCell ref="N127:N128"/>
    <mergeCell ref="L128:L129"/>
    <mergeCell ref="K79:K81"/>
    <mergeCell ref="K82:K84"/>
    <mergeCell ref="K91:K93"/>
    <mergeCell ref="K94:K96"/>
    <mergeCell ref="K97:K99"/>
    <mergeCell ref="K100:K102"/>
    <mergeCell ref="K85:K87"/>
    <mergeCell ref="K88:K90"/>
    <mergeCell ref="N85:N86"/>
    <mergeCell ref="L86:L87"/>
    <mergeCell ref="N88:N89"/>
    <mergeCell ref="L89:L90"/>
    <mergeCell ref="N91:N92"/>
    <mergeCell ref="L92:L93"/>
    <mergeCell ref="N94:N95"/>
    <mergeCell ref="L95:L96"/>
    <mergeCell ref="K103:K105"/>
    <mergeCell ref="K109:K111"/>
    <mergeCell ref="K112:K114"/>
    <mergeCell ref="N109:N110"/>
    <mergeCell ref="L110:L111"/>
    <mergeCell ref="N112:N113"/>
    <mergeCell ref="K154:K156"/>
    <mergeCell ref="K163:K165"/>
    <mergeCell ref="K166:K168"/>
    <mergeCell ref="K169:K171"/>
    <mergeCell ref="K172:K174"/>
    <mergeCell ref="K175:K177"/>
    <mergeCell ref="K157:K159"/>
    <mergeCell ref="K160:K162"/>
    <mergeCell ref="N169:N170"/>
    <mergeCell ref="L170:L171"/>
    <mergeCell ref="N172:N173"/>
    <mergeCell ref="L173:L174"/>
    <mergeCell ref="N175:N176"/>
    <mergeCell ref="L176:L177"/>
    <mergeCell ref="K130:K132"/>
    <mergeCell ref="K139:K141"/>
    <mergeCell ref="K142:K144"/>
    <mergeCell ref="K145:K147"/>
    <mergeCell ref="K148:K150"/>
    <mergeCell ref="K151:K153"/>
    <mergeCell ref="K133:K135"/>
    <mergeCell ref="K136:K138"/>
    <mergeCell ref="N130:N131"/>
    <mergeCell ref="L131:L132"/>
    <mergeCell ref="N133:N134"/>
    <mergeCell ref="L134:L135"/>
    <mergeCell ref="N136:N137"/>
    <mergeCell ref="L137:L138"/>
    <mergeCell ref="N139:N140"/>
    <mergeCell ref="L140:L141"/>
    <mergeCell ref="N157:N158"/>
    <mergeCell ref="L158:L159"/>
    <mergeCell ref="K202:K204"/>
    <mergeCell ref="K211:K213"/>
    <mergeCell ref="K214:K216"/>
    <mergeCell ref="K217:K219"/>
    <mergeCell ref="K220:K222"/>
    <mergeCell ref="K223:K225"/>
    <mergeCell ref="K205:K207"/>
    <mergeCell ref="K208:K210"/>
    <mergeCell ref="N217:N218"/>
    <mergeCell ref="L218:L219"/>
    <mergeCell ref="N220:N221"/>
    <mergeCell ref="L221:L222"/>
    <mergeCell ref="N223:N224"/>
    <mergeCell ref="L224:L225"/>
    <mergeCell ref="K178:K180"/>
    <mergeCell ref="K187:K189"/>
    <mergeCell ref="K190:K192"/>
    <mergeCell ref="K193:K195"/>
    <mergeCell ref="K196:K198"/>
    <mergeCell ref="K199:K201"/>
    <mergeCell ref="K181:K183"/>
    <mergeCell ref="K184:K186"/>
    <mergeCell ref="N178:N179"/>
    <mergeCell ref="L179:L180"/>
    <mergeCell ref="N181:N182"/>
    <mergeCell ref="L182:L183"/>
    <mergeCell ref="N184:N185"/>
    <mergeCell ref="L185:L186"/>
    <mergeCell ref="N187:N188"/>
    <mergeCell ref="L188:L189"/>
    <mergeCell ref="N208:N209"/>
    <mergeCell ref="L209:L210"/>
    <mergeCell ref="K250:K252"/>
    <mergeCell ref="K259:K261"/>
    <mergeCell ref="K262:K264"/>
    <mergeCell ref="K265:K267"/>
    <mergeCell ref="K268:K270"/>
    <mergeCell ref="K271:K273"/>
    <mergeCell ref="K253:K255"/>
    <mergeCell ref="K256:K258"/>
    <mergeCell ref="N265:N266"/>
    <mergeCell ref="L266:L267"/>
    <mergeCell ref="N268:N269"/>
    <mergeCell ref="L269:L270"/>
    <mergeCell ref="N271:N272"/>
    <mergeCell ref="L272:L273"/>
    <mergeCell ref="K226:K228"/>
    <mergeCell ref="K235:K237"/>
    <mergeCell ref="K238:K240"/>
    <mergeCell ref="K241:K243"/>
    <mergeCell ref="K244:K246"/>
    <mergeCell ref="K247:K249"/>
    <mergeCell ref="K229:K231"/>
    <mergeCell ref="K232:K234"/>
    <mergeCell ref="N226:N227"/>
    <mergeCell ref="L227:L228"/>
    <mergeCell ref="N229:N230"/>
    <mergeCell ref="L230:L231"/>
    <mergeCell ref="N232:N233"/>
    <mergeCell ref="L233:L234"/>
    <mergeCell ref="N235:N236"/>
    <mergeCell ref="L236:L237"/>
    <mergeCell ref="N259:N260"/>
    <mergeCell ref="L260:L261"/>
    <mergeCell ref="K298:K300"/>
    <mergeCell ref="K307:K309"/>
    <mergeCell ref="K310:K312"/>
    <mergeCell ref="K313:K315"/>
    <mergeCell ref="K316:K318"/>
    <mergeCell ref="K319:K321"/>
    <mergeCell ref="K301:K303"/>
    <mergeCell ref="K304:K306"/>
    <mergeCell ref="N313:N314"/>
    <mergeCell ref="L314:L315"/>
    <mergeCell ref="N316:N317"/>
    <mergeCell ref="L317:L318"/>
    <mergeCell ref="N319:N320"/>
    <mergeCell ref="L320:L321"/>
    <mergeCell ref="K274:K276"/>
    <mergeCell ref="K283:K285"/>
    <mergeCell ref="K286:K288"/>
    <mergeCell ref="K289:K291"/>
    <mergeCell ref="K292:K294"/>
    <mergeCell ref="K295:K297"/>
    <mergeCell ref="K277:K279"/>
    <mergeCell ref="K280:K282"/>
    <mergeCell ref="N274:N275"/>
    <mergeCell ref="L275:L276"/>
    <mergeCell ref="N277:N278"/>
    <mergeCell ref="L278:L279"/>
    <mergeCell ref="N280:N281"/>
    <mergeCell ref="L281:L282"/>
    <mergeCell ref="N283:N284"/>
    <mergeCell ref="L284:L285"/>
    <mergeCell ref="N310:N311"/>
    <mergeCell ref="L311:L312"/>
    <mergeCell ref="K322:K324"/>
    <mergeCell ref="K331:K333"/>
    <mergeCell ref="K334:K336"/>
    <mergeCell ref="K337:K339"/>
    <mergeCell ref="K340:K342"/>
    <mergeCell ref="K343:K345"/>
    <mergeCell ref="K325:K327"/>
    <mergeCell ref="K328:K330"/>
    <mergeCell ref="N322:N323"/>
    <mergeCell ref="L323:L324"/>
    <mergeCell ref="N325:N326"/>
    <mergeCell ref="L326:L327"/>
    <mergeCell ref="N328:N329"/>
    <mergeCell ref="L329:L330"/>
    <mergeCell ref="N331:N332"/>
    <mergeCell ref="L332:L333"/>
    <mergeCell ref="N334:N335"/>
    <mergeCell ref="L335:L336"/>
    <mergeCell ref="N337:N338"/>
    <mergeCell ref="L338:L339"/>
    <mergeCell ref="N340:N341"/>
    <mergeCell ref="L341:L342"/>
    <mergeCell ref="N343:N344"/>
    <mergeCell ref="L344:L345"/>
    <mergeCell ref="K346:K348"/>
    <mergeCell ref="K355:K357"/>
    <mergeCell ref="K358:K360"/>
    <mergeCell ref="K361:K363"/>
    <mergeCell ref="K364:K366"/>
    <mergeCell ref="K367:K369"/>
    <mergeCell ref="K349:K351"/>
    <mergeCell ref="K352:K354"/>
    <mergeCell ref="N361:N362"/>
    <mergeCell ref="L362:L363"/>
    <mergeCell ref="N364:N365"/>
    <mergeCell ref="L365:L366"/>
    <mergeCell ref="N367:N368"/>
    <mergeCell ref="L368:L369"/>
    <mergeCell ref="K394:K396"/>
    <mergeCell ref="K370:K372"/>
    <mergeCell ref="K379:K381"/>
    <mergeCell ref="K382:K384"/>
    <mergeCell ref="K385:K387"/>
    <mergeCell ref="K388:K390"/>
    <mergeCell ref="K373:K375"/>
    <mergeCell ref="K376:K378"/>
    <mergeCell ref="N346:N347"/>
    <mergeCell ref="L347:L348"/>
    <mergeCell ref="N349:N350"/>
    <mergeCell ref="L350:L351"/>
    <mergeCell ref="N352:N353"/>
    <mergeCell ref="L353:L354"/>
    <mergeCell ref="N355:N356"/>
    <mergeCell ref="L356:L357"/>
    <mergeCell ref="N358:N359"/>
    <mergeCell ref="L359:L360"/>
    <mergeCell ref="N400:N401"/>
    <mergeCell ref="L401:L402"/>
    <mergeCell ref="N403:N404"/>
    <mergeCell ref="K430:K432"/>
    <mergeCell ref="B433:B435"/>
    <mergeCell ref="E433:E435"/>
    <mergeCell ref="H433:H435"/>
    <mergeCell ref="I433:I435"/>
    <mergeCell ref="J433:J435"/>
    <mergeCell ref="K433:K435"/>
    <mergeCell ref="O433:O435"/>
    <mergeCell ref="B436:B438"/>
    <mergeCell ref="E436:E438"/>
    <mergeCell ref="H436:H438"/>
    <mergeCell ref="I436:I438"/>
    <mergeCell ref="J436:J438"/>
    <mergeCell ref="K436:K438"/>
    <mergeCell ref="O436:O438"/>
    <mergeCell ref="B430:B432"/>
    <mergeCell ref="E430:E432"/>
    <mergeCell ref="H430:H432"/>
    <mergeCell ref="I430:I432"/>
    <mergeCell ref="J430:J432"/>
    <mergeCell ref="O430:O432"/>
    <mergeCell ref="N430:N431"/>
    <mergeCell ref="L431:L432"/>
    <mergeCell ref="N433:N434"/>
    <mergeCell ref="L434:L435"/>
    <mergeCell ref="N436:N437"/>
    <mergeCell ref="L437:L438"/>
    <mergeCell ref="B406:B408"/>
    <mergeCell ref="E403:E405"/>
    <mergeCell ref="B445:B447"/>
    <mergeCell ref="E445:E447"/>
    <mergeCell ref="H445:H447"/>
    <mergeCell ref="I445:I447"/>
    <mergeCell ref="J445:J447"/>
    <mergeCell ref="K445:K447"/>
    <mergeCell ref="O445:O447"/>
    <mergeCell ref="B448:B450"/>
    <mergeCell ref="E448:E450"/>
    <mergeCell ref="H448:H450"/>
    <mergeCell ref="I448:I450"/>
    <mergeCell ref="J448:J450"/>
    <mergeCell ref="K448:K450"/>
    <mergeCell ref="O448:O450"/>
    <mergeCell ref="B439:B441"/>
    <mergeCell ref="E439:E441"/>
    <mergeCell ref="H439:H441"/>
    <mergeCell ref="I439:I441"/>
    <mergeCell ref="J439:J441"/>
    <mergeCell ref="K439:K441"/>
    <mergeCell ref="O439:O441"/>
    <mergeCell ref="B442:B444"/>
    <mergeCell ref="E442:E444"/>
    <mergeCell ref="H442:H444"/>
    <mergeCell ref="I442:I444"/>
    <mergeCell ref="J442:J444"/>
    <mergeCell ref="K442:K444"/>
    <mergeCell ref="O442:O444"/>
    <mergeCell ref="N439:N440"/>
    <mergeCell ref="L440:L441"/>
    <mergeCell ref="N442:N443"/>
    <mergeCell ref="L443:L444"/>
    <mergeCell ref="B451:B453"/>
    <mergeCell ref="E451:E453"/>
    <mergeCell ref="H451:H453"/>
    <mergeCell ref="I451:I453"/>
    <mergeCell ref="J451:J453"/>
    <mergeCell ref="K451:K453"/>
    <mergeCell ref="O451:O453"/>
    <mergeCell ref="B454:B456"/>
    <mergeCell ref="E454:E456"/>
    <mergeCell ref="H454:H456"/>
    <mergeCell ref="I454:I456"/>
    <mergeCell ref="J454:J456"/>
    <mergeCell ref="K454:K456"/>
    <mergeCell ref="O454:O456"/>
    <mergeCell ref="N451:N452"/>
    <mergeCell ref="L452:L453"/>
    <mergeCell ref="N454:N455"/>
    <mergeCell ref="L455:L456"/>
    <mergeCell ref="B457:B459"/>
    <mergeCell ref="E457:E459"/>
    <mergeCell ref="H457:H459"/>
    <mergeCell ref="I457:I459"/>
    <mergeCell ref="J457:J459"/>
    <mergeCell ref="K457:K459"/>
    <mergeCell ref="O457:O459"/>
    <mergeCell ref="B460:B462"/>
    <mergeCell ref="E460:E462"/>
    <mergeCell ref="H460:H462"/>
    <mergeCell ref="I460:I462"/>
    <mergeCell ref="J460:J462"/>
    <mergeCell ref="K460:K462"/>
    <mergeCell ref="O460:O462"/>
    <mergeCell ref="N457:N458"/>
    <mergeCell ref="L458:L459"/>
    <mergeCell ref="N460:N461"/>
    <mergeCell ref="L461:L462"/>
    <mergeCell ref="B463:B465"/>
    <mergeCell ref="E463:E465"/>
    <mergeCell ref="H463:H465"/>
    <mergeCell ref="I463:I465"/>
    <mergeCell ref="J463:J465"/>
    <mergeCell ref="K463:K465"/>
    <mergeCell ref="O463:O465"/>
    <mergeCell ref="B466:B468"/>
    <mergeCell ref="E466:E468"/>
    <mergeCell ref="H466:H468"/>
    <mergeCell ref="I466:I468"/>
    <mergeCell ref="J466:J468"/>
    <mergeCell ref="K466:K468"/>
    <mergeCell ref="O466:O468"/>
    <mergeCell ref="N463:N464"/>
    <mergeCell ref="L464:L465"/>
    <mergeCell ref="N466:N467"/>
    <mergeCell ref="L467:L468"/>
    <mergeCell ref="B469:B471"/>
    <mergeCell ref="E469:E471"/>
    <mergeCell ref="H469:H471"/>
    <mergeCell ref="I469:I471"/>
    <mergeCell ref="J469:J471"/>
    <mergeCell ref="K469:K471"/>
    <mergeCell ref="O469:O471"/>
    <mergeCell ref="B472:B474"/>
    <mergeCell ref="E472:E474"/>
    <mergeCell ref="H472:H474"/>
    <mergeCell ref="I472:I474"/>
    <mergeCell ref="J472:J474"/>
    <mergeCell ref="K472:K474"/>
    <mergeCell ref="O472:O474"/>
    <mergeCell ref="N469:N470"/>
    <mergeCell ref="L470:L471"/>
    <mergeCell ref="N472:N473"/>
    <mergeCell ref="L473:L474"/>
    <mergeCell ref="G469:G470"/>
    <mergeCell ref="G472:G473"/>
    <mergeCell ref="B475:B477"/>
    <mergeCell ref="E475:E477"/>
    <mergeCell ref="H475:H477"/>
    <mergeCell ref="I475:I477"/>
    <mergeCell ref="J475:J477"/>
    <mergeCell ref="K475:K477"/>
    <mergeCell ref="O475:O477"/>
    <mergeCell ref="B478:B480"/>
    <mergeCell ref="E478:E480"/>
    <mergeCell ref="H478:H480"/>
    <mergeCell ref="I478:I480"/>
    <mergeCell ref="J478:J480"/>
    <mergeCell ref="K478:K480"/>
    <mergeCell ref="O478:O480"/>
    <mergeCell ref="N475:N476"/>
    <mergeCell ref="L476:L477"/>
    <mergeCell ref="N478:N479"/>
    <mergeCell ref="L479:L480"/>
    <mergeCell ref="G475:G476"/>
    <mergeCell ref="G478:G479"/>
    <mergeCell ref="B481:B483"/>
    <mergeCell ref="E481:E483"/>
    <mergeCell ref="H481:H483"/>
    <mergeCell ref="I481:I483"/>
    <mergeCell ref="J481:J483"/>
    <mergeCell ref="K481:K483"/>
    <mergeCell ref="O481:O483"/>
    <mergeCell ref="B484:B486"/>
    <mergeCell ref="E484:E486"/>
    <mergeCell ref="H484:H486"/>
    <mergeCell ref="I484:I486"/>
    <mergeCell ref="J484:J486"/>
    <mergeCell ref="K484:K486"/>
    <mergeCell ref="O484:O486"/>
    <mergeCell ref="N481:N482"/>
    <mergeCell ref="L482:L483"/>
    <mergeCell ref="N484:N485"/>
    <mergeCell ref="L485:L486"/>
    <mergeCell ref="G481:G482"/>
    <mergeCell ref="G484:G485"/>
    <mergeCell ref="B487:B489"/>
    <mergeCell ref="E487:E489"/>
    <mergeCell ref="H487:H489"/>
    <mergeCell ref="I487:I489"/>
    <mergeCell ref="J487:J489"/>
    <mergeCell ref="K487:K489"/>
    <mergeCell ref="O487:O489"/>
    <mergeCell ref="B490:B492"/>
    <mergeCell ref="E490:E492"/>
    <mergeCell ref="H490:H492"/>
    <mergeCell ref="I490:I492"/>
    <mergeCell ref="J490:J492"/>
    <mergeCell ref="K490:K492"/>
    <mergeCell ref="O490:O492"/>
    <mergeCell ref="N487:N488"/>
    <mergeCell ref="L488:L489"/>
    <mergeCell ref="N490:N491"/>
    <mergeCell ref="L491:L492"/>
    <mergeCell ref="G487:G488"/>
    <mergeCell ref="G490:G491"/>
    <mergeCell ref="B493:B495"/>
    <mergeCell ref="E493:E495"/>
    <mergeCell ref="H493:H495"/>
    <mergeCell ref="I493:I495"/>
    <mergeCell ref="J493:J495"/>
    <mergeCell ref="K493:K495"/>
    <mergeCell ref="O493:O495"/>
    <mergeCell ref="B496:B498"/>
    <mergeCell ref="E496:E498"/>
    <mergeCell ref="H496:H498"/>
    <mergeCell ref="I496:I498"/>
    <mergeCell ref="J496:J498"/>
    <mergeCell ref="K496:K498"/>
    <mergeCell ref="O496:O498"/>
    <mergeCell ref="N493:N494"/>
    <mergeCell ref="L494:L495"/>
    <mergeCell ref="N496:N497"/>
    <mergeCell ref="L497:L498"/>
    <mergeCell ref="G493:G494"/>
    <mergeCell ref="G496:G497"/>
    <mergeCell ref="B499:B501"/>
    <mergeCell ref="E499:E501"/>
    <mergeCell ref="H499:H501"/>
    <mergeCell ref="I499:I501"/>
    <mergeCell ref="J499:J501"/>
    <mergeCell ref="K499:K501"/>
    <mergeCell ref="O499:O501"/>
    <mergeCell ref="B502:B504"/>
    <mergeCell ref="E502:E504"/>
    <mergeCell ref="H502:H504"/>
    <mergeCell ref="I502:I504"/>
    <mergeCell ref="J502:J504"/>
    <mergeCell ref="K502:K504"/>
    <mergeCell ref="O502:O504"/>
    <mergeCell ref="N499:N500"/>
    <mergeCell ref="L500:L501"/>
    <mergeCell ref="N502:N503"/>
    <mergeCell ref="L503:L504"/>
    <mergeCell ref="G499:G500"/>
    <mergeCell ref="G502:G503"/>
    <mergeCell ref="B505:B507"/>
    <mergeCell ref="E505:E507"/>
    <mergeCell ref="H505:H507"/>
    <mergeCell ref="I505:I507"/>
    <mergeCell ref="J505:J507"/>
    <mergeCell ref="K505:K507"/>
    <mergeCell ref="O505:O507"/>
    <mergeCell ref="B508:B510"/>
    <mergeCell ref="E508:E510"/>
    <mergeCell ref="H508:H510"/>
    <mergeCell ref="I508:I510"/>
    <mergeCell ref="J508:J510"/>
    <mergeCell ref="K508:K510"/>
    <mergeCell ref="O508:O510"/>
    <mergeCell ref="N505:N506"/>
    <mergeCell ref="L506:L507"/>
    <mergeCell ref="N508:N509"/>
    <mergeCell ref="L509:L510"/>
    <mergeCell ref="G505:G506"/>
    <mergeCell ref="G508:G509"/>
    <mergeCell ref="B511:B513"/>
    <mergeCell ref="E511:E513"/>
    <mergeCell ref="H511:H513"/>
    <mergeCell ref="I511:I513"/>
    <mergeCell ref="J511:J513"/>
    <mergeCell ref="K511:K513"/>
    <mergeCell ref="O511:O513"/>
    <mergeCell ref="B514:B516"/>
    <mergeCell ref="E514:E516"/>
    <mergeCell ref="H514:H516"/>
    <mergeCell ref="I514:I516"/>
    <mergeCell ref="J514:J516"/>
    <mergeCell ref="K514:K516"/>
    <mergeCell ref="O514:O516"/>
    <mergeCell ref="N511:N512"/>
    <mergeCell ref="L512:L513"/>
    <mergeCell ref="N514:N515"/>
    <mergeCell ref="L515:L516"/>
    <mergeCell ref="G511:G512"/>
    <mergeCell ref="G514:G515"/>
    <mergeCell ref="B517:B519"/>
    <mergeCell ref="E517:E519"/>
    <mergeCell ref="H517:H519"/>
    <mergeCell ref="I517:I519"/>
    <mergeCell ref="J517:J519"/>
    <mergeCell ref="K517:K519"/>
    <mergeCell ref="O517:O519"/>
    <mergeCell ref="B520:B522"/>
    <mergeCell ref="E520:E522"/>
    <mergeCell ref="H520:H522"/>
    <mergeCell ref="I520:I522"/>
    <mergeCell ref="J520:J522"/>
    <mergeCell ref="K520:K522"/>
    <mergeCell ref="O520:O522"/>
    <mergeCell ref="N517:N518"/>
    <mergeCell ref="L518:L519"/>
    <mergeCell ref="N520:N521"/>
    <mergeCell ref="L521:L522"/>
    <mergeCell ref="G517:G518"/>
    <mergeCell ref="G520:G521"/>
    <mergeCell ref="B523:B525"/>
    <mergeCell ref="E523:E525"/>
    <mergeCell ref="H523:H525"/>
    <mergeCell ref="I523:I525"/>
    <mergeCell ref="J523:J525"/>
    <mergeCell ref="K523:K525"/>
    <mergeCell ref="O523:O525"/>
    <mergeCell ref="B526:B528"/>
    <mergeCell ref="E526:E528"/>
    <mergeCell ref="H526:H528"/>
    <mergeCell ref="I526:I528"/>
    <mergeCell ref="J526:J528"/>
    <mergeCell ref="K526:K528"/>
    <mergeCell ref="O526:O528"/>
    <mergeCell ref="N523:N524"/>
    <mergeCell ref="L524:L525"/>
    <mergeCell ref="N526:N527"/>
    <mergeCell ref="L527:L528"/>
    <mergeCell ref="G523:G524"/>
    <mergeCell ref="G526:G527"/>
    <mergeCell ref="B529:B531"/>
    <mergeCell ref="E529:E531"/>
    <mergeCell ref="H529:H531"/>
    <mergeCell ref="I529:I531"/>
    <mergeCell ref="J529:J531"/>
    <mergeCell ref="K529:K531"/>
    <mergeCell ref="O529:O531"/>
    <mergeCell ref="B532:B534"/>
    <mergeCell ref="E532:E534"/>
    <mergeCell ref="H532:H534"/>
    <mergeCell ref="I532:I534"/>
    <mergeCell ref="J532:J534"/>
    <mergeCell ref="K532:K534"/>
    <mergeCell ref="O532:O534"/>
    <mergeCell ref="N529:N530"/>
    <mergeCell ref="L530:L531"/>
    <mergeCell ref="N532:N533"/>
    <mergeCell ref="L533:L534"/>
    <mergeCell ref="G529:G530"/>
    <mergeCell ref="G532:G533"/>
    <mergeCell ref="B535:B537"/>
    <mergeCell ref="E535:E537"/>
    <mergeCell ref="H535:H537"/>
    <mergeCell ref="I535:I537"/>
    <mergeCell ref="J535:J537"/>
    <mergeCell ref="K535:K537"/>
    <mergeCell ref="O535:O537"/>
    <mergeCell ref="B538:B540"/>
    <mergeCell ref="E538:E540"/>
    <mergeCell ref="H538:H540"/>
    <mergeCell ref="I538:I540"/>
    <mergeCell ref="J538:J540"/>
    <mergeCell ref="K538:K540"/>
    <mergeCell ref="O538:O540"/>
    <mergeCell ref="N535:N536"/>
    <mergeCell ref="L536:L537"/>
    <mergeCell ref="N538:N539"/>
    <mergeCell ref="L539:L540"/>
    <mergeCell ref="G535:G536"/>
    <mergeCell ref="G538:G539"/>
    <mergeCell ref="B541:B543"/>
    <mergeCell ref="E541:E543"/>
    <mergeCell ref="H541:H543"/>
    <mergeCell ref="I541:I543"/>
    <mergeCell ref="J541:J543"/>
    <mergeCell ref="K541:K543"/>
    <mergeCell ref="O541:O543"/>
    <mergeCell ref="B544:B546"/>
    <mergeCell ref="E544:E546"/>
    <mergeCell ref="H544:H546"/>
    <mergeCell ref="I544:I546"/>
    <mergeCell ref="J544:J546"/>
    <mergeCell ref="K544:K546"/>
    <mergeCell ref="O544:O546"/>
    <mergeCell ref="N541:N542"/>
    <mergeCell ref="L542:L543"/>
    <mergeCell ref="N544:N545"/>
    <mergeCell ref="L545:L546"/>
    <mergeCell ref="G541:G542"/>
    <mergeCell ref="G544:G545"/>
    <mergeCell ref="B547:B549"/>
    <mergeCell ref="E547:E549"/>
    <mergeCell ref="H547:H549"/>
    <mergeCell ref="I547:I549"/>
    <mergeCell ref="J547:J549"/>
    <mergeCell ref="K547:K549"/>
    <mergeCell ref="O547:O549"/>
    <mergeCell ref="B550:B552"/>
    <mergeCell ref="E550:E552"/>
    <mergeCell ref="H550:H552"/>
    <mergeCell ref="I550:I552"/>
    <mergeCell ref="J550:J552"/>
    <mergeCell ref="K550:K552"/>
    <mergeCell ref="O550:O552"/>
    <mergeCell ref="N547:N548"/>
    <mergeCell ref="L548:L549"/>
    <mergeCell ref="N550:N551"/>
    <mergeCell ref="L551:L552"/>
    <mergeCell ref="G547:G548"/>
    <mergeCell ref="G550:G551"/>
    <mergeCell ref="B553:B555"/>
    <mergeCell ref="E553:E555"/>
    <mergeCell ref="H553:H555"/>
    <mergeCell ref="I553:I555"/>
    <mergeCell ref="J553:J555"/>
    <mergeCell ref="K553:K555"/>
    <mergeCell ref="O553:O555"/>
    <mergeCell ref="B556:B558"/>
    <mergeCell ref="E556:E558"/>
    <mergeCell ref="H556:H558"/>
    <mergeCell ref="I556:I558"/>
    <mergeCell ref="J556:J558"/>
    <mergeCell ref="K556:K558"/>
    <mergeCell ref="O556:O558"/>
    <mergeCell ref="N553:N554"/>
    <mergeCell ref="L554:L555"/>
    <mergeCell ref="N556:N557"/>
    <mergeCell ref="L557:L558"/>
    <mergeCell ref="G553:G554"/>
    <mergeCell ref="G556:G557"/>
    <mergeCell ref="B559:B561"/>
    <mergeCell ref="E559:E561"/>
    <mergeCell ref="H559:H561"/>
    <mergeCell ref="I559:I561"/>
    <mergeCell ref="J559:J561"/>
    <mergeCell ref="K559:K561"/>
    <mergeCell ref="O559:O561"/>
    <mergeCell ref="B562:B564"/>
    <mergeCell ref="E562:E564"/>
    <mergeCell ref="H562:H564"/>
    <mergeCell ref="I562:I564"/>
    <mergeCell ref="J562:J564"/>
    <mergeCell ref="K562:K564"/>
    <mergeCell ref="O562:O564"/>
    <mergeCell ref="N559:N560"/>
    <mergeCell ref="L560:L561"/>
    <mergeCell ref="N562:N563"/>
    <mergeCell ref="L563:L564"/>
    <mergeCell ref="G559:G560"/>
    <mergeCell ref="G562:G563"/>
    <mergeCell ref="B565:B567"/>
    <mergeCell ref="E565:E567"/>
    <mergeCell ref="H565:H567"/>
    <mergeCell ref="I565:I567"/>
    <mergeCell ref="J565:J567"/>
    <mergeCell ref="K565:K567"/>
    <mergeCell ref="O565:O567"/>
    <mergeCell ref="B568:B570"/>
    <mergeCell ref="E568:E570"/>
    <mergeCell ref="H568:H570"/>
    <mergeCell ref="I568:I570"/>
    <mergeCell ref="J568:J570"/>
    <mergeCell ref="K568:K570"/>
    <mergeCell ref="O568:O570"/>
    <mergeCell ref="N565:N566"/>
    <mergeCell ref="L566:L567"/>
    <mergeCell ref="N568:N569"/>
    <mergeCell ref="L569:L570"/>
    <mergeCell ref="G565:G566"/>
    <mergeCell ref="G568:G569"/>
    <mergeCell ref="B571:B573"/>
    <mergeCell ref="E571:E573"/>
    <mergeCell ref="H571:H573"/>
    <mergeCell ref="I571:I573"/>
    <mergeCell ref="J571:J573"/>
    <mergeCell ref="K571:K573"/>
    <mergeCell ref="O571:O573"/>
    <mergeCell ref="B574:B576"/>
    <mergeCell ref="E574:E576"/>
    <mergeCell ref="H574:H576"/>
    <mergeCell ref="I574:I576"/>
    <mergeCell ref="J574:J576"/>
    <mergeCell ref="K574:K576"/>
    <mergeCell ref="O574:O576"/>
    <mergeCell ref="N571:N572"/>
    <mergeCell ref="L572:L573"/>
    <mergeCell ref="N574:N575"/>
    <mergeCell ref="L575:L576"/>
    <mergeCell ref="G571:G572"/>
    <mergeCell ref="G574:G575"/>
    <mergeCell ref="B577:B579"/>
    <mergeCell ref="E577:E579"/>
    <mergeCell ref="H577:H579"/>
    <mergeCell ref="I577:I579"/>
    <mergeCell ref="J577:J579"/>
    <mergeCell ref="K577:K579"/>
    <mergeCell ref="O577:O579"/>
    <mergeCell ref="B580:B582"/>
    <mergeCell ref="E580:E582"/>
    <mergeCell ref="H580:H582"/>
    <mergeCell ref="I580:I582"/>
    <mergeCell ref="J580:J582"/>
    <mergeCell ref="K580:K582"/>
    <mergeCell ref="O580:O582"/>
    <mergeCell ref="N577:N578"/>
    <mergeCell ref="L578:L579"/>
    <mergeCell ref="N580:N581"/>
    <mergeCell ref="L581:L582"/>
    <mergeCell ref="G577:G578"/>
    <mergeCell ref="G580:G581"/>
    <mergeCell ref="B583:B585"/>
    <mergeCell ref="E583:E585"/>
    <mergeCell ref="H583:H585"/>
    <mergeCell ref="I583:I585"/>
    <mergeCell ref="J583:J585"/>
    <mergeCell ref="K583:K585"/>
    <mergeCell ref="O583:O585"/>
    <mergeCell ref="B586:B588"/>
    <mergeCell ref="E586:E588"/>
    <mergeCell ref="H586:H588"/>
    <mergeCell ref="I586:I588"/>
    <mergeCell ref="J586:J588"/>
    <mergeCell ref="K586:K588"/>
    <mergeCell ref="O586:O588"/>
    <mergeCell ref="N583:N584"/>
    <mergeCell ref="L584:L585"/>
    <mergeCell ref="N586:N587"/>
    <mergeCell ref="L587:L588"/>
    <mergeCell ref="G583:G584"/>
    <mergeCell ref="G586:G587"/>
    <mergeCell ref="B589:B591"/>
    <mergeCell ref="E589:E591"/>
    <mergeCell ref="H589:H591"/>
    <mergeCell ref="I589:I591"/>
    <mergeCell ref="J589:J591"/>
    <mergeCell ref="K589:K591"/>
    <mergeCell ref="O589:O591"/>
    <mergeCell ref="B592:B594"/>
    <mergeCell ref="E592:E594"/>
    <mergeCell ref="H592:H594"/>
    <mergeCell ref="I592:I594"/>
    <mergeCell ref="J592:J594"/>
    <mergeCell ref="K592:K594"/>
    <mergeCell ref="O592:O594"/>
    <mergeCell ref="N589:N590"/>
    <mergeCell ref="L590:L591"/>
    <mergeCell ref="N592:N593"/>
    <mergeCell ref="L593:L594"/>
    <mergeCell ref="G589:G590"/>
    <mergeCell ref="G592:G593"/>
    <mergeCell ref="B595:B597"/>
    <mergeCell ref="E595:E597"/>
    <mergeCell ref="H595:H597"/>
    <mergeCell ref="I595:I597"/>
    <mergeCell ref="J595:J597"/>
    <mergeCell ref="K595:K597"/>
    <mergeCell ref="O595:O597"/>
    <mergeCell ref="B598:B600"/>
    <mergeCell ref="E598:E600"/>
    <mergeCell ref="H598:H600"/>
    <mergeCell ref="I598:I600"/>
    <mergeCell ref="J598:J600"/>
    <mergeCell ref="K598:K600"/>
    <mergeCell ref="O598:O600"/>
    <mergeCell ref="N595:N596"/>
    <mergeCell ref="L596:L597"/>
    <mergeCell ref="N598:N599"/>
    <mergeCell ref="L599:L600"/>
    <mergeCell ref="G595:G596"/>
    <mergeCell ref="G598:G599"/>
    <mergeCell ref="B601:B603"/>
    <mergeCell ref="E601:E603"/>
    <mergeCell ref="H601:H603"/>
    <mergeCell ref="I601:I603"/>
    <mergeCell ref="J601:J603"/>
    <mergeCell ref="K601:K603"/>
    <mergeCell ref="O601:O603"/>
    <mergeCell ref="B604:B606"/>
    <mergeCell ref="E604:E606"/>
    <mergeCell ref="H604:H606"/>
    <mergeCell ref="I604:I606"/>
    <mergeCell ref="J604:J606"/>
    <mergeCell ref="K604:K606"/>
    <mergeCell ref="O604:O606"/>
    <mergeCell ref="N601:N602"/>
    <mergeCell ref="L602:L603"/>
    <mergeCell ref="N604:N605"/>
    <mergeCell ref="L605:L606"/>
    <mergeCell ref="G601:G602"/>
    <mergeCell ref="G604:G605"/>
    <mergeCell ref="B607:B609"/>
    <mergeCell ref="E607:E609"/>
    <mergeCell ref="H607:H609"/>
    <mergeCell ref="I607:I609"/>
    <mergeCell ref="J607:J609"/>
    <mergeCell ref="K607:K609"/>
    <mergeCell ref="O607:O609"/>
    <mergeCell ref="B610:B612"/>
    <mergeCell ref="E610:E612"/>
    <mergeCell ref="H610:H612"/>
    <mergeCell ref="I610:I612"/>
    <mergeCell ref="J610:J612"/>
    <mergeCell ref="K610:K612"/>
    <mergeCell ref="O610:O612"/>
    <mergeCell ref="N607:N608"/>
    <mergeCell ref="L608:L609"/>
    <mergeCell ref="N610:N611"/>
    <mergeCell ref="L611:L612"/>
    <mergeCell ref="G607:G608"/>
    <mergeCell ref="G610:G611"/>
    <mergeCell ref="B613:B615"/>
    <mergeCell ref="E613:E615"/>
    <mergeCell ref="H613:H615"/>
    <mergeCell ref="I613:I615"/>
    <mergeCell ref="J613:J615"/>
    <mergeCell ref="K613:K615"/>
    <mergeCell ref="O613:O615"/>
    <mergeCell ref="B616:B618"/>
    <mergeCell ref="E616:E618"/>
    <mergeCell ref="H616:H618"/>
    <mergeCell ref="I616:I618"/>
    <mergeCell ref="J616:J618"/>
    <mergeCell ref="K616:K618"/>
    <mergeCell ref="O616:O618"/>
    <mergeCell ref="N613:N614"/>
    <mergeCell ref="L614:L615"/>
    <mergeCell ref="N616:N617"/>
    <mergeCell ref="L617:L618"/>
    <mergeCell ref="G613:G614"/>
    <mergeCell ref="G616:G617"/>
    <mergeCell ref="B619:B621"/>
    <mergeCell ref="E619:E621"/>
    <mergeCell ref="H619:H621"/>
    <mergeCell ref="I619:I621"/>
    <mergeCell ref="J619:J621"/>
    <mergeCell ref="K619:K621"/>
    <mergeCell ref="O619:O621"/>
    <mergeCell ref="B622:B624"/>
    <mergeCell ref="E622:E624"/>
    <mergeCell ref="H622:H624"/>
    <mergeCell ref="I622:I624"/>
    <mergeCell ref="J622:J624"/>
    <mergeCell ref="K622:K624"/>
    <mergeCell ref="O622:O624"/>
    <mergeCell ref="N619:N620"/>
    <mergeCell ref="L620:L621"/>
    <mergeCell ref="N622:N623"/>
    <mergeCell ref="L623:L624"/>
    <mergeCell ref="G619:G620"/>
    <mergeCell ref="G622:G623"/>
    <mergeCell ref="B625:B627"/>
    <mergeCell ref="E625:E627"/>
    <mergeCell ref="H625:H627"/>
    <mergeCell ref="I625:I627"/>
    <mergeCell ref="J625:J627"/>
    <mergeCell ref="K625:K627"/>
    <mergeCell ref="O625:O627"/>
    <mergeCell ref="B628:B630"/>
    <mergeCell ref="E628:E630"/>
    <mergeCell ref="H628:H630"/>
    <mergeCell ref="I628:I630"/>
    <mergeCell ref="J628:J630"/>
    <mergeCell ref="K628:K630"/>
    <mergeCell ref="O628:O630"/>
    <mergeCell ref="N625:N626"/>
    <mergeCell ref="L626:L627"/>
    <mergeCell ref="N628:N629"/>
    <mergeCell ref="L629:L630"/>
    <mergeCell ref="G625:G626"/>
    <mergeCell ref="G628:G629"/>
    <mergeCell ref="B631:B633"/>
    <mergeCell ref="E631:E633"/>
    <mergeCell ref="H631:H633"/>
    <mergeCell ref="I631:I633"/>
    <mergeCell ref="J631:J633"/>
    <mergeCell ref="K631:K633"/>
    <mergeCell ref="O631:O633"/>
    <mergeCell ref="B634:B636"/>
    <mergeCell ref="E634:E636"/>
    <mergeCell ref="H634:H636"/>
    <mergeCell ref="I634:I636"/>
    <mergeCell ref="J634:J636"/>
    <mergeCell ref="K634:K636"/>
    <mergeCell ref="O634:O636"/>
    <mergeCell ref="N631:N632"/>
    <mergeCell ref="L632:L633"/>
    <mergeCell ref="N634:N635"/>
    <mergeCell ref="L635:L636"/>
    <mergeCell ref="G631:G632"/>
    <mergeCell ref="G634:G635"/>
    <mergeCell ref="B637:B639"/>
    <mergeCell ref="E637:E639"/>
    <mergeCell ref="H637:H639"/>
    <mergeCell ref="I637:I639"/>
    <mergeCell ref="J637:J639"/>
    <mergeCell ref="K637:K639"/>
    <mergeCell ref="O637:O639"/>
    <mergeCell ref="B640:B642"/>
    <mergeCell ref="E640:E642"/>
    <mergeCell ref="H640:H642"/>
    <mergeCell ref="I640:I642"/>
    <mergeCell ref="J640:J642"/>
    <mergeCell ref="K640:K642"/>
    <mergeCell ref="O640:O642"/>
    <mergeCell ref="N637:N638"/>
    <mergeCell ref="L638:L639"/>
    <mergeCell ref="N640:N641"/>
    <mergeCell ref="L641:L642"/>
    <mergeCell ref="G637:G638"/>
    <mergeCell ref="G640:G641"/>
    <mergeCell ref="B643:B645"/>
    <mergeCell ref="E643:E645"/>
    <mergeCell ref="H643:H645"/>
    <mergeCell ref="I643:I645"/>
    <mergeCell ref="J643:J645"/>
    <mergeCell ref="K643:K645"/>
    <mergeCell ref="O643:O645"/>
    <mergeCell ref="B646:B648"/>
    <mergeCell ref="E646:E648"/>
    <mergeCell ref="H646:H648"/>
    <mergeCell ref="I646:I648"/>
    <mergeCell ref="J646:J648"/>
    <mergeCell ref="K646:K648"/>
    <mergeCell ref="O646:O648"/>
    <mergeCell ref="N643:N644"/>
    <mergeCell ref="L644:L645"/>
    <mergeCell ref="N646:N647"/>
    <mergeCell ref="L647:L648"/>
    <mergeCell ref="G643:G644"/>
    <mergeCell ref="G646:G647"/>
    <mergeCell ref="B649:B651"/>
    <mergeCell ref="E649:E651"/>
    <mergeCell ref="H649:H651"/>
    <mergeCell ref="I649:I651"/>
    <mergeCell ref="J649:J651"/>
    <mergeCell ref="K649:K651"/>
    <mergeCell ref="O649:O651"/>
    <mergeCell ref="B652:B654"/>
    <mergeCell ref="E652:E654"/>
    <mergeCell ref="H652:H654"/>
    <mergeCell ref="I652:I654"/>
    <mergeCell ref="J652:J654"/>
    <mergeCell ref="K652:K654"/>
    <mergeCell ref="O652:O654"/>
    <mergeCell ref="N649:N650"/>
    <mergeCell ref="L650:L651"/>
    <mergeCell ref="N652:N653"/>
    <mergeCell ref="L653:L654"/>
    <mergeCell ref="G649:G650"/>
    <mergeCell ref="G652:G653"/>
    <mergeCell ref="B655:B657"/>
    <mergeCell ref="E655:E657"/>
    <mergeCell ref="H655:H657"/>
    <mergeCell ref="I655:I657"/>
    <mergeCell ref="J655:J657"/>
    <mergeCell ref="K655:K657"/>
    <mergeCell ref="O655:O657"/>
    <mergeCell ref="B658:B660"/>
    <mergeCell ref="E658:E660"/>
    <mergeCell ref="H658:H660"/>
    <mergeCell ref="I658:I660"/>
    <mergeCell ref="J658:J660"/>
    <mergeCell ref="K658:K660"/>
    <mergeCell ref="O658:O660"/>
    <mergeCell ref="N655:N656"/>
    <mergeCell ref="L656:L657"/>
    <mergeCell ref="N658:N659"/>
    <mergeCell ref="L659:L660"/>
    <mergeCell ref="G655:G656"/>
    <mergeCell ref="G658:G659"/>
    <mergeCell ref="B661:B663"/>
    <mergeCell ref="E661:E663"/>
    <mergeCell ref="H661:H663"/>
    <mergeCell ref="I661:I663"/>
    <mergeCell ref="J661:J663"/>
    <mergeCell ref="K661:K663"/>
    <mergeCell ref="O661:O663"/>
    <mergeCell ref="B664:B666"/>
    <mergeCell ref="E664:E666"/>
    <mergeCell ref="H664:H666"/>
    <mergeCell ref="I664:I666"/>
    <mergeCell ref="J664:J666"/>
    <mergeCell ref="K664:K666"/>
    <mergeCell ref="O664:O666"/>
    <mergeCell ref="N661:N662"/>
    <mergeCell ref="L662:L663"/>
    <mergeCell ref="N664:N665"/>
    <mergeCell ref="L665:L666"/>
    <mergeCell ref="G661:G662"/>
    <mergeCell ref="G664:G665"/>
    <mergeCell ref="B667:B669"/>
    <mergeCell ref="E667:E669"/>
    <mergeCell ref="H667:H669"/>
    <mergeCell ref="I667:I669"/>
    <mergeCell ref="J667:J669"/>
    <mergeCell ref="K667:K669"/>
    <mergeCell ref="O667:O669"/>
    <mergeCell ref="B670:B672"/>
    <mergeCell ref="E670:E672"/>
    <mergeCell ref="H670:H672"/>
    <mergeCell ref="I670:I672"/>
    <mergeCell ref="J670:J672"/>
    <mergeCell ref="K670:K672"/>
    <mergeCell ref="O670:O672"/>
    <mergeCell ref="N667:N668"/>
    <mergeCell ref="L668:L669"/>
    <mergeCell ref="N670:N671"/>
    <mergeCell ref="L671:L672"/>
    <mergeCell ref="G667:G668"/>
    <mergeCell ref="G670:G671"/>
    <mergeCell ref="B673:B675"/>
    <mergeCell ref="E673:E675"/>
    <mergeCell ref="H673:H675"/>
    <mergeCell ref="I673:I675"/>
    <mergeCell ref="J673:J675"/>
    <mergeCell ref="K673:K675"/>
    <mergeCell ref="O673:O675"/>
    <mergeCell ref="B676:B678"/>
    <mergeCell ref="E676:E678"/>
    <mergeCell ref="H676:H678"/>
    <mergeCell ref="I676:I678"/>
    <mergeCell ref="J676:J678"/>
    <mergeCell ref="K676:K678"/>
    <mergeCell ref="O676:O678"/>
    <mergeCell ref="N673:N674"/>
    <mergeCell ref="L674:L675"/>
    <mergeCell ref="N676:N677"/>
    <mergeCell ref="L677:L678"/>
    <mergeCell ref="G673:G674"/>
    <mergeCell ref="G676:G677"/>
    <mergeCell ref="B679:B681"/>
    <mergeCell ref="E679:E681"/>
    <mergeCell ref="H679:H681"/>
    <mergeCell ref="I679:I681"/>
    <mergeCell ref="J679:J681"/>
    <mergeCell ref="K679:K681"/>
    <mergeCell ref="O679:O681"/>
    <mergeCell ref="B682:B684"/>
    <mergeCell ref="E682:E684"/>
    <mergeCell ref="H682:H684"/>
    <mergeCell ref="I682:I684"/>
    <mergeCell ref="J682:J684"/>
    <mergeCell ref="K682:K684"/>
    <mergeCell ref="O682:O684"/>
    <mergeCell ref="N679:N680"/>
    <mergeCell ref="L680:L681"/>
    <mergeCell ref="N682:N683"/>
    <mergeCell ref="L683:L684"/>
    <mergeCell ref="G679:G680"/>
    <mergeCell ref="G682:G683"/>
    <mergeCell ref="B685:B687"/>
    <mergeCell ref="E685:E687"/>
    <mergeCell ref="H685:H687"/>
    <mergeCell ref="I685:I687"/>
    <mergeCell ref="J685:J687"/>
    <mergeCell ref="K685:K687"/>
    <mergeCell ref="O685:O687"/>
    <mergeCell ref="B688:B690"/>
    <mergeCell ref="E688:E690"/>
    <mergeCell ref="H688:H690"/>
    <mergeCell ref="I688:I690"/>
    <mergeCell ref="J688:J690"/>
    <mergeCell ref="K688:K690"/>
    <mergeCell ref="O688:O690"/>
    <mergeCell ref="N685:N686"/>
    <mergeCell ref="L686:L687"/>
    <mergeCell ref="N688:N689"/>
    <mergeCell ref="L689:L690"/>
    <mergeCell ref="G685:G686"/>
    <mergeCell ref="G688:G689"/>
    <mergeCell ref="B691:B693"/>
    <mergeCell ref="E691:E693"/>
    <mergeCell ref="H691:H693"/>
    <mergeCell ref="I691:I693"/>
    <mergeCell ref="J691:J693"/>
    <mergeCell ref="K691:K693"/>
    <mergeCell ref="O691:O693"/>
    <mergeCell ref="B694:B696"/>
    <mergeCell ref="E694:E696"/>
    <mergeCell ref="H694:H696"/>
    <mergeCell ref="I694:I696"/>
    <mergeCell ref="J694:J696"/>
    <mergeCell ref="K694:K696"/>
    <mergeCell ref="O694:O696"/>
    <mergeCell ref="N691:N692"/>
    <mergeCell ref="L692:L693"/>
    <mergeCell ref="N694:N695"/>
    <mergeCell ref="L695:L696"/>
    <mergeCell ref="G691:G692"/>
    <mergeCell ref="G694:G695"/>
    <mergeCell ref="B697:B699"/>
    <mergeCell ref="E697:E699"/>
    <mergeCell ref="H697:H699"/>
    <mergeCell ref="I697:I699"/>
    <mergeCell ref="J697:J699"/>
    <mergeCell ref="K697:K699"/>
    <mergeCell ref="O697:O699"/>
    <mergeCell ref="B700:B702"/>
    <mergeCell ref="E700:E702"/>
    <mergeCell ref="H700:H702"/>
    <mergeCell ref="I700:I702"/>
    <mergeCell ref="J700:J702"/>
    <mergeCell ref="K700:K702"/>
    <mergeCell ref="O700:O702"/>
    <mergeCell ref="N697:N698"/>
    <mergeCell ref="L698:L699"/>
    <mergeCell ref="N700:N701"/>
    <mergeCell ref="L701:L702"/>
    <mergeCell ref="G697:G698"/>
    <mergeCell ref="G700:G701"/>
    <mergeCell ref="B703:B705"/>
    <mergeCell ref="E703:E705"/>
    <mergeCell ref="H703:H705"/>
    <mergeCell ref="I703:I705"/>
    <mergeCell ref="J703:J705"/>
    <mergeCell ref="K703:K705"/>
    <mergeCell ref="O703:O705"/>
    <mergeCell ref="B706:B708"/>
    <mergeCell ref="E706:E708"/>
    <mergeCell ref="H706:H708"/>
    <mergeCell ref="I706:I708"/>
    <mergeCell ref="J706:J708"/>
    <mergeCell ref="K706:K708"/>
    <mergeCell ref="O706:O708"/>
    <mergeCell ref="N703:N704"/>
    <mergeCell ref="L704:L705"/>
    <mergeCell ref="N706:N707"/>
    <mergeCell ref="L707:L708"/>
    <mergeCell ref="G703:G704"/>
    <mergeCell ref="G706:G707"/>
    <mergeCell ref="B709:B711"/>
    <mergeCell ref="E709:E711"/>
    <mergeCell ref="H709:H711"/>
    <mergeCell ref="I709:I711"/>
    <mergeCell ref="J709:J711"/>
    <mergeCell ref="K709:K711"/>
    <mergeCell ref="O709:O711"/>
    <mergeCell ref="B712:B714"/>
    <mergeCell ref="E712:E714"/>
    <mergeCell ref="H712:H714"/>
    <mergeCell ref="I712:I714"/>
    <mergeCell ref="J712:J714"/>
    <mergeCell ref="K712:K714"/>
    <mergeCell ref="O712:O714"/>
    <mergeCell ref="N709:N710"/>
    <mergeCell ref="L710:L711"/>
    <mergeCell ref="N712:N713"/>
    <mergeCell ref="L713:L714"/>
    <mergeCell ref="G709:G710"/>
    <mergeCell ref="G712:G713"/>
    <mergeCell ref="B715:B717"/>
    <mergeCell ref="E715:E717"/>
    <mergeCell ref="H715:H717"/>
    <mergeCell ref="I715:I717"/>
    <mergeCell ref="J715:J717"/>
    <mergeCell ref="K715:K717"/>
    <mergeCell ref="O715:O717"/>
    <mergeCell ref="B718:B720"/>
    <mergeCell ref="E718:E720"/>
    <mergeCell ref="H718:H720"/>
    <mergeCell ref="I718:I720"/>
    <mergeCell ref="J718:J720"/>
    <mergeCell ref="K718:K720"/>
    <mergeCell ref="O718:O720"/>
    <mergeCell ref="N715:N716"/>
    <mergeCell ref="L716:L717"/>
    <mergeCell ref="N718:N719"/>
    <mergeCell ref="L719:L720"/>
    <mergeCell ref="G715:G716"/>
    <mergeCell ref="G718:G719"/>
    <mergeCell ref="B721:B723"/>
    <mergeCell ref="E721:E723"/>
    <mergeCell ref="H721:H723"/>
    <mergeCell ref="I721:I723"/>
    <mergeCell ref="J721:J723"/>
    <mergeCell ref="K721:K723"/>
    <mergeCell ref="O721:O723"/>
    <mergeCell ref="B724:B726"/>
    <mergeCell ref="E724:E726"/>
    <mergeCell ref="H724:H726"/>
    <mergeCell ref="I724:I726"/>
    <mergeCell ref="J724:J726"/>
    <mergeCell ref="K724:K726"/>
    <mergeCell ref="O724:O726"/>
    <mergeCell ref="N721:N722"/>
    <mergeCell ref="L722:L723"/>
    <mergeCell ref="N724:N725"/>
    <mergeCell ref="L725:L726"/>
    <mergeCell ref="G721:G722"/>
    <mergeCell ref="G724:G725"/>
    <mergeCell ref="B727:B729"/>
    <mergeCell ref="E727:E729"/>
    <mergeCell ref="H727:H729"/>
    <mergeCell ref="I727:I729"/>
    <mergeCell ref="J727:J729"/>
    <mergeCell ref="K727:K729"/>
    <mergeCell ref="O727:O729"/>
    <mergeCell ref="B730:B732"/>
    <mergeCell ref="E730:E732"/>
    <mergeCell ref="H730:H732"/>
    <mergeCell ref="I730:I732"/>
    <mergeCell ref="J730:J732"/>
    <mergeCell ref="K730:K732"/>
    <mergeCell ref="O730:O732"/>
    <mergeCell ref="N727:N728"/>
    <mergeCell ref="L728:L729"/>
    <mergeCell ref="N730:N731"/>
    <mergeCell ref="L731:L732"/>
    <mergeCell ref="G727:G728"/>
    <mergeCell ref="G730:G731"/>
    <mergeCell ref="B733:B735"/>
    <mergeCell ref="E733:E735"/>
    <mergeCell ref="H733:H735"/>
    <mergeCell ref="I733:I735"/>
    <mergeCell ref="J733:J735"/>
    <mergeCell ref="K733:K735"/>
    <mergeCell ref="O733:O735"/>
    <mergeCell ref="B736:B738"/>
    <mergeCell ref="E736:E738"/>
    <mergeCell ref="H736:H738"/>
    <mergeCell ref="I736:I738"/>
    <mergeCell ref="J736:J738"/>
    <mergeCell ref="K736:K738"/>
    <mergeCell ref="O736:O738"/>
    <mergeCell ref="N733:N734"/>
    <mergeCell ref="L734:L735"/>
    <mergeCell ref="N736:N737"/>
    <mergeCell ref="L737:L738"/>
    <mergeCell ref="G733:G734"/>
    <mergeCell ref="G736:G737"/>
    <mergeCell ref="B739:B741"/>
    <mergeCell ref="E739:E741"/>
    <mergeCell ref="H739:H741"/>
    <mergeCell ref="I739:I741"/>
    <mergeCell ref="J739:J741"/>
    <mergeCell ref="K739:K741"/>
    <mergeCell ref="O739:O741"/>
    <mergeCell ref="B742:B744"/>
    <mergeCell ref="E742:E744"/>
    <mergeCell ref="H742:H744"/>
    <mergeCell ref="I742:I744"/>
    <mergeCell ref="J742:J744"/>
    <mergeCell ref="K742:K744"/>
    <mergeCell ref="O742:O744"/>
    <mergeCell ref="N739:N740"/>
    <mergeCell ref="L740:L741"/>
    <mergeCell ref="N742:N743"/>
    <mergeCell ref="L743:L744"/>
    <mergeCell ref="G739:G740"/>
    <mergeCell ref="G742:G743"/>
    <mergeCell ref="B745:B747"/>
    <mergeCell ref="E745:E747"/>
    <mergeCell ref="H745:H747"/>
    <mergeCell ref="I745:I747"/>
    <mergeCell ref="J745:J747"/>
    <mergeCell ref="K745:K747"/>
    <mergeCell ref="O745:O747"/>
    <mergeCell ref="B748:B750"/>
    <mergeCell ref="E748:E750"/>
    <mergeCell ref="H748:H750"/>
    <mergeCell ref="I748:I750"/>
    <mergeCell ref="J748:J750"/>
    <mergeCell ref="K748:K750"/>
    <mergeCell ref="O748:O750"/>
    <mergeCell ref="N745:N746"/>
    <mergeCell ref="L746:L747"/>
    <mergeCell ref="N748:N749"/>
    <mergeCell ref="L749:L750"/>
    <mergeCell ref="G745:G746"/>
    <mergeCell ref="G748:G749"/>
    <mergeCell ref="B751:B753"/>
    <mergeCell ref="E751:E753"/>
    <mergeCell ref="H751:H753"/>
    <mergeCell ref="I751:I753"/>
    <mergeCell ref="J751:J753"/>
    <mergeCell ref="K751:K753"/>
    <mergeCell ref="O751:O753"/>
    <mergeCell ref="B754:B756"/>
    <mergeCell ref="E754:E756"/>
    <mergeCell ref="H754:H756"/>
    <mergeCell ref="I754:I756"/>
    <mergeCell ref="J754:J756"/>
    <mergeCell ref="K754:K756"/>
    <mergeCell ref="O754:O756"/>
    <mergeCell ref="N751:N752"/>
    <mergeCell ref="L752:L753"/>
    <mergeCell ref="N754:N755"/>
    <mergeCell ref="L755:L756"/>
    <mergeCell ref="G751:G752"/>
    <mergeCell ref="G754:G755"/>
    <mergeCell ref="B757:B759"/>
    <mergeCell ref="E757:E759"/>
    <mergeCell ref="H757:H759"/>
    <mergeCell ref="I757:I759"/>
    <mergeCell ref="J757:J759"/>
    <mergeCell ref="K757:K759"/>
    <mergeCell ref="O757:O759"/>
    <mergeCell ref="B760:B762"/>
    <mergeCell ref="E760:E762"/>
    <mergeCell ref="H760:H762"/>
    <mergeCell ref="I760:I762"/>
    <mergeCell ref="J760:J762"/>
    <mergeCell ref="K760:K762"/>
    <mergeCell ref="O760:O762"/>
    <mergeCell ref="N757:N758"/>
    <mergeCell ref="L758:L759"/>
    <mergeCell ref="N760:N761"/>
    <mergeCell ref="L761:L762"/>
    <mergeCell ref="G757:G758"/>
    <mergeCell ref="G760:G761"/>
    <mergeCell ref="B763:B765"/>
    <mergeCell ref="E763:E765"/>
    <mergeCell ref="H763:H765"/>
    <mergeCell ref="I763:I765"/>
    <mergeCell ref="J763:J765"/>
    <mergeCell ref="K763:K765"/>
    <mergeCell ref="O763:O765"/>
    <mergeCell ref="B766:B768"/>
    <mergeCell ref="E766:E768"/>
    <mergeCell ref="H766:H768"/>
    <mergeCell ref="I766:I768"/>
    <mergeCell ref="J766:J768"/>
    <mergeCell ref="K766:K768"/>
    <mergeCell ref="O766:O768"/>
    <mergeCell ref="N763:N764"/>
    <mergeCell ref="L764:L765"/>
    <mergeCell ref="N766:N767"/>
    <mergeCell ref="L767:L768"/>
    <mergeCell ref="G763:G764"/>
    <mergeCell ref="G766:G767"/>
    <mergeCell ref="B769:B771"/>
    <mergeCell ref="E769:E771"/>
    <mergeCell ref="H769:H771"/>
    <mergeCell ref="I769:I771"/>
    <mergeCell ref="J769:J771"/>
    <mergeCell ref="K769:K771"/>
    <mergeCell ref="O769:O771"/>
    <mergeCell ref="B772:B774"/>
    <mergeCell ref="E772:E774"/>
    <mergeCell ref="H772:H774"/>
    <mergeCell ref="I772:I774"/>
    <mergeCell ref="J772:J774"/>
    <mergeCell ref="K772:K774"/>
    <mergeCell ref="O772:O774"/>
    <mergeCell ref="N769:N770"/>
    <mergeCell ref="L770:L771"/>
    <mergeCell ref="N772:N773"/>
    <mergeCell ref="L773:L774"/>
    <mergeCell ref="G769:G770"/>
    <mergeCell ref="G772:G773"/>
    <mergeCell ref="B775:B777"/>
    <mergeCell ref="E775:E777"/>
    <mergeCell ref="H775:H777"/>
    <mergeCell ref="I775:I777"/>
    <mergeCell ref="J775:J777"/>
    <mergeCell ref="K775:K777"/>
    <mergeCell ref="O775:O777"/>
    <mergeCell ref="B778:B780"/>
    <mergeCell ref="E778:E780"/>
    <mergeCell ref="H778:H780"/>
    <mergeCell ref="I778:I780"/>
    <mergeCell ref="J778:J780"/>
    <mergeCell ref="K778:K780"/>
    <mergeCell ref="O778:O780"/>
    <mergeCell ref="N775:N776"/>
    <mergeCell ref="L776:L777"/>
    <mergeCell ref="N778:N779"/>
    <mergeCell ref="L779:L780"/>
    <mergeCell ref="G775:G776"/>
    <mergeCell ref="G778:G779"/>
    <mergeCell ref="B781:B783"/>
    <mergeCell ref="E781:E783"/>
    <mergeCell ref="H781:H783"/>
    <mergeCell ref="I781:I783"/>
    <mergeCell ref="J781:J783"/>
    <mergeCell ref="K781:K783"/>
    <mergeCell ref="O781:O783"/>
    <mergeCell ref="B784:B786"/>
    <mergeCell ref="E784:E786"/>
    <mergeCell ref="H784:H786"/>
    <mergeCell ref="I784:I786"/>
    <mergeCell ref="J784:J786"/>
    <mergeCell ref="K784:K786"/>
    <mergeCell ref="O784:O786"/>
    <mergeCell ref="N781:N782"/>
    <mergeCell ref="L782:L783"/>
    <mergeCell ref="N784:N785"/>
    <mergeCell ref="L785:L786"/>
    <mergeCell ref="G781:G782"/>
    <mergeCell ref="G784:G785"/>
    <mergeCell ref="B787:B789"/>
    <mergeCell ref="E787:E789"/>
    <mergeCell ref="H787:H789"/>
    <mergeCell ref="I787:I789"/>
    <mergeCell ref="J787:J789"/>
    <mergeCell ref="K787:K789"/>
    <mergeCell ref="O787:O789"/>
    <mergeCell ref="B790:B792"/>
    <mergeCell ref="E790:E792"/>
    <mergeCell ref="H790:H792"/>
    <mergeCell ref="I790:I792"/>
    <mergeCell ref="J790:J792"/>
    <mergeCell ref="K790:K792"/>
    <mergeCell ref="O790:O792"/>
    <mergeCell ref="N787:N788"/>
    <mergeCell ref="L788:L789"/>
    <mergeCell ref="N790:N791"/>
    <mergeCell ref="L791:L792"/>
    <mergeCell ref="G787:G788"/>
    <mergeCell ref="G790:G791"/>
    <mergeCell ref="B793:B795"/>
    <mergeCell ref="E793:E795"/>
    <mergeCell ref="H793:H795"/>
    <mergeCell ref="I793:I795"/>
    <mergeCell ref="J793:J795"/>
    <mergeCell ref="K793:K795"/>
    <mergeCell ref="O793:O795"/>
    <mergeCell ref="B796:B798"/>
    <mergeCell ref="E796:E798"/>
    <mergeCell ref="H796:H798"/>
    <mergeCell ref="I796:I798"/>
    <mergeCell ref="J796:J798"/>
    <mergeCell ref="K796:K798"/>
    <mergeCell ref="O796:O798"/>
    <mergeCell ref="N793:N794"/>
    <mergeCell ref="L794:L795"/>
    <mergeCell ref="N796:N797"/>
    <mergeCell ref="L797:L798"/>
    <mergeCell ref="G793:G794"/>
    <mergeCell ref="G796:G797"/>
    <mergeCell ref="B799:B801"/>
    <mergeCell ref="E799:E801"/>
    <mergeCell ref="H799:H801"/>
    <mergeCell ref="I799:I801"/>
    <mergeCell ref="J799:J801"/>
    <mergeCell ref="K799:K801"/>
    <mergeCell ref="O799:O801"/>
    <mergeCell ref="B802:B804"/>
    <mergeCell ref="E802:E804"/>
    <mergeCell ref="H802:H804"/>
    <mergeCell ref="I802:I804"/>
    <mergeCell ref="J802:J804"/>
    <mergeCell ref="K802:K804"/>
    <mergeCell ref="O802:O804"/>
    <mergeCell ref="N799:N800"/>
    <mergeCell ref="L800:L801"/>
    <mergeCell ref="N802:N803"/>
    <mergeCell ref="L803:L804"/>
    <mergeCell ref="G799:G800"/>
    <mergeCell ref="G802:G803"/>
    <mergeCell ref="B805:B807"/>
    <mergeCell ref="E805:E807"/>
    <mergeCell ref="H805:H807"/>
    <mergeCell ref="I805:I807"/>
    <mergeCell ref="J805:J807"/>
    <mergeCell ref="K805:K807"/>
    <mergeCell ref="O805:O807"/>
    <mergeCell ref="B808:B810"/>
    <mergeCell ref="E808:E810"/>
    <mergeCell ref="H808:H810"/>
    <mergeCell ref="I808:I810"/>
    <mergeCell ref="J808:J810"/>
    <mergeCell ref="K808:K810"/>
    <mergeCell ref="O808:O810"/>
    <mergeCell ref="N805:N806"/>
    <mergeCell ref="L806:L807"/>
    <mergeCell ref="N808:N809"/>
    <mergeCell ref="L809:L810"/>
    <mergeCell ref="G805:G806"/>
    <mergeCell ref="G808:G809"/>
    <mergeCell ref="B811:B813"/>
    <mergeCell ref="E811:E813"/>
    <mergeCell ref="H811:H813"/>
    <mergeCell ref="I811:I813"/>
    <mergeCell ref="J811:J813"/>
    <mergeCell ref="K811:K813"/>
    <mergeCell ref="O811:O813"/>
    <mergeCell ref="B814:B816"/>
    <mergeCell ref="E814:E816"/>
    <mergeCell ref="H814:H816"/>
    <mergeCell ref="I814:I816"/>
    <mergeCell ref="J814:J816"/>
    <mergeCell ref="K814:K816"/>
    <mergeCell ref="O814:O816"/>
    <mergeCell ref="N811:N812"/>
    <mergeCell ref="L812:L813"/>
    <mergeCell ref="N814:N815"/>
    <mergeCell ref="L815:L816"/>
    <mergeCell ref="G811:G812"/>
    <mergeCell ref="G814:G815"/>
    <mergeCell ref="B817:B819"/>
    <mergeCell ref="E817:E819"/>
    <mergeCell ref="H817:H819"/>
    <mergeCell ref="I817:I819"/>
    <mergeCell ref="J817:J819"/>
    <mergeCell ref="K817:K819"/>
    <mergeCell ref="O817:O819"/>
    <mergeCell ref="B820:B822"/>
    <mergeCell ref="E820:E822"/>
    <mergeCell ref="H820:H822"/>
    <mergeCell ref="I820:I822"/>
    <mergeCell ref="J820:J822"/>
    <mergeCell ref="K820:K822"/>
    <mergeCell ref="O820:O822"/>
    <mergeCell ref="N817:N818"/>
    <mergeCell ref="L818:L819"/>
    <mergeCell ref="N820:N821"/>
    <mergeCell ref="L821:L822"/>
    <mergeCell ref="G817:G818"/>
    <mergeCell ref="G820:G821"/>
    <mergeCell ref="B823:B825"/>
    <mergeCell ref="E823:E825"/>
    <mergeCell ref="H823:H825"/>
    <mergeCell ref="I823:I825"/>
    <mergeCell ref="J823:J825"/>
    <mergeCell ref="K823:K825"/>
    <mergeCell ref="O823:O825"/>
    <mergeCell ref="B826:B828"/>
    <mergeCell ref="E826:E828"/>
    <mergeCell ref="H826:H828"/>
    <mergeCell ref="I826:I828"/>
    <mergeCell ref="J826:J828"/>
    <mergeCell ref="K826:K828"/>
    <mergeCell ref="O826:O828"/>
    <mergeCell ref="N823:N824"/>
    <mergeCell ref="L824:L825"/>
    <mergeCell ref="N826:N827"/>
    <mergeCell ref="L827:L828"/>
    <mergeCell ref="G823:G824"/>
    <mergeCell ref="G826:G827"/>
    <mergeCell ref="B829:B831"/>
    <mergeCell ref="E829:E831"/>
    <mergeCell ref="H829:H831"/>
    <mergeCell ref="I829:I831"/>
    <mergeCell ref="J829:J831"/>
    <mergeCell ref="K829:K831"/>
    <mergeCell ref="O829:O831"/>
    <mergeCell ref="B832:B834"/>
    <mergeCell ref="E832:E834"/>
    <mergeCell ref="H832:H834"/>
    <mergeCell ref="I832:I834"/>
    <mergeCell ref="J832:J834"/>
    <mergeCell ref="K832:K834"/>
    <mergeCell ref="O832:O834"/>
    <mergeCell ref="N829:N830"/>
    <mergeCell ref="L830:L831"/>
    <mergeCell ref="N832:N833"/>
    <mergeCell ref="L833:L834"/>
    <mergeCell ref="G829:G830"/>
    <mergeCell ref="G832:G833"/>
    <mergeCell ref="B835:B837"/>
    <mergeCell ref="E835:E837"/>
    <mergeCell ref="H835:H837"/>
    <mergeCell ref="I835:I837"/>
    <mergeCell ref="J835:J837"/>
    <mergeCell ref="K835:K837"/>
    <mergeCell ref="O835:O837"/>
    <mergeCell ref="B838:B840"/>
    <mergeCell ref="E838:E840"/>
    <mergeCell ref="H838:H840"/>
    <mergeCell ref="I838:I840"/>
    <mergeCell ref="J838:J840"/>
    <mergeCell ref="K838:K840"/>
    <mergeCell ref="O838:O840"/>
    <mergeCell ref="N835:N836"/>
    <mergeCell ref="L836:L837"/>
    <mergeCell ref="N838:N839"/>
    <mergeCell ref="L839:L840"/>
    <mergeCell ref="G835:G836"/>
    <mergeCell ref="G838:G839"/>
    <mergeCell ref="B841:B843"/>
    <mergeCell ref="E841:E843"/>
    <mergeCell ref="H841:H843"/>
    <mergeCell ref="I841:I843"/>
    <mergeCell ref="J841:J843"/>
    <mergeCell ref="K841:K843"/>
    <mergeCell ref="O841:O843"/>
    <mergeCell ref="B844:B846"/>
    <mergeCell ref="E844:E846"/>
    <mergeCell ref="H844:H846"/>
    <mergeCell ref="I844:I846"/>
    <mergeCell ref="J844:J846"/>
    <mergeCell ref="K844:K846"/>
    <mergeCell ref="O844:O846"/>
    <mergeCell ref="N841:N842"/>
    <mergeCell ref="L842:L843"/>
    <mergeCell ref="N844:N845"/>
    <mergeCell ref="L845:L846"/>
    <mergeCell ref="G841:G842"/>
    <mergeCell ref="G844:G845"/>
    <mergeCell ref="B847:B849"/>
    <mergeCell ref="E847:E849"/>
    <mergeCell ref="H847:H849"/>
    <mergeCell ref="I847:I849"/>
    <mergeCell ref="J847:J849"/>
    <mergeCell ref="K847:K849"/>
    <mergeCell ref="O847:O849"/>
    <mergeCell ref="B850:B852"/>
    <mergeCell ref="E850:E852"/>
    <mergeCell ref="H850:H852"/>
    <mergeCell ref="I850:I852"/>
    <mergeCell ref="J850:J852"/>
    <mergeCell ref="K850:K852"/>
    <mergeCell ref="O850:O852"/>
    <mergeCell ref="N847:N848"/>
    <mergeCell ref="L848:L849"/>
    <mergeCell ref="N850:N851"/>
    <mergeCell ref="L851:L852"/>
    <mergeCell ref="G847:G848"/>
    <mergeCell ref="G850:G851"/>
    <mergeCell ref="B853:B855"/>
    <mergeCell ref="E853:E855"/>
    <mergeCell ref="H853:H855"/>
    <mergeCell ref="I853:I855"/>
    <mergeCell ref="J853:J855"/>
    <mergeCell ref="K853:K855"/>
    <mergeCell ref="O853:O855"/>
    <mergeCell ref="B856:B858"/>
    <mergeCell ref="E856:E858"/>
    <mergeCell ref="H856:H858"/>
    <mergeCell ref="I856:I858"/>
    <mergeCell ref="J856:J858"/>
    <mergeCell ref="K856:K858"/>
    <mergeCell ref="O856:O858"/>
    <mergeCell ref="N853:N854"/>
    <mergeCell ref="L854:L855"/>
    <mergeCell ref="N856:N857"/>
    <mergeCell ref="L857:L858"/>
    <mergeCell ref="G853:G854"/>
    <mergeCell ref="G856:G857"/>
    <mergeCell ref="B859:B861"/>
    <mergeCell ref="E859:E861"/>
    <mergeCell ref="H859:H861"/>
    <mergeCell ref="I859:I861"/>
    <mergeCell ref="J859:J861"/>
    <mergeCell ref="K859:K861"/>
    <mergeCell ref="O859:O861"/>
    <mergeCell ref="B862:B864"/>
    <mergeCell ref="E862:E864"/>
    <mergeCell ref="H862:H864"/>
    <mergeCell ref="I862:I864"/>
    <mergeCell ref="J862:J864"/>
    <mergeCell ref="K862:K864"/>
    <mergeCell ref="O862:O864"/>
    <mergeCell ref="N859:N860"/>
    <mergeCell ref="L860:L861"/>
    <mergeCell ref="N862:N863"/>
    <mergeCell ref="L863:L864"/>
    <mergeCell ref="G859:G860"/>
    <mergeCell ref="G862:G863"/>
    <mergeCell ref="B865:B867"/>
    <mergeCell ref="E865:E867"/>
    <mergeCell ref="H865:H867"/>
    <mergeCell ref="I865:I867"/>
    <mergeCell ref="J865:J867"/>
    <mergeCell ref="K865:K867"/>
    <mergeCell ref="O865:O867"/>
    <mergeCell ref="B868:B870"/>
    <mergeCell ref="E868:E870"/>
    <mergeCell ref="H868:H870"/>
    <mergeCell ref="I868:I870"/>
    <mergeCell ref="J868:J870"/>
    <mergeCell ref="K868:K870"/>
    <mergeCell ref="O868:O870"/>
    <mergeCell ref="N865:N866"/>
    <mergeCell ref="L866:L867"/>
    <mergeCell ref="N868:N869"/>
    <mergeCell ref="L869:L870"/>
    <mergeCell ref="G865:G866"/>
    <mergeCell ref="G868:G869"/>
    <mergeCell ref="B871:B873"/>
    <mergeCell ref="E871:E873"/>
    <mergeCell ref="H871:H873"/>
    <mergeCell ref="I871:I873"/>
    <mergeCell ref="J871:J873"/>
    <mergeCell ref="K871:K873"/>
    <mergeCell ref="O871:O873"/>
    <mergeCell ref="B874:B876"/>
    <mergeCell ref="E874:E876"/>
    <mergeCell ref="H874:H876"/>
    <mergeCell ref="I874:I876"/>
    <mergeCell ref="J874:J876"/>
    <mergeCell ref="K874:K876"/>
    <mergeCell ref="O874:O876"/>
    <mergeCell ref="N871:N872"/>
    <mergeCell ref="L872:L873"/>
    <mergeCell ref="N874:N875"/>
    <mergeCell ref="L875:L876"/>
    <mergeCell ref="G871:G872"/>
    <mergeCell ref="G874:G875"/>
    <mergeCell ref="B877:B879"/>
    <mergeCell ref="E877:E879"/>
    <mergeCell ref="H877:H879"/>
    <mergeCell ref="I877:I879"/>
    <mergeCell ref="J877:J879"/>
    <mergeCell ref="K877:K879"/>
    <mergeCell ref="O877:O879"/>
    <mergeCell ref="B880:B882"/>
    <mergeCell ref="E880:E882"/>
    <mergeCell ref="H880:H882"/>
    <mergeCell ref="I880:I882"/>
    <mergeCell ref="J880:J882"/>
    <mergeCell ref="K880:K882"/>
    <mergeCell ref="O880:O882"/>
    <mergeCell ref="N877:N878"/>
    <mergeCell ref="L878:L879"/>
    <mergeCell ref="N880:N881"/>
    <mergeCell ref="L881:L882"/>
    <mergeCell ref="G877:G878"/>
    <mergeCell ref="G880:G881"/>
    <mergeCell ref="B883:B885"/>
    <mergeCell ref="E883:E885"/>
    <mergeCell ref="H883:H885"/>
    <mergeCell ref="I883:I885"/>
    <mergeCell ref="J883:J885"/>
    <mergeCell ref="K883:K885"/>
    <mergeCell ref="O883:O885"/>
    <mergeCell ref="B886:B888"/>
    <mergeCell ref="E886:E888"/>
    <mergeCell ref="H886:H888"/>
    <mergeCell ref="I886:I888"/>
    <mergeCell ref="J886:J888"/>
    <mergeCell ref="K886:K888"/>
    <mergeCell ref="O886:O888"/>
    <mergeCell ref="N883:N884"/>
    <mergeCell ref="L884:L885"/>
    <mergeCell ref="N886:N887"/>
    <mergeCell ref="L887:L888"/>
    <mergeCell ref="G883:G884"/>
    <mergeCell ref="G886:G887"/>
    <mergeCell ref="B889:B891"/>
    <mergeCell ref="E889:E891"/>
    <mergeCell ref="H889:H891"/>
    <mergeCell ref="I889:I891"/>
    <mergeCell ref="J889:J891"/>
    <mergeCell ref="K889:K891"/>
    <mergeCell ref="O889:O891"/>
    <mergeCell ref="B892:B894"/>
    <mergeCell ref="E892:E894"/>
    <mergeCell ref="H892:H894"/>
    <mergeCell ref="I892:I894"/>
    <mergeCell ref="J892:J894"/>
    <mergeCell ref="K892:K894"/>
    <mergeCell ref="O892:O894"/>
    <mergeCell ref="N889:N890"/>
    <mergeCell ref="L890:L891"/>
    <mergeCell ref="N892:N893"/>
    <mergeCell ref="L893:L894"/>
    <mergeCell ref="G889:G890"/>
    <mergeCell ref="G892:G893"/>
    <mergeCell ref="B895:B897"/>
    <mergeCell ref="E895:E897"/>
    <mergeCell ref="H895:H897"/>
    <mergeCell ref="I895:I897"/>
    <mergeCell ref="J895:J897"/>
    <mergeCell ref="K895:K897"/>
    <mergeCell ref="O895:O897"/>
    <mergeCell ref="B898:B900"/>
    <mergeCell ref="E898:E900"/>
    <mergeCell ref="H898:H900"/>
    <mergeCell ref="I898:I900"/>
    <mergeCell ref="J898:J900"/>
    <mergeCell ref="K898:K900"/>
    <mergeCell ref="O898:O900"/>
    <mergeCell ref="N895:N896"/>
    <mergeCell ref="L896:L897"/>
    <mergeCell ref="N898:N899"/>
    <mergeCell ref="L899:L900"/>
    <mergeCell ref="G895:G896"/>
    <mergeCell ref="G898:G899"/>
    <mergeCell ref="B901:B903"/>
    <mergeCell ref="E901:E903"/>
    <mergeCell ref="H901:H903"/>
    <mergeCell ref="I901:I903"/>
    <mergeCell ref="J901:J903"/>
    <mergeCell ref="K901:K903"/>
    <mergeCell ref="O901:O903"/>
    <mergeCell ref="B904:B906"/>
    <mergeCell ref="E904:E906"/>
    <mergeCell ref="H904:H906"/>
    <mergeCell ref="I904:I906"/>
    <mergeCell ref="J904:J906"/>
    <mergeCell ref="K904:K906"/>
    <mergeCell ref="O904:O906"/>
    <mergeCell ref="N901:N902"/>
    <mergeCell ref="L902:L903"/>
    <mergeCell ref="N904:N905"/>
    <mergeCell ref="L905:L906"/>
    <mergeCell ref="G901:G902"/>
    <mergeCell ref="G904:G905"/>
    <mergeCell ref="B907:B909"/>
    <mergeCell ref="E907:E909"/>
    <mergeCell ref="H907:H909"/>
    <mergeCell ref="I907:I909"/>
    <mergeCell ref="J907:J909"/>
    <mergeCell ref="K907:K909"/>
    <mergeCell ref="O907:O909"/>
    <mergeCell ref="B910:B912"/>
    <mergeCell ref="E910:E912"/>
    <mergeCell ref="H910:H912"/>
    <mergeCell ref="I910:I912"/>
    <mergeCell ref="J910:J912"/>
    <mergeCell ref="K910:K912"/>
    <mergeCell ref="O910:O912"/>
    <mergeCell ref="N907:N908"/>
    <mergeCell ref="L908:L909"/>
    <mergeCell ref="N910:N911"/>
    <mergeCell ref="L911:L912"/>
    <mergeCell ref="G907:G908"/>
    <mergeCell ref="G910:G911"/>
    <mergeCell ref="B913:B915"/>
    <mergeCell ref="E913:E915"/>
    <mergeCell ref="H913:H915"/>
    <mergeCell ref="I913:I915"/>
    <mergeCell ref="J913:J915"/>
    <mergeCell ref="K913:K915"/>
    <mergeCell ref="O913:O915"/>
    <mergeCell ref="B916:B918"/>
    <mergeCell ref="E916:E918"/>
    <mergeCell ref="H916:H918"/>
    <mergeCell ref="I916:I918"/>
    <mergeCell ref="J916:J918"/>
    <mergeCell ref="K916:K918"/>
    <mergeCell ref="O916:O918"/>
    <mergeCell ref="N913:N914"/>
    <mergeCell ref="L914:L915"/>
    <mergeCell ref="N916:N917"/>
    <mergeCell ref="L917:L918"/>
    <mergeCell ref="G913:G914"/>
    <mergeCell ref="G916:G917"/>
    <mergeCell ref="B919:B921"/>
    <mergeCell ref="E919:E921"/>
    <mergeCell ref="H919:H921"/>
    <mergeCell ref="I919:I921"/>
    <mergeCell ref="J919:J921"/>
    <mergeCell ref="K919:K921"/>
    <mergeCell ref="O919:O921"/>
    <mergeCell ref="B922:B924"/>
    <mergeCell ref="E922:E924"/>
    <mergeCell ref="H922:H924"/>
    <mergeCell ref="I922:I924"/>
    <mergeCell ref="J922:J924"/>
    <mergeCell ref="K922:K924"/>
    <mergeCell ref="O922:O924"/>
    <mergeCell ref="N919:N920"/>
    <mergeCell ref="L920:L921"/>
    <mergeCell ref="N922:N923"/>
    <mergeCell ref="L923:L924"/>
    <mergeCell ref="G919:G920"/>
    <mergeCell ref="G922:G923"/>
    <mergeCell ref="B925:B927"/>
    <mergeCell ref="E925:E927"/>
    <mergeCell ref="H925:H927"/>
    <mergeCell ref="I925:I927"/>
    <mergeCell ref="J925:J927"/>
    <mergeCell ref="K925:K927"/>
    <mergeCell ref="O925:O927"/>
    <mergeCell ref="B928:B930"/>
    <mergeCell ref="E928:E930"/>
    <mergeCell ref="H928:H930"/>
    <mergeCell ref="I928:I930"/>
    <mergeCell ref="J928:J930"/>
    <mergeCell ref="K928:K930"/>
    <mergeCell ref="O928:O930"/>
    <mergeCell ref="N925:N926"/>
    <mergeCell ref="L926:L927"/>
    <mergeCell ref="N928:N929"/>
    <mergeCell ref="L929:L930"/>
    <mergeCell ref="G925:G926"/>
    <mergeCell ref="G928:G929"/>
    <mergeCell ref="B931:B933"/>
    <mergeCell ref="E931:E933"/>
    <mergeCell ref="H931:H933"/>
    <mergeCell ref="I931:I933"/>
    <mergeCell ref="J931:J933"/>
    <mergeCell ref="K931:K933"/>
    <mergeCell ref="O931:O933"/>
    <mergeCell ref="B934:B936"/>
    <mergeCell ref="E934:E936"/>
    <mergeCell ref="H934:H936"/>
    <mergeCell ref="I934:I936"/>
    <mergeCell ref="J934:J936"/>
    <mergeCell ref="K934:K936"/>
    <mergeCell ref="O934:O936"/>
    <mergeCell ref="N931:N932"/>
    <mergeCell ref="L932:L933"/>
    <mergeCell ref="N934:N935"/>
    <mergeCell ref="L935:L936"/>
    <mergeCell ref="G931:G932"/>
    <mergeCell ref="G934:G935"/>
    <mergeCell ref="B937:B939"/>
    <mergeCell ref="E937:E939"/>
    <mergeCell ref="H937:H939"/>
    <mergeCell ref="I937:I939"/>
    <mergeCell ref="J937:J939"/>
    <mergeCell ref="K937:K939"/>
    <mergeCell ref="O937:O939"/>
    <mergeCell ref="B940:B942"/>
    <mergeCell ref="E940:E942"/>
    <mergeCell ref="H940:H942"/>
    <mergeCell ref="I940:I942"/>
    <mergeCell ref="J940:J942"/>
    <mergeCell ref="K940:K942"/>
    <mergeCell ref="O940:O942"/>
    <mergeCell ref="N937:N938"/>
    <mergeCell ref="L938:L939"/>
    <mergeCell ref="N940:N941"/>
    <mergeCell ref="L941:L942"/>
    <mergeCell ref="G937:G938"/>
    <mergeCell ref="G940:G941"/>
    <mergeCell ref="B943:B945"/>
    <mergeCell ref="E943:E945"/>
    <mergeCell ref="H943:H945"/>
    <mergeCell ref="I943:I945"/>
    <mergeCell ref="J943:J945"/>
    <mergeCell ref="K943:K945"/>
    <mergeCell ref="O943:O945"/>
    <mergeCell ref="B946:B948"/>
    <mergeCell ref="E946:E948"/>
    <mergeCell ref="H946:H948"/>
    <mergeCell ref="I946:I948"/>
    <mergeCell ref="J946:J948"/>
    <mergeCell ref="K946:K948"/>
    <mergeCell ref="O946:O948"/>
    <mergeCell ref="N943:N944"/>
    <mergeCell ref="L944:L945"/>
    <mergeCell ref="N946:N947"/>
    <mergeCell ref="L947:L948"/>
    <mergeCell ref="G943:G944"/>
    <mergeCell ref="G946:G947"/>
    <mergeCell ref="B949:B951"/>
    <mergeCell ref="E949:E951"/>
    <mergeCell ref="H949:H951"/>
    <mergeCell ref="I949:I951"/>
    <mergeCell ref="J949:J951"/>
    <mergeCell ref="K949:K951"/>
    <mergeCell ref="O949:O951"/>
    <mergeCell ref="B952:B954"/>
    <mergeCell ref="E952:E954"/>
    <mergeCell ref="H952:H954"/>
    <mergeCell ref="I952:I954"/>
    <mergeCell ref="J952:J954"/>
    <mergeCell ref="K952:K954"/>
    <mergeCell ref="O952:O954"/>
    <mergeCell ref="N949:N950"/>
    <mergeCell ref="L950:L951"/>
    <mergeCell ref="N952:N953"/>
    <mergeCell ref="L953:L954"/>
    <mergeCell ref="G949:G950"/>
    <mergeCell ref="G952:G953"/>
    <mergeCell ref="B955:B957"/>
    <mergeCell ref="E955:E957"/>
    <mergeCell ref="H955:H957"/>
    <mergeCell ref="I955:I957"/>
    <mergeCell ref="J955:J957"/>
    <mergeCell ref="K955:K957"/>
    <mergeCell ref="O955:O957"/>
    <mergeCell ref="B958:B960"/>
    <mergeCell ref="E958:E960"/>
    <mergeCell ref="H958:H960"/>
    <mergeCell ref="I958:I960"/>
    <mergeCell ref="J958:J960"/>
    <mergeCell ref="K958:K960"/>
    <mergeCell ref="O958:O960"/>
    <mergeCell ref="N955:N956"/>
    <mergeCell ref="L956:L957"/>
    <mergeCell ref="N958:N959"/>
    <mergeCell ref="L959:L960"/>
    <mergeCell ref="G955:G956"/>
    <mergeCell ref="G958:G959"/>
    <mergeCell ref="B961:B963"/>
    <mergeCell ref="E961:E963"/>
    <mergeCell ref="H961:H963"/>
    <mergeCell ref="I961:I963"/>
    <mergeCell ref="J961:J963"/>
    <mergeCell ref="K961:K963"/>
    <mergeCell ref="O961:O963"/>
    <mergeCell ref="B964:B966"/>
    <mergeCell ref="E964:E966"/>
    <mergeCell ref="H964:H966"/>
    <mergeCell ref="I964:I966"/>
    <mergeCell ref="J964:J966"/>
    <mergeCell ref="K964:K966"/>
    <mergeCell ref="O964:O966"/>
    <mergeCell ref="N961:N962"/>
    <mergeCell ref="L962:L963"/>
    <mergeCell ref="N964:N965"/>
    <mergeCell ref="L965:L966"/>
    <mergeCell ref="G961:G962"/>
    <mergeCell ref="G964:G965"/>
    <mergeCell ref="B967:B969"/>
    <mergeCell ref="E967:E969"/>
    <mergeCell ref="H967:H969"/>
    <mergeCell ref="I967:I969"/>
    <mergeCell ref="J967:J969"/>
    <mergeCell ref="K967:K969"/>
    <mergeCell ref="O967:O969"/>
    <mergeCell ref="B970:B972"/>
    <mergeCell ref="E970:E972"/>
    <mergeCell ref="H970:H972"/>
    <mergeCell ref="I970:I972"/>
    <mergeCell ref="J970:J972"/>
    <mergeCell ref="K970:K972"/>
    <mergeCell ref="O970:O972"/>
    <mergeCell ref="N967:N968"/>
    <mergeCell ref="L968:L969"/>
    <mergeCell ref="N970:N971"/>
    <mergeCell ref="L971:L972"/>
    <mergeCell ref="G967:G968"/>
    <mergeCell ref="G970:G971"/>
    <mergeCell ref="B973:B975"/>
    <mergeCell ref="E973:E975"/>
    <mergeCell ref="H973:H975"/>
    <mergeCell ref="I973:I975"/>
    <mergeCell ref="J973:J975"/>
    <mergeCell ref="K973:K975"/>
    <mergeCell ref="O973:O975"/>
    <mergeCell ref="B976:B978"/>
    <mergeCell ref="E976:E978"/>
    <mergeCell ref="H976:H978"/>
    <mergeCell ref="I976:I978"/>
    <mergeCell ref="J976:J978"/>
    <mergeCell ref="K976:K978"/>
    <mergeCell ref="O976:O978"/>
    <mergeCell ref="N973:N974"/>
    <mergeCell ref="L974:L975"/>
    <mergeCell ref="N976:N977"/>
    <mergeCell ref="L977:L978"/>
    <mergeCell ref="G973:G974"/>
    <mergeCell ref="G976:G977"/>
    <mergeCell ref="B979:B981"/>
    <mergeCell ref="E979:E981"/>
    <mergeCell ref="H979:H981"/>
    <mergeCell ref="I979:I981"/>
    <mergeCell ref="J979:J981"/>
    <mergeCell ref="K979:K981"/>
    <mergeCell ref="O979:O981"/>
    <mergeCell ref="B982:B984"/>
    <mergeCell ref="E982:E984"/>
    <mergeCell ref="H982:H984"/>
    <mergeCell ref="I982:I984"/>
    <mergeCell ref="J982:J984"/>
    <mergeCell ref="K982:K984"/>
    <mergeCell ref="O982:O984"/>
    <mergeCell ref="N979:N980"/>
    <mergeCell ref="L980:L981"/>
    <mergeCell ref="N982:N983"/>
    <mergeCell ref="L983:L984"/>
    <mergeCell ref="G979:G980"/>
    <mergeCell ref="G982:G983"/>
    <mergeCell ref="B985:B987"/>
    <mergeCell ref="E985:E987"/>
    <mergeCell ref="H985:H987"/>
    <mergeCell ref="I985:I987"/>
    <mergeCell ref="J985:J987"/>
    <mergeCell ref="K985:K987"/>
    <mergeCell ref="O985:O987"/>
    <mergeCell ref="B988:B990"/>
    <mergeCell ref="E988:E990"/>
    <mergeCell ref="H988:H990"/>
    <mergeCell ref="I988:I990"/>
    <mergeCell ref="J988:J990"/>
    <mergeCell ref="K988:K990"/>
    <mergeCell ref="O988:O990"/>
    <mergeCell ref="N985:N986"/>
    <mergeCell ref="L986:L987"/>
    <mergeCell ref="N988:N989"/>
    <mergeCell ref="L989:L990"/>
    <mergeCell ref="G985:G986"/>
    <mergeCell ref="G988:G989"/>
    <mergeCell ref="B991:B993"/>
    <mergeCell ref="E991:E993"/>
    <mergeCell ref="H991:H993"/>
    <mergeCell ref="I991:I993"/>
    <mergeCell ref="J991:J993"/>
    <mergeCell ref="K991:K993"/>
    <mergeCell ref="O991:O993"/>
    <mergeCell ref="B994:B996"/>
    <mergeCell ref="E994:E996"/>
    <mergeCell ref="H994:H996"/>
    <mergeCell ref="I994:I996"/>
    <mergeCell ref="J994:J996"/>
    <mergeCell ref="K994:K996"/>
    <mergeCell ref="O994:O996"/>
    <mergeCell ref="N991:N992"/>
    <mergeCell ref="L992:L993"/>
    <mergeCell ref="N994:N995"/>
    <mergeCell ref="L995:L996"/>
    <mergeCell ref="G991:G992"/>
    <mergeCell ref="G994:G995"/>
    <mergeCell ref="B997:B999"/>
    <mergeCell ref="E997:E999"/>
    <mergeCell ref="H997:H999"/>
    <mergeCell ref="I997:I999"/>
    <mergeCell ref="J997:J999"/>
    <mergeCell ref="K997:K999"/>
    <mergeCell ref="O997:O999"/>
    <mergeCell ref="B1000:B1002"/>
    <mergeCell ref="E1000:E1002"/>
    <mergeCell ref="H1000:H1002"/>
    <mergeCell ref="I1000:I1002"/>
    <mergeCell ref="J1000:J1002"/>
    <mergeCell ref="K1000:K1002"/>
    <mergeCell ref="O1000:O1002"/>
    <mergeCell ref="N997:N998"/>
    <mergeCell ref="L998:L999"/>
    <mergeCell ref="N1000:N1001"/>
    <mergeCell ref="L1001:L1002"/>
    <mergeCell ref="G997:G998"/>
    <mergeCell ref="G1000:G1001"/>
    <mergeCell ref="B1003:B1005"/>
    <mergeCell ref="E1003:E1005"/>
    <mergeCell ref="H1003:H1005"/>
    <mergeCell ref="I1003:I1005"/>
    <mergeCell ref="J1003:J1005"/>
    <mergeCell ref="K1003:K1005"/>
    <mergeCell ref="O1003:O1005"/>
    <mergeCell ref="B1006:B1008"/>
    <mergeCell ref="E1006:E1008"/>
    <mergeCell ref="H1006:H1008"/>
    <mergeCell ref="I1006:I1008"/>
    <mergeCell ref="J1006:J1008"/>
    <mergeCell ref="K1006:K1008"/>
    <mergeCell ref="O1006:O1008"/>
    <mergeCell ref="N1003:N1004"/>
    <mergeCell ref="L1004:L1005"/>
    <mergeCell ref="N1006:N1007"/>
    <mergeCell ref="L1007:L1008"/>
    <mergeCell ref="G1003:G1004"/>
    <mergeCell ref="G1006:G1007"/>
    <mergeCell ref="B1009:B1011"/>
    <mergeCell ref="E1009:E1011"/>
    <mergeCell ref="H1009:H1011"/>
    <mergeCell ref="I1009:I1011"/>
    <mergeCell ref="J1009:J1011"/>
    <mergeCell ref="K1009:K1011"/>
    <mergeCell ref="O1009:O1011"/>
    <mergeCell ref="B1012:B1014"/>
    <mergeCell ref="E1012:E1014"/>
    <mergeCell ref="H1012:H1014"/>
    <mergeCell ref="I1012:I1014"/>
    <mergeCell ref="J1012:J1014"/>
    <mergeCell ref="K1012:K1014"/>
    <mergeCell ref="O1012:O1014"/>
    <mergeCell ref="N1009:N1010"/>
    <mergeCell ref="L1010:L1011"/>
    <mergeCell ref="N1012:N1013"/>
    <mergeCell ref="L1013:L1014"/>
    <mergeCell ref="G1009:G1010"/>
    <mergeCell ref="G1012:G1013"/>
    <mergeCell ref="B1015:B1017"/>
    <mergeCell ref="E1015:E1017"/>
    <mergeCell ref="H1015:H1017"/>
    <mergeCell ref="I1015:I1017"/>
    <mergeCell ref="J1015:J1017"/>
    <mergeCell ref="K1015:K1017"/>
    <mergeCell ref="O1015:O1017"/>
    <mergeCell ref="B1018:B1020"/>
    <mergeCell ref="E1018:E1020"/>
    <mergeCell ref="H1018:H1020"/>
    <mergeCell ref="I1018:I1020"/>
    <mergeCell ref="J1018:J1020"/>
    <mergeCell ref="K1018:K1020"/>
    <mergeCell ref="O1018:O1020"/>
    <mergeCell ref="N1015:N1016"/>
    <mergeCell ref="L1016:L1017"/>
    <mergeCell ref="N1018:N1019"/>
    <mergeCell ref="L1019:L1020"/>
    <mergeCell ref="G1015:G1016"/>
    <mergeCell ref="G1018:G1019"/>
    <mergeCell ref="B1021:B1023"/>
    <mergeCell ref="E1021:E1023"/>
    <mergeCell ref="H1021:H1023"/>
    <mergeCell ref="I1021:I1023"/>
    <mergeCell ref="J1021:J1023"/>
    <mergeCell ref="K1021:K1023"/>
    <mergeCell ref="O1021:O1023"/>
    <mergeCell ref="B1024:B1026"/>
    <mergeCell ref="E1024:E1026"/>
    <mergeCell ref="H1024:H1026"/>
    <mergeCell ref="I1024:I1026"/>
    <mergeCell ref="J1024:J1026"/>
    <mergeCell ref="K1024:K1026"/>
    <mergeCell ref="O1024:O1026"/>
    <mergeCell ref="N1021:N1022"/>
    <mergeCell ref="L1022:L1023"/>
    <mergeCell ref="N1024:N1025"/>
    <mergeCell ref="L1025:L1026"/>
    <mergeCell ref="G1021:G1022"/>
    <mergeCell ref="G1024:G1025"/>
    <mergeCell ref="B1027:B1029"/>
    <mergeCell ref="E1027:E1029"/>
    <mergeCell ref="H1027:H1029"/>
    <mergeCell ref="I1027:I1029"/>
    <mergeCell ref="J1027:J1029"/>
    <mergeCell ref="K1027:K1029"/>
    <mergeCell ref="O1027:O1029"/>
    <mergeCell ref="B1030:B1032"/>
    <mergeCell ref="E1030:E1032"/>
    <mergeCell ref="H1030:H1032"/>
    <mergeCell ref="I1030:I1032"/>
    <mergeCell ref="J1030:J1032"/>
    <mergeCell ref="K1030:K1032"/>
    <mergeCell ref="O1030:O1032"/>
    <mergeCell ref="N1027:N1028"/>
    <mergeCell ref="L1028:L1029"/>
    <mergeCell ref="N1030:N1031"/>
    <mergeCell ref="L1031:L1032"/>
    <mergeCell ref="G1027:G1028"/>
    <mergeCell ref="G1030:G1031"/>
    <mergeCell ref="B1033:B1035"/>
    <mergeCell ref="E1033:E1035"/>
    <mergeCell ref="H1033:H1035"/>
    <mergeCell ref="I1033:I1035"/>
    <mergeCell ref="J1033:J1035"/>
    <mergeCell ref="K1033:K1035"/>
    <mergeCell ref="O1033:O1035"/>
    <mergeCell ref="B1036:B1038"/>
    <mergeCell ref="E1036:E1038"/>
    <mergeCell ref="H1036:H1038"/>
    <mergeCell ref="I1036:I1038"/>
    <mergeCell ref="J1036:J1038"/>
    <mergeCell ref="K1036:K1038"/>
    <mergeCell ref="O1036:O1038"/>
    <mergeCell ref="N1033:N1034"/>
    <mergeCell ref="L1034:L1035"/>
    <mergeCell ref="N1036:N1037"/>
    <mergeCell ref="L1037:L1038"/>
    <mergeCell ref="G1033:G1034"/>
    <mergeCell ref="G1036:G1037"/>
    <mergeCell ref="B1039:B1041"/>
    <mergeCell ref="E1039:E1041"/>
    <mergeCell ref="H1039:H1041"/>
    <mergeCell ref="I1039:I1041"/>
    <mergeCell ref="J1039:J1041"/>
    <mergeCell ref="K1039:K1041"/>
    <mergeCell ref="O1039:O1041"/>
    <mergeCell ref="B1042:B1044"/>
    <mergeCell ref="E1042:E1044"/>
    <mergeCell ref="H1042:H1044"/>
    <mergeCell ref="I1042:I1044"/>
    <mergeCell ref="J1042:J1044"/>
    <mergeCell ref="K1042:K1044"/>
    <mergeCell ref="O1042:O1044"/>
    <mergeCell ref="N1039:N1040"/>
    <mergeCell ref="L1040:L1041"/>
    <mergeCell ref="N1042:N1043"/>
    <mergeCell ref="L1043:L1044"/>
    <mergeCell ref="G1039:G1040"/>
    <mergeCell ref="G1042:G1043"/>
    <mergeCell ref="B1045:B1047"/>
    <mergeCell ref="E1045:E1047"/>
    <mergeCell ref="H1045:H1047"/>
    <mergeCell ref="I1045:I1047"/>
    <mergeCell ref="J1045:J1047"/>
    <mergeCell ref="K1045:K1047"/>
    <mergeCell ref="O1045:O1047"/>
    <mergeCell ref="B1048:B1050"/>
    <mergeCell ref="E1048:E1050"/>
    <mergeCell ref="H1048:H1050"/>
    <mergeCell ref="I1048:I1050"/>
    <mergeCell ref="J1048:J1050"/>
    <mergeCell ref="K1048:K1050"/>
    <mergeCell ref="O1048:O1050"/>
    <mergeCell ref="N1045:N1046"/>
    <mergeCell ref="L1046:L1047"/>
    <mergeCell ref="N1048:N1049"/>
    <mergeCell ref="L1049:L1050"/>
    <mergeCell ref="G1045:G1046"/>
    <mergeCell ref="G1048:G1049"/>
    <mergeCell ref="B1051:B1053"/>
    <mergeCell ref="E1051:E1053"/>
    <mergeCell ref="H1051:H1053"/>
    <mergeCell ref="I1051:I1053"/>
    <mergeCell ref="J1051:J1053"/>
    <mergeCell ref="K1051:K1053"/>
    <mergeCell ref="O1051:O1053"/>
    <mergeCell ref="B1054:B1056"/>
    <mergeCell ref="E1054:E1056"/>
    <mergeCell ref="H1054:H1056"/>
    <mergeCell ref="I1054:I1056"/>
    <mergeCell ref="J1054:J1056"/>
    <mergeCell ref="K1054:K1056"/>
    <mergeCell ref="O1054:O1056"/>
    <mergeCell ref="N1051:N1052"/>
    <mergeCell ref="L1052:L1053"/>
    <mergeCell ref="N1054:N1055"/>
    <mergeCell ref="L1055:L1056"/>
    <mergeCell ref="G1051:G1052"/>
    <mergeCell ref="G1054:G1055"/>
    <mergeCell ref="B1057:B1059"/>
    <mergeCell ref="E1057:E1059"/>
    <mergeCell ref="H1057:H1059"/>
    <mergeCell ref="I1057:I1059"/>
    <mergeCell ref="J1057:J1059"/>
    <mergeCell ref="K1057:K1059"/>
    <mergeCell ref="O1057:O1059"/>
    <mergeCell ref="B1060:B1062"/>
    <mergeCell ref="E1060:E1062"/>
    <mergeCell ref="H1060:H1062"/>
    <mergeCell ref="I1060:I1062"/>
    <mergeCell ref="J1060:J1062"/>
    <mergeCell ref="K1060:K1062"/>
    <mergeCell ref="O1060:O1062"/>
    <mergeCell ref="N1057:N1058"/>
    <mergeCell ref="L1058:L1059"/>
    <mergeCell ref="N1060:N1061"/>
    <mergeCell ref="L1061:L1062"/>
    <mergeCell ref="G1057:G1058"/>
    <mergeCell ref="G1060:G1061"/>
    <mergeCell ref="B1063:B1065"/>
    <mergeCell ref="E1063:E1065"/>
    <mergeCell ref="H1063:H1065"/>
    <mergeCell ref="I1063:I1065"/>
    <mergeCell ref="J1063:J1065"/>
    <mergeCell ref="K1063:K1065"/>
    <mergeCell ref="O1063:O1065"/>
    <mergeCell ref="B1066:B1068"/>
    <mergeCell ref="E1066:E1068"/>
    <mergeCell ref="H1066:H1068"/>
    <mergeCell ref="I1066:I1068"/>
    <mergeCell ref="J1066:J1068"/>
    <mergeCell ref="K1066:K1068"/>
    <mergeCell ref="O1066:O1068"/>
    <mergeCell ref="N1063:N1064"/>
    <mergeCell ref="L1064:L1065"/>
    <mergeCell ref="N1066:N1067"/>
    <mergeCell ref="L1067:L1068"/>
    <mergeCell ref="G1063:G1064"/>
    <mergeCell ref="G1066:G1067"/>
    <mergeCell ref="B1069:B1071"/>
    <mergeCell ref="E1069:E1071"/>
    <mergeCell ref="H1069:H1071"/>
    <mergeCell ref="I1069:I1071"/>
    <mergeCell ref="J1069:J1071"/>
    <mergeCell ref="K1069:K1071"/>
    <mergeCell ref="O1069:O1071"/>
    <mergeCell ref="B1072:B1074"/>
    <mergeCell ref="E1072:E1074"/>
    <mergeCell ref="H1072:H1074"/>
    <mergeCell ref="I1072:I1074"/>
    <mergeCell ref="J1072:J1074"/>
    <mergeCell ref="K1072:K1074"/>
    <mergeCell ref="O1072:O1074"/>
    <mergeCell ref="N1069:N1070"/>
    <mergeCell ref="L1070:L1071"/>
    <mergeCell ref="N1072:N1073"/>
    <mergeCell ref="L1073:L1074"/>
    <mergeCell ref="G1069:G1070"/>
    <mergeCell ref="G1072:G1073"/>
    <mergeCell ref="B1075:B1077"/>
    <mergeCell ref="E1075:E1077"/>
    <mergeCell ref="H1075:H1077"/>
    <mergeCell ref="I1075:I1077"/>
    <mergeCell ref="J1075:J1077"/>
    <mergeCell ref="K1075:K1077"/>
    <mergeCell ref="O1075:O1077"/>
    <mergeCell ref="B1078:B1080"/>
    <mergeCell ref="E1078:E1080"/>
    <mergeCell ref="H1078:H1080"/>
    <mergeCell ref="I1078:I1080"/>
    <mergeCell ref="J1078:J1080"/>
    <mergeCell ref="K1078:K1080"/>
    <mergeCell ref="O1078:O1080"/>
    <mergeCell ref="N1075:N1076"/>
    <mergeCell ref="L1076:L1077"/>
    <mergeCell ref="N1078:N1079"/>
    <mergeCell ref="L1079:L1080"/>
    <mergeCell ref="G1075:G1076"/>
    <mergeCell ref="G1078:G1079"/>
    <mergeCell ref="B1081:B1083"/>
    <mergeCell ref="E1081:E1083"/>
    <mergeCell ref="H1081:H1083"/>
    <mergeCell ref="I1081:I1083"/>
    <mergeCell ref="J1081:J1083"/>
    <mergeCell ref="K1081:K1083"/>
    <mergeCell ref="O1081:O1083"/>
    <mergeCell ref="B1084:B1086"/>
    <mergeCell ref="E1084:E1086"/>
    <mergeCell ref="H1084:H1086"/>
    <mergeCell ref="I1084:I1086"/>
    <mergeCell ref="J1084:J1086"/>
    <mergeCell ref="K1084:K1086"/>
    <mergeCell ref="O1084:O1086"/>
    <mergeCell ref="N1081:N1082"/>
    <mergeCell ref="L1082:L1083"/>
    <mergeCell ref="N1084:N1085"/>
    <mergeCell ref="L1085:L1086"/>
    <mergeCell ref="G1081:G1082"/>
    <mergeCell ref="G1084:G1085"/>
    <mergeCell ref="B1087:B1089"/>
    <mergeCell ref="E1087:E1089"/>
    <mergeCell ref="H1087:H1089"/>
    <mergeCell ref="I1087:I1089"/>
    <mergeCell ref="J1087:J1089"/>
    <mergeCell ref="K1087:K1089"/>
    <mergeCell ref="O1087:O1089"/>
    <mergeCell ref="B1090:B1092"/>
    <mergeCell ref="E1090:E1092"/>
    <mergeCell ref="H1090:H1092"/>
    <mergeCell ref="I1090:I1092"/>
    <mergeCell ref="J1090:J1092"/>
    <mergeCell ref="K1090:K1092"/>
    <mergeCell ref="O1090:O1092"/>
    <mergeCell ref="N1087:N1088"/>
    <mergeCell ref="L1088:L1089"/>
    <mergeCell ref="N1090:N1091"/>
    <mergeCell ref="L1091:L1092"/>
    <mergeCell ref="G1087:G1088"/>
    <mergeCell ref="G1090:G1091"/>
    <mergeCell ref="B1093:B1095"/>
    <mergeCell ref="E1093:E1095"/>
    <mergeCell ref="H1093:H1095"/>
    <mergeCell ref="I1093:I1095"/>
    <mergeCell ref="J1093:J1095"/>
    <mergeCell ref="K1093:K1095"/>
    <mergeCell ref="O1093:O1095"/>
    <mergeCell ref="B1096:B1098"/>
    <mergeCell ref="E1096:E1098"/>
    <mergeCell ref="H1096:H1098"/>
    <mergeCell ref="I1096:I1098"/>
    <mergeCell ref="J1096:J1098"/>
    <mergeCell ref="K1096:K1098"/>
    <mergeCell ref="O1096:O1098"/>
    <mergeCell ref="N1093:N1094"/>
    <mergeCell ref="L1094:L1095"/>
    <mergeCell ref="N1096:N1097"/>
    <mergeCell ref="L1097:L1098"/>
    <mergeCell ref="G1093:G1094"/>
    <mergeCell ref="G1096:G1097"/>
    <mergeCell ref="B1099:B1101"/>
    <mergeCell ref="E1099:E1101"/>
    <mergeCell ref="H1099:H1101"/>
    <mergeCell ref="I1099:I1101"/>
    <mergeCell ref="J1099:J1101"/>
    <mergeCell ref="K1099:K1101"/>
    <mergeCell ref="O1099:O1101"/>
    <mergeCell ref="B1102:B1104"/>
    <mergeCell ref="E1102:E1104"/>
    <mergeCell ref="H1102:H1104"/>
    <mergeCell ref="I1102:I1104"/>
    <mergeCell ref="J1102:J1104"/>
    <mergeCell ref="K1102:K1104"/>
    <mergeCell ref="O1102:O1104"/>
    <mergeCell ref="N1099:N1100"/>
    <mergeCell ref="L1100:L1101"/>
    <mergeCell ref="N1102:N1103"/>
    <mergeCell ref="L1103:L1104"/>
    <mergeCell ref="G1099:G1100"/>
    <mergeCell ref="G1102:G1103"/>
    <mergeCell ref="B1105:B1107"/>
    <mergeCell ref="E1105:E1107"/>
    <mergeCell ref="H1105:H1107"/>
    <mergeCell ref="I1105:I1107"/>
    <mergeCell ref="J1105:J1107"/>
    <mergeCell ref="K1105:K1107"/>
    <mergeCell ref="O1105:O1107"/>
    <mergeCell ref="B1108:B1110"/>
    <mergeCell ref="E1108:E1110"/>
    <mergeCell ref="H1108:H1110"/>
    <mergeCell ref="I1108:I1110"/>
    <mergeCell ref="J1108:J1110"/>
    <mergeCell ref="K1108:K1110"/>
    <mergeCell ref="O1108:O1110"/>
    <mergeCell ref="N1105:N1106"/>
    <mergeCell ref="L1106:L1107"/>
    <mergeCell ref="N1108:N1109"/>
    <mergeCell ref="L1109:L1110"/>
    <mergeCell ref="G1105:G1106"/>
    <mergeCell ref="G1108:G1109"/>
    <mergeCell ref="B1111:B1113"/>
    <mergeCell ref="E1111:E1113"/>
    <mergeCell ref="H1111:H1113"/>
    <mergeCell ref="I1111:I1113"/>
    <mergeCell ref="J1111:J1113"/>
    <mergeCell ref="K1111:K1113"/>
    <mergeCell ref="O1111:O1113"/>
    <mergeCell ref="B1114:B1116"/>
    <mergeCell ref="E1114:E1116"/>
    <mergeCell ref="H1114:H1116"/>
    <mergeCell ref="I1114:I1116"/>
    <mergeCell ref="J1114:J1116"/>
    <mergeCell ref="K1114:K1116"/>
    <mergeCell ref="O1114:O1116"/>
    <mergeCell ref="N1111:N1112"/>
    <mergeCell ref="L1112:L1113"/>
    <mergeCell ref="N1114:N1115"/>
    <mergeCell ref="L1115:L1116"/>
    <mergeCell ref="G1111:G1112"/>
    <mergeCell ref="G1114:G1115"/>
    <mergeCell ref="B1117:B1119"/>
    <mergeCell ref="E1117:E1119"/>
    <mergeCell ref="H1117:H1119"/>
    <mergeCell ref="I1117:I1119"/>
    <mergeCell ref="J1117:J1119"/>
    <mergeCell ref="K1117:K1119"/>
    <mergeCell ref="O1117:O1119"/>
    <mergeCell ref="B1120:B1122"/>
    <mergeCell ref="E1120:E1122"/>
    <mergeCell ref="H1120:H1122"/>
    <mergeCell ref="I1120:I1122"/>
    <mergeCell ref="J1120:J1122"/>
    <mergeCell ref="K1120:K1122"/>
    <mergeCell ref="O1120:O1122"/>
    <mergeCell ref="N1117:N1118"/>
    <mergeCell ref="L1118:L1119"/>
    <mergeCell ref="N1120:N1121"/>
    <mergeCell ref="L1121:L1122"/>
    <mergeCell ref="G1117:G1118"/>
    <mergeCell ref="G1120:G1121"/>
    <mergeCell ref="B1123:B1125"/>
    <mergeCell ref="E1123:E1125"/>
    <mergeCell ref="H1123:H1125"/>
    <mergeCell ref="I1123:I1125"/>
    <mergeCell ref="J1123:J1125"/>
    <mergeCell ref="K1123:K1125"/>
    <mergeCell ref="O1123:O1125"/>
    <mergeCell ref="B1126:B1128"/>
    <mergeCell ref="E1126:E1128"/>
    <mergeCell ref="H1126:H1128"/>
    <mergeCell ref="I1126:I1128"/>
    <mergeCell ref="J1126:J1128"/>
    <mergeCell ref="K1126:K1128"/>
    <mergeCell ref="O1126:O1128"/>
    <mergeCell ref="N1123:N1124"/>
    <mergeCell ref="L1124:L1125"/>
    <mergeCell ref="N1126:N1127"/>
    <mergeCell ref="L1127:L1128"/>
    <mergeCell ref="G1123:G1124"/>
    <mergeCell ref="G1126:G1127"/>
    <mergeCell ref="B1129:B1131"/>
    <mergeCell ref="E1129:E1131"/>
    <mergeCell ref="H1129:H1131"/>
    <mergeCell ref="I1129:I1131"/>
    <mergeCell ref="J1129:J1131"/>
    <mergeCell ref="K1129:K1131"/>
    <mergeCell ref="O1129:O1131"/>
    <mergeCell ref="B1132:B1134"/>
    <mergeCell ref="E1132:E1134"/>
    <mergeCell ref="H1132:H1134"/>
    <mergeCell ref="I1132:I1134"/>
    <mergeCell ref="J1132:J1134"/>
    <mergeCell ref="K1132:K1134"/>
    <mergeCell ref="O1132:O1134"/>
    <mergeCell ref="N1129:N1130"/>
    <mergeCell ref="L1130:L1131"/>
    <mergeCell ref="N1132:N1133"/>
    <mergeCell ref="L1133:L1134"/>
    <mergeCell ref="G1129:G1130"/>
    <mergeCell ref="G1132:G1133"/>
    <mergeCell ref="B1135:B1137"/>
    <mergeCell ref="E1135:E1137"/>
    <mergeCell ref="H1135:H1137"/>
    <mergeCell ref="I1135:I1137"/>
    <mergeCell ref="J1135:J1137"/>
    <mergeCell ref="K1135:K1137"/>
    <mergeCell ref="O1135:O1137"/>
    <mergeCell ref="B1138:B1140"/>
    <mergeCell ref="E1138:E1140"/>
    <mergeCell ref="H1138:H1140"/>
    <mergeCell ref="I1138:I1140"/>
    <mergeCell ref="J1138:J1140"/>
    <mergeCell ref="K1138:K1140"/>
    <mergeCell ref="O1138:O1140"/>
    <mergeCell ref="N1135:N1136"/>
    <mergeCell ref="L1136:L1137"/>
    <mergeCell ref="N1138:N1139"/>
    <mergeCell ref="L1139:L1140"/>
    <mergeCell ref="G1135:G1136"/>
    <mergeCell ref="G1138:G1139"/>
    <mergeCell ref="B1141:B1143"/>
    <mergeCell ref="E1141:E1143"/>
    <mergeCell ref="H1141:H1143"/>
    <mergeCell ref="I1141:I1143"/>
    <mergeCell ref="J1141:J1143"/>
    <mergeCell ref="K1141:K1143"/>
    <mergeCell ref="O1141:O1143"/>
    <mergeCell ref="B1144:B1146"/>
    <mergeCell ref="E1144:E1146"/>
    <mergeCell ref="H1144:H1146"/>
    <mergeCell ref="I1144:I1146"/>
    <mergeCell ref="J1144:J1146"/>
    <mergeCell ref="K1144:K1146"/>
    <mergeCell ref="O1144:O1146"/>
    <mergeCell ref="N1141:N1142"/>
    <mergeCell ref="L1142:L1143"/>
    <mergeCell ref="N1144:N1145"/>
    <mergeCell ref="L1145:L1146"/>
    <mergeCell ref="G1141:G1142"/>
    <mergeCell ref="G1144:G1145"/>
    <mergeCell ref="B1147:B1149"/>
    <mergeCell ref="E1147:E1149"/>
    <mergeCell ref="H1147:H1149"/>
    <mergeCell ref="I1147:I1149"/>
    <mergeCell ref="J1147:J1149"/>
    <mergeCell ref="K1147:K1149"/>
    <mergeCell ref="O1147:O1149"/>
    <mergeCell ref="B1150:B1152"/>
    <mergeCell ref="E1150:E1152"/>
    <mergeCell ref="H1150:H1152"/>
    <mergeCell ref="I1150:I1152"/>
    <mergeCell ref="J1150:J1152"/>
    <mergeCell ref="K1150:K1152"/>
    <mergeCell ref="O1150:O1152"/>
    <mergeCell ref="N1147:N1148"/>
    <mergeCell ref="L1148:L1149"/>
    <mergeCell ref="N1150:N1151"/>
    <mergeCell ref="L1151:L1152"/>
    <mergeCell ref="G1147:G1148"/>
    <mergeCell ref="G1150:G1151"/>
    <mergeCell ref="B1153:B1155"/>
    <mergeCell ref="E1153:E1155"/>
    <mergeCell ref="H1153:H1155"/>
    <mergeCell ref="I1153:I1155"/>
    <mergeCell ref="J1153:J1155"/>
    <mergeCell ref="K1153:K1155"/>
    <mergeCell ref="O1153:O1155"/>
    <mergeCell ref="B1156:B1158"/>
    <mergeCell ref="E1156:E1158"/>
    <mergeCell ref="H1156:H1158"/>
    <mergeCell ref="I1156:I1158"/>
    <mergeCell ref="J1156:J1158"/>
    <mergeCell ref="K1156:K1158"/>
    <mergeCell ref="O1156:O1158"/>
    <mergeCell ref="N1153:N1154"/>
    <mergeCell ref="L1154:L1155"/>
    <mergeCell ref="N1156:N1157"/>
    <mergeCell ref="L1157:L1158"/>
    <mergeCell ref="G1153:G1154"/>
    <mergeCell ref="G1156:G1157"/>
    <mergeCell ref="B1159:B1161"/>
    <mergeCell ref="E1159:E1161"/>
    <mergeCell ref="H1159:H1161"/>
    <mergeCell ref="I1159:I1161"/>
    <mergeCell ref="J1159:J1161"/>
    <mergeCell ref="K1159:K1161"/>
    <mergeCell ref="O1159:O1161"/>
    <mergeCell ref="B1162:B1164"/>
    <mergeCell ref="E1162:E1164"/>
    <mergeCell ref="H1162:H1164"/>
    <mergeCell ref="I1162:I1164"/>
    <mergeCell ref="J1162:J1164"/>
    <mergeCell ref="K1162:K1164"/>
    <mergeCell ref="O1162:O1164"/>
    <mergeCell ref="N1159:N1160"/>
    <mergeCell ref="L1160:L1161"/>
    <mergeCell ref="N1162:N1163"/>
    <mergeCell ref="L1163:L1164"/>
    <mergeCell ref="G1159:G1160"/>
    <mergeCell ref="G1162:G1163"/>
    <mergeCell ref="B1165:B1167"/>
    <mergeCell ref="E1165:E1167"/>
    <mergeCell ref="H1165:H1167"/>
    <mergeCell ref="I1165:I1167"/>
    <mergeCell ref="J1165:J1167"/>
    <mergeCell ref="K1165:K1167"/>
    <mergeCell ref="O1165:O1167"/>
    <mergeCell ref="B1168:B1170"/>
    <mergeCell ref="E1168:E1170"/>
    <mergeCell ref="H1168:H1170"/>
    <mergeCell ref="I1168:I1170"/>
    <mergeCell ref="J1168:J1170"/>
    <mergeCell ref="K1168:K1170"/>
    <mergeCell ref="O1168:O1170"/>
    <mergeCell ref="N1165:N1166"/>
    <mergeCell ref="L1166:L1167"/>
    <mergeCell ref="N1168:N1169"/>
    <mergeCell ref="L1169:L1170"/>
    <mergeCell ref="G1165:G1166"/>
    <mergeCell ref="G1168:G1169"/>
    <mergeCell ref="B1171:B1173"/>
    <mergeCell ref="E1171:E1173"/>
    <mergeCell ref="H1171:H1173"/>
    <mergeCell ref="I1171:I1173"/>
    <mergeCell ref="J1171:J1173"/>
    <mergeCell ref="K1171:K1173"/>
    <mergeCell ref="O1171:O1173"/>
    <mergeCell ref="B1174:B1176"/>
    <mergeCell ref="E1174:E1176"/>
    <mergeCell ref="H1174:H1176"/>
    <mergeCell ref="I1174:I1176"/>
    <mergeCell ref="J1174:J1176"/>
    <mergeCell ref="K1174:K1176"/>
    <mergeCell ref="O1174:O1176"/>
    <mergeCell ref="N1171:N1172"/>
    <mergeCell ref="L1172:L1173"/>
    <mergeCell ref="N1174:N1175"/>
    <mergeCell ref="L1175:L1176"/>
    <mergeCell ref="G1171:G1172"/>
    <mergeCell ref="G1174:G1175"/>
    <mergeCell ref="B1177:B1179"/>
    <mergeCell ref="E1177:E1179"/>
    <mergeCell ref="H1177:H1179"/>
    <mergeCell ref="I1177:I1179"/>
    <mergeCell ref="J1177:J1179"/>
    <mergeCell ref="K1177:K1179"/>
    <mergeCell ref="O1177:O1179"/>
    <mergeCell ref="B1180:B1182"/>
    <mergeCell ref="E1180:E1182"/>
    <mergeCell ref="H1180:H1182"/>
    <mergeCell ref="I1180:I1182"/>
    <mergeCell ref="J1180:J1182"/>
    <mergeCell ref="K1180:K1182"/>
    <mergeCell ref="O1180:O1182"/>
    <mergeCell ref="N1177:N1178"/>
    <mergeCell ref="L1178:L1179"/>
    <mergeCell ref="N1180:N1181"/>
    <mergeCell ref="L1181:L1182"/>
    <mergeCell ref="G1177:G1178"/>
    <mergeCell ref="G1180:G1181"/>
    <mergeCell ref="B1183:B1185"/>
    <mergeCell ref="E1183:E1185"/>
    <mergeCell ref="H1183:H1185"/>
    <mergeCell ref="I1183:I1185"/>
    <mergeCell ref="J1183:J1185"/>
    <mergeCell ref="K1183:K1185"/>
    <mergeCell ref="O1183:O1185"/>
    <mergeCell ref="B1186:B1188"/>
    <mergeCell ref="E1186:E1188"/>
    <mergeCell ref="H1186:H1188"/>
    <mergeCell ref="I1186:I1188"/>
    <mergeCell ref="J1186:J1188"/>
    <mergeCell ref="K1186:K1188"/>
    <mergeCell ref="O1186:O1188"/>
    <mergeCell ref="N1183:N1184"/>
    <mergeCell ref="L1184:L1185"/>
    <mergeCell ref="N1186:N1187"/>
    <mergeCell ref="L1187:L1188"/>
    <mergeCell ref="G1183:G1184"/>
    <mergeCell ref="G1186:G1187"/>
    <mergeCell ref="B1189:B1191"/>
    <mergeCell ref="E1189:E1191"/>
    <mergeCell ref="H1189:H1191"/>
    <mergeCell ref="I1189:I1191"/>
    <mergeCell ref="J1189:J1191"/>
    <mergeCell ref="K1189:K1191"/>
    <mergeCell ref="O1189:O1191"/>
    <mergeCell ref="B1192:B1194"/>
    <mergeCell ref="E1192:E1194"/>
    <mergeCell ref="H1192:H1194"/>
    <mergeCell ref="I1192:I1194"/>
    <mergeCell ref="J1192:J1194"/>
    <mergeCell ref="K1192:K1194"/>
    <mergeCell ref="O1192:O1194"/>
    <mergeCell ref="N1189:N1190"/>
    <mergeCell ref="L1190:L1191"/>
    <mergeCell ref="N1192:N1193"/>
    <mergeCell ref="L1193:L1194"/>
    <mergeCell ref="G1189:G1190"/>
    <mergeCell ref="G1192:G1193"/>
    <mergeCell ref="B1195:B1197"/>
    <mergeCell ref="E1195:E1197"/>
    <mergeCell ref="H1195:H1197"/>
    <mergeCell ref="I1195:I1197"/>
    <mergeCell ref="J1195:J1197"/>
    <mergeCell ref="K1195:K1197"/>
    <mergeCell ref="O1195:O1197"/>
    <mergeCell ref="B1198:B1200"/>
    <mergeCell ref="E1198:E1200"/>
    <mergeCell ref="H1198:H1200"/>
    <mergeCell ref="I1198:I1200"/>
    <mergeCell ref="J1198:J1200"/>
    <mergeCell ref="K1198:K1200"/>
    <mergeCell ref="O1198:O1200"/>
    <mergeCell ref="N1195:N1196"/>
    <mergeCell ref="L1196:L1197"/>
    <mergeCell ref="N1198:N1199"/>
    <mergeCell ref="L1199:L1200"/>
    <mergeCell ref="G1195:G1196"/>
    <mergeCell ref="G1198:G1199"/>
    <mergeCell ref="N22:N23"/>
    <mergeCell ref="L23:L24"/>
    <mergeCell ref="N25:N26"/>
    <mergeCell ref="L26:L27"/>
    <mergeCell ref="N28:N29"/>
    <mergeCell ref="L29:L30"/>
    <mergeCell ref="N31:N32"/>
    <mergeCell ref="L32:L33"/>
    <mergeCell ref="N34:N35"/>
    <mergeCell ref="L35:L36"/>
    <mergeCell ref="N37:N38"/>
    <mergeCell ref="L38:L39"/>
    <mergeCell ref="N40:N41"/>
    <mergeCell ref="L41:L42"/>
    <mergeCell ref="N58:N59"/>
    <mergeCell ref="L59:L60"/>
    <mergeCell ref="N61:N62"/>
    <mergeCell ref="L62:L63"/>
    <mergeCell ref="N70:N71"/>
    <mergeCell ref="L71:L72"/>
    <mergeCell ref="N73:N74"/>
    <mergeCell ref="L74:L75"/>
    <mergeCell ref="N76:N77"/>
    <mergeCell ref="L77:L78"/>
    <mergeCell ref="N79:N80"/>
    <mergeCell ref="L80:L81"/>
    <mergeCell ref="N82:N83"/>
    <mergeCell ref="L83:L84"/>
    <mergeCell ref="N97:N98"/>
    <mergeCell ref="L98:L99"/>
    <mergeCell ref="N100:N101"/>
    <mergeCell ref="L101:L102"/>
    <mergeCell ref="N103:N104"/>
    <mergeCell ref="L104:L105"/>
    <mergeCell ref="N106:N107"/>
    <mergeCell ref="L107:L108"/>
    <mergeCell ref="L113:L114"/>
    <mergeCell ref="N115:N116"/>
    <mergeCell ref="L116:L117"/>
    <mergeCell ref="N118:N119"/>
    <mergeCell ref="L119:L120"/>
    <mergeCell ref="N121:N122"/>
    <mergeCell ref="L122:L123"/>
    <mergeCell ref="N142:N143"/>
    <mergeCell ref="L143:L144"/>
    <mergeCell ref="N145:N146"/>
    <mergeCell ref="L146:L147"/>
    <mergeCell ref="N148:N149"/>
    <mergeCell ref="L149:L150"/>
    <mergeCell ref="N151:N152"/>
    <mergeCell ref="L152:L153"/>
    <mergeCell ref="N154:N155"/>
    <mergeCell ref="L155:L156"/>
    <mergeCell ref="N160:N161"/>
    <mergeCell ref="L161:L162"/>
    <mergeCell ref="N163:N164"/>
    <mergeCell ref="L164:L165"/>
    <mergeCell ref="N166:N167"/>
    <mergeCell ref="L167:L168"/>
    <mergeCell ref="N190:N191"/>
    <mergeCell ref="L191:L192"/>
    <mergeCell ref="N193:N194"/>
    <mergeCell ref="L194:L195"/>
    <mergeCell ref="N196:N197"/>
    <mergeCell ref="L197:L198"/>
    <mergeCell ref="N199:N200"/>
    <mergeCell ref="L200:L201"/>
    <mergeCell ref="N202:N203"/>
    <mergeCell ref="L203:L204"/>
    <mergeCell ref="N205:N206"/>
    <mergeCell ref="L206:L207"/>
    <mergeCell ref="N211:N212"/>
    <mergeCell ref="L212:L213"/>
    <mergeCell ref="N214:N215"/>
    <mergeCell ref="L215:L216"/>
    <mergeCell ref="N238:N239"/>
    <mergeCell ref="L239:L240"/>
    <mergeCell ref="N241:N242"/>
    <mergeCell ref="L242:L243"/>
    <mergeCell ref="N244:N245"/>
    <mergeCell ref="L245:L246"/>
    <mergeCell ref="N247:N248"/>
    <mergeCell ref="L248:L249"/>
    <mergeCell ref="N250:N251"/>
    <mergeCell ref="L251:L252"/>
    <mergeCell ref="N253:N254"/>
    <mergeCell ref="L254:L255"/>
    <mergeCell ref="N256:N257"/>
    <mergeCell ref="L257:L258"/>
    <mergeCell ref="N262:N263"/>
    <mergeCell ref="L263:L264"/>
    <mergeCell ref="N286:N287"/>
    <mergeCell ref="L287:L288"/>
    <mergeCell ref="N289:N290"/>
    <mergeCell ref="L290:L291"/>
    <mergeCell ref="N292:N293"/>
    <mergeCell ref="L293:L294"/>
    <mergeCell ref="N295:N296"/>
    <mergeCell ref="L296:L297"/>
    <mergeCell ref="N298:N299"/>
    <mergeCell ref="L299:L300"/>
    <mergeCell ref="N301:N302"/>
    <mergeCell ref="L302:L303"/>
    <mergeCell ref="N304:N305"/>
    <mergeCell ref="L305:L306"/>
    <mergeCell ref="N307:N308"/>
    <mergeCell ref="L308:L309"/>
    <mergeCell ref="N397:N398"/>
    <mergeCell ref="L398:L399"/>
    <mergeCell ref="N370:N371"/>
    <mergeCell ref="L371:L372"/>
    <mergeCell ref="N373:N374"/>
    <mergeCell ref="L374:L375"/>
    <mergeCell ref="N376:N377"/>
    <mergeCell ref="L377:L378"/>
    <mergeCell ref="N379:N380"/>
    <mergeCell ref="L380:L381"/>
    <mergeCell ref="N382:N383"/>
    <mergeCell ref="L383:L384"/>
    <mergeCell ref="N385:N386"/>
    <mergeCell ref="L386:L387"/>
    <mergeCell ref="N388:N389"/>
    <mergeCell ref="L389:L390"/>
    <mergeCell ref="N391:N392"/>
    <mergeCell ref="L392:L393"/>
    <mergeCell ref="N394:N395"/>
    <mergeCell ref="L395:L396"/>
    <mergeCell ref="N445:N446"/>
    <mergeCell ref="L446:L447"/>
    <mergeCell ref="N448:N449"/>
    <mergeCell ref="L449:L450"/>
    <mergeCell ref="L404:L405"/>
    <mergeCell ref="N406:N407"/>
    <mergeCell ref="L407:L408"/>
    <mergeCell ref="N409:N410"/>
    <mergeCell ref="L410:L411"/>
    <mergeCell ref="N412:N413"/>
    <mergeCell ref="L413:L414"/>
    <mergeCell ref="N415:N416"/>
    <mergeCell ref="L416:L417"/>
    <mergeCell ref="N418:N419"/>
    <mergeCell ref="L419:L420"/>
    <mergeCell ref="N421:N422"/>
    <mergeCell ref="L422:L423"/>
    <mergeCell ref="N424:N425"/>
    <mergeCell ref="L425:L426"/>
    <mergeCell ref="N427:N428"/>
    <mergeCell ref="L428:L429"/>
  </mergeCells>
  <conditionalFormatting sqref="F6">
    <cfRule type="notContainsBlanks" dxfId="141" priority="408" stopIfTrue="1">
      <formula>LEN(TRIM(F6))&gt;0</formula>
    </cfRule>
  </conditionalFormatting>
  <conditionalFormatting sqref="D6">
    <cfRule type="notContainsBlanks" dxfId="140" priority="407" stopIfTrue="1">
      <formula>LEN(TRIM(D6))&gt;0</formula>
    </cfRule>
  </conditionalFormatting>
  <conditionalFormatting sqref="D5">
    <cfRule type="notContainsBlanks" dxfId="139" priority="406" stopIfTrue="1">
      <formula>LEN(TRIM(D5))&gt;0</formula>
    </cfRule>
  </conditionalFormatting>
  <conditionalFormatting sqref="C6">
    <cfRule type="expression" dxfId="138" priority="389">
      <formula>IF(B4&gt;0,B4,"")</formula>
    </cfRule>
  </conditionalFormatting>
  <conditionalFormatting sqref="G4:H6 K4:K6">
    <cfRule type="notContainsBlanks" dxfId="137" priority="434" stopIfTrue="1">
      <formula>LEN(TRIM(G4))&gt;0</formula>
    </cfRule>
  </conditionalFormatting>
  <conditionalFormatting sqref="D4">
    <cfRule type="notContainsBlanks" dxfId="136" priority="404" stopIfTrue="1">
      <formula>LEN(TRIM(D4))&gt;0</formula>
    </cfRule>
  </conditionalFormatting>
  <conditionalFormatting sqref="C4">
    <cfRule type="notContainsBlanks" dxfId="135" priority="403" stopIfTrue="1">
      <formula>LEN(TRIM(C4))&gt;0</formula>
    </cfRule>
  </conditionalFormatting>
  <conditionalFormatting sqref="E4:E6">
    <cfRule type="notContainsBlanks" dxfId="134" priority="402" stopIfTrue="1">
      <formula>LEN(TRIM(E4))&gt;0</formula>
    </cfRule>
  </conditionalFormatting>
  <conditionalFormatting sqref="F4">
    <cfRule type="notContainsBlanks" dxfId="133" priority="401" stopIfTrue="1">
      <formula>LEN(TRIM(F4))&gt;0</formula>
    </cfRule>
  </conditionalFormatting>
  <conditionalFormatting sqref="N4 N6">
    <cfRule type="notContainsBlanks" dxfId="132" priority="400" stopIfTrue="1">
      <formula>LEN(TRIM(N4))&gt;0</formula>
    </cfRule>
  </conditionalFormatting>
  <conditionalFormatting sqref="O4:O6">
    <cfRule type="notContainsBlanks" dxfId="131" priority="399" stopIfTrue="1">
      <formula>LEN(TRIM(O4))&gt;0</formula>
    </cfRule>
  </conditionalFormatting>
  <conditionalFormatting sqref="K4:K6">
    <cfRule type="expression" dxfId="130" priority="397" stopIfTrue="1">
      <formula>IF(B4&gt;0,B4,"")</formula>
    </cfRule>
  </conditionalFormatting>
  <conditionalFormatting sqref="M4">
    <cfRule type="containsBlanks" dxfId="129" priority="394">
      <formula>LEN(TRIM(M4))=0</formula>
    </cfRule>
    <cfRule type="notContainsBlanks" dxfId="128" priority="396">
      <formula>LEN(TRIM(M4))&gt;0</formula>
    </cfRule>
  </conditionalFormatting>
  <conditionalFormatting sqref="M4">
    <cfRule type="cellIs" dxfId="127" priority="395" operator="greaterThan">
      <formula>30%</formula>
    </cfRule>
  </conditionalFormatting>
  <conditionalFormatting sqref="P4:P6">
    <cfRule type="notContainsBlanks" dxfId="126" priority="392">
      <formula>LEN(TRIM(P4))&gt;0</formula>
    </cfRule>
    <cfRule type="expression" dxfId="125" priority="393">
      <formula>IF(K4="","",IF(K4=0,"",6))</formula>
    </cfRule>
    <cfRule type="expression" dxfId="124" priority="410">
      <formula>IF(B4="","",6)</formula>
    </cfRule>
  </conditionalFormatting>
  <conditionalFormatting sqref="M6">
    <cfRule type="containsBlanks" dxfId="123" priority="81">
      <formula>LEN(TRIM(M6))=0</formula>
    </cfRule>
    <cfRule type="cellIs" dxfId="122" priority="142" operator="greaterThan">
      <formula>100%</formula>
    </cfRule>
    <cfRule type="cellIs" dxfId="121" priority="143" operator="equal">
      <formula>100%</formula>
    </cfRule>
    <cfRule type="notContainsBlanks" dxfId="120" priority="214">
      <formula>LEN(TRIM(M6))&gt;0</formula>
    </cfRule>
  </conditionalFormatting>
  <conditionalFormatting sqref="F9">
    <cfRule type="notContainsBlanks" dxfId="119" priority="210" stopIfTrue="1">
      <formula>LEN(TRIM(F9))&gt;0</formula>
    </cfRule>
  </conditionalFormatting>
  <conditionalFormatting sqref="D9">
    <cfRule type="notContainsBlanks" dxfId="118" priority="209" stopIfTrue="1">
      <formula>LEN(TRIM(D9))&gt;0</formula>
    </cfRule>
  </conditionalFormatting>
  <conditionalFormatting sqref="D8">
    <cfRule type="notContainsBlanks" dxfId="117" priority="208" stopIfTrue="1">
      <formula>LEN(TRIM(D8))&gt;0</formula>
    </cfRule>
  </conditionalFormatting>
  <conditionalFormatting sqref="B7:B9 H7:H9">
    <cfRule type="notContainsBlanks" dxfId="116" priority="212" stopIfTrue="1">
      <formula>LEN(TRIM(B7))&gt;0</formula>
    </cfRule>
  </conditionalFormatting>
  <conditionalFormatting sqref="D7">
    <cfRule type="notContainsBlanks" dxfId="115" priority="207" stopIfTrue="1">
      <formula>LEN(TRIM(D7))&gt;0</formula>
    </cfRule>
  </conditionalFormatting>
  <conditionalFormatting sqref="E7:E9">
    <cfRule type="notContainsBlanks" dxfId="114" priority="205" stopIfTrue="1">
      <formula>LEN(TRIM(E7))&gt;0</formula>
    </cfRule>
  </conditionalFormatting>
  <conditionalFormatting sqref="F7">
    <cfRule type="notContainsBlanks" dxfId="113" priority="204" stopIfTrue="1">
      <formula>LEN(TRIM(F7))&gt;0</formula>
    </cfRule>
  </conditionalFormatting>
  <conditionalFormatting sqref="O7:O9">
    <cfRule type="notContainsBlanks" dxfId="112" priority="202" stopIfTrue="1">
      <formula>LEN(TRIM(O7))&gt;0</formula>
    </cfRule>
  </conditionalFormatting>
  <conditionalFormatting sqref="B4:B6">
    <cfRule type="notContainsBlanks" dxfId="111" priority="150">
      <formula>LEN(TRIM(B4))&gt;0</formula>
    </cfRule>
  </conditionalFormatting>
  <conditionalFormatting sqref="C7">
    <cfRule type="notContainsBlanks" dxfId="110" priority="149" stopIfTrue="1">
      <formula>LEN(TRIM(C7))&gt;0</formula>
    </cfRule>
  </conditionalFormatting>
  <conditionalFormatting sqref="C9">
    <cfRule type="expression" dxfId="109" priority="148" stopIfTrue="1">
      <formula>IF(B7&gt;0,B7,"")</formula>
    </cfRule>
  </conditionalFormatting>
  <conditionalFormatting sqref="M5">
    <cfRule type="containsBlanks" dxfId="108" priority="82">
      <formula>LEN(TRIM(M5))=0</formula>
    </cfRule>
    <cfRule type="notContainsBlanks" dxfId="107" priority="147">
      <formula>LEN(TRIM(M5))&gt;0</formula>
    </cfRule>
    <cfRule type="cellIs" dxfId="106" priority="435" operator="greaterThan">
      <formula>30%</formula>
    </cfRule>
  </conditionalFormatting>
  <conditionalFormatting sqref="L5:L6">
    <cfRule type="notContainsBlanks" dxfId="105" priority="146">
      <formula>LEN(TRIM(L5))&gt;0</formula>
    </cfRule>
  </conditionalFormatting>
  <conditionalFormatting sqref="K7:K9">
    <cfRule type="notContainsBlanks" dxfId="104" priority="141" stopIfTrue="1">
      <formula>LEN(TRIM(K7))&gt;0</formula>
    </cfRule>
  </conditionalFormatting>
  <conditionalFormatting sqref="K7:K9">
    <cfRule type="expression" dxfId="103" priority="140" stopIfTrue="1">
      <formula>IF(B7&gt;0,B7,"")</formula>
    </cfRule>
  </conditionalFormatting>
  <conditionalFormatting sqref="P7:P9">
    <cfRule type="notContainsBlanks" dxfId="102" priority="135">
      <formula>LEN(TRIM(P7))&gt;0</formula>
    </cfRule>
    <cfRule type="expression" dxfId="101" priority="136">
      <formula>IF(K7="","",IF(K7=0,"",6))</formula>
    </cfRule>
    <cfRule type="expression" dxfId="100" priority="137">
      <formula>IF(B7="","",6)</formula>
    </cfRule>
  </conditionalFormatting>
  <conditionalFormatting sqref="L8:L9">
    <cfRule type="notContainsBlanks" dxfId="99" priority="131">
      <formula>LEN(TRIM(L8))&gt;0</formula>
    </cfRule>
  </conditionalFormatting>
  <conditionalFormatting sqref="I4:I6">
    <cfRule type="notContainsBlanks" dxfId="98" priority="122" stopIfTrue="1">
      <formula>LEN(TRIM(I4))&gt;0</formula>
    </cfRule>
  </conditionalFormatting>
  <conditionalFormatting sqref="J4:J6">
    <cfRule type="notContainsBlanks" dxfId="97" priority="119" stopIfTrue="1">
      <formula>LEN(TRIM(J4))&gt;0</formula>
    </cfRule>
  </conditionalFormatting>
  <conditionalFormatting sqref="I7:I9">
    <cfRule type="notContainsBlanks" dxfId="96" priority="86" stopIfTrue="1">
      <formula>LEN(TRIM(I7))&gt;0</formula>
    </cfRule>
  </conditionalFormatting>
  <conditionalFormatting sqref="J7:J9">
    <cfRule type="notContainsBlanks" dxfId="95" priority="84" stopIfTrue="1">
      <formula>LEN(TRIM(J7))&gt;0</formula>
    </cfRule>
  </conditionalFormatting>
  <conditionalFormatting sqref="F12 F15 F18 F21 F24 F27 F30 F33 F36 F39 F42 F45 F48 F51 F54 F57 F60 F63 F66 F69 F72 F75 F78 F81 F84 F87 F90 F93 F96 F99 F102 F105 F108 F111 F114 F117 F120 F123 F126 F129 F132 F135 F138 F141 F144 F147 F150 F153 F156 F159 F162 F165 F168 F171 F174 F177 F180 F183 F186 F189 F192 F195 F198 F201 F204 F207 F210 F213 F216 F219 F222 F225 F228 F231 F234 F237 F240 F243 F246 F249 F252 F255 F258 F261 F264 F267 F270 F273 F276 F279 F282 F285 F288 F291 F294 F297 F300 F303 F306 F309 F312 F315 F318 F321 F324 F327 F330 F333 F336 F339 F342 F345 F348 F351 F354 F357 F360 F363 F366 F369 F372 F375 F378 F381 F384 F387 F390 F393 F396 F399 F402 F405 F408 F411 F414 F417 F420 F423 F426 F429 F432 F435 F438 F441 F444 F447 F450 F453 F456 F459 F462 F465 F468 F471 F474 F477 F480 F483 F486 F489 F492 F495 F498 F501 F504 F507 F510 F513 F516 F519 F522 F525 F528 F531 F534 F537 F540 F543 F546 F549 F552 F555 F558 F561 F564 F567 F570 F573 F576 F579 F582 F585 F588 F591 F594 F597 F600 F603 F606 F609 F612 F615 F618 F621 F624 F627 F630 F633 F636 F639 F642 F645 F648 F651 F654 F657 F660 F663 F666 F669 F672 F675 F678 F681 F684 F687 F690 F693 F696 F699 F702 F705 F708 F711 F714 F717 F720 F723 F726 F729 F732 F735 F738 F741 F744 F747 F750 F753 F756 F759 F762 F765 F768 F771 F774 F777 F780 F783 F786 F789 F792 F795 F798 F801 F804 F807 F810 F813 F816 F819 F822 F825 F828 F831 F834 F837 F840 F843 F846 F849 F852 F855 F858 F861 F864 F867 F870 F873 F876 F879 F882 F885 F888 F891 F894 F897 F900 F903 F906 F909 F912 F915 F918 F921 F924 F927 F930 F933 F936 F939 F942 F945 F948 F951 F954 F957 F960 F963 F966 F969 F972 F975 F978 F981 F984 F987 F990 F993 F996 F999 F1002 F1005 F1008 F1011 F1014 F1017 F1020 F1023 F1026 F1029 F1032 F1035 F1038 F1041 F1044 F1047 F1050 F1053 F1056 F1059 F1062 F1065 F1068 F1071 F1074 F1077 F1080 F1083 F1086 F1089 F1092 F1095 F1098 F1101 F1104 F1107 F1110 F1113 F1116 F1119 F1122 F1125 F1128 F1131 F1134 F1137 F1140 F1143 F1146 F1149 F1152 F1155 F1158 F1161 F1164 F1167 F1170 F1173 F1176 F1179 F1182 F1185 F1188 F1191 F1194 F1197 F1200">
    <cfRule type="notContainsBlanks" dxfId="94" priority="72" stopIfTrue="1">
      <formula>LEN(TRIM(F12))&gt;0</formula>
    </cfRule>
  </conditionalFormatting>
  <conditionalFormatting sqref="D12 D15 D18 D21 D24 D27 D30 D33 D36 D39 D42 D45 D48 D51 D54 D57 D60 D63 D66 D69 D72 D75 D78 D81 D84 D87 D90 D93 D96 D99 D102 D105 D108 D111 D114 D117 D120 D123 D126 D129 D132 D135 D138 D141 D144 D147 D150 D153 D156 D159 D162 D165 D168 D171 D174 D177 D180 D183 D186 D189 D192 D195 D198 D201 D204 D207 D210 D213 D216 D219 D222 D225 D228 D231 D234 D237 D240 D243 D246 D249 D252 D255 D258 D261 D264 D267 D270 D273 D276 D279 D282 D285 D288 D291 D294 D297 D300 D303 D306 D309 D312 D315 D318 D321 D324 D327 D330 D333 D336 D339 D342 D345 D348 D351 D354 D357 D360 D363 D366 D369 D372 D375 D378 D381 D384 D387 D390 D393 D396 D399 D402 D405 D408 D411 D414 D417 D420 D423 D426 D429 D432 D435 D438 D441 D444 D447 D450 D453 D456 D459 D462 D465 D468 D471 D474 D477 D480 D483 D486 D489 D492 D495 D498 D501 D504 D507 D510 D513 D516 D519 D522 D525 D528 D531 D534 D537 D540 D543 D546 D549 D552 D555 D558 D561 D564 D567 D570 D573 D576 D579 D582 D585 D588 D591 D594 D597 D600 D603 D606 D609 D612 D615 D618 D621 D624 D627 D630 D633 D636 D639 D642 D645 D648 D651 D654 D657 D660 D663 D666 D669 D672 D675 D678 D681 D684 D687 D690 D693 D696 D699 D702 D705 D708 D711 D714 D717 D720 D723 D726 D729 D732 D735 D738 D741 D744 D747 D750 D753 D756 D759 D762 D765 D768 D771 D774 D777 D780 D783 D786 D789 D792 D795 D798 D801 D804 D807 D810 D813 D816 D819 D822 D825 D828 D831 D834 D837 D840 D843 D846 D849 D852 D855 D858 D861 D864 D867 D870 D873 D876 D879 D882 D885 D888 D891 D894 D897 D900 D903 D906 D909 D912 D915 D918 D921 D924 D927 D930 D933 D936 D939 D942 D945 D948 D951 D954 D957 D960 D963 D966 D969 D972 D975 D978 D981 D984 D987 D990 D993 D996 D999 D1002 D1005 D1008 D1011 D1014 D1017 D1020 D1023 D1026 D1029 D1032 D1035 D1038 D1041 D1044 D1047 D1050 D1053 D1056 D1059 D1062 D1065 D1068 D1071 D1074 D1077 D1080 D1083 D1086 D1089 D1092 D1095 D1098 D1101 D1104 D1107 D1110 D1113 D1116 D1119 D1122 D1125 D1128 D1131 D1134 D1137 D1140 D1143 D1146 D1149 D1152 D1155 D1158 D1161 D1164 D1167 D1170 D1173 D1176 D1179 D1182 D1185 D1188 D1191 D1194 D1197 D1200">
    <cfRule type="notContainsBlanks" dxfId="93" priority="71" stopIfTrue="1">
      <formula>LEN(TRIM(D12))&gt;0</formula>
    </cfRule>
  </conditionalFormatting>
  <conditionalFormatting sqref="D11 D14 D17 D20 D23 D26 D29 D32 D35 D38 D41 D44 D47 D50 D53 D56 D59 D62 D65 D68 D71 D74 D77 D80 D83 D86 D89 D92 D95 D98 D101 D104 D107 D110 D113 D116 D119 D122 D125 D128 D131 D134 D137 D140 D143 D146 D149 D152 D155 D158 D161 D164 D167 D170 D173 D176 D179 D182 D185 D188 D191 D194 D197 D200 D203 D206 D209 D212 D215 D218 D221 D224 D227 D230 D233 D236 D239 D242 D245 D248 D251 D254 D257 D260 D263 D266 D269 D272 D275 D278 D281 D284 D287 D290 D293 D296 D299 D302 D305 D308 D311 D314 D317 D320 D323 D326 D329 D332 D335 D338 D341 D344 D347 D350 D353 D356 D359 D362 D365 D368 D371 D374 D377 D380 D383 D386 D389 D392 D395 D398 D401 D404 D407 D410 D413 D416 D419 D422 D425 D428 D431 D434 D437 D440 D443 D446 D449 D452 D455 D458 D461 D464 D467 D470 D473 D476 D479 D482 D485 D488 D491 D494 D497 D500 D503 D506 D509 D512 D515 D518 D521 D524 D527 D530 D533 D536 D539 D542 D545 D548 D551 D554 D557 D560 D563 D566 D569 D572 D575 D578 D581 D584 D587 D590 D593 D596 D599 D602 D605 D608 D611 D614 D617 D620 D623 D626 D629 D632 D635 D638 D641 D644 D647 D650 D653 D656 D659 D662 D665 D668 D671 D674 D677 D680 D683 D686 D689 D692 D695 D698 D701 D704 D707 D710 D713 D716 D719 D722 D725 D728 D731 D734 D737 D740 D743 D746 D749 D752 D755 D758 D761 D764 D767 D770 D773 D776 D779 D782 D785 D788 D791 D794 D797 D800 D803 D806 D809 D812 D815 D818 D821 D824 D827 D830 D833 D836 D839 D842 D845 D848 D851 D854 D857 D860 D863 D866 D869 D872 D875 D878 D881 D884 D887 D890 D893 D896 D899 D902 D905 D908 D911 D914 D917 D920 D923 D926 D929 D932 D935 D938 D941 D944 D947 D950 D953 D956 D959 D962 D965 D968 D971 D974 D977 D980 D983 D986 D989 D992 D995 D998 D1001 D1004 D1007 D1010 D1013 D1016 D1019 D1022 D1025 D1028 D1031 D1034 D1037 D1040 D1043 D1046 D1049 D1052 D1055 D1058 D1061 D1064 D1067 D1070 D1073 D1076 D1079 D1082 D1085 D1088 D1091 D1094 D1097 D1100 D1103 D1106 D1109 D1112 D1115 D1118 D1121 D1124 D1127 D1130 D1133 D1136 D1139 D1142 D1145 D1148 D1151 D1154 D1157 D1160 D1163 D1166 D1169 D1172 D1175 D1178 D1181 D1184 D1187 D1190 D1193 D1196 D1199">
    <cfRule type="notContainsBlanks" dxfId="92" priority="70" stopIfTrue="1">
      <formula>LEN(TRIM(D11))&gt;0</formula>
    </cfRule>
  </conditionalFormatting>
  <conditionalFormatting sqref="B10:B1200 H10:H1200">
    <cfRule type="notContainsBlanks" dxfId="91" priority="73" stopIfTrue="1">
      <formula>LEN(TRIM(B10))&gt;0</formula>
    </cfRule>
  </conditionalFormatting>
  <conditionalFormatting sqref="D10 D13 D16 D19 D22 D25 D28 D31 D34 D37 D40 D43 D46 D49 D52 D55 D58 D61 D64 D67 D70 D73 D76 D79 D82 D85 D88 D91 D94 D97 D100 D103 D106 D109 D112 D115 D118 D121 D124 D127 D130 D133 D136 D139 D142 D145 D148 D151 D154 D157 D160 D163 D166 D169 D172 D175 D178 D181 D184 D187 D190 D193 D196 D199 D202 D205 D208 D211 D214 D217 D220 D223 D226 D229 D232 D235 D238 D241 D244 D247 D250 D253 D256 D259 D262 D265 D268 D271 D274 D277 D280 D283 D286 D289 D292 D295 D298 D301 D304 D307 D310 D313 D316 D319 D322 D325 D328 D331 D334 D337 D340 D343 D346 D349 D352 D355 D358 D361 D364 D367 D370 D373 D376 D379 D382 D385 D388 D391 D394 D397 D400 D403 D406 D409 D412 D415 D418 D421 D424 D427 D430 D433 D436 D439 D442 D445 D448 D451 D454 D457 D460 D463 D466 D469 D472 D475 D478 D481 D484 D487 D490 D493 D496 D499 D502 D505 D508 D511 D514 D517 D520 D523 D526 D529 D532 D535 D538 D541 D544 D547 D550 D553 D556 D559 D562 D565 D568 D571 D574 D577 D580 D583 D586 D589 D592 D595 D598 D601 D604 D607 D610 D613 D616 D619 D622 D625 D628 D631 D634 D637 D640 D643 D646 D649 D652 D655 D658 D661 D664 D667 D670 D673 D676 D679 D682 D685 D688 D691 D694 D697 D700 D703 D706 D709 D712 D715 D718 D721 D724 D727 D730 D733 D736 D739 D742 D745 D748 D751 D754 D757 D760 D763 D766 D769 D772 D775 D778 D781 D784 D787 D790 D793 D796 D799 D802 D805 D808 D811 D814 D817 D820 D823 D826 D829 D832 D835 D838 D841 D844 D847 D850 D853 D856 D859 D862 D865 D868 D871 D874 D877 D880 D883 D886 D889 D892 D895 D898 D901 D904 D907 D910 D913 D916 D919 D922 D925 D928 D931 D934 D937 D940 D943 D946 D949 D952 D955 D958 D961 D964 D967 D970 D973 D976 D979 D982 D985 D988 D991 D994 D997 D1000 D1003 D1006 D1009 D1012 D1015 D1018 D1021 D1024 D1027 D1030 D1033 D1036 D1039 D1042 D1045 D1048 D1051 D1054 D1057 D1060 D1063 D1066 D1069 D1072 D1075 D1078 D1081 D1084 D1087 D1090 D1093 D1096 D1099 D1102 D1105 D1108 D1111 D1114 D1117 D1120 D1123 D1126 D1129 D1132 D1135 D1138 D1141 D1144 D1147 D1150 D1153 D1156 D1159 D1162 D1165 D1168 D1171 D1174 D1177 D1180 D1183 D1186 D1189 D1192 D1195 D1198">
    <cfRule type="notContainsBlanks" dxfId="90" priority="69" stopIfTrue="1">
      <formula>LEN(TRIM(D10))&gt;0</formula>
    </cfRule>
  </conditionalFormatting>
  <conditionalFormatting sqref="E10:E1200">
    <cfRule type="notContainsBlanks" dxfId="89" priority="68" stopIfTrue="1">
      <formula>LEN(TRIM(E10))&gt;0</formula>
    </cfRule>
  </conditionalFormatting>
  <conditionalFormatting sqref="F10 F13 F16 F19 F22 F25 F28 F31 F34 F37 F40 F43 F46 F49 F52 F55 F58 F61 F64 F67 F70 F73 F76 F79 F82 F85 F88 F91 F94 F97 F100 F103 F106 F109 F112 F115 F118 F121 F124 F127 F130 F133 F136 F139 F142 F145 F148 F151 F154 F157 F160 F163 F166 F169 F172 F175 F178 F181 F184 F187 F190 F193 F196 F199 F202 F205 F208 F211 F214 F217 F220 F223 F226 F229 F232 F235 F238 F241 F244 F247 F250 F253 F256 F259 F262 F265 F268 F271 F274 F277 F280 F283 F286 F289 F292 F295 F298 F301 F304 F307 F310 F313 F316 F319 F322 F325 F328 F331 F334 F337 F340 F343 F346 F349 F352 F355 F358 F361 F364 F367 F370 F373 F376 F379 F382 F385 F388 F391 F394 F397 F400 F403 F406 F409 F412 F415 F418 F421 F424 F427 F430 F433 F436 F439 F442 F445 F448 F451 F454 F457 F460 F463 F466 F469 F472 F475 F478 F481 F484 F487 F490 F493 F496 F499 F502 F505 F508 F511 F514 F517 F520 F523 F526 F529 F532 F535 F538 F541 F544 F547 F550 F553 F556 F559 F562 F565 F568 F571 F574 F577 F580 F583 F586 F589 F592 F595 F598 F601 F604 F607 F610 F613 F616 F619 F622 F625 F628 F631 F634 F637 F640 F643 F646 F649 F652 F655 F658 F661 F664 F667 F670 F673 F676 F679 F682 F685 F688 F691 F694 F697 F700 F703 F706 F709 F712 F715 F718 F721 F724 F727 F730 F733 F736 F739 F742 F745 F748 F751 F754 F757 F760 F763 F766 F769 F772 F775 F778 F781 F784 F787 F790 F793 F796 F799 F802 F805 F808 F811 F814 F817 F820 F823 F826 F829 F832 F835 F838 F841 F844 F847 F850 F853 F856 F859 F862 F865 F868 F871 F874 F877 F880 F883 F886 F889 F892 F895 F898 F901 F904 F907 F910 F913 F916 F919 F922 F925 F928 F931 F934 F937 F940 F943 F946 F949 F952 F955 F958 F961 F964 F967 F970 F973 F976 F979 F982 F985 F988 F991 F994 F997 F1000 F1003 F1006 F1009 F1012 F1015 F1018 F1021 F1024 F1027 F1030 F1033 F1036 F1039 F1042 F1045 F1048 F1051 F1054 F1057 F1060 F1063 F1066 F1069 F1072 F1075 F1078 F1081 F1084 F1087 F1090 F1093 F1096 F1099 F1102 F1105 F1108 F1111 F1114 F1117 F1120 F1123 F1126 F1129 F1132 F1135 F1138 F1141 F1144 F1147 F1150 F1153 F1156 F1159 F1162 F1165 F1168 F1171 F1174 F1177 F1180 F1183 F1186 F1189 F1192 F1195 F1198">
    <cfRule type="notContainsBlanks" dxfId="88" priority="67" stopIfTrue="1">
      <formula>LEN(TRIM(F10))&gt;0</formula>
    </cfRule>
  </conditionalFormatting>
  <conditionalFormatting sqref="O10:O1200">
    <cfRule type="notContainsBlanks" dxfId="87" priority="65" stopIfTrue="1">
      <formula>LEN(TRIM(O10))&gt;0</formula>
    </cfRule>
  </conditionalFormatting>
  <conditionalFormatting sqref="C10 C13 C16 C19 C22 C25 C28 C31 C34 C37 C40 C43 C46 C49 C52 C55 C58 C61 C64 C67 C70 C73 C76 C79 C82 C85 C88 C91 C94 C97 C100 C103 C106 C109 C112 C115 C118 C121 C124 C127 C130 C133 C136 C139 C142 C145 C148 C151 C154 C157 C160 C163 C166 C169 C172 C175 C178 C181 C184 C187 C190 C193 C196 C199 C202 C205 C208 C211 C214 C217 C220 C223 C226 C229 C232 C235 C238 C241 C244 C247 C250 C253 C256 C259 C262 C265 C268 C271 C274 C277 C280 C283 C286 C289 C292 C295 C298 C301 C304 C307 C310 C313 C316 C319 C322 C325 C328 C331 C334 C337 C340 C343 C346 C349 C352 C355 C358 C361 C364 C367 C370 C373 C376 C379 C382 C385 C388 C391 C394 C397 C400 C403 C406 C409 C412 C415 C418 C421 C424 C427 C430 C433 C436 C439 C442 C445 C448 C451 C454 C457 C460 C463 C466 C469 C472 C475 C478 C481 C484 C487 C490 C493 C496 C499 C502 C505 C508 C511 C514 C517 C520 C523 C526 C529 C532 C535 C538 C541 C544 C547 C550 C553 C556 C559 C562 C565 C568 C571 C574 C577 C580 C583 C586 C589 C592 C595 C598 C601 C604 C607 C610 C613 C616 C619 C622 C625 C628 C631 C634 C637 C640 C643 C646 C649 C652 C655 C658 C661 C664 C667 C670 C673 C676 C679 C682 C685 C688 C691 C694 C697 C700 C703 C706 C709 C712 C715 C718 C721 C724 C727 C730 C733 C736 C739 C742 C745 C748 C751 C754 C757 C760 C763 C766 C769 C772 C775 C778 C781 C784 C787 C790 C793 C796 C799 C802 C805 C808 C811 C814 C817 C820 C823 C826 C829 C832 C835 C838 C841 C844 C847 C850 C853 C856 C859 C862 C865 C868 C871 C874 C877 C880 C883 C886 C889 C892 C895 C898 C901 C904 C907 C910 C913 C916 C919 C922 C925 C928 C931 C934 C937 C940 C943 C946 C949 C952 C955 C958 C961 C964 C967 C970 C973 C976 C979 C982 C985 C988 C991 C994 C997 C1000 C1003 C1006 C1009 C1012 C1015 C1018 C1021 C1024 C1027 C1030 C1033 C1036 C1039 C1042 C1045 C1048 C1051 C1054 C1057 C1060 C1063 C1066 C1069 C1072 C1075 C1078 C1081 C1084 C1087 C1090 C1093 C1096 C1099 C1102 C1105 C1108 C1111 C1114 C1117 C1120 C1123 C1126 C1129 C1132 C1135 C1138 C1141 C1144 C1147 C1150 C1153 C1156 C1159 C1162 C1165 C1168 C1171 C1174 C1177 C1180 C1183 C1186 C1189 C1192 C1195 C1198">
    <cfRule type="notContainsBlanks" dxfId="86" priority="61" stopIfTrue="1">
      <formula>LEN(TRIM(C10))&gt;0</formula>
    </cfRule>
  </conditionalFormatting>
  <conditionalFormatting sqref="C12 C15 C18 C21 C24 C27 C30 C33 C36 C39 C42 C45 C48 C51 C54 C57 C60 C63 C66 C69 C72 C75 C78 C81 C84 C87 C90 C93 C96 C99 C102 C105 C108 C111 C114 C117 C120 C123 C126 C129 C132 C135 C138 C141 C144 C147 C150 C153 C156 C159 C162 C165 C168 C171 C174 C177 C180 C183 C186 C189 C192 C195 C198 C201 C204 C207 C210 C213 C216 C219 C222 C225 C228 C231 C234 C237 C240 C243 C246 C249 C252 C255 C258 C261 C264 C267 C270 C273 C276 C279 C282 C285 C288 C291 C294 C297 C300 C303 C306 C309 C312 C315 C318 C321 C324 C327 C330 C333 C336 C339 C342 C345 C348 C351 C354 C357 C360 C363 C366 C369 C372 C375 C378 C381 C384 C387 C390 C393 C396 C399 C402 C405 C408 C411 C414 C417 C420 C423 C426 C429 C432 C435 C438 C441 C444 C447 C450 C453 C456 C459 C462 C465 C468 C471 C474 C477 C480 C483 C486 C489 C492 C495 C498 C501 C504 C507 C510 C513 C516 C519 C522 C525 C528 C531 C534 C537 C540 C543 C546 C549 C552 C555 C558 C561 C564 C567 C570 C573 C576 C579 C582 C585 C588 C591 C594 C597 C600 C603 C606 C609 C612 C615 C618 C621 C624 C627 C630 C633 C636 C639 C642 C645 C648 C651 C654 C657 C660 C663 C666 C669 C672 C675 C678 C681 C684 C687 C690 C693 C696 C699 C702 C705 C708 C711 C714 C717 C720 C723 C726 C729 C732 C735 C738 C741 C744 C747 C750 C753 C756 C759 C762 C765 C768 C771 C774 C777 C780 C783 C786 C789 C792 C795 C798 C801 C804 C807 C810 C813 C816 C819 C822 C825 C828 C831 C834 C837 C840 C843 C846 C849 C852 C855 C858 C861 C864 C867 C870 C873 C876 C879 C882 C885 C888 C891 C894 C897 C900 C903 C906 C909 C912 C915 C918 C921 C924 C927 C930 C933 C936 C939 C942 C945 C948 C951 C954 C957 C960 C963 C966 C969 C972 C975 C978 C981 C984 C987 C990 C993 C996 C999 C1002 C1005 C1008 C1011 C1014 C1017 C1020 C1023 C1026 C1029 C1032 C1035 C1038 C1041 C1044 C1047 C1050 C1053 C1056 C1059 C1062 C1065 C1068 C1071 C1074 C1077 C1080 C1083 C1086 C1089 C1092 C1095 C1098 C1101 C1104 C1107 C1110 C1113 C1116 C1119 C1122 C1125 C1128 C1131 C1134 C1137 C1140 C1143 C1146 C1149 C1152 C1155 C1158 C1161 C1164 C1167 C1170 C1173 C1176 C1179 C1182 C1185 C1188 C1191 C1194 C1197 C1200">
    <cfRule type="expression" dxfId="85" priority="60" stopIfTrue="1">
      <formula>IF(B10&gt;0,B10,"")</formula>
    </cfRule>
  </conditionalFormatting>
  <conditionalFormatting sqref="K10:K1200">
    <cfRule type="notContainsBlanks" dxfId="84" priority="59" stopIfTrue="1">
      <formula>LEN(TRIM(K10))&gt;0</formula>
    </cfRule>
  </conditionalFormatting>
  <conditionalFormatting sqref="K10:K1200">
    <cfRule type="expression" dxfId="83" priority="58" stopIfTrue="1">
      <formula>IF(B10&gt;0,B10,"")</formula>
    </cfRule>
  </conditionalFormatting>
  <conditionalFormatting sqref="P10:P18 P22:P24 P34:P36 P43:P45 P52:P1200">
    <cfRule type="notContainsBlanks" dxfId="82" priority="53">
      <formula>LEN(TRIM(P10))&gt;0</formula>
    </cfRule>
    <cfRule type="expression" dxfId="81" priority="54">
      <formula>IF(K10="","",IF(K10=0,"",6))</formula>
    </cfRule>
    <cfRule type="expression" dxfId="80" priority="55">
      <formula>IF(B10="","",6)</formula>
    </cfRule>
  </conditionalFormatting>
  <conditionalFormatting sqref="L11:L12 L14:L15 L17:L18 L20:L21 L23:L24 L26:L27 L29:L30 L32:L33 L35:L36 L38:L39 L41:L42 L44:L45 L47:L48 L50:L51 L53:L54 L56:L57 L59:L60 L62:L63 L65:L66 L68:L69 L71:L72 L74:L75 L77:L78 L80:L81 L83:L84 L86:L87 L89:L90 L92:L93 L95:L96 L98:L99 L101:L102 L104:L105 L107:L108 L110:L111 L113:L114 L116:L117 L119:L120 L122:L123 L125:L126 L128:L129 L131:L132 L134:L135 L137:L138 L140:L141 L143:L144 L146:L147 L149:L150 L152:L153 L155:L156 L158:L159 L161:L162 L164:L165 L167:L168 L170:L171 L173:L174 L176:L177 L179:L180 L182:L183 L185:L186 L188:L189 L191:L192 L194:L195 L197:L198 L200:L201 L203:L204 L206:L207 L209:L210 L212:L213 L215:L216 L218:L219 L221:L222 L224:L225 L227:L228 L230:L231 L233:L234 L236:L237 L239:L240 L242:L243 L245:L246 L248:L249 L251:L252 L254:L255 L257:L258 L260:L261 L263:L264 L266:L267 L269:L270 L272:L273 L275:L276 L278:L279 L281:L282 L284:L285 L287:L288 L290:L291 L293:L294 L296:L297 L299:L300 L302:L303 L305:L306 L308:L309 L311:L312 L314:L315 L317:L318 L320:L321 L323:L324 L326:L327 L329:L330 L332:L333 L335:L336 L338:L339 L341:L342 L344:L345 L347:L348 L350:L351 L353:L354 L356:L357 L359:L360 L362:L363 L365:L366 L368:L369 L371:L372 L374:L375 L377:L378 L380:L381 L383:L384 L386:L387 L389:L390 L392:L393 L395:L396 L398:L399 L401:L402 L404:L405 L407:L408 L410:L411 L413:L414 L416:L417 L419:L420 L422:L423 L425:L426 L428:L429 L431:L432 L434:L435 L437:L438 L440:L441 L443:L444 L446:L447 L449:L450 L452:L453 L455:L456 L458:L459 L461:L462 L464:L465 L467:L468 L470:L471 L473:L474 L476:L477 L479:L480 L482:L483 L485:L486 L488:L489 L491:L492 L494:L495 L497:L498 L500:L501 L503:L504 L506:L507 L509:L510 L512:L513 L515:L516 L518:L519 L521:L522 L524:L525 L527:L528 L530:L531 L533:L534 L536:L537 L539:L540 L542:L543 L545:L546 L548:L549 L551:L552 L554:L555 L557:L558 L560:L561 L563:L564 L566:L567 L569:L570 L572:L573 L575:L576 L578:L579 L581:L582 L584:L585 L587:L588 L590:L591 L593:L594 L596:L597 L599:L600 L602:L603 L605:L606 L608:L609 L611:L612 L614:L615 L617:L618 L620:L621 L623:L624 L626:L627 L629:L630 L632:L633 L635:L636 L638:L639 L641:L642 L644:L645 L647:L648 L650:L651 L653:L654 L656:L657 L659:L660 L662:L663 L665:L666 L668:L669 L671:L672 L674:L675 L677:L678 L680:L681 L683:L684 L686:L687 L689:L690 L692:L693 L695:L696 L698:L699 L701:L702 L704:L705 L707:L708 L710:L711 L713:L714 L716:L717 L719:L720 L722:L723 L725:L726 L728:L729 L731:L732 L734:L735 L737:L738 L740:L741 L743:L744 L746:L747 L749:L750 L752:L753 L755:L756 L758:L759 L761:L762 L764:L765 L767:L768 L770:L771 L773:L774 L776:L777 L779:L780 L782:L783 L785:L786 L788:L789 L791:L792 L794:L795 L797:L798 L800:L801 L803:L804 L806:L807 L809:L810 L812:L813 L815:L816 L818:L819 L821:L822 L824:L825 L827:L828 L830:L831 L833:L834 L836:L837 L839:L840 L842:L843 L845:L846 L848:L849 L851:L852 L854:L855 L857:L858 L860:L861 L863:L864 L866:L867 L869:L870 L872:L873 L875:L876 L878:L879 L881:L882 L884:L885 L887:L888 L890:L891 L893:L894 L896:L897 L899:L900 L902:L903 L905:L906 L908:L909 L911:L912 L914:L915 L917:L918 L920:L921 L923:L924 L926:L927 L929:L930 L932:L933 L935:L936 L938:L939 L941:L942 L944:L945 L947:L948 L950:L951 L953:L954 L956:L957 L959:L960 L962:L963 L965:L966 L968:L969 L971:L972 L974:L975 L977:L978 L980:L981 L983:L984 L986:L987 L989:L990 L992:L993 L995:L996 L998:L999 L1001:L1002 L1004:L1005 L1007:L1008 L1010:L1011 L1013:L1014 L1016:L1017 L1019:L1020 L1022:L1023 L1025:L1026 L1028:L1029 L1031:L1032 L1034:L1035 L1037:L1038 L1040:L1041 L1043:L1044 L1046:L1047 L1049:L1050 L1052:L1053 L1055:L1056 L1058:L1059 L1061:L1062 L1064:L1065 L1067:L1068 L1070:L1071 L1073:L1074 L1076:L1077 L1079:L1080 L1082:L1083 L1085:L1086 L1088:L1089 L1091:L1092 L1094:L1095 L1097:L1098 L1100:L1101 L1103:L1104 L1106:L1107 L1109:L1110 L1112:L1113 L1115:L1116 L1118:L1119 L1121:L1122 L1124:L1125 L1127:L1128 L1130:L1131 L1133:L1134 L1136:L1137 L1139:L1140 L1142:L1143 L1145:L1146 L1148:L1149 L1151:L1152 L1154:L1155 L1157:L1158 L1160:L1161 L1163:L1164 L1166:L1167 L1169:L1170 L1172:L1173 L1175:L1176 L1178:L1179 L1181:L1182 L1184:L1185 L1187:L1188 L1190:L1191 L1193:L1194 L1196:L1197 L1199:L1200">
    <cfRule type="notContainsBlanks" dxfId="79" priority="52">
      <formula>LEN(TRIM(L11))&gt;0</formula>
    </cfRule>
  </conditionalFormatting>
  <conditionalFormatting sqref="I10:I1200">
    <cfRule type="notContainsBlanks" dxfId="78" priority="49" stopIfTrue="1">
      <formula>LEN(TRIM(I10))&gt;0</formula>
    </cfRule>
  </conditionalFormatting>
  <conditionalFormatting sqref="J10:J1200">
    <cfRule type="notContainsBlanks" dxfId="77" priority="47" stopIfTrue="1">
      <formula>LEN(TRIM(J10))&gt;0</formula>
    </cfRule>
  </conditionalFormatting>
  <conditionalFormatting sqref="N7 N9:N10 N12:N13 N15:N16 N18:N19 N21:N22 N24:N25 N27:N28 N30:N31 N33:N34 N36:N37 N39:N40 N42:N43 N45:N46 N48:N49 N51:N52 N54:N55 N57:N58 N60:N61 N63:N64 N66:N67 N69:N70 N72:N73 N75:N76 N78:N79 N81:N82 N84:N85 N87:N88 N90:N91 N93:N94 N96:N97 N99:N100 N102:N103 N105:N106 N108:N109 N111:N112 N114:N115 N117:N118 N120:N121 N123:N124 N126:N127 N129:N130 N132:N133 N135:N136 N138:N139 N141:N142 N144:N145 N147:N148 N150:N151 N153:N154 N156:N157 N159:N160 N162:N163 N165:N166 N168:N169 N171:N172 N174:N175 N177:N178 N180:N181 N183:N184 N186:N187 N189:N190 N192:N193 N195:N196 N198:N199 N201:N202 N204:N205 N207:N208 N210:N211 N213:N214 N216:N217 N219:N220 N222:N223 N225:N226 N228:N229 N231:N232 N234:N235 N237:N238 N240:N241 N243:N244 N246:N247 N249:N250 N252:N253 N255:N256 N258:N259 N261:N262 N264:N265 N267:N268 N270:N271 N273:N274 N276:N277 N279:N280 N282:N283 N285:N286 N288:N289 N291:N292 N294:N295 N297:N298 N300:N301 N303:N304 N306:N307 N309:N310 N312:N313 N315:N316 N318:N319 N321:N322 N324:N325 N327:N328 N330:N331 N333:N334 N336:N337 N339:N340 N342:N343 N345:N346 N348:N349 N351:N352 N354:N355 N357:N358 N360:N361 N363:N364 N366:N367 N369:N370 N372:N373 N375:N376 N378:N379 N381:N382 N384:N385 N387:N388 N390:N391 N393:N394 N396:N397 N399:N400 N402:N403 N405:N406 N408:N409 N411:N412 N414:N415 N417:N418 N420:N421 N423:N424 N426:N427 N429:N430 N432:N433 N435:N436 N438:N439 N441:N442 N444:N445 N447:N448 N450:N451 N453:N454 N456:N457 N459:N460 N462:N463 N465:N466 N468:N469 N471:N472 N474:N475 N477:N478 N480:N481 N483:N484 N486:N487 N489:N490 N492:N493 N495:N496 N498:N499 N501:N502 N504:N505 N507:N508 N510:N511 N513:N514 N516:N517 N519:N520 N522:N523 N525:N526 N528:N529 N531:N532 N534:N535 N537:N538 N540:N541 N543:N544 N546:N547 N549:N550 N552:N553 N555:N556 N558:N559 N561:N562 N564:N565 N567:N568 N570:N571 N573:N574 N576:N577 N579:N580 N582:N583 N585:N586 N588:N589 N591:N592 N594:N595 N597:N598 N600:N601 N603:N604 N606:N607 N609:N610 N612:N613 N615:N616 N618:N619 N621:N622 N624:N625 N627:N628 N630:N631 N633:N634 N636:N637 N639:N640 N642:N643 N645:N646 N648:N649 N651:N652 N654:N655 N657:N658 N660:N661 N663:N664 N666:N667 N669:N670 N672:N673 N675:N676 N678:N679 N681:N682 N684:N685 N687:N688 N690:N691 N693:N694 N696:N697 N699:N700 N702:N703 N705:N706 N708:N709 N711:N712 N714:N715 N717:N718 N720:N721 N723:N724 N726:N727 N729:N730 N732:N733 N735:N736 N738:N739 N741:N742 N744:N745 N747:N748 N750:N751 N753:N754 N756:N757 N759:N760 N762:N763 N765:N766 N768:N769 N771:N772 N774:N775 N777:N778 N780:N781 N783:N784 N786:N787 N789:N790 N792:N793 N795:N796 N798:N799 N801:N802 N804:N805 N807:N808 N810:N811 N813:N814 N816:N817 N819:N820 N822:N823 N825:N826 N828:N829 N831:N832 N834:N835 N837:N838 N840:N841 N843:N844 N846:N847 N849:N850 N852:N853 N855:N856 N858:N859 N861:N862 N864:N865 N867:N868 N870:N871 N873:N874 N876:N877 N879:N880 N882:N883 N885:N886 N888:N889 N891:N892 N894:N895 N897:N898 N900:N901 N903:N904 N906:N907 N909:N910 N912:N913 N915:N916 N918:N919 N921:N922 N924:N925 N927:N928 N930:N931 N933:N934 N936:N937 N939:N940 N942:N943 N945:N946 N948:N949 N951:N952 N954:N955 N957:N958 N960:N961 N963:N964 N966:N967 N969:N970 N972:N973 N975:N976 N978:N979 N981:N982 N984:N985 N987:N988 N990:N991 N993:N994 N996:N997 N999:N1000 N1002:N1003 N1005:N1006 N1008:N1009 N1011:N1012 N1014:N1015 N1017:N1018 N1020:N1021 N1023:N1024 N1026:N1027 N1029:N1030 N1032:N1033 N1035:N1036 N1038:N1039 N1041:N1042 N1044:N1045 N1047:N1048 N1050:N1051 N1053:N1054 N1056:N1057 N1059:N1060 N1062:N1063 N1065:N1066 N1068:N1069 N1071:N1072 N1074:N1075 N1077:N1078 N1080:N1081 N1083:N1084 N1086:N1087 N1089:N1090 N1092:N1093 N1095:N1096 N1098:N1099 N1101:N1102 N1104:N1105 N1107:N1108 N1110:N1111 N1113:N1114 N1116:N1117 N1119:N1120 N1122:N1123 N1125:N1126 N1128:N1129 N1131:N1132 N1134:N1135 N1137:N1138 N1140:N1141 N1143:N1144 N1146:N1147 N1149:N1150 N1152:N1153 N1155:N1156 N1158:N1159 N1161:N1162 N1164:N1165 N1167:N1168 N1170:N1171 N1173:N1174 N1176:N1177 N1179:N1180 N1182:N1183 N1185:N1186 N1188:N1189 N1191:N1192 N1194:N1195 N1197:N1198 N1200">
    <cfRule type="notContainsBlanks" dxfId="76" priority="37" stopIfTrue="1">
      <formula>LEN(TRIM(N7))&gt;0</formula>
    </cfRule>
  </conditionalFormatting>
  <conditionalFormatting sqref="M7 M10 M13 M16 M19 M22 M25 M28 M31 M34 M37 M40 M43 M46 M49 M52 M55 M58 M61 M64 M67 M70 M73 M76 M79 M82 M85 M88 M91 M94 M97 M100 M103 M106 M109 M112 M115 M118 M121 M124 M127 M130 M133 M136 M139 M142 M145 M148 M151 M154 M157 M160 M163 M166 M169 M172 M175 M178 M181 M184 M187 M190 M193 M196 M199 M202 M205 M208 M211 M214 M217 M220 M223 M226 M229 M232 M235 M238 M241 M244 M247 M250 M253 M256 M259 M262 M265 M268 M271 M274 M277 M280 M283 M286 M289 M292 M295 M298 M301 M304 M307 M310 M313 M316 M319 M322 M325 M328 M331 M334 M337 M340 M343 M346 M349 M352 M355 M358 M361 M364 M367 M370 M373 M376 M379 M382 M385 M388 M391 M394 M397 M400 M403 M406 M409 M412 M415 M418 M421 M424 M427 M430 M433 M436 M439 M442 M445 M448 M451 M454 M457 M460 M463 M466 M469 M472 M475 M478 M481 M484 M487 M490 M493 M496 M499 M502 M505 M508 M511 M514 M517 M520 M523 M526 M529 M532 M535 M538 M541 M544 M547 M550 M553 M556 M559 M562 M565 M568 M571 M574 M577 M580 M583 M586 M589 M592 M595 M598 M601 M604 M607 M610 M613 M616 M619 M622 M625 M628 M631 M634 M637 M640 M643 M646 M649 M652 M655 M658 M661 M664 M667 M670 M673 M676 M679 M682 M685 M688 M691 M694 M697 M700 M703 M706 M709 M712 M715 M718 M721 M724 M727 M730 M733 M736 M739 M742 M745 M748 M751 M754 M757 M760 M763 M766 M769 M772 M775 M778 M781 M784 M787 M790 M793 M796 M799 M802 M805 M808 M811 M814 M817 M820 M823 M826 M829 M832 M835 M838 M841 M844 M847 M850 M853 M856 M859 M862 M865 M868 M871 M874 M877 M880 M883 M886 M889 M892 M895 M898 M901 M904 M907 M910 M913 M916 M919 M922 M925 M928 M931 M934 M937 M940 M943 M946 M949 M952 M955 M958 M961 M964 M967 M970 M973 M976 M979 M982 M985 M988 M991 M994 M997 M1000 M1003 M1006 M1009 M1012 M1015 M1018 M1021 M1024 M1027 M1030 M1033 M1036 M1039 M1042 M1045 M1048 M1051 M1054 M1057 M1060 M1063 M1066 M1069 M1072 M1075 M1078 M1081 M1084 M1087 M1090 M1093 M1096 M1099 M1102 M1105 M1108 M1111 M1114 M1117 M1120 M1123 M1126 M1129 M1132 M1135 M1138 M1141 M1144 M1147 M1150 M1153 M1156 M1159 M1162 M1165 M1168 M1171 M1174 M1177 M1180 M1183 M1186 M1189 M1192 M1195 M1198">
    <cfRule type="containsBlanks" dxfId="75" priority="33">
      <formula>LEN(TRIM(M7))=0</formula>
    </cfRule>
    <cfRule type="notContainsBlanks" dxfId="74" priority="35">
      <formula>LEN(TRIM(M7))&gt;0</formula>
    </cfRule>
  </conditionalFormatting>
  <conditionalFormatting sqref="M7 M10 M13 M16 M19 M22 M25 M28 M31 M34 M37 M40 M43 M46 M49 M52 M55 M58 M61 M64 M67 M70 M73 M76 M79 M82 M85 M88 M91 M94 M97 M100 M103 M106 M109 M112 M115 M118 M121 M124 M127 M130 M133 M136 M139 M142 M145 M148 M151 M154 M157 M160 M163 M166 M169 M172 M175 M178 M181 M184 M187 M190 M193 M196 M199 M202 M205 M208 M211 M214 M217 M220 M223 M226 M229 M232 M235 M238 M241 M244 M247 M250 M253 M256 M259 M262 M265 M268 M271 M274 M277 M280 M283 M286 M289 M292 M295 M298 M301 M304 M307 M310 M313 M316 M319 M322 M325 M328 M331 M334 M337 M340 M343 M346 M349 M352 M355 M358 M361 M364 M367 M370 M373 M376 M379 M382 M385 M388 M391 M394 M397 M400 M403 M406 M409 M412 M415 M418 M421 M424 M427 M430 M433 M436 M439 M442 M445 M448 M451 M454 M457 M460 M463 M466 M469 M472 M475 M478 M481 M484 M487 M490 M493 M496 M499 M502 M505 M508 M511 M514 M517 M520 M523 M526 M529 M532 M535 M538 M541 M544 M547 M550 M553 M556 M559 M562 M565 M568 M571 M574 M577 M580 M583 M586 M589 M592 M595 M598 M601 M604 M607 M610 M613 M616 M619 M622 M625 M628 M631 M634 M637 M640 M643 M646 M649 M652 M655 M658 M661 M664 M667 M670 M673 M676 M679 M682 M685 M688 M691 M694 M697 M700 M703 M706 M709 M712 M715 M718 M721 M724 M727 M730 M733 M736 M739 M742 M745 M748 M751 M754 M757 M760 M763 M766 M769 M772 M775 M778 M781 M784 M787 M790 M793 M796 M799 M802 M805 M808 M811 M814 M817 M820 M823 M826 M829 M832 M835 M838 M841 M844 M847 M850 M853 M856 M859 M862 M865 M868 M871 M874 M877 M880 M883 M886 M889 M892 M895 M898 M901 M904 M907 M910 M913 M916 M919 M922 M925 M928 M931 M934 M937 M940 M943 M946 M949 M952 M955 M958 M961 M964 M967 M970 M973 M976 M979 M982 M985 M988 M991 M994 M997 M1000 M1003 M1006 M1009 M1012 M1015 M1018 M1021 M1024 M1027 M1030 M1033 M1036 M1039 M1042 M1045 M1048 M1051 M1054 M1057 M1060 M1063 M1066 M1069 M1072 M1075 M1078 M1081 M1084 M1087 M1090 M1093 M1096 M1099 M1102 M1105 M1108 M1111 M1114 M1117 M1120 M1123 M1126 M1129 M1132 M1135 M1138 M1141 M1144 M1147 M1150 M1153 M1156 M1159 M1162 M1165 M1168 M1171 M1174 M1177 M1180 M1183 M1186 M1189 M1192 M1195 M1198">
    <cfRule type="cellIs" dxfId="73" priority="34" operator="greaterThan">
      <formula>30%</formula>
    </cfRule>
  </conditionalFormatting>
  <conditionalFormatting sqref="M9 M12 M15 M18 M21 M24 M27 M30 M33 M36 M39 M42 M45 M48 M51 M54 M57 M60 M63 M66 M69 M72 M75 M78 M81 M84 M87 M90 M93 M96 M99 M102 M105 M108 M111 M114 M117 M120 M123 M126 M129 M132 M135 M138 M141 M144 M147 M150 M153 M156 M159 M162 M165 M168 M171 M174 M177 M180 M183 M186 M189 M192 M195 M198 M201 M204 M207 M210 M213 M216 M219 M222 M225 M228 M231 M234 M237 M240 M243 M246 M249 M252 M255 M258 M261 M264 M267 M270 M273 M276 M279 M282 M285 M288 M291 M294 M297 M300 M303 M306 M309 M312 M315 M318 M321 M324 M327 M330 M333 M336 M339 M342 M345 M348 M351 M354 M357 M360 M363 M366 M369 M372 M375 M378 M381 M384 M387 M390 M393 M396 M399 M402 M405 M408 M411 M414 M417 M420 M423 M426 M429 M432 M435 M438 M441 M444 M447 M450 M453 M456 M459 M462 M465 M468 M471 M474 M477 M480 M483 M486 M489 M492 M495 M498 M501 M504 M507 M510 M513 M516 M519 M522 M525 M528 M531 M534 M537 M540 M543 M546 M549 M552 M555 M558 M561 M564 M567 M570 M573 M576 M579 M582 M585 M588 M591 M594 M597 M600 M603 M606 M609 M612 M615 M618 M621 M624 M627 M630 M633 M636 M639 M642 M645 M648 M651 M654 M657 M660 M663 M666 M669 M672 M675 M678 M681 M684 M687 M690 M693 M696 M699 M702 M705 M708 M711 M714 M717 M720 M723 M726 M729 M732 M735 M738 M741 M744 M747 M750 M753 M756 M759 M762 M765 M768 M771 M774 M777 M780 M783 M786 M789 M792 M795 M798 M801 M804 M807 M810 M813 M816 M819 M822 M825 M828 M831 M834 M837 M840 M843 M846 M849 M852 M855 M858 M861 M864 M867 M870 M873 M876 M879 M882 M885 M888 M891 M894 M897 M900 M903 M906 M909 M912 M915 M918 M921 M924 M927 M930 M933 M936 M939 M942 M945 M948 M951 M954 M957 M960 M963 M966 M969 M972 M975 M978 M981 M984 M987 M990 M993 M996 M999 M1002 M1005 M1008 M1011 M1014 M1017 M1020 M1023 M1026 M1029 M1032 M1035 M1038 M1041 M1044 M1047 M1050 M1053 M1056 M1059 M1062 M1065 M1068 M1071 M1074 M1077 M1080 M1083 M1086 M1089 M1092 M1095 M1098 M1101 M1104 M1107 M1110 M1113 M1116 M1119 M1122 M1125 M1128 M1131 M1134 M1137 M1140 M1143 M1146 M1149 M1152 M1155 M1158 M1161 M1164 M1167 M1170 M1173 M1176 M1179 M1182 M1185 M1188 M1191 M1194 M1197 M1200">
    <cfRule type="containsBlanks" dxfId="72" priority="27">
      <formula>LEN(TRIM(M9))=0</formula>
    </cfRule>
    <cfRule type="cellIs" dxfId="71" priority="29" operator="greaterThan">
      <formula>100%</formula>
    </cfRule>
    <cfRule type="cellIs" dxfId="70" priority="30" operator="equal">
      <formula>100%</formula>
    </cfRule>
    <cfRule type="notContainsBlanks" dxfId="69" priority="32">
      <formula>LEN(TRIM(M9))&gt;0</formula>
    </cfRule>
  </conditionalFormatting>
  <conditionalFormatting sqref="M8 M11 M14 M17 M20 M23 M26 M29 M32 M35 M38 M41 M44 M47 M50 M53 M56 M59 M62 M65 M68 M71 M74 M77 M80 M83 M86 M89 M92 M95 M98 M101 M104 M107 M110 M113 M116 M119 M122 M125 M128 M131 M134 M137 M140 M143 M146 M149 M152 M155 M158 M161 M164 M167 M170 M173 M176 M179 M182 M185 M188 M191 M194 M197 M200 M203 M206 M209 M212 M215 M218 M221 M224 M227 M230 M233 M236 M239 M242 M245 M248 M251 M254 M257 M260 M263 M266 M269 M272 M275 M278 M281 M284 M287 M290 M293 M296 M299 M302 M305 M308 M311 M314 M317 M320 M323 M326 M329 M332 M335 M338 M341 M344 M347 M350 M353 M356 M359 M362 M365 M368 M371 M374 M377 M380 M383 M386 M389 M392 M395 M398 M401 M404 M407 M410 M413 M416 M419 M422 M425 M428 M431 M434 M437 M440 M443 M446 M449 M452 M455 M458 M461 M464 M467 M470 M473 M476 M479 M482 M485 M488 M491 M494 M497 M500 M503 M506 M509 M512 M515 M518 M521 M524 M527 M530 M533 M536 M539 M542 M545 M548 M551 M554 M557 M560 M563 M566 M569 M572 M575 M578 M581 M584 M587 M590 M593 M596 M599 M602 M605 M608 M611 M614 M617 M620 M623 M626 M629 M632 M635 M638 M641 M644 M647 M650 M653 M656 M659 M662 M665 M668 M671 M674 M677 M680 M683 M686 M689 M692 M695 M698 M701 M704 M707 M710 M713 M716 M719 M722 M725 M728 M731 M734 M737 M740 M743 M746 M749 M752 M755 M758 M761 M764 M767 M770 M773 M776 M779 M782 M785 M788 M791 M794 M797 M800 M803 M806 M809 M812 M815 M818 M821 M824 M827 M830 M833 M836 M839 M842 M845 M848 M851 M854 M857 M860 M863 M866 M869 M872 M875 M878 M881 M884 M887 M890 M893 M896 M899 M902 M905 M908 M911 M914 M917 M920 M923 M926 M929 M932 M935 M938 M941 M944 M947 M950 M953 M956 M959 M962 M965 M968 M971 M974 M977 M980 M983 M986 M989 M992 M995 M998 M1001 M1004 M1007 M1010 M1013 M1016 M1019 M1022 M1025 M1028 M1031 M1034 M1037 M1040 M1043 M1046 M1049 M1052 M1055 M1058 M1061 M1064 M1067 M1070 M1073 M1076 M1079 M1082 M1085 M1088 M1091 M1094 M1097 M1100 M1103 M1106 M1109 M1112 M1115 M1118 M1121 M1124 M1127 M1130 M1133 M1136 M1139 M1142 M1145 M1148 M1151 M1154 M1157 M1160 M1163 M1166 M1169 M1172 M1175 M1178 M1181 M1184 M1187 M1190 M1193 M1196 M1199">
    <cfRule type="containsBlanks" dxfId="68" priority="28">
      <formula>LEN(TRIM(M8))=0</formula>
    </cfRule>
    <cfRule type="notContainsBlanks" dxfId="67" priority="31">
      <formula>LEN(TRIM(M8))&gt;0</formula>
    </cfRule>
    <cfRule type="cellIs" dxfId="66" priority="36" operator="greaterThan">
      <formula>30%</formula>
    </cfRule>
  </conditionalFormatting>
  <conditionalFormatting sqref="G7:G9">
    <cfRule type="notContainsBlanks" dxfId="65" priority="26" stopIfTrue="1">
      <formula>LEN(TRIM(G7))&gt;0</formula>
    </cfRule>
  </conditionalFormatting>
  <conditionalFormatting sqref="G10:G1200">
    <cfRule type="notContainsBlanks" dxfId="64" priority="25" stopIfTrue="1">
      <formula>LEN(TRIM(G10))&gt;0</formula>
    </cfRule>
  </conditionalFormatting>
  <conditionalFormatting sqref="P19:P21">
    <cfRule type="notContainsBlanks" dxfId="63" priority="22">
      <formula>LEN(TRIM(P19))&gt;0</formula>
    </cfRule>
    <cfRule type="expression" dxfId="62" priority="23">
      <formula>IF(K19="","",IF(K19=0,"",6))</formula>
    </cfRule>
    <cfRule type="expression" dxfId="61" priority="24">
      <formula>IF(B19="","",6)</formula>
    </cfRule>
  </conditionalFormatting>
  <conditionalFormatting sqref="P25:P27">
    <cfRule type="notContainsBlanks" dxfId="60" priority="19">
      <formula>LEN(TRIM(P25))&gt;0</formula>
    </cfRule>
    <cfRule type="expression" dxfId="59" priority="20">
      <formula>IF(K25="","",IF(K25=0,"",6))</formula>
    </cfRule>
    <cfRule type="expression" dxfId="58" priority="21">
      <formula>IF(B25="","",6)</formula>
    </cfRule>
  </conditionalFormatting>
  <conditionalFormatting sqref="P28:P30">
    <cfRule type="notContainsBlanks" dxfId="57" priority="16">
      <formula>LEN(TRIM(P28))&gt;0</formula>
    </cfRule>
    <cfRule type="expression" dxfId="56" priority="17">
      <formula>IF(K28="","",IF(K28=0,"",6))</formula>
    </cfRule>
    <cfRule type="expression" dxfId="55" priority="18">
      <formula>IF(B28="","",6)</formula>
    </cfRule>
  </conditionalFormatting>
  <conditionalFormatting sqref="P31:P33">
    <cfRule type="notContainsBlanks" dxfId="54" priority="13">
      <formula>LEN(TRIM(P31))&gt;0</formula>
    </cfRule>
    <cfRule type="expression" dxfId="53" priority="14">
      <formula>IF(K31="","",IF(K31=0,"",6))</formula>
    </cfRule>
    <cfRule type="expression" dxfId="52" priority="15">
      <formula>IF(B31="","",6)</formula>
    </cfRule>
  </conditionalFormatting>
  <conditionalFormatting sqref="P37:P39">
    <cfRule type="notContainsBlanks" dxfId="51" priority="10">
      <formula>LEN(TRIM(P37))&gt;0</formula>
    </cfRule>
    <cfRule type="expression" dxfId="50" priority="11">
      <formula>IF(K37="","",IF(K37=0,"",6))</formula>
    </cfRule>
    <cfRule type="expression" dxfId="49" priority="12">
      <formula>IF(B37="","",6)</formula>
    </cfRule>
  </conditionalFormatting>
  <conditionalFormatting sqref="P40:P42">
    <cfRule type="notContainsBlanks" dxfId="48" priority="7">
      <formula>LEN(TRIM(P40))&gt;0</formula>
    </cfRule>
    <cfRule type="expression" dxfId="47" priority="8">
      <formula>IF(K40="","",IF(K40=0,"",6))</formula>
    </cfRule>
    <cfRule type="expression" dxfId="46" priority="9">
      <formula>IF(B40="","",6)</formula>
    </cfRule>
  </conditionalFormatting>
  <conditionalFormatting sqref="P46:P48">
    <cfRule type="notContainsBlanks" dxfId="45" priority="4">
      <formula>LEN(TRIM(P46))&gt;0</formula>
    </cfRule>
    <cfRule type="expression" dxfId="44" priority="5">
      <formula>IF(K46="","",IF(K46=0,"",6))</formula>
    </cfRule>
    <cfRule type="expression" dxfId="43" priority="6">
      <formula>IF(B46="","",6)</formula>
    </cfRule>
  </conditionalFormatting>
  <conditionalFormatting sqref="P49:P51">
    <cfRule type="notContainsBlanks" dxfId="42" priority="1">
      <formula>LEN(TRIM(P49))&gt;0</formula>
    </cfRule>
    <cfRule type="expression" dxfId="41" priority="2">
      <formula>IF(K49="","",IF(K49=0,"",6))</formula>
    </cfRule>
    <cfRule type="expression" dxfId="40" priority="3">
      <formula>IF(B49="","",6)</formula>
    </cfRule>
  </conditionalFormatting>
  <pageMargins left="0.70866141732283472" right="0.70866141732283472" top="0.78740157480314965" bottom="0.78740157480314965" header="0.31496062992125984" footer="0.31496062992125984"/>
  <pageSetup paperSize="9" scale="45" fitToHeight="0" orientation="landscape" cellComments="asDisplayed" r:id="rId1"/>
  <headerFooter alignWithMargins="0"/>
  <rowBreaks count="1" manualBreakCount="1">
    <brk id="16" min="1" max="16" man="1"/>
  </rowBreaks>
  <legacyDrawing r:id="rId2"/>
  <extLst>
    <ext xmlns:x14="http://schemas.microsoft.com/office/spreadsheetml/2009/9/main" uri="{78C0D931-6437-407d-A8EE-F0AAD7539E65}">
      <x14:conditionalFormattings>
        <x14:conditionalFormatting xmlns:xm="http://schemas.microsoft.com/office/excel/2006/main">
          <x14:cfRule type="cellIs" priority="390" operator="greaterThan" id="{69DBCE2D-F5EF-4F46-B1A9-5725A3893310}">
            <xm:f>Zdroj!$AP$10</xm:f>
            <x14:dxf>
              <fill>
                <patternFill>
                  <bgColor theme="5" tint="0.39994506668294322"/>
                </patternFill>
              </fill>
            </x14:dxf>
          </x14:cfRule>
          <x14:cfRule type="cellIs" priority="391" operator="lessThan" id="{C08B0445-CEEB-4B60-A53C-F8C3343C555A}">
            <xm:f>Zdroj!$AP$10*-1</xm:f>
            <x14:dxf>
              <fill>
                <patternFill>
                  <bgColor theme="5" tint="0.39994506668294322"/>
                </patternFill>
              </fill>
            </x14:dxf>
          </x14:cfRule>
          <xm:sqref>K4:K6</xm:sqref>
        </x14:conditionalFormatting>
        <x14:conditionalFormatting xmlns:xm="http://schemas.microsoft.com/office/excel/2006/main">
          <x14:cfRule type="expression" priority="144" id="{0E2F8C61-B550-4A4C-A7A0-6EBA745CD06A}">
            <xm:f>IF(SUM(I4+J4+K4)-SUM(Zdroj!$AN$10+Zdroj!$AP$10)&gt;0,1,)</xm:f>
            <x14:dxf>
              <fill>
                <patternFill>
                  <bgColor theme="5" tint="0.39994506668294322"/>
                </patternFill>
              </fill>
            </x14:dxf>
          </x14:cfRule>
          <x14:cfRule type="expression" priority="145" id="{9933567D-F021-4799-B0A1-E26B42821219}">
            <xm:f>IF(SUM(I4+J4+K4)-SUM(Zdroj!$AN$10+Zdroj!$AP$10)=0,1,)</xm:f>
            <x14:dxf>
              <fill>
                <patternFill>
                  <bgColor theme="6" tint="0.39994506668294322"/>
                </patternFill>
              </fill>
            </x14:dxf>
          </x14:cfRule>
          <xm:sqref>L5:L6</xm:sqref>
        </x14:conditionalFormatting>
        <x14:conditionalFormatting xmlns:xm="http://schemas.microsoft.com/office/excel/2006/main">
          <x14:cfRule type="cellIs" priority="138" operator="greaterThan" id="{12A417B7-0428-4656-B856-3D8F3F5D2975}">
            <xm:f>Zdroj!$AP$10</xm:f>
            <x14:dxf>
              <fill>
                <patternFill>
                  <bgColor theme="5" tint="0.39994506668294322"/>
                </patternFill>
              </fill>
            </x14:dxf>
          </x14:cfRule>
          <x14:cfRule type="cellIs" priority="139" operator="lessThan" id="{21CBDBF7-DED7-4AA5-B40B-38F94696517C}">
            <xm:f>Zdroj!$AP$10*-1</xm:f>
            <x14:dxf>
              <fill>
                <patternFill>
                  <bgColor theme="5" tint="0.39994506668294322"/>
                </patternFill>
              </fill>
            </x14:dxf>
          </x14:cfRule>
          <xm:sqref>K7:K9</xm:sqref>
        </x14:conditionalFormatting>
        <x14:conditionalFormatting xmlns:xm="http://schemas.microsoft.com/office/excel/2006/main">
          <x14:cfRule type="expression" priority="129" id="{46B5703A-50AB-4A94-BF5C-057510E2118D}">
            <xm:f>IF(SUM(I7+J7+K7)-SUM(Zdroj!$AN$10+Zdroj!$AP$10)&gt;0,1,)</xm:f>
            <x14:dxf>
              <fill>
                <patternFill>
                  <bgColor theme="5" tint="0.39994506668294322"/>
                </patternFill>
              </fill>
            </x14:dxf>
          </x14:cfRule>
          <x14:cfRule type="expression" priority="130" id="{031D594C-40F7-4DA0-9214-8E0F2A7B42DF}">
            <xm:f>IF(SUM(I7+J7+K7)-SUM(Zdroj!$AN$10+Zdroj!$AP$10)=0,1,)</xm:f>
            <x14:dxf>
              <fill>
                <patternFill>
                  <bgColor theme="6" tint="0.39994506668294322"/>
                </patternFill>
              </fill>
            </x14:dxf>
          </x14:cfRule>
          <xm:sqref>L8:L9</xm:sqref>
        </x14:conditionalFormatting>
        <x14:conditionalFormatting xmlns:xm="http://schemas.microsoft.com/office/excel/2006/main">
          <x14:cfRule type="expression" priority="121" id="{1E8509A7-0CAA-4355-88DF-09474F6BD3A7}">
            <xm:f>IF(I4+0&gt;Zdroj!$AN$10,1,)</xm:f>
            <x14:dxf>
              <fill>
                <patternFill>
                  <bgColor theme="5" tint="0.39994506668294322"/>
                </patternFill>
              </fill>
            </x14:dxf>
          </x14:cfRule>
          <xm:sqref>I4:I6</xm:sqref>
        </x14:conditionalFormatting>
        <x14:conditionalFormatting xmlns:xm="http://schemas.microsoft.com/office/excel/2006/main">
          <x14:cfRule type="expression" priority="118" id="{5D4DD306-5EFF-45C2-BECA-4BC9C586A5EA}">
            <xm:f>IF(J4+0&gt;Zdroj!$AP$10,1,)</xm:f>
            <x14:dxf>
              <fill>
                <patternFill>
                  <bgColor theme="5" tint="0.39994506668294322"/>
                </patternFill>
              </fill>
            </x14:dxf>
          </x14:cfRule>
          <xm:sqref>J4:J6</xm:sqref>
        </x14:conditionalFormatting>
        <x14:conditionalFormatting xmlns:xm="http://schemas.microsoft.com/office/excel/2006/main">
          <x14:cfRule type="expression" priority="85" id="{5BE0B79B-641C-43A5-A803-FB608D663A64}">
            <xm:f>IF(I7+0&gt;Zdroj!$AN$10,1,)</xm:f>
            <x14:dxf>
              <fill>
                <patternFill>
                  <bgColor theme="5" tint="0.39994506668294322"/>
                </patternFill>
              </fill>
            </x14:dxf>
          </x14:cfRule>
          <xm:sqref>I7:I9</xm:sqref>
        </x14:conditionalFormatting>
        <x14:conditionalFormatting xmlns:xm="http://schemas.microsoft.com/office/excel/2006/main">
          <x14:cfRule type="expression" priority="83" id="{A475B116-103E-46EE-8E72-6890C2AE85E9}">
            <xm:f>IF(J7+0&gt;Zdroj!$AP$10,1,)</xm:f>
            <x14:dxf>
              <fill>
                <patternFill>
                  <bgColor theme="5" tint="0.39994506668294322"/>
                </patternFill>
              </fill>
            </x14:dxf>
          </x14:cfRule>
          <xm:sqref>J7:J9</xm:sqref>
        </x14:conditionalFormatting>
        <x14:conditionalFormatting xmlns:xm="http://schemas.microsoft.com/office/excel/2006/main">
          <x14:cfRule type="cellIs" priority="56" operator="greaterThan" id="{700DC5A5-4959-4256-A83B-B2FBA0DF8F7C}">
            <xm:f>Zdroj!$AP$10</xm:f>
            <x14:dxf>
              <fill>
                <patternFill>
                  <bgColor theme="5" tint="0.39994506668294322"/>
                </patternFill>
              </fill>
            </x14:dxf>
          </x14:cfRule>
          <x14:cfRule type="cellIs" priority="57" operator="lessThan" id="{2F5E4488-8F0A-49E3-B869-9FFFB7F9AEA9}">
            <xm:f>Zdroj!$AP$10*-1</xm:f>
            <x14:dxf>
              <fill>
                <patternFill>
                  <bgColor theme="5" tint="0.39994506668294322"/>
                </patternFill>
              </fill>
            </x14:dxf>
          </x14:cfRule>
          <xm:sqref>K10:K1200</xm:sqref>
        </x14:conditionalFormatting>
        <x14:conditionalFormatting xmlns:xm="http://schemas.microsoft.com/office/excel/2006/main">
          <x14:cfRule type="expression" priority="50" id="{1973A9BC-97C8-4F3B-B274-0C1F1742CA72}">
            <xm:f>IF(SUM(I10+J10+K10)-SUM(Zdroj!$AN$10+Zdroj!$AP$10)&gt;0,1,)</xm:f>
            <x14:dxf>
              <fill>
                <patternFill>
                  <bgColor theme="5" tint="0.39994506668294322"/>
                </patternFill>
              </fill>
            </x14:dxf>
          </x14:cfRule>
          <x14:cfRule type="expression" priority="51" id="{720FF5AD-1CF4-4561-89D9-ED51D7C7D2FC}">
            <xm:f>IF(SUM(I10+J10+K10)-SUM(Zdroj!$AN$10+Zdroj!$AP$10)=0,1,)</xm:f>
            <x14:dxf>
              <fill>
                <patternFill>
                  <bgColor theme="6" tint="0.39994506668294322"/>
                </patternFill>
              </fill>
            </x14:dxf>
          </x14:cfRule>
          <xm:sqref>L11:L12 L14:L15 L17:L18 L20:L21 L23:L24 L26:L27 L29:L30 L32:L33 L35:L36 L38:L39 L41:L42 L44:L45 L47:L48 L50:L51 L53:L54 L56:L57 L59:L60 L62:L63 L65:L66 L68:L69 L71:L72 L74:L75 L77:L78 L80:L81 L83:L84 L86:L87 L89:L90 L92:L93 L95:L96 L98:L99 L101:L102 L104:L105 L107:L108 L110:L111 L113:L114 L116:L117 L119:L120 L122:L123 L125:L126 L128:L129 L131:L132 L134:L135 L137:L138 L140:L141 L143:L144 L146:L147 L149:L150 L152:L153 L155:L156 L158:L159 L161:L162 L164:L165 L167:L168 L170:L171 L173:L174 L176:L177 L179:L180 L182:L183 L185:L186 L188:L189 L191:L192 L194:L195 L197:L198 L200:L201 L203:L204 L206:L207 L209:L210 L212:L213 L215:L216 L218:L219 L221:L222 L224:L225 L227:L228 L230:L231 L233:L234 L236:L237 L239:L240 L242:L243 L245:L246 L248:L249 L251:L252 L254:L255 L257:L258 L260:L261 L263:L264 L266:L267 L269:L270 L272:L273 L275:L276 L278:L279 L281:L282 L284:L285 L287:L288 L290:L291 L293:L294 L296:L297 L299:L300 L302:L303 L305:L306 L308:L309 L311:L312 L314:L315 L317:L318 L320:L321 L323:L324 L326:L327 L329:L330 L332:L333 L335:L336 L338:L339 L341:L342 L344:L345 L347:L348 L350:L351 L353:L354 L356:L357 L359:L360 L362:L363 L365:L366 L368:L369 L371:L372 L374:L375 L377:L378 L380:L381 L383:L384 L386:L387 L389:L390 L392:L393 L395:L396 L398:L399 L401:L402 L404:L405 L407:L408 L410:L411 L413:L414 L416:L417 L419:L420 L422:L423 L425:L426 L428:L429 L431:L432 L434:L435 L437:L438 L440:L441 L443:L444 L446:L447 L449:L450 L452:L453 L455:L456 L458:L459 L461:L462 L464:L465 L467:L468 L470:L471 L473:L474 L476:L477 L479:L480 L482:L483 L485:L486 L488:L489 L491:L492 L494:L495 L497:L498 L500:L501 L503:L504 L506:L507 L509:L510 L512:L513 L515:L516 L518:L519 L521:L522 L524:L525 L527:L528 L530:L531 L533:L534 L536:L537 L539:L540 L542:L543 L545:L546 L548:L549 L551:L552 L554:L555 L557:L558 L560:L561 L563:L564 L566:L567 L569:L570 L572:L573 L575:L576 L578:L579 L581:L582 L584:L585 L587:L588 L590:L591 L593:L594 L596:L597 L599:L600 L602:L603 L605:L606 L608:L609 L611:L612 L614:L615 L617:L618 L620:L621 L623:L624 L626:L627 L629:L630 L632:L633 L635:L636 L638:L639 L641:L642 L644:L645 L647:L648 L650:L651 L653:L654 L656:L657 L659:L660 L662:L663 L665:L666 L668:L669 L671:L672 L674:L675 L677:L678 L680:L681 L683:L684 L686:L687 L689:L690 L692:L693 L695:L696 L698:L699 L701:L702 L704:L705 L707:L708 L710:L711 L713:L714 L716:L717 L719:L720 L722:L723 L725:L726 L728:L729 L731:L732 L734:L735 L737:L738 L740:L741 L743:L744 L746:L747 L749:L750 L752:L753 L755:L756 L758:L759 L761:L762 L764:L765 L767:L768 L770:L771 L773:L774 L776:L777 L779:L780 L782:L783 L785:L786 L788:L789 L791:L792 L794:L795 L797:L798 L800:L801 L803:L804 L806:L807 L809:L810 L812:L813 L815:L816 L818:L819 L821:L822 L824:L825 L827:L828 L830:L831 L833:L834 L836:L837 L839:L840 L842:L843 L845:L846 L848:L849 L851:L852 L854:L855 L857:L858 L860:L861 L863:L864 L866:L867 L869:L870 L872:L873 L875:L876 L878:L879 L881:L882 L884:L885 L887:L888 L890:L891 L893:L894 L896:L897 L899:L900 L902:L903 L905:L906 L908:L909 L911:L912 L914:L915 L917:L918 L920:L921 L923:L924 L926:L927 L929:L930 L932:L933 L935:L936 L938:L939 L941:L942 L944:L945 L947:L948 L950:L951 L953:L954 L956:L957 L959:L960 L962:L963 L965:L966 L968:L969 L971:L972 L974:L975 L977:L978 L980:L981 L983:L984 L986:L987 L989:L990 L992:L993 L995:L996 L998:L999 L1001:L1002 L1004:L1005 L1007:L1008 L1010:L1011 L1013:L1014 L1016:L1017 L1019:L1020 L1022:L1023 L1025:L1026 L1028:L1029 L1031:L1032 L1034:L1035 L1037:L1038 L1040:L1041 L1043:L1044 L1046:L1047 L1049:L1050 L1052:L1053 L1055:L1056 L1058:L1059 L1061:L1062 L1064:L1065 L1067:L1068 L1070:L1071 L1073:L1074 L1076:L1077 L1079:L1080 L1082:L1083 L1085:L1086 L1088:L1089 L1091:L1092 L1094:L1095 L1097:L1098 L1100:L1101 L1103:L1104 L1106:L1107 L1109:L1110 L1112:L1113 L1115:L1116 L1118:L1119 L1121:L1122 L1124:L1125 L1127:L1128 L1130:L1131 L1133:L1134 L1136:L1137 L1139:L1140 L1142:L1143 L1145:L1146 L1148:L1149 L1151:L1152 L1154:L1155 L1157:L1158 L1160:L1161 L1163:L1164 L1166:L1167 L1169:L1170 L1172:L1173 L1175:L1176 L1178:L1179 L1181:L1182 L1184:L1185 L1187:L1188 L1190:L1191 L1193:L1194 L1196:L1197 L1199:L1200</xm:sqref>
        </x14:conditionalFormatting>
        <x14:conditionalFormatting xmlns:xm="http://schemas.microsoft.com/office/excel/2006/main">
          <x14:cfRule type="expression" priority="48" id="{2412CD03-0888-4177-8E3C-D4D2439639F7}">
            <xm:f>IF(I10+0&gt;Zdroj!$AN$10,1,)</xm:f>
            <x14:dxf>
              <fill>
                <patternFill>
                  <bgColor theme="5" tint="0.39994506668294322"/>
                </patternFill>
              </fill>
            </x14:dxf>
          </x14:cfRule>
          <xm:sqref>I10:I1200</xm:sqref>
        </x14:conditionalFormatting>
        <x14:conditionalFormatting xmlns:xm="http://schemas.microsoft.com/office/excel/2006/main">
          <x14:cfRule type="expression" priority="46" id="{1CF77E55-94C0-474D-A20C-6E959DB3B0CC}">
            <xm:f>IF(J10+0&gt;Zdroj!$AP$10,1,)</xm:f>
            <x14:dxf>
              <fill>
                <patternFill>
                  <bgColor theme="5" tint="0.39994506668294322"/>
                </patternFill>
              </fill>
            </x14:dxf>
          </x14:cfRule>
          <xm:sqref>J10:J1200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O4511"/>
  <sheetViews>
    <sheetView topLeftCell="B40" zoomScaleNormal="100" zoomScaleSheetLayoutView="100" workbookViewId="0">
      <selection activeCell="C5" sqref="C5:C6"/>
    </sheetView>
  </sheetViews>
  <sheetFormatPr defaultRowHeight="15" x14ac:dyDescent="0.25"/>
  <cols>
    <col min="1" max="1" width="0" style="127" hidden="1" customWidth="1"/>
    <col min="2" max="2" width="9.28515625" style="18"/>
    <col min="3" max="3" width="43.28515625" style="138" customWidth="1"/>
    <col min="4" max="4" width="63.5703125" style="135" customWidth="1"/>
    <col min="5" max="5" width="5.42578125" style="18" customWidth="1"/>
    <col min="6" max="6" width="4" customWidth="1"/>
    <col min="7" max="7" width="3" customWidth="1"/>
  </cols>
  <sheetData>
    <row r="1" spans="1:15" ht="30.75" thickBot="1" x14ac:dyDescent="0.3">
      <c r="B1" s="53" t="s">
        <v>32</v>
      </c>
      <c r="C1" s="132" t="s">
        <v>34</v>
      </c>
      <c r="D1" s="133" t="s">
        <v>33</v>
      </c>
      <c r="E1" s="63" t="s">
        <v>28</v>
      </c>
      <c r="F1" s="206" t="s">
        <v>46</v>
      </c>
      <c r="G1" s="207" t="s">
        <v>45</v>
      </c>
      <c r="K1" s="26"/>
    </row>
    <row r="2" spans="1:15" x14ac:dyDescent="0.25">
      <c r="A2" s="127">
        <f>SUM((ROW()+8)/10)</f>
        <v>1</v>
      </c>
      <c r="B2" s="333" t="str">
        <f ca="1">IF(OFFSET(Zdroj!$B$16,A2-1,0)&gt;0,OFFSET(Zdroj!$B$16,A2-1,0),"")</f>
        <v>27</v>
      </c>
      <c r="C2" s="136" t="str">
        <f ca="1">IF(OFFSET(Zdroj!AG$16,A2-1,0)=0,"",CONCATENATE("A",$A$2," - ",Zdroj!$AG$15))</f>
        <v/>
      </c>
      <c r="D2" s="134" t="str">
        <f ca="1">IF(C2="","",CONCATENATE(OFFSET(Zdroj!AG$16,A2-1,0)," - ",OFFSET(Zdroj!AU$16,A2-1,0)))</f>
        <v/>
      </c>
      <c r="E2" s="66" t="str">
        <f ca="1">IF(C2="","",OFFSET(Zdroj!AV$16,A2-1,0))</f>
        <v/>
      </c>
      <c r="F2" s="332" t="str">
        <f ca="1">IF(SUM(E2:E7)=0,"",SUM(E2:E7))</f>
        <v/>
      </c>
      <c r="G2" s="333" t="str">
        <f ca="1">IF(SUM(E2:E11)=0,"",SUM(E2:E11))</f>
        <v/>
      </c>
      <c r="K2" s="26"/>
      <c r="L2" s="26"/>
      <c r="M2" s="26"/>
      <c r="N2" s="26"/>
      <c r="O2" s="26"/>
    </row>
    <row r="3" spans="1:15" x14ac:dyDescent="0.25">
      <c r="B3" s="333"/>
      <c r="C3" s="137" t="str">
        <f ca="1">IF(OFFSET(Zdroj!AH$16,A2-1,0)=0,"",CONCATENATE("A",$A$2+1," - ",Zdroj!$AH$15))</f>
        <v/>
      </c>
      <c r="D3" s="134" t="str">
        <f ca="1">IF(C3="","",CONCATENATE(OFFSET(Zdroj!AH$16,A2-1,0)," - ",OFFSET(Zdroj!AW$16,A2-1,0)))</f>
        <v/>
      </c>
      <c r="E3" s="66" t="str">
        <f ca="1">IF(C3="","",OFFSET(Zdroj!AX$16,A2-1,0))</f>
        <v/>
      </c>
      <c r="F3" s="332"/>
      <c r="G3" s="333"/>
    </row>
    <row r="4" spans="1:15" x14ac:dyDescent="0.25">
      <c r="B4" s="333"/>
      <c r="C4" s="137" t="str">
        <f ca="1">IF(OFFSET(Zdroj!AI$16,A2-1,0)=0,"",CONCATENATE("A",$A$2+2," - ",Zdroj!$AI$15))</f>
        <v/>
      </c>
      <c r="D4" s="134" t="str">
        <f ca="1">IF(C4="","",CONCATENATE(OFFSET(Zdroj!AI$16,A2-1,0)," - ",OFFSET(Zdroj!AY$16,A2-1,0)))</f>
        <v/>
      </c>
      <c r="E4" s="66" t="str">
        <f ca="1">IF(C4="","",OFFSET(Zdroj!AZ$16,A2-1,0))</f>
        <v/>
      </c>
      <c r="F4" s="332"/>
      <c r="G4" s="333"/>
    </row>
    <row r="5" spans="1:15" x14ac:dyDescent="0.25">
      <c r="B5" s="333"/>
      <c r="C5" s="137" t="str">
        <f ca="1">IF(OFFSET(Zdroj!AJ$16,A2-1,0)=0,"",CONCATENATE("A",$A$2+3," - ",Zdroj!$AJ$15))</f>
        <v/>
      </c>
      <c r="D5" s="134" t="str">
        <f ca="1">IF(C5="","",CONCATENATE(OFFSET(Zdroj!AJ$16,A2-1,0)," - ",OFFSET(Zdroj!BA$16,A2-1,0)))</f>
        <v/>
      </c>
      <c r="E5" s="66" t="str">
        <f ca="1">IF(C5="","",OFFSET(Zdroj!BB$16,A2-1,0))</f>
        <v/>
      </c>
      <c r="F5" s="332"/>
      <c r="G5" s="333"/>
    </row>
    <row r="6" spans="1:15" x14ac:dyDescent="0.25">
      <c r="B6" s="333"/>
      <c r="C6" s="137" t="str">
        <f ca="1">IF(OFFSET(Zdroj!AK$16,A2-1,0)=0,"",CONCATENATE("A",$A$2+4," - ",Zdroj!$AK$15))</f>
        <v/>
      </c>
      <c r="D6" s="134" t="str">
        <f ca="1">IF(C6="","",CONCATENATE(OFFSET(Zdroj!AK$16,A2-1,0)," - ",OFFSET(Zdroj!BC$16,A2-1,0)))</f>
        <v/>
      </c>
      <c r="E6" s="66" t="str">
        <f ca="1">IF(C6="","",OFFSET(Zdroj!BD$16,A2-1,0))</f>
        <v/>
      </c>
      <c r="F6" s="332"/>
      <c r="G6" s="333"/>
    </row>
    <row r="7" spans="1:15" x14ac:dyDescent="0.25">
      <c r="B7" s="333"/>
      <c r="C7" s="137" t="str">
        <f ca="1">IF(OFFSET(Zdroj!AL$16,A2-1,0)=0,"",CONCATENATE("A",$A$2+5," - ",Zdroj!$AL$15))</f>
        <v/>
      </c>
      <c r="D7" s="134" t="str">
        <f ca="1">IF(C7="","",CONCATENATE(OFFSET(Zdroj!AL$16,A2-1,0)," - ",OFFSET(Zdroj!BE$16,A2-1,0)))</f>
        <v/>
      </c>
      <c r="E7" s="66" t="str">
        <f ca="1">IF(C7="","",OFFSET(Zdroj!BF$16,A2-1,0))</f>
        <v/>
      </c>
      <c r="F7" s="332"/>
      <c r="G7" s="333"/>
    </row>
    <row r="8" spans="1:15" ht="60" x14ac:dyDescent="0.25">
      <c r="B8" s="333"/>
      <c r="C8" s="137" t="str">
        <f ca="1">IF(OFFSET(Zdroj!AM$16,A2-1,0)=0,"",CONCATENATE("B",$A$2," - ",Zdroj!$AM$15))</f>
        <v>B1 - TIC v rámci projektu (akce) dojde k rozšíření/zkvalitnění komunikačních kanálů, např. úprava webu, mobilní aplikace, propojení na weby OK/SCR apod.</v>
      </c>
      <c r="D8" s="134" t="str">
        <f ca="1">IF(C8="","",CONCATENATE(OFFSET(Zdroj!AM$16,A2-1,0)))</f>
        <v>ne</v>
      </c>
      <c r="E8" s="67">
        <f ca="1">IF(C8="","",OFFSET(Zdroj!AN$16,A2-1,0))</f>
        <v>0</v>
      </c>
      <c r="F8" s="334" t="str">
        <f ca="1">IF(SUM(E8:E11)=0,"",SUM(E8:E11))</f>
        <v/>
      </c>
      <c r="G8" s="333"/>
      <c r="I8" s="62"/>
    </row>
    <row r="9" spans="1:15" x14ac:dyDescent="0.25">
      <c r="B9" s="333"/>
      <c r="C9" s="137" t="str">
        <f ca="1">IF(OFFSET(Zdroj!AO$16,A2-1,0)=0,"",CONCATENATE("B",$A$2+1," - ",Zdroj!$AO$15))</f>
        <v/>
      </c>
      <c r="D9" s="134" t="str">
        <f ca="1">IF(C9="","",CONCATENATE(OFFSET(Zdroj!AO$16,A2-1,0)))</f>
        <v/>
      </c>
      <c r="E9" s="66" t="str">
        <f ca="1">IF(C9="","",OFFSET(Zdroj!AP$16,A2-1,0))</f>
        <v/>
      </c>
      <c r="F9" s="334"/>
      <c r="G9" s="333"/>
      <c r="I9" s="62"/>
    </row>
    <row r="10" spans="1:15" x14ac:dyDescent="0.25">
      <c r="B10" s="333"/>
      <c r="C10" s="137" t="str">
        <f ca="1">IF(OFFSET(Zdroj!AQ$16,A2-1,0)=0,"",CONCATENATE("B",$A$2+2," - ",Zdroj!$AQ$15))</f>
        <v/>
      </c>
      <c r="D10" s="134" t="str">
        <f ca="1">IF(C10="","",CONCATENATE(OFFSET(Zdroj!AQ$16,A2-1,0)))</f>
        <v/>
      </c>
      <c r="E10" s="66" t="str">
        <f ca="1">IF(C10="","",OFFSET(Zdroj!AR$16,A2-1,0))</f>
        <v/>
      </c>
      <c r="F10" s="334"/>
      <c r="G10" s="333"/>
      <c r="I10" s="62"/>
    </row>
    <row r="11" spans="1:15" x14ac:dyDescent="0.25">
      <c r="B11" s="333"/>
      <c r="C11" s="137" t="str">
        <f ca="1">IF(OFFSET(Zdroj!AT$16,A2-1,0)=0,"",CONCATENATE("B",$A$2+3," - ",Zdroj!$AS$15))</f>
        <v/>
      </c>
      <c r="D11" s="134" t="str">
        <f ca="1">IF(C11="","",CONCATENATE(OFFSET(Zdroj!AS$16,A2-1,0)))</f>
        <v/>
      </c>
      <c r="E11" s="66" t="str">
        <f ca="1">IF(C11="","",OFFSET(Zdroj!AT$16,A2-1,0))</f>
        <v/>
      </c>
      <c r="F11" s="334"/>
      <c r="G11" s="333"/>
      <c r="I11" s="62"/>
    </row>
    <row r="12" spans="1:15" x14ac:dyDescent="0.25">
      <c r="A12" s="127">
        <f>SUM((ROW()+8)/10)</f>
        <v>2</v>
      </c>
      <c r="B12" s="333" t="str">
        <f ca="1">IF(OFFSET(Zdroj!$B$16,A12-1,0)&gt;0,OFFSET(Zdroj!$B$16,A12-1,0),"")</f>
        <v>28</v>
      </c>
      <c r="C12" s="136" t="str">
        <f ca="1">IF(OFFSET(Zdroj!AG$16,A12-1,0)=0,"",CONCATENATE("A",$A$2," - ",Zdroj!$AG$15))</f>
        <v/>
      </c>
      <c r="D12" s="134" t="str">
        <f ca="1">IF(C12="","",CONCATENATE(OFFSET(Zdroj!AG$16,A12-1,0)," - ",OFFSET(Zdroj!AU$16,A12-1,0)))</f>
        <v/>
      </c>
      <c r="E12" s="66" t="str">
        <f ca="1">IF(C12="","",OFFSET(Zdroj!AV$16,A12-1,0))</f>
        <v/>
      </c>
      <c r="F12" s="332" t="str">
        <f ca="1">IF(SUM(E12:E17)=0,"",SUM(E12:E17))</f>
        <v/>
      </c>
      <c r="G12" s="333" t="str">
        <f ca="1">IF(SUM(E12:E21)=0,"",SUM(E12:E21))</f>
        <v/>
      </c>
    </row>
    <row r="13" spans="1:15" x14ac:dyDescent="0.25">
      <c r="B13" s="333"/>
      <c r="C13" s="137" t="str">
        <f ca="1">IF(OFFSET(Zdroj!AH$16,A12-1,0)=0,"",CONCATENATE("A",$A$2+1," - ",Zdroj!$AH$15))</f>
        <v/>
      </c>
      <c r="D13" s="134" t="str">
        <f ca="1">IF(C13="","",CONCATENATE(OFFSET(Zdroj!AH$16,A12-1,0)," - ",OFFSET(Zdroj!AW$16,A12-1,0)))</f>
        <v/>
      </c>
      <c r="E13" s="66" t="str">
        <f ca="1">IF(C13="","",OFFSET(Zdroj!AX$16,A12-1,0))</f>
        <v/>
      </c>
      <c r="F13" s="332"/>
      <c r="G13" s="333"/>
    </row>
    <row r="14" spans="1:15" x14ac:dyDescent="0.25">
      <c r="B14" s="333"/>
      <c r="C14" s="137" t="str">
        <f ca="1">IF(OFFSET(Zdroj!AI$16,A12-1,0)=0,"",CONCATENATE("A",$A$2+2," - ",Zdroj!$AI$15))</f>
        <v/>
      </c>
      <c r="D14" s="134" t="str">
        <f ca="1">IF(C14="","",CONCATENATE(OFFSET(Zdroj!AI$16,A12-1,0)," - ",OFFSET(Zdroj!AY$16,A12-1,0)))</f>
        <v/>
      </c>
      <c r="E14" s="66" t="str">
        <f ca="1">IF(C14="","",OFFSET(Zdroj!AZ$16,A12-1,0))</f>
        <v/>
      </c>
      <c r="F14" s="332"/>
      <c r="G14" s="333"/>
    </row>
    <row r="15" spans="1:15" x14ac:dyDescent="0.25">
      <c r="B15" s="333"/>
      <c r="C15" s="137" t="str">
        <f ca="1">IF(OFFSET(Zdroj!AJ$16,A12-1,0)=0,"",CONCATENATE("A",$A$2+3," - ",Zdroj!$AJ$15))</f>
        <v/>
      </c>
      <c r="D15" s="134" t="str">
        <f ca="1">IF(C15="","",CONCATENATE(OFFSET(Zdroj!AJ$16,A12-1,0)," - ",OFFSET(Zdroj!BA$16,A12-1,0)))</f>
        <v/>
      </c>
      <c r="E15" s="66" t="str">
        <f ca="1">IF(C15="","",OFFSET(Zdroj!BB$16,A12-1,0))</f>
        <v/>
      </c>
      <c r="F15" s="332"/>
      <c r="G15" s="333"/>
    </row>
    <row r="16" spans="1:15" x14ac:dyDescent="0.25">
      <c r="B16" s="333"/>
      <c r="C16" s="137" t="str">
        <f ca="1">IF(OFFSET(Zdroj!AK$16,A12-1,0)=0,"",CONCATENATE("A",$A$2+4," - ",Zdroj!$AK$15))</f>
        <v/>
      </c>
      <c r="D16" s="134" t="str">
        <f ca="1">IF(C16="","",CONCATENATE(OFFSET(Zdroj!AK$16,A12-1,0)," - ",OFFSET(Zdroj!BC$16,A12-1,0)))</f>
        <v/>
      </c>
      <c r="E16" s="66" t="str">
        <f ca="1">IF(C16="","",OFFSET(Zdroj!BD$16,A12-1,0))</f>
        <v/>
      </c>
      <c r="F16" s="332"/>
      <c r="G16" s="333"/>
    </row>
    <row r="17" spans="1:7" x14ac:dyDescent="0.25">
      <c r="B17" s="333"/>
      <c r="C17" s="137" t="str">
        <f ca="1">IF(OFFSET(Zdroj!AL$16,A12-1,0)=0,"",CONCATENATE("A",$A$2+5," - ",Zdroj!$AL$15))</f>
        <v/>
      </c>
      <c r="D17" s="134" t="str">
        <f ca="1">IF(C17="","",CONCATENATE(OFFSET(Zdroj!AL$16,A12-1,0)," - ",OFFSET(Zdroj!BE$16,A12-1,0)))</f>
        <v/>
      </c>
      <c r="E17" s="66" t="str">
        <f ca="1">IF(C17="","",OFFSET(Zdroj!BF$16,A12-1,0))</f>
        <v/>
      </c>
      <c r="F17" s="332"/>
      <c r="G17" s="333"/>
    </row>
    <row r="18" spans="1:7" ht="60" x14ac:dyDescent="0.25">
      <c r="B18" s="333"/>
      <c r="C18" s="137" t="str">
        <f ca="1">IF(OFFSET(Zdroj!AM$16,A12-1,0)=0,"",CONCATENATE("B",$A$2," - ",Zdroj!$AM$15))</f>
        <v>B1 - TIC v rámci projektu (akce) dojde k rozšíření/zkvalitnění komunikačních kanálů, např. úprava webu, mobilní aplikace, propojení na weby OK/SCR apod.</v>
      </c>
      <c r="D18" s="134" t="str">
        <f ca="1">IF(C18="","",CONCATENATE(OFFSET(Zdroj!AM$16,A12-1,0)))</f>
        <v>ne</v>
      </c>
      <c r="E18" s="67">
        <f ca="1">IF(C18="","",OFFSET(Zdroj!AN$16,A12-1,0))</f>
        <v>0</v>
      </c>
      <c r="F18" s="334" t="str">
        <f ca="1">IF(SUM(E18:E21)=0,"",SUM(E18:E21))</f>
        <v/>
      </c>
      <c r="G18" s="333"/>
    </row>
    <row r="19" spans="1:7" x14ac:dyDescent="0.25">
      <c r="B19" s="333"/>
      <c r="C19" s="137" t="str">
        <f ca="1">IF(OFFSET(Zdroj!AO$16,A12-1,0)=0,"",CONCATENATE("B",$A$2+1," - ",Zdroj!$AO$15))</f>
        <v/>
      </c>
      <c r="D19" s="134" t="str">
        <f ca="1">IF(C19="","",CONCATENATE(OFFSET(Zdroj!AO$16,A12-1,0)))</f>
        <v/>
      </c>
      <c r="E19" s="66" t="str">
        <f ca="1">IF(C19="","",OFFSET(Zdroj!AP$16,A12-1,0))</f>
        <v/>
      </c>
      <c r="F19" s="334"/>
      <c r="G19" s="333"/>
    </row>
    <row r="20" spans="1:7" x14ac:dyDescent="0.25">
      <c r="B20" s="333"/>
      <c r="C20" s="137" t="str">
        <f ca="1">IF(OFFSET(Zdroj!AQ$16,A12-1,0)=0,"",CONCATENATE("B",$A$2+2," - ",Zdroj!$AQ$15))</f>
        <v/>
      </c>
      <c r="D20" s="134" t="str">
        <f ca="1">IF(C20="","",CONCATENATE(OFFSET(Zdroj!AQ$16,A12-1,0)))</f>
        <v/>
      </c>
      <c r="E20" s="66" t="str">
        <f ca="1">IF(C20="","",OFFSET(Zdroj!AR$16,A12-1,0))</f>
        <v/>
      </c>
      <c r="F20" s="334"/>
      <c r="G20" s="333"/>
    </row>
    <row r="21" spans="1:7" x14ac:dyDescent="0.25">
      <c r="B21" s="333"/>
      <c r="C21" s="137" t="str">
        <f ca="1">IF(OFFSET(Zdroj!AT$16,A12-1,0)=0,"",CONCATENATE("B",$A$2+3," - ",Zdroj!$AS$15))</f>
        <v/>
      </c>
      <c r="D21" s="134" t="str">
        <f ca="1">IF(C21="","",CONCATENATE(OFFSET(Zdroj!AS$16,A12-1,0)))</f>
        <v/>
      </c>
      <c r="E21" s="66" t="str">
        <f ca="1">IF(C21="","",OFFSET(Zdroj!AT$16,A12-1,0))</f>
        <v/>
      </c>
      <c r="F21" s="334"/>
      <c r="G21" s="333"/>
    </row>
    <row r="22" spans="1:7" ht="30" x14ac:dyDescent="0.25">
      <c r="A22" s="127">
        <f>SUM((ROW()+8)/10)</f>
        <v>3</v>
      </c>
      <c r="B22" s="333" t="str">
        <f ca="1">IF(OFFSET(Zdroj!$B$16,A22-1,0)&gt;0,OFFSET(Zdroj!$B$16,A22-1,0),"")</f>
        <v>25</v>
      </c>
      <c r="C22" s="136" t="str">
        <f ca="1">IF(OFFSET(Zdroj!AG$16,A22-1,0)=0,"",CONCATENATE("A",$A$2," - ",Zdroj!$AG$15))</f>
        <v>A1 - TIC je prodejním místem Olomouc Region Card</v>
      </c>
      <c r="D22" s="134" t="str">
        <f ca="1">IF(C22="","",CONCATENATE(OFFSET(Zdroj!AG$16,A22-1,0)," - ",OFFSET(Zdroj!AU$16,A22-1,0)))</f>
        <v>1A - Ano</v>
      </c>
      <c r="E22" s="66">
        <f ca="1">IF(C22="","",OFFSET(Zdroj!AV$16,A22-1,0))</f>
        <v>10</v>
      </c>
      <c r="F22" s="332">
        <f t="shared" ref="F22" ca="1" si="0">IF(SUM(E22:E27)=0,"",SUM(E22:E27))</f>
        <v>60</v>
      </c>
      <c r="G22" s="333">
        <f t="shared" ref="G22" ca="1" si="1">IF(SUM(E22:E31)=0,"",SUM(E22:E31))</f>
        <v>94</v>
      </c>
    </row>
    <row r="23" spans="1:7" ht="30" x14ac:dyDescent="0.25">
      <c r="B23" s="333"/>
      <c r="C23" s="137" t="str">
        <f ca="1">IF(OFFSET(Zdroj!AH$16,A22-1,0)=0,"",CONCATENATE("A",$A$2+1," - ",Zdroj!$AH$15))</f>
        <v>A2 - TIC nabízí regionální produkty (tj. s regionální certifikací)</v>
      </c>
      <c r="D23" s="134" t="str">
        <f ca="1">IF(C23="","",CONCATENATE(OFFSET(Zdroj!AH$16,A22-1,0)," - ",OFFSET(Zdroj!AW$16,A22-1,0)))</f>
        <v>2A - Ano</v>
      </c>
      <c r="E23" s="66">
        <f ca="1">IF(C23="","",OFFSET(Zdroj!AX$16,A22-1,0))</f>
        <v>12</v>
      </c>
      <c r="F23" s="332"/>
      <c r="G23" s="333"/>
    </row>
    <row r="24" spans="1:7" ht="30" x14ac:dyDescent="0.25">
      <c r="B24" s="333"/>
      <c r="C24" s="137" t="str">
        <f ca="1">IF(OFFSET(Zdroj!AI$16,A22-1,0)=0,"",CONCATENATE("A",$A$2+2," - ",Zdroj!$AI$15))</f>
        <v>A3 - Počet obyvatel obce, ve které je provozováno TIC žádající o dotaci</v>
      </c>
      <c r="D24" s="134" t="str">
        <f ca="1">IF(C24="","",CONCATENATE(OFFSET(Zdroj!AI$16,A22-1,0)," - ",OFFSET(Zdroj!AY$16,A22-1,0)))</f>
        <v>3A - Do 10 000</v>
      </c>
      <c r="E24" s="66">
        <f ca="1">IF(C24="","",OFFSET(Zdroj!AZ$16,A22-1,0))</f>
        <v>8</v>
      </c>
      <c r="F24" s="332"/>
      <c r="G24" s="333"/>
    </row>
    <row r="25" spans="1:7" ht="30" x14ac:dyDescent="0.25">
      <c r="B25" s="333"/>
      <c r="C25" s="137" t="str">
        <f ca="1">IF(OFFSET(Zdroj!AJ$16,A22-1,0)=0,"",CONCATENATE("A",$A$2+3," - ",Zdroj!$AJ$15))</f>
        <v>A4 - TIC v rámci podaného projektu (akce) vytvoří nový propagační materiál</v>
      </c>
      <c r="D25" s="134" t="str">
        <f ca="1">IF(C25="","",CONCATENATE(OFFSET(Zdroj!AJ$16,A22-1,0)," - ",OFFSET(Zdroj!BA$16,A22-1,0)))</f>
        <v>4A - Ano</v>
      </c>
      <c r="E25" s="66">
        <f ca="1">IF(C25="","",OFFSET(Zdroj!BB$16,A22-1,0))</f>
        <v>10</v>
      </c>
      <c r="F25" s="332"/>
      <c r="G25" s="333"/>
    </row>
    <row r="26" spans="1:7" ht="30" x14ac:dyDescent="0.25">
      <c r="B26" s="333"/>
      <c r="C26" s="137" t="str">
        <f ca="1">IF(OFFSET(Zdroj!AK$16,A22-1,0)=0,"",CONCATENATE("A",$A$2+4," - ",Zdroj!$AK$15))</f>
        <v>A5 - TIC zajistí víkendový provoz min. červen – srpen</v>
      </c>
      <c r="D26" s="134" t="str">
        <f ca="1">IF(C26="","",CONCATENATE(OFFSET(Zdroj!AK$16,A22-1,0)," - ",OFFSET(Zdroj!BC$16,A22-1,0)))</f>
        <v>5A - Ano</v>
      </c>
      <c r="E26" s="66">
        <f ca="1">IF(C26="","",OFFSET(Zdroj!BD$16,A22-1,0))</f>
        <v>12</v>
      </c>
      <c r="F26" s="332"/>
      <c r="G26" s="333"/>
    </row>
    <row r="27" spans="1:7" x14ac:dyDescent="0.25">
      <c r="B27" s="333"/>
      <c r="C27" s="137" t="str">
        <f ca="1">IF(OFFSET(Zdroj!AL$16,A22-1,0)=0,"",CONCATENATE("A",$A$2+5," - ",Zdroj!$AL$15))</f>
        <v>A6 - TIC zajistí odborné vzdělávání pracovníků</v>
      </c>
      <c r="D27" s="134" t="str">
        <f ca="1">IF(C27="","",CONCATENATE(OFFSET(Zdroj!AL$16,A22-1,0)," - ",OFFSET(Zdroj!BE$16,A22-1,0)))</f>
        <v>6A - Ano</v>
      </c>
      <c r="E27" s="66">
        <f ca="1">IF(C27="","",OFFSET(Zdroj!BF$16,A22-1,0))</f>
        <v>8</v>
      </c>
      <c r="F27" s="332"/>
      <c r="G27" s="333"/>
    </row>
    <row r="28" spans="1:7" ht="60" x14ac:dyDescent="0.25">
      <c r="B28" s="333"/>
      <c r="C28" s="137" t="str">
        <f ca="1">IF(OFFSET(Zdroj!AM$16,A22-1,0)=0,"",CONCATENATE("B",$A$2," - ",Zdroj!$AM$15))</f>
        <v>B1 - TIC v rámci projektu (akce) dojde k rozšíření/zkvalitnění komunikačních kanálů, např. úprava webu, mobilní aplikace, propojení na weby OK/SCR apod.</v>
      </c>
      <c r="D28" s="134" t="str">
        <f ca="1">IF(C28="","",CONCATENATE(OFFSET(Zdroj!AM$16,A22-1,0)))</f>
        <v>ano</v>
      </c>
      <c r="E28" s="67">
        <f ca="1">IF(C28="","",OFFSET(Zdroj!AN$16,A22-1,0))</f>
        <v>12</v>
      </c>
      <c r="F28" s="334">
        <f t="shared" ref="F28" ca="1" si="2">IF(SUM(E28:E31)=0,"",SUM(E28:E31))</f>
        <v>34</v>
      </c>
      <c r="G28" s="333"/>
    </row>
    <row r="29" spans="1:7" ht="60" x14ac:dyDescent="0.25">
      <c r="B29" s="333"/>
      <c r="C29" s="137" t="str">
        <f ca="1">IF(OFFSET(Zdroj!AO$16,A22-1,0)=0,"",CONCATENATE("B",$A$2+1," - ",Zdroj!$AO$15))</f>
        <v xml:space="preserve">B2 - Kvalita služeb a studentské praxe </v>
      </c>
      <c r="D29" s="134" t="str">
        <f ca="1">IF(C29="","",CONCATENATE(OFFSET(Zdroj!AO$16,A22-1,0)))</f>
        <v>TIC poskytuje WI-FI připojení/hotspot pro návštěvníky 
TIC zveřejňuje informace na sociálních sítích 
TIC nabízí vybavení pro turisty (např. zapůjčení cyklo nářadí, půjčení sportovních potřeb, atd.)</v>
      </c>
      <c r="E29" s="66">
        <f ca="1">IF(C29="","",OFFSET(Zdroj!AP$16,A22-1,0))</f>
        <v>6</v>
      </c>
      <c r="F29" s="334"/>
      <c r="G29" s="333"/>
    </row>
    <row r="30" spans="1:7" ht="60" x14ac:dyDescent="0.25">
      <c r="B30" s="333"/>
      <c r="C30" s="137" t="str">
        <f ca="1">IF(OFFSET(Zdroj!AQ$16,A22-1,0)=0,"",CONCATENATE("B",$A$2+2," - ",Zdroj!$AQ$15))</f>
        <v>B3 - Odborné hodnocení Centrály cestovního ruchu OK a příslušného sdružení cestovního ruchu, dle sídla TIC (Jeseníky / Střední Morava)</v>
      </c>
      <c r="D30" s="134" t="str">
        <f ca="1">IF(C30="","",CONCATENATE(OFFSET(Zdroj!AQ$16,A22-1,0)))</f>
        <v xml:space="preserve">TIC poskytuje kvalitní informace v rámci dané oblasti a aktivně spolupracuje </v>
      </c>
      <c r="E30" s="66">
        <f ca="1">IF(C30="","",OFFSET(Zdroj!AR$16,A22-1,0))</f>
        <v>10</v>
      </c>
      <c r="F30" s="334"/>
      <c r="G30" s="333"/>
    </row>
    <row r="31" spans="1:7" ht="30" x14ac:dyDescent="0.25">
      <c r="B31" s="333"/>
      <c r="C31" s="137" t="str">
        <f ca="1">IF(OFFSET(Zdroj!AT$16,A22-1,0)=0,"",CONCATENATE("B",$A$2+3," - ",Zdroj!$AS$15))</f>
        <v xml:space="preserve">B4 - Odborné hodnocení Výboru pro rozvoj cestovního ruchu </v>
      </c>
      <c r="D31" s="134" t="str">
        <f ca="1">IF(C31="","",CONCATENATE(OFFSET(Zdroj!AS$16,A22-1,0)))</f>
        <v xml:space="preserve">Projekt má významný přínos pro OK </v>
      </c>
      <c r="E31" s="66">
        <f ca="1">IF(C31="","",OFFSET(Zdroj!AT$16,A22-1,0))</f>
        <v>6</v>
      </c>
      <c r="F31" s="334"/>
      <c r="G31" s="333"/>
    </row>
    <row r="32" spans="1:7" ht="30" x14ac:dyDescent="0.25">
      <c r="A32" s="127">
        <f>SUM((ROW()+8)/10)</f>
        <v>4</v>
      </c>
      <c r="B32" s="333" t="str">
        <f ca="1">IF(OFFSET(Zdroj!$B$16,A32-1,0)&gt;0,OFFSET(Zdroj!$B$16,A32-1,0),"")</f>
        <v>14</v>
      </c>
      <c r="C32" s="136" t="str">
        <f ca="1">IF(OFFSET(Zdroj!AG$16,A32-1,0)=0,"",CONCATENATE("A",$A$2," - ",Zdroj!$AG$15))</f>
        <v>A1 - TIC je prodejním místem Olomouc Region Card</v>
      </c>
      <c r="D32" s="134" t="str">
        <f ca="1">IF(C32="","",CONCATENATE(OFFSET(Zdroj!AG$16,A32-1,0)," - ",OFFSET(Zdroj!AU$16,A32-1,0)))</f>
        <v>1A - Ano</v>
      </c>
      <c r="E32" s="66">
        <f ca="1">IF(C32="","",OFFSET(Zdroj!AV$16,A32-1,0))</f>
        <v>10</v>
      </c>
      <c r="F32" s="332">
        <f t="shared" ref="F32" ca="1" si="3">IF(SUM(E32:E37)=0,"",SUM(E32:E37))</f>
        <v>52</v>
      </c>
      <c r="G32" s="333">
        <f t="shared" ref="G32" ca="1" si="4">IF(SUM(E32:E41)=0,"",SUM(E32:E41))</f>
        <v>88</v>
      </c>
    </row>
    <row r="33" spans="1:7" ht="30" x14ac:dyDescent="0.25">
      <c r="B33" s="333"/>
      <c r="C33" s="137" t="str">
        <f ca="1">IF(OFFSET(Zdroj!AH$16,A32-1,0)=0,"",CONCATENATE("A",$A$2+1," - ",Zdroj!$AH$15))</f>
        <v>A2 - TIC nabízí regionální produkty (tj. s regionální certifikací)</v>
      </c>
      <c r="D33" s="134" t="str">
        <f ca="1">IF(C33="","",CONCATENATE(OFFSET(Zdroj!AH$16,A32-1,0)," - ",OFFSET(Zdroj!AW$16,A32-1,0)))</f>
        <v>2A - Ano</v>
      </c>
      <c r="E33" s="66">
        <f ca="1">IF(C33="","",OFFSET(Zdroj!AX$16,A32-1,0))</f>
        <v>12</v>
      </c>
      <c r="F33" s="332"/>
      <c r="G33" s="333"/>
    </row>
    <row r="34" spans="1:7" ht="30" x14ac:dyDescent="0.25">
      <c r="B34" s="333"/>
      <c r="C34" s="137" t="str">
        <f ca="1">IF(OFFSET(Zdroj!AI$16,A32-1,0)=0,"",CONCATENATE("A",$A$2+2," - ",Zdroj!$AI$15))</f>
        <v>A3 - Počet obyvatel obce, ve které je provozováno TIC žádající o dotaci</v>
      </c>
      <c r="D34" s="134" t="str">
        <f ca="1">IF(C34="","",CONCATENATE(OFFSET(Zdroj!AI$16,A32-1,0)," - ",OFFSET(Zdroj!AY$16,A32-1,0)))</f>
        <v>3A - Do 10 000</v>
      </c>
      <c r="E34" s="66">
        <f ca="1">IF(C34="","",OFFSET(Zdroj!AZ$16,A32-1,0))</f>
        <v>8</v>
      </c>
      <c r="F34" s="332"/>
      <c r="G34" s="333"/>
    </row>
    <row r="35" spans="1:7" ht="30" x14ac:dyDescent="0.25">
      <c r="B35" s="333"/>
      <c r="C35" s="137" t="str">
        <f ca="1">IF(OFFSET(Zdroj!AJ$16,A32-1,0)=0,"",CONCATENATE("A",$A$2+3," - ",Zdroj!$AJ$15))</f>
        <v>A4 - TIC v rámci podaného projektu (akce) vytvoří nový propagační materiál</v>
      </c>
      <c r="D35" s="134" t="str">
        <f ca="1">IF(C35="","",CONCATENATE(OFFSET(Zdroj!AJ$16,A32-1,0)," - ",OFFSET(Zdroj!BA$16,A32-1,0)))</f>
        <v>4A - Ano</v>
      </c>
      <c r="E35" s="66">
        <f ca="1">IF(C35="","",OFFSET(Zdroj!BB$16,A32-1,0))</f>
        <v>10</v>
      </c>
      <c r="F35" s="332"/>
      <c r="G35" s="333"/>
    </row>
    <row r="36" spans="1:7" ht="30" x14ac:dyDescent="0.25">
      <c r="B36" s="333"/>
      <c r="C36" s="137" t="str">
        <f ca="1">IF(OFFSET(Zdroj!AK$16,A32-1,0)=0,"",CONCATENATE("A",$A$2+4," - ",Zdroj!$AK$15))</f>
        <v>A5 - TIC zajistí víkendový provoz min. červen – srpen</v>
      </c>
      <c r="D36" s="134" t="str">
        <f ca="1">IF(C36="","",CONCATENATE(OFFSET(Zdroj!AK$16,A32-1,0)," - ",OFFSET(Zdroj!BC$16,A32-1,0)))</f>
        <v>5A - Ano</v>
      </c>
      <c r="E36" s="66">
        <f ca="1">IF(C36="","",OFFSET(Zdroj!BD$16,A32-1,0))</f>
        <v>12</v>
      </c>
      <c r="F36" s="332"/>
      <c r="G36" s="333"/>
    </row>
    <row r="37" spans="1:7" x14ac:dyDescent="0.25">
      <c r="B37" s="333"/>
      <c r="C37" s="137" t="str">
        <f ca="1">IF(OFFSET(Zdroj!AL$16,A32-1,0)=0,"",CONCATENATE("A",$A$2+5," - ",Zdroj!$AL$15))</f>
        <v>A6 - TIC zajistí odborné vzdělávání pracovníků</v>
      </c>
      <c r="D37" s="134" t="str">
        <f ca="1">IF(C37="","",CONCATENATE(OFFSET(Zdroj!AL$16,A32-1,0)," - ",OFFSET(Zdroj!BE$16,A32-1,0)))</f>
        <v>6B - Ne</v>
      </c>
      <c r="E37" s="66">
        <f ca="1">IF(C37="","",OFFSET(Zdroj!BF$16,A32-1,0))</f>
        <v>0</v>
      </c>
      <c r="F37" s="332"/>
      <c r="G37" s="333"/>
    </row>
    <row r="38" spans="1:7" ht="60" x14ac:dyDescent="0.25">
      <c r="B38" s="333"/>
      <c r="C38" s="137" t="str">
        <f ca="1">IF(OFFSET(Zdroj!AM$16,A32-1,0)=0,"",CONCATENATE("B",$A$2," - ",Zdroj!$AM$15))</f>
        <v>B1 - TIC v rámci projektu (akce) dojde k rozšíření/zkvalitnění komunikačních kanálů, např. úprava webu, mobilní aplikace, propojení na weby OK/SCR apod.</v>
      </c>
      <c r="D38" s="134" t="str">
        <f ca="1">IF(C38="","",CONCATENATE(OFFSET(Zdroj!AM$16,A32-1,0)))</f>
        <v>ano</v>
      </c>
      <c r="E38" s="67">
        <f ca="1">IF(C38="","",OFFSET(Zdroj!AN$16,A32-1,0))</f>
        <v>12</v>
      </c>
      <c r="F38" s="334">
        <f t="shared" ref="F38" ca="1" si="5">IF(SUM(E38:E41)=0,"",SUM(E38:E41))</f>
        <v>36</v>
      </c>
      <c r="G38" s="333"/>
    </row>
    <row r="39" spans="1:7" ht="75" x14ac:dyDescent="0.25">
      <c r="B39" s="333"/>
      <c r="C39" s="137" t="str">
        <f ca="1">IF(OFFSET(Zdroj!AO$16,A32-1,0)=0,"",CONCATENATE("B",$A$2+1," - ",Zdroj!$AO$15))</f>
        <v xml:space="preserve">B2 - Kvalita služeb a studentské praxe </v>
      </c>
      <c r="D39" s="134" t="str">
        <f ca="1">IF(C39="","",CONCATENATE(OFFSET(Zdroj!AO$16,A32-1,0)))</f>
        <v>Bezbariérový přístup 
TIC poskytuje WI-FI připojení/hotspot pro návštěvníky 
TIC zveřejňuje informace na sociálních sítích 
TIC nabízí vybavení pro turisty (např. zapůjčení cyklo nářadí, půjčení sportovních potřeb, atd.)</v>
      </c>
      <c r="E39" s="66">
        <f ca="1">IF(C39="","",OFFSET(Zdroj!AP$16,A32-1,0))</f>
        <v>8</v>
      </c>
      <c r="F39" s="334"/>
      <c r="G39" s="333"/>
    </row>
    <row r="40" spans="1:7" ht="60" x14ac:dyDescent="0.25">
      <c r="B40" s="333"/>
      <c r="C40" s="137" t="str">
        <f ca="1">IF(OFFSET(Zdroj!AQ$16,A32-1,0)=0,"",CONCATENATE("B",$A$2+2," - ",Zdroj!$AQ$15))</f>
        <v>B3 - Odborné hodnocení Centrály cestovního ruchu OK a příslušného sdružení cestovního ruchu, dle sídla TIC (Jeseníky / Střední Morava)</v>
      </c>
      <c r="D40" s="134" t="str">
        <f ca="1">IF(C40="","",CONCATENATE(OFFSET(Zdroj!AQ$16,A32-1,0)))</f>
        <v xml:space="preserve">TIC poskytuje kvalitní informace v rámci dané oblasti a aktivně spolupracuje </v>
      </c>
      <c r="E40" s="66">
        <f ca="1">IF(C40="","",OFFSET(Zdroj!AR$16,A32-1,0))</f>
        <v>10</v>
      </c>
      <c r="F40" s="334"/>
      <c r="G40" s="333"/>
    </row>
    <row r="41" spans="1:7" ht="30" x14ac:dyDescent="0.25">
      <c r="B41" s="333"/>
      <c r="C41" s="137" t="str">
        <f ca="1">IF(OFFSET(Zdroj!AT$16,A32-1,0)=0,"",CONCATENATE("B",$A$2+3," - ",Zdroj!$AS$15))</f>
        <v xml:space="preserve">B4 - Odborné hodnocení Výboru pro rozvoj cestovního ruchu </v>
      </c>
      <c r="D41" s="134" t="str">
        <f ca="1">IF(C41="","",CONCATENATE(OFFSET(Zdroj!AS$16,A32-1,0)))</f>
        <v xml:space="preserve">Projekt má významný přínos pro OK </v>
      </c>
      <c r="E41" s="66">
        <f ca="1">IF(C41="","",OFFSET(Zdroj!AT$16,A32-1,0))</f>
        <v>6</v>
      </c>
      <c r="F41" s="334"/>
      <c r="G41" s="333"/>
    </row>
    <row r="42" spans="1:7" ht="30" x14ac:dyDescent="0.25">
      <c r="A42" s="127">
        <f>SUM((ROW()+8)/10)</f>
        <v>5</v>
      </c>
      <c r="B42" s="333" t="str">
        <f ca="1">IF(OFFSET(Zdroj!$B$16,A42-1,0)&gt;0,OFFSET(Zdroj!$B$16,A42-1,0),"")</f>
        <v>22</v>
      </c>
      <c r="C42" s="136" t="str">
        <f ca="1">IF(OFFSET(Zdroj!AG$16,A42-1,0)=0,"",CONCATENATE("A",$A$2," - ",Zdroj!$AG$15))</f>
        <v>A1 - TIC je prodejním místem Olomouc Region Card</v>
      </c>
      <c r="D42" s="134" t="str">
        <f ca="1">IF(C42="","",CONCATENATE(OFFSET(Zdroj!AG$16,A42-1,0)," - ",OFFSET(Zdroj!AU$16,A42-1,0)))</f>
        <v>1A - Ano</v>
      </c>
      <c r="E42" s="66">
        <f ca="1">IF(C42="","",OFFSET(Zdroj!AV$16,A42-1,0))</f>
        <v>10</v>
      </c>
      <c r="F42" s="332">
        <f t="shared" ref="F42" ca="1" si="6">IF(SUM(E42:E47)=0,"",SUM(E42:E47))</f>
        <v>60</v>
      </c>
      <c r="G42" s="333">
        <f t="shared" ref="G42" ca="1" si="7">IF(SUM(E42:E51)=0,"",SUM(E42:E51))</f>
        <v>87</v>
      </c>
    </row>
    <row r="43" spans="1:7" ht="30" x14ac:dyDescent="0.25">
      <c r="B43" s="333"/>
      <c r="C43" s="137" t="str">
        <f ca="1">IF(OFFSET(Zdroj!AH$16,A42-1,0)=0,"",CONCATENATE("A",$A$2+1," - ",Zdroj!$AH$15))</f>
        <v>A2 - TIC nabízí regionální produkty (tj. s regionální certifikací)</v>
      </c>
      <c r="D43" s="134" t="str">
        <f ca="1">IF(C43="","",CONCATENATE(OFFSET(Zdroj!AH$16,A42-1,0)," - ",OFFSET(Zdroj!AW$16,A42-1,0)))</f>
        <v>2A - Ano</v>
      </c>
      <c r="E43" s="66">
        <f ca="1">IF(C43="","",OFFSET(Zdroj!AX$16,A42-1,0))</f>
        <v>12</v>
      </c>
      <c r="F43" s="332"/>
      <c r="G43" s="333"/>
    </row>
    <row r="44" spans="1:7" ht="30" x14ac:dyDescent="0.25">
      <c r="B44" s="333"/>
      <c r="C44" s="137" t="str">
        <f ca="1">IF(OFFSET(Zdroj!AI$16,A42-1,0)=0,"",CONCATENATE("A",$A$2+2," - ",Zdroj!$AI$15))</f>
        <v>A3 - Počet obyvatel obce, ve které je provozováno TIC žádající o dotaci</v>
      </c>
      <c r="D44" s="134" t="str">
        <f ca="1">IF(C44="","",CONCATENATE(OFFSET(Zdroj!AI$16,A42-1,0)," - ",OFFSET(Zdroj!AY$16,A42-1,0)))</f>
        <v>3A - Do 10 000</v>
      </c>
      <c r="E44" s="66">
        <f ca="1">IF(C44="","",OFFSET(Zdroj!AZ$16,A42-1,0))</f>
        <v>8</v>
      </c>
      <c r="F44" s="332"/>
      <c r="G44" s="333"/>
    </row>
    <row r="45" spans="1:7" ht="30" x14ac:dyDescent="0.25">
      <c r="B45" s="333"/>
      <c r="C45" s="137" t="str">
        <f ca="1">IF(OFFSET(Zdroj!AJ$16,A42-1,0)=0,"",CONCATENATE("A",$A$2+3," - ",Zdroj!$AJ$15))</f>
        <v>A4 - TIC v rámci podaného projektu (akce) vytvoří nový propagační materiál</v>
      </c>
      <c r="D45" s="134" t="str">
        <f ca="1">IF(C45="","",CONCATENATE(OFFSET(Zdroj!AJ$16,A42-1,0)," - ",OFFSET(Zdroj!BA$16,A42-1,0)))</f>
        <v>4A - Ano</v>
      </c>
      <c r="E45" s="66">
        <f ca="1">IF(C45="","",OFFSET(Zdroj!BB$16,A42-1,0))</f>
        <v>10</v>
      </c>
      <c r="F45" s="332"/>
      <c r="G45" s="333"/>
    </row>
    <row r="46" spans="1:7" ht="30" x14ac:dyDescent="0.25">
      <c r="B46" s="333"/>
      <c r="C46" s="137" t="str">
        <f ca="1">IF(OFFSET(Zdroj!AK$16,A42-1,0)=0,"",CONCATENATE("A",$A$2+4," - ",Zdroj!$AK$15))</f>
        <v>A5 - TIC zajistí víkendový provoz min. červen – srpen</v>
      </c>
      <c r="D46" s="134" t="str">
        <f ca="1">IF(C46="","",CONCATENATE(OFFSET(Zdroj!AK$16,A42-1,0)," - ",OFFSET(Zdroj!BC$16,A42-1,0)))</f>
        <v>5A - Ano</v>
      </c>
      <c r="E46" s="66">
        <f ca="1">IF(C46="","",OFFSET(Zdroj!BD$16,A42-1,0))</f>
        <v>12</v>
      </c>
      <c r="F46" s="332"/>
      <c r="G46" s="333"/>
    </row>
    <row r="47" spans="1:7" x14ac:dyDescent="0.25">
      <c r="B47" s="333"/>
      <c r="C47" s="137" t="str">
        <f ca="1">IF(OFFSET(Zdroj!AL$16,A42-1,0)=0,"",CONCATENATE("A",$A$2+5," - ",Zdroj!$AL$15))</f>
        <v>A6 - TIC zajistí odborné vzdělávání pracovníků</v>
      </c>
      <c r="D47" s="134" t="str">
        <f ca="1">IF(C47="","",CONCATENATE(OFFSET(Zdroj!AL$16,A42-1,0)," - ",OFFSET(Zdroj!BE$16,A42-1,0)))</f>
        <v>6A - Ano</v>
      </c>
      <c r="E47" s="66">
        <f ca="1">IF(C47="","",OFFSET(Zdroj!BF$16,A42-1,0))</f>
        <v>8</v>
      </c>
      <c r="F47" s="332"/>
      <c r="G47" s="333"/>
    </row>
    <row r="48" spans="1:7" ht="60" x14ac:dyDescent="0.25">
      <c r="B48" s="333"/>
      <c r="C48" s="137" t="str">
        <f ca="1">IF(OFFSET(Zdroj!AM$16,A42-1,0)=0,"",CONCATENATE("B",$A$2," - ",Zdroj!$AM$15))</f>
        <v>B1 - TIC v rámci projektu (akce) dojde k rozšíření/zkvalitnění komunikačních kanálů, např. úprava webu, mobilní aplikace, propojení na weby OK/SCR apod.</v>
      </c>
      <c r="D48" s="134" t="str">
        <f ca="1">IF(C48="","",CONCATENATE(OFFSET(Zdroj!AM$16,A42-1,0)))</f>
        <v>ne</v>
      </c>
      <c r="E48" s="67">
        <f ca="1">IF(C48="","",OFFSET(Zdroj!AN$16,A42-1,0))</f>
        <v>0</v>
      </c>
      <c r="F48" s="334">
        <f t="shared" ref="F48" ca="1" si="8">IF(SUM(E48:E51)=0,"",SUM(E48:E51))</f>
        <v>27</v>
      </c>
      <c r="G48" s="333"/>
    </row>
    <row r="49" spans="1:7" ht="75" x14ac:dyDescent="0.25">
      <c r="B49" s="333"/>
      <c r="C49" s="137" t="str">
        <f ca="1">IF(OFFSET(Zdroj!AO$16,A42-1,0)=0,"",CONCATENATE("B",$A$2+1," - ",Zdroj!$AO$15))</f>
        <v xml:space="preserve">B2 - Kvalita služeb a studentské praxe </v>
      </c>
      <c r="D49" s="134" t="str">
        <f ca="1">IF(C49="","",CONCATENATE(OFFSET(Zdroj!AO$16,A42-1,0)))</f>
        <v>TIC pravidelně spolupracuje se vzdělávacími zařízeními (např. zajištění studentů – brigádníků na sezonu) 
Bezbariérový přístup 
TIC poskytuje WI-FI připojení/hotspot pro návštěvníky 
TIC zveřejňuje informace na sociálních sítích</v>
      </c>
      <c r="E49" s="66">
        <f ca="1">IF(C49="","",OFFSET(Zdroj!AP$16,A42-1,0))</f>
        <v>11</v>
      </c>
      <c r="F49" s="334"/>
      <c r="G49" s="333"/>
    </row>
    <row r="50" spans="1:7" ht="60" x14ac:dyDescent="0.25">
      <c r="B50" s="333"/>
      <c r="C50" s="137" t="str">
        <f ca="1">IF(OFFSET(Zdroj!AQ$16,A42-1,0)=0,"",CONCATENATE("B",$A$2+2," - ",Zdroj!$AQ$15))</f>
        <v>B3 - Odborné hodnocení Centrály cestovního ruchu OK a příslušného sdružení cestovního ruchu, dle sídla TIC (Jeseníky / Střední Morava)</v>
      </c>
      <c r="D50" s="134" t="str">
        <f ca="1">IF(C50="","",CONCATENATE(OFFSET(Zdroj!AQ$16,A42-1,0)))</f>
        <v xml:space="preserve">TIC poskytuje kvalitní informace v rámci dané oblasti a aktivně spolupracuje </v>
      </c>
      <c r="E50" s="66">
        <f ca="1">IF(C50="","",OFFSET(Zdroj!AR$16,A42-1,0))</f>
        <v>10</v>
      </c>
      <c r="F50" s="334"/>
      <c r="G50" s="333"/>
    </row>
    <row r="51" spans="1:7" ht="30" x14ac:dyDescent="0.25">
      <c r="B51" s="333"/>
      <c r="C51" s="137" t="str">
        <f ca="1">IF(OFFSET(Zdroj!AT$16,A42-1,0)=0,"",CONCATENATE("B",$A$2+3," - ",Zdroj!$AS$15))</f>
        <v xml:space="preserve">B4 - Odborné hodnocení Výboru pro rozvoj cestovního ruchu </v>
      </c>
      <c r="D51" s="134" t="str">
        <f ca="1">IF(C51="","",CONCATENATE(OFFSET(Zdroj!AS$16,A42-1,0)))</f>
        <v xml:space="preserve">Projekt má významný přínos pro OK </v>
      </c>
      <c r="E51" s="66">
        <f ca="1">IF(C51="","",OFFSET(Zdroj!AT$16,A42-1,0))</f>
        <v>6</v>
      </c>
      <c r="F51" s="334"/>
      <c r="G51" s="333"/>
    </row>
    <row r="52" spans="1:7" ht="30" x14ac:dyDescent="0.25">
      <c r="A52" s="127">
        <f>SUM((ROW()+8)/10)</f>
        <v>6</v>
      </c>
      <c r="B52" s="333" t="str">
        <f ca="1">IF(OFFSET(Zdroj!$B$16,A52-1,0)&gt;0,OFFSET(Zdroj!$B$16,A52-1,0),"")</f>
        <v>4</v>
      </c>
      <c r="C52" s="136" t="str">
        <f ca="1">IF(OFFSET(Zdroj!AG$16,A52-1,0)=0,"",CONCATENATE("A",$A$2," - ",Zdroj!$AG$15))</f>
        <v>A1 - TIC je prodejním místem Olomouc Region Card</v>
      </c>
      <c r="D52" s="134" t="str">
        <f ca="1">IF(C52="","",CONCATENATE(OFFSET(Zdroj!AG$16,A52-1,0)," - ",OFFSET(Zdroj!AU$16,A52-1,0)))</f>
        <v>1A - Ano</v>
      </c>
      <c r="E52" s="66">
        <f ca="1">IF(C52="","",OFFSET(Zdroj!AV$16,A52-1,0))</f>
        <v>10</v>
      </c>
      <c r="F52" s="332">
        <f t="shared" ref="F52" ca="1" si="9">IF(SUM(E52:E57)=0,"",SUM(E52:E57))</f>
        <v>60</v>
      </c>
      <c r="G52" s="333">
        <f t="shared" ref="G52" ca="1" si="10">IF(SUM(E52:E61)=0,"",SUM(E52:E61))</f>
        <v>84</v>
      </c>
    </row>
    <row r="53" spans="1:7" ht="30" x14ac:dyDescent="0.25">
      <c r="B53" s="333"/>
      <c r="C53" s="137" t="str">
        <f ca="1">IF(OFFSET(Zdroj!AH$16,A52-1,0)=0,"",CONCATENATE("A",$A$2+1," - ",Zdroj!$AH$15))</f>
        <v>A2 - TIC nabízí regionální produkty (tj. s regionální certifikací)</v>
      </c>
      <c r="D53" s="134" t="str">
        <f ca="1">IF(C53="","",CONCATENATE(OFFSET(Zdroj!AH$16,A52-1,0)," - ",OFFSET(Zdroj!AW$16,A52-1,0)))</f>
        <v>2A - Ano</v>
      </c>
      <c r="E53" s="66">
        <f ca="1">IF(C53="","",OFFSET(Zdroj!AX$16,A52-1,0))</f>
        <v>12</v>
      </c>
      <c r="F53" s="332"/>
      <c r="G53" s="333"/>
    </row>
    <row r="54" spans="1:7" ht="30" x14ac:dyDescent="0.25">
      <c r="B54" s="333"/>
      <c r="C54" s="137" t="str">
        <f ca="1">IF(OFFSET(Zdroj!AI$16,A52-1,0)=0,"",CONCATENATE("A",$A$2+2," - ",Zdroj!$AI$15))</f>
        <v>A3 - Počet obyvatel obce, ve které je provozováno TIC žádající o dotaci</v>
      </c>
      <c r="D54" s="134" t="str">
        <f ca="1">IF(C54="","",CONCATENATE(OFFSET(Zdroj!AI$16,A52-1,0)," - ",OFFSET(Zdroj!AY$16,A52-1,0)))</f>
        <v>3A - Do 10 000</v>
      </c>
      <c r="E54" s="66">
        <f ca="1">IF(C54="","",OFFSET(Zdroj!AZ$16,A52-1,0))</f>
        <v>8</v>
      </c>
      <c r="F54" s="332"/>
      <c r="G54" s="333"/>
    </row>
    <row r="55" spans="1:7" ht="30" x14ac:dyDescent="0.25">
      <c r="B55" s="333"/>
      <c r="C55" s="137" t="str">
        <f ca="1">IF(OFFSET(Zdroj!AJ$16,A52-1,0)=0,"",CONCATENATE("A",$A$2+3," - ",Zdroj!$AJ$15))</f>
        <v>A4 - TIC v rámci podaného projektu (akce) vytvoří nový propagační materiál</v>
      </c>
      <c r="D55" s="134" t="str">
        <f ca="1">IF(C55="","",CONCATENATE(OFFSET(Zdroj!AJ$16,A52-1,0)," - ",OFFSET(Zdroj!BA$16,A52-1,0)))</f>
        <v>4A - Ano</v>
      </c>
      <c r="E55" s="66">
        <f ca="1">IF(C55="","",OFFSET(Zdroj!BB$16,A52-1,0))</f>
        <v>10</v>
      </c>
      <c r="F55" s="332"/>
      <c r="G55" s="333"/>
    </row>
    <row r="56" spans="1:7" ht="30" x14ac:dyDescent="0.25">
      <c r="B56" s="333"/>
      <c r="C56" s="137" t="str">
        <f ca="1">IF(OFFSET(Zdroj!AK$16,A52-1,0)=0,"",CONCATENATE("A",$A$2+4," - ",Zdroj!$AK$15))</f>
        <v>A5 - TIC zajistí víkendový provoz min. červen – srpen</v>
      </c>
      <c r="D56" s="134" t="str">
        <f ca="1">IF(C56="","",CONCATENATE(OFFSET(Zdroj!AK$16,A52-1,0)," - ",OFFSET(Zdroj!BC$16,A52-1,0)))</f>
        <v>5A - Ano</v>
      </c>
      <c r="E56" s="66">
        <f ca="1">IF(C56="","",OFFSET(Zdroj!BD$16,A52-1,0))</f>
        <v>12</v>
      </c>
      <c r="F56" s="332"/>
      <c r="G56" s="333"/>
    </row>
    <row r="57" spans="1:7" x14ac:dyDescent="0.25">
      <c r="B57" s="333"/>
      <c r="C57" s="137" t="str">
        <f ca="1">IF(OFFSET(Zdroj!AL$16,A52-1,0)=0,"",CONCATENATE("A",$A$2+5," - ",Zdroj!$AL$15))</f>
        <v>A6 - TIC zajistí odborné vzdělávání pracovníků</v>
      </c>
      <c r="D57" s="134" t="str">
        <f ca="1">IF(C57="","",CONCATENATE(OFFSET(Zdroj!AL$16,A52-1,0)," - ",OFFSET(Zdroj!BE$16,A52-1,0)))</f>
        <v>6A - Ano</v>
      </c>
      <c r="E57" s="66">
        <f ca="1">IF(C57="","",OFFSET(Zdroj!BF$16,A52-1,0))</f>
        <v>8</v>
      </c>
      <c r="F57" s="332"/>
      <c r="G57" s="333"/>
    </row>
    <row r="58" spans="1:7" ht="60" x14ac:dyDescent="0.25">
      <c r="B58" s="333"/>
      <c r="C58" s="137" t="str">
        <f ca="1">IF(OFFSET(Zdroj!AM$16,A52-1,0)=0,"",CONCATENATE("B",$A$2," - ",Zdroj!$AM$15))</f>
        <v>B1 - TIC v rámci projektu (akce) dojde k rozšíření/zkvalitnění komunikačních kanálů, např. úprava webu, mobilní aplikace, propojení na weby OK/SCR apod.</v>
      </c>
      <c r="D58" s="134" t="str">
        <f ca="1">IF(C58="","",CONCATENATE(OFFSET(Zdroj!AM$16,A52-1,0)))</f>
        <v>ne</v>
      </c>
      <c r="E58" s="67">
        <f ca="1">IF(C58="","",OFFSET(Zdroj!AN$16,A52-1,0))</f>
        <v>0</v>
      </c>
      <c r="F58" s="334">
        <f t="shared" ref="F58" ca="1" si="11">IF(SUM(E58:E61)=0,"",SUM(E58:E61))</f>
        <v>24</v>
      </c>
      <c r="G58" s="333"/>
    </row>
    <row r="59" spans="1:7" ht="75" x14ac:dyDescent="0.25">
      <c r="B59" s="333"/>
      <c r="C59" s="137" t="str">
        <f ca="1">IF(OFFSET(Zdroj!AO$16,A52-1,0)=0,"",CONCATENATE("B",$A$2+1," - ",Zdroj!$AO$15))</f>
        <v xml:space="preserve">B2 - Kvalita služeb a studentské praxe </v>
      </c>
      <c r="D59" s="134" t="str">
        <f ca="1">IF(C59="","",CONCATENATE(OFFSET(Zdroj!AO$16,A52-1,0)))</f>
        <v>Bezbariérový přístup 
TIC poskytuje WI-FI připojení/hotspot pro návštěvníky 
TIC zveřejňuje informace na sociálních sítích 
TIC nabízí vybavení pro turisty (např. zapůjčení cyklo nářadí, půjčení sportovních potřeb, atd.)</v>
      </c>
      <c r="E59" s="66">
        <f ca="1">IF(C59="","",OFFSET(Zdroj!AP$16,A52-1,0))</f>
        <v>8</v>
      </c>
      <c r="F59" s="334"/>
      <c r="G59" s="333"/>
    </row>
    <row r="60" spans="1:7" ht="60" x14ac:dyDescent="0.25">
      <c r="B60" s="333"/>
      <c r="C60" s="137" t="str">
        <f ca="1">IF(OFFSET(Zdroj!AQ$16,A52-1,0)=0,"",CONCATENATE("B",$A$2+2," - ",Zdroj!$AQ$15))</f>
        <v>B3 - Odborné hodnocení Centrály cestovního ruchu OK a příslušného sdružení cestovního ruchu, dle sídla TIC (Jeseníky / Střední Morava)</v>
      </c>
      <c r="D60" s="134" t="str">
        <f ca="1">IF(C60="","",CONCATENATE(OFFSET(Zdroj!AQ$16,A52-1,0)))</f>
        <v xml:space="preserve">TIC poskytuje kvalitní informace v rámci dané oblasti a aktivně spolupracuje </v>
      </c>
      <c r="E60" s="66">
        <f ca="1">IF(C60="","",OFFSET(Zdroj!AR$16,A52-1,0))</f>
        <v>10</v>
      </c>
      <c r="F60" s="334"/>
      <c r="G60" s="333"/>
    </row>
    <row r="61" spans="1:7" ht="30" x14ac:dyDescent="0.25">
      <c r="B61" s="333"/>
      <c r="C61" s="137" t="str">
        <f ca="1">IF(OFFSET(Zdroj!AT$16,A52-1,0)=0,"",CONCATENATE("B",$A$2+3," - ",Zdroj!$AS$15))</f>
        <v xml:space="preserve">B4 - Odborné hodnocení Výboru pro rozvoj cestovního ruchu </v>
      </c>
      <c r="D61" s="134" t="str">
        <f ca="1">IF(C61="","",CONCATENATE(OFFSET(Zdroj!AS$16,A52-1,0)))</f>
        <v xml:space="preserve">Projekt má významný přínos pro OK </v>
      </c>
      <c r="E61" s="66">
        <f ca="1">IF(C61="","",OFFSET(Zdroj!AT$16,A52-1,0))</f>
        <v>6</v>
      </c>
      <c r="F61" s="334"/>
      <c r="G61" s="333"/>
    </row>
    <row r="62" spans="1:7" ht="30" x14ac:dyDescent="0.25">
      <c r="A62" s="127">
        <f>SUM((ROW()+8)/10)</f>
        <v>7</v>
      </c>
      <c r="B62" s="333" t="str">
        <f ca="1">IF(OFFSET(Zdroj!$B$16,A62-1,0)&gt;0,OFFSET(Zdroj!$B$16,A62-1,0),"")</f>
        <v>21</v>
      </c>
      <c r="C62" s="136" t="str">
        <f ca="1">IF(OFFSET(Zdroj!AG$16,A62-1,0)=0,"",CONCATENATE("A",$A$2," - ",Zdroj!$AG$15))</f>
        <v>A1 - TIC je prodejním místem Olomouc Region Card</v>
      </c>
      <c r="D62" s="134" t="str">
        <f ca="1">IF(C62="","",CONCATENATE(OFFSET(Zdroj!AG$16,A62-1,0)," - ",OFFSET(Zdroj!AU$16,A62-1,0)))</f>
        <v>1A - Ano</v>
      </c>
      <c r="E62" s="66">
        <f ca="1">IF(C62="","",OFFSET(Zdroj!AV$16,A62-1,0))</f>
        <v>10</v>
      </c>
      <c r="F62" s="332">
        <f t="shared" ref="F62" ca="1" si="12">IF(SUM(E62:E67)=0,"",SUM(E62:E67))</f>
        <v>44</v>
      </c>
      <c r="G62" s="333">
        <f t="shared" ref="G62" ca="1" si="13">IF(SUM(E62:E71)=0,"",SUM(E62:E71))</f>
        <v>83</v>
      </c>
    </row>
    <row r="63" spans="1:7" ht="30" x14ac:dyDescent="0.25">
      <c r="B63" s="333"/>
      <c r="C63" s="137" t="str">
        <f ca="1">IF(OFFSET(Zdroj!AH$16,A62-1,0)=0,"",CONCATENATE("A",$A$2+1," - ",Zdroj!$AH$15))</f>
        <v>A2 - TIC nabízí regionální produkty (tj. s regionální certifikací)</v>
      </c>
      <c r="D63" s="134" t="str">
        <f ca="1">IF(C63="","",CONCATENATE(OFFSET(Zdroj!AH$16,A62-1,0)," - ",OFFSET(Zdroj!AW$16,A62-1,0)))</f>
        <v>2A - Ano</v>
      </c>
      <c r="E63" s="66">
        <f ca="1">IF(C63="","",OFFSET(Zdroj!AX$16,A62-1,0))</f>
        <v>12</v>
      </c>
      <c r="F63" s="332"/>
      <c r="G63" s="333"/>
    </row>
    <row r="64" spans="1:7" ht="30" x14ac:dyDescent="0.25">
      <c r="B64" s="333"/>
      <c r="C64" s="137" t="str">
        <f ca="1">IF(OFFSET(Zdroj!AI$16,A62-1,0)=0,"",CONCATENATE("A",$A$2+2," - ",Zdroj!$AI$15))</f>
        <v>A3 - Počet obyvatel obce, ve které je provozováno TIC žádající o dotaci</v>
      </c>
      <c r="D64" s="134" t="str">
        <f ca="1">IF(C64="","",CONCATENATE(OFFSET(Zdroj!AI$16,A62-1,0)," - ",OFFSET(Zdroj!AY$16,A62-1,0)))</f>
        <v>3B - Nad 10 000</v>
      </c>
      <c r="E64" s="66">
        <f ca="1">IF(C64="","",OFFSET(Zdroj!AZ$16,A62-1,0))</f>
        <v>2</v>
      </c>
      <c r="F64" s="332"/>
      <c r="G64" s="333"/>
    </row>
    <row r="65" spans="1:7" ht="30" x14ac:dyDescent="0.25">
      <c r="B65" s="333"/>
      <c r="C65" s="137" t="str">
        <f ca="1">IF(OFFSET(Zdroj!AJ$16,A62-1,0)=0,"",CONCATENATE("A",$A$2+3," - ",Zdroj!$AJ$15))</f>
        <v>A4 - TIC v rámci podaného projektu (akce) vytvoří nový propagační materiál</v>
      </c>
      <c r="D65" s="134" t="str">
        <f ca="1">IF(C65="","",CONCATENATE(OFFSET(Zdroj!AJ$16,A62-1,0)," - ",OFFSET(Zdroj!BA$16,A62-1,0)))</f>
        <v>4B - Ne</v>
      </c>
      <c r="E65" s="66">
        <f ca="1">IF(C65="","",OFFSET(Zdroj!BB$16,A62-1,0))</f>
        <v>0</v>
      </c>
      <c r="F65" s="332"/>
      <c r="G65" s="333"/>
    </row>
    <row r="66" spans="1:7" ht="30" x14ac:dyDescent="0.25">
      <c r="B66" s="333"/>
      <c r="C66" s="137" t="str">
        <f ca="1">IF(OFFSET(Zdroj!AK$16,A62-1,0)=0,"",CONCATENATE("A",$A$2+4," - ",Zdroj!$AK$15))</f>
        <v>A5 - TIC zajistí víkendový provoz min. červen – srpen</v>
      </c>
      <c r="D66" s="134" t="str">
        <f ca="1">IF(C66="","",CONCATENATE(OFFSET(Zdroj!AK$16,A62-1,0)," - ",OFFSET(Zdroj!BC$16,A62-1,0)))</f>
        <v>5A - Ano</v>
      </c>
      <c r="E66" s="66">
        <f ca="1">IF(C66="","",OFFSET(Zdroj!BD$16,A62-1,0))</f>
        <v>12</v>
      </c>
      <c r="F66" s="332"/>
      <c r="G66" s="333"/>
    </row>
    <row r="67" spans="1:7" x14ac:dyDescent="0.25">
      <c r="B67" s="333"/>
      <c r="C67" s="137" t="str">
        <f ca="1">IF(OFFSET(Zdroj!AL$16,A62-1,0)=0,"",CONCATENATE("A",$A$2+5," - ",Zdroj!$AL$15))</f>
        <v>A6 - TIC zajistí odborné vzdělávání pracovníků</v>
      </c>
      <c r="D67" s="134" t="str">
        <f ca="1">IF(C67="","",CONCATENATE(OFFSET(Zdroj!AL$16,A62-1,0)," - ",OFFSET(Zdroj!BE$16,A62-1,0)))</f>
        <v>6A - Ano</v>
      </c>
      <c r="E67" s="66">
        <f ca="1">IF(C67="","",OFFSET(Zdroj!BF$16,A62-1,0))</f>
        <v>8</v>
      </c>
      <c r="F67" s="332"/>
      <c r="G67" s="333"/>
    </row>
    <row r="68" spans="1:7" ht="60" x14ac:dyDescent="0.25">
      <c r="B68" s="333"/>
      <c r="C68" s="137" t="str">
        <f ca="1">IF(OFFSET(Zdroj!AM$16,A62-1,0)=0,"",CONCATENATE("B",$A$2," - ",Zdroj!$AM$15))</f>
        <v>B1 - TIC v rámci projektu (akce) dojde k rozšíření/zkvalitnění komunikačních kanálů, např. úprava webu, mobilní aplikace, propojení na weby OK/SCR apod.</v>
      </c>
      <c r="D68" s="134" t="str">
        <f ca="1">IF(C68="","",CONCATENATE(OFFSET(Zdroj!AM$16,A62-1,0)))</f>
        <v>ano</v>
      </c>
      <c r="E68" s="67">
        <f ca="1">IF(C68="","",OFFSET(Zdroj!AN$16,A62-1,0))</f>
        <v>12</v>
      </c>
      <c r="F68" s="334">
        <f t="shared" ref="F68" ca="1" si="14">IF(SUM(E68:E71)=0,"",SUM(E68:E71))</f>
        <v>39</v>
      </c>
      <c r="G68" s="333"/>
    </row>
    <row r="69" spans="1:7" ht="75" x14ac:dyDescent="0.25">
      <c r="B69" s="333"/>
      <c r="C69" s="137" t="str">
        <f ca="1">IF(OFFSET(Zdroj!AO$16,A62-1,0)=0,"",CONCATENATE("B",$A$2+1," - ",Zdroj!$AO$15))</f>
        <v xml:space="preserve">B2 - Kvalita služeb a studentské praxe </v>
      </c>
      <c r="D69" s="134" t="str">
        <f ca="1">IF(C69="","",CONCATENATE(OFFSET(Zdroj!AO$16,A62-1,0)))</f>
        <v>TIC pravidelně spolupracuje se vzdělávacími zařízeními (např. zajištění studentů – brigádníků na sezonu) 
Bezbariérový přístup 
TIC poskytuje WI-FI připojení/hotspot pro návštěvníky 
TIC zveřejňuje informace na sociálních sítích</v>
      </c>
      <c r="E69" s="66">
        <f ca="1">IF(C69="","",OFFSET(Zdroj!AP$16,A62-1,0))</f>
        <v>11</v>
      </c>
      <c r="F69" s="334"/>
      <c r="G69" s="333"/>
    </row>
    <row r="70" spans="1:7" ht="60" x14ac:dyDescent="0.25">
      <c r="B70" s="333"/>
      <c r="C70" s="137" t="str">
        <f ca="1">IF(OFFSET(Zdroj!AQ$16,A62-1,0)=0,"",CONCATENATE("B",$A$2+2," - ",Zdroj!$AQ$15))</f>
        <v>B3 - Odborné hodnocení Centrály cestovního ruchu OK a příslušného sdružení cestovního ruchu, dle sídla TIC (Jeseníky / Střední Morava)</v>
      </c>
      <c r="D70" s="134" t="str">
        <f ca="1">IF(C70="","",CONCATENATE(OFFSET(Zdroj!AQ$16,A62-1,0)))</f>
        <v xml:space="preserve">TIC poskytuje kvalitní informace v rámci dané oblasti a aktivně spolupracuje </v>
      </c>
      <c r="E70" s="66">
        <f ca="1">IF(C70="","",OFFSET(Zdroj!AR$16,A62-1,0))</f>
        <v>10</v>
      </c>
      <c r="F70" s="334"/>
      <c r="G70" s="333"/>
    </row>
    <row r="71" spans="1:7" ht="30" x14ac:dyDescent="0.25">
      <c r="B71" s="333"/>
      <c r="C71" s="137" t="str">
        <f ca="1">IF(OFFSET(Zdroj!AT$16,A62-1,0)=0,"",CONCATENATE("B",$A$2+3," - ",Zdroj!$AS$15))</f>
        <v xml:space="preserve">B4 - Odborné hodnocení Výboru pro rozvoj cestovního ruchu </v>
      </c>
      <c r="D71" s="134" t="str">
        <f ca="1">IF(C71="","",CONCATENATE(OFFSET(Zdroj!AS$16,A62-1,0)))</f>
        <v xml:space="preserve">Projekt má významný přínos pro OK </v>
      </c>
      <c r="E71" s="66">
        <f ca="1">IF(C71="","",OFFSET(Zdroj!AT$16,A62-1,0))</f>
        <v>6</v>
      </c>
      <c r="F71" s="334"/>
      <c r="G71" s="333"/>
    </row>
    <row r="72" spans="1:7" ht="30" x14ac:dyDescent="0.25">
      <c r="A72" s="127">
        <f>SUM((ROW()+8)/10)</f>
        <v>8</v>
      </c>
      <c r="B72" s="333" t="str">
        <f ca="1">IF(OFFSET(Zdroj!$B$16,A72-1,0)&gt;0,OFFSET(Zdroj!$B$16,A72-1,0),"")</f>
        <v>17</v>
      </c>
      <c r="C72" s="136" t="str">
        <f ca="1">IF(OFFSET(Zdroj!AG$16,A72-1,0)=0,"",CONCATENATE("A",$A$2," - ",Zdroj!$AG$15))</f>
        <v>A1 - TIC je prodejním místem Olomouc Region Card</v>
      </c>
      <c r="D72" s="134" t="str">
        <f ca="1">IF(C72="","",CONCATENATE(OFFSET(Zdroj!AG$16,A72-1,0)," - ",OFFSET(Zdroj!AU$16,A72-1,0)))</f>
        <v>1B - Ne</v>
      </c>
      <c r="E72" s="66">
        <f ca="1">IF(C72="","",OFFSET(Zdroj!AV$16,A72-1,0))</f>
        <v>0</v>
      </c>
      <c r="F72" s="332">
        <f t="shared" ref="F72" ca="1" si="15">IF(SUM(E72:E77)=0,"",SUM(E72:E77))</f>
        <v>42</v>
      </c>
      <c r="G72" s="333">
        <f t="shared" ref="G72" ca="1" si="16">IF(SUM(E72:E81)=0,"",SUM(E72:E81))</f>
        <v>82</v>
      </c>
    </row>
    <row r="73" spans="1:7" ht="30" x14ac:dyDescent="0.25">
      <c r="B73" s="333"/>
      <c r="C73" s="137" t="str">
        <f ca="1">IF(OFFSET(Zdroj!AH$16,A72-1,0)=0,"",CONCATENATE("A",$A$2+1," - ",Zdroj!$AH$15))</f>
        <v>A2 - TIC nabízí regionální produkty (tj. s regionální certifikací)</v>
      </c>
      <c r="D73" s="134" t="str">
        <f ca="1">IF(C73="","",CONCATENATE(OFFSET(Zdroj!AH$16,A72-1,0)," - ",OFFSET(Zdroj!AW$16,A72-1,0)))</f>
        <v>2A - Ano</v>
      </c>
      <c r="E73" s="66">
        <f ca="1">IF(C73="","",OFFSET(Zdroj!AX$16,A72-1,0))</f>
        <v>12</v>
      </c>
      <c r="F73" s="332"/>
      <c r="G73" s="333"/>
    </row>
    <row r="74" spans="1:7" ht="30" x14ac:dyDescent="0.25">
      <c r="B74" s="333"/>
      <c r="C74" s="137" t="str">
        <f ca="1">IF(OFFSET(Zdroj!AI$16,A72-1,0)=0,"",CONCATENATE("A",$A$2+2," - ",Zdroj!$AI$15))</f>
        <v>A3 - Počet obyvatel obce, ve které je provozováno TIC žádající o dotaci</v>
      </c>
      <c r="D74" s="134" t="str">
        <f ca="1">IF(C74="","",CONCATENATE(OFFSET(Zdroj!AI$16,A72-1,0)," - ",OFFSET(Zdroj!AY$16,A72-1,0)))</f>
        <v>3A - Do 10 000</v>
      </c>
      <c r="E74" s="66">
        <f ca="1">IF(C74="","",OFFSET(Zdroj!AZ$16,A72-1,0))</f>
        <v>8</v>
      </c>
      <c r="F74" s="332"/>
      <c r="G74" s="333"/>
    </row>
    <row r="75" spans="1:7" ht="30" x14ac:dyDescent="0.25">
      <c r="B75" s="333"/>
      <c r="C75" s="137" t="str">
        <f ca="1">IF(OFFSET(Zdroj!AJ$16,A72-1,0)=0,"",CONCATENATE("A",$A$2+3," - ",Zdroj!$AJ$15))</f>
        <v>A4 - TIC v rámci podaného projektu (akce) vytvoří nový propagační materiál</v>
      </c>
      <c r="D75" s="134" t="str">
        <f ca="1">IF(C75="","",CONCATENATE(OFFSET(Zdroj!AJ$16,A72-1,0)," - ",OFFSET(Zdroj!BA$16,A72-1,0)))</f>
        <v>4A - Ano</v>
      </c>
      <c r="E75" s="66">
        <f ca="1">IF(C75="","",OFFSET(Zdroj!BB$16,A72-1,0))</f>
        <v>10</v>
      </c>
      <c r="F75" s="332"/>
      <c r="G75" s="333"/>
    </row>
    <row r="76" spans="1:7" ht="30" x14ac:dyDescent="0.25">
      <c r="B76" s="333"/>
      <c r="C76" s="137" t="str">
        <f ca="1">IF(OFFSET(Zdroj!AK$16,A72-1,0)=0,"",CONCATENATE("A",$A$2+4," - ",Zdroj!$AK$15))</f>
        <v>A5 - TIC zajistí víkendový provoz min. červen – srpen</v>
      </c>
      <c r="D76" s="134" t="str">
        <f ca="1">IF(C76="","",CONCATENATE(OFFSET(Zdroj!AK$16,A72-1,0)," - ",OFFSET(Zdroj!BC$16,A72-1,0)))</f>
        <v>5A - Ano</v>
      </c>
      <c r="E76" s="66">
        <f ca="1">IF(C76="","",OFFSET(Zdroj!BD$16,A72-1,0))</f>
        <v>12</v>
      </c>
      <c r="F76" s="332"/>
      <c r="G76" s="333"/>
    </row>
    <row r="77" spans="1:7" x14ac:dyDescent="0.25">
      <c r="B77" s="333"/>
      <c r="C77" s="137" t="str">
        <f ca="1">IF(OFFSET(Zdroj!AL$16,A72-1,0)=0,"",CONCATENATE("A",$A$2+5," - ",Zdroj!$AL$15))</f>
        <v>A6 - TIC zajistí odborné vzdělávání pracovníků</v>
      </c>
      <c r="D77" s="134" t="str">
        <f ca="1">IF(C77="","",CONCATENATE(OFFSET(Zdroj!AL$16,A72-1,0)," - ",OFFSET(Zdroj!BE$16,A72-1,0)))</f>
        <v>6B - Ne</v>
      </c>
      <c r="E77" s="66">
        <f ca="1">IF(C77="","",OFFSET(Zdroj!BF$16,A72-1,0))</f>
        <v>0</v>
      </c>
      <c r="F77" s="332"/>
      <c r="G77" s="333"/>
    </row>
    <row r="78" spans="1:7" ht="60" x14ac:dyDescent="0.25">
      <c r="B78" s="333"/>
      <c r="C78" s="137" t="str">
        <f ca="1">IF(OFFSET(Zdroj!AM$16,A72-1,0)=0,"",CONCATENATE("B",$A$2," - ",Zdroj!$AM$15))</f>
        <v>B1 - TIC v rámci projektu (akce) dojde k rozšíření/zkvalitnění komunikačních kanálů, např. úprava webu, mobilní aplikace, propojení na weby OK/SCR apod.</v>
      </c>
      <c r="D78" s="134" t="str">
        <f ca="1">IF(C78="","",CONCATENATE(OFFSET(Zdroj!AM$16,A72-1,0)))</f>
        <v>ano</v>
      </c>
      <c r="E78" s="67">
        <f ca="1">IF(C78="","",OFFSET(Zdroj!AN$16,A72-1,0))</f>
        <v>12</v>
      </c>
      <c r="F78" s="334">
        <f t="shared" ref="F78" ca="1" si="17">IF(SUM(E78:E81)=0,"",SUM(E78:E81))</f>
        <v>40</v>
      </c>
      <c r="G78" s="333"/>
    </row>
    <row r="79" spans="1:7" ht="105" x14ac:dyDescent="0.25">
      <c r="B79" s="333"/>
      <c r="C79" s="137" t="str">
        <f ca="1">IF(OFFSET(Zdroj!AO$16,A72-1,0)=0,"",CONCATENATE("B",$A$2+1," - ",Zdroj!$AO$15))</f>
        <v xml:space="preserve">B2 - Kvalita služeb a studentské praxe </v>
      </c>
      <c r="D79" s="134" t="str">
        <f ca="1">IF(C79="","",CONCATENATE(OFFSET(Zdroj!AO$16,A72-1,0)))</f>
        <v>TIC pravidelně spolupracuje se vzdělávacími zařízeními (např. zajištění studentů – brigádníků na sezonu) 
Bezbariérový přístup 
TIC poskytuje WI-FI připojení/hotspot pro návštěvníky 
TIC zveřejňuje informace na sociálních sítích 
TIC nabízí vybavení pro turisty (např. zapůjčení cyklo nářadí, půjčení sportovních potřeb, atd.)</v>
      </c>
      <c r="E79" s="66">
        <f ca="1">IF(C79="","",OFFSET(Zdroj!AP$16,A72-1,0))</f>
        <v>12</v>
      </c>
      <c r="F79" s="334"/>
      <c r="G79" s="333"/>
    </row>
    <row r="80" spans="1:7" ht="60" x14ac:dyDescent="0.25">
      <c r="B80" s="333"/>
      <c r="C80" s="137" t="str">
        <f ca="1">IF(OFFSET(Zdroj!AQ$16,A72-1,0)=0,"",CONCATENATE("B",$A$2+2," - ",Zdroj!$AQ$15))</f>
        <v>B3 - Odborné hodnocení Centrály cestovního ruchu OK a příslušného sdružení cestovního ruchu, dle sídla TIC (Jeseníky / Střední Morava)</v>
      </c>
      <c r="D80" s="134" t="str">
        <f ca="1">IF(C80="","",CONCATENATE(OFFSET(Zdroj!AQ$16,A72-1,0)))</f>
        <v xml:space="preserve">TIC poskytuje kvalitní informace v rámci dané oblasti a aktivně spolupracuje </v>
      </c>
      <c r="E80" s="66">
        <f ca="1">IF(C80="","",OFFSET(Zdroj!AR$16,A72-1,0))</f>
        <v>10</v>
      </c>
      <c r="F80" s="334"/>
      <c r="G80" s="333"/>
    </row>
    <row r="81" spans="1:7" ht="30" x14ac:dyDescent="0.25">
      <c r="B81" s="333"/>
      <c r="C81" s="137" t="str">
        <f ca="1">IF(OFFSET(Zdroj!AT$16,A72-1,0)=0,"",CONCATENATE("B",$A$2+3," - ",Zdroj!$AS$15))</f>
        <v xml:space="preserve">B4 - Odborné hodnocení Výboru pro rozvoj cestovního ruchu </v>
      </c>
      <c r="D81" s="134" t="str">
        <f ca="1">IF(C81="","",CONCATENATE(OFFSET(Zdroj!AS$16,A72-1,0)))</f>
        <v xml:space="preserve">Projekt má významný přínos pro OK </v>
      </c>
      <c r="E81" s="66">
        <f ca="1">IF(C81="","",OFFSET(Zdroj!AT$16,A72-1,0))</f>
        <v>6</v>
      </c>
      <c r="F81" s="334"/>
      <c r="G81" s="333"/>
    </row>
    <row r="82" spans="1:7" ht="30" x14ac:dyDescent="0.25">
      <c r="A82" s="127">
        <f>SUM((ROW()+8)/10)</f>
        <v>9</v>
      </c>
      <c r="B82" s="333" t="str">
        <f ca="1">IF(OFFSET(Zdroj!$B$16,A82-1,0)&gt;0,OFFSET(Zdroj!$B$16,A82-1,0),"")</f>
        <v>23</v>
      </c>
      <c r="C82" s="136" t="str">
        <f ca="1">IF(OFFSET(Zdroj!AG$16,A82-1,0)=0,"",CONCATENATE("A",$A$2," - ",Zdroj!$AG$15))</f>
        <v>A1 - TIC je prodejním místem Olomouc Region Card</v>
      </c>
      <c r="D82" s="134" t="str">
        <f ca="1">IF(C82="","",CONCATENATE(OFFSET(Zdroj!AG$16,A82-1,0)," - ",OFFSET(Zdroj!AU$16,A82-1,0)))</f>
        <v>1A - Ano</v>
      </c>
      <c r="E82" s="66">
        <f ca="1">IF(C82="","",OFFSET(Zdroj!AV$16,A82-1,0))</f>
        <v>10</v>
      </c>
      <c r="F82" s="332">
        <f t="shared" ref="F82" ca="1" si="18">IF(SUM(E82:E87)=0,"",SUM(E82:E87))</f>
        <v>42</v>
      </c>
      <c r="G82" s="333">
        <f t="shared" ref="G82" ca="1" si="19">IF(SUM(E82:E91)=0,"",SUM(E82:E91))</f>
        <v>82</v>
      </c>
    </row>
    <row r="83" spans="1:7" ht="30" x14ac:dyDescent="0.25">
      <c r="B83" s="333"/>
      <c r="C83" s="137" t="str">
        <f ca="1">IF(OFFSET(Zdroj!AH$16,A82-1,0)=0,"",CONCATENATE("A",$A$2+1," - ",Zdroj!$AH$15))</f>
        <v>A2 - TIC nabízí regionální produkty (tj. s regionální certifikací)</v>
      </c>
      <c r="D83" s="134" t="str">
        <f ca="1">IF(C83="","",CONCATENATE(OFFSET(Zdroj!AH$16,A82-1,0)," - ",OFFSET(Zdroj!AW$16,A82-1,0)))</f>
        <v>2B - Ne</v>
      </c>
      <c r="E83" s="66">
        <f ca="1">IF(C83="","",OFFSET(Zdroj!AX$16,A82-1,0))</f>
        <v>0</v>
      </c>
      <c r="F83" s="332"/>
      <c r="G83" s="333"/>
    </row>
    <row r="84" spans="1:7" ht="30" x14ac:dyDescent="0.25">
      <c r="B84" s="333"/>
      <c r="C84" s="137" t="str">
        <f ca="1">IF(OFFSET(Zdroj!AI$16,A82-1,0)=0,"",CONCATENATE("A",$A$2+2," - ",Zdroj!$AI$15))</f>
        <v>A3 - Počet obyvatel obce, ve které je provozováno TIC žádající o dotaci</v>
      </c>
      <c r="D84" s="134" t="str">
        <f ca="1">IF(C84="","",CONCATENATE(OFFSET(Zdroj!AI$16,A82-1,0)," - ",OFFSET(Zdroj!AY$16,A82-1,0)))</f>
        <v>3B - Nad 10 000</v>
      </c>
      <c r="E84" s="66">
        <f ca="1">IF(C84="","",OFFSET(Zdroj!AZ$16,A82-1,0))</f>
        <v>2</v>
      </c>
      <c r="F84" s="332"/>
      <c r="G84" s="333"/>
    </row>
    <row r="85" spans="1:7" ht="30" x14ac:dyDescent="0.25">
      <c r="B85" s="333"/>
      <c r="C85" s="137" t="str">
        <f ca="1">IF(OFFSET(Zdroj!AJ$16,A82-1,0)=0,"",CONCATENATE("A",$A$2+3," - ",Zdroj!$AJ$15))</f>
        <v>A4 - TIC v rámci podaného projektu (akce) vytvoří nový propagační materiál</v>
      </c>
      <c r="D85" s="134" t="str">
        <f ca="1">IF(C85="","",CONCATENATE(OFFSET(Zdroj!AJ$16,A82-1,0)," - ",OFFSET(Zdroj!BA$16,A82-1,0)))</f>
        <v>4A - Ano</v>
      </c>
      <c r="E85" s="66">
        <f ca="1">IF(C85="","",OFFSET(Zdroj!BB$16,A82-1,0))</f>
        <v>10</v>
      </c>
      <c r="F85" s="332"/>
      <c r="G85" s="333"/>
    </row>
    <row r="86" spans="1:7" ht="30" x14ac:dyDescent="0.25">
      <c r="B86" s="333"/>
      <c r="C86" s="137" t="str">
        <f ca="1">IF(OFFSET(Zdroj!AK$16,A82-1,0)=0,"",CONCATENATE("A",$A$2+4," - ",Zdroj!$AK$15))</f>
        <v>A5 - TIC zajistí víkendový provoz min. červen – srpen</v>
      </c>
      <c r="D86" s="134" t="str">
        <f ca="1">IF(C86="","",CONCATENATE(OFFSET(Zdroj!AK$16,A82-1,0)," - ",OFFSET(Zdroj!BC$16,A82-1,0)))</f>
        <v>5A - Ano</v>
      </c>
      <c r="E86" s="66">
        <f ca="1">IF(C86="","",OFFSET(Zdroj!BD$16,A82-1,0))</f>
        <v>12</v>
      </c>
      <c r="F86" s="332"/>
      <c r="G86" s="333"/>
    </row>
    <row r="87" spans="1:7" x14ac:dyDescent="0.25">
      <c r="B87" s="333"/>
      <c r="C87" s="137" t="str">
        <f ca="1">IF(OFFSET(Zdroj!AL$16,A82-1,0)=0,"",CONCATENATE("A",$A$2+5," - ",Zdroj!$AL$15))</f>
        <v>A6 - TIC zajistí odborné vzdělávání pracovníků</v>
      </c>
      <c r="D87" s="134" t="str">
        <f ca="1">IF(C87="","",CONCATENATE(OFFSET(Zdroj!AL$16,A82-1,0)," - ",OFFSET(Zdroj!BE$16,A82-1,0)))</f>
        <v>6A - Ano</v>
      </c>
      <c r="E87" s="66">
        <f ca="1">IF(C87="","",OFFSET(Zdroj!BF$16,A82-1,0))</f>
        <v>8</v>
      </c>
      <c r="F87" s="332"/>
      <c r="G87" s="333"/>
    </row>
    <row r="88" spans="1:7" ht="60" x14ac:dyDescent="0.25">
      <c r="B88" s="333"/>
      <c r="C88" s="137" t="str">
        <f ca="1">IF(OFFSET(Zdroj!AM$16,A82-1,0)=0,"",CONCATENATE("B",$A$2," - ",Zdroj!$AM$15))</f>
        <v>B1 - TIC v rámci projektu (akce) dojde k rozšíření/zkvalitnění komunikačních kanálů, např. úprava webu, mobilní aplikace, propojení na weby OK/SCR apod.</v>
      </c>
      <c r="D88" s="134" t="str">
        <f ca="1">IF(C88="","",CONCATENATE(OFFSET(Zdroj!AM$16,A82-1,0)))</f>
        <v>ano</v>
      </c>
      <c r="E88" s="67">
        <f ca="1">IF(C88="","",OFFSET(Zdroj!AN$16,A82-1,0))</f>
        <v>12</v>
      </c>
      <c r="F88" s="334">
        <f t="shared" ref="F88" ca="1" si="20">IF(SUM(E88:E91)=0,"",SUM(E88:E91))</f>
        <v>40</v>
      </c>
      <c r="G88" s="333"/>
    </row>
    <row r="89" spans="1:7" ht="105" x14ac:dyDescent="0.25">
      <c r="B89" s="333"/>
      <c r="C89" s="137" t="str">
        <f ca="1">IF(OFFSET(Zdroj!AO$16,A82-1,0)=0,"",CONCATENATE("B",$A$2+1," - ",Zdroj!$AO$15))</f>
        <v xml:space="preserve">B2 - Kvalita služeb a studentské praxe </v>
      </c>
      <c r="D89" s="134" t="str">
        <f ca="1">IF(C89="","",CONCATENATE(OFFSET(Zdroj!AO$16,A82-1,0)))</f>
        <v>TIC pravidelně spolupracuje se vzdělávacími zařízeními (např. zajištění studentů – brigádníků na sezonu) 
Bezbariérový přístup 
TIC poskytuje WI-FI připojení/hotspot pro návštěvníky 
TIC zveřejňuje informace na sociálních sítích 
TIC nabízí vybavení pro turisty (např. zapůjčení cyklo nářadí, půjčení sportovních potřeb, atd.)</v>
      </c>
      <c r="E89" s="66">
        <f ca="1">IF(C89="","",OFFSET(Zdroj!AP$16,A82-1,0))</f>
        <v>12</v>
      </c>
      <c r="F89" s="334"/>
      <c r="G89" s="333"/>
    </row>
    <row r="90" spans="1:7" ht="60" x14ac:dyDescent="0.25">
      <c r="B90" s="333"/>
      <c r="C90" s="137" t="str">
        <f ca="1">IF(OFFSET(Zdroj!AQ$16,A82-1,0)=0,"",CONCATENATE("B",$A$2+2," - ",Zdroj!$AQ$15))</f>
        <v>B3 - Odborné hodnocení Centrály cestovního ruchu OK a příslušného sdružení cestovního ruchu, dle sídla TIC (Jeseníky / Střední Morava)</v>
      </c>
      <c r="D90" s="134" t="str">
        <f ca="1">IF(C90="","",CONCATENATE(OFFSET(Zdroj!AQ$16,A82-1,0)))</f>
        <v xml:space="preserve">TIC poskytuje kvalitní informace v rámci dané oblasti a aktivně spolupracuje </v>
      </c>
      <c r="E90" s="66">
        <f ca="1">IF(C90="","",OFFSET(Zdroj!AR$16,A82-1,0))</f>
        <v>10</v>
      </c>
      <c r="F90" s="334"/>
      <c r="G90" s="333"/>
    </row>
    <row r="91" spans="1:7" ht="30" x14ac:dyDescent="0.25">
      <c r="B91" s="333"/>
      <c r="C91" s="137" t="str">
        <f ca="1">IF(OFFSET(Zdroj!AT$16,A82-1,0)=0,"",CONCATENATE("B",$A$2+3," - ",Zdroj!$AS$15))</f>
        <v xml:space="preserve">B4 - Odborné hodnocení Výboru pro rozvoj cestovního ruchu </v>
      </c>
      <c r="D91" s="134" t="str">
        <f ca="1">IF(C91="","",CONCATENATE(OFFSET(Zdroj!AS$16,A82-1,0)))</f>
        <v xml:space="preserve">Projekt má významný přínos pro OK </v>
      </c>
      <c r="E91" s="66">
        <f ca="1">IF(C91="","",OFFSET(Zdroj!AT$16,A82-1,0))</f>
        <v>6</v>
      </c>
      <c r="F91" s="334"/>
      <c r="G91" s="333"/>
    </row>
    <row r="92" spans="1:7" ht="30" x14ac:dyDescent="0.25">
      <c r="A92" s="127">
        <f>SUM((ROW()+8)/10)</f>
        <v>10</v>
      </c>
      <c r="B92" s="333" t="str">
        <f ca="1">IF(OFFSET(Zdroj!$B$16,A92-1,0)&gt;0,OFFSET(Zdroj!$B$16,A92-1,0),"")</f>
        <v>7</v>
      </c>
      <c r="C92" s="136" t="str">
        <f ca="1">IF(OFFSET(Zdroj!AG$16,A92-1,0)=0,"",CONCATENATE("A",$A$2," - ",Zdroj!$AG$15))</f>
        <v>A1 - TIC je prodejním místem Olomouc Region Card</v>
      </c>
      <c r="D92" s="134" t="str">
        <f ca="1">IF(C92="","",CONCATENATE(OFFSET(Zdroj!AG$16,A92-1,0)," - ",OFFSET(Zdroj!AU$16,A92-1,0)))</f>
        <v>1A - Ano</v>
      </c>
      <c r="E92" s="66">
        <f ca="1">IF(C92="","",OFFSET(Zdroj!AV$16,A92-1,0))</f>
        <v>10</v>
      </c>
      <c r="F92" s="332">
        <f t="shared" ref="F92" ca="1" si="21">IF(SUM(E92:E97)=0,"",SUM(E92:E97))</f>
        <v>42</v>
      </c>
      <c r="G92" s="333">
        <f t="shared" ref="G92" ca="1" si="22">IF(SUM(E92:E101)=0,"",SUM(E92:E101))</f>
        <v>82</v>
      </c>
    </row>
    <row r="93" spans="1:7" ht="30" x14ac:dyDescent="0.25">
      <c r="B93" s="333"/>
      <c r="C93" s="137" t="str">
        <f ca="1">IF(OFFSET(Zdroj!AH$16,A92-1,0)=0,"",CONCATENATE("A",$A$2+1," - ",Zdroj!$AH$15))</f>
        <v>A2 - TIC nabízí regionální produkty (tj. s regionální certifikací)</v>
      </c>
      <c r="D93" s="134" t="str">
        <f ca="1">IF(C93="","",CONCATENATE(OFFSET(Zdroj!AH$16,A92-1,0)," - ",OFFSET(Zdroj!AW$16,A92-1,0)))</f>
        <v>2A - Ano</v>
      </c>
      <c r="E93" s="66">
        <f ca="1">IF(C93="","",OFFSET(Zdroj!AX$16,A92-1,0))</f>
        <v>12</v>
      </c>
      <c r="F93" s="332"/>
      <c r="G93" s="333"/>
    </row>
    <row r="94" spans="1:7" ht="30" x14ac:dyDescent="0.25">
      <c r="B94" s="333"/>
      <c r="C94" s="137" t="str">
        <f ca="1">IF(OFFSET(Zdroj!AI$16,A92-1,0)=0,"",CONCATENATE("A",$A$2+2," - ",Zdroj!$AI$15))</f>
        <v>A3 - Počet obyvatel obce, ve které je provozováno TIC žádající o dotaci</v>
      </c>
      <c r="D94" s="134" t="str">
        <f ca="1">IF(C94="","",CONCATENATE(OFFSET(Zdroj!AI$16,A92-1,0)," - ",OFFSET(Zdroj!AY$16,A92-1,0)))</f>
        <v>3A - Do 10 000</v>
      </c>
      <c r="E94" s="66">
        <f ca="1">IF(C94="","",OFFSET(Zdroj!AZ$16,A92-1,0))</f>
        <v>8</v>
      </c>
      <c r="F94" s="332"/>
      <c r="G94" s="333"/>
    </row>
    <row r="95" spans="1:7" ht="30" x14ac:dyDescent="0.25">
      <c r="B95" s="333"/>
      <c r="C95" s="137" t="str">
        <f ca="1">IF(OFFSET(Zdroj!AJ$16,A92-1,0)=0,"",CONCATENATE("A",$A$2+3," - ",Zdroj!$AJ$15))</f>
        <v>A4 - TIC v rámci podaného projektu (akce) vytvoří nový propagační materiál</v>
      </c>
      <c r="D95" s="134" t="str">
        <f ca="1">IF(C95="","",CONCATENATE(OFFSET(Zdroj!AJ$16,A92-1,0)," - ",OFFSET(Zdroj!BA$16,A92-1,0)))</f>
        <v>4B - Ne</v>
      </c>
      <c r="E95" s="66">
        <f ca="1">IF(C95="","",OFFSET(Zdroj!BB$16,A92-1,0))</f>
        <v>0</v>
      </c>
      <c r="F95" s="332"/>
      <c r="G95" s="333"/>
    </row>
    <row r="96" spans="1:7" ht="30" x14ac:dyDescent="0.25">
      <c r="B96" s="333"/>
      <c r="C96" s="137" t="str">
        <f ca="1">IF(OFFSET(Zdroj!AK$16,A92-1,0)=0,"",CONCATENATE("A",$A$2+4," - ",Zdroj!$AK$15))</f>
        <v>A5 - TIC zajistí víkendový provoz min. červen – srpen</v>
      </c>
      <c r="D96" s="134" t="str">
        <f ca="1">IF(C96="","",CONCATENATE(OFFSET(Zdroj!AK$16,A92-1,0)," - ",OFFSET(Zdroj!BC$16,A92-1,0)))</f>
        <v>5A - Ano</v>
      </c>
      <c r="E96" s="66">
        <f ca="1">IF(C96="","",OFFSET(Zdroj!BD$16,A92-1,0))</f>
        <v>12</v>
      </c>
      <c r="F96" s="332"/>
      <c r="G96" s="333"/>
    </row>
    <row r="97" spans="1:7" x14ac:dyDescent="0.25">
      <c r="B97" s="333"/>
      <c r="C97" s="137" t="str">
        <f ca="1">IF(OFFSET(Zdroj!AL$16,A92-1,0)=0,"",CONCATENATE("A",$A$2+5," - ",Zdroj!$AL$15))</f>
        <v>A6 - TIC zajistí odborné vzdělávání pracovníků</v>
      </c>
      <c r="D97" s="134" t="str">
        <f ca="1">IF(C97="","",CONCATENATE(OFFSET(Zdroj!AL$16,A92-1,0)," - ",OFFSET(Zdroj!BE$16,A92-1,0)))</f>
        <v>6B - Ne</v>
      </c>
      <c r="E97" s="66">
        <f ca="1">IF(C97="","",OFFSET(Zdroj!BF$16,A92-1,0))</f>
        <v>0</v>
      </c>
      <c r="F97" s="332"/>
      <c r="G97" s="333"/>
    </row>
    <row r="98" spans="1:7" ht="60" x14ac:dyDescent="0.25">
      <c r="B98" s="333"/>
      <c r="C98" s="137" t="str">
        <f ca="1">IF(OFFSET(Zdroj!AM$16,A92-1,0)=0,"",CONCATENATE("B",$A$2," - ",Zdroj!$AM$15))</f>
        <v>B1 - TIC v rámci projektu (akce) dojde k rozšíření/zkvalitnění komunikačních kanálů, např. úprava webu, mobilní aplikace, propojení na weby OK/SCR apod.</v>
      </c>
      <c r="D98" s="134" t="str">
        <f ca="1">IF(C98="","",CONCATENATE(OFFSET(Zdroj!AM$16,A92-1,0)))</f>
        <v>ne</v>
      </c>
      <c r="E98" s="67">
        <f ca="1">IF(C98="","",OFFSET(Zdroj!AN$16,A92-1,0))</f>
        <v>12</v>
      </c>
      <c r="F98" s="334">
        <f t="shared" ref="F98" ca="1" si="23">IF(SUM(E98:E101)=0,"",SUM(E98:E101))</f>
        <v>40</v>
      </c>
      <c r="G98" s="333"/>
    </row>
    <row r="99" spans="1:7" ht="105" x14ac:dyDescent="0.25">
      <c r="B99" s="333"/>
      <c r="C99" s="137" t="str">
        <f ca="1">IF(OFFSET(Zdroj!AO$16,A92-1,0)=0,"",CONCATENATE("B",$A$2+1," - ",Zdroj!$AO$15))</f>
        <v xml:space="preserve">B2 - Kvalita služeb a studentské praxe </v>
      </c>
      <c r="D99" s="134" t="str">
        <f ca="1">IF(C99="","",CONCATENATE(OFFSET(Zdroj!AO$16,A92-1,0)))</f>
        <v>TIC pravidelně spolupracuje se vzdělávacími zařízeními (např. zajištění studentů – brigádníků na sezonu) 
Bezbariérový přístup 
TIC poskytuje WI-FI připojení/hotspot pro návštěvníky 
TIC zveřejňuje informace na sociálních sítích 
TIC nabízí vybavení pro turisty (např. zapůjčení cyklo nářadí, půjčení sportovních potřeb, atd.)</v>
      </c>
      <c r="E99" s="66">
        <f ca="1">IF(C99="","",OFFSET(Zdroj!AP$16,A92-1,0))</f>
        <v>12</v>
      </c>
      <c r="F99" s="334"/>
      <c r="G99" s="333"/>
    </row>
    <row r="100" spans="1:7" ht="60" x14ac:dyDescent="0.25">
      <c r="B100" s="333"/>
      <c r="C100" s="137" t="str">
        <f ca="1">IF(OFFSET(Zdroj!AQ$16,A92-1,0)=0,"",CONCATENATE("B",$A$2+2," - ",Zdroj!$AQ$15))</f>
        <v>B3 - Odborné hodnocení Centrály cestovního ruchu OK a příslušného sdružení cestovního ruchu, dle sídla TIC (Jeseníky / Střední Morava)</v>
      </c>
      <c r="D100" s="134" t="str">
        <f ca="1">IF(C100="","",CONCATENATE(OFFSET(Zdroj!AQ$16,A92-1,0)))</f>
        <v xml:space="preserve">TIC poskytuje kvalitní informace v rámci dané oblasti a aktivně spolupracuje </v>
      </c>
      <c r="E100" s="66">
        <f ca="1">IF(C100="","",OFFSET(Zdroj!AR$16,A92-1,0))</f>
        <v>10</v>
      </c>
      <c r="F100" s="334"/>
      <c r="G100" s="333"/>
    </row>
    <row r="101" spans="1:7" ht="30" x14ac:dyDescent="0.25">
      <c r="B101" s="333"/>
      <c r="C101" s="137" t="str">
        <f ca="1">IF(OFFSET(Zdroj!AT$16,A92-1,0)=0,"",CONCATENATE("B",$A$2+3," - ",Zdroj!$AS$15))</f>
        <v xml:space="preserve">B4 - Odborné hodnocení Výboru pro rozvoj cestovního ruchu </v>
      </c>
      <c r="D101" s="134" t="str">
        <f ca="1">IF(C101="","",CONCATENATE(OFFSET(Zdroj!AS$16,A92-1,0)))</f>
        <v xml:space="preserve">Projekt má významný přínos pro OK </v>
      </c>
      <c r="E101" s="66">
        <f ca="1">IF(C101="","",OFFSET(Zdroj!AT$16,A92-1,0))</f>
        <v>6</v>
      </c>
      <c r="F101" s="334"/>
      <c r="G101" s="333"/>
    </row>
    <row r="102" spans="1:7" ht="30" x14ac:dyDescent="0.25">
      <c r="A102" s="127">
        <f>SUM((ROW()+8)/10)</f>
        <v>11</v>
      </c>
      <c r="B102" s="333" t="str">
        <f ca="1">IF(OFFSET(Zdroj!$B$16,A102-1,0)&gt;0,OFFSET(Zdroj!$B$16,A102-1,0),"")</f>
        <v>2</v>
      </c>
      <c r="C102" s="136" t="str">
        <f ca="1">IF(OFFSET(Zdroj!AG$16,A102-1,0)=0,"",CONCATENATE("A",$A$2," - ",Zdroj!$AG$15))</f>
        <v>A1 - TIC je prodejním místem Olomouc Region Card</v>
      </c>
      <c r="D102" s="134" t="str">
        <f ca="1">IF(C102="","",CONCATENATE(OFFSET(Zdroj!AG$16,A102-1,0)," - ",OFFSET(Zdroj!AU$16,A102-1,0)))</f>
        <v>1A - Ano</v>
      </c>
      <c r="E102" s="66">
        <f ca="1">IF(C102="","",OFFSET(Zdroj!AV$16,A102-1,0))</f>
        <v>10</v>
      </c>
      <c r="F102" s="332">
        <f t="shared" ref="F102" ca="1" si="24">IF(SUM(E102:E107)=0,"",SUM(E102:E107))</f>
        <v>52</v>
      </c>
      <c r="G102" s="333">
        <f t="shared" ref="G102" ca="1" si="25">IF(SUM(E102:E111)=0,"",SUM(E102:E111))</f>
        <v>80</v>
      </c>
    </row>
    <row r="103" spans="1:7" ht="30" x14ac:dyDescent="0.25">
      <c r="B103" s="333"/>
      <c r="C103" s="137" t="str">
        <f ca="1">IF(OFFSET(Zdroj!AH$16,A102-1,0)=0,"",CONCATENATE("A",$A$2+1," - ",Zdroj!$AH$15))</f>
        <v>A2 - TIC nabízí regionální produkty (tj. s regionální certifikací)</v>
      </c>
      <c r="D103" s="134" t="str">
        <f ca="1">IF(C103="","",CONCATENATE(OFFSET(Zdroj!AH$16,A102-1,0)," - ",OFFSET(Zdroj!AW$16,A102-1,0)))</f>
        <v>2A - Ano</v>
      </c>
      <c r="E103" s="66">
        <f ca="1">IF(C103="","",OFFSET(Zdroj!AX$16,A102-1,0))</f>
        <v>12</v>
      </c>
      <c r="F103" s="332"/>
      <c r="G103" s="333"/>
    </row>
    <row r="104" spans="1:7" ht="30" x14ac:dyDescent="0.25">
      <c r="B104" s="333"/>
      <c r="C104" s="137" t="str">
        <f ca="1">IF(OFFSET(Zdroj!AI$16,A102-1,0)=0,"",CONCATENATE("A",$A$2+2," - ",Zdroj!$AI$15))</f>
        <v>A3 - Počet obyvatel obce, ve které je provozováno TIC žádající o dotaci</v>
      </c>
      <c r="D104" s="134" t="str">
        <f ca="1">IF(C104="","",CONCATENATE(OFFSET(Zdroj!AI$16,A102-1,0)," - ",OFFSET(Zdroj!AY$16,A102-1,0)))</f>
        <v>3A - Do 10 000</v>
      </c>
      <c r="E104" s="66">
        <f ca="1">IF(C104="","",OFFSET(Zdroj!AZ$16,A102-1,0))</f>
        <v>8</v>
      </c>
      <c r="F104" s="332"/>
      <c r="G104" s="333"/>
    </row>
    <row r="105" spans="1:7" ht="30" x14ac:dyDescent="0.25">
      <c r="B105" s="333"/>
      <c r="C105" s="137" t="str">
        <f ca="1">IF(OFFSET(Zdroj!AJ$16,A102-1,0)=0,"",CONCATENATE("A",$A$2+3," - ",Zdroj!$AJ$15))</f>
        <v>A4 - TIC v rámci podaného projektu (akce) vytvoří nový propagační materiál</v>
      </c>
      <c r="D105" s="134" t="str">
        <f ca="1">IF(C105="","",CONCATENATE(OFFSET(Zdroj!AJ$16,A102-1,0)," - ",OFFSET(Zdroj!BA$16,A102-1,0)))</f>
        <v>4A - Ano</v>
      </c>
      <c r="E105" s="66">
        <f ca="1">IF(C105="","",OFFSET(Zdroj!BB$16,A102-1,0))</f>
        <v>10</v>
      </c>
      <c r="F105" s="332"/>
      <c r="G105" s="333"/>
    </row>
    <row r="106" spans="1:7" ht="30" x14ac:dyDescent="0.25">
      <c r="B106" s="333"/>
      <c r="C106" s="137" t="str">
        <f ca="1">IF(OFFSET(Zdroj!AK$16,A102-1,0)=0,"",CONCATENATE("A",$A$2+4," - ",Zdroj!$AK$15))</f>
        <v>A5 - TIC zajistí víkendový provoz min. červen – srpen</v>
      </c>
      <c r="D106" s="134" t="str">
        <f ca="1">IF(C106="","",CONCATENATE(OFFSET(Zdroj!AK$16,A102-1,0)," - ",OFFSET(Zdroj!BC$16,A102-1,0)))</f>
        <v>5A - Ano</v>
      </c>
      <c r="E106" s="66">
        <f ca="1">IF(C106="","",OFFSET(Zdroj!BD$16,A102-1,0))</f>
        <v>12</v>
      </c>
      <c r="F106" s="332"/>
      <c r="G106" s="333"/>
    </row>
    <row r="107" spans="1:7" x14ac:dyDescent="0.25">
      <c r="B107" s="333"/>
      <c r="C107" s="137" t="str">
        <f ca="1">IF(OFFSET(Zdroj!AL$16,A102-1,0)=0,"",CONCATENATE("A",$A$2+5," - ",Zdroj!$AL$15))</f>
        <v>A6 - TIC zajistí odborné vzdělávání pracovníků</v>
      </c>
      <c r="D107" s="134" t="str">
        <f ca="1">IF(C107="","",CONCATENATE(OFFSET(Zdroj!AL$16,A102-1,0)," - ",OFFSET(Zdroj!BE$16,A102-1,0)))</f>
        <v>6B - Ne</v>
      </c>
      <c r="E107" s="66">
        <f ca="1">IF(C107="","",OFFSET(Zdroj!BF$16,A102-1,0))</f>
        <v>0</v>
      </c>
      <c r="F107" s="332"/>
      <c r="G107" s="333"/>
    </row>
    <row r="108" spans="1:7" ht="60" x14ac:dyDescent="0.25">
      <c r="B108" s="333"/>
      <c r="C108" s="137" t="str">
        <f ca="1">IF(OFFSET(Zdroj!AM$16,A102-1,0)=0,"",CONCATENATE("B",$A$2," - ",Zdroj!$AM$15))</f>
        <v>B1 - TIC v rámci projektu (akce) dojde k rozšíření/zkvalitnění komunikačních kanálů, např. úprava webu, mobilní aplikace, propojení na weby OK/SCR apod.</v>
      </c>
      <c r="D108" s="134" t="str">
        <f ca="1">IF(C108="","",CONCATENATE(OFFSET(Zdroj!AM$16,A102-1,0)))</f>
        <v>ne</v>
      </c>
      <c r="E108" s="67">
        <f ca="1">IF(C108="","",OFFSET(Zdroj!AN$16,A102-1,0))</f>
        <v>0</v>
      </c>
      <c r="F108" s="334">
        <f t="shared" ref="F108" ca="1" si="26">IF(SUM(E108:E111)=0,"",SUM(E108:E111))</f>
        <v>28</v>
      </c>
      <c r="G108" s="333"/>
    </row>
    <row r="109" spans="1:7" ht="105" x14ac:dyDescent="0.25">
      <c r="B109" s="333"/>
      <c r="C109" s="137" t="str">
        <f ca="1">IF(OFFSET(Zdroj!AO$16,A102-1,0)=0,"",CONCATENATE("B",$A$2+1," - ",Zdroj!$AO$15))</f>
        <v xml:space="preserve">B2 - Kvalita služeb a studentské praxe </v>
      </c>
      <c r="D109" s="134" t="str">
        <f ca="1">IF(C109="","",CONCATENATE(OFFSET(Zdroj!AO$16,A102-1,0)))</f>
        <v>TIC pravidelně spolupracuje se vzdělávacími zařízeními (např. zajištění studentů – brigádníků na sezonu) 
Bezbariérový přístup 
TIC poskytuje WI-FI připojení/hotspot pro návštěvníky 
TIC zveřejňuje informace na sociálních sítích 
TIC nabízí vybavení pro turisty (např. zapůjčení cyklo nářadí, půjčení sportovních potřeb, atd.)</v>
      </c>
      <c r="E109" s="66">
        <f ca="1">IF(C109="","",OFFSET(Zdroj!AP$16,A102-1,0))</f>
        <v>12</v>
      </c>
      <c r="F109" s="334"/>
      <c r="G109" s="333"/>
    </row>
    <row r="110" spans="1:7" ht="60" x14ac:dyDescent="0.25">
      <c r="B110" s="333"/>
      <c r="C110" s="137" t="str">
        <f ca="1">IF(OFFSET(Zdroj!AQ$16,A102-1,0)=0,"",CONCATENATE("B",$A$2+2," - ",Zdroj!$AQ$15))</f>
        <v>B3 - Odborné hodnocení Centrály cestovního ruchu OK a příslušného sdružení cestovního ruchu, dle sídla TIC (Jeseníky / Střední Morava)</v>
      </c>
      <c r="D110" s="134" t="str">
        <f ca="1">IF(C110="","",CONCATENATE(OFFSET(Zdroj!AQ$16,A102-1,0)))</f>
        <v xml:space="preserve">TIC poskytuje kvalitní informace v rámci dané oblasti a aktivně spolupracuje </v>
      </c>
      <c r="E110" s="66">
        <f ca="1">IF(C110="","",OFFSET(Zdroj!AR$16,A102-1,0))</f>
        <v>10</v>
      </c>
      <c r="F110" s="334"/>
      <c r="G110" s="333"/>
    </row>
    <row r="111" spans="1:7" ht="30" x14ac:dyDescent="0.25">
      <c r="B111" s="333"/>
      <c r="C111" s="137" t="str">
        <f ca="1">IF(OFFSET(Zdroj!AT$16,A102-1,0)=0,"",CONCATENATE("B",$A$2+3," - ",Zdroj!$AS$15))</f>
        <v xml:space="preserve">B4 - Odborné hodnocení Výboru pro rozvoj cestovního ruchu </v>
      </c>
      <c r="D111" s="134" t="str">
        <f ca="1">IF(C111="","",CONCATENATE(OFFSET(Zdroj!AS$16,A102-1,0)))</f>
        <v xml:space="preserve">Projekt má významný přínos pro OK </v>
      </c>
      <c r="E111" s="66">
        <f ca="1">IF(C111="","",OFFSET(Zdroj!AT$16,A102-1,0))</f>
        <v>6</v>
      </c>
      <c r="F111" s="334"/>
      <c r="G111" s="333"/>
    </row>
    <row r="112" spans="1:7" ht="30" x14ac:dyDescent="0.25">
      <c r="A112" s="127">
        <f>SUM((ROW()+8)/10)</f>
        <v>12</v>
      </c>
      <c r="B112" s="333" t="str">
        <f ca="1">IF(OFFSET(Zdroj!$B$16,A112-1,0)&gt;0,OFFSET(Zdroj!$B$16,A112-1,0),"")</f>
        <v>6</v>
      </c>
      <c r="C112" s="136" t="str">
        <f ca="1">IF(OFFSET(Zdroj!AG$16,A112-1,0)=0,"",CONCATENATE("A",$A$2," - ",Zdroj!$AG$15))</f>
        <v>A1 - TIC je prodejním místem Olomouc Region Card</v>
      </c>
      <c r="D112" s="134" t="str">
        <f ca="1">IF(C112="","",CONCATENATE(OFFSET(Zdroj!AG$16,A112-1,0)," - ",OFFSET(Zdroj!AU$16,A112-1,0)))</f>
        <v>1A - Ano</v>
      </c>
      <c r="E112" s="66">
        <f ca="1">IF(C112="","",OFFSET(Zdroj!AV$16,A112-1,0))</f>
        <v>10</v>
      </c>
      <c r="F112" s="332">
        <f t="shared" ref="F112" ca="1" si="27">IF(SUM(E112:E117)=0,"",SUM(E112:E117))</f>
        <v>54</v>
      </c>
      <c r="G112" s="333">
        <f t="shared" ref="G112" ca="1" si="28">IF(SUM(E112:E121)=0,"",SUM(E112:E121))</f>
        <v>77</v>
      </c>
    </row>
    <row r="113" spans="1:7" ht="30" x14ac:dyDescent="0.25">
      <c r="B113" s="333"/>
      <c r="C113" s="137" t="str">
        <f ca="1">IF(OFFSET(Zdroj!AH$16,A112-1,0)=0,"",CONCATENATE("A",$A$2+1," - ",Zdroj!$AH$15))</f>
        <v>A2 - TIC nabízí regionální produkty (tj. s regionální certifikací)</v>
      </c>
      <c r="D113" s="134" t="str">
        <f ca="1">IF(C113="","",CONCATENATE(OFFSET(Zdroj!AH$16,A112-1,0)," - ",OFFSET(Zdroj!AW$16,A112-1,0)))</f>
        <v>2A - Ano</v>
      </c>
      <c r="E113" s="66">
        <f ca="1">IF(C113="","",OFFSET(Zdroj!AX$16,A112-1,0))</f>
        <v>12</v>
      </c>
      <c r="F113" s="332"/>
      <c r="G113" s="333"/>
    </row>
    <row r="114" spans="1:7" ht="30" x14ac:dyDescent="0.25">
      <c r="B114" s="333"/>
      <c r="C114" s="137" t="str">
        <f ca="1">IF(OFFSET(Zdroj!AI$16,A112-1,0)=0,"",CONCATENATE("A",$A$2+2," - ",Zdroj!$AI$15))</f>
        <v>A3 - Počet obyvatel obce, ve které je provozováno TIC žádající o dotaci</v>
      </c>
      <c r="D114" s="134" t="str">
        <f ca="1">IF(C114="","",CONCATENATE(OFFSET(Zdroj!AI$16,A112-1,0)," - ",OFFSET(Zdroj!AY$16,A112-1,0)))</f>
        <v>3B - Nad 10 000</v>
      </c>
      <c r="E114" s="66">
        <f ca="1">IF(C114="","",OFFSET(Zdroj!AZ$16,A112-1,0))</f>
        <v>2</v>
      </c>
      <c r="F114" s="332"/>
      <c r="G114" s="333"/>
    </row>
    <row r="115" spans="1:7" ht="30" x14ac:dyDescent="0.25">
      <c r="B115" s="333"/>
      <c r="C115" s="137" t="str">
        <f ca="1">IF(OFFSET(Zdroj!AJ$16,A112-1,0)=0,"",CONCATENATE("A",$A$2+3," - ",Zdroj!$AJ$15))</f>
        <v>A4 - TIC v rámci podaného projektu (akce) vytvoří nový propagační materiál</v>
      </c>
      <c r="D115" s="134" t="str">
        <f ca="1">IF(C115="","",CONCATENATE(OFFSET(Zdroj!AJ$16,A112-1,0)," - ",OFFSET(Zdroj!BA$16,A112-1,0)))</f>
        <v>4A - Ano</v>
      </c>
      <c r="E115" s="66">
        <f ca="1">IF(C115="","",OFFSET(Zdroj!BB$16,A112-1,0))</f>
        <v>10</v>
      </c>
      <c r="F115" s="332"/>
      <c r="G115" s="333"/>
    </row>
    <row r="116" spans="1:7" ht="30" x14ac:dyDescent="0.25">
      <c r="B116" s="333"/>
      <c r="C116" s="137" t="str">
        <f ca="1">IF(OFFSET(Zdroj!AK$16,A112-1,0)=0,"",CONCATENATE("A",$A$2+4," - ",Zdroj!$AK$15))</f>
        <v>A5 - TIC zajistí víkendový provoz min. červen – srpen</v>
      </c>
      <c r="D116" s="134" t="str">
        <f ca="1">IF(C116="","",CONCATENATE(OFFSET(Zdroj!AK$16,A112-1,0)," - ",OFFSET(Zdroj!BC$16,A112-1,0)))</f>
        <v>5A - Ano</v>
      </c>
      <c r="E116" s="66">
        <f ca="1">IF(C116="","",OFFSET(Zdroj!BD$16,A112-1,0))</f>
        <v>12</v>
      </c>
      <c r="F116" s="332"/>
      <c r="G116" s="333"/>
    </row>
    <row r="117" spans="1:7" x14ac:dyDescent="0.25">
      <c r="B117" s="333"/>
      <c r="C117" s="137" t="str">
        <f ca="1">IF(OFFSET(Zdroj!AL$16,A112-1,0)=0,"",CONCATENATE("A",$A$2+5," - ",Zdroj!$AL$15))</f>
        <v>A6 - TIC zajistí odborné vzdělávání pracovníků</v>
      </c>
      <c r="D117" s="134" t="str">
        <f ca="1">IF(C117="","",CONCATENATE(OFFSET(Zdroj!AL$16,A112-1,0)," - ",OFFSET(Zdroj!BE$16,A112-1,0)))</f>
        <v>6A - Ano</v>
      </c>
      <c r="E117" s="66">
        <f ca="1">IF(C117="","",OFFSET(Zdroj!BF$16,A112-1,0))</f>
        <v>8</v>
      </c>
      <c r="F117" s="332"/>
      <c r="G117" s="333"/>
    </row>
    <row r="118" spans="1:7" ht="60" x14ac:dyDescent="0.25">
      <c r="B118" s="333"/>
      <c r="C118" s="137" t="str">
        <f ca="1">IF(OFFSET(Zdroj!AM$16,A112-1,0)=0,"",CONCATENATE("B",$A$2," - ",Zdroj!$AM$15))</f>
        <v>B1 - TIC v rámci projektu (akce) dojde k rozšíření/zkvalitnění komunikačních kanálů, např. úprava webu, mobilní aplikace, propojení na weby OK/SCR apod.</v>
      </c>
      <c r="D118" s="134" t="str">
        <f ca="1">IF(C118="","",CONCATENATE(OFFSET(Zdroj!AM$16,A112-1,0)))</f>
        <v>ne</v>
      </c>
      <c r="E118" s="67">
        <f ca="1">IF(C118="","",OFFSET(Zdroj!AN$16,A112-1,0))</f>
        <v>0</v>
      </c>
      <c r="F118" s="334">
        <f t="shared" ref="F118" ca="1" si="29">IF(SUM(E118:E121)=0,"",SUM(E118:E121))</f>
        <v>23</v>
      </c>
      <c r="G118" s="333"/>
    </row>
    <row r="119" spans="1:7" ht="45" x14ac:dyDescent="0.25">
      <c r="B119" s="333"/>
      <c r="C119" s="137" t="str">
        <f ca="1">IF(OFFSET(Zdroj!AO$16,A112-1,0)=0,"",CONCATENATE("B",$A$2+1," - ",Zdroj!$AO$15))</f>
        <v xml:space="preserve">B2 - Kvalita služeb a studentské praxe </v>
      </c>
      <c r="D119" s="134" t="str">
        <f ca="1">IF(C119="","",CONCATENATE(OFFSET(Zdroj!AO$16,A112-1,0)))</f>
        <v xml:space="preserve">Bezbariérový přístup 
TIC poskytuje WI-FI připojení/hotspot pro návštěvníky 
TIC zveřejňuje informace na sociálních sítích </v>
      </c>
      <c r="E119" s="66">
        <f ca="1">IF(C119="","",OFFSET(Zdroj!AP$16,A112-1,0))</f>
        <v>7</v>
      </c>
      <c r="F119" s="334"/>
      <c r="G119" s="333"/>
    </row>
    <row r="120" spans="1:7" ht="60" x14ac:dyDescent="0.25">
      <c r="B120" s="333"/>
      <c r="C120" s="137" t="str">
        <f ca="1">IF(OFFSET(Zdroj!AQ$16,A112-1,0)=0,"",CONCATENATE("B",$A$2+2," - ",Zdroj!$AQ$15))</f>
        <v>B3 - Odborné hodnocení Centrály cestovního ruchu OK a příslušného sdružení cestovního ruchu, dle sídla TIC (Jeseníky / Střední Morava)</v>
      </c>
      <c r="D120" s="134" t="str">
        <f ca="1">IF(C120="","",CONCATENATE(OFFSET(Zdroj!AQ$16,A112-1,0)))</f>
        <v xml:space="preserve">TIC poskytuje kvalitní informace v rámci dané oblasti a aktivně spolupracuje </v>
      </c>
      <c r="E120" s="66">
        <f ca="1">IF(C120="","",OFFSET(Zdroj!AR$16,A112-1,0))</f>
        <v>10</v>
      </c>
      <c r="F120" s="334"/>
      <c r="G120" s="333"/>
    </row>
    <row r="121" spans="1:7" ht="30" x14ac:dyDescent="0.25">
      <c r="B121" s="333"/>
      <c r="C121" s="137" t="str">
        <f ca="1">IF(OFFSET(Zdroj!AT$16,A112-1,0)=0,"",CONCATENATE("B",$A$2+3," - ",Zdroj!$AS$15))</f>
        <v xml:space="preserve">B4 - Odborné hodnocení Výboru pro rozvoj cestovního ruchu </v>
      </c>
      <c r="D121" s="134" t="str">
        <f ca="1">IF(C121="","",CONCATENATE(OFFSET(Zdroj!AS$16,A112-1,0)))</f>
        <v xml:space="preserve">Projekt má významný přínos pro OK </v>
      </c>
      <c r="E121" s="66">
        <f ca="1">IF(C121="","",OFFSET(Zdroj!AT$16,A112-1,0))</f>
        <v>6</v>
      </c>
      <c r="F121" s="334"/>
      <c r="G121" s="333"/>
    </row>
    <row r="122" spans="1:7" ht="30" x14ac:dyDescent="0.25">
      <c r="A122" s="127">
        <f>SUM((ROW()+8)/10)</f>
        <v>13</v>
      </c>
      <c r="B122" s="333" t="str">
        <f ca="1">IF(OFFSET(Zdroj!$B$16,A122-1,0)&gt;0,OFFSET(Zdroj!$B$16,A122-1,0),"")</f>
        <v>1</v>
      </c>
      <c r="C122" s="136" t="str">
        <f ca="1">IF(OFFSET(Zdroj!AG$16,A122-1,0)=0,"",CONCATENATE("A",$A$2," - ",Zdroj!$AG$15))</f>
        <v>A1 - TIC je prodejním místem Olomouc Region Card</v>
      </c>
      <c r="D122" s="134" t="str">
        <f ca="1">IF(C122="","",CONCATENATE(OFFSET(Zdroj!AG$16,A122-1,0)," - ",OFFSET(Zdroj!AU$16,A122-1,0)))</f>
        <v>1A - Ano</v>
      </c>
      <c r="E122" s="66">
        <f ca="1">IF(C122="","",OFFSET(Zdroj!AV$16,A122-1,0))</f>
        <v>10</v>
      </c>
      <c r="F122" s="332">
        <f t="shared" ref="F122" ca="1" si="30">IF(SUM(E122:E127)=0,"",SUM(E122:E127))</f>
        <v>40</v>
      </c>
      <c r="G122" s="333">
        <f t="shared" ref="G122" ca="1" si="31">IF(SUM(E122:E131)=0,"",SUM(E122:E131))</f>
        <v>76</v>
      </c>
    </row>
    <row r="123" spans="1:7" ht="30" x14ac:dyDescent="0.25">
      <c r="B123" s="333"/>
      <c r="C123" s="137" t="str">
        <f ca="1">IF(OFFSET(Zdroj!AH$16,A122-1,0)=0,"",CONCATENATE("A",$A$2+1," - ",Zdroj!$AH$15))</f>
        <v>A2 - TIC nabízí regionální produkty (tj. s regionální certifikací)</v>
      </c>
      <c r="D123" s="134" t="str">
        <f ca="1">IF(C123="","",CONCATENATE(OFFSET(Zdroj!AH$16,A122-1,0)," - ",OFFSET(Zdroj!AW$16,A122-1,0)))</f>
        <v>2B - Ne</v>
      </c>
      <c r="E123" s="66">
        <f ca="1">IF(C123="","",OFFSET(Zdroj!AX$16,A122-1,0))</f>
        <v>0</v>
      </c>
      <c r="F123" s="332"/>
      <c r="G123" s="333"/>
    </row>
    <row r="124" spans="1:7" ht="30" x14ac:dyDescent="0.25">
      <c r="B124" s="333"/>
      <c r="C124" s="137" t="str">
        <f ca="1">IF(OFFSET(Zdroj!AI$16,A122-1,0)=0,"",CONCATENATE("A",$A$2+2," - ",Zdroj!$AI$15))</f>
        <v>A3 - Počet obyvatel obce, ve které je provozováno TIC žádající o dotaci</v>
      </c>
      <c r="D124" s="134" t="str">
        <f ca="1">IF(C124="","",CONCATENATE(OFFSET(Zdroj!AI$16,A122-1,0)," - ",OFFSET(Zdroj!AY$16,A122-1,0)))</f>
        <v>3A - Do 10 000</v>
      </c>
      <c r="E124" s="66">
        <f ca="1">IF(C124="","",OFFSET(Zdroj!AZ$16,A122-1,0))</f>
        <v>8</v>
      </c>
      <c r="F124" s="332"/>
      <c r="G124" s="333"/>
    </row>
    <row r="125" spans="1:7" ht="30" x14ac:dyDescent="0.25">
      <c r="B125" s="333"/>
      <c r="C125" s="137" t="str">
        <f ca="1">IF(OFFSET(Zdroj!AJ$16,A122-1,0)=0,"",CONCATENATE("A",$A$2+3," - ",Zdroj!$AJ$15))</f>
        <v>A4 - TIC v rámci podaného projektu (akce) vytvoří nový propagační materiál</v>
      </c>
      <c r="D125" s="134" t="str">
        <f ca="1">IF(C125="","",CONCATENATE(OFFSET(Zdroj!AJ$16,A122-1,0)," - ",OFFSET(Zdroj!BA$16,A122-1,0)))</f>
        <v>4A - Ano</v>
      </c>
      <c r="E125" s="66">
        <f ca="1">IF(C125="","",OFFSET(Zdroj!BB$16,A122-1,0))</f>
        <v>10</v>
      </c>
      <c r="F125" s="332"/>
      <c r="G125" s="333"/>
    </row>
    <row r="126" spans="1:7" ht="30" x14ac:dyDescent="0.25">
      <c r="B126" s="333"/>
      <c r="C126" s="137" t="str">
        <f ca="1">IF(OFFSET(Zdroj!AK$16,A122-1,0)=0,"",CONCATENATE("A",$A$2+4," - ",Zdroj!$AK$15))</f>
        <v>A5 - TIC zajistí víkendový provoz min. červen – srpen</v>
      </c>
      <c r="D126" s="134" t="str">
        <f ca="1">IF(C126="","",CONCATENATE(OFFSET(Zdroj!AK$16,A122-1,0)," - ",OFFSET(Zdroj!BC$16,A122-1,0)))</f>
        <v>5A - Ano</v>
      </c>
      <c r="E126" s="66">
        <f ca="1">IF(C126="","",OFFSET(Zdroj!BD$16,A122-1,0))</f>
        <v>12</v>
      </c>
      <c r="F126" s="332"/>
      <c r="G126" s="333"/>
    </row>
    <row r="127" spans="1:7" x14ac:dyDescent="0.25">
      <c r="B127" s="333"/>
      <c r="C127" s="137" t="str">
        <f ca="1">IF(OFFSET(Zdroj!AL$16,A122-1,0)=0,"",CONCATENATE("A",$A$2+5," - ",Zdroj!$AL$15))</f>
        <v>A6 - TIC zajistí odborné vzdělávání pracovníků</v>
      </c>
      <c r="D127" s="134" t="str">
        <f ca="1">IF(C127="","",CONCATENATE(OFFSET(Zdroj!AL$16,A122-1,0)," - ",OFFSET(Zdroj!BE$16,A122-1,0)))</f>
        <v>6B - Ne</v>
      </c>
      <c r="E127" s="66">
        <f ca="1">IF(C127="","",OFFSET(Zdroj!BF$16,A122-1,0))</f>
        <v>0</v>
      </c>
      <c r="F127" s="332"/>
      <c r="G127" s="333"/>
    </row>
    <row r="128" spans="1:7" ht="60" x14ac:dyDescent="0.25">
      <c r="B128" s="333"/>
      <c r="C128" s="137" t="str">
        <f ca="1">IF(OFFSET(Zdroj!AM$16,A122-1,0)=0,"",CONCATENATE("B",$A$2," - ",Zdroj!$AM$15))</f>
        <v>B1 - TIC v rámci projektu (akce) dojde k rozšíření/zkvalitnění komunikačních kanálů, např. úprava webu, mobilní aplikace, propojení na weby OK/SCR apod.</v>
      </c>
      <c r="D128" s="134" t="str">
        <f ca="1">IF(C128="","",CONCATENATE(OFFSET(Zdroj!AM$16,A122-1,0)))</f>
        <v>ano</v>
      </c>
      <c r="E128" s="67">
        <f ca="1">IF(C128="","",OFFSET(Zdroj!AN$16,A122-1,0))</f>
        <v>12</v>
      </c>
      <c r="F128" s="334">
        <f t="shared" ref="F128" ca="1" si="32">IF(SUM(E128:E131)=0,"",SUM(E128:E131))</f>
        <v>36</v>
      </c>
      <c r="G128" s="333"/>
    </row>
    <row r="129" spans="1:7" ht="75" x14ac:dyDescent="0.25">
      <c r="B129" s="333"/>
      <c r="C129" s="137" t="str">
        <f ca="1">IF(OFFSET(Zdroj!AO$16,A122-1,0)=0,"",CONCATENATE("B",$A$2+1," - ",Zdroj!$AO$15))</f>
        <v xml:space="preserve">B2 - Kvalita služeb a studentské praxe </v>
      </c>
      <c r="D129" s="134" t="str">
        <f ca="1">IF(C129="","",CONCATENATE(OFFSET(Zdroj!AO$16,A122-1,0)))</f>
        <v>Bezbariérový přístup 
TIC poskytuje WI-FI připojení/hotspot pro návštěvníky 
TIC zveřejňuje informace na sociálních sítích 
TIC nabízí vybavení pro turisty (např. zapůjčení cyklo nářadí, půjčení sportovních potřeb, atd.)</v>
      </c>
      <c r="E129" s="66">
        <f ca="1">IF(C129="","",OFFSET(Zdroj!AP$16,A122-1,0))</f>
        <v>8</v>
      </c>
      <c r="F129" s="334"/>
      <c r="G129" s="333"/>
    </row>
    <row r="130" spans="1:7" ht="60" x14ac:dyDescent="0.25">
      <c r="B130" s="333"/>
      <c r="C130" s="137" t="str">
        <f ca="1">IF(OFFSET(Zdroj!AQ$16,A122-1,0)=0,"",CONCATENATE("B",$A$2+2," - ",Zdroj!$AQ$15))</f>
        <v>B3 - Odborné hodnocení Centrály cestovního ruchu OK a příslušného sdružení cestovního ruchu, dle sídla TIC (Jeseníky / Střední Morava)</v>
      </c>
      <c r="D130" s="134" t="str">
        <f ca="1">IF(C130="","",CONCATENATE(OFFSET(Zdroj!AQ$16,A122-1,0)))</f>
        <v xml:space="preserve">TIC poskytuje kvalitní informace v rámci dané oblasti a aktivně spolupracuje </v>
      </c>
      <c r="E130" s="66">
        <f ca="1">IF(C130="","",OFFSET(Zdroj!AR$16,A122-1,0))</f>
        <v>10</v>
      </c>
      <c r="F130" s="334"/>
      <c r="G130" s="333"/>
    </row>
    <row r="131" spans="1:7" ht="30" x14ac:dyDescent="0.25">
      <c r="B131" s="333"/>
      <c r="C131" s="137" t="str">
        <f ca="1">IF(OFFSET(Zdroj!AT$16,A122-1,0)=0,"",CONCATENATE("B",$A$2+3," - ",Zdroj!$AS$15))</f>
        <v xml:space="preserve">B4 - Odborné hodnocení Výboru pro rozvoj cestovního ruchu </v>
      </c>
      <c r="D131" s="134" t="str">
        <f ca="1">IF(C131="","",CONCATENATE(OFFSET(Zdroj!AS$16,A122-1,0)))</f>
        <v xml:space="preserve">Projekt má významný přínos pro OK </v>
      </c>
      <c r="E131" s="66">
        <f ca="1">IF(C131="","",OFFSET(Zdroj!AT$16,A122-1,0))</f>
        <v>6</v>
      </c>
      <c r="F131" s="334"/>
      <c r="G131" s="333"/>
    </row>
    <row r="132" spans="1:7" ht="30" x14ac:dyDescent="0.25">
      <c r="A132" s="127">
        <f>SUM((ROW()+8)/10)</f>
        <v>14</v>
      </c>
      <c r="B132" s="333" t="str">
        <f ca="1">IF(OFFSET(Zdroj!$B$16,A132-1,0)&gt;0,OFFSET(Zdroj!$B$16,A132-1,0),"")</f>
        <v>10</v>
      </c>
      <c r="C132" s="136" t="str">
        <f ca="1">IF(OFFSET(Zdroj!AG$16,A132-1,0)=0,"",CONCATENATE("A",$A$2," - ",Zdroj!$AG$15))</f>
        <v>A1 - TIC je prodejním místem Olomouc Region Card</v>
      </c>
      <c r="D132" s="134" t="str">
        <f ca="1">IF(C132="","",CONCATENATE(OFFSET(Zdroj!AG$16,A132-1,0)," - ",OFFSET(Zdroj!AU$16,A132-1,0)))</f>
        <v>1B - Ne</v>
      </c>
      <c r="E132" s="66">
        <f ca="1">IF(C132="","",OFFSET(Zdroj!AV$16,A132-1,0))</f>
        <v>0</v>
      </c>
      <c r="F132" s="332">
        <f t="shared" ref="F132" ca="1" si="33">IF(SUM(E132:E137)=0,"",SUM(E132:E137))</f>
        <v>50</v>
      </c>
      <c r="G132" s="333">
        <f t="shared" ref="G132" ca="1" si="34">IF(SUM(E132:E141)=0,"",SUM(E132:E141))</f>
        <v>76</v>
      </c>
    </row>
    <row r="133" spans="1:7" ht="30" x14ac:dyDescent="0.25">
      <c r="B133" s="333"/>
      <c r="C133" s="137" t="str">
        <f ca="1">IF(OFFSET(Zdroj!AH$16,A132-1,0)=0,"",CONCATENATE("A",$A$2+1," - ",Zdroj!$AH$15))</f>
        <v>A2 - TIC nabízí regionální produkty (tj. s regionální certifikací)</v>
      </c>
      <c r="D133" s="134" t="str">
        <f ca="1">IF(C133="","",CONCATENATE(OFFSET(Zdroj!AH$16,A132-1,0)," - ",OFFSET(Zdroj!AW$16,A132-1,0)))</f>
        <v>2A - Ano</v>
      </c>
      <c r="E133" s="66">
        <f ca="1">IF(C133="","",OFFSET(Zdroj!AX$16,A132-1,0))</f>
        <v>12</v>
      </c>
      <c r="F133" s="332"/>
      <c r="G133" s="333"/>
    </row>
    <row r="134" spans="1:7" ht="30" x14ac:dyDescent="0.25">
      <c r="B134" s="333"/>
      <c r="C134" s="137" t="str">
        <f ca="1">IF(OFFSET(Zdroj!AI$16,A132-1,0)=0,"",CONCATENATE("A",$A$2+2," - ",Zdroj!$AI$15))</f>
        <v>A3 - Počet obyvatel obce, ve které je provozováno TIC žádající o dotaci</v>
      </c>
      <c r="D134" s="134" t="str">
        <f ca="1">IF(C134="","",CONCATENATE(OFFSET(Zdroj!AI$16,A132-1,0)," - ",OFFSET(Zdroj!AY$16,A132-1,0)))</f>
        <v>3A - Do 10 000</v>
      </c>
      <c r="E134" s="66">
        <f ca="1">IF(C134="","",OFFSET(Zdroj!AZ$16,A132-1,0))</f>
        <v>8</v>
      </c>
      <c r="F134" s="332"/>
      <c r="G134" s="333"/>
    </row>
    <row r="135" spans="1:7" ht="30" x14ac:dyDescent="0.25">
      <c r="B135" s="333"/>
      <c r="C135" s="137" t="str">
        <f ca="1">IF(OFFSET(Zdroj!AJ$16,A132-1,0)=0,"",CONCATENATE("A",$A$2+3," - ",Zdroj!$AJ$15))</f>
        <v>A4 - TIC v rámci podaného projektu (akce) vytvoří nový propagační materiál</v>
      </c>
      <c r="D135" s="134" t="str">
        <f ca="1">IF(C135="","",CONCATENATE(OFFSET(Zdroj!AJ$16,A132-1,0)," - ",OFFSET(Zdroj!BA$16,A132-1,0)))</f>
        <v>4A - Ano</v>
      </c>
      <c r="E135" s="66">
        <f ca="1">IF(C135="","",OFFSET(Zdroj!BB$16,A132-1,0))</f>
        <v>10</v>
      </c>
      <c r="F135" s="332"/>
      <c r="G135" s="333"/>
    </row>
    <row r="136" spans="1:7" ht="30" x14ac:dyDescent="0.25">
      <c r="B136" s="333"/>
      <c r="C136" s="137" t="str">
        <f ca="1">IF(OFFSET(Zdroj!AK$16,A132-1,0)=0,"",CONCATENATE("A",$A$2+4," - ",Zdroj!$AK$15))</f>
        <v>A5 - TIC zajistí víkendový provoz min. červen – srpen</v>
      </c>
      <c r="D136" s="134" t="str">
        <f ca="1">IF(C136="","",CONCATENATE(OFFSET(Zdroj!AK$16,A132-1,0)," - ",OFFSET(Zdroj!BC$16,A132-1,0)))</f>
        <v>5A - Ano</v>
      </c>
      <c r="E136" s="66">
        <f ca="1">IF(C136="","",OFFSET(Zdroj!BD$16,A132-1,0))</f>
        <v>12</v>
      </c>
      <c r="F136" s="332"/>
      <c r="G136" s="333"/>
    </row>
    <row r="137" spans="1:7" x14ac:dyDescent="0.25">
      <c r="B137" s="333"/>
      <c r="C137" s="137" t="str">
        <f ca="1">IF(OFFSET(Zdroj!AL$16,A132-1,0)=0,"",CONCATENATE("A",$A$2+5," - ",Zdroj!$AL$15))</f>
        <v>A6 - TIC zajistí odborné vzdělávání pracovníků</v>
      </c>
      <c r="D137" s="134" t="str">
        <f ca="1">IF(C137="","",CONCATENATE(OFFSET(Zdroj!AL$16,A132-1,0)," - ",OFFSET(Zdroj!BE$16,A132-1,0)))</f>
        <v>6A - Ano</v>
      </c>
      <c r="E137" s="66">
        <f ca="1">IF(C137="","",OFFSET(Zdroj!BF$16,A132-1,0))</f>
        <v>8</v>
      </c>
      <c r="F137" s="332"/>
      <c r="G137" s="333"/>
    </row>
    <row r="138" spans="1:7" ht="60" x14ac:dyDescent="0.25">
      <c r="B138" s="333"/>
      <c r="C138" s="137" t="str">
        <f ca="1">IF(OFFSET(Zdroj!AM$16,A132-1,0)=0,"",CONCATENATE("B",$A$2," - ",Zdroj!$AM$15))</f>
        <v>B1 - TIC v rámci projektu (akce) dojde k rozšíření/zkvalitnění komunikačních kanálů, např. úprava webu, mobilní aplikace, propojení na weby OK/SCR apod.</v>
      </c>
      <c r="D138" s="134" t="str">
        <f ca="1">IF(C138="","",CONCATENATE(OFFSET(Zdroj!AM$16,A132-1,0)))</f>
        <v>ne</v>
      </c>
      <c r="E138" s="67">
        <f ca="1">IF(C138="","",OFFSET(Zdroj!AN$16,A132-1,0))</f>
        <v>0</v>
      </c>
      <c r="F138" s="334">
        <f t="shared" ref="F138" ca="1" si="35">IF(SUM(E138:E141)=0,"",SUM(E138:E141))</f>
        <v>26</v>
      </c>
      <c r="G138" s="333"/>
    </row>
    <row r="139" spans="1:7" ht="90" x14ac:dyDescent="0.25">
      <c r="B139" s="333"/>
      <c r="C139" s="137" t="str">
        <f ca="1">IF(OFFSET(Zdroj!AO$16,A132-1,0)=0,"",CONCATENATE("B",$A$2+1," - ",Zdroj!$AO$15))</f>
        <v xml:space="preserve">B2 - Kvalita služeb a studentské praxe </v>
      </c>
      <c r="D139" s="134" t="str">
        <f ca="1">IF(C139="","",CONCATENATE(OFFSET(Zdroj!AO$16,A132-1,0)))</f>
        <v>TIC pravidelně spolupracuje se vzdělávacími zařízeními (např. zajištění studentů – brigádníků na sezonu)
TIC poskytuje WI-FI připojení/hotspot pro návštěvníky 
TIC zveřejňuje informace na sociálních sítích 
TIC nabízí vybavení pro turisty (např. zapůjčení cyklo nářadí, půjčení sportovních potřeb, atd.)</v>
      </c>
      <c r="E139" s="66">
        <f ca="1">IF(C139="","",OFFSET(Zdroj!AP$16,A132-1,0))</f>
        <v>10</v>
      </c>
      <c r="F139" s="334"/>
      <c r="G139" s="333"/>
    </row>
    <row r="140" spans="1:7" ht="60" x14ac:dyDescent="0.25">
      <c r="B140" s="333"/>
      <c r="C140" s="137" t="str">
        <f ca="1">IF(OFFSET(Zdroj!AQ$16,A132-1,0)=0,"",CONCATENATE("B",$A$2+2," - ",Zdroj!$AQ$15))</f>
        <v>B3 - Odborné hodnocení Centrály cestovního ruchu OK a příslušného sdružení cestovního ruchu, dle sídla TIC (Jeseníky / Střední Morava)</v>
      </c>
      <c r="D140" s="134" t="str">
        <f ca="1">IF(C140="","",CONCATENATE(OFFSET(Zdroj!AQ$16,A132-1,0)))</f>
        <v xml:space="preserve">TIC poskytuje kvalitní informace v rámci dané oblasti a aktivně spolupracuje </v>
      </c>
      <c r="E140" s="66">
        <f ca="1">IF(C140="","",OFFSET(Zdroj!AR$16,A132-1,0))</f>
        <v>10</v>
      </c>
      <c r="F140" s="334"/>
      <c r="G140" s="333"/>
    </row>
    <row r="141" spans="1:7" ht="30" x14ac:dyDescent="0.25">
      <c r="B141" s="333"/>
      <c r="C141" s="137" t="str">
        <f ca="1">IF(OFFSET(Zdroj!AT$16,A132-1,0)=0,"",CONCATENATE("B",$A$2+3," - ",Zdroj!$AS$15))</f>
        <v xml:space="preserve">B4 - Odborné hodnocení Výboru pro rozvoj cestovního ruchu </v>
      </c>
      <c r="D141" s="134" t="str">
        <f ca="1">IF(C141="","",CONCATENATE(OFFSET(Zdroj!AS$16,A132-1,0)))</f>
        <v xml:space="preserve">Projekt má významný přínos pro OK </v>
      </c>
      <c r="E141" s="66">
        <f ca="1">IF(C141="","",OFFSET(Zdroj!AT$16,A132-1,0))</f>
        <v>6</v>
      </c>
      <c r="F141" s="334"/>
      <c r="G141" s="333"/>
    </row>
    <row r="142" spans="1:7" ht="30" x14ac:dyDescent="0.25">
      <c r="A142" s="127">
        <f>SUM((ROW()+8)/10)</f>
        <v>15</v>
      </c>
      <c r="B142" s="333" t="str">
        <f ca="1">IF(OFFSET(Zdroj!$B$16,A142-1,0)&gt;0,OFFSET(Zdroj!$B$16,A142-1,0),"")</f>
        <v>12</v>
      </c>
      <c r="C142" s="136" t="str">
        <f ca="1">IF(OFFSET(Zdroj!AG$16,A142-1,0)=0,"",CONCATENATE("A",$A$2," - ",Zdroj!$AG$15))</f>
        <v>A1 - TIC je prodejním místem Olomouc Region Card</v>
      </c>
      <c r="D142" s="134" t="str">
        <f ca="1">IF(C142="","",CONCATENATE(OFFSET(Zdroj!AG$16,A142-1,0)," - ",OFFSET(Zdroj!AU$16,A142-1,0)))</f>
        <v>1A - Ano</v>
      </c>
      <c r="E142" s="66">
        <f ca="1">IF(C142="","",OFFSET(Zdroj!AV$16,A142-1,0))</f>
        <v>10</v>
      </c>
      <c r="F142" s="332">
        <f t="shared" ref="F142" ca="1" si="36">IF(SUM(E142:E147)=0,"",SUM(E142:E147))</f>
        <v>52</v>
      </c>
      <c r="G142" s="333">
        <f t="shared" ref="G142" ca="1" si="37">IF(SUM(E142:E151)=0,"",SUM(E142:E151))</f>
        <v>76</v>
      </c>
    </row>
    <row r="143" spans="1:7" ht="30" x14ac:dyDescent="0.25">
      <c r="B143" s="333"/>
      <c r="C143" s="137" t="str">
        <f ca="1">IF(OFFSET(Zdroj!AH$16,A142-1,0)=0,"",CONCATENATE("A",$A$2+1," - ",Zdroj!$AH$15))</f>
        <v>A2 - TIC nabízí regionální produkty (tj. s regionální certifikací)</v>
      </c>
      <c r="D143" s="134" t="str">
        <f ca="1">IF(C143="","",CONCATENATE(OFFSET(Zdroj!AH$16,A142-1,0)," - ",OFFSET(Zdroj!AW$16,A142-1,0)))</f>
        <v>2A - Ano</v>
      </c>
      <c r="E143" s="66">
        <f ca="1">IF(C143="","",OFFSET(Zdroj!AX$16,A142-1,0))</f>
        <v>12</v>
      </c>
      <c r="F143" s="332"/>
      <c r="G143" s="333"/>
    </row>
    <row r="144" spans="1:7" ht="30" x14ac:dyDescent="0.25">
      <c r="B144" s="333"/>
      <c r="C144" s="137" t="str">
        <f ca="1">IF(OFFSET(Zdroj!AI$16,A142-1,0)=0,"",CONCATENATE("A",$A$2+2," - ",Zdroj!$AI$15))</f>
        <v>A3 - Počet obyvatel obce, ve které je provozováno TIC žádající o dotaci</v>
      </c>
      <c r="D144" s="134" t="str">
        <f ca="1">IF(C144="","",CONCATENATE(OFFSET(Zdroj!AI$16,A142-1,0)," - ",OFFSET(Zdroj!AY$16,A142-1,0)))</f>
        <v>3A - Do 10 000</v>
      </c>
      <c r="E144" s="66">
        <f ca="1">IF(C144="","",OFFSET(Zdroj!AZ$16,A142-1,0))</f>
        <v>8</v>
      </c>
      <c r="F144" s="332"/>
      <c r="G144" s="333"/>
    </row>
    <row r="145" spans="1:7" ht="30" x14ac:dyDescent="0.25">
      <c r="B145" s="333"/>
      <c r="C145" s="137" t="str">
        <f ca="1">IF(OFFSET(Zdroj!AJ$16,A142-1,0)=0,"",CONCATENATE("A",$A$2+3," - ",Zdroj!$AJ$15))</f>
        <v>A4 - TIC v rámci podaného projektu (akce) vytvoří nový propagační materiál</v>
      </c>
      <c r="D145" s="134" t="str">
        <f ca="1">IF(C145="","",CONCATENATE(OFFSET(Zdroj!AJ$16,A142-1,0)," - ",OFFSET(Zdroj!BA$16,A142-1,0)))</f>
        <v>4A - Ano</v>
      </c>
      <c r="E145" s="66">
        <f ca="1">IF(C145="","",OFFSET(Zdroj!BB$16,A142-1,0))</f>
        <v>10</v>
      </c>
      <c r="F145" s="332"/>
      <c r="G145" s="333"/>
    </row>
    <row r="146" spans="1:7" ht="30" x14ac:dyDescent="0.25">
      <c r="B146" s="333"/>
      <c r="C146" s="137" t="str">
        <f ca="1">IF(OFFSET(Zdroj!AK$16,A142-1,0)=0,"",CONCATENATE("A",$A$2+4," - ",Zdroj!$AK$15))</f>
        <v>A5 - TIC zajistí víkendový provoz min. červen – srpen</v>
      </c>
      <c r="D146" s="134" t="str">
        <f ca="1">IF(C146="","",CONCATENATE(OFFSET(Zdroj!AK$16,A142-1,0)," - ",OFFSET(Zdroj!BC$16,A142-1,0)))</f>
        <v>5A - Ano</v>
      </c>
      <c r="E146" s="66">
        <f ca="1">IF(C146="","",OFFSET(Zdroj!BD$16,A142-1,0))</f>
        <v>12</v>
      </c>
      <c r="F146" s="332"/>
      <c r="G146" s="333"/>
    </row>
    <row r="147" spans="1:7" x14ac:dyDescent="0.25">
      <c r="B147" s="333"/>
      <c r="C147" s="137" t="str">
        <f ca="1">IF(OFFSET(Zdroj!AL$16,A142-1,0)=0,"",CONCATENATE("A",$A$2+5," - ",Zdroj!$AL$15))</f>
        <v>A6 - TIC zajistí odborné vzdělávání pracovníků</v>
      </c>
      <c r="D147" s="134" t="str">
        <f ca="1">IF(C147="","",CONCATENATE(OFFSET(Zdroj!AL$16,A142-1,0)," - ",OFFSET(Zdroj!BE$16,A142-1,0)))</f>
        <v>6B - Ne</v>
      </c>
      <c r="E147" s="66">
        <f ca="1">IF(C147="","",OFFSET(Zdroj!BF$16,A142-1,0))</f>
        <v>0</v>
      </c>
      <c r="F147" s="332"/>
      <c r="G147" s="333"/>
    </row>
    <row r="148" spans="1:7" ht="60" x14ac:dyDescent="0.25">
      <c r="B148" s="333"/>
      <c r="C148" s="137" t="str">
        <f ca="1">IF(OFFSET(Zdroj!AM$16,A142-1,0)=0,"",CONCATENATE("B",$A$2," - ",Zdroj!$AM$15))</f>
        <v>B1 - TIC v rámci projektu (akce) dojde k rozšíření/zkvalitnění komunikačních kanálů, např. úprava webu, mobilní aplikace, propojení na weby OK/SCR apod.</v>
      </c>
      <c r="D148" s="134" t="str">
        <f ca="1">IF(C148="","",CONCATENATE(OFFSET(Zdroj!AM$16,A142-1,0)))</f>
        <v>ne</v>
      </c>
      <c r="E148" s="67">
        <f ca="1">IF(C148="","",OFFSET(Zdroj!AN$16,A142-1,0))</f>
        <v>0</v>
      </c>
      <c r="F148" s="334">
        <f t="shared" ref="F148" ca="1" si="38">IF(SUM(E148:E151)=0,"",SUM(E148:E151))</f>
        <v>24</v>
      </c>
      <c r="G148" s="333"/>
    </row>
    <row r="149" spans="1:7" ht="75" x14ac:dyDescent="0.25">
      <c r="B149" s="333"/>
      <c r="C149" s="137" t="str">
        <f ca="1">IF(OFFSET(Zdroj!AO$16,A142-1,0)=0,"",CONCATENATE("B",$A$2+1," - ",Zdroj!$AO$15))</f>
        <v xml:space="preserve">B2 - Kvalita služeb a studentské praxe </v>
      </c>
      <c r="D149" s="134" t="str">
        <f ca="1">IF(C149="","",CONCATENATE(OFFSET(Zdroj!AO$16,A142-1,0)))</f>
        <v>Bezbariérový přístup 
TIC poskytuje WI-FI připojení/hotspot pro návštěvníky 
TIC zveřejňuje informace na sociálních sítích 
TIC nabízí vybavení pro turisty (např. zapůjčení cyklo nářadí, půjčení sportovních potřeb, atd.)</v>
      </c>
      <c r="E149" s="66">
        <f ca="1">IF(C149="","",OFFSET(Zdroj!AP$16,A142-1,0))</f>
        <v>8</v>
      </c>
      <c r="F149" s="334"/>
      <c r="G149" s="333"/>
    </row>
    <row r="150" spans="1:7" ht="60" x14ac:dyDescent="0.25">
      <c r="B150" s="333"/>
      <c r="C150" s="137" t="str">
        <f ca="1">IF(OFFSET(Zdroj!AQ$16,A142-1,0)=0,"",CONCATENATE("B",$A$2+2," - ",Zdroj!$AQ$15))</f>
        <v>B3 - Odborné hodnocení Centrály cestovního ruchu OK a příslušného sdružení cestovního ruchu, dle sídla TIC (Jeseníky / Střední Morava)</v>
      </c>
      <c r="D150" s="134" t="str">
        <f ca="1">IF(C150="","",CONCATENATE(OFFSET(Zdroj!AQ$16,A142-1,0)))</f>
        <v xml:space="preserve">TIC poskytuje kvalitní informace v rámci dané oblasti a aktivně spolupracuje </v>
      </c>
      <c r="E150" s="66">
        <f ca="1">IF(C150="","",OFFSET(Zdroj!AR$16,A142-1,0))</f>
        <v>10</v>
      </c>
      <c r="F150" s="334"/>
      <c r="G150" s="333"/>
    </row>
    <row r="151" spans="1:7" ht="30" x14ac:dyDescent="0.25">
      <c r="B151" s="333"/>
      <c r="C151" s="137" t="str">
        <f ca="1">IF(OFFSET(Zdroj!AT$16,A142-1,0)=0,"",CONCATENATE("B",$A$2+3," - ",Zdroj!$AS$15))</f>
        <v xml:space="preserve">B4 - Odborné hodnocení Výboru pro rozvoj cestovního ruchu </v>
      </c>
      <c r="D151" s="134" t="str">
        <f ca="1">IF(C151="","",CONCATENATE(OFFSET(Zdroj!AS$16,A142-1,0)))</f>
        <v xml:space="preserve">Projekt má významný přínos pro OK </v>
      </c>
      <c r="E151" s="66">
        <f ca="1">IF(C151="","",OFFSET(Zdroj!AT$16,A142-1,0))</f>
        <v>6</v>
      </c>
      <c r="F151" s="334"/>
      <c r="G151" s="333"/>
    </row>
    <row r="152" spans="1:7" ht="30" x14ac:dyDescent="0.25">
      <c r="A152" s="127">
        <f>SUM((ROW()+8)/10)</f>
        <v>16</v>
      </c>
      <c r="B152" s="333" t="str">
        <f ca="1">IF(OFFSET(Zdroj!$B$16,A152-1,0)&gt;0,OFFSET(Zdroj!$B$16,A152-1,0),"")</f>
        <v>8</v>
      </c>
      <c r="C152" s="136" t="str">
        <f ca="1">IF(OFFSET(Zdroj!AG$16,A152-1,0)=0,"",CONCATENATE("A",$A$2," - ",Zdroj!$AG$15))</f>
        <v>A1 - TIC je prodejním místem Olomouc Region Card</v>
      </c>
      <c r="D152" s="134" t="str">
        <f ca="1">IF(C152="","",CONCATENATE(OFFSET(Zdroj!AG$16,A152-1,0)," - ",OFFSET(Zdroj!AU$16,A152-1,0)))</f>
        <v>1A - Ano</v>
      </c>
      <c r="E152" s="66">
        <f ca="1">IF(C152="","",OFFSET(Zdroj!AV$16,A152-1,0))</f>
        <v>10</v>
      </c>
      <c r="F152" s="332">
        <f t="shared" ref="F152" ca="1" si="39">IF(SUM(E152:E157)=0,"",SUM(E152:E157))</f>
        <v>52</v>
      </c>
      <c r="G152" s="333">
        <f t="shared" ref="G152" ca="1" si="40">IF(SUM(E152:E161)=0,"",SUM(E152:E161))</f>
        <v>75</v>
      </c>
    </row>
    <row r="153" spans="1:7" ht="30" x14ac:dyDescent="0.25">
      <c r="B153" s="333"/>
      <c r="C153" s="137" t="str">
        <f ca="1">IF(OFFSET(Zdroj!AH$16,A152-1,0)=0,"",CONCATENATE("A",$A$2+1," - ",Zdroj!$AH$15))</f>
        <v>A2 - TIC nabízí regionální produkty (tj. s regionální certifikací)</v>
      </c>
      <c r="D153" s="134" t="str">
        <f ca="1">IF(C153="","",CONCATENATE(OFFSET(Zdroj!AH$16,A152-1,0)," - ",OFFSET(Zdroj!AW$16,A152-1,0)))</f>
        <v>2A - Ano</v>
      </c>
      <c r="E153" s="66">
        <f ca="1">IF(C153="","",OFFSET(Zdroj!AX$16,A152-1,0))</f>
        <v>12</v>
      </c>
      <c r="F153" s="332"/>
      <c r="G153" s="333"/>
    </row>
    <row r="154" spans="1:7" ht="30" x14ac:dyDescent="0.25">
      <c r="B154" s="333"/>
      <c r="C154" s="137" t="str">
        <f ca="1">IF(OFFSET(Zdroj!AI$16,A152-1,0)=0,"",CONCATENATE("A",$A$2+2," - ",Zdroj!$AI$15))</f>
        <v>A3 - Počet obyvatel obce, ve které je provozováno TIC žádající o dotaci</v>
      </c>
      <c r="D154" s="134" t="str">
        <f ca="1">IF(C154="","",CONCATENATE(OFFSET(Zdroj!AI$16,A152-1,0)," - ",OFFSET(Zdroj!AY$16,A152-1,0)))</f>
        <v>3A - Do 10 000</v>
      </c>
      <c r="E154" s="66">
        <f ca="1">IF(C154="","",OFFSET(Zdroj!AZ$16,A152-1,0))</f>
        <v>8</v>
      </c>
      <c r="F154" s="332"/>
      <c r="G154" s="333"/>
    </row>
    <row r="155" spans="1:7" ht="30" x14ac:dyDescent="0.25">
      <c r="B155" s="333"/>
      <c r="C155" s="137" t="str">
        <f ca="1">IF(OFFSET(Zdroj!AJ$16,A152-1,0)=0,"",CONCATENATE("A",$A$2+3," - ",Zdroj!$AJ$15))</f>
        <v>A4 - TIC v rámci podaného projektu (akce) vytvoří nový propagační materiál</v>
      </c>
      <c r="D155" s="134" t="str">
        <f ca="1">IF(C155="","",CONCATENATE(OFFSET(Zdroj!AJ$16,A152-1,0)," - ",OFFSET(Zdroj!BA$16,A152-1,0)))</f>
        <v>4A - Ano</v>
      </c>
      <c r="E155" s="66">
        <f ca="1">IF(C155="","",OFFSET(Zdroj!BB$16,A152-1,0))</f>
        <v>10</v>
      </c>
      <c r="F155" s="332"/>
      <c r="G155" s="333"/>
    </row>
    <row r="156" spans="1:7" ht="30" x14ac:dyDescent="0.25">
      <c r="B156" s="333"/>
      <c r="C156" s="137" t="str">
        <f ca="1">IF(OFFSET(Zdroj!AK$16,A152-1,0)=0,"",CONCATENATE("A",$A$2+4," - ",Zdroj!$AK$15))</f>
        <v>A5 - TIC zajistí víkendový provoz min. červen – srpen</v>
      </c>
      <c r="D156" s="134" t="str">
        <f ca="1">IF(C156="","",CONCATENATE(OFFSET(Zdroj!AK$16,A152-1,0)," - ",OFFSET(Zdroj!BC$16,A152-1,0)))</f>
        <v>5A - Ano</v>
      </c>
      <c r="E156" s="66">
        <f ca="1">IF(C156="","",OFFSET(Zdroj!BD$16,A152-1,0))</f>
        <v>12</v>
      </c>
      <c r="F156" s="332"/>
      <c r="G156" s="333"/>
    </row>
    <row r="157" spans="1:7" x14ac:dyDescent="0.25">
      <c r="B157" s="333"/>
      <c r="C157" s="137" t="str">
        <f ca="1">IF(OFFSET(Zdroj!AL$16,A152-1,0)=0,"",CONCATENATE("A",$A$2+5," - ",Zdroj!$AL$15))</f>
        <v>A6 - TIC zajistí odborné vzdělávání pracovníků</v>
      </c>
      <c r="D157" s="134" t="str">
        <f ca="1">IF(C157="","",CONCATENATE(OFFSET(Zdroj!AL$16,A152-1,0)," - ",OFFSET(Zdroj!BE$16,A152-1,0)))</f>
        <v>6B - Ne</v>
      </c>
      <c r="E157" s="66">
        <f ca="1">IF(C157="","",OFFSET(Zdroj!BF$16,A152-1,0))</f>
        <v>0</v>
      </c>
      <c r="F157" s="332"/>
      <c r="G157" s="333"/>
    </row>
    <row r="158" spans="1:7" ht="60" x14ac:dyDescent="0.25">
      <c r="B158" s="333"/>
      <c r="C158" s="137" t="str">
        <f ca="1">IF(OFFSET(Zdroj!AM$16,A152-1,0)=0,"",CONCATENATE("B",$A$2," - ",Zdroj!$AM$15))</f>
        <v>B1 - TIC v rámci projektu (akce) dojde k rozšíření/zkvalitnění komunikačních kanálů, např. úprava webu, mobilní aplikace, propojení na weby OK/SCR apod.</v>
      </c>
      <c r="D158" s="134" t="str">
        <f ca="1">IF(C158="","",CONCATENATE(OFFSET(Zdroj!AM$16,A152-1,0)))</f>
        <v>ne</v>
      </c>
      <c r="E158" s="67">
        <f ca="1">IF(C158="","",OFFSET(Zdroj!AN$16,A152-1,0))</f>
        <v>0</v>
      </c>
      <c r="F158" s="334">
        <f t="shared" ref="F158" ca="1" si="41">IF(SUM(E158:E161)=0,"",SUM(E158:E161))</f>
        <v>23</v>
      </c>
      <c r="G158" s="333"/>
    </row>
    <row r="159" spans="1:7" ht="45" x14ac:dyDescent="0.25">
      <c r="B159" s="333"/>
      <c r="C159" s="137" t="str">
        <f ca="1">IF(OFFSET(Zdroj!AO$16,A152-1,0)=0,"",CONCATENATE("B",$A$2+1," - ",Zdroj!$AO$15))</f>
        <v xml:space="preserve">B2 - Kvalita služeb a studentské praxe </v>
      </c>
      <c r="D159" s="134" t="str">
        <f ca="1">IF(C159="","",CONCATENATE(OFFSET(Zdroj!AO$16,A152-1,0)))</f>
        <v xml:space="preserve">Bezbariérový přístup 
TIC poskytuje WI-FI připojení/hotspot pro návštěvníky 
TIC zveřejňuje informace na sociálních sítích </v>
      </c>
      <c r="E159" s="66">
        <f ca="1">IF(C159="","",OFFSET(Zdroj!AP$16,A152-1,0))</f>
        <v>7</v>
      </c>
      <c r="F159" s="334"/>
      <c r="G159" s="333"/>
    </row>
    <row r="160" spans="1:7" ht="60" x14ac:dyDescent="0.25">
      <c r="B160" s="333"/>
      <c r="C160" s="137" t="str">
        <f ca="1">IF(OFFSET(Zdroj!AQ$16,A152-1,0)=0,"",CONCATENATE("B",$A$2+2," - ",Zdroj!$AQ$15))</f>
        <v>B3 - Odborné hodnocení Centrály cestovního ruchu OK a příslušného sdružení cestovního ruchu, dle sídla TIC (Jeseníky / Střední Morava)</v>
      </c>
      <c r="D160" s="134" t="str">
        <f ca="1">IF(C160="","",CONCATENATE(OFFSET(Zdroj!AQ$16,A152-1,0)))</f>
        <v xml:space="preserve">TIC poskytuje kvalitní informace v rámci dané oblasti a aktivně spolupracuje </v>
      </c>
      <c r="E160" s="66">
        <f ca="1">IF(C160="","",OFFSET(Zdroj!AR$16,A152-1,0))</f>
        <v>10</v>
      </c>
      <c r="F160" s="334"/>
      <c r="G160" s="333"/>
    </row>
    <row r="161" spans="1:7" ht="30" x14ac:dyDescent="0.25">
      <c r="B161" s="333"/>
      <c r="C161" s="137" t="str">
        <f ca="1">IF(OFFSET(Zdroj!AT$16,A152-1,0)=0,"",CONCATENATE("B",$A$2+3," - ",Zdroj!$AS$15))</f>
        <v xml:space="preserve">B4 - Odborné hodnocení Výboru pro rozvoj cestovního ruchu </v>
      </c>
      <c r="D161" s="134" t="str">
        <f ca="1">IF(C161="","",CONCATENATE(OFFSET(Zdroj!AS$16,A152-1,0)))</f>
        <v xml:space="preserve">Projekt má významný přínos pro OK </v>
      </c>
      <c r="E161" s="66">
        <f ca="1">IF(C161="","",OFFSET(Zdroj!AT$16,A152-1,0))</f>
        <v>6</v>
      </c>
      <c r="F161" s="334"/>
      <c r="G161" s="333"/>
    </row>
    <row r="162" spans="1:7" ht="30" x14ac:dyDescent="0.25">
      <c r="A162" s="127">
        <f>SUM((ROW()+8)/10)</f>
        <v>17</v>
      </c>
      <c r="B162" s="333" t="str">
        <f ca="1">IF(OFFSET(Zdroj!$B$16,A162-1,0)&gt;0,OFFSET(Zdroj!$B$16,A162-1,0),"")</f>
        <v>26</v>
      </c>
      <c r="C162" s="136" t="str">
        <f ca="1">IF(OFFSET(Zdroj!AG$16,A162-1,0)=0,"",CONCATENATE("A",$A$2," - ",Zdroj!$AG$15))</f>
        <v>A1 - TIC je prodejním místem Olomouc Region Card</v>
      </c>
      <c r="D162" s="134" t="str">
        <f ca="1">IF(C162="","",CONCATENATE(OFFSET(Zdroj!AG$16,A162-1,0)," - ",OFFSET(Zdroj!AU$16,A162-1,0)))</f>
        <v>1A - Ano</v>
      </c>
      <c r="E162" s="66">
        <f ca="1">IF(C162="","",OFFSET(Zdroj!AV$16,A162-1,0))</f>
        <v>10</v>
      </c>
      <c r="F162" s="332">
        <f t="shared" ref="F162" ca="1" si="42">IF(SUM(E162:E167)=0,"",SUM(E162:E167))</f>
        <v>34</v>
      </c>
      <c r="G162" s="333">
        <f t="shared" ref="G162" ca="1" si="43">IF(SUM(E162:E171)=0,"",SUM(E162:E171))</f>
        <v>73</v>
      </c>
    </row>
    <row r="163" spans="1:7" ht="30" x14ac:dyDescent="0.25">
      <c r="B163" s="333"/>
      <c r="C163" s="137" t="str">
        <f ca="1">IF(OFFSET(Zdroj!AH$16,A162-1,0)=0,"",CONCATENATE("A",$A$2+1," - ",Zdroj!$AH$15))</f>
        <v>A2 - TIC nabízí regionální produkty (tj. s regionální certifikací)</v>
      </c>
      <c r="D163" s="134" t="str">
        <f ca="1">IF(C163="","",CONCATENATE(OFFSET(Zdroj!AH$16,A162-1,0)," - ",OFFSET(Zdroj!AW$16,A162-1,0)))</f>
        <v>2A - Ano</v>
      </c>
      <c r="E163" s="66">
        <f ca="1">IF(C163="","",OFFSET(Zdroj!AX$16,A162-1,0))</f>
        <v>12</v>
      </c>
      <c r="F163" s="332"/>
      <c r="G163" s="333"/>
    </row>
    <row r="164" spans="1:7" ht="30" x14ac:dyDescent="0.25">
      <c r="B164" s="333"/>
      <c r="C164" s="137" t="str">
        <f ca="1">IF(OFFSET(Zdroj!AI$16,A162-1,0)=0,"",CONCATENATE("A",$A$2+2," - ",Zdroj!$AI$15))</f>
        <v>A3 - Počet obyvatel obce, ve které je provozováno TIC žádající o dotaci</v>
      </c>
      <c r="D164" s="134" t="str">
        <f ca="1">IF(C164="","",CONCATENATE(OFFSET(Zdroj!AI$16,A162-1,0)," - ",OFFSET(Zdroj!AY$16,A162-1,0)))</f>
        <v>3B - Nad 10 000</v>
      </c>
      <c r="E164" s="66">
        <f ca="1">IF(C164="","",OFFSET(Zdroj!AZ$16,A162-1,0))</f>
        <v>2</v>
      </c>
      <c r="F164" s="332"/>
      <c r="G164" s="333"/>
    </row>
    <row r="165" spans="1:7" ht="30" x14ac:dyDescent="0.25">
      <c r="B165" s="333"/>
      <c r="C165" s="137" t="str">
        <f ca="1">IF(OFFSET(Zdroj!AJ$16,A162-1,0)=0,"",CONCATENATE("A",$A$2+3," - ",Zdroj!$AJ$15))</f>
        <v>A4 - TIC v rámci podaného projektu (akce) vytvoří nový propagační materiál</v>
      </c>
      <c r="D165" s="134" t="str">
        <f ca="1">IF(C165="","",CONCATENATE(OFFSET(Zdroj!AJ$16,A162-1,0)," - ",OFFSET(Zdroj!BA$16,A162-1,0)))</f>
        <v>4A - Ano</v>
      </c>
      <c r="E165" s="66">
        <f ca="1">IF(C165="","",OFFSET(Zdroj!BB$16,A162-1,0))</f>
        <v>10</v>
      </c>
      <c r="F165" s="332"/>
      <c r="G165" s="333"/>
    </row>
    <row r="166" spans="1:7" ht="30" x14ac:dyDescent="0.25">
      <c r="B166" s="333"/>
      <c r="C166" s="137" t="str">
        <f ca="1">IF(OFFSET(Zdroj!AK$16,A162-1,0)=0,"",CONCATENATE("A",$A$2+4," - ",Zdroj!$AK$15))</f>
        <v>A5 - TIC zajistí víkendový provoz min. červen – srpen</v>
      </c>
      <c r="D166" s="134" t="str">
        <f ca="1">IF(C166="","",CONCATENATE(OFFSET(Zdroj!AK$16,A162-1,0)," - ",OFFSET(Zdroj!BC$16,A162-1,0)))</f>
        <v>5B - Ne</v>
      </c>
      <c r="E166" s="66">
        <f ca="1">IF(C166="","",OFFSET(Zdroj!BD$16,A162-1,0))</f>
        <v>0</v>
      </c>
      <c r="F166" s="332"/>
      <c r="G166" s="333"/>
    </row>
    <row r="167" spans="1:7" x14ac:dyDescent="0.25">
      <c r="B167" s="333"/>
      <c r="C167" s="137" t="str">
        <f ca="1">IF(OFFSET(Zdroj!AL$16,A162-1,0)=0,"",CONCATENATE("A",$A$2+5," - ",Zdroj!$AL$15))</f>
        <v>A6 - TIC zajistí odborné vzdělávání pracovníků</v>
      </c>
      <c r="D167" s="134" t="str">
        <f ca="1">IF(C167="","",CONCATENATE(OFFSET(Zdroj!AL$16,A162-1,0)," - ",OFFSET(Zdroj!BE$16,A162-1,0)))</f>
        <v>6B - Ne</v>
      </c>
      <c r="E167" s="66">
        <f ca="1">IF(C167="","",OFFSET(Zdroj!BF$16,A162-1,0))</f>
        <v>0</v>
      </c>
      <c r="F167" s="332"/>
      <c r="G167" s="333"/>
    </row>
    <row r="168" spans="1:7" ht="60" x14ac:dyDescent="0.25">
      <c r="B168" s="333"/>
      <c r="C168" s="137" t="str">
        <f ca="1">IF(OFFSET(Zdroj!AM$16,A162-1,0)=0,"",CONCATENATE("B",$A$2," - ",Zdroj!$AM$15))</f>
        <v>B1 - TIC v rámci projektu (akce) dojde k rozšíření/zkvalitnění komunikačních kanálů, např. úprava webu, mobilní aplikace, propojení na weby OK/SCR apod.</v>
      </c>
      <c r="D168" s="134" t="str">
        <f ca="1">IF(C168="","",CONCATENATE(OFFSET(Zdroj!AM$16,A162-1,0)))</f>
        <v>ano</v>
      </c>
      <c r="E168" s="67">
        <f ca="1">IF(C168="","",OFFSET(Zdroj!AN$16,A162-1,0))</f>
        <v>12</v>
      </c>
      <c r="F168" s="334">
        <f t="shared" ref="F168" ca="1" si="44">IF(SUM(E168:E171)=0,"",SUM(E168:E171))</f>
        <v>39</v>
      </c>
      <c r="G168" s="333"/>
    </row>
    <row r="169" spans="1:7" ht="75" x14ac:dyDescent="0.25">
      <c r="B169" s="333"/>
      <c r="C169" s="137" t="str">
        <f ca="1">IF(OFFSET(Zdroj!AO$16,A162-1,0)=0,"",CONCATENATE("B",$A$2+1," - ",Zdroj!$AO$15))</f>
        <v xml:space="preserve">B2 - Kvalita služeb a studentské praxe </v>
      </c>
      <c r="D169" s="134" t="str">
        <f ca="1">IF(C169="","",CONCATENATE(OFFSET(Zdroj!AO$16,A162-1,0)))</f>
        <v>TIC pravidelně spolupracuje se vzdělávacími zařízeními (např. zajištění studentů – brigádníků na sezonu) 
Bezbariérový přístup 
TIC poskytuje WI-FI připojení/hotspot pro návštěvníky 
TIC zveřejňuje informace na sociálních sítích</v>
      </c>
      <c r="E169" s="66">
        <f ca="1">IF(C169="","",OFFSET(Zdroj!AP$16,A162-1,0))</f>
        <v>11</v>
      </c>
      <c r="F169" s="334"/>
      <c r="G169" s="333"/>
    </row>
    <row r="170" spans="1:7" ht="60" x14ac:dyDescent="0.25">
      <c r="B170" s="333"/>
      <c r="C170" s="137" t="str">
        <f ca="1">IF(OFFSET(Zdroj!AQ$16,A162-1,0)=0,"",CONCATENATE("B",$A$2+2," - ",Zdroj!$AQ$15))</f>
        <v>B3 - Odborné hodnocení Centrály cestovního ruchu OK a příslušného sdružení cestovního ruchu, dle sídla TIC (Jeseníky / Střední Morava)</v>
      </c>
      <c r="D170" s="134" t="str">
        <f ca="1">IF(C170="","",CONCATENATE(OFFSET(Zdroj!AQ$16,A162-1,0)))</f>
        <v xml:space="preserve">TIC poskytuje kvalitní informace v rámci dané oblasti a aktivně spolupracuje </v>
      </c>
      <c r="E170" s="66">
        <f ca="1">IF(C170="","",OFFSET(Zdroj!AR$16,A162-1,0))</f>
        <v>10</v>
      </c>
      <c r="F170" s="334"/>
      <c r="G170" s="333"/>
    </row>
    <row r="171" spans="1:7" ht="30" x14ac:dyDescent="0.25">
      <c r="B171" s="333"/>
      <c r="C171" s="137" t="str">
        <f ca="1">IF(OFFSET(Zdroj!AT$16,A162-1,0)=0,"",CONCATENATE("B",$A$2+3," - ",Zdroj!$AS$15))</f>
        <v xml:space="preserve">B4 - Odborné hodnocení Výboru pro rozvoj cestovního ruchu </v>
      </c>
      <c r="D171" s="134" t="str">
        <f ca="1">IF(C171="","",CONCATENATE(OFFSET(Zdroj!AS$16,A162-1,0)))</f>
        <v xml:space="preserve">Projekt má významný přínos pro OK </v>
      </c>
      <c r="E171" s="66">
        <f ca="1">IF(C171="","",OFFSET(Zdroj!AT$16,A162-1,0))</f>
        <v>6</v>
      </c>
      <c r="F171" s="334"/>
      <c r="G171" s="333"/>
    </row>
    <row r="172" spans="1:7" ht="30" x14ac:dyDescent="0.25">
      <c r="A172" s="127">
        <f>SUM((ROW()+8)/10)</f>
        <v>18</v>
      </c>
      <c r="B172" s="333" t="str">
        <f ca="1">IF(OFFSET(Zdroj!$B$16,A172-1,0)&gt;0,OFFSET(Zdroj!$B$16,A172-1,0),"")</f>
        <v>9</v>
      </c>
      <c r="C172" s="136" t="str">
        <f ca="1">IF(OFFSET(Zdroj!AG$16,A172-1,0)=0,"",CONCATENATE("A",$A$2," - ",Zdroj!$AG$15))</f>
        <v>A1 - TIC je prodejním místem Olomouc Region Card</v>
      </c>
      <c r="D172" s="134" t="str">
        <f ca="1">IF(C172="","",CONCATENATE(OFFSET(Zdroj!AG$16,A172-1,0)," - ",OFFSET(Zdroj!AU$16,A172-1,0)))</f>
        <v>1A - Ano</v>
      </c>
      <c r="E172" s="66">
        <f ca="1">IF(C172="","",OFFSET(Zdroj!AV$16,A172-1,0))</f>
        <v>10</v>
      </c>
      <c r="F172" s="332">
        <f t="shared" ref="F172" ca="1" si="45">IF(SUM(E172:E177)=0,"",SUM(E172:E177))</f>
        <v>44</v>
      </c>
      <c r="G172" s="333">
        <f t="shared" ref="G172" ca="1" si="46">IF(SUM(E172:E181)=0,"",SUM(E172:E181))</f>
        <v>72</v>
      </c>
    </row>
    <row r="173" spans="1:7" ht="30" x14ac:dyDescent="0.25">
      <c r="B173" s="333"/>
      <c r="C173" s="137" t="str">
        <f ca="1">IF(OFFSET(Zdroj!AH$16,A172-1,0)=0,"",CONCATENATE("A",$A$2+1," - ",Zdroj!$AH$15))</f>
        <v>A2 - TIC nabízí regionální produkty (tj. s regionální certifikací)</v>
      </c>
      <c r="D173" s="134" t="str">
        <f ca="1">IF(C173="","",CONCATENATE(OFFSET(Zdroj!AH$16,A172-1,0)," - ",OFFSET(Zdroj!AW$16,A172-1,0)))</f>
        <v>2A - Ano</v>
      </c>
      <c r="E173" s="66">
        <f ca="1">IF(C173="","",OFFSET(Zdroj!AX$16,A172-1,0))</f>
        <v>12</v>
      </c>
      <c r="F173" s="332"/>
      <c r="G173" s="333"/>
    </row>
    <row r="174" spans="1:7" ht="30" x14ac:dyDescent="0.25">
      <c r="B174" s="333"/>
      <c r="C174" s="137" t="str">
        <f ca="1">IF(OFFSET(Zdroj!AI$16,A172-1,0)=0,"",CONCATENATE("A",$A$2+2," - ",Zdroj!$AI$15))</f>
        <v>A3 - Počet obyvatel obce, ve které je provozováno TIC žádající o dotaci</v>
      </c>
      <c r="D174" s="134" t="str">
        <f ca="1">IF(C174="","",CONCATENATE(OFFSET(Zdroj!AI$16,A172-1,0)," - ",OFFSET(Zdroj!AY$16,A172-1,0)))</f>
        <v>3B - Nad 10 000</v>
      </c>
      <c r="E174" s="66">
        <f ca="1">IF(C174="","",OFFSET(Zdroj!AZ$16,A172-1,0))</f>
        <v>2</v>
      </c>
      <c r="F174" s="332"/>
      <c r="G174" s="333"/>
    </row>
    <row r="175" spans="1:7" ht="30" x14ac:dyDescent="0.25">
      <c r="B175" s="333"/>
      <c r="C175" s="137" t="str">
        <f ca="1">IF(OFFSET(Zdroj!AJ$16,A172-1,0)=0,"",CONCATENATE("A",$A$2+3," - ",Zdroj!$AJ$15))</f>
        <v>A4 - TIC v rámci podaného projektu (akce) vytvoří nový propagační materiál</v>
      </c>
      <c r="D175" s="134" t="str">
        <f ca="1">IF(C175="","",CONCATENATE(OFFSET(Zdroj!AJ$16,A172-1,0)," - ",OFFSET(Zdroj!BA$16,A172-1,0)))</f>
        <v>4B - Ne</v>
      </c>
      <c r="E175" s="66">
        <f ca="1">IF(C175="","",OFFSET(Zdroj!BB$16,A172-1,0))</f>
        <v>0</v>
      </c>
      <c r="F175" s="332"/>
      <c r="G175" s="333"/>
    </row>
    <row r="176" spans="1:7" ht="30" x14ac:dyDescent="0.25">
      <c r="B176" s="333"/>
      <c r="C176" s="137" t="str">
        <f ca="1">IF(OFFSET(Zdroj!AK$16,A172-1,0)=0,"",CONCATENATE("A",$A$2+4," - ",Zdroj!$AK$15))</f>
        <v>A5 - TIC zajistí víkendový provoz min. červen – srpen</v>
      </c>
      <c r="D176" s="134" t="str">
        <f ca="1">IF(C176="","",CONCATENATE(OFFSET(Zdroj!AK$16,A172-1,0)," - ",OFFSET(Zdroj!BC$16,A172-1,0)))</f>
        <v>5A - Ano</v>
      </c>
      <c r="E176" s="66">
        <f ca="1">IF(C176="","",OFFSET(Zdroj!BD$16,A172-1,0))</f>
        <v>12</v>
      </c>
      <c r="F176" s="332"/>
      <c r="G176" s="333"/>
    </row>
    <row r="177" spans="1:7" x14ac:dyDescent="0.25">
      <c r="B177" s="333"/>
      <c r="C177" s="137" t="str">
        <f ca="1">IF(OFFSET(Zdroj!AL$16,A172-1,0)=0,"",CONCATENATE("A",$A$2+5," - ",Zdroj!$AL$15))</f>
        <v>A6 - TIC zajistí odborné vzdělávání pracovníků</v>
      </c>
      <c r="D177" s="134" t="str">
        <f ca="1">IF(C177="","",CONCATENATE(OFFSET(Zdroj!AL$16,A172-1,0)," - ",OFFSET(Zdroj!BE$16,A172-1,0)))</f>
        <v>6A - Ano</v>
      </c>
      <c r="E177" s="66">
        <f ca="1">IF(C177="","",OFFSET(Zdroj!BF$16,A172-1,0))</f>
        <v>8</v>
      </c>
      <c r="F177" s="332"/>
      <c r="G177" s="333"/>
    </row>
    <row r="178" spans="1:7" ht="60" x14ac:dyDescent="0.25">
      <c r="B178" s="333"/>
      <c r="C178" s="137" t="str">
        <f ca="1">IF(OFFSET(Zdroj!AM$16,A172-1,0)=0,"",CONCATENATE("B",$A$2," - ",Zdroj!$AM$15))</f>
        <v>B1 - TIC v rámci projektu (akce) dojde k rozšíření/zkvalitnění komunikačních kanálů, např. úprava webu, mobilní aplikace, propojení na weby OK/SCR apod.</v>
      </c>
      <c r="D178" s="134" t="str">
        <f ca="1">IF(C178="","",CONCATENATE(OFFSET(Zdroj!AM$16,A172-1,0)))</f>
        <v>ne</v>
      </c>
      <c r="E178" s="67">
        <f ca="1">IF(C178="","",OFFSET(Zdroj!AN$16,A172-1,0))</f>
        <v>0</v>
      </c>
      <c r="F178" s="334">
        <f t="shared" ref="F178" ca="1" si="47">IF(SUM(E178:E181)=0,"",SUM(E178:E181))</f>
        <v>28</v>
      </c>
      <c r="G178" s="333"/>
    </row>
    <row r="179" spans="1:7" ht="105" x14ac:dyDescent="0.25">
      <c r="B179" s="333"/>
      <c r="C179" s="137" t="str">
        <f ca="1">IF(OFFSET(Zdroj!AO$16,A172-1,0)=0,"",CONCATENATE("B",$A$2+1," - ",Zdroj!$AO$15))</f>
        <v xml:space="preserve">B2 - Kvalita služeb a studentské praxe </v>
      </c>
      <c r="D179" s="134" t="str">
        <f ca="1">IF(C179="","",CONCATENATE(OFFSET(Zdroj!AO$16,A172-1,0)))</f>
        <v>TIC pravidelně spolupracuje se vzdělávacími zařízeními (např. zajištění studentů – brigádníků na sezonu) 
Bezbariérový přístup 
TIC poskytuje WI-FI připojení/hotspot pro návštěvníky 
TIC zveřejňuje informace na sociálních sítích 
TIC nabízí vybavení pro turisty (např. zapůjčení cyklo nářadí, půjčení sportovních potřeb, atd.)</v>
      </c>
      <c r="E179" s="66">
        <f ca="1">IF(C179="","",OFFSET(Zdroj!AP$16,A172-1,0))</f>
        <v>12</v>
      </c>
      <c r="F179" s="334"/>
      <c r="G179" s="333"/>
    </row>
    <row r="180" spans="1:7" ht="60" x14ac:dyDescent="0.25">
      <c r="B180" s="333"/>
      <c r="C180" s="137" t="str">
        <f ca="1">IF(OFFSET(Zdroj!AQ$16,A172-1,0)=0,"",CONCATENATE("B",$A$2+2," - ",Zdroj!$AQ$15))</f>
        <v>B3 - Odborné hodnocení Centrály cestovního ruchu OK a příslušného sdružení cestovního ruchu, dle sídla TIC (Jeseníky / Střední Morava)</v>
      </c>
      <c r="D180" s="134" t="str">
        <f ca="1">IF(C180="","",CONCATENATE(OFFSET(Zdroj!AQ$16,A172-1,0)))</f>
        <v xml:space="preserve">TIC poskytuje kvalitní informace v rámci dané oblasti a aktivně spolupracuje </v>
      </c>
      <c r="E180" s="66">
        <f ca="1">IF(C180="","",OFFSET(Zdroj!AR$16,A172-1,0))</f>
        <v>10</v>
      </c>
      <c r="F180" s="334"/>
      <c r="G180" s="333"/>
    </row>
    <row r="181" spans="1:7" ht="30" x14ac:dyDescent="0.25">
      <c r="B181" s="333"/>
      <c r="C181" s="137" t="str">
        <f ca="1">IF(OFFSET(Zdroj!AT$16,A172-1,0)=0,"",CONCATENATE("B",$A$2+3," - ",Zdroj!$AS$15))</f>
        <v xml:space="preserve">B4 - Odborné hodnocení Výboru pro rozvoj cestovního ruchu </v>
      </c>
      <c r="D181" s="134" t="str">
        <f ca="1">IF(C181="","",CONCATENATE(OFFSET(Zdroj!AS$16,A172-1,0)))</f>
        <v xml:space="preserve">Projekt má významný přínos pro OK </v>
      </c>
      <c r="E181" s="66">
        <f ca="1">IF(C181="","",OFFSET(Zdroj!AT$16,A172-1,0))</f>
        <v>6</v>
      </c>
      <c r="F181" s="334"/>
      <c r="G181" s="333"/>
    </row>
    <row r="182" spans="1:7" ht="30" x14ac:dyDescent="0.25">
      <c r="A182" s="127">
        <f>SUM((ROW()+8)/10)</f>
        <v>19</v>
      </c>
      <c r="B182" s="333" t="str">
        <f ca="1">IF(OFFSET(Zdroj!$B$16,A182-1,0)&gt;0,OFFSET(Zdroj!$B$16,A182-1,0),"")</f>
        <v>11</v>
      </c>
      <c r="C182" s="136" t="str">
        <f ca="1">IF(OFFSET(Zdroj!AG$16,A182-1,0)=0,"",CONCATENATE("A",$A$2," - ",Zdroj!$AG$15))</f>
        <v>A1 - TIC je prodejním místem Olomouc Region Card</v>
      </c>
      <c r="D182" s="134" t="str">
        <f ca="1">IF(C182="","",CONCATENATE(OFFSET(Zdroj!AG$16,A182-1,0)," - ",OFFSET(Zdroj!AU$16,A182-1,0)))</f>
        <v>1A - Ano</v>
      </c>
      <c r="E182" s="66">
        <f ca="1">IF(C182="","",OFFSET(Zdroj!AV$16,A182-1,0))</f>
        <v>10</v>
      </c>
      <c r="F182" s="332">
        <f t="shared" ref="F182" ca="1" si="48">IF(SUM(E182:E187)=0,"",SUM(E182:E187))</f>
        <v>44</v>
      </c>
      <c r="G182" s="333">
        <f t="shared" ref="G182" ca="1" si="49">IF(SUM(E182:E191)=0,"",SUM(E182:E191))</f>
        <v>72</v>
      </c>
    </row>
    <row r="183" spans="1:7" ht="30" x14ac:dyDescent="0.25">
      <c r="B183" s="333"/>
      <c r="C183" s="137" t="str">
        <f ca="1">IF(OFFSET(Zdroj!AH$16,A182-1,0)=0,"",CONCATENATE("A",$A$2+1," - ",Zdroj!$AH$15))</f>
        <v>A2 - TIC nabízí regionální produkty (tj. s regionální certifikací)</v>
      </c>
      <c r="D183" s="134" t="str">
        <f ca="1">IF(C183="","",CONCATENATE(OFFSET(Zdroj!AH$16,A182-1,0)," - ",OFFSET(Zdroj!AW$16,A182-1,0)))</f>
        <v>2A - Ano</v>
      </c>
      <c r="E183" s="66">
        <f ca="1">IF(C183="","",OFFSET(Zdroj!AX$16,A182-1,0))</f>
        <v>12</v>
      </c>
      <c r="F183" s="332"/>
      <c r="G183" s="333"/>
    </row>
    <row r="184" spans="1:7" ht="30" x14ac:dyDescent="0.25">
      <c r="B184" s="333"/>
      <c r="C184" s="137" t="str">
        <f ca="1">IF(OFFSET(Zdroj!AI$16,A182-1,0)=0,"",CONCATENATE("A",$A$2+2," - ",Zdroj!$AI$15))</f>
        <v>A3 - Počet obyvatel obce, ve které je provozováno TIC žádající o dotaci</v>
      </c>
      <c r="D184" s="134" t="str">
        <f ca="1">IF(C184="","",CONCATENATE(OFFSET(Zdroj!AI$16,A182-1,0)," - ",OFFSET(Zdroj!AY$16,A182-1,0)))</f>
        <v>3B - Nad 10 000</v>
      </c>
      <c r="E184" s="66">
        <f ca="1">IF(C184="","",OFFSET(Zdroj!AZ$16,A182-1,0))</f>
        <v>2</v>
      </c>
      <c r="F184" s="332"/>
      <c r="G184" s="333"/>
    </row>
    <row r="185" spans="1:7" ht="30" x14ac:dyDescent="0.25">
      <c r="B185" s="333"/>
      <c r="C185" s="137" t="str">
        <f ca="1">IF(OFFSET(Zdroj!AJ$16,A182-1,0)=0,"",CONCATENATE("A",$A$2+3," - ",Zdroj!$AJ$15))</f>
        <v>A4 - TIC v rámci podaného projektu (akce) vytvoří nový propagační materiál</v>
      </c>
      <c r="D185" s="134" t="str">
        <f ca="1">IF(C185="","",CONCATENATE(OFFSET(Zdroj!AJ$16,A182-1,0)," - ",OFFSET(Zdroj!BA$16,A182-1,0)))</f>
        <v>4B - Ne</v>
      </c>
      <c r="E185" s="66">
        <f ca="1">IF(C185="","",OFFSET(Zdroj!BB$16,A182-1,0))</f>
        <v>0</v>
      </c>
      <c r="F185" s="332"/>
      <c r="G185" s="333"/>
    </row>
    <row r="186" spans="1:7" ht="30" x14ac:dyDescent="0.25">
      <c r="B186" s="333"/>
      <c r="C186" s="137" t="str">
        <f ca="1">IF(OFFSET(Zdroj!AK$16,A182-1,0)=0,"",CONCATENATE("A",$A$2+4," - ",Zdroj!$AK$15))</f>
        <v>A5 - TIC zajistí víkendový provoz min. červen – srpen</v>
      </c>
      <c r="D186" s="134" t="str">
        <f ca="1">IF(C186="","",CONCATENATE(OFFSET(Zdroj!AK$16,A182-1,0)," - ",OFFSET(Zdroj!BC$16,A182-1,0)))</f>
        <v>5A - Ano</v>
      </c>
      <c r="E186" s="66">
        <f ca="1">IF(C186="","",OFFSET(Zdroj!BD$16,A182-1,0))</f>
        <v>12</v>
      </c>
      <c r="F186" s="332"/>
      <c r="G186" s="333"/>
    </row>
    <row r="187" spans="1:7" x14ac:dyDescent="0.25">
      <c r="B187" s="333"/>
      <c r="C187" s="137" t="str">
        <f ca="1">IF(OFFSET(Zdroj!AL$16,A182-1,0)=0,"",CONCATENATE("A",$A$2+5," - ",Zdroj!$AL$15))</f>
        <v>A6 - TIC zajistí odborné vzdělávání pracovníků</v>
      </c>
      <c r="D187" s="134" t="str">
        <f ca="1">IF(C187="","",CONCATENATE(OFFSET(Zdroj!AL$16,A182-1,0)," - ",OFFSET(Zdroj!BE$16,A182-1,0)))</f>
        <v>6A - Ano</v>
      </c>
      <c r="E187" s="66">
        <f ca="1">IF(C187="","",OFFSET(Zdroj!BF$16,A182-1,0))</f>
        <v>8</v>
      </c>
      <c r="F187" s="332"/>
      <c r="G187" s="333"/>
    </row>
    <row r="188" spans="1:7" ht="60" x14ac:dyDescent="0.25">
      <c r="B188" s="333"/>
      <c r="C188" s="137" t="str">
        <f ca="1">IF(OFFSET(Zdroj!AM$16,A182-1,0)=0,"",CONCATENATE("B",$A$2," - ",Zdroj!$AM$15))</f>
        <v>B1 - TIC v rámci projektu (akce) dojde k rozšíření/zkvalitnění komunikačních kanálů, např. úprava webu, mobilní aplikace, propojení na weby OK/SCR apod.</v>
      </c>
      <c r="D188" s="134" t="str">
        <f ca="1">IF(C188="","",CONCATENATE(OFFSET(Zdroj!AM$16,A182-1,0)))</f>
        <v>ne</v>
      </c>
      <c r="E188" s="67">
        <f ca="1">IF(C188="","",OFFSET(Zdroj!AN$16,A182-1,0))</f>
        <v>0</v>
      </c>
      <c r="F188" s="334">
        <f t="shared" ref="F188" ca="1" si="50">IF(SUM(E188:E191)=0,"",SUM(E188:E191))</f>
        <v>28</v>
      </c>
      <c r="G188" s="333"/>
    </row>
    <row r="189" spans="1:7" ht="105" x14ac:dyDescent="0.25">
      <c r="B189" s="333"/>
      <c r="C189" s="137" t="str">
        <f ca="1">IF(OFFSET(Zdroj!AO$16,A182-1,0)=0,"",CONCATENATE("B",$A$2+1," - ",Zdroj!$AO$15))</f>
        <v xml:space="preserve">B2 - Kvalita služeb a studentské praxe </v>
      </c>
      <c r="D189" s="134" t="str">
        <f ca="1">IF(C189="","",CONCATENATE(OFFSET(Zdroj!AO$16,A182-1,0)))</f>
        <v>TIC pravidelně spolupracuje se vzdělávacími zařízeními (např. zajištění studentů – brigádníků na sezonu) 
Bezbariérový přístup 
TIC poskytuje WI-FI připojení/hotspot pro návštěvníky 
TIC zveřejňuje informace na sociálních sítích 
TIC nabízí vybavení pro turisty (např. zapůjčení cyklo nářadí, půjčení sportovních potřeb, atd.)</v>
      </c>
      <c r="E189" s="66">
        <f ca="1">IF(C189="","",OFFSET(Zdroj!AP$16,A182-1,0))</f>
        <v>12</v>
      </c>
      <c r="F189" s="334"/>
      <c r="G189" s="333"/>
    </row>
    <row r="190" spans="1:7" ht="60" x14ac:dyDescent="0.25">
      <c r="B190" s="333"/>
      <c r="C190" s="137" t="str">
        <f ca="1">IF(OFFSET(Zdroj!AQ$16,A182-1,0)=0,"",CONCATENATE("B",$A$2+2," - ",Zdroj!$AQ$15))</f>
        <v>B3 - Odborné hodnocení Centrály cestovního ruchu OK a příslušného sdružení cestovního ruchu, dle sídla TIC (Jeseníky / Střední Morava)</v>
      </c>
      <c r="D190" s="134" t="str">
        <f ca="1">IF(C190="","",CONCATENATE(OFFSET(Zdroj!AQ$16,A182-1,0)))</f>
        <v xml:space="preserve">TIC poskytuje kvalitní informace v rámci dané oblasti a aktivně spolupracuje </v>
      </c>
      <c r="E190" s="66">
        <f ca="1">IF(C190="","",OFFSET(Zdroj!AR$16,A182-1,0))</f>
        <v>10</v>
      </c>
      <c r="F190" s="334"/>
      <c r="G190" s="333"/>
    </row>
    <row r="191" spans="1:7" ht="30" x14ac:dyDescent="0.25">
      <c r="B191" s="333"/>
      <c r="C191" s="137" t="str">
        <f ca="1">IF(OFFSET(Zdroj!AT$16,A182-1,0)=0,"",CONCATENATE("B",$A$2+3," - ",Zdroj!$AS$15))</f>
        <v xml:space="preserve">B4 - Odborné hodnocení Výboru pro rozvoj cestovního ruchu </v>
      </c>
      <c r="D191" s="134" t="str">
        <f ca="1">IF(C191="","",CONCATENATE(OFFSET(Zdroj!AS$16,A182-1,0)))</f>
        <v xml:space="preserve">Projekt má významný přínos pro OK </v>
      </c>
      <c r="E191" s="66">
        <f ca="1">IF(C191="","",OFFSET(Zdroj!AT$16,A182-1,0))</f>
        <v>6</v>
      </c>
      <c r="F191" s="334"/>
      <c r="G191" s="333"/>
    </row>
    <row r="192" spans="1:7" ht="30" x14ac:dyDescent="0.25">
      <c r="A192" s="127">
        <f>SUM((ROW()+8)/10)</f>
        <v>20</v>
      </c>
      <c r="B192" s="333" t="str">
        <f ca="1">IF(OFFSET(Zdroj!$B$16,A192-1,0)&gt;0,OFFSET(Zdroj!$B$16,A192-1,0),"")</f>
        <v>29</v>
      </c>
      <c r="C192" s="136" t="str">
        <f ca="1">IF(OFFSET(Zdroj!AG$16,A192-1,0)=0,"",CONCATENATE("A",$A$2," - ",Zdroj!$AG$15))</f>
        <v>A1 - TIC je prodejním místem Olomouc Region Card</v>
      </c>
      <c r="D192" s="134" t="str">
        <f ca="1">IF(C192="","",CONCATENATE(OFFSET(Zdroj!AG$16,A192-1,0)," - ",OFFSET(Zdroj!AU$16,A192-1,0)))</f>
        <v>1B - Ne</v>
      </c>
      <c r="E192" s="66">
        <f ca="1">IF(C192="","",OFFSET(Zdroj!AV$16,A192-1,0))</f>
        <v>0</v>
      </c>
      <c r="F192" s="332">
        <f t="shared" ref="F192" ca="1" si="51">IF(SUM(E192:E197)=0,"",SUM(E192:E197))</f>
        <v>42</v>
      </c>
      <c r="G192" s="333">
        <f t="shared" ref="G192" ca="1" si="52">IF(SUM(E192:E201)=0,"",SUM(E192:E201))</f>
        <v>70</v>
      </c>
    </row>
    <row r="193" spans="1:7" ht="30" x14ac:dyDescent="0.25">
      <c r="B193" s="333"/>
      <c r="C193" s="137" t="str">
        <f ca="1">IF(OFFSET(Zdroj!AH$16,A192-1,0)=0,"",CONCATENATE("A",$A$2+1," - ",Zdroj!$AH$15))</f>
        <v>A2 - TIC nabízí regionální produkty (tj. s regionální certifikací)</v>
      </c>
      <c r="D193" s="134" t="str">
        <f ca="1">IF(C193="","",CONCATENATE(OFFSET(Zdroj!AH$16,A192-1,0)," - ",OFFSET(Zdroj!AW$16,A192-1,0)))</f>
        <v>2A - Ano</v>
      </c>
      <c r="E193" s="66">
        <f ca="1">IF(C193="","",OFFSET(Zdroj!AX$16,A192-1,0))</f>
        <v>12</v>
      </c>
      <c r="F193" s="332"/>
      <c r="G193" s="333"/>
    </row>
    <row r="194" spans="1:7" ht="30" x14ac:dyDescent="0.25">
      <c r="B194" s="333"/>
      <c r="C194" s="137" t="str">
        <f ca="1">IF(OFFSET(Zdroj!AI$16,A192-1,0)=0,"",CONCATENATE("A",$A$2+2," - ",Zdroj!$AI$15))</f>
        <v>A3 - Počet obyvatel obce, ve které je provozováno TIC žádající o dotaci</v>
      </c>
      <c r="D194" s="134" t="str">
        <f ca="1">IF(C194="","",CONCATENATE(OFFSET(Zdroj!AI$16,A192-1,0)," - ",OFFSET(Zdroj!AY$16,A192-1,0)))</f>
        <v>3A - Do 10 000</v>
      </c>
      <c r="E194" s="66">
        <f ca="1">IF(C194="","",OFFSET(Zdroj!AZ$16,A192-1,0))</f>
        <v>8</v>
      </c>
      <c r="F194" s="332"/>
      <c r="G194" s="333"/>
    </row>
    <row r="195" spans="1:7" ht="30" x14ac:dyDescent="0.25">
      <c r="B195" s="333"/>
      <c r="C195" s="137" t="str">
        <f ca="1">IF(OFFSET(Zdroj!AJ$16,A192-1,0)=0,"",CONCATENATE("A",$A$2+3," - ",Zdroj!$AJ$15))</f>
        <v>A4 - TIC v rámci podaného projektu (akce) vytvoří nový propagační materiál</v>
      </c>
      <c r="D195" s="134" t="str">
        <f ca="1">IF(C195="","",CONCATENATE(OFFSET(Zdroj!AJ$16,A192-1,0)," - ",OFFSET(Zdroj!BA$16,A192-1,0)))</f>
        <v>4A - Ano</v>
      </c>
      <c r="E195" s="66">
        <f ca="1">IF(C195="","",OFFSET(Zdroj!BB$16,A192-1,0))</f>
        <v>10</v>
      </c>
      <c r="F195" s="332"/>
      <c r="G195" s="333"/>
    </row>
    <row r="196" spans="1:7" ht="30" x14ac:dyDescent="0.25">
      <c r="B196" s="333"/>
      <c r="C196" s="137" t="str">
        <f ca="1">IF(OFFSET(Zdroj!AK$16,A192-1,0)=0,"",CONCATENATE("A",$A$2+4," - ",Zdroj!$AK$15))</f>
        <v>A5 - TIC zajistí víkendový provoz min. červen – srpen</v>
      </c>
      <c r="D196" s="134" t="str">
        <f ca="1">IF(C196="","",CONCATENATE(OFFSET(Zdroj!AK$16,A192-1,0)," - ",OFFSET(Zdroj!BC$16,A192-1,0)))</f>
        <v>5A - Ano</v>
      </c>
      <c r="E196" s="66">
        <f ca="1">IF(C196="","",OFFSET(Zdroj!BD$16,A192-1,0))</f>
        <v>12</v>
      </c>
      <c r="F196" s="332"/>
      <c r="G196" s="333"/>
    </row>
    <row r="197" spans="1:7" x14ac:dyDescent="0.25">
      <c r="B197" s="333"/>
      <c r="C197" s="137" t="str">
        <f ca="1">IF(OFFSET(Zdroj!AL$16,A192-1,0)=0,"",CONCATENATE("A",$A$2+5," - ",Zdroj!$AL$15))</f>
        <v>A6 - TIC zajistí odborné vzdělávání pracovníků</v>
      </c>
      <c r="D197" s="134" t="str">
        <f ca="1">IF(C197="","",CONCATENATE(OFFSET(Zdroj!AL$16,A192-1,0)," - ",OFFSET(Zdroj!BE$16,A192-1,0)))</f>
        <v>6B - Ne</v>
      </c>
      <c r="E197" s="66">
        <f ca="1">IF(C197="","",OFFSET(Zdroj!BF$16,A192-1,0))</f>
        <v>0</v>
      </c>
      <c r="F197" s="332"/>
      <c r="G197" s="333"/>
    </row>
    <row r="198" spans="1:7" ht="60" x14ac:dyDescent="0.25">
      <c r="B198" s="333"/>
      <c r="C198" s="137" t="str">
        <f ca="1">IF(OFFSET(Zdroj!AM$16,A192-1,0)=0,"",CONCATENATE("B",$A$2," - ",Zdroj!$AM$15))</f>
        <v>B1 - TIC v rámci projektu (akce) dojde k rozšíření/zkvalitnění komunikačních kanálů, např. úprava webu, mobilní aplikace, propojení na weby OK/SCR apod.</v>
      </c>
      <c r="D198" s="134" t="str">
        <f ca="1">IF(C198="","",CONCATENATE(OFFSET(Zdroj!AM$16,A192-1,0)))</f>
        <v>ne</v>
      </c>
      <c r="E198" s="67">
        <f ca="1">IF(C198="","",OFFSET(Zdroj!AN$16,A192-1,0))</f>
        <v>0</v>
      </c>
      <c r="F198" s="334">
        <f t="shared" ref="F198" ca="1" si="53">IF(SUM(E198:E201)=0,"",SUM(E198:E201))</f>
        <v>28</v>
      </c>
      <c r="G198" s="333"/>
    </row>
    <row r="199" spans="1:7" ht="105" x14ac:dyDescent="0.25">
      <c r="B199" s="333"/>
      <c r="C199" s="137" t="str">
        <f ca="1">IF(OFFSET(Zdroj!AO$16,A192-1,0)=0,"",CONCATENATE("B",$A$2+1," - ",Zdroj!$AO$15))</f>
        <v xml:space="preserve">B2 - Kvalita služeb a studentské praxe </v>
      </c>
      <c r="D199" s="134" t="str">
        <f ca="1">IF(C199="","",CONCATENATE(OFFSET(Zdroj!AO$16,A192-1,0)))</f>
        <v>TIC pravidelně spolupracuje se vzdělávacími zařízeními (např. zajištění studentů – brigádníků na sezonu) 
Bezbariérový přístup 
TIC poskytuje WI-FI připojení/hotspot pro návštěvníky 
TIC zveřejňuje informace na sociálních sítích 
TIC nabízí vybavení pro turisty (např. zapůjčení cyklo nářadí, půjčení sportovních potřeb, atd.)</v>
      </c>
      <c r="E199" s="66">
        <f ca="1">IF(C199="","",OFFSET(Zdroj!AP$16,A192-1,0))</f>
        <v>12</v>
      </c>
      <c r="F199" s="334"/>
      <c r="G199" s="333"/>
    </row>
    <row r="200" spans="1:7" ht="60" x14ac:dyDescent="0.25">
      <c r="B200" s="333"/>
      <c r="C200" s="137" t="str">
        <f ca="1">IF(OFFSET(Zdroj!AQ$16,A192-1,0)=0,"",CONCATENATE("B",$A$2+2," - ",Zdroj!$AQ$15))</f>
        <v>B3 - Odborné hodnocení Centrály cestovního ruchu OK a příslušného sdružení cestovního ruchu, dle sídla TIC (Jeseníky / Střední Morava)</v>
      </c>
      <c r="D200" s="134" t="str">
        <f ca="1">IF(C200="","",CONCATENATE(OFFSET(Zdroj!AQ$16,A192-1,0)))</f>
        <v xml:space="preserve">TIC poskytuje kvalitní informace v rámci dané oblasti a aktivně spolupracuje </v>
      </c>
      <c r="E200" s="66">
        <f ca="1">IF(C200="","",OFFSET(Zdroj!AR$16,A192-1,0))</f>
        <v>10</v>
      </c>
      <c r="F200" s="334"/>
      <c r="G200" s="333"/>
    </row>
    <row r="201" spans="1:7" ht="30" x14ac:dyDescent="0.25">
      <c r="B201" s="333"/>
      <c r="C201" s="137" t="str">
        <f ca="1">IF(OFFSET(Zdroj!AT$16,A192-1,0)=0,"",CONCATENATE("B",$A$2+3," - ",Zdroj!$AS$15))</f>
        <v xml:space="preserve">B4 - Odborné hodnocení Výboru pro rozvoj cestovního ruchu </v>
      </c>
      <c r="D201" s="134" t="str">
        <f ca="1">IF(C201="","",CONCATENATE(OFFSET(Zdroj!AS$16,A192-1,0)))</f>
        <v xml:space="preserve">Projekt má významný přínos pro OK </v>
      </c>
      <c r="E201" s="66">
        <f ca="1">IF(C201="","",OFFSET(Zdroj!AT$16,A192-1,0))</f>
        <v>6</v>
      </c>
      <c r="F201" s="334"/>
      <c r="G201" s="333"/>
    </row>
    <row r="202" spans="1:7" ht="30" x14ac:dyDescent="0.25">
      <c r="A202" s="127">
        <f>SUM((ROW()+8)/10)</f>
        <v>21</v>
      </c>
      <c r="B202" s="333" t="str">
        <f ca="1">IF(OFFSET(Zdroj!$B$16,A202-1,0)&gt;0,OFFSET(Zdroj!$B$16,A202-1,0),"")</f>
        <v>20</v>
      </c>
      <c r="C202" s="136" t="str">
        <f ca="1">IF(OFFSET(Zdroj!AG$16,A202-1,0)=0,"",CONCATENATE("A",$A$2," - ",Zdroj!$AG$15))</f>
        <v>A1 - TIC je prodejním místem Olomouc Region Card</v>
      </c>
      <c r="D202" s="134" t="str">
        <f ca="1">IF(C202="","",CONCATENATE(OFFSET(Zdroj!AG$16,A202-1,0)," - ",OFFSET(Zdroj!AU$16,A202-1,0)))</f>
        <v>1A - Ano</v>
      </c>
      <c r="E202" s="66">
        <f ca="1">IF(C202="","",OFFSET(Zdroj!AV$16,A202-1,0))</f>
        <v>10</v>
      </c>
      <c r="F202" s="332">
        <f t="shared" ref="F202" ca="1" si="54">IF(SUM(E202:E207)=0,"",SUM(E202:E207))</f>
        <v>42</v>
      </c>
      <c r="G202" s="333">
        <f t="shared" ref="G202" ca="1" si="55">IF(SUM(E202:E211)=0,"",SUM(E202:E211))</f>
        <v>70</v>
      </c>
    </row>
    <row r="203" spans="1:7" ht="30" x14ac:dyDescent="0.25">
      <c r="B203" s="333"/>
      <c r="C203" s="137" t="str">
        <f ca="1">IF(OFFSET(Zdroj!AH$16,A202-1,0)=0,"",CONCATENATE("A",$A$2+1," - ",Zdroj!$AH$15))</f>
        <v>A2 - TIC nabízí regionální produkty (tj. s regionální certifikací)</v>
      </c>
      <c r="D203" s="134" t="str">
        <f ca="1">IF(C203="","",CONCATENATE(OFFSET(Zdroj!AH$16,A202-1,0)," - ",OFFSET(Zdroj!AW$16,A202-1,0)))</f>
        <v>2A - Ano</v>
      </c>
      <c r="E203" s="66">
        <f ca="1">IF(C203="","",OFFSET(Zdroj!AX$16,A202-1,0))</f>
        <v>12</v>
      </c>
      <c r="F203" s="332"/>
      <c r="G203" s="333"/>
    </row>
    <row r="204" spans="1:7" ht="30" x14ac:dyDescent="0.25">
      <c r="B204" s="333"/>
      <c r="C204" s="137" t="str">
        <f ca="1">IF(OFFSET(Zdroj!AI$16,A202-1,0)=0,"",CONCATENATE("A",$A$2+2," - ",Zdroj!$AI$15))</f>
        <v>A3 - Počet obyvatel obce, ve které je provozováno TIC žádající o dotaci</v>
      </c>
      <c r="D204" s="134" t="str">
        <f ca="1">IF(C204="","",CONCATENATE(OFFSET(Zdroj!AI$16,A202-1,0)," - ",OFFSET(Zdroj!AY$16,A202-1,0)))</f>
        <v>3A - Do 10 000</v>
      </c>
      <c r="E204" s="66">
        <f ca="1">IF(C204="","",OFFSET(Zdroj!AZ$16,A202-1,0))</f>
        <v>8</v>
      </c>
      <c r="F204" s="332"/>
      <c r="G204" s="333"/>
    </row>
    <row r="205" spans="1:7" ht="30" x14ac:dyDescent="0.25">
      <c r="B205" s="333"/>
      <c r="C205" s="137" t="str">
        <f ca="1">IF(OFFSET(Zdroj!AJ$16,A202-1,0)=0,"",CONCATENATE("A",$A$2+3," - ",Zdroj!$AJ$15))</f>
        <v>A4 - TIC v rámci podaného projektu (akce) vytvoří nový propagační materiál</v>
      </c>
      <c r="D205" s="134" t="str">
        <f ca="1">IF(C205="","",CONCATENATE(OFFSET(Zdroj!AJ$16,A202-1,0)," - ",OFFSET(Zdroj!BA$16,A202-1,0)))</f>
        <v>4B - Ne</v>
      </c>
      <c r="E205" s="66">
        <f ca="1">IF(C205="","",OFFSET(Zdroj!BB$16,A202-1,0))</f>
        <v>0</v>
      </c>
      <c r="F205" s="332"/>
      <c r="G205" s="333"/>
    </row>
    <row r="206" spans="1:7" ht="30" x14ac:dyDescent="0.25">
      <c r="B206" s="333"/>
      <c r="C206" s="137" t="str">
        <f ca="1">IF(OFFSET(Zdroj!AK$16,A202-1,0)=0,"",CONCATENATE("A",$A$2+4," - ",Zdroj!$AK$15))</f>
        <v>A5 - TIC zajistí víkendový provoz min. červen – srpen</v>
      </c>
      <c r="D206" s="134" t="str">
        <f ca="1">IF(C206="","",CONCATENATE(OFFSET(Zdroj!AK$16,A202-1,0)," - ",OFFSET(Zdroj!BC$16,A202-1,0)))</f>
        <v>5A - Ano</v>
      </c>
      <c r="E206" s="66">
        <f ca="1">IF(C206="","",OFFSET(Zdroj!BD$16,A202-1,0))</f>
        <v>12</v>
      </c>
      <c r="F206" s="332"/>
      <c r="G206" s="333"/>
    </row>
    <row r="207" spans="1:7" x14ac:dyDescent="0.25">
      <c r="B207" s="333"/>
      <c r="C207" s="137" t="str">
        <f ca="1">IF(OFFSET(Zdroj!AL$16,A202-1,0)=0,"",CONCATENATE("A",$A$2+5," - ",Zdroj!$AL$15))</f>
        <v>A6 - TIC zajistí odborné vzdělávání pracovníků</v>
      </c>
      <c r="D207" s="134" t="str">
        <f ca="1">IF(C207="","",CONCATENATE(OFFSET(Zdroj!AL$16,A202-1,0)," - ",OFFSET(Zdroj!BE$16,A202-1,0)))</f>
        <v>6B - Ne</v>
      </c>
      <c r="E207" s="66">
        <f ca="1">IF(C207="","",OFFSET(Zdroj!BF$16,A202-1,0))</f>
        <v>0</v>
      </c>
      <c r="F207" s="332"/>
      <c r="G207" s="333"/>
    </row>
    <row r="208" spans="1:7" ht="60" x14ac:dyDescent="0.25">
      <c r="B208" s="333"/>
      <c r="C208" s="137" t="str">
        <f ca="1">IF(OFFSET(Zdroj!AM$16,A202-1,0)=0,"",CONCATENATE("B",$A$2," - ",Zdroj!$AM$15))</f>
        <v>B1 - TIC v rámci projektu (akce) dojde k rozšíření/zkvalitnění komunikačních kanálů, např. úprava webu, mobilní aplikace, propojení na weby OK/SCR apod.</v>
      </c>
      <c r="D208" s="134" t="str">
        <f ca="1">IF(C208="","",CONCATENATE(OFFSET(Zdroj!AM$16,A202-1,0)))</f>
        <v>ne</v>
      </c>
      <c r="E208" s="67">
        <f ca="1">IF(C208="","",OFFSET(Zdroj!AN$16,A202-1,0))</f>
        <v>0</v>
      </c>
      <c r="F208" s="334">
        <f t="shared" ref="F208" ca="1" si="56">IF(SUM(E208:E211)=0,"",SUM(E208:E211))</f>
        <v>28</v>
      </c>
      <c r="G208" s="333"/>
    </row>
    <row r="209" spans="1:7" ht="105" x14ac:dyDescent="0.25">
      <c r="B209" s="333"/>
      <c r="C209" s="137" t="str">
        <f ca="1">IF(OFFSET(Zdroj!AO$16,A202-1,0)=0,"",CONCATENATE("B",$A$2+1," - ",Zdroj!$AO$15))</f>
        <v xml:space="preserve">B2 - Kvalita služeb a studentské praxe </v>
      </c>
      <c r="D209" s="134" t="str">
        <f ca="1">IF(C209="","",CONCATENATE(OFFSET(Zdroj!AO$16,A202-1,0)))</f>
        <v>TIC pravidelně spolupracuje se vzdělávacími zařízeními (např. zajištění studentů – brigádníků na sezonu) 
Bezbariérový přístup 
TIC poskytuje WI-FI připojení/hotspot pro návštěvníky 
TIC zveřejňuje informace na sociálních sítích 
TIC nabízí vybavení pro turisty (např. zapůjčení cyklo nářadí, půjčení sportovních potřeb, atd.)</v>
      </c>
      <c r="E209" s="66">
        <f ca="1">IF(C209="","",OFFSET(Zdroj!AP$16,A202-1,0))</f>
        <v>12</v>
      </c>
      <c r="F209" s="334"/>
      <c r="G209" s="333"/>
    </row>
    <row r="210" spans="1:7" ht="60" x14ac:dyDescent="0.25">
      <c r="B210" s="333"/>
      <c r="C210" s="137" t="str">
        <f ca="1">IF(OFFSET(Zdroj!AQ$16,A202-1,0)=0,"",CONCATENATE("B",$A$2+2," - ",Zdroj!$AQ$15))</f>
        <v>B3 - Odborné hodnocení Centrály cestovního ruchu OK a příslušného sdružení cestovního ruchu, dle sídla TIC (Jeseníky / Střední Morava)</v>
      </c>
      <c r="D210" s="134" t="str">
        <f ca="1">IF(C210="","",CONCATENATE(OFFSET(Zdroj!AQ$16,A202-1,0)))</f>
        <v xml:space="preserve">TIC poskytuje kvalitní informace v rámci dané oblasti a aktivně spolupracuje </v>
      </c>
      <c r="E210" s="66">
        <f ca="1">IF(C210="","",OFFSET(Zdroj!AR$16,A202-1,0))</f>
        <v>10</v>
      </c>
      <c r="F210" s="334"/>
      <c r="G210" s="333"/>
    </row>
    <row r="211" spans="1:7" ht="30" x14ac:dyDescent="0.25">
      <c r="B211" s="333"/>
      <c r="C211" s="137" t="str">
        <f ca="1">IF(OFFSET(Zdroj!AT$16,A202-1,0)=0,"",CONCATENATE("B",$A$2+3," - ",Zdroj!$AS$15))</f>
        <v xml:space="preserve">B4 - Odborné hodnocení Výboru pro rozvoj cestovního ruchu </v>
      </c>
      <c r="D211" s="134" t="str">
        <f ca="1">IF(C211="","",CONCATENATE(OFFSET(Zdroj!AS$16,A202-1,0)))</f>
        <v xml:space="preserve">Projekt má významný přínos pro OK </v>
      </c>
      <c r="E211" s="66">
        <f ca="1">IF(C211="","",OFFSET(Zdroj!AT$16,A202-1,0))</f>
        <v>6</v>
      </c>
      <c r="F211" s="334"/>
      <c r="G211" s="333"/>
    </row>
    <row r="212" spans="1:7" ht="30" x14ac:dyDescent="0.25">
      <c r="A212" s="127">
        <f>SUM((ROW()+8)/10)</f>
        <v>22</v>
      </c>
      <c r="B212" s="333" t="str">
        <f ca="1">IF(OFFSET(Zdroj!$B$16,A212-1,0)&gt;0,OFFSET(Zdroj!$B$16,A212-1,0),"")</f>
        <v>13</v>
      </c>
      <c r="C212" s="136" t="str">
        <f ca="1">IF(OFFSET(Zdroj!AG$16,A212-1,0)=0,"",CONCATENATE("A",$A$2," - ",Zdroj!$AG$15))</f>
        <v>A1 - TIC je prodejním místem Olomouc Region Card</v>
      </c>
      <c r="D212" s="134" t="str">
        <f ca="1">IF(C212="","",CONCATENATE(OFFSET(Zdroj!AG$16,A212-1,0)," - ",OFFSET(Zdroj!AU$16,A212-1,0)))</f>
        <v>1A - Ano</v>
      </c>
      <c r="E212" s="66">
        <f ca="1">IF(C212="","",OFFSET(Zdroj!AV$16,A212-1,0))</f>
        <v>10</v>
      </c>
      <c r="F212" s="332">
        <f t="shared" ref="F212" ca="1" si="57">IF(SUM(E212:E217)=0,"",SUM(E212:E217))</f>
        <v>42</v>
      </c>
      <c r="G212" s="333">
        <f t="shared" ref="G212" ca="1" si="58">IF(SUM(E212:E221)=0,"",SUM(E212:E221))</f>
        <v>66</v>
      </c>
    </row>
    <row r="213" spans="1:7" ht="30" x14ac:dyDescent="0.25">
      <c r="B213" s="333"/>
      <c r="C213" s="137" t="str">
        <f ca="1">IF(OFFSET(Zdroj!AH$16,A212-1,0)=0,"",CONCATENATE("A",$A$2+1," - ",Zdroj!$AH$15))</f>
        <v>A2 - TIC nabízí regionální produkty (tj. s regionální certifikací)</v>
      </c>
      <c r="D213" s="134" t="str">
        <f ca="1">IF(C213="","",CONCATENATE(OFFSET(Zdroj!AH$16,A212-1,0)," - ",OFFSET(Zdroj!AW$16,A212-1,0)))</f>
        <v>2A - Ano</v>
      </c>
      <c r="E213" s="66">
        <f ca="1">IF(C213="","",OFFSET(Zdroj!AX$16,A212-1,0))</f>
        <v>12</v>
      </c>
      <c r="F213" s="332"/>
      <c r="G213" s="333"/>
    </row>
    <row r="214" spans="1:7" ht="30" x14ac:dyDescent="0.25">
      <c r="B214" s="333"/>
      <c r="C214" s="137" t="str">
        <f ca="1">IF(OFFSET(Zdroj!AI$16,A212-1,0)=0,"",CONCATENATE("A",$A$2+2," - ",Zdroj!$AI$15))</f>
        <v>A3 - Počet obyvatel obce, ve které je provozováno TIC žádající o dotaci</v>
      </c>
      <c r="D214" s="134" t="str">
        <f ca="1">IF(C214="","",CONCATENATE(OFFSET(Zdroj!AI$16,A212-1,0)," - ",OFFSET(Zdroj!AY$16,A212-1,0)))</f>
        <v>3A - Do 10 000</v>
      </c>
      <c r="E214" s="66">
        <f ca="1">IF(C214="","",OFFSET(Zdroj!AZ$16,A212-1,0))</f>
        <v>8</v>
      </c>
      <c r="F214" s="332"/>
      <c r="G214" s="333"/>
    </row>
    <row r="215" spans="1:7" ht="30" x14ac:dyDescent="0.25">
      <c r="B215" s="333"/>
      <c r="C215" s="137" t="str">
        <f ca="1">IF(OFFSET(Zdroj!AJ$16,A212-1,0)=0,"",CONCATENATE("A",$A$2+3," - ",Zdroj!$AJ$15))</f>
        <v>A4 - TIC v rámci podaného projektu (akce) vytvoří nový propagační materiál</v>
      </c>
      <c r="D215" s="134" t="str">
        <f ca="1">IF(C215="","",CONCATENATE(OFFSET(Zdroj!AJ$16,A212-1,0)," - ",OFFSET(Zdroj!BA$16,A212-1,0)))</f>
        <v>4B - Ne</v>
      </c>
      <c r="E215" s="66">
        <f ca="1">IF(C215="","",OFFSET(Zdroj!BB$16,A212-1,0))</f>
        <v>0</v>
      </c>
      <c r="F215" s="332"/>
      <c r="G215" s="333"/>
    </row>
    <row r="216" spans="1:7" ht="30" x14ac:dyDescent="0.25">
      <c r="B216" s="333"/>
      <c r="C216" s="137" t="str">
        <f ca="1">IF(OFFSET(Zdroj!AK$16,A212-1,0)=0,"",CONCATENATE("A",$A$2+4," - ",Zdroj!$AK$15))</f>
        <v>A5 - TIC zajistí víkendový provoz min. červen – srpen</v>
      </c>
      <c r="D216" s="134" t="str">
        <f ca="1">IF(C216="","",CONCATENATE(OFFSET(Zdroj!AK$16,A212-1,0)," - ",OFFSET(Zdroj!BC$16,A212-1,0)))</f>
        <v>5A - Ano</v>
      </c>
      <c r="E216" s="66">
        <f ca="1">IF(C216="","",OFFSET(Zdroj!BD$16,A212-1,0))</f>
        <v>12</v>
      </c>
      <c r="F216" s="332"/>
      <c r="G216" s="333"/>
    </row>
    <row r="217" spans="1:7" x14ac:dyDescent="0.25">
      <c r="B217" s="333"/>
      <c r="C217" s="137" t="str">
        <f ca="1">IF(OFFSET(Zdroj!AL$16,A212-1,0)=0,"",CONCATENATE("A",$A$2+5," - ",Zdroj!$AL$15))</f>
        <v>A6 - TIC zajistí odborné vzdělávání pracovníků</v>
      </c>
      <c r="D217" s="134" t="str">
        <f ca="1">IF(C217="","",CONCATENATE(OFFSET(Zdroj!AL$16,A212-1,0)," - ",OFFSET(Zdroj!BE$16,A212-1,0)))</f>
        <v>6B - Ne</v>
      </c>
      <c r="E217" s="66">
        <f ca="1">IF(C217="","",OFFSET(Zdroj!BF$16,A212-1,0))</f>
        <v>0</v>
      </c>
      <c r="F217" s="332"/>
      <c r="G217" s="333"/>
    </row>
    <row r="218" spans="1:7" ht="60" x14ac:dyDescent="0.25">
      <c r="B218" s="333"/>
      <c r="C218" s="137" t="str">
        <f ca="1">IF(OFFSET(Zdroj!AM$16,A212-1,0)=0,"",CONCATENATE("B",$A$2," - ",Zdroj!$AM$15))</f>
        <v>B1 - TIC v rámci projektu (akce) dojde k rozšíření/zkvalitnění komunikačních kanálů, např. úprava webu, mobilní aplikace, propojení na weby OK/SCR apod.</v>
      </c>
      <c r="D218" s="134" t="str">
        <f ca="1">IF(C218="","",CONCATENATE(OFFSET(Zdroj!AM$16,A212-1,0)))</f>
        <v>ne</v>
      </c>
      <c r="E218" s="67">
        <f ca="1">IF(C218="","",OFFSET(Zdroj!AN$16,A212-1,0))</f>
        <v>0</v>
      </c>
      <c r="F218" s="334">
        <f t="shared" ref="F218" ca="1" si="59">IF(SUM(E218:E221)=0,"",SUM(E218:E221))</f>
        <v>24</v>
      </c>
      <c r="G218" s="333"/>
    </row>
    <row r="219" spans="1:7" ht="75" x14ac:dyDescent="0.25">
      <c r="B219" s="333"/>
      <c r="C219" s="137" t="str">
        <f ca="1">IF(OFFSET(Zdroj!AO$16,A212-1,0)=0,"",CONCATENATE("B",$A$2+1," - ",Zdroj!$AO$15))</f>
        <v xml:space="preserve">B2 - Kvalita služeb a studentské praxe </v>
      </c>
      <c r="D219" s="134" t="str">
        <f ca="1">IF(C219="","",CONCATENATE(OFFSET(Zdroj!AO$16,A212-1,0)))</f>
        <v>Bezbariérový přístup 
TIC poskytuje WI-FI připojení/hotspot pro návštěvníky 
TIC zveřejňuje informace na sociálních sítích 
TIC nabízí vybavení pro turisty (např. zapůjčení cyklo nářadí, půjčení sportovních potřeb, atd.)</v>
      </c>
      <c r="E219" s="66">
        <f ca="1">IF(C219="","",OFFSET(Zdroj!AP$16,A212-1,0))</f>
        <v>8</v>
      </c>
      <c r="F219" s="334"/>
      <c r="G219" s="333"/>
    </row>
    <row r="220" spans="1:7" ht="60" x14ac:dyDescent="0.25">
      <c r="B220" s="333"/>
      <c r="C220" s="137" t="str">
        <f ca="1">IF(OFFSET(Zdroj!AQ$16,A212-1,0)=0,"",CONCATENATE("B",$A$2+2," - ",Zdroj!$AQ$15))</f>
        <v>B3 - Odborné hodnocení Centrály cestovního ruchu OK a příslušného sdružení cestovního ruchu, dle sídla TIC (Jeseníky / Střední Morava)</v>
      </c>
      <c r="D220" s="134" t="str">
        <f ca="1">IF(C220="","",CONCATENATE(OFFSET(Zdroj!AQ$16,A212-1,0)))</f>
        <v xml:space="preserve">TIC poskytuje kvalitní informace v rámci dané oblasti a aktivně spolupracuje </v>
      </c>
      <c r="E220" s="66">
        <f ca="1">IF(C220="","",OFFSET(Zdroj!AR$16,A212-1,0))</f>
        <v>10</v>
      </c>
      <c r="F220" s="334"/>
      <c r="G220" s="333"/>
    </row>
    <row r="221" spans="1:7" ht="30" x14ac:dyDescent="0.25">
      <c r="B221" s="333"/>
      <c r="C221" s="137" t="str">
        <f ca="1">IF(OFFSET(Zdroj!AT$16,A212-1,0)=0,"",CONCATENATE("B",$A$2+3," - ",Zdroj!$AS$15))</f>
        <v xml:space="preserve">B4 - Odborné hodnocení Výboru pro rozvoj cestovního ruchu </v>
      </c>
      <c r="D221" s="134" t="str">
        <f ca="1">IF(C221="","",CONCATENATE(OFFSET(Zdroj!AS$16,A212-1,0)))</f>
        <v xml:space="preserve">Projekt má významný přínos pro OK </v>
      </c>
      <c r="E221" s="66">
        <f ca="1">IF(C221="","",OFFSET(Zdroj!AT$16,A212-1,0))</f>
        <v>6</v>
      </c>
      <c r="F221" s="334"/>
      <c r="G221" s="333"/>
    </row>
    <row r="222" spans="1:7" ht="30" x14ac:dyDescent="0.25">
      <c r="A222" s="127">
        <f>SUM((ROW()+8)/10)</f>
        <v>23</v>
      </c>
      <c r="B222" s="333" t="str">
        <f ca="1">IF(OFFSET(Zdroj!$B$16,A222-1,0)&gt;0,OFFSET(Zdroj!$B$16,A222-1,0),"")</f>
        <v>15</v>
      </c>
      <c r="C222" s="136" t="str">
        <f ca="1">IF(OFFSET(Zdroj!AG$16,A222-1,0)=0,"",CONCATENATE("A",$A$2," - ",Zdroj!$AG$15))</f>
        <v>A1 - TIC je prodejním místem Olomouc Region Card</v>
      </c>
      <c r="D222" s="134" t="str">
        <f ca="1">IF(C222="","",CONCATENATE(OFFSET(Zdroj!AG$16,A222-1,0)," - ",OFFSET(Zdroj!AU$16,A222-1,0)))</f>
        <v>1B - Ne</v>
      </c>
      <c r="E222" s="66">
        <f ca="1">IF(C222="","",OFFSET(Zdroj!AV$16,A222-1,0))</f>
        <v>0</v>
      </c>
      <c r="F222" s="332">
        <f t="shared" ref="F222" ca="1" si="60">IF(SUM(E222:E227)=0,"",SUM(E222:E227))</f>
        <v>42</v>
      </c>
      <c r="G222" s="333">
        <f t="shared" ref="G222" ca="1" si="61">IF(SUM(E222:E231)=0,"",SUM(E222:E231))</f>
        <v>66</v>
      </c>
    </row>
    <row r="223" spans="1:7" ht="30" x14ac:dyDescent="0.25">
      <c r="B223" s="333"/>
      <c r="C223" s="137" t="str">
        <f ca="1">IF(OFFSET(Zdroj!AH$16,A222-1,0)=0,"",CONCATENATE("A",$A$2+1," - ",Zdroj!$AH$15))</f>
        <v>A2 - TIC nabízí regionální produkty (tj. s regionální certifikací)</v>
      </c>
      <c r="D223" s="134" t="str">
        <f ca="1">IF(C223="","",CONCATENATE(OFFSET(Zdroj!AH$16,A222-1,0)," - ",OFFSET(Zdroj!AW$16,A222-1,0)))</f>
        <v>2A - Ano</v>
      </c>
      <c r="E223" s="66">
        <f ca="1">IF(C223="","",OFFSET(Zdroj!AX$16,A222-1,0))</f>
        <v>12</v>
      </c>
      <c r="F223" s="332"/>
      <c r="G223" s="333"/>
    </row>
    <row r="224" spans="1:7" ht="30" x14ac:dyDescent="0.25">
      <c r="B224" s="333"/>
      <c r="C224" s="137" t="str">
        <f ca="1">IF(OFFSET(Zdroj!AI$16,A222-1,0)=0,"",CONCATENATE("A",$A$2+2," - ",Zdroj!$AI$15))</f>
        <v>A3 - Počet obyvatel obce, ve které je provozováno TIC žádající o dotaci</v>
      </c>
      <c r="D224" s="134" t="str">
        <f ca="1">IF(C224="","",CONCATENATE(OFFSET(Zdroj!AI$16,A222-1,0)," - ",OFFSET(Zdroj!AY$16,A222-1,0)))</f>
        <v>3A - Do 10 000</v>
      </c>
      <c r="E224" s="66">
        <f ca="1">IF(C224="","",OFFSET(Zdroj!AZ$16,A222-1,0))</f>
        <v>8</v>
      </c>
      <c r="F224" s="332"/>
      <c r="G224" s="333"/>
    </row>
    <row r="225" spans="1:7" ht="30" x14ac:dyDescent="0.25">
      <c r="B225" s="333"/>
      <c r="C225" s="137" t="str">
        <f ca="1">IF(OFFSET(Zdroj!AJ$16,A222-1,0)=0,"",CONCATENATE("A",$A$2+3," - ",Zdroj!$AJ$15))</f>
        <v>A4 - TIC v rámci podaného projektu (akce) vytvoří nový propagační materiál</v>
      </c>
      <c r="D225" s="134" t="str">
        <f ca="1">IF(C225="","",CONCATENATE(OFFSET(Zdroj!AJ$16,A222-1,0)," - ",OFFSET(Zdroj!BA$16,A222-1,0)))</f>
        <v>4A - Ano</v>
      </c>
      <c r="E225" s="66">
        <f ca="1">IF(C225="","",OFFSET(Zdroj!BB$16,A222-1,0))</f>
        <v>10</v>
      </c>
      <c r="F225" s="332"/>
      <c r="G225" s="333"/>
    </row>
    <row r="226" spans="1:7" ht="30" x14ac:dyDescent="0.25">
      <c r="B226" s="333"/>
      <c r="C226" s="137" t="str">
        <f ca="1">IF(OFFSET(Zdroj!AK$16,A222-1,0)=0,"",CONCATENATE("A",$A$2+4," - ",Zdroj!$AK$15))</f>
        <v>A5 - TIC zajistí víkendový provoz min. červen – srpen</v>
      </c>
      <c r="D226" s="134" t="str">
        <f ca="1">IF(C226="","",CONCATENATE(OFFSET(Zdroj!AK$16,A222-1,0)," - ",OFFSET(Zdroj!BC$16,A222-1,0)))</f>
        <v>5A - Ano</v>
      </c>
      <c r="E226" s="66">
        <f ca="1">IF(C226="","",OFFSET(Zdroj!BD$16,A222-1,0))</f>
        <v>12</v>
      </c>
      <c r="F226" s="332"/>
      <c r="G226" s="333"/>
    </row>
    <row r="227" spans="1:7" x14ac:dyDescent="0.25">
      <c r="B227" s="333"/>
      <c r="C227" s="137" t="str">
        <f ca="1">IF(OFFSET(Zdroj!AL$16,A222-1,0)=0,"",CONCATENATE("A",$A$2+5," - ",Zdroj!$AL$15))</f>
        <v>A6 - TIC zajistí odborné vzdělávání pracovníků</v>
      </c>
      <c r="D227" s="134" t="str">
        <f ca="1">IF(C227="","",CONCATENATE(OFFSET(Zdroj!AL$16,A222-1,0)," - ",OFFSET(Zdroj!BE$16,A222-1,0)))</f>
        <v>6B - Ne</v>
      </c>
      <c r="E227" s="66">
        <f ca="1">IF(C227="","",OFFSET(Zdroj!BF$16,A222-1,0))</f>
        <v>0</v>
      </c>
      <c r="F227" s="332"/>
      <c r="G227" s="333"/>
    </row>
    <row r="228" spans="1:7" ht="60" x14ac:dyDescent="0.25">
      <c r="B228" s="333"/>
      <c r="C228" s="137" t="str">
        <f ca="1">IF(OFFSET(Zdroj!AM$16,A222-1,0)=0,"",CONCATENATE("B",$A$2," - ",Zdroj!$AM$15))</f>
        <v>B1 - TIC v rámci projektu (akce) dojde k rozšíření/zkvalitnění komunikačních kanálů, např. úprava webu, mobilní aplikace, propojení na weby OK/SCR apod.</v>
      </c>
      <c r="D228" s="134" t="str">
        <f ca="1">IF(C228="","",CONCATENATE(OFFSET(Zdroj!AM$16,A222-1,0)))</f>
        <v>ne</v>
      </c>
      <c r="E228" s="67">
        <f ca="1">IF(C228="","",OFFSET(Zdroj!AN$16,A222-1,0))</f>
        <v>0</v>
      </c>
      <c r="F228" s="334">
        <f t="shared" ref="F228" ca="1" si="62">IF(SUM(E228:E231)=0,"",SUM(E228:E231))</f>
        <v>24</v>
      </c>
      <c r="G228" s="333"/>
    </row>
    <row r="229" spans="1:7" ht="75" x14ac:dyDescent="0.25">
      <c r="B229" s="333"/>
      <c r="C229" s="137" t="str">
        <f ca="1">IF(OFFSET(Zdroj!AO$16,A222-1,0)=0,"",CONCATENATE("B",$A$2+1," - ",Zdroj!$AO$15))</f>
        <v xml:space="preserve">B2 - Kvalita služeb a studentské praxe </v>
      </c>
      <c r="D229" s="134" t="str">
        <f ca="1">IF(C229="","",CONCATENATE(OFFSET(Zdroj!AO$16,A222-1,0)))</f>
        <v>Bezbariérový přístup 
TIC poskytuje WI-FI připojení/hotspot pro návštěvníky 
TIC zveřejňuje informace na sociálních sítích 
TIC nabízí vybavení pro turisty (např. zapůjčení cyklo nářadí, půjčení sportovních potřeb, atd.)</v>
      </c>
      <c r="E229" s="66">
        <f ca="1">IF(C229="","",OFFSET(Zdroj!AP$16,A222-1,0))</f>
        <v>8</v>
      </c>
      <c r="F229" s="334"/>
      <c r="G229" s="333"/>
    </row>
    <row r="230" spans="1:7" ht="60" x14ac:dyDescent="0.25">
      <c r="B230" s="333"/>
      <c r="C230" s="137" t="str">
        <f ca="1">IF(OFFSET(Zdroj!AQ$16,A222-1,0)=0,"",CONCATENATE("B",$A$2+2," - ",Zdroj!$AQ$15))</f>
        <v>B3 - Odborné hodnocení Centrály cestovního ruchu OK a příslušného sdružení cestovního ruchu, dle sídla TIC (Jeseníky / Střední Morava)</v>
      </c>
      <c r="D230" s="134" t="str">
        <f ca="1">IF(C230="","",CONCATENATE(OFFSET(Zdroj!AQ$16,A222-1,0)))</f>
        <v xml:space="preserve">TIC poskytuje kvalitní informace v rámci dané oblasti a aktivně spolupracuje </v>
      </c>
      <c r="E230" s="66">
        <f ca="1">IF(C230="","",OFFSET(Zdroj!AR$16,A222-1,0))</f>
        <v>10</v>
      </c>
      <c r="F230" s="334"/>
      <c r="G230" s="333"/>
    </row>
    <row r="231" spans="1:7" ht="30" x14ac:dyDescent="0.25">
      <c r="B231" s="333"/>
      <c r="C231" s="137" t="str">
        <f ca="1">IF(OFFSET(Zdroj!AT$16,A222-1,0)=0,"",CONCATENATE("B",$A$2+3," - ",Zdroj!$AS$15))</f>
        <v xml:space="preserve">B4 - Odborné hodnocení Výboru pro rozvoj cestovního ruchu </v>
      </c>
      <c r="D231" s="134" t="str">
        <f ca="1">IF(C231="","",CONCATENATE(OFFSET(Zdroj!AS$16,A222-1,0)))</f>
        <v xml:space="preserve">Projekt má významný přínos pro OK </v>
      </c>
      <c r="E231" s="66">
        <f ca="1">IF(C231="","",OFFSET(Zdroj!AT$16,A222-1,0))</f>
        <v>6</v>
      </c>
      <c r="F231" s="334"/>
      <c r="G231" s="333"/>
    </row>
    <row r="232" spans="1:7" ht="30" x14ac:dyDescent="0.25">
      <c r="A232" s="127">
        <f>SUM((ROW()+8)/10)</f>
        <v>24</v>
      </c>
      <c r="B232" s="333" t="str">
        <f ca="1">IF(OFFSET(Zdroj!$B$16,A232-1,0)&gt;0,OFFSET(Zdroj!$B$16,A232-1,0),"")</f>
        <v>19</v>
      </c>
      <c r="C232" s="136" t="str">
        <f ca="1">IF(OFFSET(Zdroj!AG$16,A232-1,0)=0,"",CONCATENATE("A",$A$2," - ",Zdroj!$AG$15))</f>
        <v>A1 - TIC je prodejním místem Olomouc Region Card</v>
      </c>
      <c r="D232" s="134" t="str">
        <f ca="1">IF(C232="","",CONCATENATE(OFFSET(Zdroj!AG$16,A232-1,0)," - ",OFFSET(Zdroj!AU$16,A232-1,0)))</f>
        <v>1B - Ne</v>
      </c>
      <c r="E232" s="66">
        <f ca="1">IF(C232="","",OFFSET(Zdroj!AV$16,A232-1,0))</f>
        <v>0</v>
      </c>
      <c r="F232" s="332">
        <f t="shared" ref="F232" ca="1" si="63">IF(SUM(E232:E237)=0,"",SUM(E232:E237))</f>
        <v>42</v>
      </c>
      <c r="G232" s="333">
        <f t="shared" ref="G232" ca="1" si="64">IF(SUM(E232:E241)=0,"",SUM(E232:E241))</f>
        <v>66</v>
      </c>
    </row>
    <row r="233" spans="1:7" ht="30" x14ac:dyDescent="0.25">
      <c r="B233" s="333"/>
      <c r="C233" s="137" t="str">
        <f ca="1">IF(OFFSET(Zdroj!AH$16,A232-1,0)=0,"",CONCATENATE("A",$A$2+1," - ",Zdroj!$AH$15))</f>
        <v>A2 - TIC nabízí regionální produkty (tj. s regionální certifikací)</v>
      </c>
      <c r="D233" s="134" t="str">
        <f ca="1">IF(C233="","",CONCATENATE(OFFSET(Zdroj!AH$16,A232-1,0)," - ",OFFSET(Zdroj!AW$16,A232-1,0)))</f>
        <v>2A - Ano</v>
      </c>
      <c r="E233" s="66">
        <f ca="1">IF(C233="","",OFFSET(Zdroj!AX$16,A232-1,0))</f>
        <v>12</v>
      </c>
      <c r="F233" s="332"/>
      <c r="G233" s="333"/>
    </row>
    <row r="234" spans="1:7" ht="30" x14ac:dyDescent="0.25">
      <c r="B234" s="333"/>
      <c r="C234" s="137" t="str">
        <f ca="1">IF(OFFSET(Zdroj!AI$16,A232-1,0)=0,"",CONCATENATE("A",$A$2+2," - ",Zdroj!$AI$15))</f>
        <v>A3 - Počet obyvatel obce, ve které je provozováno TIC žádající o dotaci</v>
      </c>
      <c r="D234" s="134" t="str">
        <f ca="1">IF(C234="","",CONCATENATE(OFFSET(Zdroj!AI$16,A232-1,0)," - ",OFFSET(Zdroj!AY$16,A232-1,0)))</f>
        <v>3A - Do 10 000</v>
      </c>
      <c r="E234" s="66">
        <f ca="1">IF(C234="","",OFFSET(Zdroj!AZ$16,A232-1,0))</f>
        <v>8</v>
      </c>
      <c r="F234" s="332"/>
      <c r="G234" s="333"/>
    </row>
    <row r="235" spans="1:7" ht="30" x14ac:dyDescent="0.25">
      <c r="B235" s="333"/>
      <c r="C235" s="137" t="str">
        <f ca="1">IF(OFFSET(Zdroj!AJ$16,A232-1,0)=0,"",CONCATENATE("A",$A$2+3," - ",Zdroj!$AJ$15))</f>
        <v>A4 - TIC v rámci podaného projektu (akce) vytvoří nový propagační materiál</v>
      </c>
      <c r="D235" s="134" t="str">
        <f ca="1">IF(C235="","",CONCATENATE(OFFSET(Zdroj!AJ$16,A232-1,0)," - ",OFFSET(Zdroj!BA$16,A232-1,0)))</f>
        <v>4A - Ano</v>
      </c>
      <c r="E235" s="66">
        <f ca="1">IF(C235="","",OFFSET(Zdroj!BB$16,A232-1,0))</f>
        <v>10</v>
      </c>
      <c r="F235" s="332"/>
      <c r="G235" s="333"/>
    </row>
    <row r="236" spans="1:7" ht="30" x14ac:dyDescent="0.25">
      <c r="B236" s="333"/>
      <c r="C236" s="137" t="str">
        <f ca="1">IF(OFFSET(Zdroj!AK$16,A232-1,0)=0,"",CONCATENATE("A",$A$2+4," - ",Zdroj!$AK$15))</f>
        <v>A5 - TIC zajistí víkendový provoz min. červen – srpen</v>
      </c>
      <c r="D236" s="134" t="str">
        <f ca="1">IF(C236="","",CONCATENATE(OFFSET(Zdroj!AK$16,A232-1,0)," - ",OFFSET(Zdroj!BC$16,A232-1,0)))</f>
        <v>5A - Ano</v>
      </c>
      <c r="E236" s="66">
        <f ca="1">IF(C236="","",OFFSET(Zdroj!BD$16,A232-1,0))</f>
        <v>12</v>
      </c>
      <c r="F236" s="332"/>
      <c r="G236" s="333"/>
    </row>
    <row r="237" spans="1:7" x14ac:dyDescent="0.25">
      <c r="B237" s="333"/>
      <c r="C237" s="137" t="str">
        <f ca="1">IF(OFFSET(Zdroj!AL$16,A232-1,0)=0,"",CONCATENATE("A",$A$2+5," - ",Zdroj!$AL$15))</f>
        <v>A6 - TIC zajistí odborné vzdělávání pracovníků</v>
      </c>
      <c r="D237" s="134" t="str">
        <f ca="1">IF(C237="","",CONCATENATE(OFFSET(Zdroj!AL$16,A232-1,0)," - ",OFFSET(Zdroj!BE$16,A232-1,0)))</f>
        <v>6B - Ne</v>
      </c>
      <c r="E237" s="66">
        <f ca="1">IF(C237="","",OFFSET(Zdroj!BF$16,A232-1,0))</f>
        <v>0</v>
      </c>
      <c r="F237" s="332"/>
      <c r="G237" s="333"/>
    </row>
    <row r="238" spans="1:7" ht="60" x14ac:dyDescent="0.25">
      <c r="B238" s="333"/>
      <c r="C238" s="137" t="str">
        <f ca="1">IF(OFFSET(Zdroj!AM$16,A232-1,0)=0,"",CONCATENATE("B",$A$2," - ",Zdroj!$AM$15))</f>
        <v>B1 - TIC v rámci projektu (akce) dojde k rozšíření/zkvalitnění komunikačních kanálů, např. úprava webu, mobilní aplikace, propojení na weby OK/SCR apod.</v>
      </c>
      <c r="D238" s="134" t="str">
        <f ca="1">IF(C238="","",CONCATENATE(OFFSET(Zdroj!AM$16,A232-1,0)))</f>
        <v>ne</v>
      </c>
      <c r="E238" s="67">
        <f ca="1">IF(C238="","",OFFSET(Zdroj!AN$16,A232-1,0))</f>
        <v>0</v>
      </c>
      <c r="F238" s="334">
        <f t="shared" ref="F238" ca="1" si="65">IF(SUM(E238:E241)=0,"",SUM(E238:E241))</f>
        <v>24</v>
      </c>
      <c r="G238" s="333"/>
    </row>
    <row r="239" spans="1:7" ht="75" x14ac:dyDescent="0.25">
      <c r="B239" s="333"/>
      <c r="C239" s="137" t="str">
        <f ca="1">IF(OFFSET(Zdroj!AO$16,A232-1,0)=0,"",CONCATENATE("B",$A$2+1," - ",Zdroj!$AO$15))</f>
        <v xml:space="preserve">B2 - Kvalita služeb a studentské praxe </v>
      </c>
      <c r="D239" s="134" t="str">
        <f ca="1">IF(C239="","",CONCATENATE(OFFSET(Zdroj!AO$16,A232-1,0)))</f>
        <v>Bezbariérový přístup 
TIC poskytuje WI-FI připojení/hotspot pro návštěvníky 
TIC zveřejňuje informace na sociálních sítích 
TIC nabízí vybavení pro turisty (např. zapůjčení cyklo nářadí, půjčení sportovních potřeb, atd.)</v>
      </c>
      <c r="E239" s="66">
        <f ca="1">IF(C239="","",OFFSET(Zdroj!AP$16,A232-1,0))</f>
        <v>8</v>
      </c>
      <c r="F239" s="334"/>
      <c r="G239" s="333"/>
    </row>
    <row r="240" spans="1:7" ht="60" x14ac:dyDescent="0.25">
      <c r="B240" s="333"/>
      <c r="C240" s="137" t="str">
        <f ca="1">IF(OFFSET(Zdroj!AQ$16,A232-1,0)=0,"",CONCATENATE("B",$A$2+2," - ",Zdroj!$AQ$15))</f>
        <v>B3 - Odborné hodnocení Centrály cestovního ruchu OK a příslušného sdružení cestovního ruchu, dle sídla TIC (Jeseníky / Střední Morava)</v>
      </c>
      <c r="D240" s="134" t="str">
        <f ca="1">IF(C240="","",CONCATENATE(OFFSET(Zdroj!AQ$16,A232-1,0)))</f>
        <v xml:space="preserve">TIC poskytuje kvalitní informace v rámci dané oblasti a aktivně spolupracuje </v>
      </c>
      <c r="E240" s="66">
        <f ca="1">IF(C240="","",OFFSET(Zdroj!AR$16,A232-1,0))</f>
        <v>10</v>
      </c>
      <c r="F240" s="334"/>
      <c r="G240" s="333"/>
    </row>
    <row r="241" spans="1:7" ht="30" x14ac:dyDescent="0.25">
      <c r="B241" s="333"/>
      <c r="C241" s="137" t="str">
        <f ca="1">IF(OFFSET(Zdroj!AT$16,A232-1,0)=0,"",CONCATENATE("B",$A$2+3," - ",Zdroj!$AS$15))</f>
        <v xml:space="preserve">B4 - Odborné hodnocení Výboru pro rozvoj cestovního ruchu </v>
      </c>
      <c r="D241" s="134" t="str">
        <f ca="1">IF(C241="","",CONCATENATE(OFFSET(Zdroj!AS$16,A232-1,0)))</f>
        <v xml:space="preserve">Projekt má významný přínos pro OK </v>
      </c>
      <c r="E241" s="66">
        <f ca="1">IF(C241="","",OFFSET(Zdroj!AT$16,A232-1,0))</f>
        <v>6</v>
      </c>
      <c r="F241" s="334"/>
      <c r="G241" s="333"/>
    </row>
    <row r="242" spans="1:7" ht="30" x14ac:dyDescent="0.25">
      <c r="A242" s="127">
        <f>SUM((ROW()+8)/10)</f>
        <v>25</v>
      </c>
      <c r="B242" s="333" t="str">
        <f ca="1">IF(OFFSET(Zdroj!$B$16,A242-1,0)&gt;0,OFFSET(Zdroj!$B$16,A242-1,0),"")</f>
        <v>24</v>
      </c>
      <c r="C242" s="136" t="str">
        <f ca="1">IF(OFFSET(Zdroj!AG$16,A242-1,0)=0,"",CONCATENATE("A",$A$2," - ",Zdroj!$AG$15))</f>
        <v>A1 - TIC je prodejním místem Olomouc Region Card</v>
      </c>
      <c r="D242" s="134" t="str">
        <f ca="1">IF(C242="","",CONCATENATE(OFFSET(Zdroj!AG$16,A242-1,0)," - ",OFFSET(Zdroj!AU$16,A242-1,0)))</f>
        <v>1A - Ano</v>
      </c>
      <c r="E242" s="66">
        <f ca="1">IF(C242="","",OFFSET(Zdroj!AV$16,A242-1,0))</f>
        <v>10</v>
      </c>
      <c r="F242" s="332">
        <f t="shared" ref="F242" ca="1" si="66">IF(SUM(E242:E247)=0,"",SUM(E242:E247))</f>
        <v>36</v>
      </c>
      <c r="G242" s="333">
        <f t="shared" ref="G242" ca="1" si="67">IF(SUM(E242:E251)=0,"",SUM(E242:E251))</f>
        <v>64</v>
      </c>
    </row>
    <row r="243" spans="1:7" ht="30" x14ac:dyDescent="0.25">
      <c r="B243" s="333"/>
      <c r="C243" s="137" t="str">
        <f ca="1">IF(OFFSET(Zdroj!AH$16,A242-1,0)=0,"",CONCATENATE("A",$A$2+1," - ",Zdroj!$AH$15))</f>
        <v>A2 - TIC nabízí regionální produkty (tj. s regionální certifikací)</v>
      </c>
      <c r="D243" s="134" t="str">
        <f ca="1">IF(C243="","",CONCATENATE(OFFSET(Zdroj!AH$16,A242-1,0)," - ",OFFSET(Zdroj!AW$16,A242-1,0)))</f>
        <v>2A - Ano</v>
      </c>
      <c r="E243" s="66">
        <f ca="1">IF(C243="","",OFFSET(Zdroj!AX$16,A242-1,0))</f>
        <v>12</v>
      </c>
      <c r="F243" s="332"/>
      <c r="G243" s="333"/>
    </row>
    <row r="244" spans="1:7" ht="30" x14ac:dyDescent="0.25">
      <c r="B244" s="333"/>
      <c r="C244" s="137" t="str">
        <f ca="1">IF(OFFSET(Zdroj!AI$16,A242-1,0)=0,"",CONCATENATE("A",$A$2+2," - ",Zdroj!$AI$15))</f>
        <v>A3 - Počet obyvatel obce, ve které je provozováno TIC žádající o dotaci</v>
      </c>
      <c r="D244" s="134" t="str">
        <f ca="1">IF(C244="","",CONCATENATE(OFFSET(Zdroj!AI$16,A242-1,0)," - ",OFFSET(Zdroj!AY$16,A242-1,0)))</f>
        <v>3B - Nad 10 000</v>
      </c>
      <c r="E244" s="66">
        <f ca="1">IF(C244="","",OFFSET(Zdroj!AZ$16,A242-1,0))</f>
        <v>2</v>
      </c>
      <c r="F244" s="332"/>
      <c r="G244" s="333"/>
    </row>
    <row r="245" spans="1:7" ht="30" x14ac:dyDescent="0.25">
      <c r="B245" s="333"/>
      <c r="C245" s="137" t="str">
        <f ca="1">IF(OFFSET(Zdroj!AJ$16,A242-1,0)=0,"",CONCATENATE("A",$A$2+3," - ",Zdroj!$AJ$15))</f>
        <v>A4 - TIC v rámci podaného projektu (akce) vytvoří nový propagační materiál</v>
      </c>
      <c r="D245" s="134" t="str">
        <f ca="1">IF(C245="","",CONCATENATE(OFFSET(Zdroj!AJ$16,A242-1,0)," - ",OFFSET(Zdroj!BA$16,A242-1,0)))</f>
        <v>4B - Ne</v>
      </c>
      <c r="E245" s="66">
        <f ca="1">IF(C245="","",OFFSET(Zdroj!BB$16,A242-1,0))</f>
        <v>0</v>
      </c>
      <c r="F245" s="332"/>
      <c r="G245" s="333"/>
    </row>
    <row r="246" spans="1:7" ht="30" x14ac:dyDescent="0.25">
      <c r="B246" s="333"/>
      <c r="C246" s="137" t="str">
        <f ca="1">IF(OFFSET(Zdroj!AK$16,A242-1,0)=0,"",CONCATENATE("A",$A$2+4," - ",Zdroj!$AK$15))</f>
        <v>A5 - TIC zajistí víkendový provoz min. červen – srpen</v>
      </c>
      <c r="D246" s="134" t="str">
        <f ca="1">IF(C246="","",CONCATENATE(OFFSET(Zdroj!AK$16,A242-1,0)," - ",OFFSET(Zdroj!BC$16,A242-1,0)))</f>
        <v>5A - Ano</v>
      </c>
      <c r="E246" s="66">
        <f ca="1">IF(C246="","",OFFSET(Zdroj!BD$16,A242-1,0))</f>
        <v>12</v>
      </c>
      <c r="F246" s="332"/>
      <c r="G246" s="333"/>
    </row>
    <row r="247" spans="1:7" x14ac:dyDescent="0.25">
      <c r="B247" s="333"/>
      <c r="C247" s="137" t="str">
        <f ca="1">IF(OFFSET(Zdroj!AL$16,A242-1,0)=0,"",CONCATENATE("A",$A$2+5," - ",Zdroj!$AL$15))</f>
        <v>A6 - TIC zajistí odborné vzdělávání pracovníků</v>
      </c>
      <c r="D247" s="134" t="str">
        <f ca="1">IF(C247="","",CONCATENATE(OFFSET(Zdroj!AL$16,A242-1,0)," - ",OFFSET(Zdroj!BE$16,A242-1,0)))</f>
        <v>6B - Ne</v>
      </c>
      <c r="E247" s="66">
        <f ca="1">IF(C247="","",OFFSET(Zdroj!BF$16,A242-1,0))</f>
        <v>0</v>
      </c>
      <c r="F247" s="332"/>
      <c r="G247" s="333"/>
    </row>
    <row r="248" spans="1:7" ht="60" x14ac:dyDescent="0.25">
      <c r="B248" s="333"/>
      <c r="C248" s="137" t="str">
        <f ca="1">IF(OFFSET(Zdroj!AM$16,A242-1,0)=0,"",CONCATENATE("B",$A$2," - ",Zdroj!$AM$15))</f>
        <v>B1 - TIC v rámci projektu (akce) dojde k rozšíření/zkvalitnění komunikačních kanálů, např. úprava webu, mobilní aplikace, propojení na weby OK/SCR apod.</v>
      </c>
      <c r="D248" s="134" t="str">
        <f ca="1">IF(C248="","",CONCATENATE(OFFSET(Zdroj!AM$16,A242-1,0)))</f>
        <v>ne</v>
      </c>
      <c r="E248" s="67">
        <f ca="1">IF(C248="","",OFFSET(Zdroj!AN$16,A242-1,0))</f>
        <v>0</v>
      </c>
      <c r="F248" s="334">
        <f t="shared" ref="F248" ca="1" si="68">IF(SUM(E248:E251)=0,"",SUM(E248:E251))</f>
        <v>28</v>
      </c>
      <c r="G248" s="333"/>
    </row>
    <row r="249" spans="1:7" ht="105" x14ac:dyDescent="0.25">
      <c r="B249" s="333"/>
      <c r="C249" s="137" t="str">
        <f ca="1">IF(OFFSET(Zdroj!AO$16,A242-1,0)=0,"",CONCATENATE("B",$A$2+1," - ",Zdroj!$AO$15))</f>
        <v xml:space="preserve">B2 - Kvalita služeb a studentské praxe </v>
      </c>
      <c r="D249" s="134" t="str">
        <f ca="1">IF(C249="","",CONCATENATE(OFFSET(Zdroj!AO$16,A242-1,0)))</f>
        <v>TIC pravidelně spolupracuje se vzdělávacími zařízeními (např. zajištění studentů – brigádníků na sezonu) 
Bezbariérový přístup 
TIC poskytuje WI-FI připojení/hotspot pro návštěvníky 
TIC zveřejňuje informace na sociálních sítích 
TIC nabízí vybavení pro turisty (např. zapůjčení cyklo nářadí, půjčení sportovních potřeb, atd.)</v>
      </c>
      <c r="E249" s="66">
        <f ca="1">IF(C249="","",OFFSET(Zdroj!AP$16,A242-1,0))</f>
        <v>12</v>
      </c>
      <c r="F249" s="334"/>
      <c r="G249" s="333"/>
    </row>
    <row r="250" spans="1:7" ht="60" x14ac:dyDescent="0.25">
      <c r="B250" s="333"/>
      <c r="C250" s="137" t="str">
        <f ca="1">IF(OFFSET(Zdroj!AQ$16,A242-1,0)=0,"",CONCATENATE("B",$A$2+2," - ",Zdroj!$AQ$15))</f>
        <v>B3 - Odborné hodnocení Centrály cestovního ruchu OK a příslušného sdružení cestovního ruchu, dle sídla TIC (Jeseníky / Střední Morava)</v>
      </c>
      <c r="D250" s="134" t="str">
        <f ca="1">IF(C250="","",CONCATENATE(OFFSET(Zdroj!AQ$16,A242-1,0)))</f>
        <v xml:space="preserve">TIC poskytuje kvalitní informace v rámci dané oblasti a aktivně spolupracuje </v>
      </c>
      <c r="E250" s="66">
        <f ca="1">IF(C250="","",OFFSET(Zdroj!AR$16,A242-1,0))</f>
        <v>10</v>
      </c>
      <c r="F250" s="334"/>
      <c r="G250" s="333"/>
    </row>
    <row r="251" spans="1:7" ht="30" x14ac:dyDescent="0.25">
      <c r="B251" s="333"/>
      <c r="C251" s="137" t="str">
        <f ca="1">IF(OFFSET(Zdroj!AT$16,A242-1,0)=0,"",CONCATENATE("B",$A$2+3," - ",Zdroj!$AS$15))</f>
        <v xml:space="preserve">B4 - Odborné hodnocení Výboru pro rozvoj cestovního ruchu </v>
      </c>
      <c r="D251" s="134" t="str">
        <f ca="1">IF(C251="","",CONCATENATE(OFFSET(Zdroj!AS$16,A242-1,0)))</f>
        <v xml:space="preserve">Projekt má významný přínos pro OK </v>
      </c>
      <c r="E251" s="66">
        <f ca="1">IF(C251="","",OFFSET(Zdroj!AT$16,A242-1,0))</f>
        <v>6</v>
      </c>
      <c r="F251" s="334"/>
      <c r="G251" s="333"/>
    </row>
    <row r="252" spans="1:7" ht="30" x14ac:dyDescent="0.25">
      <c r="A252" s="127">
        <f>SUM((ROW()+8)/10)</f>
        <v>26</v>
      </c>
      <c r="B252" s="333" t="str">
        <f ca="1">IF(OFFSET(Zdroj!$B$16,A252-1,0)&gt;0,OFFSET(Zdroj!$B$16,A252-1,0),"")</f>
        <v>5</v>
      </c>
      <c r="C252" s="136" t="str">
        <f ca="1">IF(OFFSET(Zdroj!AG$16,A252-1,0)=0,"",CONCATENATE("A",$A$2," - ",Zdroj!$AG$15))</f>
        <v>A1 - TIC je prodejním místem Olomouc Region Card</v>
      </c>
      <c r="D252" s="134" t="str">
        <f ca="1">IF(C252="","",CONCATENATE(OFFSET(Zdroj!AG$16,A252-1,0)," - ",OFFSET(Zdroj!AU$16,A252-1,0)))</f>
        <v>1B - Ne</v>
      </c>
      <c r="E252" s="66">
        <f ca="1">IF(C252="","",OFFSET(Zdroj!AV$16,A252-1,0))</f>
        <v>0</v>
      </c>
      <c r="F252" s="332">
        <f t="shared" ref="F252" ca="1" si="69">IF(SUM(E252:E257)=0,"",SUM(E252:E257))</f>
        <v>32</v>
      </c>
      <c r="G252" s="333">
        <f t="shared" ref="G252" ca="1" si="70">IF(SUM(E252:E261)=0,"",SUM(E252:E261))</f>
        <v>55</v>
      </c>
    </row>
    <row r="253" spans="1:7" ht="30" x14ac:dyDescent="0.25">
      <c r="B253" s="333"/>
      <c r="C253" s="137" t="str">
        <f ca="1">IF(OFFSET(Zdroj!AH$16,A252-1,0)=0,"",CONCATENATE("A",$A$2+1," - ",Zdroj!$AH$15))</f>
        <v>A2 - TIC nabízí regionální produkty (tj. s regionální certifikací)</v>
      </c>
      <c r="D253" s="134" t="str">
        <f ca="1">IF(C253="","",CONCATENATE(OFFSET(Zdroj!AH$16,A252-1,0)," - ",OFFSET(Zdroj!AW$16,A252-1,0)))</f>
        <v>2A - Ano</v>
      </c>
      <c r="E253" s="66">
        <f ca="1">IF(C253="","",OFFSET(Zdroj!AX$16,A252-1,0))</f>
        <v>12</v>
      </c>
      <c r="F253" s="332"/>
      <c r="G253" s="333"/>
    </row>
    <row r="254" spans="1:7" ht="30" x14ac:dyDescent="0.25">
      <c r="B254" s="333"/>
      <c r="C254" s="137" t="str">
        <f ca="1">IF(OFFSET(Zdroj!AI$16,A252-1,0)=0,"",CONCATENATE("A",$A$2+2," - ",Zdroj!$AI$15))</f>
        <v>A3 - Počet obyvatel obce, ve které je provozováno TIC žádající o dotaci</v>
      </c>
      <c r="D254" s="134" t="str">
        <f ca="1">IF(C254="","",CONCATENATE(OFFSET(Zdroj!AI$16,A252-1,0)," - ",OFFSET(Zdroj!AY$16,A252-1,0)))</f>
        <v>3A - Do 10 000</v>
      </c>
      <c r="E254" s="66">
        <f ca="1">IF(C254="","",OFFSET(Zdroj!AZ$16,A252-1,0))</f>
        <v>8</v>
      </c>
      <c r="F254" s="332"/>
      <c r="G254" s="333"/>
    </row>
    <row r="255" spans="1:7" ht="30" x14ac:dyDescent="0.25">
      <c r="B255" s="333"/>
      <c r="C255" s="137" t="str">
        <f ca="1">IF(OFFSET(Zdroj!AJ$16,A252-1,0)=0,"",CONCATENATE("A",$A$2+3," - ",Zdroj!$AJ$15))</f>
        <v>A4 - TIC v rámci podaného projektu (akce) vytvoří nový propagační materiál</v>
      </c>
      <c r="D255" s="134" t="str">
        <f ca="1">IF(C255="","",CONCATENATE(OFFSET(Zdroj!AJ$16,A252-1,0)," - ",OFFSET(Zdroj!BA$16,A252-1,0)))</f>
        <v>4B - Ne</v>
      </c>
      <c r="E255" s="66">
        <f ca="1">IF(C255="","",OFFSET(Zdroj!BB$16,A252-1,0))</f>
        <v>0</v>
      </c>
      <c r="F255" s="332"/>
      <c r="G255" s="333"/>
    </row>
    <row r="256" spans="1:7" ht="30" x14ac:dyDescent="0.25">
      <c r="B256" s="333"/>
      <c r="C256" s="137" t="str">
        <f ca="1">IF(OFFSET(Zdroj!AK$16,A252-1,0)=0,"",CONCATENATE("A",$A$2+4," - ",Zdroj!$AK$15))</f>
        <v>A5 - TIC zajistí víkendový provoz min. červen – srpen</v>
      </c>
      <c r="D256" s="134" t="str">
        <f ca="1">IF(C256="","",CONCATENATE(OFFSET(Zdroj!AK$16,A252-1,0)," - ",OFFSET(Zdroj!BC$16,A252-1,0)))</f>
        <v>5A - Ano</v>
      </c>
      <c r="E256" s="66">
        <f ca="1">IF(C256="","",OFFSET(Zdroj!BD$16,A252-1,0))</f>
        <v>12</v>
      </c>
      <c r="F256" s="332"/>
      <c r="G256" s="333"/>
    </row>
    <row r="257" spans="1:7" x14ac:dyDescent="0.25">
      <c r="B257" s="333"/>
      <c r="C257" s="137" t="str">
        <f ca="1">IF(OFFSET(Zdroj!AL$16,A252-1,0)=0,"",CONCATENATE("A",$A$2+5," - ",Zdroj!$AL$15))</f>
        <v>A6 - TIC zajistí odborné vzdělávání pracovníků</v>
      </c>
      <c r="D257" s="134" t="str">
        <f ca="1">IF(C257="","",CONCATENATE(OFFSET(Zdroj!AL$16,A252-1,0)," - ",OFFSET(Zdroj!BE$16,A252-1,0)))</f>
        <v>6B - Ne</v>
      </c>
      <c r="E257" s="66">
        <f ca="1">IF(C257="","",OFFSET(Zdroj!BF$16,A252-1,0))</f>
        <v>0</v>
      </c>
      <c r="F257" s="332"/>
      <c r="G257" s="333"/>
    </row>
    <row r="258" spans="1:7" ht="60" x14ac:dyDescent="0.25">
      <c r="B258" s="333"/>
      <c r="C258" s="137" t="str">
        <f ca="1">IF(OFFSET(Zdroj!AM$16,A252-1,0)=0,"",CONCATENATE("B",$A$2," - ",Zdroj!$AM$15))</f>
        <v>B1 - TIC v rámci projektu (akce) dojde k rozšíření/zkvalitnění komunikačních kanálů, např. úprava webu, mobilní aplikace, propojení na weby OK/SCR apod.</v>
      </c>
      <c r="D258" s="134" t="str">
        <f ca="1">IF(C258="","",CONCATENATE(OFFSET(Zdroj!AM$16,A252-1,0)))</f>
        <v>ne</v>
      </c>
      <c r="E258" s="67">
        <f ca="1">IF(C258="","",OFFSET(Zdroj!AN$16,A252-1,0))</f>
        <v>0</v>
      </c>
      <c r="F258" s="334">
        <f t="shared" ref="F258" ca="1" si="71">IF(SUM(E258:E261)=0,"",SUM(E258:E261))</f>
        <v>23</v>
      </c>
      <c r="G258" s="333"/>
    </row>
    <row r="259" spans="1:7" ht="45" x14ac:dyDescent="0.25">
      <c r="B259" s="333"/>
      <c r="C259" s="137" t="str">
        <f ca="1">IF(OFFSET(Zdroj!AO$16,A252-1,0)=0,"",CONCATENATE("B",$A$2+1," - ",Zdroj!$AO$15))</f>
        <v xml:space="preserve">B2 - Kvalita služeb a studentské praxe </v>
      </c>
      <c r="D259" s="134" t="str">
        <f ca="1">IF(C259="","",CONCATENATE(OFFSET(Zdroj!AO$16,A252-1,0)))</f>
        <v xml:space="preserve">Bezbariérový přístup 
TIC poskytuje WI-FI připojení/hotspot pro návštěvníky 
TIC zveřejňuje informace na sociálních sítích </v>
      </c>
      <c r="E259" s="66">
        <f ca="1">IF(C259="","",OFFSET(Zdroj!AP$16,A252-1,0))</f>
        <v>7</v>
      </c>
      <c r="F259" s="334"/>
      <c r="G259" s="333"/>
    </row>
    <row r="260" spans="1:7" ht="60" x14ac:dyDescent="0.25">
      <c r="B260" s="333"/>
      <c r="C260" s="137" t="str">
        <f ca="1">IF(OFFSET(Zdroj!AQ$16,A252-1,0)=0,"",CONCATENATE("B",$A$2+2," - ",Zdroj!$AQ$15))</f>
        <v>B3 - Odborné hodnocení Centrály cestovního ruchu OK a příslušného sdružení cestovního ruchu, dle sídla TIC (Jeseníky / Střední Morava)</v>
      </c>
      <c r="D260" s="134" t="str">
        <f ca="1">IF(C260="","",CONCATENATE(OFFSET(Zdroj!AQ$16,A252-1,0)))</f>
        <v xml:space="preserve">TIC poskytuje kvalitní informace v rámci dané oblasti a aktivně spolupracuje </v>
      </c>
      <c r="E260" s="66">
        <f ca="1">IF(C260="","",OFFSET(Zdroj!AR$16,A252-1,0))</f>
        <v>10</v>
      </c>
      <c r="F260" s="334"/>
      <c r="G260" s="333"/>
    </row>
    <row r="261" spans="1:7" ht="30" x14ac:dyDescent="0.25">
      <c r="B261" s="333"/>
      <c r="C261" s="137" t="str">
        <f ca="1">IF(OFFSET(Zdroj!AT$16,A252-1,0)=0,"",CONCATENATE("B",$A$2+3," - ",Zdroj!$AS$15))</f>
        <v xml:space="preserve">B4 - Odborné hodnocení Výboru pro rozvoj cestovního ruchu </v>
      </c>
      <c r="D261" s="134" t="str">
        <f ca="1">IF(C261="","",CONCATENATE(OFFSET(Zdroj!AS$16,A252-1,0)))</f>
        <v xml:space="preserve">Projekt má významný přínos pro OK </v>
      </c>
      <c r="E261" s="66">
        <f ca="1">IF(C261="","",OFFSET(Zdroj!AT$16,A252-1,0))</f>
        <v>6</v>
      </c>
      <c r="F261" s="334"/>
      <c r="G261" s="333"/>
    </row>
    <row r="262" spans="1:7" ht="30" x14ac:dyDescent="0.25">
      <c r="A262" s="127">
        <f>SUM((ROW()+8)/10)</f>
        <v>27</v>
      </c>
      <c r="B262" s="333" t="str">
        <f ca="1">IF(OFFSET(Zdroj!$B$16,A262-1,0)&gt;0,OFFSET(Zdroj!$B$16,A262-1,0),"")</f>
        <v>16</v>
      </c>
      <c r="C262" s="136" t="str">
        <f ca="1">IF(OFFSET(Zdroj!AG$16,A262-1,0)=0,"",CONCATENATE("A",$A$2," - ",Zdroj!$AG$15))</f>
        <v>A1 - TIC je prodejním místem Olomouc Region Card</v>
      </c>
      <c r="D262" s="134" t="str">
        <f ca="1">IF(C262="","",CONCATENATE(OFFSET(Zdroj!AG$16,A262-1,0)," - ",OFFSET(Zdroj!AU$16,A262-1,0)))</f>
        <v>1B - Ne</v>
      </c>
      <c r="E262" s="66">
        <f ca="1">IF(C262="","",OFFSET(Zdroj!AV$16,A262-1,0))</f>
        <v>0</v>
      </c>
      <c r="F262" s="332">
        <f t="shared" ref="F262" ca="1" si="72">IF(SUM(E262:E267)=0,"",SUM(E262:E267))</f>
        <v>20</v>
      </c>
      <c r="G262" s="333">
        <f t="shared" ref="G262" ca="1" si="73">IF(SUM(E262:E271)=0,"",SUM(E262:E271))</f>
        <v>55</v>
      </c>
    </row>
    <row r="263" spans="1:7" ht="30" x14ac:dyDescent="0.25">
      <c r="B263" s="333"/>
      <c r="C263" s="137" t="str">
        <f ca="1">IF(OFFSET(Zdroj!AH$16,A262-1,0)=0,"",CONCATENATE("A",$A$2+1," - ",Zdroj!$AH$15))</f>
        <v>A2 - TIC nabízí regionální produkty (tj. s regionální certifikací)</v>
      </c>
      <c r="D263" s="134" t="str">
        <f ca="1">IF(C263="","",CONCATENATE(OFFSET(Zdroj!AH$16,A262-1,0)," - ",OFFSET(Zdroj!AW$16,A262-1,0)))</f>
        <v>2B - Ne</v>
      </c>
      <c r="E263" s="66">
        <f ca="1">IF(C263="","",OFFSET(Zdroj!AX$16,A262-1,0))</f>
        <v>0</v>
      </c>
      <c r="F263" s="332"/>
      <c r="G263" s="333"/>
    </row>
    <row r="264" spans="1:7" ht="30" x14ac:dyDescent="0.25">
      <c r="B264" s="333"/>
      <c r="C264" s="137" t="str">
        <f ca="1">IF(OFFSET(Zdroj!AI$16,A262-1,0)=0,"",CONCATENATE("A",$A$2+2," - ",Zdroj!$AI$15))</f>
        <v>A3 - Počet obyvatel obce, ve které je provozováno TIC žádající o dotaci</v>
      </c>
      <c r="D264" s="134" t="str">
        <f ca="1">IF(C264="","",CONCATENATE(OFFSET(Zdroj!AI$16,A262-1,0)," - ",OFFSET(Zdroj!AY$16,A262-1,0)))</f>
        <v>3A - Do 10 000</v>
      </c>
      <c r="E264" s="66">
        <f ca="1">IF(C264="","",OFFSET(Zdroj!AZ$16,A262-1,0))</f>
        <v>8</v>
      </c>
      <c r="F264" s="332"/>
      <c r="G264" s="333"/>
    </row>
    <row r="265" spans="1:7" ht="30" x14ac:dyDescent="0.25">
      <c r="B265" s="333"/>
      <c r="C265" s="137" t="str">
        <f ca="1">IF(OFFSET(Zdroj!AJ$16,A262-1,0)=0,"",CONCATENATE("A",$A$2+3," - ",Zdroj!$AJ$15))</f>
        <v>A4 - TIC v rámci podaného projektu (akce) vytvoří nový propagační materiál</v>
      </c>
      <c r="D265" s="134" t="str">
        <f ca="1">IF(C265="","",CONCATENATE(OFFSET(Zdroj!AJ$16,A262-1,0)," - ",OFFSET(Zdroj!BA$16,A262-1,0)))</f>
        <v>4B - Ne</v>
      </c>
      <c r="E265" s="66">
        <f ca="1">IF(C265="","",OFFSET(Zdroj!BB$16,A262-1,0))</f>
        <v>0</v>
      </c>
      <c r="F265" s="332"/>
      <c r="G265" s="333"/>
    </row>
    <row r="266" spans="1:7" ht="30" x14ac:dyDescent="0.25">
      <c r="B266" s="333"/>
      <c r="C266" s="137" t="str">
        <f ca="1">IF(OFFSET(Zdroj!AK$16,A262-1,0)=0,"",CONCATENATE("A",$A$2+4," - ",Zdroj!$AK$15))</f>
        <v>A5 - TIC zajistí víkendový provoz min. červen – srpen</v>
      </c>
      <c r="D266" s="134" t="str">
        <f ca="1">IF(C266="","",CONCATENATE(OFFSET(Zdroj!AK$16,A262-1,0)," - ",OFFSET(Zdroj!BC$16,A262-1,0)))</f>
        <v>5A - Ano</v>
      </c>
      <c r="E266" s="66">
        <f ca="1">IF(C266="","",OFFSET(Zdroj!BD$16,A262-1,0))</f>
        <v>12</v>
      </c>
      <c r="F266" s="332"/>
      <c r="G266" s="333"/>
    </row>
    <row r="267" spans="1:7" x14ac:dyDescent="0.25">
      <c r="B267" s="333"/>
      <c r="C267" s="137" t="str">
        <f ca="1">IF(OFFSET(Zdroj!AL$16,A262-1,0)=0,"",CONCATENATE("A",$A$2+5," - ",Zdroj!$AL$15))</f>
        <v>A6 - TIC zajistí odborné vzdělávání pracovníků</v>
      </c>
      <c r="D267" s="134" t="str">
        <f ca="1">IF(C267="","",CONCATENATE(OFFSET(Zdroj!AL$16,A262-1,0)," - ",OFFSET(Zdroj!BE$16,A262-1,0)))</f>
        <v>6B - Ne</v>
      </c>
      <c r="E267" s="66">
        <f ca="1">IF(C267="","",OFFSET(Zdroj!BF$16,A262-1,0))</f>
        <v>0</v>
      </c>
      <c r="F267" s="332"/>
      <c r="G267" s="333"/>
    </row>
    <row r="268" spans="1:7" ht="60" x14ac:dyDescent="0.25">
      <c r="B268" s="333"/>
      <c r="C268" s="137" t="str">
        <f ca="1">IF(OFFSET(Zdroj!AM$16,A262-1,0)=0,"",CONCATENATE("B",$A$2," - ",Zdroj!$AM$15))</f>
        <v>B1 - TIC v rámci projektu (akce) dojde k rozšíření/zkvalitnění komunikačních kanálů, např. úprava webu, mobilní aplikace, propojení na weby OK/SCR apod.</v>
      </c>
      <c r="D268" s="134" t="str">
        <f ca="1">IF(C268="","",CONCATENATE(OFFSET(Zdroj!AM$16,A262-1,0)))</f>
        <v>ano</v>
      </c>
      <c r="E268" s="67">
        <f ca="1">IF(C268="","",OFFSET(Zdroj!AN$16,A262-1,0))</f>
        <v>12</v>
      </c>
      <c r="F268" s="334">
        <f t="shared" ref="F268" ca="1" si="74">IF(SUM(E268:E271)=0,"",SUM(E268:E271))</f>
        <v>35</v>
      </c>
      <c r="G268" s="333"/>
    </row>
    <row r="269" spans="1:7" ht="105" x14ac:dyDescent="0.25">
      <c r="B269" s="333"/>
      <c r="C269" s="137" t="str">
        <f ca="1">IF(OFFSET(Zdroj!AO$16,A262-1,0)=0,"",CONCATENATE("B",$A$2+1," - ",Zdroj!$AO$15))</f>
        <v xml:space="preserve">B2 - Kvalita služeb a studentské praxe </v>
      </c>
      <c r="D269" s="134" t="str">
        <f ca="1">IF(C269="","",CONCATENATE(OFFSET(Zdroj!AO$16,A262-1,0)))</f>
        <v>TIC pravidelně spolupracuje se vzdělávacími zařízeními (např. zajištění studentů – brigádníků na sezonu) 
Bezbariérový přístup 
TIC poskytuje WI-FI připojení/hotspot pro návštěvníky 
TIC zveřejňuje informace na sociálních sítích 
TIC nabízí vybavení pro turisty (např. zapůjčení cyklo nářadí, půjčení sportovních potřeb, atd.)</v>
      </c>
      <c r="E269" s="66">
        <f ca="1">IF(C269="","",OFFSET(Zdroj!AP$16,A262-1,0))</f>
        <v>12</v>
      </c>
      <c r="F269" s="334"/>
      <c r="G269" s="333"/>
    </row>
    <row r="270" spans="1:7" ht="60" x14ac:dyDescent="0.25">
      <c r="B270" s="333"/>
      <c r="C270" s="137" t="str">
        <f ca="1">IF(OFFSET(Zdroj!AQ$16,A262-1,0)=0,"",CONCATENATE("B",$A$2+2," - ",Zdroj!$AQ$15))</f>
        <v>B3 - Odborné hodnocení Centrály cestovního ruchu OK a příslušného sdružení cestovního ruchu, dle sídla TIC (Jeseníky / Střední Morava)</v>
      </c>
      <c r="D270" s="134" t="str">
        <f ca="1">IF(C270="","",CONCATENATE(OFFSET(Zdroj!AQ$16,A262-1,0)))</f>
        <v xml:space="preserve">TIC poskytuje informace v rámci dané oblasti a spolupracuje na vyžádání </v>
      </c>
      <c r="E270" s="66">
        <f ca="1">IF(C270="","",OFFSET(Zdroj!AR$16,A262-1,0))</f>
        <v>5</v>
      </c>
      <c r="F270" s="334"/>
      <c r="G270" s="333"/>
    </row>
    <row r="271" spans="1:7" ht="30" x14ac:dyDescent="0.25">
      <c r="B271" s="333"/>
      <c r="C271" s="137" t="str">
        <f ca="1">IF(OFFSET(Zdroj!AT$16,A262-1,0)=0,"",CONCATENATE("B",$A$2+3," - ",Zdroj!$AS$15))</f>
        <v xml:space="preserve">B4 - Odborné hodnocení Výboru pro rozvoj cestovního ruchu </v>
      </c>
      <c r="D271" s="134" t="str">
        <f ca="1">IF(C271="","",CONCATENATE(OFFSET(Zdroj!AS$16,A262-1,0)))</f>
        <v xml:space="preserve">Projekt má významný přínos pro OK </v>
      </c>
      <c r="E271" s="66">
        <f ca="1">IF(C271="","",OFFSET(Zdroj!AT$16,A262-1,0))</f>
        <v>6</v>
      </c>
      <c r="F271" s="334"/>
      <c r="G271" s="333"/>
    </row>
    <row r="272" spans="1:7" ht="30" x14ac:dyDescent="0.25">
      <c r="A272" s="127">
        <f>SUM((ROW()+8)/10)</f>
        <v>28</v>
      </c>
      <c r="B272" s="333" t="str">
        <f ca="1">IF(OFFSET(Zdroj!$B$16,A272-1,0)&gt;0,OFFSET(Zdroj!$B$16,A272-1,0),"")</f>
        <v>18</v>
      </c>
      <c r="C272" s="136" t="str">
        <f ca="1">IF(OFFSET(Zdroj!AG$16,A272-1,0)=0,"",CONCATENATE("A",$A$2," - ",Zdroj!$AG$15))</f>
        <v>A1 - TIC je prodejním místem Olomouc Region Card</v>
      </c>
      <c r="D272" s="134" t="str">
        <f ca="1">IF(C272="","",CONCATENATE(OFFSET(Zdroj!AG$16,A272-1,0)," - ",OFFSET(Zdroj!AU$16,A272-1,0)))</f>
        <v>1A - Ano</v>
      </c>
      <c r="E272" s="66">
        <f ca="1">IF(C272="","",OFFSET(Zdroj!AV$16,A272-1,0))</f>
        <v>10</v>
      </c>
      <c r="F272" s="332">
        <f t="shared" ref="F272" ca="1" si="75">IF(SUM(E272:E277)=0,"",SUM(E272:E277))</f>
        <v>28</v>
      </c>
      <c r="G272" s="333">
        <f t="shared" ref="G272" ca="1" si="76">IF(SUM(E272:E281)=0,"",SUM(E272:E281))</f>
        <v>51</v>
      </c>
    </row>
    <row r="273" spans="1:7" ht="30" x14ac:dyDescent="0.25">
      <c r="B273" s="333"/>
      <c r="C273" s="137" t="str">
        <f ca="1">IF(OFFSET(Zdroj!AH$16,A272-1,0)=0,"",CONCATENATE("A",$A$2+1," - ",Zdroj!$AH$15))</f>
        <v>A2 - TIC nabízí regionální produkty (tj. s regionální certifikací)</v>
      </c>
      <c r="D273" s="134" t="str">
        <f ca="1">IF(C273="","",CONCATENATE(OFFSET(Zdroj!AH$16,A272-1,0)," - ",OFFSET(Zdroj!AW$16,A272-1,0)))</f>
        <v>2B - Ne</v>
      </c>
      <c r="E273" s="66">
        <f ca="1">IF(C273="","",OFFSET(Zdroj!AX$16,A272-1,0))</f>
        <v>0</v>
      </c>
      <c r="F273" s="332"/>
      <c r="G273" s="333"/>
    </row>
    <row r="274" spans="1:7" ht="30" x14ac:dyDescent="0.25">
      <c r="B274" s="333"/>
      <c r="C274" s="137" t="str">
        <f ca="1">IF(OFFSET(Zdroj!AI$16,A272-1,0)=0,"",CONCATENATE("A",$A$2+2," - ",Zdroj!$AI$15))</f>
        <v>A3 - Počet obyvatel obce, ve které je provozováno TIC žádající o dotaci</v>
      </c>
      <c r="D274" s="134" t="str">
        <f ca="1">IF(C274="","",CONCATENATE(OFFSET(Zdroj!AI$16,A272-1,0)," - ",OFFSET(Zdroj!AY$16,A272-1,0)))</f>
        <v>3A - Do 10 000</v>
      </c>
      <c r="E274" s="66">
        <f ca="1">IF(C274="","",OFFSET(Zdroj!AZ$16,A272-1,0))</f>
        <v>8</v>
      </c>
      <c r="F274" s="332"/>
      <c r="G274" s="333"/>
    </row>
    <row r="275" spans="1:7" ht="30" x14ac:dyDescent="0.25">
      <c r="B275" s="333"/>
      <c r="C275" s="137" t="str">
        <f ca="1">IF(OFFSET(Zdroj!AJ$16,A272-1,0)=0,"",CONCATENATE("A",$A$2+3," - ",Zdroj!$AJ$15))</f>
        <v>A4 - TIC v rámci podaného projektu (akce) vytvoří nový propagační materiál</v>
      </c>
      <c r="D275" s="134" t="str">
        <f ca="1">IF(C275="","",CONCATENATE(OFFSET(Zdroj!AJ$16,A272-1,0)," - ",OFFSET(Zdroj!BA$16,A272-1,0)))</f>
        <v>4A - Ano</v>
      </c>
      <c r="E275" s="66">
        <f ca="1">IF(C275="","",OFFSET(Zdroj!BB$16,A272-1,0))</f>
        <v>10</v>
      </c>
      <c r="F275" s="332"/>
      <c r="G275" s="333"/>
    </row>
    <row r="276" spans="1:7" ht="30" x14ac:dyDescent="0.25">
      <c r="B276" s="333"/>
      <c r="C276" s="137" t="str">
        <f ca="1">IF(OFFSET(Zdroj!AK$16,A272-1,0)=0,"",CONCATENATE("A",$A$2+4," - ",Zdroj!$AK$15))</f>
        <v>A5 - TIC zajistí víkendový provoz min. červen – srpen</v>
      </c>
      <c r="D276" s="134" t="str">
        <f ca="1">IF(C276="","",CONCATENATE(OFFSET(Zdroj!AK$16,A272-1,0)," - ",OFFSET(Zdroj!BC$16,A272-1,0)))</f>
        <v>5B - Ne</v>
      </c>
      <c r="E276" s="66">
        <f ca="1">IF(C276="","",OFFSET(Zdroj!BD$16,A272-1,0))</f>
        <v>0</v>
      </c>
      <c r="F276" s="332"/>
      <c r="G276" s="333"/>
    </row>
    <row r="277" spans="1:7" x14ac:dyDescent="0.25">
      <c r="B277" s="333"/>
      <c r="C277" s="137" t="str">
        <f ca="1">IF(OFFSET(Zdroj!AL$16,A272-1,0)=0,"",CONCATENATE("A",$A$2+5," - ",Zdroj!$AL$15))</f>
        <v>A6 - TIC zajistí odborné vzdělávání pracovníků</v>
      </c>
      <c r="D277" s="134" t="str">
        <f ca="1">IF(C277="","",CONCATENATE(OFFSET(Zdroj!AL$16,A272-1,0)," - ",OFFSET(Zdroj!BE$16,A272-1,0)))</f>
        <v>6B - Ne</v>
      </c>
      <c r="E277" s="66">
        <f ca="1">IF(C277="","",OFFSET(Zdroj!BF$16,A272-1,0))</f>
        <v>0</v>
      </c>
      <c r="F277" s="332"/>
      <c r="G277" s="333"/>
    </row>
    <row r="278" spans="1:7" ht="60" x14ac:dyDescent="0.25">
      <c r="B278" s="333"/>
      <c r="C278" s="137" t="str">
        <f ca="1">IF(OFFSET(Zdroj!AM$16,A272-1,0)=0,"",CONCATENATE("B",$A$2," - ",Zdroj!$AM$15))</f>
        <v>B1 - TIC v rámci projektu (akce) dojde k rozšíření/zkvalitnění komunikačních kanálů, např. úprava webu, mobilní aplikace, propojení na weby OK/SCR apod.</v>
      </c>
      <c r="D278" s="134" t="str">
        <f ca="1">IF(C278="","",CONCATENATE(OFFSET(Zdroj!AM$16,A272-1,0)))</f>
        <v>ne</v>
      </c>
      <c r="E278" s="67">
        <f ca="1">IF(C278="","",OFFSET(Zdroj!AN$16,A272-1,0))</f>
        <v>0</v>
      </c>
      <c r="F278" s="334">
        <f t="shared" ref="F278" ca="1" si="77">IF(SUM(E278:E281)=0,"",SUM(E278:E281))</f>
        <v>23</v>
      </c>
      <c r="G278" s="333"/>
    </row>
    <row r="279" spans="1:7" ht="45" x14ac:dyDescent="0.25">
      <c r="B279" s="333"/>
      <c r="C279" s="137" t="str">
        <f ca="1">IF(OFFSET(Zdroj!AO$16,A272-1,0)=0,"",CONCATENATE("B",$A$2+1," - ",Zdroj!$AO$15))</f>
        <v xml:space="preserve">B2 - Kvalita služeb a studentské praxe </v>
      </c>
      <c r="D279" s="134" t="str">
        <f ca="1">IF(C279="","",CONCATENATE(OFFSET(Zdroj!AO$16,A272-1,0)))</f>
        <v xml:space="preserve">Bezbariérový přístup 
TIC poskytuje WI-FI připojení/hotspot pro návštěvníky 
TIC zveřejňuje informace na sociálních sítích </v>
      </c>
      <c r="E279" s="66">
        <f ca="1">IF(C279="","",OFFSET(Zdroj!AP$16,A272-1,0))</f>
        <v>7</v>
      </c>
      <c r="F279" s="334"/>
      <c r="G279" s="333"/>
    </row>
    <row r="280" spans="1:7" ht="60" x14ac:dyDescent="0.25">
      <c r="B280" s="333"/>
      <c r="C280" s="137" t="str">
        <f ca="1">IF(OFFSET(Zdroj!AQ$16,A272-1,0)=0,"",CONCATENATE("B",$A$2+2," - ",Zdroj!$AQ$15))</f>
        <v>B3 - Odborné hodnocení Centrály cestovního ruchu OK a příslušného sdružení cestovního ruchu, dle sídla TIC (Jeseníky / Střední Morava)</v>
      </c>
      <c r="D280" s="134" t="str">
        <f ca="1">IF(C280="","",CONCATENATE(OFFSET(Zdroj!AQ$16,A272-1,0)))</f>
        <v xml:space="preserve">TIC poskytuje kvalitní informace v rámci dané oblasti a aktivně spolupracuje </v>
      </c>
      <c r="E280" s="66">
        <f ca="1">IF(C280="","",OFFSET(Zdroj!AR$16,A272-1,0))</f>
        <v>10</v>
      </c>
      <c r="F280" s="334"/>
      <c r="G280" s="333"/>
    </row>
    <row r="281" spans="1:7" ht="30" x14ac:dyDescent="0.25">
      <c r="B281" s="333"/>
      <c r="C281" s="137" t="str">
        <f ca="1">IF(OFFSET(Zdroj!AT$16,A272-1,0)=0,"",CONCATENATE("B",$A$2+3," - ",Zdroj!$AS$15))</f>
        <v xml:space="preserve">B4 - Odborné hodnocení Výboru pro rozvoj cestovního ruchu </v>
      </c>
      <c r="D281" s="134" t="str">
        <f ca="1">IF(C281="","",CONCATENATE(OFFSET(Zdroj!AS$16,A272-1,0)))</f>
        <v xml:space="preserve">Projekt má významný přínos pro OK </v>
      </c>
      <c r="E281" s="66">
        <f ca="1">IF(C281="","",OFFSET(Zdroj!AT$16,A272-1,0))</f>
        <v>6</v>
      </c>
      <c r="F281" s="334"/>
      <c r="G281" s="333"/>
    </row>
    <row r="282" spans="1:7" ht="30" x14ac:dyDescent="0.25">
      <c r="A282" s="127">
        <f>SUM((ROW()+8)/10)</f>
        <v>29</v>
      </c>
      <c r="B282" s="333" t="str">
        <f ca="1">IF(OFFSET(Zdroj!$B$16,A282-1,0)&gt;0,OFFSET(Zdroj!$B$16,A282-1,0),"")</f>
        <v>3</v>
      </c>
      <c r="C282" s="136" t="str">
        <f ca="1">IF(OFFSET(Zdroj!AG$16,A282-1,0)=0,"",CONCATENATE("A",$A$2," - ",Zdroj!$AG$15))</f>
        <v>A1 - TIC je prodejním místem Olomouc Region Card</v>
      </c>
      <c r="D282" s="134" t="str">
        <f ca="1">IF(C282="","",CONCATENATE(OFFSET(Zdroj!AG$16,A282-1,0)," - ",OFFSET(Zdroj!AU$16,A282-1,0)))</f>
        <v>1B - Ne</v>
      </c>
      <c r="E282" s="66">
        <f ca="1">IF(C282="","",OFFSET(Zdroj!AV$16,A282-1,0))</f>
        <v>0</v>
      </c>
      <c r="F282" s="332">
        <f t="shared" ref="F282" ca="1" si="78">IF(SUM(E282:E287)=0,"",SUM(E282:E287))</f>
        <v>18</v>
      </c>
      <c r="G282" s="333">
        <f t="shared" ref="G282" ca="1" si="79">IF(SUM(E282:E291)=0,"",SUM(E282:E291))</f>
        <v>45</v>
      </c>
    </row>
    <row r="283" spans="1:7" ht="30" x14ac:dyDescent="0.25">
      <c r="B283" s="333"/>
      <c r="C283" s="137" t="str">
        <f ca="1">IF(OFFSET(Zdroj!AH$16,A282-1,0)=0,"",CONCATENATE("A",$A$2+1," - ",Zdroj!$AH$15))</f>
        <v>A2 - TIC nabízí regionální produkty (tj. s regionální certifikací)</v>
      </c>
      <c r="D283" s="134" t="str">
        <f ca="1">IF(C283="","",CONCATENATE(OFFSET(Zdroj!AH$16,A282-1,0)," - ",OFFSET(Zdroj!AW$16,A282-1,0)))</f>
        <v>2B - Ne</v>
      </c>
      <c r="E283" s="66">
        <f ca="1">IF(C283="","",OFFSET(Zdroj!AX$16,A282-1,0))</f>
        <v>0</v>
      </c>
      <c r="F283" s="332"/>
      <c r="G283" s="333"/>
    </row>
    <row r="284" spans="1:7" ht="30" x14ac:dyDescent="0.25">
      <c r="B284" s="333"/>
      <c r="C284" s="137" t="str">
        <f ca="1">IF(OFFSET(Zdroj!AI$16,A282-1,0)=0,"",CONCATENATE("A",$A$2+2," - ",Zdroj!$AI$15))</f>
        <v>A3 - Počet obyvatel obce, ve které je provozováno TIC žádající o dotaci</v>
      </c>
      <c r="D284" s="134" t="str">
        <f ca="1">IF(C284="","",CONCATENATE(OFFSET(Zdroj!AI$16,A282-1,0)," - ",OFFSET(Zdroj!AY$16,A282-1,0)))</f>
        <v>3A - Do 10 000</v>
      </c>
      <c r="E284" s="66">
        <f ca="1">IF(C284="","",OFFSET(Zdroj!AZ$16,A282-1,0))</f>
        <v>8</v>
      </c>
      <c r="F284" s="332"/>
      <c r="G284" s="333"/>
    </row>
    <row r="285" spans="1:7" ht="30" x14ac:dyDescent="0.25">
      <c r="B285" s="333"/>
      <c r="C285" s="137" t="str">
        <f ca="1">IF(OFFSET(Zdroj!AJ$16,A282-1,0)=0,"",CONCATENATE("A",$A$2+3," - ",Zdroj!$AJ$15))</f>
        <v>A4 - TIC v rámci podaného projektu (akce) vytvoří nový propagační materiál</v>
      </c>
      <c r="D285" s="134" t="str">
        <f ca="1">IF(C285="","",CONCATENATE(OFFSET(Zdroj!AJ$16,A282-1,0)," - ",OFFSET(Zdroj!BA$16,A282-1,0)))</f>
        <v>4A - Ano</v>
      </c>
      <c r="E285" s="66">
        <f ca="1">IF(C285="","",OFFSET(Zdroj!BB$16,A282-1,0))</f>
        <v>10</v>
      </c>
      <c r="F285" s="332"/>
      <c r="G285" s="333"/>
    </row>
    <row r="286" spans="1:7" ht="30" x14ac:dyDescent="0.25">
      <c r="B286" s="333"/>
      <c r="C286" s="137" t="str">
        <f ca="1">IF(OFFSET(Zdroj!AK$16,A282-1,0)=0,"",CONCATENATE("A",$A$2+4," - ",Zdroj!$AK$15))</f>
        <v>A5 - TIC zajistí víkendový provoz min. červen – srpen</v>
      </c>
      <c r="D286" s="134" t="str">
        <f ca="1">IF(C286="","",CONCATENATE(OFFSET(Zdroj!AK$16,A282-1,0)," - ",OFFSET(Zdroj!BC$16,A282-1,0)))</f>
        <v>5B - Ne</v>
      </c>
      <c r="E286" s="66">
        <f ca="1">IF(C286="","",OFFSET(Zdroj!BD$16,A282-1,0))</f>
        <v>0</v>
      </c>
      <c r="F286" s="332"/>
      <c r="G286" s="333"/>
    </row>
    <row r="287" spans="1:7" x14ac:dyDescent="0.25">
      <c r="B287" s="333"/>
      <c r="C287" s="137" t="str">
        <f ca="1">IF(OFFSET(Zdroj!AL$16,A282-1,0)=0,"",CONCATENATE("A",$A$2+5," - ",Zdroj!$AL$15))</f>
        <v>A6 - TIC zajistí odborné vzdělávání pracovníků</v>
      </c>
      <c r="D287" s="134" t="str">
        <f ca="1">IF(C287="","",CONCATENATE(OFFSET(Zdroj!AL$16,A282-1,0)," - ",OFFSET(Zdroj!BE$16,A282-1,0)))</f>
        <v>6B - Ne</v>
      </c>
      <c r="E287" s="66">
        <f ca="1">IF(C287="","",OFFSET(Zdroj!BF$16,A282-1,0))</f>
        <v>0</v>
      </c>
      <c r="F287" s="332"/>
      <c r="G287" s="333"/>
    </row>
    <row r="288" spans="1:7" ht="60" x14ac:dyDescent="0.25">
      <c r="B288" s="333"/>
      <c r="C288" s="137" t="str">
        <f ca="1">IF(OFFSET(Zdroj!AM$16,A282-1,0)=0,"",CONCATENATE("B",$A$2," - ",Zdroj!$AM$15))</f>
        <v>B1 - TIC v rámci projektu (akce) dojde k rozšíření/zkvalitnění komunikačních kanálů, např. úprava webu, mobilní aplikace, propojení na weby OK/SCR apod.</v>
      </c>
      <c r="D288" s="134" t="str">
        <f ca="1">IF(C288="","",CONCATENATE(OFFSET(Zdroj!AM$16,A282-1,0)))</f>
        <v>ne</v>
      </c>
      <c r="E288" s="67">
        <f ca="1">IF(C288="","",OFFSET(Zdroj!AN$16,A282-1,0))</f>
        <v>0</v>
      </c>
      <c r="F288" s="334">
        <f t="shared" ref="F288" ca="1" si="80">IF(SUM(E288:E291)=0,"",SUM(E288:E291))</f>
        <v>27</v>
      </c>
      <c r="G288" s="333"/>
    </row>
    <row r="289" spans="1:7" ht="75" x14ac:dyDescent="0.25">
      <c r="B289" s="333"/>
      <c r="C289" s="137" t="str">
        <f ca="1">IF(OFFSET(Zdroj!AO$16,A282-1,0)=0,"",CONCATENATE("B",$A$2+1," - ",Zdroj!$AO$15))</f>
        <v xml:space="preserve">B2 - Kvalita služeb a studentské praxe </v>
      </c>
      <c r="D289" s="134" t="str">
        <f ca="1">IF(C289="","",CONCATENATE(OFFSET(Zdroj!AO$16,A282-1,0)))</f>
        <v>TIC pravidelně spolupracuje se vzdělávacími zařízeními (např. zajištění studentů – brigádníků na sezonu) 
Bezbariérový přístup 
TIC poskytuje WI-FI připojení/hotspot pro návštěvníky 
TIC zveřejňuje informace na sociálních sítích</v>
      </c>
      <c r="E289" s="66">
        <f ca="1">IF(C289="","",OFFSET(Zdroj!AP$16,A282-1,0))</f>
        <v>11</v>
      </c>
      <c r="F289" s="334"/>
      <c r="G289" s="333"/>
    </row>
    <row r="290" spans="1:7" ht="60" x14ac:dyDescent="0.25">
      <c r="B290" s="333"/>
      <c r="C290" s="137" t="str">
        <f ca="1">IF(OFFSET(Zdroj!AQ$16,A282-1,0)=0,"",CONCATENATE("B",$A$2+2," - ",Zdroj!$AQ$15))</f>
        <v>B3 - Odborné hodnocení Centrály cestovního ruchu OK a příslušného sdružení cestovního ruchu, dle sídla TIC (Jeseníky / Střední Morava)</v>
      </c>
      <c r="D290" s="134" t="str">
        <f ca="1">IF(C290="","",CONCATENATE(OFFSET(Zdroj!AQ$16,A282-1,0)))</f>
        <v xml:space="preserve">TIC poskytuje kvalitní informace v rámci dané oblasti a aktivně spolupracuje </v>
      </c>
      <c r="E290" s="66">
        <f ca="1">IF(C290="","",OFFSET(Zdroj!AR$16,A282-1,0))</f>
        <v>10</v>
      </c>
      <c r="F290" s="334"/>
      <c r="G290" s="333"/>
    </row>
    <row r="291" spans="1:7" ht="30" x14ac:dyDescent="0.25">
      <c r="B291" s="333"/>
      <c r="C291" s="137" t="str">
        <f ca="1">IF(OFFSET(Zdroj!AT$16,A282-1,0)=0,"",CONCATENATE("B",$A$2+3," - ",Zdroj!$AS$15))</f>
        <v xml:space="preserve">B4 - Odborné hodnocení Výboru pro rozvoj cestovního ruchu </v>
      </c>
      <c r="D291" s="134" t="str">
        <f ca="1">IF(C291="","",CONCATENATE(OFFSET(Zdroj!AS$16,A282-1,0)))</f>
        <v xml:space="preserve">Projekt má významný přínos pro OK </v>
      </c>
      <c r="E291" s="66">
        <f ca="1">IF(C291="","",OFFSET(Zdroj!AT$16,A282-1,0))</f>
        <v>6</v>
      </c>
      <c r="F291" s="334"/>
      <c r="G291" s="333"/>
    </row>
    <row r="292" spans="1:7" x14ac:dyDescent="0.25">
      <c r="A292" s="127">
        <f>SUM((ROW()+8)/10)</f>
        <v>30</v>
      </c>
      <c r="B292" s="333" t="str">
        <f ca="1">IF(OFFSET(Zdroj!$B$16,A292-1,0)&gt;0,OFFSET(Zdroj!$B$16,A292-1,0),"")</f>
        <v/>
      </c>
      <c r="C292" s="136" t="str">
        <f ca="1">IF(OFFSET(Zdroj!AG$16,A292-1,0)=0,"",CONCATENATE("A",$A$2," - ",Zdroj!$AG$15))</f>
        <v/>
      </c>
      <c r="D292" s="134" t="str">
        <f ca="1">IF(C292="","",CONCATENATE(OFFSET(Zdroj!AG$16,A292-1,0)," - ",OFFSET(Zdroj!AU$16,A292-1,0)))</f>
        <v/>
      </c>
      <c r="E292" s="66" t="str">
        <f ca="1">IF(C292="","",OFFSET(Zdroj!AV$16,A292-1,0))</f>
        <v/>
      </c>
      <c r="F292" s="332" t="str">
        <f t="shared" ref="F292" ca="1" si="81">IF(SUM(E292:E297)=0,"",SUM(E292:E297))</f>
        <v/>
      </c>
      <c r="G292" s="333" t="str">
        <f t="shared" ref="G292" ca="1" si="82">IF(SUM(E292:E301)=0,"",SUM(E292:E301))</f>
        <v/>
      </c>
    </row>
    <row r="293" spans="1:7" x14ac:dyDescent="0.25">
      <c r="B293" s="333"/>
      <c r="C293" s="137" t="str">
        <f ca="1">IF(OFFSET(Zdroj!AH$16,A292-1,0)=0,"",CONCATENATE("A",$A$2+1," - ",Zdroj!$AH$15))</f>
        <v/>
      </c>
      <c r="D293" s="134" t="str">
        <f ca="1">IF(C293="","",CONCATENATE(OFFSET(Zdroj!AH$16,A292-1,0)," - ",OFFSET(Zdroj!AW$16,A292-1,0)))</f>
        <v/>
      </c>
      <c r="E293" s="66" t="str">
        <f ca="1">IF(C293="","",OFFSET(Zdroj!AX$16,A292-1,0))</f>
        <v/>
      </c>
      <c r="F293" s="332"/>
      <c r="G293" s="333"/>
    </row>
    <row r="294" spans="1:7" x14ac:dyDescent="0.25">
      <c r="B294" s="333"/>
      <c r="C294" s="137" t="str">
        <f ca="1">IF(OFFSET(Zdroj!AI$16,A292-1,0)=0,"",CONCATENATE("A",$A$2+2," - ",Zdroj!$AI$15))</f>
        <v/>
      </c>
      <c r="D294" s="134" t="str">
        <f ca="1">IF(C294="","",CONCATENATE(OFFSET(Zdroj!AI$16,A292-1,0)," - ",OFFSET(Zdroj!AY$16,A292-1,0)))</f>
        <v/>
      </c>
      <c r="E294" s="66" t="str">
        <f ca="1">IF(C294="","",OFFSET(Zdroj!AZ$16,A292-1,0))</f>
        <v/>
      </c>
      <c r="F294" s="332"/>
      <c r="G294" s="333"/>
    </row>
    <row r="295" spans="1:7" x14ac:dyDescent="0.25">
      <c r="B295" s="333"/>
      <c r="C295" s="137" t="str">
        <f ca="1">IF(OFFSET(Zdroj!AJ$16,A292-1,0)=0,"",CONCATENATE("A",$A$2+3," - ",Zdroj!$AJ$15))</f>
        <v/>
      </c>
      <c r="D295" s="134" t="str">
        <f ca="1">IF(C295="","",CONCATENATE(OFFSET(Zdroj!AJ$16,A292-1,0)," - ",OFFSET(Zdroj!BA$16,A292-1,0)))</f>
        <v/>
      </c>
      <c r="E295" s="66" t="str">
        <f ca="1">IF(C295="","",OFFSET(Zdroj!BB$16,A292-1,0))</f>
        <v/>
      </c>
      <c r="F295" s="332"/>
      <c r="G295" s="333"/>
    </row>
    <row r="296" spans="1:7" x14ac:dyDescent="0.25">
      <c r="B296" s="333"/>
      <c r="C296" s="137" t="str">
        <f ca="1">IF(OFFSET(Zdroj!AK$16,A292-1,0)=0,"",CONCATENATE("A",$A$2+4," - ",Zdroj!$AK$15))</f>
        <v/>
      </c>
      <c r="D296" s="134" t="str">
        <f ca="1">IF(C296="","",CONCATENATE(OFFSET(Zdroj!AK$16,A292-1,0)," - ",OFFSET(Zdroj!BC$16,A292-1,0)))</f>
        <v/>
      </c>
      <c r="E296" s="66" t="str">
        <f ca="1">IF(C296="","",OFFSET(Zdroj!BD$16,A292-1,0))</f>
        <v/>
      </c>
      <c r="F296" s="332"/>
      <c r="G296" s="333"/>
    </row>
    <row r="297" spans="1:7" x14ac:dyDescent="0.25">
      <c r="B297" s="333"/>
      <c r="C297" s="137" t="str">
        <f ca="1">IF(OFFSET(Zdroj!AL$16,A292-1,0)=0,"",CONCATENATE("A",$A$2+5," - ",Zdroj!$AL$15))</f>
        <v/>
      </c>
      <c r="D297" s="134" t="str">
        <f ca="1">IF(C297="","",CONCATENATE(OFFSET(Zdroj!AL$16,A292-1,0)," - ",OFFSET(Zdroj!BE$16,A292-1,0)))</f>
        <v/>
      </c>
      <c r="E297" s="66" t="str">
        <f ca="1">IF(C297="","",OFFSET(Zdroj!BF$16,A292-1,0))</f>
        <v/>
      </c>
      <c r="F297" s="332"/>
      <c r="G297" s="333"/>
    </row>
    <row r="298" spans="1:7" x14ac:dyDescent="0.25">
      <c r="B298" s="333"/>
      <c r="C298" s="137" t="str">
        <f ca="1">IF(OFFSET(Zdroj!AM$16,A292-1,0)=0,"",CONCATENATE("B",$A$2," - ",Zdroj!$AM$15))</f>
        <v/>
      </c>
      <c r="D298" s="134" t="str">
        <f ca="1">IF(C298="","",CONCATENATE(OFFSET(Zdroj!AM$16,A292-1,0)))</f>
        <v/>
      </c>
      <c r="E298" s="67" t="str">
        <f ca="1">IF(C298="","",OFFSET(Zdroj!AN$16,A292-1,0))</f>
        <v/>
      </c>
      <c r="F298" s="334" t="str">
        <f t="shared" ref="F298" ca="1" si="83">IF(SUM(E298:E301)=0,"",SUM(E298:E301))</f>
        <v/>
      </c>
      <c r="G298" s="333"/>
    </row>
    <row r="299" spans="1:7" x14ac:dyDescent="0.25">
      <c r="B299" s="333"/>
      <c r="C299" s="137" t="str">
        <f ca="1">IF(OFFSET(Zdroj!AO$16,A292-1,0)=0,"",CONCATENATE("B",$A$2+1," - ",Zdroj!$AO$15))</f>
        <v/>
      </c>
      <c r="D299" s="134" t="str">
        <f ca="1">IF(C299="","",CONCATENATE(OFFSET(Zdroj!AO$16,A292-1,0)))</f>
        <v/>
      </c>
      <c r="E299" s="66" t="str">
        <f ca="1">IF(C299="","",OFFSET(Zdroj!AP$16,A292-1,0))</f>
        <v/>
      </c>
      <c r="F299" s="334"/>
      <c r="G299" s="333"/>
    </row>
    <row r="300" spans="1:7" x14ac:dyDescent="0.25">
      <c r="B300" s="333"/>
      <c r="C300" s="137" t="str">
        <f ca="1">IF(OFFSET(Zdroj!AQ$16,A292-1,0)=0,"",CONCATENATE("B",$A$2+2," - ",Zdroj!$AQ$15))</f>
        <v/>
      </c>
      <c r="D300" s="134" t="str">
        <f ca="1">IF(C300="","",CONCATENATE(OFFSET(Zdroj!AQ$16,A292-1,0)))</f>
        <v/>
      </c>
      <c r="E300" s="66" t="str">
        <f ca="1">IF(C300="","",OFFSET(Zdroj!AR$16,A292-1,0))</f>
        <v/>
      </c>
      <c r="F300" s="334"/>
      <c r="G300" s="333"/>
    </row>
    <row r="301" spans="1:7" x14ac:dyDescent="0.25">
      <c r="B301" s="333"/>
      <c r="C301" s="137" t="str">
        <f ca="1">IF(OFFSET(Zdroj!AT$16,A292-1,0)=0,"",CONCATENATE("B",$A$2+3," - ",Zdroj!$AS$15))</f>
        <v/>
      </c>
      <c r="D301" s="134" t="str">
        <f ca="1">IF(C301="","",CONCATENATE(OFFSET(Zdroj!AS$16,A292-1,0)))</f>
        <v/>
      </c>
      <c r="E301" s="66" t="str">
        <f ca="1">IF(C301="","",OFFSET(Zdroj!AT$16,A292-1,0))</f>
        <v/>
      </c>
      <c r="F301" s="334"/>
      <c r="G301" s="333"/>
    </row>
    <row r="302" spans="1:7" x14ac:dyDescent="0.25">
      <c r="A302" s="127">
        <f>SUM((ROW()+8)/10)</f>
        <v>31</v>
      </c>
      <c r="B302" s="333" t="str">
        <f ca="1">IF(OFFSET(Zdroj!$B$16,A302-1,0)&gt;0,OFFSET(Zdroj!$B$16,A302-1,0),"")</f>
        <v/>
      </c>
      <c r="C302" s="136" t="str">
        <f ca="1">IF(OFFSET(Zdroj!AG$16,A302-1,0)=0,"",CONCATENATE("A",$A$2," - ",Zdroj!$AG$15))</f>
        <v/>
      </c>
      <c r="D302" s="134" t="str">
        <f ca="1">IF(C302="","",CONCATENATE(OFFSET(Zdroj!AG$16,A302-1,0)," - ",OFFSET(Zdroj!AU$16,A302-1,0)))</f>
        <v/>
      </c>
      <c r="E302" s="66" t="str">
        <f ca="1">IF(C302="","",OFFSET(Zdroj!AV$16,A302-1,0))</f>
        <v/>
      </c>
      <c r="F302" s="332" t="str">
        <f t="shared" ref="F302" ca="1" si="84">IF(SUM(E302:E307)=0,"",SUM(E302:E307))</f>
        <v/>
      </c>
      <c r="G302" s="333" t="str">
        <f t="shared" ref="G302" ca="1" si="85">IF(SUM(E302:E311)=0,"",SUM(E302:E311))</f>
        <v/>
      </c>
    </row>
    <row r="303" spans="1:7" x14ac:dyDescent="0.25">
      <c r="B303" s="333"/>
      <c r="C303" s="137" t="str">
        <f ca="1">IF(OFFSET(Zdroj!AH$16,A302-1,0)=0,"",CONCATENATE("A",$A$2+1," - ",Zdroj!$AH$15))</f>
        <v/>
      </c>
      <c r="D303" s="134" t="str">
        <f ca="1">IF(C303="","",CONCATENATE(OFFSET(Zdroj!AH$16,A302-1,0)," - ",OFFSET(Zdroj!AW$16,A302-1,0)))</f>
        <v/>
      </c>
      <c r="E303" s="66" t="str">
        <f ca="1">IF(C303="","",OFFSET(Zdroj!AX$16,A302-1,0))</f>
        <v/>
      </c>
      <c r="F303" s="332"/>
      <c r="G303" s="333"/>
    </row>
    <row r="304" spans="1:7" x14ac:dyDescent="0.25">
      <c r="B304" s="333"/>
      <c r="C304" s="137" t="str">
        <f ca="1">IF(OFFSET(Zdroj!AI$16,A302-1,0)=0,"",CONCATENATE("A",$A$2+2," - ",Zdroj!$AI$15))</f>
        <v/>
      </c>
      <c r="D304" s="134" t="str">
        <f ca="1">IF(C304="","",CONCATENATE(OFFSET(Zdroj!AI$16,A302-1,0)," - ",OFFSET(Zdroj!AY$16,A302-1,0)))</f>
        <v/>
      </c>
      <c r="E304" s="66" t="str">
        <f ca="1">IF(C304="","",OFFSET(Zdroj!AZ$16,A302-1,0))</f>
        <v/>
      </c>
      <c r="F304" s="332"/>
      <c r="G304" s="333"/>
    </row>
    <row r="305" spans="1:7" x14ac:dyDescent="0.25">
      <c r="B305" s="333"/>
      <c r="C305" s="137" t="str">
        <f ca="1">IF(OFFSET(Zdroj!AJ$16,A302-1,0)=0,"",CONCATENATE("A",$A$2+3," - ",Zdroj!$AJ$15))</f>
        <v/>
      </c>
      <c r="D305" s="134" t="str">
        <f ca="1">IF(C305="","",CONCATENATE(OFFSET(Zdroj!AJ$16,A302-1,0)," - ",OFFSET(Zdroj!BA$16,A302-1,0)))</f>
        <v/>
      </c>
      <c r="E305" s="66" t="str">
        <f ca="1">IF(C305="","",OFFSET(Zdroj!BB$16,A302-1,0))</f>
        <v/>
      </c>
      <c r="F305" s="332"/>
      <c r="G305" s="333"/>
    </row>
    <row r="306" spans="1:7" x14ac:dyDescent="0.25">
      <c r="B306" s="333"/>
      <c r="C306" s="137" t="str">
        <f ca="1">IF(OFFSET(Zdroj!AK$16,A302-1,0)=0,"",CONCATENATE("A",$A$2+4," - ",Zdroj!$AK$15))</f>
        <v/>
      </c>
      <c r="D306" s="134" t="str">
        <f ca="1">IF(C306="","",CONCATENATE(OFFSET(Zdroj!AK$16,A302-1,0)," - ",OFFSET(Zdroj!BC$16,A302-1,0)))</f>
        <v/>
      </c>
      <c r="E306" s="66" t="str">
        <f ca="1">IF(C306="","",OFFSET(Zdroj!BD$16,A302-1,0))</f>
        <v/>
      </c>
      <c r="F306" s="332"/>
      <c r="G306" s="333"/>
    </row>
    <row r="307" spans="1:7" x14ac:dyDescent="0.25">
      <c r="B307" s="333"/>
      <c r="C307" s="137" t="str">
        <f ca="1">IF(OFFSET(Zdroj!AL$16,A302-1,0)=0,"",CONCATENATE("A",$A$2+5," - ",Zdroj!$AL$15))</f>
        <v/>
      </c>
      <c r="D307" s="134" t="str">
        <f ca="1">IF(C307="","",CONCATENATE(OFFSET(Zdroj!AL$16,A302-1,0)," - ",OFFSET(Zdroj!BE$16,A302-1,0)))</f>
        <v/>
      </c>
      <c r="E307" s="66" t="str">
        <f ca="1">IF(C307="","",OFFSET(Zdroj!BF$16,A302-1,0))</f>
        <v/>
      </c>
      <c r="F307" s="332"/>
      <c r="G307" s="333"/>
    </row>
    <row r="308" spans="1:7" x14ac:dyDescent="0.25">
      <c r="B308" s="333"/>
      <c r="C308" s="137" t="str">
        <f ca="1">IF(OFFSET(Zdroj!AM$16,A302-1,0)=0,"",CONCATENATE("B",$A$2," - ",Zdroj!$AM$15))</f>
        <v/>
      </c>
      <c r="D308" s="134" t="str">
        <f ca="1">IF(C308="","",CONCATENATE(OFFSET(Zdroj!AM$16,A302-1,0)))</f>
        <v/>
      </c>
      <c r="E308" s="67" t="str">
        <f ca="1">IF(C308="","",OFFSET(Zdroj!AN$16,A302-1,0))</f>
        <v/>
      </c>
      <c r="F308" s="334" t="str">
        <f t="shared" ref="F308" ca="1" si="86">IF(SUM(E308:E311)=0,"",SUM(E308:E311))</f>
        <v/>
      </c>
      <c r="G308" s="333"/>
    </row>
    <row r="309" spans="1:7" x14ac:dyDescent="0.25">
      <c r="B309" s="333"/>
      <c r="C309" s="137" t="str">
        <f ca="1">IF(OFFSET(Zdroj!AO$16,A302-1,0)=0,"",CONCATENATE("B",$A$2+1," - ",Zdroj!$AO$15))</f>
        <v/>
      </c>
      <c r="D309" s="134" t="str">
        <f ca="1">IF(C309="","",CONCATENATE(OFFSET(Zdroj!AO$16,A302-1,0)))</f>
        <v/>
      </c>
      <c r="E309" s="66" t="str">
        <f ca="1">IF(C309="","",OFFSET(Zdroj!AP$16,A302-1,0))</f>
        <v/>
      </c>
      <c r="F309" s="334"/>
      <c r="G309" s="333"/>
    </row>
    <row r="310" spans="1:7" x14ac:dyDescent="0.25">
      <c r="B310" s="333"/>
      <c r="C310" s="137" t="str">
        <f ca="1">IF(OFFSET(Zdroj!AQ$16,A302-1,0)=0,"",CONCATENATE("B",$A$2+2," - ",Zdroj!$AQ$15))</f>
        <v/>
      </c>
      <c r="D310" s="134" t="str">
        <f ca="1">IF(C310="","",CONCATENATE(OFFSET(Zdroj!AQ$16,A302-1,0)))</f>
        <v/>
      </c>
      <c r="E310" s="66" t="str">
        <f ca="1">IF(C310="","",OFFSET(Zdroj!AR$16,A302-1,0))</f>
        <v/>
      </c>
      <c r="F310" s="334"/>
      <c r="G310" s="333"/>
    </row>
    <row r="311" spans="1:7" x14ac:dyDescent="0.25">
      <c r="B311" s="333"/>
      <c r="C311" s="137" t="str">
        <f ca="1">IF(OFFSET(Zdroj!AT$16,A302-1,0)=0,"",CONCATENATE("B",$A$2+3," - ",Zdroj!$AS$15))</f>
        <v/>
      </c>
      <c r="D311" s="134" t="str">
        <f ca="1">IF(C311="","",CONCATENATE(OFFSET(Zdroj!AS$16,A302-1,0)))</f>
        <v/>
      </c>
      <c r="E311" s="66" t="str">
        <f ca="1">IF(C311="","",OFFSET(Zdroj!AT$16,A302-1,0))</f>
        <v/>
      </c>
      <c r="F311" s="334"/>
      <c r="G311" s="333"/>
    </row>
    <row r="312" spans="1:7" x14ac:dyDescent="0.25">
      <c r="A312" s="127">
        <f>SUM((ROW()+8)/10)</f>
        <v>32</v>
      </c>
      <c r="B312" s="333" t="str">
        <f ca="1">IF(OFFSET(Zdroj!$B$16,A312-1,0)&gt;0,OFFSET(Zdroj!$B$16,A312-1,0),"")</f>
        <v/>
      </c>
      <c r="C312" s="136" t="str">
        <f ca="1">IF(OFFSET(Zdroj!AG$16,A312-1,0)=0,"",CONCATENATE("A",$A$2," - ",Zdroj!$AG$15))</f>
        <v/>
      </c>
      <c r="D312" s="134" t="str">
        <f ca="1">IF(C312="","",CONCATENATE(OFFSET(Zdroj!AG$16,A312-1,0)," - ",OFFSET(Zdroj!AU$16,A312-1,0)))</f>
        <v/>
      </c>
      <c r="E312" s="66" t="str">
        <f ca="1">IF(C312="","",OFFSET(Zdroj!AV$16,A312-1,0))</f>
        <v/>
      </c>
      <c r="F312" s="332" t="str">
        <f t="shared" ref="F312" ca="1" si="87">IF(SUM(E312:E317)=0,"",SUM(E312:E317))</f>
        <v/>
      </c>
      <c r="G312" s="333" t="str">
        <f t="shared" ref="G312" ca="1" si="88">IF(SUM(E312:E321)=0,"",SUM(E312:E321))</f>
        <v/>
      </c>
    </row>
    <row r="313" spans="1:7" x14ac:dyDescent="0.25">
      <c r="B313" s="333"/>
      <c r="C313" s="137" t="str">
        <f ca="1">IF(OFFSET(Zdroj!AH$16,A312-1,0)=0,"",CONCATENATE("A",$A$2+1," - ",Zdroj!$AH$15))</f>
        <v/>
      </c>
      <c r="D313" s="134" t="str">
        <f ca="1">IF(C313="","",CONCATENATE(OFFSET(Zdroj!AH$16,A312-1,0)," - ",OFFSET(Zdroj!AW$16,A312-1,0)))</f>
        <v/>
      </c>
      <c r="E313" s="66" t="str">
        <f ca="1">IF(C313="","",OFFSET(Zdroj!AX$16,A312-1,0))</f>
        <v/>
      </c>
      <c r="F313" s="332"/>
      <c r="G313" s="333"/>
    </row>
    <row r="314" spans="1:7" x14ac:dyDescent="0.25">
      <c r="B314" s="333"/>
      <c r="C314" s="137" t="str">
        <f ca="1">IF(OFFSET(Zdroj!AI$16,A312-1,0)=0,"",CONCATENATE("A",$A$2+2," - ",Zdroj!$AI$15))</f>
        <v/>
      </c>
      <c r="D314" s="134" t="str">
        <f ca="1">IF(C314="","",CONCATENATE(OFFSET(Zdroj!AI$16,A312-1,0)," - ",OFFSET(Zdroj!AY$16,A312-1,0)))</f>
        <v/>
      </c>
      <c r="E314" s="66" t="str">
        <f ca="1">IF(C314="","",OFFSET(Zdroj!AZ$16,A312-1,0))</f>
        <v/>
      </c>
      <c r="F314" s="332"/>
      <c r="G314" s="333"/>
    </row>
    <row r="315" spans="1:7" x14ac:dyDescent="0.25">
      <c r="B315" s="333"/>
      <c r="C315" s="137" t="str">
        <f ca="1">IF(OFFSET(Zdroj!AJ$16,A312-1,0)=0,"",CONCATENATE("A",$A$2+3," - ",Zdroj!$AJ$15))</f>
        <v/>
      </c>
      <c r="D315" s="134" t="str">
        <f ca="1">IF(C315="","",CONCATENATE(OFFSET(Zdroj!AJ$16,A312-1,0)," - ",OFFSET(Zdroj!BA$16,A312-1,0)))</f>
        <v/>
      </c>
      <c r="E315" s="66" t="str">
        <f ca="1">IF(C315="","",OFFSET(Zdroj!BB$16,A312-1,0))</f>
        <v/>
      </c>
      <c r="F315" s="332"/>
      <c r="G315" s="333"/>
    </row>
    <row r="316" spans="1:7" x14ac:dyDescent="0.25">
      <c r="B316" s="333"/>
      <c r="C316" s="137" t="str">
        <f ca="1">IF(OFFSET(Zdroj!AK$16,A312-1,0)=0,"",CONCATENATE("A",$A$2+4," - ",Zdroj!$AK$15))</f>
        <v/>
      </c>
      <c r="D316" s="134" t="str">
        <f ca="1">IF(C316="","",CONCATENATE(OFFSET(Zdroj!AK$16,A312-1,0)," - ",OFFSET(Zdroj!BC$16,A312-1,0)))</f>
        <v/>
      </c>
      <c r="E316" s="66" t="str">
        <f ca="1">IF(C316="","",OFFSET(Zdroj!BD$16,A312-1,0))</f>
        <v/>
      </c>
      <c r="F316" s="332"/>
      <c r="G316" s="333"/>
    </row>
    <row r="317" spans="1:7" x14ac:dyDescent="0.25">
      <c r="B317" s="333"/>
      <c r="C317" s="137" t="str">
        <f ca="1">IF(OFFSET(Zdroj!AL$16,A312-1,0)=0,"",CONCATENATE("A",$A$2+5," - ",Zdroj!$AL$15))</f>
        <v/>
      </c>
      <c r="D317" s="134" t="str">
        <f ca="1">IF(C317="","",CONCATENATE(OFFSET(Zdroj!AL$16,A312-1,0)," - ",OFFSET(Zdroj!BE$16,A312-1,0)))</f>
        <v/>
      </c>
      <c r="E317" s="66" t="str">
        <f ca="1">IF(C317="","",OFFSET(Zdroj!BF$16,A312-1,0))</f>
        <v/>
      </c>
      <c r="F317" s="332"/>
      <c r="G317" s="333"/>
    </row>
    <row r="318" spans="1:7" x14ac:dyDescent="0.25">
      <c r="B318" s="333"/>
      <c r="C318" s="137" t="str">
        <f ca="1">IF(OFFSET(Zdroj!AM$16,A312-1,0)=0,"",CONCATENATE("B",$A$2," - ",Zdroj!$AM$15))</f>
        <v/>
      </c>
      <c r="D318" s="134" t="str">
        <f ca="1">IF(C318="","",CONCATENATE(OFFSET(Zdroj!AM$16,A312-1,0)))</f>
        <v/>
      </c>
      <c r="E318" s="67" t="str">
        <f ca="1">IF(C318="","",OFFSET(Zdroj!AN$16,A312-1,0))</f>
        <v/>
      </c>
      <c r="F318" s="334" t="str">
        <f t="shared" ref="F318" ca="1" si="89">IF(SUM(E318:E321)=0,"",SUM(E318:E321))</f>
        <v/>
      </c>
      <c r="G318" s="333"/>
    </row>
    <row r="319" spans="1:7" x14ac:dyDescent="0.25">
      <c r="B319" s="333"/>
      <c r="C319" s="137" t="str">
        <f ca="1">IF(OFFSET(Zdroj!AO$16,A312-1,0)=0,"",CONCATENATE("B",$A$2+1," - ",Zdroj!$AO$15))</f>
        <v/>
      </c>
      <c r="D319" s="134" t="str">
        <f ca="1">IF(C319="","",CONCATENATE(OFFSET(Zdroj!AO$16,A312-1,0)))</f>
        <v/>
      </c>
      <c r="E319" s="66" t="str">
        <f ca="1">IF(C319="","",OFFSET(Zdroj!AP$16,A312-1,0))</f>
        <v/>
      </c>
      <c r="F319" s="334"/>
      <c r="G319" s="333"/>
    </row>
    <row r="320" spans="1:7" x14ac:dyDescent="0.25">
      <c r="B320" s="333"/>
      <c r="C320" s="137" t="str">
        <f ca="1">IF(OFFSET(Zdroj!AQ$16,A312-1,0)=0,"",CONCATENATE("B",$A$2+2," - ",Zdroj!$AQ$15))</f>
        <v/>
      </c>
      <c r="D320" s="134" t="str">
        <f ca="1">IF(C320="","",CONCATENATE(OFFSET(Zdroj!AQ$16,A312-1,0)))</f>
        <v/>
      </c>
      <c r="E320" s="66" t="str">
        <f ca="1">IF(C320="","",OFFSET(Zdroj!AR$16,A312-1,0))</f>
        <v/>
      </c>
      <c r="F320" s="334"/>
      <c r="G320" s="333"/>
    </row>
    <row r="321" spans="1:7" x14ac:dyDescent="0.25">
      <c r="B321" s="333"/>
      <c r="C321" s="137" t="str">
        <f ca="1">IF(OFFSET(Zdroj!AT$16,A312-1,0)=0,"",CONCATENATE("B",$A$2+3," - ",Zdroj!$AS$15))</f>
        <v/>
      </c>
      <c r="D321" s="134" t="str">
        <f ca="1">IF(C321="","",CONCATENATE(OFFSET(Zdroj!AS$16,A312-1,0)))</f>
        <v/>
      </c>
      <c r="E321" s="66" t="str">
        <f ca="1">IF(C321="","",OFFSET(Zdroj!AT$16,A312-1,0))</f>
        <v/>
      </c>
      <c r="F321" s="334"/>
      <c r="G321" s="333"/>
    </row>
    <row r="322" spans="1:7" x14ac:dyDescent="0.25">
      <c r="A322" s="127">
        <f>SUM((ROW()+8)/10)</f>
        <v>33</v>
      </c>
      <c r="B322" s="333" t="str">
        <f ca="1">IF(OFFSET(Zdroj!$B$16,A322-1,0)&gt;0,OFFSET(Zdroj!$B$16,A322-1,0),"")</f>
        <v/>
      </c>
      <c r="C322" s="136" t="str">
        <f ca="1">IF(OFFSET(Zdroj!AG$16,A322-1,0)=0,"",CONCATENATE("A",$A$2," - ",Zdroj!$AG$15))</f>
        <v/>
      </c>
      <c r="D322" s="134" t="str">
        <f ca="1">IF(C322="","",CONCATENATE(OFFSET(Zdroj!AG$16,A322-1,0)," - ",OFFSET(Zdroj!AU$16,A322-1,0)))</f>
        <v/>
      </c>
      <c r="E322" s="66" t="str">
        <f ca="1">IF(C322="","",OFFSET(Zdroj!AV$16,A322-1,0))</f>
        <v/>
      </c>
      <c r="F322" s="332" t="str">
        <f t="shared" ref="F322" ca="1" si="90">IF(SUM(E322:E327)=0,"",SUM(E322:E327))</f>
        <v/>
      </c>
      <c r="G322" s="333" t="str">
        <f t="shared" ref="G322" ca="1" si="91">IF(SUM(E322:E331)=0,"",SUM(E322:E331))</f>
        <v/>
      </c>
    </row>
    <row r="323" spans="1:7" x14ac:dyDescent="0.25">
      <c r="B323" s="333"/>
      <c r="C323" s="137" t="str">
        <f ca="1">IF(OFFSET(Zdroj!AH$16,A322-1,0)=0,"",CONCATENATE("A",$A$2+1," - ",Zdroj!$AH$15))</f>
        <v/>
      </c>
      <c r="D323" s="134" t="str">
        <f ca="1">IF(C323="","",CONCATENATE(OFFSET(Zdroj!AH$16,A322-1,0)," - ",OFFSET(Zdroj!AW$16,A322-1,0)))</f>
        <v/>
      </c>
      <c r="E323" s="66" t="str">
        <f ca="1">IF(C323="","",OFFSET(Zdroj!AX$16,A322-1,0))</f>
        <v/>
      </c>
      <c r="F323" s="332"/>
      <c r="G323" s="333"/>
    </row>
    <row r="324" spans="1:7" x14ac:dyDescent="0.25">
      <c r="B324" s="333"/>
      <c r="C324" s="137" t="str">
        <f ca="1">IF(OFFSET(Zdroj!AI$16,A322-1,0)=0,"",CONCATENATE("A",$A$2+2," - ",Zdroj!$AI$15))</f>
        <v/>
      </c>
      <c r="D324" s="134" t="str">
        <f ca="1">IF(C324="","",CONCATENATE(OFFSET(Zdroj!AI$16,A322-1,0)," - ",OFFSET(Zdroj!AY$16,A322-1,0)))</f>
        <v/>
      </c>
      <c r="E324" s="66" t="str">
        <f ca="1">IF(C324="","",OFFSET(Zdroj!AZ$16,A322-1,0))</f>
        <v/>
      </c>
      <c r="F324" s="332"/>
      <c r="G324" s="333"/>
    </row>
    <row r="325" spans="1:7" x14ac:dyDescent="0.25">
      <c r="B325" s="333"/>
      <c r="C325" s="137" t="str">
        <f ca="1">IF(OFFSET(Zdroj!AJ$16,A322-1,0)=0,"",CONCATENATE("A",$A$2+3," - ",Zdroj!$AJ$15))</f>
        <v/>
      </c>
      <c r="D325" s="134" t="str">
        <f ca="1">IF(C325="","",CONCATENATE(OFFSET(Zdroj!AJ$16,A322-1,0)," - ",OFFSET(Zdroj!BA$16,A322-1,0)))</f>
        <v/>
      </c>
      <c r="E325" s="66" t="str">
        <f ca="1">IF(C325="","",OFFSET(Zdroj!BB$16,A322-1,0))</f>
        <v/>
      </c>
      <c r="F325" s="332"/>
      <c r="G325" s="333"/>
    </row>
    <row r="326" spans="1:7" x14ac:dyDescent="0.25">
      <c r="B326" s="333"/>
      <c r="C326" s="137" t="str">
        <f ca="1">IF(OFFSET(Zdroj!AK$16,A322-1,0)=0,"",CONCATENATE("A",$A$2+4," - ",Zdroj!$AK$15))</f>
        <v/>
      </c>
      <c r="D326" s="134" t="str">
        <f ca="1">IF(C326="","",CONCATENATE(OFFSET(Zdroj!AK$16,A322-1,0)," - ",OFFSET(Zdroj!BC$16,A322-1,0)))</f>
        <v/>
      </c>
      <c r="E326" s="66" t="str">
        <f ca="1">IF(C326="","",OFFSET(Zdroj!BD$16,A322-1,0))</f>
        <v/>
      </c>
      <c r="F326" s="332"/>
      <c r="G326" s="333"/>
    </row>
    <row r="327" spans="1:7" x14ac:dyDescent="0.25">
      <c r="B327" s="333"/>
      <c r="C327" s="137" t="str">
        <f ca="1">IF(OFFSET(Zdroj!AL$16,A322-1,0)=0,"",CONCATENATE("A",$A$2+5," - ",Zdroj!$AL$15))</f>
        <v/>
      </c>
      <c r="D327" s="134" t="str">
        <f ca="1">IF(C327="","",CONCATENATE(OFFSET(Zdroj!AL$16,A322-1,0)," - ",OFFSET(Zdroj!BE$16,A322-1,0)))</f>
        <v/>
      </c>
      <c r="E327" s="66" t="str">
        <f ca="1">IF(C327="","",OFFSET(Zdroj!BF$16,A322-1,0))</f>
        <v/>
      </c>
      <c r="F327" s="332"/>
      <c r="G327" s="333"/>
    </row>
    <row r="328" spans="1:7" x14ac:dyDescent="0.25">
      <c r="B328" s="333"/>
      <c r="C328" s="137" t="str">
        <f ca="1">IF(OFFSET(Zdroj!AM$16,A322-1,0)=0,"",CONCATENATE("B",$A$2," - ",Zdroj!$AM$15))</f>
        <v/>
      </c>
      <c r="D328" s="134" t="str">
        <f ca="1">IF(C328="","",CONCATENATE(OFFSET(Zdroj!AM$16,A322-1,0)))</f>
        <v/>
      </c>
      <c r="E328" s="67" t="str">
        <f ca="1">IF(C328="","",OFFSET(Zdroj!AN$16,A322-1,0))</f>
        <v/>
      </c>
      <c r="F328" s="334" t="str">
        <f t="shared" ref="F328" ca="1" si="92">IF(SUM(E328:E331)=0,"",SUM(E328:E331))</f>
        <v/>
      </c>
      <c r="G328" s="333"/>
    </row>
    <row r="329" spans="1:7" x14ac:dyDescent="0.25">
      <c r="B329" s="333"/>
      <c r="C329" s="137" t="str">
        <f ca="1">IF(OFFSET(Zdroj!AO$16,A322-1,0)=0,"",CONCATENATE("B",$A$2+1," - ",Zdroj!$AO$15))</f>
        <v/>
      </c>
      <c r="D329" s="134" t="str">
        <f ca="1">IF(C329="","",CONCATENATE(OFFSET(Zdroj!AO$16,A322-1,0)))</f>
        <v/>
      </c>
      <c r="E329" s="66" t="str">
        <f ca="1">IF(C329="","",OFFSET(Zdroj!AP$16,A322-1,0))</f>
        <v/>
      </c>
      <c r="F329" s="334"/>
      <c r="G329" s="333"/>
    </row>
    <row r="330" spans="1:7" x14ac:dyDescent="0.25">
      <c r="B330" s="333"/>
      <c r="C330" s="137" t="str">
        <f ca="1">IF(OFFSET(Zdroj!AQ$16,A322-1,0)=0,"",CONCATENATE("B",$A$2+2," - ",Zdroj!$AQ$15))</f>
        <v/>
      </c>
      <c r="D330" s="134" t="str">
        <f ca="1">IF(C330="","",CONCATENATE(OFFSET(Zdroj!AQ$16,A322-1,0)))</f>
        <v/>
      </c>
      <c r="E330" s="66" t="str">
        <f ca="1">IF(C330="","",OFFSET(Zdroj!AR$16,A322-1,0))</f>
        <v/>
      </c>
      <c r="F330" s="334"/>
      <c r="G330" s="333"/>
    </row>
    <row r="331" spans="1:7" x14ac:dyDescent="0.25">
      <c r="B331" s="333"/>
      <c r="C331" s="137" t="str">
        <f ca="1">IF(OFFSET(Zdroj!AT$16,A322-1,0)=0,"",CONCATENATE("B",$A$2+3," - ",Zdroj!$AS$15))</f>
        <v/>
      </c>
      <c r="D331" s="134" t="str">
        <f ca="1">IF(C331="","",CONCATENATE(OFFSET(Zdroj!AS$16,A322-1,0)))</f>
        <v/>
      </c>
      <c r="E331" s="66" t="str">
        <f ca="1">IF(C331="","",OFFSET(Zdroj!AT$16,A322-1,0))</f>
        <v/>
      </c>
      <c r="F331" s="334"/>
      <c r="G331" s="333"/>
    </row>
    <row r="332" spans="1:7" x14ac:dyDescent="0.25">
      <c r="A332" s="127">
        <f>SUM((ROW()+8)/10)</f>
        <v>34</v>
      </c>
      <c r="B332" s="333" t="str">
        <f ca="1">IF(OFFSET(Zdroj!$B$16,A332-1,0)&gt;0,OFFSET(Zdroj!$B$16,A332-1,0),"")</f>
        <v/>
      </c>
      <c r="C332" s="136" t="str">
        <f ca="1">IF(OFFSET(Zdroj!AG$16,A332-1,0)=0,"",CONCATENATE("A",$A$2," - ",Zdroj!$AG$15))</f>
        <v/>
      </c>
      <c r="D332" s="134" t="str">
        <f ca="1">IF(C332="","",CONCATENATE(OFFSET(Zdroj!AG$16,A332-1,0)," - ",OFFSET(Zdroj!AU$16,A332-1,0)))</f>
        <v/>
      </c>
      <c r="E332" s="66" t="str">
        <f ca="1">IF(C332="","",OFFSET(Zdroj!AV$16,A332-1,0))</f>
        <v/>
      </c>
      <c r="F332" s="332" t="str">
        <f t="shared" ref="F332" ca="1" si="93">IF(SUM(E332:E337)=0,"",SUM(E332:E337))</f>
        <v/>
      </c>
      <c r="G332" s="333" t="str">
        <f t="shared" ref="G332" ca="1" si="94">IF(SUM(E332:E341)=0,"",SUM(E332:E341))</f>
        <v/>
      </c>
    </row>
    <row r="333" spans="1:7" x14ac:dyDescent="0.25">
      <c r="B333" s="333"/>
      <c r="C333" s="137" t="str">
        <f ca="1">IF(OFFSET(Zdroj!AH$16,A332-1,0)=0,"",CONCATENATE("A",$A$2+1," - ",Zdroj!$AH$15))</f>
        <v/>
      </c>
      <c r="D333" s="134" t="str">
        <f ca="1">IF(C333="","",CONCATENATE(OFFSET(Zdroj!AH$16,A332-1,0)," - ",OFFSET(Zdroj!AW$16,A332-1,0)))</f>
        <v/>
      </c>
      <c r="E333" s="66" t="str">
        <f ca="1">IF(C333="","",OFFSET(Zdroj!AX$16,A332-1,0))</f>
        <v/>
      </c>
      <c r="F333" s="332"/>
      <c r="G333" s="333"/>
    </row>
    <row r="334" spans="1:7" x14ac:dyDescent="0.25">
      <c r="B334" s="333"/>
      <c r="C334" s="137" t="str">
        <f ca="1">IF(OFFSET(Zdroj!AI$16,A332-1,0)=0,"",CONCATENATE("A",$A$2+2," - ",Zdroj!$AI$15))</f>
        <v/>
      </c>
      <c r="D334" s="134" t="str">
        <f ca="1">IF(C334="","",CONCATENATE(OFFSET(Zdroj!AI$16,A332-1,0)," - ",OFFSET(Zdroj!AY$16,A332-1,0)))</f>
        <v/>
      </c>
      <c r="E334" s="66" t="str">
        <f ca="1">IF(C334="","",OFFSET(Zdroj!AZ$16,A332-1,0))</f>
        <v/>
      </c>
      <c r="F334" s="332"/>
      <c r="G334" s="333"/>
    </row>
    <row r="335" spans="1:7" x14ac:dyDescent="0.25">
      <c r="B335" s="333"/>
      <c r="C335" s="137" t="str">
        <f ca="1">IF(OFFSET(Zdroj!AJ$16,A332-1,0)=0,"",CONCATENATE("A",$A$2+3," - ",Zdroj!$AJ$15))</f>
        <v/>
      </c>
      <c r="D335" s="134" t="str">
        <f ca="1">IF(C335="","",CONCATENATE(OFFSET(Zdroj!AJ$16,A332-1,0)," - ",OFFSET(Zdroj!BA$16,A332-1,0)))</f>
        <v/>
      </c>
      <c r="E335" s="66" t="str">
        <f ca="1">IF(C335="","",OFFSET(Zdroj!BB$16,A332-1,0))</f>
        <v/>
      </c>
      <c r="F335" s="332"/>
      <c r="G335" s="333"/>
    </row>
    <row r="336" spans="1:7" x14ac:dyDescent="0.25">
      <c r="B336" s="333"/>
      <c r="C336" s="137" t="str">
        <f ca="1">IF(OFFSET(Zdroj!AK$16,A332-1,0)=0,"",CONCATENATE("A",$A$2+4," - ",Zdroj!$AK$15))</f>
        <v/>
      </c>
      <c r="D336" s="134" t="str">
        <f ca="1">IF(C336="","",CONCATENATE(OFFSET(Zdroj!AK$16,A332-1,0)," - ",OFFSET(Zdroj!BC$16,A332-1,0)))</f>
        <v/>
      </c>
      <c r="E336" s="66" t="str">
        <f ca="1">IF(C336="","",OFFSET(Zdroj!BD$16,A332-1,0))</f>
        <v/>
      </c>
      <c r="F336" s="332"/>
      <c r="G336" s="333"/>
    </row>
    <row r="337" spans="1:7" x14ac:dyDescent="0.25">
      <c r="B337" s="333"/>
      <c r="C337" s="137" t="str">
        <f ca="1">IF(OFFSET(Zdroj!AL$16,A332-1,0)=0,"",CONCATENATE("A",$A$2+5," - ",Zdroj!$AL$15))</f>
        <v/>
      </c>
      <c r="D337" s="134" t="str">
        <f ca="1">IF(C337="","",CONCATENATE(OFFSET(Zdroj!AL$16,A332-1,0)," - ",OFFSET(Zdroj!BE$16,A332-1,0)))</f>
        <v/>
      </c>
      <c r="E337" s="66" t="str">
        <f ca="1">IF(C337="","",OFFSET(Zdroj!BF$16,A332-1,0))</f>
        <v/>
      </c>
      <c r="F337" s="332"/>
      <c r="G337" s="333"/>
    </row>
    <row r="338" spans="1:7" x14ac:dyDescent="0.25">
      <c r="B338" s="333"/>
      <c r="C338" s="137" t="str">
        <f ca="1">IF(OFFSET(Zdroj!AM$16,A332-1,0)=0,"",CONCATENATE("B",$A$2," - ",Zdroj!$AM$15))</f>
        <v/>
      </c>
      <c r="D338" s="134" t="str">
        <f ca="1">IF(C338="","",CONCATENATE(OFFSET(Zdroj!AM$16,A332-1,0)))</f>
        <v/>
      </c>
      <c r="E338" s="67" t="str">
        <f ca="1">IF(C338="","",OFFSET(Zdroj!AN$16,A332-1,0))</f>
        <v/>
      </c>
      <c r="F338" s="334" t="str">
        <f t="shared" ref="F338" ca="1" si="95">IF(SUM(E338:E341)=0,"",SUM(E338:E341))</f>
        <v/>
      </c>
      <c r="G338" s="333"/>
    </row>
    <row r="339" spans="1:7" x14ac:dyDescent="0.25">
      <c r="B339" s="333"/>
      <c r="C339" s="137" t="str">
        <f ca="1">IF(OFFSET(Zdroj!AO$16,A332-1,0)=0,"",CONCATENATE("B",$A$2+1," - ",Zdroj!$AO$15))</f>
        <v/>
      </c>
      <c r="D339" s="134" t="str">
        <f ca="1">IF(C339="","",CONCATENATE(OFFSET(Zdroj!AO$16,A332-1,0)))</f>
        <v/>
      </c>
      <c r="E339" s="66" t="str">
        <f ca="1">IF(C339="","",OFFSET(Zdroj!AP$16,A332-1,0))</f>
        <v/>
      </c>
      <c r="F339" s="334"/>
      <c r="G339" s="333"/>
    </row>
    <row r="340" spans="1:7" x14ac:dyDescent="0.25">
      <c r="B340" s="333"/>
      <c r="C340" s="137" t="str">
        <f ca="1">IF(OFFSET(Zdroj!AQ$16,A332-1,0)=0,"",CONCATENATE("B",$A$2+2," - ",Zdroj!$AQ$15))</f>
        <v/>
      </c>
      <c r="D340" s="134" t="str">
        <f ca="1">IF(C340="","",CONCATENATE(OFFSET(Zdroj!AQ$16,A332-1,0)))</f>
        <v/>
      </c>
      <c r="E340" s="66" t="str">
        <f ca="1">IF(C340="","",OFFSET(Zdroj!AR$16,A332-1,0))</f>
        <v/>
      </c>
      <c r="F340" s="334"/>
      <c r="G340" s="333"/>
    </row>
    <row r="341" spans="1:7" x14ac:dyDescent="0.25">
      <c r="B341" s="333"/>
      <c r="C341" s="137" t="str">
        <f ca="1">IF(OFFSET(Zdroj!AT$16,A332-1,0)=0,"",CONCATENATE("B",$A$2+3," - ",Zdroj!$AS$15))</f>
        <v/>
      </c>
      <c r="D341" s="134" t="str">
        <f ca="1">IF(C341="","",CONCATENATE(OFFSET(Zdroj!AS$16,A332-1,0)))</f>
        <v/>
      </c>
      <c r="E341" s="66" t="str">
        <f ca="1">IF(C341="","",OFFSET(Zdroj!AT$16,A332-1,0))</f>
        <v/>
      </c>
      <c r="F341" s="334"/>
      <c r="G341" s="333"/>
    </row>
    <row r="342" spans="1:7" x14ac:dyDescent="0.25">
      <c r="A342" s="127">
        <f>SUM((ROW()+8)/10)</f>
        <v>35</v>
      </c>
      <c r="B342" s="333" t="str">
        <f ca="1">IF(OFFSET(Zdroj!$B$16,A342-1,0)&gt;0,OFFSET(Zdroj!$B$16,A342-1,0),"")</f>
        <v/>
      </c>
      <c r="C342" s="136" t="str">
        <f ca="1">IF(OFFSET(Zdroj!AG$16,A342-1,0)=0,"",CONCATENATE("A",$A$2," - ",Zdroj!$AG$15))</f>
        <v/>
      </c>
      <c r="D342" s="134" t="str">
        <f ca="1">IF(C342="","",CONCATENATE(OFFSET(Zdroj!AG$16,A342-1,0)," - ",OFFSET(Zdroj!AU$16,A342-1,0)))</f>
        <v/>
      </c>
      <c r="E342" s="66" t="str">
        <f ca="1">IF(C342="","",OFFSET(Zdroj!AV$16,A342-1,0))</f>
        <v/>
      </c>
      <c r="F342" s="332" t="str">
        <f t="shared" ref="F342" ca="1" si="96">IF(SUM(E342:E347)=0,"",SUM(E342:E347))</f>
        <v/>
      </c>
      <c r="G342" s="333" t="str">
        <f t="shared" ref="G342" ca="1" si="97">IF(SUM(E342:E351)=0,"",SUM(E342:E351))</f>
        <v/>
      </c>
    </row>
    <row r="343" spans="1:7" x14ac:dyDescent="0.25">
      <c r="B343" s="333"/>
      <c r="C343" s="137" t="str">
        <f ca="1">IF(OFFSET(Zdroj!AH$16,A342-1,0)=0,"",CONCATENATE("A",$A$2+1," - ",Zdroj!$AH$15))</f>
        <v/>
      </c>
      <c r="D343" s="134" t="str">
        <f ca="1">IF(C343="","",CONCATENATE(OFFSET(Zdroj!AH$16,A342-1,0)," - ",OFFSET(Zdroj!AW$16,A342-1,0)))</f>
        <v/>
      </c>
      <c r="E343" s="66" t="str">
        <f ca="1">IF(C343="","",OFFSET(Zdroj!AX$16,A342-1,0))</f>
        <v/>
      </c>
      <c r="F343" s="332"/>
      <c r="G343" s="333"/>
    </row>
    <row r="344" spans="1:7" x14ac:dyDescent="0.25">
      <c r="B344" s="333"/>
      <c r="C344" s="137" t="str">
        <f ca="1">IF(OFFSET(Zdroj!AI$16,A342-1,0)=0,"",CONCATENATE("A",$A$2+2," - ",Zdroj!$AI$15))</f>
        <v/>
      </c>
      <c r="D344" s="134" t="str">
        <f ca="1">IF(C344="","",CONCATENATE(OFFSET(Zdroj!AI$16,A342-1,0)," - ",OFFSET(Zdroj!AY$16,A342-1,0)))</f>
        <v/>
      </c>
      <c r="E344" s="66" t="str">
        <f ca="1">IF(C344="","",OFFSET(Zdroj!AZ$16,A342-1,0))</f>
        <v/>
      </c>
      <c r="F344" s="332"/>
      <c r="G344" s="333"/>
    </row>
    <row r="345" spans="1:7" x14ac:dyDescent="0.25">
      <c r="B345" s="333"/>
      <c r="C345" s="137" t="str">
        <f ca="1">IF(OFFSET(Zdroj!AJ$16,A342-1,0)=0,"",CONCATENATE("A",$A$2+3," - ",Zdroj!$AJ$15))</f>
        <v/>
      </c>
      <c r="D345" s="134" t="str">
        <f ca="1">IF(C345="","",CONCATENATE(OFFSET(Zdroj!AJ$16,A342-1,0)," - ",OFFSET(Zdroj!BA$16,A342-1,0)))</f>
        <v/>
      </c>
      <c r="E345" s="66" t="str">
        <f ca="1">IF(C345="","",OFFSET(Zdroj!BB$16,A342-1,0))</f>
        <v/>
      </c>
      <c r="F345" s="332"/>
      <c r="G345" s="333"/>
    </row>
    <row r="346" spans="1:7" x14ac:dyDescent="0.25">
      <c r="B346" s="333"/>
      <c r="C346" s="137" t="str">
        <f ca="1">IF(OFFSET(Zdroj!AK$16,A342-1,0)=0,"",CONCATENATE("A",$A$2+4," - ",Zdroj!$AK$15))</f>
        <v/>
      </c>
      <c r="D346" s="134" t="str">
        <f ca="1">IF(C346="","",CONCATENATE(OFFSET(Zdroj!AK$16,A342-1,0)," - ",OFFSET(Zdroj!BC$16,A342-1,0)))</f>
        <v/>
      </c>
      <c r="E346" s="66" t="str">
        <f ca="1">IF(C346="","",OFFSET(Zdroj!BD$16,A342-1,0))</f>
        <v/>
      </c>
      <c r="F346" s="332"/>
      <c r="G346" s="333"/>
    </row>
    <row r="347" spans="1:7" x14ac:dyDescent="0.25">
      <c r="B347" s="333"/>
      <c r="C347" s="137" t="str">
        <f ca="1">IF(OFFSET(Zdroj!AL$16,A342-1,0)=0,"",CONCATENATE("A",$A$2+5," - ",Zdroj!$AL$15))</f>
        <v/>
      </c>
      <c r="D347" s="134" t="str">
        <f ca="1">IF(C347="","",CONCATENATE(OFFSET(Zdroj!AL$16,A342-1,0)," - ",OFFSET(Zdroj!BE$16,A342-1,0)))</f>
        <v/>
      </c>
      <c r="E347" s="66" t="str">
        <f ca="1">IF(C347="","",OFFSET(Zdroj!BF$16,A342-1,0))</f>
        <v/>
      </c>
      <c r="F347" s="332"/>
      <c r="G347" s="333"/>
    </row>
    <row r="348" spans="1:7" x14ac:dyDescent="0.25">
      <c r="B348" s="333"/>
      <c r="C348" s="137" t="str">
        <f ca="1">IF(OFFSET(Zdroj!AM$16,A342-1,0)=0,"",CONCATENATE("B",$A$2," - ",Zdroj!$AM$15))</f>
        <v/>
      </c>
      <c r="D348" s="134" t="str">
        <f ca="1">IF(C348="","",CONCATENATE(OFFSET(Zdroj!AM$16,A342-1,0)))</f>
        <v/>
      </c>
      <c r="E348" s="67" t="str">
        <f ca="1">IF(C348="","",OFFSET(Zdroj!AN$16,A342-1,0))</f>
        <v/>
      </c>
      <c r="F348" s="334" t="str">
        <f t="shared" ref="F348" ca="1" si="98">IF(SUM(E348:E351)=0,"",SUM(E348:E351))</f>
        <v/>
      </c>
      <c r="G348" s="333"/>
    </row>
    <row r="349" spans="1:7" x14ac:dyDescent="0.25">
      <c r="B349" s="333"/>
      <c r="C349" s="137" t="str">
        <f ca="1">IF(OFFSET(Zdroj!AO$16,A342-1,0)=0,"",CONCATENATE("B",$A$2+1," - ",Zdroj!$AO$15))</f>
        <v/>
      </c>
      <c r="D349" s="134" t="str">
        <f ca="1">IF(C349="","",CONCATENATE(OFFSET(Zdroj!AO$16,A342-1,0)))</f>
        <v/>
      </c>
      <c r="E349" s="66" t="str">
        <f ca="1">IF(C349="","",OFFSET(Zdroj!AP$16,A342-1,0))</f>
        <v/>
      </c>
      <c r="F349" s="334"/>
      <c r="G349" s="333"/>
    </row>
    <row r="350" spans="1:7" x14ac:dyDescent="0.25">
      <c r="B350" s="333"/>
      <c r="C350" s="137" t="str">
        <f ca="1">IF(OFFSET(Zdroj!AQ$16,A342-1,0)=0,"",CONCATENATE("B",$A$2+2," - ",Zdroj!$AQ$15))</f>
        <v/>
      </c>
      <c r="D350" s="134" t="str">
        <f ca="1">IF(C350="","",CONCATENATE(OFFSET(Zdroj!AQ$16,A342-1,0)))</f>
        <v/>
      </c>
      <c r="E350" s="66" t="str">
        <f ca="1">IF(C350="","",OFFSET(Zdroj!AR$16,A342-1,0))</f>
        <v/>
      </c>
      <c r="F350" s="334"/>
      <c r="G350" s="333"/>
    </row>
    <row r="351" spans="1:7" x14ac:dyDescent="0.25">
      <c r="B351" s="333"/>
      <c r="C351" s="137" t="str">
        <f ca="1">IF(OFFSET(Zdroj!AT$16,A342-1,0)=0,"",CONCATENATE("B",$A$2+3," - ",Zdroj!$AS$15))</f>
        <v/>
      </c>
      <c r="D351" s="134" t="str">
        <f ca="1">IF(C351="","",CONCATENATE(OFFSET(Zdroj!AS$16,A342-1,0)))</f>
        <v/>
      </c>
      <c r="E351" s="66" t="str">
        <f ca="1">IF(C351="","",OFFSET(Zdroj!AT$16,A342-1,0))</f>
        <v/>
      </c>
      <c r="F351" s="334"/>
      <c r="G351" s="333"/>
    </row>
    <row r="352" spans="1:7" x14ac:dyDescent="0.25">
      <c r="A352" s="127">
        <f>SUM((ROW()+8)/10)</f>
        <v>36</v>
      </c>
      <c r="B352" s="333" t="str">
        <f ca="1">IF(OFFSET(Zdroj!$B$16,A352-1,0)&gt;0,OFFSET(Zdroj!$B$16,A352-1,0),"")</f>
        <v/>
      </c>
      <c r="C352" s="136" t="str">
        <f ca="1">IF(OFFSET(Zdroj!AG$16,A352-1,0)=0,"",CONCATENATE("A",$A$2," - ",Zdroj!$AG$15))</f>
        <v/>
      </c>
      <c r="D352" s="134" t="str">
        <f ca="1">IF(C352="","",CONCATENATE(OFFSET(Zdroj!AG$16,A352-1,0)," - ",OFFSET(Zdroj!AU$16,A352-1,0)))</f>
        <v/>
      </c>
      <c r="E352" s="66" t="str">
        <f ca="1">IF(C352="","",OFFSET(Zdroj!AV$16,A352-1,0))</f>
        <v/>
      </c>
      <c r="F352" s="332" t="str">
        <f t="shared" ref="F352" ca="1" si="99">IF(SUM(E352:E357)=0,"",SUM(E352:E357))</f>
        <v/>
      </c>
      <c r="G352" s="333" t="str">
        <f t="shared" ref="G352" ca="1" si="100">IF(SUM(E352:E361)=0,"",SUM(E352:E361))</f>
        <v/>
      </c>
    </row>
    <row r="353" spans="1:7" x14ac:dyDescent="0.25">
      <c r="B353" s="333"/>
      <c r="C353" s="137" t="str">
        <f ca="1">IF(OFFSET(Zdroj!AH$16,A352-1,0)=0,"",CONCATENATE("A",$A$2+1," - ",Zdroj!$AH$15))</f>
        <v/>
      </c>
      <c r="D353" s="134" t="str">
        <f ca="1">IF(C353="","",CONCATENATE(OFFSET(Zdroj!AH$16,A352-1,0)," - ",OFFSET(Zdroj!AW$16,A352-1,0)))</f>
        <v/>
      </c>
      <c r="E353" s="66" t="str">
        <f ca="1">IF(C353="","",OFFSET(Zdroj!AX$16,A352-1,0))</f>
        <v/>
      </c>
      <c r="F353" s="332"/>
      <c r="G353" s="333"/>
    </row>
    <row r="354" spans="1:7" x14ac:dyDescent="0.25">
      <c r="B354" s="333"/>
      <c r="C354" s="137" t="str">
        <f ca="1">IF(OFFSET(Zdroj!AI$16,A352-1,0)=0,"",CONCATENATE("A",$A$2+2," - ",Zdroj!$AI$15))</f>
        <v/>
      </c>
      <c r="D354" s="134" t="str">
        <f ca="1">IF(C354="","",CONCATENATE(OFFSET(Zdroj!AI$16,A352-1,0)," - ",OFFSET(Zdroj!AY$16,A352-1,0)))</f>
        <v/>
      </c>
      <c r="E354" s="66" t="str">
        <f ca="1">IF(C354="","",OFFSET(Zdroj!AZ$16,A352-1,0))</f>
        <v/>
      </c>
      <c r="F354" s="332"/>
      <c r="G354" s="333"/>
    </row>
    <row r="355" spans="1:7" x14ac:dyDescent="0.25">
      <c r="B355" s="333"/>
      <c r="C355" s="137" t="str">
        <f ca="1">IF(OFFSET(Zdroj!AJ$16,A352-1,0)=0,"",CONCATENATE("A",$A$2+3," - ",Zdroj!$AJ$15))</f>
        <v/>
      </c>
      <c r="D355" s="134" t="str">
        <f ca="1">IF(C355="","",CONCATENATE(OFFSET(Zdroj!AJ$16,A352-1,0)," - ",OFFSET(Zdroj!BA$16,A352-1,0)))</f>
        <v/>
      </c>
      <c r="E355" s="66" t="str">
        <f ca="1">IF(C355="","",OFFSET(Zdroj!BB$16,A352-1,0))</f>
        <v/>
      </c>
      <c r="F355" s="332"/>
      <c r="G355" s="333"/>
    </row>
    <row r="356" spans="1:7" x14ac:dyDescent="0.25">
      <c r="B356" s="333"/>
      <c r="C356" s="137" t="str">
        <f ca="1">IF(OFFSET(Zdroj!AK$16,A352-1,0)=0,"",CONCATENATE("A",$A$2+4," - ",Zdroj!$AK$15))</f>
        <v/>
      </c>
      <c r="D356" s="134" t="str">
        <f ca="1">IF(C356="","",CONCATENATE(OFFSET(Zdroj!AK$16,A352-1,0)," - ",OFFSET(Zdroj!BC$16,A352-1,0)))</f>
        <v/>
      </c>
      <c r="E356" s="66" t="str">
        <f ca="1">IF(C356="","",OFFSET(Zdroj!BD$16,A352-1,0))</f>
        <v/>
      </c>
      <c r="F356" s="332"/>
      <c r="G356" s="333"/>
    </row>
    <row r="357" spans="1:7" x14ac:dyDescent="0.25">
      <c r="B357" s="333"/>
      <c r="C357" s="137" t="str">
        <f ca="1">IF(OFFSET(Zdroj!AL$16,A352-1,0)=0,"",CONCATENATE("A",$A$2+5," - ",Zdroj!$AL$15))</f>
        <v/>
      </c>
      <c r="D357" s="134" t="str">
        <f ca="1">IF(C357="","",CONCATENATE(OFFSET(Zdroj!AL$16,A352-1,0)," - ",OFFSET(Zdroj!BE$16,A352-1,0)))</f>
        <v/>
      </c>
      <c r="E357" s="66" t="str">
        <f ca="1">IF(C357="","",OFFSET(Zdroj!BF$16,A352-1,0))</f>
        <v/>
      </c>
      <c r="F357" s="332"/>
      <c r="G357" s="333"/>
    </row>
    <row r="358" spans="1:7" x14ac:dyDescent="0.25">
      <c r="B358" s="333"/>
      <c r="C358" s="137" t="str">
        <f ca="1">IF(OFFSET(Zdroj!AM$16,A352-1,0)=0,"",CONCATENATE("B",$A$2," - ",Zdroj!$AM$15))</f>
        <v/>
      </c>
      <c r="D358" s="134" t="str">
        <f ca="1">IF(C358="","",CONCATENATE(OFFSET(Zdroj!AM$16,A352-1,0)))</f>
        <v/>
      </c>
      <c r="E358" s="67" t="str">
        <f ca="1">IF(C358="","",OFFSET(Zdroj!AN$16,A352-1,0))</f>
        <v/>
      </c>
      <c r="F358" s="334" t="str">
        <f t="shared" ref="F358" ca="1" si="101">IF(SUM(E358:E361)=0,"",SUM(E358:E361))</f>
        <v/>
      </c>
      <c r="G358" s="333"/>
    </row>
    <row r="359" spans="1:7" x14ac:dyDescent="0.25">
      <c r="B359" s="333"/>
      <c r="C359" s="137" t="str">
        <f ca="1">IF(OFFSET(Zdroj!AO$16,A352-1,0)=0,"",CONCATENATE("B",$A$2+1," - ",Zdroj!$AO$15))</f>
        <v/>
      </c>
      <c r="D359" s="134" t="str">
        <f ca="1">IF(C359="","",CONCATENATE(OFFSET(Zdroj!AO$16,A352-1,0)))</f>
        <v/>
      </c>
      <c r="E359" s="66" t="str">
        <f ca="1">IF(C359="","",OFFSET(Zdroj!AP$16,A352-1,0))</f>
        <v/>
      </c>
      <c r="F359" s="334"/>
      <c r="G359" s="333"/>
    </row>
    <row r="360" spans="1:7" x14ac:dyDescent="0.25">
      <c r="B360" s="333"/>
      <c r="C360" s="137" t="str">
        <f ca="1">IF(OFFSET(Zdroj!AQ$16,A352-1,0)=0,"",CONCATENATE("B",$A$2+2," - ",Zdroj!$AQ$15))</f>
        <v/>
      </c>
      <c r="D360" s="134" t="str">
        <f ca="1">IF(C360="","",CONCATENATE(OFFSET(Zdroj!AQ$16,A352-1,0)))</f>
        <v/>
      </c>
      <c r="E360" s="66" t="str">
        <f ca="1">IF(C360="","",OFFSET(Zdroj!AR$16,A352-1,0))</f>
        <v/>
      </c>
      <c r="F360" s="334"/>
      <c r="G360" s="333"/>
    </row>
    <row r="361" spans="1:7" x14ac:dyDescent="0.25">
      <c r="B361" s="333"/>
      <c r="C361" s="137" t="str">
        <f ca="1">IF(OFFSET(Zdroj!AT$16,A352-1,0)=0,"",CONCATENATE("B",$A$2+3," - ",Zdroj!$AS$15))</f>
        <v/>
      </c>
      <c r="D361" s="134" t="str">
        <f ca="1">IF(C361="","",CONCATENATE(OFFSET(Zdroj!AS$16,A352-1,0)))</f>
        <v/>
      </c>
      <c r="E361" s="66" t="str">
        <f ca="1">IF(C361="","",OFFSET(Zdroj!AT$16,A352-1,0))</f>
        <v/>
      </c>
      <c r="F361" s="334"/>
      <c r="G361" s="333"/>
    </row>
    <row r="362" spans="1:7" x14ac:dyDescent="0.25">
      <c r="A362" s="127">
        <f>SUM((ROW()+8)/10)</f>
        <v>37</v>
      </c>
      <c r="B362" s="333" t="str">
        <f ca="1">IF(OFFSET(Zdroj!$B$16,A362-1,0)&gt;0,OFFSET(Zdroj!$B$16,A362-1,0),"")</f>
        <v/>
      </c>
      <c r="C362" s="136" t="str">
        <f ca="1">IF(OFFSET(Zdroj!AG$16,A362-1,0)=0,"",CONCATENATE("A",$A$2," - ",Zdroj!$AG$15))</f>
        <v/>
      </c>
      <c r="D362" s="134" t="str">
        <f ca="1">IF(C362="","",CONCATENATE(OFFSET(Zdroj!AG$16,A362-1,0)," - ",OFFSET(Zdroj!AU$16,A362-1,0)))</f>
        <v/>
      </c>
      <c r="E362" s="66" t="str">
        <f ca="1">IF(C362="","",OFFSET(Zdroj!AV$16,A362-1,0))</f>
        <v/>
      </c>
      <c r="F362" s="332" t="str">
        <f t="shared" ref="F362" ca="1" si="102">IF(SUM(E362:E367)=0,"",SUM(E362:E367))</f>
        <v/>
      </c>
      <c r="G362" s="333" t="str">
        <f t="shared" ref="G362" ca="1" si="103">IF(SUM(E362:E371)=0,"",SUM(E362:E371))</f>
        <v/>
      </c>
    </row>
    <row r="363" spans="1:7" x14ac:dyDescent="0.25">
      <c r="B363" s="333"/>
      <c r="C363" s="137" t="str">
        <f ca="1">IF(OFFSET(Zdroj!AH$16,A362-1,0)=0,"",CONCATENATE("A",$A$2+1," - ",Zdroj!$AH$15))</f>
        <v/>
      </c>
      <c r="D363" s="134" t="str">
        <f ca="1">IF(C363="","",CONCATENATE(OFFSET(Zdroj!AH$16,A362-1,0)," - ",OFFSET(Zdroj!AW$16,A362-1,0)))</f>
        <v/>
      </c>
      <c r="E363" s="66" t="str">
        <f ca="1">IF(C363="","",OFFSET(Zdroj!AX$16,A362-1,0))</f>
        <v/>
      </c>
      <c r="F363" s="332"/>
      <c r="G363" s="333"/>
    </row>
    <row r="364" spans="1:7" x14ac:dyDescent="0.25">
      <c r="B364" s="333"/>
      <c r="C364" s="137" t="str">
        <f ca="1">IF(OFFSET(Zdroj!AI$16,A362-1,0)=0,"",CONCATENATE("A",$A$2+2," - ",Zdroj!$AI$15))</f>
        <v/>
      </c>
      <c r="D364" s="134" t="str">
        <f ca="1">IF(C364="","",CONCATENATE(OFFSET(Zdroj!AI$16,A362-1,0)," - ",OFFSET(Zdroj!AY$16,A362-1,0)))</f>
        <v/>
      </c>
      <c r="E364" s="66" t="str">
        <f ca="1">IF(C364="","",OFFSET(Zdroj!AZ$16,A362-1,0))</f>
        <v/>
      </c>
      <c r="F364" s="332"/>
      <c r="G364" s="333"/>
    </row>
    <row r="365" spans="1:7" x14ac:dyDescent="0.25">
      <c r="B365" s="333"/>
      <c r="C365" s="137" t="str">
        <f ca="1">IF(OFFSET(Zdroj!AJ$16,A362-1,0)=0,"",CONCATENATE("A",$A$2+3," - ",Zdroj!$AJ$15))</f>
        <v/>
      </c>
      <c r="D365" s="134" t="str">
        <f ca="1">IF(C365="","",CONCATENATE(OFFSET(Zdroj!AJ$16,A362-1,0)," - ",OFFSET(Zdroj!BA$16,A362-1,0)))</f>
        <v/>
      </c>
      <c r="E365" s="66" t="str">
        <f ca="1">IF(C365="","",OFFSET(Zdroj!BB$16,A362-1,0))</f>
        <v/>
      </c>
      <c r="F365" s="332"/>
      <c r="G365" s="333"/>
    </row>
    <row r="366" spans="1:7" x14ac:dyDescent="0.25">
      <c r="B366" s="333"/>
      <c r="C366" s="137" t="str">
        <f ca="1">IF(OFFSET(Zdroj!AK$16,A362-1,0)=0,"",CONCATENATE("A",$A$2+4," - ",Zdroj!$AK$15))</f>
        <v/>
      </c>
      <c r="D366" s="134" t="str">
        <f ca="1">IF(C366="","",CONCATENATE(OFFSET(Zdroj!AK$16,A362-1,0)," - ",OFFSET(Zdroj!BC$16,A362-1,0)))</f>
        <v/>
      </c>
      <c r="E366" s="66" t="str">
        <f ca="1">IF(C366="","",OFFSET(Zdroj!BD$16,A362-1,0))</f>
        <v/>
      </c>
      <c r="F366" s="332"/>
      <c r="G366" s="333"/>
    </row>
    <row r="367" spans="1:7" x14ac:dyDescent="0.25">
      <c r="B367" s="333"/>
      <c r="C367" s="137" t="str">
        <f ca="1">IF(OFFSET(Zdroj!AL$16,A362-1,0)=0,"",CONCATENATE("A",$A$2+5," - ",Zdroj!$AL$15))</f>
        <v/>
      </c>
      <c r="D367" s="134" t="str">
        <f ca="1">IF(C367="","",CONCATENATE(OFFSET(Zdroj!AL$16,A362-1,0)," - ",OFFSET(Zdroj!BE$16,A362-1,0)))</f>
        <v/>
      </c>
      <c r="E367" s="66" t="str">
        <f ca="1">IF(C367="","",OFFSET(Zdroj!BF$16,A362-1,0))</f>
        <v/>
      </c>
      <c r="F367" s="332"/>
      <c r="G367" s="333"/>
    </row>
    <row r="368" spans="1:7" x14ac:dyDescent="0.25">
      <c r="B368" s="333"/>
      <c r="C368" s="137" t="str">
        <f ca="1">IF(OFFSET(Zdroj!AM$16,A362-1,0)=0,"",CONCATENATE("B",$A$2," - ",Zdroj!$AM$15))</f>
        <v/>
      </c>
      <c r="D368" s="134" t="str">
        <f ca="1">IF(C368="","",CONCATENATE(OFFSET(Zdroj!AM$16,A362-1,0)))</f>
        <v/>
      </c>
      <c r="E368" s="67" t="str">
        <f ca="1">IF(C368="","",OFFSET(Zdroj!AN$16,A362-1,0))</f>
        <v/>
      </c>
      <c r="F368" s="334" t="str">
        <f t="shared" ref="F368" ca="1" si="104">IF(SUM(E368:E371)=0,"",SUM(E368:E371))</f>
        <v/>
      </c>
      <c r="G368" s="333"/>
    </row>
    <row r="369" spans="1:7" x14ac:dyDescent="0.25">
      <c r="B369" s="333"/>
      <c r="C369" s="137" t="str">
        <f ca="1">IF(OFFSET(Zdroj!AO$16,A362-1,0)=0,"",CONCATENATE("B",$A$2+1," - ",Zdroj!$AO$15))</f>
        <v/>
      </c>
      <c r="D369" s="134" t="str">
        <f ca="1">IF(C369="","",CONCATENATE(OFFSET(Zdroj!AO$16,A362-1,0)))</f>
        <v/>
      </c>
      <c r="E369" s="66" t="str">
        <f ca="1">IF(C369="","",OFFSET(Zdroj!AP$16,A362-1,0))</f>
        <v/>
      </c>
      <c r="F369" s="334"/>
      <c r="G369" s="333"/>
    </row>
    <row r="370" spans="1:7" x14ac:dyDescent="0.25">
      <c r="B370" s="333"/>
      <c r="C370" s="137" t="str">
        <f ca="1">IF(OFFSET(Zdroj!AQ$16,A362-1,0)=0,"",CONCATENATE("B",$A$2+2," - ",Zdroj!$AQ$15))</f>
        <v/>
      </c>
      <c r="D370" s="134" t="str">
        <f ca="1">IF(C370="","",CONCATENATE(OFFSET(Zdroj!AQ$16,A362-1,0)))</f>
        <v/>
      </c>
      <c r="E370" s="66" t="str">
        <f ca="1">IF(C370="","",OFFSET(Zdroj!AR$16,A362-1,0))</f>
        <v/>
      </c>
      <c r="F370" s="334"/>
      <c r="G370" s="333"/>
    </row>
    <row r="371" spans="1:7" x14ac:dyDescent="0.25">
      <c r="B371" s="333"/>
      <c r="C371" s="137" t="str">
        <f ca="1">IF(OFFSET(Zdroj!AT$16,A362-1,0)=0,"",CONCATENATE("B",$A$2+3," - ",Zdroj!$AS$15))</f>
        <v/>
      </c>
      <c r="D371" s="134" t="str">
        <f ca="1">IF(C371="","",CONCATENATE(OFFSET(Zdroj!AS$16,A362-1,0)))</f>
        <v/>
      </c>
      <c r="E371" s="66" t="str">
        <f ca="1">IF(C371="","",OFFSET(Zdroj!AT$16,A362-1,0))</f>
        <v/>
      </c>
      <c r="F371" s="334"/>
      <c r="G371" s="333"/>
    </row>
    <row r="372" spans="1:7" x14ac:dyDescent="0.25">
      <c r="A372" s="127">
        <f>SUM((ROW()+8)/10)</f>
        <v>38</v>
      </c>
      <c r="B372" s="333" t="str">
        <f ca="1">IF(OFFSET(Zdroj!$B$16,A372-1,0)&gt;0,OFFSET(Zdroj!$B$16,A372-1,0),"")</f>
        <v/>
      </c>
      <c r="C372" s="136" t="str">
        <f ca="1">IF(OFFSET(Zdroj!AG$16,A372-1,0)=0,"",CONCATENATE("A",$A$2," - ",Zdroj!$AG$15))</f>
        <v/>
      </c>
      <c r="D372" s="134" t="str">
        <f ca="1">IF(C372="","",CONCATENATE(OFFSET(Zdroj!AG$16,A372-1,0)," - ",OFFSET(Zdroj!AU$16,A372-1,0)))</f>
        <v/>
      </c>
      <c r="E372" s="66" t="str">
        <f ca="1">IF(C372="","",OFFSET(Zdroj!AV$16,A372-1,0))</f>
        <v/>
      </c>
      <c r="F372" s="332" t="str">
        <f t="shared" ref="F372" ca="1" si="105">IF(SUM(E372:E377)=0,"",SUM(E372:E377))</f>
        <v/>
      </c>
      <c r="G372" s="333" t="str">
        <f t="shared" ref="G372" ca="1" si="106">IF(SUM(E372:E381)=0,"",SUM(E372:E381))</f>
        <v/>
      </c>
    </row>
    <row r="373" spans="1:7" x14ac:dyDescent="0.25">
      <c r="B373" s="333"/>
      <c r="C373" s="137" t="str">
        <f ca="1">IF(OFFSET(Zdroj!AH$16,A372-1,0)=0,"",CONCATENATE("A",$A$2+1," - ",Zdroj!$AH$15))</f>
        <v/>
      </c>
      <c r="D373" s="134" t="str">
        <f ca="1">IF(C373="","",CONCATENATE(OFFSET(Zdroj!AH$16,A372-1,0)," - ",OFFSET(Zdroj!AW$16,A372-1,0)))</f>
        <v/>
      </c>
      <c r="E373" s="66" t="str">
        <f ca="1">IF(C373="","",OFFSET(Zdroj!AX$16,A372-1,0))</f>
        <v/>
      </c>
      <c r="F373" s="332"/>
      <c r="G373" s="333"/>
    </row>
    <row r="374" spans="1:7" x14ac:dyDescent="0.25">
      <c r="B374" s="333"/>
      <c r="C374" s="137" t="str">
        <f ca="1">IF(OFFSET(Zdroj!AI$16,A372-1,0)=0,"",CONCATENATE("A",$A$2+2," - ",Zdroj!$AI$15))</f>
        <v/>
      </c>
      <c r="D374" s="134" t="str">
        <f ca="1">IF(C374="","",CONCATENATE(OFFSET(Zdroj!AI$16,A372-1,0)," - ",OFFSET(Zdroj!AY$16,A372-1,0)))</f>
        <v/>
      </c>
      <c r="E374" s="66" t="str">
        <f ca="1">IF(C374="","",OFFSET(Zdroj!AZ$16,A372-1,0))</f>
        <v/>
      </c>
      <c r="F374" s="332"/>
      <c r="G374" s="333"/>
    </row>
    <row r="375" spans="1:7" x14ac:dyDescent="0.25">
      <c r="B375" s="333"/>
      <c r="C375" s="137" t="str">
        <f ca="1">IF(OFFSET(Zdroj!AJ$16,A372-1,0)=0,"",CONCATENATE("A",$A$2+3," - ",Zdroj!$AJ$15))</f>
        <v/>
      </c>
      <c r="D375" s="134" t="str">
        <f ca="1">IF(C375="","",CONCATENATE(OFFSET(Zdroj!AJ$16,A372-1,0)," - ",OFFSET(Zdroj!BA$16,A372-1,0)))</f>
        <v/>
      </c>
      <c r="E375" s="66" t="str">
        <f ca="1">IF(C375="","",OFFSET(Zdroj!BB$16,A372-1,0))</f>
        <v/>
      </c>
      <c r="F375" s="332"/>
      <c r="G375" s="333"/>
    </row>
    <row r="376" spans="1:7" x14ac:dyDescent="0.25">
      <c r="B376" s="333"/>
      <c r="C376" s="137" t="str">
        <f ca="1">IF(OFFSET(Zdroj!AK$16,A372-1,0)=0,"",CONCATENATE("A",$A$2+4," - ",Zdroj!$AK$15))</f>
        <v/>
      </c>
      <c r="D376" s="134" t="str">
        <f ca="1">IF(C376="","",CONCATENATE(OFFSET(Zdroj!AK$16,A372-1,0)," - ",OFFSET(Zdroj!BC$16,A372-1,0)))</f>
        <v/>
      </c>
      <c r="E376" s="66" t="str">
        <f ca="1">IF(C376="","",OFFSET(Zdroj!BD$16,A372-1,0))</f>
        <v/>
      </c>
      <c r="F376" s="332"/>
      <c r="G376" s="333"/>
    </row>
    <row r="377" spans="1:7" x14ac:dyDescent="0.25">
      <c r="B377" s="333"/>
      <c r="C377" s="137" t="str">
        <f ca="1">IF(OFFSET(Zdroj!AL$16,A372-1,0)=0,"",CONCATENATE("A",$A$2+5," - ",Zdroj!$AL$15))</f>
        <v/>
      </c>
      <c r="D377" s="134" t="str">
        <f ca="1">IF(C377="","",CONCATENATE(OFFSET(Zdroj!AL$16,A372-1,0)," - ",OFFSET(Zdroj!BE$16,A372-1,0)))</f>
        <v/>
      </c>
      <c r="E377" s="66" t="str">
        <f ca="1">IF(C377="","",OFFSET(Zdroj!BF$16,A372-1,0))</f>
        <v/>
      </c>
      <c r="F377" s="332"/>
      <c r="G377" s="333"/>
    </row>
    <row r="378" spans="1:7" x14ac:dyDescent="0.25">
      <c r="B378" s="333"/>
      <c r="C378" s="137" t="str">
        <f ca="1">IF(OFFSET(Zdroj!AM$16,A372-1,0)=0,"",CONCATENATE("B",$A$2," - ",Zdroj!$AM$15))</f>
        <v/>
      </c>
      <c r="D378" s="134" t="str">
        <f ca="1">IF(C378="","",CONCATENATE(OFFSET(Zdroj!AM$16,A372-1,0)))</f>
        <v/>
      </c>
      <c r="E378" s="67" t="str">
        <f ca="1">IF(C378="","",OFFSET(Zdroj!AN$16,A372-1,0))</f>
        <v/>
      </c>
      <c r="F378" s="334" t="str">
        <f t="shared" ref="F378" ca="1" si="107">IF(SUM(E378:E381)=0,"",SUM(E378:E381))</f>
        <v/>
      </c>
      <c r="G378" s="333"/>
    </row>
    <row r="379" spans="1:7" x14ac:dyDescent="0.25">
      <c r="B379" s="333"/>
      <c r="C379" s="137" t="str">
        <f ca="1">IF(OFFSET(Zdroj!AO$16,A372-1,0)=0,"",CONCATENATE("B",$A$2+1," - ",Zdroj!$AO$15))</f>
        <v/>
      </c>
      <c r="D379" s="134" t="str">
        <f ca="1">IF(C379="","",CONCATENATE(OFFSET(Zdroj!AO$16,A372-1,0)))</f>
        <v/>
      </c>
      <c r="E379" s="66" t="str">
        <f ca="1">IF(C379="","",OFFSET(Zdroj!AP$16,A372-1,0))</f>
        <v/>
      </c>
      <c r="F379" s="334"/>
      <c r="G379" s="333"/>
    </row>
    <row r="380" spans="1:7" x14ac:dyDescent="0.25">
      <c r="B380" s="333"/>
      <c r="C380" s="137" t="str">
        <f ca="1">IF(OFFSET(Zdroj!AQ$16,A372-1,0)=0,"",CONCATENATE("B",$A$2+2," - ",Zdroj!$AQ$15))</f>
        <v/>
      </c>
      <c r="D380" s="134" t="str">
        <f ca="1">IF(C380="","",CONCATENATE(OFFSET(Zdroj!AQ$16,A372-1,0)))</f>
        <v/>
      </c>
      <c r="E380" s="66" t="str">
        <f ca="1">IF(C380="","",OFFSET(Zdroj!AR$16,A372-1,0))</f>
        <v/>
      </c>
      <c r="F380" s="334"/>
      <c r="G380" s="333"/>
    </row>
    <row r="381" spans="1:7" x14ac:dyDescent="0.25">
      <c r="B381" s="333"/>
      <c r="C381" s="137" t="str">
        <f ca="1">IF(OFFSET(Zdroj!AT$16,A372-1,0)=0,"",CONCATENATE("B",$A$2+3," - ",Zdroj!$AS$15))</f>
        <v/>
      </c>
      <c r="D381" s="134" t="str">
        <f ca="1">IF(C381="","",CONCATENATE(OFFSET(Zdroj!AS$16,A372-1,0)))</f>
        <v/>
      </c>
      <c r="E381" s="66" t="str">
        <f ca="1">IF(C381="","",OFFSET(Zdroj!AT$16,A372-1,0))</f>
        <v/>
      </c>
      <c r="F381" s="334"/>
      <c r="G381" s="333"/>
    </row>
    <row r="382" spans="1:7" x14ac:dyDescent="0.25">
      <c r="A382" s="127">
        <f>SUM((ROW()+8)/10)</f>
        <v>39</v>
      </c>
      <c r="B382" s="333" t="str">
        <f ca="1">IF(OFFSET(Zdroj!$B$16,A382-1,0)&gt;0,OFFSET(Zdroj!$B$16,A382-1,0),"")</f>
        <v/>
      </c>
      <c r="C382" s="136" t="str">
        <f ca="1">IF(OFFSET(Zdroj!AG$16,A382-1,0)=0,"",CONCATENATE("A",$A$2," - ",Zdroj!$AG$15))</f>
        <v/>
      </c>
      <c r="D382" s="134" t="str">
        <f ca="1">IF(C382="","",CONCATENATE(OFFSET(Zdroj!AG$16,A382-1,0)," - ",OFFSET(Zdroj!AU$16,A382-1,0)))</f>
        <v/>
      </c>
      <c r="E382" s="66" t="str">
        <f ca="1">IF(C382="","",OFFSET(Zdroj!AV$16,A382-1,0))</f>
        <v/>
      </c>
      <c r="F382" s="332" t="str">
        <f t="shared" ref="F382" ca="1" si="108">IF(SUM(E382:E387)=0,"",SUM(E382:E387))</f>
        <v/>
      </c>
      <c r="G382" s="333" t="str">
        <f t="shared" ref="G382" ca="1" si="109">IF(SUM(E382:E391)=0,"",SUM(E382:E391))</f>
        <v/>
      </c>
    </row>
    <row r="383" spans="1:7" x14ac:dyDescent="0.25">
      <c r="B383" s="333"/>
      <c r="C383" s="137" t="str">
        <f ca="1">IF(OFFSET(Zdroj!AH$16,A382-1,0)=0,"",CONCATENATE("A",$A$2+1," - ",Zdroj!$AH$15))</f>
        <v/>
      </c>
      <c r="D383" s="134" t="str">
        <f ca="1">IF(C383="","",CONCATENATE(OFFSET(Zdroj!AH$16,A382-1,0)," - ",OFFSET(Zdroj!AW$16,A382-1,0)))</f>
        <v/>
      </c>
      <c r="E383" s="66" t="str">
        <f ca="1">IF(C383="","",OFFSET(Zdroj!AX$16,A382-1,0))</f>
        <v/>
      </c>
      <c r="F383" s="332"/>
      <c r="G383" s="333"/>
    </row>
    <row r="384" spans="1:7" x14ac:dyDescent="0.25">
      <c r="B384" s="333"/>
      <c r="C384" s="137" t="str">
        <f ca="1">IF(OFFSET(Zdroj!AI$16,A382-1,0)=0,"",CONCATENATE("A",$A$2+2," - ",Zdroj!$AI$15))</f>
        <v/>
      </c>
      <c r="D384" s="134" t="str">
        <f ca="1">IF(C384="","",CONCATENATE(OFFSET(Zdroj!AI$16,A382-1,0)," - ",OFFSET(Zdroj!AY$16,A382-1,0)))</f>
        <v/>
      </c>
      <c r="E384" s="66" t="str">
        <f ca="1">IF(C384="","",OFFSET(Zdroj!AZ$16,A382-1,0))</f>
        <v/>
      </c>
      <c r="F384" s="332"/>
      <c r="G384" s="333"/>
    </row>
    <row r="385" spans="1:7" x14ac:dyDescent="0.25">
      <c r="B385" s="333"/>
      <c r="C385" s="137" t="str">
        <f ca="1">IF(OFFSET(Zdroj!AJ$16,A382-1,0)=0,"",CONCATENATE("A",$A$2+3," - ",Zdroj!$AJ$15))</f>
        <v/>
      </c>
      <c r="D385" s="134" t="str">
        <f ca="1">IF(C385="","",CONCATENATE(OFFSET(Zdroj!AJ$16,A382-1,0)," - ",OFFSET(Zdroj!BA$16,A382-1,0)))</f>
        <v/>
      </c>
      <c r="E385" s="66" t="str">
        <f ca="1">IF(C385="","",OFFSET(Zdroj!BB$16,A382-1,0))</f>
        <v/>
      </c>
      <c r="F385" s="332"/>
      <c r="G385" s="333"/>
    </row>
    <row r="386" spans="1:7" x14ac:dyDescent="0.25">
      <c r="B386" s="333"/>
      <c r="C386" s="137" t="str">
        <f ca="1">IF(OFFSET(Zdroj!AK$16,A382-1,0)=0,"",CONCATENATE("A",$A$2+4," - ",Zdroj!$AK$15))</f>
        <v/>
      </c>
      <c r="D386" s="134" t="str">
        <f ca="1">IF(C386="","",CONCATENATE(OFFSET(Zdroj!AK$16,A382-1,0)," - ",OFFSET(Zdroj!BC$16,A382-1,0)))</f>
        <v/>
      </c>
      <c r="E386" s="66" t="str">
        <f ca="1">IF(C386="","",OFFSET(Zdroj!BD$16,A382-1,0))</f>
        <v/>
      </c>
      <c r="F386" s="332"/>
      <c r="G386" s="333"/>
    </row>
    <row r="387" spans="1:7" x14ac:dyDescent="0.25">
      <c r="B387" s="333"/>
      <c r="C387" s="137" t="str">
        <f ca="1">IF(OFFSET(Zdroj!AL$16,A382-1,0)=0,"",CONCATENATE("A",$A$2+5," - ",Zdroj!$AL$15))</f>
        <v/>
      </c>
      <c r="D387" s="134" t="str">
        <f ca="1">IF(C387="","",CONCATENATE(OFFSET(Zdroj!AL$16,A382-1,0)," - ",OFFSET(Zdroj!BE$16,A382-1,0)))</f>
        <v/>
      </c>
      <c r="E387" s="66" t="str">
        <f ca="1">IF(C387="","",OFFSET(Zdroj!BF$16,A382-1,0))</f>
        <v/>
      </c>
      <c r="F387" s="332"/>
      <c r="G387" s="333"/>
    </row>
    <row r="388" spans="1:7" x14ac:dyDescent="0.25">
      <c r="B388" s="333"/>
      <c r="C388" s="137" t="str">
        <f ca="1">IF(OFFSET(Zdroj!AM$16,A382-1,0)=0,"",CONCATENATE("B",$A$2," - ",Zdroj!$AM$15))</f>
        <v/>
      </c>
      <c r="D388" s="134" t="str">
        <f ca="1">IF(C388="","",CONCATENATE(OFFSET(Zdroj!AM$16,A382-1,0)))</f>
        <v/>
      </c>
      <c r="E388" s="67" t="str">
        <f ca="1">IF(C388="","",OFFSET(Zdroj!AN$16,A382-1,0))</f>
        <v/>
      </c>
      <c r="F388" s="334" t="str">
        <f t="shared" ref="F388" ca="1" si="110">IF(SUM(E388:E391)=0,"",SUM(E388:E391))</f>
        <v/>
      </c>
      <c r="G388" s="333"/>
    </row>
    <row r="389" spans="1:7" x14ac:dyDescent="0.25">
      <c r="B389" s="333"/>
      <c r="C389" s="137" t="str">
        <f ca="1">IF(OFFSET(Zdroj!AO$16,A382-1,0)=0,"",CONCATENATE("B",$A$2+1," - ",Zdroj!$AO$15))</f>
        <v/>
      </c>
      <c r="D389" s="134" t="str">
        <f ca="1">IF(C389="","",CONCATENATE(OFFSET(Zdroj!AO$16,A382-1,0)))</f>
        <v/>
      </c>
      <c r="E389" s="66" t="str">
        <f ca="1">IF(C389="","",OFFSET(Zdroj!AP$16,A382-1,0))</f>
        <v/>
      </c>
      <c r="F389" s="334"/>
      <c r="G389" s="333"/>
    </row>
    <row r="390" spans="1:7" x14ac:dyDescent="0.25">
      <c r="B390" s="333"/>
      <c r="C390" s="137" t="str">
        <f ca="1">IF(OFFSET(Zdroj!AQ$16,A382-1,0)=0,"",CONCATENATE("B",$A$2+2," - ",Zdroj!$AQ$15))</f>
        <v/>
      </c>
      <c r="D390" s="134" t="str">
        <f ca="1">IF(C390="","",CONCATENATE(OFFSET(Zdroj!AQ$16,A382-1,0)))</f>
        <v/>
      </c>
      <c r="E390" s="66" t="str">
        <f ca="1">IF(C390="","",OFFSET(Zdroj!AR$16,A382-1,0))</f>
        <v/>
      </c>
      <c r="F390" s="334"/>
      <c r="G390" s="333"/>
    </row>
    <row r="391" spans="1:7" x14ac:dyDescent="0.25">
      <c r="B391" s="333"/>
      <c r="C391" s="137" t="str">
        <f ca="1">IF(OFFSET(Zdroj!AT$16,A382-1,0)=0,"",CONCATENATE("B",$A$2+3," - ",Zdroj!$AS$15))</f>
        <v/>
      </c>
      <c r="D391" s="134" t="str">
        <f ca="1">IF(C391="","",CONCATENATE(OFFSET(Zdroj!AS$16,A382-1,0)))</f>
        <v/>
      </c>
      <c r="E391" s="66" t="str">
        <f ca="1">IF(C391="","",OFFSET(Zdroj!AT$16,A382-1,0))</f>
        <v/>
      </c>
      <c r="F391" s="334"/>
      <c r="G391" s="333"/>
    </row>
    <row r="392" spans="1:7" x14ac:dyDescent="0.25">
      <c r="A392" s="127">
        <f>SUM((ROW()+8)/10)</f>
        <v>40</v>
      </c>
      <c r="B392" s="333" t="str">
        <f ca="1">IF(OFFSET(Zdroj!$B$16,A392-1,0)&gt;0,OFFSET(Zdroj!$B$16,A392-1,0),"")</f>
        <v/>
      </c>
      <c r="C392" s="136" t="str">
        <f ca="1">IF(OFFSET(Zdroj!AG$16,A392-1,0)=0,"",CONCATENATE("A",$A$2," - ",Zdroj!$AG$15))</f>
        <v/>
      </c>
      <c r="D392" s="134" t="str">
        <f ca="1">IF(C392="","",CONCATENATE(OFFSET(Zdroj!AG$16,A392-1,0)," - ",OFFSET(Zdroj!AU$16,A392-1,0)))</f>
        <v/>
      </c>
      <c r="E392" s="66" t="str">
        <f ca="1">IF(C392="","",OFFSET(Zdroj!AV$16,A392-1,0))</f>
        <v/>
      </c>
      <c r="F392" s="332" t="str">
        <f t="shared" ref="F392" ca="1" si="111">IF(SUM(E392:E397)=0,"",SUM(E392:E397))</f>
        <v/>
      </c>
      <c r="G392" s="333" t="str">
        <f t="shared" ref="G392" ca="1" si="112">IF(SUM(E392:E401)=0,"",SUM(E392:E401))</f>
        <v/>
      </c>
    </row>
    <row r="393" spans="1:7" x14ac:dyDescent="0.25">
      <c r="B393" s="333"/>
      <c r="C393" s="137" t="str">
        <f ca="1">IF(OFFSET(Zdroj!AH$16,A392-1,0)=0,"",CONCATENATE("A",$A$2+1," - ",Zdroj!$AH$15))</f>
        <v/>
      </c>
      <c r="D393" s="134" t="str">
        <f ca="1">IF(C393="","",CONCATENATE(OFFSET(Zdroj!AH$16,A392-1,0)," - ",OFFSET(Zdroj!AW$16,A392-1,0)))</f>
        <v/>
      </c>
      <c r="E393" s="66" t="str">
        <f ca="1">IF(C393="","",OFFSET(Zdroj!AX$16,A392-1,0))</f>
        <v/>
      </c>
      <c r="F393" s="332"/>
      <c r="G393" s="333"/>
    </row>
    <row r="394" spans="1:7" x14ac:dyDescent="0.25">
      <c r="B394" s="333"/>
      <c r="C394" s="137" t="str">
        <f ca="1">IF(OFFSET(Zdroj!AI$16,A392-1,0)=0,"",CONCATENATE("A",$A$2+2," - ",Zdroj!$AI$15))</f>
        <v/>
      </c>
      <c r="D394" s="134" t="str">
        <f ca="1">IF(C394="","",CONCATENATE(OFFSET(Zdroj!AI$16,A392-1,0)," - ",OFFSET(Zdroj!AY$16,A392-1,0)))</f>
        <v/>
      </c>
      <c r="E394" s="66" t="str">
        <f ca="1">IF(C394="","",OFFSET(Zdroj!AZ$16,A392-1,0))</f>
        <v/>
      </c>
      <c r="F394" s="332"/>
      <c r="G394" s="333"/>
    </row>
    <row r="395" spans="1:7" x14ac:dyDescent="0.25">
      <c r="B395" s="333"/>
      <c r="C395" s="137" t="str">
        <f ca="1">IF(OFFSET(Zdroj!AJ$16,A392-1,0)=0,"",CONCATENATE("A",$A$2+3," - ",Zdroj!$AJ$15))</f>
        <v/>
      </c>
      <c r="D395" s="134" t="str">
        <f ca="1">IF(C395="","",CONCATENATE(OFFSET(Zdroj!AJ$16,A392-1,0)," - ",OFFSET(Zdroj!BA$16,A392-1,0)))</f>
        <v/>
      </c>
      <c r="E395" s="66" t="str">
        <f ca="1">IF(C395="","",OFFSET(Zdroj!BB$16,A392-1,0))</f>
        <v/>
      </c>
      <c r="F395" s="332"/>
      <c r="G395" s="333"/>
    </row>
    <row r="396" spans="1:7" x14ac:dyDescent="0.25">
      <c r="B396" s="333"/>
      <c r="C396" s="137" t="str">
        <f ca="1">IF(OFFSET(Zdroj!AK$16,A392-1,0)=0,"",CONCATENATE("A",$A$2+4," - ",Zdroj!$AK$15))</f>
        <v/>
      </c>
      <c r="D396" s="134" t="str">
        <f ca="1">IF(C396="","",CONCATENATE(OFFSET(Zdroj!AK$16,A392-1,0)," - ",OFFSET(Zdroj!BC$16,A392-1,0)))</f>
        <v/>
      </c>
      <c r="E396" s="66" t="str">
        <f ca="1">IF(C396="","",OFFSET(Zdroj!BD$16,A392-1,0))</f>
        <v/>
      </c>
      <c r="F396" s="332"/>
      <c r="G396" s="333"/>
    </row>
    <row r="397" spans="1:7" x14ac:dyDescent="0.25">
      <c r="B397" s="333"/>
      <c r="C397" s="137" t="str">
        <f ca="1">IF(OFFSET(Zdroj!AL$16,A392-1,0)=0,"",CONCATENATE("A",$A$2+5," - ",Zdroj!$AL$15))</f>
        <v/>
      </c>
      <c r="D397" s="134" t="str">
        <f ca="1">IF(C397="","",CONCATENATE(OFFSET(Zdroj!AL$16,A392-1,0)," - ",OFFSET(Zdroj!BE$16,A392-1,0)))</f>
        <v/>
      </c>
      <c r="E397" s="66" t="str">
        <f ca="1">IF(C397="","",OFFSET(Zdroj!BF$16,A392-1,0))</f>
        <v/>
      </c>
      <c r="F397" s="332"/>
      <c r="G397" s="333"/>
    </row>
    <row r="398" spans="1:7" x14ac:dyDescent="0.25">
      <c r="B398" s="333"/>
      <c r="C398" s="137" t="str">
        <f ca="1">IF(OFFSET(Zdroj!AM$16,A392-1,0)=0,"",CONCATENATE("B",$A$2," - ",Zdroj!$AM$15))</f>
        <v/>
      </c>
      <c r="D398" s="134" t="str">
        <f ca="1">IF(C398="","",CONCATENATE(OFFSET(Zdroj!AM$16,A392-1,0)))</f>
        <v/>
      </c>
      <c r="E398" s="67" t="str">
        <f ca="1">IF(C398="","",OFFSET(Zdroj!AN$16,A392-1,0))</f>
        <v/>
      </c>
      <c r="F398" s="334" t="str">
        <f t="shared" ref="F398" ca="1" si="113">IF(SUM(E398:E401)=0,"",SUM(E398:E401))</f>
        <v/>
      </c>
      <c r="G398" s="333"/>
    </row>
    <row r="399" spans="1:7" x14ac:dyDescent="0.25">
      <c r="B399" s="333"/>
      <c r="C399" s="137" t="str">
        <f ca="1">IF(OFFSET(Zdroj!AO$16,A392-1,0)=0,"",CONCATENATE("B",$A$2+1," - ",Zdroj!$AO$15))</f>
        <v/>
      </c>
      <c r="D399" s="134" t="str">
        <f ca="1">IF(C399="","",CONCATENATE(OFFSET(Zdroj!AO$16,A392-1,0)))</f>
        <v/>
      </c>
      <c r="E399" s="66" t="str">
        <f ca="1">IF(C399="","",OFFSET(Zdroj!AP$16,A392-1,0))</f>
        <v/>
      </c>
      <c r="F399" s="334"/>
      <c r="G399" s="333"/>
    </row>
    <row r="400" spans="1:7" x14ac:dyDescent="0.25">
      <c r="B400" s="333"/>
      <c r="C400" s="137" t="str">
        <f ca="1">IF(OFFSET(Zdroj!AQ$16,A392-1,0)=0,"",CONCATENATE("B",$A$2+2," - ",Zdroj!$AQ$15))</f>
        <v/>
      </c>
      <c r="D400" s="134" t="str">
        <f ca="1">IF(C400="","",CONCATENATE(OFFSET(Zdroj!AQ$16,A392-1,0)))</f>
        <v/>
      </c>
      <c r="E400" s="66" t="str">
        <f ca="1">IF(C400="","",OFFSET(Zdroj!AR$16,A392-1,0))</f>
        <v/>
      </c>
      <c r="F400" s="334"/>
      <c r="G400" s="333"/>
    </row>
    <row r="401" spans="1:7" x14ac:dyDescent="0.25">
      <c r="B401" s="333"/>
      <c r="C401" s="137" t="str">
        <f ca="1">IF(OFFSET(Zdroj!AT$16,A392-1,0)=0,"",CONCATENATE("B",$A$2+3," - ",Zdroj!$AS$15))</f>
        <v/>
      </c>
      <c r="D401" s="134" t="str">
        <f ca="1">IF(C401="","",CONCATENATE(OFFSET(Zdroj!AS$16,A392-1,0)))</f>
        <v/>
      </c>
      <c r="E401" s="66" t="str">
        <f ca="1">IF(C401="","",OFFSET(Zdroj!AT$16,A392-1,0))</f>
        <v/>
      </c>
      <c r="F401" s="334"/>
      <c r="G401" s="333"/>
    </row>
    <row r="402" spans="1:7" x14ac:dyDescent="0.25">
      <c r="A402" s="127">
        <f>SUM((ROW()+8)/10)</f>
        <v>41</v>
      </c>
      <c r="B402" s="333" t="str">
        <f ca="1">IF(OFFSET(Zdroj!$B$16,A402-1,0)&gt;0,OFFSET(Zdroj!$B$16,A402-1,0),"")</f>
        <v/>
      </c>
      <c r="C402" s="136" t="str">
        <f ca="1">IF(OFFSET(Zdroj!AG$16,A402-1,0)=0,"",CONCATENATE("A",$A$2," - ",Zdroj!$AG$15))</f>
        <v/>
      </c>
      <c r="D402" s="134" t="str">
        <f ca="1">IF(C402="","",CONCATENATE(OFFSET(Zdroj!AG$16,A402-1,0)," - ",OFFSET(Zdroj!AU$16,A402-1,0)))</f>
        <v/>
      </c>
      <c r="E402" s="66" t="str">
        <f ca="1">IF(C402="","",OFFSET(Zdroj!AV$16,A402-1,0))</f>
        <v/>
      </c>
      <c r="F402" s="332" t="str">
        <f t="shared" ref="F402" ca="1" si="114">IF(SUM(E402:E407)=0,"",SUM(E402:E407))</f>
        <v/>
      </c>
      <c r="G402" s="333" t="str">
        <f t="shared" ref="G402" ca="1" si="115">IF(SUM(E402:E411)=0,"",SUM(E402:E411))</f>
        <v/>
      </c>
    </row>
    <row r="403" spans="1:7" x14ac:dyDescent="0.25">
      <c r="B403" s="333"/>
      <c r="C403" s="137" t="str">
        <f ca="1">IF(OFFSET(Zdroj!AH$16,A402-1,0)=0,"",CONCATENATE("A",$A$2+1," - ",Zdroj!$AH$15))</f>
        <v/>
      </c>
      <c r="D403" s="134" t="str">
        <f ca="1">IF(C403="","",CONCATENATE(OFFSET(Zdroj!AH$16,A402-1,0)," - ",OFFSET(Zdroj!AW$16,A402-1,0)))</f>
        <v/>
      </c>
      <c r="E403" s="66" t="str">
        <f ca="1">IF(C403="","",OFFSET(Zdroj!AX$16,A402-1,0))</f>
        <v/>
      </c>
      <c r="F403" s="332"/>
      <c r="G403" s="333"/>
    </row>
    <row r="404" spans="1:7" x14ac:dyDescent="0.25">
      <c r="B404" s="333"/>
      <c r="C404" s="137" t="str">
        <f ca="1">IF(OFFSET(Zdroj!AI$16,A402-1,0)=0,"",CONCATENATE("A",$A$2+2," - ",Zdroj!$AI$15))</f>
        <v/>
      </c>
      <c r="D404" s="134" t="str">
        <f ca="1">IF(C404="","",CONCATENATE(OFFSET(Zdroj!AI$16,A402-1,0)," - ",OFFSET(Zdroj!AY$16,A402-1,0)))</f>
        <v/>
      </c>
      <c r="E404" s="66" t="str">
        <f ca="1">IF(C404="","",OFFSET(Zdroj!AZ$16,A402-1,0))</f>
        <v/>
      </c>
      <c r="F404" s="332"/>
      <c r="G404" s="333"/>
    </row>
    <row r="405" spans="1:7" x14ac:dyDescent="0.25">
      <c r="B405" s="333"/>
      <c r="C405" s="137" t="str">
        <f ca="1">IF(OFFSET(Zdroj!AJ$16,A402-1,0)=0,"",CONCATENATE("A",$A$2+3," - ",Zdroj!$AJ$15))</f>
        <v/>
      </c>
      <c r="D405" s="134" t="str">
        <f ca="1">IF(C405="","",CONCATENATE(OFFSET(Zdroj!AJ$16,A402-1,0)," - ",OFFSET(Zdroj!BA$16,A402-1,0)))</f>
        <v/>
      </c>
      <c r="E405" s="66" t="str">
        <f ca="1">IF(C405="","",OFFSET(Zdroj!BB$16,A402-1,0))</f>
        <v/>
      </c>
      <c r="F405" s="332"/>
      <c r="G405" s="333"/>
    </row>
    <row r="406" spans="1:7" x14ac:dyDescent="0.25">
      <c r="B406" s="333"/>
      <c r="C406" s="137" t="str">
        <f ca="1">IF(OFFSET(Zdroj!AK$16,A402-1,0)=0,"",CONCATENATE("A",$A$2+4," - ",Zdroj!$AK$15))</f>
        <v/>
      </c>
      <c r="D406" s="134" t="str">
        <f ca="1">IF(C406="","",CONCATENATE(OFFSET(Zdroj!AK$16,A402-1,0)," - ",OFFSET(Zdroj!BC$16,A402-1,0)))</f>
        <v/>
      </c>
      <c r="E406" s="66" t="str">
        <f ca="1">IF(C406="","",OFFSET(Zdroj!BD$16,A402-1,0))</f>
        <v/>
      </c>
      <c r="F406" s="332"/>
      <c r="G406" s="333"/>
    </row>
    <row r="407" spans="1:7" x14ac:dyDescent="0.25">
      <c r="B407" s="333"/>
      <c r="C407" s="137" t="str">
        <f ca="1">IF(OFFSET(Zdroj!AL$16,A402-1,0)=0,"",CONCATENATE("A",$A$2+5," - ",Zdroj!$AL$15))</f>
        <v/>
      </c>
      <c r="D407" s="134" t="str">
        <f ca="1">IF(C407="","",CONCATENATE(OFFSET(Zdroj!AL$16,A402-1,0)," - ",OFFSET(Zdroj!BE$16,A402-1,0)))</f>
        <v/>
      </c>
      <c r="E407" s="66" t="str">
        <f ca="1">IF(C407="","",OFFSET(Zdroj!BF$16,A402-1,0))</f>
        <v/>
      </c>
      <c r="F407" s="332"/>
      <c r="G407" s="333"/>
    </row>
    <row r="408" spans="1:7" x14ac:dyDescent="0.25">
      <c r="B408" s="333"/>
      <c r="C408" s="137" t="str">
        <f ca="1">IF(OFFSET(Zdroj!AM$16,A402-1,0)=0,"",CONCATENATE("B",$A$2," - ",Zdroj!$AM$15))</f>
        <v/>
      </c>
      <c r="D408" s="134" t="str">
        <f ca="1">IF(C408="","",CONCATENATE(OFFSET(Zdroj!AM$16,A402-1,0)))</f>
        <v/>
      </c>
      <c r="E408" s="67" t="str">
        <f ca="1">IF(C408="","",OFFSET(Zdroj!AN$16,A402-1,0))</f>
        <v/>
      </c>
      <c r="F408" s="334" t="str">
        <f t="shared" ref="F408" ca="1" si="116">IF(SUM(E408:E411)=0,"",SUM(E408:E411))</f>
        <v/>
      </c>
      <c r="G408" s="333"/>
    </row>
    <row r="409" spans="1:7" x14ac:dyDescent="0.25">
      <c r="B409" s="333"/>
      <c r="C409" s="137" t="str">
        <f ca="1">IF(OFFSET(Zdroj!AO$16,A402-1,0)=0,"",CONCATENATE("B",$A$2+1," - ",Zdroj!$AO$15))</f>
        <v/>
      </c>
      <c r="D409" s="134" t="str">
        <f ca="1">IF(C409="","",CONCATENATE(OFFSET(Zdroj!AO$16,A402-1,0)))</f>
        <v/>
      </c>
      <c r="E409" s="66" t="str">
        <f ca="1">IF(C409="","",OFFSET(Zdroj!AP$16,A402-1,0))</f>
        <v/>
      </c>
      <c r="F409" s="334"/>
      <c r="G409" s="333"/>
    </row>
    <row r="410" spans="1:7" x14ac:dyDescent="0.25">
      <c r="B410" s="333"/>
      <c r="C410" s="137" t="str">
        <f ca="1">IF(OFFSET(Zdroj!AQ$16,A402-1,0)=0,"",CONCATENATE("B",$A$2+2," - ",Zdroj!$AQ$15))</f>
        <v/>
      </c>
      <c r="D410" s="134" t="str">
        <f ca="1">IF(C410="","",CONCATENATE(OFFSET(Zdroj!AQ$16,A402-1,0)))</f>
        <v/>
      </c>
      <c r="E410" s="66" t="str">
        <f ca="1">IF(C410="","",OFFSET(Zdroj!AR$16,A402-1,0))</f>
        <v/>
      </c>
      <c r="F410" s="334"/>
      <c r="G410" s="333"/>
    </row>
    <row r="411" spans="1:7" x14ac:dyDescent="0.25">
      <c r="B411" s="333"/>
      <c r="C411" s="137" t="str">
        <f ca="1">IF(OFFSET(Zdroj!AT$16,A402-1,0)=0,"",CONCATENATE("B",$A$2+3," - ",Zdroj!$AS$15))</f>
        <v/>
      </c>
      <c r="D411" s="134" t="str">
        <f ca="1">IF(C411="","",CONCATENATE(OFFSET(Zdroj!AS$16,A402-1,0)))</f>
        <v/>
      </c>
      <c r="E411" s="66" t="str">
        <f ca="1">IF(C411="","",OFFSET(Zdroj!AT$16,A402-1,0))</f>
        <v/>
      </c>
      <c r="F411" s="334"/>
      <c r="G411" s="333"/>
    </row>
    <row r="412" spans="1:7" x14ac:dyDescent="0.25">
      <c r="A412" s="127">
        <f>SUM((ROW()+8)/10)</f>
        <v>42</v>
      </c>
      <c r="B412" s="333" t="str">
        <f ca="1">IF(OFFSET(Zdroj!$B$16,A412-1,0)&gt;0,OFFSET(Zdroj!$B$16,A412-1,0),"")</f>
        <v/>
      </c>
      <c r="C412" s="136" t="str">
        <f ca="1">IF(OFFSET(Zdroj!AG$16,A412-1,0)=0,"",CONCATENATE("A",$A$2," - ",Zdroj!$AG$15))</f>
        <v/>
      </c>
      <c r="D412" s="134" t="str">
        <f ca="1">IF(C412="","",CONCATENATE(OFFSET(Zdroj!AG$16,A412-1,0)," - ",OFFSET(Zdroj!AU$16,A412-1,0)))</f>
        <v/>
      </c>
      <c r="E412" s="66" t="str">
        <f ca="1">IF(C412="","",OFFSET(Zdroj!AV$16,A412-1,0))</f>
        <v/>
      </c>
      <c r="F412" s="332" t="str">
        <f t="shared" ref="F412" ca="1" si="117">IF(SUM(E412:E417)=0,"",SUM(E412:E417))</f>
        <v/>
      </c>
      <c r="G412" s="333" t="str">
        <f t="shared" ref="G412" ca="1" si="118">IF(SUM(E412:E421)=0,"",SUM(E412:E421))</f>
        <v/>
      </c>
    </row>
    <row r="413" spans="1:7" x14ac:dyDescent="0.25">
      <c r="B413" s="333"/>
      <c r="C413" s="137" t="str">
        <f ca="1">IF(OFFSET(Zdroj!AH$16,A412-1,0)=0,"",CONCATENATE("A",$A$2+1," - ",Zdroj!$AH$15))</f>
        <v/>
      </c>
      <c r="D413" s="134" t="str">
        <f ca="1">IF(C413="","",CONCATENATE(OFFSET(Zdroj!AH$16,A412-1,0)," - ",OFFSET(Zdroj!AW$16,A412-1,0)))</f>
        <v/>
      </c>
      <c r="E413" s="66" t="str">
        <f ca="1">IF(C413="","",OFFSET(Zdroj!AX$16,A412-1,0))</f>
        <v/>
      </c>
      <c r="F413" s="332"/>
      <c r="G413" s="333"/>
    </row>
    <row r="414" spans="1:7" x14ac:dyDescent="0.25">
      <c r="B414" s="333"/>
      <c r="C414" s="137" t="str">
        <f ca="1">IF(OFFSET(Zdroj!AI$16,A412-1,0)=0,"",CONCATENATE("A",$A$2+2," - ",Zdroj!$AI$15))</f>
        <v/>
      </c>
      <c r="D414" s="134" t="str">
        <f ca="1">IF(C414="","",CONCATENATE(OFFSET(Zdroj!AI$16,A412-1,0)," - ",OFFSET(Zdroj!AY$16,A412-1,0)))</f>
        <v/>
      </c>
      <c r="E414" s="66" t="str">
        <f ca="1">IF(C414="","",OFFSET(Zdroj!AZ$16,A412-1,0))</f>
        <v/>
      </c>
      <c r="F414" s="332"/>
      <c r="G414" s="333"/>
    </row>
    <row r="415" spans="1:7" x14ac:dyDescent="0.25">
      <c r="B415" s="333"/>
      <c r="C415" s="137" t="str">
        <f ca="1">IF(OFFSET(Zdroj!AJ$16,A412-1,0)=0,"",CONCATENATE("A",$A$2+3," - ",Zdroj!$AJ$15))</f>
        <v/>
      </c>
      <c r="D415" s="134" t="str">
        <f ca="1">IF(C415="","",CONCATENATE(OFFSET(Zdroj!AJ$16,A412-1,0)," - ",OFFSET(Zdroj!BA$16,A412-1,0)))</f>
        <v/>
      </c>
      <c r="E415" s="66" t="str">
        <f ca="1">IF(C415="","",OFFSET(Zdroj!BB$16,A412-1,0))</f>
        <v/>
      </c>
      <c r="F415" s="332"/>
      <c r="G415" s="333"/>
    </row>
    <row r="416" spans="1:7" x14ac:dyDescent="0.25">
      <c r="B416" s="333"/>
      <c r="C416" s="137" t="str">
        <f ca="1">IF(OFFSET(Zdroj!AK$16,A412-1,0)=0,"",CONCATENATE("A",$A$2+4," - ",Zdroj!$AK$15))</f>
        <v/>
      </c>
      <c r="D416" s="134" t="str">
        <f ca="1">IF(C416="","",CONCATENATE(OFFSET(Zdroj!AK$16,A412-1,0)," - ",OFFSET(Zdroj!BC$16,A412-1,0)))</f>
        <v/>
      </c>
      <c r="E416" s="66" t="str">
        <f ca="1">IF(C416="","",OFFSET(Zdroj!BD$16,A412-1,0))</f>
        <v/>
      </c>
      <c r="F416" s="332"/>
      <c r="G416" s="333"/>
    </row>
    <row r="417" spans="1:7" x14ac:dyDescent="0.25">
      <c r="B417" s="333"/>
      <c r="C417" s="137" t="str">
        <f ca="1">IF(OFFSET(Zdroj!AL$16,A412-1,0)=0,"",CONCATENATE("A",$A$2+5," - ",Zdroj!$AL$15))</f>
        <v/>
      </c>
      <c r="D417" s="134" t="str">
        <f ca="1">IF(C417="","",CONCATENATE(OFFSET(Zdroj!AL$16,A412-1,0)," - ",OFFSET(Zdroj!BE$16,A412-1,0)))</f>
        <v/>
      </c>
      <c r="E417" s="66" t="str">
        <f ca="1">IF(C417="","",OFFSET(Zdroj!BF$16,A412-1,0))</f>
        <v/>
      </c>
      <c r="F417" s="332"/>
      <c r="G417" s="333"/>
    </row>
    <row r="418" spans="1:7" x14ac:dyDescent="0.25">
      <c r="B418" s="333"/>
      <c r="C418" s="137" t="str">
        <f ca="1">IF(OFFSET(Zdroj!AM$16,A412-1,0)=0,"",CONCATENATE("B",$A$2," - ",Zdroj!$AM$15))</f>
        <v/>
      </c>
      <c r="D418" s="134" t="str">
        <f ca="1">IF(C418="","",CONCATENATE(OFFSET(Zdroj!AM$16,A412-1,0)))</f>
        <v/>
      </c>
      <c r="E418" s="67" t="str">
        <f ca="1">IF(C418="","",OFFSET(Zdroj!AN$16,A412-1,0))</f>
        <v/>
      </c>
      <c r="F418" s="334" t="str">
        <f t="shared" ref="F418" ca="1" si="119">IF(SUM(E418:E421)=0,"",SUM(E418:E421))</f>
        <v/>
      </c>
      <c r="G418" s="333"/>
    </row>
    <row r="419" spans="1:7" x14ac:dyDescent="0.25">
      <c r="B419" s="333"/>
      <c r="C419" s="137" t="str">
        <f ca="1">IF(OFFSET(Zdroj!AO$16,A412-1,0)=0,"",CONCATENATE("B",$A$2+1," - ",Zdroj!$AO$15))</f>
        <v/>
      </c>
      <c r="D419" s="134" t="str">
        <f ca="1">IF(C419="","",CONCATENATE(OFFSET(Zdroj!AO$16,A412-1,0)))</f>
        <v/>
      </c>
      <c r="E419" s="66" t="str">
        <f ca="1">IF(C419="","",OFFSET(Zdroj!AP$16,A412-1,0))</f>
        <v/>
      </c>
      <c r="F419" s="334"/>
      <c r="G419" s="333"/>
    </row>
    <row r="420" spans="1:7" x14ac:dyDescent="0.25">
      <c r="B420" s="333"/>
      <c r="C420" s="137" t="str">
        <f ca="1">IF(OFFSET(Zdroj!AQ$16,A412-1,0)=0,"",CONCATENATE("B",$A$2+2," - ",Zdroj!$AQ$15))</f>
        <v/>
      </c>
      <c r="D420" s="134" t="str">
        <f ca="1">IF(C420="","",CONCATENATE(OFFSET(Zdroj!AQ$16,A412-1,0)))</f>
        <v/>
      </c>
      <c r="E420" s="66" t="str">
        <f ca="1">IF(C420="","",OFFSET(Zdroj!AR$16,A412-1,0))</f>
        <v/>
      </c>
      <c r="F420" s="334"/>
      <c r="G420" s="333"/>
    </row>
    <row r="421" spans="1:7" x14ac:dyDescent="0.25">
      <c r="B421" s="333"/>
      <c r="C421" s="137" t="str">
        <f ca="1">IF(OFFSET(Zdroj!AT$16,A412-1,0)=0,"",CONCATENATE("B",$A$2+3," - ",Zdroj!$AS$15))</f>
        <v/>
      </c>
      <c r="D421" s="134" t="str">
        <f ca="1">IF(C421="","",CONCATENATE(OFFSET(Zdroj!AS$16,A412-1,0)))</f>
        <v/>
      </c>
      <c r="E421" s="66" t="str">
        <f ca="1">IF(C421="","",OFFSET(Zdroj!AT$16,A412-1,0))</f>
        <v/>
      </c>
      <c r="F421" s="334"/>
      <c r="G421" s="333"/>
    </row>
    <row r="422" spans="1:7" x14ac:dyDescent="0.25">
      <c r="A422" s="127">
        <f>SUM((ROW()+8)/10)</f>
        <v>43</v>
      </c>
      <c r="B422" s="333" t="str">
        <f ca="1">IF(OFFSET(Zdroj!$B$16,A422-1,0)&gt;0,OFFSET(Zdroj!$B$16,A422-1,0),"")</f>
        <v/>
      </c>
      <c r="C422" s="136" t="str">
        <f ca="1">IF(OFFSET(Zdroj!AG$16,A422-1,0)=0,"",CONCATENATE("A",$A$2," - ",Zdroj!$AG$15))</f>
        <v/>
      </c>
      <c r="D422" s="134" t="str">
        <f ca="1">IF(C422="","",CONCATENATE(OFFSET(Zdroj!AG$16,A422-1,0)," - ",OFFSET(Zdroj!AU$16,A422-1,0)))</f>
        <v/>
      </c>
      <c r="E422" s="66" t="str">
        <f ca="1">IF(C422="","",OFFSET(Zdroj!AV$16,A422-1,0))</f>
        <v/>
      </c>
      <c r="F422" s="332" t="str">
        <f t="shared" ref="F422" ca="1" si="120">IF(SUM(E422:E427)=0,"",SUM(E422:E427))</f>
        <v/>
      </c>
      <c r="G422" s="333" t="str">
        <f t="shared" ref="G422" ca="1" si="121">IF(SUM(E422:E431)=0,"",SUM(E422:E431))</f>
        <v/>
      </c>
    </row>
    <row r="423" spans="1:7" x14ac:dyDescent="0.25">
      <c r="B423" s="333"/>
      <c r="C423" s="137" t="str">
        <f ca="1">IF(OFFSET(Zdroj!AH$16,A422-1,0)=0,"",CONCATENATE("A",$A$2+1," - ",Zdroj!$AH$15))</f>
        <v/>
      </c>
      <c r="D423" s="134" t="str">
        <f ca="1">IF(C423="","",CONCATENATE(OFFSET(Zdroj!AH$16,A422-1,0)," - ",OFFSET(Zdroj!AW$16,A422-1,0)))</f>
        <v/>
      </c>
      <c r="E423" s="66" t="str">
        <f ca="1">IF(C423="","",OFFSET(Zdroj!AX$16,A422-1,0))</f>
        <v/>
      </c>
      <c r="F423" s="332"/>
      <c r="G423" s="333"/>
    </row>
    <row r="424" spans="1:7" x14ac:dyDescent="0.25">
      <c r="B424" s="333"/>
      <c r="C424" s="137" t="str">
        <f ca="1">IF(OFFSET(Zdroj!AI$16,A422-1,0)=0,"",CONCATENATE("A",$A$2+2," - ",Zdroj!$AI$15))</f>
        <v/>
      </c>
      <c r="D424" s="134" t="str">
        <f ca="1">IF(C424="","",CONCATENATE(OFFSET(Zdroj!AI$16,A422-1,0)," - ",OFFSET(Zdroj!AY$16,A422-1,0)))</f>
        <v/>
      </c>
      <c r="E424" s="66" t="str">
        <f ca="1">IF(C424="","",OFFSET(Zdroj!AZ$16,A422-1,0))</f>
        <v/>
      </c>
      <c r="F424" s="332"/>
      <c r="G424" s="333"/>
    </row>
    <row r="425" spans="1:7" x14ac:dyDescent="0.25">
      <c r="B425" s="333"/>
      <c r="C425" s="137" t="str">
        <f ca="1">IF(OFFSET(Zdroj!AJ$16,A422-1,0)=0,"",CONCATENATE("A",$A$2+3," - ",Zdroj!$AJ$15))</f>
        <v/>
      </c>
      <c r="D425" s="134" t="str">
        <f ca="1">IF(C425="","",CONCATENATE(OFFSET(Zdroj!AJ$16,A422-1,0)," - ",OFFSET(Zdroj!BA$16,A422-1,0)))</f>
        <v/>
      </c>
      <c r="E425" s="66" t="str">
        <f ca="1">IF(C425="","",OFFSET(Zdroj!BB$16,A422-1,0))</f>
        <v/>
      </c>
      <c r="F425" s="332"/>
      <c r="G425" s="333"/>
    </row>
    <row r="426" spans="1:7" x14ac:dyDescent="0.25">
      <c r="B426" s="333"/>
      <c r="C426" s="137" t="str">
        <f ca="1">IF(OFFSET(Zdroj!AK$16,A422-1,0)=0,"",CONCATENATE("A",$A$2+4," - ",Zdroj!$AK$15))</f>
        <v/>
      </c>
      <c r="D426" s="134" t="str">
        <f ca="1">IF(C426="","",CONCATENATE(OFFSET(Zdroj!AK$16,A422-1,0)," - ",OFFSET(Zdroj!BC$16,A422-1,0)))</f>
        <v/>
      </c>
      <c r="E426" s="66" t="str">
        <f ca="1">IF(C426="","",OFFSET(Zdroj!BD$16,A422-1,0))</f>
        <v/>
      </c>
      <c r="F426" s="332"/>
      <c r="G426" s="333"/>
    </row>
    <row r="427" spans="1:7" x14ac:dyDescent="0.25">
      <c r="B427" s="333"/>
      <c r="C427" s="137" t="str">
        <f ca="1">IF(OFFSET(Zdroj!AL$16,A422-1,0)=0,"",CONCATENATE("A",$A$2+5," - ",Zdroj!$AL$15))</f>
        <v/>
      </c>
      <c r="D427" s="134" t="str">
        <f ca="1">IF(C427="","",CONCATENATE(OFFSET(Zdroj!AL$16,A422-1,0)," - ",OFFSET(Zdroj!BE$16,A422-1,0)))</f>
        <v/>
      </c>
      <c r="E427" s="66" t="str">
        <f ca="1">IF(C427="","",OFFSET(Zdroj!BF$16,A422-1,0))</f>
        <v/>
      </c>
      <c r="F427" s="332"/>
      <c r="G427" s="333"/>
    </row>
    <row r="428" spans="1:7" x14ac:dyDescent="0.25">
      <c r="B428" s="333"/>
      <c r="C428" s="137" t="str">
        <f ca="1">IF(OFFSET(Zdroj!AM$16,A422-1,0)=0,"",CONCATENATE("B",$A$2," - ",Zdroj!$AM$15))</f>
        <v/>
      </c>
      <c r="D428" s="134" t="str">
        <f ca="1">IF(C428="","",CONCATENATE(OFFSET(Zdroj!AM$16,A422-1,0)))</f>
        <v/>
      </c>
      <c r="E428" s="67" t="str">
        <f ca="1">IF(C428="","",OFFSET(Zdroj!AN$16,A422-1,0))</f>
        <v/>
      </c>
      <c r="F428" s="334" t="str">
        <f t="shared" ref="F428" ca="1" si="122">IF(SUM(E428:E431)=0,"",SUM(E428:E431))</f>
        <v/>
      </c>
      <c r="G428" s="333"/>
    </row>
    <row r="429" spans="1:7" x14ac:dyDescent="0.25">
      <c r="B429" s="333"/>
      <c r="C429" s="137" t="str">
        <f ca="1">IF(OFFSET(Zdroj!AO$16,A422-1,0)=0,"",CONCATENATE("B",$A$2+1," - ",Zdroj!$AO$15))</f>
        <v/>
      </c>
      <c r="D429" s="134" t="str">
        <f ca="1">IF(C429="","",CONCATENATE(OFFSET(Zdroj!AO$16,A422-1,0)))</f>
        <v/>
      </c>
      <c r="E429" s="66" t="str">
        <f ca="1">IF(C429="","",OFFSET(Zdroj!AP$16,A422-1,0))</f>
        <v/>
      </c>
      <c r="F429" s="334"/>
      <c r="G429" s="333"/>
    </row>
    <row r="430" spans="1:7" x14ac:dyDescent="0.25">
      <c r="B430" s="333"/>
      <c r="C430" s="137" t="str">
        <f ca="1">IF(OFFSET(Zdroj!AQ$16,A422-1,0)=0,"",CONCATENATE("B",$A$2+2," - ",Zdroj!$AQ$15))</f>
        <v/>
      </c>
      <c r="D430" s="134" t="str">
        <f ca="1">IF(C430="","",CONCATENATE(OFFSET(Zdroj!AQ$16,A422-1,0)))</f>
        <v/>
      </c>
      <c r="E430" s="66" t="str">
        <f ca="1">IF(C430="","",OFFSET(Zdroj!AR$16,A422-1,0))</f>
        <v/>
      </c>
      <c r="F430" s="334"/>
      <c r="G430" s="333"/>
    </row>
    <row r="431" spans="1:7" x14ac:dyDescent="0.25">
      <c r="B431" s="333"/>
      <c r="C431" s="137" t="str">
        <f ca="1">IF(OFFSET(Zdroj!AT$16,A422-1,0)=0,"",CONCATENATE("B",$A$2+3," - ",Zdroj!$AS$15))</f>
        <v/>
      </c>
      <c r="D431" s="134" t="str">
        <f ca="1">IF(C431="","",CONCATENATE(OFFSET(Zdroj!AS$16,A422-1,0)))</f>
        <v/>
      </c>
      <c r="E431" s="66" t="str">
        <f ca="1">IF(C431="","",OFFSET(Zdroj!AT$16,A422-1,0))</f>
        <v/>
      </c>
      <c r="F431" s="334"/>
      <c r="G431" s="333"/>
    </row>
    <row r="432" spans="1:7" x14ac:dyDescent="0.25">
      <c r="A432" s="127">
        <f>SUM((ROW()+8)/10)</f>
        <v>44</v>
      </c>
      <c r="B432" s="333" t="str">
        <f ca="1">IF(OFFSET(Zdroj!$B$16,A432-1,0)&gt;0,OFFSET(Zdroj!$B$16,A432-1,0),"")</f>
        <v/>
      </c>
      <c r="C432" s="136" t="str">
        <f ca="1">IF(OFFSET(Zdroj!AG$16,A432-1,0)=0,"",CONCATENATE("A",$A$2," - ",Zdroj!$AG$15))</f>
        <v/>
      </c>
      <c r="D432" s="134" t="str">
        <f ca="1">IF(C432="","",CONCATENATE(OFFSET(Zdroj!AG$16,A432-1,0)," - ",OFFSET(Zdroj!AU$16,A432-1,0)))</f>
        <v/>
      </c>
      <c r="E432" s="66" t="str">
        <f ca="1">IF(C432="","",OFFSET(Zdroj!AV$16,A432-1,0))</f>
        <v/>
      </c>
      <c r="F432" s="332" t="str">
        <f t="shared" ref="F432" ca="1" si="123">IF(SUM(E432:E437)=0,"",SUM(E432:E437))</f>
        <v/>
      </c>
      <c r="G432" s="333" t="str">
        <f t="shared" ref="G432" ca="1" si="124">IF(SUM(E432:E441)=0,"",SUM(E432:E441))</f>
        <v/>
      </c>
    </row>
    <row r="433" spans="1:7" x14ac:dyDescent="0.25">
      <c r="B433" s="333"/>
      <c r="C433" s="137" t="str">
        <f ca="1">IF(OFFSET(Zdroj!AH$16,A432-1,0)=0,"",CONCATENATE("A",$A$2+1," - ",Zdroj!$AH$15))</f>
        <v/>
      </c>
      <c r="D433" s="134" t="str">
        <f ca="1">IF(C433="","",CONCATENATE(OFFSET(Zdroj!AH$16,A432-1,0)," - ",OFFSET(Zdroj!AW$16,A432-1,0)))</f>
        <v/>
      </c>
      <c r="E433" s="66" t="str">
        <f ca="1">IF(C433="","",OFFSET(Zdroj!AX$16,A432-1,0))</f>
        <v/>
      </c>
      <c r="F433" s="332"/>
      <c r="G433" s="333"/>
    </row>
    <row r="434" spans="1:7" x14ac:dyDescent="0.25">
      <c r="B434" s="333"/>
      <c r="C434" s="137" t="str">
        <f ca="1">IF(OFFSET(Zdroj!AI$16,A432-1,0)=0,"",CONCATENATE("A",$A$2+2," - ",Zdroj!$AI$15))</f>
        <v/>
      </c>
      <c r="D434" s="134" t="str">
        <f ca="1">IF(C434="","",CONCATENATE(OFFSET(Zdroj!AI$16,A432-1,0)," - ",OFFSET(Zdroj!AY$16,A432-1,0)))</f>
        <v/>
      </c>
      <c r="E434" s="66" t="str">
        <f ca="1">IF(C434="","",OFFSET(Zdroj!AZ$16,A432-1,0))</f>
        <v/>
      </c>
      <c r="F434" s="332"/>
      <c r="G434" s="333"/>
    </row>
    <row r="435" spans="1:7" x14ac:dyDescent="0.25">
      <c r="B435" s="333"/>
      <c r="C435" s="137" t="str">
        <f ca="1">IF(OFFSET(Zdroj!AJ$16,A432-1,0)=0,"",CONCATENATE("A",$A$2+3," - ",Zdroj!$AJ$15))</f>
        <v/>
      </c>
      <c r="D435" s="134" t="str">
        <f ca="1">IF(C435="","",CONCATENATE(OFFSET(Zdroj!AJ$16,A432-1,0)," - ",OFFSET(Zdroj!BA$16,A432-1,0)))</f>
        <v/>
      </c>
      <c r="E435" s="66" t="str">
        <f ca="1">IF(C435="","",OFFSET(Zdroj!BB$16,A432-1,0))</f>
        <v/>
      </c>
      <c r="F435" s="332"/>
      <c r="G435" s="333"/>
    </row>
    <row r="436" spans="1:7" x14ac:dyDescent="0.25">
      <c r="B436" s="333"/>
      <c r="C436" s="137" t="str">
        <f ca="1">IF(OFFSET(Zdroj!AK$16,A432-1,0)=0,"",CONCATENATE("A",$A$2+4," - ",Zdroj!$AK$15))</f>
        <v/>
      </c>
      <c r="D436" s="134" t="str">
        <f ca="1">IF(C436="","",CONCATENATE(OFFSET(Zdroj!AK$16,A432-1,0)," - ",OFFSET(Zdroj!BC$16,A432-1,0)))</f>
        <v/>
      </c>
      <c r="E436" s="66" t="str">
        <f ca="1">IF(C436="","",OFFSET(Zdroj!BD$16,A432-1,0))</f>
        <v/>
      </c>
      <c r="F436" s="332"/>
      <c r="G436" s="333"/>
    </row>
    <row r="437" spans="1:7" x14ac:dyDescent="0.25">
      <c r="B437" s="333"/>
      <c r="C437" s="137" t="str">
        <f ca="1">IF(OFFSET(Zdroj!AL$16,A432-1,0)=0,"",CONCATENATE("A",$A$2+5," - ",Zdroj!$AL$15))</f>
        <v/>
      </c>
      <c r="D437" s="134" t="str">
        <f ca="1">IF(C437="","",CONCATENATE(OFFSET(Zdroj!AL$16,A432-1,0)," - ",OFFSET(Zdroj!BE$16,A432-1,0)))</f>
        <v/>
      </c>
      <c r="E437" s="66" t="str">
        <f ca="1">IF(C437="","",OFFSET(Zdroj!BF$16,A432-1,0))</f>
        <v/>
      </c>
      <c r="F437" s="332"/>
      <c r="G437" s="333"/>
    </row>
    <row r="438" spans="1:7" x14ac:dyDescent="0.25">
      <c r="B438" s="333"/>
      <c r="C438" s="137" t="str">
        <f ca="1">IF(OFFSET(Zdroj!AM$16,A432-1,0)=0,"",CONCATENATE("B",$A$2," - ",Zdroj!$AM$15))</f>
        <v/>
      </c>
      <c r="D438" s="134" t="str">
        <f ca="1">IF(C438="","",CONCATENATE(OFFSET(Zdroj!AM$16,A432-1,0)))</f>
        <v/>
      </c>
      <c r="E438" s="67" t="str">
        <f ca="1">IF(C438="","",OFFSET(Zdroj!AN$16,A432-1,0))</f>
        <v/>
      </c>
      <c r="F438" s="334" t="str">
        <f t="shared" ref="F438" ca="1" si="125">IF(SUM(E438:E441)=0,"",SUM(E438:E441))</f>
        <v/>
      </c>
      <c r="G438" s="333"/>
    </row>
    <row r="439" spans="1:7" x14ac:dyDescent="0.25">
      <c r="B439" s="333"/>
      <c r="C439" s="137" t="str">
        <f ca="1">IF(OFFSET(Zdroj!AO$16,A432-1,0)=0,"",CONCATENATE("B",$A$2+1," - ",Zdroj!$AO$15))</f>
        <v/>
      </c>
      <c r="D439" s="134" t="str">
        <f ca="1">IF(C439="","",CONCATENATE(OFFSET(Zdroj!AO$16,A432-1,0)))</f>
        <v/>
      </c>
      <c r="E439" s="66" t="str">
        <f ca="1">IF(C439="","",OFFSET(Zdroj!AP$16,A432-1,0))</f>
        <v/>
      </c>
      <c r="F439" s="334"/>
      <c r="G439" s="333"/>
    </row>
    <row r="440" spans="1:7" x14ac:dyDescent="0.25">
      <c r="B440" s="333"/>
      <c r="C440" s="137" t="str">
        <f ca="1">IF(OFFSET(Zdroj!AQ$16,A432-1,0)=0,"",CONCATENATE("B",$A$2+2," - ",Zdroj!$AQ$15))</f>
        <v/>
      </c>
      <c r="D440" s="134" t="str">
        <f ca="1">IF(C440="","",CONCATENATE(OFFSET(Zdroj!AQ$16,A432-1,0)))</f>
        <v/>
      </c>
      <c r="E440" s="66" t="str">
        <f ca="1">IF(C440="","",OFFSET(Zdroj!AR$16,A432-1,0))</f>
        <v/>
      </c>
      <c r="F440" s="334"/>
      <c r="G440" s="333"/>
    </row>
    <row r="441" spans="1:7" x14ac:dyDescent="0.25">
      <c r="B441" s="333"/>
      <c r="C441" s="137" t="str">
        <f ca="1">IF(OFFSET(Zdroj!AT$16,A432-1,0)=0,"",CONCATENATE("B",$A$2+3," - ",Zdroj!$AS$15))</f>
        <v/>
      </c>
      <c r="D441" s="134" t="str">
        <f ca="1">IF(C441="","",CONCATENATE(OFFSET(Zdroj!AS$16,A432-1,0)))</f>
        <v/>
      </c>
      <c r="E441" s="66" t="str">
        <f ca="1">IF(C441="","",OFFSET(Zdroj!AT$16,A432-1,0))</f>
        <v/>
      </c>
      <c r="F441" s="334"/>
      <c r="G441" s="333"/>
    </row>
    <row r="442" spans="1:7" x14ac:dyDescent="0.25">
      <c r="A442" s="127">
        <f>SUM((ROW()+8)/10)</f>
        <v>45</v>
      </c>
      <c r="B442" s="333" t="str">
        <f ca="1">IF(OFFSET(Zdroj!$B$16,A442-1,0)&gt;0,OFFSET(Zdroj!$B$16,A442-1,0),"")</f>
        <v/>
      </c>
      <c r="C442" s="136" t="str">
        <f ca="1">IF(OFFSET(Zdroj!AG$16,A442-1,0)=0,"",CONCATENATE("A",$A$2," - ",Zdroj!$AG$15))</f>
        <v/>
      </c>
      <c r="D442" s="134" t="str">
        <f ca="1">IF(C442="","",CONCATENATE(OFFSET(Zdroj!AG$16,A442-1,0)," - ",OFFSET(Zdroj!AU$16,A442-1,0)))</f>
        <v/>
      </c>
      <c r="E442" s="66" t="str">
        <f ca="1">IF(C442="","",OFFSET(Zdroj!AV$16,A442-1,0))</f>
        <v/>
      </c>
      <c r="F442" s="332" t="str">
        <f t="shared" ref="F442" ca="1" si="126">IF(SUM(E442:E447)=0,"",SUM(E442:E447))</f>
        <v/>
      </c>
      <c r="G442" s="333" t="str">
        <f t="shared" ref="G442" ca="1" si="127">IF(SUM(E442:E451)=0,"",SUM(E442:E451))</f>
        <v/>
      </c>
    </row>
    <row r="443" spans="1:7" x14ac:dyDescent="0.25">
      <c r="B443" s="333"/>
      <c r="C443" s="137" t="str">
        <f ca="1">IF(OFFSET(Zdroj!AH$16,A442-1,0)=0,"",CONCATENATE("A",$A$2+1," - ",Zdroj!$AH$15))</f>
        <v/>
      </c>
      <c r="D443" s="134" t="str">
        <f ca="1">IF(C443="","",CONCATENATE(OFFSET(Zdroj!AH$16,A442-1,0)," - ",OFFSET(Zdroj!AW$16,A442-1,0)))</f>
        <v/>
      </c>
      <c r="E443" s="66" t="str">
        <f ca="1">IF(C443="","",OFFSET(Zdroj!AX$16,A442-1,0))</f>
        <v/>
      </c>
      <c r="F443" s="332"/>
      <c r="G443" s="333"/>
    </row>
    <row r="444" spans="1:7" x14ac:dyDescent="0.25">
      <c r="B444" s="333"/>
      <c r="C444" s="137" t="str">
        <f ca="1">IF(OFFSET(Zdroj!AI$16,A442-1,0)=0,"",CONCATENATE("A",$A$2+2," - ",Zdroj!$AI$15))</f>
        <v/>
      </c>
      <c r="D444" s="134" t="str">
        <f ca="1">IF(C444="","",CONCATENATE(OFFSET(Zdroj!AI$16,A442-1,0)," - ",OFFSET(Zdroj!AY$16,A442-1,0)))</f>
        <v/>
      </c>
      <c r="E444" s="66" t="str">
        <f ca="1">IF(C444="","",OFFSET(Zdroj!AZ$16,A442-1,0))</f>
        <v/>
      </c>
      <c r="F444" s="332"/>
      <c r="G444" s="333"/>
    </row>
    <row r="445" spans="1:7" x14ac:dyDescent="0.25">
      <c r="B445" s="333"/>
      <c r="C445" s="137" t="str">
        <f ca="1">IF(OFFSET(Zdroj!AJ$16,A442-1,0)=0,"",CONCATENATE("A",$A$2+3," - ",Zdroj!$AJ$15))</f>
        <v/>
      </c>
      <c r="D445" s="134" t="str">
        <f ca="1">IF(C445="","",CONCATENATE(OFFSET(Zdroj!AJ$16,A442-1,0)," - ",OFFSET(Zdroj!BA$16,A442-1,0)))</f>
        <v/>
      </c>
      <c r="E445" s="66" t="str">
        <f ca="1">IF(C445="","",OFFSET(Zdroj!BB$16,A442-1,0))</f>
        <v/>
      </c>
      <c r="F445" s="332"/>
      <c r="G445" s="333"/>
    </row>
    <row r="446" spans="1:7" x14ac:dyDescent="0.25">
      <c r="B446" s="333"/>
      <c r="C446" s="137" t="str">
        <f ca="1">IF(OFFSET(Zdroj!AK$16,A442-1,0)=0,"",CONCATENATE("A",$A$2+4," - ",Zdroj!$AK$15))</f>
        <v/>
      </c>
      <c r="D446" s="134" t="str">
        <f ca="1">IF(C446="","",CONCATENATE(OFFSET(Zdroj!AK$16,A442-1,0)," - ",OFFSET(Zdroj!BC$16,A442-1,0)))</f>
        <v/>
      </c>
      <c r="E446" s="66" t="str">
        <f ca="1">IF(C446="","",OFFSET(Zdroj!BD$16,A442-1,0))</f>
        <v/>
      </c>
      <c r="F446" s="332"/>
      <c r="G446" s="333"/>
    </row>
    <row r="447" spans="1:7" x14ac:dyDescent="0.25">
      <c r="B447" s="333"/>
      <c r="C447" s="137" t="str">
        <f ca="1">IF(OFFSET(Zdroj!AL$16,A442-1,0)=0,"",CONCATENATE("A",$A$2+5," - ",Zdroj!$AL$15))</f>
        <v/>
      </c>
      <c r="D447" s="134" t="str">
        <f ca="1">IF(C447="","",CONCATENATE(OFFSET(Zdroj!AL$16,A442-1,0)," - ",OFFSET(Zdroj!BE$16,A442-1,0)))</f>
        <v/>
      </c>
      <c r="E447" s="66" t="str">
        <f ca="1">IF(C447="","",OFFSET(Zdroj!BF$16,A442-1,0))</f>
        <v/>
      </c>
      <c r="F447" s="332"/>
      <c r="G447" s="333"/>
    </row>
    <row r="448" spans="1:7" x14ac:dyDescent="0.25">
      <c r="B448" s="333"/>
      <c r="C448" s="137" t="str">
        <f ca="1">IF(OFFSET(Zdroj!AM$16,A442-1,0)=0,"",CONCATENATE("B",$A$2," - ",Zdroj!$AM$15))</f>
        <v/>
      </c>
      <c r="D448" s="134" t="str">
        <f ca="1">IF(C448="","",CONCATENATE(OFFSET(Zdroj!AM$16,A442-1,0)))</f>
        <v/>
      </c>
      <c r="E448" s="67" t="str">
        <f ca="1">IF(C448="","",OFFSET(Zdroj!AN$16,A442-1,0))</f>
        <v/>
      </c>
      <c r="F448" s="334" t="str">
        <f t="shared" ref="F448" ca="1" si="128">IF(SUM(E448:E451)=0,"",SUM(E448:E451))</f>
        <v/>
      </c>
      <c r="G448" s="333"/>
    </row>
    <row r="449" spans="1:7" x14ac:dyDescent="0.25">
      <c r="B449" s="333"/>
      <c r="C449" s="137" t="str">
        <f ca="1">IF(OFFSET(Zdroj!AO$16,A442-1,0)=0,"",CONCATENATE("B",$A$2+1," - ",Zdroj!$AO$15))</f>
        <v/>
      </c>
      <c r="D449" s="134" t="str">
        <f ca="1">IF(C449="","",CONCATENATE(OFFSET(Zdroj!AO$16,A442-1,0)))</f>
        <v/>
      </c>
      <c r="E449" s="66" t="str">
        <f ca="1">IF(C449="","",OFFSET(Zdroj!AP$16,A442-1,0))</f>
        <v/>
      </c>
      <c r="F449" s="334"/>
      <c r="G449" s="333"/>
    </row>
    <row r="450" spans="1:7" x14ac:dyDescent="0.25">
      <c r="B450" s="333"/>
      <c r="C450" s="137" t="str">
        <f ca="1">IF(OFFSET(Zdroj!AQ$16,A442-1,0)=0,"",CONCATENATE("B",$A$2+2," - ",Zdroj!$AQ$15))</f>
        <v/>
      </c>
      <c r="D450" s="134" t="str">
        <f ca="1">IF(C450="","",CONCATENATE(OFFSET(Zdroj!AQ$16,A442-1,0)))</f>
        <v/>
      </c>
      <c r="E450" s="66" t="str">
        <f ca="1">IF(C450="","",OFFSET(Zdroj!AR$16,A442-1,0))</f>
        <v/>
      </c>
      <c r="F450" s="334"/>
      <c r="G450" s="333"/>
    </row>
    <row r="451" spans="1:7" x14ac:dyDescent="0.25">
      <c r="B451" s="333"/>
      <c r="C451" s="137" t="str">
        <f ca="1">IF(OFFSET(Zdroj!AT$16,A442-1,0)=0,"",CONCATENATE("B",$A$2+3," - ",Zdroj!$AS$15))</f>
        <v/>
      </c>
      <c r="D451" s="134" t="str">
        <f ca="1">IF(C451="","",CONCATENATE(OFFSET(Zdroj!AS$16,A442-1,0)))</f>
        <v/>
      </c>
      <c r="E451" s="66" t="str">
        <f ca="1">IF(C451="","",OFFSET(Zdroj!AT$16,A442-1,0))</f>
        <v/>
      </c>
      <c r="F451" s="334"/>
      <c r="G451" s="333"/>
    </row>
    <row r="452" spans="1:7" x14ac:dyDescent="0.25">
      <c r="A452" s="127">
        <f>SUM((ROW()+8)/10)</f>
        <v>46</v>
      </c>
      <c r="B452" s="333" t="str">
        <f ca="1">IF(OFFSET(Zdroj!$B$16,A452-1,0)&gt;0,OFFSET(Zdroj!$B$16,A452-1,0),"")</f>
        <v/>
      </c>
      <c r="C452" s="136" t="str">
        <f ca="1">IF(OFFSET(Zdroj!AG$16,A452-1,0)=0,"",CONCATENATE("A",$A$2," - ",Zdroj!$AG$15))</f>
        <v/>
      </c>
      <c r="D452" s="134" t="str">
        <f ca="1">IF(C452="","",CONCATENATE(OFFSET(Zdroj!AG$16,A452-1,0)," - ",OFFSET(Zdroj!AU$16,A452-1,0)))</f>
        <v/>
      </c>
      <c r="E452" s="66" t="str">
        <f ca="1">IF(C452="","",OFFSET(Zdroj!AV$16,A452-1,0))</f>
        <v/>
      </c>
      <c r="F452" s="332" t="str">
        <f t="shared" ref="F452" ca="1" si="129">IF(SUM(E452:E457)=0,"",SUM(E452:E457))</f>
        <v/>
      </c>
      <c r="G452" s="333" t="str">
        <f t="shared" ref="G452" ca="1" si="130">IF(SUM(E452:E461)=0,"",SUM(E452:E461))</f>
        <v/>
      </c>
    </row>
    <row r="453" spans="1:7" x14ac:dyDescent="0.25">
      <c r="B453" s="333"/>
      <c r="C453" s="137" t="str">
        <f ca="1">IF(OFFSET(Zdroj!AH$16,A452-1,0)=0,"",CONCATENATE("A",$A$2+1," - ",Zdroj!$AH$15))</f>
        <v/>
      </c>
      <c r="D453" s="134" t="str">
        <f ca="1">IF(C453="","",CONCATENATE(OFFSET(Zdroj!AH$16,A452-1,0)," - ",OFFSET(Zdroj!AW$16,A452-1,0)))</f>
        <v/>
      </c>
      <c r="E453" s="66" t="str">
        <f ca="1">IF(C453="","",OFFSET(Zdroj!AX$16,A452-1,0))</f>
        <v/>
      </c>
      <c r="F453" s="332"/>
      <c r="G453" s="333"/>
    </row>
    <row r="454" spans="1:7" x14ac:dyDescent="0.25">
      <c r="B454" s="333"/>
      <c r="C454" s="137" t="str">
        <f ca="1">IF(OFFSET(Zdroj!AI$16,A452-1,0)=0,"",CONCATENATE("A",$A$2+2," - ",Zdroj!$AI$15))</f>
        <v/>
      </c>
      <c r="D454" s="134" t="str">
        <f ca="1">IF(C454="","",CONCATENATE(OFFSET(Zdroj!AI$16,A452-1,0)," - ",OFFSET(Zdroj!AY$16,A452-1,0)))</f>
        <v/>
      </c>
      <c r="E454" s="66" t="str">
        <f ca="1">IF(C454="","",OFFSET(Zdroj!AZ$16,A452-1,0))</f>
        <v/>
      </c>
      <c r="F454" s="332"/>
      <c r="G454" s="333"/>
    </row>
    <row r="455" spans="1:7" x14ac:dyDescent="0.25">
      <c r="B455" s="333"/>
      <c r="C455" s="137" t="str">
        <f ca="1">IF(OFFSET(Zdroj!AJ$16,A452-1,0)=0,"",CONCATENATE("A",$A$2+3," - ",Zdroj!$AJ$15))</f>
        <v/>
      </c>
      <c r="D455" s="134" t="str">
        <f ca="1">IF(C455="","",CONCATENATE(OFFSET(Zdroj!AJ$16,A452-1,0)," - ",OFFSET(Zdroj!BA$16,A452-1,0)))</f>
        <v/>
      </c>
      <c r="E455" s="66" t="str">
        <f ca="1">IF(C455="","",OFFSET(Zdroj!BB$16,A452-1,0))</f>
        <v/>
      </c>
      <c r="F455" s="332"/>
      <c r="G455" s="333"/>
    </row>
    <row r="456" spans="1:7" x14ac:dyDescent="0.25">
      <c r="B456" s="333"/>
      <c r="C456" s="137" t="str">
        <f ca="1">IF(OFFSET(Zdroj!AK$16,A452-1,0)=0,"",CONCATENATE("A",$A$2+4," - ",Zdroj!$AK$15))</f>
        <v/>
      </c>
      <c r="D456" s="134" t="str">
        <f ca="1">IF(C456="","",CONCATENATE(OFFSET(Zdroj!AK$16,A452-1,0)," - ",OFFSET(Zdroj!BC$16,A452-1,0)))</f>
        <v/>
      </c>
      <c r="E456" s="66" t="str">
        <f ca="1">IF(C456="","",OFFSET(Zdroj!BD$16,A452-1,0))</f>
        <v/>
      </c>
      <c r="F456" s="332"/>
      <c r="G456" s="333"/>
    </row>
    <row r="457" spans="1:7" x14ac:dyDescent="0.25">
      <c r="B457" s="333"/>
      <c r="C457" s="137" t="str">
        <f ca="1">IF(OFFSET(Zdroj!AL$16,A452-1,0)=0,"",CONCATENATE("A",$A$2+5," - ",Zdroj!$AL$15))</f>
        <v/>
      </c>
      <c r="D457" s="134" t="str">
        <f ca="1">IF(C457="","",CONCATENATE(OFFSET(Zdroj!AL$16,A452-1,0)," - ",OFFSET(Zdroj!BE$16,A452-1,0)))</f>
        <v/>
      </c>
      <c r="E457" s="66" t="str">
        <f ca="1">IF(C457="","",OFFSET(Zdroj!BF$16,A452-1,0))</f>
        <v/>
      </c>
      <c r="F457" s="332"/>
      <c r="G457" s="333"/>
    </row>
    <row r="458" spans="1:7" x14ac:dyDescent="0.25">
      <c r="B458" s="333"/>
      <c r="C458" s="137" t="str">
        <f ca="1">IF(OFFSET(Zdroj!AM$16,A452-1,0)=0,"",CONCATENATE("B",$A$2," - ",Zdroj!$AM$15))</f>
        <v/>
      </c>
      <c r="D458" s="134" t="str">
        <f ca="1">IF(C458="","",CONCATENATE(OFFSET(Zdroj!AM$16,A452-1,0)))</f>
        <v/>
      </c>
      <c r="E458" s="67" t="str">
        <f ca="1">IF(C458="","",OFFSET(Zdroj!AN$16,A452-1,0))</f>
        <v/>
      </c>
      <c r="F458" s="334" t="str">
        <f t="shared" ref="F458" ca="1" si="131">IF(SUM(E458:E461)=0,"",SUM(E458:E461))</f>
        <v/>
      </c>
      <c r="G458" s="333"/>
    </row>
    <row r="459" spans="1:7" x14ac:dyDescent="0.25">
      <c r="B459" s="333"/>
      <c r="C459" s="137" t="str">
        <f ca="1">IF(OFFSET(Zdroj!AO$16,A452-1,0)=0,"",CONCATENATE("B",$A$2+1," - ",Zdroj!$AO$15))</f>
        <v/>
      </c>
      <c r="D459" s="134" t="str">
        <f ca="1">IF(C459="","",CONCATENATE(OFFSET(Zdroj!AO$16,A452-1,0)))</f>
        <v/>
      </c>
      <c r="E459" s="66" t="str">
        <f ca="1">IF(C459="","",OFFSET(Zdroj!AP$16,A452-1,0))</f>
        <v/>
      </c>
      <c r="F459" s="334"/>
      <c r="G459" s="333"/>
    </row>
    <row r="460" spans="1:7" x14ac:dyDescent="0.25">
      <c r="B460" s="333"/>
      <c r="C460" s="137" t="str">
        <f ca="1">IF(OFFSET(Zdroj!AQ$16,A452-1,0)=0,"",CONCATENATE("B",$A$2+2," - ",Zdroj!$AQ$15))</f>
        <v/>
      </c>
      <c r="D460" s="134" t="str">
        <f ca="1">IF(C460="","",CONCATENATE(OFFSET(Zdroj!AQ$16,A452-1,0)))</f>
        <v/>
      </c>
      <c r="E460" s="66" t="str">
        <f ca="1">IF(C460="","",OFFSET(Zdroj!AR$16,A452-1,0))</f>
        <v/>
      </c>
      <c r="F460" s="334"/>
      <c r="G460" s="333"/>
    </row>
    <row r="461" spans="1:7" x14ac:dyDescent="0.25">
      <c r="B461" s="333"/>
      <c r="C461" s="137" t="str">
        <f ca="1">IF(OFFSET(Zdroj!AT$16,A452-1,0)=0,"",CONCATENATE("B",$A$2+3," - ",Zdroj!$AS$15))</f>
        <v/>
      </c>
      <c r="D461" s="134" t="str">
        <f ca="1">IF(C461="","",CONCATENATE(OFFSET(Zdroj!AS$16,A452-1,0)))</f>
        <v/>
      </c>
      <c r="E461" s="66" t="str">
        <f ca="1">IF(C461="","",OFFSET(Zdroj!AT$16,A452-1,0))</f>
        <v/>
      </c>
      <c r="F461" s="334"/>
      <c r="G461" s="333"/>
    </row>
    <row r="462" spans="1:7" x14ac:dyDescent="0.25">
      <c r="A462" s="127">
        <f>SUM((ROW()+8)/10)</f>
        <v>47</v>
      </c>
      <c r="B462" s="333" t="str">
        <f ca="1">IF(OFFSET(Zdroj!$B$16,A462-1,0)&gt;0,OFFSET(Zdroj!$B$16,A462-1,0),"")</f>
        <v/>
      </c>
      <c r="C462" s="136" t="str">
        <f ca="1">IF(OFFSET(Zdroj!AG$16,A462-1,0)=0,"",CONCATENATE("A",$A$2," - ",Zdroj!$AG$15))</f>
        <v/>
      </c>
      <c r="D462" s="134" t="str">
        <f ca="1">IF(C462="","",CONCATENATE(OFFSET(Zdroj!AG$16,A462-1,0)," - ",OFFSET(Zdroj!AU$16,A462-1,0)))</f>
        <v/>
      </c>
      <c r="E462" s="66" t="str">
        <f ca="1">IF(C462="","",OFFSET(Zdroj!AV$16,A462-1,0))</f>
        <v/>
      </c>
      <c r="F462" s="332" t="str">
        <f t="shared" ref="F462" ca="1" si="132">IF(SUM(E462:E467)=0,"",SUM(E462:E467))</f>
        <v/>
      </c>
      <c r="G462" s="333" t="str">
        <f t="shared" ref="G462" ca="1" si="133">IF(SUM(E462:E471)=0,"",SUM(E462:E471))</f>
        <v/>
      </c>
    </row>
    <row r="463" spans="1:7" x14ac:dyDescent="0.25">
      <c r="B463" s="333"/>
      <c r="C463" s="137" t="str">
        <f ca="1">IF(OFFSET(Zdroj!AH$16,A462-1,0)=0,"",CONCATENATE("A",$A$2+1," - ",Zdroj!$AH$15))</f>
        <v/>
      </c>
      <c r="D463" s="134" t="str">
        <f ca="1">IF(C463="","",CONCATENATE(OFFSET(Zdroj!AH$16,A462-1,0)," - ",OFFSET(Zdroj!AW$16,A462-1,0)))</f>
        <v/>
      </c>
      <c r="E463" s="66" t="str">
        <f ca="1">IF(C463="","",OFFSET(Zdroj!AX$16,A462-1,0))</f>
        <v/>
      </c>
      <c r="F463" s="332"/>
      <c r="G463" s="333"/>
    </row>
    <row r="464" spans="1:7" x14ac:dyDescent="0.25">
      <c r="B464" s="333"/>
      <c r="C464" s="137" t="str">
        <f ca="1">IF(OFFSET(Zdroj!AI$16,A462-1,0)=0,"",CONCATENATE("A",$A$2+2," - ",Zdroj!$AI$15))</f>
        <v/>
      </c>
      <c r="D464" s="134" t="str">
        <f ca="1">IF(C464="","",CONCATENATE(OFFSET(Zdroj!AI$16,A462-1,0)," - ",OFFSET(Zdroj!AY$16,A462-1,0)))</f>
        <v/>
      </c>
      <c r="E464" s="66" t="str">
        <f ca="1">IF(C464="","",OFFSET(Zdroj!AZ$16,A462-1,0))</f>
        <v/>
      </c>
      <c r="F464" s="332"/>
      <c r="G464" s="333"/>
    </row>
    <row r="465" spans="1:7" x14ac:dyDescent="0.25">
      <c r="B465" s="333"/>
      <c r="C465" s="137" t="str">
        <f ca="1">IF(OFFSET(Zdroj!AJ$16,A462-1,0)=0,"",CONCATENATE("A",$A$2+3," - ",Zdroj!$AJ$15))</f>
        <v/>
      </c>
      <c r="D465" s="134" t="str">
        <f ca="1">IF(C465="","",CONCATENATE(OFFSET(Zdroj!AJ$16,A462-1,0)," - ",OFFSET(Zdroj!BA$16,A462-1,0)))</f>
        <v/>
      </c>
      <c r="E465" s="66" t="str">
        <f ca="1">IF(C465="","",OFFSET(Zdroj!BB$16,A462-1,0))</f>
        <v/>
      </c>
      <c r="F465" s="332"/>
      <c r="G465" s="333"/>
    </row>
    <row r="466" spans="1:7" x14ac:dyDescent="0.25">
      <c r="B466" s="333"/>
      <c r="C466" s="137" t="str">
        <f ca="1">IF(OFFSET(Zdroj!AK$16,A462-1,0)=0,"",CONCATENATE("A",$A$2+4," - ",Zdroj!$AK$15))</f>
        <v/>
      </c>
      <c r="D466" s="134" t="str">
        <f ca="1">IF(C466="","",CONCATENATE(OFFSET(Zdroj!AK$16,A462-1,0)," - ",OFFSET(Zdroj!BC$16,A462-1,0)))</f>
        <v/>
      </c>
      <c r="E466" s="66" t="str">
        <f ca="1">IF(C466="","",OFFSET(Zdroj!BD$16,A462-1,0))</f>
        <v/>
      </c>
      <c r="F466" s="332"/>
      <c r="G466" s="333"/>
    </row>
    <row r="467" spans="1:7" x14ac:dyDescent="0.25">
      <c r="B467" s="333"/>
      <c r="C467" s="137" t="str">
        <f ca="1">IF(OFFSET(Zdroj!AL$16,A462-1,0)=0,"",CONCATENATE("A",$A$2+5," - ",Zdroj!$AL$15))</f>
        <v/>
      </c>
      <c r="D467" s="134" t="str">
        <f ca="1">IF(C467="","",CONCATENATE(OFFSET(Zdroj!AL$16,A462-1,0)," - ",OFFSET(Zdroj!BE$16,A462-1,0)))</f>
        <v/>
      </c>
      <c r="E467" s="66" t="str">
        <f ca="1">IF(C467="","",OFFSET(Zdroj!BF$16,A462-1,0))</f>
        <v/>
      </c>
      <c r="F467" s="332"/>
      <c r="G467" s="333"/>
    </row>
    <row r="468" spans="1:7" x14ac:dyDescent="0.25">
      <c r="B468" s="333"/>
      <c r="C468" s="137" t="str">
        <f ca="1">IF(OFFSET(Zdroj!AM$16,A462-1,0)=0,"",CONCATENATE("B",$A$2," - ",Zdroj!$AM$15))</f>
        <v/>
      </c>
      <c r="D468" s="134" t="str">
        <f ca="1">IF(C468="","",CONCATENATE(OFFSET(Zdroj!AM$16,A462-1,0)))</f>
        <v/>
      </c>
      <c r="E468" s="67" t="str">
        <f ca="1">IF(C468="","",OFFSET(Zdroj!AN$16,A462-1,0))</f>
        <v/>
      </c>
      <c r="F468" s="334" t="str">
        <f t="shared" ref="F468" ca="1" si="134">IF(SUM(E468:E471)=0,"",SUM(E468:E471))</f>
        <v/>
      </c>
      <c r="G468" s="333"/>
    </row>
    <row r="469" spans="1:7" x14ac:dyDescent="0.25">
      <c r="B469" s="333"/>
      <c r="C469" s="137" t="str">
        <f ca="1">IF(OFFSET(Zdroj!AO$16,A462-1,0)=0,"",CONCATENATE("B",$A$2+1," - ",Zdroj!$AO$15))</f>
        <v/>
      </c>
      <c r="D469" s="134" t="str">
        <f ca="1">IF(C469="","",CONCATENATE(OFFSET(Zdroj!AO$16,A462-1,0)))</f>
        <v/>
      </c>
      <c r="E469" s="66" t="str">
        <f ca="1">IF(C469="","",OFFSET(Zdroj!AP$16,A462-1,0))</f>
        <v/>
      </c>
      <c r="F469" s="334"/>
      <c r="G469" s="333"/>
    </row>
    <row r="470" spans="1:7" x14ac:dyDescent="0.25">
      <c r="B470" s="333"/>
      <c r="C470" s="137" t="str">
        <f ca="1">IF(OFFSET(Zdroj!AQ$16,A462-1,0)=0,"",CONCATENATE("B",$A$2+2," - ",Zdroj!$AQ$15))</f>
        <v/>
      </c>
      <c r="D470" s="134" t="str">
        <f ca="1">IF(C470="","",CONCATENATE(OFFSET(Zdroj!AQ$16,A462-1,0)))</f>
        <v/>
      </c>
      <c r="E470" s="66" t="str">
        <f ca="1">IF(C470="","",OFFSET(Zdroj!AR$16,A462-1,0))</f>
        <v/>
      </c>
      <c r="F470" s="334"/>
      <c r="G470" s="333"/>
    </row>
    <row r="471" spans="1:7" x14ac:dyDescent="0.25">
      <c r="B471" s="333"/>
      <c r="C471" s="137" t="str">
        <f ca="1">IF(OFFSET(Zdroj!AT$16,A462-1,0)=0,"",CONCATENATE("B",$A$2+3," - ",Zdroj!$AS$15))</f>
        <v/>
      </c>
      <c r="D471" s="134" t="str">
        <f ca="1">IF(C471="","",CONCATENATE(OFFSET(Zdroj!AS$16,A462-1,0)))</f>
        <v/>
      </c>
      <c r="E471" s="66" t="str">
        <f ca="1">IF(C471="","",OFFSET(Zdroj!AT$16,A462-1,0))</f>
        <v/>
      </c>
      <c r="F471" s="334"/>
      <c r="G471" s="333"/>
    </row>
    <row r="472" spans="1:7" x14ac:dyDescent="0.25">
      <c r="A472" s="127">
        <f>SUM((ROW()+8)/10)</f>
        <v>48</v>
      </c>
      <c r="B472" s="333" t="str">
        <f ca="1">IF(OFFSET(Zdroj!$B$16,A472-1,0)&gt;0,OFFSET(Zdroj!$B$16,A472-1,0),"")</f>
        <v/>
      </c>
      <c r="C472" s="136" t="str">
        <f ca="1">IF(OFFSET(Zdroj!AG$16,A472-1,0)=0,"",CONCATENATE("A",$A$2," - ",Zdroj!$AG$15))</f>
        <v/>
      </c>
      <c r="D472" s="134" t="str">
        <f ca="1">IF(C472="","",CONCATENATE(OFFSET(Zdroj!AG$16,A472-1,0)," - ",OFFSET(Zdroj!AU$16,A472-1,0)))</f>
        <v/>
      </c>
      <c r="E472" s="66" t="str">
        <f ca="1">IF(C472="","",OFFSET(Zdroj!AV$16,A472-1,0))</f>
        <v/>
      </c>
      <c r="F472" s="332" t="str">
        <f t="shared" ref="F472" ca="1" si="135">IF(SUM(E472:E477)=0,"",SUM(E472:E477))</f>
        <v/>
      </c>
      <c r="G472" s="333" t="str">
        <f t="shared" ref="G472" ca="1" si="136">IF(SUM(E472:E481)=0,"",SUM(E472:E481))</f>
        <v/>
      </c>
    </row>
    <row r="473" spans="1:7" x14ac:dyDescent="0.25">
      <c r="B473" s="333"/>
      <c r="C473" s="137" t="str">
        <f ca="1">IF(OFFSET(Zdroj!AH$16,A472-1,0)=0,"",CONCATENATE("A",$A$2+1," - ",Zdroj!$AH$15))</f>
        <v/>
      </c>
      <c r="D473" s="134" t="str">
        <f ca="1">IF(C473="","",CONCATENATE(OFFSET(Zdroj!AH$16,A472-1,0)," - ",OFFSET(Zdroj!AW$16,A472-1,0)))</f>
        <v/>
      </c>
      <c r="E473" s="66" t="str">
        <f ca="1">IF(C473="","",OFFSET(Zdroj!AX$16,A472-1,0))</f>
        <v/>
      </c>
      <c r="F473" s="332"/>
      <c r="G473" s="333"/>
    </row>
    <row r="474" spans="1:7" x14ac:dyDescent="0.25">
      <c r="B474" s="333"/>
      <c r="C474" s="137" t="str">
        <f ca="1">IF(OFFSET(Zdroj!AI$16,A472-1,0)=0,"",CONCATENATE("A",$A$2+2," - ",Zdroj!$AI$15))</f>
        <v/>
      </c>
      <c r="D474" s="134" t="str">
        <f ca="1">IF(C474="","",CONCATENATE(OFFSET(Zdroj!AI$16,A472-1,0)," - ",OFFSET(Zdroj!AY$16,A472-1,0)))</f>
        <v/>
      </c>
      <c r="E474" s="66" t="str">
        <f ca="1">IF(C474="","",OFFSET(Zdroj!AZ$16,A472-1,0))</f>
        <v/>
      </c>
      <c r="F474" s="332"/>
      <c r="G474" s="333"/>
    </row>
    <row r="475" spans="1:7" x14ac:dyDescent="0.25">
      <c r="B475" s="333"/>
      <c r="C475" s="137" t="str">
        <f ca="1">IF(OFFSET(Zdroj!AJ$16,A472-1,0)=0,"",CONCATENATE("A",$A$2+3," - ",Zdroj!$AJ$15))</f>
        <v/>
      </c>
      <c r="D475" s="134" t="str">
        <f ca="1">IF(C475="","",CONCATENATE(OFFSET(Zdroj!AJ$16,A472-1,0)," - ",OFFSET(Zdroj!BA$16,A472-1,0)))</f>
        <v/>
      </c>
      <c r="E475" s="66" t="str">
        <f ca="1">IF(C475="","",OFFSET(Zdroj!BB$16,A472-1,0))</f>
        <v/>
      </c>
      <c r="F475" s="332"/>
      <c r="G475" s="333"/>
    </row>
    <row r="476" spans="1:7" x14ac:dyDescent="0.25">
      <c r="B476" s="333"/>
      <c r="C476" s="137" t="str">
        <f ca="1">IF(OFFSET(Zdroj!AK$16,A472-1,0)=0,"",CONCATENATE("A",$A$2+4," - ",Zdroj!$AK$15))</f>
        <v/>
      </c>
      <c r="D476" s="134" t="str">
        <f ca="1">IF(C476="","",CONCATENATE(OFFSET(Zdroj!AK$16,A472-1,0)," - ",OFFSET(Zdroj!BC$16,A472-1,0)))</f>
        <v/>
      </c>
      <c r="E476" s="66" t="str">
        <f ca="1">IF(C476="","",OFFSET(Zdroj!BD$16,A472-1,0))</f>
        <v/>
      </c>
      <c r="F476" s="332"/>
      <c r="G476" s="333"/>
    </row>
    <row r="477" spans="1:7" x14ac:dyDescent="0.25">
      <c r="B477" s="333"/>
      <c r="C477" s="137" t="str">
        <f ca="1">IF(OFFSET(Zdroj!AL$16,A472-1,0)=0,"",CONCATENATE("A",$A$2+5," - ",Zdroj!$AL$15))</f>
        <v/>
      </c>
      <c r="D477" s="134" t="str">
        <f ca="1">IF(C477="","",CONCATENATE(OFFSET(Zdroj!AL$16,A472-1,0)," - ",OFFSET(Zdroj!BE$16,A472-1,0)))</f>
        <v/>
      </c>
      <c r="E477" s="66" t="str">
        <f ca="1">IF(C477="","",OFFSET(Zdroj!BF$16,A472-1,0))</f>
        <v/>
      </c>
      <c r="F477" s="332"/>
      <c r="G477" s="333"/>
    </row>
    <row r="478" spans="1:7" x14ac:dyDescent="0.25">
      <c r="B478" s="333"/>
      <c r="C478" s="137" t="str">
        <f ca="1">IF(OFFSET(Zdroj!AM$16,A472-1,0)=0,"",CONCATENATE("B",$A$2," - ",Zdroj!$AM$15))</f>
        <v/>
      </c>
      <c r="D478" s="134" t="str">
        <f ca="1">IF(C478="","",CONCATENATE(OFFSET(Zdroj!AM$16,A472-1,0)))</f>
        <v/>
      </c>
      <c r="E478" s="67" t="str">
        <f ca="1">IF(C478="","",OFFSET(Zdroj!AN$16,A472-1,0))</f>
        <v/>
      </c>
      <c r="F478" s="334" t="str">
        <f t="shared" ref="F478" ca="1" si="137">IF(SUM(E478:E481)=0,"",SUM(E478:E481))</f>
        <v/>
      </c>
      <c r="G478" s="333"/>
    </row>
    <row r="479" spans="1:7" x14ac:dyDescent="0.25">
      <c r="B479" s="333"/>
      <c r="C479" s="137" t="str">
        <f ca="1">IF(OFFSET(Zdroj!AO$16,A472-1,0)=0,"",CONCATENATE("B",$A$2+1," - ",Zdroj!$AO$15))</f>
        <v/>
      </c>
      <c r="D479" s="134" t="str">
        <f ca="1">IF(C479="","",CONCATENATE(OFFSET(Zdroj!AO$16,A472-1,0)))</f>
        <v/>
      </c>
      <c r="E479" s="66" t="str">
        <f ca="1">IF(C479="","",OFFSET(Zdroj!AP$16,A472-1,0))</f>
        <v/>
      </c>
      <c r="F479" s="334"/>
      <c r="G479" s="333"/>
    </row>
    <row r="480" spans="1:7" x14ac:dyDescent="0.25">
      <c r="B480" s="333"/>
      <c r="C480" s="137" t="str">
        <f ca="1">IF(OFFSET(Zdroj!AQ$16,A472-1,0)=0,"",CONCATENATE("B",$A$2+2," - ",Zdroj!$AQ$15))</f>
        <v/>
      </c>
      <c r="D480" s="134" t="str">
        <f ca="1">IF(C480="","",CONCATENATE(OFFSET(Zdroj!AQ$16,A472-1,0)))</f>
        <v/>
      </c>
      <c r="E480" s="66" t="str">
        <f ca="1">IF(C480="","",OFFSET(Zdroj!AR$16,A472-1,0))</f>
        <v/>
      </c>
      <c r="F480" s="334"/>
      <c r="G480" s="333"/>
    </row>
    <row r="481" spans="1:7" x14ac:dyDescent="0.25">
      <c r="B481" s="333"/>
      <c r="C481" s="137" t="str">
        <f ca="1">IF(OFFSET(Zdroj!AT$16,A472-1,0)=0,"",CONCATENATE("B",$A$2+3," - ",Zdroj!$AS$15))</f>
        <v/>
      </c>
      <c r="D481" s="134" t="str">
        <f ca="1">IF(C481="","",CONCATENATE(OFFSET(Zdroj!AS$16,A472-1,0)))</f>
        <v/>
      </c>
      <c r="E481" s="66" t="str">
        <f ca="1">IF(C481="","",OFFSET(Zdroj!AT$16,A472-1,0))</f>
        <v/>
      </c>
      <c r="F481" s="334"/>
      <c r="G481" s="333"/>
    </row>
    <row r="482" spans="1:7" x14ac:dyDescent="0.25">
      <c r="A482" s="127">
        <f>SUM((ROW()+8)/10)</f>
        <v>49</v>
      </c>
      <c r="B482" s="333" t="str">
        <f ca="1">IF(OFFSET(Zdroj!$B$16,A482-1,0)&gt;0,OFFSET(Zdroj!$B$16,A482-1,0),"")</f>
        <v/>
      </c>
      <c r="C482" s="136" t="str">
        <f ca="1">IF(OFFSET(Zdroj!AG$16,A482-1,0)=0,"",CONCATENATE("A",$A$2," - ",Zdroj!$AG$15))</f>
        <v/>
      </c>
      <c r="D482" s="134" t="str">
        <f ca="1">IF(C482="","",CONCATENATE(OFFSET(Zdroj!AG$16,A482-1,0)," - ",OFFSET(Zdroj!AU$16,A482-1,0)))</f>
        <v/>
      </c>
      <c r="E482" s="66" t="str">
        <f ca="1">IF(C482="","",OFFSET(Zdroj!AV$16,A482-1,0))</f>
        <v/>
      </c>
      <c r="F482" s="332" t="str">
        <f t="shared" ref="F482" ca="1" si="138">IF(SUM(E482:E487)=0,"",SUM(E482:E487))</f>
        <v/>
      </c>
      <c r="G482" s="333" t="str">
        <f t="shared" ref="G482" ca="1" si="139">IF(SUM(E482:E491)=0,"",SUM(E482:E491))</f>
        <v/>
      </c>
    </row>
    <row r="483" spans="1:7" x14ac:dyDescent="0.25">
      <c r="B483" s="333"/>
      <c r="C483" s="137" t="str">
        <f ca="1">IF(OFFSET(Zdroj!AH$16,A482-1,0)=0,"",CONCATENATE("A",$A$2+1," - ",Zdroj!$AH$15))</f>
        <v/>
      </c>
      <c r="D483" s="134" t="str">
        <f ca="1">IF(C483="","",CONCATENATE(OFFSET(Zdroj!AH$16,A482-1,0)," - ",OFFSET(Zdroj!AW$16,A482-1,0)))</f>
        <v/>
      </c>
      <c r="E483" s="66" t="str">
        <f ca="1">IF(C483="","",OFFSET(Zdroj!AX$16,A482-1,0))</f>
        <v/>
      </c>
      <c r="F483" s="332"/>
      <c r="G483" s="333"/>
    </row>
    <row r="484" spans="1:7" x14ac:dyDescent="0.25">
      <c r="B484" s="333"/>
      <c r="C484" s="137" t="str">
        <f ca="1">IF(OFFSET(Zdroj!AI$16,A482-1,0)=0,"",CONCATENATE("A",$A$2+2," - ",Zdroj!$AI$15))</f>
        <v/>
      </c>
      <c r="D484" s="134" t="str">
        <f ca="1">IF(C484="","",CONCATENATE(OFFSET(Zdroj!AI$16,A482-1,0)," - ",OFFSET(Zdroj!AY$16,A482-1,0)))</f>
        <v/>
      </c>
      <c r="E484" s="66" t="str">
        <f ca="1">IF(C484="","",OFFSET(Zdroj!AZ$16,A482-1,0))</f>
        <v/>
      </c>
      <c r="F484" s="332"/>
      <c r="G484" s="333"/>
    </row>
    <row r="485" spans="1:7" x14ac:dyDescent="0.25">
      <c r="B485" s="333"/>
      <c r="C485" s="137" t="str">
        <f ca="1">IF(OFFSET(Zdroj!AJ$16,A482-1,0)=0,"",CONCATENATE("A",$A$2+3," - ",Zdroj!$AJ$15))</f>
        <v/>
      </c>
      <c r="D485" s="134" t="str">
        <f ca="1">IF(C485="","",CONCATENATE(OFFSET(Zdroj!AJ$16,A482-1,0)," - ",OFFSET(Zdroj!BA$16,A482-1,0)))</f>
        <v/>
      </c>
      <c r="E485" s="66" t="str">
        <f ca="1">IF(C485="","",OFFSET(Zdroj!BB$16,A482-1,0))</f>
        <v/>
      </c>
      <c r="F485" s="332"/>
      <c r="G485" s="333"/>
    </row>
    <row r="486" spans="1:7" x14ac:dyDescent="0.25">
      <c r="B486" s="333"/>
      <c r="C486" s="137" t="str">
        <f ca="1">IF(OFFSET(Zdroj!AK$16,A482-1,0)=0,"",CONCATENATE("A",$A$2+4," - ",Zdroj!$AK$15))</f>
        <v/>
      </c>
      <c r="D486" s="134" t="str">
        <f ca="1">IF(C486="","",CONCATENATE(OFFSET(Zdroj!AK$16,A482-1,0)," - ",OFFSET(Zdroj!BC$16,A482-1,0)))</f>
        <v/>
      </c>
      <c r="E486" s="66" t="str">
        <f ca="1">IF(C486="","",OFFSET(Zdroj!BD$16,A482-1,0))</f>
        <v/>
      </c>
      <c r="F486" s="332"/>
      <c r="G486" s="333"/>
    </row>
    <row r="487" spans="1:7" x14ac:dyDescent="0.25">
      <c r="B487" s="333"/>
      <c r="C487" s="137" t="str">
        <f ca="1">IF(OFFSET(Zdroj!AL$16,A482-1,0)=0,"",CONCATENATE("A",$A$2+5," - ",Zdroj!$AL$15))</f>
        <v/>
      </c>
      <c r="D487" s="134" t="str">
        <f ca="1">IF(C487="","",CONCATENATE(OFFSET(Zdroj!AL$16,A482-1,0)," - ",OFFSET(Zdroj!BE$16,A482-1,0)))</f>
        <v/>
      </c>
      <c r="E487" s="66" t="str">
        <f ca="1">IF(C487="","",OFFSET(Zdroj!BF$16,A482-1,0))</f>
        <v/>
      </c>
      <c r="F487" s="332"/>
      <c r="G487" s="333"/>
    </row>
    <row r="488" spans="1:7" x14ac:dyDescent="0.25">
      <c r="B488" s="333"/>
      <c r="C488" s="137" t="str">
        <f ca="1">IF(OFFSET(Zdroj!AM$16,A482-1,0)=0,"",CONCATENATE("B",$A$2," - ",Zdroj!$AM$15))</f>
        <v/>
      </c>
      <c r="D488" s="134" t="str">
        <f ca="1">IF(C488="","",CONCATENATE(OFFSET(Zdroj!AM$16,A482-1,0)))</f>
        <v/>
      </c>
      <c r="E488" s="67" t="str">
        <f ca="1">IF(C488="","",OFFSET(Zdroj!AN$16,A482-1,0))</f>
        <v/>
      </c>
      <c r="F488" s="334" t="str">
        <f t="shared" ref="F488" ca="1" si="140">IF(SUM(E488:E491)=0,"",SUM(E488:E491))</f>
        <v/>
      </c>
      <c r="G488" s="333"/>
    </row>
    <row r="489" spans="1:7" x14ac:dyDescent="0.25">
      <c r="B489" s="333"/>
      <c r="C489" s="137" t="str">
        <f ca="1">IF(OFFSET(Zdroj!AO$16,A482-1,0)=0,"",CONCATENATE("B",$A$2+1," - ",Zdroj!$AO$15))</f>
        <v/>
      </c>
      <c r="D489" s="134" t="str">
        <f ca="1">IF(C489="","",CONCATENATE(OFFSET(Zdroj!AO$16,A482-1,0)))</f>
        <v/>
      </c>
      <c r="E489" s="66" t="str">
        <f ca="1">IF(C489="","",OFFSET(Zdroj!AP$16,A482-1,0))</f>
        <v/>
      </c>
      <c r="F489" s="334"/>
      <c r="G489" s="333"/>
    </row>
    <row r="490" spans="1:7" x14ac:dyDescent="0.25">
      <c r="B490" s="333"/>
      <c r="C490" s="137" t="str">
        <f ca="1">IF(OFFSET(Zdroj!AQ$16,A482-1,0)=0,"",CONCATENATE("B",$A$2+2," - ",Zdroj!$AQ$15))</f>
        <v/>
      </c>
      <c r="D490" s="134" t="str">
        <f ca="1">IF(C490="","",CONCATENATE(OFFSET(Zdroj!AQ$16,A482-1,0)))</f>
        <v/>
      </c>
      <c r="E490" s="66" t="str">
        <f ca="1">IF(C490="","",OFFSET(Zdroj!AR$16,A482-1,0))</f>
        <v/>
      </c>
      <c r="F490" s="334"/>
      <c r="G490" s="333"/>
    </row>
    <row r="491" spans="1:7" x14ac:dyDescent="0.25">
      <c r="B491" s="333"/>
      <c r="C491" s="137" t="str">
        <f ca="1">IF(OFFSET(Zdroj!AT$16,A482-1,0)=0,"",CONCATENATE("B",$A$2+3," - ",Zdroj!$AS$15))</f>
        <v/>
      </c>
      <c r="D491" s="134" t="str">
        <f ca="1">IF(C491="","",CONCATENATE(OFFSET(Zdroj!AS$16,A482-1,0)))</f>
        <v/>
      </c>
      <c r="E491" s="66" t="str">
        <f ca="1">IF(C491="","",OFFSET(Zdroj!AT$16,A482-1,0))</f>
        <v/>
      </c>
      <c r="F491" s="334"/>
      <c r="G491" s="333"/>
    </row>
    <row r="492" spans="1:7" x14ac:dyDescent="0.25">
      <c r="A492" s="127">
        <f>SUM((ROW()+8)/10)</f>
        <v>50</v>
      </c>
      <c r="B492" s="333" t="str">
        <f ca="1">IF(OFFSET(Zdroj!$B$16,A492-1,0)&gt;0,OFFSET(Zdroj!$B$16,A492-1,0),"")</f>
        <v/>
      </c>
      <c r="C492" s="136" t="str">
        <f ca="1">IF(OFFSET(Zdroj!AG$16,A492-1,0)=0,"",CONCATENATE("A",$A$2," - ",Zdroj!$AG$15))</f>
        <v/>
      </c>
      <c r="D492" s="134" t="str">
        <f ca="1">IF(C492="","",CONCATENATE(OFFSET(Zdroj!AG$16,A492-1,0)," - ",OFFSET(Zdroj!AU$16,A492-1,0)))</f>
        <v/>
      </c>
      <c r="E492" s="66" t="str">
        <f ca="1">IF(C492="","",OFFSET(Zdroj!AV$16,A492-1,0))</f>
        <v/>
      </c>
      <c r="F492" s="332" t="str">
        <f t="shared" ref="F492" ca="1" si="141">IF(SUM(E492:E497)=0,"",SUM(E492:E497))</f>
        <v/>
      </c>
      <c r="G492" s="333" t="str">
        <f t="shared" ref="G492" ca="1" si="142">IF(SUM(E492:E501)=0,"",SUM(E492:E501))</f>
        <v/>
      </c>
    </row>
    <row r="493" spans="1:7" x14ac:dyDescent="0.25">
      <c r="B493" s="333"/>
      <c r="C493" s="137" t="str">
        <f ca="1">IF(OFFSET(Zdroj!AH$16,A492-1,0)=0,"",CONCATENATE("A",$A$2+1," - ",Zdroj!$AH$15))</f>
        <v/>
      </c>
      <c r="D493" s="134" t="str">
        <f ca="1">IF(C493="","",CONCATENATE(OFFSET(Zdroj!AH$16,A492-1,0)," - ",OFFSET(Zdroj!AW$16,A492-1,0)))</f>
        <v/>
      </c>
      <c r="E493" s="66" t="str">
        <f ca="1">IF(C493="","",OFFSET(Zdroj!AX$16,A492-1,0))</f>
        <v/>
      </c>
      <c r="F493" s="332"/>
      <c r="G493" s="333"/>
    </row>
    <row r="494" spans="1:7" x14ac:dyDescent="0.25">
      <c r="B494" s="333"/>
      <c r="C494" s="137" t="str">
        <f ca="1">IF(OFFSET(Zdroj!AI$16,A492-1,0)=0,"",CONCATENATE("A",$A$2+2," - ",Zdroj!$AI$15))</f>
        <v/>
      </c>
      <c r="D494" s="134" t="str">
        <f ca="1">IF(C494="","",CONCATENATE(OFFSET(Zdroj!AI$16,A492-1,0)," - ",OFFSET(Zdroj!AY$16,A492-1,0)))</f>
        <v/>
      </c>
      <c r="E494" s="66" t="str">
        <f ca="1">IF(C494="","",OFFSET(Zdroj!AZ$16,A492-1,0))</f>
        <v/>
      </c>
      <c r="F494" s="332"/>
      <c r="G494" s="333"/>
    </row>
    <row r="495" spans="1:7" x14ac:dyDescent="0.25">
      <c r="B495" s="333"/>
      <c r="C495" s="137" t="str">
        <f ca="1">IF(OFFSET(Zdroj!AJ$16,A492-1,0)=0,"",CONCATENATE("A",$A$2+3," - ",Zdroj!$AJ$15))</f>
        <v/>
      </c>
      <c r="D495" s="134" t="str">
        <f ca="1">IF(C495="","",CONCATENATE(OFFSET(Zdroj!AJ$16,A492-1,0)," - ",OFFSET(Zdroj!BA$16,A492-1,0)))</f>
        <v/>
      </c>
      <c r="E495" s="66" t="str">
        <f ca="1">IF(C495="","",OFFSET(Zdroj!BB$16,A492-1,0))</f>
        <v/>
      </c>
      <c r="F495" s="332"/>
      <c r="G495" s="333"/>
    </row>
    <row r="496" spans="1:7" x14ac:dyDescent="0.25">
      <c r="B496" s="333"/>
      <c r="C496" s="137" t="str">
        <f ca="1">IF(OFFSET(Zdroj!AK$16,A492-1,0)=0,"",CONCATENATE("A",$A$2+4," - ",Zdroj!$AK$15))</f>
        <v/>
      </c>
      <c r="D496" s="134" t="str">
        <f ca="1">IF(C496="","",CONCATENATE(OFFSET(Zdroj!AK$16,A492-1,0)," - ",OFFSET(Zdroj!BC$16,A492-1,0)))</f>
        <v/>
      </c>
      <c r="E496" s="66" t="str">
        <f ca="1">IF(C496="","",OFFSET(Zdroj!BD$16,A492-1,0))</f>
        <v/>
      </c>
      <c r="F496" s="332"/>
      <c r="G496" s="333"/>
    </row>
    <row r="497" spans="1:7" x14ac:dyDescent="0.25">
      <c r="B497" s="333"/>
      <c r="C497" s="137" t="str">
        <f ca="1">IF(OFFSET(Zdroj!AL$16,A492-1,0)=0,"",CONCATENATE("A",$A$2+5," - ",Zdroj!$AL$15))</f>
        <v/>
      </c>
      <c r="D497" s="134" t="str">
        <f ca="1">IF(C497="","",CONCATENATE(OFFSET(Zdroj!AL$16,A492-1,0)," - ",OFFSET(Zdroj!BE$16,A492-1,0)))</f>
        <v/>
      </c>
      <c r="E497" s="66" t="str">
        <f ca="1">IF(C497="","",OFFSET(Zdroj!BF$16,A492-1,0))</f>
        <v/>
      </c>
      <c r="F497" s="332"/>
      <c r="G497" s="333"/>
    </row>
    <row r="498" spans="1:7" x14ac:dyDescent="0.25">
      <c r="B498" s="333"/>
      <c r="C498" s="137" t="str">
        <f ca="1">IF(OFFSET(Zdroj!AM$16,A492-1,0)=0,"",CONCATENATE("B",$A$2," - ",Zdroj!$AM$15))</f>
        <v/>
      </c>
      <c r="D498" s="134" t="str">
        <f ca="1">IF(C498="","",CONCATENATE(OFFSET(Zdroj!AM$16,A492-1,0)))</f>
        <v/>
      </c>
      <c r="E498" s="67" t="str">
        <f ca="1">IF(C498="","",OFFSET(Zdroj!AN$16,A492-1,0))</f>
        <v/>
      </c>
      <c r="F498" s="334" t="str">
        <f t="shared" ref="F498" ca="1" si="143">IF(SUM(E498:E501)=0,"",SUM(E498:E501))</f>
        <v/>
      </c>
      <c r="G498" s="333"/>
    </row>
    <row r="499" spans="1:7" x14ac:dyDescent="0.25">
      <c r="B499" s="333"/>
      <c r="C499" s="137" t="str">
        <f ca="1">IF(OFFSET(Zdroj!AO$16,A492-1,0)=0,"",CONCATENATE("B",$A$2+1," - ",Zdroj!$AO$15))</f>
        <v/>
      </c>
      <c r="D499" s="134" t="str">
        <f ca="1">IF(C499="","",CONCATENATE(OFFSET(Zdroj!AO$16,A492-1,0)))</f>
        <v/>
      </c>
      <c r="E499" s="66" t="str">
        <f ca="1">IF(C499="","",OFFSET(Zdroj!AP$16,A492-1,0))</f>
        <v/>
      </c>
      <c r="F499" s="334"/>
      <c r="G499" s="333"/>
    </row>
    <row r="500" spans="1:7" x14ac:dyDescent="0.25">
      <c r="B500" s="333"/>
      <c r="C500" s="137" t="str">
        <f ca="1">IF(OFFSET(Zdroj!AQ$16,A492-1,0)=0,"",CONCATENATE("B",$A$2+2," - ",Zdroj!$AQ$15))</f>
        <v/>
      </c>
      <c r="D500" s="134" t="str">
        <f ca="1">IF(C500="","",CONCATENATE(OFFSET(Zdroj!AQ$16,A492-1,0)))</f>
        <v/>
      </c>
      <c r="E500" s="66" t="str">
        <f ca="1">IF(C500="","",OFFSET(Zdroj!AR$16,A492-1,0))</f>
        <v/>
      </c>
      <c r="F500" s="334"/>
      <c r="G500" s="333"/>
    </row>
    <row r="501" spans="1:7" x14ac:dyDescent="0.25">
      <c r="B501" s="333"/>
      <c r="C501" s="137" t="str">
        <f ca="1">IF(OFFSET(Zdroj!AT$16,A492-1,0)=0,"",CONCATENATE("B",$A$2+3," - ",Zdroj!$AS$15))</f>
        <v/>
      </c>
      <c r="D501" s="134" t="str">
        <f ca="1">IF(C501="","",CONCATENATE(OFFSET(Zdroj!AS$16,A492-1,0)))</f>
        <v/>
      </c>
      <c r="E501" s="66" t="str">
        <f ca="1">IF(C501="","",OFFSET(Zdroj!AT$16,A492-1,0))</f>
        <v/>
      </c>
      <c r="F501" s="334"/>
      <c r="G501" s="333"/>
    </row>
    <row r="502" spans="1:7" x14ac:dyDescent="0.25">
      <c r="A502" s="127">
        <f>SUM((ROW()+8)/10)</f>
        <v>51</v>
      </c>
      <c r="B502" s="333" t="str">
        <f ca="1">IF(OFFSET(Zdroj!$B$16,A502-1,0)&gt;0,OFFSET(Zdroj!$B$16,A502-1,0),"")</f>
        <v/>
      </c>
      <c r="C502" s="136" t="str">
        <f ca="1">IF(OFFSET(Zdroj!AG$16,A502-1,0)=0,"",CONCATENATE("A",$A$2," - ",Zdroj!$AG$15))</f>
        <v/>
      </c>
      <c r="D502" s="134" t="str">
        <f ca="1">IF(C502="","",CONCATENATE(OFFSET(Zdroj!AG$16,A502-1,0)," - ",OFFSET(Zdroj!AU$16,A502-1,0)))</f>
        <v/>
      </c>
      <c r="E502" s="66" t="str">
        <f ca="1">IF(C502="","",OFFSET(Zdroj!AV$16,A502-1,0))</f>
        <v/>
      </c>
      <c r="F502" s="332" t="str">
        <f t="shared" ref="F502" ca="1" si="144">IF(SUM(E502:E507)=0,"",SUM(E502:E507))</f>
        <v/>
      </c>
      <c r="G502" s="333" t="str">
        <f t="shared" ref="G502" ca="1" si="145">IF(SUM(E502:E511)=0,"",SUM(E502:E511))</f>
        <v/>
      </c>
    </row>
    <row r="503" spans="1:7" x14ac:dyDescent="0.25">
      <c r="B503" s="333"/>
      <c r="C503" s="137" t="str">
        <f ca="1">IF(OFFSET(Zdroj!AH$16,A502-1,0)=0,"",CONCATENATE("A",$A$2+1," - ",Zdroj!$AH$15))</f>
        <v/>
      </c>
      <c r="D503" s="134" t="str">
        <f ca="1">IF(C503="","",CONCATENATE(OFFSET(Zdroj!AH$16,A502-1,0)," - ",OFFSET(Zdroj!AW$16,A502-1,0)))</f>
        <v/>
      </c>
      <c r="E503" s="66" t="str">
        <f ca="1">IF(C503="","",OFFSET(Zdroj!AX$16,A502-1,0))</f>
        <v/>
      </c>
      <c r="F503" s="332"/>
      <c r="G503" s="333"/>
    </row>
    <row r="504" spans="1:7" x14ac:dyDescent="0.25">
      <c r="B504" s="333"/>
      <c r="C504" s="137" t="str">
        <f ca="1">IF(OFFSET(Zdroj!AI$16,A502-1,0)=0,"",CONCATENATE("A",$A$2+2," - ",Zdroj!$AI$15))</f>
        <v/>
      </c>
      <c r="D504" s="134" t="str">
        <f ca="1">IF(C504="","",CONCATENATE(OFFSET(Zdroj!AI$16,A502-1,0)," - ",OFFSET(Zdroj!AY$16,A502-1,0)))</f>
        <v/>
      </c>
      <c r="E504" s="66" t="str">
        <f ca="1">IF(C504="","",OFFSET(Zdroj!AZ$16,A502-1,0))</f>
        <v/>
      </c>
      <c r="F504" s="332"/>
      <c r="G504" s="333"/>
    </row>
    <row r="505" spans="1:7" x14ac:dyDescent="0.25">
      <c r="B505" s="333"/>
      <c r="C505" s="137" t="str">
        <f ca="1">IF(OFFSET(Zdroj!AJ$16,A502-1,0)=0,"",CONCATENATE("A",$A$2+3," - ",Zdroj!$AJ$15))</f>
        <v/>
      </c>
      <c r="D505" s="134" t="str">
        <f ca="1">IF(C505="","",CONCATENATE(OFFSET(Zdroj!AJ$16,A502-1,0)," - ",OFFSET(Zdroj!BA$16,A502-1,0)))</f>
        <v/>
      </c>
      <c r="E505" s="66" t="str">
        <f ca="1">IF(C505="","",OFFSET(Zdroj!BB$16,A502-1,0))</f>
        <v/>
      </c>
      <c r="F505" s="332"/>
      <c r="G505" s="333"/>
    </row>
    <row r="506" spans="1:7" x14ac:dyDescent="0.25">
      <c r="B506" s="333"/>
      <c r="C506" s="137" t="str">
        <f ca="1">IF(OFFSET(Zdroj!AK$16,A502-1,0)=0,"",CONCATENATE("A",$A$2+4," - ",Zdroj!$AK$15))</f>
        <v/>
      </c>
      <c r="D506" s="134" t="str">
        <f ca="1">IF(C506="","",CONCATENATE(OFFSET(Zdroj!AK$16,A502-1,0)," - ",OFFSET(Zdroj!BC$16,A502-1,0)))</f>
        <v/>
      </c>
      <c r="E506" s="66" t="str">
        <f ca="1">IF(C506="","",OFFSET(Zdroj!BD$16,A502-1,0))</f>
        <v/>
      </c>
      <c r="F506" s="332"/>
      <c r="G506" s="333"/>
    </row>
    <row r="507" spans="1:7" x14ac:dyDescent="0.25">
      <c r="B507" s="333"/>
      <c r="C507" s="137" t="str">
        <f ca="1">IF(OFFSET(Zdroj!AL$16,A502-1,0)=0,"",CONCATENATE("A",$A$2+5," - ",Zdroj!$AL$15))</f>
        <v/>
      </c>
      <c r="D507" s="134" t="str">
        <f ca="1">IF(C507="","",CONCATENATE(OFFSET(Zdroj!AL$16,A502-1,0)," - ",OFFSET(Zdroj!BE$16,A502-1,0)))</f>
        <v/>
      </c>
      <c r="E507" s="66" t="str">
        <f ca="1">IF(C507="","",OFFSET(Zdroj!BF$16,A502-1,0))</f>
        <v/>
      </c>
      <c r="F507" s="332"/>
      <c r="G507" s="333"/>
    </row>
    <row r="508" spans="1:7" x14ac:dyDescent="0.25">
      <c r="B508" s="333"/>
      <c r="C508" s="137" t="str">
        <f ca="1">IF(OFFSET(Zdroj!AM$16,A502-1,0)=0,"",CONCATENATE("B",$A$2," - ",Zdroj!$AM$15))</f>
        <v/>
      </c>
      <c r="D508" s="134" t="str">
        <f ca="1">IF(C508="","",CONCATENATE(OFFSET(Zdroj!AM$16,A502-1,0)))</f>
        <v/>
      </c>
      <c r="E508" s="67" t="str">
        <f ca="1">IF(C508="","",OFFSET(Zdroj!AN$16,A502-1,0))</f>
        <v/>
      </c>
      <c r="F508" s="334" t="str">
        <f t="shared" ref="F508" ca="1" si="146">IF(SUM(E508:E511)=0,"",SUM(E508:E511))</f>
        <v/>
      </c>
      <c r="G508" s="333"/>
    </row>
    <row r="509" spans="1:7" x14ac:dyDescent="0.25">
      <c r="B509" s="333"/>
      <c r="C509" s="137" t="str">
        <f ca="1">IF(OFFSET(Zdroj!AO$16,A502-1,0)=0,"",CONCATENATE("B",$A$2+1," - ",Zdroj!$AO$15))</f>
        <v/>
      </c>
      <c r="D509" s="134" t="str">
        <f ca="1">IF(C509="","",CONCATENATE(OFFSET(Zdroj!AO$16,A502-1,0)))</f>
        <v/>
      </c>
      <c r="E509" s="66" t="str">
        <f ca="1">IF(C509="","",OFFSET(Zdroj!AP$16,A502-1,0))</f>
        <v/>
      </c>
      <c r="F509" s="334"/>
      <c r="G509" s="333"/>
    </row>
    <row r="510" spans="1:7" x14ac:dyDescent="0.25">
      <c r="B510" s="333"/>
      <c r="C510" s="137" t="str">
        <f ca="1">IF(OFFSET(Zdroj!AQ$16,A502-1,0)=0,"",CONCATENATE("B",$A$2+2," - ",Zdroj!$AQ$15))</f>
        <v/>
      </c>
      <c r="D510" s="134" t="str">
        <f ca="1">IF(C510="","",CONCATENATE(OFFSET(Zdroj!AQ$16,A502-1,0)))</f>
        <v/>
      </c>
      <c r="E510" s="66" t="str">
        <f ca="1">IF(C510="","",OFFSET(Zdroj!AR$16,A502-1,0))</f>
        <v/>
      </c>
      <c r="F510" s="334"/>
      <c r="G510" s="333"/>
    </row>
    <row r="511" spans="1:7" x14ac:dyDescent="0.25">
      <c r="B511" s="333"/>
      <c r="C511" s="137" t="str">
        <f ca="1">IF(OFFSET(Zdroj!AT$16,A502-1,0)=0,"",CONCATENATE("B",$A$2+3," - ",Zdroj!$AS$15))</f>
        <v/>
      </c>
      <c r="D511" s="134" t="str">
        <f ca="1">IF(C511="","",CONCATENATE(OFFSET(Zdroj!AS$16,A502-1,0)))</f>
        <v/>
      </c>
      <c r="E511" s="66" t="str">
        <f ca="1">IF(C511="","",OFFSET(Zdroj!AT$16,A502-1,0))</f>
        <v/>
      </c>
      <c r="F511" s="334"/>
      <c r="G511" s="333"/>
    </row>
    <row r="512" spans="1:7" x14ac:dyDescent="0.25">
      <c r="A512" s="127">
        <f>SUM((ROW()+8)/10)</f>
        <v>52</v>
      </c>
      <c r="B512" s="333" t="str">
        <f ca="1">IF(OFFSET(Zdroj!$B$16,A512-1,0)&gt;0,OFFSET(Zdroj!$B$16,A512-1,0),"")</f>
        <v/>
      </c>
      <c r="C512" s="136" t="str">
        <f ca="1">IF(OFFSET(Zdroj!AG$16,A512-1,0)=0,"",CONCATENATE("A",$A$2," - ",Zdroj!$AG$15))</f>
        <v/>
      </c>
      <c r="D512" s="134" t="str">
        <f ca="1">IF(C512="","",CONCATENATE(OFFSET(Zdroj!AG$16,A512-1,0)," - ",OFFSET(Zdroj!AU$16,A512-1,0)))</f>
        <v/>
      </c>
      <c r="E512" s="66" t="str">
        <f ca="1">IF(C512="","",OFFSET(Zdroj!AV$16,A512-1,0))</f>
        <v/>
      </c>
      <c r="F512" s="332" t="str">
        <f t="shared" ref="F512" ca="1" si="147">IF(SUM(E512:E517)=0,"",SUM(E512:E517))</f>
        <v/>
      </c>
      <c r="G512" s="333" t="str">
        <f t="shared" ref="G512" ca="1" si="148">IF(SUM(E512:E521)=0,"",SUM(E512:E521))</f>
        <v/>
      </c>
    </row>
    <row r="513" spans="1:7" x14ac:dyDescent="0.25">
      <c r="B513" s="333"/>
      <c r="C513" s="137" t="str">
        <f ca="1">IF(OFFSET(Zdroj!AH$16,A512-1,0)=0,"",CONCATENATE("A",$A$2+1," - ",Zdroj!$AH$15))</f>
        <v/>
      </c>
      <c r="D513" s="134" t="str">
        <f ca="1">IF(C513="","",CONCATENATE(OFFSET(Zdroj!AH$16,A512-1,0)," - ",OFFSET(Zdroj!AW$16,A512-1,0)))</f>
        <v/>
      </c>
      <c r="E513" s="66" t="str">
        <f ca="1">IF(C513="","",OFFSET(Zdroj!AX$16,A512-1,0))</f>
        <v/>
      </c>
      <c r="F513" s="332"/>
      <c r="G513" s="333"/>
    </row>
    <row r="514" spans="1:7" x14ac:dyDescent="0.25">
      <c r="B514" s="333"/>
      <c r="C514" s="137" t="str">
        <f ca="1">IF(OFFSET(Zdroj!AI$16,A512-1,0)=0,"",CONCATENATE("A",$A$2+2," - ",Zdroj!$AI$15))</f>
        <v/>
      </c>
      <c r="D514" s="134" t="str">
        <f ca="1">IF(C514="","",CONCATENATE(OFFSET(Zdroj!AI$16,A512-1,0)," - ",OFFSET(Zdroj!AY$16,A512-1,0)))</f>
        <v/>
      </c>
      <c r="E514" s="66" t="str">
        <f ca="1">IF(C514="","",OFFSET(Zdroj!AZ$16,A512-1,0))</f>
        <v/>
      </c>
      <c r="F514" s="332"/>
      <c r="G514" s="333"/>
    </row>
    <row r="515" spans="1:7" x14ac:dyDescent="0.25">
      <c r="B515" s="333"/>
      <c r="C515" s="137" t="str">
        <f ca="1">IF(OFFSET(Zdroj!AJ$16,A512-1,0)=0,"",CONCATENATE("A",$A$2+3," - ",Zdroj!$AJ$15))</f>
        <v/>
      </c>
      <c r="D515" s="134" t="str">
        <f ca="1">IF(C515="","",CONCATENATE(OFFSET(Zdroj!AJ$16,A512-1,0)," - ",OFFSET(Zdroj!BA$16,A512-1,0)))</f>
        <v/>
      </c>
      <c r="E515" s="66" t="str">
        <f ca="1">IF(C515="","",OFFSET(Zdroj!BB$16,A512-1,0))</f>
        <v/>
      </c>
      <c r="F515" s="332"/>
      <c r="G515" s="333"/>
    </row>
    <row r="516" spans="1:7" x14ac:dyDescent="0.25">
      <c r="B516" s="333"/>
      <c r="C516" s="137" t="str">
        <f ca="1">IF(OFFSET(Zdroj!AK$16,A512-1,0)=0,"",CONCATENATE("A",$A$2+4," - ",Zdroj!$AK$15))</f>
        <v/>
      </c>
      <c r="D516" s="134" t="str">
        <f ca="1">IF(C516="","",CONCATENATE(OFFSET(Zdroj!AK$16,A512-1,0)," - ",OFFSET(Zdroj!BC$16,A512-1,0)))</f>
        <v/>
      </c>
      <c r="E516" s="66" t="str">
        <f ca="1">IF(C516="","",OFFSET(Zdroj!BD$16,A512-1,0))</f>
        <v/>
      </c>
      <c r="F516" s="332"/>
      <c r="G516" s="333"/>
    </row>
    <row r="517" spans="1:7" x14ac:dyDescent="0.25">
      <c r="B517" s="333"/>
      <c r="C517" s="137" t="str">
        <f ca="1">IF(OFFSET(Zdroj!AL$16,A512-1,0)=0,"",CONCATENATE("A",$A$2+5," - ",Zdroj!$AL$15))</f>
        <v/>
      </c>
      <c r="D517" s="134" t="str">
        <f ca="1">IF(C517="","",CONCATENATE(OFFSET(Zdroj!AL$16,A512-1,0)," - ",OFFSET(Zdroj!BE$16,A512-1,0)))</f>
        <v/>
      </c>
      <c r="E517" s="66" t="str">
        <f ca="1">IF(C517="","",OFFSET(Zdroj!BF$16,A512-1,0))</f>
        <v/>
      </c>
      <c r="F517" s="332"/>
      <c r="G517" s="333"/>
    </row>
    <row r="518" spans="1:7" x14ac:dyDescent="0.25">
      <c r="B518" s="333"/>
      <c r="C518" s="137" t="str">
        <f ca="1">IF(OFFSET(Zdroj!AM$16,A512-1,0)=0,"",CONCATENATE("B",$A$2," - ",Zdroj!$AM$15))</f>
        <v/>
      </c>
      <c r="D518" s="134" t="str">
        <f ca="1">IF(C518="","",CONCATENATE(OFFSET(Zdroj!AM$16,A512-1,0)))</f>
        <v/>
      </c>
      <c r="E518" s="67" t="str">
        <f ca="1">IF(C518="","",OFFSET(Zdroj!AN$16,A512-1,0))</f>
        <v/>
      </c>
      <c r="F518" s="334" t="str">
        <f t="shared" ref="F518" ca="1" si="149">IF(SUM(E518:E521)=0,"",SUM(E518:E521))</f>
        <v/>
      </c>
      <c r="G518" s="333"/>
    </row>
    <row r="519" spans="1:7" x14ac:dyDescent="0.25">
      <c r="B519" s="333"/>
      <c r="C519" s="137" t="str">
        <f ca="1">IF(OFFSET(Zdroj!AO$16,A512-1,0)=0,"",CONCATENATE("B",$A$2+1," - ",Zdroj!$AO$15))</f>
        <v/>
      </c>
      <c r="D519" s="134" t="str">
        <f ca="1">IF(C519="","",CONCATENATE(OFFSET(Zdroj!AO$16,A512-1,0)))</f>
        <v/>
      </c>
      <c r="E519" s="66" t="str">
        <f ca="1">IF(C519="","",OFFSET(Zdroj!AP$16,A512-1,0))</f>
        <v/>
      </c>
      <c r="F519" s="334"/>
      <c r="G519" s="333"/>
    </row>
    <row r="520" spans="1:7" x14ac:dyDescent="0.25">
      <c r="B520" s="333"/>
      <c r="C520" s="137" t="str">
        <f ca="1">IF(OFFSET(Zdroj!AQ$16,A512-1,0)=0,"",CONCATENATE("B",$A$2+2," - ",Zdroj!$AQ$15))</f>
        <v/>
      </c>
      <c r="D520" s="134" t="str">
        <f ca="1">IF(C520="","",CONCATENATE(OFFSET(Zdroj!AQ$16,A512-1,0)))</f>
        <v/>
      </c>
      <c r="E520" s="66" t="str">
        <f ca="1">IF(C520="","",OFFSET(Zdroj!AR$16,A512-1,0))</f>
        <v/>
      </c>
      <c r="F520" s="334"/>
      <c r="G520" s="333"/>
    </row>
    <row r="521" spans="1:7" x14ac:dyDescent="0.25">
      <c r="B521" s="333"/>
      <c r="C521" s="137" t="str">
        <f ca="1">IF(OFFSET(Zdroj!AT$16,A512-1,0)=0,"",CONCATENATE("B",$A$2+3," - ",Zdroj!$AS$15))</f>
        <v/>
      </c>
      <c r="D521" s="134" t="str">
        <f ca="1">IF(C521="","",CONCATENATE(OFFSET(Zdroj!AS$16,A512-1,0)))</f>
        <v/>
      </c>
      <c r="E521" s="66" t="str">
        <f ca="1">IF(C521="","",OFFSET(Zdroj!AT$16,A512-1,0))</f>
        <v/>
      </c>
      <c r="F521" s="334"/>
      <c r="G521" s="333"/>
    </row>
    <row r="522" spans="1:7" x14ac:dyDescent="0.25">
      <c r="A522" s="127">
        <f>SUM((ROW()+8)/10)</f>
        <v>53</v>
      </c>
      <c r="B522" s="333" t="str">
        <f ca="1">IF(OFFSET(Zdroj!$B$16,A522-1,0)&gt;0,OFFSET(Zdroj!$B$16,A522-1,0),"")</f>
        <v/>
      </c>
      <c r="C522" s="136" t="str">
        <f ca="1">IF(OFFSET(Zdroj!AG$16,A522-1,0)=0,"",CONCATENATE("A",$A$2," - ",Zdroj!$AG$15))</f>
        <v/>
      </c>
      <c r="D522" s="134" t="str">
        <f ca="1">IF(C522="","",CONCATENATE(OFFSET(Zdroj!AG$16,A522-1,0)," - ",OFFSET(Zdroj!AU$16,A522-1,0)))</f>
        <v/>
      </c>
      <c r="E522" s="66" t="str">
        <f ca="1">IF(C522="","",OFFSET(Zdroj!AV$16,A522-1,0))</f>
        <v/>
      </c>
      <c r="F522" s="332" t="str">
        <f t="shared" ref="F522" ca="1" si="150">IF(SUM(E522:E527)=0,"",SUM(E522:E527))</f>
        <v/>
      </c>
      <c r="G522" s="333" t="str">
        <f t="shared" ref="G522" ca="1" si="151">IF(SUM(E522:E531)=0,"",SUM(E522:E531))</f>
        <v/>
      </c>
    </row>
    <row r="523" spans="1:7" x14ac:dyDescent="0.25">
      <c r="B523" s="333"/>
      <c r="C523" s="137" t="str">
        <f ca="1">IF(OFFSET(Zdroj!AH$16,A522-1,0)=0,"",CONCATENATE("A",$A$2+1," - ",Zdroj!$AH$15))</f>
        <v/>
      </c>
      <c r="D523" s="134" t="str">
        <f ca="1">IF(C523="","",CONCATENATE(OFFSET(Zdroj!AH$16,A522-1,0)," - ",OFFSET(Zdroj!AW$16,A522-1,0)))</f>
        <v/>
      </c>
      <c r="E523" s="66" t="str">
        <f ca="1">IF(C523="","",OFFSET(Zdroj!AX$16,A522-1,0))</f>
        <v/>
      </c>
      <c r="F523" s="332"/>
      <c r="G523" s="333"/>
    </row>
    <row r="524" spans="1:7" x14ac:dyDescent="0.25">
      <c r="B524" s="333"/>
      <c r="C524" s="137" t="str">
        <f ca="1">IF(OFFSET(Zdroj!AI$16,A522-1,0)=0,"",CONCATENATE("A",$A$2+2," - ",Zdroj!$AI$15))</f>
        <v/>
      </c>
      <c r="D524" s="134" t="str">
        <f ca="1">IF(C524="","",CONCATENATE(OFFSET(Zdroj!AI$16,A522-1,0)," - ",OFFSET(Zdroj!AY$16,A522-1,0)))</f>
        <v/>
      </c>
      <c r="E524" s="66" t="str">
        <f ca="1">IF(C524="","",OFFSET(Zdroj!AZ$16,A522-1,0))</f>
        <v/>
      </c>
      <c r="F524" s="332"/>
      <c r="G524" s="333"/>
    </row>
    <row r="525" spans="1:7" x14ac:dyDescent="0.25">
      <c r="B525" s="333"/>
      <c r="C525" s="137" t="str">
        <f ca="1">IF(OFFSET(Zdroj!AJ$16,A522-1,0)=0,"",CONCATENATE("A",$A$2+3," - ",Zdroj!$AJ$15))</f>
        <v/>
      </c>
      <c r="D525" s="134" t="str">
        <f ca="1">IF(C525="","",CONCATENATE(OFFSET(Zdroj!AJ$16,A522-1,0)," - ",OFFSET(Zdroj!BA$16,A522-1,0)))</f>
        <v/>
      </c>
      <c r="E525" s="66" t="str">
        <f ca="1">IF(C525="","",OFFSET(Zdroj!BB$16,A522-1,0))</f>
        <v/>
      </c>
      <c r="F525" s="332"/>
      <c r="G525" s="333"/>
    </row>
    <row r="526" spans="1:7" x14ac:dyDescent="0.25">
      <c r="B526" s="333"/>
      <c r="C526" s="137" t="str">
        <f ca="1">IF(OFFSET(Zdroj!AK$16,A522-1,0)=0,"",CONCATENATE("A",$A$2+4," - ",Zdroj!$AK$15))</f>
        <v/>
      </c>
      <c r="D526" s="134" t="str">
        <f ca="1">IF(C526="","",CONCATENATE(OFFSET(Zdroj!AK$16,A522-1,0)," - ",OFFSET(Zdroj!BC$16,A522-1,0)))</f>
        <v/>
      </c>
      <c r="E526" s="66" t="str">
        <f ca="1">IF(C526="","",OFFSET(Zdroj!BD$16,A522-1,0))</f>
        <v/>
      </c>
      <c r="F526" s="332"/>
      <c r="G526" s="333"/>
    </row>
    <row r="527" spans="1:7" x14ac:dyDescent="0.25">
      <c r="B527" s="333"/>
      <c r="C527" s="137" t="str">
        <f ca="1">IF(OFFSET(Zdroj!AL$16,A522-1,0)=0,"",CONCATENATE("A",$A$2+5," - ",Zdroj!$AL$15))</f>
        <v/>
      </c>
      <c r="D527" s="134" t="str">
        <f ca="1">IF(C527="","",CONCATENATE(OFFSET(Zdroj!AL$16,A522-1,0)," - ",OFFSET(Zdroj!BE$16,A522-1,0)))</f>
        <v/>
      </c>
      <c r="E527" s="66" t="str">
        <f ca="1">IF(C527="","",OFFSET(Zdroj!BF$16,A522-1,0))</f>
        <v/>
      </c>
      <c r="F527" s="332"/>
      <c r="G527" s="333"/>
    </row>
    <row r="528" spans="1:7" x14ac:dyDescent="0.25">
      <c r="B528" s="333"/>
      <c r="C528" s="137" t="str">
        <f ca="1">IF(OFFSET(Zdroj!AM$16,A522-1,0)=0,"",CONCATENATE("B",$A$2," - ",Zdroj!$AM$15))</f>
        <v/>
      </c>
      <c r="D528" s="134" t="str">
        <f ca="1">IF(C528="","",CONCATENATE(OFFSET(Zdroj!AM$16,A522-1,0)))</f>
        <v/>
      </c>
      <c r="E528" s="67" t="str">
        <f ca="1">IF(C528="","",OFFSET(Zdroj!AN$16,A522-1,0))</f>
        <v/>
      </c>
      <c r="F528" s="334" t="str">
        <f t="shared" ref="F528" ca="1" si="152">IF(SUM(E528:E531)=0,"",SUM(E528:E531))</f>
        <v/>
      </c>
      <c r="G528" s="333"/>
    </row>
    <row r="529" spans="1:7" x14ac:dyDescent="0.25">
      <c r="B529" s="333"/>
      <c r="C529" s="137" t="str">
        <f ca="1">IF(OFFSET(Zdroj!AO$16,A522-1,0)=0,"",CONCATENATE("B",$A$2+1," - ",Zdroj!$AO$15))</f>
        <v/>
      </c>
      <c r="D529" s="134" t="str">
        <f ca="1">IF(C529="","",CONCATENATE(OFFSET(Zdroj!AO$16,A522-1,0)))</f>
        <v/>
      </c>
      <c r="E529" s="66" t="str">
        <f ca="1">IF(C529="","",OFFSET(Zdroj!AP$16,A522-1,0))</f>
        <v/>
      </c>
      <c r="F529" s="334"/>
      <c r="G529" s="333"/>
    </row>
    <row r="530" spans="1:7" x14ac:dyDescent="0.25">
      <c r="B530" s="333"/>
      <c r="C530" s="137" t="str">
        <f ca="1">IF(OFFSET(Zdroj!AQ$16,A522-1,0)=0,"",CONCATENATE("B",$A$2+2," - ",Zdroj!$AQ$15))</f>
        <v/>
      </c>
      <c r="D530" s="134" t="str">
        <f ca="1">IF(C530="","",CONCATENATE(OFFSET(Zdroj!AQ$16,A522-1,0)))</f>
        <v/>
      </c>
      <c r="E530" s="66" t="str">
        <f ca="1">IF(C530="","",OFFSET(Zdroj!AR$16,A522-1,0))</f>
        <v/>
      </c>
      <c r="F530" s="334"/>
      <c r="G530" s="333"/>
    </row>
    <row r="531" spans="1:7" x14ac:dyDescent="0.25">
      <c r="B531" s="333"/>
      <c r="C531" s="137" t="str">
        <f ca="1">IF(OFFSET(Zdroj!AT$16,A522-1,0)=0,"",CONCATENATE("B",$A$2+3," - ",Zdroj!$AS$15))</f>
        <v/>
      </c>
      <c r="D531" s="134" t="str">
        <f ca="1">IF(C531="","",CONCATENATE(OFFSET(Zdroj!AS$16,A522-1,0)))</f>
        <v/>
      </c>
      <c r="E531" s="66" t="str">
        <f ca="1">IF(C531="","",OFFSET(Zdroj!AT$16,A522-1,0))</f>
        <v/>
      </c>
      <c r="F531" s="334"/>
      <c r="G531" s="333"/>
    </row>
    <row r="532" spans="1:7" x14ac:dyDescent="0.25">
      <c r="A532" s="127">
        <f>SUM((ROW()+8)/10)</f>
        <v>54</v>
      </c>
      <c r="B532" s="333" t="str">
        <f ca="1">IF(OFFSET(Zdroj!$B$16,A532-1,0)&gt;0,OFFSET(Zdroj!$B$16,A532-1,0),"")</f>
        <v/>
      </c>
      <c r="C532" s="136" t="str">
        <f ca="1">IF(OFFSET(Zdroj!AG$16,A532-1,0)=0,"",CONCATENATE("A",$A$2," - ",Zdroj!$AG$15))</f>
        <v/>
      </c>
      <c r="D532" s="134" t="str">
        <f ca="1">IF(C532="","",CONCATENATE(OFFSET(Zdroj!AG$16,A532-1,0)," - ",OFFSET(Zdroj!AU$16,A532-1,0)))</f>
        <v/>
      </c>
      <c r="E532" s="66" t="str">
        <f ca="1">IF(C532="","",OFFSET(Zdroj!AV$16,A532-1,0))</f>
        <v/>
      </c>
      <c r="F532" s="332" t="str">
        <f t="shared" ref="F532" ca="1" si="153">IF(SUM(E532:E537)=0,"",SUM(E532:E537))</f>
        <v/>
      </c>
      <c r="G532" s="333" t="str">
        <f t="shared" ref="G532" ca="1" si="154">IF(SUM(E532:E541)=0,"",SUM(E532:E541))</f>
        <v/>
      </c>
    </row>
    <row r="533" spans="1:7" x14ac:dyDescent="0.25">
      <c r="B533" s="333"/>
      <c r="C533" s="137" t="str">
        <f ca="1">IF(OFFSET(Zdroj!AH$16,A532-1,0)=0,"",CONCATENATE("A",$A$2+1," - ",Zdroj!$AH$15))</f>
        <v/>
      </c>
      <c r="D533" s="134" t="str">
        <f ca="1">IF(C533="","",CONCATENATE(OFFSET(Zdroj!AH$16,A532-1,0)," - ",OFFSET(Zdroj!AW$16,A532-1,0)))</f>
        <v/>
      </c>
      <c r="E533" s="66" t="str">
        <f ca="1">IF(C533="","",OFFSET(Zdroj!AX$16,A532-1,0))</f>
        <v/>
      </c>
      <c r="F533" s="332"/>
      <c r="G533" s="333"/>
    </row>
    <row r="534" spans="1:7" x14ac:dyDescent="0.25">
      <c r="B534" s="333"/>
      <c r="C534" s="137" t="str">
        <f ca="1">IF(OFFSET(Zdroj!AI$16,A532-1,0)=0,"",CONCATENATE("A",$A$2+2," - ",Zdroj!$AI$15))</f>
        <v/>
      </c>
      <c r="D534" s="134" t="str">
        <f ca="1">IF(C534="","",CONCATENATE(OFFSET(Zdroj!AI$16,A532-1,0)," - ",OFFSET(Zdroj!AY$16,A532-1,0)))</f>
        <v/>
      </c>
      <c r="E534" s="66" t="str">
        <f ca="1">IF(C534="","",OFFSET(Zdroj!AZ$16,A532-1,0))</f>
        <v/>
      </c>
      <c r="F534" s="332"/>
      <c r="G534" s="333"/>
    </row>
    <row r="535" spans="1:7" x14ac:dyDescent="0.25">
      <c r="B535" s="333"/>
      <c r="C535" s="137" t="str">
        <f ca="1">IF(OFFSET(Zdroj!AJ$16,A532-1,0)=0,"",CONCATENATE("A",$A$2+3," - ",Zdroj!$AJ$15))</f>
        <v/>
      </c>
      <c r="D535" s="134" t="str">
        <f ca="1">IF(C535="","",CONCATENATE(OFFSET(Zdroj!AJ$16,A532-1,0)," - ",OFFSET(Zdroj!BA$16,A532-1,0)))</f>
        <v/>
      </c>
      <c r="E535" s="66" t="str">
        <f ca="1">IF(C535="","",OFFSET(Zdroj!BB$16,A532-1,0))</f>
        <v/>
      </c>
      <c r="F535" s="332"/>
      <c r="G535" s="333"/>
    </row>
    <row r="536" spans="1:7" x14ac:dyDescent="0.25">
      <c r="B536" s="333"/>
      <c r="C536" s="137" t="str">
        <f ca="1">IF(OFFSET(Zdroj!AK$16,A532-1,0)=0,"",CONCATENATE("A",$A$2+4," - ",Zdroj!$AK$15))</f>
        <v/>
      </c>
      <c r="D536" s="134" t="str">
        <f ca="1">IF(C536="","",CONCATENATE(OFFSET(Zdroj!AK$16,A532-1,0)," - ",OFFSET(Zdroj!BC$16,A532-1,0)))</f>
        <v/>
      </c>
      <c r="E536" s="66" t="str">
        <f ca="1">IF(C536="","",OFFSET(Zdroj!BD$16,A532-1,0))</f>
        <v/>
      </c>
      <c r="F536" s="332"/>
      <c r="G536" s="333"/>
    </row>
    <row r="537" spans="1:7" x14ac:dyDescent="0.25">
      <c r="B537" s="333"/>
      <c r="C537" s="137" t="str">
        <f ca="1">IF(OFFSET(Zdroj!AL$16,A532-1,0)=0,"",CONCATENATE("A",$A$2+5," - ",Zdroj!$AL$15))</f>
        <v/>
      </c>
      <c r="D537" s="134" t="str">
        <f ca="1">IF(C537="","",CONCATENATE(OFFSET(Zdroj!AL$16,A532-1,0)," - ",OFFSET(Zdroj!BE$16,A532-1,0)))</f>
        <v/>
      </c>
      <c r="E537" s="66" t="str">
        <f ca="1">IF(C537="","",OFFSET(Zdroj!BF$16,A532-1,0))</f>
        <v/>
      </c>
      <c r="F537" s="332"/>
      <c r="G537" s="333"/>
    </row>
    <row r="538" spans="1:7" x14ac:dyDescent="0.25">
      <c r="B538" s="333"/>
      <c r="C538" s="137" t="str">
        <f ca="1">IF(OFFSET(Zdroj!AM$16,A532-1,0)=0,"",CONCATENATE("B",$A$2," - ",Zdroj!$AM$15))</f>
        <v/>
      </c>
      <c r="D538" s="134" t="str">
        <f ca="1">IF(C538="","",CONCATENATE(OFFSET(Zdroj!AM$16,A532-1,0)))</f>
        <v/>
      </c>
      <c r="E538" s="67" t="str">
        <f ca="1">IF(C538="","",OFFSET(Zdroj!AN$16,A532-1,0))</f>
        <v/>
      </c>
      <c r="F538" s="334" t="str">
        <f t="shared" ref="F538" ca="1" si="155">IF(SUM(E538:E541)=0,"",SUM(E538:E541))</f>
        <v/>
      </c>
      <c r="G538" s="333"/>
    </row>
    <row r="539" spans="1:7" x14ac:dyDescent="0.25">
      <c r="B539" s="333"/>
      <c r="C539" s="137" t="str">
        <f ca="1">IF(OFFSET(Zdroj!AO$16,A532-1,0)=0,"",CONCATENATE("B",$A$2+1," - ",Zdroj!$AO$15))</f>
        <v/>
      </c>
      <c r="D539" s="134" t="str">
        <f ca="1">IF(C539="","",CONCATENATE(OFFSET(Zdroj!AO$16,A532-1,0)))</f>
        <v/>
      </c>
      <c r="E539" s="66" t="str">
        <f ca="1">IF(C539="","",OFFSET(Zdroj!AP$16,A532-1,0))</f>
        <v/>
      </c>
      <c r="F539" s="334"/>
      <c r="G539" s="333"/>
    </row>
    <row r="540" spans="1:7" x14ac:dyDescent="0.25">
      <c r="B540" s="333"/>
      <c r="C540" s="137" t="str">
        <f ca="1">IF(OFFSET(Zdroj!AQ$16,A532-1,0)=0,"",CONCATENATE("B",$A$2+2," - ",Zdroj!$AQ$15))</f>
        <v/>
      </c>
      <c r="D540" s="134" t="str">
        <f ca="1">IF(C540="","",CONCATENATE(OFFSET(Zdroj!AQ$16,A532-1,0)))</f>
        <v/>
      </c>
      <c r="E540" s="66" t="str">
        <f ca="1">IF(C540="","",OFFSET(Zdroj!AR$16,A532-1,0))</f>
        <v/>
      </c>
      <c r="F540" s="334"/>
      <c r="G540" s="333"/>
    </row>
    <row r="541" spans="1:7" x14ac:dyDescent="0.25">
      <c r="B541" s="333"/>
      <c r="C541" s="137" t="str">
        <f ca="1">IF(OFFSET(Zdroj!AT$16,A532-1,0)=0,"",CONCATENATE("B",$A$2+3," - ",Zdroj!$AS$15))</f>
        <v/>
      </c>
      <c r="D541" s="134" t="str">
        <f ca="1">IF(C541="","",CONCATENATE(OFFSET(Zdroj!AS$16,A532-1,0)))</f>
        <v/>
      </c>
      <c r="E541" s="66" t="str">
        <f ca="1">IF(C541="","",OFFSET(Zdroj!AT$16,A532-1,0))</f>
        <v/>
      </c>
      <c r="F541" s="334"/>
      <c r="G541" s="333"/>
    </row>
    <row r="542" spans="1:7" x14ac:dyDescent="0.25">
      <c r="A542" s="127">
        <f>SUM((ROW()+8)/10)</f>
        <v>55</v>
      </c>
      <c r="B542" s="333" t="str">
        <f ca="1">IF(OFFSET(Zdroj!$B$16,A542-1,0)&gt;0,OFFSET(Zdroj!$B$16,A542-1,0),"")</f>
        <v/>
      </c>
      <c r="C542" s="136" t="str">
        <f ca="1">IF(OFFSET(Zdroj!AG$16,A542-1,0)=0,"",CONCATENATE("A",$A$2," - ",Zdroj!$AG$15))</f>
        <v/>
      </c>
      <c r="D542" s="134" t="str">
        <f ca="1">IF(C542="","",CONCATENATE(OFFSET(Zdroj!AG$16,A542-1,0)," - ",OFFSET(Zdroj!AU$16,A542-1,0)))</f>
        <v/>
      </c>
      <c r="E542" s="66" t="str">
        <f ca="1">IF(C542="","",OFFSET(Zdroj!AV$16,A542-1,0))</f>
        <v/>
      </c>
      <c r="F542" s="332" t="str">
        <f t="shared" ref="F542" ca="1" si="156">IF(SUM(E542:E547)=0,"",SUM(E542:E547))</f>
        <v/>
      </c>
      <c r="G542" s="333" t="str">
        <f t="shared" ref="G542" ca="1" si="157">IF(SUM(E542:E551)=0,"",SUM(E542:E551))</f>
        <v/>
      </c>
    </row>
    <row r="543" spans="1:7" x14ac:dyDescent="0.25">
      <c r="B543" s="333"/>
      <c r="C543" s="137" t="str">
        <f ca="1">IF(OFFSET(Zdroj!AH$16,A542-1,0)=0,"",CONCATENATE("A",$A$2+1," - ",Zdroj!$AH$15))</f>
        <v/>
      </c>
      <c r="D543" s="134" t="str">
        <f ca="1">IF(C543="","",CONCATENATE(OFFSET(Zdroj!AH$16,A542-1,0)," - ",OFFSET(Zdroj!AW$16,A542-1,0)))</f>
        <v/>
      </c>
      <c r="E543" s="66" t="str">
        <f ca="1">IF(C543="","",OFFSET(Zdroj!AX$16,A542-1,0))</f>
        <v/>
      </c>
      <c r="F543" s="332"/>
      <c r="G543" s="333"/>
    </row>
    <row r="544" spans="1:7" x14ac:dyDescent="0.25">
      <c r="B544" s="333"/>
      <c r="C544" s="137" t="str">
        <f ca="1">IF(OFFSET(Zdroj!AI$16,A542-1,0)=0,"",CONCATENATE("A",$A$2+2," - ",Zdroj!$AI$15))</f>
        <v/>
      </c>
      <c r="D544" s="134" t="str">
        <f ca="1">IF(C544="","",CONCATENATE(OFFSET(Zdroj!AI$16,A542-1,0)," - ",OFFSET(Zdroj!AY$16,A542-1,0)))</f>
        <v/>
      </c>
      <c r="E544" s="66" t="str">
        <f ca="1">IF(C544="","",OFFSET(Zdroj!AZ$16,A542-1,0))</f>
        <v/>
      </c>
      <c r="F544" s="332"/>
      <c r="G544" s="333"/>
    </row>
    <row r="545" spans="1:7" x14ac:dyDescent="0.25">
      <c r="B545" s="333"/>
      <c r="C545" s="137" t="str">
        <f ca="1">IF(OFFSET(Zdroj!AJ$16,A542-1,0)=0,"",CONCATENATE("A",$A$2+3," - ",Zdroj!$AJ$15))</f>
        <v/>
      </c>
      <c r="D545" s="134" t="str">
        <f ca="1">IF(C545="","",CONCATENATE(OFFSET(Zdroj!AJ$16,A542-1,0)," - ",OFFSET(Zdroj!BA$16,A542-1,0)))</f>
        <v/>
      </c>
      <c r="E545" s="66" t="str">
        <f ca="1">IF(C545="","",OFFSET(Zdroj!BB$16,A542-1,0))</f>
        <v/>
      </c>
      <c r="F545" s="332"/>
      <c r="G545" s="333"/>
    </row>
    <row r="546" spans="1:7" x14ac:dyDescent="0.25">
      <c r="B546" s="333"/>
      <c r="C546" s="137" t="str">
        <f ca="1">IF(OFFSET(Zdroj!AK$16,A542-1,0)=0,"",CONCATENATE("A",$A$2+4," - ",Zdroj!$AK$15))</f>
        <v/>
      </c>
      <c r="D546" s="134" t="str">
        <f ca="1">IF(C546="","",CONCATENATE(OFFSET(Zdroj!AK$16,A542-1,0)," - ",OFFSET(Zdroj!BC$16,A542-1,0)))</f>
        <v/>
      </c>
      <c r="E546" s="66" t="str">
        <f ca="1">IF(C546="","",OFFSET(Zdroj!BD$16,A542-1,0))</f>
        <v/>
      </c>
      <c r="F546" s="332"/>
      <c r="G546" s="333"/>
    </row>
    <row r="547" spans="1:7" x14ac:dyDescent="0.25">
      <c r="B547" s="333"/>
      <c r="C547" s="137" t="str">
        <f ca="1">IF(OFFSET(Zdroj!AL$16,A542-1,0)=0,"",CONCATENATE("A",$A$2+5," - ",Zdroj!$AL$15))</f>
        <v/>
      </c>
      <c r="D547" s="134" t="str">
        <f ca="1">IF(C547="","",CONCATENATE(OFFSET(Zdroj!AL$16,A542-1,0)," - ",OFFSET(Zdroj!BE$16,A542-1,0)))</f>
        <v/>
      </c>
      <c r="E547" s="66" t="str">
        <f ca="1">IF(C547="","",OFFSET(Zdroj!BF$16,A542-1,0))</f>
        <v/>
      </c>
      <c r="F547" s="332"/>
      <c r="G547" s="333"/>
    </row>
    <row r="548" spans="1:7" x14ac:dyDescent="0.25">
      <c r="B548" s="333"/>
      <c r="C548" s="137" t="str">
        <f ca="1">IF(OFFSET(Zdroj!AM$16,A542-1,0)=0,"",CONCATENATE("B",$A$2," - ",Zdroj!$AM$15))</f>
        <v/>
      </c>
      <c r="D548" s="134" t="str">
        <f ca="1">IF(C548="","",CONCATENATE(OFFSET(Zdroj!AM$16,A542-1,0)))</f>
        <v/>
      </c>
      <c r="E548" s="67" t="str">
        <f ca="1">IF(C548="","",OFFSET(Zdroj!AN$16,A542-1,0))</f>
        <v/>
      </c>
      <c r="F548" s="334" t="str">
        <f t="shared" ref="F548" ca="1" si="158">IF(SUM(E548:E551)=0,"",SUM(E548:E551))</f>
        <v/>
      </c>
      <c r="G548" s="333"/>
    </row>
    <row r="549" spans="1:7" x14ac:dyDescent="0.25">
      <c r="B549" s="333"/>
      <c r="C549" s="137" t="str">
        <f ca="1">IF(OFFSET(Zdroj!AO$16,A542-1,0)=0,"",CONCATENATE("B",$A$2+1," - ",Zdroj!$AO$15))</f>
        <v/>
      </c>
      <c r="D549" s="134" t="str">
        <f ca="1">IF(C549="","",CONCATENATE(OFFSET(Zdroj!AO$16,A542-1,0)))</f>
        <v/>
      </c>
      <c r="E549" s="66" t="str">
        <f ca="1">IF(C549="","",OFFSET(Zdroj!AP$16,A542-1,0))</f>
        <v/>
      </c>
      <c r="F549" s="334"/>
      <c r="G549" s="333"/>
    </row>
    <row r="550" spans="1:7" x14ac:dyDescent="0.25">
      <c r="B550" s="333"/>
      <c r="C550" s="137" t="str">
        <f ca="1">IF(OFFSET(Zdroj!AQ$16,A542-1,0)=0,"",CONCATENATE("B",$A$2+2," - ",Zdroj!$AQ$15))</f>
        <v/>
      </c>
      <c r="D550" s="134" t="str">
        <f ca="1">IF(C550="","",CONCATENATE(OFFSET(Zdroj!AQ$16,A542-1,0)))</f>
        <v/>
      </c>
      <c r="E550" s="66" t="str">
        <f ca="1">IF(C550="","",OFFSET(Zdroj!AR$16,A542-1,0))</f>
        <v/>
      </c>
      <c r="F550" s="334"/>
      <c r="G550" s="333"/>
    </row>
    <row r="551" spans="1:7" x14ac:dyDescent="0.25">
      <c r="B551" s="333"/>
      <c r="C551" s="137" t="str">
        <f ca="1">IF(OFFSET(Zdroj!AT$16,A542-1,0)=0,"",CONCATENATE("B",$A$2+3," - ",Zdroj!$AS$15))</f>
        <v/>
      </c>
      <c r="D551" s="134" t="str">
        <f ca="1">IF(C551="","",CONCATENATE(OFFSET(Zdroj!AS$16,A542-1,0)))</f>
        <v/>
      </c>
      <c r="E551" s="66" t="str">
        <f ca="1">IF(C551="","",OFFSET(Zdroj!AT$16,A542-1,0))</f>
        <v/>
      </c>
      <c r="F551" s="334"/>
      <c r="G551" s="333"/>
    </row>
    <row r="552" spans="1:7" x14ac:dyDescent="0.25">
      <c r="A552" s="127">
        <f>SUM((ROW()+8)/10)</f>
        <v>56</v>
      </c>
      <c r="B552" s="333" t="str">
        <f ca="1">IF(OFFSET(Zdroj!$B$16,A552-1,0)&gt;0,OFFSET(Zdroj!$B$16,A552-1,0),"")</f>
        <v/>
      </c>
      <c r="C552" s="136" t="str">
        <f ca="1">IF(OFFSET(Zdroj!AG$16,A552-1,0)=0,"",CONCATENATE("A",$A$2," - ",Zdroj!$AG$15))</f>
        <v/>
      </c>
      <c r="D552" s="134" t="str">
        <f ca="1">IF(C552="","",CONCATENATE(OFFSET(Zdroj!AG$16,A552-1,0)," - ",OFFSET(Zdroj!AU$16,A552-1,0)))</f>
        <v/>
      </c>
      <c r="E552" s="66" t="str">
        <f ca="1">IF(C552="","",OFFSET(Zdroj!AV$16,A552-1,0))</f>
        <v/>
      </c>
      <c r="F552" s="332" t="str">
        <f t="shared" ref="F552" ca="1" si="159">IF(SUM(E552:E557)=0,"",SUM(E552:E557))</f>
        <v/>
      </c>
      <c r="G552" s="333" t="str">
        <f t="shared" ref="G552" ca="1" si="160">IF(SUM(E552:E561)=0,"",SUM(E552:E561))</f>
        <v/>
      </c>
    </row>
    <row r="553" spans="1:7" x14ac:dyDescent="0.25">
      <c r="B553" s="333"/>
      <c r="C553" s="137" t="str">
        <f ca="1">IF(OFFSET(Zdroj!AH$16,A552-1,0)=0,"",CONCATENATE("A",$A$2+1," - ",Zdroj!$AH$15))</f>
        <v/>
      </c>
      <c r="D553" s="134" t="str">
        <f ca="1">IF(C553="","",CONCATENATE(OFFSET(Zdroj!AH$16,A552-1,0)," - ",OFFSET(Zdroj!AW$16,A552-1,0)))</f>
        <v/>
      </c>
      <c r="E553" s="66" t="str">
        <f ca="1">IF(C553="","",OFFSET(Zdroj!AX$16,A552-1,0))</f>
        <v/>
      </c>
      <c r="F553" s="332"/>
      <c r="G553" s="333"/>
    </row>
    <row r="554" spans="1:7" x14ac:dyDescent="0.25">
      <c r="B554" s="333"/>
      <c r="C554" s="137" t="str">
        <f ca="1">IF(OFFSET(Zdroj!AI$16,A552-1,0)=0,"",CONCATENATE("A",$A$2+2," - ",Zdroj!$AI$15))</f>
        <v/>
      </c>
      <c r="D554" s="134" t="str">
        <f ca="1">IF(C554="","",CONCATENATE(OFFSET(Zdroj!AI$16,A552-1,0)," - ",OFFSET(Zdroj!AY$16,A552-1,0)))</f>
        <v/>
      </c>
      <c r="E554" s="66" t="str">
        <f ca="1">IF(C554="","",OFFSET(Zdroj!AZ$16,A552-1,0))</f>
        <v/>
      </c>
      <c r="F554" s="332"/>
      <c r="G554" s="333"/>
    </row>
    <row r="555" spans="1:7" x14ac:dyDescent="0.25">
      <c r="B555" s="333"/>
      <c r="C555" s="137" t="str">
        <f ca="1">IF(OFFSET(Zdroj!AJ$16,A552-1,0)=0,"",CONCATENATE("A",$A$2+3," - ",Zdroj!$AJ$15))</f>
        <v/>
      </c>
      <c r="D555" s="134" t="str">
        <f ca="1">IF(C555="","",CONCATENATE(OFFSET(Zdroj!AJ$16,A552-1,0)," - ",OFFSET(Zdroj!BA$16,A552-1,0)))</f>
        <v/>
      </c>
      <c r="E555" s="66" t="str">
        <f ca="1">IF(C555="","",OFFSET(Zdroj!BB$16,A552-1,0))</f>
        <v/>
      </c>
      <c r="F555" s="332"/>
      <c r="G555" s="333"/>
    </row>
    <row r="556" spans="1:7" x14ac:dyDescent="0.25">
      <c r="B556" s="333"/>
      <c r="C556" s="137" t="str">
        <f ca="1">IF(OFFSET(Zdroj!AK$16,A552-1,0)=0,"",CONCATENATE("A",$A$2+4," - ",Zdroj!$AK$15))</f>
        <v/>
      </c>
      <c r="D556" s="134" t="str">
        <f ca="1">IF(C556="","",CONCATENATE(OFFSET(Zdroj!AK$16,A552-1,0)," - ",OFFSET(Zdroj!BC$16,A552-1,0)))</f>
        <v/>
      </c>
      <c r="E556" s="66" t="str">
        <f ca="1">IF(C556="","",OFFSET(Zdroj!BD$16,A552-1,0))</f>
        <v/>
      </c>
      <c r="F556" s="332"/>
      <c r="G556" s="333"/>
    </row>
    <row r="557" spans="1:7" x14ac:dyDescent="0.25">
      <c r="B557" s="333"/>
      <c r="C557" s="137" t="str">
        <f ca="1">IF(OFFSET(Zdroj!AL$16,A552-1,0)=0,"",CONCATENATE("A",$A$2+5," - ",Zdroj!$AL$15))</f>
        <v/>
      </c>
      <c r="D557" s="134" t="str">
        <f ca="1">IF(C557="","",CONCATENATE(OFFSET(Zdroj!AL$16,A552-1,0)," - ",OFFSET(Zdroj!BE$16,A552-1,0)))</f>
        <v/>
      </c>
      <c r="E557" s="66" t="str">
        <f ca="1">IF(C557="","",OFFSET(Zdroj!BF$16,A552-1,0))</f>
        <v/>
      </c>
      <c r="F557" s="332"/>
      <c r="G557" s="333"/>
    </row>
    <row r="558" spans="1:7" x14ac:dyDescent="0.25">
      <c r="B558" s="333"/>
      <c r="C558" s="137" t="str">
        <f ca="1">IF(OFFSET(Zdroj!AM$16,A552-1,0)=0,"",CONCATENATE("B",$A$2," - ",Zdroj!$AM$15))</f>
        <v/>
      </c>
      <c r="D558" s="134" t="str">
        <f ca="1">IF(C558="","",CONCATENATE(OFFSET(Zdroj!AM$16,A552-1,0)))</f>
        <v/>
      </c>
      <c r="E558" s="67" t="str">
        <f ca="1">IF(C558="","",OFFSET(Zdroj!AN$16,A552-1,0))</f>
        <v/>
      </c>
      <c r="F558" s="334" t="str">
        <f t="shared" ref="F558" ca="1" si="161">IF(SUM(E558:E561)=0,"",SUM(E558:E561))</f>
        <v/>
      </c>
      <c r="G558" s="333"/>
    </row>
    <row r="559" spans="1:7" x14ac:dyDescent="0.25">
      <c r="B559" s="333"/>
      <c r="C559" s="137" t="str">
        <f ca="1">IF(OFFSET(Zdroj!AO$16,A552-1,0)=0,"",CONCATENATE("B",$A$2+1," - ",Zdroj!$AO$15))</f>
        <v/>
      </c>
      <c r="D559" s="134" t="str">
        <f ca="1">IF(C559="","",CONCATENATE(OFFSET(Zdroj!AO$16,A552-1,0)))</f>
        <v/>
      </c>
      <c r="E559" s="66" t="str">
        <f ca="1">IF(C559="","",OFFSET(Zdroj!AP$16,A552-1,0))</f>
        <v/>
      </c>
      <c r="F559" s="334"/>
      <c r="G559" s="333"/>
    </row>
    <row r="560" spans="1:7" x14ac:dyDescent="0.25">
      <c r="B560" s="333"/>
      <c r="C560" s="137" t="str">
        <f ca="1">IF(OFFSET(Zdroj!AQ$16,A552-1,0)=0,"",CONCATENATE("B",$A$2+2," - ",Zdroj!$AQ$15))</f>
        <v/>
      </c>
      <c r="D560" s="134" t="str">
        <f ca="1">IF(C560="","",CONCATENATE(OFFSET(Zdroj!AQ$16,A552-1,0)))</f>
        <v/>
      </c>
      <c r="E560" s="66" t="str">
        <f ca="1">IF(C560="","",OFFSET(Zdroj!AR$16,A552-1,0))</f>
        <v/>
      </c>
      <c r="F560" s="334"/>
      <c r="G560" s="333"/>
    </row>
    <row r="561" spans="1:7" x14ac:dyDescent="0.25">
      <c r="B561" s="333"/>
      <c r="C561" s="137" t="str">
        <f ca="1">IF(OFFSET(Zdroj!AT$16,A552-1,0)=0,"",CONCATENATE("B",$A$2+3," - ",Zdroj!$AS$15))</f>
        <v/>
      </c>
      <c r="D561" s="134" t="str">
        <f ca="1">IF(C561="","",CONCATENATE(OFFSET(Zdroj!AS$16,A552-1,0)))</f>
        <v/>
      </c>
      <c r="E561" s="66" t="str">
        <f ca="1">IF(C561="","",OFFSET(Zdroj!AT$16,A552-1,0))</f>
        <v/>
      </c>
      <c r="F561" s="334"/>
      <c r="G561" s="333"/>
    </row>
    <row r="562" spans="1:7" x14ac:dyDescent="0.25">
      <c r="A562" s="127">
        <f>SUM((ROW()+8)/10)</f>
        <v>57</v>
      </c>
      <c r="B562" s="333" t="str">
        <f ca="1">IF(OFFSET(Zdroj!$B$16,A562-1,0)&gt;0,OFFSET(Zdroj!$B$16,A562-1,0),"")</f>
        <v/>
      </c>
      <c r="C562" s="136" t="str">
        <f ca="1">IF(OFFSET(Zdroj!AG$16,A562-1,0)=0,"",CONCATENATE("A",$A$2," - ",Zdroj!$AG$15))</f>
        <v/>
      </c>
      <c r="D562" s="134" t="str">
        <f ca="1">IF(C562="","",CONCATENATE(OFFSET(Zdroj!AG$16,A562-1,0)," - ",OFFSET(Zdroj!AU$16,A562-1,0)))</f>
        <v/>
      </c>
      <c r="E562" s="66" t="str">
        <f ca="1">IF(C562="","",OFFSET(Zdroj!AV$16,A562-1,0))</f>
        <v/>
      </c>
      <c r="F562" s="332" t="str">
        <f t="shared" ref="F562" ca="1" si="162">IF(SUM(E562:E567)=0,"",SUM(E562:E567))</f>
        <v/>
      </c>
      <c r="G562" s="333" t="str">
        <f t="shared" ref="G562" ca="1" si="163">IF(SUM(E562:E571)=0,"",SUM(E562:E571))</f>
        <v/>
      </c>
    </row>
    <row r="563" spans="1:7" x14ac:dyDescent="0.25">
      <c r="B563" s="333"/>
      <c r="C563" s="137" t="str">
        <f ca="1">IF(OFFSET(Zdroj!AH$16,A562-1,0)=0,"",CONCATENATE("A",$A$2+1," - ",Zdroj!$AH$15))</f>
        <v/>
      </c>
      <c r="D563" s="134" t="str">
        <f ca="1">IF(C563="","",CONCATENATE(OFFSET(Zdroj!AH$16,A562-1,0)," - ",OFFSET(Zdroj!AW$16,A562-1,0)))</f>
        <v/>
      </c>
      <c r="E563" s="66" t="str">
        <f ca="1">IF(C563="","",OFFSET(Zdroj!AX$16,A562-1,0))</f>
        <v/>
      </c>
      <c r="F563" s="332"/>
      <c r="G563" s="333"/>
    </row>
    <row r="564" spans="1:7" x14ac:dyDescent="0.25">
      <c r="B564" s="333"/>
      <c r="C564" s="137" t="str">
        <f ca="1">IF(OFFSET(Zdroj!AI$16,A562-1,0)=0,"",CONCATENATE("A",$A$2+2," - ",Zdroj!$AI$15))</f>
        <v/>
      </c>
      <c r="D564" s="134" t="str">
        <f ca="1">IF(C564="","",CONCATENATE(OFFSET(Zdroj!AI$16,A562-1,0)," - ",OFFSET(Zdroj!AY$16,A562-1,0)))</f>
        <v/>
      </c>
      <c r="E564" s="66" t="str">
        <f ca="1">IF(C564="","",OFFSET(Zdroj!AZ$16,A562-1,0))</f>
        <v/>
      </c>
      <c r="F564" s="332"/>
      <c r="G564" s="333"/>
    </row>
    <row r="565" spans="1:7" x14ac:dyDescent="0.25">
      <c r="B565" s="333"/>
      <c r="C565" s="137" t="str">
        <f ca="1">IF(OFFSET(Zdroj!AJ$16,A562-1,0)=0,"",CONCATENATE("A",$A$2+3," - ",Zdroj!$AJ$15))</f>
        <v/>
      </c>
      <c r="D565" s="134" t="str">
        <f ca="1">IF(C565="","",CONCATENATE(OFFSET(Zdroj!AJ$16,A562-1,0)," - ",OFFSET(Zdroj!BA$16,A562-1,0)))</f>
        <v/>
      </c>
      <c r="E565" s="66" t="str">
        <f ca="1">IF(C565="","",OFFSET(Zdroj!BB$16,A562-1,0))</f>
        <v/>
      </c>
      <c r="F565" s="332"/>
      <c r="G565" s="333"/>
    </row>
    <row r="566" spans="1:7" x14ac:dyDescent="0.25">
      <c r="B566" s="333"/>
      <c r="C566" s="137" t="str">
        <f ca="1">IF(OFFSET(Zdroj!AK$16,A562-1,0)=0,"",CONCATENATE("A",$A$2+4," - ",Zdroj!$AK$15))</f>
        <v/>
      </c>
      <c r="D566" s="134" t="str">
        <f ca="1">IF(C566="","",CONCATENATE(OFFSET(Zdroj!AK$16,A562-1,0)," - ",OFFSET(Zdroj!BC$16,A562-1,0)))</f>
        <v/>
      </c>
      <c r="E566" s="66" t="str">
        <f ca="1">IF(C566="","",OFFSET(Zdroj!BD$16,A562-1,0))</f>
        <v/>
      </c>
      <c r="F566" s="332"/>
      <c r="G566" s="333"/>
    </row>
    <row r="567" spans="1:7" x14ac:dyDescent="0.25">
      <c r="B567" s="333"/>
      <c r="C567" s="137" t="str">
        <f ca="1">IF(OFFSET(Zdroj!AL$16,A562-1,0)=0,"",CONCATENATE("A",$A$2+5," - ",Zdroj!$AL$15))</f>
        <v/>
      </c>
      <c r="D567" s="134" t="str">
        <f ca="1">IF(C567="","",CONCATENATE(OFFSET(Zdroj!AL$16,A562-1,0)," - ",OFFSET(Zdroj!BE$16,A562-1,0)))</f>
        <v/>
      </c>
      <c r="E567" s="66" t="str">
        <f ca="1">IF(C567="","",OFFSET(Zdroj!BF$16,A562-1,0))</f>
        <v/>
      </c>
      <c r="F567" s="332"/>
      <c r="G567" s="333"/>
    </row>
    <row r="568" spans="1:7" x14ac:dyDescent="0.25">
      <c r="B568" s="333"/>
      <c r="C568" s="137" t="str">
        <f ca="1">IF(OFFSET(Zdroj!AM$16,A562-1,0)=0,"",CONCATENATE("B",$A$2," - ",Zdroj!$AM$15))</f>
        <v/>
      </c>
      <c r="D568" s="134" t="str">
        <f ca="1">IF(C568="","",CONCATENATE(OFFSET(Zdroj!AM$16,A562-1,0)))</f>
        <v/>
      </c>
      <c r="E568" s="67" t="str">
        <f ca="1">IF(C568="","",OFFSET(Zdroj!AN$16,A562-1,0))</f>
        <v/>
      </c>
      <c r="F568" s="334" t="str">
        <f t="shared" ref="F568" ca="1" si="164">IF(SUM(E568:E571)=0,"",SUM(E568:E571))</f>
        <v/>
      </c>
      <c r="G568" s="333"/>
    </row>
    <row r="569" spans="1:7" x14ac:dyDescent="0.25">
      <c r="B569" s="333"/>
      <c r="C569" s="137" t="str">
        <f ca="1">IF(OFFSET(Zdroj!AO$16,A562-1,0)=0,"",CONCATENATE("B",$A$2+1," - ",Zdroj!$AO$15))</f>
        <v/>
      </c>
      <c r="D569" s="134" t="str">
        <f ca="1">IF(C569="","",CONCATENATE(OFFSET(Zdroj!AO$16,A562-1,0)))</f>
        <v/>
      </c>
      <c r="E569" s="66" t="str">
        <f ca="1">IF(C569="","",OFFSET(Zdroj!AP$16,A562-1,0))</f>
        <v/>
      </c>
      <c r="F569" s="334"/>
      <c r="G569" s="333"/>
    </row>
    <row r="570" spans="1:7" x14ac:dyDescent="0.25">
      <c r="B570" s="333"/>
      <c r="C570" s="137" t="str">
        <f ca="1">IF(OFFSET(Zdroj!AQ$16,A562-1,0)=0,"",CONCATENATE("B",$A$2+2," - ",Zdroj!$AQ$15))</f>
        <v/>
      </c>
      <c r="D570" s="134" t="str">
        <f ca="1">IF(C570="","",CONCATENATE(OFFSET(Zdroj!AQ$16,A562-1,0)))</f>
        <v/>
      </c>
      <c r="E570" s="66" t="str">
        <f ca="1">IF(C570="","",OFFSET(Zdroj!AR$16,A562-1,0))</f>
        <v/>
      </c>
      <c r="F570" s="334"/>
      <c r="G570" s="333"/>
    </row>
    <row r="571" spans="1:7" x14ac:dyDescent="0.25">
      <c r="B571" s="333"/>
      <c r="C571" s="137" t="str">
        <f ca="1">IF(OFFSET(Zdroj!AT$16,A562-1,0)=0,"",CONCATENATE("B",$A$2+3," - ",Zdroj!$AS$15))</f>
        <v/>
      </c>
      <c r="D571" s="134" t="str">
        <f ca="1">IF(C571="","",CONCATENATE(OFFSET(Zdroj!AS$16,A562-1,0)))</f>
        <v/>
      </c>
      <c r="E571" s="66" t="str">
        <f ca="1">IF(C571="","",OFFSET(Zdroj!AT$16,A562-1,0))</f>
        <v/>
      </c>
      <c r="F571" s="334"/>
      <c r="G571" s="333"/>
    </row>
    <row r="572" spans="1:7" x14ac:dyDescent="0.25">
      <c r="A572" s="127">
        <f>SUM((ROW()+8)/10)</f>
        <v>58</v>
      </c>
      <c r="B572" s="333" t="str">
        <f ca="1">IF(OFFSET(Zdroj!$B$16,A572-1,0)&gt;0,OFFSET(Zdroj!$B$16,A572-1,0),"")</f>
        <v/>
      </c>
      <c r="C572" s="136" t="str">
        <f ca="1">IF(OFFSET(Zdroj!AG$16,A572-1,0)=0,"",CONCATENATE("A",$A$2," - ",Zdroj!$AG$15))</f>
        <v/>
      </c>
      <c r="D572" s="134" t="str">
        <f ca="1">IF(C572="","",CONCATENATE(OFFSET(Zdroj!AG$16,A572-1,0)," - ",OFFSET(Zdroj!AU$16,A572-1,0)))</f>
        <v/>
      </c>
      <c r="E572" s="66" t="str">
        <f ca="1">IF(C572="","",OFFSET(Zdroj!AV$16,A572-1,0))</f>
        <v/>
      </c>
      <c r="F572" s="332" t="str">
        <f t="shared" ref="F572" ca="1" si="165">IF(SUM(E572:E577)=0,"",SUM(E572:E577))</f>
        <v/>
      </c>
      <c r="G572" s="333" t="str">
        <f t="shared" ref="G572" ca="1" si="166">IF(SUM(E572:E581)=0,"",SUM(E572:E581))</f>
        <v/>
      </c>
    </row>
    <row r="573" spans="1:7" x14ac:dyDescent="0.25">
      <c r="B573" s="333"/>
      <c r="C573" s="137" t="str">
        <f ca="1">IF(OFFSET(Zdroj!AH$16,A572-1,0)=0,"",CONCATENATE("A",$A$2+1," - ",Zdroj!$AH$15))</f>
        <v/>
      </c>
      <c r="D573" s="134" t="str">
        <f ca="1">IF(C573="","",CONCATENATE(OFFSET(Zdroj!AH$16,A572-1,0)," - ",OFFSET(Zdroj!AW$16,A572-1,0)))</f>
        <v/>
      </c>
      <c r="E573" s="66" t="str">
        <f ca="1">IF(C573="","",OFFSET(Zdroj!AX$16,A572-1,0))</f>
        <v/>
      </c>
      <c r="F573" s="332"/>
      <c r="G573" s="333"/>
    </row>
    <row r="574" spans="1:7" x14ac:dyDescent="0.25">
      <c r="B574" s="333"/>
      <c r="C574" s="137" t="str">
        <f ca="1">IF(OFFSET(Zdroj!AI$16,A572-1,0)=0,"",CONCATENATE("A",$A$2+2," - ",Zdroj!$AI$15))</f>
        <v/>
      </c>
      <c r="D574" s="134" t="str">
        <f ca="1">IF(C574="","",CONCATENATE(OFFSET(Zdroj!AI$16,A572-1,0)," - ",OFFSET(Zdroj!AY$16,A572-1,0)))</f>
        <v/>
      </c>
      <c r="E574" s="66" t="str">
        <f ca="1">IF(C574="","",OFFSET(Zdroj!AZ$16,A572-1,0))</f>
        <v/>
      </c>
      <c r="F574" s="332"/>
      <c r="G574" s="333"/>
    </row>
    <row r="575" spans="1:7" x14ac:dyDescent="0.25">
      <c r="B575" s="333"/>
      <c r="C575" s="137" t="str">
        <f ca="1">IF(OFFSET(Zdroj!AJ$16,A572-1,0)=0,"",CONCATENATE("A",$A$2+3," - ",Zdroj!$AJ$15))</f>
        <v/>
      </c>
      <c r="D575" s="134" t="str">
        <f ca="1">IF(C575="","",CONCATENATE(OFFSET(Zdroj!AJ$16,A572-1,0)," - ",OFFSET(Zdroj!BA$16,A572-1,0)))</f>
        <v/>
      </c>
      <c r="E575" s="66" t="str">
        <f ca="1">IF(C575="","",OFFSET(Zdroj!BB$16,A572-1,0))</f>
        <v/>
      </c>
      <c r="F575" s="332"/>
      <c r="G575" s="333"/>
    </row>
    <row r="576" spans="1:7" x14ac:dyDescent="0.25">
      <c r="B576" s="333"/>
      <c r="C576" s="137" t="str">
        <f ca="1">IF(OFFSET(Zdroj!AK$16,A572-1,0)=0,"",CONCATENATE("A",$A$2+4," - ",Zdroj!$AK$15))</f>
        <v/>
      </c>
      <c r="D576" s="134" t="str">
        <f ca="1">IF(C576="","",CONCATENATE(OFFSET(Zdroj!AK$16,A572-1,0)," - ",OFFSET(Zdroj!BC$16,A572-1,0)))</f>
        <v/>
      </c>
      <c r="E576" s="66" t="str">
        <f ca="1">IF(C576="","",OFFSET(Zdroj!BD$16,A572-1,0))</f>
        <v/>
      </c>
      <c r="F576" s="332"/>
      <c r="G576" s="333"/>
    </row>
    <row r="577" spans="1:7" x14ac:dyDescent="0.25">
      <c r="B577" s="333"/>
      <c r="C577" s="137" t="str">
        <f ca="1">IF(OFFSET(Zdroj!AL$16,A572-1,0)=0,"",CONCATENATE("A",$A$2+5," - ",Zdroj!$AL$15))</f>
        <v/>
      </c>
      <c r="D577" s="134" t="str">
        <f ca="1">IF(C577="","",CONCATENATE(OFFSET(Zdroj!AL$16,A572-1,0)," - ",OFFSET(Zdroj!BE$16,A572-1,0)))</f>
        <v/>
      </c>
      <c r="E577" s="66" t="str">
        <f ca="1">IF(C577="","",OFFSET(Zdroj!BF$16,A572-1,0))</f>
        <v/>
      </c>
      <c r="F577" s="332"/>
      <c r="G577" s="333"/>
    </row>
    <row r="578" spans="1:7" x14ac:dyDescent="0.25">
      <c r="B578" s="333"/>
      <c r="C578" s="137" t="str">
        <f ca="1">IF(OFFSET(Zdroj!AM$16,A572-1,0)=0,"",CONCATENATE("B",$A$2," - ",Zdroj!$AM$15))</f>
        <v/>
      </c>
      <c r="D578" s="134" t="str">
        <f ca="1">IF(C578="","",CONCATENATE(OFFSET(Zdroj!AM$16,A572-1,0)))</f>
        <v/>
      </c>
      <c r="E578" s="67" t="str">
        <f ca="1">IF(C578="","",OFFSET(Zdroj!AN$16,A572-1,0))</f>
        <v/>
      </c>
      <c r="F578" s="334" t="str">
        <f t="shared" ref="F578" ca="1" si="167">IF(SUM(E578:E581)=0,"",SUM(E578:E581))</f>
        <v/>
      </c>
      <c r="G578" s="333"/>
    </row>
    <row r="579" spans="1:7" x14ac:dyDescent="0.25">
      <c r="B579" s="333"/>
      <c r="C579" s="137" t="str">
        <f ca="1">IF(OFFSET(Zdroj!AO$16,A572-1,0)=0,"",CONCATENATE("B",$A$2+1," - ",Zdroj!$AO$15))</f>
        <v/>
      </c>
      <c r="D579" s="134" t="str">
        <f ca="1">IF(C579="","",CONCATENATE(OFFSET(Zdroj!AO$16,A572-1,0)))</f>
        <v/>
      </c>
      <c r="E579" s="66" t="str">
        <f ca="1">IF(C579="","",OFFSET(Zdroj!AP$16,A572-1,0))</f>
        <v/>
      </c>
      <c r="F579" s="334"/>
      <c r="G579" s="333"/>
    </row>
    <row r="580" spans="1:7" x14ac:dyDescent="0.25">
      <c r="B580" s="333"/>
      <c r="C580" s="137" t="str">
        <f ca="1">IF(OFFSET(Zdroj!AQ$16,A572-1,0)=0,"",CONCATENATE("B",$A$2+2," - ",Zdroj!$AQ$15))</f>
        <v/>
      </c>
      <c r="D580" s="134" t="str">
        <f ca="1">IF(C580="","",CONCATENATE(OFFSET(Zdroj!AQ$16,A572-1,0)))</f>
        <v/>
      </c>
      <c r="E580" s="66" t="str">
        <f ca="1">IF(C580="","",OFFSET(Zdroj!AR$16,A572-1,0))</f>
        <v/>
      </c>
      <c r="F580" s="334"/>
      <c r="G580" s="333"/>
    </row>
    <row r="581" spans="1:7" x14ac:dyDescent="0.25">
      <c r="B581" s="333"/>
      <c r="C581" s="137" t="str">
        <f ca="1">IF(OFFSET(Zdroj!AT$16,A572-1,0)=0,"",CONCATENATE("B",$A$2+3," - ",Zdroj!$AS$15))</f>
        <v/>
      </c>
      <c r="D581" s="134" t="str">
        <f ca="1">IF(C581="","",CONCATENATE(OFFSET(Zdroj!AS$16,A572-1,0)))</f>
        <v/>
      </c>
      <c r="E581" s="66" t="str">
        <f ca="1">IF(C581="","",OFFSET(Zdroj!AT$16,A572-1,0))</f>
        <v/>
      </c>
      <c r="F581" s="334"/>
      <c r="G581" s="333"/>
    </row>
    <row r="582" spans="1:7" x14ac:dyDescent="0.25">
      <c r="A582" s="127">
        <f>SUM((ROW()+8)/10)</f>
        <v>59</v>
      </c>
      <c r="B582" s="333" t="str">
        <f ca="1">IF(OFFSET(Zdroj!$B$16,A582-1,0)&gt;0,OFFSET(Zdroj!$B$16,A582-1,0),"")</f>
        <v/>
      </c>
      <c r="C582" s="136" t="str">
        <f ca="1">IF(OFFSET(Zdroj!AG$16,A582-1,0)=0,"",CONCATENATE("A",$A$2," - ",Zdroj!$AG$15))</f>
        <v/>
      </c>
      <c r="D582" s="134" t="str">
        <f ca="1">IF(C582="","",CONCATENATE(OFFSET(Zdroj!AG$16,A582-1,0)," - ",OFFSET(Zdroj!AU$16,A582-1,0)))</f>
        <v/>
      </c>
      <c r="E582" s="66" t="str">
        <f ca="1">IF(C582="","",OFFSET(Zdroj!AV$16,A582-1,0))</f>
        <v/>
      </c>
      <c r="F582" s="332" t="str">
        <f t="shared" ref="F582" ca="1" si="168">IF(SUM(E582:E587)=0,"",SUM(E582:E587))</f>
        <v/>
      </c>
      <c r="G582" s="333" t="str">
        <f t="shared" ref="G582" ca="1" si="169">IF(SUM(E582:E591)=0,"",SUM(E582:E591))</f>
        <v/>
      </c>
    </row>
    <row r="583" spans="1:7" x14ac:dyDescent="0.25">
      <c r="B583" s="333"/>
      <c r="C583" s="137" t="str">
        <f ca="1">IF(OFFSET(Zdroj!AH$16,A582-1,0)=0,"",CONCATENATE("A",$A$2+1," - ",Zdroj!$AH$15))</f>
        <v/>
      </c>
      <c r="D583" s="134" t="str">
        <f ca="1">IF(C583="","",CONCATENATE(OFFSET(Zdroj!AH$16,A582-1,0)," - ",OFFSET(Zdroj!AW$16,A582-1,0)))</f>
        <v/>
      </c>
      <c r="E583" s="66" t="str">
        <f ca="1">IF(C583="","",OFFSET(Zdroj!AX$16,A582-1,0))</f>
        <v/>
      </c>
      <c r="F583" s="332"/>
      <c r="G583" s="333"/>
    </row>
    <row r="584" spans="1:7" x14ac:dyDescent="0.25">
      <c r="B584" s="333"/>
      <c r="C584" s="137" t="str">
        <f ca="1">IF(OFFSET(Zdroj!AI$16,A582-1,0)=0,"",CONCATENATE("A",$A$2+2," - ",Zdroj!$AI$15))</f>
        <v/>
      </c>
      <c r="D584" s="134" t="str">
        <f ca="1">IF(C584="","",CONCATENATE(OFFSET(Zdroj!AI$16,A582-1,0)," - ",OFFSET(Zdroj!AY$16,A582-1,0)))</f>
        <v/>
      </c>
      <c r="E584" s="66" t="str">
        <f ca="1">IF(C584="","",OFFSET(Zdroj!AZ$16,A582-1,0))</f>
        <v/>
      </c>
      <c r="F584" s="332"/>
      <c r="G584" s="333"/>
    </row>
    <row r="585" spans="1:7" x14ac:dyDescent="0.25">
      <c r="B585" s="333"/>
      <c r="C585" s="137" t="str">
        <f ca="1">IF(OFFSET(Zdroj!AJ$16,A582-1,0)=0,"",CONCATENATE("A",$A$2+3," - ",Zdroj!$AJ$15))</f>
        <v/>
      </c>
      <c r="D585" s="134" t="str">
        <f ca="1">IF(C585="","",CONCATENATE(OFFSET(Zdroj!AJ$16,A582-1,0)," - ",OFFSET(Zdroj!BA$16,A582-1,0)))</f>
        <v/>
      </c>
      <c r="E585" s="66" t="str">
        <f ca="1">IF(C585="","",OFFSET(Zdroj!BB$16,A582-1,0))</f>
        <v/>
      </c>
      <c r="F585" s="332"/>
      <c r="G585" s="333"/>
    </row>
    <row r="586" spans="1:7" x14ac:dyDescent="0.25">
      <c r="B586" s="333"/>
      <c r="C586" s="137" t="str">
        <f ca="1">IF(OFFSET(Zdroj!AK$16,A582-1,0)=0,"",CONCATENATE("A",$A$2+4," - ",Zdroj!$AK$15))</f>
        <v/>
      </c>
      <c r="D586" s="134" t="str">
        <f ca="1">IF(C586="","",CONCATENATE(OFFSET(Zdroj!AK$16,A582-1,0)," - ",OFFSET(Zdroj!BC$16,A582-1,0)))</f>
        <v/>
      </c>
      <c r="E586" s="66" t="str">
        <f ca="1">IF(C586="","",OFFSET(Zdroj!BD$16,A582-1,0))</f>
        <v/>
      </c>
      <c r="F586" s="332"/>
      <c r="G586" s="333"/>
    </row>
    <row r="587" spans="1:7" x14ac:dyDescent="0.25">
      <c r="B587" s="333"/>
      <c r="C587" s="137" t="str">
        <f ca="1">IF(OFFSET(Zdroj!AL$16,A582-1,0)=0,"",CONCATENATE("A",$A$2+5," - ",Zdroj!$AL$15))</f>
        <v/>
      </c>
      <c r="D587" s="134" t="str">
        <f ca="1">IF(C587="","",CONCATENATE(OFFSET(Zdroj!AL$16,A582-1,0)," - ",OFFSET(Zdroj!BE$16,A582-1,0)))</f>
        <v/>
      </c>
      <c r="E587" s="66" t="str">
        <f ca="1">IF(C587="","",OFFSET(Zdroj!BF$16,A582-1,0))</f>
        <v/>
      </c>
      <c r="F587" s="332"/>
      <c r="G587" s="333"/>
    </row>
    <row r="588" spans="1:7" x14ac:dyDescent="0.25">
      <c r="B588" s="333"/>
      <c r="C588" s="137" t="str">
        <f ca="1">IF(OFFSET(Zdroj!AM$16,A582-1,0)=0,"",CONCATENATE("B",$A$2," - ",Zdroj!$AM$15))</f>
        <v/>
      </c>
      <c r="D588" s="134" t="str">
        <f ca="1">IF(C588="","",CONCATENATE(OFFSET(Zdroj!AM$16,A582-1,0)))</f>
        <v/>
      </c>
      <c r="E588" s="67" t="str">
        <f ca="1">IF(C588="","",OFFSET(Zdroj!AN$16,A582-1,0))</f>
        <v/>
      </c>
      <c r="F588" s="334" t="str">
        <f t="shared" ref="F588" ca="1" si="170">IF(SUM(E588:E591)=0,"",SUM(E588:E591))</f>
        <v/>
      </c>
      <c r="G588" s="333"/>
    </row>
    <row r="589" spans="1:7" x14ac:dyDescent="0.25">
      <c r="B589" s="333"/>
      <c r="C589" s="137" t="str">
        <f ca="1">IF(OFFSET(Zdroj!AO$16,A582-1,0)=0,"",CONCATENATE("B",$A$2+1," - ",Zdroj!$AO$15))</f>
        <v/>
      </c>
      <c r="D589" s="134" t="str">
        <f ca="1">IF(C589="","",CONCATENATE(OFFSET(Zdroj!AO$16,A582-1,0)))</f>
        <v/>
      </c>
      <c r="E589" s="66" t="str">
        <f ca="1">IF(C589="","",OFFSET(Zdroj!AP$16,A582-1,0))</f>
        <v/>
      </c>
      <c r="F589" s="334"/>
      <c r="G589" s="333"/>
    </row>
    <row r="590" spans="1:7" x14ac:dyDescent="0.25">
      <c r="B590" s="333"/>
      <c r="C590" s="137" t="str">
        <f ca="1">IF(OFFSET(Zdroj!AQ$16,A582-1,0)=0,"",CONCATENATE("B",$A$2+2," - ",Zdroj!$AQ$15))</f>
        <v/>
      </c>
      <c r="D590" s="134" t="str">
        <f ca="1">IF(C590="","",CONCATENATE(OFFSET(Zdroj!AQ$16,A582-1,0)))</f>
        <v/>
      </c>
      <c r="E590" s="66" t="str">
        <f ca="1">IF(C590="","",OFFSET(Zdroj!AR$16,A582-1,0))</f>
        <v/>
      </c>
      <c r="F590" s="334"/>
      <c r="G590" s="333"/>
    </row>
    <row r="591" spans="1:7" x14ac:dyDescent="0.25">
      <c r="B591" s="333"/>
      <c r="C591" s="137" t="str">
        <f ca="1">IF(OFFSET(Zdroj!AT$16,A582-1,0)=0,"",CONCATENATE("B",$A$2+3," - ",Zdroj!$AS$15))</f>
        <v/>
      </c>
      <c r="D591" s="134" t="str">
        <f ca="1">IF(C591="","",CONCATENATE(OFFSET(Zdroj!AS$16,A582-1,0)))</f>
        <v/>
      </c>
      <c r="E591" s="66" t="str">
        <f ca="1">IF(C591="","",OFFSET(Zdroj!AT$16,A582-1,0))</f>
        <v/>
      </c>
      <c r="F591" s="334"/>
      <c r="G591" s="333"/>
    </row>
    <row r="592" spans="1:7" x14ac:dyDescent="0.25">
      <c r="A592" s="127">
        <f>SUM((ROW()+8)/10)</f>
        <v>60</v>
      </c>
      <c r="B592" s="333" t="str">
        <f ca="1">IF(OFFSET(Zdroj!$B$16,A592-1,0)&gt;0,OFFSET(Zdroj!$B$16,A592-1,0),"")</f>
        <v/>
      </c>
      <c r="C592" s="136" t="str">
        <f ca="1">IF(OFFSET(Zdroj!AG$16,A592-1,0)=0,"",CONCATENATE("A",$A$2," - ",Zdroj!$AG$15))</f>
        <v/>
      </c>
      <c r="D592" s="134" t="str">
        <f ca="1">IF(C592="","",CONCATENATE(OFFSET(Zdroj!AG$16,A592-1,0)," - ",OFFSET(Zdroj!AU$16,A592-1,0)))</f>
        <v/>
      </c>
      <c r="E592" s="66" t="str">
        <f ca="1">IF(C592="","",OFFSET(Zdroj!AV$16,A592-1,0))</f>
        <v/>
      </c>
      <c r="F592" s="332" t="str">
        <f t="shared" ref="F592" ca="1" si="171">IF(SUM(E592:E597)=0,"",SUM(E592:E597))</f>
        <v/>
      </c>
      <c r="G592" s="333" t="str">
        <f t="shared" ref="G592" ca="1" si="172">IF(SUM(E592:E601)=0,"",SUM(E592:E601))</f>
        <v/>
      </c>
    </row>
    <row r="593" spans="1:7" x14ac:dyDescent="0.25">
      <c r="B593" s="333"/>
      <c r="C593" s="137" t="str">
        <f ca="1">IF(OFFSET(Zdroj!AH$16,A592-1,0)=0,"",CONCATENATE("A",$A$2+1," - ",Zdroj!$AH$15))</f>
        <v/>
      </c>
      <c r="D593" s="134" t="str">
        <f ca="1">IF(C593="","",CONCATENATE(OFFSET(Zdroj!AH$16,A592-1,0)," - ",OFFSET(Zdroj!AW$16,A592-1,0)))</f>
        <v/>
      </c>
      <c r="E593" s="66" t="str">
        <f ca="1">IF(C593="","",OFFSET(Zdroj!AX$16,A592-1,0))</f>
        <v/>
      </c>
      <c r="F593" s="332"/>
      <c r="G593" s="333"/>
    </row>
    <row r="594" spans="1:7" x14ac:dyDescent="0.25">
      <c r="B594" s="333"/>
      <c r="C594" s="137" t="str">
        <f ca="1">IF(OFFSET(Zdroj!AI$16,A592-1,0)=0,"",CONCATENATE("A",$A$2+2," - ",Zdroj!$AI$15))</f>
        <v/>
      </c>
      <c r="D594" s="134" t="str">
        <f ca="1">IF(C594="","",CONCATENATE(OFFSET(Zdroj!AI$16,A592-1,0)," - ",OFFSET(Zdroj!AY$16,A592-1,0)))</f>
        <v/>
      </c>
      <c r="E594" s="66" t="str">
        <f ca="1">IF(C594="","",OFFSET(Zdroj!AZ$16,A592-1,0))</f>
        <v/>
      </c>
      <c r="F594" s="332"/>
      <c r="G594" s="333"/>
    </row>
    <row r="595" spans="1:7" x14ac:dyDescent="0.25">
      <c r="B595" s="333"/>
      <c r="C595" s="137" t="str">
        <f ca="1">IF(OFFSET(Zdroj!AJ$16,A592-1,0)=0,"",CONCATENATE("A",$A$2+3," - ",Zdroj!$AJ$15))</f>
        <v/>
      </c>
      <c r="D595" s="134" t="str">
        <f ca="1">IF(C595="","",CONCATENATE(OFFSET(Zdroj!AJ$16,A592-1,0)," - ",OFFSET(Zdroj!BA$16,A592-1,0)))</f>
        <v/>
      </c>
      <c r="E595" s="66" t="str">
        <f ca="1">IF(C595="","",OFFSET(Zdroj!BB$16,A592-1,0))</f>
        <v/>
      </c>
      <c r="F595" s="332"/>
      <c r="G595" s="333"/>
    </row>
    <row r="596" spans="1:7" x14ac:dyDescent="0.25">
      <c r="B596" s="333"/>
      <c r="C596" s="137" t="str">
        <f ca="1">IF(OFFSET(Zdroj!AK$16,A592-1,0)=0,"",CONCATENATE("A",$A$2+4," - ",Zdroj!$AK$15))</f>
        <v/>
      </c>
      <c r="D596" s="134" t="str">
        <f ca="1">IF(C596="","",CONCATENATE(OFFSET(Zdroj!AK$16,A592-1,0)," - ",OFFSET(Zdroj!BC$16,A592-1,0)))</f>
        <v/>
      </c>
      <c r="E596" s="66" t="str">
        <f ca="1">IF(C596="","",OFFSET(Zdroj!BD$16,A592-1,0))</f>
        <v/>
      </c>
      <c r="F596" s="332"/>
      <c r="G596" s="333"/>
    </row>
    <row r="597" spans="1:7" x14ac:dyDescent="0.25">
      <c r="B597" s="333"/>
      <c r="C597" s="137" t="str">
        <f ca="1">IF(OFFSET(Zdroj!AL$16,A592-1,0)=0,"",CONCATENATE("A",$A$2+5," - ",Zdroj!$AL$15))</f>
        <v/>
      </c>
      <c r="D597" s="134" t="str">
        <f ca="1">IF(C597="","",CONCATENATE(OFFSET(Zdroj!AL$16,A592-1,0)," - ",OFFSET(Zdroj!BE$16,A592-1,0)))</f>
        <v/>
      </c>
      <c r="E597" s="66" t="str">
        <f ca="1">IF(C597="","",OFFSET(Zdroj!BF$16,A592-1,0))</f>
        <v/>
      </c>
      <c r="F597" s="332"/>
      <c r="G597" s="333"/>
    </row>
    <row r="598" spans="1:7" x14ac:dyDescent="0.25">
      <c r="B598" s="333"/>
      <c r="C598" s="137" t="str">
        <f ca="1">IF(OFFSET(Zdroj!AM$16,A592-1,0)=0,"",CONCATENATE("B",$A$2," - ",Zdroj!$AM$15))</f>
        <v/>
      </c>
      <c r="D598" s="134" t="str">
        <f ca="1">IF(C598="","",CONCATENATE(OFFSET(Zdroj!AM$16,A592-1,0)))</f>
        <v/>
      </c>
      <c r="E598" s="67" t="str">
        <f ca="1">IF(C598="","",OFFSET(Zdroj!AN$16,A592-1,0))</f>
        <v/>
      </c>
      <c r="F598" s="334" t="str">
        <f t="shared" ref="F598" ca="1" si="173">IF(SUM(E598:E601)=0,"",SUM(E598:E601))</f>
        <v/>
      </c>
      <c r="G598" s="333"/>
    </row>
    <row r="599" spans="1:7" x14ac:dyDescent="0.25">
      <c r="B599" s="333"/>
      <c r="C599" s="137" t="str">
        <f ca="1">IF(OFFSET(Zdroj!AO$16,A592-1,0)=0,"",CONCATENATE("B",$A$2+1," - ",Zdroj!$AO$15))</f>
        <v/>
      </c>
      <c r="D599" s="134" t="str">
        <f ca="1">IF(C599="","",CONCATENATE(OFFSET(Zdroj!AO$16,A592-1,0)))</f>
        <v/>
      </c>
      <c r="E599" s="66" t="str">
        <f ca="1">IF(C599="","",OFFSET(Zdroj!AP$16,A592-1,0))</f>
        <v/>
      </c>
      <c r="F599" s="334"/>
      <c r="G599" s="333"/>
    </row>
    <row r="600" spans="1:7" x14ac:dyDescent="0.25">
      <c r="B600" s="333"/>
      <c r="C600" s="137" t="str">
        <f ca="1">IF(OFFSET(Zdroj!AQ$16,A592-1,0)=0,"",CONCATENATE("B",$A$2+2," - ",Zdroj!$AQ$15))</f>
        <v/>
      </c>
      <c r="D600" s="134" t="str">
        <f ca="1">IF(C600="","",CONCATENATE(OFFSET(Zdroj!AQ$16,A592-1,0)))</f>
        <v/>
      </c>
      <c r="E600" s="66" t="str">
        <f ca="1">IF(C600="","",OFFSET(Zdroj!AR$16,A592-1,0))</f>
        <v/>
      </c>
      <c r="F600" s="334"/>
      <c r="G600" s="333"/>
    </row>
    <row r="601" spans="1:7" x14ac:dyDescent="0.25">
      <c r="B601" s="333"/>
      <c r="C601" s="137" t="str">
        <f ca="1">IF(OFFSET(Zdroj!AT$16,A592-1,0)=0,"",CONCATENATE("B",$A$2+3," - ",Zdroj!$AS$15))</f>
        <v/>
      </c>
      <c r="D601" s="134" t="str">
        <f ca="1">IF(C601="","",CONCATENATE(OFFSET(Zdroj!AS$16,A592-1,0)))</f>
        <v/>
      </c>
      <c r="E601" s="66" t="str">
        <f ca="1">IF(C601="","",OFFSET(Zdroj!AT$16,A592-1,0))</f>
        <v/>
      </c>
      <c r="F601" s="334"/>
      <c r="G601" s="333"/>
    </row>
    <row r="602" spans="1:7" x14ac:dyDescent="0.25">
      <c r="A602" s="127">
        <f>SUM((ROW()+8)/10)</f>
        <v>61</v>
      </c>
      <c r="B602" s="333" t="str">
        <f ca="1">IF(OFFSET(Zdroj!$B$16,A602-1,0)&gt;0,OFFSET(Zdroj!$B$16,A602-1,0),"")</f>
        <v/>
      </c>
      <c r="C602" s="136" t="str">
        <f ca="1">IF(OFFSET(Zdroj!AG$16,A602-1,0)=0,"",CONCATENATE("A",$A$2," - ",Zdroj!$AG$15))</f>
        <v/>
      </c>
      <c r="D602" s="134" t="str">
        <f ca="1">IF(C602="","",CONCATENATE(OFFSET(Zdroj!AG$16,A602-1,0)," - ",OFFSET(Zdroj!AU$16,A602-1,0)))</f>
        <v/>
      </c>
      <c r="E602" s="66" t="str">
        <f ca="1">IF(C602="","",OFFSET(Zdroj!AV$16,A602-1,0))</f>
        <v/>
      </c>
      <c r="F602" s="332" t="str">
        <f t="shared" ref="F602" ca="1" si="174">IF(SUM(E602:E607)=0,"",SUM(E602:E607))</f>
        <v/>
      </c>
      <c r="G602" s="333" t="str">
        <f t="shared" ref="G602" ca="1" si="175">IF(SUM(E602:E611)=0,"",SUM(E602:E611))</f>
        <v/>
      </c>
    </row>
    <row r="603" spans="1:7" x14ac:dyDescent="0.25">
      <c r="B603" s="333"/>
      <c r="C603" s="137" t="str">
        <f ca="1">IF(OFFSET(Zdroj!AH$16,A602-1,0)=0,"",CONCATENATE("A",$A$2+1," - ",Zdroj!$AH$15))</f>
        <v/>
      </c>
      <c r="D603" s="134" t="str">
        <f ca="1">IF(C603="","",CONCATENATE(OFFSET(Zdroj!AH$16,A602-1,0)," - ",OFFSET(Zdroj!AW$16,A602-1,0)))</f>
        <v/>
      </c>
      <c r="E603" s="66" t="str">
        <f ca="1">IF(C603="","",OFFSET(Zdroj!AX$16,A602-1,0))</f>
        <v/>
      </c>
      <c r="F603" s="332"/>
      <c r="G603" s="333"/>
    </row>
    <row r="604" spans="1:7" x14ac:dyDescent="0.25">
      <c r="B604" s="333"/>
      <c r="C604" s="137" t="str">
        <f ca="1">IF(OFFSET(Zdroj!AI$16,A602-1,0)=0,"",CONCATENATE("A",$A$2+2," - ",Zdroj!$AI$15))</f>
        <v/>
      </c>
      <c r="D604" s="134" t="str">
        <f ca="1">IF(C604="","",CONCATENATE(OFFSET(Zdroj!AI$16,A602-1,0)," - ",OFFSET(Zdroj!AY$16,A602-1,0)))</f>
        <v/>
      </c>
      <c r="E604" s="66" t="str">
        <f ca="1">IF(C604="","",OFFSET(Zdroj!AZ$16,A602-1,0))</f>
        <v/>
      </c>
      <c r="F604" s="332"/>
      <c r="G604" s="333"/>
    </row>
    <row r="605" spans="1:7" x14ac:dyDescent="0.25">
      <c r="B605" s="333"/>
      <c r="C605" s="137" t="str">
        <f ca="1">IF(OFFSET(Zdroj!AJ$16,A602-1,0)=0,"",CONCATENATE("A",$A$2+3," - ",Zdroj!$AJ$15))</f>
        <v/>
      </c>
      <c r="D605" s="134" t="str">
        <f ca="1">IF(C605="","",CONCATENATE(OFFSET(Zdroj!AJ$16,A602-1,0)," - ",OFFSET(Zdroj!BA$16,A602-1,0)))</f>
        <v/>
      </c>
      <c r="E605" s="66" t="str">
        <f ca="1">IF(C605="","",OFFSET(Zdroj!BB$16,A602-1,0))</f>
        <v/>
      </c>
      <c r="F605" s="332"/>
      <c r="G605" s="333"/>
    </row>
    <row r="606" spans="1:7" x14ac:dyDescent="0.25">
      <c r="B606" s="333"/>
      <c r="C606" s="137" t="str">
        <f ca="1">IF(OFFSET(Zdroj!AK$16,A602-1,0)=0,"",CONCATENATE("A",$A$2+4," - ",Zdroj!$AK$15))</f>
        <v/>
      </c>
      <c r="D606" s="134" t="str">
        <f ca="1">IF(C606="","",CONCATENATE(OFFSET(Zdroj!AK$16,A602-1,0)," - ",OFFSET(Zdroj!BC$16,A602-1,0)))</f>
        <v/>
      </c>
      <c r="E606" s="66" t="str">
        <f ca="1">IF(C606="","",OFFSET(Zdroj!BD$16,A602-1,0))</f>
        <v/>
      </c>
      <c r="F606" s="332"/>
      <c r="G606" s="333"/>
    </row>
    <row r="607" spans="1:7" x14ac:dyDescent="0.25">
      <c r="B607" s="333"/>
      <c r="C607" s="137" t="str">
        <f ca="1">IF(OFFSET(Zdroj!AL$16,A602-1,0)=0,"",CONCATENATE("A",$A$2+5," - ",Zdroj!$AL$15))</f>
        <v/>
      </c>
      <c r="D607" s="134" t="str">
        <f ca="1">IF(C607="","",CONCATENATE(OFFSET(Zdroj!AL$16,A602-1,0)," - ",OFFSET(Zdroj!BE$16,A602-1,0)))</f>
        <v/>
      </c>
      <c r="E607" s="66" t="str">
        <f ca="1">IF(C607="","",OFFSET(Zdroj!BF$16,A602-1,0))</f>
        <v/>
      </c>
      <c r="F607" s="332"/>
      <c r="G607" s="333"/>
    </row>
    <row r="608" spans="1:7" x14ac:dyDescent="0.25">
      <c r="B608" s="333"/>
      <c r="C608" s="137" t="str">
        <f ca="1">IF(OFFSET(Zdroj!AM$16,A602-1,0)=0,"",CONCATENATE("B",$A$2," - ",Zdroj!$AM$15))</f>
        <v/>
      </c>
      <c r="D608" s="134" t="str">
        <f ca="1">IF(C608="","",CONCATENATE(OFFSET(Zdroj!AM$16,A602-1,0)))</f>
        <v/>
      </c>
      <c r="E608" s="67" t="str">
        <f ca="1">IF(C608="","",OFFSET(Zdroj!AN$16,A602-1,0))</f>
        <v/>
      </c>
      <c r="F608" s="334" t="str">
        <f t="shared" ref="F608" ca="1" si="176">IF(SUM(E608:E611)=0,"",SUM(E608:E611))</f>
        <v/>
      </c>
      <c r="G608" s="333"/>
    </row>
    <row r="609" spans="1:7" x14ac:dyDescent="0.25">
      <c r="B609" s="333"/>
      <c r="C609" s="137" t="str">
        <f ca="1">IF(OFFSET(Zdroj!AO$16,A602-1,0)=0,"",CONCATENATE("B",$A$2+1," - ",Zdroj!$AO$15))</f>
        <v/>
      </c>
      <c r="D609" s="134" t="str">
        <f ca="1">IF(C609="","",CONCATENATE(OFFSET(Zdroj!AO$16,A602-1,0)))</f>
        <v/>
      </c>
      <c r="E609" s="66" t="str">
        <f ca="1">IF(C609="","",OFFSET(Zdroj!AP$16,A602-1,0))</f>
        <v/>
      </c>
      <c r="F609" s="334"/>
      <c r="G609" s="333"/>
    </row>
    <row r="610" spans="1:7" x14ac:dyDescent="0.25">
      <c r="B610" s="333"/>
      <c r="C610" s="137" t="str">
        <f ca="1">IF(OFFSET(Zdroj!AQ$16,A602-1,0)=0,"",CONCATENATE("B",$A$2+2," - ",Zdroj!$AQ$15))</f>
        <v/>
      </c>
      <c r="D610" s="134" t="str">
        <f ca="1">IF(C610="","",CONCATENATE(OFFSET(Zdroj!AQ$16,A602-1,0)))</f>
        <v/>
      </c>
      <c r="E610" s="66" t="str">
        <f ca="1">IF(C610="","",OFFSET(Zdroj!AR$16,A602-1,0))</f>
        <v/>
      </c>
      <c r="F610" s="334"/>
      <c r="G610" s="333"/>
    </row>
    <row r="611" spans="1:7" x14ac:dyDescent="0.25">
      <c r="B611" s="333"/>
      <c r="C611" s="137" t="str">
        <f ca="1">IF(OFFSET(Zdroj!AT$16,A602-1,0)=0,"",CONCATENATE("B",$A$2+3," - ",Zdroj!$AS$15))</f>
        <v/>
      </c>
      <c r="D611" s="134" t="str">
        <f ca="1">IF(C611="","",CONCATENATE(OFFSET(Zdroj!AS$16,A602-1,0)))</f>
        <v/>
      </c>
      <c r="E611" s="66" t="str">
        <f ca="1">IF(C611="","",OFFSET(Zdroj!AT$16,A602-1,0))</f>
        <v/>
      </c>
      <c r="F611" s="334"/>
      <c r="G611" s="333"/>
    </row>
    <row r="612" spans="1:7" x14ac:dyDescent="0.25">
      <c r="A612" s="127">
        <f>SUM((ROW()+8)/10)</f>
        <v>62</v>
      </c>
      <c r="B612" s="333" t="str">
        <f ca="1">IF(OFFSET(Zdroj!$B$16,A612-1,0)&gt;0,OFFSET(Zdroj!$B$16,A612-1,0),"")</f>
        <v/>
      </c>
      <c r="C612" s="136" t="str">
        <f ca="1">IF(OFFSET(Zdroj!AG$16,A612-1,0)=0,"",CONCATENATE("A",$A$2," - ",Zdroj!$AG$15))</f>
        <v/>
      </c>
      <c r="D612" s="134" t="str">
        <f ca="1">IF(C612="","",CONCATENATE(OFFSET(Zdroj!AG$16,A612-1,0)," - ",OFFSET(Zdroj!AU$16,A612-1,0)))</f>
        <v/>
      </c>
      <c r="E612" s="66" t="str">
        <f ca="1">IF(C612="","",OFFSET(Zdroj!AV$16,A612-1,0))</f>
        <v/>
      </c>
      <c r="F612" s="332" t="str">
        <f t="shared" ref="F612" ca="1" si="177">IF(SUM(E612:E617)=0,"",SUM(E612:E617))</f>
        <v/>
      </c>
      <c r="G612" s="333" t="str">
        <f t="shared" ref="G612" ca="1" si="178">IF(SUM(E612:E621)=0,"",SUM(E612:E621))</f>
        <v/>
      </c>
    </row>
    <row r="613" spans="1:7" x14ac:dyDescent="0.25">
      <c r="B613" s="333"/>
      <c r="C613" s="137" t="str">
        <f ca="1">IF(OFFSET(Zdroj!AH$16,A612-1,0)=0,"",CONCATENATE("A",$A$2+1," - ",Zdroj!$AH$15))</f>
        <v/>
      </c>
      <c r="D613" s="134" t="str">
        <f ca="1">IF(C613="","",CONCATENATE(OFFSET(Zdroj!AH$16,A612-1,0)," - ",OFFSET(Zdroj!AW$16,A612-1,0)))</f>
        <v/>
      </c>
      <c r="E613" s="66" t="str">
        <f ca="1">IF(C613="","",OFFSET(Zdroj!AX$16,A612-1,0))</f>
        <v/>
      </c>
      <c r="F613" s="332"/>
      <c r="G613" s="333"/>
    </row>
    <row r="614" spans="1:7" x14ac:dyDescent="0.25">
      <c r="B614" s="333"/>
      <c r="C614" s="137" t="str">
        <f ca="1">IF(OFFSET(Zdroj!AI$16,A612-1,0)=0,"",CONCATENATE("A",$A$2+2," - ",Zdroj!$AI$15))</f>
        <v/>
      </c>
      <c r="D614" s="134" t="str">
        <f ca="1">IF(C614="","",CONCATENATE(OFFSET(Zdroj!AI$16,A612-1,0)," - ",OFFSET(Zdroj!AY$16,A612-1,0)))</f>
        <v/>
      </c>
      <c r="E614" s="66" t="str">
        <f ca="1">IF(C614="","",OFFSET(Zdroj!AZ$16,A612-1,0))</f>
        <v/>
      </c>
      <c r="F614" s="332"/>
      <c r="G614" s="333"/>
    </row>
    <row r="615" spans="1:7" x14ac:dyDescent="0.25">
      <c r="B615" s="333"/>
      <c r="C615" s="137" t="str">
        <f ca="1">IF(OFFSET(Zdroj!AJ$16,A612-1,0)=0,"",CONCATENATE("A",$A$2+3," - ",Zdroj!$AJ$15))</f>
        <v/>
      </c>
      <c r="D615" s="134" t="str">
        <f ca="1">IF(C615="","",CONCATENATE(OFFSET(Zdroj!AJ$16,A612-1,0)," - ",OFFSET(Zdroj!BA$16,A612-1,0)))</f>
        <v/>
      </c>
      <c r="E615" s="66" t="str">
        <f ca="1">IF(C615="","",OFFSET(Zdroj!BB$16,A612-1,0))</f>
        <v/>
      </c>
      <c r="F615" s="332"/>
      <c r="G615" s="333"/>
    </row>
    <row r="616" spans="1:7" x14ac:dyDescent="0.25">
      <c r="B616" s="333"/>
      <c r="C616" s="137" t="str">
        <f ca="1">IF(OFFSET(Zdroj!AK$16,A612-1,0)=0,"",CONCATENATE("A",$A$2+4," - ",Zdroj!$AK$15))</f>
        <v/>
      </c>
      <c r="D616" s="134" t="str">
        <f ca="1">IF(C616="","",CONCATENATE(OFFSET(Zdroj!AK$16,A612-1,0)," - ",OFFSET(Zdroj!BC$16,A612-1,0)))</f>
        <v/>
      </c>
      <c r="E616" s="66" t="str">
        <f ca="1">IF(C616="","",OFFSET(Zdroj!BD$16,A612-1,0))</f>
        <v/>
      </c>
      <c r="F616" s="332"/>
      <c r="G616" s="333"/>
    </row>
    <row r="617" spans="1:7" x14ac:dyDescent="0.25">
      <c r="B617" s="333"/>
      <c r="C617" s="137" t="str">
        <f ca="1">IF(OFFSET(Zdroj!AL$16,A612-1,0)=0,"",CONCATENATE("A",$A$2+5," - ",Zdroj!$AL$15))</f>
        <v/>
      </c>
      <c r="D617" s="134" t="str">
        <f ca="1">IF(C617="","",CONCATENATE(OFFSET(Zdroj!AL$16,A612-1,0)," - ",OFFSET(Zdroj!BE$16,A612-1,0)))</f>
        <v/>
      </c>
      <c r="E617" s="66" t="str">
        <f ca="1">IF(C617="","",OFFSET(Zdroj!BF$16,A612-1,0))</f>
        <v/>
      </c>
      <c r="F617" s="332"/>
      <c r="G617" s="333"/>
    </row>
    <row r="618" spans="1:7" x14ac:dyDescent="0.25">
      <c r="B618" s="333"/>
      <c r="C618" s="137" t="str">
        <f ca="1">IF(OFFSET(Zdroj!AM$16,A612-1,0)=0,"",CONCATENATE("B",$A$2," - ",Zdroj!$AM$15))</f>
        <v/>
      </c>
      <c r="D618" s="134" t="str">
        <f ca="1">IF(C618="","",CONCATENATE(OFFSET(Zdroj!AM$16,A612-1,0)))</f>
        <v/>
      </c>
      <c r="E618" s="67" t="str">
        <f ca="1">IF(C618="","",OFFSET(Zdroj!AN$16,A612-1,0))</f>
        <v/>
      </c>
      <c r="F618" s="334" t="str">
        <f t="shared" ref="F618" ca="1" si="179">IF(SUM(E618:E621)=0,"",SUM(E618:E621))</f>
        <v/>
      </c>
      <c r="G618" s="333"/>
    </row>
    <row r="619" spans="1:7" x14ac:dyDescent="0.25">
      <c r="B619" s="333"/>
      <c r="C619" s="137" t="str">
        <f ca="1">IF(OFFSET(Zdroj!AO$16,A612-1,0)=0,"",CONCATENATE("B",$A$2+1," - ",Zdroj!$AO$15))</f>
        <v/>
      </c>
      <c r="D619" s="134" t="str">
        <f ca="1">IF(C619="","",CONCATENATE(OFFSET(Zdroj!AO$16,A612-1,0)))</f>
        <v/>
      </c>
      <c r="E619" s="66" t="str">
        <f ca="1">IF(C619="","",OFFSET(Zdroj!AP$16,A612-1,0))</f>
        <v/>
      </c>
      <c r="F619" s="334"/>
      <c r="G619" s="333"/>
    </row>
    <row r="620" spans="1:7" x14ac:dyDescent="0.25">
      <c r="B620" s="333"/>
      <c r="C620" s="137" t="str">
        <f ca="1">IF(OFFSET(Zdroj!AQ$16,A612-1,0)=0,"",CONCATENATE("B",$A$2+2," - ",Zdroj!$AQ$15))</f>
        <v/>
      </c>
      <c r="D620" s="134" t="str">
        <f ca="1">IF(C620="","",CONCATENATE(OFFSET(Zdroj!AQ$16,A612-1,0)))</f>
        <v/>
      </c>
      <c r="E620" s="66" t="str">
        <f ca="1">IF(C620="","",OFFSET(Zdroj!AR$16,A612-1,0))</f>
        <v/>
      </c>
      <c r="F620" s="334"/>
      <c r="G620" s="333"/>
    </row>
    <row r="621" spans="1:7" x14ac:dyDescent="0.25">
      <c r="B621" s="333"/>
      <c r="C621" s="137" t="str">
        <f ca="1">IF(OFFSET(Zdroj!AT$16,A612-1,0)=0,"",CONCATENATE("B",$A$2+3," - ",Zdroj!$AS$15))</f>
        <v/>
      </c>
      <c r="D621" s="134" t="str">
        <f ca="1">IF(C621="","",CONCATENATE(OFFSET(Zdroj!AS$16,A612-1,0)))</f>
        <v/>
      </c>
      <c r="E621" s="66" t="str">
        <f ca="1">IF(C621="","",OFFSET(Zdroj!AT$16,A612-1,0))</f>
        <v/>
      </c>
      <c r="F621" s="334"/>
      <c r="G621" s="333"/>
    </row>
    <row r="622" spans="1:7" x14ac:dyDescent="0.25">
      <c r="A622" s="127">
        <f>SUM((ROW()+8)/10)</f>
        <v>63</v>
      </c>
      <c r="B622" s="333" t="str">
        <f ca="1">IF(OFFSET(Zdroj!$B$16,A622-1,0)&gt;0,OFFSET(Zdroj!$B$16,A622-1,0),"")</f>
        <v/>
      </c>
      <c r="C622" s="136" t="str">
        <f ca="1">IF(OFFSET(Zdroj!AG$16,A622-1,0)=0,"",CONCATENATE("A",$A$2," - ",Zdroj!$AG$15))</f>
        <v/>
      </c>
      <c r="D622" s="134" t="str">
        <f ca="1">IF(C622="","",CONCATENATE(OFFSET(Zdroj!AG$16,A622-1,0)," - ",OFFSET(Zdroj!AU$16,A622-1,0)))</f>
        <v/>
      </c>
      <c r="E622" s="66" t="str">
        <f ca="1">IF(C622="","",OFFSET(Zdroj!AV$16,A622-1,0))</f>
        <v/>
      </c>
      <c r="F622" s="332" t="str">
        <f t="shared" ref="F622" ca="1" si="180">IF(SUM(E622:E627)=0,"",SUM(E622:E627))</f>
        <v/>
      </c>
      <c r="G622" s="333" t="str">
        <f t="shared" ref="G622" ca="1" si="181">IF(SUM(E622:E631)=0,"",SUM(E622:E631))</f>
        <v/>
      </c>
    </row>
    <row r="623" spans="1:7" x14ac:dyDescent="0.25">
      <c r="B623" s="333"/>
      <c r="C623" s="137" t="str">
        <f ca="1">IF(OFFSET(Zdroj!AH$16,A622-1,0)=0,"",CONCATENATE("A",$A$2+1," - ",Zdroj!$AH$15))</f>
        <v/>
      </c>
      <c r="D623" s="134" t="str">
        <f ca="1">IF(C623="","",CONCATENATE(OFFSET(Zdroj!AH$16,A622-1,0)," - ",OFFSET(Zdroj!AW$16,A622-1,0)))</f>
        <v/>
      </c>
      <c r="E623" s="66" t="str">
        <f ca="1">IF(C623="","",OFFSET(Zdroj!AX$16,A622-1,0))</f>
        <v/>
      </c>
      <c r="F623" s="332"/>
      <c r="G623" s="333"/>
    </row>
    <row r="624" spans="1:7" x14ac:dyDescent="0.25">
      <c r="B624" s="333"/>
      <c r="C624" s="137" t="str">
        <f ca="1">IF(OFFSET(Zdroj!AI$16,A622-1,0)=0,"",CONCATENATE("A",$A$2+2," - ",Zdroj!$AI$15))</f>
        <v/>
      </c>
      <c r="D624" s="134" t="str">
        <f ca="1">IF(C624="","",CONCATENATE(OFFSET(Zdroj!AI$16,A622-1,0)," - ",OFFSET(Zdroj!AY$16,A622-1,0)))</f>
        <v/>
      </c>
      <c r="E624" s="66" t="str">
        <f ca="1">IF(C624="","",OFFSET(Zdroj!AZ$16,A622-1,0))</f>
        <v/>
      </c>
      <c r="F624" s="332"/>
      <c r="G624" s="333"/>
    </row>
    <row r="625" spans="1:7" x14ac:dyDescent="0.25">
      <c r="B625" s="333"/>
      <c r="C625" s="137" t="str">
        <f ca="1">IF(OFFSET(Zdroj!AJ$16,A622-1,0)=0,"",CONCATENATE("A",$A$2+3," - ",Zdroj!$AJ$15))</f>
        <v/>
      </c>
      <c r="D625" s="134" t="str">
        <f ca="1">IF(C625="","",CONCATENATE(OFFSET(Zdroj!AJ$16,A622-1,0)," - ",OFFSET(Zdroj!BA$16,A622-1,0)))</f>
        <v/>
      </c>
      <c r="E625" s="66" t="str">
        <f ca="1">IF(C625="","",OFFSET(Zdroj!BB$16,A622-1,0))</f>
        <v/>
      </c>
      <c r="F625" s="332"/>
      <c r="G625" s="333"/>
    </row>
    <row r="626" spans="1:7" x14ac:dyDescent="0.25">
      <c r="B626" s="333"/>
      <c r="C626" s="137" t="str">
        <f ca="1">IF(OFFSET(Zdroj!AK$16,A622-1,0)=0,"",CONCATENATE("A",$A$2+4," - ",Zdroj!$AK$15))</f>
        <v/>
      </c>
      <c r="D626" s="134" t="str">
        <f ca="1">IF(C626="","",CONCATENATE(OFFSET(Zdroj!AK$16,A622-1,0)," - ",OFFSET(Zdroj!BC$16,A622-1,0)))</f>
        <v/>
      </c>
      <c r="E626" s="66" t="str">
        <f ca="1">IF(C626="","",OFFSET(Zdroj!BD$16,A622-1,0))</f>
        <v/>
      </c>
      <c r="F626" s="332"/>
      <c r="G626" s="333"/>
    </row>
    <row r="627" spans="1:7" x14ac:dyDescent="0.25">
      <c r="B627" s="333"/>
      <c r="C627" s="137" t="str">
        <f ca="1">IF(OFFSET(Zdroj!AL$16,A622-1,0)=0,"",CONCATENATE("A",$A$2+5," - ",Zdroj!$AL$15))</f>
        <v/>
      </c>
      <c r="D627" s="134" t="str">
        <f ca="1">IF(C627="","",CONCATENATE(OFFSET(Zdroj!AL$16,A622-1,0)," - ",OFFSET(Zdroj!BE$16,A622-1,0)))</f>
        <v/>
      </c>
      <c r="E627" s="66" t="str">
        <f ca="1">IF(C627="","",OFFSET(Zdroj!BF$16,A622-1,0))</f>
        <v/>
      </c>
      <c r="F627" s="332"/>
      <c r="G627" s="333"/>
    </row>
    <row r="628" spans="1:7" x14ac:dyDescent="0.25">
      <c r="B628" s="333"/>
      <c r="C628" s="137" t="str">
        <f ca="1">IF(OFFSET(Zdroj!AM$16,A622-1,0)=0,"",CONCATENATE("B",$A$2," - ",Zdroj!$AM$15))</f>
        <v/>
      </c>
      <c r="D628" s="134" t="str">
        <f ca="1">IF(C628="","",CONCATENATE(OFFSET(Zdroj!AM$16,A622-1,0)))</f>
        <v/>
      </c>
      <c r="E628" s="67" t="str">
        <f ca="1">IF(C628="","",OFFSET(Zdroj!AN$16,A622-1,0))</f>
        <v/>
      </c>
      <c r="F628" s="334" t="str">
        <f t="shared" ref="F628" ca="1" si="182">IF(SUM(E628:E631)=0,"",SUM(E628:E631))</f>
        <v/>
      </c>
      <c r="G628" s="333"/>
    </row>
    <row r="629" spans="1:7" x14ac:dyDescent="0.25">
      <c r="B629" s="333"/>
      <c r="C629" s="137" t="str">
        <f ca="1">IF(OFFSET(Zdroj!AO$16,A622-1,0)=0,"",CONCATENATE("B",$A$2+1," - ",Zdroj!$AO$15))</f>
        <v/>
      </c>
      <c r="D629" s="134" t="str">
        <f ca="1">IF(C629="","",CONCATENATE(OFFSET(Zdroj!AO$16,A622-1,0)))</f>
        <v/>
      </c>
      <c r="E629" s="66" t="str">
        <f ca="1">IF(C629="","",OFFSET(Zdroj!AP$16,A622-1,0))</f>
        <v/>
      </c>
      <c r="F629" s="334"/>
      <c r="G629" s="333"/>
    </row>
    <row r="630" spans="1:7" x14ac:dyDescent="0.25">
      <c r="B630" s="333"/>
      <c r="C630" s="137" t="str">
        <f ca="1">IF(OFFSET(Zdroj!AQ$16,A622-1,0)=0,"",CONCATENATE("B",$A$2+2," - ",Zdroj!$AQ$15))</f>
        <v/>
      </c>
      <c r="D630" s="134" t="str">
        <f ca="1">IF(C630="","",CONCATENATE(OFFSET(Zdroj!AQ$16,A622-1,0)))</f>
        <v/>
      </c>
      <c r="E630" s="66" t="str">
        <f ca="1">IF(C630="","",OFFSET(Zdroj!AR$16,A622-1,0))</f>
        <v/>
      </c>
      <c r="F630" s="334"/>
      <c r="G630" s="333"/>
    </row>
    <row r="631" spans="1:7" x14ac:dyDescent="0.25">
      <c r="B631" s="333"/>
      <c r="C631" s="137" t="str">
        <f ca="1">IF(OFFSET(Zdroj!AT$16,A622-1,0)=0,"",CONCATENATE("B",$A$2+3," - ",Zdroj!$AS$15))</f>
        <v/>
      </c>
      <c r="D631" s="134" t="str">
        <f ca="1">IF(C631="","",CONCATENATE(OFFSET(Zdroj!AS$16,A622-1,0)))</f>
        <v/>
      </c>
      <c r="E631" s="66" t="str">
        <f ca="1">IF(C631="","",OFFSET(Zdroj!AT$16,A622-1,0))</f>
        <v/>
      </c>
      <c r="F631" s="334"/>
      <c r="G631" s="333"/>
    </row>
    <row r="632" spans="1:7" x14ac:dyDescent="0.25">
      <c r="A632" s="127">
        <f>SUM((ROW()+8)/10)</f>
        <v>64</v>
      </c>
      <c r="B632" s="333" t="str">
        <f ca="1">IF(OFFSET(Zdroj!$B$16,A632-1,0)&gt;0,OFFSET(Zdroj!$B$16,A632-1,0),"")</f>
        <v/>
      </c>
      <c r="C632" s="136" t="str">
        <f ca="1">IF(OFFSET(Zdroj!AG$16,A632-1,0)=0,"",CONCATENATE("A",$A$2," - ",Zdroj!$AG$15))</f>
        <v/>
      </c>
      <c r="D632" s="134" t="str">
        <f ca="1">IF(C632="","",CONCATENATE(OFFSET(Zdroj!AG$16,A632-1,0)," - ",OFFSET(Zdroj!AU$16,A632-1,0)))</f>
        <v/>
      </c>
      <c r="E632" s="66" t="str">
        <f ca="1">IF(C632="","",OFFSET(Zdroj!AV$16,A632-1,0))</f>
        <v/>
      </c>
      <c r="F632" s="332" t="str">
        <f t="shared" ref="F632" ca="1" si="183">IF(SUM(E632:E637)=0,"",SUM(E632:E637))</f>
        <v/>
      </c>
      <c r="G632" s="333" t="str">
        <f t="shared" ref="G632" ca="1" si="184">IF(SUM(E632:E641)=0,"",SUM(E632:E641))</f>
        <v/>
      </c>
    </row>
    <row r="633" spans="1:7" x14ac:dyDescent="0.25">
      <c r="B633" s="333"/>
      <c r="C633" s="137" t="str">
        <f ca="1">IF(OFFSET(Zdroj!AH$16,A632-1,0)=0,"",CONCATENATE("A",$A$2+1," - ",Zdroj!$AH$15))</f>
        <v/>
      </c>
      <c r="D633" s="134" t="str">
        <f ca="1">IF(C633="","",CONCATENATE(OFFSET(Zdroj!AH$16,A632-1,0)," - ",OFFSET(Zdroj!AW$16,A632-1,0)))</f>
        <v/>
      </c>
      <c r="E633" s="66" t="str">
        <f ca="1">IF(C633="","",OFFSET(Zdroj!AX$16,A632-1,0))</f>
        <v/>
      </c>
      <c r="F633" s="332"/>
      <c r="G633" s="333"/>
    </row>
    <row r="634" spans="1:7" x14ac:dyDescent="0.25">
      <c r="B634" s="333"/>
      <c r="C634" s="137" t="str">
        <f ca="1">IF(OFFSET(Zdroj!AI$16,A632-1,0)=0,"",CONCATENATE("A",$A$2+2," - ",Zdroj!$AI$15))</f>
        <v/>
      </c>
      <c r="D634" s="134" t="str">
        <f ca="1">IF(C634="","",CONCATENATE(OFFSET(Zdroj!AI$16,A632-1,0)," - ",OFFSET(Zdroj!AY$16,A632-1,0)))</f>
        <v/>
      </c>
      <c r="E634" s="66" t="str">
        <f ca="1">IF(C634="","",OFFSET(Zdroj!AZ$16,A632-1,0))</f>
        <v/>
      </c>
      <c r="F634" s="332"/>
      <c r="G634" s="333"/>
    </row>
    <row r="635" spans="1:7" x14ac:dyDescent="0.25">
      <c r="B635" s="333"/>
      <c r="C635" s="137" t="str">
        <f ca="1">IF(OFFSET(Zdroj!AJ$16,A632-1,0)=0,"",CONCATENATE("A",$A$2+3," - ",Zdroj!$AJ$15))</f>
        <v/>
      </c>
      <c r="D635" s="134" t="str">
        <f ca="1">IF(C635="","",CONCATENATE(OFFSET(Zdroj!AJ$16,A632-1,0)," - ",OFFSET(Zdroj!BA$16,A632-1,0)))</f>
        <v/>
      </c>
      <c r="E635" s="66" t="str">
        <f ca="1">IF(C635="","",OFFSET(Zdroj!BB$16,A632-1,0))</f>
        <v/>
      </c>
      <c r="F635" s="332"/>
      <c r="G635" s="333"/>
    </row>
    <row r="636" spans="1:7" x14ac:dyDescent="0.25">
      <c r="B636" s="333"/>
      <c r="C636" s="137" t="str">
        <f ca="1">IF(OFFSET(Zdroj!AK$16,A632-1,0)=0,"",CONCATENATE("A",$A$2+4," - ",Zdroj!$AK$15))</f>
        <v/>
      </c>
      <c r="D636" s="134" t="str">
        <f ca="1">IF(C636="","",CONCATENATE(OFFSET(Zdroj!AK$16,A632-1,0)," - ",OFFSET(Zdroj!BC$16,A632-1,0)))</f>
        <v/>
      </c>
      <c r="E636" s="66" t="str">
        <f ca="1">IF(C636="","",OFFSET(Zdroj!BD$16,A632-1,0))</f>
        <v/>
      </c>
      <c r="F636" s="332"/>
      <c r="G636" s="333"/>
    </row>
    <row r="637" spans="1:7" x14ac:dyDescent="0.25">
      <c r="B637" s="333"/>
      <c r="C637" s="137" t="str">
        <f ca="1">IF(OFFSET(Zdroj!AL$16,A632-1,0)=0,"",CONCATENATE("A",$A$2+5," - ",Zdroj!$AL$15))</f>
        <v/>
      </c>
      <c r="D637" s="134" t="str">
        <f ca="1">IF(C637="","",CONCATENATE(OFFSET(Zdroj!AL$16,A632-1,0)," - ",OFFSET(Zdroj!BE$16,A632-1,0)))</f>
        <v/>
      </c>
      <c r="E637" s="66" t="str">
        <f ca="1">IF(C637="","",OFFSET(Zdroj!BF$16,A632-1,0))</f>
        <v/>
      </c>
      <c r="F637" s="332"/>
      <c r="G637" s="333"/>
    </row>
    <row r="638" spans="1:7" x14ac:dyDescent="0.25">
      <c r="B638" s="333"/>
      <c r="C638" s="137" t="str">
        <f ca="1">IF(OFFSET(Zdroj!AM$16,A632-1,0)=0,"",CONCATENATE("B",$A$2," - ",Zdroj!$AM$15))</f>
        <v/>
      </c>
      <c r="D638" s="134" t="str">
        <f ca="1">IF(C638="","",CONCATENATE(OFFSET(Zdroj!AM$16,A632-1,0)))</f>
        <v/>
      </c>
      <c r="E638" s="67" t="str">
        <f ca="1">IF(C638="","",OFFSET(Zdroj!AN$16,A632-1,0))</f>
        <v/>
      </c>
      <c r="F638" s="334" t="str">
        <f t="shared" ref="F638" ca="1" si="185">IF(SUM(E638:E641)=0,"",SUM(E638:E641))</f>
        <v/>
      </c>
      <c r="G638" s="333"/>
    </row>
    <row r="639" spans="1:7" x14ac:dyDescent="0.25">
      <c r="B639" s="333"/>
      <c r="C639" s="137" t="str">
        <f ca="1">IF(OFFSET(Zdroj!AO$16,A632-1,0)=0,"",CONCATENATE("B",$A$2+1," - ",Zdroj!$AO$15))</f>
        <v/>
      </c>
      <c r="D639" s="134" t="str">
        <f ca="1">IF(C639="","",CONCATENATE(OFFSET(Zdroj!AO$16,A632-1,0)))</f>
        <v/>
      </c>
      <c r="E639" s="66" t="str">
        <f ca="1">IF(C639="","",OFFSET(Zdroj!AP$16,A632-1,0))</f>
        <v/>
      </c>
      <c r="F639" s="334"/>
      <c r="G639" s="333"/>
    </row>
    <row r="640" spans="1:7" x14ac:dyDescent="0.25">
      <c r="B640" s="333"/>
      <c r="C640" s="137" t="str">
        <f ca="1">IF(OFFSET(Zdroj!AQ$16,A632-1,0)=0,"",CONCATENATE("B",$A$2+2," - ",Zdroj!$AQ$15))</f>
        <v/>
      </c>
      <c r="D640" s="134" t="str">
        <f ca="1">IF(C640="","",CONCATENATE(OFFSET(Zdroj!AQ$16,A632-1,0)))</f>
        <v/>
      </c>
      <c r="E640" s="66" t="str">
        <f ca="1">IF(C640="","",OFFSET(Zdroj!AR$16,A632-1,0))</f>
        <v/>
      </c>
      <c r="F640" s="334"/>
      <c r="G640" s="333"/>
    </row>
    <row r="641" spans="1:7" x14ac:dyDescent="0.25">
      <c r="B641" s="333"/>
      <c r="C641" s="137" t="str">
        <f ca="1">IF(OFFSET(Zdroj!AT$16,A632-1,0)=0,"",CONCATENATE("B",$A$2+3," - ",Zdroj!$AS$15))</f>
        <v/>
      </c>
      <c r="D641" s="134" t="str">
        <f ca="1">IF(C641="","",CONCATENATE(OFFSET(Zdroj!AS$16,A632-1,0)))</f>
        <v/>
      </c>
      <c r="E641" s="66" t="str">
        <f ca="1">IF(C641="","",OFFSET(Zdroj!AT$16,A632-1,0))</f>
        <v/>
      </c>
      <c r="F641" s="334"/>
      <c r="G641" s="333"/>
    </row>
    <row r="642" spans="1:7" x14ac:dyDescent="0.25">
      <c r="A642" s="127">
        <f>SUM((ROW()+8)/10)</f>
        <v>65</v>
      </c>
      <c r="B642" s="333" t="str">
        <f ca="1">IF(OFFSET(Zdroj!$B$16,A642-1,0)&gt;0,OFFSET(Zdroj!$B$16,A642-1,0),"")</f>
        <v/>
      </c>
      <c r="C642" s="136" t="str">
        <f ca="1">IF(OFFSET(Zdroj!AG$16,A642-1,0)=0,"",CONCATENATE("A",$A$2," - ",Zdroj!$AG$15))</f>
        <v/>
      </c>
      <c r="D642" s="134" t="str">
        <f ca="1">IF(C642="","",CONCATENATE(OFFSET(Zdroj!AG$16,A642-1,0)," - ",OFFSET(Zdroj!AU$16,A642-1,0)))</f>
        <v/>
      </c>
      <c r="E642" s="66" t="str">
        <f ca="1">IF(C642="","",OFFSET(Zdroj!AV$16,A642-1,0))</f>
        <v/>
      </c>
      <c r="F642" s="332" t="str">
        <f t="shared" ref="F642" ca="1" si="186">IF(SUM(E642:E647)=0,"",SUM(E642:E647))</f>
        <v/>
      </c>
      <c r="G642" s="333" t="str">
        <f t="shared" ref="G642" ca="1" si="187">IF(SUM(E642:E651)=0,"",SUM(E642:E651))</f>
        <v/>
      </c>
    </row>
    <row r="643" spans="1:7" x14ac:dyDescent="0.25">
      <c r="B643" s="333"/>
      <c r="C643" s="137" t="str">
        <f ca="1">IF(OFFSET(Zdroj!AH$16,A642-1,0)=0,"",CONCATENATE("A",$A$2+1," - ",Zdroj!$AH$15))</f>
        <v/>
      </c>
      <c r="D643" s="134" t="str">
        <f ca="1">IF(C643="","",CONCATENATE(OFFSET(Zdroj!AH$16,A642-1,0)," - ",OFFSET(Zdroj!AW$16,A642-1,0)))</f>
        <v/>
      </c>
      <c r="E643" s="66" t="str">
        <f ca="1">IF(C643="","",OFFSET(Zdroj!AX$16,A642-1,0))</f>
        <v/>
      </c>
      <c r="F643" s="332"/>
      <c r="G643" s="333"/>
    </row>
    <row r="644" spans="1:7" x14ac:dyDescent="0.25">
      <c r="B644" s="333"/>
      <c r="C644" s="137" t="str">
        <f ca="1">IF(OFFSET(Zdroj!AI$16,A642-1,0)=0,"",CONCATENATE("A",$A$2+2," - ",Zdroj!$AI$15))</f>
        <v/>
      </c>
      <c r="D644" s="134" t="str">
        <f ca="1">IF(C644="","",CONCATENATE(OFFSET(Zdroj!AI$16,A642-1,0)," - ",OFFSET(Zdroj!AY$16,A642-1,0)))</f>
        <v/>
      </c>
      <c r="E644" s="66" t="str">
        <f ca="1">IF(C644="","",OFFSET(Zdroj!AZ$16,A642-1,0))</f>
        <v/>
      </c>
      <c r="F644" s="332"/>
      <c r="G644" s="333"/>
    </row>
    <row r="645" spans="1:7" x14ac:dyDescent="0.25">
      <c r="B645" s="333"/>
      <c r="C645" s="137" t="str">
        <f ca="1">IF(OFFSET(Zdroj!AJ$16,A642-1,0)=0,"",CONCATENATE("A",$A$2+3," - ",Zdroj!$AJ$15))</f>
        <v/>
      </c>
      <c r="D645" s="134" t="str">
        <f ca="1">IF(C645="","",CONCATENATE(OFFSET(Zdroj!AJ$16,A642-1,0)," - ",OFFSET(Zdroj!BA$16,A642-1,0)))</f>
        <v/>
      </c>
      <c r="E645" s="66" t="str">
        <f ca="1">IF(C645="","",OFFSET(Zdroj!BB$16,A642-1,0))</f>
        <v/>
      </c>
      <c r="F645" s="332"/>
      <c r="G645" s="333"/>
    </row>
    <row r="646" spans="1:7" x14ac:dyDescent="0.25">
      <c r="B646" s="333"/>
      <c r="C646" s="137" t="str">
        <f ca="1">IF(OFFSET(Zdroj!AK$16,A642-1,0)=0,"",CONCATENATE("A",$A$2+4," - ",Zdroj!$AK$15))</f>
        <v/>
      </c>
      <c r="D646" s="134" t="str">
        <f ca="1">IF(C646="","",CONCATENATE(OFFSET(Zdroj!AK$16,A642-1,0)," - ",OFFSET(Zdroj!BC$16,A642-1,0)))</f>
        <v/>
      </c>
      <c r="E646" s="66" t="str">
        <f ca="1">IF(C646="","",OFFSET(Zdroj!BD$16,A642-1,0))</f>
        <v/>
      </c>
      <c r="F646" s="332"/>
      <c r="G646" s="333"/>
    </row>
    <row r="647" spans="1:7" x14ac:dyDescent="0.25">
      <c r="B647" s="333"/>
      <c r="C647" s="137" t="str">
        <f ca="1">IF(OFFSET(Zdroj!AL$16,A642-1,0)=0,"",CONCATENATE("A",$A$2+5," - ",Zdroj!$AL$15))</f>
        <v/>
      </c>
      <c r="D647" s="134" t="str">
        <f ca="1">IF(C647="","",CONCATENATE(OFFSET(Zdroj!AL$16,A642-1,0)," - ",OFFSET(Zdroj!BE$16,A642-1,0)))</f>
        <v/>
      </c>
      <c r="E647" s="66" t="str">
        <f ca="1">IF(C647="","",OFFSET(Zdroj!BF$16,A642-1,0))</f>
        <v/>
      </c>
      <c r="F647" s="332"/>
      <c r="G647" s="333"/>
    </row>
    <row r="648" spans="1:7" x14ac:dyDescent="0.25">
      <c r="B648" s="333"/>
      <c r="C648" s="137" t="str">
        <f ca="1">IF(OFFSET(Zdroj!AM$16,A642-1,0)=0,"",CONCATENATE("B",$A$2," - ",Zdroj!$AM$15))</f>
        <v/>
      </c>
      <c r="D648" s="134" t="str">
        <f ca="1">IF(C648="","",CONCATENATE(OFFSET(Zdroj!AM$16,A642-1,0)))</f>
        <v/>
      </c>
      <c r="E648" s="67" t="str">
        <f ca="1">IF(C648="","",OFFSET(Zdroj!AN$16,A642-1,0))</f>
        <v/>
      </c>
      <c r="F648" s="334" t="str">
        <f t="shared" ref="F648" ca="1" si="188">IF(SUM(E648:E651)=0,"",SUM(E648:E651))</f>
        <v/>
      </c>
      <c r="G648" s="333"/>
    </row>
    <row r="649" spans="1:7" x14ac:dyDescent="0.25">
      <c r="B649" s="333"/>
      <c r="C649" s="137" t="str">
        <f ca="1">IF(OFFSET(Zdroj!AO$16,A642-1,0)=0,"",CONCATENATE("B",$A$2+1," - ",Zdroj!$AO$15))</f>
        <v/>
      </c>
      <c r="D649" s="134" t="str">
        <f ca="1">IF(C649="","",CONCATENATE(OFFSET(Zdroj!AO$16,A642-1,0)))</f>
        <v/>
      </c>
      <c r="E649" s="66" t="str">
        <f ca="1">IF(C649="","",OFFSET(Zdroj!AP$16,A642-1,0))</f>
        <v/>
      </c>
      <c r="F649" s="334"/>
      <c r="G649" s="333"/>
    </row>
    <row r="650" spans="1:7" x14ac:dyDescent="0.25">
      <c r="B650" s="333"/>
      <c r="C650" s="137" t="str">
        <f ca="1">IF(OFFSET(Zdroj!AQ$16,A642-1,0)=0,"",CONCATENATE("B",$A$2+2," - ",Zdroj!$AQ$15))</f>
        <v/>
      </c>
      <c r="D650" s="134" t="str">
        <f ca="1">IF(C650="","",CONCATENATE(OFFSET(Zdroj!AQ$16,A642-1,0)))</f>
        <v/>
      </c>
      <c r="E650" s="66" t="str">
        <f ca="1">IF(C650="","",OFFSET(Zdroj!AR$16,A642-1,0))</f>
        <v/>
      </c>
      <c r="F650" s="334"/>
      <c r="G650" s="333"/>
    </row>
    <row r="651" spans="1:7" x14ac:dyDescent="0.25">
      <c r="B651" s="333"/>
      <c r="C651" s="137" t="str">
        <f ca="1">IF(OFFSET(Zdroj!AT$16,A642-1,0)=0,"",CONCATENATE("B",$A$2+3," - ",Zdroj!$AS$15))</f>
        <v/>
      </c>
      <c r="D651" s="134" t="str">
        <f ca="1">IF(C651="","",CONCATENATE(OFFSET(Zdroj!AS$16,A642-1,0)))</f>
        <v/>
      </c>
      <c r="E651" s="66" t="str">
        <f ca="1">IF(C651="","",OFFSET(Zdroj!AT$16,A642-1,0))</f>
        <v/>
      </c>
      <c r="F651" s="334"/>
      <c r="G651" s="333"/>
    </row>
    <row r="652" spans="1:7" x14ac:dyDescent="0.25">
      <c r="A652" s="127">
        <f>SUM((ROW()+8)/10)</f>
        <v>66</v>
      </c>
      <c r="B652" s="333" t="str">
        <f ca="1">IF(OFFSET(Zdroj!$B$16,A652-1,0)&gt;0,OFFSET(Zdroj!$B$16,A652-1,0),"")</f>
        <v/>
      </c>
      <c r="C652" s="136" t="str">
        <f ca="1">IF(OFFSET(Zdroj!AG$16,A652-1,0)=0,"",CONCATENATE("A",$A$2," - ",Zdroj!$AG$15))</f>
        <v/>
      </c>
      <c r="D652" s="134" t="str">
        <f ca="1">IF(C652="","",CONCATENATE(OFFSET(Zdroj!AG$16,A652-1,0)," - ",OFFSET(Zdroj!AU$16,A652-1,0)))</f>
        <v/>
      </c>
      <c r="E652" s="66" t="str">
        <f ca="1">IF(C652="","",OFFSET(Zdroj!AV$16,A652-1,0))</f>
        <v/>
      </c>
      <c r="F652" s="332" t="str">
        <f t="shared" ref="F652" ca="1" si="189">IF(SUM(E652:E657)=0,"",SUM(E652:E657))</f>
        <v/>
      </c>
      <c r="G652" s="333" t="str">
        <f t="shared" ref="G652" ca="1" si="190">IF(SUM(E652:E661)=0,"",SUM(E652:E661))</f>
        <v/>
      </c>
    </row>
    <row r="653" spans="1:7" x14ac:dyDescent="0.25">
      <c r="B653" s="333"/>
      <c r="C653" s="137" t="str">
        <f ca="1">IF(OFFSET(Zdroj!AH$16,A652-1,0)=0,"",CONCATENATE("A",$A$2+1," - ",Zdroj!$AH$15))</f>
        <v/>
      </c>
      <c r="D653" s="134" t="str">
        <f ca="1">IF(C653="","",CONCATENATE(OFFSET(Zdroj!AH$16,A652-1,0)," - ",OFFSET(Zdroj!AW$16,A652-1,0)))</f>
        <v/>
      </c>
      <c r="E653" s="66" t="str">
        <f ca="1">IF(C653="","",OFFSET(Zdroj!AX$16,A652-1,0))</f>
        <v/>
      </c>
      <c r="F653" s="332"/>
      <c r="G653" s="333"/>
    </row>
    <row r="654" spans="1:7" x14ac:dyDescent="0.25">
      <c r="B654" s="333"/>
      <c r="C654" s="137" t="str">
        <f ca="1">IF(OFFSET(Zdroj!AI$16,A652-1,0)=0,"",CONCATENATE("A",$A$2+2," - ",Zdroj!$AI$15))</f>
        <v/>
      </c>
      <c r="D654" s="134" t="str">
        <f ca="1">IF(C654="","",CONCATENATE(OFFSET(Zdroj!AI$16,A652-1,0)," - ",OFFSET(Zdroj!AY$16,A652-1,0)))</f>
        <v/>
      </c>
      <c r="E654" s="66" t="str">
        <f ca="1">IF(C654="","",OFFSET(Zdroj!AZ$16,A652-1,0))</f>
        <v/>
      </c>
      <c r="F654" s="332"/>
      <c r="G654" s="333"/>
    </row>
    <row r="655" spans="1:7" x14ac:dyDescent="0.25">
      <c r="B655" s="333"/>
      <c r="C655" s="137" t="str">
        <f ca="1">IF(OFFSET(Zdroj!AJ$16,A652-1,0)=0,"",CONCATENATE("A",$A$2+3," - ",Zdroj!$AJ$15))</f>
        <v/>
      </c>
      <c r="D655" s="134" t="str">
        <f ca="1">IF(C655="","",CONCATENATE(OFFSET(Zdroj!AJ$16,A652-1,0)," - ",OFFSET(Zdroj!BA$16,A652-1,0)))</f>
        <v/>
      </c>
      <c r="E655" s="66" t="str">
        <f ca="1">IF(C655="","",OFFSET(Zdroj!BB$16,A652-1,0))</f>
        <v/>
      </c>
      <c r="F655" s="332"/>
      <c r="G655" s="333"/>
    </row>
    <row r="656" spans="1:7" x14ac:dyDescent="0.25">
      <c r="B656" s="333"/>
      <c r="C656" s="137" t="str">
        <f ca="1">IF(OFFSET(Zdroj!AK$16,A652-1,0)=0,"",CONCATENATE("A",$A$2+4," - ",Zdroj!$AK$15))</f>
        <v/>
      </c>
      <c r="D656" s="134" t="str">
        <f ca="1">IF(C656="","",CONCATENATE(OFFSET(Zdroj!AK$16,A652-1,0)," - ",OFFSET(Zdroj!BC$16,A652-1,0)))</f>
        <v/>
      </c>
      <c r="E656" s="66" t="str">
        <f ca="1">IF(C656="","",OFFSET(Zdroj!BD$16,A652-1,0))</f>
        <v/>
      </c>
      <c r="F656" s="332"/>
      <c r="G656" s="333"/>
    </row>
    <row r="657" spans="1:7" x14ac:dyDescent="0.25">
      <c r="B657" s="333"/>
      <c r="C657" s="137" t="str">
        <f ca="1">IF(OFFSET(Zdroj!AL$16,A652-1,0)=0,"",CONCATENATE("A",$A$2+5," - ",Zdroj!$AL$15))</f>
        <v/>
      </c>
      <c r="D657" s="134" t="str">
        <f ca="1">IF(C657="","",CONCATENATE(OFFSET(Zdroj!AL$16,A652-1,0)," - ",OFFSET(Zdroj!BE$16,A652-1,0)))</f>
        <v/>
      </c>
      <c r="E657" s="66" t="str">
        <f ca="1">IF(C657="","",OFFSET(Zdroj!BF$16,A652-1,0))</f>
        <v/>
      </c>
      <c r="F657" s="332"/>
      <c r="G657" s="333"/>
    </row>
    <row r="658" spans="1:7" x14ac:dyDescent="0.25">
      <c r="B658" s="333"/>
      <c r="C658" s="137" t="str">
        <f ca="1">IF(OFFSET(Zdroj!AM$16,A652-1,0)=0,"",CONCATENATE("B",$A$2," - ",Zdroj!$AM$15))</f>
        <v/>
      </c>
      <c r="D658" s="134" t="str">
        <f ca="1">IF(C658="","",CONCATENATE(OFFSET(Zdroj!AM$16,A652-1,0)))</f>
        <v/>
      </c>
      <c r="E658" s="67" t="str">
        <f ca="1">IF(C658="","",OFFSET(Zdroj!AN$16,A652-1,0))</f>
        <v/>
      </c>
      <c r="F658" s="334" t="str">
        <f t="shared" ref="F658" ca="1" si="191">IF(SUM(E658:E661)=0,"",SUM(E658:E661))</f>
        <v/>
      </c>
      <c r="G658" s="333"/>
    </row>
    <row r="659" spans="1:7" x14ac:dyDescent="0.25">
      <c r="B659" s="333"/>
      <c r="C659" s="137" t="str">
        <f ca="1">IF(OFFSET(Zdroj!AO$16,A652-1,0)=0,"",CONCATENATE("B",$A$2+1," - ",Zdroj!$AO$15))</f>
        <v/>
      </c>
      <c r="D659" s="134" t="str">
        <f ca="1">IF(C659="","",CONCATENATE(OFFSET(Zdroj!AO$16,A652-1,0)))</f>
        <v/>
      </c>
      <c r="E659" s="66" t="str">
        <f ca="1">IF(C659="","",OFFSET(Zdroj!AP$16,A652-1,0))</f>
        <v/>
      </c>
      <c r="F659" s="334"/>
      <c r="G659" s="333"/>
    </row>
    <row r="660" spans="1:7" x14ac:dyDescent="0.25">
      <c r="B660" s="333"/>
      <c r="C660" s="137" t="str">
        <f ca="1">IF(OFFSET(Zdroj!AQ$16,A652-1,0)=0,"",CONCATENATE("B",$A$2+2," - ",Zdroj!$AQ$15))</f>
        <v/>
      </c>
      <c r="D660" s="134" t="str">
        <f ca="1">IF(C660="","",CONCATENATE(OFFSET(Zdroj!AQ$16,A652-1,0)))</f>
        <v/>
      </c>
      <c r="E660" s="66" t="str">
        <f ca="1">IF(C660="","",OFFSET(Zdroj!AR$16,A652-1,0))</f>
        <v/>
      </c>
      <c r="F660" s="334"/>
      <c r="G660" s="333"/>
    </row>
    <row r="661" spans="1:7" x14ac:dyDescent="0.25">
      <c r="B661" s="333"/>
      <c r="C661" s="137" t="str">
        <f ca="1">IF(OFFSET(Zdroj!AT$16,A652-1,0)=0,"",CONCATENATE("B",$A$2+3," - ",Zdroj!$AS$15))</f>
        <v/>
      </c>
      <c r="D661" s="134" t="str">
        <f ca="1">IF(C661="","",CONCATENATE(OFFSET(Zdroj!AS$16,A652-1,0)))</f>
        <v/>
      </c>
      <c r="E661" s="66" t="str">
        <f ca="1">IF(C661="","",OFFSET(Zdroj!AT$16,A652-1,0))</f>
        <v/>
      </c>
      <c r="F661" s="334"/>
      <c r="G661" s="333"/>
    </row>
    <row r="662" spans="1:7" x14ac:dyDescent="0.25">
      <c r="A662" s="127">
        <f>SUM((ROW()+8)/10)</f>
        <v>67</v>
      </c>
      <c r="B662" s="333" t="str">
        <f ca="1">IF(OFFSET(Zdroj!$B$16,A662-1,0)&gt;0,OFFSET(Zdroj!$B$16,A662-1,0),"")</f>
        <v/>
      </c>
      <c r="C662" s="136" t="str">
        <f ca="1">IF(OFFSET(Zdroj!AG$16,A662-1,0)=0,"",CONCATENATE("A",$A$2," - ",Zdroj!$AG$15))</f>
        <v/>
      </c>
      <c r="D662" s="134" t="str">
        <f ca="1">IF(C662="","",CONCATENATE(OFFSET(Zdroj!AG$16,A662-1,0)," - ",OFFSET(Zdroj!AU$16,A662-1,0)))</f>
        <v/>
      </c>
      <c r="E662" s="66" t="str">
        <f ca="1">IF(C662="","",OFFSET(Zdroj!AV$16,A662-1,0))</f>
        <v/>
      </c>
      <c r="F662" s="332" t="str">
        <f t="shared" ref="F662" ca="1" si="192">IF(SUM(E662:E667)=0,"",SUM(E662:E667))</f>
        <v/>
      </c>
      <c r="G662" s="333" t="str">
        <f t="shared" ref="G662" ca="1" si="193">IF(SUM(E662:E671)=0,"",SUM(E662:E671))</f>
        <v/>
      </c>
    </row>
    <row r="663" spans="1:7" x14ac:dyDescent="0.25">
      <c r="B663" s="333"/>
      <c r="C663" s="137" t="str">
        <f ca="1">IF(OFFSET(Zdroj!AH$16,A662-1,0)=0,"",CONCATENATE("A",$A$2+1," - ",Zdroj!$AH$15))</f>
        <v/>
      </c>
      <c r="D663" s="134" t="str">
        <f ca="1">IF(C663="","",CONCATENATE(OFFSET(Zdroj!AH$16,A662-1,0)," - ",OFFSET(Zdroj!AW$16,A662-1,0)))</f>
        <v/>
      </c>
      <c r="E663" s="66" t="str">
        <f ca="1">IF(C663="","",OFFSET(Zdroj!AX$16,A662-1,0))</f>
        <v/>
      </c>
      <c r="F663" s="332"/>
      <c r="G663" s="333"/>
    </row>
    <row r="664" spans="1:7" x14ac:dyDescent="0.25">
      <c r="B664" s="333"/>
      <c r="C664" s="137" t="str">
        <f ca="1">IF(OFFSET(Zdroj!AI$16,A662-1,0)=0,"",CONCATENATE("A",$A$2+2," - ",Zdroj!$AI$15))</f>
        <v/>
      </c>
      <c r="D664" s="134" t="str">
        <f ca="1">IF(C664="","",CONCATENATE(OFFSET(Zdroj!AI$16,A662-1,0)," - ",OFFSET(Zdroj!AY$16,A662-1,0)))</f>
        <v/>
      </c>
      <c r="E664" s="66" t="str">
        <f ca="1">IF(C664="","",OFFSET(Zdroj!AZ$16,A662-1,0))</f>
        <v/>
      </c>
      <c r="F664" s="332"/>
      <c r="G664" s="333"/>
    </row>
    <row r="665" spans="1:7" x14ac:dyDescent="0.25">
      <c r="B665" s="333"/>
      <c r="C665" s="137" t="str">
        <f ca="1">IF(OFFSET(Zdroj!AJ$16,A662-1,0)=0,"",CONCATENATE("A",$A$2+3," - ",Zdroj!$AJ$15))</f>
        <v/>
      </c>
      <c r="D665" s="134" t="str">
        <f ca="1">IF(C665="","",CONCATENATE(OFFSET(Zdroj!AJ$16,A662-1,0)," - ",OFFSET(Zdroj!BA$16,A662-1,0)))</f>
        <v/>
      </c>
      <c r="E665" s="66" t="str">
        <f ca="1">IF(C665="","",OFFSET(Zdroj!BB$16,A662-1,0))</f>
        <v/>
      </c>
      <c r="F665" s="332"/>
      <c r="G665" s="333"/>
    </row>
    <row r="666" spans="1:7" x14ac:dyDescent="0.25">
      <c r="B666" s="333"/>
      <c r="C666" s="137" t="str">
        <f ca="1">IF(OFFSET(Zdroj!AK$16,A662-1,0)=0,"",CONCATENATE("A",$A$2+4," - ",Zdroj!$AK$15))</f>
        <v/>
      </c>
      <c r="D666" s="134" t="str">
        <f ca="1">IF(C666="","",CONCATENATE(OFFSET(Zdroj!AK$16,A662-1,0)," - ",OFFSET(Zdroj!BC$16,A662-1,0)))</f>
        <v/>
      </c>
      <c r="E666" s="66" t="str">
        <f ca="1">IF(C666="","",OFFSET(Zdroj!BD$16,A662-1,0))</f>
        <v/>
      </c>
      <c r="F666" s="332"/>
      <c r="G666" s="333"/>
    </row>
    <row r="667" spans="1:7" x14ac:dyDescent="0.25">
      <c r="B667" s="333"/>
      <c r="C667" s="137" t="str">
        <f ca="1">IF(OFFSET(Zdroj!AL$16,A662-1,0)=0,"",CONCATENATE("A",$A$2+5," - ",Zdroj!$AL$15))</f>
        <v/>
      </c>
      <c r="D667" s="134" t="str">
        <f ca="1">IF(C667="","",CONCATENATE(OFFSET(Zdroj!AL$16,A662-1,0)," - ",OFFSET(Zdroj!BE$16,A662-1,0)))</f>
        <v/>
      </c>
      <c r="E667" s="66" t="str">
        <f ca="1">IF(C667="","",OFFSET(Zdroj!BF$16,A662-1,0))</f>
        <v/>
      </c>
      <c r="F667" s="332"/>
      <c r="G667" s="333"/>
    </row>
    <row r="668" spans="1:7" x14ac:dyDescent="0.25">
      <c r="B668" s="333"/>
      <c r="C668" s="137" t="str">
        <f ca="1">IF(OFFSET(Zdroj!AM$16,A662-1,0)=0,"",CONCATENATE("B",$A$2," - ",Zdroj!$AM$15))</f>
        <v/>
      </c>
      <c r="D668" s="134" t="str">
        <f ca="1">IF(C668="","",CONCATENATE(OFFSET(Zdroj!AM$16,A662-1,0)))</f>
        <v/>
      </c>
      <c r="E668" s="67" t="str">
        <f ca="1">IF(C668="","",OFFSET(Zdroj!AN$16,A662-1,0))</f>
        <v/>
      </c>
      <c r="F668" s="334" t="str">
        <f t="shared" ref="F668" ca="1" si="194">IF(SUM(E668:E671)=0,"",SUM(E668:E671))</f>
        <v/>
      </c>
      <c r="G668" s="333"/>
    </row>
    <row r="669" spans="1:7" x14ac:dyDescent="0.25">
      <c r="B669" s="333"/>
      <c r="C669" s="137" t="str">
        <f ca="1">IF(OFFSET(Zdroj!AO$16,A662-1,0)=0,"",CONCATENATE("B",$A$2+1," - ",Zdroj!$AO$15))</f>
        <v/>
      </c>
      <c r="D669" s="134" t="str">
        <f ca="1">IF(C669="","",CONCATENATE(OFFSET(Zdroj!AO$16,A662-1,0)))</f>
        <v/>
      </c>
      <c r="E669" s="66" t="str">
        <f ca="1">IF(C669="","",OFFSET(Zdroj!AP$16,A662-1,0))</f>
        <v/>
      </c>
      <c r="F669" s="334"/>
      <c r="G669" s="333"/>
    </row>
    <row r="670" spans="1:7" x14ac:dyDescent="0.25">
      <c r="B670" s="333"/>
      <c r="C670" s="137" t="str">
        <f ca="1">IF(OFFSET(Zdroj!AQ$16,A662-1,0)=0,"",CONCATENATE("B",$A$2+2," - ",Zdroj!$AQ$15))</f>
        <v/>
      </c>
      <c r="D670" s="134" t="str">
        <f ca="1">IF(C670="","",CONCATENATE(OFFSET(Zdroj!AQ$16,A662-1,0)))</f>
        <v/>
      </c>
      <c r="E670" s="66" t="str">
        <f ca="1">IF(C670="","",OFFSET(Zdroj!AR$16,A662-1,0))</f>
        <v/>
      </c>
      <c r="F670" s="334"/>
      <c r="G670" s="333"/>
    </row>
    <row r="671" spans="1:7" x14ac:dyDescent="0.25">
      <c r="B671" s="333"/>
      <c r="C671" s="137" t="str">
        <f ca="1">IF(OFFSET(Zdroj!AT$16,A662-1,0)=0,"",CONCATENATE("B",$A$2+3," - ",Zdroj!$AS$15))</f>
        <v/>
      </c>
      <c r="D671" s="134" t="str">
        <f ca="1">IF(C671="","",CONCATENATE(OFFSET(Zdroj!AS$16,A662-1,0)))</f>
        <v/>
      </c>
      <c r="E671" s="66" t="str">
        <f ca="1">IF(C671="","",OFFSET(Zdroj!AT$16,A662-1,0))</f>
        <v/>
      </c>
      <c r="F671" s="334"/>
      <c r="G671" s="333"/>
    </row>
    <row r="672" spans="1:7" x14ac:dyDescent="0.25">
      <c r="A672" s="127">
        <f>SUM((ROW()+8)/10)</f>
        <v>68</v>
      </c>
      <c r="B672" s="333" t="str">
        <f ca="1">IF(OFFSET(Zdroj!$B$16,A672-1,0)&gt;0,OFFSET(Zdroj!$B$16,A672-1,0),"")</f>
        <v/>
      </c>
      <c r="C672" s="136" t="str">
        <f ca="1">IF(OFFSET(Zdroj!AG$16,A672-1,0)=0,"",CONCATENATE("A",$A$2," - ",Zdroj!$AG$15))</f>
        <v/>
      </c>
      <c r="D672" s="134" t="str">
        <f ca="1">IF(C672="","",CONCATENATE(OFFSET(Zdroj!AG$16,A672-1,0)," - ",OFFSET(Zdroj!AU$16,A672-1,0)))</f>
        <v/>
      </c>
      <c r="E672" s="66" t="str">
        <f ca="1">IF(C672="","",OFFSET(Zdroj!AV$16,A672-1,0))</f>
        <v/>
      </c>
      <c r="F672" s="332" t="str">
        <f t="shared" ref="F672" ca="1" si="195">IF(SUM(E672:E677)=0,"",SUM(E672:E677))</f>
        <v/>
      </c>
      <c r="G672" s="333" t="str">
        <f t="shared" ref="G672" ca="1" si="196">IF(SUM(E672:E681)=0,"",SUM(E672:E681))</f>
        <v/>
      </c>
    </row>
    <row r="673" spans="1:7" x14ac:dyDescent="0.25">
      <c r="B673" s="333"/>
      <c r="C673" s="137" t="str">
        <f ca="1">IF(OFFSET(Zdroj!AH$16,A672-1,0)=0,"",CONCATENATE("A",$A$2+1," - ",Zdroj!$AH$15))</f>
        <v/>
      </c>
      <c r="D673" s="134" t="str">
        <f ca="1">IF(C673="","",CONCATENATE(OFFSET(Zdroj!AH$16,A672-1,0)," - ",OFFSET(Zdroj!AW$16,A672-1,0)))</f>
        <v/>
      </c>
      <c r="E673" s="66" t="str">
        <f ca="1">IF(C673="","",OFFSET(Zdroj!AX$16,A672-1,0))</f>
        <v/>
      </c>
      <c r="F673" s="332"/>
      <c r="G673" s="333"/>
    </row>
    <row r="674" spans="1:7" x14ac:dyDescent="0.25">
      <c r="B674" s="333"/>
      <c r="C674" s="137" t="str">
        <f ca="1">IF(OFFSET(Zdroj!AI$16,A672-1,0)=0,"",CONCATENATE("A",$A$2+2," - ",Zdroj!$AI$15))</f>
        <v/>
      </c>
      <c r="D674" s="134" t="str">
        <f ca="1">IF(C674="","",CONCATENATE(OFFSET(Zdroj!AI$16,A672-1,0)," - ",OFFSET(Zdroj!AY$16,A672-1,0)))</f>
        <v/>
      </c>
      <c r="E674" s="66" t="str">
        <f ca="1">IF(C674="","",OFFSET(Zdroj!AZ$16,A672-1,0))</f>
        <v/>
      </c>
      <c r="F674" s="332"/>
      <c r="G674" s="333"/>
    </row>
    <row r="675" spans="1:7" x14ac:dyDescent="0.25">
      <c r="B675" s="333"/>
      <c r="C675" s="137" t="str">
        <f ca="1">IF(OFFSET(Zdroj!AJ$16,A672-1,0)=0,"",CONCATENATE("A",$A$2+3," - ",Zdroj!$AJ$15))</f>
        <v/>
      </c>
      <c r="D675" s="134" t="str">
        <f ca="1">IF(C675="","",CONCATENATE(OFFSET(Zdroj!AJ$16,A672-1,0)," - ",OFFSET(Zdroj!BA$16,A672-1,0)))</f>
        <v/>
      </c>
      <c r="E675" s="66" t="str">
        <f ca="1">IF(C675="","",OFFSET(Zdroj!BB$16,A672-1,0))</f>
        <v/>
      </c>
      <c r="F675" s="332"/>
      <c r="G675" s="333"/>
    </row>
    <row r="676" spans="1:7" x14ac:dyDescent="0.25">
      <c r="B676" s="333"/>
      <c r="C676" s="137" t="str">
        <f ca="1">IF(OFFSET(Zdroj!AK$16,A672-1,0)=0,"",CONCATENATE("A",$A$2+4," - ",Zdroj!$AK$15))</f>
        <v/>
      </c>
      <c r="D676" s="134" t="str">
        <f ca="1">IF(C676="","",CONCATENATE(OFFSET(Zdroj!AK$16,A672-1,0)," - ",OFFSET(Zdroj!BC$16,A672-1,0)))</f>
        <v/>
      </c>
      <c r="E676" s="66" t="str">
        <f ca="1">IF(C676="","",OFFSET(Zdroj!BD$16,A672-1,0))</f>
        <v/>
      </c>
      <c r="F676" s="332"/>
      <c r="G676" s="333"/>
    </row>
    <row r="677" spans="1:7" x14ac:dyDescent="0.25">
      <c r="B677" s="333"/>
      <c r="C677" s="137" t="str">
        <f ca="1">IF(OFFSET(Zdroj!AL$16,A672-1,0)=0,"",CONCATENATE("A",$A$2+5," - ",Zdroj!$AL$15))</f>
        <v/>
      </c>
      <c r="D677" s="134" t="str">
        <f ca="1">IF(C677="","",CONCATENATE(OFFSET(Zdroj!AL$16,A672-1,0)," - ",OFFSET(Zdroj!BE$16,A672-1,0)))</f>
        <v/>
      </c>
      <c r="E677" s="66" t="str">
        <f ca="1">IF(C677="","",OFFSET(Zdroj!BF$16,A672-1,0))</f>
        <v/>
      </c>
      <c r="F677" s="332"/>
      <c r="G677" s="333"/>
    </row>
    <row r="678" spans="1:7" x14ac:dyDescent="0.25">
      <c r="B678" s="333"/>
      <c r="C678" s="137" t="str">
        <f ca="1">IF(OFFSET(Zdroj!AM$16,A672-1,0)=0,"",CONCATENATE("B",$A$2," - ",Zdroj!$AM$15))</f>
        <v/>
      </c>
      <c r="D678" s="134" t="str">
        <f ca="1">IF(C678="","",CONCATENATE(OFFSET(Zdroj!AM$16,A672-1,0)))</f>
        <v/>
      </c>
      <c r="E678" s="67" t="str">
        <f ca="1">IF(C678="","",OFFSET(Zdroj!AN$16,A672-1,0))</f>
        <v/>
      </c>
      <c r="F678" s="334" t="str">
        <f t="shared" ref="F678" ca="1" si="197">IF(SUM(E678:E681)=0,"",SUM(E678:E681))</f>
        <v/>
      </c>
      <c r="G678" s="333"/>
    </row>
    <row r="679" spans="1:7" x14ac:dyDescent="0.25">
      <c r="B679" s="333"/>
      <c r="C679" s="137" t="str">
        <f ca="1">IF(OFFSET(Zdroj!AO$16,A672-1,0)=0,"",CONCATENATE("B",$A$2+1," - ",Zdroj!$AO$15))</f>
        <v/>
      </c>
      <c r="D679" s="134" t="str">
        <f ca="1">IF(C679="","",CONCATENATE(OFFSET(Zdroj!AO$16,A672-1,0)))</f>
        <v/>
      </c>
      <c r="E679" s="66" t="str">
        <f ca="1">IF(C679="","",OFFSET(Zdroj!AP$16,A672-1,0))</f>
        <v/>
      </c>
      <c r="F679" s="334"/>
      <c r="G679" s="333"/>
    </row>
    <row r="680" spans="1:7" x14ac:dyDescent="0.25">
      <c r="B680" s="333"/>
      <c r="C680" s="137" t="str">
        <f ca="1">IF(OFFSET(Zdroj!AQ$16,A672-1,0)=0,"",CONCATENATE("B",$A$2+2," - ",Zdroj!$AQ$15))</f>
        <v/>
      </c>
      <c r="D680" s="134" t="str">
        <f ca="1">IF(C680="","",CONCATENATE(OFFSET(Zdroj!AQ$16,A672-1,0)))</f>
        <v/>
      </c>
      <c r="E680" s="66" t="str">
        <f ca="1">IF(C680="","",OFFSET(Zdroj!AR$16,A672-1,0))</f>
        <v/>
      </c>
      <c r="F680" s="334"/>
      <c r="G680" s="333"/>
    </row>
    <row r="681" spans="1:7" x14ac:dyDescent="0.25">
      <c r="B681" s="333"/>
      <c r="C681" s="137" t="str">
        <f ca="1">IF(OFFSET(Zdroj!AT$16,A672-1,0)=0,"",CONCATENATE("B",$A$2+3," - ",Zdroj!$AS$15))</f>
        <v/>
      </c>
      <c r="D681" s="134" t="str">
        <f ca="1">IF(C681="","",CONCATENATE(OFFSET(Zdroj!AS$16,A672-1,0)))</f>
        <v/>
      </c>
      <c r="E681" s="66" t="str">
        <f ca="1">IF(C681="","",OFFSET(Zdroj!AT$16,A672-1,0))</f>
        <v/>
      </c>
      <c r="F681" s="334"/>
      <c r="G681" s="333"/>
    </row>
    <row r="682" spans="1:7" x14ac:dyDescent="0.25">
      <c r="A682" s="127">
        <f>SUM((ROW()+8)/10)</f>
        <v>69</v>
      </c>
      <c r="B682" s="333" t="str">
        <f ca="1">IF(OFFSET(Zdroj!$B$16,A682-1,0)&gt;0,OFFSET(Zdroj!$B$16,A682-1,0),"")</f>
        <v/>
      </c>
      <c r="C682" s="136" t="str">
        <f ca="1">IF(OFFSET(Zdroj!AG$16,A682-1,0)=0,"",CONCATENATE("A",$A$2," - ",Zdroj!$AG$15))</f>
        <v/>
      </c>
      <c r="D682" s="134" t="str">
        <f ca="1">IF(C682="","",CONCATENATE(OFFSET(Zdroj!AG$16,A682-1,0)," - ",OFFSET(Zdroj!AU$16,A682-1,0)))</f>
        <v/>
      </c>
      <c r="E682" s="66" t="str">
        <f ca="1">IF(C682="","",OFFSET(Zdroj!AV$16,A682-1,0))</f>
        <v/>
      </c>
      <c r="F682" s="332" t="str">
        <f t="shared" ref="F682" ca="1" si="198">IF(SUM(E682:E687)=0,"",SUM(E682:E687))</f>
        <v/>
      </c>
      <c r="G682" s="333" t="str">
        <f t="shared" ref="G682" ca="1" si="199">IF(SUM(E682:E691)=0,"",SUM(E682:E691))</f>
        <v/>
      </c>
    </row>
    <row r="683" spans="1:7" x14ac:dyDescent="0.25">
      <c r="B683" s="333"/>
      <c r="C683" s="137" t="str">
        <f ca="1">IF(OFFSET(Zdroj!AH$16,A682-1,0)=0,"",CONCATENATE("A",$A$2+1," - ",Zdroj!$AH$15))</f>
        <v/>
      </c>
      <c r="D683" s="134" t="str">
        <f ca="1">IF(C683="","",CONCATENATE(OFFSET(Zdroj!AH$16,A682-1,0)," - ",OFFSET(Zdroj!AW$16,A682-1,0)))</f>
        <v/>
      </c>
      <c r="E683" s="66" t="str">
        <f ca="1">IF(C683="","",OFFSET(Zdroj!AX$16,A682-1,0))</f>
        <v/>
      </c>
      <c r="F683" s="332"/>
      <c r="G683" s="333"/>
    </row>
    <row r="684" spans="1:7" x14ac:dyDescent="0.25">
      <c r="B684" s="333"/>
      <c r="C684" s="137" t="str">
        <f ca="1">IF(OFFSET(Zdroj!AI$16,A682-1,0)=0,"",CONCATENATE("A",$A$2+2," - ",Zdroj!$AI$15))</f>
        <v/>
      </c>
      <c r="D684" s="134" t="str">
        <f ca="1">IF(C684="","",CONCATENATE(OFFSET(Zdroj!AI$16,A682-1,0)," - ",OFFSET(Zdroj!AY$16,A682-1,0)))</f>
        <v/>
      </c>
      <c r="E684" s="66" t="str">
        <f ca="1">IF(C684="","",OFFSET(Zdroj!AZ$16,A682-1,0))</f>
        <v/>
      </c>
      <c r="F684" s="332"/>
      <c r="G684" s="333"/>
    </row>
    <row r="685" spans="1:7" x14ac:dyDescent="0.25">
      <c r="B685" s="333"/>
      <c r="C685" s="137" t="str">
        <f ca="1">IF(OFFSET(Zdroj!AJ$16,A682-1,0)=0,"",CONCATENATE("A",$A$2+3," - ",Zdroj!$AJ$15))</f>
        <v/>
      </c>
      <c r="D685" s="134" t="str">
        <f ca="1">IF(C685="","",CONCATENATE(OFFSET(Zdroj!AJ$16,A682-1,0)," - ",OFFSET(Zdroj!BA$16,A682-1,0)))</f>
        <v/>
      </c>
      <c r="E685" s="66" t="str">
        <f ca="1">IF(C685="","",OFFSET(Zdroj!BB$16,A682-1,0))</f>
        <v/>
      </c>
      <c r="F685" s="332"/>
      <c r="G685" s="333"/>
    </row>
    <row r="686" spans="1:7" x14ac:dyDescent="0.25">
      <c r="B686" s="333"/>
      <c r="C686" s="137" t="str">
        <f ca="1">IF(OFFSET(Zdroj!AK$16,A682-1,0)=0,"",CONCATENATE("A",$A$2+4," - ",Zdroj!$AK$15))</f>
        <v/>
      </c>
      <c r="D686" s="134" t="str">
        <f ca="1">IF(C686="","",CONCATENATE(OFFSET(Zdroj!AK$16,A682-1,0)," - ",OFFSET(Zdroj!BC$16,A682-1,0)))</f>
        <v/>
      </c>
      <c r="E686" s="66" t="str">
        <f ca="1">IF(C686="","",OFFSET(Zdroj!BD$16,A682-1,0))</f>
        <v/>
      </c>
      <c r="F686" s="332"/>
      <c r="G686" s="333"/>
    </row>
    <row r="687" spans="1:7" x14ac:dyDescent="0.25">
      <c r="B687" s="333"/>
      <c r="C687" s="137" t="str">
        <f ca="1">IF(OFFSET(Zdroj!AL$16,A682-1,0)=0,"",CONCATENATE("A",$A$2+5," - ",Zdroj!$AL$15))</f>
        <v/>
      </c>
      <c r="D687" s="134" t="str">
        <f ca="1">IF(C687="","",CONCATENATE(OFFSET(Zdroj!AL$16,A682-1,0)," - ",OFFSET(Zdroj!BE$16,A682-1,0)))</f>
        <v/>
      </c>
      <c r="E687" s="66" t="str">
        <f ca="1">IF(C687="","",OFFSET(Zdroj!BF$16,A682-1,0))</f>
        <v/>
      </c>
      <c r="F687" s="332"/>
      <c r="G687" s="333"/>
    </row>
    <row r="688" spans="1:7" x14ac:dyDescent="0.25">
      <c r="B688" s="333"/>
      <c r="C688" s="137" t="str">
        <f ca="1">IF(OFFSET(Zdroj!AM$16,A682-1,0)=0,"",CONCATENATE("B",$A$2," - ",Zdroj!$AM$15))</f>
        <v/>
      </c>
      <c r="D688" s="134" t="str">
        <f ca="1">IF(C688="","",CONCATENATE(OFFSET(Zdroj!AM$16,A682-1,0)))</f>
        <v/>
      </c>
      <c r="E688" s="67" t="str">
        <f ca="1">IF(C688="","",OFFSET(Zdroj!AN$16,A682-1,0))</f>
        <v/>
      </c>
      <c r="F688" s="334" t="str">
        <f t="shared" ref="F688" ca="1" si="200">IF(SUM(E688:E691)=0,"",SUM(E688:E691))</f>
        <v/>
      </c>
      <c r="G688" s="333"/>
    </row>
    <row r="689" spans="1:7" x14ac:dyDescent="0.25">
      <c r="B689" s="333"/>
      <c r="C689" s="137" t="str">
        <f ca="1">IF(OFFSET(Zdroj!AO$16,A682-1,0)=0,"",CONCATENATE("B",$A$2+1," - ",Zdroj!$AO$15))</f>
        <v/>
      </c>
      <c r="D689" s="134" t="str">
        <f ca="1">IF(C689="","",CONCATENATE(OFFSET(Zdroj!AO$16,A682-1,0)))</f>
        <v/>
      </c>
      <c r="E689" s="66" t="str">
        <f ca="1">IF(C689="","",OFFSET(Zdroj!AP$16,A682-1,0))</f>
        <v/>
      </c>
      <c r="F689" s="334"/>
      <c r="G689" s="333"/>
    </row>
    <row r="690" spans="1:7" x14ac:dyDescent="0.25">
      <c r="B690" s="333"/>
      <c r="C690" s="137" t="str">
        <f ca="1">IF(OFFSET(Zdroj!AQ$16,A682-1,0)=0,"",CONCATENATE("B",$A$2+2," - ",Zdroj!$AQ$15))</f>
        <v/>
      </c>
      <c r="D690" s="134" t="str">
        <f ca="1">IF(C690="","",CONCATENATE(OFFSET(Zdroj!AQ$16,A682-1,0)))</f>
        <v/>
      </c>
      <c r="E690" s="66" t="str">
        <f ca="1">IF(C690="","",OFFSET(Zdroj!AR$16,A682-1,0))</f>
        <v/>
      </c>
      <c r="F690" s="334"/>
      <c r="G690" s="333"/>
    </row>
    <row r="691" spans="1:7" x14ac:dyDescent="0.25">
      <c r="B691" s="333"/>
      <c r="C691" s="137" t="str">
        <f ca="1">IF(OFFSET(Zdroj!AT$16,A682-1,0)=0,"",CONCATENATE("B",$A$2+3," - ",Zdroj!$AS$15))</f>
        <v/>
      </c>
      <c r="D691" s="134" t="str">
        <f ca="1">IF(C691="","",CONCATENATE(OFFSET(Zdroj!AS$16,A682-1,0)))</f>
        <v/>
      </c>
      <c r="E691" s="66" t="str">
        <f ca="1">IF(C691="","",OFFSET(Zdroj!AT$16,A682-1,0))</f>
        <v/>
      </c>
      <c r="F691" s="334"/>
      <c r="G691" s="333"/>
    </row>
    <row r="692" spans="1:7" x14ac:dyDescent="0.25">
      <c r="A692" s="127">
        <f>SUM((ROW()+8)/10)</f>
        <v>70</v>
      </c>
      <c r="B692" s="333" t="str">
        <f ca="1">IF(OFFSET(Zdroj!$B$16,A692-1,0)&gt;0,OFFSET(Zdroj!$B$16,A692-1,0),"")</f>
        <v/>
      </c>
      <c r="C692" s="136" t="str">
        <f ca="1">IF(OFFSET(Zdroj!AG$16,A692-1,0)=0,"",CONCATENATE("A",$A$2," - ",Zdroj!$AG$15))</f>
        <v/>
      </c>
      <c r="D692" s="134" t="str">
        <f ca="1">IF(C692="","",CONCATENATE(OFFSET(Zdroj!AG$16,A692-1,0)," - ",OFFSET(Zdroj!AU$16,A692-1,0)))</f>
        <v/>
      </c>
      <c r="E692" s="66" t="str">
        <f ca="1">IF(C692="","",OFFSET(Zdroj!AV$16,A692-1,0))</f>
        <v/>
      </c>
      <c r="F692" s="332" t="str">
        <f t="shared" ref="F692" ca="1" si="201">IF(SUM(E692:E697)=0,"",SUM(E692:E697))</f>
        <v/>
      </c>
      <c r="G692" s="333" t="str">
        <f t="shared" ref="G692" ca="1" si="202">IF(SUM(E692:E701)=0,"",SUM(E692:E701))</f>
        <v/>
      </c>
    </row>
    <row r="693" spans="1:7" x14ac:dyDescent="0.25">
      <c r="B693" s="333"/>
      <c r="C693" s="137" t="str">
        <f ca="1">IF(OFFSET(Zdroj!AH$16,A692-1,0)=0,"",CONCATENATE("A",$A$2+1," - ",Zdroj!$AH$15))</f>
        <v/>
      </c>
      <c r="D693" s="134" t="str">
        <f ca="1">IF(C693="","",CONCATENATE(OFFSET(Zdroj!AH$16,A692-1,0)," - ",OFFSET(Zdroj!AW$16,A692-1,0)))</f>
        <v/>
      </c>
      <c r="E693" s="66" t="str">
        <f ca="1">IF(C693="","",OFFSET(Zdroj!AX$16,A692-1,0))</f>
        <v/>
      </c>
      <c r="F693" s="332"/>
      <c r="G693" s="333"/>
    </row>
    <row r="694" spans="1:7" x14ac:dyDescent="0.25">
      <c r="B694" s="333"/>
      <c r="C694" s="137" t="str">
        <f ca="1">IF(OFFSET(Zdroj!AI$16,A692-1,0)=0,"",CONCATENATE("A",$A$2+2," - ",Zdroj!$AI$15))</f>
        <v/>
      </c>
      <c r="D694" s="134" t="str">
        <f ca="1">IF(C694="","",CONCATENATE(OFFSET(Zdroj!AI$16,A692-1,0)," - ",OFFSET(Zdroj!AY$16,A692-1,0)))</f>
        <v/>
      </c>
      <c r="E694" s="66" t="str">
        <f ca="1">IF(C694="","",OFFSET(Zdroj!AZ$16,A692-1,0))</f>
        <v/>
      </c>
      <c r="F694" s="332"/>
      <c r="G694" s="333"/>
    </row>
    <row r="695" spans="1:7" x14ac:dyDescent="0.25">
      <c r="B695" s="333"/>
      <c r="C695" s="137" t="str">
        <f ca="1">IF(OFFSET(Zdroj!AJ$16,A692-1,0)=0,"",CONCATENATE("A",$A$2+3," - ",Zdroj!$AJ$15))</f>
        <v/>
      </c>
      <c r="D695" s="134" t="str">
        <f ca="1">IF(C695="","",CONCATENATE(OFFSET(Zdroj!AJ$16,A692-1,0)," - ",OFFSET(Zdroj!BA$16,A692-1,0)))</f>
        <v/>
      </c>
      <c r="E695" s="66" t="str">
        <f ca="1">IF(C695="","",OFFSET(Zdroj!BB$16,A692-1,0))</f>
        <v/>
      </c>
      <c r="F695" s="332"/>
      <c r="G695" s="333"/>
    </row>
    <row r="696" spans="1:7" x14ac:dyDescent="0.25">
      <c r="B696" s="333"/>
      <c r="C696" s="137" t="str">
        <f ca="1">IF(OFFSET(Zdroj!AK$16,A692-1,0)=0,"",CONCATENATE("A",$A$2+4," - ",Zdroj!$AK$15))</f>
        <v/>
      </c>
      <c r="D696" s="134" t="str">
        <f ca="1">IF(C696="","",CONCATENATE(OFFSET(Zdroj!AK$16,A692-1,0)," - ",OFFSET(Zdroj!BC$16,A692-1,0)))</f>
        <v/>
      </c>
      <c r="E696" s="66" t="str">
        <f ca="1">IF(C696="","",OFFSET(Zdroj!BD$16,A692-1,0))</f>
        <v/>
      </c>
      <c r="F696" s="332"/>
      <c r="G696" s="333"/>
    </row>
    <row r="697" spans="1:7" x14ac:dyDescent="0.25">
      <c r="B697" s="333"/>
      <c r="C697" s="137" t="str">
        <f ca="1">IF(OFFSET(Zdroj!AL$16,A692-1,0)=0,"",CONCATENATE("A",$A$2+5," - ",Zdroj!$AL$15))</f>
        <v/>
      </c>
      <c r="D697" s="134" t="str">
        <f ca="1">IF(C697="","",CONCATENATE(OFFSET(Zdroj!AL$16,A692-1,0)," - ",OFFSET(Zdroj!BE$16,A692-1,0)))</f>
        <v/>
      </c>
      <c r="E697" s="66" t="str">
        <f ca="1">IF(C697="","",OFFSET(Zdroj!BF$16,A692-1,0))</f>
        <v/>
      </c>
      <c r="F697" s="332"/>
      <c r="G697" s="333"/>
    </row>
    <row r="698" spans="1:7" x14ac:dyDescent="0.25">
      <c r="B698" s="333"/>
      <c r="C698" s="137" t="str">
        <f ca="1">IF(OFFSET(Zdroj!AM$16,A692-1,0)=0,"",CONCATENATE("B",$A$2," - ",Zdroj!$AM$15))</f>
        <v/>
      </c>
      <c r="D698" s="134" t="str">
        <f ca="1">IF(C698="","",CONCATENATE(OFFSET(Zdroj!AM$16,A692-1,0)))</f>
        <v/>
      </c>
      <c r="E698" s="67" t="str">
        <f ca="1">IF(C698="","",OFFSET(Zdroj!AN$16,A692-1,0))</f>
        <v/>
      </c>
      <c r="F698" s="334" t="str">
        <f t="shared" ref="F698" ca="1" si="203">IF(SUM(E698:E701)=0,"",SUM(E698:E701))</f>
        <v/>
      </c>
      <c r="G698" s="333"/>
    </row>
    <row r="699" spans="1:7" x14ac:dyDescent="0.25">
      <c r="B699" s="333"/>
      <c r="C699" s="137" t="str">
        <f ca="1">IF(OFFSET(Zdroj!AO$16,A692-1,0)=0,"",CONCATENATE("B",$A$2+1," - ",Zdroj!$AO$15))</f>
        <v/>
      </c>
      <c r="D699" s="134" t="str">
        <f ca="1">IF(C699="","",CONCATENATE(OFFSET(Zdroj!AO$16,A692-1,0)))</f>
        <v/>
      </c>
      <c r="E699" s="66" t="str">
        <f ca="1">IF(C699="","",OFFSET(Zdroj!AP$16,A692-1,0))</f>
        <v/>
      </c>
      <c r="F699" s="334"/>
      <c r="G699" s="333"/>
    </row>
    <row r="700" spans="1:7" x14ac:dyDescent="0.25">
      <c r="B700" s="333"/>
      <c r="C700" s="137" t="str">
        <f ca="1">IF(OFFSET(Zdroj!AQ$16,A692-1,0)=0,"",CONCATENATE("B",$A$2+2," - ",Zdroj!$AQ$15))</f>
        <v/>
      </c>
      <c r="D700" s="134" t="str">
        <f ca="1">IF(C700="","",CONCATENATE(OFFSET(Zdroj!AQ$16,A692-1,0)))</f>
        <v/>
      </c>
      <c r="E700" s="66" t="str">
        <f ca="1">IF(C700="","",OFFSET(Zdroj!AR$16,A692-1,0))</f>
        <v/>
      </c>
      <c r="F700" s="334"/>
      <c r="G700" s="333"/>
    </row>
    <row r="701" spans="1:7" x14ac:dyDescent="0.25">
      <c r="B701" s="333"/>
      <c r="C701" s="137" t="str">
        <f ca="1">IF(OFFSET(Zdroj!AT$16,A692-1,0)=0,"",CONCATENATE("B",$A$2+3," - ",Zdroj!$AS$15))</f>
        <v/>
      </c>
      <c r="D701" s="134" t="str">
        <f ca="1">IF(C701="","",CONCATENATE(OFFSET(Zdroj!AS$16,A692-1,0)))</f>
        <v/>
      </c>
      <c r="E701" s="66" t="str">
        <f ca="1">IF(C701="","",OFFSET(Zdroj!AT$16,A692-1,0))</f>
        <v/>
      </c>
      <c r="F701" s="334"/>
      <c r="G701" s="333"/>
    </row>
    <row r="702" spans="1:7" x14ac:dyDescent="0.25">
      <c r="A702" s="127">
        <f>SUM((ROW()+8)/10)</f>
        <v>71</v>
      </c>
      <c r="B702" s="333" t="str">
        <f ca="1">IF(OFFSET(Zdroj!$B$16,A702-1,0)&gt;0,OFFSET(Zdroj!$B$16,A702-1,0),"")</f>
        <v/>
      </c>
      <c r="C702" s="136" t="str">
        <f ca="1">IF(OFFSET(Zdroj!AG$16,A702-1,0)=0,"",CONCATENATE("A",$A$2," - ",Zdroj!$AG$15))</f>
        <v/>
      </c>
      <c r="D702" s="134" t="str">
        <f ca="1">IF(C702="","",CONCATENATE(OFFSET(Zdroj!AG$16,A702-1,0)," - ",OFFSET(Zdroj!AU$16,A702-1,0)))</f>
        <v/>
      </c>
      <c r="E702" s="66" t="str">
        <f ca="1">IF(C702="","",OFFSET(Zdroj!AV$16,A702-1,0))</f>
        <v/>
      </c>
      <c r="F702" s="332" t="str">
        <f t="shared" ref="F702" ca="1" si="204">IF(SUM(E702:E707)=0,"",SUM(E702:E707))</f>
        <v/>
      </c>
      <c r="G702" s="333" t="str">
        <f t="shared" ref="G702" ca="1" si="205">IF(SUM(E702:E711)=0,"",SUM(E702:E711))</f>
        <v/>
      </c>
    </row>
    <row r="703" spans="1:7" x14ac:dyDescent="0.25">
      <c r="B703" s="333"/>
      <c r="C703" s="137" t="str">
        <f ca="1">IF(OFFSET(Zdroj!AH$16,A702-1,0)=0,"",CONCATENATE("A",$A$2+1," - ",Zdroj!$AH$15))</f>
        <v/>
      </c>
      <c r="D703" s="134" t="str">
        <f ca="1">IF(C703="","",CONCATENATE(OFFSET(Zdroj!AH$16,A702-1,0)," - ",OFFSET(Zdroj!AW$16,A702-1,0)))</f>
        <v/>
      </c>
      <c r="E703" s="66" t="str">
        <f ca="1">IF(C703="","",OFFSET(Zdroj!AX$16,A702-1,0))</f>
        <v/>
      </c>
      <c r="F703" s="332"/>
      <c r="G703" s="333"/>
    </row>
    <row r="704" spans="1:7" x14ac:dyDescent="0.25">
      <c r="B704" s="333"/>
      <c r="C704" s="137" t="str">
        <f ca="1">IF(OFFSET(Zdroj!AI$16,A702-1,0)=0,"",CONCATENATE("A",$A$2+2," - ",Zdroj!$AI$15))</f>
        <v/>
      </c>
      <c r="D704" s="134" t="str">
        <f ca="1">IF(C704="","",CONCATENATE(OFFSET(Zdroj!AI$16,A702-1,0)," - ",OFFSET(Zdroj!AY$16,A702-1,0)))</f>
        <v/>
      </c>
      <c r="E704" s="66" t="str">
        <f ca="1">IF(C704="","",OFFSET(Zdroj!AZ$16,A702-1,0))</f>
        <v/>
      </c>
      <c r="F704" s="332"/>
      <c r="G704" s="333"/>
    </row>
    <row r="705" spans="1:7" x14ac:dyDescent="0.25">
      <c r="B705" s="333"/>
      <c r="C705" s="137" t="str">
        <f ca="1">IF(OFFSET(Zdroj!AJ$16,A702-1,0)=0,"",CONCATENATE("A",$A$2+3," - ",Zdroj!$AJ$15))</f>
        <v/>
      </c>
      <c r="D705" s="134" t="str">
        <f ca="1">IF(C705="","",CONCATENATE(OFFSET(Zdroj!AJ$16,A702-1,0)," - ",OFFSET(Zdroj!BA$16,A702-1,0)))</f>
        <v/>
      </c>
      <c r="E705" s="66" t="str">
        <f ca="1">IF(C705="","",OFFSET(Zdroj!BB$16,A702-1,0))</f>
        <v/>
      </c>
      <c r="F705" s="332"/>
      <c r="G705" s="333"/>
    </row>
    <row r="706" spans="1:7" x14ac:dyDescent="0.25">
      <c r="B706" s="333"/>
      <c r="C706" s="137" t="str">
        <f ca="1">IF(OFFSET(Zdroj!AK$16,A702-1,0)=0,"",CONCATENATE("A",$A$2+4," - ",Zdroj!$AK$15))</f>
        <v/>
      </c>
      <c r="D706" s="134" t="str">
        <f ca="1">IF(C706="","",CONCATENATE(OFFSET(Zdroj!AK$16,A702-1,0)," - ",OFFSET(Zdroj!BC$16,A702-1,0)))</f>
        <v/>
      </c>
      <c r="E706" s="66" t="str">
        <f ca="1">IF(C706="","",OFFSET(Zdroj!BD$16,A702-1,0))</f>
        <v/>
      </c>
      <c r="F706" s="332"/>
      <c r="G706" s="333"/>
    </row>
    <row r="707" spans="1:7" x14ac:dyDescent="0.25">
      <c r="B707" s="333"/>
      <c r="C707" s="137" t="str">
        <f ca="1">IF(OFFSET(Zdroj!AL$16,A702-1,0)=0,"",CONCATENATE("A",$A$2+5," - ",Zdroj!$AL$15))</f>
        <v/>
      </c>
      <c r="D707" s="134" t="str">
        <f ca="1">IF(C707="","",CONCATENATE(OFFSET(Zdroj!AL$16,A702-1,0)," - ",OFFSET(Zdroj!BE$16,A702-1,0)))</f>
        <v/>
      </c>
      <c r="E707" s="66" t="str">
        <f ca="1">IF(C707="","",OFFSET(Zdroj!BF$16,A702-1,0))</f>
        <v/>
      </c>
      <c r="F707" s="332"/>
      <c r="G707" s="333"/>
    </row>
    <row r="708" spans="1:7" x14ac:dyDescent="0.25">
      <c r="B708" s="333"/>
      <c r="C708" s="137" t="str">
        <f ca="1">IF(OFFSET(Zdroj!AM$16,A702-1,0)=0,"",CONCATENATE("B",$A$2," - ",Zdroj!$AM$15))</f>
        <v/>
      </c>
      <c r="D708" s="134" t="str">
        <f ca="1">IF(C708="","",CONCATENATE(OFFSET(Zdroj!AM$16,A702-1,0)))</f>
        <v/>
      </c>
      <c r="E708" s="67" t="str">
        <f ca="1">IF(C708="","",OFFSET(Zdroj!AN$16,A702-1,0))</f>
        <v/>
      </c>
      <c r="F708" s="334" t="str">
        <f t="shared" ref="F708" ca="1" si="206">IF(SUM(E708:E711)=0,"",SUM(E708:E711))</f>
        <v/>
      </c>
      <c r="G708" s="333"/>
    </row>
    <row r="709" spans="1:7" x14ac:dyDescent="0.25">
      <c r="B709" s="333"/>
      <c r="C709" s="137" t="str">
        <f ca="1">IF(OFFSET(Zdroj!AO$16,A702-1,0)=0,"",CONCATENATE("B",$A$2+1," - ",Zdroj!$AO$15))</f>
        <v/>
      </c>
      <c r="D709" s="134" t="str">
        <f ca="1">IF(C709="","",CONCATENATE(OFFSET(Zdroj!AO$16,A702-1,0)))</f>
        <v/>
      </c>
      <c r="E709" s="66" t="str">
        <f ca="1">IF(C709="","",OFFSET(Zdroj!AP$16,A702-1,0))</f>
        <v/>
      </c>
      <c r="F709" s="334"/>
      <c r="G709" s="333"/>
    </row>
    <row r="710" spans="1:7" x14ac:dyDescent="0.25">
      <c r="B710" s="333"/>
      <c r="C710" s="137" t="str">
        <f ca="1">IF(OFFSET(Zdroj!AQ$16,A702-1,0)=0,"",CONCATENATE("B",$A$2+2," - ",Zdroj!$AQ$15))</f>
        <v/>
      </c>
      <c r="D710" s="134" t="str">
        <f ca="1">IF(C710="","",CONCATENATE(OFFSET(Zdroj!AQ$16,A702-1,0)))</f>
        <v/>
      </c>
      <c r="E710" s="66" t="str">
        <f ca="1">IF(C710="","",OFFSET(Zdroj!AR$16,A702-1,0))</f>
        <v/>
      </c>
      <c r="F710" s="334"/>
      <c r="G710" s="333"/>
    </row>
    <row r="711" spans="1:7" x14ac:dyDescent="0.25">
      <c r="B711" s="333"/>
      <c r="C711" s="137" t="str">
        <f ca="1">IF(OFFSET(Zdroj!AT$16,A702-1,0)=0,"",CONCATENATE("B",$A$2+3," - ",Zdroj!$AS$15))</f>
        <v/>
      </c>
      <c r="D711" s="134" t="str">
        <f ca="1">IF(C711="","",CONCATENATE(OFFSET(Zdroj!AS$16,A702-1,0)))</f>
        <v/>
      </c>
      <c r="E711" s="66" t="str">
        <f ca="1">IF(C711="","",OFFSET(Zdroj!AT$16,A702-1,0))</f>
        <v/>
      </c>
      <c r="F711" s="334"/>
      <c r="G711" s="333"/>
    </row>
    <row r="712" spans="1:7" x14ac:dyDescent="0.25">
      <c r="A712" s="127">
        <f>SUM((ROW()+8)/10)</f>
        <v>72</v>
      </c>
      <c r="B712" s="333" t="str">
        <f ca="1">IF(OFFSET(Zdroj!$B$16,A712-1,0)&gt;0,OFFSET(Zdroj!$B$16,A712-1,0),"")</f>
        <v/>
      </c>
      <c r="C712" s="136" t="str">
        <f ca="1">IF(OFFSET(Zdroj!AG$16,A712-1,0)=0,"",CONCATENATE("A",$A$2," - ",Zdroj!$AG$15))</f>
        <v/>
      </c>
      <c r="D712" s="134" t="str">
        <f ca="1">IF(C712="","",CONCATENATE(OFFSET(Zdroj!AG$16,A712-1,0)," - ",OFFSET(Zdroj!AU$16,A712-1,0)))</f>
        <v/>
      </c>
      <c r="E712" s="66" t="str">
        <f ca="1">IF(C712="","",OFFSET(Zdroj!AV$16,A712-1,0))</f>
        <v/>
      </c>
      <c r="F712" s="332" t="str">
        <f t="shared" ref="F712" ca="1" si="207">IF(SUM(E712:E717)=0,"",SUM(E712:E717))</f>
        <v/>
      </c>
      <c r="G712" s="333" t="str">
        <f t="shared" ref="G712" ca="1" si="208">IF(SUM(E712:E721)=0,"",SUM(E712:E721))</f>
        <v/>
      </c>
    </row>
    <row r="713" spans="1:7" x14ac:dyDescent="0.25">
      <c r="B713" s="333"/>
      <c r="C713" s="137" t="str">
        <f ca="1">IF(OFFSET(Zdroj!AH$16,A712-1,0)=0,"",CONCATENATE("A",$A$2+1," - ",Zdroj!$AH$15))</f>
        <v/>
      </c>
      <c r="D713" s="134" t="str">
        <f ca="1">IF(C713="","",CONCATENATE(OFFSET(Zdroj!AH$16,A712-1,0)," - ",OFFSET(Zdroj!AW$16,A712-1,0)))</f>
        <v/>
      </c>
      <c r="E713" s="66" t="str">
        <f ca="1">IF(C713="","",OFFSET(Zdroj!AX$16,A712-1,0))</f>
        <v/>
      </c>
      <c r="F713" s="332"/>
      <c r="G713" s="333"/>
    </row>
    <row r="714" spans="1:7" x14ac:dyDescent="0.25">
      <c r="B714" s="333"/>
      <c r="C714" s="137" t="str">
        <f ca="1">IF(OFFSET(Zdroj!AI$16,A712-1,0)=0,"",CONCATENATE("A",$A$2+2," - ",Zdroj!$AI$15))</f>
        <v/>
      </c>
      <c r="D714" s="134" t="str">
        <f ca="1">IF(C714="","",CONCATENATE(OFFSET(Zdroj!AI$16,A712-1,0)," - ",OFFSET(Zdroj!AY$16,A712-1,0)))</f>
        <v/>
      </c>
      <c r="E714" s="66" t="str">
        <f ca="1">IF(C714="","",OFFSET(Zdroj!AZ$16,A712-1,0))</f>
        <v/>
      </c>
      <c r="F714" s="332"/>
      <c r="G714" s="333"/>
    </row>
    <row r="715" spans="1:7" x14ac:dyDescent="0.25">
      <c r="B715" s="333"/>
      <c r="C715" s="137" t="str">
        <f ca="1">IF(OFFSET(Zdroj!AJ$16,A712-1,0)=0,"",CONCATENATE("A",$A$2+3," - ",Zdroj!$AJ$15))</f>
        <v/>
      </c>
      <c r="D715" s="134" t="str">
        <f ca="1">IF(C715="","",CONCATENATE(OFFSET(Zdroj!AJ$16,A712-1,0)," - ",OFFSET(Zdroj!BA$16,A712-1,0)))</f>
        <v/>
      </c>
      <c r="E715" s="66" t="str">
        <f ca="1">IF(C715="","",OFFSET(Zdroj!BB$16,A712-1,0))</f>
        <v/>
      </c>
      <c r="F715" s="332"/>
      <c r="G715" s="333"/>
    </row>
    <row r="716" spans="1:7" x14ac:dyDescent="0.25">
      <c r="B716" s="333"/>
      <c r="C716" s="137" t="str">
        <f ca="1">IF(OFFSET(Zdroj!AK$16,A712-1,0)=0,"",CONCATENATE("A",$A$2+4," - ",Zdroj!$AK$15))</f>
        <v/>
      </c>
      <c r="D716" s="134" t="str">
        <f ca="1">IF(C716="","",CONCATENATE(OFFSET(Zdroj!AK$16,A712-1,0)," - ",OFFSET(Zdroj!BC$16,A712-1,0)))</f>
        <v/>
      </c>
      <c r="E716" s="66" t="str">
        <f ca="1">IF(C716="","",OFFSET(Zdroj!BD$16,A712-1,0))</f>
        <v/>
      </c>
      <c r="F716" s="332"/>
      <c r="G716" s="333"/>
    </row>
    <row r="717" spans="1:7" x14ac:dyDescent="0.25">
      <c r="B717" s="333"/>
      <c r="C717" s="137" t="str">
        <f ca="1">IF(OFFSET(Zdroj!AL$16,A712-1,0)=0,"",CONCATENATE("A",$A$2+5," - ",Zdroj!$AL$15))</f>
        <v/>
      </c>
      <c r="D717" s="134" t="str">
        <f ca="1">IF(C717="","",CONCATENATE(OFFSET(Zdroj!AL$16,A712-1,0)," - ",OFFSET(Zdroj!BE$16,A712-1,0)))</f>
        <v/>
      </c>
      <c r="E717" s="66" t="str">
        <f ca="1">IF(C717="","",OFFSET(Zdroj!BF$16,A712-1,0))</f>
        <v/>
      </c>
      <c r="F717" s="332"/>
      <c r="G717" s="333"/>
    </row>
    <row r="718" spans="1:7" x14ac:dyDescent="0.25">
      <c r="B718" s="333"/>
      <c r="C718" s="137" t="str">
        <f ca="1">IF(OFFSET(Zdroj!AM$16,A712-1,0)=0,"",CONCATENATE("B",$A$2," - ",Zdroj!$AM$15))</f>
        <v/>
      </c>
      <c r="D718" s="134" t="str">
        <f ca="1">IF(C718="","",CONCATENATE(OFFSET(Zdroj!AM$16,A712-1,0)))</f>
        <v/>
      </c>
      <c r="E718" s="67" t="str">
        <f ca="1">IF(C718="","",OFFSET(Zdroj!AN$16,A712-1,0))</f>
        <v/>
      </c>
      <c r="F718" s="334" t="str">
        <f t="shared" ref="F718" ca="1" si="209">IF(SUM(E718:E721)=0,"",SUM(E718:E721))</f>
        <v/>
      </c>
      <c r="G718" s="333"/>
    </row>
    <row r="719" spans="1:7" x14ac:dyDescent="0.25">
      <c r="B719" s="333"/>
      <c r="C719" s="137" t="str">
        <f ca="1">IF(OFFSET(Zdroj!AO$16,A712-1,0)=0,"",CONCATENATE("B",$A$2+1," - ",Zdroj!$AO$15))</f>
        <v/>
      </c>
      <c r="D719" s="134" t="str">
        <f ca="1">IF(C719="","",CONCATENATE(OFFSET(Zdroj!AO$16,A712-1,0)))</f>
        <v/>
      </c>
      <c r="E719" s="66" t="str">
        <f ca="1">IF(C719="","",OFFSET(Zdroj!AP$16,A712-1,0))</f>
        <v/>
      </c>
      <c r="F719" s="334"/>
      <c r="G719" s="333"/>
    </row>
    <row r="720" spans="1:7" x14ac:dyDescent="0.25">
      <c r="B720" s="333"/>
      <c r="C720" s="137" t="str">
        <f ca="1">IF(OFFSET(Zdroj!AQ$16,A712-1,0)=0,"",CONCATENATE("B",$A$2+2," - ",Zdroj!$AQ$15))</f>
        <v/>
      </c>
      <c r="D720" s="134" t="str">
        <f ca="1">IF(C720="","",CONCATENATE(OFFSET(Zdroj!AQ$16,A712-1,0)))</f>
        <v/>
      </c>
      <c r="E720" s="66" t="str">
        <f ca="1">IF(C720="","",OFFSET(Zdroj!AR$16,A712-1,0))</f>
        <v/>
      </c>
      <c r="F720" s="334"/>
      <c r="G720" s="333"/>
    </row>
    <row r="721" spans="1:7" x14ac:dyDescent="0.25">
      <c r="B721" s="333"/>
      <c r="C721" s="137" t="str">
        <f ca="1">IF(OFFSET(Zdroj!AT$16,A712-1,0)=0,"",CONCATENATE("B",$A$2+3," - ",Zdroj!$AS$15))</f>
        <v/>
      </c>
      <c r="D721" s="134" t="str">
        <f ca="1">IF(C721="","",CONCATENATE(OFFSET(Zdroj!AS$16,A712-1,0)))</f>
        <v/>
      </c>
      <c r="E721" s="66" t="str">
        <f ca="1">IF(C721="","",OFFSET(Zdroj!AT$16,A712-1,0))</f>
        <v/>
      </c>
      <c r="F721" s="334"/>
      <c r="G721" s="333"/>
    </row>
    <row r="722" spans="1:7" x14ac:dyDescent="0.25">
      <c r="A722" s="127">
        <f>SUM((ROW()+8)/10)</f>
        <v>73</v>
      </c>
      <c r="B722" s="333" t="str">
        <f ca="1">IF(OFFSET(Zdroj!$B$16,A722-1,0)&gt;0,OFFSET(Zdroj!$B$16,A722-1,0),"")</f>
        <v/>
      </c>
      <c r="C722" s="136" t="str">
        <f ca="1">IF(OFFSET(Zdroj!AG$16,A722-1,0)=0,"",CONCATENATE("A",$A$2," - ",Zdroj!$AG$15))</f>
        <v/>
      </c>
      <c r="D722" s="134" t="str">
        <f ca="1">IF(C722="","",CONCATENATE(OFFSET(Zdroj!AG$16,A722-1,0)," - ",OFFSET(Zdroj!AU$16,A722-1,0)))</f>
        <v/>
      </c>
      <c r="E722" s="66" t="str">
        <f ca="1">IF(C722="","",OFFSET(Zdroj!AV$16,A722-1,0))</f>
        <v/>
      </c>
      <c r="F722" s="332" t="str">
        <f t="shared" ref="F722" ca="1" si="210">IF(SUM(E722:E727)=0,"",SUM(E722:E727))</f>
        <v/>
      </c>
      <c r="G722" s="333" t="str">
        <f t="shared" ref="G722" ca="1" si="211">IF(SUM(E722:E731)=0,"",SUM(E722:E731))</f>
        <v/>
      </c>
    </row>
    <row r="723" spans="1:7" x14ac:dyDescent="0.25">
      <c r="B723" s="333"/>
      <c r="C723" s="137" t="str">
        <f ca="1">IF(OFFSET(Zdroj!AH$16,A722-1,0)=0,"",CONCATENATE("A",$A$2+1," - ",Zdroj!$AH$15))</f>
        <v/>
      </c>
      <c r="D723" s="134" t="str">
        <f ca="1">IF(C723="","",CONCATENATE(OFFSET(Zdroj!AH$16,A722-1,0)," - ",OFFSET(Zdroj!AW$16,A722-1,0)))</f>
        <v/>
      </c>
      <c r="E723" s="66" t="str">
        <f ca="1">IF(C723="","",OFFSET(Zdroj!AX$16,A722-1,0))</f>
        <v/>
      </c>
      <c r="F723" s="332"/>
      <c r="G723" s="333"/>
    </row>
    <row r="724" spans="1:7" x14ac:dyDescent="0.25">
      <c r="B724" s="333"/>
      <c r="C724" s="137" t="str">
        <f ca="1">IF(OFFSET(Zdroj!AI$16,A722-1,0)=0,"",CONCATENATE("A",$A$2+2," - ",Zdroj!$AI$15))</f>
        <v/>
      </c>
      <c r="D724" s="134" t="str">
        <f ca="1">IF(C724="","",CONCATENATE(OFFSET(Zdroj!AI$16,A722-1,0)," - ",OFFSET(Zdroj!AY$16,A722-1,0)))</f>
        <v/>
      </c>
      <c r="E724" s="66" t="str">
        <f ca="1">IF(C724="","",OFFSET(Zdroj!AZ$16,A722-1,0))</f>
        <v/>
      </c>
      <c r="F724" s="332"/>
      <c r="G724" s="333"/>
    </row>
    <row r="725" spans="1:7" x14ac:dyDescent="0.25">
      <c r="B725" s="333"/>
      <c r="C725" s="137" t="str">
        <f ca="1">IF(OFFSET(Zdroj!AJ$16,A722-1,0)=0,"",CONCATENATE("A",$A$2+3," - ",Zdroj!$AJ$15))</f>
        <v/>
      </c>
      <c r="D725" s="134" t="str">
        <f ca="1">IF(C725="","",CONCATENATE(OFFSET(Zdroj!AJ$16,A722-1,0)," - ",OFFSET(Zdroj!BA$16,A722-1,0)))</f>
        <v/>
      </c>
      <c r="E725" s="66" t="str">
        <f ca="1">IF(C725="","",OFFSET(Zdroj!BB$16,A722-1,0))</f>
        <v/>
      </c>
      <c r="F725" s="332"/>
      <c r="G725" s="333"/>
    </row>
    <row r="726" spans="1:7" x14ac:dyDescent="0.25">
      <c r="B726" s="333"/>
      <c r="C726" s="137" t="str">
        <f ca="1">IF(OFFSET(Zdroj!AK$16,A722-1,0)=0,"",CONCATENATE("A",$A$2+4," - ",Zdroj!$AK$15))</f>
        <v/>
      </c>
      <c r="D726" s="134" t="str">
        <f ca="1">IF(C726="","",CONCATENATE(OFFSET(Zdroj!AK$16,A722-1,0)," - ",OFFSET(Zdroj!BC$16,A722-1,0)))</f>
        <v/>
      </c>
      <c r="E726" s="66" t="str">
        <f ca="1">IF(C726="","",OFFSET(Zdroj!BD$16,A722-1,0))</f>
        <v/>
      </c>
      <c r="F726" s="332"/>
      <c r="G726" s="333"/>
    </row>
    <row r="727" spans="1:7" x14ac:dyDescent="0.25">
      <c r="B727" s="333"/>
      <c r="C727" s="137" t="str">
        <f ca="1">IF(OFFSET(Zdroj!AL$16,A722-1,0)=0,"",CONCATENATE("A",$A$2+5," - ",Zdroj!$AL$15))</f>
        <v/>
      </c>
      <c r="D727" s="134" t="str">
        <f ca="1">IF(C727="","",CONCATENATE(OFFSET(Zdroj!AL$16,A722-1,0)," - ",OFFSET(Zdroj!BE$16,A722-1,0)))</f>
        <v/>
      </c>
      <c r="E727" s="66" t="str">
        <f ca="1">IF(C727="","",OFFSET(Zdroj!BF$16,A722-1,0))</f>
        <v/>
      </c>
      <c r="F727" s="332"/>
      <c r="G727" s="333"/>
    </row>
    <row r="728" spans="1:7" x14ac:dyDescent="0.25">
      <c r="B728" s="333"/>
      <c r="C728" s="137" t="str">
        <f ca="1">IF(OFFSET(Zdroj!AM$16,A722-1,0)=0,"",CONCATENATE("B",$A$2," - ",Zdroj!$AM$15))</f>
        <v/>
      </c>
      <c r="D728" s="134" t="str">
        <f ca="1">IF(C728="","",CONCATENATE(OFFSET(Zdroj!AM$16,A722-1,0)))</f>
        <v/>
      </c>
      <c r="E728" s="67" t="str">
        <f ca="1">IF(C728="","",OFFSET(Zdroj!AN$16,A722-1,0))</f>
        <v/>
      </c>
      <c r="F728" s="334" t="str">
        <f t="shared" ref="F728" ca="1" si="212">IF(SUM(E728:E731)=0,"",SUM(E728:E731))</f>
        <v/>
      </c>
      <c r="G728" s="333"/>
    </row>
    <row r="729" spans="1:7" x14ac:dyDescent="0.25">
      <c r="B729" s="333"/>
      <c r="C729" s="137" t="str">
        <f ca="1">IF(OFFSET(Zdroj!AO$16,A722-1,0)=0,"",CONCATENATE("B",$A$2+1," - ",Zdroj!$AO$15))</f>
        <v/>
      </c>
      <c r="D729" s="134" t="str">
        <f ca="1">IF(C729="","",CONCATENATE(OFFSET(Zdroj!AO$16,A722-1,0)))</f>
        <v/>
      </c>
      <c r="E729" s="66" t="str">
        <f ca="1">IF(C729="","",OFFSET(Zdroj!AP$16,A722-1,0))</f>
        <v/>
      </c>
      <c r="F729" s="334"/>
      <c r="G729" s="333"/>
    </row>
    <row r="730" spans="1:7" x14ac:dyDescent="0.25">
      <c r="B730" s="333"/>
      <c r="C730" s="137" t="str">
        <f ca="1">IF(OFFSET(Zdroj!AQ$16,A722-1,0)=0,"",CONCATENATE("B",$A$2+2," - ",Zdroj!$AQ$15))</f>
        <v/>
      </c>
      <c r="D730" s="134" t="str">
        <f ca="1">IF(C730="","",CONCATENATE(OFFSET(Zdroj!AQ$16,A722-1,0)))</f>
        <v/>
      </c>
      <c r="E730" s="66" t="str">
        <f ca="1">IF(C730="","",OFFSET(Zdroj!AR$16,A722-1,0))</f>
        <v/>
      </c>
      <c r="F730" s="334"/>
      <c r="G730" s="333"/>
    </row>
    <row r="731" spans="1:7" x14ac:dyDescent="0.25">
      <c r="B731" s="333"/>
      <c r="C731" s="137" t="str">
        <f ca="1">IF(OFFSET(Zdroj!AT$16,A722-1,0)=0,"",CONCATENATE("B",$A$2+3," - ",Zdroj!$AS$15))</f>
        <v/>
      </c>
      <c r="D731" s="134" t="str">
        <f ca="1">IF(C731="","",CONCATENATE(OFFSET(Zdroj!AS$16,A722-1,0)))</f>
        <v/>
      </c>
      <c r="E731" s="66" t="str">
        <f ca="1">IF(C731="","",OFFSET(Zdroj!AT$16,A722-1,0))</f>
        <v/>
      </c>
      <c r="F731" s="334"/>
      <c r="G731" s="333"/>
    </row>
    <row r="732" spans="1:7" x14ac:dyDescent="0.25">
      <c r="A732" s="127">
        <f>SUM((ROW()+8)/10)</f>
        <v>74</v>
      </c>
      <c r="B732" s="333" t="str">
        <f ca="1">IF(OFFSET(Zdroj!$B$16,A732-1,0)&gt;0,OFFSET(Zdroj!$B$16,A732-1,0),"")</f>
        <v/>
      </c>
      <c r="C732" s="136" t="str">
        <f ca="1">IF(OFFSET(Zdroj!AG$16,A732-1,0)=0,"",CONCATENATE("A",$A$2," - ",Zdroj!$AG$15))</f>
        <v/>
      </c>
      <c r="D732" s="134" t="str">
        <f ca="1">IF(C732="","",CONCATENATE(OFFSET(Zdroj!AG$16,A732-1,0)," - ",OFFSET(Zdroj!AU$16,A732-1,0)))</f>
        <v/>
      </c>
      <c r="E732" s="66" t="str">
        <f ca="1">IF(C732="","",OFFSET(Zdroj!AV$16,A732-1,0))</f>
        <v/>
      </c>
      <c r="F732" s="332" t="str">
        <f t="shared" ref="F732" ca="1" si="213">IF(SUM(E732:E737)=0,"",SUM(E732:E737))</f>
        <v/>
      </c>
      <c r="G732" s="333" t="str">
        <f t="shared" ref="G732" ca="1" si="214">IF(SUM(E732:E741)=0,"",SUM(E732:E741))</f>
        <v/>
      </c>
    </row>
    <row r="733" spans="1:7" x14ac:dyDescent="0.25">
      <c r="B733" s="333"/>
      <c r="C733" s="137" t="str">
        <f ca="1">IF(OFFSET(Zdroj!AH$16,A732-1,0)=0,"",CONCATENATE("A",$A$2+1," - ",Zdroj!$AH$15))</f>
        <v/>
      </c>
      <c r="D733" s="134" t="str">
        <f ca="1">IF(C733="","",CONCATENATE(OFFSET(Zdroj!AH$16,A732-1,0)," - ",OFFSET(Zdroj!AW$16,A732-1,0)))</f>
        <v/>
      </c>
      <c r="E733" s="66" t="str">
        <f ca="1">IF(C733="","",OFFSET(Zdroj!AX$16,A732-1,0))</f>
        <v/>
      </c>
      <c r="F733" s="332"/>
      <c r="G733" s="333"/>
    </row>
    <row r="734" spans="1:7" x14ac:dyDescent="0.25">
      <c r="B734" s="333"/>
      <c r="C734" s="137" t="str">
        <f ca="1">IF(OFFSET(Zdroj!AI$16,A732-1,0)=0,"",CONCATENATE("A",$A$2+2," - ",Zdroj!$AI$15))</f>
        <v/>
      </c>
      <c r="D734" s="134" t="str">
        <f ca="1">IF(C734="","",CONCATENATE(OFFSET(Zdroj!AI$16,A732-1,0)," - ",OFFSET(Zdroj!AY$16,A732-1,0)))</f>
        <v/>
      </c>
      <c r="E734" s="66" t="str">
        <f ca="1">IF(C734="","",OFFSET(Zdroj!AZ$16,A732-1,0))</f>
        <v/>
      </c>
      <c r="F734" s="332"/>
      <c r="G734" s="333"/>
    </row>
    <row r="735" spans="1:7" x14ac:dyDescent="0.25">
      <c r="B735" s="333"/>
      <c r="C735" s="137" t="str">
        <f ca="1">IF(OFFSET(Zdroj!AJ$16,A732-1,0)=0,"",CONCATENATE("A",$A$2+3," - ",Zdroj!$AJ$15))</f>
        <v/>
      </c>
      <c r="D735" s="134" t="str">
        <f ca="1">IF(C735="","",CONCATENATE(OFFSET(Zdroj!AJ$16,A732-1,0)," - ",OFFSET(Zdroj!BA$16,A732-1,0)))</f>
        <v/>
      </c>
      <c r="E735" s="66" t="str">
        <f ca="1">IF(C735="","",OFFSET(Zdroj!BB$16,A732-1,0))</f>
        <v/>
      </c>
      <c r="F735" s="332"/>
      <c r="G735" s="333"/>
    </row>
    <row r="736" spans="1:7" x14ac:dyDescent="0.25">
      <c r="B736" s="333"/>
      <c r="C736" s="137" t="str">
        <f ca="1">IF(OFFSET(Zdroj!AK$16,A732-1,0)=0,"",CONCATENATE("A",$A$2+4," - ",Zdroj!$AK$15))</f>
        <v/>
      </c>
      <c r="D736" s="134" t="str">
        <f ca="1">IF(C736="","",CONCATENATE(OFFSET(Zdroj!AK$16,A732-1,0)," - ",OFFSET(Zdroj!BC$16,A732-1,0)))</f>
        <v/>
      </c>
      <c r="E736" s="66" t="str">
        <f ca="1">IF(C736="","",OFFSET(Zdroj!BD$16,A732-1,0))</f>
        <v/>
      </c>
      <c r="F736" s="332"/>
      <c r="G736" s="333"/>
    </row>
    <row r="737" spans="1:7" x14ac:dyDescent="0.25">
      <c r="B737" s="333"/>
      <c r="C737" s="137" t="str">
        <f ca="1">IF(OFFSET(Zdroj!AL$16,A732-1,0)=0,"",CONCATENATE("A",$A$2+5," - ",Zdroj!$AL$15))</f>
        <v/>
      </c>
      <c r="D737" s="134" t="str">
        <f ca="1">IF(C737="","",CONCATENATE(OFFSET(Zdroj!AL$16,A732-1,0)," - ",OFFSET(Zdroj!BE$16,A732-1,0)))</f>
        <v/>
      </c>
      <c r="E737" s="66" t="str">
        <f ca="1">IF(C737="","",OFFSET(Zdroj!BF$16,A732-1,0))</f>
        <v/>
      </c>
      <c r="F737" s="332"/>
      <c r="G737" s="333"/>
    </row>
    <row r="738" spans="1:7" x14ac:dyDescent="0.25">
      <c r="B738" s="333"/>
      <c r="C738" s="137" t="str">
        <f ca="1">IF(OFFSET(Zdroj!AM$16,A732-1,0)=0,"",CONCATENATE("B",$A$2," - ",Zdroj!$AM$15))</f>
        <v/>
      </c>
      <c r="D738" s="134" t="str">
        <f ca="1">IF(C738="","",CONCATENATE(OFFSET(Zdroj!AM$16,A732-1,0)))</f>
        <v/>
      </c>
      <c r="E738" s="67" t="str">
        <f ca="1">IF(C738="","",OFFSET(Zdroj!AN$16,A732-1,0))</f>
        <v/>
      </c>
      <c r="F738" s="334" t="str">
        <f t="shared" ref="F738" ca="1" si="215">IF(SUM(E738:E741)=0,"",SUM(E738:E741))</f>
        <v/>
      </c>
      <c r="G738" s="333"/>
    </row>
    <row r="739" spans="1:7" x14ac:dyDescent="0.25">
      <c r="B739" s="333"/>
      <c r="C739" s="137" t="str">
        <f ca="1">IF(OFFSET(Zdroj!AO$16,A732-1,0)=0,"",CONCATENATE("B",$A$2+1," - ",Zdroj!$AO$15))</f>
        <v/>
      </c>
      <c r="D739" s="134" t="str">
        <f ca="1">IF(C739="","",CONCATENATE(OFFSET(Zdroj!AO$16,A732-1,0)))</f>
        <v/>
      </c>
      <c r="E739" s="66" t="str">
        <f ca="1">IF(C739="","",OFFSET(Zdroj!AP$16,A732-1,0))</f>
        <v/>
      </c>
      <c r="F739" s="334"/>
      <c r="G739" s="333"/>
    </row>
    <row r="740" spans="1:7" x14ac:dyDescent="0.25">
      <c r="B740" s="333"/>
      <c r="C740" s="137" t="str">
        <f ca="1">IF(OFFSET(Zdroj!AQ$16,A732-1,0)=0,"",CONCATENATE("B",$A$2+2," - ",Zdroj!$AQ$15))</f>
        <v/>
      </c>
      <c r="D740" s="134" t="str">
        <f ca="1">IF(C740="","",CONCATENATE(OFFSET(Zdroj!AQ$16,A732-1,0)))</f>
        <v/>
      </c>
      <c r="E740" s="66" t="str">
        <f ca="1">IF(C740="","",OFFSET(Zdroj!AR$16,A732-1,0))</f>
        <v/>
      </c>
      <c r="F740" s="334"/>
      <c r="G740" s="333"/>
    </row>
    <row r="741" spans="1:7" x14ac:dyDescent="0.25">
      <c r="B741" s="333"/>
      <c r="C741" s="137" t="str">
        <f ca="1">IF(OFFSET(Zdroj!AT$16,A732-1,0)=0,"",CONCATENATE("B",$A$2+3," - ",Zdroj!$AS$15))</f>
        <v/>
      </c>
      <c r="D741" s="134" t="str">
        <f ca="1">IF(C741="","",CONCATENATE(OFFSET(Zdroj!AS$16,A732-1,0)))</f>
        <v/>
      </c>
      <c r="E741" s="66" t="str">
        <f ca="1">IF(C741="","",OFFSET(Zdroj!AT$16,A732-1,0))</f>
        <v/>
      </c>
      <c r="F741" s="334"/>
      <c r="G741" s="333"/>
    </row>
    <row r="742" spans="1:7" x14ac:dyDescent="0.25">
      <c r="A742" s="127">
        <f>SUM((ROW()+8)/10)</f>
        <v>75</v>
      </c>
      <c r="B742" s="333" t="str">
        <f ca="1">IF(OFFSET(Zdroj!$B$16,A742-1,0)&gt;0,OFFSET(Zdroj!$B$16,A742-1,0),"")</f>
        <v/>
      </c>
      <c r="C742" s="136" t="str">
        <f ca="1">IF(OFFSET(Zdroj!AG$16,A742-1,0)=0,"",CONCATENATE("A",$A$2," - ",Zdroj!$AG$15))</f>
        <v/>
      </c>
      <c r="D742" s="134" t="str">
        <f ca="1">IF(C742="","",CONCATENATE(OFFSET(Zdroj!AG$16,A742-1,0)," - ",OFFSET(Zdroj!AU$16,A742-1,0)))</f>
        <v/>
      </c>
      <c r="E742" s="66" t="str">
        <f ca="1">IF(C742="","",OFFSET(Zdroj!AV$16,A742-1,0))</f>
        <v/>
      </c>
      <c r="F742" s="332" t="str">
        <f t="shared" ref="F742" ca="1" si="216">IF(SUM(E742:E747)=0,"",SUM(E742:E747))</f>
        <v/>
      </c>
      <c r="G742" s="333" t="str">
        <f t="shared" ref="G742" ca="1" si="217">IF(SUM(E742:E751)=0,"",SUM(E742:E751))</f>
        <v/>
      </c>
    </row>
    <row r="743" spans="1:7" x14ac:dyDescent="0.25">
      <c r="B743" s="333"/>
      <c r="C743" s="137" t="str">
        <f ca="1">IF(OFFSET(Zdroj!AH$16,A742-1,0)=0,"",CONCATENATE("A",$A$2+1," - ",Zdroj!$AH$15))</f>
        <v/>
      </c>
      <c r="D743" s="134" t="str">
        <f ca="1">IF(C743="","",CONCATENATE(OFFSET(Zdroj!AH$16,A742-1,0)," - ",OFFSET(Zdroj!AW$16,A742-1,0)))</f>
        <v/>
      </c>
      <c r="E743" s="66" t="str">
        <f ca="1">IF(C743="","",OFFSET(Zdroj!AX$16,A742-1,0))</f>
        <v/>
      </c>
      <c r="F743" s="332"/>
      <c r="G743" s="333"/>
    </row>
    <row r="744" spans="1:7" x14ac:dyDescent="0.25">
      <c r="B744" s="333"/>
      <c r="C744" s="137" t="str">
        <f ca="1">IF(OFFSET(Zdroj!AI$16,A742-1,0)=0,"",CONCATENATE("A",$A$2+2," - ",Zdroj!$AI$15))</f>
        <v/>
      </c>
      <c r="D744" s="134" t="str">
        <f ca="1">IF(C744="","",CONCATENATE(OFFSET(Zdroj!AI$16,A742-1,0)," - ",OFFSET(Zdroj!AY$16,A742-1,0)))</f>
        <v/>
      </c>
      <c r="E744" s="66" t="str">
        <f ca="1">IF(C744="","",OFFSET(Zdroj!AZ$16,A742-1,0))</f>
        <v/>
      </c>
      <c r="F744" s="332"/>
      <c r="G744" s="333"/>
    </row>
    <row r="745" spans="1:7" x14ac:dyDescent="0.25">
      <c r="B745" s="333"/>
      <c r="C745" s="137" t="str">
        <f ca="1">IF(OFFSET(Zdroj!AJ$16,A742-1,0)=0,"",CONCATENATE("A",$A$2+3," - ",Zdroj!$AJ$15))</f>
        <v/>
      </c>
      <c r="D745" s="134" t="str">
        <f ca="1">IF(C745="","",CONCATENATE(OFFSET(Zdroj!AJ$16,A742-1,0)," - ",OFFSET(Zdroj!BA$16,A742-1,0)))</f>
        <v/>
      </c>
      <c r="E745" s="66" t="str">
        <f ca="1">IF(C745="","",OFFSET(Zdroj!BB$16,A742-1,0))</f>
        <v/>
      </c>
      <c r="F745" s="332"/>
      <c r="G745" s="333"/>
    </row>
    <row r="746" spans="1:7" x14ac:dyDescent="0.25">
      <c r="B746" s="333"/>
      <c r="C746" s="137" t="str">
        <f ca="1">IF(OFFSET(Zdroj!AK$16,A742-1,0)=0,"",CONCATENATE("A",$A$2+4," - ",Zdroj!$AK$15))</f>
        <v/>
      </c>
      <c r="D746" s="134" t="str">
        <f ca="1">IF(C746="","",CONCATENATE(OFFSET(Zdroj!AK$16,A742-1,0)," - ",OFFSET(Zdroj!BC$16,A742-1,0)))</f>
        <v/>
      </c>
      <c r="E746" s="66" t="str">
        <f ca="1">IF(C746="","",OFFSET(Zdroj!BD$16,A742-1,0))</f>
        <v/>
      </c>
      <c r="F746" s="332"/>
      <c r="G746" s="333"/>
    </row>
    <row r="747" spans="1:7" x14ac:dyDescent="0.25">
      <c r="B747" s="333"/>
      <c r="C747" s="137" t="str">
        <f ca="1">IF(OFFSET(Zdroj!AL$16,A742-1,0)=0,"",CONCATENATE("A",$A$2+5," - ",Zdroj!$AL$15))</f>
        <v/>
      </c>
      <c r="D747" s="134" t="str">
        <f ca="1">IF(C747="","",CONCATENATE(OFFSET(Zdroj!AL$16,A742-1,0)," - ",OFFSET(Zdroj!BE$16,A742-1,0)))</f>
        <v/>
      </c>
      <c r="E747" s="66" t="str">
        <f ca="1">IF(C747="","",OFFSET(Zdroj!BF$16,A742-1,0))</f>
        <v/>
      </c>
      <c r="F747" s="332"/>
      <c r="G747" s="333"/>
    </row>
    <row r="748" spans="1:7" x14ac:dyDescent="0.25">
      <c r="B748" s="333"/>
      <c r="C748" s="137" t="str">
        <f ca="1">IF(OFFSET(Zdroj!AM$16,A742-1,0)=0,"",CONCATENATE("B",$A$2," - ",Zdroj!$AM$15))</f>
        <v/>
      </c>
      <c r="D748" s="134" t="str">
        <f ca="1">IF(C748="","",CONCATENATE(OFFSET(Zdroj!AM$16,A742-1,0)))</f>
        <v/>
      </c>
      <c r="E748" s="67" t="str">
        <f ca="1">IF(C748="","",OFFSET(Zdroj!AN$16,A742-1,0))</f>
        <v/>
      </c>
      <c r="F748" s="334" t="str">
        <f t="shared" ref="F748" ca="1" si="218">IF(SUM(E748:E751)=0,"",SUM(E748:E751))</f>
        <v/>
      </c>
      <c r="G748" s="333"/>
    </row>
    <row r="749" spans="1:7" x14ac:dyDescent="0.25">
      <c r="B749" s="333"/>
      <c r="C749" s="137" t="str">
        <f ca="1">IF(OFFSET(Zdroj!AO$16,A742-1,0)=0,"",CONCATENATE("B",$A$2+1," - ",Zdroj!$AO$15))</f>
        <v/>
      </c>
      <c r="D749" s="134" t="str">
        <f ca="1">IF(C749="","",CONCATENATE(OFFSET(Zdroj!AO$16,A742-1,0)))</f>
        <v/>
      </c>
      <c r="E749" s="66" t="str">
        <f ca="1">IF(C749="","",OFFSET(Zdroj!AP$16,A742-1,0))</f>
        <v/>
      </c>
      <c r="F749" s="334"/>
      <c r="G749" s="333"/>
    </row>
    <row r="750" spans="1:7" x14ac:dyDescent="0.25">
      <c r="B750" s="333"/>
      <c r="C750" s="137" t="str">
        <f ca="1">IF(OFFSET(Zdroj!AQ$16,A742-1,0)=0,"",CONCATENATE("B",$A$2+2," - ",Zdroj!$AQ$15))</f>
        <v/>
      </c>
      <c r="D750" s="134" t="str">
        <f ca="1">IF(C750="","",CONCATENATE(OFFSET(Zdroj!AQ$16,A742-1,0)))</f>
        <v/>
      </c>
      <c r="E750" s="66" t="str">
        <f ca="1">IF(C750="","",OFFSET(Zdroj!AR$16,A742-1,0))</f>
        <v/>
      </c>
      <c r="F750" s="334"/>
      <c r="G750" s="333"/>
    </row>
    <row r="751" spans="1:7" x14ac:dyDescent="0.25">
      <c r="B751" s="333"/>
      <c r="C751" s="137" t="str">
        <f ca="1">IF(OFFSET(Zdroj!AT$16,A742-1,0)=0,"",CONCATENATE("B",$A$2+3," - ",Zdroj!$AS$15))</f>
        <v/>
      </c>
      <c r="D751" s="134" t="str">
        <f ca="1">IF(C751="","",CONCATENATE(OFFSET(Zdroj!AS$16,A742-1,0)))</f>
        <v/>
      </c>
      <c r="E751" s="66" t="str">
        <f ca="1">IF(C751="","",OFFSET(Zdroj!AT$16,A742-1,0))</f>
        <v/>
      </c>
      <c r="F751" s="334"/>
      <c r="G751" s="333"/>
    </row>
    <row r="752" spans="1:7" x14ac:dyDescent="0.25">
      <c r="A752" s="127">
        <f>SUM((ROW()+8)/10)</f>
        <v>76</v>
      </c>
      <c r="B752" s="333" t="str">
        <f ca="1">IF(OFFSET(Zdroj!$B$16,A752-1,0)&gt;0,OFFSET(Zdroj!$B$16,A752-1,0),"")</f>
        <v/>
      </c>
      <c r="C752" s="136" t="str">
        <f ca="1">IF(OFFSET(Zdroj!AG$16,A752-1,0)=0,"",CONCATENATE("A",$A$2," - ",Zdroj!$AG$15))</f>
        <v/>
      </c>
      <c r="D752" s="134" t="str">
        <f ca="1">IF(C752="","",CONCATENATE(OFFSET(Zdroj!AG$16,A752-1,0)," - ",OFFSET(Zdroj!AU$16,A752-1,0)))</f>
        <v/>
      </c>
      <c r="E752" s="66" t="str">
        <f ca="1">IF(C752="","",OFFSET(Zdroj!AV$16,A752-1,0))</f>
        <v/>
      </c>
      <c r="F752" s="332" t="str">
        <f t="shared" ref="F752" ca="1" si="219">IF(SUM(E752:E757)=0,"",SUM(E752:E757))</f>
        <v/>
      </c>
      <c r="G752" s="333" t="str">
        <f t="shared" ref="G752" ca="1" si="220">IF(SUM(E752:E761)=0,"",SUM(E752:E761))</f>
        <v/>
      </c>
    </row>
    <row r="753" spans="1:7" x14ac:dyDescent="0.25">
      <c r="B753" s="333"/>
      <c r="C753" s="137" t="str">
        <f ca="1">IF(OFFSET(Zdroj!AH$16,A752-1,0)=0,"",CONCATENATE("A",$A$2+1," - ",Zdroj!$AH$15))</f>
        <v/>
      </c>
      <c r="D753" s="134" t="str">
        <f ca="1">IF(C753="","",CONCATENATE(OFFSET(Zdroj!AH$16,A752-1,0)," - ",OFFSET(Zdroj!AW$16,A752-1,0)))</f>
        <v/>
      </c>
      <c r="E753" s="66" t="str">
        <f ca="1">IF(C753="","",OFFSET(Zdroj!AX$16,A752-1,0))</f>
        <v/>
      </c>
      <c r="F753" s="332"/>
      <c r="G753" s="333"/>
    </row>
    <row r="754" spans="1:7" x14ac:dyDescent="0.25">
      <c r="B754" s="333"/>
      <c r="C754" s="137" t="str">
        <f ca="1">IF(OFFSET(Zdroj!AI$16,A752-1,0)=0,"",CONCATENATE("A",$A$2+2," - ",Zdroj!$AI$15))</f>
        <v/>
      </c>
      <c r="D754" s="134" t="str">
        <f ca="1">IF(C754="","",CONCATENATE(OFFSET(Zdroj!AI$16,A752-1,0)," - ",OFFSET(Zdroj!AY$16,A752-1,0)))</f>
        <v/>
      </c>
      <c r="E754" s="66" t="str">
        <f ca="1">IF(C754="","",OFFSET(Zdroj!AZ$16,A752-1,0))</f>
        <v/>
      </c>
      <c r="F754" s="332"/>
      <c r="G754" s="333"/>
    </row>
    <row r="755" spans="1:7" x14ac:dyDescent="0.25">
      <c r="B755" s="333"/>
      <c r="C755" s="137" t="str">
        <f ca="1">IF(OFFSET(Zdroj!AJ$16,A752-1,0)=0,"",CONCATENATE("A",$A$2+3," - ",Zdroj!$AJ$15))</f>
        <v/>
      </c>
      <c r="D755" s="134" t="str">
        <f ca="1">IF(C755="","",CONCATENATE(OFFSET(Zdroj!AJ$16,A752-1,0)," - ",OFFSET(Zdroj!BA$16,A752-1,0)))</f>
        <v/>
      </c>
      <c r="E755" s="66" t="str">
        <f ca="1">IF(C755="","",OFFSET(Zdroj!BB$16,A752-1,0))</f>
        <v/>
      </c>
      <c r="F755" s="332"/>
      <c r="G755" s="333"/>
    </row>
    <row r="756" spans="1:7" x14ac:dyDescent="0.25">
      <c r="B756" s="333"/>
      <c r="C756" s="137" t="str">
        <f ca="1">IF(OFFSET(Zdroj!AK$16,A752-1,0)=0,"",CONCATENATE("A",$A$2+4," - ",Zdroj!$AK$15))</f>
        <v/>
      </c>
      <c r="D756" s="134" t="str">
        <f ca="1">IF(C756="","",CONCATENATE(OFFSET(Zdroj!AK$16,A752-1,0)," - ",OFFSET(Zdroj!BC$16,A752-1,0)))</f>
        <v/>
      </c>
      <c r="E756" s="66" t="str">
        <f ca="1">IF(C756="","",OFFSET(Zdroj!BD$16,A752-1,0))</f>
        <v/>
      </c>
      <c r="F756" s="332"/>
      <c r="G756" s="333"/>
    </row>
    <row r="757" spans="1:7" x14ac:dyDescent="0.25">
      <c r="B757" s="333"/>
      <c r="C757" s="137" t="str">
        <f ca="1">IF(OFFSET(Zdroj!AL$16,A752-1,0)=0,"",CONCATENATE("A",$A$2+5," - ",Zdroj!$AL$15))</f>
        <v/>
      </c>
      <c r="D757" s="134" t="str">
        <f ca="1">IF(C757="","",CONCATENATE(OFFSET(Zdroj!AL$16,A752-1,0)," - ",OFFSET(Zdroj!BE$16,A752-1,0)))</f>
        <v/>
      </c>
      <c r="E757" s="66" t="str">
        <f ca="1">IF(C757="","",OFFSET(Zdroj!BF$16,A752-1,0))</f>
        <v/>
      </c>
      <c r="F757" s="332"/>
      <c r="G757" s="333"/>
    </row>
    <row r="758" spans="1:7" x14ac:dyDescent="0.25">
      <c r="B758" s="333"/>
      <c r="C758" s="137" t="str">
        <f ca="1">IF(OFFSET(Zdroj!AM$16,A752-1,0)=0,"",CONCATENATE("B",$A$2," - ",Zdroj!$AM$15))</f>
        <v/>
      </c>
      <c r="D758" s="134" t="str">
        <f ca="1">IF(C758="","",CONCATENATE(OFFSET(Zdroj!AM$16,A752-1,0)))</f>
        <v/>
      </c>
      <c r="E758" s="67" t="str">
        <f ca="1">IF(C758="","",OFFSET(Zdroj!AN$16,A752-1,0))</f>
        <v/>
      </c>
      <c r="F758" s="334" t="str">
        <f t="shared" ref="F758" ca="1" si="221">IF(SUM(E758:E761)=0,"",SUM(E758:E761))</f>
        <v/>
      </c>
      <c r="G758" s="333"/>
    </row>
    <row r="759" spans="1:7" x14ac:dyDescent="0.25">
      <c r="B759" s="333"/>
      <c r="C759" s="137" t="str">
        <f ca="1">IF(OFFSET(Zdroj!AO$16,A752-1,0)=0,"",CONCATENATE("B",$A$2+1," - ",Zdroj!$AO$15))</f>
        <v/>
      </c>
      <c r="D759" s="134" t="str">
        <f ca="1">IF(C759="","",CONCATENATE(OFFSET(Zdroj!AO$16,A752-1,0)))</f>
        <v/>
      </c>
      <c r="E759" s="66" t="str">
        <f ca="1">IF(C759="","",OFFSET(Zdroj!AP$16,A752-1,0))</f>
        <v/>
      </c>
      <c r="F759" s="334"/>
      <c r="G759" s="333"/>
    </row>
    <row r="760" spans="1:7" x14ac:dyDescent="0.25">
      <c r="B760" s="333"/>
      <c r="C760" s="137" t="str">
        <f ca="1">IF(OFFSET(Zdroj!AQ$16,A752-1,0)=0,"",CONCATENATE("B",$A$2+2," - ",Zdroj!$AQ$15))</f>
        <v/>
      </c>
      <c r="D760" s="134" t="str">
        <f ca="1">IF(C760="","",CONCATENATE(OFFSET(Zdroj!AQ$16,A752-1,0)))</f>
        <v/>
      </c>
      <c r="E760" s="66" t="str">
        <f ca="1">IF(C760="","",OFFSET(Zdroj!AR$16,A752-1,0))</f>
        <v/>
      </c>
      <c r="F760" s="334"/>
      <c r="G760" s="333"/>
    </row>
    <row r="761" spans="1:7" x14ac:dyDescent="0.25">
      <c r="B761" s="333"/>
      <c r="C761" s="137" t="str">
        <f ca="1">IF(OFFSET(Zdroj!AT$16,A752-1,0)=0,"",CONCATENATE("B",$A$2+3," - ",Zdroj!$AS$15))</f>
        <v/>
      </c>
      <c r="D761" s="134" t="str">
        <f ca="1">IF(C761="","",CONCATENATE(OFFSET(Zdroj!AS$16,A752-1,0)))</f>
        <v/>
      </c>
      <c r="E761" s="66" t="str">
        <f ca="1">IF(C761="","",OFFSET(Zdroj!AT$16,A752-1,0))</f>
        <v/>
      </c>
      <c r="F761" s="334"/>
      <c r="G761" s="333"/>
    </row>
    <row r="762" spans="1:7" x14ac:dyDescent="0.25">
      <c r="A762" s="127">
        <f>SUM((ROW()+8)/10)</f>
        <v>77</v>
      </c>
      <c r="B762" s="333" t="str">
        <f ca="1">IF(OFFSET(Zdroj!$B$16,A762-1,0)&gt;0,OFFSET(Zdroj!$B$16,A762-1,0),"")</f>
        <v/>
      </c>
      <c r="C762" s="136" t="str">
        <f ca="1">IF(OFFSET(Zdroj!AG$16,A762-1,0)=0,"",CONCATENATE("A",$A$2," - ",Zdroj!$AG$15))</f>
        <v/>
      </c>
      <c r="D762" s="134" t="str">
        <f ca="1">IF(C762="","",CONCATENATE(OFFSET(Zdroj!AG$16,A762-1,0)," - ",OFFSET(Zdroj!AU$16,A762-1,0)))</f>
        <v/>
      </c>
      <c r="E762" s="66" t="str">
        <f ca="1">IF(C762="","",OFFSET(Zdroj!AV$16,A762-1,0))</f>
        <v/>
      </c>
      <c r="F762" s="332" t="str">
        <f t="shared" ref="F762" ca="1" si="222">IF(SUM(E762:E767)=0,"",SUM(E762:E767))</f>
        <v/>
      </c>
      <c r="G762" s="333" t="str">
        <f t="shared" ref="G762" ca="1" si="223">IF(SUM(E762:E771)=0,"",SUM(E762:E771))</f>
        <v/>
      </c>
    </row>
    <row r="763" spans="1:7" x14ac:dyDescent="0.25">
      <c r="B763" s="333"/>
      <c r="C763" s="137" t="str">
        <f ca="1">IF(OFFSET(Zdroj!AH$16,A762-1,0)=0,"",CONCATENATE("A",$A$2+1," - ",Zdroj!$AH$15))</f>
        <v/>
      </c>
      <c r="D763" s="134" t="str">
        <f ca="1">IF(C763="","",CONCATENATE(OFFSET(Zdroj!AH$16,A762-1,0)," - ",OFFSET(Zdroj!AW$16,A762-1,0)))</f>
        <v/>
      </c>
      <c r="E763" s="66" t="str">
        <f ca="1">IF(C763="","",OFFSET(Zdroj!AX$16,A762-1,0))</f>
        <v/>
      </c>
      <c r="F763" s="332"/>
      <c r="G763" s="333"/>
    </row>
    <row r="764" spans="1:7" x14ac:dyDescent="0.25">
      <c r="B764" s="333"/>
      <c r="C764" s="137" t="str">
        <f ca="1">IF(OFFSET(Zdroj!AI$16,A762-1,0)=0,"",CONCATENATE("A",$A$2+2," - ",Zdroj!$AI$15))</f>
        <v/>
      </c>
      <c r="D764" s="134" t="str">
        <f ca="1">IF(C764="","",CONCATENATE(OFFSET(Zdroj!AI$16,A762-1,0)," - ",OFFSET(Zdroj!AY$16,A762-1,0)))</f>
        <v/>
      </c>
      <c r="E764" s="66" t="str">
        <f ca="1">IF(C764="","",OFFSET(Zdroj!AZ$16,A762-1,0))</f>
        <v/>
      </c>
      <c r="F764" s="332"/>
      <c r="G764" s="333"/>
    </row>
    <row r="765" spans="1:7" x14ac:dyDescent="0.25">
      <c r="B765" s="333"/>
      <c r="C765" s="137" t="str">
        <f ca="1">IF(OFFSET(Zdroj!AJ$16,A762-1,0)=0,"",CONCATENATE("A",$A$2+3," - ",Zdroj!$AJ$15))</f>
        <v/>
      </c>
      <c r="D765" s="134" t="str">
        <f ca="1">IF(C765="","",CONCATENATE(OFFSET(Zdroj!AJ$16,A762-1,0)," - ",OFFSET(Zdroj!BA$16,A762-1,0)))</f>
        <v/>
      </c>
      <c r="E765" s="66" t="str">
        <f ca="1">IF(C765="","",OFFSET(Zdroj!BB$16,A762-1,0))</f>
        <v/>
      </c>
      <c r="F765" s="332"/>
      <c r="G765" s="333"/>
    </row>
    <row r="766" spans="1:7" x14ac:dyDescent="0.25">
      <c r="B766" s="333"/>
      <c r="C766" s="137" t="str">
        <f ca="1">IF(OFFSET(Zdroj!AK$16,A762-1,0)=0,"",CONCATENATE("A",$A$2+4," - ",Zdroj!$AK$15))</f>
        <v/>
      </c>
      <c r="D766" s="134" t="str">
        <f ca="1">IF(C766="","",CONCATENATE(OFFSET(Zdroj!AK$16,A762-1,0)," - ",OFFSET(Zdroj!BC$16,A762-1,0)))</f>
        <v/>
      </c>
      <c r="E766" s="66" t="str">
        <f ca="1">IF(C766="","",OFFSET(Zdroj!BD$16,A762-1,0))</f>
        <v/>
      </c>
      <c r="F766" s="332"/>
      <c r="G766" s="333"/>
    </row>
    <row r="767" spans="1:7" x14ac:dyDescent="0.25">
      <c r="B767" s="333"/>
      <c r="C767" s="137" t="str">
        <f ca="1">IF(OFFSET(Zdroj!AL$16,A762-1,0)=0,"",CONCATENATE("A",$A$2+5," - ",Zdroj!$AL$15))</f>
        <v/>
      </c>
      <c r="D767" s="134" t="str">
        <f ca="1">IF(C767="","",CONCATENATE(OFFSET(Zdroj!AL$16,A762-1,0)," - ",OFFSET(Zdroj!BE$16,A762-1,0)))</f>
        <v/>
      </c>
      <c r="E767" s="66" t="str">
        <f ca="1">IF(C767="","",OFFSET(Zdroj!BF$16,A762-1,0))</f>
        <v/>
      </c>
      <c r="F767" s="332"/>
      <c r="G767" s="333"/>
    </row>
    <row r="768" spans="1:7" x14ac:dyDescent="0.25">
      <c r="B768" s="333"/>
      <c r="C768" s="137" t="str">
        <f ca="1">IF(OFFSET(Zdroj!AM$16,A762-1,0)=0,"",CONCATENATE("B",$A$2," - ",Zdroj!$AM$15))</f>
        <v/>
      </c>
      <c r="D768" s="134" t="str">
        <f ca="1">IF(C768="","",CONCATENATE(OFFSET(Zdroj!AM$16,A762-1,0)))</f>
        <v/>
      </c>
      <c r="E768" s="67" t="str">
        <f ca="1">IF(C768="","",OFFSET(Zdroj!AN$16,A762-1,0))</f>
        <v/>
      </c>
      <c r="F768" s="334" t="str">
        <f t="shared" ref="F768" ca="1" si="224">IF(SUM(E768:E771)=0,"",SUM(E768:E771))</f>
        <v/>
      </c>
      <c r="G768" s="333"/>
    </row>
    <row r="769" spans="1:7" x14ac:dyDescent="0.25">
      <c r="B769" s="333"/>
      <c r="C769" s="137" t="str">
        <f ca="1">IF(OFFSET(Zdroj!AO$16,A762-1,0)=0,"",CONCATENATE("B",$A$2+1," - ",Zdroj!$AO$15))</f>
        <v/>
      </c>
      <c r="D769" s="134" t="str">
        <f ca="1">IF(C769="","",CONCATENATE(OFFSET(Zdroj!AO$16,A762-1,0)))</f>
        <v/>
      </c>
      <c r="E769" s="66" t="str">
        <f ca="1">IF(C769="","",OFFSET(Zdroj!AP$16,A762-1,0))</f>
        <v/>
      </c>
      <c r="F769" s="334"/>
      <c r="G769" s="333"/>
    </row>
    <row r="770" spans="1:7" x14ac:dyDescent="0.25">
      <c r="B770" s="333"/>
      <c r="C770" s="137" t="str">
        <f ca="1">IF(OFFSET(Zdroj!AQ$16,A762-1,0)=0,"",CONCATENATE("B",$A$2+2," - ",Zdroj!$AQ$15))</f>
        <v/>
      </c>
      <c r="D770" s="134" t="str">
        <f ca="1">IF(C770="","",CONCATENATE(OFFSET(Zdroj!AQ$16,A762-1,0)))</f>
        <v/>
      </c>
      <c r="E770" s="66" t="str">
        <f ca="1">IF(C770="","",OFFSET(Zdroj!AR$16,A762-1,0))</f>
        <v/>
      </c>
      <c r="F770" s="334"/>
      <c r="G770" s="333"/>
    </row>
    <row r="771" spans="1:7" x14ac:dyDescent="0.25">
      <c r="B771" s="333"/>
      <c r="C771" s="137" t="str">
        <f ca="1">IF(OFFSET(Zdroj!AT$16,A762-1,0)=0,"",CONCATENATE("B",$A$2+3," - ",Zdroj!$AS$15))</f>
        <v/>
      </c>
      <c r="D771" s="134" t="str">
        <f ca="1">IF(C771="","",CONCATENATE(OFFSET(Zdroj!AS$16,A762-1,0)))</f>
        <v/>
      </c>
      <c r="E771" s="66" t="str">
        <f ca="1">IF(C771="","",OFFSET(Zdroj!AT$16,A762-1,0))</f>
        <v/>
      </c>
      <c r="F771" s="334"/>
      <c r="G771" s="333"/>
    </row>
    <row r="772" spans="1:7" x14ac:dyDescent="0.25">
      <c r="A772" s="127">
        <f>SUM((ROW()+8)/10)</f>
        <v>78</v>
      </c>
      <c r="B772" s="333" t="str">
        <f ca="1">IF(OFFSET(Zdroj!$B$16,A772-1,0)&gt;0,OFFSET(Zdroj!$B$16,A772-1,0),"")</f>
        <v/>
      </c>
      <c r="C772" s="136" t="str">
        <f ca="1">IF(OFFSET(Zdroj!AG$16,A772-1,0)=0,"",CONCATENATE("A",$A$2," - ",Zdroj!$AG$15))</f>
        <v/>
      </c>
      <c r="D772" s="134" t="str">
        <f ca="1">IF(C772="","",CONCATENATE(OFFSET(Zdroj!AG$16,A772-1,0)," - ",OFFSET(Zdroj!AU$16,A772-1,0)))</f>
        <v/>
      </c>
      <c r="E772" s="66" t="str">
        <f ca="1">IF(C772="","",OFFSET(Zdroj!AV$16,A772-1,0))</f>
        <v/>
      </c>
      <c r="F772" s="332" t="str">
        <f t="shared" ref="F772" ca="1" si="225">IF(SUM(E772:E777)=0,"",SUM(E772:E777))</f>
        <v/>
      </c>
      <c r="G772" s="333" t="str">
        <f t="shared" ref="G772" ca="1" si="226">IF(SUM(E772:E781)=0,"",SUM(E772:E781))</f>
        <v/>
      </c>
    </row>
    <row r="773" spans="1:7" x14ac:dyDescent="0.25">
      <c r="B773" s="333"/>
      <c r="C773" s="137" t="str">
        <f ca="1">IF(OFFSET(Zdroj!AH$16,A772-1,0)=0,"",CONCATENATE("A",$A$2+1," - ",Zdroj!$AH$15))</f>
        <v/>
      </c>
      <c r="D773" s="134" t="str">
        <f ca="1">IF(C773="","",CONCATENATE(OFFSET(Zdroj!AH$16,A772-1,0)," - ",OFFSET(Zdroj!AW$16,A772-1,0)))</f>
        <v/>
      </c>
      <c r="E773" s="66" t="str">
        <f ca="1">IF(C773="","",OFFSET(Zdroj!AX$16,A772-1,0))</f>
        <v/>
      </c>
      <c r="F773" s="332"/>
      <c r="G773" s="333"/>
    </row>
    <row r="774" spans="1:7" x14ac:dyDescent="0.25">
      <c r="B774" s="333"/>
      <c r="C774" s="137" t="str">
        <f ca="1">IF(OFFSET(Zdroj!AI$16,A772-1,0)=0,"",CONCATENATE("A",$A$2+2," - ",Zdroj!$AI$15))</f>
        <v/>
      </c>
      <c r="D774" s="134" t="str">
        <f ca="1">IF(C774="","",CONCATENATE(OFFSET(Zdroj!AI$16,A772-1,0)," - ",OFFSET(Zdroj!AY$16,A772-1,0)))</f>
        <v/>
      </c>
      <c r="E774" s="66" t="str">
        <f ca="1">IF(C774="","",OFFSET(Zdroj!AZ$16,A772-1,0))</f>
        <v/>
      </c>
      <c r="F774" s="332"/>
      <c r="G774" s="333"/>
    </row>
    <row r="775" spans="1:7" x14ac:dyDescent="0.25">
      <c r="B775" s="333"/>
      <c r="C775" s="137" t="str">
        <f ca="1">IF(OFFSET(Zdroj!AJ$16,A772-1,0)=0,"",CONCATENATE("A",$A$2+3," - ",Zdroj!$AJ$15))</f>
        <v/>
      </c>
      <c r="D775" s="134" t="str">
        <f ca="1">IF(C775="","",CONCATENATE(OFFSET(Zdroj!AJ$16,A772-1,0)," - ",OFFSET(Zdroj!BA$16,A772-1,0)))</f>
        <v/>
      </c>
      <c r="E775" s="66" t="str">
        <f ca="1">IF(C775="","",OFFSET(Zdroj!BB$16,A772-1,0))</f>
        <v/>
      </c>
      <c r="F775" s="332"/>
      <c r="G775" s="333"/>
    </row>
    <row r="776" spans="1:7" x14ac:dyDescent="0.25">
      <c r="B776" s="333"/>
      <c r="C776" s="137" t="str">
        <f ca="1">IF(OFFSET(Zdroj!AK$16,A772-1,0)=0,"",CONCATENATE("A",$A$2+4," - ",Zdroj!$AK$15))</f>
        <v/>
      </c>
      <c r="D776" s="134" t="str">
        <f ca="1">IF(C776="","",CONCATENATE(OFFSET(Zdroj!AK$16,A772-1,0)," - ",OFFSET(Zdroj!BC$16,A772-1,0)))</f>
        <v/>
      </c>
      <c r="E776" s="66" t="str">
        <f ca="1">IF(C776="","",OFFSET(Zdroj!BD$16,A772-1,0))</f>
        <v/>
      </c>
      <c r="F776" s="332"/>
      <c r="G776" s="333"/>
    </row>
    <row r="777" spans="1:7" x14ac:dyDescent="0.25">
      <c r="B777" s="333"/>
      <c r="C777" s="137" t="str">
        <f ca="1">IF(OFFSET(Zdroj!AL$16,A772-1,0)=0,"",CONCATENATE("A",$A$2+5," - ",Zdroj!$AL$15))</f>
        <v/>
      </c>
      <c r="D777" s="134" t="str">
        <f ca="1">IF(C777="","",CONCATENATE(OFFSET(Zdroj!AL$16,A772-1,0)," - ",OFFSET(Zdroj!BE$16,A772-1,0)))</f>
        <v/>
      </c>
      <c r="E777" s="66" t="str">
        <f ca="1">IF(C777="","",OFFSET(Zdroj!BF$16,A772-1,0))</f>
        <v/>
      </c>
      <c r="F777" s="332"/>
      <c r="G777" s="333"/>
    </row>
    <row r="778" spans="1:7" x14ac:dyDescent="0.25">
      <c r="B778" s="333"/>
      <c r="C778" s="137" t="str">
        <f ca="1">IF(OFFSET(Zdroj!AM$16,A772-1,0)=0,"",CONCATENATE("B",$A$2," - ",Zdroj!$AM$15))</f>
        <v/>
      </c>
      <c r="D778" s="134" t="str">
        <f ca="1">IF(C778="","",CONCATENATE(OFFSET(Zdroj!AM$16,A772-1,0)))</f>
        <v/>
      </c>
      <c r="E778" s="67" t="str">
        <f ca="1">IF(C778="","",OFFSET(Zdroj!AN$16,A772-1,0))</f>
        <v/>
      </c>
      <c r="F778" s="334" t="str">
        <f t="shared" ref="F778" ca="1" si="227">IF(SUM(E778:E781)=0,"",SUM(E778:E781))</f>
        <v/>
      </c>
      <c r="G778" s="333"/>
    </row>
    <row r="779" spans="1:7" x14ac:dyDescent="0.25">
      <c r="B779" s="333"/>
      <c r="C779" s="137" t="str">
        <f ca="1">IF(OFFSET(Zdroj!AO$16,A772-1,0)=0,"",CONCATENATE("B",$A$2+1," - ",Zdroj!$AO$15))</f>
        <v/>
      </c>
      <c r="D779" s="134" t="str">
        <f ca="1">IF(C779="","",CONCATENATE(OFFSET(Zdroj!AO$16,A772-1,0)))</f>
        <v/>
      </c>
      <c r="E779" s="66" t="str">
        <f ca="1">IF(C779="","",OFFSET(Zdroj!AP$16,A772-1,0))</f>
        <v/>
      </c>
      <c r="F779" s="334"/>
      <c r="G779" s="333"/>
    </row>
    <row r="780" spans="1:7" x14ac:dyDescent="0.25">
      <c r="B780" s="333"/>
      <c r="C780" s="137" t="str">
        <f ca="1">IF(OFFSET(Zdroj!AQ$16,A772-1,0)=0,"",CONCATENATE("B",$A$2+2," - ",Zdroj!$AQ$15))</f>
        <v/>
      </c>
      <c r="D780" s="134" t="str">
        <f ca="1">IF(C780="","",CONCATENATE(OFFSET(Zdroj!AQ$16,A772-1,0)))</f>
        <v/>
      </c>
      <c r="E780" s="66" t="str">
        <f ca="1">IF(C780="","",OFFSET(Zdroj!AR$16,A772-1,0))</f>
        <v/>
      </c>
      <c r="F780" s="334"/>
      <c r="G780" s="333"/>
    </row>
    <row r="781" spans="1:7" x14ac:dyDescent="0.25">
      <c r="B781" s="333"/>
      <c r="C781" s="137" t="str">
        <f ca="1">IF(OFFSET(Zdroj!AT$16,A772-1,0)=0,"",CONCATENATE("B",$A$2+3," - ",Zdroj!$AS$15))</f>
        <v/>
      </c>
      <c r="D781" s="134" t="str">
        <f ca="1">IF(C781="","",CONCATENATE(OFFSET(Zdroj!AS$16,A772-1,0)))</f>
        <v/>
      </c>
      <c r="E781" s="66" t="str">
        <f ca="1">IF(C781="","",OFFSET(Zdroj!AT$16,A772-1,0))</f>
        <v/>
      </c>
      <c r="F781" s="334"/>
      <c r="G781" s="333"/>
    </row>
    <row r="782" spans="1:7" x14ac:dyDescent="0.25">
      <c r="A782" s="127">
        <f>SUM((ROW()+8)/10)</f>
        <v>79</v>
      </c>
      <c r="B782" s="333" t="str">
        <f ca="1">IF(OFFSET(Zdroj!$B$16,A782-1,0)&gt;0,OFFSET(Zdroj!$B$16,A782-1,0),"")</f>
        <v/>
      </c>
      <c r="C782" s="136" t="str">
        <f ca="1">IF(OFFSET(Zdroj!AG$16,A782-1,0)=0,"",CONCATENATE("A",$A$2," - ",Zdroj!$AG$15))</f>
        <v/>
      </c>
      <c r="D782" s="134" t="str">
        <f ca="1">IF(C782="","",CONCATENATE(OFFSET(Zdroj!AG$16,A782-1,0)," - ",OFFSET(Zdroj!AU$16,A782-1,0)))</f>
        <v/>
      </c>
      <c r="E782" s="66" t="str">
        <f ca="1">IF(C782="","",OFFSET(Zdroj!AV$16,A782-1,0))</f>
        <v/>
      </c>
      <c r="F782" s="332" t="str">
        <f t="shared" ref="F782" ca="1" si="228">IF(SUM(E782:E787)=0,"",SUM(E782:E787))</f>
        <v/>
      </c>
      <c r="G782" s="333" t="str">
        <f t="shared" ref="G782" ca="1" si="229">IF(SUM(E782:E791)=0,"",SUM(E782:E791))</f>
        <v/>
      </c>
    </row>
    <row r="783" spans="1:7" x14ac:dyDescent="0.25">
      <c r="B783" s="333"/>
      <c r="C783" s="137" t="str">
        <f ca="1">IF(OFFSET(Zdroj!AH$16,A782-1,0)=0,"",CONCATENATE("A",$A$2+1," - ",Zdroj!$AH$15))</f>
        <v/>
      </c>
      <c r="D783" s="134" t="str">
        <f ca="1">IF(C783="","",CONCATENATE(OFFSET(Zdroj!AH$16,A782-1,0)," - ",OFFSET(Zdroj!AW$16,A782-1,0)))</f>
        <v/>
      </c>
      <c r="E783" s="66" t="str">
        <f ca="1">IF(C783="","",OFFSET(Zdroj!AX$16,A782-1,0))</f>
        <v/>
      </c>
      <c r="F783" s="332"/>
      <c r="G783" s="333"/>
    </row>
    <row r="784" spans="1:7" x14ac:dyDescent="0.25">
      <c r="B784" s="333"/>
      <c r="C784" s="137" t="str">
        <f ca="1">IF(OFFSET(Zdroj!AI$16,A782-1,0)=0,"",CONCATENATE("A",$A$2+2," - ",Zdroj!$AI$15))</f>
        <v/>
      </c>
      <c r="D784" s="134" t="str">
        <f ca="1">IF(C784="","",CONCATENATE(OFFSET(Zdroj!AI$16,A782-1,0)," - ",OFFSET(Zdroj!AY$16,A782-1,0)))</f>
        <v/>
      </c>
      <c r="E784" s="66" t="str">
        <f ca="1">IF(C784="","",OFFSET(Zdroj!AZ$16,A782-1,0))</f>
        <v/>
      </c>
      <c r="F784" s="332"/>
      <c r="G784" s="333"/>
    </row>
    <row r="785" spans="1:7" x14ac:dyDescent="0.25">
      <c r="B785" s="333"/>
      <c r="C785" s="137" t="str">
        <f ca="1">IF(OFFSET(Zdroj!AJ$16,A782-1,0)=0,"",CONCATENATE("A",$A$2+3," - ",Zdroj!$AJ$15))</f>
        <v/>
      </c>
      <c r="D785" s="134" t="str">
        <f ca="1">IF(C785="","",CONCATENATE(OFFSET(Zdroj!AJ$16,A782-1,0)," - ",OFFSET(Zdroj!BA$16,A782-1,0)))</f>
        <v/>
      </c>
      <c r="E785" s="66" t="str">
        <f ca="1">IF(C785="","",OFFSET(Zdroj!BB$16,A782-1,0))</f>
        <v/>
      </c>
      <c r="F785" s="332"/>
      <c r="G785" s="333"/>
    </row>
    <row r="786" spans="1:7" x14ac:dyDescent="0.25">
      <c r="B786" s="333"/>
      <c r="C786" s="137" t="str">
        <f ca="1">IF(OFFSET(Zdroj!AK$16,A782-1,0)=0,"",CONCATENATE("A",$A$2+4," - ",Zdroj!$AK$15))</f>
        <v/>
      </c>
      <c r="D786" s="134" t="str">
        <f ca="1">IF(C786="","",CONCATENATE(OFFSET(Zdroj!AK$16,A782-1,0)," - ",OFFSET(Zdroj!BC$16,A782-1,0)))</f>
        <v/>
      </c>
      <c r="E786" s="66" t="str">
        <f ca="1">IF(C786="","",OFFSET(Zdroj!BD$16,A782-1,0))</f>
        <v/>
      </c>
      <c r="F786" s="332"/>
      <c r="G786" s="333"/>
    </row>
    <row r="787" spans="1:7" x14ac:dyDescent="0.25">
      <c r="B787" s="333"/>
      <c r="C787" s="137" t="str">
        <f ca="1">IF(OFFSET(Zdroj!AL$16,A782-1,0)=0,"",CONCATENATE("A",$A$2+5," - ",Zdroj!$AL$15))</f>
        <v/>
      </c>
      <c r="D787" s="134" t="str">
        <f ca="1">IF(C787="","",CONCATENATE(OFFSET(Zdroj!AL$16,A782-1,0)," - ",OFFSET(Zdroj!BE$16,A782-1,0)))</f>
        <v/>
      </c>
      <c r="E787" s="66" t="str">
        <f ca="1">IF(C787="","",OFFSET(Zdroj!BF$16,A782-1,0))</f>
        <v/>
      </c>
      <c r="F787" s="332"/>
      <c r="G787" s="333"/>
    </row>
    <row r="788" spans="1:7" x14ac:dyDescent="0.25">
      <c r="B788" s="333"/>
      <c r="C788" s="137" t="str">
        <f ca="1">IF(OFFSET(Zdroj!AM$16,A782-1,0)=0,"",CONCATENATE("B",$A$2," - ",Zdroj!$AM$15))</f>
        <v/>
      </c>
      <c r="D788" s="134" t="str">
        <f ca="1">IF(C788="","",CONCATENATE(OFFSET(Zdroj!AM$16,A782-1,0)))</f>
        <v/>
      </c>
      <c r="E788" s="67" t="str">
        <f ca="1">IF(C788="","",OFFSET(Zdroj!AN$16,A782-1,0))</f>
        <v/>
      </c>
      <c r="F788" s="334" t="str">
        <f t="shared" ref="F788" ca="1" si="230">IF(SUM(E788:E791)=0,"",SUM(E788:E791))</f>
        <v/>
      </c>
      <c r="G788" s="333"/>
    </row>
    <row r="789" spans="1:7" x14ac:dyDescent="0.25">
      <c r="B789" s="333"/>
      <c r="C789" s="137" t="str">
        <f ca="1">IF(OFFSET(Zdroj!AO$16,A782-1,0)=0,"",CONCATENATE("B",$A$2+1," - ",Zdroj!$AO$15))</f>
        <v/>
      </c>
      <c r="D789" s="134" t="str">
        <f ca="1">IF(C789="","",CONCATENATE(OFFSET(Zdroj!AO$16,A782-1,0)))</f>
        <v/>
      </c>
      <c r="E789" s="66" t="str">
        <f ca="1">IF(C789="","",OFFSET(Zdroj!AP$16,A782-1,0))</f>
        <v/>
      </c>
      <c r="F789" s="334"/>
      <c r="G789" s="333"/>
    </row>
    <row r="790" spans="1:7" x14ac:dyDescent="0.25">
      <c r="B790" s="333"/>
      <c r="C790" s="137" t="str">
        <f ca="1">IF(OFFSET(Zdroj!AQ$16,A782-1,0)=0,"",CONCATENATE("B",$A$2+2," - ",Zdroj!$AQ$15))</f>
        <v/>
      </c>
      <c r="D790" s="134" t="str">
        <f ca="1">IF(C790="","",CONCATENATE(OFFSET(Zdroj!AQ$16,A782-1,0)))</f>
        <v/>
      </c>
      <c r="E790" s="66" t="str">
        <f ca="1">IF(C790="","",OFFSET(Zdroj!AR$16,A782-1,0))</f>
        <v/>
      </c>
      <c r="F790" s="334"/>
      <c r="G790" s="333"/>
    </row>
    <row r="791" spans="1:7" x14ac:dyDescent="0.25">
      <c r="B791" s="333"/>
      <c r="C791" s="137" t="str">
        <f ca="1">IF(OFFSET(Zdroj!AT$16,A782-1,0)=0,"",CONCATENATE("B",$A$2+3," - ",Zdroj!$AS$15))</f>
        <v/>
      </c>
      <c r="D791" s="134" t="str">
        <f ca="1">IF(C791="","",CONCATENATE(OFFSET(Zdroj!AS$16,A782-1,0)))</f>
        <v/>
      </c>
      <c r="E791" s="66" t="str">
        <f ca="1">IF(C791="","",OFFSET(Zdroj!AT$16,A782-1,0))</f>
        <v/>
      </c>
      <c r="F791" s="334"/>
      <c r="G791" s="333"/>
    </row>
    <row r="792" spans="1:7" x14ac:dyDescent="0.25">
      <c r="A792" s="127">
        <f>SUM((ROW()+8)/10)</f>
        <v>80</v>
      </c>
      <c r="B792" s="333" t="str">
        <f ca="1">IF(OFFSET(Zdroj!$B$16,A792-1,0)&gt;0,OFFSET(Zdroj!$B$16,A792-1,0),"")</f>
        <v/>
      </c>
      <c r="C792" s="136" t="str">
        <f ca="1">IF(OFFSET(Zdroj!AG$16,A792-1,0)=0,"",CONCATENATE("A",$A$2," - ",Zdroj!$AG$15))</f>
        <v/>
      </c>
      <c r="D792" s="134" t="str">
        <f ca="1">IF(C792="","",CONCATENATE(OFFSET(Zdroj!AG$16,A792-1,0)," - ",OFFSET(Zdroj!AU$16,A792-1,0)))</f>
        <v/>
      </c>
      <c r="E792" s="66" t="str">
        <f ca="1">IF(C792="","",OFFSET(Zdroj!AV$16,A792-1,0))</f>
        <v/>
      </c>
      <c r="F792" s="332" t="str">
        <f t="shared" ref="F792" ca="1" si="231">IF(SUM(E792:E797)=0,"",SUM(E792:E797))</f>
        <v/>
      </c>
      <c r="G792" s="333" t="str">
        <f t="shared" ref="G792" ca="1" si="232">IF(SUM(E792:E801)=0,"",SUM(E792:E801))</f>
        <v/>
      </c>
    </row>
    <row r="793" spans="1:7" x14ac:dyDescent="0.25">
      <c r="B793" s="333"/>
      <c r="C793" s="137" t="str">
        <f ca="1">IF(OFFSET(Zdroj!AH$16,A792-1,0)=0,"",CONCATENATE("A",$A$2+1," - ",Zdroj!$AH$15))</f>
        <v/>
      </c>
      <c r="D793" s="134" t="str">
        <f ca="1">IF(C793="","",CONCATENATE(OFFSET(Zdroj!AH$16,A792-1,0)," - ",OFFSET(Zdroj!AW$16,A792-1,0)))</f>
        <v/>
      </c>
      <c r="E793" s="66" t="str">
        <f ca="1">IF(C793="","",OFFSET(Zdroj!AX$16,A792-1,0))</f>
        <v/>
      </c>
      <c r="F793" s="332"/>
      <c r="G793" s="333"/>
    </row>
    <row r="794" spans="1:7" x14ac:dyDescent="0.25">
      <c r="B794" s="333"/>
      <c r="C794" s="137" t="str">
        <f ca="1">IF(OFFSET(Zdroj!AI$16,A792-1,0)=0,"",CONCATENATE("A",$A$2+2," - ",Zdroj!$AI$15))</f>
        <v/>
      </c>
      <c r="D794" s="134" t="str">
        <f ca="1">IF(C794="","",CONCATENATE(OFFSET(Zdroj!AI$16,A792-1,0)," - ",OFFSET(Zdroj!AY$16,A792-1,0)))</f>
        <v/>
      </c>
      <c r="E794" s="66" t="str">
        <f ca="1">IF(C794="","",OFFSET(Zdroj!AZ$16,A792-1,0))</f>
        <v/>
      </c>
      <c r="F794" s="332"/>
      <c r="G794" s="333"/>
    </row>
    <row r="795" spans="1:7" x14ac:dyDescent="0.25">
      <c r="B795" s="333"/>
      <c r="C795" s="137" t="str">
        <f ca="1">IF(OFFSET(Zdroj!AJ$16,A792-1,0)=0,"",CONCATENATE("A",$A$2+3," - ",Zdroj!$AJ$15))</f>
        <v/>
      </c>
      <c r="D795" s="134" t="str">
        <f ca="1">IF(C795="","",CONCATENATE(OFFSET(Zdroj!AJ$16,A792-1,0)," - ",OFFSET(Zdroj!BA$16,A792-1,0)))</f>
        <v/>
      </c>
      <c r="E795" s="66" t="str">
        <f ca="1">IF(C795="","",OFFSET(Zdroj!BB$16,A792-1,0))</f>
        <v/>
      </c>
      <c r="F795" s="332"/>
      <c r="G795" s="333"/>
    </row>
    <row r="796" spans="1:7" x14ac:dyDescent="0.25">
      <c r="B796" s="333"/>
      <c r="C796" s="137" t="str">
        <f ca="1">IF(OFFSET(Zdroj!AK$16,A792-1,0)=0,"",CONCATENATE("A",$A$2+4," - ",Zdroj!$AK$15))</f>
        <v/>
      </c>
      <c r="D796" s="134" t="str">
        <f ca="1">IF(C796="","",CONCATENATE(OFFSET(Zdroj!AK$16,A792-1,0)," - ",OFFSET(Zdroj!BC$16,A792-1,0)))</f>
        <v/>
      </c>
      <c r="E796" s="66" t="str">
        <f ca="1">IF(C796="","",OFFSET(Zdroj!BD$16,A792-1,0))</f>
        <v/>
      </c>
      <c r="F796" s="332"/>
      <c r="G796" s="333"/>
    </row>
    <row r="797" spans="1:7" x14ac:dyDescent="0.25">
      <c r="B797" s="333"/>
      <c r="C797" s="137" t="str">
        <f ca="1">IF(OFFSET(Zdroj!AL$16,A792-1,0)=0,"",CONCATENATE("A",$A$2+5," - ",Zdroj!$AL$15))</f>
        <v/>
      </c>
      <c r="D797" s="134" t="str">
        <f ca="1">IF(C797="","",CONCATENATE(OFFSET(Zdroj!AL$16,A792-1,0)," - ",OFFSET(Zdroj!BE$16,A792-1,0)))</f>
        <v/>
      </c>
      <c r="E797" s="66" t="str">
        <f ca="1">IF(C797="","",OFFSET(Zdroj!BF$16,A792-1,0))</f>
        <v/>
      </c>
      <c r="F797" s="332"/>
      <c r="G797" s="333"/>
    </row>
    <row r="798" spans="1:7" x14ac:dyDescent="0.25">
      <c r="B798" s="333"/>
      <c r="C798" s="137" t="str">
        <f ca="1">IF(OFFSET(Zdroj!AM$16,A792-1,0)=0,"",CONCATENATE("B",$A$2," - ",Zdroj!$AM$15))</f>
        <v/>
      </c>
      <c r="D798" s="134" t="str">
        <f ca="1">IF(C798="","",CONCATENATE(OFFSET(Zdroj!AM$16,A792-1,0)))</f>
        <v/>
      </c>
      <c r="E798" s="67" t="str">
        <f ca="1">IF(C798="","",OFFSET(Zdroj!AN$16,A792-1,0))</f>
        <v/>
      </c>
      <c r="F798" s="334" t="str">
        <f t="shared" ref="F798" ca="1" si="233">IF(SUM(E798:E801)=0,"",SUM(E798:E801))</f>
        <v/>
      </c>
      <c r="G798" s="333"/>
    </row>
    <row r="799" spans="1:7" x14ac:dyDescent="0.25">
      <c r="B799" s="333"/>
      <c r="C799" s="137" t="str">
        <f ca="1">IF(OFFSET(Zdroj!AO$16,A792-1,0)=0,"",CONCATENATE("B",$A$2+1," - ",Zdroj!$AO$15))</f>
        <v/>
      </c>
      <c r="D799" s="134" t="str">
        <f ca="1">IF(C799="","",CONCATENATE(OFFSET(Zdroj!AO$16,A792-1,0)))</f>
        <v/>
      </c>
      <c r="E799" s="66" t="str">
        <f ca="1">IF(C799="","",OFFSET(Zdroj!AP$16,A792-1,0))</f>
        <v/>
      </c>
      <c r="F799" s="334"/>
      <c r="G799" s="333"/>
    </row>
    <row r="800" spans="1:7" x14ac:dyDescent="0.25">
      <c r="B800" s="333"/>
      <c r="C800" s="137" t="str">
        <f ca="1">IF(OFFSET(Zdroj!AQ$16,A792-1,0)=0,"",CONCATENATE("B",$A$2+2," - ",Zdroj!$AQ$15))</f>
        <v/>
      </c>
      <c r="D800" s="134" t="str">
        <f ca="1">IF(C800="","",CONCATENATE(OFFSET(Zdroj!AQ$16,A792-1,0)))</f>
        <v/>
      </c>
      <c r="E800" s="66" t="str">
        <f ca="1">IF(C800="","",OFFSET(Zdroj!AR$16,A792-1,0))</f>
        <v/>
      </c>
      <c r="F800" s="334"/>
      <c r="G800" s="333"/>
    </row>
    <row r="801" spans="1:7" x14ac:dyDescent="0.25">
      <c r="B801" s="333"/>
      <c r="C801" s="137" t="str">
        <f ca="1">IF(OFFSET(Zdroj!AT$16,A792-1,0)=0,"",CONCATENATE("B",$A$2+3," - ",Zdroj!$AS$15))</f>
        <v/>
      </c>
      <c r="D801" s="134" t="str">
        <f ca="1">IF(C801="","",CONCATENATE(OFFSET(Zdroj!AS$16,A792-1,0)))</f>
        <v/>
      </c>
      <c r="E801" s="66" t="str">
        <f ca="1">IF(C801="","",OFFSET(Zdroj!AT$16,A792-1,0))</f>
        <v/>
      </c>
      <c r="F801" s="334"/>
      <c r="G801" s="333"/>
    </row>
    <row r="802" spans="1:7" x14ac:dyDescent="0.25">
      <c r="A802" s="127">
        <f>SUM((ROW()+8)/10)</f>
        <v>81</v>
      </c>
      <c r="B802" s="333" t="str">
        <f ca="1">IF(OFFSET(Zdroj!$B$16,A802-1,0)&gt;0,OFFSET(Zdroj!$B$16,A802-1,0),"")</f>
        <v/>
      </c>
      <c r="C802" s="136" t="str">
        <f ca="1">IF(OFFSET(Zdroj!AG$16,A802-1,0)=0,"",CONCATENATE("A",$A$2," - ",Zdroj!$AG$15))</f>
        <v/>
      </c>
      <c r="D802" s="134" t="str">
        <f ca="1">IF(C802="","",CONCATENATE(OFFSET(Zdroj!AG$16,A802-1,0)," - ",OFFSET(Zdroj!AU$16,A802-1,0)))</f>
        <v/>
      </c>
      <c r="E802" s="66" t="str">
        <f ca="1">IF(C802="","",OFFSET(Zdroj!AV$16,A802-1,0))</f>
        <v/>
      </c>
      <c r="F802" s="332" t="str">
        <f t="shared" ref="F802" ca="1" si="234">IF(SUM(E802:E807)=0,"",SUM(E802:E807))</f>
        <v/>
      </c>
      <c r="G802" s="333" t="str">
        <f t="shared" ref="G802" ca="1" si="235">IF(SUM(E802:E811)=0,"",SUM(E802:E811))</f>
        <v/>
      </c>
    </row>
    <row r="803" spans="1:7" x14ac:dyDescent="0.25">
      <c r="B803" s="333"/>
      <c r="C803" s="137" t="str">
        <f ca="1">IF(OFFSET(Zdroj!AH$16,A802-1,0)=0,"",CONCATENATE("A",$A$2+1," - ",Zdroj!$AH$15))</f>
        <v/>
      </c>
      <c r="D803" s="134" t="str">
        <f ca="1">IF(C803="","",CONCATENATE(OFFSET(Zdroj!AH$16,A802-1,0)," - ",OFFSET(Zdroj!AW$16,A802-1,0)))</f>
        <v/>
      </c>
      <c r="E803" s="66" t="str">
        <f ca="1">IF(C803="","",OFFSET(Zdroj!AX$16,A802-1,0))</f>
        <v/>
      </c>
      <c r="F803" s="332"/>
      <c r="G803" s="333"/>
    </row>
    <row r="804" spans="1:7" x14ac:dyDescent="0.25">
      <c r="B804" s="333"/>
      <c r="C804" s="137" t="str">
        <f ca="1">IF(OFFSET(Zdroj!AI$16,A802-1,0)=0,"",CONCATENATE("A",$A$2+2," - ",Zdroj!$AI$15))</f>
        <v/>
      </c>
      <c r="D804" s="134" t="str">
        <f ca="1">IF(C804="","",CONCATENATE(OFFSET(Zdroj!AI$16,A802-1,0)," - ",OFFSET(Zdroj!AY$16,A802-1,0)))</f>
        <v/>
      </c>
      <c r="E804" s="66" t="str">
        <f ca="1">IF(C804="","",OFFSET(Zdroj!AZ$16,A802-1,0))</f>
        <v/>
      </c>
      <c r="F804" s="332"/>
      <c r="G804" s="333"/>
    </row>
    <row r="805" spans="1:7" x14ac:dyDescent="0.25">
      <c r="B805" s="333"/>
      <c r="C805" s="137" t="str">
        <f ca="1">IF(OFFSET(Zdroj!AJ$16,A802-1,0)=0,"",CONCATENATE("A",$A$2+3," - ",Zdroj!$AJ$15))</f>
        <v/>
      </c>
      <c r="D805" s="134" t="str">
        <f ca="1">IF(C805="","",CONCATENATE(OFFSET(Zdroj!AJ$16,A802-1,0)," - ",OFFSET(Zdroj!BA$16,A802-1,0)))</f>
        <v/>
      </c>
      <c r="E805" s="66" t="str">
        <f ca="1">IF(C805="","",OFFSET(Zdroj!BB$16,A802-1,0))</f>
        <v/>
      </c>
      <c r="F805" s="332"/>
      <c r="G805" s="333"/>
    </row>
    <row r="806" spans="1:7" x14ac:dyDescent="0.25">
      <c r="B806" s="333"/>
      <c r="C806" s="137" t="str">
        <f ca="1">IF(OFFSET(Zdroj!AK$16,A802-1,0)=0,"",CONCATENATE("A",$A$2+4," - ",Zdroj!$AK$15))</f>
        <v/>
      </c>
      <c r="D806" s="134" t="str">
        <f ca="1">IF(C806="","",CONCATENATE(OFFSET(Zdroj!AK$16,A802-1,0)," - ",OFFSET(Zdroj!BC$16,A802-1,0)))</f>
        <v/>
      </c>
      <c r="E806" s="66" t="str">
        <f ca="1">IF(C806="","",OFFSET(Zdroj!BD$16,A802-1,0))</f>
        <v/>
      </c>
      <c r="F806" s="332"/>
      <c r="G806" s="333"/>
    </row>
    <row r="807" spans="1:7" x14ac:dyDescent="0.25">
      <c r="B807" s="333"/>
      <c r="C807" s="137" t="str">
        <f ca="1">IF(OFFSET(Zdroj!AL$16,A802-1,0)=0,"",CONCATENATE("A",$A$2+5," - ",Zdroj!$AL$15))</f>
        <v/>
      </c>
      <c r="D807" s="134" t="str">
        <f ca="1">IF(C807="","",CONCATENATE(OFFSET(Zdroj!AL$16,A802-1,0)," - ",OFFSET(Zdroj!BE$16,A802-1,0)))</f>
        <v/>
      </c>
      <c r="E807" s="66" t="str">
        <f ca="1">IF(C807="","",OFFSET(Zdroj!BF$16,A802-1,0))</f>
        <v/>
      </c>
      <c r="F807" s="332"/>
      <c r="G807" s="333"/>
    </row>
    <row r="808" spans="1:7" x14ac:dyDescent="0.25">
      <c r="B808" s="333"/>
      <c r="C808" s="137" t="str">
        <f ca="1">IF(OFFSET(Zdroj!AM$16,A802-1,0)=0,"",CONCATENATE("B",$A$2," - ",Zdroj!$AM$15))</f>
        <v/>
      </c>
      <c r="D808" s="134" t="str">
        <f ca="1">IF(C808="","",CONCATENATE(OFFSET(Zdroj!AM$16,A802-1,0)))</f>
        <v/>
      </c>
      <c r="E808" s="67" t="str">
        <f ca="1">IF(C808="","",OFFSET(Zdroj!AN$16,A802-1,0))</f>
        <v/>
      </c>
      <c r="F808" s="334" t="str">
        <f t="shared" ref="F808" ca="1" si="236">IF(SUM(E808:E811)=0,"",SUM(E808:E811))</f>
        <v/>
      </c>
      <c r="G808" s="333"/>
    </row>
    <row r="809" spans="1:7" x14ac:dyDescent="0.25">
      <c r="B809" s="333"/>
      <c r="C809" s="137" t="str">
        <f ca="1">IF(OFFSET(Zdroj!AO$16,A802-1,0)=0,"",CONCATENATE("B",$A$2+1," - ",Zdroj!$AO$15))</f>
        <v/>
      </c>
      <c r="D809" s="134" t="str">
        <f ca="1">IF(C809="","",CONCATENATE(OFFSET(Zdroj!AO$16,A802-1,0)))</f>
        <v/>
      </c>
      <c r="E809" s="66" t="str">
        <f ca="1">IF(C809="","",OFFSET(Zdroj!AP$16,A802-1,0))</f>
        <v/>
      </c>
      <c r="F809" s="334"/>
      <c r="G809" s="333"/>
    </row>
    <row r="810" spans="1:7" x14ac:dyDescent="0.25">
      <c r="B810" s="333"/>
      <c r="C810" s="137" t="str">
        <f ca="1">IF(OFFSET(Zdroj!AQ$16,A802-1,0)=0,"",CONCATENATE("B",$A$2+2," - ",Zdroj!$AQ$15))</f>
        <v/>
      </c>
      <c r="D810" s="134" t="str">
        <f ca="1">IF(C810="","",CONCATENATE(OFFSET(Zdroj!AQ$16,A802-1,0)))</f>
        <v/>
      </c>
      <c r="E810" s="66" t="str">
        <f ca="1">IF(C810="","",OFFSET(Zdroj!AR$16,A802-1,0))</f>
        <v/>
      </c>
      <c r="F810" s="334"/>
      <c r="G810" s="333"/>
    </row>
    <row r="811" spans="1:7" x14ac:dyDescent="0.25">
      <c r="B811" s="333"/>
      <c r="C811" s="137" t="str">
        <f ca="1">IF(OFFSET(Zdroj!AT$16,A802-1,0)=0,"",CONCATENATE("B",$A$2+3," - ",Zdroj!$AS$15))</f>
        <v/>
      </c>
      <c r="D811" s="134" t="str">
        <f ca="1">IF(C811="","",CONCATENATE(OFFSET(Zdroj!AS$16,A802-1,0)))</f>
        <v/>
      </c>
      <c r="E811" s="66" t="str">
        <f ca="1">IF(C811="","",OFFSET(Zdroj!AT$16,A802-1,0))</f>
        <v/>
      </c>
      <c r="F811" s="334"/>
      <c r="G811" s="333"/>
    </row>
    <row r="812" spans="1:7" x14ac:dyDescent="0.25">
      <c r="A812" s="127">
        <f>SUM((ROW()+8)/10)</f>
        <v>82</v>
      </c>
      <c r="B812" s="333" t="str">
        <f ca="1">IF(OFFSET(Zdroj!$B$16,A812-1,0)&gt;0,OFFSET(Zdroj!$B$16,A812-1,0),"")</f>
        <v/>
      </c>
      <c r="C812" s="136" t="str">
        <f ca="1">IF(OFFSET(Zdroj!AG$16,A812-1,0)=0,"",CONCATENATE("A",$A$2," - ",Zdroj!$AG$15))</f>
        <v/>
      </c>
      <c r="D812" s="134" t="str">
        <f ca="1">IF(C812="","",CONCATENATE(OFFSET(Zdroj!AG$16,A812-1,0)," - ",OFFSET(Zdroj!AU$16,A812-1,0)))</f>
        <v/>
      </c>
      <c r="E812" s="66" t="str">
        <f ca="1">IF(C812="","",OFFSET(Zdroj!AV$16,A812-1,0))</f>
        <v/>
      </c>
      <c r="F812" s="332" t="str">
        <f t="shared" ref="F812" ca="1" si="237">IF(SUM(E812:E817)=0,"",SUM(E812:E817))</f>
        <v/>
      </c>
      <c r="G812" s="333" t="str">
        <f t="shared" ref="G812" ca="1" si="238">IF(SUM(E812:E821)=0,"",SUM(E812:E821))</f>
        <v/>
      </c>
    </row>
    <row r="813" spans="1:7" x14ac:dyDescent="0.25">
      <c r="B813" s="333"/>
      <c r="C813" s="137" t="str">
        <f ca="1">IF(OFFSET(Zdroj!AH$16,A812-1,0)=0,"",CONCATENATE("A",$A$2+1," - ",Zdroj!$AH$15))</f>
        <v/>
      </c>
      <c r="D813" s="134" t="str">
        <f ca="1">IF(C813="","",CONCATENATE(OFFSET(Zdroj!AH$16,A812-1,0)," - ",OFFSET(Zdroj!AW$16,A812-1,0)))</f>
        <v/>
      </c>
      <c r="E813" s="66" t="str">
        <f ca="1">IF(C813="","",OFFSET(Zdroj!AX$16,A812-1,0))</f>
        <v/>
      </c>
      <c r="F813" s="332"/>
      <c r="G813" s="333"/>
    </row>
    <row r="814" spans="1:7" x14ac:dyDescent="0.25">
      <c r="B814" s="333"/>
      <c r="C814" s="137" t="str">
        <f ca="1">IF(OFFSET(Zdroj!AI$16,A812-1,0)=0,"",CONCATENATE("A",$A$2+2," - ",Zdroj!$AI$15))</f>
        <v/>
      </c>
      <c r="D814" s="134" t="str">
        <f ca="1">IF(C814="","",CONCATENATE(OFFSET(Zdroj!AI$16,A812-1,0)," - ",OFFSET(Zdroj!AY$16,A812-1,0)))</f>
        <v/>
      </c>
      <c r="E814" s="66" t="str">
        <f ca="1">IF(C814="","",OFFSET(Zdroj!AZ$16,A812-1,0))</f>
        <v/>
      </c>
      <c r="F814" s="332"/>
      <c r="G814" s="333"/>
    </row>
    <row r="815" spans="1:7" x14ac:dyDescent="0.25">
      <c r="B815" s="333"/>
      <c r="C815" s="137" t="str">
        <f ca="1">IF(OFFSET(Zdroj!AJ$16,A812-1,0)=0,"",CONCATENATE("A",$A$2+3," - ",Zdroj!$AJ$15))</f>
        <v/>
      </c>
      <c r="D815" s="134" t="str">
        <f ca="1">IF(C815="","",CONCATENATE(OFFSET(Zdroj!AJ$16,A812-1,0)," - ",OFFSET(Zdroj!BA$16,A812-1,0)))</f>
        <v/>
      </c>
      <c r="E815" s="66" t="str">
        <f ca="1">IF(C815="","",OFFSET(Zdroj!BB$16,A812-1,0))</f>
        <v/>
      </c>
      <c r="F815" s="332"/>
      <c r="G815" s="333"/>
    </row>
    <row r="816" spans="1:7" x14ac:dyDescent="0.25">
      <c r="B816" s="333"/>
      <c r="C816" s="137" t="str">
        <f ca="1">IF(OFFSET(Zdroj!AK$16,A812-1,0)=0,"",CONCATENATE("A",$A$2+4," - ",Zdroj!$AK$15))</f>
        <v/>
      </c>
      <c r="D816" s="134" t="str">
        <f ca="1">IF(C816="","",CONCATENATE(OFFSET(Zdroj!AK$16,A812-1,0)," - ",OFFSET(Zdroj!BC$16,A812-1,0)))</f>
        <v/>
      </c>
      <c r="E816" s="66" t="str">
        <f ca="1">IF(C816="","",OFFSET(Zdroj!BD$16,A812-1,0))</f>
        <v/>
      </c>
      <c r="F816" s="332"/>
      <c r="G816" s="333"/>
    </row>
    <row r="817" spans="1:7" x14ac:dyDescent="0.25">
      <c r="B817" s="333"/>
      <c r="C817" s="137" t="str">
        <f ca="1">IF(OFFSET(Zdroj!AL$16,A812-1,0)=0,"",CONCATENATE("A",$A$2+5," - ",Zdroj!$AL$15))</f>
        <v/>
      </c>
      <c r="D817" s="134" t="str">
        <f ca="1">IF(C817="","",CONCATENATE(OFFSET(Zdroj!AL$16,A812-1,0)," - ",OFFSET(Zdroj!BE$16,A812-1,0)))</f>
        <v/>
      </c>
      <c r="E817" s="66" t="str">
        <f ca="1">IF(C817="","",OFFSET(Zdroj!BF$16,A812-1,0))</f>
        <v/>
      </c>
      <c r="F817" s="332"/>
      <c r="G817" s="333"/>
    </row>
    <row r="818" spans="1:7" x14ac:dyDescent="0.25">
      <c r="B818" s="333"/>
      <c r="C818" s="137" t="str">
        <f ca="1">IF(OFFSET(Zdroj!AM$16,A812-1,0)=0,"",CONCATENATE("B",$A$2," - ",Zdroj!$AM$15))</f>
        <v/>
      </c>
      <c r="D818" s="134" t="str">
        <f ca="1">IF(C818="","",CONCATENATE(OFFSET(Zdroj!AM$16,A812-1,0)))</f>
        <v/>
      </c>
      <c r="E818" s="67" t="str">
        <f ca="1">IF(C818="","",OFFSET(Zdroj!AN$16,A812-1,0))</f>
        <v/>
      </c>
      <c r="F818" s="334" t="str">
        <f t="shared" ref="F818" ca="1" si="239">IF(SUM(E818:E821)=0,"",SUM(E818:E821))</f>
        <v/>
      </c>
      <c r="G818" s="333"/>
    </row>
    <row r="819" spans="1:7" x14ac:dyDescent="0.25">
      <c r="B819" s="333"/>
      <c r="C819" s="137" t="str">
        <f ca="1">IF(OFFSET(Zdroj!AO$16,A812-1,0)=0,"",CONCATENATE("B",$A$2+1," - ",Zdroj!$AO$15))</f>
        <v/>
      </c>
      <c r="D819" s="134" t="str">
        <f ca="1">IF(C819="","",CONCATENATE(OFFSET(Zdroj!AO$16,A812-1,0)))</f>
        <v/>
      </c>
      <c r="E819" s="66" t="str">
        <f ca="1">IF(C819="","",OFFSET(Zdroj!AP$16,A812-1,0))</f>
        <v/>
      </c>
      <c r="F819" s="334"/>
      <c r="G819" s="333"/>
    </row>
    <row r="820" spans="1:7" x14ac:dyDescent="0.25">
      <c r="B820" s="333"/>
      <c r="C820" s="137" t="str">
        <f ca="1">IF(OFFSET(Zdroj!AQ$16,A812-1,0)=0,"",CONCATENATE("B",$A$2+2," - ",Zdroj!$AQ$15))</f>
        <v/>
      </c>
      <c r="D820" s="134" t="str">
        <f ca="1">IF(C820="","",CONCATENATE(OFFSET(Zdroj!AQ$16,A812-1,0)))</f>
        <v/>
      </c>
      <c r="E820" s="66" t="str">
        <f ca="1">IF(C820="","",OFFSET(Zdroj!AR$16,A812-1,0))</f>
        <v/>
      </c>
      <c r="F820" s="334"/>
      <c r="G820" s="333"/>
    </row>
    <row r="821" spans="1:7" x14ac:dyDescent="0.25">
      <c r="B821" s="333"/>
      <c r="C821" s="137" t="str">
        <f ca="1">IF(OFFSET(Zdroj!AT$16,A812-1,0)=0,"",CONCATENATE("B",$A$2+3," - ",Zdroj!$AS$15))</f>
        <v/>
      </c>
      <c r="D821" s="134" t="str">
        <f ca="1">IF(C821="","",CONCATENATE(OFFSET(Zdroj!AS$16,A812-1,0)))</f>
        <v/>
      </c>
      <c r="E821" s="66" t="str">
        <f ca="1">IF(C821="","",OFFSET(Zdroj!AT$16,A812-1,0))</f>
        <v/>
      </c>
      <c r="F821" s="334"/>
      <c r="G821" s="333"/>
    </row>
    <row r="822" spans="1:7" x14ac:dyDescent="0.25">
      <c r="A822" s="127">
        <f>SUM((ROW()+8)/10)</f>
        <v>83</v>
      </c>
      <c r="B822" s="333" t="str">
        <f ca="1">IF(OFFSET(Zdroj!$B$16,A822-1,0)&gt;0,OFFSET(Zdroj!$B$16,A822-1,0),"")</f>
        <v/>
      </c>
      <c r="C822" s="136" t="str">
        <f ca="1">IF(OFFSET(Zdroj!AG$16,A822-1,0)=0,"",CONCATENATE("A",$A$2," - ",Zdroj!$AG$15))</f>
        <v/>
      </c>
      <c r="D822" s="134" t="str">
        <f ca="1">IF(C822="","",CONCATENATE(OFFSET(Zdroj!AG$16,A822-1,0)," - ",OFFSET(Zdroj!AU$16,A822-1,0)))</f>
        <v/>
      </c>
      <c r="E822" s="66" t="str">
        <f ca="1">IF(C822="","",OFFSET(Zdroj!AV$16,A822-1,0))</f>
        <v/>
      </c>
      <c r="F822" s="332" t="str">
        <f t="shared" ref="F822" ca="1" si="240">IF(SUM(E822:E827)=0,"",SUM(E822:E827))</f>
        <v/>
      </c>
      <c r="G822" s="333" t="str">
        <f t="shared" ref="G822" ca="1" si="241">IF(SUM(E822:E831)=0,"",SUM(E822:E831))</f>
        <v/>
      </c>
    </row>
    <row r="823" spans="1:7" x14ac:dyDescent="0.25">
      <c r="B823" s="333"/>
      <c r="C823" s="137" t="str">
        <f ca="1">IF(OFFSET(Zdroj!AH$16,A822-1,0)=0,"",CONCATENATE("A",$A$2+1," - ",Zdroj!$AH$15))</f>
        <v/>
      </c>
      <c r="D823" s="134" t="str">
        <f ca="1">IF(C823="","",CONCATENATE(OFFSET(Zdroj!AH$16,A822-1,0)," - ",OFFSET(Zdroj!AW$16,A822-1,0)))</f>
        <v/>
      </c>
      <c r="E823" s="66" t="str">
        <f ca="1">IF(C823="","",OFFSET(Zdroj!AX$16,A822-1,0))</f>
        <v/>
      </c>
      <c r="F823" s="332"/>
      <c r="G823" s="333"/>
    </row>
    <row r="824" spans="1:7" x14ac:dyDescent="0.25">
      <c r="B824" s="333"/>
      <c r="C824" s="137" t="str">
        <f ca="1">IF(OFFSET(Zdroj!AI$16,A822-1,0)=0,"",CONCATENATE("A",$A$2+2," - ",Zdroj!$AI$15))</f>
        <v/>
      </c>
      <c r="D824" s="134" t="str">
        <f ca="1">IF(C824="","",CONCATENATE(OFFSET(Zdroj!AI$16,A822-1,0)," - ",OFFSET(Zdroj!AY$16,A822-1,0)))</f>
        <v/>
      </c>
      <c r="E824" s="66" t="str">
        <f ca="1">IF(C824="","",OFFSET(Zdroj!AZ$16,A822-1,0))</f>
        <v/>
      </c>
      <c r="F824" s="332"/>
      <c r="G824" s="333"/>
    </row>
    <row r="825" spans="1:7" x14ac:dyDescent="0.25">
      <c r="B825" s="333"/>
      <c r="C825" s="137" t="str">
        <f ca="1">IF(OFFSET(Zdroj!AJ$16,A822-1,0)=0,"",CONCATENATE("A",$A$2+3," - ",Zdroj!$AJ$15))</f>
        <v/>
      </c>
      <c r="D825" s="134" t="str">
        <f ca="1">IF(C825="","",CONCATENATE(OFFSET(Zdroj!AJ$16,A822-1,0)," - ",OFFSET(Zdroj!BA$16,A822-1,0)))</f>
        <v/>
      </c>
      <c r="E825" s="66" t="str">
        <f ca="1">IF(C825="","",OFFSET(Zdroj!BB$16,A822-1,0))</f>
        <v/>
      </c>
      <c r="F825" s="332"/>
      <c r="G825" s="333"/>
    </row>
    <row r="826" spans="1:7" x14ac:dyDescent="0.25">
      <c r="B826" s="333"/>
      <c r="C826" s="137" t="str">
        <f ca="1">IF(OFFSET(Zdroj!AK$16,A822-1,0)=0,"",CONCATENATE("A",$A$2+4," - ",Zdroj!$AK$15))</f>
        <v/>
      </c>
      <c r="D826" s="134" t="str">
        <f ca="1">IF(C826="","",CONCATENATE(OFFSET(Zdroj!AK$16,A822-1,0)," - ",OFFSET(Zdroj!BC$16,A822-1,0)))</f>
        <v/>
      </c>
      <c r="E826" s="66" t="str">
        <f ca="1">IF(C826="","",OFFSET(Zdroj!BD$16,A822-1,0))</f>
        <v/>
      </c>
      <c r="F826" s="332"/>
      <c r="G826" s="333"/>
    </row>
    <row r="827" spans="1:7" x14ac:dyDescent="0.25">
      <c r="B827" s="333"/>
      <c r="C827" s="137" t="str">
        <f ca="1">IF(OFFSET(Zdroj!AL$16,A822-1,0)=0,"",CONCATENATE("A",$A$2+5," - ",Zdroj!$AL$15))</f>
        <v/>
      </c>
      <c r="D827" s="134" t="str">
        <f ca="1">IF(C827="","",CONCATENATE(OFFSET(Zdroj!AL$16,A822-1,0)," - ",OFFSET(Zdroj!BE$16,A822-1,0)))</f>
        <v/>
      </c>
      <c r="E827" s="66" t="str">
        <f ca="1">IF(C827="","",OFFSET(Zdroj!BF$16,A822-1,0))</f>
        <v/>
      </c>
      <c r="F827" s="332"/>
      <c r="G827" s="333"/>
    </row>
    <row r="828" spans="1:7" x14ac:dyDescent="0.25">
      <c r="B828" s="333"/>
      <c r="C828" s="137" t="str">
        <f ca="1">IF(OFFSET(Zdroj!AM$16,A822-1,0)=0,"",CONCATENATE("B",$A$2," - ",Zdroj!$AM$15))</f>
        <v/>
      </c>
      <c r="D828" s="134" t="str">
        <f ca="1">IF(C828="","",CONCATENATE(OFFSET(Zdroj!AM$16,A822-1,0)))</f>
        <v/>
      </c>
      <c r="E828" s="67" t="str">
        <f ca="1">IF(C828="","",OFFSET(Zdroj!AN$16,A822-1,0))</f>
        <v/>
      </c>
      <c r="F828" s="334" t="str">
        <f t="shared" ref="F828" ca="1" si="242">IF(SUM(E828:E831)=0,"",SUM(E828:E831))</f>
        <v/>
      </c>
      <c r="G828" s="333"/>
    </row>
    <row r="829" spans="1:7" x14ac:dyDescent="0.25">
      <c r="B829" s="333"/>
      <c r="C829" s="137" t="str">
        <f ca="1">IF(OFFSET(Zdroj!AO$16,A822-1,0)=0,"",CONCATENATE("B",$A$2+1," - ",Zdroj!$AO$15))</f>
        <v/>
      </c>
      <c r="D829" s="134" t="str">
        <f ca="1">IF(C829="","",CONCATENATE(OFFSET(Zdroj!AO$16,A822-1,0)))</f>
        <v/>
      </c>
      <c r="E829" s="66" t="str">
        <f ca="1">IF(C829="","",OFFSET(Zdroj!AP$16,A822-1,0))</f>
        <v/>
      </c>
      <c r="F829" s="334"/>
      <c r="G829" s="333"/>
    </row>
    <row r="830" spans="1:7" x14ac:dyDescent="0.25">
      <c r="B830" s="333"/>
      <c r="C830" s="137" t="str">
        <f ca="1">IF(OFFSET(Zdroj!AQ$16,A822-1,0)=0,"",CONCATENATE("B",$A$2+2," - ",Zdroj!$AQ$15))</f>
        <v/>
      </c>
      <c r="D830" s="134" t="str">
        <f ca="1">IF(C830="","",CONCATENATE(OFFSET(Zdroj!AQ$16,A822-1,0)))</f>
        <v/>
      </c>
      <c r="E830" s="66" t="str">
        <f ca="1">IF(C830="","",OFFSET(Zdroj!AR$16,A822-1,0))</f>
        <v/>
      </c>
      <c r="F830" s="334"/>
      <c r="G830" s="333"/>
    </row>
    <row r="831" spans="1:7" x14ac:dyDescent="0.25">
      <c r="B831" s="333"/>
      <c r="C831" s="137" t="str">
        <f ca="1">IF(OFFSET(Zdroj!AT$16,A822-1,0)=0,"",CONCATENATE("B",$A$2+3," - ",Zdroj!$AS$15))</f>
        <v/>
      </c>
      <c r="D831" s="134" t="str">
        <f ca="1">IF(C831="","",CONCATENATE(OFFSET(Zdroj!AS$16,A822-1,0)))</f>
        <v/>
      </c>
      <c r="E831" s="66" t="str">
        <f ca="1">IF(C831="","",OFFSET(Zdroj!AT$16,A822-1,0))</f>
        <v/>
      </c>
      <c r="F831" s="334"/>
      <c r="G831" s="333"/>
    </row>
    <row r="832" spans="1:7" x14ac:dyDescent="0.25">
      <c r="A832" s="127">
        <f>SUM((ROW()+8)/10)</f>
        <v>84</v>
      </c>
      <c r="B832" s="333" t="str">
        <f ca="1">IF(OFFSET(Zdroj!$B$16,A832-1,0)&gt;0,OFFSET(Zdroj!$B$16,A832-1,0),"")</f>
        <v/>
      </c>
      <c r="C832" s="136" t="str">
        <f ca="1">IF(OFFSET(Zdroj!AG$16,A832-1,0)=0,"",CONCATENATE("A",$A$2," - ",Zdroj!$AG$15))</f>
        <v/>
      </c>
      <c r="D832" s="134" t="str">
        <f ca="1">IF(C832="","",CONCATENATE(OFFSET(Zdroj!AG$16,A832-1,0)," - ",OFFSET(Zdroj!AU$16,A832-1,0)))</f>
        <v/>
      </c>
      <c r="E832" s="66" t="str">
        <f ca="1">IF(C832="","",OFFSET(Zdroj!AV$16,A832-1,0))</f>
        <v/>
      </c>
      <c r="F832" s="332" t="str">
        <f t="shared" ref="F832" ca="1" si="243">IF(SUM(E832:E837)=0,"",SUM(E832:E837))</f>
        <v/>
      </c>
      <c r="G832" s="333" t="str">
        <f t="shared" ref="G832" ca="1" si="244">IF(SUM(E832:E841)=0,"",SUM(E832:E841))</f>
        <v/>
      </c>
    </row>
    <row r="833" spans="1:7" x14ac:dyDescent="0.25">
      <c r="B833" s="333"/>
      <c r="C833" s="137" t="str">
        <f ca="1">IF(OFFSET(Zdroj!AH$16,A832-1,0)=0,"",CONCATENATE("A",$A$2+1," - ",Zdroj!$AH$15))</f>
        <v/>
      </c>
      <c r="D833" s="134" t="str">
        <f ca="1">IF(C833="","",CONCATENATE(OFFSET(Zdroj!AH$16,A832-1,0)," - ",OFFSET(Zdroj!AW$16,A832-1,0)))</f>
        <v/>
      </c>
      <c r="E833" s="66" t="str">
        <f ca="1">IF(C833="","",OFFSET(Zdroj!AX$16,A832-1,0))</f>
        <v/>
      </c>
      <c r="F833" s="332"/>
      <c r="G833" s="333"/>
    </row>
    <row r="834" spans="1:7" x14ac:dyDescent="0.25">
      <c r="B834" s="333"/>
      <c r="C834" s="137" t="str">
        <f ca="1">IF(OFFSET(Zdroj!AI$16,A832-1,0)=0,"",CONCATENATE("A",$A$2+2," - ",Zdroj!$AI$15))</f>
        <v/>
      </c>
      <c r="D834" s="134" t="str">
        <f ca="1">IF(C834="","",CONCATENATE(OFFSET(Zdroj!AI$16,A832-1,0)," - ",OFFSET(Zdroj!AY$16,A832-1,0)))</f>
        <v/>
      </c>
      <c r="E834" s="66" t="str">
        <f ca="1">IF(C834="","",OFFSET(Zdroj!AZ$16,A832-1,0))</f>
        <v/>
      </c>
      <c r="F834" s="332"/>
      <c r="G834" s="333"/>
    </row>
    <row r="835" spans="1:7" x14ac:dyDescent="0.25">
      <c r="B835" s="333"/>
      <c r="C835" s="137" t="str">
        <f ca="1">IF(OFFSET(Zdroj!AJ$16,A832-1,0)=0,"",CONCATENATE("A",$A$2+3," - ",Zdroj!$AJ$15))</f>
        <v/>
      </c>
      <c r="D835" s="134" t="str">
        <f ca="1">IF(C835="","",CONCATENATE(OFFSET(Zdroj!AJ$16,A832-1,0)," - ",OFFSET(Zdroj!BA$16,A832-1,0)))</f>
        <v/>
      </c>
      <c r="E835" s="66" t="str">
        <f ca="1">IF(C835="","",OFFSET(Zdroj!BB$16,A832-1,0))</f>
        <v/>
      </c>
      <c r="F835" s="332"/>
      <c r="G835" s="333"/>
    </row>
    <row r="836" spans="1:7" x14ac:dyDescent="0.25">
      <c r="B836" s="333"/>
      <c r="C836" s="137" t="str">
        <f ca="1">IF(OFFSET(Zdroj!AK$16,A832-1,0)=0,"",CONCATENATE("A",$A$2+4," - ",Zdroj!$AK$15))</f>
        <v/>
      </c>
      <c r="D836" s="134" t="str">
        <f ca="1">IF(C836="","",CONCATENATE(OFFSET(Zdroj!AK$16,A832-1,0)," - ",OFFSET(Zdroj!BC$16,A832-1,0)))</f>
        <v/>
      </c>
      <c r="E836" s="66" t="str">
        <f ca="1">IF(C836="","",OFFSET(Zdroj!BD$16,A832-1,0))</f>
        <v/>
      </c>
      <c r="F836" s="332"/>
      <c r="G836" s="333"/>
    </row>
    <row r="837" spans="1:7" x14ac:dyDescent="0.25">
      <c r="B837" s="333"/>
      <c r="C837" s="137" t="str">
        <f ca="1">IF(OFFSET(Zdroj!AL$16,A832-1,0)=0,"",CONCATENATE("A",$A$2+5," - ",Zdroj!$AL$15))</f>
        <v/>
      </c>
      <c r="D837" s="134" t="str">
        <f ca="1">IF(C837="","",CONCATENATE(OFFSET(Zdroj!AL$16,A832-1,0)," - ",OFFSET(Zdroj!BE$16,A832-1,0)))</f>
        <v/>
      </c>
      <c r="E837" s="66" t="str">
        <f ca="1">IF(C837="","",OFFSET(Zdroj!BF$16,A832-1,0))</f>
        <v/>
      </c>
      <c r="F837" s="332"/>
      <c r="G837" s="333"/>
    </row>
    <row r="838" spans="1:7" x14ac:dyDescent="0.25">
      <c r="B838" s="333"/>
      <c r="C838" s="137" t="str">
        <f ca="1">IF(OFFSET(Zdroj!AM$16,A832-1,0)=0,"",CONCATENATE("B",$A$2," - ",Zdroj!$AM$15))</f>
        <v/>
      </c>
      <c r="D838" s="134" t="str">
        <f ca="1">IF(C838="","",CONCATENATE(OFFSET(Zdroj!AM$16,A832-1,0)))</f>
        <v/>
      </c>
      <c r="E838" s="67" t="str">
        <f ca="1">IF(C838="","",OFFSET(Zdroj!AN$16,A832-1,0))</f>
        <v/>
      </c>
      <c r="F838" s="334" t="str">
        <f t="shared" ref="F838" ca="1" si="245">IF(SUM(E838:E841)=0,"",SUM(E838:E841))</f>
        <v/>
      </c>
      <c r="G838" s="333"/>
    </row>
    <row r="839" spans="1:7" x14ac:dyDescent="0.25">
      <c r="B839" s="333"/>
      <c r="C839" s="137" t="str">
        <f ca="1">IF(OFFSET(Zdroj!AO$16,A832-1,0)=0,"",CONCATENATE("B",$A$2+1," - ",Zdroj!$AO$15))</f>
        <v/>
      </c>
      <c r="D839" s="134" t="str">
        <f ca="1">IF(C839="","",CONCATENATE(OFFSET(Zdroj!AO$16,A832-1,0)))</f>
        <v/>
      </c>
      <c r="E839" s="66" t="str">
        <f ca="1">IF(C839="","",OFFSET(Zdroj!AP$16,A832-1,0))</f>
        <v/>
      </c>
      <c r="F839" s="334"/>
      <c r="G839" s="333"/>
    </row>
    <row r="840" spans="1:7" x14ac:dyDescent="0.25">
      <c r="B840" s="333"/>
      <c r="C840" s="137" t="str">
        <f ca="1">IF(OFFSET(Zdroj!AQ$16,A832-1,0)=0,"",CONCATENATE("B",$A$2+2," - ",Zdroj!$AQ$15))</f>
        <v/>
      </c>
      <c r="D840" s="134" t="str">
        <f ca="1">IF(C840="","",CONCATENATE(OFFSET(Zdroj!AQ$16,A832-1,0)))</f>
        <v/>
      </c>
      <c r="E840" s="66" t="str">
        <f ca="1">IF(C840="","",OFFSET(Zdroj!AR$16,A832-1,0))</f>
        <v/>
      </c>
      <c r="F840" s="334"/>
      <c r="G840" s="333"/>
    </row>
    <row r="841" spans="1:7" x14ac:dyDescent="0.25">
      <c r="B841" s="333"/>
      <c r="C841" s="137" t="str">
        <f ca="1">IF(OFFSET(Zdroj!AT$16,A832-1,0)=0,"",CONCATENATE("B",$A$2+3," - ",Zdroj!$AS$15))</f>
        <v/>
      </c>
      <c r="D841" s="134" t="str">
        <f ca="1">IF(C841="","",CONCATENATE(OFFSET(Zdroj!AS$16,A832-1,0)))</f>
        <v/>
      </c>
      <c r="E841" s="66" t="str">
        <f ca="1">IF(C841="","",OFFSET(Zdroj!AT$16,A832-1,0))</f>
        <v/>
      </c>
      <c r="F841" s="334"/>
      <c r="G841" s="333"/>
    </row>
    <row r="842" spans="1:7" x14ac:dyDescent="0.25">
      <c r="A842" s="127">
        <f>SUM((ROW()+8)/10)</f>
        <v>85</v>
      </c>
      <c r="B842" s="333" t="str">
        <f ca="1">IF(OFFSET(Zdroj!$B$16,A842-1,0)&gt;0,OFFSET(Zdroj!$B$16,A842-1,0),"")</f>
        <v/>
      </c>
      <c r="C842" s="136" t="str">
        <f ca="1">IF(OFFSET(Zdroj!AG$16,A842-1,0)=0,"",CONCATENATE("A",$A$2," - ",Zdroj!$AG$15))</f>
        <v/>
      </c>
      <c r="D842" s="134" t="str">
        <f ca="1">IF(C842="","",CONCATENATE(OFFSET(Zdroj!AG$16,A842-1,0)," - ",OFFSET(Zdroj!AU$16,A842-1,0)))</f>
        <v/>
      </c>
      <c r="E842" s="66" t="str">
        <f ca="1">IF(C842="","",OFFSET(Zdroj!AV$16,A842-1,0))</f>
        <v/>
      </c>
      <c r="F842" s="332" t="str">
        <f t="shared" ref="F842" ca="1" si="246">IF(SUM(E842:E847)=0,"",SUM(E842:E847))</f>
        <v/>
      </c>
      <c r="G842" s="333" t="str">
        <f t="shared" ref="G842" ca="1" si="247">IF(SUM(E842:E851)=0,"",SUM(E842:E851))</f>
        <v/>
      </c>
    </row>
    <row r="843" spans="1:7" x14ac:dyDescent="0.25">
      <c r="B843" s="333"/>
      <c r="C843" s="137" t="str">
        <f ca="1">IF(OFFSET(Zdroj!AH$16,A842-1,0)=0,"",CONCATENATE("A",$A$2+1," - ",Zdroj!$AH$15))</f>
        <v/>
      </c>
      <c r="D843" s="134" t="str">
        <f ca="1">IF(C843="","",CONCATENATE(OFFSET(Zdroj!AH$16,A842-1,0)," - ",OFFSET(Zdroj!AW$16,A842-1,0)))</f>
        <v/>
      </c>
      <c r="E843" s="66" t="str">
        <f ca="1">IF(C843="","",OFFSET(Zdroj!AX$16,A842-1,0))</f>
        <v/>
      </c>
      <c r="F843" s="332"/>
      <c r="G843" s="333"/>
    </row>
    <row r="844" spans="1:7" x14ac:dyDescent="0.25">
      <c r="B844" s="333"/>
      <c r="C844" s="137" t="str">
        <f ca="1">IF(OFFSET(Zdroj!AI$16,A842-1,0)=0,"",CONCATENATE("A",$A$2+2," - ",Zdroj!$AI$15))</f>
        <v/>
      </c>
      <c r="D844" s="134" t="str">
        <f ca="1">IF(C844="","",CONCATENATE(OFFSET(Zdroj!AI$16,A842-1,0)," - ",OFFSET(Zdroj!AY$16,A842-1,0)))</f>
        <v/>
      </c>
      <c r="E844" s="66" t="str">
        <f ca="1">IF(C844="","",OFFSET(Zdroj!AZ$16,A842-1,0))</f>
        <v/>
      </c>
      <c r="F844" s="332"/>
      <c r="G844" s="333"/>
    </row>
    <row r="845" spans="1:7" x14ac:dyDescent="0.25">
      <c r="B845" s="333"/>
      <c r="C845" s="137" t="str">
        <f ca="1">IF(OFFSET(Zdroj!AJ$16,A842-1,0)=0,"",CONCATENATE("A",$A$2+3," - ",Zdroj!$AJ$15))</f>
        <v/>
      </c>
      <c r="D845" s="134" t="str">
        <f ca="1">IF(C845="","",CONCATENATE(OFFSET(Zdroj!AJ$16,A842-1,0)," - ",OFFSET(Zdroj!BA$16,A842-1,0)))</f>
        <v/>
      </c>
      <c r="E845" s="66" t="str">
        <f ca="1">IF(C845="","",OFFSET(Zdroj!BB$16,A842-1,0))</f>
        <v/>
      </c>
      <c r="F845" s="332"/>
      <c r="G845" s="333"/>
    </row>
    <row r="846" spans="1:7" x14ac:dyDescent="0.25">
      <c r="B846" s="333"/>
      <c r="C846" s="137" t="str">
        <f ca="1">IF(OFFSET(Zdroj!AK$16,A842-1,0)=0,"",CONCATENATE("A",$A$2+4," - ",Zdroj!$AK$15))</f>
        <v/>
      </c>
      <c r="D846" s="134" t="str">
        <f ca="1">IF(C846="","",CONCATENATE(OFFSET(Zdroj!AK$16,A842-1,0)," - ",OFFSET(Zdroj!BC$16,A842-1,0)))</f>
        <v/>
      </c>
      <c r="E846" s="66" t="str">
        <f ca="1">IF(C846="","",OFFSET(Zdroj!BD$16,A842-1,0))</f>
        <v/>
      </c>
      <c r="F846" s="332"/>
      <c r="G846" s="333"/>
    </row>
    <row r="847" spans="1:7" x14ac:dyDescent="0.25">
      <c r="B847" s="333"/>
      <c r="C847" s="137" t="str">
        <f ca="1">IF(OFFSET(Zdroj!AL$16,A842-1,0)=0,"",CONCATENATE("A",$A$2+5," - ",Zdroj!$AL$15))</f>
        <v/>
      </c>
      <c r="D847" s="134" t="str">
        <f ca="1">IF(C847="","",CONCATENATE(OFFSET(Zdroj!AL$16,A842-1,0)," - ",OFFSET(Zdroj!BE$16,A842-1,0)))</f>
        <v/>
      </c>
      <c r="E847" s="66" t="str">
        <f ca="1">IF(C847="","",OFFSET(Zdroj!BF$16,A842-1,0))</f>
        <v/>
      </c>
      <c r="F847" s="332"/>
      <c r="G847" s="333"/>
    </row>
    <row r="848" spans="1:7" x14ac:dyDescent="0.25">
      <c r="B848" s="333"/>
      <c r="C848" s="137" t="str">
        <f ca="1">IF(OFFSET(Zdroj!AM$16,A842-1,0)=0,"",CONCATENATE("B",$A$2," - ",Zdroj!$AM$15))</f>
        <v/>
      </c>
      <c r="D848" s="134" t="str">
        <f ca="1">IF(C848="","",CONCATENATE(OFFSET(Zdroj!AM$16,A842-1,0)))</f>
        <v/>
      </c>
      <c r="E848" s="67" t="str">
        <f ca="1">IF(C848="","",OFFSET(Zdroj!AN$16,A842-1,0))</f>
        <v/>
      </c>
      <c r="F848" s="334" t="str">
        <f t="shared" ref="F848" ca="1" si="248">IF(SUM(E848:E851)=0,"",SUM(E848:E851))</f>
        <v/>
      </c>
      <c r="G848" s="333"/>
    </row>
    <row r="849" spans="1:7" x14ac:dyDescent="0.25">
      <c r="B849" s="333"/>
      <c r="C849" s="137" t="str">
        <f ca="1">IF(OFFSET(Zdroj!AO$16,A842-1,0)=0,"",CONCATENATE("B",$A$2+1," - ",Zdroj!$AO$15))</f>
        <v/>
      </c>
      <c r="D849" s="134" t="str">
        <f ca="1">IF(C849="","",CONCATENATE(OFFSET(Zdroj!AO$16,A842-1,0)))</f>
        <v/>
      </c>
      <c r="E849" s="66" t="str">
        <f ca="1">IF(C849="","",OFFSET(Zdroj!AP$16,A842-1,0))</f>
        <v/>
      </c>
      <c r="F849" s="334"/>
      <c r="G849" s="333"/>
    </row>
    <row r="850" spans="1:7" x14ac:dyDescent="0.25">
      <c r="B850" s="333"/>
      <c r="C850" s="137" t="str">
        <f ca="1">IF(OFFSET(Zdroj!AQ$16,A842-1,0)=0,"",CONCATENATE("B",$A$2+2," - ",Zdroj!$AQ$15))</f>
        <v/>
      </c>
      <c r="D850" s="134" t="str">
        <f ca="1">IF(C850="","",CONCATENATE(OFFSET(Zdroj!AQ$16,A842-1,0)))</f>
        <v/>
      </c>
      <c r="E850" s="66" t="str">
        <f ca="1">IF(C850="","",OFFSET(Zdroj!AR$16,A842-1,0))</f>
        <v/>
      </c>
      <c r="F850" s="334"/>
      <c r="G850" s="333"/>
    </row>
    <row r="851" spans="1:7" x14ac:dyDescent="0.25">
      <c r="B851" s="333"/>
      <c r="C851" s="137" t="str">
        <f ca="1">IF(OFFSET(Zdroj!AT$16,A842-1,0)=0,"",CONCATENATE("B",$A$2+3," - ",Zdroj!$AS$15))</f>
        <v/>
      </c>
      <c r="D851" s="134" t="str">
        <f ca="1">IF(C851="","",CONCATENATE(OFFSET(Zdroj!AS$16,A842-1,0)))</f>
        <v/>
      </c>
      <c r="E851" s="66" t="str">
        <f ca="1">IF(C851="","",OFFSET(Zdroj!AT$16,A842-1,0))</f>
        <v/>
      </c>
      <c r="F851" s="334"/>
      <c r="G851" s="333"/>
    </row>
    <row r="852" spans="1:7" x14ac:dyDescent="0.25">
      <c r="A852" s="127">
        <f>SUM((ROW()+8)/10)</f>
        <v>86</v>
      </c>
      <c r="B852" s="333" t="str">
        <f ca="1">IF(OFFSET(Zdroj!$B$16,A852-1,0)&gt;0,OFFSET(Zdroj!$B$16,A852-1,0),"")</f>
        <v/>
      </c>
      <c r="C852" s="136" t="str">
        <f ca="1">IF(OFFSET(Zdroj!AG$16,A852-1,0)=0,"",CONCATENATE("A",$A$2," - ",Zdroj!$AG$15))</f>
        <v/>
      </c>
      <c r="D852" s="134" t="str">
        <f ca="1">IF(C852="","",CONCATENATE(OFFSET(Zdroj!AG$16,A852-1,0)," - ",OFFSET(Zdroj!AU$16,A852-1,0)))</f>
        <v/>
      </c>
      <c r="E852" s="66" t="str">
        <f ca="1">IF(C852="","",OFFSET(Zdroj!AV$16,A852-1,0))</f>
        <v/>
      </c>
      <c r="F852" s="332" t="str">
        <f t="shared" ref="F852" ca="1" si="249">IF(SUM(E852:E857)=0,"",SUM(E852:E857))</f>
        <v/>
      </c>
      <c r="G852" s="333" t="str">
        <f t="shared" ref="G852" ca="1" si="250">IF(SUM(E852:E861)=0,"",SUM(E852:E861))</f>
        <v/>
      </c>
    </row>
    <row r="853" spans="1:7" x14ac:dyDescent="0.25">
      <c r="B853" s="333"/>
      <c r="C853" s="137" t="str">
        <f ca="1">IF(OFFSET(Zdroj!AH$16,A852-1,0)=0,"",CONCATENATE("A",$A$2+1," - ",Zdroj!$AH$15))</f>
        <v/>
      </c>
      <c r="D853" s="134" t="str">
        <f ca="1">IF(C853="","",CONCATENATE(OFFSET(Zdroj!AH$16,A852-1,0)," - ",OFFSET(Zdroj!AW$16,A852-1,0)))</f>
        <v/>
      </c>
      <c r="E853" s="66" t="str">
        <f ca="1">IF(C853="","",OFFSET(Zdroj!AX$16,A852-1,0))</f>
        <v/>
      </c>
      <c r="F853" s="332"/>
      <c r="G853" s="333"/>
    </row>
    <row r="854" spans="1:7" x14ac:dyDescent="0.25">
      <c r="B854" s="333"/>
      <c r="C854" s="137" t="str">
        <f ca="1">IF(OFFSET(Zdroj!AI$16,A852-1,0)=0,"",CONCATENATE("A",$A$2+2," - ",Zdroj!$AI$15))</f>
        <v/>
      </c>
      <c r="D854" s="134" t="str">
        <f ca="1">IF(C854="","",CONCATENATE(OFFSET(Zdroj!AI$16,A852-1,0)," - ",OFFSET(Zdroj!AY$16,A852-1,0)))</f>
        <v/>
      </c>
      <c r="E854" s="66" t="str">
        <f ca="1">IF(C854="","",OFFSET(Zdroj!AZ$16,A852-1,0))</f>
        <v/>
      </c>
      <c r="F854" s="332"/>
      <c r="G854" s="333"/>
    </row>
    <row r="855" spans="1:7" x14ac:dyDescent="0.25">
      <c r="B855" s="333"/>
      <c r="C855" s="137" t="str">
        <f ca="1">IF(OFFSET(Zdroj!AJ$16,A852-1,0)=0,"",CONCATENATE("A",$A$2+3," - ",Zdroj!$AJ$15))</f>
        <v/>
      </c>
      <c r="D855" s="134" t="str">
        <f ca="1">IF(C855="","",CONCATENATE(OFFSET(Zdroj!AJ$16,A852-1,0)," - ",OFFSET(Zdroj!BA$16,A852-1,0)))</f>
        <v/>
      </c>
      <c r="E855" s="66" t="str">
        <f ca="1">IF(C855="","",OFFSET(Zdroj!BB$16,A852-1,0))</f>
        <v/>
      </c>
      <c r="F855" s="332"/>
      <c r="G855" s="333"/>
    </row>
    <row r="856" spans="1:7" x14ac:dyDescent="0.25">
      <c r="B856" s="333"/>
      <c r="C856" s="137" t="str">
        <f ca="1">IF(OFFSET(Zdroj!AK$16,A852-1,0)=0,"",CONCATENATE("A",$A$2+4," - ",Zdroj!$AK$15))</f>
        <v/>
      </c>
      <c r="D856" s="134" t="str">
        <f ca="1">IF(C856="","",CONCATENATE(OFFSET(Zdroj!AK$16,A852-1,0)," - ",OFFSET(Zdroj!BC$16,A852-1,0)))</f>
        <v/>
      </c>
      <c r="E856" s="66" t="str">
        <f ca="1">IF(C856="","",OFFSET(Zdroj!BD$16,A852-1,0))</f>
        <v/>
      </c>
      <c r="F856" s="332"/>
      <c r="G856" s="333"/>
    </row>
    <row r="857" spans="1:7" x14ac:dyDescent="0.25">
      <c r="B857" s="333"/>
      <c r="C857" s="137" t="str">
        <f ca="1">IF(OFFSET(Zdroj!AL$16,A852-1,0)=0,"",CONCATENATE("A",$A$2+5," - ",Zdroj!$AL$15))</f>
        <v/>
      </c>
      <c r="D857" s="134" t="str">
        <f ca="1">IF(C857="","",CONCATENATE(OFFSET(Zdroj!AL$16,A852-1,0)," - ",OFFSET(Zdroj!BE$16,A852-1,0)))</f>
        <v/>
      </c>
      <c r="E857" s="66" t="str">
        <f ca="1">IF(C857="","",OFFSET(Zdroj!BF$16,A852-1,0))</f>
        <v/>
      </c>
      <c r="F857" s="332"/>
      <c r="G857" s="333"/>
    </row>
    <row r="858" spans="1:7" x14ac:dyDescent="0.25">
      <c r="B858" s="333"/>
      <c r="C858" s="137" t="str">
        <f ca="1">IF(OFFSET(Zdroj!AM$16,A852-1,0)=0,"",CONCATENATE("B",$A$2," - ",Zdroj!$AM$15))</f>
        <v/>
      </c>
      <c r="D858" s="134" t="str">
        <f ca="1">IF(C858="","",CONCATENATE(OFFSET(Zdroj!AM$16,A852-1,0)))</f>
        <v/>
      </c>
      <c r="E858" s="67" t="str">
        <f ca="1">IF(C858="","",OFFSET(Zdroj!AN$16,A852-1,0))</f>
        <v/>
      </c>
      <c r="F858" s="334" t="str">
        <f t="shared" ref="F858" ca="1" si="251">IF(SUM(E858:E861)=0,"",SUM(E858:E861))</f>
        <v/>
      </c>
      <c r="G858" s="333"/>
    </row>
    <row r="859" spans="1:7" x14ac:dyDescent="0.25">
      <c r="B859" s="333"/>
      <c r="C859" s="137" t="str">
        <f ca="1">IF(OFFSET(Zdroj!AO$16,A852-1,0)=0,"",CONCATENATE("B",$A$2+1," - ",Zdroj!$AO$15))</f>
        <v/>
      </c>
      <c r="D859" s="134" t="str">
        <f ca="1">IF(C859="","",CONCATENATE(OFFSET(Zdroj!AO$16,A852-1,0)))</f>
        <v/>
      </c>
      <c r="E859" s="66" t="str">
        <f ca="1">IF(C859="","",OFFSET(Zdroj!AP$16,A852-1,0))</f>
        <v/>
      </c>
      <c r="F859" s="334"/>
      <c r="G859" s="333"/>
    </row>
    <row r="860" spans="1:7" x14ac:dyDescent="0.25">
      <c r="B860" s="333"/>
      <c r="C860" s="137" t="str">
        <f ca="1">IF(OFFSET(Zdroj!AQ$16,A852-1,0)=0,"",CONCATENATE("B",$A$2+2," - ",Zdroj!$AQ$15))</f>
        <v/>
      </c>
      <c r="D860" s="134" t="str">
        <f ca="1">IF(C860="","",CONCATENATE(OFFSET(Zdroj!AQ$16,A852-1,0)))</f>
        <v/>
      </c>
      <c r="E860" s="66" t="str">
        <f ca="1">IF(C860="","",OFFSET(Zdroj!AR$16,A852-1,0))</f>
        <v/>
      </c>
      <c r="F860" s="334"/>
      <c r="G860" s="333"/>
    </row>
    <row r="861" spans="1:7" x14ac:dyDescent="0.25">
      <c r="B861" s="333"/>
      <c r="C861" s="137" t="str">
        <f ca="1">IF(OFFSET(Zdroj!AT$16,A852-1,0)=0,"",CONCATENATE("B",$A$2+3," - ",Zdroj!$AS$15))</f>
        <v/>
      </c>
      <c r="D861" s="134" t="str">
        <f ca="1">IF(C861="","",CONCATENATE(OFFSET(Zdroj!AS$16,A852-1,0)))</f>
        <v/>
      </c>
      <c r="E861" s="66" t="str">
        <f ca="1">IF(C861="","",OFFSET(Zdroj!AT$16,A852-1,0))</f>
        <v/>
      </c>
      <c r="F861" s="334"/>
      <c r="G861" s="333"/>
    </row>
    <row r="862" spans="1:7" x14ac:dyDescent="0.25">
      <c r="A862" s="127">
        <f>SUM((ROW()+8)/10)</f>
        <v>87</v>
      </c>
      <c r="B862" s="333" t="str">
        <f ca="1">IF(OFFSET(Zdroj!$B$16,A862-1,0)&gt;0,OFFSET(Zdroj!$B$16,A862-1,0),"")</f>
        <v/>
      </c>
      <c r="C862" s="136" t="str">
        <f ca="1">IF(OFFSET(Zdroj!AG$16,A862-1,0)=0,"",CONCATENATE("A",$A$2," - ",Zdroj!$AG$15))</f>
        <v/>
      </c>
      <c r="D862" s="134" t="str">
        <f ca="1">IF(C862="","",CONCATENATE(OFFSET(Zdroj!AG$16,A862-1,0)," - ",OFFSET(Zdroj!AU$16,A862-1,0)))</f>
        <v/>
      </c>
      <c r="E862" s="66" t="str">
        <f ca="1">IF(C862="","",OFFSET(Zdroj!AV$16,A862-1,0))</f>
        <v/>
      </c>
      <c r="F862" s="332" t="str">
        <f t="shared" ref="F862" ca="1" si="252">IF(SUM(E862:E867)=0,"",SUM(E862:E867))</f>
        <v/>
      </c>
      <c r="G862" s="333" t="str">
        <f t="shared" ref="G862" ca="1" si="253">IF(SUM(E862:E871)=0,"",SUM(E862:E871))</f>
        <v/>
      </c>
    </row>
    <row r="863" spans="1:7" x14ac:dyDescent="0.25">
      <c r="B863" s="333"/>
      <c r="C863" s="137" t="str">
        <f ca="1">IF(OFFSET(Zdroj!AH$16,A862-1,0)=0,"",CONCATENATE("A",$A$2+1," - ",Zdroj!$AH$15))</f>
        <v/>
      </c>
      <c r="D863" s="134" t="str">
        <f ca="1">IF(C863="","",CONCATENATE(OFFSET(Zdroj!AH$16,A862-1,0)," - ",OFFSET(Zdroj!AW$16,A862-1,0)))</f>
        <v/>
      </c>
      <c r="E863" s="66" t="str">
        <f ca="1">IF(C863="","",OFFSET(Zdroj!AX$16,A862-1,0))</f>
        <v/>
      </c>
      <c r="F863" s="332"/>
      <c r="G863" s="333"/>
    </row>
    <row r="864" spans="1:7" x14ac:dyDescent="0.25">
      <c r="B864" s="333"/>
      <c r="C864" s="137" t="str">
        <f ca="1">IF(OFFSET(Zdroj!AI$16,A862-1,0)=0,"",CONCATENATE("A",$A$2+2," - ",Zdroj!$AI$15))</f>
        <v/>
      </c>
      <c r="D864" s="134" t="str">
        <f ca="1">IF(C864="","",CONCATENATE(OFFSET(Zdroj!AI$16,A862-1,0)," - ",OFFSET(Zdroj!AY$16,A862-1,0)))</f>
        <v/>
      </c>
      <c r="E864" s="66" t="str">
        <f ca="1">IF(C864="","",OFFSET(Zdroj!AZ$16,A862-1,0))</f>
        <v/>
      </c>
      <c r="F864" s="332"/>
      <c r="G864" s="333"/>
    </row>
    <row r="865" spans="1:7" x14ac:dyDescent="0.25">
      <c r="B865" s="333"/>
      <c r="C865" s="137" t="str">
        <f ca="1">IF(OFFSET(Zdroj!AJ$16,A862-1,0)=0,"",CONCATENATE("A",$A$2+3," - ",Zdroj!$AJ$15))</f>
        <v/>
      </c>
      <c r="D865" s="134" t="str">
        <f ca="1">IF(C865="","",CONCATENATE(OFFSET(Zdroj!AJ$16,A862-1,0)," - ",OFFSET(Zdroj!BA$16,A862-1,0)))</f>
        <v/>
      </c>
      <c r="E865" s="66" t="str">
        <f ca="1">IF(C865="","",OFFSET(Zdroj!BB$16,A862-1,0))</f>
        <v/>
      </c>
      <c r="F865" s="332"/>
      <c r="G865" s="333"/>
    </row>
    <row r="866" spans="1:7" x14ac:dyDescent="0.25">
      <c r="B866" s="333"/>
      <c r="C866" s="137" t="str">
        <f ca="1">IF(OFFSET(Zdroj!AK$16,A862-1,0)=0,"",CONCATENATE("A",$A$2+4," - ",Zdroj!$AK$15))</f>
        <v/>
      </c>
      <c r="D866" s="134" t="str">
        <f ca="1">IF(C866="","",CONCATENATE(OFFSET(Zdroj!AK$16,A862-1,0)," - ",OFFSET(Zdroj!BC$16,A862-1,0)))</f>
        <v/>
      </c>
      <c r="E866" s="66" t="str">
        <f ca="1">IF(C866="","",OFFSET(Zdroj!BD$16,A862-1,0))</f>
        <v/>
      </c>
      <c r="F866" s="332"/>
      <c r="G866" s="333"/>
    </row>
    <row r="867" spans="1:7" x14ac:dyDescent="0.25">
      <c r="B867" s="333"/>
      <c r="C867" s="137" t="str">
        <f ca="1">IF(OFFSET(Zdroj!AL$16,A862-1,0)=0,"",CONCATENATE("A",$A$2+5," - ",Zdroj!$AL$15))</f>
        <v/>
      </c>
      <c r="D867" s="134" t="str">
        <f ca="1">IF(C867="","",CONCATENATE(OFFSET(Zdroj!AL$16,A862-1,0)," - ",OFFSET(Zdroj!BE$16,A862-1,0)))</f>
        <v/>
      </c>
      <c r="E867" s="66" t="str">
        <f ca="1">IF(C867="","",OFFSET(Zdroj!BF$16,A862-1,0))</f>
        <v/>
      </c>
      <c r="F867" s="332"/>
      <c r="G867" s="333"/>
    </row>
    <row r="868" spans="1:7" x14ac:dyDescent="0.25">
      <c r="B868" s="333"/>
      <c r="C868" s="137" t="str">
        <f ca="1">IF(OFFSET(Zdroj!AM$16,A862-1,0)=0,"",CONCATENATE("B",$A$2," - ",Zdroj!$AM$15))</f>
        <v/>
      </c>
      <c r="D868" s="134" t="str">
        <f ca="1">IF(C868="","",CONCATENATE(OFFSET(Zdroj!AM$16,A862-1,0)))</f>
        <v/>
      </c>
      <c r="E868" s="67" t="str">
        <f ca="1">IF(C868="","",OFFSET(Zdroj!AN$16,A862-1,0))</f>
        <v/>
      </c>
      <c r="F868" s="334" t="str">
        <f t="shared" ref="F868" ca="1" si="254">IF(SUM(E868:E871)=0,"",SUM(E868:E871))</f>
        <v/>
      </c>
      <c r="G868" s="333"/>
    </row>
    <row r="869" spans="1:7" x14ac:dyDescent="0.25">
      <c r="B869" s="333"/>
      <c r="C869" s="137" t="str">
        <f ca="1">IF(OFFSET(Zdroj!AO$16,A862-1,0)=0,"",CONCATENATE("B",$A$2+1," - ",Zdroj!$AO$15))</f>
        <v/>
      </c>
      <c r="D869" s="134" t="str">
        <f ca="1">IF(C869="","",CONCATENATE(OFFSET(Zdroj!AO$16,A862-1,0)))</f>
        <v/>
      </c>
      <c r="E869" s="66" t="str">
        <f ca="1">IF(C869="","",OFFSET(Zdroj!AP$16,A862-1,0))</f>
        <v/>
      </c>
      <c r="F869" s="334"/>
      <c r="G869" s="333"/>
    </row>
    <row r="870" spans="1:7" x14ac:dyDescent="0.25">
      <c r="B870" s="333"/>
      <c r="C870" s="137" t="str">
        <f ca="1">IF(OFFSET(Zdroj!AQ$16,A862-1,0)=0,"",CONCATENATE("B",$A$2+2," - ",Zdroj!$AQ$15))</f>
        <v/>
      </c>
      <c r="D870" s="134" t="str">
        <f ca="1">IF(C870="","",CONCATENATE(OFFSET(Zdroj!AQ$16,A862-1,0)))</f>
        <v/>
      </c>
      <c r="E870" s="66" t="str">
        <f ca="1">IF(C870="","",OFFSET(Zdroj!AR$16,A862-1,0))</f>
        <v/>
      </c>
      <c r="F870" s="334"/>
      <c r="G870" s="333"/>
    </row>
    <row r="871" spans="1:7" x14ac:dyDescent="0.25">
      <c r="B871" s="333"/>
      <c r="C871" s="137" t="str">
        <f ca="1">IF(OFFSET(Zdroj!AT$16,A862-1,0)=0,"",CONCATENATE("B",$A$2+3," - ",Zdroj!$AS$15))</f>
        <v/>
      </c>
      <c r="D871" s="134" t="str">
        <f ca="1">IF(C871="","",CONCATENATE(OFFSET(Zdroj!AS$16,A862-1,0)))</f>
        <v/>
      </c>
      <c r="E871" s="66" t="str">
        <f ca="1">IF(C871="","",OFFSET(Zdroj!AT$16,A862-1,0))</f>
        <v/>
      </c>
      <c r="F871" s="334"/>
      <c r="G871" s="333"/>
    </row>
    <row r="872" spans="1:7" x14ac:dyDescent="0.25">
      <c r="A872" s="127">
        <f>SUM((ROW()+8)/10)</f>
        <v>88</v>
      </c>
      <c r="B872" s="333" t="str">
        <f ca="1">IF(OFFSET(Zdroj!$B$16,A872-1,0)&gt;0,OFFSET(Zdroj!$B$16,A872-1,0),"")</f>
        <v/>
      </c>
      <c r="C872" s="136" t="str">
        <f ca="1">IF(OFFSET(Zdroj!AG$16,A872-1,0)=0,"",CONCATENATE("A",$A$2," - ",Zdroj!$AG$15))</f>
        <v/>
      </c>
      <c r="D872" s="134" t="str">
        <f ca="1">IF(C872="","",CONCATENATE(OFFSET(Zdroj!AG$16,A872-1,0)," - ",OFFSET(Zdroj!AU$16,A872-1,0)))</f>
        <v/>
      </c>
      <c r="E872" s="66" t="str">
        <f ca="1">IF(C872="","",OFFSET(Zdroj!AV$16,A872-1,0))</f>
        <v/>
      </c>
      <c r="F872" s="332" t="str">
        <f t="shared" ref="F872" ca="1" si="255">IF(SUM(E872:E877)=0,"",SUM(E872:E877))</f>
        <v/>
      </c>
      <c r="G872" s="333" t="str">
        <f t="shared" ref="G872" ca="1" si="256">IF(SUM(E872:E881)=0,"",SUM(E872:E881))</f>
        <v/>
      </c>
    </row>
    <row r="873" spans="1:7" x14ac:dyDescent="0.25">
      <c r="B873" s="333"/>
      <c r="C873" s="137" t="str">
        <f ca="1">IF(OFFSET(Zdroj!AH$16,A872-1,0)=0,"",CONCATENATE("A",$A$2+1," - ",Zdroj!$AH$15))</f>
        <v/>
      </c>
      <c r="D873" s="134" t="str">
        <f ca="1">IF(C873="","",CONCATENATE(OFFSET(Zdroj!AH$16,A872-1,0)," - ",OFFSET(Zdroj!AW$16,A872-1,0)))</f>
        <v/>
      </c>
      <c r="E873" s="66" t="str">
        <f ca="1">IF(C873="","",OFFSET(Zdroj!AX$16,A872-1,0))</f>
        <v/>
      </c>
      <c r="F873" s="332"/>
      <c r="G873" s="333"/>
    </row>
    <row r="874" spans="1:7" x14ac:dyDescent="0.25">
      <c r="B874" s="333"/>
      <c r="C874" s="137" t="str">
        <f ca="1">IF(OFFSET(Zdroj!AI$16,A872-1,0)=0,"",CONCATENATE("A",$A$2+2," - ",Zdroj!$AI$15))</f>
        <v/>
      </c>
      <c r="D874" s="134" t="str">
        <f ca="1">IF(C874="","",CONCATENATE(OFFSET(Zdroj!AI$16,A872-1,0)," - ",OFFSET(Zdroj!AY$16,A872-1,0)))</f>
        <v/>
      </c>
      <c r="E874" s="66" t="str">
        <f ca="1">IF(C874="","",OFFSET(Zdroj!AZ$16,A872-1,0))</f>
        <v/>
      </c>
      <c r="F874" s="332"/>
      <c r="G874" s="333"/>
    </row>
    <row r="875" spans="1:7" x14ac:dyDescent="0.25">
      <c r="B875" s="333"/>
      <c r="C875" s="137" t="str">
        <f ca="1">IF(OFFSET(Zdroj!AJ$16,A872-1,0)=0,"",CONCATENATE("A",$A$2+3," - ",Zdroj!$AJ$15))</f>
        <v/>
      </c>
      <c r="D875" s="134" t="str">
        <f ca="1">IF(C875="","",CONCATENATE(OFFSET(Zdroj!AJ$16,A872-1,0)," - ",OFFSET(Zdroj!BA$16,A872-1,0)))</f>
        <v/>
      </c>
      <c r="E875" s="66" t="str">
        <f ca="1">IF(C875="","",OFFSET(Zdroj!BB$16,A872-1,0))</f>
        <v/>
      </c>
      <c r="F875" s="332"/>
      <c r="G875" s="333"/>
    </row>
    <row r="876" spans="1:7" x14ac:dyDescent="0.25">
      <c r="B876" s="333"/>
      <c r="C876" s="137" t="str">
        <f ca="1">IF(OFFSET(Zdroj!AK$16,A872-1,0)=0,"",CONCATENATE("A",$A$2+4," - ",Zdroj!$AK$15))</f>
        <v/>
      </c>
      <c r="D876" s="134" t="str">
        <f ca="1">IF(C876="","",CONCATENATE(OFFSET(Zdroj!AK$16,A872-1,0)," - ",OFFSET(Zdroj!BC$16,A872-1,0)))</f>
        <v/>
      </c>
      <c r="E876" s="66" t="str">
        <f ca="1">IF(C876="","",OFFSET(Zdroj!BD$16,A872-1,0))</f>
        <v/>
      </c>
      <c r="F876" s="332"/>
      <c r="G876" s="333"/>
    </row>
    <row r="877" spans="1:7" x14ac:dyDescent="0.25">
      <c r="B877" s="333"/>
      <c r="C877" s="137" t="str">
        <f ca="1">IF(OFFSET(Zdroj!AL$16,A872-1,0)=0,"",CONCATENATE("A",$A$2+5," - ",Zdroj!$AL$15))</f>
        <v/>
      </c>
      <c r="D877" s="134" t="str">
        <f ca="1">IF(C877="","",CONCATENATE(OFFSET(Zdroj!AL$16,A872-1,0)," - ",OFFSET(Zdroj!BE$16,A872-1,0)))</f>
        <v/>
      </c>
      <c r="E877" s="66" t="str">
        <f ca="1">IF(C877="","",OFFSET(Zdroj!BF$16,A872-1,0))</f>
        <v/>
      </c>
      <c r="F877" s="332"/>
      <c r="G877" s="333"/>
    </row>
    <row r="878" spans="1:7" x14ac:dyDescent="0.25">
      <c r="B878" s="333"/>
      <c r="C878" s="137" t="str">
        <f ca="1">IF(OFFSET(Zdroj!AM$16,A872-1,0)=0,"",CONCATENATE("B",$A$2," - ",Zdroj!$AM$15))</f>
        <v/>
      </c>
      <c r="D878" s="134" t="str">
        <f ca="1">IF(C878="","",CONCATENATE(OFFSET(Zdroj!AM$16,A872-1,0)))</f>
        <v/>
      </c>
      <c r="E878" s="67" t="str">
        <f ca="1">IF(C878="","",OFFSET(Zdroj!AN$16,A872-1,0))</f>
        <v/>
      </c>
      <c r="F878" s="334" t="str">
        <f t="shared" ref="F878" ca="1" si="257">IF(SUM(E878:E881)=0,"",SUM(E878:E881))</f>
        <v/>
      </c>
      <c r="G878" s="333"/>
    </row>
    <row r="879" spans="1:7" x14ac:dyDescent="0.25">
      <c r="B879" s="333"/>
      <c r="C879" s="137" t="str">
        <f ca="1">IF(OFFSET(Zdroj!AO$16,A872-1,0)=0,"",CONCATENATE("B",$A$2+1," - ",Zdroj!$AO$15))</f>
        <v/>
      </c>
      <c r="D879" s="134" t="str">
        <f ca="1">IF(C879="","",CONCATENATE(OFFSET(Zdroj!AO$16,A872-1,0)))</f>
        <v/>
      </c>
      <c r="E879" s="66" t="str">
        <f ca="1">IF(C879="","",OFFSET(Zdroj!AP$16,A872-1,0))</f>
        <v/>
      </c>
      <c r="F879" s="334"/>
      <c r="G879" s="333"/>
    </row>
    <row r="880" spans="1:7" x14ac:dyDescent="0.25">
      <c r="B880" s="333"/>
      <c r="C880" s="137" t="str">
        <f ca="1">IF(OFFSET(Zdroj!AQ$16,A872-1,0)=0,"",CONCATENATE("B",$A$2+2," - ",Zdroj!$AQ$15))</f>
        <v/>
      </c>
      <c r="D880" s="134" t="str">
        <f ca="1">IF(C880="","",CONCATENATE(OFFSET(Zdroj!AQ$16,A872-1,0)))</f>
        <v/>
      </c>
      <c r="E880" s="66" t="str">
        <f ca="1">IF(C880="","",OFFSET(Zdroj!AR$16,A872-1,0))</f>
        <v/>
      </c>
      <c r="F880" s="334"/>
      <c r="G880" s="333"/>
    </row>
    <row r="881" spans="1:7" x14ac:dyDescent="0.25">
      <c r="B881" s="333"/>
      <c r="C881" s="137" t="str">
        <f ca="1">IF(OFFSET(Zdroj!AT$16,A872-1,0)=0,"",CONCATENATE("B",$A$2+3," - ",Zdroj!$AS$15))</f>
        <v/>
      </c>
      <c r="D881" s="134" t="str">
        <f ca="1">IF(C881="","",CONCATENATE(OFFSET(Zdroj!AS$16,A872-1,0)))</f>
        <v/>
      </c>
      <c r="E881" s="66" t="str">
        <f ca="1">IF(C881="","",OFFSET(Zdroj!AT$16,A872-1,0))</f>
        <v/>
      </c>
      <c r="F881" s="334"/>
      <c r="G881" s="333"/>
    </row>
    <row r="882" spans="1:7" x14ac:dyDescent="0.25">
      <c r="A882" s="127">
        <f>SUM((ROW()+8)/10)</f>
        <v>89</v>
      </c>
      <c r="B882" s="333" t="str">
        <f ca="1">IF(OFFSET(Zdroj!$B$16,A882-1,0)&gt;0,OFFSET(Zdroj!$B$16,A882-1,0),"")</f>
        <v/>
      </c>
      <c r="C882" s="136" t="str">
        <f ca="1">IF(OFFSET(Zdroj!AG$16,A882-1,0)=0,"",CONCATENATE("A",$A$2," - ",Zdroj!$AG$15))</f>
        <v/>
      </c>
      <c r="D882" s="134" t="str">
        <f ca="1">IF(C882="","",CONCATENATE(OFFSET(Zdroj!AG$16,A882-1,0)," - ",OFFSET(Zdroj!AU$16,A882-1,0)))</f>
        <v/>
      </c>
      <c r="E882" s="66" t="str">
        <f ca="1">IF(C882="","",OFFSET(Zdroj!AV$16,A882-1,0))</f>
        <v/>
      </c>
      <c r="F882" s="332" t="str">
        <f t="shared" ref="F882" ca="1" si="258">IF(SUM(E882:E887)=0,"",SUM(E882:E887))</f>
        <v/>
      </c>
      <c r="G882" s="333" t="str">
        <f t="shared" ref="G882" ca="1" si="259">IF(SUM(E882:E891)=0,"",SUM(E882:E891))</f>
        <v/>
      </c>
    </row>
    <row r="883" spans="1:7" x14ac:dyDescent="0.25">
      <c r="B883" s="333"/>
      <c r="C883" s="137" t="str">
        <f ca="1">IF(OFFSET(Zdroj!AH$16,A882-1,0)=0,"",CONCATENATE("A",$A$2+1," - ",Zdroj!$AH$15))</f>
        <v/>
      </c>
      <c r="D883" s="134" t="str">
        <f ca="1">IF(C883="","",CONCATENATE(OFFSET(Zdroj!AH$16,A882-1,0)," - ",OFFSET(Zdroj!AW$16,A882-1,0)))</f>
        <v/>
      </c>
      <c r="E883" s="66" t="str">
        <f ca="1">IF(C883="","",OFFSET(Zdroj!AX$16,A882-1,0))</f>
        <v/>
      </c>
      <c r="F883" s="332"/>
      <c r="G883" s="333"/>
    </row>
    <row r="884" spans="1:7" x14ac:dyDescent="0.25">
      <c r="B884" s="333"/>
      <c r="C884" s="137" t="str">
        <f ca="1">IF(OFFSET(Zdroj!AI$16,A882-1,0)=0,"",CONCATENATE("A",$A$2+2," - ",Zdroj!$AI$15))</f>
        <v/>
      </c>
      <c r="D884" s="134" t="str">
        <f ca="1">IF(C884="","",CONCATENATE(OFFSET(Zdroj!AI$16,A882-1,0)," - ",OFFSET(Zdroj!AY$16,A882-1,0)))</f>
        <v/>
      </c>
      <c r="E884" s="66" t="str">
        <f ca="1">IF(C884="","",OFFSET(Zdroj!AZ$16,A882-1,0))</f>
        <v/>
      </c>
      <c r="F884" s="332"/>
      <c r="G884" s="333"/>
    </row>
    <row r="885" spans="1:7" x14ac:dyDescent="0.25">
      <c r="B885" s="333"/>
      <c r="C885" s="137" t="str">
        <f ca="1">IF(OFFSET(Zdroj!AJ$16,A882-1,0)=0,"",CONCATENATE("A",$A$2+3," - ",Zdroj!$AJ$15))</f>
        <v/>
      </c>
      <c r="D885" s="134" t="str">
        <f ca="1">IF(C885="","",CONCATENATE(OFFSET(Zdroj!AJ$16,A882-1,0)," - ",OFFSET(Zdroj!BA$16,A882-1,0)))</f>
        <v/>
      </c>
      <c r="E885" s="66" t="str">
        <f ca="1">IF(C885="","",OFFSET(Zdroj!BB$16,A882-1,0))</f>
        <v/>
      </c>
      <c r="F885" s="332"/>
      <c r="G885" s="333"/>
    </row>
    <row r="886" spans="1:7" x14ac:dyDescent="0.25">
      <c r="B886" s="333"/>
      <c r="C886" s="137" t="str">
        <f ca="1">IF(OFFSET(Zdroj!AK$16,A882-1,0)=0,"",CONCATENATE("A",$A$2+4," - ",Zdroj!$AK$15))</f>
        <v/>
      </c>
      <c r="D886" s="134" t="str">
        <f ca="1">IF(C886="","",CONCATENATE(OFFSET(Zdroj!AK$16,A882-1,0)," - ",OFFSET(Zdroj!BC$16,A882-1,0)))</f>
        <v/>
      </c>
      <c r="E886" s="66" t="str">
        <f ca="1">IF(C886="","",OFFSET(Zdroj!BD$16,A882-1,0))</f>
        <v/>
      </c>
      <c r="F886" s="332"/>
      <c r="G886" s="333"/>
    </row>
    <row r="887" spans="1:7" x14ac:dyDescent="0.25">
      <c r="B887" s="333"/>
      <c r="C887" s="137" t="str">
        <f ca="1">IF(OFFSET(Zdroj!AL$16,A882-1,0)=0,"",CONCATENATE("A",$A$2+5," - ",Zdroj!$AL$15))</f>
        <v/>
      </c>
      <c r="D887" s="134" t="str">
        <f ca="1">IF(C887="","",CONCATENATE(OFFSET(Zdroj!AL$16,A882-1,0)," - ",OFFSET(Zdroj!BE$16,A882-1,0)))</f>
        <v/>
      </c>
      <c r="E887" s="66" t="str">
        <f ca="1">IF(C887="","",OFFSET(Zdroj!BF$16,A882-1,0))</f>
        <v/>
      </c>
      <c r="F887" s="332"/>
      <c r="G887" s="333"/>
    </row>
    <row r="888" spans="1:7" x14ac:dyDescent="0.25">
      <c r="B888" s="333"/>
      <c r="C888" s="137" t="str">
        <f ca="1">IF(OFFSET(Zdroj!AM$16,A882-1,0)=0,"",CONCATENATE("B",$A$2," - ",Zdroj!$AM$15))</f>
        <v/>
      </c>
      <c r="D888" s="134" t="str">
        <f ca="1">IF(C888="","",CONCATENATE(OFFSET(Zdroj!AM$16,A882-1,0)))</f>
        <v/>
      </c>
      <c r="E888" s="67" t="str">
        <f ca="1">IF(C888="","",OFFSET(Zdroj!AN$16,A882-1,0))</f>
        <v/>
      </c>
      <c r="F888" s="334" t="str">
        <f t="shared" ref="F888" ca="1" si="260">IF(SUM(E888:E891)=0,"",SUM(E888:E891))</f>
        <v/>
      </c>
      <c r="G888" s="333"/>
    </row>
    <row r="889" spans="1:7" x14ac:dyDescent="0.25">
      <c r="B889" s="333"/>
      <c r="C889" s="137" t="str">
        <f ca="1">IF(OFFSET(Zdroj!AO$16,A882-1,0)=0,"",CONCATENATE("B",$A$2+1," - ",Zdroj!$AO$15))</f>
        <v/>
      </c>
      <c r="D889" s="134" t="str">
        <f ca="1">IF(C889="","",CONCATENATE(OFFSET(Zdroj!AO$16,A882-1,0)))</f>
        <v/>
      </c>
      <c r="E889" s="66" t="str">
        <f ca="1">IF(C889="","",OFFSET(Zdroj!AP$16,A882-1,0))</f>
        <v/>
      </c>
      <c r="F889" s="334"/>
      <c r="G889" s="333"/>
    </row>
    <row r="890" spans="1:7" x14ac:dyDescent="0.25">
      <c r="B890" s="333"/>
      <c r="C890" s="137" t="str">
        <f ca="1">IF(OFFSET(Zdroj!AQ$16,A882-1,0)=0,"",CONCATENATE("B",$A$2+2," - ",Zdroj!$AQ$15))</f>
        <v/>
      </c>
      <c r="D890" s="134" t="str">
        <f ca="1">IF(C890="","",CONCATENATE(OFFSET(Zdroj!AQ$16,A882-1,0)))</f>
        <v/>
      </c>
      <c r="E890" s="66" t="str">
        <f ca="1">IF(C890="","",OFFSET(Zdroj!AR$16,A882-1,0))</f>
        <v/>
      </c>
      <c r="F890" s="334"/>
      <c r="G890" s="333"/>
    </row>
    <row r="891" spans="1:7" x14ac:dyDescent="0.25">
      <c r="B891" s="333"/>
      <c r="C891" s="137" t="str">
        <f ca="1">IF(OFFSET(Zdroj!AT$16,A882-1,0)=0,"",CONCATENATE("B",$A$2+3," - ",Zdroj!$AS$15))</f>
        <v/>
      </c>
      <c r="D891" s="134" t="str">
        <f ca="1">IF(C891="","",CONCATENATE(OFFSET(Zdroj!AS$16,A882-1,0)))</f>
        <v/>
      </c>
      <c r="E891" s="66" t="str">
        <f ca="1">IF(C891="","",OFFSET(Zdroj!AT$16,A882-1,0))</f>
        <v/>
      </c>
      <c r="F891" s="334"/>
      <c r="G891" s="333"/>
    </row>
    <row r="892" spans="1:7" x14ac:dyDescent="0.25">
      <c r="A892" s="127">
        <f>SUM((ROW()+8)/10)</f>
        <v>90</v>
      </c>
      <c r="B892" s="333" t="str">
        <f ca="1">IF(OFFSET(Zdroj!$B$16,A892-1,0)&gt;0,OFFSET(Zdroj!$B$16,A892-1,0),"")</f>
        <v/>
      </c>
      <c r="C892" s="136" t="str">
        <f ca="1">IF(OFFSET(Zdroj!AG$16,A892-1,0)=0,"",CONCATENATE("A",$A$2," - ",Zdroj!$AG$15))</f>
        <v/>
      </c>
      <c r="D892" s="134" t="str">
        <f ca="1">IF(C892="","",CONCATENATE(OFFSET(Zdroj!AG$16,A892-1,0)," - ",OFFSET(Zdroj!AU$16,A892-1,0)))</f>
        <v/>
      </c>
      <c r="E892" s="66" t="str">
        <f ca="1">IF(C892="","",OFFSET(Zdroj!AV$16,A892-1,0))</f>
        <v/>
      </c>
      <c r="F892" s="332" t="str">
        <f t="shared" ref="F892" ca="1" si="261">IF(SUM(E892:E897)=0,"",SUM(E892:E897))</f>
        <v/>
      </c>
      <c r="G892" s="333" t="str">
        <f t="shared" ref="G892" ca="1" si="262">IF(SUM(E892:E901)=0,"",SUM(E892:E901))</f>
        <v/>
      </c>
    </row>
    <row r="893" spans="1:7" x14ac:dyDescent="0.25">
      <c r="B893" s="333"/>
      <c r="C893" s="137" t="str">
        <f ca="1">IF(OFFSET(Zdroj!AH$16,A892-1,0)=0,"",CONCATENATE("A",$A$2+1," - ",Zdroj!$AH$15))</f>
        <v/>
      </c>
      <c r="D893" s="134" t="str">
        <f ca="1">IF(C893="","",CONCATENATE(OFFSET(Zdroj!AH$16,A892-1,0)," - ",OFFSET(Zdroj!AW$16,A892-1,0)))</f>
        <v/>
      </c>
      <c r="E893" s="66" t="str">
        <f ca="1">IF(C893="","",OFFSET(Zdroj!AX$16,A892-1,0))</f>
        <v/>
      </c>
      <c r="F893" s="332"/>
      <c r="G893" s="333"/>
    </row>
    <row r="894" spans="1:7" x14ac:dyDescent="0.25">
      <c r="B894" s="333"/>
      <c r="C894" s="137" t="str">
        <f ca="1">IF(OFFSET(Zdroj!AI$16,A892-1,0)=0,"",CONCATENATE("A",$A$2+2," - ",Zdroj!$AI$15))</f>
        <v/>
      </c>
      <c r="D894" s="134" t="str">
        <f ca="1">IF(C894="","",CONCATENATE(OFFSET(Zdroj!AI$16,A892-1,0)," - ",OFFSET(Zdroj!AY$16,A892-1,0)))</f>
        <v/>
      </c>
      <c r="E894" s="66" t="str">
        <f ca="1">IF(C894="","",OFFSET(Zdroj!AZ$16,A892-1,0))</f>
        <v/>
      </c>
      <c r="F894" s="332"/>
      <c r="G894" s="333"/>
    </row>
    <row r="895" spans="1:7" x14ac:dyDescent="0.25">
      <c r="B895" s="333"/>
      <c r="C895" s="137" t="str">
        <f ca="1">IF(OFFSET(Zdroj!AJ$16,A892-1,0)=0,"",CONCATENATE("A",$A$2+3," - ",Zdroj!$AJ$15))</f>
        <v/>
      </c>
      <c r="D895" s="134" t="str">
        <f ca="1">IF(C895="","",CONCATENATE(OFFSET(Zdroj!AJ$16,A892-1,0)," - ",OFFSET(Zdroj!BA$16,A892-1,0)))</f>
        <v/>
      </c>
      <c r="E895" s="66" t="str">
        <f ca="1">IF(C895="","",OFFSET(Zdroj!BB$16,A892-1,0))</f>
        <v/>
      </c>
      <c r="F895" s="332"/>
      <c r="G895" s="333"/>
    </row>
    <row r="896" spans="1:7" x14ac:dyDescent="0.25">
      <c r="B896" s="333"/>
      <c r="C896" s="137" t="str">
        <f ca="1">IF(OFFSET(Zdroj!AK$16,A892-1,0)=0,"",CONCATENATE("A",$A$2+4," - ",Zdroj!$AK$15))</f>
        <v/>
      </c>
      <c r="D896" s="134" t="str">
        <f ca="1">IF(C896="","",CONCATENATE(OFFSET(Zdroj!AK$16,A892-1,0)," - ",OFFSET(Zdroj!BC$16,A892-1,0)))</f>
        <v/>
      </c>
      <c r="E896" s="66" t="str">
        <f ca="1">IF(C896="","",OFFSET(Zdroj!BD$16,A892-1,0))</f>
        <v/>
      </c>
      <c r="F896" s="332"/>
      <c r="G896" s="333"/>
    </row>
    <row r="897" spans="1:7" x14ac:dyDescent="0.25">
      <c r="B897" s="333"/>
      <c r="C897" s="137" t="str">
        <f ca="1">IF(OFFSET(Zdroj!AL$16,A892-1,0)=0,"",CONCATENATE("A",$A$2+5," - ",Zdroj!$AL$15))</f>
        <v/>
      </c>
      <c r="D897" s="134" t="str">
        <f ca="1">IF(C897="","",CONCATENATE(OFFSET(Zdroj!AL$16,A892-1,0)," - ",OFFSET(Zdroj!BE$16,A892-1,0)))</f>
        <v/>
      </c>
      <c r="E897" s="66" t="str">
        <f ca="1">IF(C897="","",OFFSET(Zdroj!BF$16,A892-1,0))</f>
        <v/>
      </c>
      <c r="F897" s="332"/>
      <c r="G897" s="333"/>
    </row>
    <row r="898" spans="1:7" x14ac:dyDescent="0.25">
      <c r="B898" s="333"/>
      <c r="C898" s="137" t="str">
        <f ca="1">IF(OFFSET(Zdroj!AM$16,A892-1,0)=0,"",CONCATENATE("B",$A$2," - ",Zdroj!$AM$15))</f>
        <v/>
      </c>
      <c r="D898" s="134" t="str">
        <f ca="1">IF(C898="","",CONCATENATE(OFFSET(Zdroj!AM$16,A892-1,0)))</f>
        <v/>
      </c>
      <c r="E898" s="67" t="str">
        <f ca="1">IF(C898="","",OFFSET(Zdroj!AN$16,A892-1,0))</f>
        <v/>
      </c>
      <c r="F898" s="334" t="str">
        <f t="shared" ref="F898" ca="1" si="263">IF(SUM(E898:E901)=0,"",SUM(E898:E901))</f>
        <v/>
      </c>
      <c r="G898" s="333"/>
    </row>
    <row r="899" spans="1:7" x14ac:dyDescent="0.25">
      <c r="B899" s="333"/>
      <c r="C899" s="137" t="str">
        <f ca="1">IF(OFFSET(Zdroj!AO$16,A892-1,0)=0,"",CONCATENATE("B",$A$2+1," - ",Zdroj!$AO$15))</f>
        <v/>
      </c>
      <c r="D899" s="134" t="str">
        <f ca="1">IF(C899="","",CONCATENATE(OFFSET(Zdroj!AO$16,A892-1,0)))</f>
        <v/>
      </c>
      <c r="E899" s="66" t="str">
        <f ca="1">IF(C899="","",OFFSET(Zdroj!AP$16,A892-1,0))</f>
        <v/>
      </c>
      <c r="F899" s="334"/>
      <c r="G899" s="333"/>
    </row>
    <row r="900" spans="1:7" x14ac:dyDescent="0.25">
      <c r="B900" s="333"/>
      <c r="C900" s="137" t="str">
        <f ca="1">IF(OFFSET(Zdroj!AQ$16,A892-1,0)=0,"",CONCATENATE("B",$A$2+2," - ",Zdroj!$AQ$15))</f>
        <v/>
      </c>
      <c r="D900" s="134" t="str">
        <f ca="1">IF(C900="","",CONCATENATE(OFFSET(Zdroj!AQ$16,A892-1,0)))</f>
        <v/>
      </c>
      <c r="E900" s="66" t="str">
        <f ca="1">IF(C900="","",OFFSET(Zdroj!AR$16,A892-1,0))</f>
        <v/>
      </c>
      <c r="F900" s="334"/>
      <c r="G900" s="333"/>
    </row>
    <row r="901" spans="1:7" x14ac:dyDescent="0.25">
      <c r="B901" s="333"/>
      <c r="C901" s="137" t="str">
        <f ca="1">IF(OFFSET(Zdroj!AT$16,A892-1,0)=0,"",CONCATENATE("B",$A$2+3," - ",Zdroj!$AS$15))</f>
        <v/>
      </c>
      <c r="D901" s="134" t="str">
        <f ca="1">IF(C901="","",CONCATENATE(OFFSET(Zdroj!AS$16,A892-1,0)))</f>
        <v/>
      </c>
      <c r="E901" s="66" t="str">
        <f ca="1">IF(C901="","",OFFSET(Zdroj!AT$16,A892-1,0))</f>
        <v/>
      </c>
      <c r="F901" s="334"/>
      <c r="G901" s="333"/>
    </row>
    <row r="902" spans="1:7" x14ac:dyDescent="0.25">
      <c r="A902" s="127">
        <f>SUM((ROW()+8)/10)</f>
        <v>91</v>
      </c>
      <c r="B902" s="333" t="str">
        <f ca="1">IF(OFFSET(Zdroj!$B$16,A902-1,0)&gt;0,OFFSET(Zdroj!$B$16,A902-1,0),"")</f>
        <v/>
      </c>
      <c r="C902" s="136" t="str">
        <f ca="1">IF(OFFSET(Zdroj!AG$16,A902-1,0)=0,"",CONCATENATE("A",$A$2," - ",Zdroj!$AG$15))</f>
        <v/>
      </c>
      <c r="D902" s="134" t="str">
        <f ca="1">IF(C902="","",CONCATENATE(OFFSET(Zdroj!AG$16,A902-1,0)," - ",OFFSET(Zdroj!AU$16,A902-1,0)))</f>
        <v/>
      </c>
      <c r="E902" s="66" t="str">
        <f ca="1">IF(C902="","",OFFSET(Zdroj!AV$16,A902-1,0))</f>
        <v/>
      </c>
      <c r="F902" s="332" t="str">
        <f t="shared" ref="F902" ca="1" si="264">IF(SUM(E902:E907)=0,"",SUM(E902:E907))</f>
        <v/>
      </c>
      <c r="G902" s="333" t="str">
        <f t="shared" ref="G902" ca="1" si="265">IF(SUM(E902:E911)=0,"",SUM(E902:E911))</f>
        <v/>
      </c>
    </row>
    <row r="903" spans="1:7" x14ac:dyDescent="0.25">
      <c r="B903" s="333"/>
      <c r="C903" s="137" t="str">
        <f ca="1">IF(OFFSET(Zdroj!AH$16,A902-1,0)=0,"",CONCATENATE("A",$A$2+1," - ",Zdroj!$AH$15))</f>
        <v/>
      </c>
      <c r="D903" s="134" t="str">
        <f ca="1">IF(C903="","",CONCATENATE(OFFSET(Zdroj!AH$16,A902-1,0)," - ",OFFSET(Zdroj!AW$16,A902-1,0)))</f>
        <v/>
      </c>
      <c r="E903" s="66" t="str">
        <f ca="1">IF(C903="","",OFFSET(Zdroj!AX$16,A902-1,0))</f>
        <v/>
      </c>
      <c r="F903" s="332"/>
      <c r="G903" s="333"/>
    </row>
    <row r="904" spans="1:7" x14ac:dyDescent="0.25">
      <c r="B904" s="333"/>
      <c r="C904" s="137" t="str">
        <f ca="1">IF(OFFSET(Zdroj!AI$16,A902-1,0)=0,"",CONCATENATE("A",$A$2+2," - ",Zdroj!$AI$15))</f>
        <v/>
      </c>
      <c r="D904" s="134" t="str">
        <f ca="1">IF(C904="","",CONCATENATE(OFFSET(Zdroj!AI$16,A902-1,0)," - ",OFFSET(Zdroj!AY$16,A902-1,0)))</f>
        <v/>
      </c>
      <c r="E904" s="66" t="str">
        <f ca="1">IF(C904="","",OFFSET(Zdroj!AZ$16,A902-1,0))</f>
        <v/>
      </c>
      <c r="F904" s="332"/>
      <c r="G904" s="333"/>
    </row>
    <row r="905" spans="1:7" x14ac:dyDescent="0.25">
      <c r="B905" s="333"/>
      <c r="C905" s="137" t="str">
        <f ca="1">IF(OFFSET(Zdroj!AJ$16,A902-1,0)=0,"",CONCATENATE("A",$A$2+3," - ",Zdroj!$AJ$15))</f>
        <v/>
      </c>
      <c r="D905" s="134" t="str">
        <f ca="1">IF(C905="","",CONCATENATE(OFFSET(Zdroj!AJ$16,A902-1,0)," - ",OFFSET(Zdroj!BA$16,A902-1,0)))</f>
        <v/>
      </c>
      <c r="E905" s="66" t="str">
        <f ca="1">IF(C905="","",OFFSET(Zdroj!BB$16,A902-1,0))</f>
        <v/>
      </c>
      <c r="F905" s="332"/>
      <c r="G905" s="333"/>
    </row>
    <row r="906" spans="1:7" x14ac:dyDescent="0.25">
      <c r="B906" s="333"/>
      <c r="C906" s="137" t="str">
        <f ca="1">IF(OFFSET(Zdroj!AK$16,A902-1,0)=0,"",CONCATENATE("A",$A$2+4," - ",Zdroj!$AK$15))</f>
        <v/>
      </c>
      <c r="D906" s="134" t="str">
        <f ca="1">IF(C906="","",CONCATENATE(OFFSET(Zdroj!AK$16,A902-1,0)," - ",OFFSET(Zdroj!BC$16,A902-1,0)))</f>
        <v/>
      </c>
      <c r="E906" s="66" t="str">
        <f ca="1">IF(C906="","",OFFSET(Zdroj!BD$16,A902-1,0))</f>
        <v/>
      </c>
      <c r="F906" s="332"/>
      <c r="G906" s="333"/>
    </row>
    <row r="907" spans="1:7" x14ac:dyDescent="0.25">
      <c r="B907" s="333"/>
      <c r="C907" s="137" t="str">
        <f ca="1">IF(OFFSET(Zdroj!AL$16,A902-1,0)=0,"",CONCATENATE("A",$A$2+5," - ",Zdroj!$AL$15))</f>
        <v/>
      </c>
      <c r="D907" s="134" t="str">
        <f ca="1">IF(C907="","",CONCATENATE(OFFSET(Zdroj!AL$16,A902-1,0)," - ",OFFSET(Zdroj!BE$16,A902-1,0)))</f>
        <v/>
      </c>
      <c r="E907" s="66" t="str">
        <f ca="1">IF(C907="","",OFFSET(Zdroj!BF$16,A902-1,0))</f>
        <v/>
      </c>
      <c r="F907" s="332"/>
      <c r="G907" s="333"/>
    </row>
    <row r="908" spans="1:7" x14ac:dyDescent="0.25">
      <c r="B908" s="333"/>
      <c r="C908" s="137" t="str">
        <f ca="1">IF(OFFSET(Zdroj!AM$16,A902-1,0)=0,"",CONCATENATE("B",$A$2," - ",Zdroj!$AM$15))</f>
        <v/>
      </c>
      <c r="D908" s="134" t="str">
        <f ca="1">IF(C908="","",CONCATENATE(OFFSET(Zdroj!AM$16,A902-1,0)))</f>
        <v/>
      </c>
      <c r="E908" s="67" t="str">
        <f ca="1">IF(C908="","",OFFSET(Zdroj!AN$16,A902-1,0))</f>
        <v/>
      </c>
      <c r="F908" s="334" t="str">
        <f t="shared" ref="F908" ca="1" si="266">IF(SUM(E908:E911)=0,"",SUM(E908:E911))</f>
        <v/>
      </c>
      <c r="G908" s="333"/>
    </row>
    <row r="909" spans="1:7" x14ac:dyDescent="0.25">
      <c r="B909" s="333"/>
      <c r="C909" s="137" t="str">
        <f ca="1">IF(OFFSET(Zdroj!AO$16,A902-1,0)=0,"",CONCATENATE("B",$A$2+1," - ",Zdroj!$AO$15))</f>
        <v/>
      </c>
      <c r="D909" s="134" t="str">
        <f ca="1">IF(C909="","",CONCATENATE(OFFSET(Zdroj!AO$16,A902-1,0)))</f>
        <v/>
      </c>
      <c r="E909" s="66" t="str">
        <f ca="1">IF(C909="","",OFFSET(Zdroj!AP$16,A902-1,0))</f>
        <v/>
      </c>
      <c r="F909" s="334"/>
      <c r="G909" s="333"/>
    </row>
    <row r="910" spans="1:7" x14ac:dyDescent="0.25">
      <c r="B910" s="333"/>
      <c r="C910" s="137" t="str">
        <f ca="1">IF(OFFSET(Zdroj!AQ$16,A902-1,0)=0,"",CONCATENATE("B",$A$2+2," - ",Zdroj!$AQ$15))</f>
        <v/>
      </c>
      <c r="D910" s="134" t="str">
        <f ca="1">IF(C910="","",CONCATENATE(OFFSET(Zdroj!AQ$16,A902-1,0)))</f>
        <v/>
      </c>
      <c r="E910" s="66" t="str">
        <f ca="1">IF(C910="","",OFFSET(Zdroj!AR$16,A902-1,0))</f>
        <v/>
      </c>
      <c r="F910" s="334"/>
      <c r="G910" s="333"/>
    </row>
    <row r="911" spans="1:7" x14ac:dyDescent="0.25">
      <c r="B911" s="333"/>
      <c r="C911" s="137" t="str">
        <f ca="1">IF(OFFSET(Zdroj!AT$16,A902-1,0)=0,"",CONCATENATE("B",$A$2+3," - ",Zdroj!$AS$15))</f>
        <v/>
      </c>
      <c r="D911" s="134" t="str">
        <f ca="1">IF(C911="","",CONCATENATE(OFFSET(Zdroj!AS$16,A902-1,0)))</f>
        <v/>
      </c>
      <c r="E911" s="66" t="str">
        <f ca="1">IF(C911="","",OFFSET(Zdroj!AT$16,A902-1,0))</f>
        <v/>
      </c>
      <c r="F911" s="334"/>
      <c r="G911" s="333"/>
    </row>
    <row r="912" spans="1:7" x14ac:dyDescent="0.25">
      <c r="A912" s="127">
        <f>SUM((ROW()+8)/10)</f>
        <v>92</v>
      </c>
      <c r="B912" s="333" t="str">
        <f ca="1">IF(OFFSET(Zdroj!$B$16,A912-1,0)&gt;0,OFFSET(Zdroj!$B$16,A912-1,0),"")</f>
        <v/>
      </c>
      <c r="C912" s="136" t="str">
        <f ca="1">IF(OFFSET(Zdroj!AG$16,A912-1,0)=0,"",CONCATENATE("A",$A$2," - ",Zdroj!$AG$15))</f>
        <v/>
      </c>
      <c r="D912" s="134" t="str">
        <f ca="1">IF(C912="","",CONCATENATE(OFFSET(Zdroj!AG$16,A912-1,0)," - ",OFFSET(Zdroj!AU$16,A912-1,0)))</f>
        <v/>
      </c>
      <c r="E912" s="66" t="str">
        <f ca="1">IF(C912="","",OFFSET(Zdroj!AV$16,A912-1,0))</f>
        <v/>
      </c>
      <c r="F912" s="332" t="str">
        <f t="shared" ref="F912" ca="1" si="267">IF(SUM(E912:E917)=0,"",SUM(E912:E917))</f>
        <v/>
      </c>
      <c r="G912" s="333" t="str">
        <f t="shared" ref="G912" ca="1" si="268">IF(SUM(E912:E921)=0,"",SUM(E912:E921))</f>
        <v/>
      </c>
    </row>
    <row r="913" spans="1:7" x14ac:dyDescent="0.25">
      <c r="B913" s="333"/>
      <c r="C913" s="137" t="str">
        <f ca="1">IF(OFFSET(Zdroj!AH$16,A912-1,0)=0,"",CONCATENATE("A",$A$2+1," - ",Zdroj!$AH$15))</f>
        <v/>
      </c>
      <c r="D913" s="134" t="str">
        <f ca="1">IF(C913="","",CONCATENATE(OFFSET(Zdroj!AH$16,A912-1,0)," - ",OFFSET(Zdroj!AW$16,A912-1,0)))</f>
        <v/>
      </c>
      <c r="E913" s="66" t="str">
        <f ca="1">IF(C913="","",OFFSET(Zdroj!AX$16,A912-1,0))</f>
        <v/>
      </c>
      <c r="F913" s="332"/>
      <c r="G913" s="333"/>
    </row>
    <row r="914" spans="1:7" x14ac:dyDescent="0.25">
      <c r="B914" s="333"/>
      <c r="C914" s="137" t="str">
        <f ca="1">IF(OFFSET(Zdroj!AI$16,A912-1,0)=0,"",CONCATENATE("A",$A$2+2," - ",Zdroj!$AI$15))</f>
        <v/>
      </c>
      <c r="D914" s="134" t="str">
        <f ca="1">IF(C914="","",CONCATENATE(OFFSET(Zdroj!AI$16,A912-1,0)," - ",OFFSET(Zdroj!AY$16,A912-1,0)))</f>
        <v/>
      </c>
      <c r="E914" s="66" t="str">
        <f ca="1">IF(C914="","",OFFSET(Zdroj!AZ$16,A912-1,0))</f>
        <v/>
      </c>
      <c r="F914" s="332"/>
      <c r="G914" s="333"/>
    </row>
    <row r="915" spans="1:7" x14ac:dyDescent="0.25">
      <c r="B915" s="333"/>
      <c r="C915" s="137" t="str">
        <f ca="1">IF(OFFSET(Zdroj!AJ$16,A912-1,0)=0,"",CONCATENATE("A",$A$2+3," - ",Zdroj!$AJ$15))</f>
        <v/>
      </c>
      <c r="D915" s="134" t="str">
        <f ca="1">IF(C915="","",CONCATENATE(OFFSET(Zdroj!AJ$16,A912-1,0)," - ",OFFSET(Zdroj!BA$16,A912-1,0)))</f>
        <v/>
      </c>
      <c r="E915" s="66" t="str">
        <f ca="1">IF(C915="","",OFFSET(Zdroj!BB$16,A912-1,0))</f>
        <v/>
      </c>
      <c r="F915" s="332"/>
      <c r="G915" s="333"/>
    </row>
    <row r="916" spans="1:7" x14ac:dyDescent="0.25">
      <c r="B916" s="333"/>
      <c r="C916" s="137" t="str">
        <f ca="1">IF(OFFSET(Zdroj!AK$16,A912-1,0)=0,"",CONCATENATE("A",$A$2+4," - ",Zdroj!$AK$15))</f>
        <v/>
      </c>
      <c r="D916" s="134" t="str">
        <f ca="1">IF(C916="","",CONCATENATE(OFFSET(Zdroj!AK$16,A912-1,0)," - ",OFFSET(Zdroj!BC$16,A912-1,0)))</f>
        <v/>
      </c>
      <c r="E916" s="66" t="str">
        <f ca="1">IF(C916="","",OFFSET(Zdroj!BD$16,A912-1,0))</f>
        <v/>
      </c>
      <c r="F916" s="332"/>
      <c r="G916" s="333"/>
    </row>
    <row r="917" spans="1:7" x14ac:dyDescent="0.25">
      <c r="B917" s="333"/>
      <c r="C917" s="137" t="str">
        <f ca="1">IF(OFFSET(Zdroj!AL$16,A912-1,0)=0,"",CONCATENATE("A",$A$2+5," - ",Zdroj!$AL$15))</f>
        <v/>
      </c>
      <c r="D917" s="134" t="str">
        <f ca="1">IF(C917="","",CONCATENATE(OFFSET(Zdroj!AL$16,A912-1,0)," - ",OFFSET(Zdroj!BE$16,A912-1,0)))</f>
        <v/>
      </c>
      <c r="E917" s="66" t="str">
        <f ca="1">IF(C917="","",OFFSET(Zdroj!BF$16,A912-1,0))</f>
        <v/>
      </c>
      <c r="F917" s="332"/>
      <c r="G917" s="333"/>
    </row>
    <row r="918" spans="1:7" x14ac:dyDescent="0.25">
      <c r="B918" s="333"/>
      <c r="C918" s="137" t="str">
        <f ca="1">IF(OFFSET(Zdroj!AM$16,A912-1,0)=0,"",CONCATENATE("B",$A$2," - ",Zdroj!$AM$15))</f>
        <v/>
      </c>
      <c r="D918" s="134" t="str">
        <f ca="1">IF(C918="","",CONCATENATE(OFFSET(Zdroj!AM$16,A912-1,0)))</f>
        <v/>
      </c>
      <c r="E918" s="67" t="str">
        <f ca="1">IF(C918="","",OFFSET(Zdroj!AN$16,A912-1,0))</f>
        <v/>
      </c>
      <c r="F918" s="334" t="str">
        <f t="shared" ref="F918" ca="1" si="269">IF(SUM(E918:E921)=0,"",SUM(E918:E921))</f>
        <v/>
      </c>
      <c r="G918" s="333"/>
    </row>
    <row r="919" spans="1:7" x14ac:dyDescent="0.25">
      <c r="B919" s="333"/>
      <c r="C919" s="137" t="str">
        <f ca="1">IF(OFFSET(Zdroj!AO$16,A912-1,0)=0,"",CONCATENATE("B",$A$2+1," - ",Zdroj!$AO$15))</f>
        <v/>
      </c>
      <c r="D919" s="134" t="str">
        <f ca="1">IF(C919="","",CONCATENATE(OFFSET(Zdroj!AO$16,A912-1,0)))</f>
        <v/>
      </c>
      <c r="E919" s="66" t="str">
        <f ca="1">IF(C919="","",OFFSET(Zdroj!AP$16,A912-1,0))</f>
        <v/>
      </c>
      <c r="F919" s="334"/>
      <c r="G919" s="333"/>
    </row>
    <row r="920" spans="1:7" x14ac:dyDescent="0.25">
      <c r="B920" s="333"/>
      <c r="C920" s="137" t="str">
        <f ca="1">IF(OFFSET(Zdroj!AQ$16,A912-1,0)=0,"",CONCATENATE("B",$A$2+2," - ",Zdroj!$AQ$15))</f>
        <v/>
      </c>
      <c r="D920" s="134" t="str">
        <f ca="1">IF(C920="","",CONCATENATE(OFFSET(Zdroj!AQ$16,A912-1,0)))</f>
        <v/>
      </c>
      <c r="E920" s="66" t="str">
        <f ca="1">IF(C920="","",OFFSET(Zdroj!AR$16,A912-1,0))</f>
        <v/>
      </c>
      <c r="F920" s="334"/>
      <c r="G920" s="333"/>
    </row>
    <row r="921" spans="1:7" x14ac:dyDescent="0.25">
      <c r="B921" s="333"/>
      <c r="C921" s="137" t="str">
        <f ca="1">IF(OFFSET(Zdroj!AT$16,A912-1,0)=0,"",CONCATENATE("B",$A$2+3," - ",Zdroj!$AS$15))</f>
        <v/>
      </c>
      <c r="D921" s="134" t="str">
        <f ca="1">IF(C921="","",CONCATENATE(OFFSET(Zdroj!AS$16,A912-1,0)))</f>
        <v/>
      </c>
      <c r="E921" s="66" t="str">
        <f ca="1">IF(C921="","",OFFSET(Zdroj!AT$16,A912-1,0))</f>
        <v/>
      </c>
      <c r="F921" s="334"/>
      <c r="G921" s="333"/>
    </row>
    <row r="922" spans="1:7" x14ac:dyDescent="0.25">
      <c r="A922" s="127">
        <f>SUM((ROW()+8)/10)</f>
        <v>93</v>
      </c>
      <c r="B922" s="333" t="str">
        <f ca="1">IF(OFFSET(Zdroj!$B$16,A922-1,0)&gt;0,OFFSET(Zdroj!$B$16,A922-1,0),"")</f>
        <v/>
      </c>
      <c r="C922" s="136" t="str">
        <f ca="1">IF(OFFSET(Zdroj!AG$16,A922-1,0)=0,"",CONCATENATE("A",$A$2," - ",Zdroj!$AG$15))</f>
        <v/>
      </c>
      <c r="D922" s="134" t="str">
        <f ca="1">IF(C922="","",CONCATENATE(OFFSET(Zdroj!AG$16,A922-1,0)," - ",OFFSET(Zdroj!AU$16,A922-1,0)))</f>
        <v/>
      </c>
      <c r="E922" s="66" t="str">
        <f ca="1">IF(C922="","",OFFSET(Zdroj!AV$16,A922-1,0))</f>
        <v/>
      </c>
      <c r="F922" s="332" t="str">
        <f t="shared" ref="F922" ca="1" si="270">IF(SUM(E922:E927)=0,"",SUM(E922:E927))</f>
        <v/>
      </c>
      <c r="G922" s="333" t="str">
        <f t="shared" ref="G922" ca="1" si="271">IF(SUM(E922:E931)=0,"",SUM(E922:E931))</f>
        <v/>
      </c>
    </row>
    <row r="923" spans="1:7" x14ac:dyDescent="0.25">
      <c r="B923" s="333"/>
      <c r="C923" s="137" t="str">
        <f ca="1">IF(OFFSET(Zdroj!AH$16,A922-1,0)=0,"",CONCATENATE("A",$A$2+1," - ",Zdroj!$AH$15))</f>
        <v/>
      </c>
      <c r="D923" s="134" t="str">
        <f ca="1">IF(C923="","",CONCATENATE(OFFSET(Zdroj!AH$16,A922-1,0)," - ",OFFSET(Zdroj!AW$16,A922-1,0)))</f>
        <v/>
      </c>
      <c r="E923" s="66" t="str">
        <f ca="1">IF(C923="","",OFFSET(Zdroj!AX$16,A922-1,0))</f>
        <v/>
      </c>
      <c r="F923" s="332"/>
      <c r="G923" s="333"/>
    </row>
    <row r="924" spans="1:7" x14ac:dyDescent="0.25">
      <c r="B924" s="333"/>
      <c r="C924" s="137" t="str">
        <f ca="1">IF(OFFSET(Zdroj!AI$16,A922-1,0)=0,"",CONCATENATE("A",$A$2+2," - ",Zdroj!$AI$15))</f>
        <v/>
      </c>
      <c r="D924" s="134" t="str">
        <f ca="1">IF(C924="","",CONCATENATE(OFFSET(Zdroj!AI$16,A922-1,0)," - ",OFFSET(Zdroj!AY$16,A922-1,0)))</f>
        <v/>
      </c>
      <c r="E924" s="66" t="str">
        <f ca="1">IF(C924="","",OFFSET(Zdroj!AZ$16,A922-1,0))</f>
        <v/>
      </c>
      <c r="F924" s="332"/>
      <c r="G924" s="333"/>
    </row>
    <row r="925" spans="1:7" x14ac:dyDescent="0.25">
      <c r="B925" s="333"/>
      <c r="C925" s="137" t="str">
        <f ca="1">IF(OFFSET(Zdroj!AJ$16,A922-1,0)=0,"",CONCATENATE("A",$A$2+3," - ",Zdroj!$AJ$15))</f>
        <v/>
      </c>
      <c r="D925" s="134" t="str">
        <f ca="1">IF(C925="","",CONCATENATE(OFFSET(Zdroj!AJ$16,A922-1,0)," - ",OFFSET(Zdroj!BA$16,A922-1,0)))</f>
        <v/>
      </c>
      <c r="E925" s="66" t="str">
        <f ca="1">IF(C925="","",OFFSET(Zdroj!BB$16,A922-1,0))</f>
        <v/>
      </c>
      <c r="F925" s="332"/>
      <c r="G925" s="333"/>
    </row>
    <row r="926" spans="1:7" x14ac:dyDescent="0.25">
      <c r="B926" s="333"/>
      <c r="C926" s="137" t="str">
        <f ca="1">IF(OFFSET(Zdroj!AK$16,A922-1,0)=0,"",CONCATENATE("A",$A$2+4," - ",Zdroj!$AK$15))</f>
        <v/>
      </c>
      <c r="D926" s="134" t="str">
        <f ca="1">IF(C926="","",CONCATENATE(OFFSET(Zdroj!AK$16,A922-1,0)," - ",OFFSET(Zdroj!BC$16,A922-1,0)))</f>
        <v/>
      </c>
      <c r="E926" s="66" t="str">
        <f ca="1">IF(C926="","",OFFSET(Zdroj!BD$16,A922-1,0))</f>
        <v/>
      </c>
      <c r="F926" s="332"/>
      <c r="G926" s="333"/>
    </row>
    <row r="927" spans="1:7" x14ac:dyDescent="0.25">
      <c r="B927" s="333"/>
      <c r="C927" s="137" t="str">
        <f ca="1">IF(OFFSET(Zdroj!AL$16,A922-1,0)=0,"",CONCATENATE("A",$A$2+5," - ",Zdroj!$AL$15))</f>
        <v/>
      </c>
      <c r="D927" s="134" t="str">
        <f ca="1">IF(C927="","",CONCATENATE(OFFSET(Zdroj!AL$16,A922-1,0)," - ",OFFSET(Zdroj!BE$16,A922-1,0)))</f>
        <v/>
      </c>
      <c r="E927" s="66" t="str">
        <f ca="1">IF(C927="","",OFFSET(Zdroj!BF$16,A922-1,0))</f>
        <v/>
      </c>
      <c r="F927" s="332"/>
      <c r="G927" s="333"/>
    </row>
    <row r="928" spans="1:7" x14ac:dyDescent="0.25">
      <c r="B928" s="333"/>
      <c r="C928" s="137" t="str">
        <f ca="1">IF(OFFSET(Zdroj!AM$16,A922-1,0)=0,"",CONCATENATE("B",$A$2," - ",Zdroj!$AM$15))</f>
        <v/>
      </c>
      <c r="D928" s="134" t="str">
        <f ca="1">IF(C928="","",CONCATENATE(OFFSET(Zdroj!AM$16,A922-1,0)))</f>
        <v/>
      </c>
      <c r="E928" s="67" t="str">
        <f ca="1">IF(C928="","",OFFSET(Zdroj!AN$16,A922-1,0))</f>
        <v/>
      </c>
      <c r="F928" s="334" t="str">
        <f t="shared" ref="F928" ca="1" si="272">IF(SUM(E928:E931)=0,"",SUM(E928:E931))</f>
        <v/>
      </c>
      <c r="G928" s="333"/>
    </row>
    <row r="929" spans="1:7" x14ac:dyDescent="0.25">
      <c r="B929" s="333"/>
      <c r="C929" s="137" t="str">
        <f ca="1">IF(OFFSET(Zdroj!AO$16,A922-1,0)=0,"",CONCATENATE("B",$A$2+1," - ",Zdroj!$AO$15))</f>
        <v/>
      </c>
      <c r="D929" s="134" t="str">
        <f ca="1">IF(C929="","",CONCATENATE(OFFSET(Zdroj!AO$16,A922-1,0)))</f>
        <v/>
      </c>
      <c r="E929" s="66" t="str">
        <f ca="1">IF(C929="","",OFFSET(Zdroj!AP$16,A922-1,0))</f>
        <v/>
      </c>
      <c r="F929" s="334"/>
      <c r="G929" s="333"/>
    </row>
    <row r="930" spans="1:7" x14ac:dyDescent="0.25">
      <c r="B930" s="333"/>
      <c r="C930" s="137" t="str">
        <f ca="1">IF(OFFSET(Zdroj!AQ$16,A922-1,0)=0,"",CONCATENATE("B",$A$2+2," - ",Zdroj!$AQ$15))</f>
        <v/>
      </c>
      <c r="D930" s="134" t="str">
        <f ca="1">IF(C930="","",CONCATENATE(OFFSET(Zdroj!AQ$16,A922-1,0)))</f>
        <v/>
      </c>
      <c r="E930" s="66" t="str">
        <f ca="1">IF(C930="","",OFFSET(Zdroj!AR$16,A922-1,0))</f>
        <v/>
      </c>
      <c r="F930" s="334"/>
      <c r="G930" s="333"/>
    </row>
    <row r="931" spans="1:7" x14ac:dyDescent="0.25">
      <c r="B931" s="333"/>
      <c r="C931" s="137" t="str">
        <f ca="1">IF(OFFSET(Zdroj!AT$16,A922-1,0)=0,"",CONCATENATE("B",$A$2+3," - ",Zdroj!$AS$15))</f>
        <v/>
      </c>
      <c r="D931" s="134" t="str">
        <f ca="1">IF(C931="","",CONCATENATE(OFFSET(Zdroj!AS$16,A922-1,0)))</f>
        <v/>
      </c>
      <c r="E931" s="66" t="str">
        <f ca="1">IF(C931="","",OFFSET(Zdroj!AT$16,A922-1,0))</f>
        <v/>
      </c>
      <c r="F931" s="334"/>
      <c r="G931" s="333"/>
    </row>
    <row r="932" spans="1:7" x14ac:dyDescent="0.25">
      <c r="A932" s="127">
        <f>SUM((ROW()+8)/10)</f>
        <v>94</v>
      </c>
      <c r="B932" s="333" t="str">
        <f ca="1">IF(OFFSET(Zdroj!$B$16,A932-1,0)&gt;0,OFFSET(Zdroj!$B$16,A932-1,0),"")</f>
        <v/>
      </c>
      <c r="C932" s="136" t="str">
        <f ca="1">IF(OFFSET(Zdroj!AG$16,A932-1,0)=0,"",CONCATENATE("A",$A$2," - ",Zdroj!$AG$15))</f>
        <v/>
      </c>
      <c r="D932" s="134" t="str">
        <f ca="1">IF(C932="","",CONCATENATE(OFFSET(Zdroj!AG$16,A932-1,0)," - ",OFFSET(Zdroj!AU$16,A932-1,0)))</f>
        <v/>
      </c>
      <c r="E932" s="66" t="str">
        <f ca="1">IF(C932="","",OFFSET(Zdroj!AV$16,A932-1,0))</f>
        <v/>
      </c>
      <c r="F932" s="332" t="str">
        <f t="shared" ref="F932" ca="1" si="273">IF(SUM(E932:E937)=0,"",SUM(E932:E937))</f>
        <v/>
      </c>
      <c r="G932" s="333" t="str">
        <f t="shared" ref="G932" ca="1" si="274">IF(SUM(E932:E941)=0,"",SUM(E932:E941))</f>
        <v/>
      </c>
    </row>
    <row r="933" spans="1:7" x14ac:dyDescent="0.25">
      <c r="B933" s="333"/>
      <c r="C933" s="137" t="str">
        <f ca="1">IF(OFFSET(Zdroj!AH$16,A932-1,0)=0,"",CONCATENATE("A",$A$2+1," - ",Zdroj!$AH$15))</f>
        <v/>
      </c>
      <c r="D933" s="134" t="str">
        <f ca="1">IF(C933="","",CONCATENATE(OFFSET(Zdroj!AH$16,A932-1,0)," - ",OFFSET(Zdroj!AW$16,A932-1,0)))</f>
        <v/>
      </c>
      <c r="E933" s="66" t="str">
        <f ca="1">IF(C933="","",OFFSET(Zdroj!AX$16,A932-1,0))</f>
        <v/>
      </c>
      <c r="F933" s="332"/>
      <c r="G933" s="333"/>
    </row>
    <row r="934" spans="1:7" x14ac:dyDescent="0.25">
      <c r="B934" s="333"/>
      <c r="C934" s="137" t="str">
        <f ca="1">IF(OFFSET(Zdroj!AI$16,A932-1,0)=0,"",CONCATENATE("A",$A$2+2," - ",Zdroj!$AI$15))</f>
        <v/>
      </c>
      <c r="D934" s="134" t="str">
        <f ca="1">IF(C934="","",CONCATENATE(OFFSET(Zdroj!AI$16,A932-1,0)," - ",OFFSET(Zdroj!AY$16,A932-1,0)))</f>
        <v/>
      </c>
      <c r="E934" s="66" t="str">
        <f ca="1">IF(C934="","",OFFSET(Zdroj!AZ$16,A932-1,0))</f>
        <v/>
      </c>
      <c r="F934" s="332"/>
      <c r="G934" s="333"/>
    </row>
    <row r="935" spans="1:7" x14ac:dyDescent="0.25">
      <c r="B935" s="333"/>
      <c r="C935" s="137" t="str">
        <f ca="1">IF(OFFSET(Zdroj!AJ$16,A932-1,0)=0,"",CONCATENATE("A",$A$2+3," - ",Zdroj!$AJ$15))</f>
        <v/>
      </c>
      <c r="D935" s="134" t="str">
        <f ca="1">IF(C935="","",CONCATENATE(OFFSET(Zdroj!AJ$16,A932-1,0)," - ",OFFSET(Zdroj!BA$16,A932-1,0)))</f>
        <v/>
      </c>
      <c r="E935" s="66" t="str">
        <f ca="1">IF(C935="","",OFFSET(Zdroj!BB$16,A932-1,0))</f>
        <v/>
      </c>
      <c r="F935" s="332"/>
      <c r="G935" s="333"/>
    </row>
    <row r="936" spans="1:7" x14ac:dyDescent="0.25">
      <c r="B936" s="333"/>
      <c r="C936" s="137" t="str">
        <f ca="1">IF(OFFSET(Zdroj!AK$16,A932-1,0)=0,"",CONCATENATE("A",$A$2+4," - ",Zdroj!$AK$15))</f>
        <v/>
      </c>
      <c r="D936" s="134" t="str">
        <f ca="1">IF(C936="","",CONCATENATE(OFFSET(Zdroj!AK$16,A932-1,0)," - ",OFFSET(Zdroj!BC$16,A932-1,0)))</f>
        <v/>
      </c>
      <c r="E936" s="66" t="str">
        <f ca="1">IF(C936="","",OFFSET(Zdroj!BD$16,A932-1,0))</f>
        <v/>
      </c>
      <c r="F936" s="332"/>
      <c r="G936" s="333"/>
    </row>
    <row r="937" spans="1:7" x14ac:dyDescent="0.25">
      <c r="B937" s="333"/>
      <c r="C937" s="137" t="str">
        <f ca="1">IF(OFFSET(Zdroj!AL$16,A932-1,0)=0,"",CONCATENATE("A",$A$2+5," - ",Zdroj!$AL$15))</f>
        <v/>
      </c>
      <c r="D937" s="134" t="str">
        <f ca="1">IF(C937="","",CONCATENATE(OFFSET(Zdroj!AL$16,A932-1,0)," - ",OFFSET(Zdroj!BE$16,A932-1,0)))</f>
        <v/>
      </c>
      <c r="E937" s="66" t="str">
        <f ca="1">IF(C937="","",OFFSET(Zdroj!BF$16,A932-1,0))</f>
        <v/>
      </c>
      <c r="F937" s="332"/>
      <c r="G937" s="333"/>
    </row>
    <row r="938" spans="1:7" x14ac:dyDescent="0.25">
      <c r="B938" s="333"/>
      <c r="C938" s="137" t="str">
        <f ca="1">IF(OFFSET(Zdroj!AM$16,A932-1,0)=0,"",CONCATENATE("B",$A$2," - ",Zdroj!$AM$15))</f>
        <v/>
      </c>
      <c r="D938" s="134" t="str">
        <f ca="1">IF(C938="","",CONCATENATE(OFFSET(Zdroj!AM$16,A932-1,0)))</f>
        <v/>
      </c>
      <c r="E938" s="67" t="str">
        <f ca="1">IF(C938="","",OFFSET(Zdroj!AN$16,A932-1,0))</f>
        <v/>
      </c>
      <c r="F938" s="334" t="str">
        <f t="shared" ref="F938" ca="1" si="275">IF(SUM(E938:E941)=0,"",SUM(E938:E941))</f>
        <v/>
      </c>
      <c r="G938" s="333"/>
    </row>
    <row r="939" spans="1:7" x14ac:dyDescent="0.25">
      <c r="B939" s="333"/>
      <c r="C939" s="137" t="str">
        <f ca="1">IF(OFFSET(Zdroj!AO$16,A932-1,0)=0,"",CONCATENATE("B",$A$2+1," - ",Zdroj!$AO$15))</f>
        <v/>
      </c>
      <c r="D939" s="134" t="str">
        <f ca="1">IF(C939="","",CONCATENATE(OFFSET(Zdroj!AO$16,A932-1,0)))</f>
        <v/>
      </c>
      <c r="E939" s="66" t="str">
        <f ca="1">IF(C939="","",OFFSET(Zdroj!AP$16,A932-1,0))</f>
        <v/>
      </c>
      <c r="F939" s="334"/>
      <c r="G939" s="333"/>
    </row>
    <row r="940" spans="1:7" x14ac:dyDescent="0.25">
      <c r="B940" s="333"/>
      <c r="C940" s="137" t="str">
        <f ca="1">IF(OFFSET(Zdroj!AQ$16,A932-1,0)=0,"",CONCATENATE("B",$A$2+2," - ",Zdroj!$AQ$15))</f>
        <v/>
      </c>
      <c r="D940" s="134" t="str">
        <f ca="1">IF(C940="","",CONCATENATE(OFFSET(Zdroj!AQ$16,A932-1,0)))</f>
        <v/>
      </c>
      <c r="E940" s="66" t="str">
        <f ca="1">IF(C940="","",OFFSET(Zdroj!AR$16,A932-1,0))</f>
        <v/>
      </c>
      <c r="F940" s="334"/>
      <c r="G940" s="333"/>
    </row>
    <row r="941" spans="1:7" x14ac:dyDescent="0.25">
      <c r="B941" s="333"/>
      <c r="C941" s="137" t="str">
        <f ca="1">IF(OFFSET(Zdroj!AT$16,A932-1,0)=0,"",CONCATENATE("B",$A$2+3," - ",Zdroj!$AS$15))</f>
        <v/>
      </c>
      <c r="D941" s="134" t="str">
        <f ca="1">IF(C941="","",CONCATENATE(OFFSET(Zdroj!AS$16,A932-1,0)))</f>
        <v/>
      </c>
      <c r="E941" s="66" t="str">
        <f ca="1">IF(C941="","",OFFSET(Zdroj!AT$16,A932-1,0))</f>
        <v/>
      </c>
      <c r="F941" s="334"/>
      <c r="G941" s="333"/>
    </row>
    <row r="942" spans="1:7" x14ac:dyDescent="0.25">
      <c r="A942" s="127">
        <f>SUM((ROW()+8)/10)</f>
        <v>95</v>
      </c>
      <c r="B942" s="333" t="str">
        <f ca="1">IF(OFFSET(Zdroj!$B$16,A942-1,0)&gt;0,OFFSET(Zdroj!$B$16,A942-1,0),"")</f>
        <v/>
      </c>
      <c r="C942" s="136" t="str">
        <f ca="1">IF(OFFSET(Zdroj!AG$16,A942-1,0)=0,"",CONCATENATE("A",$A$2," - ",Zdroj!$AG$15))</f>
        <v/>
      </c>
      <c r="D942" s="134" t="str">
        <f ca="1">IF(C942="","",CONCATENATE(OFFSET(Zdroj!AG$16,A942-1,0)," - ",OFFSET(Zdroj!AU$16,A942-1,0)))</f>
        <v/>
      </c>
      <c r="E942" s="66" t="str">
        <f ca="1">IF(C942="","",OFFSET(Zdroj!AV$16,A942-1,0))</f>
        <v/>
      </c>
      <c r="F942" s="332" t="str">
        <f t="shared" ref="F942" ca="1" si="276">IF(SUM(E942:E947)=0,"",SUM(E942:E947))</f>
        <v/>
      </c>
      <c r="G942" s="333" t="str">
        <f t="shared" ref="G942" ca="1" si="277">IF(SUM(E942:E951)=0,"",SUM(E942:E951))</f>
        <v/>
      </c>
    </row>
    <row r="943" spans="1:7" x14ac:dyDescent="0.25">
      <c r="B943" s="333"/>
      <c r="C943" s="137" t="str">
        <f ca="1">IF(OFFSET(Zdroj!AH$16,A942-1,0)=0,"",CONCATENATE("A",$A$2+1," - ",Zdroj!$AH$15))</f>
        <v/>
      </c>
      <c r="D943" s="134" t="str">
        <f ca="1">IF(C943="","",CONCATENATE(OFFSET(Zdroj!AH$16,A942-1,0)," - ",OFFSET(Zdroj!AW$16,A942-1,0)))</f>
        <v/>
      </c>
      <c r="E943" s="66" t="str">
        <f ca="1">IF(C943="","",OFFSET(Zdroj!AX$16,A942-1,0))</f>
        <v/>
      </c>
      <c r="F943" s="332"/>
      <c r="G943" s="333"/>
    </row>
    <row r="944" spans="1:7" x14ac:dyDescent="0.25">
      <c r="B944" s="333"/>
      <c r="C944" s="137" t="str">
        <f ca="1">IF(OFFSET(Zdroj!AI$16,A942-1,0)=0,"",CONCATENATE("A",$A$2+2," - ",Zdroj!$AI$15))</f>
        <v/>
      </c>
      <c r="D944" s="134" t="str">
        <f ca="1">IF(C944="","",CONCATENATE(OFFSET(Zdroj!AI$16,A942-1,0)," - ",OFFSET(Zdroj!AY$16,A942-1,0)))</f>
        <v/>
      </c>
      <c r="E944" s="66" t="str">
        <f ca="1">IF(C944="","",OFFSET(Zdroj!AZ$16,A942-1,0))</f>
        <v/>
      </c>
      <c r="F944" s="332"/>
      <c r="G944" s="333"/>
    </row>
    <row r="945" spans="1:7" x14ac:dyDescent="0.25">
      <c r="B945" s="333"/>
      <c r="C945" s="137" t="str">
        <f ca="1">IF(OFFSET(Zdroj!AJ$16,A942-1,0)=0,"",CONCATENATE("A",$A$2+3," - ",Zdroj!$AJ$15))</f>
        <v/>
      </c>
      <c r="D945" s="134" t="str">
        <f ca="1">IF(C945="","",CONCATENATE(OFFSET(Zdroj!AJ$16,A942-1,0)," - ",OFFSET(Zdroj!BA$16,A942-1,0)))</f>
        <v/>
      </c>
      <c r="E945" s="66" t="str">
        <f ca="1">IF(C945="","",OFFSET(Zdroj!BB$16,A942-1,0))</f>
        <v/>
      </c>
      <c r="F945" s="332"/>
      <c r="G945" s="333"/>
    </row>
    <row r="946" spans="1:7" x14ac:dyDescent="0.25">
      <c r="B946" s="333"/>
      <c r="C946" s="137" t="str">
        <f ca="1">IF(OFFSET(Zdroj!AK$16,A942-1,0)=0,"",CONCATENATE("A",$A$2+4," - ",Zdroj!$AK$15))</f>
        <v/>
      </c>
      <c r="D946" s="134" t="str">
        <f ca="1">IF(C946="","",CONCATENATE(OFFSET(Zdroj!AK$16,A942-1,0)," - ",OFFSET(Zdroj!BC$16,A942-1,0)))</f>
        <v/>
      </c>
      <c r="E946" s="66" t="str">
        <f ca="1">IF(C946="","",OFFSET(Zdroj!BD$16,A942-1,0))</f>
        <v/>
      </c>
      <c r="F946" s="332"/>
      <c r="G946" s="333"/>
    </row>
    <row r="947" spans="1:7" x14ac:dyDescent="0.25">
      <c r="B947" s="333"/>
      <c r="C947" s="137" t="str">
        <f ca="1">IF(OFFSET(Zdroj!AL$16,A942-1,0)=0,"",CONCATENATE("A",$A$2+5," - ",Zdroj!$AL$15))</f>
        <v/>
      </c>
      <c r="D947" s="134" t="str">
        <f ca="1">IF(C947="","",CONCATENATE(OFFSET(Zdroj!AL$16,A942-1,0)," - ",OFFSET(Zdroj!BE$16,A942-1,0)))</f>
        <v/>
      </c>
      <c r="E947" s="66" t="str">
        <f ca="1">IF(C947="","",OFFSET(Zdroj!BF$16,A942-1,0))</f>
        <v/>
      </c>
      <c r="F947" s="332"/>
      <c r="G947" s="333"/>
    </row>
    <row r="948" spans="1:7" x14ac:dyDescent="0.25">
      <c r="B948" s="333"/>
      <c r="C948" s="137" t="str">
        <f ca="1">IF(OFFSET(Zdroj!AM$16,A942-1,0)=0,"",CONCATENATE("B",$A$2," - ",Zdroj!$AM$15))</f>
        <v/>
      </c>
      <c r="D948" s="134" t="str">
        <f ca="1">IF(C948="","",CONCATENATE(OFFSET(Zdroj!AM$16,A942-1,0)))</f>
        <v/>
      </c>
      <c r="E948" s="67" t="str">
        <f ca="1">IF(C948="","",OFFSET(Zdroj!AN$16,A942-1,0))</f>
        <v/>
      </c>
      <c r="F948" s="334" t="str">
        <f t="shared" ref="F948" ca="1" si="278">IF(SUM(E948:E951)=0,"",SUM(E948:E951))</f>
        <v/>
      </c>
      <c r="G948" s="333"/>
    </row>
    <row r="949" spans="1:7" x14ac:dyDescent="0.25">
      <c r="B949" s="333"/>
      <c r="C949" s="137" t="str">
        <f ca="1">IF(OFFSET(Zdroj!AO$16,A942-1,0)=0,"",CONCATENATE("B",$A$2+1," - ",Zdroj!$AO$15))</f>
        <v/>
      </c>
      <c r="D949" s="134" t="str">
        <f ca="1">IF(C949="","",CONCATENATE(OFFSET(Zdroj!AO$16,A942-1,0)))</f>
        <v/>
      </c>
      <c r="E949" s="66" t="str">
        <f ca="1">IF(C949="","",OFFSET(Zdroj!AP$16,A942-1,0))</f>
        <v/>
      </c>
      <c r="F949" s="334"/>
      <c r="G949" s="333"/>
    </row>
    <row r="950" spans="1:7" x14ac:dyDescent="0.25">
      <c r="B950" s="333"/>
      <c r="C950" s="137" t="str">
        <f ca="1">IF(OFFSET(Zdroj!AQ$16,A942-1,0)=0,"",CONCATENATE("B",$A$2+2," - ",Zdroj!$AQ$15))</f>
        <v/>
      </c>
      <c r="D950" s="134" t="str">
        <f ca="1">IF(C950="","",CONCATENATE(OFFSET(Zdroj!AQ$16,A942-1,0)))</f>
        <v/>
      </c>
      <c r="E950" s="66" t="str">
        <f ca="1">IF(C950="","",OFFSET(Zdroj!AR$16,A942-1,0))</f>
        <v/>
      </c>
      <c r="F950" s="334"/>
      <c r="G950" s="333"/>
    </row>
    <row r="951" spans="1:7" x14ac:dyDescent="0.25">
      <c r="B951" s="333"/>
      <c r="C951" s="137" t="str">
        <f ca="1">IF(OFFSET(Zdroj!AT$16,A942-1,0)=0,"",CONCATENATE("B",$A$2+3," - ",Zdroj!$AS$15))</f>
        <v/>
      </c>
      <c r="D951" s="134" t="str">
        <f ca="1">IF(C951="","",CONCATENATE(OFFSET(Zdroj!AS$16,A942-1,0)))</f>
        <v/>
      </c>
      <c r="E951" s="66" t="str">
        <f ca="1">IF(C951="","",OFFSET(Zdroj!AT$16,A942-1,0))</f>
        <v/>
      </c>
      <c r="F951" s="334"/>
      <c r="G951" s="333"/>
    </row>
    <row r="952" spans="1:7" x14ac:dyDescent="0.25">
      <c r="A952" s="127">
        <f>SUM((ROW()+8)/10)</f>
        <v>96</v>
      </c>
      <c r="B952" s="333" t="str">
        <f ca="1">IF(OFFSET(Zdroj!$B$16,A952-1,0)&gt;0,OFFSET(Zdroj!$B$16,A952-1,0),"")</f>
        <v/>
      </c>
      <c r="C952" s="136" t="str">
        <f ca="1">IF(OFFSET(Zdroj!AG$16,A952-1,0)=0,"",CONCATENATE("A",$A$2," - ",Zdroj!$AG$15))</f>
        <v/>
      </c>
      <c r="D952" s="134" t="str">
        <f ca="1">IF(C952="","",CONCATENATE(OFFSET(Zdroj!AG$16,A952-1,0)," - ",OFFSET(Zdroj!AU$16,A952-1,0)))</f>
        <v/>
      </c>
      <c r="E952" s="66" t="str">
        <f ca="1">IF(C952="","",OFFSET(Zdroj!AV$16,A952-1,0))</f>
        <v/>
      </c>
      <c r="F952" s="332" t="str">
        <f t="shared" ref="F952" ca="1" si="279">IF(SUM(E952:E957)=0,"",SUM(E952:E957))</f>
        <v/>
      </c>
      <c r="G952" s="333" t="str">
        <f t="shared" ref="G952" ca="1" si="280">IF(SUM(E952:E961)=0,"",SUM(E952:E961))</f>
        <v/>
      </c>
    </row>
    <row r="953" spans="1:7" x14ac:dyDescent="0.25">
      <c r="B953" s="333"/>
      <c r="C953" s="137" t="str">
        <f ca="1">IF(OFFSET(Zdroj!AH$16,A952-1,0)=0,"",CONCATENATE("A",$A$2+1," - ",Zdroj!$AH$15))</f>
        <v/>
      </c>
      <c r="D953" s="134" t="str">
        <f ca="1">IF(C953="","",CONCATENATE(OFFSET(Zdroj!AH$16,A952-1,0)," - ",OFFSET(Zdroj!AW$16,A952-1,0)))</f>
        <v/>
      </c>
      <c r="E953" s="66" t="str">
        <f ca="1">IF(C953="","",OFFSET(Zdroj!AX$16,A952-1,0))</f>
        <v/>
      </c>
      <c r="F953" s="332"/>
      <c r="G953" s="333"/>
    </row>
    <row r="954" spans="1:7" x14ac:dyDescent="0.25">
      <c r="B954" s="333"/>
      <c r="C954" s="137" t="str">
        <f ca="1">IF(OFFSET(Zdroj!AI$16,A952-1,0)=0,"",CONCATENATE("A",$A$2+2," - ",Zdroj!$AI$15))</f>
        <v/>
      </c>
      <c r="D954" s="134" t="str">
        <f ca="1">IF(C954="","",CONCATENATE(OFFSET(Zdroj!AI$16,A952-1,0)," - ",OFFSET(Zdroj!AY$16,A952-1,0)))</f>
        <v/>
      </c>
      <c r="E954" s="66" t="str">
        <f ca="1">IF(C954="","",OFFSET(Zdroj!AZ$16,A952-1,0))</f>
        <v/>
      </c>
      <c r="F954" s="332"/>
      <c r="G954" s="333"/>
    </row>
    <row r="955" spans="1:7" x14ac:dyDescent="0.25">
      <c r="B955" s="333"/>
      <c r="C955" s="137" t="str">
        <f ca="1">IF(OFFSET(Zdroj!AJ$16,A952-1,0)=0,"",CONCATENATE("A",$A$2+3," - ",Zdroj!$AJ$15))</f>
        <v/>
      </c>
      <c r="D955" s="134" t="str">
        <f ca="1">IF(C955="","",CONCATENATE(OFFSET(Zdroj!AJ$16,A952-1,0)," - ",OFFSET(Zdroj!BA$16,A952-1,0)))</f>
        <v/>
      </c>
      <c r="E955" s="66" t="str">
        <f ca="1">IF(C955="","",OFFSET(Zdroj!BB$16,A952-1,0))</f>
        <v/>
      </c>
      <c r="F955" s="332"/>
      <c r="G955" s="333"/>
    </row>
    <row r="956" spans="1:7" x14ac:dyDescent="0.25">
      <c r="B956" s="333"/>
      <c r="C956" s="137" t="str">
        <f ca="1">IF(OFFSET(Zdroj!AK$16,A952-1,0)=0,"",CONCATENATE("A",$A$2+4," - ",Zdroj!$AK$15))</f>
        <v/>
      </c>
      <c r="D956" s="134" t="str">
        <f ca="1">IF(C956="","",CONCATENATE(OFFSET(Zdroj!AK$16,A952-1,0)," - ",OFFSET(Zdroj!BC$16,A952-1,0)))</f>
        <v/>
      </c>
      <c r="E956" s="66" t="str">
        <f ca="1">IF(C956="","",OFFSET(Zdroj!BD$16,A952-1,0))</f>
        <v/>
      </c>
      <c r="F956" s="332"/>
      <c r="G956" s="333"/>
    </row>
    <row r="957" spans="1:7" x14ac:dyDescent="0.25">
      <c r="B957" s="333"/>
      <c r="C957" s="137" t="str">
        <f ca="1">IF(OFFSET(Zdroj!AL$16,A952-1,0)=0,"",CONCATENATE("A",$A$2+5," - ",Zdroj!$AL$15))</f>
        <v/>
      </c>
      <c r="D957" s="134" t="str">
        <f ca="1">IF(C957="","",CONCATENATE(OFFSET(Zdroj!AL$16,A952-1,0)," - ",OFFSET(Zdroj!BE$16,A952-1,0)))</f>
        <v/>
      </c>
      <c r="E957" s="66" t="str">
        <f ca="1">IF(C957="","",OFFSET(Zdroj!BF$16,A952-1,0))</f>
        <v/>
      </c>
      <c r="F957" s="332"/>
      <c r="G957" s="333"/>
    </row>
    <row r="958" spans="1:7" x14ac:dyDescent="0.25">
      <c r="B958" s="333"/>
      <c r="C958" s="137" t="str">
        <f ca="1">IF(OFFSET(Zdroj!AM$16,A952-1,0)=0,"",CONCATENATE("B",$A$2," - ",Zdroj!$AM$15))</f>
        <v/>
      </c>
      <c r="D958" s="134" t="str">
        <f ca="1">IF(C958="","",CONCATENATE(OFFSET(Zdroj!AM$16,A952-1,0)))</f>
        <v/>
      </c>
      <c r="E958" s="67" t="str">
        <f ca="1">IF(C958="","",OFFSET(Zdroj!AN$16,A952-1,0))</f>
        <v/>
      </c>
      <c r="F958" s="334" t="str">
        <f t="shared" ref="F958" ca="1" si="281">IF(SUM(E958:E961)=0,"",SUM(E958:E961))</f>
        <v/>
      </c>
      <c r="G958" s="333"/>
    </row>
    <row r="959" spans="1:7" x14ac:dyDescent="0.25">
      <c r="B959" s="333"/>
      <c r="C959" s="137" t="str">
        <f ca="1">IF(OFFSET(Zdroj!AO$16,A952-1,0)=0,"",CONCATENATE("B",$A$2+1," - ",Zdroj!$AO$15))</f>
        <v/>
      </c>
      <c r="D959" s="134" t="str">
        <f ca="1">IF(C959="","",CONCATENATE(OFFSET(Zdroj!AO$16,A952-1,0)))</f>
        <v/>
      </c>
      <c r="E959" s="66" t="str">
        <f ca="1">IF(C959="","",OFFSET(Zdroj!AP$16,A952-1,0))</f>
        <v/>
      </c>
      <c r="F959" s="334"/>
      <c r="G959" s="333"/>
    </row>
    <row r="960" spans="1:7" x14ac:dyDescent="0.25">
      <c r="B960" s="333"/>
      <c r="C960" s="137" t="str">
        <f ca="1">IF(OFFSET(Zdroj!AQ$16,A952-1,0)=0,"",CONCATENATE("B",$A$2+2," - ",Zdroj!$AQ$15))</f>
        <v/>
      </c>
      <c r="D960" s="134" t="str">
        <f ca="1">IF(C960="","",CONCATENATE(OFFSET(Zdroj!AQ$16,A952-1,0)))</f>
        <v/>
      </c>
      <c r="E960" s="66" t="str">
        <f ca="1">IF(C960="","",OFFSET(Zdroj!AR$16,A952-1,0))</f>
        <v/>
      </c>
      <c r="F960" s="334"/>
      <c r="G960" s="333"/>
    </row>
    <row r="961" spans="1:7" x14ac:dyDescent="0.25">
      <c r="B961" s="333"/>
      <c r="C961" s="137" t="str">
        <f ca="1">IF(OFFSET(Zdroj!AT$16,A952-1,0)=0,"",CONCATENATE("B",$A$2+3," - ",Zdroj!$AS$15))</f>
        <v/>
      </c>
      <c r="D961" s="134" t="str">
        <f ca="1">IF(C961="","",CONCATENATE(OFFSET(Zdroj!AS$16,A952-1,0)))</f>
        <v/>
      </c>
      <c r="E961" s="66" t="str">
        <f ca="1">IF(C961="","",OFFSET(Zdroj!AT$16,A952-1,0))</f>
        <v/>
      </c>
      <c r="F961" s="334"/>
      <c r="G961" s="333"/>
    </row>
    <row r="962" spans="1:7" x14ac:dyDescent="0.25">
      <c r="A962" s="127">
        <f>SUM((ROW()+8)/10)</f>
        <v>97</v>
      </c>
      <c r="B962" s="333" t="str">
        <f ca="1">IF(OFFSET(Zdroj!$B$16,A962-1,0)&gt;0,OFFSET(Zdroj!$B$16,A962-1,0),"")</f>
        <v/>
      </c>
      <c r="C962" s="136" t="str">
        <f ca="1">IF(OFFSET(Zdroj!AG$16,A962-1,0)=0,"",CONCATENATE("A",$A$2," - ",Zdroj!$AG$15))</f>
        <v/>
      </c>
      <c r="D962" s="134" t="str">
        <f ca="1">IF(C962="","",CONCATENATE(OFFSET(Zdroj!AG$16,A962-1,0)," - ",OFFSET(Zdroj!AU$16,A962-1,0)))</f>
        <v/>
      </c>
      <c r="E962" s="66" t="str">
        <f ca="1">IF(C962="","",OFFSET(Zdroj!AV$16,A962-1,0))</f>
        <v/>
      </c>
      <c r="F962" s="332" t="str">
        <f t="shared" ref="F962" ca="1" si="282">IF(SUM(E962:E967)=0,"",SUM(E962:E967))</f>
        <v/>
      </c>
      <c r="G962" s="333" t="str">
        <f t="shared" ref="G962" ca="1" si="283">IF(SUM(E962:E971)=0,"",SUM(E962:E971))</f>
        <v/>
      </c>
    </row>
    <row r="963" spans="1:7" x14ac:dyDescent="0.25">
      <c r="B963" s="333"/>
      <c r="C963" s="137" t="str">
        <f ca="1">IF(OFFSET(Zdroj!AH$16,A962-1,0)=0,"",CONCATENATE("A",$A$2+1," - ",Zdroj!$AH$15))</f>
        <v/>
      </c>
      <c r="D963" s="134" t="str">
        <f ca="1">IF(C963="","",CONCATENATE(OFFSET(Zdroj!AH$16,A962-1,0)," - ",OFFSET(Zdroj!AW$16,A962-1,0)))</f>
        <v/>
      </c>
      <c r="E963" s="66" t="str">
        <f ca="1">IF(C963="","",OFFSET(Zdroj!AX$16,A962-1,0))</f>
        <v/>
      </c>
      <c r="F963" s="332"/>
      <c r="G963" s="333"/>
    </row>
    <row r="964" spans="1:7" x14ac:dyDescent="0.25">
      <c r="B964" s="333"/>
      <c r="C964" s="137" t="str">
        <f ca="1">IF(OFFSET(Zdroj!AI$16,A962-1,0)=0,"",CONCATENATE("A",$A$2+2," - ",Zdroj!$AI$15))</f>
        <v/>
      </c>
      <c r="D964" s="134" t="str">
        <f ca="1">IF(C964="","",CONCATENATE(OFFSET(Zdroj!AI$16,A962-1,0)," - ",OFFSET(Zdroj!AY$16,A962-1,0)))</f>
        <v/>
      </c>
      <c r="E964" s="66" t="str">
        <f ca="1">IF(C964="","",OFFSET(Zdroj!AZ$16,A962-1,0))</f>
        <v/>
      </c>
      <c r="F964" s="332"/>
      <c r="G964" s="333"/>
    </row>
    <row r="965" spans="1:7" x14ac:dyDescent="0.25">
      <c r="B965" s="333"/>
      <c r="C965" s="137" t="str">
        <f ca="1">IF(OFFSET(Zdroj!AJ$16,A962-1,0)=0,"",CONCATENATE("A",$A$2+3," - ",Zdroj!$AJ$15))</f>
        <v/>
      </c>
      <c r="D965" s="134" t="str">
        <f ca="1">IF(C965="","",CONCATENATE(OFFSET(Zdroj!AJ$16,A962-1,0)," - ",OFFSET(Zdroj!BA$16,A962-1,0)))</f>
        <v/>
      </c>
      <c r="E965" s="66" t="str">
        <f ca="1">IF(C965="","",OFFSET(Zdroj!BB$16,A962-1,0))</f>
        <v/>
      </c>
      <c r="F965" s="332"/>
      <c r="G965" s="333"/>
    </row>
    <row r="966" spans="1:7" x14ac:dyDescent="0.25">
      <c r="B966" s="333"/>
      <c r="C966" s="137" t="str">
        <f ca="1">IF(OFFSET(Zdroj!AK$16,A962-1,0)=0,"",CONCATENATE("A",$A$2+4," - ",Zdroj!$AK$15))</f>
        <v/>
      </c>
      <c r="D966" s="134" t="str">
        <f ca="1">IF(C966="","",CONCATENATE(OFFSET(Zdroj!AK$16,A962-1,0)," - ",OFFSET(Zdroj!BC$16,A962-1,0)))</f>
        <v/>
      </c>
      <c r="E966" s="66" t="str">
        <f ca="1">IF(C966="","",OFFSET(Zdroj!BD$16,A962-1,0))</f>
        <v/>
      </c>
      <c r="F966" s="332"/>
      <c r="G966" s="333"/>
    </row>
    <row r="967" spans="1:7" x14ac:dyDescent="0.25">
      <c r="B967" s="333"/>
      <c r="C967" s="137" t="str">
        <f ca="1">IF(OFFSET(Zdroj!AL$16,A962-1,0)=0,"",CONCATENATE("A",$A$2+5," - ",Zdroj!$AL$15))</f>
        <v/>
      </c>
      <c r="D967" s="134" t="str">
        <f ca="1">IF(C967="","",CONCATENATE(OFFSET(Zdroj!AL$16,A962-1,0)," - ",OFFSET(Zdroj!BE$16,A962-1,0)))</f>
        <v/>
      </c>
      <c r="E967" s="66" t="str">
        <f ca="1">IF(C967="","",OFFSET(Zdroj!BF$16,A962-1,0))</f>
        <v/>
      </c>
      <c r="F967" s="332"/>
      <c r="G967" s="333"/>
    </row>
    <row r="968" spans="1:7" x14ac:dyDescent="0.25">
      <c r="B968" s="333"/>
      <c r="C968" s="137" t="str">
        <f ca="1">IF(OFFSET(Zdroj!AM$16,A962-1,0)=0,"",CONCATENATE("B",$A$2," - ",Zdroj!$AM$15))</f>
        <v/>
      </c>
      <c r="D968" s="134" t="str">
        <f ca="1">IF(C968="","",CONCATENATE(OFFSET(Zdroj!AM$16,A962-1,0)))</f>
        <v/>
      </c>
      <c r="E968" s="67" t="str">
        <f ca="1">IF(C968="","",OFFSET(Zdroj!AN$16,A962-1,0))</f>
        <v/>
      </c>
      <c r="F968" s="334" t="str">
        <f t="shared" ref="F968" ca="1" si="284">IF(SUM(E968:E971)=0,"",SUM(E968:E971))</f>
        <v/>
      </c>
      <c r="G968" s="333"/>
    </row>
    <row r="969" spans="1:7" x14ac:dyDescent="0.25">
      <c r="B969" s="333"/>
      <c r="C969" s="137" t="str">
        <f ca="1">IF(OFFSET(Zdroj!AO$16,A962-1,0)=0,"",CONCATENATE("B",$A$2+1," - ",Zdroj!$AO$15))</f>
        <v/>
      </c>
      <c r="D969" s="134" t="str">
        <f ca="1">IF(C969="","",CONCATENATE(OFFSET(Zdroj!AO$16,A962-1,0)))</f>
        <v/>
      </c>
      <c r="E969" s="66" t="str">
        <f ca="1">IF(C969="","",OFFSET(Zdroj!AP$16,A962-1,0))</f>
        <v/>
      </c>
      <c r="F969" s="334"/>
      <c r="G969" s="333"/>
    </row>
    <row r="970" spans="1:7" x14ac:dyDescent="0.25">
      <c r="B970" s="333"/>
      <c r="C970" s="137" t="str">
        <f ca="1">IF(OFFSET(Zdroj!AQ$16,A962-1,0)=0,"",CONCATENATE("B",$A$2+2," - ",Zdroj!$AQ$15))</f>
        <v/>
      </c>
      <c r="D970" s="134" t="str">
        <f ca="1">IF(C970="","",CONCATENATE(OFFSET(Zdroj!AQ$16,A962-1,0)))</f>
        <v/>
      </c>
      <c r="E970" s="66" t="str">
        <f ca="1">IF(C970="","",OFFSET(Zdroj!AR$16,A962-1,0))</f>
        <v/>
      </c>
      <c r="F970" s="334"/>
      <c r="G970" s="333"/>
    </row>
    <row r="971" spans="1:7" x14ac:dyDescent="0.25">
      <c r="B971" s="333"/>
      <c r="C971" s="137" t="str">
        <f ca="1">IF(OFFSET(Zdroj!AT$16,A962-1,0)=0,"",CONCATENATE("B",$A$2+3," - ",Zdroj!$AS$15))</f>
        <v/>
      </c>
      <c r="D971" s="134" t="str">
        <f ca="1">IF(C971="","",CONCATENATE(OFFSET(Zdroj!AS$16,A962-1,0)))</f>
        <v/>
      </c>
      <c r="E971" s="66" t="str">
        <f ca="1">IF(C971="","",OFFSET(Zdroj!AT$16,A962-1,0))</f>
        <v/>
      </c>
      <c r="F971" s="334"/>
      <c r="G971" s="333"/>
    </row>
    <row r="972" spans="1:7" x14ac:dyDescent="0.25">
      <c r="A972" s="127">
        <f>SUM((ROW()+8)/10)</f>
        <v>98</v>
      </c>
      <c r="B972" s="333" t="str">
        <f ca="1">IF(OFFSET(Zdroj!$B$16,A972-1,0)&gt;0,OFFSET(Zdroj!$B$16,A972-1,0),"")</f>
        <v/>
      </c>
      <c r="C972" s="136" t="str">
        <f ca="1">IF(OFFSET(Zdroj!AG$16,A972-1,0)=0,"",CONCATENATE("A",$A$2," - ",Zdroj!$AG$15))</f>
        <v/>
      </c>
      <c r="D972" s="134" t="str">
        <f ca="1">IF(C972="","",CONCATENATE(OFFSET(Zdroj!AG$16,A972-1,0)," - ",OFFSET(Zdroj!AU$16,A972-1,0)))</f>
        <v/>
      </c>
      <c r="E972" s="66" t="str">
        <f ca="1">IF(C972="","",OFFSET(Zdroj!AV$16,A972-1,0))</f>
        <v/>
      </c>
      <c r="F972" s="332" t="str">
        <f t="shared" ref="F972" ca="1" si="285">IF(SUM(E972:E977)=0,"",SUM(E972:E977))</f>
        <v/>
      </c>
      <c r="G972" s="333" t="str">
        <f t="shared" ref="G972" ca="1" si="286">IF(SUM(E972:E981)=0,"",SUM(E972:E981))</f>
        <v/>
      </c>
    </row>
    <row r="973" spans="1:7" x14ac:dyDescent="0.25">
      <c r="B973" s="333"/>
      <c r="C973" s="137" t="str">
        <f ca="1">IF(OFFSET(Zdroj!AH$16,A972-1,0)=0,"",CONCATENATE("A",$A$2+1," - ",Zdroj!$AH$15))</f>
        <v/>
      </c>
      <c r="D973" s="134" t="str">
        <f ca="1">IF(C973="","",CONCATENATE(OFFSET(Zdroj!AH$16,A972-1,0)," - ",OFFSET(Zdroj!AW$16,A972-1,0)))</f>
        <v/>
      </c>
      <c r="E973" s="66" t="str">
        <f ca="1">IF(C973="","",OFFSET(Zdroj!AX$16,A972-1,0))</f>
        <v/>
      </c>
      <c r="F973" s="332"/>
      <c r="G973" s="333"/>
    </row>
    <row r="974" spans="1:7" x14ac:dyDescent="0.25">
      <c r="B974" s="333"/>
      <c r="C974" s="137" t="str">
        <f ca="1">IF(OFFSET(Zdroj!AI$16,A972-1,0)=0,"",CONCATENATE("A",$A$2+2," - ",Zdroj!$AI$15))</f>
        <v/>
      </c>
      <c r="D974" s="134" t="str">
        <f ca="1">IF(C974="","",CONCATENATE(OFFSET(Zdroj!AI$16,A972-1,0)," - ",OFFSET(Zdroj!AY$16,A972-1,0)))</f>
        <v/>
      </c>
      <c r="E974" s="66" t="str">
        <f ca="1">IF(C974="","",OFFSET(Zdroj!AZ$16,A972-1,0))</f>
        <v/>
      </c>
      <c r="F974" s="332"/>
      <c r="G974" s="333"/>
    </row>
    <row r="975" spans="1:7" x14ac:dyDescent="0.25">
      <c r="B975" s="333"/>
      <c r="C975" s="137" t="str">
        <f ca="1">IF(OFFSET(Zdroj!AJ$16,A972-1,0)=0,"",CONCATENATE("A",$A$2+3," - ",Zdroj!$AJ$15))</f>
        <v/>
      </c>
      <c r="D975" s="134" t="str">
        <f ca="1">IF(C975="","",CONCATENATE(OFFSET(Zdroj!AJ$16,A972-1,0)," - ",OFFSET(Zdroj!BA$16,A972-1,0)))</f>
        <v/>
      </c>
      <c r="E975" s="66" t="str">
        <f ca="1">IF(C975="","",OFFSET(Zdroj!BB$16,A972-1,0))</f>
        <v/>
      </c>
      <c r="F975" s="332"/>
      <c r="G975" s="333"/>
    </row>
    <row r="976" spans="1:7" x14ac:dyDescent="0.25">
      <c r="B976" s="333"/>
      <c r="C976" s="137" t="str">
        <f ca="1">IF(OFFSET(Zdroj!AK$16,A972-1,0)=0,"",CONCATENATE("A",$A$2+4," - ",Zdroj!$AK$15))</f>
        <v/>
      </c>
      <c r="D976" s="134" t="str">
        <f ca="1">IF(C976="","",CONCATENATE(OFFSET(Zdroj!AK$16,A972-1,0)," - ",OFFSET(Zdroj!BC$16,A972-1,0)))</f>
        <v/>
      </c>
      <c r="E976" s="66" t="str">
        <f ca="1">IF(C976="","",OFFSET(Zdroj!BD$16,A972-1,0))</f>
        <v/>
      </c>
      <c r="F976" s="332"/>
      <c r="G976" s="333"/>
    </row>
    <row r="977" spans="1:7" x14ac:dyDescent="0.25">
      <c r="B977" s="333"/>
      <c r="C977" s="137" t="str">
        <f ca="1">IF(OFFSET(Zdroj!AL$16,A972-1,0)=0,"",CONCATENATE("A",$A$2+5," - ",Zdroj!$AL$15))</f>
        <v/>
      </c>
      <c r="D977" s="134" t="str">
        <f ca="1">IF(C977="","",CONCATENATE(OFFSET(Zdroj!AL$16,A972-1,0)," - ",OFFSET(Zdroj!BE$16,A972-1,0)))</f>
        <v/>
      </c>
      <c r="E977" s="66" t="str">
        <f ca="1">IF(C977="","",OFFSET(Zdroj!BF$16,A972-1,0))</f>
        <v/>
      </c>
      <c r="F977" s="332"/>
      <c r="G977" s="333"/>
    </row>
    <row r="978" spans="1:7" x14ac:dyDescent="0.25">
      <c r="B978" s="333"/>
      <c r="C978" s="137" t="str">
        <f ca="1">IF(OFFSET(Zdroj!AM$16,A972-1,0)=0,"",CONCATENATE("B",$A$2," - ",Zdroj!$AM$15))</f>
        <v/>
      </c>
      <c r="D978" s="134" t="str">
        <f ca="1">IF(C978="","",CONCATENATE(OFFSET(Zdroj!AM$16,A972-1,0)))</f>
        <v/>
      </c>
      <c r="E978" s="67" t="str">
        <f ca="1">IF(C978="","",OFFSET(Zdroj!AN$16,A972-1,0))</f>
        <v/>
      </c>
      <c r="F978" s="334" t="str">
        <f t="shared" ref="F978" ca="1" si="287">IF(SUM(E978:E981)=0,"",SUM(E978:E981))</f>
        <v/>
      </c>
      <c r="G978" s="333"/>
    </row>
    <row r="979" spans="1:7" x14ac:dyDescent="0.25">
      <c r="B979" s="333"/>
      <c r="C979" s="137" t="str">
        <f ca="1">IF(OFFSET(Zdroj!AO$16,A972-1,0)=0,"",CONCATENATE("B",$A$2+1," - ",Zdroj!$AO$15))</f>
        <v/>
      </c>
      <c r="D979" s="134" t="str">
        <f ca="1">IF(C979="","",CONCATENATE(OFFSET(Zdroj!AO$16,A972-1,0)))</f>
        <v/>
      </c>
      <c r="E979" s="66" t="str">
        <f ca="1">IF(C979="","",OFFSET(Zdroj!AP$16,A972-1,0))</f>
        <v/>
      </c>
      <c r="F979" s="334"/>
      <c r="G979" s="333"/>
    </row>
    <row r="980" spans="1:7" x14ac:dyDescent="0.25">
      <c r="B980" s="333"/>
      <c r="C980" s="137" t="str">
        <f ca="1">IF(OFFSET(Zdroj!AQ$16,A972-1,0)=0,"",CONCATENATE("B",$A$2+2," - ",Zdroj!$AQ$15))</f>
        <v/>
      </c>
      <c r="D980" s="134" t="str">
        <f ca="1">IF(C980="","",CONCATENATE(OFFSET(Zdroj!AQ$16,A972-1,0)))</f>
        <v/>
      </c>
      <c r="E980" s="66" t="str">
        <f ca="1">IF(C980="","",OFFSET(Zdroj!AR$16,A972-1,0))</f>
        <v/>
      </c>
      <c r="F980" s="334"/>
      <c r="G980" s="333"/>
    </row>
    <row r="981" spans="1:7" x14ac:dyDescent="0.25">
      <c r="B981" s="333"/>
      <c r="C981" s="137" t="str">
        <f ca="1">IF(OFFSET(Zdroj!AT$16,A972-1,0)=0,"",CONCATENATE("B",$A$2+3," - ",Zdroj!$AS$15))</f>
        <v/>
      </c>
      <c r="D981" s="134" t="str">
        <f ca="1">IF(C981="","",CONCATENATE(OFFSET(Zdroj!AS$16,A972-1,0)))</f>
        <v/>
      </c>
      <c r="E981" s="66" t="str">
        <f ca="1">IF(C981="","",OFFSET(Zdroj!AT$16,A972-1,0))</f>
        <v/>
      </c>
      <c r="F981" s="334"/>
      <c r="G981" s="333"/>
    </row>
    <row r="982" spans="1:7" x14ac:dyDescent="0.25">
      <c r="A982" s="127">
        <f>SUM((ROW()+8)/10)</f>
        <v>99</v>
      </c>
      <c r="B982" s="333" t="str">
        <f ca="1">IF(OFFSET(Zdroj!$B$16,A982-1,0)&gt;0,OFFSET(Zdroj!$B$16,A982-1,0),"")</f>
        <v/>
      </c>
      <c r="C982" s="136" t="str">
        <f ca="1">IF(OFFSET(Zdroj!AG$16,A982-1,0)=0,"",CONCATENATE("A",$A$2," - ",Zdroj!$AG$15))</f>
        <v/>
      </c>
      <c r="D982" s="134" t="str">
        <f ca="1">IF(C982="","",CONCATENATE(OFFSET(Zdroj!AG$16,A982-1,0)," - ",OFFSET(Zdroj!AU$16,A982-1,0)))</f>
        <v/>
      </c>
      <c r="E982" s="66" t="str">
        <f ca="1">IF(C982="","",OFFSET(Zdroj!AV$16,A982-1,0))</f>
        <v/>
      </c>
      <c r="F982" s="332" t="str">
        <f t="shared" ref="F982" ca="1" si="288">IF(SUM(E982:E987)=0,"",SUM(E982:E987))</f>
        <v/>
      </c>
      <c r="G982" s="333" t="str">
        <f t="shared" ref="G982" ca="1" si="289">IF(SUM(E982:E991)=0,"",SUM(E982:E991))</f>
        <v/>
      </c>
    </row>
    <row r="983" spans="1:7" x14ac:dyDescent="0.25">
      <c r="B983" s="333"/>
      <c r="C983" s="137" t="str">
        <f ca="1">IF(OFFSET(Zdroj!AH$16,A982-1,0)=0,"",CONCATENATE("A",$A$2+1," - ",Zdroj!$AH$15))</f>
        <v/>
      </c>
      <c r="D983" s="134" t="str">
        <f ca="1">IF(C983="","",CONCATENATE(OFFSET(Zdroj!AH$16,A982-1,0)," - ",OFFSET(Zdroj!AW$16,A982-1,0)))</f>
        <v/>
      </c>
      <c r="E983" s="66" t="str">
        <f ca="1">IF(C983="","",OFFSET(Zdroj!AX$16,A982-1,0))</f>
        <v/>
      </c>
      <c r="F983" s="332"/>
      <c r="G983" s="333"/>
    </row>
    <row r="984" spans="1:7" x14ac:dyDescent="0.25">
      <c r="B984" s="333"/>
      <c r="C984" s="137" t="str">
        <f ca="1">IF(OFFSET(Zdroj!AI$16,A982-1,0)=0,"",CONCATENATE("A",$A$2+2," - ",Zdroj!$AI$15))</f>
        <v/>
      </c>
      <c r="D984" s="134" t="str">
        <f ca="1">IF(C984="","",CONCATENATE(OFFSET(Zdroj!AI$16,A982-1,0)," - ",OFFSET(Zdroj!AY$16,A982-1,0)))</f>
        <v/>
      </c>
      <c r="E984" s="66" t="str">
        <f ca="1">IF(C984="","",OFFSET(Zdroj!AZ$16,A982-1,0))</f>
        <v/>
      </c>
      <c r="F984" s="332"/>
      <c r="G984" s="333"/>
    </row>
    <row r="985" spans="1:7" x14ac:dyDescent="0.25">
      <c r="B985" s="333"/>
      <c r="C985" s="137" t="str">
        <f ca="1">IF(OFFSET(Zdroj!AJ$16,A982-1,0)=0,"",CONCATENATE("A",$A$2+3," - ",Zdroj!$AJ$15))</f>
        <v/>
      </c>
      <c r="D985" s="134" t="str">
        <f ca="1">IF(C985="","",CONCATENATE(OFFSET(Zdroj!AJ$16,A982-1,0)," - ",OFFSET(Zdroj!BA$16,A982-1,0)))</f>
        <v/>
      </c>
      <c r="E985" s="66" t="str">
        <f ca="1">IF(C985="","",OFFSET(Zdroj!BB$16,A982-1,0))</f>
        <v/>
      </c>
      <c r="F985" s="332"/>
      <c r="G985" s="333"/>
    </row>
    <row r="986" spans="1:7" x14ac:dyDescent="0.25">
      <c r="B986" s="333"/>
      <c r="C986" s="137" t="str">
        <f ca="1">IF(OFFSET(Zdroj!AK$16,A982-1,0)=0,"",CONCATENATE("A",$A$2+4," - ",Zdroj!$AK$15))</f>
        <v/>
      </c>
      <c r="D986" s="134" t="str">
        <f ca="1">IF(C986="","",CONCATENATE(OFFSET(Zdroj!AK$16,A982-1,0)," - ",OFFSET(Zdroj!BC$16,A982-1,0)))</f>
        <v/>
      </c>
      <c r="E986" s="66" t="str">
        <f ca="1">IF(C986="","",OFFSET(Zdroj!BD$16,A982-1,0))</f>
        <v/>
      </c>
      <c r="F986" s="332"/>
      <c r="G986" s="333"/>
    </row>
    <row r="987" spans="1:7" x14ac:dyDescent="0.25">
      <c r="B987" s="333"/>
      <c r="C987" s="137" t="str">
        <f ca="1">IF(OFFSET(Zdroj!AL$16,A982-1,0)=0,"",CONCATENATE("A",$A$2+5," - ",Zdroj!$AL$15))</f>
        <v/>
      </c>
      <c r="D987" s="134" t="str">
        <f ca="1">IF(C987="","",CONCATENATE(OFFSET(Zdroj!AL$16,A982-1,0)," - ",OFFSET(Zdroj!BE$16,A982-1,0)))</f>
        <v/>
      </c>
      <c r="E987" s="66" t="str">
        <f ca="1">IF(C987="","",OFFSET(Zdroj!BF$16,A982-1,0))</f>
        <v/>
      </c>
      <c r="F987" s="332"/>
      <c r="G987" s="333"/>
    </row>
    <row r="988" spans="1:7" x14ac:dyDescent="0.25">
      <c r="B988" s="333"/>
      <c r="C988" s="137" t="str">
        <f ca="1">IF(OFFSET(Zdroj!AM$16,A982-1,0)=0,"",CONCATENATE("B",$A$2," - ",Zdroj!$AM$15))</f>
        <v/>
      </c>
      <c r="D988" s="134" t="str">
        <f ca="1">IF(C988="","",CONCATENATE(OFFSET(Zdroj!AM$16,A982-1,0)))</f>
        <v/>
      </c>
      <c r="E988" s="67" t="str">
        <f ca="1">IF(C988="","",OFFSET(Zdroj!AN$16,A982-1,0))</f>
        <v/>
      </c>
      <c r="F988" s="334" t="str">
        <f t="shared" ref="F988" ca="1" si="290">IF(SUM(E988:E991)=0,"",SUM(E988:E991))</f>
        <v/>
      </c>
      <c r="G988" s="333"/>
    </row>
    <row r="989" spans="1:7" x14ac:dyDescent="0.25">
      <c r="B989" s="333"/>
      <c r="C989" s="137" t="str">
        <f ca="1">IF(OFFSET(Zdroj!AO$16,A982-1,0)=0,"",CONCATENATE("B",$A$2+1," - ",Zdroj!$AO$15))</f>
        <v/>
      </c>
      <c r="D989" s="134" t="str">
        <f ca="1">IF(C989="","",CONCATENATE(OFFSET(Zdroj!AO$16,A982-1,0)))</f>
        <v/>
      </c>
      <c r="E989" s="66" t="str">
        <f ca="1">IF(C989="","",OFFSET(Zdroj!AP$16,A982-1,0))</f>
        <v/>
      </c>
      <c r="F989" s="334"/>
      <c r="G989" s="333"/>
    </row>
    <row r="990" spans="1:7" x14ac:dyDescent="0.25">
      <c r="B990" s="333"/>
      <c r="C990" s="137" t="str">
        <f ca="1">IF(OFFSET(Zdroj!AQ$16,A982-1,0)=0,"",CONCATENATE("B",$A$2+2," - ",Zdroj!$AQ$15))</f>
        <v/>
      </c>
      <c r="D990" s="134" t="str">
        <f ca="1">IF(C990="","",CONCATENATE(OFFSET(Zdroj!AQ$16,A982-1,0)))</f>
        <v/>
      </c>
      <c r="E990" s="66" t="str">
        <f ca="1">IF(C990="","",OFFSET(Zdroj!AR$16,A982-1,0))</f>
        <v/>
      </c>
      <c r="F990" s="334"/>
      <c r="G990" s="333"/>
    </row>
    <row r="991" spans="1:7" x14ac:dyDescent="0.25">
      <c r="B991" s="333"/>
      <c r="C991" s="137" t="str">
        <f ca="1">IF(OFFSET(Zdroj!AT$16,A982-1,0)=0,"",CONCATENATE("B",$A$2+3," - ",Zdroj!$AS$15))</f>
        <v/>
      </c>
      <c r="D991" s="134" t="str">
        <f ca="1">IF(C991="","",CONCATENATE(OFFSET(Zdroj!AS$16,A982-1,0)))</f>
        <v/>
      </c>
      <c r="E991" s="66" t="str">
        <f ca="1">IF(C991="","",OFFSET(Zdroj!AT$16,A982-1,0))</f>
        <v/>
      </c>
      <c r="F991" s="334"/>
      <c r="G991" s="333"/>
    </row>
    <row r="992" spans="1:7" x14ac:dyDescent="0.25">
      <c r="A992" s="127">
        <f>SUM((ROW()+8)/10)</f>
        <v>100</v>
      </c>
      <c r="B992" s="333" t="str">
        <f ca="1">IF(OFFSET(Zdroj!$B$16,A992-1,0)&gt;0,OFFSET(Zdroj!$B$16,A992-1,0),"")</f>
        <v/>
      </c>
      <c r="C992" s="136" t="str">
        <f ca="1">IF(OFFSET(Zdroj!AG$16,A992-1,0)=0,"",CONCATENATE("A",$A$2," - ",Zdroj!$AG$15))</f>
        <v/>
      </c>
      <c r="D992" s="134" t="str">
        <f ca="1">IF(C992="","",CONCATENATE(OFFSET(Zdroj!AG$16,A992-1,0)," - ",OFFSET(Zdroj!AU$16,A992-1,0)))</f>
        <v/>
      </c>
      <c r="E992" s="66" t="str">
        <f ca="1">IF(C992="","",OFFSET(Zdroj!AV$16,A992-1,0))</f>
        <v/>
      </c>
      <c r="F992" s="332" t="str">
        <f t="shared" ref="F992" ca="1" si="291">IF(SUM(E992:E997)=0,"",SUM(E992:E997))</f>
        <v/>
      </c>
      <c r="G992" s="333" t="str">
        <f t="shared" ref="G992" ca="1" si="292">IF(SUM(E992:E1001)=0,"",SUM(E992:E1001))</f>
        <v/>
      </c>
    </row>
    <row r="993" spans="1:7" x14ac:dyDescent="0.25">
      <c r="B993" s="333"/>
      <c r="C993" s="137" t="str">
        <f ca="1">IF(OFFSET(Zdroj!AH$16,A992-1,0)=0,"",CONCATENATE("A",$A$2+1," - ",Zdroj!$AH$15))</f>
        <v/>
      </c>
      <c r="D993" s="134" t="str">
        <f ca="1">IF(C993="","",CONCATENATE(OFFSET(Zdroj!AH$16,A992-1,0)," - ",OFFSET(Zdroj!AW$16,A992-1,0)))</f>
        <v/>
      </c>
      <c r="E993" s="66" t="str">
        <f ca="1">IF(C993="","",OFFSET(Zdroj!AX$16,A992-1,0))</f>
        <v/>
      </c>
      <c r="F993" s="332"/>
      <c r="G993" s="333"/>
    </row>
    <row r="994" spans="1:7" x14ac:dyDescent="0.25">
      <c r="B994" s="333"/>
      <c r="C994" s="137" t="str">
        <f ca="1">IF(OFFSET(Zdroj!AI$16,A992-1,0)=0,"",CONCATENATE("A",$A$2+2," - ",Zdroj!$AI$15))</f>
        <v/>
      </c>
      <c r="D994" s="134" t="str">
        <f ca="1">IF(C994="","",CONCATENATE(OFFSET(Zdroj!AI$16,A992-1,0)," - ",OFFSET(Zdroj!AY$16,A992-1,0)))</f>
        <v/>
      </c>
      <c r="E994" s="66" t="str">
        <f ca="1">IF(C994="","",OFFSET(Zdroj!AZ$16,A992-1,0))</f>
        <v/>
      </c>
      <c r="F994" s="332"/>
      <c r="G994" s="333"/>
    </row>
    <row r="995" spans="1:7" x14ac:dyDescent="0.25">
      <c r="B995" s="333"/>
      <c r="C995" s="137" t="str">
        <f ca="1">IF(OFFSET(Zdroj!AJ$16,A992-1,0)=0,"",CONCATENATE("A",$A$2+3," - ",Zdroj!$AJ$15))</f>
        <v/>
      </c>
      <c r="D995" s="134" t="str">
        <f ca="1">IF(C995="","",CONCATENATE(OFFSET(Zdroj!AJ$16,A992-1,0)," - ",OFFSET(Zdroj!BA$16,A992-1,0)))</f>
        <v/>
      </c>
      <c r="E995" s="66" t="str">
        <f ca="1">IF(C995="","",OFFSET(Zdroj!BB$16,A992-1,0))</f>
        <v/>
      </c>
      <c r="F995" s="332"/>
      <c r="G995" s="333"/>
    </row>
    <row r="996" spans="1:7" x14ac:dyDescent="0.25">
      <c r="B996" s="333"/>
      <c r="C996" s="137" t="str">
        <f ca="1">IF(OFFSET(Zdroj!AK$16,A992-1,0)=0,"",CONCATENATE("A",$A$2+4," - ",Zdroj!$AK$15))</f>
        <v/>
      </c>
      <c r="D996" s="134" t="str">
        <f ca="1">IF(C996="","",CONCATENATE(OFFSET(Zdroj!AK$16,A992-1,0)," - ",OFFSET(Zdroj!BC$16,A992-1,0)))</f>
        <v/>
      </c>
      <c r="E996" s="66" t="str">
        <f ca="1">IF(C996="","",OFFSET(Zdroj!BD$16,A992-1,0))</f>
        <v/>
      </c>
      <c r="F996" s="332"/>
      <c r="G996" s="333"/>
    </row>
    <row r="997" spans="1:7" x14ac:dyDescent="0.25">
      <c r="B997" s="333"/>
      <c r="C997" s="137" t="str">
        <f ca="1">IF(OFFSET(Zdroj!AL$16,A992-1,0)=0,"",CONCATENATE("A",$A$2+5," - ",Zdroj!$AL$15))</f>
        <v/>
      </c>
      <c r="D997" s="134" t="str">
        <f ca="1">IF(C997="","",CONCATENATE(OFFSET(Zdroj!AL$16,A992-1,0)," - ",OFFSET(Zdroj!BE$16,A992-1,0)))</f>
        <v/>
      </c>
      <c r="E997" s="66" t="str">
        <f ca="1">IF(C997="","",OFFSET(Zdroj!BF$16,A992-1,0))</f>
        <v/>
      </c>
      <c r="F997" s="332"/>
      <c r="G997" s="333"/>
    </row>
    <row r="998" spans="1:7" x14ac:dyDescent="0.25">
      <c r="B998" s="333"/>
      <c r="C998" s="137" t="str">
        <f ca="1">IF(OFFSET(Zdroj!AM$16,A992-1,0)=0,"",CONCATENATE("B",$A$2," - ",Zdroj!$AM$15))</f>
        <v/>
      </c>
      <c r="D998" s="134" t="str">
        <f ca="1">IF(C998="","",CONCATENATE(OFFSET(Zdroj!AM$16,A992-1,0)))</f>
        <v/>
      </c>
      <c r="E998" s="67" t="str">
        <f ca="1">IF(C998="","",OFFSET(Zdroj!AN$16,A992-1,0))</f>
        <v/>
      </c>
      <c r="F998" s="334" t="str">
        <f t="shared" ref="F998" ca="1" si="293">IF(SUM(E998:E1001)=0,"",SUM(E998:E1001))</f>
        <v/>
      </c>
      <c r="G998" s="333"/>
    </row>
    <row r="999" spans="1:7" x14ac:dyDescent="0.25">
      <c r="B999" s="333"/>
      <c r="C999" s="137" t="str">
        <f ca="1">IF(OFFSET(Zdroj!AO$16,A992-1,0)=0,"",CONCATENATE("B",$A$2+1," - ",Zdroj!$AO$15))</f>
        <v/>
      </c>
      <c r="D999" s="134" t="str">
        <f ca="1">IF(C999="","",CONCATENATE(OFFSET(Zdroj!AO$16,A992-1,0)))</f>
        <v/>
      </c>
      <c r="E999" s="66" t="str">
        <f ca="1">IF(C999="","",OFFSET(Zdroj!AP$16,A992-1,0))</f>
        <v/>
      </c>
      <c r="F999" s="334"/>
      <c r="G999" s="333"/>
    </row>
    <row r="1000" spans="1:7" x14ac:dyDescent="0.25">
      <c r="B1000" s="333"/>
      <c r="C1000" s="137" t="str">
        <f ca="1">IF(OFFSET(Zdroj!AQ$16,A992-1,0)=0,"",CONCATENATE("B",$A$2+2," - ",Zdroj!$AQ$15))</f>
        <v/>
      </c>
      <c r="D1000" s="134" t="str">
        <f ca="1">IF(C1000="","",CONCATENATE(OFFSET(Zdroj!AQ$16,A992-1,0)))</f>
        <v/>
      </c>
      <c r="E1000" s="66" t="str">
        <f ca="1">IF(C1000="","",OFFSET(Zdroj!AR$16,A992-1,0))</f>
        <v/>
      </c>
      <c r="F1000" s="334"/>
      <c r="G1000" s="333"/>
    </row>
    <row r="1001" spans="1:7" x14ac:dyDescent="0.25">
      <c r="B1001" s="333"/>
      <c r="C1001" s="137" t="str">
        <f ca="1">IF(OFFSET(Zdroj!AT$16,A992-1,0)=0,"",CONCATENATE("B",$A$2+3," - ",Zdroj!$AS$15))</f>
        <v/>
      </c>
      <c r="D1001" s="134" t="str">
        <f ca="1">IF(C1001="","",CONCATENATE(OFFSET(Zdroj!AS$16,A992-1,0)))</f>
        <v/>
      </c>
      <c r="E1001" s="66" t="str">
        <f ca="1">IF(C1001="","",OFFSET(Zdroj!AT$16,A992-1,0))</f>
        <v/>
      </c>
      <c r="F1001" s="334"/>
      <c r="G1001" s="333"/>
    </row>
    <row r="1002" spans="1:7" x14ac:dyDescent="0.25">
      <c r="A1002" s="127">
        <f>SUM((ROW()+8)/10)</f>
        <v>101</v>
      </c>
      <c r="B1002" s="333" t="str">
        <f ca="1">IF(OFFSET(Zdroj!$B$16,A1002-1,0)&gt;0,OFFSET(Zdroj!$B$16,A1002-1,0),"")</f>
        <v/>
      </c>
      <c r="C1002" s="136" t="str">
        <f ca="1">IF(OFFSET(Zdroj!AG$16,A1002-1,0)=0,"",CONCATENATE("A",$A$2," - ",Zdroj!$AG$15))</f>
        <v/>
      </c>
      <c r="D1002" s="134" t="str">
        <f ca="1">IF(C1002="","",CONCATENATE(OFFSET(Zdroj!AG$16,A1002-1,0)," - ",OFFSET(Zdroj!AU$16,A1002-1,0)))</f>
        <v/>
      </c>
      <c r="E1002" s="66" t="str">
        <f ca="1">IF(C1002="","",OFFSET(Zdroj!AV$16,A1002-1,0))</f>
        <v/>
      </c>
      <c r="F1002" s="332" t="str">
        <f t="shared" ref="F1002" ca="1" si="294">IF(SUM(E1002:E1007)=0,"",SUM(E1002:E1007))</f>
        <v/>
      </c>
      <c r="G1002" s="333" t="str">
        <f t="shared" ref="G1002" ca="1" si="295">IF(SUM(E1002:E1011)=0,"",SUM(E1002:E1011))</f>
        <v/>
      </c>
    </row>
    <row r="1003" spans="1:7" x14ac:dyDescent="0.25">
      <c r="B1003" s="333"/>
      <c r="C1003" s="137" t="str">
        <f ca="1">IF(OFFSET(Zdroj!AH$16,A1002-1,0)=0,"",CONCATENATE("A",$A$2+1," - ",Zdroj!$AH$15))</f>
        <v/>
      </c>
      <c r="D1003" s="134" t="str">
        <f ca="1">IF(C1003="","",CONCATENATE(OFFSET(Zdroj!AH$16,A1002-1,0)," - ",OFFSET(Zdroj!AW$16,A1002-1,0)))</f>
        <v/>
      </c>
      <c r="E1003" s="66" t="str">
        <f ca="1">IF(C1003="","",OFFSET(Zdroj!AX$16,A1002-1,0))</f>
        <v/>
      </c>
      <c r="F1003" s="332"/>
      <c r="G1003" s="333"/>
    </row>
    <row r="1004" spans="1:7" x14ac:dyDescent="0.25">
      <c r="B1004" s="333"/>
      <c r="C1004" s="137" t="str">
        <f ca="1">IF(OFFSET(Zdroj!AI$16,A1002-1,0)=0,"",CONCATENATE("A",$A$2+2," - ",Zdroj!$AI$15))</f>
        <v/>
      </c>
      <c r="D1004" s="134" t="str">
        <f ca="1">IF(C1004="","",CONCATENATE(OFFSET(Zdroj!AI$16,A1002-1,0)," - ",OFFSET(Zdroj!AY$16,A1002-1,0)))</f>
        <v/>
      </c>
      <c r="E1004" s="66" t="str">
        <f ca="1">IF(C1004="","",OFFSET(Zdroj!AZ$16,A1002-1,0))</f>
        <v/>
      </c>
      <c r="F1004" s="332"/>
      <c r="G1004" s="333"/>
    </row>
    <row r="1005" spans="1:7" x14ac:dyDescent="0.25">
      <c r="B1005" s="333"/>
      <c r="C1005" s="137" t="str">
        <f ca="1">IF(OFFSET(Zdroj!AJ$16,A1002-1,0)=0,"",CONCATENATE("A",$A$2+3," - ",Zdroj!$AJ$15))</f>
        <v/>
      </c>
      <c r="D1005" s="134" t="str">
        <f ca="1">IF(C1005="","",CONCATENATE(OFFSET(Zdroj!AJ$16,A1002-1,0)," - ",OFFSET(Zdroj!BA$16,A1002-1,0)))</f>
        <v/>
      </c>
      <c r="E1005" s="66" t="str">
        <f ca="1">IF(C1005="","",OFFSET(Zdroj!BB$16,A1002-1,0))</f>
        <v/>
      </c>
      <c r="F1005" s="332"/>
      <c r="G1005" s="333"/>
    </row>
    <row r="1006" spans="1:7" x14ac:dyDescent="0.25">
      <c r="B1006" s="333"/>
      <c r="C1006" s="137" t="str">
        <f ca="1">IF(OFFSET(Zdroj!AK$16,A1002-1,0)=0,"",CONCATENATE("A",$A$2+4," - ",Zdroj!$AK$15))</f>
        <v/>
      </c>
      <c r="D1006" s="134" t="str">
        <f ca="1">IF(C1006="","",CONCATENATE(OFFSET(Zdroj!AK$16,A1002-1,0)," - ",OFFSET(Zdroj!BC$16,A1002-1,0)))</f>
        <v/>
      </c>
      <c r="E1006" s="66" t="str">
        <f ca="1">IF(C1006="","",OFFSET(Zdroj!BD$16,A1002-1,0))</f>
        <v/>
      </c>
      <c r="F1006" s="332"/>
      <c r="G1006" s="333"/>
    </row>
    <row r="1007" spans="1:7" x14ac:dyDescent="0.25">
      <c r="B1007" s="333"/>
      <c r="C1007" s="137" t="str">
        <f ca="1">IF(OFFSET(Zdroj!AL$16,A1002-1,0)=0,"",CONCATENATE("A",$A$2+5," - ",Zdroj!$AL$15))</f>
        <v/>
      </c>
      <c r="D1007" s="134" t="str">
        <f ca="1">IF(C1007="","",CONCATENATE(OFFSET(Zdroj!AL$16,A1002-1,0)," - ",OFFSET(Zdroj!BE$16,A1002-1,0)))</f>
        <v/>
      </c>
      <c r="E1007" s="66" t="str">
        <f ca="1">IF(C1007="","",OFFSET(Zdroj!BF$16,A1002-1,0))</f>
        <v/>
      </c>
      <c r="F1007" s="332"/>
      <c r="G1007" s="333"/>
    </row>
    <row r="1008" spans="1:7" x14ac:dyDescent="0.25">
      <c r="B1008" s="333"/>
      <c r="C1008" s="137" t="str">
        <f ca="1">IF(OFFSET(Zdroj!AM$16,A1002-1,0)=0,"",CONCATENATE("B",$A$2," - ",Zdroj!$AM$15))</f>
        <v/>
      </c>
      <c r="D1008" s="134" t="str">
        <f ca="1">IF(C1008="","",CONCATENATE(OFFSET(Zdroj!AM$16,A1002-1,0)))</f>
        <v/>
      </c>
      <c r="E1008" s="67" t="str">
        <f ca="1">IF(C1008="","",OFFSET(Zdroj!AN$16,A1002-1,0))</f>
        <v/>
      </c>
      <c r="F1008" s="334" t="str">
        <f t="shared" ref="F1008" ca="1" si="296">IF(SUM(E1008:E1011)=0,"",SUM(E1008:E1011))</f>
        <v/>
      </c>
      <c r="G1008" s="333"/>
    </row>
    <row r="1009" spans="1:7" x14ac:dyDescent="0.25">
      <c r="B1009" s="333"/>
      <c r="C1009" s="137" t="str">
        <f ca="1">IF(OFFSET(Zdroj!AO$16,A1002-1,0)=0,"",CONCATENATE("B",$A$2+1," - ",Zdroj!$AO$15))</f>
        <v/>
      </c>
      <c r="D1009" s="134" t="str">
        <f ca="1">IF(C1009="","",CONCATENATE(OFFSET(Zdroj!AO$16,A1002-1,0)))</f>
        <v/>
      </c>
      <c r="E1009" s="66" t="str">
        <f ca="1">IF(C1009="","",OFFSET(Zdroj!AP$16,A1002-1,0))</f>
        <v/>
      </c>
      <c r="F1009" s="334"/>
      <c r="G1009" s="333"/>
    </row>
    <row r="1010" spans="1:7" x14ac:dyDescent="0.25">
      <c r="B1010" s="333"/>
      <c r="C1010" s="137" t="str">
        <f ca="1">IF(OFFSET(Zdroj!AQ$16,A1002-1,0)=0,"",CONCATENATE("B",$A$2+2," - ",Zdroj!$AQ$15))</f>
        <v/>
      </c>
      <c r="D1010" s="134" t="str">
        <f ca="1">IF(C1010="","",CONCATENATE(OFFSET(Zdroj!AQ$16,A1002-1,0)))</f>
        <v/>
      </c>
      <c r="E1010" s="66" t="str">
        <f ca="1">IF(C1010="","",OFFSET(Zdroj!AR$16,A1002-1,0))</f>
        <v/>
      </c>
      <c r="F1010" s="334"/>
      <c r="G1010" s="333"/>
    </row>
    <row r="1011" spans="1:7" x14ac:dyDescent="0.25">
      <c r="B1011" s="333"/>
      <c r="C1011" s="137" t="str">
        <f ca="1">IF(OFFSET(Zdroj!AT$16,A1002-1,0)=0,"",CONCATENATE("B",$A$2+3," - ",Zdroj!$AS$15))</f>
        <v/>
      </c>
      <c r="D1011" s="134" t="str">
        <f ca="1">IF(C1011="","",CONCATENATE(OFFSET(Zdroj!AS$16,A1002-1,0)))</f>
        <v/>
      </c>
      <c r="E1011" s="66" t="str">
        <f ca="1">IF(C1011="","",OFFSET(Zdroj!AT$16,A1002-1,0))</f>
        <v/>
      </c>
      <c r="F1011" s="334"/>
      <c r="G1011" s="333"/>
    </row>
    <row r="1012" spans="1:7" x14ac:dyDescent="0.25">
      <c r="A1012" s="127">
        <f>SUM((ROW()+8)/10)</f>
        <v>102</v>
      </c>
      <c r="B1012" s="333" t="str">
        <f ca="1">IF(OFFSET(Zdroj!$B$16,A1012-1,0)&gt;0,OFFSET(Zdroj!$B$16,A1012-1,0),"")</f>
        <v/>
      </c>
      <c r="C1012" s="136" t="str">
        <f ca="1">IF(OFFSET(Zdroj!AG$16,A1012-1,0)=0,"",CONCATENATE("A",$A$2," - ",Zdroj!$AG$15))</f>
        <v/>
      </c>
      <c r="D1012" s="134" t="str">
        <f ca="1">IF(C1012="","",CONCATENATE(OFFSET(Zdroj!AG$16,A1012-1,0)," - ",OFFSET(Zdroj!AU$16,A1012-1,0)))</f>
        <v/>
      </c>
      <c r="E1012" s="66" t="str">
        <f ca="1">IF(C1012="","",OFFSET(Zdroj!AV$16,A1012-1,0))</f>
        <v/>
      </c>
      <c r="F1012" s="332" t="str">
        <f t="shared" ref="F1012" ca="1" si="297">IF(SUM(E1012:E1017)=0,"",SUM(E1012:E1017))</f>
        <v/>
      </c>
      <c r="G1012" s="333" t="str">
        <f t="shared" ref="G1012" ca="1" si="298">IF(SUM(E1012:E1021)=0,"",SUM(E1012:E1021))</f>
        <v/>
      </c>
    </row>
    <row r="1013" spans="1:7" x14ac:dyDescent="0.25">
      <c r="B1013" s="333"/>
      <c r="C1013" s="137" t="str">
        <f ca="1">IF(OFFSET(Zdroj!AH$16,A1012-1,0)=0,"",CONCATENATE("A",$A$2+1," - ",Zdroj!$AH$15))</f>
        <v/>
      </c>
      <c r="D1013" s="134" t="str">
        <f ca="1">IF(C1013="","",CONCATENATE(OFFSET(Zdroj!AH$16,A1012-1,0)," - ",OFFSET(Zdroj!AW$16,A1012-1,0)))</f>
        <v/>
      </c>
      <c r="E1013" s="66" t="str">
        <f ca="1">IF(C1013="","",OFFSET(Zdroj!AX$16,A1012-1,0))</f>
        <v/>
      </c>
      <c r="F1013" s="332"/>
      <c r="G1013" s="333"/>
    </row>
    <row r="1014" spans="1:7" x14ac:dyDescent="0.25">
      <c r="B1014" s="333"/>
      <c r="C1014" s="137" t="str">
        <f ca="1">IF(OFFSET(Zdroj!AI$16,A1012-1,0)=0,"",CONCATENATE("A",$A$2+2," - ",Zdroj!$AI$15))</f>
        <v/>
      </c>
      <c r="D1014" s="134" t="str">
        <f ca="1">IF(C1014="","",CONCATENATE(OFFSET(Zdroj!AI$16,A1012-1,0)," - ",OFFSET(Zdroj!AY$16,A1012-1,0)))</f>
        <v/>
      </c>
      <c r="E1014" s="66" t="str">
        <f ca="1">IF(C1014="","",OFFSET(Zdroj!AZ$16,A1012-1,0))</f>
        <v/>
      </c>
      <c r="F1014" s="332"/>
      <c r="G1014" s="333"/>
    </row>
    <row r="1015" spans="1:7" x14ac:dyDescent="0.25">
      <c r="B1015" s="333"/>
      <c r="C1015" s="137" t="str">
        <f ca="1">IF(OFFSET(Zdroj!AJ$16,A1012-1,0)=0,"",CONCATENATE("A",$A$2+3," - ",Zdroj!$AJ$15))</f>
        <v/>
      </c>
      <c r="D1015" s="134" t="str">
        <f ca="1">IF(C1015="","",CONCATENATE(OFFSET(Zdroj!AJ$16,A1012-1,0)," - ",OFFSET(Zdroj!BA$16,A1012-1,0)))</f>
        <v/>
      </c>
      <c r="E1015" s="66" t="str">
        <f ca="1">IF(C1015="","",OFFSET(Zdroj!BB$16,A1012-1,0))</f>
        <v/>
      </c>
      <c r="F1015" s="332"/>
      <c r="G1015" s="333"/>
    </row>
    <row r="1016" spans="1:7" x14ac:dyDescent="0.25">
      <c r="B1016" s="333"/>
      <c r="C1016" s="137" t="str">
        <f ca="1">IF(OFFSET(Zdroj!AK$16,A1012-1,0)=0,"",CONCATENATE("A",$A$2+4," - ",Zdroj!$AK$15))</f>
        <v/>
      </c>
      <c r="D1016" s="134" t="str">
        <f ca="1">IF(C1016="","",CONCATENATE(OFFSET(Zdroj!AK$16,A1012-1,0)," - ",OFFSET(Zdroj!BC$16,A1012-1,0)))</f>
        <v/>
      </c>
      <c r="E1016" s="66" t="str">
        <f ca="1">IF(C1016="","",OFFSET(Zdroj!BD$16,A1012-1,0))</f>
        <v/>
      </c>
      <c r="F1016" s="332"/>
      <c r="G1016" s="333"/>
    </row>
    <row r="1017" spans="1:7" x14ac:dyDescent="0.25">
      <c r="B1017" s="333"/>
      <c r="C1017" s="137" t="str">
        <f ca="1">IF(OFFSET(Zdroj!AL$16,A1012-1,0)=0,"",CONCATENATE("A",$A$2+5," - ",Zdroj!$AL$15))</f>
        <v/>
      </c>
      <c r="D1017" s="134" t="str">
        <f ca="1">IF(C1017="","",CONCATENATE(OFFSET(Zdroj!AL$16,A1012-1,0)," - ",OFFSET(Zdroj!BE$16,A1012-1,0)))</f>
        <v/>
      </c>
      <c r="E1017" s="66" t="str">
        <f ca="1">IF(C1017="","",OFFSET(Zdroj!BF$16,A1012-1,0))</f>
        <v/>
      </c>
      <c r="F1017" s="332"/>
      <c r="G1017" s="333"/>
    </row>
    <row r="1018" spans="1:7" x14ac:dyDescent="0.25">
      <c r="B1018" s="333"/>
      <c r="C1018" s="137" t="str">
        <f ca="1">IF(OFFSET(Zdroj!AM$16,A1012-1,0)=0,"",CONCATENATE("B",$A$2," - ",Zdroj!$AM$15))</f>
        <v/>
      </c>
      <c r="D1018" s="134" t="str">
        <f ca="1">IF(C1018="","",CONCATENATE(OFFSET(Zdroj!AM$16,A1012-1,0)))</f>
        <v/>
      </c>
      <c r="E1018" s="67" t="str">
        <f ca="1">IF(C1018="","",OFFSET(Zdroj!AN$16,A1012-1,0))</f>
        <v/>
      </c>
      <c r="F1018" s="334" t="str">
        <f t="shared" ref="F1018" ca="1" si="299">IF(SUM(E1018:E1021)=0,"",SUM(E1018:E1021))</f>
        <v/>
      </c>
      <c r="G1018" s="333"/>
    </row>
    <row r="1019" spans="1:7" x14ac:dyDescent="0.25">
      <c r="B1019" s="333"/>
      <c r="C1019" s="137" t="str">
        <f ca="1">IF(OFFSET(Zdroj!AO$16,A1012-1,0)=0,"",CONCATENATE("B",$A$2+1," - ",Zdroj!$AO$15))</f>
        <v/>
      </c>
      <c r="D1019" s="134" t="str">
        <f ca="1">IF(C1019="","",CONCATENATE(OFFSET(Zdroj!AO$16,A1012-1,0)))</f>
        <v/>
      </c>
      <c r="E1019" s="66" t="str">
        <f ca="1">IF(C1019="","",OFFSET(Zdroj!AP$16,A1012-1,0))</f>
        <v/>
      </c>
      <c r="F1019" s="334"/>
      <c r="G1019" s="333"/>
    </row>
    <row r="1020" spans="1:7" x14ac:dyDescent="0.25">
      <c r="B1020" s="333"/>
      <c r="C1020" s="137" t="str">
        <f ca="1">IF(OFFSET(Zdroj!AQ$16,A1012-1,0)=0,"",CONCATENATE("B",$A$2+2," - ",Zdroj!$AQ$15))</f>
        <v/>
      </c>
      <c r="D1020" s="134" t="str">
        <f ca="1">IF(C1020="","",CONCATENATE(OFFSET(Zdroj!AQ$16,A1012-1,0)))</f>
        <v/>
      </c>
      <c r="E1020" s="66" t="str">
        <f ca="1">IF(C1020="","",OFFSET(Zdroj!AR$16,A1012-1,0))</f>
        <v/>
      </c>
      <c r="F1020" s="334"/>
      <c r="G1020" s="333"/>
    </row>
    <row r="1021" spans="1:7" x14ac:dyDescent="0.25">
      <c r="B1021" s="333"/>
      <c r="C1021" s="137" t="str">
        <f ca="1">IF(OFFSET(Zdroj!AT$16,A1012-1,0)=0,"",CONCATENATE("B",$A$2+3," - ",Zdroj!$AS$15))</f>
        <v/>
      </c>
      <c r="D1021" s="134" t="str">
        <f ca="1">IF(C1021="","",CONCATENATE(OFFSET(Zdroj!AS$16,A1012-1,0)))</f>
        <v/>
      </c>
      <c r="E1021" s="66" t="str">
        <f ca="1">IF(C1021="","",OFFSET(Zdroj!AT$16,A1012-1,0))</f>
        <v/>
      </c>
      <c r="F1021" s="334"/>
      <c r="G1021" s="333"/>
    </row>
    <row r="1022" spans="1:7" x14ac:dyDescent="0.25">
      <c r="A1022" s="127">
        <f>SUM((ROW()+8)/10)</f>
        <v>103</v>
      </c>
      <c r="B1022" s="333" t="str">
        <f ca="1">IF(OFFSET(Zdroj!$B$16,A1022-1,0)&gt;0,OFFSET(Zdroj!$B$16,A1022-1,0),"")</f>
        <v/>
      </c>
      <c r="C1022" s="136" t="str">
        <f ca="1">IF(OFFSET(Zdroj!AG$16,A1022-1,0)=0,"",CONCATENATE("A",$A$2," - ",Zdroj!$AG$15))</f>
        <v/>
      </c>
      <c r="D1022" s="134" t="str">
        <f ca="1">IF(C1022="","",CONCATENATE(OFFSET(Zdroj!AG$16,A1022-1,0)," - ",OFFSET(Zdroj!AU$16,A1022-1,0)))</f>
        <v/>
      </c>
      <c r="E1022" s="66" t="str">
        <f ca="1">IF(C1022="","",OFFSET(Zdroj!AV$16,A1022-1,0))</f>
        <v/>
      </c>
      <c r="F1022" s="332" t="str">
        <f t="shared" ref="F1022" ca="1" si="300">IF(SUM(E1022:E1027)=0,"",SUM(E1022:E1027))</f>
        <v/>
      </c>
      <c r="G1022" s="333" t="str">
        <f t="shared" ref="G1022" ca="1" si="301">IF(SUM(E1022:E1031)=0,"",SUM(E1022:E1031))</f>
        <v/>
      </c>
    </row>
    <row r="1023" spans="1:7" x14ac:dyDescent="0.25">
      <c r="B1023" s="333"/>
      <c r="C1023" s="137" t="str">
        <f ca="1">IF(OFFSET(Zdroj!AH$16,A1022-1,0)=0,"",CONCATENATE("A",$A$2+1," - ",Zdroj!$AH$15))</f>
        <v/>
      </c>
      <c r="D1023" s="134" t="str">
        <f ca="1">IF(C1023="","",CONCATENATE(OFFSET(Zdroj!AH$16,A1022-1,0)," - ",OFFSET(Zdroj!AW$16,A1022-1,0)))</f>
        <v/>
      </c>
      <c r="E1023" s="66" t="str">
        <f ca="1">IF(C1023="","",OFFSET(Zdroj!AX$16,A1022-1,0))</f>
        <v/>
      </c>
      <c r="F1023" s="332"/>
      <c r="G1023" s="333"/>
    </row>
    <row r="1024" spans="1:7" x14ac:dyDescent="0.25">
      <c r="B1024" s="333"/>
      <c r="C1024" s="137" t="str">
        <f ca="1">IF(OFFSET(Zdroj!AI$16,A1022-1,0)=0,"",CONCATENATE("A",$A$2+2," - ",Zdroj!$AI$15))</f>
        <v/>
      </c>
      <c r="D1024" s="134" t="str">
        <f ca="1">IF(C1024="","",CONCATENATE(OFFSET(Zdroj!AI$16,A1022-1,0)," - ",OFFSET(Zdroj!AY$16,A1022-1,0)))</f>
        <v/>
      </c>
      <c r="E1024" s="66" t="str">
        <f ca="1">IF(C1024="","",OFFSET(Zdroj!AZ$16,A1022-1,0))</f>
        <v/>
      </c>
      <c r="F1024" s="332"/>
      <c r="G1024" s="333"/>
    </row>
    <row r="1025" spans="1:7" x14ac:dyDescent="0.25">
      <c r="B1025" s="333"/>
      <c r="C1025" s="137" t="str">
        <f ca="1">IF(OFFSET(Zdroj!AJ$16,A1022-1,0)=0,"",CONCATENATE("A",$A$2+3," - ",Zdroj!$AJ$15))</f>
        <v/>
      </c>
      <c r="D1025" s="134" t="str">
        <f ca="1">IF(C1025="","",CONCATENATE(OFFSET(Zdroj!AJ$16,A1022-1,0)," - ",OFFSET(Zdroj!BA$16,A1022-1,0)))</f>
        <v/>
      </c>
      <c r="E1025" s="66" t="str">
        <f ca="1">IF(C1025="","",OFFSET(Zdroj!BB$16,A1022-1,0))</f>
        <v/>
      </c>
      <c r="F1025" s="332"/>
      <c r="G1025" s="333"/>
    </row>
    <row r="1026" spans="1:7" x14ac:dyDescent="0.25">
      <c r="B1026" s="333"/>
      <c r="C1026" s="137" t="str">
        <f ca="1">IF(OFFSET(Zdroj!AK$16,A1022-1,0)=0,"",CONCATENATE("A",$A$2+4," - ",Zdroj!$AK$15))</f>
        <v/>
      </c>
      <c r="D1026" s="134" t="str">
        <f ca="1">IF(C1026="","",CONCATENATE(OFFSET(Zdroj!AK$16,A1022-1,0)," - ",OFFSET(Zdroj!BC$16,A1022-1,0)))</f>
        <v/>
      </c>
      <c r="E1026" s="66" t="str">
        <f ca="1">IF(C1026="","",OFFSET(Zdroj!BD$16,A1022-1,0))</f>
        <v/>
      </c>
      <c r="F1026" s="332"/>
      <c r="G1026" s="333"/>
    </row>
    <row r="1027" spans="1:7" x14ac:dyDescent="0.25">
      <c r="B1027" s="333"/>
      <c r="C1027" s="137" t="str">
        <f ca="1">IF(OFFSET(Zdroj!AL$16,A1022-1,0)=0,"",CONCATENATE("A",$A$2+5," - ",Zdroj!$AL$15))</f>
        <v/>
      </c>
      <c r="D1027" s="134" t="str">
        <f ca="1">IF(C1027="","",CONCATENATE(OFFSET(Zdroj!AL$16,A1022-1,0)," - ",OFFSET(Zdroj!BE$16,A1022-1,0)))</f>
        <v/>
      </c>
      <c r="E1027" s="66" t="str">
        <f ca="1">IF(C1027="","",OFFSET(Zdroj!BF$16,A1022-1,0))</f>
        <v/>
      </c>
      <c r="F1027" s="332"/>
      <c r="G1027" s="333"/>
    </row>
    <row r="1028" spans="1:7" x14ac:dyDescent="0.25">
      <c r="B1028" s="333"/>
      <c r="C1028" s="137" t="str">
        <f ca="1">IF(OFFSET(Zdroj!AM$16,A1022-1,0)=0,"",CONCATENATE("B",$A$2," - ",Zdroj!$AM$15))</f>
        <v/>
      </c>
      <c r="D1028" s="134" t="str">
        <f ca="1">IF(C1028="","",CONCATENATE(OFFSET(Zdroj!AM$16,A1022-1,0)))</f>
        <v/>
      </c>
      <c r="E1028" s="67" t="str">
        <f ca="1">IF(C1028="","",OFFSET(Zdroj!AN$16,A1022-1,0))</f>
        <v/>
      </c>
      <c r="F1028" s="334" t="str">
        <f t="shared" ref="F1028" ca="1" si="302">IF(SUM(E1028:E1031)=0,"",SUM(E1028:E1031))</f>
        <v/>
      </c>
      <c r="G1028" s="333"/>
    </row>
    <row r="1029" spans="1:7" x14ac:dyDescent="0.25">
      <c r="B1029" s="333"/>
      <c r="C1029" s="137" t="str">
        <f ca="1">IF(OFFSET(Zdroj!AO$16,A1022-1,0)=0,"",CONCATENATE("B",$A$2+1," - ",Zdroj!$AO$15))</f>
        <v/>
      </c>
      <c r="D1029" s="134" t="str">
        <f ca="1">IF(C1029="","",CONCATENATE(OFFSET(Zdroj!AO$16,A1022-1,0)))</f>
        <v/>
      </c>
      <c r="E1029" s="66" t="str">
        <f ca="1">IF(C1029="","",OFFSET(Zdroj!AP$16,A1022-1,0))</f>
        <v/>
      </c>
      <c r="F1029" s="334"/>
      <c r="G1029" s="333"/>
    </row>
    <row r="1030" spans="1:7" x14ac:dyDescent="0.25">
      <c r="B1030" s="333"/>
      <c r="C1030" s="137" t="str">
        <f ca="1">IF(OFFSET(Zdroj!AQ$16,A1022-1,0)=0,"",CONCATENATE("B",$A$2+2," - ",Zdroj!$AQ$15))</f>
        <v/>
      </c>
      <c r="D1030" s="134" t="str">
        <f ca="1">IF(C1030="","",CONCATENATE(OFFSET(Zdroj!AQ$16,A1022-1,0)))</f>
        <v/>
      </c>
      <c r="E1030" s="66" t="str">
        <f ca="1">IF(C1030="","",OFFSET(Zdroj!AR$16,A1022-1,0))</f>
        <v/>
      </c>
      <c r="F1030" s="334"/>
      <c r="G1030" s="333"/>
    </row>
    <row r="1031" spans="1:7" x14ac:dyDescent="0.25">
      <c r="B1031" s="333"/>
      <c r="C1031" s="137" t="str">
        <f ca="1">IF(OFFSET(Zdroj!AT$16,A1022-1,0)=0,"",CONCATENATE("B",$A$2+3," - ",Zdroj!$AS$15))</f>
        <v/>
      </c>
      <c r="D1031" s="134" t="str">
        <f ca="1">IF(C1031="","",CONCATENATE(OFFSET(Zdroj!AS$16,A1022-1,0)))</f>
        <v/>
      </c>
      <c r="E1031" s="66" t="str">
        <f ca="1">IF(C1031="","",OFFSET(Zdroj!AT$16,A1022-1,0))</f>
        <v/>
      </c>
      <c r="F1031" s="334"/>
      <c r="G1031" s="333"/>
    </row>
    <row r="1032" spans="1:7" x14ac:dyDescent="0.25">
      <c r="A1032" s="127">
        <f>SUM((ROW()+8)/10)</f>
        <v>104</v>
      </c>
      <c r="B1032" s="333" t="str">
        <f ca="1">IF(OFFSET(Zdroj!$B$16,A1032-1,0)&gt;0,OFFSET(Zdroj!$B$16,A1032-1,0),"")</f>
        <v/>
      </c>
      <c r="C1032" s="136" t="str">
        <f ca="1">IF(OFFSET(Zdroj!AG$16,A1032-1,0)=0,"",CONCATENATE("A",$A$2," - ",Zdroj!$AG$15))</f>
        <v/>
      </c>
      <c r="D1032" s="134" t="str">
        <f ca="1">IF(C1032="","",CONCATENATE(OFFSET(Zdroj!AG$16,A1032-1,0)," - ",OFFSET(Zdroj!AU$16,A1032-1,0)))</f>
        <v/>
      </c>
      <c r="E1032" s="66" t="str">
        <f ca="1">IF(C1032="","",OFFSET(Zdroj!AV$16,A1032-1,0))</f>
        <v/>
      </c>
      <c r="F1032" s="332" t="str">
        <f t="shared" ref="F1032" ca="1" si="303">IF(SUM(E1032:E1037)=0,"",SUM(E1032:E1037))</f>
        <v/>
      </c>
      <c r="G1032" s="333" t="str">
        <f t="shared" ref="G1032" ca="1" si="304">IF(SUM(E1032:E1041)=0,"",SUM(E1032:E1041))</f>
        <v/>
      </c>
    </row>
    <row r="1033" spans="1:7" x14ac:dyDescent="0.25">
      <c r="B1033" s="333"/>
      <c r="C1033" s="137" t="str">
        <f ca="1">IF(OFFSET(Zdroj!AH$16,A1032-1,0)=0,"",CONCATENATE("A",$A$2+1," - ",Zdroj!$AH$15))</f>
        <v/>
      </c>
      <c r="D1033" s="134" t="str">
        <f ca="1">IF(C1033="","",CONCATENATE(OFFSET(Zdroj!AH$16,A1032-1,0)," - ",OFFSET(Zdroj!AW$16,A1032-1,0)))</f>
        <v/>
      </c>
      <c r="E1033" s="66" t="str">
        <f ca="1">IF(C1033="","",OFFSET(Zdroj!AX$16,A1032-1,0))</f>
        <v/>
      </c>
      <c r="F1033" s="332"/>
      <c r="G1033" s="333"/>
    </row>
    <row r="1034" spans="1:7" x14ac:dyDescent="0.25">
      <c r="B1034" s="333"/>
      <c r="C1034" s="137" t="str">
        <f ca="1">IF(OFFSET(Zdroj!AI$16,A1032-1,0)=0,"",CONCATENATE("A",$A$2+2," - ",Zdroj!$AI$15))</f>
        <v/>
      </c>
      <c r="D1034" s="134" t="str">
        <f ca="1">IF(C1034="","",CONCATENATE(OFFSET(Zdroj!AI$16,A1032-1,0)," - ",OFFSET(Zdroj!AY$16,A1032-1,0)))</f>
        <v/>
      </c>
      <c r="E1034" s="66" t="str">
        <f ca="1">IF(C1034="","",OFFSET(Zdroj!AZ$16,A1032-1,0))</f>
        <v/>
      </c>
      <c r="F1034" s="332"/>
      <c r="G1034" s="333"/>
    </row>
    <row r="1035" spans="1:7" x14ac:dyDescent="0.25">
      <c r="B1035" s="333"/>
      <c r="C1035" s="137" t="str">
        <f ca="1">IF(OFFSET(Zdroj!AJ$16,A1032-1,0)=0,"",CONCATENATE("A",$A$2+3," - ",Zdroj!$AJ$15))</f>
        <v/>
      </c>
      <c r="D1035" s="134" t="str">
        <f ca="1">IF(C1035="","",CONCATENATE(OFFSET(Zdroj!AJ$16,A1032-1,0)," - ",OFFSET(Zdroj!BA$16,A1032-1,0)))</f>
        <v/>
      </c>
      <c r="E1035" s="66" t="str">
        <f ca="1">IF(C1035="","",OFFSET(Zdroj!BB$16,A1032-1,0))</f>
        <v/>
      </c>
      <c r="F1035" s="332"/>
      <c r="G1035" s="333"/>
    </row>
    <row r="1036" spans="1:7" x14ac:dyDescent="0.25">
      <c r="B1036" s="333"/>
      <c r="C1036" s="137" t="str">
        <f ca="1">IF(OFFSET(Zdroj!AK$16,A1032-1,0)=0,"",CONCATENATE("A",$A$2+4," - ",Zdroj!$AK$15))</f>
        <v/>
      </c>
      <c r="D1036" s="134" t="str">
        <f ca="1">IF(C1036="","",CONCATENATE(OFFSET(Zdroj!AK$16,A1032-1,0)," - ",OFFSET(Zdroj!BC$16,A1032-1,0)))</f>
        <v/>
      </c>
      <c r="E1036" s="66" t="str">
        <f ca="1">IF(C1036="","",OFFSET(Zdroj!BD$16,A1032-1,0))</f>
        <v/>
      </c>
      <c r="F1036" s="332"/>
      <c r="G1036" s="333"/>
    </row>
    <row r="1037" spans="1:7" x14ac:dyDescent="0.25">
      <c r="B1037" s="333"/>
      <c r="C1037" s="137" t="str">
        <f ca="1">IF(OFFSET(Zdroj!AL$16,A1032-1,0)=0,"",CONCATENATE("A",$A$2+5," - ",Zdroj!$AL$15))</f>
        <v/>
      </c>
      <c r="D1037" s="134" t="str">
        <f ca="1">IF(C1037="","",CONCATENATE(OFFSET(Zdroj!AL$16,A1032-1,0)," - ",OFFSET(Zdroj!BE$16,A1032-1,0)))</f>
        <v/>
      </c>
      <c r="E1037" s="66" t="str">
        <f ca="1">IF(C1037="","",OFFSET(Zdroj!BF$16,A1032-1,0))</f>
        <v/>
      </c>
      <c r="F1037" s="332"/>
      <c r="G1037" s="333"/>
    </row>
    <row r="1038" spans="1:7" x14ac:dyDescent="0.25">
      <c r="B1038" s="333"/>
      <c r="C1038" s="137" t="str">
        <f ca="1">IF(OFFSET(Zdroj!AM$16,A1032-1,0)=0,"",CONCATENATE("B",$A$2," - ",Zdroj!$AM$15))</f>
        <v/>
      </c>
      <c r="D1038" s="134" t="str">
        <f ca="1">IF(C1038="","",CONCATENATE(OFFSET(Zdroj!AM$16,A1032-1,0)))</f>
        <v/>
      </c>
      <c r="E1038" s="67" t="str">
        <f ca="1">IF(C1038="","",OFFSET(Zdroj!AN$16,A1032-1,0))</f>
        <v/>
      </c>
      <c r="F1038" s="334" t="str">
        <f t="shared" ref="F1038" ca="1" si="305">IF(SUM(E1038:E1041)=0,"",SUM(E1038:E1041))</f>
        <v/>
      </c>
      <c r="G1038" s="333"/>
    </row>
    <row r="1039" spans="1:7" x14ac:dyDescent="0.25">
      <c r="B1039" s="333"/>
      <c r="C1039" s="137" t="str">
        <f ca="1">IF(OFFSET(Zdroj!AO$16,A1032-1,0)=0,"",CONCATENATE("B",$A$2+1," - ",Zdroj!$AO$15))</f>
        <v/>
      </c>
      <c r="D1039" s="134" t="str">
        <f ca="1">IF(C1039="","",CONCATENATE(OFFSET(Zdroj!AO$16,A1032-1,0)))</f>
        <v/>
      </c>
      <c r="E1039" s="66" t="str">
        <f ca="1">IF(C1039="","",OFFSET(Zdroj!AP$16,A1032-1,0))</f>
        <v/>
      </c>
      <c r="F1039" s="334"/>
      <c r="G1039" s="333"/>
    </row>
    <row r="1040" spans="1:7" x14ac:dyDescent="0.25">
      <c r="B1040" s="333"/>
      <c r="C1040" s="137" t="str">
        <f ca="1">IF(OFFSET(Zdroj!AQ$16,A1032-1,0)=0,"",CONCATENATE("B",$A$2+2," - ",Zdroj!$AQ$15))</f>
        <v/>
      </c>
      <c r="D1040" s="134" t="str">
        <f ca="1">IF(C1040="","",CONCATENATE(OFFSET(Zdroj!AQ$16,A1032-1,0)))</f>
        <v/>
      </c>
      <c r="E1040" s="66" t="str">
        <f ca="1">IF(C1040="","",OFFSET(Zdroj!AR$16,A1032-1,0))</f>
        <v/>
      </c>
      <c r="F1040" s="334"/>
      <c r="G1040" s="333"/>
    </row>
    <row r="1041" spans="1:7" x14ac:dyDescent="0.25">
      <c r="B1041" s="333"/>
      <c r="C1041" s="137" t="str">
        <f ca="1">IF(OFFSET(Zdroj!AT$16,A1032-1,0)=0,"",CONCATENATE("B",$A$2+3," - ",Zdroj!$AS$15))</f>
        <v/>
      </c>
      <c r="D1041" s="134" t="str">
        <f ca="1">IF(C1041="","",CONCATENATE(OFFSET(Zdroj!AS$16,A1032-1,0)))</f>
        <v/>
      </c>
      <c r="E1041" s="66" t="str">
        <f ca="1">IF(C1041="","",OFFSET(Zdroj!AT$16,A1032-1,0))</f>
        <v/>
      </c>
      <c r="F1041" s="334"/>
      <c r="G1041" s="333"/>
    </row>
    <row r="1042" spans="1:7" x14ac:dyDescent="0.25">
      <c r="A1042" s="127">
        <f>SUM((ROW()+8)/10)</f>
        <v>105</v>
      </c>
      <c r="B1042" s="333" t="str">
        <f ca="1">IF(OFFSET(Zdroj!$B$16,A1042-1,0)&gt;0,OFFSET(Zdroj!$B$16,A1042-1,0),"")</f>
        <v/>
      </c>
      <c r="C1042" s="136" t="str">
        <f ca="1">IF(OFFSET(Zdroj!AG$16,A1042-1,0)=0,"",CONCATENATE("A",$A$2," - ",Zdroj!$AG$15))</f>
        <v/>
      </c>
      <c r="D1042" s="134" t="str">
        <f ca="1">IF(C1042="","",CONCATENATE(OFFSET(Zdroj!AG$16,A1042-1,0)," - ",OFFSET(Zdroj!AU$16,A1042-1,0)))</f>
        <v/>
      </c>
      <c r="E1042" s="66" t="str">
        <f ca="1">IF(C1042="","",OFFSET(Zdroj!AV$16,A1042-1,0))</f>
        <v/>
      </c>
      <c r="F1042" s="332" t="str">
        <f t="shared" ref="F1042" ca="1" si="306">IF(SUM(E1042:E1047)=0,"",SUM(E1042:E1047))</f>
        <v/>
      </c>
      <c r="G1042" s="333" t="str">
        <f t="shared" ref="G1042" ca="1" si="307">IF(SUM(E1042:E1051)=0,"",SUM(E1042:E1051))</f>
        <v/>
      </c>
    </row>
    <row r="1043" spans="1:7" x14ac:dyDescent="0.25">
      <c r="B1043" s="333"/>
      <c r="C1043" s="137" t="str">
        <f ca="1">IF(OFFSET(Zdroj!AH$16,A1042-1,0)=0,"",CONCATENATE("A",$A$2+1," - ",Zdroj!$AH$15))</f>
        <v/>
      </c>
      <c r="D1043" s="134" t="str">
        <f ca="1">IF(C1043="","",CONCATENATE(OFFSET(Zdroj!AH$16,A1042-1,0)," - ",OFFSET(Zdroj!AW$16,A1042-1,0)))</f>
        <v/>
      </c>
      <c r="E1043" s="66" t="str">
        <f ca="1">IF(C1043="","",OFFSET(Zdroj!AX$16,A1042-1,0))</f>
        <v/>
      </c>
      <c r="F1043" s="332"/>
      <c r="G1043" s="333"/>
    </row>
    <row r="1044" spans="1:7" x14ac:dyDescent="0.25">
      <c r="B1044" s="333"/>
      <c r="C1044" s="137" t="str">
        <f ca="1">IF(OFFSET(Zdroj!AI$16,A1042-1,0)=0,"",CONCATENATE("A",$A$2+2," - ",Zdroj!$AI$15))</f>
        <v/>
      </c>
      <c r="D1044" s="134" t="str">
        <f ca="1">IF(C1044="","",CONCATENATE(OFFSET(Zdroj!AI$16,A1042-1,0)," - ",OFFSET(Zdroj!AY$16,A1042-1,0)))</f>
        <v/>
      </c>
      <c r="E1044" s="66" t="str">
        <f ca="1">IF(C1044="","",OFFSET(Zdroj!AZ$16,A1042-1,0))</f>
        <v/>
      </c>
      <c r="F1044" s="332"/>
      <c r="G1044" s="333"/>
    </row>
    <row r="1045" spans="1:7" x14ac:dyDescent="0.25">
      <c r="B1045" s="333"/>
      <c r="C1045" s="137" t="str">
        <f ca="1">IF(OFFSET(Zdroj!AJ$16,A1042-1,0)=0,"",CONCATENATE("A",$A$2+3," - ",Zdroj!$AJ$15))</f>
        <v/>
      </c>
      <c r="D1045" s="134" t="str">
        <f ca="1">IF(C1045="","",CONCATENATE(OFFSET(Zdroj!AJ$16,A1042-1,0)," - ",OFFSET(Zdroj!BA$16,A1042-1,0)))</f>
        <v/>
      </c>
      <c r="E1045" s="66" t="str">
        <f ca="1">IF(C1045="","",OFFSET(Zdroj!BB$16,A1042-1,0))</f>
        <v/>
      </c>
      <c r="F1045" s="332"/>
      <c r="G1045" s="333"/>
    </row>
    <row r="1046" spans="1:7" x14ac:dyDescent="0.25">
      <c r="B1046" s="333"/>
      <c r="C1046" s="137" t="str">
        <f ca="1">IF(OFFSET(Zdroj!AK$16,A1042-1,0)=0,"",CONCATENATE("A",$A$2+4," - ",Zdroj!$AK$15))</f>
        <v/>
      </c>
      <c r="D1046" s="134" t="str">
        <f ca="1">IF(C1046="","",CONCATENATE(OFFSET(Zdroj!AK$16,A1042-1,0)," - ",OFFSET(Zdroj!BC$16,A1042-1,0)))</f>
        <v/>
      </c>
      <c r="E1046" s="66" t="str">
        <f ca="1">IF(C1046="","",OFFSET(Zdroj!BD$16,A1042-1,0))</f>
        <v/>
      </c>
      <c r="F1046" s="332"/>
      <c r="G1046" s="333"/>
    </row>
    <row r="1047" spans="1:7" x14ac:dyDescent="0.25">
      <c r="B1047" s="333"/>
      <c r="C1047" s="137" t="str">
        <f ca="1">IF(OFFSET(Zdroj!AL$16,A1042-1,0)=0,"",CONCATENATE("A",$A$2+5," - ",Zdroj!$AL$15))</f>
        <v/>
      </c>
      <c r="D1047" s="134" t="str">
        <f ca="1">IF(C1047="","",CONCATENATE(OFFSET(Zdroj!AL$16,A1042-1,0)," - ",OFFSET(Zdroj!BE$16,A1042-1,0)))</f>
        <v/>
      </c>
      <c r="E1047" s="66" t="str">
        <f ca="1">IF(C1047="","",OFFSET(Zdroj!BF$16,A1042-1,0))</f>
        <v/>
      </c>
      <c r="F1047" s="332"/>
      <c r="G1047" s="333"/>
    </row>
    <row r="1048" spans="1:7" x14ac:dyDescent="0.25">
      <c r="B1048" s="333"/>
      <c r="C1048" s="137" t="str">
        <f ca="1">IF(OFFSET(Zdroj!AM$16,A1042-1,0)=0,"",CONCATENATE("B",$A$2," - ",Zdroj!$AM$15))</f>
        <v/>
      </c>
      <c r="D1048" s="134" t="str">
        <f ca="1">IF(C1048="","",CONCATENATE(OFFSET(Zdroj!AM$16,A1042-1,0)))</f>
        <v/>
      </c>
      <c r="E1048" s="67" t="str">
        <f ca="1">IF(C1048="","",OFFSET(Zdroj!AN$16,A1042-1,0))</f>
        <v/>
      </c>
      <c r="F1048" s="334" t="str">
        <f t="shared" ref="F1048" ca="1" si="308">IF(SUM(E1048:E1051)=0,"",SUM(E1048:E1051))</f>
        <v/>
      </c>
      <c r="G1048" s="333"/>
    </row>
    <row r="1049" spans="1:7" x14ac:dyDescent="0.25">
      <c r="B1049" s="333"/>
      <c r="C1049" s="137" t="str">
        <f ca="1">IF(OFFSET(Zdroj!AO$16,A1042-1,0)=0,"",CONCATENATE("B",$A$2+1," - ",Zdroj!$AO$15))</f>
        <v/>
      </c>
      <c r="D1049" s="134" t="str">
        <f ca="1">IF(C1049="","",CONCATENATE(OFFSET(Zdroj!AO$16,A1042-1,0)))</f>
        <v/>
      </c>
      <c r="E1049" s="66" t="str">
        <f ca="1">IF(C1049="","",OFFSET(Zdroj!AP$16,A1042-1,0))</f>
        <v/>
      </c>
      <c r="F1049" s="334"/>
      <c r="G1049" s="333"/>
    </row>
    <row r="1050" spans="1:7" x14ac:dyDescent="0.25">
      <c r="B1050" s="333"/>
      <c r="C1050" s="137" t="str">
        <f ca="1">IF(OFFSET(Zdroj!AQ$16,A1042-1,0)=0,"",CONCATENATE("B",$A$2+2," - ",Zdroj!$AQ$15))</f>
        <v/>
      </c>
      <c r="D1050" s="134" t="str">
        <f ca="1">IF(C1050="","",CONCATENATE(OFFSET(Zdroj!AQ$16,A1042-1,0)))</f>
        <v/>
      </c>
      <c r="E1050" s="66" t="str">
        <f ca="1">IF(C1050="","",OFFSET(Zdroj!AR$16,A1042-1,0))</f>
        <v/>
      </c>
      <c r="F1050" s="334"/>
      <c r="G1050" s="333"/>
    </row>
    <row r="1051" spans="1:7" x14ac:dyDescent="0.25">
      <c r="B1051" s="333"/>
      <c r="C1051" s="137" t="str">
        <f ca="1">IF(OFFSET(Zdroj!AT$16,A1042-1,0)=0,"",CONCATENATE("B",$A$2+3," - ",Zdroj!$AS$15))</f>
        <v/>
      </c>
      <c r="D1051" s="134" t="str">
        <f ca="1">IF(C1051="","",CONCATENATE(OFFSET(Zdroj!AS$16,A1042-1,0)))</f>
        <v/>
      </c>
      <c r="E1051" s="66" t="str">
        <f ca="1">IF(C1051="","",OFFSET(Zdroj!AT$16,A1042-1,0))</f>
        <v/>
      </c>
      <c r="F1051" s="334"/>
      <c r="G1051" s="333"/>
    </row>
    <row r="1052" spans="1:7" x14ac:dyDescent="0.25">
      <c r="A1052" s="127">
        <f>SUM((ROW()+8)/10)</f>
        <v>106</v>
      </c>
      <c r="B1052" s="333" t="str">
        <f ca="1">IF(OFFSET(Zdroj!$B$16,A1052-1,0)&gt;0,OFFSET(Zdroj!$B$16,A1052-1,0),"")</f>
        <v/>
      </c>
      <c r="C1052" s="136" t="str">
        <f ca="1">IF(OFFSET(Zdroj!AG$16,A1052-1,0)=0,"",CONCATENATE("A",$A$2," - ",Zdroj!$AG$15))</f>
        <v/>
      </c>
      <c r="D1052" s="134" t="str">
        <f ca="1">IF(C1052="","",CONCATENATE(OFFSET(Zdroj!AG$16,A1052-1,0)," - ",OFFSET(Zdroj!AU$16,A1052-1,0)))</f>
        <v/>
      </c>
      <c r="E1052" s="66" t="str">
        <f ca="1">IF(C1052="","",OFFSET(Zdroj!AV$16,A1052-1,0))</f>
        <v/>
      </c>
      <c r="F1052" s="332" t="str">
        <f t="shared" ref="F1052" ca="1" si="309">IF(SUM(E1052:E1057)=0,"",SUM(E1052:E1057))</f>
        <v/>
      </c>
      <c r="G1052" s="333" t="str">
        <f t="shared" ref="G1052" ca="1" si="310">IF(SUM(E1052:E1061)=0,"",SUM(E1052:E1061))</f>
        <v/>
      </c>
    </row>
    <row r="1053" spans="1:7" x14ac:dyDescent="0.25">
      <c r="B1053" s="333"/>
      <c r="C1053" s="137" t="str">
        <f ca="1">IF(OFFSET(Zdroj!AH$16,A1052-1,0)=0,"",CONCATENATE("A",$A$2+1," - ",Zdroj!$AH$15))</f>
        <v/>
      </c>
      <c r="D1053" s="134" t="str">
        <f ca="1">IF(C1053="","",CONCATENATE(OFFSET(Zdroj!AH$16,A1052-1,0)," - ",OFFSET(Zdroj!AW$16,A1052-1,0)))</f>
        <v/>
      </c>
      <c r="E1053" s="66" t="str">
        <f ca="1">IF(C1053="","",OFFSET(Zdroj!AX$16,A1052-1,0))</f>
        <v/>
      </c>
      <c r="F1053" s="332"/>
      <c r="G1053" s="333"/>
    </row>
    <row r="1054" spans="1:7" x14ac:dyDescent="0.25">
      <c r="B1054" s="333"/>
      <c r="C1054" s="137" t="str">
        <f ca="1">IF(OFFSET(Zdroj!AI$16,A1052-1,0)=0,"",CONCATENATE("A",$A$2+2," - ",Zdroj!$AI$15))</f>
        <v/>
      </c>
      <c r="D1054" s="134" t="str">
        <f ca="1">IF(C1054="","",CONCATENATE(OFFSET(Zdroj!AI$16,A1052-1,0)," - ",OFFSET(Zdroj!AY$16,A1052-1,0)))</f>
        <v/>
      </c>
      <c r="E1054" s="66" t="str">
        <f ca="1">IF(C1054="","",OFFSET(Zdroj!AZ$16,A1052-1,0))</f>
        <v/>
      </c>
      <c r="F1054" s="332"/>
      <c r="G1054" s="333"/>
    </row>
    <row r="1055" spans="1:7" x14ac:dyDescent="0.25">
      <c r="B1055" s="333"/>
      <c r="C1055" s="137" t="str">
        <f ca="1">IF(OFFSET(Zdroj!AJ$16,A1052-1,0)=0,"",CONCATENATE("A",$A$2+3," - ",Zdroj!$AJ$15))</f>
        <v/>
      </c>
      <c r="D1055" s="134" t="str">
        <f ca="1">IF(C1055="","",CONCATENATE(OFFSET(Zdroj!AJ$16,A1052-1,0)," - ",OFFSET(Zdroj!BA$16,A1052-1,0)))</f>
        <v/>
      </c>
      <c r="E1055" s="66" t="str">
        <f ca="1">IF(C1055="","",OFFSET(Zdroj!BB$16,A1052-1,0))</f>
        <v/>
      </c>
      <c r="F1055" s="332"/>
      <c r="G1055" s="333"/>
    </row>
    <row r="1056" spans="1:7" x14ac:dyDescent="0.25">
      <c r="B1056" s="333"/>
      <c r="C1056" s="137" t="str">
        <f ca="1">IF(OFFSET(Zdroj!AK$16,A1052-1,0)=0,"",CONCATENATE("A",$A$2+4," - ",Zdroj!$AK$15))</f>
        <v/>
      </c>
      <c r="D1056" s="134" t="str">
        <f ca="1">IF(C1056="","",CONCATENATE(OFFSET(Zdroj!AK$16,A1052-1,0)," - ",OFFSET(Zdroj!BC$16,A1052-1,0)))</f>
        <v/>
      </c>
      <c r="E1056" s="66" t="str">
        <f ca="1">IF(C1056="","",OFFSET(Zdroj!BD$16,A1052-1,0))</f>
        <v/>
      </c>
      <c r="F1056" s="332"/>
      <c r="G1056" s="333"/>
    </row>
    <row r="1057" spans="1:7" x14ac:dyDescent="0.25">
      <c r="B1057" s="333"/>
      <c r="C1057" s="137" t="str">
        <f ca="1">IF(OFFSET(Zdroj!AL$16,A1052-1,0)=0,"",CONCATENATE("A",$A$2+5," - ",Zdroj!$AL$15))</f>
        <v/>
      </c>
      <c r="D1057" s="134" t="str">
        <f ca="1">IF(C1057="","",CONCATENATE(OFFSET(Zdroj!AL$16,A1052-1,0)," - ",OFFSET(Zdroj!BE$16,A1052-1,0)))</f>
        <v/>
      </c>
      <c r="E1057" s="66" t="str">
        <f ca="1">IF(C1057="","",OFFSET(Zdroj!BF$16,A1052-1,0))</f>
        <v/>
      </c>
      <c r="F1057" s="332"/>
      <c r="G1057" s="333"/>
    </row>
    <row r="1058" spans="1:7" x14ac:dyDescent="0.25">
      <c r="B1058" s="333"/>
      <c r="C1058" s="137" t="str">
        <f ca="1">IF(OFFSET(Zdroj!AM$16,A1052-1,0)=0,"",CONCATENATE("B",$A$2," - ",Zdroj!$AM$15))</f>
        <v/>
      </c>
      <c r="D1058" s="134" t="str">
        <f ca="1">IF(C1058="","",CONCATENATE(OFFSET(Zdroj!AM$16,A1052-1,0)))</f>
        <v/>
      </c>
      <c r="E1058" s="67" t="str">
        <f ca="1">IF(C1058="","",OFFSET(Zdroj!AN$16,A1052-1,0))</f>
        <v/>
      </c>
      <c r="F1058" s="334" t="str">
        <f t="shared" ref="F1058" ca="1" si="311">IF(SUM(E1058:E1061)=0,"",SUM(E1058:E1061))</f>
        <v/>
      </c>
      <c r="G1058" s="333"/>
    </row>
    <row r="1059" spans="1:7" x14ac:dyDescent="0.25">
      <c r="B1059" s="333"/>
      <c r="C1059" s="137" t="str">
        <f ca="1">IF(OFFSET(Zdroj!AO$16,A1052-1,0)=0,"",CONCATENATE("B",$A$2+1," - ",Zdroj!$AO$15))</f>
        <v/>
      </c>
      <c r="D1059" s="134" t="str">
        <f ca="1">IF(C1059="","",CONCATENATE(OFFSET(Zdroj!AO$16,A1052-1,0)))</f>
        <v/>
      </c>
      <c r="E1059" s="66" t="str">
        <f ca="1">IF(C1059="","",OFFSET(Zdroj!AP$16,A1052-1,0))</f>
        <v/>
      </c>
      <c r="F1059" s="334"/>
      <c r="G1059" s="333"/>
    </row>
    <row r="1060" spans="1:7" x14ac:dyDescent="0.25">
      <c r="B1060" s="333"/>
      <c r="C1060" s="137" t="str">
        <f ca="1">IF(OFFSET(Zdroj!AQ$16,A1052-1,0)=0,"",CONCATENATE("B",$A$2+2," - ",Zdroj!$AQ$15))</f>
        <v/>
      </c>
      <c r="D1060" s="134" t="str">
        <f ca="1">IF(C1060="","",CONCATENATE(OFFSET(Zdroj!AQ$16,A1052-1,0)))</f>
        <v/>
      </c>
      <c r="E1060" s="66" t="str">
        <f ca="1">IF(C1060="","",OFFSET(Zdroj!AR$16,A1052-1,0))</f>
        <v/>
      </c>
      <c r="F1060" s="334"/>
      <c r="G1060" s="333"/>
    </row>
    <row r="1061" spans="1:7" x14ac:dyDescent="0.25">
      <c r="B1061" s="333"/>
      <c r="C1061" s="137" t="str">
        <f ca="1">IF(OFFSET(Zdroj!AT$16,A1052-1,0)=0,"",CONCATENATE("B",$A$2+3," - ",Zdroj!$AS$15))</f>
        <v/>
      </c>
      <c r="D1061" s="134" t="str">
        <f ca="1">IF(C1061="","",CONCATENATE(OFFSET(Zdroj!AS$16,A1052-1,0)))</f>
        <v/>
      </c>
      <c r="E1061" s="66" t="str">
        <f ca="1">IF(C1061="","",OFFSET(Zdroj!AT$16,A1052-1,0))</f>
        <v/>
      </c>
      <c r="F1061" s="334"/>
      <c r="G1061" s="333"/>
    </row>
    <row r="1062" spans="1:7" x14ac:dyDescent="0.25">
      <c r="A1062" s="127">
        <f>SUM((ROW()+8)/10)</f>
        <v>107</v>
      </c>
      <c r="B1062" s="333" t="str">
        <f ca="1">IF(OFFSET(Zdroj!$B$16,A1062-1,0)&gt;0,OFFSET(Zdroj!$B$16,A1062-1,0),"")</f>
        <v/>
      </c>
      <c r="C1062" s="136" t="str">
        <f ca="1">IF(OFFSET(Zdroj!AG$16,A1062-1,0)=0,"",CONCATENATE("A",$A$2," - ",Zdroj!$AG$15))</f>
        <v/>
      </c>
      <c r="D1062" s="134" t="str">
        <f ca="1">IF(C1062="","",CONCATENATE(OFFSET(Zdroj!AG$16,A1062-1,0)," - ",OFFSET(Zdroj!AU$16,A1062-1,0)))</f>
        <v/>
      </c>
      <c r="E1062" s="66" t="str">
        <f ca="1">IF(C1062="","",OFFSET(Zdroj!AV$16,A1062-1,0))</f>
        <v/>
      </c>
      <c r="F1062" s="332" t="str">
        <f t="shared" ref="F1062" ca="1" si="312">IF(SUM(E1062:E1067)=0,"",SUM(E1062:E1067))</f>
        <v/>
      </c>
      <c r="G1062" s="333" t="str">
        <f t="shared" ref="G1062" ca="1" si="313">IF(SUM(E1062:E1071)=0,"",SUM(E1062:E1071))</f>
        <v/>
      </c>
    </row>
    <row r="1063" spans="1:7" x14ac:dyDescent="0.25">
      <c r="B1063" s="333"/>
      <c r="C1063" s="137" t="str">
        <f ca="1">IF(OFFSET(Zdroj!AH$16,A1062-1,0)=0,"",CONCATENATE("A",$A$2+1," - ",Zdroj!$AH$15))</f>
        <v/>
      </c>
      <c r="D1063" s="134" t="str">
        <f ca="1">IF(C1063="","",CONCATENATE(OFFSET(Zdroj!AH$16,A1062-1,0)," - ",OFFSET(Zdroj!AW$16,A1062-1,0)))</f>
        <v/>
      </c>
      <c r="E1063" s="66" t="str">
        <f ca="1">IF(C1063="","",OFFSET(Zdroj!AX$16,A1062-1,0))</f>
        <v/>
      </c>
      <c r="F1063" s="332"/>
      <c r="G1063" s="333"/>
    </row>
    <row r="1064" spans="1:7" x14ac:dyDescent="0.25">
      <c r="B1064" s="333"/>
      <c r="C1064" s="137" t="str">
        <f ca="1">IF(OFFSET(Zdroj!AI$16,A1062-1,0)=0,"",CONCATENATE("A",$A$2+2," - ",Zdroj!$AI$15))</f>
        <v/>
      </c>
      <c r="D1064" s="134" t="str">
        <f ca="1">IF(C1064="","",CONCATENATE(OFFSET(Zdroj!AI$16,A1062-1,0)," - ",OFFSET(Zdroj!AY$16,A1062-1,0)))</f>
        <v/>
      </c>
      <c r="E1064" s="66" t="str">
        <f ca="1">IF(C1064="","",OFFSET(Zdroj!AZ$16,A1062-1,0))</f>
        <v/>
      </c>
      <c r="F1064" s="332"/>
      <c r="G1064" s="333"/>
    </row>
    <row r="1065" spans="1:7" x14ac:dyDescent="0.25">
      <c r="B1065" s="333"/>
      <c r="C1065" s="137" t="str">
        <f ca="1">IF(OFFSET(Zdroj!AJ$16,A1062-1,0)=0,"",CONCATENATE("A",$A$2+3," - ",Zdroj!$AJ$15))</f>
        <v/>
      </c>
      <c r="D1065" s="134" t="str">
        <f ca="1">IF(C1065="","",CONCATENATE(OFFSET(Zdroj!AJ$16,A1062-1,0)," - ",OFFSET(Zdroj!BA$16,A1062-1,0)))</f>
        <v/>
      </c>
      <c r="E1065" s="66" t="str">
        <f ca="1">IF(C1065="","",OFFSET(Zdroj!BB$16,A1062-1,0))</f>
        <v/>
      </c>
      <c r="F1065" s="332"/>
      <c r="G1065" s="333"/>
    </row>
    <row r="1066" spans="1:7" x14ac:dyDescent="0.25">
      <c r="B1066" s="333"/>
      <c r="C1066" s="137" t="str">
        <f ca="1">IF(OFFSET(Zdroj!AK$16,A1062-1,0)=0,"",CONCATENATE("A",$A$2+4," - ",Zdroj!$AK$15))</f>
        <v/>
      </c>
      <c r="D1066" s="134" t="str">
        <f ca="1">IF(C1066="","",CONCATENATE(OFFSET(Zdroj!AK$16,A1062-1,0)," - ",OFFSET(Zdroj!BC$16,A1062-1,0)))</f>
        <v/>
      </c>
      <c r="E1066" s="66" t="str">
        <f ca="1">IF(C1066="","",OFFSET(Zdroj!BD$16,A1062-1,0))</f>
        <v/>
      </c>
      <c r="F1066" s="332"/>
      <c r="G1066" s="333"/>
    </row>
    <row r="1067" spans="1:7" x14ac:dyDescent="0.25">
      <c r="B1067" s="333"/>
      <c r="C1067" s="137" t="str">
        <f ca="1">IF(OFFSET(Zdroj!AL$16,A1062-1,0)=0,"",CONCATENATE("A",$A$2+5," - ",Zdroj!$AL$15))</f>
        <v/>
      </c>
      <c r="D1067" s="134" t="str">
        <f ca="1">IF(C1067="","",CONCATENATE(OFFSET(Zdroj!AL$16,A1062-1,0)," - ",OFFSET(Zdroj!BE$16,A1062-1,0)))</f>
        <v/>
      </c>
      <c r="E1067" s="66" t="str">
        <f ca="1">IF(C1067="","",OFFSET(Zdroj!BF$16,A1062-1,0))</f>
        <v/>
      </c>
      <c r="F1067" s="332"/>
      <c r="G1067" s="333"/>
    </row>
    <row r="1068" spans="1:7" x14ac:dyDescent="0.25">
      <c r="B1068" s="333"/>
      <c r="C1068" s="137" t="str">
        <f ca="1">IF(OFFSET(Zdroj!AM$16,A1062-1,0)=0,"",CONCATENATE("B",$A$2," - ",Zdroj!$AM$15))</f>
        <v/>
      </c>
      <c r="D1068" s="134" t="str">
        <f ca="1">IF(C1068="","",CONCATENATE(OFFSET(Zdroj!AM$16,A1062-1,0)))</f>
        <v/>
      </c>
      <c r="E1068" s="67" t="str">
        <f ca="1">IF(C1068="","",OFFSET(Zdroj!AN$16,A1062-1,0))</f>
        <v/>
      </c>
      <c r="F1068" s="334" t="str">
        <f t="shared" ref="F1068" ca="1" si="314">IF(SUM(E1068:E1071)=0,"",SUM(E1068:E1071))</f>
        <v/>
      </c>
      <c r="G1068" s="333"/>
    </row>
    <row r="1069" spans="1:7" x14ac:dyDescent="0.25">
      <c r="B1069" s="333"/>
      <c r="C1069" s="137" t="str">
        <f ca="1">IF(OFFSET(Zdroj!AO$16,A1062-1,0)=0,"",CONCATENATE("B",$A$2+1," - ",Zdroj!$AO$15))</f>
        <v/>
      </c>
      <c r="D1069" s="134" t="str">
        <f ca="1">IF(C1069="","",CONCATENATE(OFFSET(Zdroj!AO$16,A1062-1,0)))</f>
        <v/>
      </c>
      <c r="E1069" s="66" t="str">
        <f ca="1">IF(C1069="","",OFFSET(Zdroj!AP$16,A1062-1,0))</f>
        <v/>
      </c>
      <c r="F1069" s="334"/>
      <c r="G1069" s="333"/>
    </row>
    <row r="1070" spans="1:7" x14ac:dyDescent="0.25">
      <c r="B1070" s="333"/>
      <c r="C1070" s="137" t="str">
        <f ca="1">IF(OFFSET(Zdroj!AQ$16,A1062-1,0)=0,"",CONCATENATE("B",$A$2+2," - ",Zdroj!$AQ$15))</f>
        <v/>
      </c>
      <c r="D1070" s="134" t="str">
        <f ca="1">IF(C1070="","",CONCATENATE(OFFSET(Zdroj!AQ$16,A1062-1,0)))</f>
        <v/>
      </c>
      <c r="E1070" s="66" t="str">
        <f ca="1">IF(C1070="","",OFFSET(Zdroj!AR$16,A1062-1,0))</f>
        <v/>
      </c>
      <c r="F1070" s="334"/>
      <c r="G1070" s="333"/>
    </row>
    <row r="1071" spans="1:7" x14ac:dyDescent="0.25">
      <c r="B1071" s="333"/>
      <c r="C1071" s="137" t="str">
        <f ca="1">IF(OFFSET(Zdroj!AT$16,A1062-1,0)=0,"",CONCATENATE("B",$A$2+3," - ",Zdroj!$AS$15))</f>
        <v/>
      </c>
      <c r="D1071" s="134" t="str">
        <f ca="1">IF(C1071="","",CONCATENATE(OFFSET(Zdroj!AS$16,A1062-1,0)))</f>
        <v/>
      </c>
      <c r="E1071" s="66" t="str">
        <f ca="1">IF(C1071="","",OFFSET(Zdroj!AT$16,A1062-1,0))</f>
        <v/>
      </c>
      <c r="F1071" s="334"/>
      <c r="G1071" s="333"/>
    </row>
    <row r="1072" spans="1:7" x14ac:dyDescent="0.25">
      <c r="A1072" s="127">
        <f>SUM((ROW()+8)/10)</f>
        <v>108</v>
      </c>
      <c r="B1072" s="333" t="str">
        <f ca="1">IF(OFFSET(Zdroj!$B$16,A1072-1,0)&gt;0,OFFSET(Zdroj!$B$16,A1072-1,0),"")</f>
        <v/>
      </c>
      <c r="C1072" s="136" t="str">
        <f ca="1">IF(OFFSET(Zdroj!AG$16,A1072-1,0)=0,"",CONCATENATE("A",$A$2," - ",Zdroj!$AG$15))</f>
        <v/>
      </c>
      <c r="D1072" s="134" t="str">
        <f ca="1">IF(C1072="","",CONCATENATE(OFFSET(Zdroj!AG$16,A1072-1,0)," - ",OFFSET(Zdroj!AU$16,A1072-1,0)))</f>
        <v/>
      </c>
      <c r="E1072" s="66" t="str">
        <f ca="1">IF(C1072="","",OFFSET(Zdroj!AV$16,A1072-1,0))</f>
        <v/>
      </c>
      <c r="F1072" s="332" t="str">
        <f t="shared" ref="F1072" ca="1" si="315">IF(SUM(E1072:E1077)=0,"",SUM(E1072:E1077))</f>
        <v/>
      </c>
      <c r="G1072" s="333" t="str">
        <f t="shared" ref="G1072" ca="1" si="316">IF(SUM(E1072:E1081)=0,"",SUM(E1072:E1081))</f>
        <v/>
      </c>
    </row>
    <row r="1073" spans="1:7" x14ac:dyDescent="0.25">
      <c r="B1073" s="333"/>
      <c r="C1073" s="137" t="str">
        <f ca="1">IF(OFFSET(Zdroj!AH$16,A1072-1,0)=0,"",CONCATENATE("A",$A$2+1," - ",Zdroj!$AH$15))</f>
        <v/>
      </c>
      <c r="D1073" s="134" t="str">
        <f ca="1">IF(C1073="","",CONCATENATE(OFFSET(Zdroj!AH$16,A1072-1,0)," - ",OFFSET(Zdroj!AW$16,A1072-1,0)))</f>
        <v/>
      </c>
      <c r="E1073" s="66" t="str">
        <f ca="1">IF(C1073="","",OFFSET(Zdroj!AX$16,A1072-1,0))</f>
        <v/>
      </c>
      <c r="F1073" s="332"/>
      <c r="G1073" s="333"/>
    </row>
    <row r="1074" spans="1:7" x14ac:dyDescent="0.25">
      <c r="B1074" s="333"/>
      <c r="C1074" s="137" t="str">
        <f ca="1">IF(OFFSET(Zdroj!AI$16,A1072-1,0)=0,"",CONCATENATE("A",$A$2+2," - ",Zdroj!$AI$15))</f>
        <v/>
      </c>
      <c r="D1074" s="134" t="str">
        <f ca="1">IF(C1074="","",CONCATENATE(OFFSET(Zdroj!AI$16,A1072-1,0)," - ",OFFSET(Zdroj!AY$16,A1072-1,0)))</f>
        <v/>
      </c>
      <c r="E1074" s="66" t="str">
        <f ca="1">IF(C1074="","",OFFSET(Zdroj!AZ$16,A1072-1,0))</f>
        <v/>
      </c>
      <c r="F1074" s="332"/>
      <c r="G1074" s="333"/>
    </row>
    <row r="1075" spans="1:7" x14ac:dyDescent="0.25">
      <c r="B1075" s="333"/>
      <c r="C1075" s="137" t="str">
        <f ca="1">IF(OFFSET(Zdroj!AJ$16,A1072-1,0)=0,"",CONCATENATE("A",$A$2+3," - ",Zdroj!$AJ$15))</f>
        <v/>
      </c>
      <c r="D1075" s="134" t="str">
        <f ca="1">IF(C1075="","",CONCATENATE(OFFSET(Zdroj!AJ$16,A1072-1,0)," - ",OFFSET(Zdroj!BA$16,A1072-1,0)))</f>
        <v/>
      </c>
      <c r="E1075" s="66" t="str">
        <f ca="1">IF(C1075="","",OFFSET(Zdroj!BB$16,A1072-1,0))</f>
        <v/>
      </c>
      <c r="F1075" s="332"/>
      <c r="G1075" s="333"/>
    </row>
    <row r="1076" spans="1:7" x14ac:dyDescent="0.25">
      <c r="B1076" s="333"/>
      <c r="C1076" s="137" t="str">
        <f ca="1">IF(OFFSET(Zdroj!AK$16,A1072-1,0)=0,"",CONCATENATE("A",$A$2+4," - ",Zdroj!$AK$15))</f>
        <v/>
      </c>
      <c r="D1076" s="134" t="str">
        <f ca="1">IF(C1076="","",CONCATENATE(OFFSET(Zdroj!AK$16,A1072-1,0)," - ",OFFSET(Zdroj!BC$16,A1072-1,0)))</f>
        <v/>
      </c>
      <c r="E1076" s="66" t="str">
        <f ca="1">IF(C1076="","",OFFSET(Zdroj!BD$16,A1072-1,0))</f>
        <v/>
      </c>
      <c r="F1076" s="332"/>
      <c r="G1076" s="333"/>
    </row>
    <row r="1077" spans="1:7" x14ac:dyDescent="0.25">
      <c r="B1077" s="333"/>
      <c r="C1077" s="137" t="str">
        <f ca="1">IF(OFFSET(Zdroj!AL$16,A1072-1,0)=0,"",CONCATENATE("A",$A$2+5," - ",Zdroj!$AL$15))</f>
        <v/>
      </c>
      <c r="D1077" s="134" t="str">
        <f ca="1">IF(C1077="","",CONCATENATE(OFFSET(Zdroj!AL$16,A1072-1,0)," - ",OFFSET(Zdroj!BE$16,A1072-1,0)))</f>
        <v/>
      </c>
      <c r="E1077" s="66" t="str">
        <f ca="1">IF(C1077="","",OFFSET(Zdroj!BF$16,A1072-1,0))</f>
        <v/>
      </c>
      <c r="F1077" s="332"/>
      <c r="G1077" s="333"/>
    </row>
    <row r="1078" spans="1:7" x14ac:dyDescent="0.25">
      <c r="B1078" s="333"/>
      <c r="C1078" s="137" t="str">
        <f ca="1">IF(OFFSET(Zdroj!AM$16,A1072-1,0)=0,"",CONCATENATE("B",$A$2," - ",Zdroj!$AM$15))</f>
        <v/>
      </c>
      <c r="D1078" s="134" t="str">
        <f ca="1">IF(C1078="","",CONCATENATE(OFFSET(Zdroj!AM$16,A1072-1,0)))</f>
        <v/>
      </c>
      <c r="E1078" s="67" t="str">
        <f ca="1">IF(C1078="","",OFFSET(Zdroj!AN$16,A1072-1,0))</f>
        <v/>
      </c>
      <c r="F1078" s="334" t="str">
        <f t="shared" ref="F1078" ca="1" si="317">IF(SUM(E1078:E1081)=0,"",SUM(E1078:E1081))</f>
        <v/>
      </c>
      <c r="G1078" s="333"/>
    </row>
    <row r="1079" spans="1:7" x14ac:dyDescent="0.25">
      <c r="B1079" s="333"/>
      <c r="C1079" s="137" t="str">
        <f ca="1">IF(OFFSET(Zdroj!AO$16,A1072-1,0)=0,"",CONCATENATE("B",$A$2+1," - ",Zdroj!$AO$15))</f>
        <v/>
      </c>
      <c r="D1079" s="134" t="str">
        <f ca="1">IF(C1079="","",CONCATENATE(OFFSET(Zdroj!AO$16,A1072-1,0)))</f>
        <v/>
      </c>
      <c r="E1079" s="66" t="str">
        <f ca="1">IF(C1079="","",OFFSET(Zdroj!AP$16,A1072-1,0))</f>
        <v/>
      </c>
      <c r="F1079" s="334"/>
      <c r="G1079" s="333"/>
    </row>
    <row r="1080" spans="1:7" x14ac:dyDescent="0.25">
      <c r="B1080" s="333"/>
      <c r="C1080" s="137" t="str">
        <f ca="1">IF(OFFSET(Zdroj!AQ$16,A1072-1,0)=0,"",CONCATENATE("B",$A$2+2," - ",Zdroj!$AQ$15))</f>
        <v/>
      </c>
      <c r="D1080" s="134" t="str">
        <f ca="1">IF(C1080="","",CONCATENATE(OFFSET(Zdroj!AQ$16,A1072-1,0)))</f>
        <v/>
      </c>
      <c r="E1080" s="66" t="str">
        <f ca="1">IF(C1080="","",OFFSET(Zdroj!AR$16,A1072-1,0))</f>
        <v/>
      </c>
      <c r="F1080" s="334"/>
      <c r="G1080" s="333"/>
    </row>
    <row r="1081" spans="1:7" x14ac:dyDescent="0.25">
      <c r="B1081" s="333"/>
      <c r="C1081" s="137" t="str">
        <f ca="1">IF(OFFSET(Zdroj!AT$16,A1072-1,0)=0,"",CONCATENATE("B",$A$2+3," - ",Zdroj!$AS$15))</f>
        <v/>
      </c>
      <c r="D1081" s="134" t="str">
        <f ca="1">IF(C1081="","",CONCATENATE(OFFSET(Zdroj!AS$16,A1072-1,0)))</f>
        <v/>
      </c>
      <c r="E1081" s="66" t="str">
        <f ca="1">IF(C1081="","",OFFSET(Zdroj!AT$16,A1072-1,0))</f>
        <v/>
      </c>
      <c r="F1081" s="334"/>
      <c r="G1081" s="333"/>
    </row>
    <row r="1082" spans="1:7" x14ac:dyDescent="0.25">
      <c r="A1082" s="127">
        <f>SUM((ROW()+8)/10)</f>
        <v>109</v>
      </c>
      <c r="B1082" s="333" t="str">
        <f ca="1">IF(OFFSET(Zdroj!$B$16,A1082-1,0)&gt;0,OFFSET(Zdroj!$B$16,A1082-1,0),"")</f>
        <v/>
      </c>
      <c r="C1082" s="136" t="str">
        <f ca="1">IF(OFFSET(Zdroj!AG$16,A1082-1,0)=0,"",CONCATENATE("A",$A$2," - ",Zdroj!$AG$15))</f>
        <v/>
      </c>
      <c r="D1082" s="134" t="str">
        <f ca="1">IF(C1082="","",CONCATENATE(OFFSET(Zdroj!AG$16,A1082-1,0)," - ",OFFSET(Zdroj!AU$16,A1082-1,0)))</f>
        <v/>
      </c>
      <c r="E1082" s="66" t="str">
        <f ca="1">IF(C1082="","",OFFSET(Zdroj!AV$16,A1082-1,0))</f>
        <v/>
      </c>
      <c r="F1082" s="332" t="str">
        <f t="shared" ref="F1082" ca="1" si="318">IF(SUM(E1082:E1087)=0,"",SUM(E1082:E1087))</f>
        <v/>
      </c>
      <c r="G1082" s="333" t="str">
        <f t="shared" ref="G1082" ca="1" si="319">IF(SUM(E1082:E1091)=0,"",SUM(E1082:E1091))</f>
        <v/>
      </c>
    </row>
    <row r="1083" spans="1:7" x14ac:dyDescent="0.25">
      <c r="B1083" s="333"/>
      <c r="C1083" s="137" t="str">
        <f ca="1">IF(OFFSET(Zdroj!AH$16,A1082-1,0)=0,"",CONCATENATE("A",$A$2+1," - ",Zdroj!$AH$15))</f>
        <v/>
      </c>
      <c r="D1083" s="134" t="str">
        <f ca="1">IF(C1083="","",CONCATENATE(OFFSET(Zdroj!AH$16,A1082-1,0)," - ",OFFSET(Zdroj!AW$16,A1082-1,0)))</f>
        <v/>
      </c>
      <c r="E1083" s="66" t="str">
        <f ca="1">IF(C1083="","",OFFSET(Zdroj!AX$16,A1082-1,0))</f>
        <v/>
      </c>
      <c r="F1083" s="332"/>
      <c r="G1083" s="333"/>
    </row>
    <row r="1084" spans="1:7" x14ac:dyDescent="0.25">
      <c r="B1084" s="333"/>
      <c r="C1084" s="137" t="str">
        <f ca="1">IF(OFFSET(Zdroj!AI$16,A1082-1,0)=0,"",CONCATENATE("A",$A$2+2," - ",Zdroj!$AI$15))</f>
        <v/>
      </c>
      <c r="D1084" s="134" t="str">
        <f ca="1">IF(C1084="","",CONCATENATE(OFFSET(Zdroj!AI$16,A1082-1,0)," - ",OFFSET(Zdroj!AY$16,A1082-1,0)))</f>
        <v/>
      </c>
      <c r="E1084" s="66" t="str">
        <f ca="1">IF(C1084="","",OFFSET(Zdroj!AZ$16,A1082-1,0))</f>
        <v/>
      </c>
      <c r="F1084" s="332"/>
      <c r="G1084" s="333"/>
    </row>
    <row r="1085" spans="1:7" x14ac:dyDescent="0.25">
      <c r="B1085" s="333"/>
      <c r="C1085" s="137" t="str">
        <f ca="1">IF(OFFSET(Zdroj!AJ$16,A1082-1,0)=0,"",CONCATENATE("A",$A$2+3," - ",Zdroj!$AJ$15))</f>
        <v/>
      </c>
      <c r="D1085" s="134" t="str">
        <f ca="1">IF(C1085="","",CONCATENATE(OFFSET(Zdroj!AJ$16,A1082-1,0)," - ",OFFSET(Zdroj!BA$16,A1082-1,0)))</f>
        <v/>
      </c>
      <c r="E1085" s="66" t="str">
        <f ca="1">IF(C1085="","",OFFSET(Zdroj!BB$16,A1082-1,0))</f>
        <v/>
      </c>
      <c r="F1085" s="332"/>
      <c r="G1085" s="333"/>
    </row>
    <row r="1086" spans="1:7" x14ac:dyDescent="0.25">
      <c r="B1086" s="333"/>
      <c r="C1086" s="137" t="str">
        <f ca="1">IF(OFFSET(Zdroj!AK$16,A1082-1,0)=0,"",CONCATENATE("A",$A$2+4," - ",Zdroj!$AK$15))</f>
        <v/>
      </c>
      <c r="D1086" s="134" t="str">
        <f ca="1">IF(C1086="","",CONCATENATE(OFFSET(Zdroj!AK$16,A1082-1,0)," - ",OFFSET(Zdroj!BC$16,A1082-1,0)))</f>
        <v/>
      </c>
      <c r="E1086" s="66" t="str">
        <f ca="1">IF(C1086="","",OFFSET(Zdroj!BD$16,A1082-1,0))</f>
        <v/>
      </c>
      <c r="F1086" s="332"/>
      <c r="G1086" s="333"/>
    </row>
    <row r="1087" spans="1:7" x14ac:dyDescent="0.25">
      <c r="B1087" s="333"/>
      <c r="C1087" s="137" t="str">
        <f ca="1">IF(OFFSET(Zdroj!AL$16,A1082-1,0)=0,"",CONCATENATE("A",$A$2+5," - ",Zdroj!$AL$15))</f>
        <v/>
      </c>
      <c r="D1087" s="134" t="str">
        <f ca="1">IF(C1087="","",CONCATENATE(OFFSET(Zdroj!AL$16,A1082-1,0)," - ",OFFSET(Zdroj!BE$16,A1082-1,0)))</f>
        <v/>
      </c>
      <c r="E1087" s="66" t="str">
        <f ca="1">IF(C1087="","",OFFSET(Zdroj!BF$16,A1082-1,0))</f>
        <v/>
      </c>
      <c r="F1087" s="332"/>
      <c r="G1087" s="333"/>
    </row>
    <row r="1088" spans="1:7" x14ac:dyDescent="0.25">
      <c r="B1088" s="333"/>
      <c r="C1088" s="137" t="str">
        <f ca="1">IF(OFFSET(Zdroj!AM$16,A1082-1,0)=0,"",CONCATENATE("B",$A$2," - ",Zdroj!$AM$15))</f>
        <v/>
      </c>
      <c r="D1088" s="134" t="str">
        <f ca="1">IF(C1088="","",CONCATENATE(OFFSET(Zdroj!AM$16,A1082-1,0)))</f>
        <v/>
      </c>
      <c r="E1088" s="67" t="str">
        <f ca="1">IF(C1088="","",OFFSET(Zdroj!AN$16,A1082-1,0))</f>
        <v/>
      </c>
      <c r="F1088" s="334" t="str">
        <f t="shared" ref="F1088" ca="1" si="320">IF(SUM(E1088:E1091)=0,"",SUM(E1088:E1091))</f>
        <v/>
      </c>
      <c r="G1088" s="333"/>
    </row>
    <row r="1089" spans="1:7" x14ac:dyDescent="0.25">
      <c r="B1089" s="333"/>
      <c r="C1089" s="137" t="str">
        <f ca="1">IF(OFFSET(Zdroj!AO$16,A1082-1,0)=0,"",CONCATENATE("B",$A$2+1," - ",Zdroj!$AO$15))</f>
        <v/>
      </c>
      <c r="D1089" s="134" t="str">
        <f ca="1">IF(C1089="","",CONCATENATE(OFFSET(Zdroj!AO$16,A1082-1,0)))</f>
        <v/>
      </c>
      <c r="E1089" s="66" t="str">
        <f ca="1">IF(C1089="","",OFFSET(Zdroj!AP$16,A1082-1,0))</f>
        <v/>
      </c>
      <c r="F1089" s="334"/>
      <c r="G1089" s="333"/>
    </row>
    <row r="1090" spans="1:7" x14ac:dyDescent="0.25">
      <c r="B1090" s="333"/>
      <c r="C1090" s="137" t="str">
        <f ca="1">IF(OFFSET(Zdroj!AQ$16,A1082-1,0)=0,"",CONCATENATE("B",$A$2+2," - ",Zdroj!$AQ$15))</f>
        <v/>
      </c>
      <c r="D1090" s="134" t="str">
        <f ca="1">IF(C1090="","",CONCATENATE(OFFSET(Zdroj!AQ$16,A1082-1,0)))</f>
        <v/>
      </c>
      <c r="E1090" s="66" t="str">
        <f ca="1">IF(C1090="","",OFFSET(Zdroj!AR$16,A1082-1,0))</f>
        <v/>
      </c>
      <c r="F1090" s="334"/>
      <c r="G1090" s="333"/>
    </row>
    <row r="1091" spans="1:7" x14ac:dyDescent="0.25">
      <c r="B1091" s="333"/>
      <c r="C1091" s="137" t="str">
        <f ca="1">IF(OFFSET(Zdroj!AT$16,A1082-1,0)=0,"",CONCATENATE("B",$A$2+3," - ",Zdroj!$AS$15))</f>
        <v/>
      </c>
      <c r="D1091" s="134" t="str">
        <f ca="1">IF(C1091="","",CONCATENATE(OFFSET(Zdroj!AS$16,A1082-1,0)))</f>
        <v/>
      </c>
      <c r="E1091" s="66" t="str">
        <f ca="1">IF(C1091="","",OFFSET(Zdroj!AT$16,A1082-1,0))</f>
        <v/>
      </c>
      <c r="F1091" s="334"/>
      <c r="G1091" s="333"/>
    </row>
    <row r="1092" spans="1:7" x14ac:dyDescent="0.25">
      <c r="A1092" s="127">
        <f>SUM((ROW()+8)/10)</f>
        <v>110</v>
      </c>
      <c r="B1092" s="333" t="str">
        <f ca="1">IF(OFFSET(Zdroj!$B$16,A1092-1,0)&gt;0,OFFSET(Zdroj!$B$16,A1092-1,0),"")</f>
        <v/>
      </c>
      <c r="C1092" s="136" t="str">
        <f ca="1">IF(OFFSET(Zdroj!AG$16,A1092-1,0)=0,"",CONCATENATE("A",$A$2," - ",Zdroj!$AG$15))</f>
        <v/>
      </c>
      <c r="D1092" s="134" t="str">
        <f ca="1">IF(C1092="","",CONCATENATE(OFFSET(Zdroj!AG$16,A1092-1,0)," - ",OFFSET(Zdroj!AU$16,A1092-1,0)))</f>
        <v/>
      </c>
      <c r="E1092" s="66" t="str">
        <f ca="1">IF(C1092="","",OFFSET(Zdroj!AV$16,A1092-1,0))</f>
        <v/>
      </c>
      <c r="F1092" s="332" t="str">
        <f t="shared" ref="F1092" ca="1" si="321">IF(SUM(E1092:E1097)=0,"",SUM(E1092:E1097))</f>
        <v/>
      </c>
      <c r="G1092" s="333" t="str">
        <f t="shared" ref="G1092" ca="1" si="322">IF(SUM(E1092:E1101)=0,"",SUM(E1092:E1101))</f>
        <v/>
      </c>
    </row>
    <row r="1093" spans="1:7" x14ac:dyDescent="0.25">
      <c r="B1093" s="333"/>
      <c r="C1093" s="137" t="str">
        <f ca="1">IF(OFFSET(Zdroj!AH$16,A1092-1,0)=0,"",CONCATENATE("A",$A$2+1," - ",Zdroj!$AH$15))</f>
        <v/>
      </c>
      <c r="D1093" s="134" t="str">
        <f ca="1">IF(C1093="","",CONCATENATE(OFFSET(Zdroj!AH$16,A1092-1,0)," - ",OFFSET(Zdroj!AW$16,A1092-1,0)))</f>
        <v/>
      </c>
      <c r="E1093" s="66" t="str">
        <f ca="1">IF(C1093="","",OFFSET(Zdroj!AX$16,A1092-1,0))</f>
        <v/>
      </c>
      <c r="F1093" s="332"/>
      <c r="G1093" s="333"/>
    </row>
    <row r="1094" spans="1:7" x14ac:dyDescent="0.25">
      <c r="B1094" s="333"/>
      <c r="C1094" s="137" t="str">
        <f ca="1">IF(OFFSET(Zdroj!AI$16,A1092-1,0)=0,"",CONCATENATE("A",$A$2+2," - ",Zdroj!$AI$15))</f>
        <v/>
      </c>
      <c r="D1094" s="134" t="str">
        <f ca="1">IF(C1094="","",CONCATENATE(OFFSET(Zdroj!AI$16,A1092-1,0)," - ",OFFSET(Zdroj!AY$16,A1092-1,0)))</f>
        <v/>
      </c>
      <c r="E1094" s="66" t="str">
        <f ca="1">IF(C1094="","",OFFSET(Zdroj!AZ$16,A1092-1,0))</f>
        <v/>
      </c>
      <c r="F1094" s="332"/>
      <c r="G1094" s="333"/>
    </row>
    <row r="1095" spans="1:7" x14ac:dyDescent="0.25">
      <c r="B1095" s="333"/>
      <c r="C1095" s="137" t="str">
        <f ca="1">IF(OFFSET(Zdroj!AJ$16,A1092-1,0)=0,"",CONCATENATE("A",$A$2+3," - ",Zdroj!$AJ$15))</f>
        <v/>
      </c>
      <c r="D1095" s="134" t="str">
        <f ca="1">IF(C1095="","",CONCATENATE(OFFSET(Zdroj!AJ$16,A1092-1,0)," - ",OFFSET(Zdroj!BA$16,A1092-1,0)))</f>
        <v/>
      </c>
      <c r="E1095" s="66" t="str">
        <f ca="1">IF(C1095="","",OFFSET(Zdroj!BB$16,A1092-1,0))</f>
        <v/>
      </c>
      <c r="F1095" s="332"/>
      <c r="G1095" s="333"/>
    </row>
    <row r="1096" spans="1:7" x14ac:dyDescent="0.25">
      <c r="B1096" s="333"/>
      <c r="C1096" s="137" t="str">
        <f ca="1">IF(OFFSET(Zdroj!AK$16,A1092-1,0)=0,"",CONCATENATE("A",$A$2+4," - ",Zdroj!$AK$15))</f>
        <v/>
      </c>
      <c r="D1096" s="134" t="str">
        <f ca="1">IF(C1096="","",CONCATENATE(OFFSET(Zdroj!AK$16,A1092-1,0)," - ",OFFSET(Zdroj!BC$16,A1092-1,0)))</f>
        <v/>
      </c>
      <c r="E1096" s="66" t="str">
        <f ca="1">IF(C1096="","",OFFSET(Zdroj!BD$16,A1092-1,0))</f>
        <v/>
      </c>
      <c r="F1096" s="332"/>
      <c r="G1096" s="333"/>
    </row>
    <row r="1097" spans="1:7" x14ac:dyDescent="0.25">
      <c r="B1097" s="333"/>
      <c r="C1097" s="137" t="str">
        <f ca="1">IF(OFFSET(Zdroj!AL$16,A1092-1,0)=0,"",CONCATENATE("A",$A$2+5," - ",Zdroj!$AL$15))</f>
        <v/>
      </c>
      <c r="D1097" s="134" t="str">
        <f ca="1">IF(C1097="","",CONCATENATE(OFFSET(Zdroj!AL$16,A1092-1,0)," - ",OFFSET(Zdroj!BE$16,A1092-1,0)))</f>
        <v/>
      </c>
      <c r="E1097" s="66" t="str">
        <f ca="1">IF(C1097="","",OFFSET(Zdroj!BF$16,A1092-1,0))</f>
        <v/>
      </c>
      <c r="F1097" s="332"/>
      <c r="G1097" s="333"/>
    </row>
    <row r="1098" spans="1:7" x14ac:dyDescent="0.25">
      <c r="B1098" s="333"/>
      <c r="C1098" s="137" t="str">
        <f ca="1">IF(OFFSET(Zdroj!AM$16,A1092-1,0)=0,"",CONCATENATE("B",$A$2," - ",Zdroj!$AM$15))</f>
        <v/>
      </c>
      <c r="D1098" s="134" t="str">
        <f ca="1">IF(C1098="","",CONCATENATE(OFFSET(Zdroj!AM$16,A1092-1,0)))</f>
        <v/>
      </c>
      <c r="E1098" s="67" t="str">
        <f ca="1">IF(C1098="","",OFFSET(Zdroj!AN$16,A1092-1,0))</f>
        <v/>
      </c>
      <c r="F1098" s="334" t="str">
        <f t="shared" ref="F1098" ca="1" si="323">IF(SUM(E1098:E1101)=0,"",SUM(E1098:E1101))</f>
        <v/>
      </c>
      <c r="G1098" s="333"/>
    </row>
    <row r="1099" spans="1:7" x14ac:dyDescent="0.25">
      <c r="B1099" s="333"/>
      <c r="C1099" s="137" t="str">
        <f ca="1">IF(OFFSET(Zdroj!AO$16,A1092-1,0)=0,"",CONCATENATE("B",$A$2+1," - ",Zdroj!$AO$15))</f>
        <v/>
      </c>
      <c r="D1099" s="134" t="str">
        <f ca="1">IF(C1099="","",CONCATENATE(OFFSET(Zdroj!AO$16,A1092-1,0)))</f>
        <v/>
      </c>
      <c r="E1099" s="66" t="str">
        <f ca="1">IF(C1099="","",OFFSET(Zdroj!AP$16,A1092-1,0))</f>
        <v/>
      </c>
      <c r="F1099" s="334"/>
      <c r="G1099" s="333"/>
    </row>
    <row r="1100" spans="1:7" x14ac:dyDescent="0.25">
      <c r="B1100" s="333"/>
      <c r="C1100" s="137" t="str">
        <f ca="1">IF(OFFSET(Zdroj!AQ$16,A1092-1,0)=0,"",CONCATENATE("B",$A$2+2," - ",Zdroj!$AQ$15))</f>
        <v/>
      </c>
      <c r="D1100" s="134" t="str">
        <f ca="1">IF(C1100="","",CONCATENATE(OFFSET(Zdroj!AQ$16,A1092-1,0)))</f>
        <v/>
      </c>
      <c r="E1100" s="66" t="str">
        <f ca="1">IF(C1100="","",OFFSET(Zdroj!AR$16,A1092-1,0))</f>
        <v/>
      </c>
      <c r="F1100" s="334"/>
      <c r="G1100" s="333"/>
    </row>
    <row r="1101" spans="1:7" x14ac:dyDescent="0.25">
      <c r="B1101" s="333"/>
      <c r="C1101" s="137" t="str">
        <f ca="1">IF(OFFSET(Zdroj!AT$16,A1092-1,0)=0,"",CONCATENATE("B",$A$2+3," - ",Zdroj!$AS$15))</f>
        <v/>
      </c>
      <c r="D1101" s="134" t="str">
        <f ca="1">IF(C1101="","",CONCATENATE(OFFSET(Zdroj!AS$16,A1092-1,0)))</f>
        <v/>
      </c>
      <c r="E1101" s="66" t="str">
        <f ca="1">IF(C1101="","",OFFSET(Zdroj!AT$16,A1092-1,0))</f>
        <v/>
      </c>
      <c r="F1101" s="334"/>
      <c r="G1101" s="333"/>
    </row>
    <row r="1102" spans="1:7" x14ac:dyDescent="0.25">
      <c r="A1102" s="127">
        <f>SUM((ROW()+8)/10)</f>
        <v>111</v>
      </c>
      <c r="B1102" s="333" t="str">
        <f ca="1">IF(OFFSET(Zdroj!$B$16,A1102-1,0)&gt;0,OFFSET(Zdroj!$B$16,A1102-1,0),"")</f>
        <v/>
      </c>
      <c r="C1102" s="136" t="str">
        <f ca="1">IF(OFFSET(Zdroj!AG$16,A1102-1,0)=0,"",CONCATENATE("A",$A$2," - ",Zdroj!$AG$15))</f>
        <v/>
      </c>
      <c r="D1102" s="134" t="str">
        <f ca="1">IF(C1102="","",CONCATENATE(OFFSET(Zdroj!AG$16,A1102-1,0)," - ",OFFSET(Zdroj!AU$16,A1102-1,0)))</f>
        <v/>
      </c>
      <c r="E1102" s="66" t="str">
        <f ca="1">IF(C1102="","",OFFSET(Zdroj!AV$16,A1102-1,0))</f>
        <v/>
      </c>
      <c r="F1102" s="332" t="str">
        <f t="shared" ref="F1102" ca="1" si="324">IF(SUM(E1102:E1107)=0,"",SUM(E1102:E1107))</f>
        <v/>
      </c>
      <c r="G1102" s="333" t="str">
        <f t="shared" ref="G1102" ca="1" si="325">IF(SUM(E1102:E1111)=0,"",SUM(E1102:E1111))</f>
        <v/>
      </c>
    </row>
    <row r="1103" spans="1:7" x14ac:dyDescent="0.25">
      <c r="B1103" s="333"/>
      <c r="C1103" s="137" t="str">
        <f ca="1">IF(OFFSET(Zdroj!AH$16,A1102-1,0)=0,"",CONCATENATE("A",$A$2+1," - ",Zdroj!$AH$15))</f>
        <v/>
      </c>
      <c r="D1103" s="134" t="str">
        <f ca="1">IF(C1103="","",CONCATENATE(OFFSET(Zdroj!AH$16,A1102-1,0)," - ",OFFSET(Zdroj!AW$16,A1102-1,0)))</f>
        <v/>
      </c>
      <c r="E1103" s="66" t="str">
        <f ca="1">IF(C1103="","",OFFSET(Zdroj!AX$16,A1102-1,0))</f>
        <v/>
      </c>
      <c r="F1103" s="332"/>
      <c r="G1103" s="333"/>
    </row>
    <row r="1104" spans="1:7" x14ac:dyDescent="0.25">
      <c r="B1104" s="333"/>
      <c r="C1104" s="137" t="str">
        <f ca="1">IF(OFFSET(Zdroj!AI$16,A1102-1,0)=0,"",CONCATENATE("A",$A$2+2," - ",Zdroj!$AI$15))</f>
        <v/>
      </c>
      <c r="D1104" s="134" t="str">
        <f ca="1">IF(C1104="","",CONCATENATE(OFFSET(Zdroj!AI$16,A1102-1,0)," - ",OFFSET(Zdroj!AY$16,A1102-1,0)))</f>
        <v/>
      </c>
      <c r="E1104" s="66" t="str">
        <f ca="1">IF(C1104="","",OFFSET(Zdroj!AZ$16,A1102-1,0))</f>
        <v/>
      </c>
      <c r="F1104" s="332"/>
      <c r="G1104" s="333"/>
    </row>
    <row r="1105" spans="1:7" x14ac:dyDescent="0.25">
      <c r="B1105" s="333"/>
      <c r="C1105" s="137" t="str">
        <f ca="1">IF(OFFSET(Zdroj!AJ$16,A1102-1,0)=0,"",CONCATENATE("A",$A$2+3," - ",Zdroj!$AJ$15))</f>
        <v/>
      </c>
      <c r="D1105" s="134" t="str">
        <f ca="1">IF(C1105="","",CONCATENATE(OFFSET(Zdroj!AJ$16,A1102-1,0)," - ",OFFSET(Zdroj!BA$16,A1102-1,0)))</f>
        <v/>
      </c>
      <c r="E1105" s="66" t="str">
        <f ca="1">IF(C1105="","",OFFSET(Zdroj!BB$16,A1102-1,0))</f>
        <v/>
      </c>
      <c r="F1105" s="332"/>
      <c r="G1105" s="333"/>
    </row>
    <row r="1106" spans="1:7" x14ac:dyDescent="0.25">
      <c r="B1106" s="333"/>
      <c r="C1106" s="137" t="str">
        <f ca="1">IF(OFFSET(Zdroj!AK$16,A1102-1,0)=0,"",CONCATENATE("A",$A$2+4," - ",Zdroj!$AK$15))</f>
        <v/>
      </c>
      <c r="D1106" s="134" t="str">
        <f ca="1">IF(C1106="","",CONCATENATE(OFFSET(Zdroj!AK$16,A1102-1,0)," - ",OFFSET(Zdroj!BC$16,A1102-1,0)))</f>
        <v/>
      </c>
      <c r="E1106" s="66" t="str">
        <f ca="1">IF(C1106="","",OFFSET(Zdroj!BD$16,A1102-1,0))</f>
        <v/>
      </c>
      <c r="F1106" s="332"/>
      <c r="G1106" s="333"/>
    </row>
    <row r="1107" spans="1:7" x14ac:dyDescent="0.25">
      <c r="B1107" s="333"/>
      <c r="C1107" s="137" t="str">
        <f ca="1">IF(OFFSET(Zdroj!AL$16,A1102-1,0)=0,"",CONCATENATE("A",$A$2+5," - ",Zdroj!$AL$15))</f>
        <v/>
      </c>
      <c r="D1107" s="134" t="str">
        <f ca="1">IF(C1107="","",CONCATENATE(OFFSET(Zdroj!AL$16,A1102-1,0)," - ",OFFSET(Zdroj!BE$16,A1102-1,0)))</f>
        <v/>
      </c>
      <c r="E1107" s="66" t="str">
        <f ca="1">IF(C1107="","",OFFSET(Zdroj!BF$16,A1102-1,0))</f>
        <v/>
      </c>
      <c r="F1107" s="332"/>
      <c r="G1107" s="333"/>
    </row>
    <row r="1108" spans="1:7" x14ac:dyDescent="0.25">
      <c r="B1108" s="333"/>
      <c r="C1108" s="137" t="str">
        <f ca="1">IF(OFFSET(Zdroj!AM$16,A1102-1,0)=0,"",CONCATENATE("B",$A$2," - ",Zdroj!$AM$15))</f>
        <v/>
      </c>
      <c r="D1108" s="134" t="str">
        <f ca="1">IF(C1108="","",CONCATENATE(OFFSET(Zdroj!AM$16,A1102-1,0)))</f>
        <v/>
      </c>
      <c r="E1108" s="67" t="str">
        <f ca="1">IF(C1108="","",OFFSET(Zdroj!AN$16,A1102-1,0))</f>
        <v/>
      </c>
      <c r="F1108" s="334" t="str">
        <f t="shared" ref="F1108" ca="1" si="326">IF(SUM(E1108:E1111)=0,"",SUM(E1108:E1111))</f>
        <v/>
      </c>
      <c r="G1108" s="333"/>
    </row>
    <row r="1109" spans="1:7" x14ac:dyDescent="0.25">
      <c r="B1109" s="333"/>
      <c r="C1109" s="137" t="str">
        <f ca="1">IF(OFFSET(Zdroj!AO$16,A1102-1,0)=0,"",CONCATENATE("B",$A$2+1," - ",Zdroj!$AO$15))</f>
        <v/>
      </c>
      <c r="D1109" s="134" t="str">
        <f ca="1">IF(C1109="","",CONCATENATE(OFFSET(Zdroj!AO$16,A1102-1,0)))</f>
        <v/>
      </c>
      <c r="E1109" s="66" t="str">
        <f ca="1">IF(C1109="","",OFFSET(Zdroj!AP$16,A1102-1,0))</f>
        <v/>
      </c>
      <c r="F1109" s="334"/>
      <c r="G1109" s="333"/>
    </row>
    <row r="1110" spans="1:7" x14ac:dyDescent="0.25">
      <c r="B1110" s="333"/>
      <c r="C1110" s="137" t="str">
        <f ca="1">IF(OFFSET(Zdroj!AQ$16,A1102-1,0)=0,"",CONCATENATE("B",$A$2+2," - ",Zdroj!$AQ$15))</f>
        <v/>
      </c>
      <c r="D1110" s="134" t="str">
        <f ca="1">IF(C1110="","",CONCATENATE(OFFSET(Zdroj!AQ$16,A1102-1,0)))</f>
        <v/>
      </c>
      <c r="E1110" s="66" t="str">
        <f ca="1">IF(C1110="","",OFFSET(Zdroj!AR$16,A1102-1,0))</f>
        <v/>
      </c>
      <c r="F1110" s="334"/>
      <c r="G1110" s="333"/>
    </row>
    <row r="1111" spans="1:7" x14ac:dyDescent="0.25">
      <c r="B1111" s="333"/>
      <c r="C1111" s="137" t="str">
        <f ca="1">IF(OFFSET(Zdroj!AT$16,A1102-1,0)=0,"",CONCATENATE("B",$A$2+3," - ",Zdroj!$AS$15))</f>
        <v/>
      </c>
      <c r="D1111" s="134" t="str">
        <f ca="1">IF(C1111="","",CONCATENATE(OFFSET(Zdroj!AS$16,A1102-1,0)))</f>
        <v/>
      </c>
      <c r="E1111" s="66" t="str">
        <f ca="1">IF(C1111="","",OFFSET(Zdroj!AT$16,A1102-1,0))</f>
        <v/>
      </c>
      <c r="F1111" s="334"/>
      <c r="G1111" s="333"/>
    </row>
    <row r="1112" spans="1:7" x14ac:dyDescent="0.25">
      <c r="A1112" s="127">
        <f>SUM((ROW()+8)/10)</f>
        <v>112</v>
      </c>
      <c r="B1112" s="333" t="str">
        <f ca="1">IF(OFFSET(Zdroj!$B$16,A1112-1,0)&gt;0,OFFSET(Zdroj!$B$16,A1112-1,0),"")</f>
        <v/>
      </c>
      <c r="C1112" s="136" t="str">
        <f ca="1">IF(OFFSET(Zdroj!AG$16,A1112-1,0)=0,"",CONCATENATE("A",$A$2," - ",Zdroj!$AG$15))</f>
        <v/>
      </c>
      <c r="D1112" s="134" t="str">
        <f ca="1">IF(C1112="","",CONCATENATE(OFFSET(Zdroj!AG$16,A1112-1,0)," - ",OFFSET(Zdroj!AU$16,A1112-1,0)))</f>
        <v/>
      </c>
      <c r="E1112" s="66" t="str">
        <f ca="1">IF(C1112="","",OFFSET(Zdroj!AV$16,A1112-1,0))</f>
        <v/>
      </c>
      <c r="F1112" s="332" t="str">
        <f t="shared" ref="F1112" ca="1" si="327">IF(SUM(E1112:E1117)=0,"",SUM(E1112:E1117))</f>
        <v/>
      </c>
      <c r="G1112" s="333" t="str">
        <f t="shared" ref="G1112" ca="1" si="328">IF(SUM(E1112:E1121)=0,"",SUM(E1112:E1121))</f>
        <v/>
      </c>
    </row>
    <row r="1113" spans="1:7" x14ac:dyDescent="0.25">
      <c r="B1113" s="333"/>
      <c r="C1113" s="137" t="str">
        <f ca="1">IF(OFFSET(Zdroj!AH$16,A1112-1,0)=0,"",CONCATENATE("A",$A$2+1," - ",Zdroj!$AH$15))</f>
        <v/>
      </c>
      <c r="D1113" s="134" t="str">
        <f ca="1">IF(C1113="","",CONCATENATE(OFFSET(Zdroj!AH$16,A1112-1,0)," - ",OFFSET(Zdroj!AW$16,A1112-1,0)))</f>
        <v/>
      </c>
      <c r="E1113" s="66" t="str">
        <f ca="1">IF(C1113="","",OFFSET(Zdroj!AX$16,A1112-1,0))</f>
        <v/>
      </c>
      <c r="F1113" s="332"/>
      <c r="G1113" s="333"/>
    </row>
    <row r="1114" spans="1:7" x14ac:dyDescent="0.25">
      <c r="B1114" s="333"/>
      <c r="C1114" s="137" t="str">
        <f ca="1">IF(OFFSET(Zdroj!AI$16,A1112-1,0)=0,"",CONCATENATE("A",$A$2+2," - ",Zdroj!$AI$15))</f>
        <v/>
      </c>
      <c r="D1114" s="134" t="str">
        <f ca="1">IF(C1114="","",CONCATENATE(OFFSET(Zdroj!AI$16,A1112-1,0)," - ",OFFSET(Zdroj!AY$16,A1112-1,0)))</f>
        <v/>
      </c>
      <c r="E1114" s="66" t="str">
        <f ca="1">IF(C1114="","",OFFSET(Zdroj!AZ$16,A1112-1,0))</f>
        <v/>
      </c>
      <c r="F1114" s="332"/>
      <c r="G1114" s="333"/>
    </row>
    <row r="1115" spans="1:7" x14ac:dyDescent="0.25">
      <c r="B1115" s="333"/>
      <c r="C1115" s="137" t="str">
        <f ca="1">IF(OFFSET(Zdroj!AJ$16,A1112-1,0)=0,"",CONCATENATE("A",$A$2+3," - ",Zdroj!$AJ$15))</f>
        <v/>
      </c>
      <c r="D1115" s="134" t="str">
        <f ca="1">IF(C1115="","",CONCATENATE(OFFSET(Zdroj!AJ$16,A1112-1,0)," - ",OFFSET(Zdroj!BA$16,A1112-1,0)))</f>
        <v/>
      </c>
      <c r="E1115" s="66" t="str">
        <f ca="1">IF(C1115="","",OFFSET(Zdroj!BB$16,A1112-1,0))</f>
        <v/>
      </c>
      <c r="F1115" s="332"/>
      <c r="G1115" s="333"/>
    </row>
    <row r="1116" spans="1:7" x14ac:dyDescent="0.25">
      <c r="B1116" s="333"/>
      <c r="C1116" s="137" t="str">
        <f ca="1">IF(OFFSET(Zdroj!AK$16,A1112-1,0)=0,"",CONCATENATE("A",$A$2+4," - ",Zdroj!$AK$15))</f>
        <v/>
      </c>
      <c r="D1116" s="134" t="str">
        <f ca="1">IF(C1116="","",CONCATENATE(OFFSET(Zdroj!AK$16,A1112-1,0)," - ",OFFSET(Zdroj!BC$16,A1112-1,0)))</f>
        <v/>
      </c>
      <c r="E1116" s="66" t="str">
        <f ca="1">IF(C1116="","",OFFSET(Zdroj!BD$16,A1112-1,0))</f>
        <v/>
      </c>
      <c r="F1116" s="332"/>
      <c r="G1116" s="333"/>
    </row>
    <row r="1117" spans="1:7" x14ac:dyDescent="0.25">
      <c r="B1117" s="333"/>
      <c r="C1117" s="137" t="str">
        <f ca="1">IF(OFFSET(Zdroj!AL$16,A1112-1,0)=0,"",CONCATENATE("A",$A$2+5," - ",Zdroj!$AL$15))</f>
        <v/>
      </c>
      <c r="D1117" s="134" t="str">
        <f ca="1">IF(C1117="","",CONCATENATE(OFFSET(Zdroj!AL$16,A1112-1,0)," - ",OFFSET(Zdroj!BE$16,A1112-1,0)))</f>
        <v/>
      </c>
      <c r="E1117" s="66" t="str">
        <f ca="1">IF(C1117="","",OFFSET(Zdroj!BF$16,A1112-1,0))</f>
        <v/>
      </c>
      <c r="F1117" s="332"/>
      <c r="G1117" s="333"/>
    </row>
    <row r="1118" spans="1:7" x14ac:dyDescent="0.25">
      <c r="B1118" s="333"/>
      <c r="C1118" s="137" t="str">
        <f ca="1">IF(OFFSET(Zdroj!AM$16,A1112-1,0)=0,"",CONCATENATE("B",$A$2," - ",Zdroj!$AM$15))</f>
        <v/>
      </c>
      <c r="D1118" s="134" t="str">
        <f ca="1">IF(C1118="","",CONCATENATE(OFFSET(Zdroj!AM$16,A1112-1,0)))</f>
        <v/>
      </c>
      <c r="E1118" s="67" t="str">
        <f ca="1">IF(C1118="","",OFFSET(Zdroj!AN$16,A1112-1,0))</f>
        <v/>
      </c>
      <c r="F1118" s="334" t="str">
        <f t="shared" ref="F1118" ca="1" si="329">IF(SUM(E1118:E1121)=0,"",SUM(E1118:E1121))</f>
        <v/>
      </c>
      <c r="G1118" s="333"/>
    </row>
    <row r="1119" spans="1:7" x14ac:dyDescent="0.25">
      <c r="B1119" s="333"/>
      <c r="C1119" s="137" t="str">
        <f ca="1">IF(OFFSET(Zdroj!AO$16,A1112-1,0)=0,"",CONCATENATE("B",$A$2+1," - ",Zdroj!$AO$15))</f>
        <v/>
      </c>
      <c r="D1119" s="134" t="str">
        <f ca="1">IF(C1119="","",CONCATENATE(OFFSET(Zdroj!AO$16,A1112-1,0)))</f>
        <v/>
      </c>
      <c r="E1119" s="66" t="str">
        <f ca="1">IF(C1119="","",OFFSET(Zdroj!AP$16,A1112-1,0))</f>
        <v/>
      </c>
      <c r="F1119" s="334"/>
      <c r="G1119" s="333"/>
    </row>
    <row r="1120" spans="1:7" x14ac:dyDescent="0.25">
      <c r="B1120" s="333"/>
      <c r="C1120" s="137" t="str">
        <f ca="1">IF(OFFSET(Zdroj!AQ$16,A1112-1,0)=0,"",CONCATENATE("B",$A$2+2," - ",Zdroj!$AQ$15))</f>
        <v/>
      </c>
      <c r="D1120" s="134" t="str">
        <f ca="1">IF(C1120="","",CONCATENATE(OFFSET(Zdroj!AQ$16,A1112-1,0)))</f>
        <v/>
      </c>
      <c r="E1120" s="66" t="str">
        <f ca="1">IF(C1120="","",OFFSET(Zdroj!AR$16,A1112-1,0))</f>
        <v/>
      </c>
      <c r="F1120" s="334"/>
      <c r="G1120" s="333"/>
    </row>
    <row r="1121" spans="1:7" x14ac:dyDescent="0.25">
      <c r="B1121" s="333"/>
      <c r="C1121" s="137" t="str">
        <f ca="1">IF(OFFSET(Zdroj!AT$16,A1112-1,0)=0,"",CONCATENATE("B",$A$2+3," - ",Zdroj!$AS$15))</f>
        <v/>
      </c>
      <c r="D1121" s="134" t="str">
        <f ca="1">IF(C1121="","",CONCATENATE(OFFSET(Zdroj!AS$16,A1112-1,0)))</f>
        <v/>
      </c>
      <c r="E1121" s="66" t="str">
        <f ca="1">IF(C1121="","",OFFSET(Zdroj!AT$16,A1112-1,0))</f>
        <v/>
      </c>
      <c r="F1121" s="334"/>
      <c r="G1121" s="333"/>
    </row>
    <row r="1122" spans="1:7" x14ac:dyDescent="0.25">
      <c r="A1122" s="127">
        <f>SUM((ROW()+8)/10)</f>
        <v>113</v>
      </c>
      <c r="B1122" s="333" t="str">
        <f ca="1">IF(OFFSET(Zdroj!$B$16,A1122-1,0)&gt;0,OFFSET(Zdroj!$B$16,A1122-1,0),"")</f>
        <v/>
      </c>
      <c r="C1122" s="136" t="str">
        <f ca="1">IF(OFFSET(Zdroj!AG$16,A1122-1,0)=0,"",CONCATENATE("A",$A$2," - ",Zdroj!$AG$15))</f>
        <v/>
      </c>
      <c r="D1122" s="134" t="str">
        <f ca="1">IF(C1122="","",CONCATENATE(OFFSET(Zdroj!AG$16,A1122-1,0)," - ",OFFSET(Zdroj!AU$16,A1122-1,0)))</f>
        <v/>
      </c>
      <c r="E1122" s="66" t="str">
        <f ca="1">IF(C1122="","",OFFSET(Zdroj!AV$16,A1122-1,0))</f>
        <v/>
      </c>
      <c r="F1122" s="332" t="str">
        <f t="shared" ref="F1122" ca="1" si="330">IF(SUM(E1122:E1127)=0,"",SUM(E1122:E1127))</f>
        <v/>
      </c>
      <c r="G1122" s="333" t="str">
        <f t="shared" ref="G1122" ca="1" si="331">IF(SUM(E1122:E1131)=0,"",SUM(E1122:E1131))</f>
        <v/>
      </c>
    </row>
    <row r="1123" spans="1:7" x14ac:dyDescent="0.25">
      <c r="B1123" s="333"/>
      <c r="C1123" s="137" t="str">
        <f ca="1">IF(OFFSET(Zdroj!AH$16,A1122-1,0)=0,"",CONCATENATE("A",$A$2+1," - ",Zdroj!$AH$15))</f>
        <v/>
      </c>
      <c r="D1123" s="134" t="str">
        <f ca="1">IF(C1123="","",CONCATENATE(OFFSET(Zdroj!AH$16,A1122-1,0)," - ",OFFSET(Zdroj!AW$16,A1122-1,0)))</f>
        <v/>
      </c>
      <c r="E1123" s="66" t="str">
        <f ca="1">IF(C1123="","",OFFSET(Zdroj!AX$16,A1122-1,0))</f>
        <v/>
      </c>
      <c r="F1123" s="332"/>
      <c r="G1123" s="333"/>
    </row>
    <row r="1124" spans="1:7" x14ac:dyDescent="0.25">
      <c r="B1124" s="333"/>
      <c r="C1124" s="137" t="str">
        <f ca="1">IF(OFFSET(Zdroj!AI$16,A1122-1,0)=0,"",CONCATENATE("A",$A$2+2," - ",Zdroj!$AI$15))</f>
        <v/>
      </c>
      <c r="D1124" s="134" t="str">
        <f ca="1">IF(C1124="","",CONCATENATE(OFFSET(Zdroj!AI$16,A1122-1,0)," - ",OFFSET(Zdroj!AY$16,A1122-1,0)))</f>
        <v/>
      </c>
      <c r="E1124" s="66" t="str">
        <f ca="1">IF(C1124="","",OFFSET(Zdroj!AZ$16,A1122-1,0))</f>
        <v/>
      </c>
      <c r="F1124" s="332"/>
      <c r="G1124" s="333"/>
    </row>
    <row r="1125" spans="1:7" x14ac:dyDescent="0.25">
      <c r="B1125" s="333"/>
      <c r="C1125" s="137" t="str">
        <f ca="1">IF(OFFSET(Zdroj!AJ$16,A1122-1,0)=0,"",CONCATENATE("A",$A$2+3," - ",Zdroj!$AJ$15))</f>
        <v/>
      </c>
      <c r="D1125" s="134" t="str">
        <f ca="1">IF(C1125="","",CONCATENATE(OFFSET(Zdroj!AJ$16,A1122-1,0)," - ",OFFSET(Zdroj!BA$16,A1122-1,0)))</f>
        <v/>
      </c>
      <c r="E1125" s="66" t="str">
        <f ca="1">IF(C1125="","",OFFSET(Zdroj!BB$16,A1122-1,0))</f>
        <v/>
      </c>
      <c r="F1125" s="332"/>
      <c r="G1125" s="333"/>
    </row>
    <row r="1126" spans="1:7" x14ac:dyDescent="0.25">
      <c r="B1126" s="333"/>
      <c r="C1126" s="137" t="str">
        <f ca="1">IF(OFFSET(Zdroj!AK$16,A1122-1,0)=0,"",CONCATENATE("A",$A$2+4," - ",Zdroj!$AK$15))</f>
        <v/>
      </c>
      <c r="D1126" s="134" t="str">
        <f ca="1">IF(C1126="","",CONCATENATE(OFFSET(Zdroj!AK$16,A1122-1,0)," - ",OFFSET(Zdroj!BC$16,A1122-1,0)))</f>
        <v/>
      </c>
      <c r="E1126" s="66" t="str">
        <f ca="1">IF(C1126="","",OFFSET(Zdroj!BD$16,A1122-1,0))</f>
        <v/>
      </c>
      <c r="F1126" s="332"/>
      <c r="G1126" s="333"/>
    </row>
    <row r="1127" spans="1:7" x14ac:dyDescent="0.25">
      <c r="B1127" s="333"/>
      <c r="C1127" s="137" t="str">
        <f ca="1">IF(OFFSET(Zdroj!AL$16,A1122-1,0)=0,"",CONCATENATE("A",$A$2+5," - ",Zdroj!$AL$15))</f>
        <v/>
      </c>
      <c r="D1127" s="134" t="str">
        <f ca="1">IF(C1127="","",CONCATENATE(OFFSET(Zdroj!AL$16,A1122-1,0)," - ",OFFSET(Zdroj!BE$16,A1122-1,0)))</f>
        <v/>
      </c>
      <c r="E1127" s="66" t="str">
        <f ca="1">IF(C1127="","",OFFSET(Zdroj!BF$16,A1122-1,0))</f>
        <v/>
      </c>
      <c r="F1127" s="332"/>
      <c r="G1127" s="333"/>
    </row>
    <row r="1128" spans="1:7" x14ac:dyDescent="0.25">
      <c r="B1128" s="333"/>
      <c r="C1128" s="137" t="str">
        <f ca="1">IF(OFFSET(Zdroj!AM$16,A1122-1,0)=0,"",CONCATENATE("B",$A$2," - ",Zdroj!$AM$15))</f>
        <v/>
      </c>
      <c r="D1128" s="134" t="str">
        <f ca="1">IF(C1128="","",CONCATENATE(OFFSET(Zdroj!AM$16,A1122-1,0)))</f>
        <v/>
      </c>
      <c r="E1128" s="67" t="str">
        <f ca="1">IF(C1128="","",OFFSET(Zdroj!AN$16,A1122-1,0))</f>
        <v/>
      </c>
      <c r="F1128" s="334" t="str">
        <f t="shared" ref="F1128" ca="1" si="332">IF(SUM(E1128:E1131)=0,"",SUM(E1128:E1131))</f>
        <v/>
      </c>
      <c r="G1128" s="333"/>
    </row>
    <row r="1129" spans="1:7" x14ac:dyDescent="0.25">
      <c r="B1129" s="333"/>
      <c r="C1129" s="137" t="str">
        <f ca="1">IF(OFFSET(Zdroj!AO$16,A1122-1,0)=0,"",CONCATENATE("B",$A$2+1," - ",Zdroj!$AO$15))</f>
        <v/>
      </c>
      <c r="D1129" s="134" t="str">
        <f ca="1">IF(C1129="","",CONCATENATE(OFFSET(Zdroj!AO$16,A1122-1,0)))</f>
        <v/>
      </c>
      <c r="E1129" s="66" t="str">
        <f ca="1">IF(C1129="","",OFFSET(Zdroj!AP$16,A1122-1,0))</f>
        <v/>
      </c>
      <c r="F1129" s="334"/>
      <c r="G1129" s="333"/>
    </row>
    <row r="1130" spans="1:7" x14ac:dyDescent="0.25">
      <c r="B1130" s="333"/>
      <c r="C1130" s="137" t="str">
        <f ca="1">IF(OFFSET(Zdroj!AQ$16,A1122-1,0)=0,"",CONCATENATE("B",$A$2+2," - ",Zdroj!$AQ$15))</f>
        <v/>
      </c>
      <c r="D1130" s="134" t="str">
        <f ca="1">IF(C1130="","",CONCATENATE(OFFSET(Zdroj!AQ$16,A1122-1,0)))</f>
        <v/>
      </c>
      <c r="E1130" s="66" t="str">
        <f ca="1">IF(C1130="","",OFFSET(Zdroj!AR$16,A1122-1,0))</f>
        <v/>
      </c>
      <c r="F1130" s="334"/>
      <c r="G1130" s="333"/>
    </row>
    <row r="1131" spans="1:7" x14ac:dyDescent="0.25">
      <c r="B1131" s="333"/>
      <c r="C1131" s="137" t="str">
        <f ca="1">IF(OFFSET(Zdroj!AT$16,A1122-1,0)=0,"",CONCATENATE("B",$A$2+3," - ",Zdroj!$AS$15))</f>
        <v/>
      </c>
      <c r="D1131" s="134" t="str">
        <f ca="1">IF(C1131="","",CONCATENATE(OFFSET(Zdroj!AS$16,A1122-1,0)))</f>
        <v/>
      </c>
      <c r="E1131" s="66" t="str">
        <f ca="1">IF(C1131="","",OFFSET(Zdroj!AT$16,A1122-1,0))</f>
        <v/>
      </c>
      <c r="F1131" s="334"/>
      <c r="G1131" s="333"/>
    </row>
    <row r="1132" spans="1:7" x14ac:dyDescent="0.25">
      <c r="A1132" s="127">
        <f>SUM((ROW()+8)/10)</f>
        <v>114</v>
      </c>
      <c r="B1132" s="333" t="str">
        <f ca="1">IF(OFFSET(Zdroj!$B$16,A1132-1,0)&gt;0,OFFSET(Zdroj!$B$16,A1132-1,0),"")</f>
        <v/>
      </c>
      <c r="C1132" s="136" t="str">
        <f ca="1">IF(OFFSET(Zdroj!AG$16,A1132-1,0)=0,"",CONCATENATE("A",$A$2," - ",Zdroj!$AG$15))</f>
        <v/>
      </c>
      <c r="D1132" s="134" t="str">
        <f ca="1">IF(C1132="","",CONCATENATE(OFFSET(Zdroj!AG$16,A1132-1,0)," - ",OFFSET(Zdroj!AU$16,A1132-1,0)))</f>
        <v/>
      </c>
      <c r="E1132" s="66" t="str">
        <f ca="1">IF(C1132="","",OFFSET(Zdroj!AV$16,A1132-1,0))</f>
        <v/>
      </c>
      <c r="F1132" s="332" t="str">
        <f t="shared" ref="F1132" ca="1" si="333">IF(SUM(E1132:E1137)=0,"",SUM(E1132:E1137))</f>
        <v/>
      </c>
      <c r="G1132" s="333" t="str">
        <f t="shared" ref="G1132" ca="1" si="334">IF(SUM(E1132:E1141)=0,"",SUM(E1132:E1141))</f>
        <v/>
      </c>
    </row>
    <row r="1133" spans="1:7" x14ac:dyDescent="0.25">
      <c r="B1133" s="333"/>
      <c r="C1133" s="137" t="str">
        <f ca="1">IF(OFFSET(Zdroj!AH$16,A1132-1,0)=0,"",CONCATENATE("A",$A$2+1," - ",Zdroj!$AH$15))</f>
        <v/>
      </c>
      <c r="D1133" s="134" t="str">
        <f ca="1">IF(C1133="","",CONCATENATE(OFFSET(Zdroj!AH$16,A1132-1,0)," - ",OFFSET(Zdroj!AW$16,A1132-1,0)))</f>
        <v/>
      </c>
      <c r="E1133" s="66" t="str">
        <f ca="1">IF(C1133="","",OFFSET(Zdroj!AX$16,A1132-1,0))</f>
        <v/>
      </c>
      <c r="F1133" s="332"/>
      <c r="G1133" s="333"/>
    </row>
    <row r="1134" spans="1:7" x14ac:dyDescent="0.25">
      <c r="B1134" s="333"/>
      <c r="C1134" s="137" t="str">
        <f ca="1">IF(OFFSET(Zdroj!AI$16,A1132-1,0)=0,"",CONCATENATE("A",$A$2+2," - ",Zdroj!$AI$15))</f>
        <v/>
      </c>
      <c r="D1134" s="134" t="str">
        <f ca="1">IF(C1134="","",CONCATENATE(OFFSET(Zdroj!AI$16,A1132-1,0)," - ",OFFSET(Zdroj!AY$16,A1132-1,0)))</f>
        <v/>
      </c>
      <c r="E1134" s="66" t="str">
        <f ca="1">IF(C1134="","",OFFSET(Zdroj!AZ$16,A1132-1,0))</f>
        <v/>
      </c>
      <c r="F1134" s="332"/>
      <c r="G1134" s="333"/>
    </row>
    <row r="1135" spans="1:7" x14ac:dyDescent="0.25">
      <c r="B1135" s="333"/>
      <c r="C1135" s="137" t="str">
        <f ca="1">IF(OFFSET(Zdroj!AJ$16,A1132-1,0)=0,"",CONCATENATE("A",$A$2+3," - ",Zdroj!$AJ$15))</f>
        <v/>
      </c>
      <c r="D1135" s="134" t="str">
        <f ca="1">IF(C1135="","",CONCATENATE(OFFSET(Zdroj!AJ$16,A1132-1,0)," - ",OFFSET(Zdroj!BA$16,A1132-1,0)))</f>
        <v/>
      </c>
      <c r="E1135" s="66" t="str">
        <f ca="1">IF(C1135="","",OFFSET(Zdroj!BB$16,A1132-1,0))</f>
        <v/>
      </c>
      <c r="F1135" s="332"/>
      <c r="G1135" s="333"/>
    </row>
    <row r="1136" spans="1:7" x14ac:dyDescent="0.25">
      <c r="B1136" s="333"/>
      <c r="C1136" s="137" t="str">
        <f ca="1">IF(OFFSET(Zdroj!AK$16,A1132-1,0)=0,"",CONCATENATE("A",$A$2+4," - ",Zdroj!$AK$15))</f>
        <v/>
      </c>
      <c r="D1136" s="134" t="str">
        <f ca="1">IF(C1136="","",CONCATENATE(OFFSET(Zdroj!AK$16,A1132-1,0)," - ",OFFSET(Zdroj!BC$16,A1132-1,0)))</f>
        <v/>
      </c>
      <c r="E1136" s="66" t="str">
        <f ca="1">IF(C1136="","",OFFSET(Zdroj!BD$16,A1132-1,0))</f>
        <v/>
      </c>
      <c r="F1136" s="332"/>
      <c r="G1136" s="333"/>
    </row>
    <row r="1137" spans="1:7" x14ac:dyDescent="0.25">
      <c r="B1137" s="333"/>
      <c r="C1137" s="137" t="str">
        <f ca="1">IF(OFFSET(Zdroj!AL$16,A1132-1,0)=0,"",CONCATENATE("A",$A$2+5," - ",Zdroj!$AL$15))</f>
        <v/>
      </c>
      <c r="D1137" s="134" t="str">
        <f ca="1">IF(C1137="","",CONCATENATE(OFFSET(Zdroj!AL$16,A1132-1,0)," - ",OFFSET(Zdroj!BE$16,A1132-1,0)))</f>
        <v/>
      </c>
      <c r="E1137" s="66" t="str">
        <f ca="1">IF(C1137="","",OFFSET(Zdroj!BF$16,A1132-1,0))</f>
        <v/>
      </c>
      <c r="F1137" s="332"/>
      <c r="G1137" s="333"/>
    </row>
    <row r="1138" spans="1:7" x14ac:dyDescent="0.25">
      <c r="B1138" s="333"/>
      <c r="C1138" s="137" t="str">
        <f ca="1">IF(OFFSET(Zdroj!AM$16,A1132-1,0)=0,"",CONCATENATE("B",$A$2," - ",Zdroj!$AM$15))</f>
        <v/>
      </c>
      <c r="D1138" s="134" t="str">
        <f ca="1">IF(C1138="","",CONCATENATE(OFFSET(Zdroj!AM$16,A1132-1,0)))</f>
        <v/>
      </c>
      <c r="E1138" s="67" t="str">
        <f ca="1">IF(C1138="","",OFFSET(Zdroj!AN$16,A1132-1,0))</f>
        <v/>
      </c>
      <c r="F1138" s="334" t="str">
        <f t="shared" ref="F1138" ca="1" si="335">IF(SUM(E1138:E1141)=0,"",SUM(E1138:E1141))</f>
        <v/>
      </c>
      <c r="G1138" s="333"/>
    </row>
    <row r="1139" spans="1:7" x14ac:dyDescent="0.25">
      <c r="B1139" s="333"/>
      <c r="C1139" s="137" t="str">
        <f ca="1">IF(OFFSET(Zdroj!AO$16,A1132-1,0)=0,"",CONCATENATE("B",$A$2+1," - ",Zdroj!$AO$15))</f>
        <v/>
      </c>
      <c r="D1139" s="134" t="str">
        <f ca="1">IF(C1139="","",CONCATENATE(OFFSET(Zdroj!AO$16,A1132-1,0)))</f>
        <v/>
      </c>
      <c r="E1139" s="66" t="str">
        <f ca="1">IF(C1139="","",OFFSET(Zdroj!AP$16,A1132-1,0))</f>
        <v/>
      </c>
      <c r="F1139" s="334"/>
      <c r="G1139" s="333"/>
    </row>
    <row r="1140" spans="1:7" x14ac:dyDescent="0.25">
      <c r="B1140" s="333"/>
      <c r="C1140" s="137" t="str">
        <f ca="1">IF(OFFSET(Zdroj!AQ$16,A1132-1,0)=0,"",CONCATENATE("B",$A$2+2," - ",Zdroj!$AQ$15))</f>
        <v/>
      </c>
      <c r="D1140" s="134" t="str">
        <f ca="1">IF(C1140="","",CONCATENATE(OFFSET(Zdroj!AQ$16,A1132-1,0)))</f>
        <v/>
      </c>
      <c r="E1140" s="66" t="str">
        <f ca="1">IF(C1140="","",OFFSET(Zdroj!AR$16,A1132-1,0))</f>
        <v/>
      </c>
      <c r="F1140" s="334"/>
      <c r="G1140" s="333"/>
    </row>
    <row r="1141" spans="1:7" x14ac:dyDescent="0.25">
      <c r="B1141" s="333"/>
      <c r="C1141" s="137" t="str">
        <f ca="1">IF(OFFSET(Zdroj!AT$16,A1132-1,0)=0,"",CONCATENATE("B",$A$2+3," - ",Zdroj!$AS$15))</f>
        <v/>
      </c>
      <c r="D1141" s="134" t="str">
        <f ca="1">IF(C1141="","",CONCATENATE(OFFSET(Zdroj!AS$16,A1132-1,0)))</f>
        <v/>
      </c>
      <c r="E1141" s="66" t="str">
        <f ca="1">IF(C1141="","",OFFSET(Zdroj!AT$16,A1132-1,0))</f>
        <v/>
      </c>
      <c r="F1141" s="334"/>
      <c r="G1141" s="333"/>
    </row>
    <row r="1142" spans="1:7" x14ac:dyDescent="0.25">
      <c r="A1142" s="127">
        <f>SUM((ROW()+8)/10)</f>
        <v>115</v>
      </c>
      <c r="B1142" s="333" t="str">
        <f ca="1">IF(OFFSET(Zdroj!$B$16,A1142-1,0)&gt;0,OFFSET(Zdroj!$B$16,A1142-1,0),"")</f>
        <v/>
      </c>
      <c r="C1142" s="136" t="str">
        <f ca="1">IF(OFFSET(Zdroj!AG$16,A1142-1,0)=0,"",CONCATENATE("A",$A$2," - ",Zdroj!$AG$15))</f>
        <v/>
      </c>
      <c r="D1142" s="134" t="str">
        <f ca="1">IF(C1142="","",CONCATENATE(OFFSET(Zdroj!AG$16,A1142-1,0)," - ",OFFSET(Zdroj!AU$16,A1142-1,0)))</f>
        <v/>
      </c>
      <c r="E1142" s="66" t="str">
        <f ca="1">IF(C1142="","",OFFSET(Zdroj!AV$16,A1142-1,0))</f>
        <v/>
      </c>
      <c r="F1142" s="332" t="str">
        <f t="shared" ref="F1142" ca="1" si="336">IF(SUM(E1142:E1147)=0,"",SUM(E1142:E1147))</f>
        <v/>
      </c>
      <c r="G1142" s="333" t="str">
        <f t="shared" ref="G1142" ca="1" si="337">IF(SUM(E1142:E1151)=0,"",SUM(E1142:E1151))</f>
        <v/>
      </c>
    </row>
    <row r="1143" spans="1:7" x14ac:dyDescent="0.25">
      <c r="B1143" s="333"/>
      <c r="C1143" s="137" t="str">
        <f ca="1">IF(OFFSET(Zdroj!AH$16,A1142-1,0)=0,"",CONCATENATE("A",$A$2+1," - ",Zdroj!$AH$15))</f>
        <v/>
      </c>
      <c r="D1143" s="134" t="str">
        <f ca="1">IF(C1143="","",CONCATENATE(OFFSET(Zdroj!AH$16,A1142-1,0)," - ",OFFSET(Zdroj!AW$16,A1142-1,0)))</f>
        <v/>
      </c>
      <c r="E1143" s="66" t="str">
        <f ca="1">IF(C1143="","",OFFSET(Zdroj!AX$16,A1142-1,0))</f>
        <v/>
      </c>
      <c r="F1143" s="332"/>
      <c r="G1143" s="333"/>
    </row>
    <row r="1144" spans="1:7" x14ac:dyDescent="0.25">
      <c r="B1144" s="333"/>
      <c r="C1144" s="137" t="str">
        <f ca="1">IF(OFFSET(Zdroj!AI$16,A1142-1,0)=0,"",CONCATENATE("A",$A$2+2," - ",Zdroj!$AI$15))</f>
        <v/>
      </c>
      <c r="D1144" s="134" t="str">
        <f ca="1">IF(C1144="","",CONCATENATE(OFFSET(Zdroj!AI$16,A1142-1,0)," - ",OFFSET(Zdroj!AY$16,A1142-1,0)))</f>
        <v/>
      </c>
      <c r="E1144" s="66" t="str">
        <f ca="1">IF(C1144="","",OFFSET(Zdroj!AZ$16,A1142-1,0))</f>
        <v/>
      </c>
      <c r="F1144" s="332"/>
      <c r="G1144" s="333"/>
    </row>
    <row r="1145" spans="1:7" x14ac:dyDescent="0.25">
      <c r="B1145" s="333"/>
      <c r="C1145" s="137" t="str">
        <f ca="1">IF(OFFSET(Zdroj!AJ$16,A1142-1,0)=0,"",CONCATENATE("A",$A$2+3," - ",Zdroj!$AJ$15))</f>
        <v/>
      </c>
      <c r="D1145" s="134" t="str">
        <f ca="1">IF(C1145="","",CONCATENATE(OFFSET(Zdroj!AJ$16,A1142-1,0)," - ",OFFSET(Zdroj!BA$16,A1142-1,0)))</f>
        <v/>
      </c>
      <c r="E1145" s="66" t="str">
        <f ca="1">IF(C1145="","",OFFSET(Zdroj!BB$16,A1142-1,0))</f>
        <v/>
      </c>
      <c r="F1145" s="332"/>
      <c r="G1145" s="333"/>
    </row>
    <row r="1146" spans="1:7" x14ac:dyDescent="0.25">
      <c r="B1146" s="333"/>
      <c r="C1146" s="137" t="str">
        <f ca="1">IF(OFFSET(Zdroj!AK$16,A1142-1,0)=0,"",CONCATENATE("A",$A$2+4," - ",Zdroj!$AK$15))</f>
        <v/>
      </c>
      <c r="D1146" s="134" t="str">
        <f ca="1">IF(C1146="","",CONCATENATE(OFFSET(Zdroj!AK$16,A1142-1,0)," - ",OFFSET(Zdroj!BC$16,A1142-1,0)))</f>
        <v/>
      </c>
      <c r="E1146" s="66" t="str">
        <f ca="1">IF(C1146="","",OFFSET(Zdroj!BD$16,A1142-1,0))</f>
        <v/>
      </c>
      <c r="F1146" s="332"/>
      <c r="G1146" s="333"/>
    </row>
    <row r="1147" spans="1:7" x14ac:dyDescent="0.25">
      <c r="B1147" s="333"/>
      <c r="C1147" s="137" t="str">
        <f ca="1">IF(OFFSET(Zdroj!AL$16,A1142-1,0)=0,"",CONCATENATE("A",$A$2+5," - ",Zdroj!$AL$15))</f>
        <v/>
      </c>
      <c r="D1147" s="134" t="str">
        <f ca="1">IF(C1147="","",CONCATENATE(OFFSET(Zdroj!AL$16,A1142-1,0)," - ",OFFSET(Zdroj!BE$16,A1142-1,0)))</f>
        <v/>
      </c>
      <c r="E1147" s="66" t="str">
        <f ca="1">IF(C1147="","",OFFSET(Zdroj!BF$16,A1142-1,0))</f>
        <v/>
      </c>
      <c r="F1147" s="332"/>
      <c r="G1147" s="333"/>
    </row>
    <row r="1148" spans="1:7" x14ac:dyDescent="0.25">
      <c r="B1148" s="333"/>
      <c r="C1148" s="137" t="str">
        <f ca="1">IF(OFFSET(Zdroj!AM$16,A1142-1,0)=0,"",CONCATENATE("B",$A$2," - ",Zdroj!$AM$15))</f>
        <v/>
      </c>
      <c r="D1148" s="134" t="str">
        <f ca="1">IF(C1148="","",CONCATENATE(OFFSET(Zdroj!AM$16,A1142-1,0)))</f>
        <v/>
      </c>
      <c r="E1148" s="67" t="str">
        <f ca="1">IF(C1148="","",OFFSET(Zdroj!AN$16,A1142-1,0))</f>
        <v/>
      </c>
      <c r="F1148" s="334" t="str">
        <f t="shared" ref="F1148" ca="1" si="338">IF(SUM(E1148:E1151)=0,"",SUM(E1148:E1151))</f>
        <v/>
      </c>
      <c r="G1148" s="333"/>
    </row>
    <row r="1149" spans="1:7" x14ac:dyDescent="0.25">
      <c r="B1149" s="333"/>
      <c r="C1149" s="137" t="str">
        <f ca="1">IF(OFFSET(Zdroj!AO$16,A1142-1,0)=0,"",CONCATENATE("B",$A$2+1," - ",Zdroj!$AO$15))</f>
        <v/>
      </c>
      <c r="D1149" s="134" t="str">
        <f ca="1">IF(C1149="","",CONCATENATE(OFFSET(Zdroj!AO$16,A1142-1,0)))</f>
        <v/>
      </c>
      <c r="E1149" s="66" t="str">
        <f ca="1">IF(C1149="","",OFFSET(Zdroj!AP$16,A1142-1,0))</f>
        <v/>
      </c>
      <c r="F1149" s="334"/>
      <c r="G1149" s="333"/>
    </row>
    <row r="1150" spans="1:7" x14ac:dyDescent="0.25">
      <c r="B1150" s="333"/>
      <c r="C1150" s="137" t="str">
        <f ca="1">IF(OFFSET(Zdroj!AQ$16,A1142-1,0)=0,"",CONCATENATE("B",$A$2+2," - ",Zdroj!$AQ$15))</f>
        <v/>
      </c>
      <c r="D1150" s="134" t="str">
        <f ca="1">IF(C1150="","",CONCATENATE(OFFSET(Zdroj!AQ$16,A1142-1,0)))</f>
        <v/>
      </c>
      <c r="E1150" s="66" t="str">
        <f ca="1">IF(C1150="","",OFFSET(Zdroj!AR$16,A1142-1,0))</f>
        <v/>
      </c>
      <c r="F1150" s="334"/>
      <c r="G1150" s="333"/>
    </row>
    <row r="1151" spans="1:7" x14ac:dyDescent="0.25">
      <c r="B1151" s="333"/>
      <c r="C1151" s="137" t="str">
        <f ca="1">IF(OFFSET(Zdroj!AT$16,A1142-1,0)=0,"",CONCATENATE("B",$A$2+3," - ",Zdroj!$AS$15))</f>
        <v/>
      </c>
      <c r="D1151" s="134" t="str">
        <f ca="1">IF(C1151="","",CONCATENATE(OFFSET(Zdroj!AS$16,A1142-1,0)))</f>
        <v/>
      </c>
      <c r="E1151" s="66" t="str">
        <f ca="1">IF(C1151="","",OFFSET(Zdroj!AT$16,A1142-1,0))</f>
        <v/>
      </c>
      <c r="F1151" s="334"/>
      <c r="G1151" s="333"/>
    </row>
    <row r="1152" spans="1:7" x14ac:dyDescent="0.25">
      <c r="A1152" s="127">
        <f>SUM((ROW()+8)/10)</f>
        <v>116</v>
      </c>
      <c r="B1152" s="333" t="str">
        <f ca="1">IF(OFFSET(Zdroj!$B$16,A1152-1,0)&gt;0,OFFSET(Zdroj!$B$16,A1152-1,0),"")</f>
        <v/>
      </c>
      <c r="C1152" s="136" t="str">
        <f ca="1">IF(OFFSET(Zdroj!AG$16,A1152-1,0)=0,"",CONCATENATE("A",$A$2," - ",Zdroj!$AG$15))</f>
        <v/>
      </c>
      <c r="D1152" s="134" t="str">
        <f ca="1">IF(C1152="","",CONCATENATE(OFFSET(Zdroj!AG$16,A1152-1,0)," - ",OFFSET(Zdroj!AU$16,A1152-1,0)))</f>
        <v/>
      </c>
      <c r="E1152" s="66" t="str">
        <f ca="1">IF(C1152="","",OFFSET(Zdroj!AV$16,A1152-1,0))</f>
        <v/>
      </c>
      <c r="F1152" s="332" t="str">
        <f t="shared" ref="F1152" ca="1" si="339">IF(SUM(E1152:E1157)=0,"",SUM(E1152:E1157))</f>
        <v/>
      </c>
      <c r="G1152" s="333" t="str">
        <f t="shared" ref="G1152" ca="1" si="340">IF(SUM(E1152:E1161)=0,"",SUM(E1152:E1161))</f>
        <v/>
      </c>
    </row>
    <row r="1153" spans="1:7" x14ac:dyDescent="0.25">
      <c r="B1153" s="333"/>
      <c r="C1153" s="137" t="str">
        <f ca="1">IF(OFFSET(Zdroj!AH$16,A1152-1,0)=0,"",CONCATENATE("A",$A$2+1," - ",Zdroj!$AH$15))</f>
        <v/>
      </c>
      <c r="D1153" s="134" t="str">
        <f ca="1">IF(C1153="","",CONCATENATE(OFFSET(Zdroj!AH$16,A1152-1,0)," - ",OFFSET(Zdroj!AW$16,A1152-1,0)))</f>
        <v/>
      </c>
      <c r="E1153" s="66" t="str">
        <f ca="1">IF(C1153="","",OFFSET(Zdroj!AX$16,A1152-1,0))</f>
        <v/>
      </c>
      <c r="F1153" s="332"/>
      <c r="G1153" s="333"/>
    </row>
    <row r="1154" spans="1:7" x14ac:dyDescent="0.25">
      <c r="B1154" s="333"/>
      <c r="C1154" s="137" t="str">
        <f ca="1">IF(OFFSET(Zdroj!AI$16,A1152-1,0)=0,"",CONCATENATE("A",$A$2+2," - ",Zdroj!$AI$15))</f>
        <v/>
      </c>
      <c r="D1154" s="134" t="str">
        <f ca="1">IF(C1154="","",CONCATENATE(OFFSET(Zdroj!AI$16,A1152-1,0)," - ",OFFSET(Zdroj!AY$16,A1152-1,0)))</f>
        <v/>
      </c>
      <c r="E1154" s="66" t="str">
        <f ca="1">IF(C1154="","",OFFSET(Zdroj!AZ$16,A1152-1,0))</f>
        <v/>
      </c>
      <c r="F1154" s="332"/>
      <c r="G1154" s="333"/>
    </row>
    <row r="1155" spans="1:7" x14ac:dyDescent="0.25">
      <c r="B1155" s="333"/>
      <c r="C1155" s="137" t="str">
        <f ca="1">IF(OFFSET(Zdroj!AJ$16,A1152-1,0)=0,"",CONCATENATE("A",$A$2+3," - ",Zdroj!$AJ$15))</f>
        <v/>
      </c>
      <c r="D1155" s="134" t="str">
        <f ca="1">IF(C1155="","",CONCATENATE(OFFSET(Zdroj!AJ$16,A1152-1,0)," - ",OFFSET(Zdroj!BA$16,A1152-1,0)))</f>
        <v/>
      </c>
      <c r="E1155" s="66" t="str">
        <f ca="1">IF(C1155="","",OFFSET(Zdroj!BB$16,A1152-1,0))</f>
        <v/>
      </c>
      <c r="F1155" s="332"/>
      <c r="G1155" s="333"/>
    </row>
    <row r="1156" spans="1:7" x14ac:dyDescent="0.25">
      <c r="B1156" s="333"/>
      <c r="C1156" s="137" t="str">
        <f ca="1">IF(OFFSET(Zdroj!AK$16,A1152-1,0)=0,"",CONCATENATE("A",$A$2+4," - ",Zdroj!$AK$15))</f>
        <v/>
      </c>
      <c r="D1156" s="134" t="str">
        <f ca="1">IF(C1156="","",CONCATENATE(OFFSET(Zdroj!AK$16,A1152-1,0)," - ",OFFSET(Zdroj!BC$16,A1152-1,0)))</f>
        <v/>
      </c>
      <c r="E1156" s="66" t="str">
        <f ca="1">IF(C1156="","",OFFSET(Zdroj!BD$16,A1152-1,0))</f>
        <v/>
      </c>
      <c r="F1156" s="332"/>
      <c r="G1156" s="333"/>
    </row>
    <row r="1157" spans="1:7" x14ac:dyDescent="0.25">
      <c r="B1157" s="333"/>
      <c r="C1157" s="137" t="str">
        <f ca="1">IF(OFFSET(Zdroj!AL$16,A1152-1,0)=0,"",CONCATENATE("A",$A$2+5," - ",Zdroj!$AL$15))</f>
        <v/>
      </c>
      <c r="D1157" s="134" t="str">
        <f ca="1">IF(C1157="","",CONCATENATE(OFFSET(Zdroj!AL$16,A1152-1,0)," - ",OFFSET(Zdroj!BE$16,A1152-1,0)))</f>
        <v/>
      </c>
      <c r="E1157" s="66" t="str">
        <f ca="1">IF(C1157="","",OFFSET(Zdroj!BF$16,A1152-1,0))</f>
        <v/>
      </c>
      <c r="F1157" s="332"/>
      <c r="G1157" s="333"/>
    </row>
    <row r="1158" spans="1:7" x14ac:dyDescent="0.25">
      <c r="B1158" s="333"/>
      <c r="C1158" s="137" t="str">
        <f ca="1">IF(OFFSET(Zdroj!AM$16,A1152-1,0)=0,"",CONCATENATE("B",$A$2," - ",Zdroj!$AM$15))</f>
        <v/>
      </c>
      <c r="D1158" s="134" t="str">
        <f ca="1">IF(C1158="","",CONCATENATE(OFFSET(Zdroj!AM$16,A1152-1,0)))</f>
        <v/>
      </c>
      <c r="E1158" s="67" t="str">
        <f ca="1">IF(C1158="","",OFFSET(Zdroj!AN$16,A1152-1,0))</f>
        <v/>
      </c>
      <c r="F1158" s="334" t="str">
        <f t="shared" ref="F1158" ca="1" si="341">IF(SUM(E1158:E1161)=0,"",SUM(E1158:E1161))</f>
        <v/>
      </c>
      <c r="G1158" s="333"/>
    </row>
    <row r="1159" spans="1:7" x14ac:dyDescent="0.25">
      <c r="B1159" s="333"/>
      <c r="C1159" s="137" t="str">
        <f ca="1">IF(OFFSET(Zdroj!AO$16,A1152-1,0)=0,"",CONCATENATE("B",$A$2+1," - ",Zdroj!$AO$15))</f>
        <v/>
      </c>
      <c r="D1159" s="134" t="str">
        <f ca="1">IF(C1159="","",CONCATENATE(OFFSET(Zdroj!AO$16,A1152-1,0)))</f>
        <v/>
      </c>
      <c r="E1159" s="66" t="str">
        <f ca="1">IF(C1159="","",OFFSET(Zdroj!AP$16,A1152-1,0))</f>
        <v/>
      </c>
      <c r="F1159" s="334"/>
      <c r="G1159" s="333"/>
    </row>
    <row r="1160" spans="1:7" x14ac:dyDescent="0.25">
      <c r="B1160" s="333"/>
      <c r="C1160" s="137" t="str">
        <f ca="1">IF(OFFSET(Zdroj!AQ$16,A1152-1,0)=0,"",CONCATENATE("B",$A$2+2," - ",Zdroj!$AQ$15))</f>
        <v/>
      </c>
      <c r="D1160" s="134" t="str">
        <f ca="1">IF(C1160="","",CONCATENATE(OFFSET(Zdroj!AQ$16,A1152-1,0)))</f>
        <v/>
      </c>
      <c r="E1160" s="66" t="str">
        <f ca="1">IF(C1160="","",OFFSET(Zdroj!AR$16,A1152-1,0))</f>
        <v/>
      </c>
      <c r="F1160" s="334"/>
      <c r="G1160" s="333"/>
    </row>
    <row r="1161" spans="1:7" x14ac:dyDescent="0.25">
      <c r="B1161" s="333"/>
      <c r="C1161" s="137" t="str">
        <f ca="1">IF(OFFSET(Zdroj!AT$16,A1152-1,0)=0,"",CONCATENATE("B",$A$2+3," - ",Zdroj!$AS$15))</f>
        <v/>
      </c>
      <c r="D1161" s="134" t="str">
        <f ca="1">IF(C1161="","",CONCATENATE(OFFSET(Zdroj!AS$16,A1152-1,0)))</f>
        <v/>
      </c>
      <c r="E1161" s="66" t="str">
        <f ca="1">IF(C1161="","",OFFSET(Zdroj!AT$16,A1152-1,0))</f>
        <v/>
      </c>
      <c r="F1161" s="334"/>
      <c r="G1161" s="333"/>
    </row>
    <row r="1162" spans="1:7" x14ac:dyDescent="0.25">
      <c r="A1162" s="127">
        <f>SUM((ROW()+8)/10)</f>
        <v>117</v>
      </c>
      <c r="B1162" s="333" t="str">
        <f ca="1">IF(OFFSET(Zdroj!$B$16,A1162-1,0)&gt;0,OFFSET(Zdroj!$B$16,A1162-1,0),"")</f>
        <v/>
      </c>
      <c r="C1162" s="136" t="str">
        <f ca="1">IF(OFFSET(Zdroj!AG$16,A1162-1,0)=0,"",CONCATENATE("A",$A$2," - ",Zdroj!$AG$15))</f>
        <v/>
      </c>
      <c r="D1162" s="134" t="str">
        <f ca="1">IF(C1162="","",CONCATENATE(OFFSET(Zdroj!AG$16,A1162-1,0)," - ",OFFSET(Zdroj!AU$16,A1162-1,0)))</f>
        <v/>
      </c>
      <c r="E1162" s="66" t="str">
        <f ca="1">IF(C1162="","",OFFSET(Zdroj!AV$16,A1162-1,0))</f>
        <v/>
      </c>
      <c r="F1162" s="332" t="str">
        <f t="shared" ref="F1162" ca="1" si="342">IF(SUM(E1162:E1167)=0,"",SUM(E1162:E1167))</f>
        <v/>
      </c>
      <c r="G1162" s="333" t="str">
        <f t="shared" ref="G1162" ca="1" si="343">IF(SUM(E1162:E1171)=0,"",SUM(E1162:E1171))</f>
        <v/>
      </c>
    </row>
    <row r="1163" spans="1:7" x14ac:dyDescent="0.25">
      <c r="B1163" s="333"/>
      <c r="C1163" s="137" t="str">
        <f ca="1">IF(OFFSET(Zdroj!AH$16,A1162-1,0)=0,"",CONCATENATE("A",$A$2+1," - ",Zdroj!$AH$15))</f>
        <v/>
      </c>
      <c r="D1163" s="134" t="str">
        <f ca="1">IF(C1163="","",CONCATENATE(OFFSET(Zdroj!AH$16,A1162-1,0)," - ",OFFSET(Zdroj!AW$16,A1162-1,0)))</f>
        <v/>
      </c>
      <c r="E1163" s="66" t="str">
        <f ca="1">IF(C1163="","",OFFSET(Zdroj!AX$16,A1162-1,0))</f>
        <v/>
      </c>
      <c r="F1163" s="332"/>
      <c r="G1163" s="333"/>
    </row>
    <row r="1164" spans="1:7" x14ac:dyDescent="0.25">
      <c r="B1164" s="333"/>
      <c r="C1164" s="137" t="str">
        <f ca="1">IF(OFFSET(Zdroj!AI$16,A1162-1,0)=0,"",CONCATENATE("A",$A$2+2," - ",Zdroj!$AI$15))</f>
        <v/>
      </c>
      <c r="D1164" s="134" t="str">
        <f ca="1">IF(C1164="","",CONCATENATE(OFFSET(Zdroj!AI$16,A1162-1,0)," - ",OFFSET(Zdroj!AY$16,A1162-1,0)))</f>
        <v/>
      </c>
      <c r="E1164" s="66" t="str">
        <f ca="1">IF(C1164="","",OFFSET(Zdroj!AZ$16,A1162-1,0))</f>
        <v/>
      </c>
      <c r="F1164" s="332"/>
      <c r="G1164" s="333"/>
    </row>
    <row r="1165" spans="1:7" x14ac:dyDescent="0.25">
      <c r="B1165" s="333"/>
      <c r="C1165" s="137" t="str">
        <f ca="1">IF(OFFSET(Zdroj!AJ$16,A1162-1,0)=0,"",CONCATENATE("A",$A$2+3," - ",Zdroj!$AJ$15))</f>
        <v/>
      </c>
      <c r="D1165" s="134" t="str">
        <f ca="1">IF(C1165="","",CONCATENATE(OFFSET(Zdroj!AJ$16,A1162-1,0)," - ",OFFSET(Zdroj!BA$16,A1162-1,0)))</f>
        <v/>
      </c>
      <c r="E1165" s="66" t="str">
        <f ca="1">IF(C1165="","",OFFSET(Zdroj!BB$16,A1162-1,0))</f>
        <v/>
      </c>
      <c r="F1165" s="332"/>
      <c r="G1165" s="333"/>
    </row>
    <row r="1166" spans="1:7" x14ac:dyDescent="0.25">
      <c r="B1166" s="333"/>
      <c r="C1166" s="137" t="str">
        <f ca="1">IF(OFFSET(Zdroj!AK$16,A1162-1,0)=0,"",CONCATENATE("A",$A$2+4," - ",Zdroj!$AK$15))</f>
        <v/>
      </c>
      <c r="D1166" s="134" t="str">
        <f ca="1">IF(C1166="","",CONCATENATE(OFFSET(Zdroj!AK$16,A1162-1,0)," - ",OFFSET(Zdroj!BC$16,A1162-1,0)))</f>
        <v/>
      </c>
      <c r="E1166" s="66" t="str">
        <f ca="1">IF(C1166="","",OFFSET(Zdroj!BD$16,A1162-1,0))</f>
        <v/>
      </c>
      <c r="F1166" s="332"/>
      <c r="G1166" s="333"/>
    </row>
    <row r="1167" spans="1:7" x14ac:dyDescent="0.25">
      <c r="B1167" s="333"/>
      <c r="C1167" s="137" t="str">
        <f ca="1">IF(OFFSET(Zdroj!AL$16,A1162-1,0)=0,"",CONCATENATE("A",$A$2+5," - ",Zdroj!$AL$15))</f>
        <v/>
      </c>
      <c r="D1167" s="134" t="str">
        <f ca="1">IF(C1167="","",CONCATENATE(OFFSET(Zdroj!AL$16,A1162-1,0)," - ",OFFSET(Zdroj!BE$16,A1162-1,0)))</f>
        <v/>
      </c>
      <c r="E1167" s="66" t="str">
        <f ca="1">IF(C1167="","",OFFSET(Zdroj!BF$16,A1162-1,0))</f>
        <v/>
      </c>
      <c r="F1167" s="332"/>
      <c r="G1167" s="333"/>
    </row>
    <row r="1168" spans="1:7" x14ac:dyDescent="0.25">
      <c r="B1168" s="333"/>
      <c r="C1168" s="137" t="str">
        <f ca="1">IF(OFFSET(Zdroj!AM$16,A1162-1,0)=0,"",CONCATENATE("B",$A$2," - ",Zdroj!$AM$15))</f>
        <v/>
      </c>
      <c r="D1168" s="134" t="str">
        <f ca="1">IF(C1168="","",CONCATENATE(OFFSET(Zdroj!AM$16,A1162-1,0)))</f>
        <v/>
      </c>
      <c r="E1168" s="67" t="str">
        <f ca="1">IF(C1168="","",OFFSET(Zdroj!AN$16,A1162-1,0))</f>
        <v/>
      </c>
      <c r="F1168" s="334" t="str">
        <f t="shared" ref="F1168" ca="1" si="344">IF(SUM(E1168:E1171)=0,"",SUM(E1168:E1171))</f>
        <v/>
      </c>
      <c r="G1168" s="333"/>
    </row>
    <row r="1169" spans="1:7" x14ac:dyDescent="0.25">
      <c r="B1169" s="333"/>
      <c r="C1169" s="137" t="str">
        <f ca="1">IF(OFFSET(Zdroj!AO$16,A1162-1,0)=0,"",CONCATENATE("B",$A$2+1," - ",Zdroj!$AO$15))</f>
        <v/>
      </c>
      <c r="D1169" s="134" t="str">
        <f ca="1">IF(C1169="","",CONCATENATE(OFFSET(Zdroj!AO$16,A1162-1,0)))</f>
        <v/>
      </c>
      <c r="E1169" s="66" t="str">
        <f ca="1">IF(C1169="","",OFFSET(Zdroj!AP$16,A1162-1,0))</f>
        <v/>
      </c>
      <c r="F1169" s="334"/>
      <c r="G1169" s="333"/>
    </row>
    <row r="1170" spans="1:7" x14ac:dyDescent="0.25">
      <c r="B1170" s="333"/>
      <c r="C1170" s="137" t="str">
        <f ca="1">IF(OFFSET(Zdroj!AQ$16,A1162-1,0)=0,"",CONCATENATE("B",$A$2+2," - ",Zdroj!$AQ$15))</f>
        <v/>
      </c>
      <c r="D1170" s="134" t="str">
        <f ca="1">IF(C1170="","",CONCATENATE(OFFSET(Zdroj!AQ$16,A1162-1,0)))</f>
        <v/>
      </c>
      <c r="E1170" s="66" t="str">
        <f ca="1">IF(C1170="","",OFFSET(Zdroj!AR$16,A1162-1,0))</f>
        <v/>
      </c>
      <c r="F1170" s="334"/>
      <c r="G1170" s="333"/>
    </row>
    <row r="1171" spans="1:7" x14ac:dyDescent="0.25">
      <c r="B1171" s="333"/>
      <c r="C1171" s="137" t="str">
        <f ca="1">IF(OFFSET(Zdroj!AT$16,A1162-1,0)=0,"",CONCATENATE("B",$A$2+3," - ",Zdroj!$AS$15))</f>
        <v/>
      </c>
      <c r="D1171" s="134" t="str">
        <f ca="1">IF(C1171="","",CONCATENATE(OFFSET(Zdroj!AS$16,A1162-1,0)))</f>
        <v/>
      </c>
      <c r="E1171" s="66" t="str">
        <f ca="1">IF(C1171="","",OFFSET(Zdroj!AT$16,A1162-1,0))</f>
        <v/>
      </c>
      <c r="F1171" s="334"/>
      <c r="G1171" s="333"/>
    </row>
    <row r="1172" spans="1:7" x14ac:dyDescent="0.25">
      <c r="A1172" s="127">
        <f>SUM((ROW()+8)/10)</f>
        <v>118</v>
      </c>
      <c r="B1172" s="333" t="str">
        <f ca="1">IF(OFFSET(Zdroj!$B$16,A1172-1,0)&gt;0,OFFSET(Zdroj!$B$16,A1172-1,0),"")</f>
        <v/>
      </c>
      <c r="C1172" s="136" t="str">
        <f ca="1">IF(OFFSET(Zdroj!AG$16,A1172-1,0)=0,"",CONCATENATE("A",$A$2," - ",Zdroj!$AG$15))</f>
        <v/>
      </c>
      <c r="D1172" s="134" t="str">
        <f ca="1">IF(C1172="","",CONCATENATE(OFFSET(Zdroj!AG$16,A1172-1,0)," - ",OFFSET(Zdroj!AU$16,A1172-1,0)))</f>
        <v/>
      </c>
      <c r="E1172" s="66" t="str">
        <f ca="1">IF(C1172="","",OFFSET(Zdroj!AV$16,A1172-1,0))</f>
        <v/>
      </c>
      <c r="F1172" s="332" t="str">
        <f t="shared" ref="F1172" ca="1" si="345">IF(SUM(E1172:E1177)=0,"",SUM(E1172:E1177))</f>
        <v/>
      </c>
      <c r="G1172" s="333" t="str">
        <f t="shared" ref="G1172" ca="1" si="346">IF(SUM(E1172:E1181)=0,"",SUM(E1172:E1181))</f>
        <v/>
      </c>
    </row>
    <row r="1173" spans="1:7" x14ac:dyDescent="0.25">
      <c r="B1173" s="333"/>
      <c r="C1173" s="137" t="str">
        <f ca="1">IF(OFFSET(Zdroj!AH$16,A1172-1,0)=0,"",CONCATENATE("A",$A$2+1," - ",Zdroj!$AH$15))</f>
        <v/>
      </c>
      <c r="D1173" s="134" t="str">
        <f ca="1">IF(C1173="","",CONCATENATE(OFFSET(Zdroj!AH$16,A1172-1,0)," - ",OFFSET(Zdroj!AW$16,A1172-1,0)))</f>
        <v/>
      </c>
      <c r="E1173" s="66" t="str">
        <f ca="1">IF(C1173="","",OFFSET(Zdroj!AX$16,A1172-1,0))</f>
        <v/>
      </c>
      <c r="F1173" s="332"/>
      <c r="G1173" s="333"/>
    </row>
    <row r="1174" spans="1:7" x14ac:dyDescent="0.25">
      <c r="B1174" s="333"/>
      <c r="C1174" s="137" t="str">
        <f ca="1">IF(OFFSET(Zdroj!AI$16,A1172-1,0)=0,"",CONCATENATE("A",$A$2+2," - ",Zdroj!$AI$15))</f>
        <v/>
      </c>
      <c r="D1174" s="134" t="str">
        <f ca="1">IF(C1174="","",CONCATENATE(OFFSET(Zdroj!AI$16,A1172-1,0)," - ",OFFSET(Zdroj!AY$16,A1172-1,0)))</f>
        <v/>
      </c>
      <c r="E1174" s="66" t="str">
        <f ca="1">IF(C1174="","",OFFSET(Zdroj!AZ$16,A1172-1,0))</f>
        <v/>
      </c>
      <c r="F1174" s="332"/>
      <c r="G1174" s="333"/>
    </row>
    <row r="1175" spans="1:7" x14ac:dyDescent="0.25">
      <c r="B1175" s="333"/>
      <c r="C1175" s="137" t="str">
        <f ca="1">IF(OFFSET(Zdroj!AJ$16,A1172-1,0)=0,"",CONCATENATE("A",$A$2+3," - ",Zdroj!$AJ$15))</f>
        <v/>
      </c>
      <c r="D1175" s="134" t="str">
        <f ca="1">IF(C1175="","",CONCATENATE(OFFSET(Zdroj!AJ$16,A1172-1,0)," - ",OFFSET(Zdroj!BA$16,A1172-1,0)))</f>
        <v/>
      </c>
      <c r="E1175" s="66" t="str">
        <f ca="1">IF(C1175="","",OFFSET(Zdroj!BB$16,A1172-1,0))</f>
        <v/>
      </c>
      <c r="F1175" s="332"/>
      <c r="G1175" s="333"/>
    </row>
    <row r="1176" spans="1:7" x14ac:dyDescent="0.25">
      <c r="B1176" s="333"/>
      <c r="C1176" s="137" t="str">
        <f ca="1">IF(OFFSET(Zdroj!AK$16,A1172-1,0)=0,"",CONCATENATE("A",$A$2+4," - ",Zdroj!$AK$15))</f>
        <v/>
      </c>
      <c r="D1176" s="134" t="str">
        <f ca="1">IF(C1176="","",CONCATENATE(OFFSET(Zdroj!AK$16,A1172-1,0)," - ",OFFSET(Zdroj!BC$16,A1172-1,0)))</f>
        <v/>
      </c>
      <c r="E1176" s="66" t="str">
        <f ca="1">IF(C1176="","",OFFSET(Zdroj!BD$16,A1172-1,0))</f>
        <v/>
      </c>
      <c r="F1176" s="332"/>
      <c r="G1176" s="333"/>
    </row>
    <row r="1177" spans="1:7" x14ac:dyDescent="0.25">
      <c r="B1177" s="333"/>
      <c r="C1177" s="137" t="str">
        <f ca="1">IF(OFFSET(Zdroj!AL$16,A1172-1,0)=0,"",CONCATENATE("A",$A$2+5," - ",Zdroj!$AL$15))</f>
        <v/>
      </c>
      <c r="D1177" s="134" t="str">
        <f ca="1">IF(C1177="","",CONCATENATE(OFFSET(Zdroj!AL$16,A1172-1,0)," - ",OFFSET(Zdroj!BE$16,A1172-1,0)))</f>
        <v/>
      </c>
      <c r="E1177" s="66" t="str">
        <f ca="1">IF(C1177="","",OFFSET(Zdroj!BF$16,A1172-1,0))</f>
        <v/>
      </c>
      <c r="F1177" s="332"/>
      <c r="G1177" s="333"/>
    </row>
    <row r="1178" spans="1:7" x14ac:dyDescent="0.25">
      <c r="B1178" s="333"/>
      <c r="C1178" s="137" t="str">
        <f ca="1">IF(OFFSET(Zdroj!AM$16,A1172-1,0)=0,"",CONCATENATE("B",$A$2," - ",Zdroj!$AM$15))</f>
        <v/>
      </c>
      <c r="D1178" s="134" t="str">
        <f ca="1">IF(C1178="","",CONCATENATE(OFFSET(Zdroj!AM$16,A1172-1,0)))</f>
        <v/>
      </c>
      <c r="E1178" s="67" t="str">
        <f ca="1">IF(C1178="","",OFFSET(Zdroj!AN$16,A1172-1,0))</f>
        <v/>
      </c>
      <c r="F1178" s="334" t="str">
        <f t="shared" ref="F1178" ca="1" si="347">IF(SUM(E1178:E1181)=0,"",SUM(E1178:E1181))</f>
        <v/>
      </c>
      <c r="G1178" s="333"/>
    </row>
    <row r="1179" spans="1:7" x14ac:dyDescent="0.25">
      <c r="B1179" s="333"/>
      <c r="C1179" s="137" t="str">
        <f ca="1">IF(OFFSET(Zdroj!AO$16,A1172-1,0)=0,"",CONCATENATE("B",$A$2+1," - ",Zdroj!$AO$15))</f>
        <v/>
      </c>
      <c r="D1179" s="134" t="str">
        <f ca="1">IF(C1179="","",CONCATENATE(OFFSET(Zdroj!AO$16,A1172-1,0)))</f>
        <v/>
      </c>
      <c r="E1179" s="66" t="str">
        <f ca="1">IF(C1179="","",OFFSET(Zdroj!AP$16,A1172-1,0))</f>
        <v/>
      </c>
      <c r="F1179" s="334"/>
      <c r="G1179" s="333"/>
    </row>
    <row r="1180" spans="1:7" x14ac:dyDescent="0.25">
      <c r="B1180" s="333"/>
      <c r="C1180" s="137" t="str">
        <f ca="1">IF(OFFSET(Zdroj!AQ$16,A1172-1,0)=0,"",CONCATENATE("B",$A$2+2," - ",Zdroj!$AQ$15))</f>
        <v/>
      </c>
      <c r="D1180" s="134" t="str">
        <f ca="1">IF(C1180="","",CONCATENATE(OFFSET(Zdroj!AQ$16,A1172-1,0)))</f>
        <v/>
      </c>
      <c r="E1180" s="66" t="str">
        <f ca="1">IF(C1180="","",OFFSET(Zdroj!AR$16,A1172-1,0))</f>
        <v/>
      </c>
      <c r="F1180" s="334"/>
      <c r="G1180" s="333"/>
    </row>
    <row r="1181" spans="1:7" x14ac:dyDescent="0.25">
      <c r="B1181" s="333"/>
      <c r="C1181" s="137" t="str">
        <f ca="1">IF(OFFSET(Zdroj!AT$16,A1172-1,0)=0,"",CONCATENATE("B",$A$2+3," - ",Zdroj!$AS$15))</f>
        <v/>
      </c>
      <c r="D1181" s="134" t="str">
        <f ca="1">IF(C1181="","",CONCATENATE(OFFSET(Zdroj!AS$16,A1172-1,0)))</f>
        <v/>
      </c>
      <c r="E1181" s="66" t="str">
        <f ca="1">IF(C1181="","",OFFSET(Zdroj!AT$16,A1172-1,0))</f>
        <v/>
      </c>
      <c r="F1181" s="334"/>
      <c r="G1181" s="333"/>
    </row>
    <row r="1182" spans="1:7" x14ac:dyDescent="0.25">
      <c r="A1182" s="127">
        <f>SUM((ROW()+8)/10)</f>
        <v>119</v>
      </c>
      <c r="B1182" s="333" t="str">
        <f ca="1">IF(OFFSET(Zdroj!$B$16,A1182-1,0)&gt;0,OFFSET(Zdroj!$B$16,A1182-1,0),"")</f>
        <v/>
      </c>
      <c r="C1182" s="136" t="str">
        <f ca="1">IF(OFFSET(Zdroj!AG$16,A1182-1,0)=0,"",CONCATENATE("A",$A$2," - ",Zdroj!$AG$15))</f>
        <v/>
      </c>
      <c r="D1182" s="134" t="str">
        <f ca="1">IF(C1182="","",CONCATENATE(OFFSET(Zdroj!AG$16,A1182-1,0)," - ",OFFSET(Zdroj!AU$16,A1182-1,0)))</f>
        <v/>
      </c>
      <c r="E1182" s="66" t="str">
        <f ca="1">IF(C1182="","",OFFSET(Zdroj!AV$16,A1182-1,0))</f>
        <v/>
      </c>
      <c r="F1182" s="332" t="str">
        <f t="shared" ref="F1182" ca="1" si="348">IF(SUM(E1182:E1187)=0,"",SUM(E1182:E1187))</f>
        <v/>
      </c>
      <c r="G1182" s="333" t="str">
        <f t="shared" ref="G1182" ca="1" si="349">IF(SUM(E1182:E1191)=0,"",SUM(E1182:E1191))</f>
        <v/>
      </c>
    </row>
    <row r="1183" spans="1:7" x14ac:dyDescent="0.25">
      <c r="B1183" s="333"/>
      <c r="C1183" s="137" t="str">
        <f ca="1">IF(OFFSET(Zdroj!AH$16,A1182-1,0)=0,"",CONCATENATE("A",$A$2+1," - ",Zdroj!$AH$15))</f>
        <v/>
      </c>
      <c r="D1183" s="134" t="str">
        <f ca="1">IF(C1183="","",CONCATENATE(OFFSET(Zdroj!AH$16,A1182-1,0)," - ",OFFSET(Zdroj!AW$16,A1182-1,0)))</f>
        <v/>
      </c>
      <c r="E1183" s="66" t="str">
        <f ca="1">IF(C1183="","",OFFSET(Zdroj!AX$16,A1182-1,0))</f>
        <v/>
      </c>
      <c r="F1183" s="332"/>
      <c r="G1183" s="333"/>
    </row>
    <row r="1184" spans="1:7" x14ac:dyDescent="0.25">
      <c r="B1184" s="333"/>
      <c r="C1184" s="137" t="str">
        <f ca="1">IF(OFFSET(Zdroj!AI$16,A1182-1,0)=0,"",CONCATENATE("A",$A$2+2," - ",Zdroj!$AI$15))</f>
        <v/>
      </c>
      <c r="D1184" s="134" t="str">
        <f ca="1">IF(C1184="","",CONCATENATE(OFFSET(Zdroj!AI$16,A1182-1,0)," - ",OFFSET(Zdroj!AY$16,A1182-1,0)))</f>
        <v/>
      </c>
      <c r="E1184" s="66" t="str">
        <f ca="1">IF(C1184="","",OFFSET(Zdroj!AZ$16,A1182-1,0))</f>
        <v/>
      </c>
      <c r="F1184" s="332"/>
      <c r="G1184" s="333"/>
    </row>
    <row r="1185" spans="1:7" x14ac:dyDescent="0.25">
      <c r="B1185" s="333"/>
      <c r="C1185" s="137" t="str">
        <f ca="1">IF(OFFSET(Zdroj!AJ$16,A1182-1,0)=0,"",CONCATENATE("A",$A$2+3," - ",Zdroj!$AJ$15))</f>
        <v/>
      </c>
      <c r="D1185" s="134" t="str">
        <f ca="1">IF(C1185="","",CONCATENATE(OFFSET(Zdroj!AJ$16,A1182-1,0)," - ",OFFSET(Zdroj!BA$16,A1182-1,0)))</f>
        <v/>
      </c>
      <c r="E1185" s="66" t="str">
        <f ca="1">IF(C1185="","",OFFSET(Zdroj!BB$16,A1182-1,0))</f>
        <v/>
      </c>
      <c r="F1185" s="332"/>
      <c r="G1185" s="333"/>
    </row>
    <row r="1186" spans="1:7" x14ac:dyDescent="0.25">
      <c r="B1186" s="333"/>
      <c r="C1186" s="137" t="str">
        <f ca="1">IF(OFFSET(Zdroj!AK$16,A1182-1,0)=0,"",CONCATENATE("A",$A$2+4," - ",Zdroj!$AK$15))</f>
        <v/>
      </c>
      <c r="D1186" s="134" t="str">
        <f ca="1">IF(C1186="","",CONCATENATE(OFFSET(Zdroj!AK$16,A1182-1,0)," - ",OFFSET(Zdroj!BC$16,A1182-1,0)))</f>
        <v/>
      </c>
      <c r="E1186" s="66" t="str">
        <f ca="1">IF(C1186="","",OFFSET(Zdroj!BD$16,A1182-1,0))</f>
        <v/>
      </c>
      <c r="F1186" s="332"/>
      <c r="G1186" s="333"/>
    </row>
    <row r="1187" spans="1:7" x14ac:dyDescent="0.25">
      <c r="B1187" s="333"/>
      <c r="C1187" s="137" t="str">
        <f ca="1">IF(OFFSET(Zdroj!AL$16,A1182-1,0)=0,"",CONCATENATE("A",$A$2+5," - ",Zdroj!$AL$15))</f>
        <v/>
      </c>
      <c r="D1187" s="134" t="str">
        <f ca="1">IF(C1187="","",CONCATENATE(OFFSET(Zdroj!AL$16,A1182-1,0)," - ",OFFSET(Zdroj!BE$16,A1182-1,0)))</f>
        <v/>
      </c>
      <c r="E1187" s="66" t="str">
        <f ca="1">IF(C1187="","",OFFSET(Zdroj!BF$16,A1182-1,0))</f>
        <v/>
      </c>
      <c r="F1187" s="332"/>
      <c r="G1187" s="333"/>
    </row>
    <row r="1188" spans="1:7" x14ac:dyDescent="0.25">
      <c r="B1188" s="333"/>
      <c r="C1188" s="137" t="str">
        <f ca="1">IF(OFFSET(Zdroj!AM$16,A1182-1,0)=0,"",CONCATENATE("B",$A$2," - ",Zdroj!$AM$15))</f>
        <v/>
      </c>
      <c r="D1188" s="134" t="str">
        <f ca="1">IF(C1188="","",CONCATENATE(OFFSET(Zdroj!AM$16,A1182-1,0)))</f>
        <v/>
      </c>
      <c r="E1188" s="67" t="str">
        <f ca="1">IF(C1188="","",OFFSET(Zdroj!AN$16,A1182-1,0))</f>
        <v/>
      </c>
      <c r="F1188" s="334" t="str">
        <f t="shared" ref="F1188" ca="1" si="350">IF(SUM(E1188:E1191)=0,"",SUM(E1188:E1191))</f>
        <v/>
      </c>
      <c r="G1188" s="333"/>
    </row>
    <row r="1189" spans="1:7" x14ac:dyDescent="0.25">
      <c r="B1189" s="333"/>
      <c r="C1189" s="137" t="str">
        <f ca="1">IF(OFFSET(Zdroj!AO$16,A1182-1,0)=0,"",CONCATENATE("B",$A$2+1," - ",Zdroj!$AO$15))</f>
        <v/>
      </c>
      <c r="D1189" s="134" t="str">
        <f ca="1">IF(C1189="","",CONCATENATE(OFFSET(Zdroj!AO$16,A1182-1,0)))</f>
        <v/>
      </c>
      <c r="E1189" s="66" t="str">
        <f ca="1">IF(C1189="","",OFFSET(Zdroj!AP$16,A1182-1,0))</f>
        <v/>
      </c>
      <c r="F1189" s="334"/>
      <c r="G1189" s="333"/>
    </row>
    <row r="1190" spans="1:7" x14ac:dyDescent="0.25">
      <c r="B1190" s="333"/>
      <c r="C1190" s="137" t="str">
        <f ca="1">IF(OFFSET(Zdroj!AQ$16,A1182-1,0)=0,"",CONCATENATE("B",$A$2+2," - ",Zdroj!$AQ$15))</f>
        <v/>
      </c>
      <c r="D1190" s="134" t="str">
        <f ca="1">IF(C1190="","",CONCATENATE(OFFSET(Zdroj!AQ$16,A1182-1,0)))</f>
        <v/>
      </c>
      <c r="E1190" s="66" t="str">
        <f ca="1">IF(C1190="","",OFFSET(Zdroj!AR$16,A1182-1,0))</f>
        <v/>
      </c>
      <c r="F1190" s="334"/>
      <c r="G1190" s="333"/>
    </row>
    <row r="1191" spans="1:7" x14ac:dyDescent="0.25">
      <c r="B1191" s="333"/>
      <c r="C1191" s="137" t="str">
        <f ca="1">IF(OFFSET(Zdroj!AT$16,A1182-1,0)=0,"",CONCATENATE("B",$A$2+3," - ",Zdroj!$AS$15))</f>
        <v/>
      </c>
      <c r="D1191" s="134" t="str">
        <f ca="1">IF(C1191="","",CONCATENATE(OFFSET(Zdroj!AS$16,A1182-1,0)))</f>
        <v/>
      </c>
      <c r="E1191" s="66" t="str">
        <f ca="1">IF(C1191="","",OFFSET(Zdroj!AT$16,A1182-1,0))</f>
        <v/>
      </c>
      <c r="F1191" s="334"/>
      <c r="G1191" s="333"/>
    </row>
    <row r="1192" spans="1:7" x14ac:dyDescent="0.25">
      <c r="A1192" s="127">
        <f>SUM((ROW()+8)/10)</f>
        <v>120</v>
      </c>
      <c r="B1192" s="333" t="str">
        <f ca="1">IF(OFFSET(Zdroj!$B$16,A1192-1,0)&gt;0,OFFSET(Zdroj!$B$16,A1192-1,0),"")</f>
        <v/>
      </c>
      <c r="C1192" s="136" t="str">
        <f ca="1">IF(OFFSET(Zdroj!AG$16,A1192-1,0)=0,"",CONCATENATE("A",$A$2," - ",Zdroj!$AG$15))</f>
        <v/>
      </c>
      <c r="D1192" s="134" t="str">
        <f ca="1">IF(C1192="","",CONCATENATE(OFFSET(Zdroj!AG$16,A1192-1,0)," - ",OFFSET(Zdroj!AU$16,A1192-1,0)))</f>
        <v/>
      </c>
      <c r="E1192" s="66" t="str">
        <f ca="1">IF(C1192="","",OFFSET(Zdroj!AV$16,A1192-1,0))</f>
        <v/>
      </c>
      <c r="F1192" s="332" t="str">
        <f t="shared" ref="F1192" ca="1" si="351">IF(SUM(E1192:E1197)=0,"",SUM(E1192:E1197))</f>
        <v/>
      </c>
      <c r="G1192" s="333" t="str">
        <f t="shared" ref="G1192" ca="1" si="352">IF(SUM(E1192:E1201)=0,"",SUM(E1192:E1201))</f>
        <v/>
      </c>
    </row>
    <row r="1193" spans="1:7" x14ac:dyDescent="0.25">
      <c r="B1193" s="333"/>
      <c r="C1193" s="137" t="str">
        <f ca="1">IF(OFFSET(Zdroj!AH$16,A1192-1,0)=0,"",CONCATENATE("A",$A$2+1," - ",Zdroj!$AH$15))</f>
        <v/>
      </c>
      <c r="D1193" s="134" t="str">
        <f ca="1">IF(C1193="","",CONCATENATE(OFFSET(Zdroj!AH$16,A1192-1,0)," - ",OFFSET(Zdroj!AW$16,A1192-1,0)))</f>
        <v/>
      </c>
      <c r="E1193" s="66" t="str">
        <f ca="1">IF(C1193="","",OFFSET(Zdroj!AX$16,A1192-1,0))</f>
        <v/>
      </c>
      <c r="F1193" s="332"/>
      <c r="G1193" s="333"/>
    </row>
    <row r="1194" spans="1:7" x14ac:dyDescent="0.25">
      <c r="B1194" s="333"/>
      <c r="C1194" s="137" t="str">
        <f ca="1">IF(OFFSET(Zdroj!AI$16,A1192-1,0)=0,"",CONCATENATE("A",$A$2+2," - ",Zdroj!$AI$15))</f>
        <v/>
      </c>
      <c r="D1194" s="134" t="str">
        <f ca="1">IF(C1194="","",CONCATENATE(OFFSET(Zdroj!AI$16,A1192-1,0)," - ",OFFSET(Zdroj!AY$16,A1192-1,0)))</f>
        <v/>
      </c>
      <c r="E1194" s="66" t="str">
        <f ca="1">IF(C1194="","",OFFSET(Zdroj!AZ$16,A1192-1,0))</f>
        <v/>
      </c>
      <c r="F1194" s="332"/>
      <c r="G1194" s="333"/>
    </row>
    <row r="1195" spans="1:7" x14ac:dyDescent="0.25">
      <c r="B1195" s="333"/>
      <c r="C1195" s="137" t="str">
        <f ca="1">IF(OFFSET(Zdroj!AJ$16,A1192-1,0)=0,"",CONCATENATE("A",$A$2+3," - ",Zdroj!$AJ$15))</f>
        <v/>
      </c>
      <c r="D1195" s="134" t="str">
        <f ca="1">IF(C1195="","",CONCATENATE(OFFSET(Zdroj!AJ$16,A1192-1,0)," - ",OFFSET(Zdroj!BA$16,A1192-1,0)))</f>
        <v/>
      </c>
      <c r="E1195" s="66" t="str">
        <f ca="1">IF(C1195="","",OFFSET(Zdroj!BB$16,A1192-1,0))</f>
        <v/>
      </c>
      <c r="F1195" s="332"/>
      <c r="G1195" s="333"/>
    </row>
    <row r="1196" spans="1:7" x14ac:dyDescent="0.25">
      <c r="B1196" s="333"/>
      <c r="C1196" s="137" t="str">
        <f ca="1">IF(OFFSET(Zdroj!AK$16,A1192-1,0)=0,"",CONCATENATE("A",$A$2+4," - ",Zdroj!$AK$15))</f>
        <v/>
      </c>
      <c r="D1196" s="134" t="str">
        <f ca="1">IF(C1196="","",CONCATENATE(OFFSET(Zdroj!AK$16,A1192-1,0)," - ",OFFSET(Zdroj!BC$16,A1192-1,0)))</f>
        <v/>
      </c>
      <c r="E1196" s="66" t="str">
        <f ca="1">IF(C1196="","",OFFSET(Zdroj!BD$16,A1192-1,0))</f>
        <v/>
      </c>
      <c r="F1196" s="332"/>
      <c r="G1196" s="333"/>
    </row>
    <row r="1197" spans="1:7" x14ac:dyDescent="0.25">
      <c r="B1197" s="333"/>
      <c r="C1197" s="137" t="str">
        <f ca="1">IF(OFFSET(Zdroj!AL$16,A1192-1,0)=0,"",CONCATENATE("A",$A$2+5," - ",Zdroj!$AL$15))</f>
        <v/>
      </c>
      <c r="D1197" s="134" t="str">
        <f ca="1">IF(C1197="","",CONCATENATE(OFFSET(Zdroj!AL$16,A1192-1,0)," - ",OFFSET(Zdroj!BE$16,A1192-1,0)))</f>
        <v/>
      </c>
      <c r="E1197" s="66" t="str">
        <f ca="1">IF(C1197="","",OFFSET(Zdroj!BF$16,A1192-1,0))</f>
        <v/>
      </c>
      <c r="F1197" s="332"/>
      <c r="G1197" s="333"/>
    </row>
    <row r="1198" spans="1:7" x14ac:dyDescent="0.25">
      <c r="B1198" s="333"/>
      <c r="C1198" s="137" t="str">
        <f ca="1">IF(OFFSET(Zdroj!AM$16,A1192-1,0)=0,"",CONCATENATE("B",$A$2," - ",Zdroj!$AM$15))</f>
        <v/>
      </c>
      <c r="D1198" s="134" t="str">
        <f ca="1">IF(C1198="","",CONCATENATE(OFFSET(Zdroj!AM$16,A1192-1,0)))</f>
        <v/>
      </c>
      <c r="E1198" s="67" t="str">
        <f ca="1">IF(C1198="","",OFFSET(Zdroj!AN$16,A1192-1,0))</f>
        <v/>
      </c>
      <c r="F1198" s="334" t="str">
        <f t="shared" ref="F1198" ca="1" si="353">IF(SUM(E1198:E1201)=0,"",SUM(E1198:E1201))</f>
        <v/>
      </c>
      <c r="G1198" s="333"/>
    </row>
    <row r="1199" spans="1:7" x14ac:dyDescent="0.25">
      <c r="B1199" s="333"/>
      <c r="C1199" s="137" t="str">
        <f ca="1">IF(OFFSET(Zdroj!AO$16,A1192-1,0)=0,"",CONCATENATE("B",$A$2+1," - ",Zdroj!$AO$15))</f>
        <v/>
      </c>
      <c r="D1199" s="134" t="str">
        <f ca="1">IF(C1199="","",CONCATENATE(OFFSET(Zdroj!AO$16,A1192-1,0)))</f>
        <v/>
      </c>
      <c r="E1199" s="66" t="str">
        <f ca="1">IF(C1199="","",OFFSET(Zdroj!AP$16,A1192-1,0))</f>
        <v/>
      </c>
      <c r="F1199" s="334"/>
      <c r="G1199" s="333"/>
    </row>
    <row r="1200" spans="1:7" x14ac:dyDescent="0.25">
      <c r="B1200" s="333"/>
      <c r="C1200" s="137" t="str">
        <f ca="1">IF(OFFSET(Zdroj!AQ$16,A1192-1,0)=0,"",CONCATENATE("B",$A$2+2," - ",Zdroj!$AQ$15))</f>
        <v/>
      </c>
      <c r="D1200" s="134" t="str">
        <f ca="1">IF(C1200="","",CONCATENATE(OFFSET(Zdroj!AQ$16,A1192-1,0)))</f>
        <v/>
      </c>
      <c r="E1200" s="66" t="str">
        <f ca="1">IF(C1200="","",OFFSET(Zdroj!AR$16,A1192-1,0))</f>
        <v/>
      </c>
      <c r="F1200" s="334"/>
      <c r="G1200" s="333"/>
    </row>
    <row r="1201" spans="1:7" x14ac:dyDescent="0.25">
      <c r="B1201" s="333"/>
      <c r="C1201" s="137" t="str">
        <f ca="1">IF(OFFSET(Zdroj!AT$16,A1192-1,0)=0,"",CONCATENATE("B",$A$2+3," - ",Zdroj!$AS$15))</f>
        <v/>
      </c>
      <c r="D1201" s="134" t="str">
        <f ca="1">IF(C1201="","",CONCATENATE(OFFSET(Zdroj!AS$16,A1192-1,0)))</f>
        <v/>
      </c>
      <c r="E1201" s="66" t="str">
        <f ca="1">IF(C1201="","",OFFSET(Zdroj!AT$16,A1192-1,0))</f>
        <v/>
      </c>
      <c r="F1201" s="334"/>
      <c r="G1201" s="333"/>
    </row>
    <row r="1202" spans="1:7" x14ac:dyDescent="0.25">
      <c r="A1202" s="127">
        <f>SUM((ROW()+8)/10)</f>
        <v>121</v>
      </c>
      <c r="B1202" s="333" t="str">
        <f ca="1">IF(OFFSET(Zdroj!$B$16,A1202-1,0)&gt;0,OFFSET(Zdroj!$B$16,A1202-1,0),"")</f>
        <v/>
      </c>
      <c r="C1202" s="136" t="str">
        <f ca="1">IF(OFFSET(Zdroj!AG$16,A1202-1,0)=0,"",CONCATENATE("A",$A$2," - ",Zdroj!$AG$15))</f>
        <v/>
      </c>
      <c r="D1202" s="134" t="str">
        <f ca="1">IF(C1202="","",CONCATENATE(OFFSET(Zdroj!AG$16,A1202-1,0)," - ",OFFSET(Zdroj!AU$16,A1202-1,0)))</f>
        <v/>
      </c>
      <c r="E1202" s="66" t="str">
        <f ca="1">IF(C1202="","",OFFSET(Zdroj!AV$16,A1202-1,0))</f>
        <v/>
      </c>
      <c r="F1202" s="332" t="str">
        <f t="shared" ref="F1202" ca="1" si="354">IF(SUM(E1202:E1207)=0,"",SUM(E1202:E1207))</f>
        <v/>
      </c>
      <c r="G1202" s="333" t="str">
        <f t="shared" ref="G1202" ca="1" si="355">IF(SUM(E1202:E1211)=0,"",SUM(E1202:E1211))</f>
        <v/>
      </c>
    </row>
    <row r="1203" spans="1:7" x14ac:dyDescent="0.25">
      <c r="B1203" s="333"/>
      <c r="C1203" s="137" t="str">
        <f ca="1">IF(OFFSET(Zdroj!AH$16,A1202-1,0)=0,"",CONCATENATE("A",$A$2+1," - ",Zdroj!$AH$15))</f>
        <v/>
      </c>
      <c r="D1203" s="134" t="str">
        <f ca="1">IF(C1203="","",CONCATENATE(OFFSET(Zdroj!AH$16,A1202-1,0)," - ",OFFSET(Zdroj!AW$16,A1202-1,0)))</f>
        <v/>
      </c>
      <c r="E1203" s="66" t="str">
        <f ca="1">IF(C1203="","",OFFSET(Zdroj!AX$16,A1202-1,0))</f>
        <v/>
      </c>
      <c r="F1203" s="332"/>
      <c r="G1203" s="333"/>
    </row>
    <row r="1204" spans="1:7" x14ac:dyDescent="0.25">
      <c r="B1204" s="333"/>
      <c r="C1204" s="137" t="str">
        <f ca="1">IF(OFFSET(Zdroj!AI$16,A1202-1,0)=0,"",CONCATENATE("A",$A$2+2," - ",Zdroj!$AI$15))</f>
        <v/>
      </c>
      <c r="D1204" s="134" t="str">
        <f ca="1">IF(C1204="","",CONCATENATE(OFFSET(Zdroj!AI$16,A1202-1,0)," - ",OFFSET(Zdroj!AY$16,A1202-1,0)))</f>
        <v/>
      </c>
      <c r="E1204" s="66" t="str">
        <f ca="1">IF(C1204="","",OFFSET(Zdroj!AZ$16,A1202-1,0))</f>
        <v/>
      </c>
      <c r="F1204" s="332"/>
      <c r="G1204" s="333"/>
    </row>
    <row r="1205" spans="1:7" x14ac:dyDescent="0.25">
      <c r="B1205" s="333"/>
      <c r="C1205" s="137" t="str">
        <f ca="1">IF(OFFSET(Zdroj!AJ$16,A1202-1,0)=0,"",CONCATENATE("A",$A$2+3," - ",Zdroj!$AJ$15))</f>
        <v/>
      </c>
      <c r="D1205" s="134" t="str">
        <f ca="1">IF(C1205="","",CONCATENATE(OFFSET(Zdroj!AJ$16,A1202-1,0)," - ",OFFSET(Zdroj!BA$16,A1202-1,0)))</f>
        <v/>
      </c>
      <c r="E1205" s="66" t="str">
        <f ca="1">IF(C1205="","",OFFSET(Zdroj!BB$16,A1202-1,0))</f>
        <v/>
      </c>
      <c r="F1205" s="332"/>
      <c r="G1205" s="333"/>
    </row>
    <row r="1206" spans="1:7" x14ac:dyDescent="0.25">
      <c r="B1206" s="333"/>
      <c r="C1206" s="137" t="str">
        <f ca="1">IF(OFFSET(Zdroj!AK$16,A1202-1,0)=0,"",CONCATENATE("A",$A$2+4," - ",Zdroj!$AK$15))</f>
        <v/>
      </c>
      <c r="D1206" s="134" t="str">
        <f ca="1">IF(C1206="","",CONCATENATE(OFFSET(Zdroj!AK$16,A1202-1,0)," - ",OFFSET(Zdroj!BC$16,A1202-1,0)))</f>
        <v/>
      </c>
      <c r="E1206" s="66" t="str">
        <f ca="1">IF(C1206="","",OFFSET(Zdroj!BD$16,A1202-1,0))</f>
        <v/>
      </c>
      <c r="F1206" s="332"/>
      <c r="G1206" s="333"/>
    </row>
    <row r="1207" spans="1:7" x14ac:dyDescent="0.25">
      <c r="B1207" s="333"/>
      <c r="C1207" s="137" t="str">
        <f ca="1">IF(OFFSET(Zdroj!AL$16,A1202-1,0)=0,"",CONCATENATE("A",$A$2+5," - ",Zdroj!$AL$15))</f>
        <v/>
      </c>
      <c r="D1207" s="134" t="str">
        <f ca="1">IF(C1207="","",CONCATENATE(OFFSET(Zdroj!AL$16,A1202-1,0)," - ",OFFSET(Zdroj!BE$16,A1202-1,0)))</f>
        <v/>
      </c>
      <c r="E1207" s="66" t="str">
        <f ca="1">IF(C1207="","",OFFSET(Zdroj!BF$16,A1202-1,0))</f>
        <v/>
      </c>
      <c r="F1207" s="332"/>
      <c r="G1207" s="333"/>
    </row>
    <row r="1208" spans="1:7" x14ac:dyDescent="0.25">
      <c r="B1208" s="333"/>
      <c r="C1208" s="137" t="str">
        <f ca="1">IF(OFFSET(Zdroj!AM$16,A1202-1,0)=0,"",CONCATENATE("B",$A$2," - ",Zdroj!$AM$15))</f>
        <v/>
      </c>
      <c r="D1208" s="134" t="str">
        <f ca="1">IF(C1208="","",CONCATENATE(OFFSET(Zdroj!AM$16,A1202-1,0)))</f>
        <v/>
      </c>
      <c r="E1208" s="67" t="str">
        <f ca="1">IF(C1208="","",OFFSET(Zdroj!AN$16,A1202-1,0))</f>
        <v/>
      </c>
      <c r="F1208" s="334" t="str">
        <f t="shared" ref="F1208" ca="1" si="356">IF(SUM(E1208:E1211)=0,"",SUM(E1208:E1211))</f>
        <v/>
      </c>
      <c r="G1208" s="333"/>
    </row>
    <row r="1209" spans="1:7" x14ac:dyDescent="0.25">
      <c r="B1209" s="333"/>
      <c r="C1209" s="137" t="str">
        <f ca="1">IF(OFFSET(Zdroj!AO$16,A1202-1,0)=0,"",CONCATENATE("B",$A$2+1," - ",Zdroj!$AO$15))</f>
        <v/>
      </c>
      <c r="D1209" s="134" t="str">
        <f ca="1">IF(C1209="","",CONCATENATE(OFFSET(Zdroj!AO$16,A1202-1,0)))</f>
        <v/>
      </c>
      <c r="E1209" s="66" t="str">
        <f ca="1">IF(C1209="","",OFFSET(Zdroj!AP$16,A1202-1,0))</f>
        <v/>
      </c>
      <c r="F1209" s="334"/>
      <c r="G1209" s="333"/>
    </row>
    <row r="1210" spans="1:7" x14ac:dyDescent="0.25">
      <c r="B1210" s="333"/>
      <c r="C1210" s="137" t="str">
        <f ca="1">IF(OFFSET(Zdroj!AQ$16,A1202-1,0)=0,"",CONCATENATE("B",$A$2+2," - ",Zdroj!$AQ$15))</f>
        <v/>
      </c>
      <c r="D1210" s="134" t="str">
        <f ca="1">IF(C1210="","",CONCATENATE(OFFSET(Zdroj!AQ$16,A1202-1,0)))</f>
        <v/>
      </c>
      <c r="E1210" s="66" t="str">
        <f ca="1">IF(C1210="","",OFFSET(Zdroj!AR$16,A1202-1,0))</f>
        <v/>
      </c>
      <c r="F1210" s="334"/>
      <c r="G1210" s="333"/>
    </row>
    <row r="1211" spans="1:7" x14ac:dyDescent="0.25">
      <c r="B1211" s="333"/>
      <c r="C1211" s="137" t="str">
        <f ca="1">IF(OFFSET(Zdroj!AT$16,A1202-1,0)=0,"",CONCATENATE("B",$A$2+3," - ",Zdroj!$AS$15))</f>
        <v/>
      </c>
      <c r="D1211" s="134" t="str">
        <f ca="1">IF(C1211="","",CONCATENATE(OFFSET(Zdroj!AS$16,A1202-1,0)))</f>
        <v/>
      </c>
      <c r="E1211" s="66" t="str">
        <f ca="1">IF(C1211="","",OFFSET(Zdroj!AT$16,A1202-1,0))</f>
        <v/>
      </c>
      <c r="F1211" s="334"/>
      <c r="G1211" s="333"/>
    </row>
    <row r="1212" spans="1:7" x14ac:dyDescent="0.25">
      <c r="A1212" s="127">
        <f>SUM((ROW()+8)/10)</f>
        <v>122</v>
      </c>
      <c r="B1212" s="333" t="str">
        <f ca="1">IF(OFFSET(Zdroj!$B$16,A1212-1,0)&gt;0,OFFSET(Zdroj!$B$16,A1212-1,0),"")</f>
        <v/>
      </c>
      <c r="C1212" s="136" t="str">
        <f ca="1">IF(OFFSET(Zdroj!AG$16,A1212-1,0)=0,"",CONCATENATE("A",$A$2," - ",Zdroj!$AG$15))</f>
        <v/>
      </c>
      <c r="D1212" s="134" t="str">
        <f ca="1">IF(C1212="","",CONCATENATE(OFFSET(Zdroj!AG$16,A1212-1,0)," - ",OFFSET(Zdroj!AU$16,A1212-1,0)))</f>
        <v/>
      </c>
      <c r="E1212" s="66" t="str">
        <f ca="1">IF(C1212="","",OFFSET(Zdroj!AV$16,A1212-1,0))</f>
        <v/>
      </c>
      <c r="F1212" s="332" t="str">
        <f t="shared" ref="F1212" ca="1" si="357">IF(SUM(E1212:E1217)=0,"",SUM(E1212:E1217))</f>
        <v/>
      </c>
      <c r="G1212" s="333" t="str">
        <f t="shared" ref="G1212" ca="1" si="358">IF(SUM(E1212:E1221)=0,"",SUM(E1212:E1221))</f>
        <v/>
      </c>
    </row>
    <row r="1213" spans="1:7" x14ac:dyDescent="0.25">
      <c r="B1213" s="333"/>
      <c r="C1213" s="137" t="str">
        <f ca="1">IF(OFFSET(Zdroj!AH$16,A1212-1,0)=0,"",CONCATENATE("A",$A$2+1," - ",Zdroj!$AH$15))</f>
        <v/>
      </c>
      <c r="D1213" s="134" t="str">
        <f ca="1">IF(C1213="","",CONCATENATE(OFFSET(Zdroj!AH$16,A1212-1,0)," - ",OFFSET(Zdroj!AW$16,A1212-1,0)))</f>
        <v/>
      </c>
      <c r="E1213" s="66" t="str">
        <f ca="1">IF(C1213="","",OFFSET(Zdroj!AX$16,A1212-1,0))</f>
        <v/>
      </c>
      <c r="F1213" s="332"/>
      <c r="G1213" s="333"/>
    </row>
    <row r="1214" spans="1:7" x14ac:dyDescent="0.25">
      <c r="B1214" s="333"/>
      <c r="C1214" s="137" t="str">
        <f ca="1">IF(OFFSET(Zdroj!AI$16,A1212-1,0)=0,"",CONCATENATE("A",$A$2+2," - ",Zdroj!$AI$15))</f>
        <v/>
      </c>
      <c r="D1214" s="134" t="str">
        <f ca="1">IF(C1214="","",CONCATENATE(OFFSET(Zdroj!AI$16,A1212-1,0)," - ",OFFSET(Zdroj!AY$16,A1212-1,0)))</f>
        <v/>
      </c>
      <c r="E1214" s="66" t="str">
        <f ca="1">IF(C1214="","",OFFSET(Zdroj!AZ$16,A1212-1,0))</f>
        <v/>
      </c>
      <c r="F1214" s="332"/>
      <c r="G1214" s="333"/>
    </row>
    <row r="1215" spans="1:7" x14ac:dyDescent="0.25">
      <c r="B1215" s="333"/>
      <c r="C1215" s="137" t="str">
        <f ca="1">IF(OFFSET(Zdroj!AJ$16,A1212-1,0)=0,"",CONCATENATE("A",$A$2+3," - ",Zdroj!$AJ$15))</f>
        <v/>
      </c>
      <c r="D1215" s="134" t="str">
        <f ca="1">IF(C1215="","",CONCATENATE(OFFSET(Zdroj!AJ$16,A1212-1,0)," - ",OFFSET(Zdroj!BA$16,A1212-1,0)))</f>
        <v/>
      </c>
      <c r="E1215" s="66" t="str">
        <f ca="1">IF(C1215="","",OFFSET(Zdroj!BB$16,A1212-1,0))</f>
        <v/>
      </c>
      <c r="F1215" s="332"/>
      <c r="G1215" s="333"/>
    </row>
    <row r="1216" spans="1:7" x14ac:dyDescent="0.25">
      <c r="B1216" s="333"/>
      <c r="C1216" s="137" t="str">
        <f ca="1">IF(OFFSET(Zdroj!AK$16,A1212-1,0)=0,"",CONCATENATE("A",$A$2+4," - ",Zdroj!$AK$15))</f>
        <v/>
      </c>
      <c r="D1216" s="134" t="str">
        <f ca="1">IF(C1216="","",CONCATENATE(OFFSET(Zdroj!AK$16,A1212-1,0)," - ",OFFSET(Zdroj!BC$16,A1212-1,0)))</f>
        <v/>
      </c>
      <c r="E1216" s="66" t="str">
        <f ca="1">IF(C1216="","",OFFSET(Zdroj!BD$16,A1212-1,0))</f>
        <v/>
      </c>
      <c r="F1216" s="332"/>
      <c r="G1216" s="333"/>
    </row>
    <row r="1217" spans="1:7" x14ac:dyDescent="0.25">
      <c r="B1217" s="333"/>
      <c r="C1217" s="137" t="str">
        <f ca="1">IF(OFFSET(Zdroj!AL$16,A1212-1,0)=0,"",CONCATENATE("A",$A$2+5," - ",Zdroj!$AL$15))</f>
        <v/>
      </c>
      <c r="D1217" s="134" t="str">
        <f ca="1">IF(C1217="","",CONCATENATE(OFFSET(Zdroj!AL$16,A1212-1,0)," - ",OFFSET(Zdroj!BE$16,A1212-1,0)))</f>
        <v/>
      </c>
      <c r="E1217" s="66" t="str">
        <f ca="1">IF(C1217="","",OFFSET(Zdroj!BF$16,A1212-1,0))</f>
        <v/>
      </c>
      <c r="F1217" s="332"/>
      <c r="G1217" s="333"/>
    </row>
    <row r="1218" spans="1:7" x14ac:dyDescent="0.25">
      <c r="B1218" s="333"/>
      <c r="C1218" s="137" t="str">
        <f ca="1">IF(OFFSET(Zdroj!AM$16,A1212-1,0)=0,"",CONCATENATE("B",$A$2," - ",Zdroj!$AM$15))</f>
        <v/>
      </c>
      <c r="D1218" s="134" t="str">
        <f ca="1">IF(C1218="","",CONCATENATE(OFFSET(Zdroj!AM$16,A1212-1,0)))</f>
        <v/>
      </c>
      <c r="E1218" s="67" t="str">
        <f ca="1">IF(C1218="","",OFFSET(Zdroj!AN$16,A1212-1,0))</f>
        <v/>
      </c>
      <c r="F1218" s="334" t="str">
        <f t="shared" ref="F1218" ca="1" si="359">IF(SUM(E1218:E1221)=0,"",SUM(E1218:E1221))</f>
        <v/>
      </c>
      <c r="G1218" s="333"/>
    </row>
    <row r="1219" spans="1:7" x14ac:dyDescent="0.25">
      <c r="B1219" s="333"/>
      <c r="C1219" s="137" t="str">
        <f ca="1">IF(OFFSET(Zdroj!AO$16,A1212-1,0)=0,"",CONCATENATE("B",$A$2+1," - ",Zdroj!$AO$15))</f>
        <v/>
      </c>
      <c r="D1219" s="134" t="str">
        <f ca="1">IF(C1219="","",CONCATENATE(OFFSET(Zdroj!AO$16,A1212-1,0)))</f>
        <v/>
      </c>
      <c r="E1219" s="66" t="str">
        <f ca="1">IF(C1219="","",OFFSET(Zdroj!AP$16,A1212-1,0))</f>
        <v/>
      </c>
      <c r="F1219" s="334"/>
      <c r="G1219" s="333"/>
    </row>
    <row r="1220" spans="1:7" x14ac:dyDescent="0.25">
      <c r="B1220" s="333"/>
      <c r="C1220" s="137" t="str">
        <f ca="1">IF(OFFSET(Zdroj!AQ$16,A1212-1,0)=0,"",CONCATENATE("B",$A$2+2," - ",Zdroj!$AQ$15))</f>
        <v/>
      </c>
      <c r="D1220" s="134" t="str">
        <f ca="1">IF(C1220="","",CONCATENATE(OFFSET(Zdroj!AQ$16,A1212-1,0)))</f>
        <v/>
      </c>
      <c r="E1220" s="66" t="str">
        <f ca="1">IF(C1220="","",OFFSET(Zdroj!AR$16,A1212-1,0))</f>
        <v/>
      </c>
      <c r="F1220" s="334"/>
      <c r="G1220" s="333"/>
    </row>
    <row r="1221" spans="1:7" x14ac:dyDescent="0.25">
      <c r="B1221" s="333"/>
      <c r="C1221" s="137" t="str">
        <f ca="1">IF(OFFSET(Zdroj!AT$16,A1212-1,0)=0,"",CONCATENATE("B",$A$2+3," - ",Zdroj!$AS$15))</f>
        <v/>
      </c>
      <c r="D1221" s="134" t="str">
        <f ca="1">IF(C1221="","",CONCATENATE(OFFSET(Zdroj!AS$16,A1212-1,0)))</f>
        <v/>
      </c>
      <c r="E1221" s="66" t="str">
        <f ca="1">IF(C1221="","",OFFSET(Zdroj!AT$16,A1212-1,0))</f>
        <v/>
      </c>
      <c r="F1221" s="334"/>
      <c r="G1221" s="333"/>
    </row>
    <row r="1222" spans="1:7" x14ac:dyDescent="0.25">
      <c r="A1222" s="127">
        <f>SUM((ROW()+8)/10)</f>
        <v>123</v>
      </c>
      <c r="B1222" s="333" t="str">
        <f ca="1">IF(OFFSET(Zdroj!$B$16,A1222-1,0)&gt;0,OFFSET(Zdroj!$B$16,A1222-1,0),"")</f>
        <v/>
      </c>
      <c r="C1222" s="136" t="str">
        <f ca="1">IF(OFFSET(Zdroj!AG$16,A1222-1,0)=0,"",CONCATENATE("A",$A$2," - ",Zdroj!$AG$15))</f>
        <v/>
      </c>
      <c r="D1222" s="134" t="str">
        <f ca="1">IF(C1222="","",CONCATENATE(OFFSET(Zdroj!AG$16,A1222-1,0)," - ",OFFSET(Zdroj!AU$16,A1222-1,0)))</f>
        <v/>
      </c>
      <c r="E1222" s="66" t="str">
        <f ca="1">IF(C1222="","",OFFSET(Zdroj!AV$16,A1222-1,0))</f>
        <v/>
      </c>
      <c r="F1222" s="332" t="str">
        <f t="shared" ref="F1222" ca="1" si="360">IF(SUM(E1222:E1227)=0,"",SUM(E1222:E1227))</f>
        <v/>
      </c>
      <c r="G1222" s="333" t="str">
        <f t="shared" ref="G1222" ca="1" si="361">IF(SUM(E1222:E1231)=0,"",SUM(E1222:E1231))</f>
        <v/>
      </c>
    </row>
    <row r="1223" spans="1:7" x14ac:dyDescent="0.25">
      <c r="B1223" s="333"/>
      <c r="C1223" s="137" t="str">
        <f ca="1">IF(OFFSET(Zdroj!AH$16,A1222-1,0)=0,"",CONCATENATE("A",$A$2+1," - ",Zdroj!$AH$15))</f>
        <v/>
      </c>
      <c r="D1223" s="134" t="str">
        <f ca="1">IF(C1223="","",CONCATENATE(OFFSET(Zdroj!AH$16,A1222-1,0)," - ",OFFSET(Zdroj!AW$16,A1222-1,0)))</f>
        <v/>
      </c>
      <c r="E1223" s="66" t="str">
        <f ca="1">IF(C1223="","",OFFSET(Zdroj!AX$16,A1222-1,0))</f>
        <v/>
      </c>
      <c r="F1223" s="332"/>
      <c r="G1223" s="333"/>
    </row>
    <row r="1224" spans="1:7" x14ac:dyDescent="0.25">
      <c r="B1224" s="333"/>
      <c r="C1224" s="137" t="str">
        <f ca="1">IF(OFFSET(Zdroj!AI$16,A1222-1,0)=0,"",CONCATENATE("A",$A$2+2," - ",Zdroj!$AI$15))</f>
        <v/>
      </c>
      <c r="D1224" s="134" t="str">
        <f ca="1">IF(C1224="","",CONCATENATE(OFFSET(Zdroj!AI$16,A1222-1,0)," - ",OFFSET(Zdroj!AY$16,A1222-1,0)))</f>
        <v/>
      </c>
      <c r="E1224" s="66" t="str">
        <f ca="1">IF(C1224="","",OFFSET(Zdroj!AZ$16,A1222-1,0))</f>
        <v/>
      </c>
      <c r="F1224" s="332"/>
      <c r="G1224" s="333"/>
    </row>
    <row r="1225" spans="1:7" x14ac:dyDescent="0.25">
      <c r="B1225" s="333"/>
      <c r="C1225" s="137" t="str">
        <f ca="1">IF(OFFSET(Zdroj!AJ$16,A1222-1,0)=0,"",CONCATENATE("A",$A$2+3," - ",Zdroj!$AJ$15))</f>
        <v/>
      </c>
      <c r="D1225" s="134" t="str">
        <f ca="1">IF(C1225="","",CONCATENATE(OFFSET(Zdroj!AJ$16,A1222-1,0)," - ",OFFSET(Zdroj!BA$16,A1222-1,0)))</f>
        <v/>
      </c>
      <c r="E1225" s="66" t="str">
        <f ca="1">IF(C1225="","",OFFSET(Zdroj!BB$16,A1222-1,0))</f>
        <v/>
      </c>
      <c r="F1225" s="332"/>
      <c r="G1225" s="333"/>
    </row>
    <row r="1226" spans="1:7" x14ac:dyDescent="0.25">
      <c r="B1226" s="333"/>
      <c r="C1226" s="137" t="str">
        <f ca="1">IF(OFFSET(Zdroj!AK$16,A1222-1,0)=0,"",CONCATENATE("A",$A$2+4," - ",Zdroj!$AK$15))</f>
        <v/>
      </c>
      <c r="D1226" s="134" t="str">
        <f ca="1">IF(C1226="","",CONCATENATE(OFFSET(Zdroj!AK$16,A1222-1,0)," - ",OFFSET(Zdroj!BC$16,A1222-1,0)))</f>
        <v/>
      </c>
      <c r="E1226" s="66" t="str">
        <f ca="1">IF(C1226="","",OFFSET(Zdroj!BD$16,A1222-1,0))</f>
        <v/>
      </c>
      <c r="F1226" s="332"/>
      <c r="G1226" s="333"/>
    </row>
    <row r="1227" spans="1:7" x14ac:dyDescent="0.25">
      <c r="B1227" s="333"/>
      <c r="C1227" s="137" t="str">
        <f ca="1">IF(OFFSET(Zdroj!AL$16,A1222-1,0)=0,"",CONCATENATE("A",$A$2+5," - ",Zdroj!$AL$15))</f>
        <v/>
      </c>
      <c r="D1227" s="134" t="str">
        <f ca="1">IF(C1227="","",CONCATENATE(OFFSET(Zdroj!AL$16,A1222-1,0)," - ",OFFSET(Zdroj!BE$16,A1222-1,0)))</f>
        <v/>
      </c>
      <c r="E1227" s="66" t="str">
        <f ca="1">IF(C1227="","",OFFSET(Zdroj!BF$16,A1222-1,0))</f>
        <v/>
      </c>
      <c r="F1227" s="332"/>
      <c r="G1227" s="333"/>
    </row>
    <row r="1228" spans="1:7" x14ac:dyDescent="0.25">
      <c r="B1228" s="333"/>
      <c r="C1228" s="137" t="str">
        <f ca="1">IF(OFFSET(Zdroj!AM$16,A1222-1,0)=0,"",CONCATENATE("B",$A$2," - ",Zdroj!$AM$15))</f>
        <v/>
      </c>
      <c r="D1228" s="134" t="str">
        <f ca="1">IF(C1228="","",CONCATENATE(OFFSET(Zdroj!AM$16,A1222-1,0)))</f>
        <v/>
      </c>
      <c r="E1228" s="67" t="str">
        <f ca="1">IF(C1228="","",OFFSET(Zdroj!AN$16,A1222-1,0))</f>
        <v/>
      </c>
      <c r="F1228" s="334" t="str">
        <f t="shared" ref="F1228" ca="1" si="362">IF(SUM(E1228:E1231)=0,"",SUM(E1228:E1231))</f>
        <v/>
      </c>
      <c r="G1228" s="333"/>
    </row>
    <row r="1229" spans="1:7" x14ac:dyDescent="0.25">
      <c r="B1229" s="333"/>
      <c r="C1229" s="137" t="str">
        <f ca="1">IF(OFFSET(Zdroj!AO$16,A1222-1,0)=0,"",CONCATENATE("B",$A$2+1," - ",Zdroj!$AO$15))</f>
        <v/>
      </c>
      <c r="D1229" s="134" t="str">
        <f ca="1">IF(C1229="","",CONCATENATE(OFFSET(Zdroj!AO$16,A1222-1,0)))</f>
        <v/>
      </c>
      <c r="E1229" s="66" t="str">
        <f ca="1">IF(C1229="","",OFFSET(Zdroj!AP$16,A1222-1,0))</f>
        <v/>
      </c>
      <c r="F1229" s="334"/>
      <c r="G1229" s="333"/>
    </row>
    <row r="1230" spans="1:7" x14ac:dyDescent="0.25">
      <c r="B1230" s="333"/>
      <c r="C1230" s="137" t="str">
        <f ca="1">IF(OFFSET(Zdroj!AQ$16,A1222-1,0)=0,"",CONCATENATE("B",$A$2+2," - ",Zdroj!$AQ$15))</f>
        <v/>
      </c>
      <c r="D1230" s="134" t="str">
        <f ca="1">IF(C1230="","",CONCATENATE(OFFSET(Zdroj!AQ$16,A1222-1,0)))</f>
        <v/>
      </c>
      <c r="E1230" s="66" t="str">
        <f ca="1">IF(C1230="","",OFFSET(Zdroj!AR$16,A1222-1,0))</f>
        <v/>
      </c>
      <c r="F1230" s="334"/>
      <c r="G1230" s="333"/>
    </row>
    <row r="1231" spans="1:7" x14ac:dyDescent="0.25">
      <c r="B1231" s="333"/>
      <c r="C1231" s="137" t="str">
        <f ca="1">IF(OFFSET(Zdroj!AT$16,A1222-1,0)=0,"",CONCATENATE("B",$A$2+3," - ",Zdroj!$AS$15))</f>
        <v/>
      </c>
      <c r="D1231" s="134" t="str">
        <f ca="1">IF(C1231="","",CONCATENATE(OFFSET(Zdroj!AS$16,A1222-1,0)))</f>
        <v/>
      </c>
      <c r="E1231" s="66" t="str">
        <f ca="1">IF(C1231="","",OFFSET(Zdroj!AT$16,A1222-1,0))</f>
        <v/>
      </c>
      <c r="F1231" s="334"/>
      <c r="G1231" s="333"/>
    </row>
    <row r="1232" spans="1:7" x14ac:dyDescent="0.25">
      <c r="A1232" s="127">
        <f>SUM((ROW()+8)/10)</f>
        <v>124</v>
      </c>
      <c r="B1232" s="333" t="str">
        <f ca="1">IF(OFFSET(Zdroj!$B$16,A1232-1,0)&gt;0,OFFSET(Zdroj!$B$16,A1232-1,0),"")</f>
        <v/>
      </c>
      <c r="C1232" s="136" t="str">
        <f ca="1">IF(OFFSET(Zdroj!AG$16,A1232-1,0)=0,"",CONCATENATE("A",$A$2," - ",Zdroj!$AG$15))</f>
        <v/>
      </c>
      <c r="D1232" s="134" t="str">
        <f ca="1">IF(C1232="","",CONCATENATE(OFFSET(Zdroj!AG$16,A1232-1,0)," - ",OFFSET(Zdroj!AU$16,A1232-1,0)))</f>
        <v/>
      </c>
      <c r="E1232" s="66" t="str">
        <f ca="1">IF(C1232="","",OFFSET(Zdroj!AV$16,A1232-1,0))</f>
        <v/>
      </c>
      <c r="F1232" s="332" t="str">
        <f t="shared" ref="F1232" ca="1" si="363">IF(SUM(E1232:E1237)=0,"",SUM(E1232:E1237))</f>
        <v/>
      </c>
      <c r="G1232" s="333" t="str">
        <f t="shared" ref="G1232" ca="1" si="364">IF(SUM(E1232:E1241)=0,"",SUM(E1232:E1241))</f>
        <v/>
      </c>
    </row>
    <row r="1233" spans="1:7" x14ac:dyDescent="0.25">
      <c r="B1233" s="333"/>
      <c r="C1233" s="137" t="str">
        <f ca="1">IF(OFFSET(Zdroj!AH$16,A1232-1,0)=0,"",CONCATENATE("A",$A$2+1," - ",Zdroj!$AH$15))</f>
        <v/>
      </c>
      <c r="D1233" s="134" t="str">
        <f ca="1">IF(C1233="","",CONCATENATE(OFFSET(Zdroj!AH$16,A1232-1,0)," - ",OFFSET(Zdroj!AW$16,A1232-1,0)))</f>
        <v/>
      </c>
      <c r="E1233" s="66" t="str">
        <f ca="1">IF(C1233="","",OFFSET(Zdroj!AX$16,A1232-1,0))</f>
        <v/>
      </c>
      <c r="F1233" s="332"/>
      <c r="G1233" s="333"/>
    </row>
    <row r="1234" spans="1:7" x14ac:dyDescent="0.25">
      <c r="B1234" s="333"/>
      <c r="C1234" s="137" t="str">
        <f ca="1">IF(OFFSET(Zdroj!AI$16,A1232-1,0)=0,"",CONCATENATE("A",$A$2+2," - ",Zdroj!$AI$15))</f>
        <v/>
      </c>
      <c r="D1234" s="134" t="str">
        <f ca="1">IF(C1234="","",CONCATENATE(OFFSET(Zdroj!AI$16,A1232-1,0)," - ",OFFSET(Zdroj!AY$16,A1232-1,0)))</f>
        <v/>
      </c>
      <c r="E1234" s="66" t="str">
        <f ca="1">IF(C1234="","",OFFSET(Zdroj!AZ$16,A1232-1,0))</f>
        <v/>
      </c>
      <c r="F1234" s="332"/>
      <c r="G1234" s="333"/>
    </row>
    <row r="1235" spans="1:7" x14ac:dyDescent="0.25">
      <c r="B1235" s="333"/>
      <c r="C1235" s="137" t="str">
        <f ca="1">IF(OFFSET(Zdroj!AJ$16,A1232-1,0)=0,"",CONCATENATE("A",$A$2+3," - ",Zdroj!$AJ$15))</f>
        <v/>
      </c>
      <c r="D1235" s="134" t="str">
        <f ca="1">IF(C1235="","",CONCATENATE(OFFSET(Zdroj!AJ$16,A1232-1,0)," - ",OFFSET(Zdroj!BA$16,A1232-1,0)))</f>
        <v/>
      </c>
      <c r="E1235" s="66" t="str">
        <f ca="1">IF(C1235="","",OFFSET(Zdroj!BB$16,A1232-1,0))</f>
        <v/>
      </c>
      <c r="F1235" s="332"/>
      <c r="G1235" s="333"/>
    </row>
    <row r="1236" spans="1:7" x14ac:dyDescent="0.25">
      <c r="B1236" s="333"/>
      <c r="C1236" s="137" t="str">
        <f ca="1">IF(OFFSET(Zdroj!AK$16,A1232-1,0)=0,"",CONCATENATE("A",$A$2+4," - ",Zdroj!$AK$15))</f>
        <v/>
      </c>
      <c r="D1236" s="134" t="str">
        <f ca="1">IF(C1236="","",CONCATENATE(OFFSET(Zdroj!AK$16,A1232-1,0)," - ",OFFSET(Zdroj!BC$16,A1232-1,0)))</f>
        <v/>
      </c>
      <c r="E1236" s="66" t="str">
        <f ca="1">IF(C1236="","",OFFSET(Zdroj!BD$16,A1232-1,0))</f>
        <v/>
      </c>
      <c r="F1236" s="332"/>
      <c r="G1236" s="333"/>
    </row>
    <row r="1237" spans="1:7" x14ac:dyDescent="0.25">
      <c r="B1237" s="333"/>
      <c r="C1237" s="137" t="str">
        <f ca="1">IF(OFFSET(Zdroj!AL$16,A1232-1,0)=0,"",CONCATENATE("A",$A$2+5," - ",Zdroj!$AL$15))</f>
        <v/>
      </c>
      <c r="D1237" s="134" t="str">
        <f ca="1">IF(C1237="","",CONCATENATE(OFFSET(Zdroj!AL$16,A1232-1,0)," - ",OFFSET(Zdroj!BE$16,A1232-1,0)))</f>
        <v/>
      </c>
      <c r="E1237" s="66" t="str">
        <f ca="1">IF(C1237="","",OFFSET(Zdroj!BF$16,A1232-1,0))</f>
        <v/>
      </c>
      <c r="F1237" s="332"/>
      <c r="G1237" s="333"/>
    </row>
    <row r="1238" spans="1:7" x14ac:dyDescent="0.25">
      <c r="B1238" s="333"/>
      <c r="C1238" s="137" t="str">
        <f ca="1">IF(OFFSET(Zdroj!AM$16,A1232-1,0)=0,"",CONCATENATE("B",$A$2," - ",Zdroj!$AM$15))</f>
        <v/>
      </c>
      <c r="D1238" s="134" t="str">
        <f ca="1">IF(C1238="","",CONCATENATE(OFFSET(Zdroj!AM$16,A1232-1,0)))</f>
        <v/>
      </c>
      <c r="E1238" s="67" t="str">
        <f ca="1">IF(C1238="","",OFFSET(Zdroj!AN$16,A1232-1,0))</f>
        <v/>
      </c>
      <c r="F1238" s="334" t="str">
        <f t="shared" ref="F1238" ca="1" si="365">IF(SUM(E1238:E1241)=0,"",SUM(E1238:E1241))</f>
        <v/>
      </c>
      <c r="G1238" s="333"/>
    </row>
    <row r="1239" spans="1:7" x14ac:dyDescent="0.25">
      <c r="B1239" s="333"/>
      <c r="C1239" s="137" t="str">
        <f ca="1">IF(OFFSET(Zdroj!AO$16,A1232-1,0)=0,"",CONCATENATE("B",$A$2+1," - ",Zdroj!$AO$15))</f>
        <v/>
      </c>
      <c r="D1239" s="134" t="str">
        <f ca="1">IF(C1239="","",CONCATENATE(OFFSET(Zdroj!AO$16,A1232-1,0)))</f>
        <v/>
      </c>
      <c r="E1239" s="66" t="str">
        <f ca="1">IF(C1239="","",OFFSET(Zdroj!AP$16,A1232-1,0))</f>
        <v/>
      </c>
      <c r="F1239" s="334"/>
      <c r="G1239" s="333"/>
    </row>
    <row r="1240" spans="1:7" x14ac:dyDescent="0.25">
      <c r="B1240" s="333"/>
      <c r="C1240" s="137" t="str">
        <f ca="1">IF(OFFSET(Zdroj!AQ$16,A1232-1,0)=0,"",CONCATENATE("B",$A$2+2," - ",Zdroj!$AQ$15))</f>
        <v/>
      </c>
      <c r="D1240" s="134" t="str">
        <f ca="1">IF(C1240="","",CONCATENATE(OFFSET(Zdroj!AQ$16,A1232-1,0)))</f>
        <v/>
      </c>
      <c r="E1240" s="66" t="str">
        <f ca="1">IF(C1240="","",OFFSET(Zdroj!AR$16,A1232-1,0))</f>
        <v/>
      </c>
      <c r="F1240" s="334"/>
      <c r="G1240" s="333"/>
    </row>
    <row r="1241" spans="1:7" x14ac:dyDescent="0.25">
      <c r="B1241" s="333"/>
      <c r="C1241" s="137" t="str">
        <f ca="1">IF(OFFSET(Zdroj!AT$16,A1232-1,0)=0,"",CONCATENATE("B",$A$2+3," - ",Zdroj!$AS$15))</f>
        <v/>
      </c>
      <c r="D1241" s="134" t="str">
        <f ca="1">IF(C1241="","",CONCATENATE(OFFSET(Zdroj!AS$16,A1232-1,0)))</f>
        <v/>
      </c>
      <c r="E1241" s="66" t="str">
        <f ca="1">IF(C1241="","",OFFSET(Zdroj!AT$16,A1232-1,0))</f>
        <v/>
      </c>
      <c r="F1241" s="334"/>
      <c r="G1241" s="333"/>
    </row>
    <row r="1242" spans="1:7" x14ac:dyDescent="0.25">
      <c r="A1242" s="127">
        <f>SUM((ROW()+8)/10)</f>
        <v>125</v>
      </c>
      <c r="B1242" s="333" t="str">
        <f ca="1">IF(OFFSET(Zdroj!$B$16,A1242-1,0)&gt;0,OFFSET(Zdroj!$B$16,A1242-1,0),"")</f>
        <v/>
      </c>
      <c r="C1242" s="136" t="str">
        <f ca="1">IF(OFFSET(Zdroj!AG$16,A1242-1,0)=0,"",CONCATENATE("A",$A$2," - ",Zdroj!$AG$15))</f>
        <v/>
      </c>
      <c r="D1242" s="134" t="str">
        <f ca="1">IF(C1242="","",CONCATENATE(OFFSET(Zdroj!AG$16,A1242-1,0)," - ",OFFSET(Zdroj!AU$16,A1242-1,0)))</f>
        <v/>
      </c>
      <c r="E1242" s="66" t="str">
        <f ca="1">IF(C1242="","",OFFSET(Zdroj!AV$16,A1242-1,0))</f>
        <v/>
      </c>
      <c r="F1242" s="332" t="str">
        <f t="shared" ref="F1242" ca="1" si="366">IF(SUM(E1242:E1247)=0,"",SUM(E1242:E1247))</f>
        <v/>
      </c>
      <c r="G1242" s="333" t="str">
        <f t="shared" ref="G1242" ca="1" si="367">IF(SUM(E1242:E1251)=0,"",SUM(E1242:E1251))</f>
        <v/>
      </c>
    </row>
    <row r="1243" spans="1:7" x14ac:dyDescent="0.25">
      <c r="B1243" s="333"/>
      <c r="C1243" s="137" t="str">
        <f ca="1">IF(OFFSET(Zdroj!AH$16,A1242-1,0)=0,"",CONCATENATE("A",$A$2+1," - ",Zdroj!$AH$15))</f>
        <v/>
      </c>
      <c r="D1243" s="134" t="str">
        <f ca="1">IF(C1243="","",CONCATENATE(OFFSET(Zdroj!AH$16,A1242-1,0)," - ",OFFSET(Zdroj!AW$16,A1242-1,0)))</f>
        <v/>
      </c>
      <c r="E1243" s="66" t="str">
        <f ca="1">IF(C1243="","",OFFSET(Zdroj!AX$16,A1242-1,0))</f>
        <v/>
      </c>
      <c r="F1243" s="332"/>
      <c r="G1243" s="333"/>
    </row>
    <row r="1244" spans="1:7" x14ac:dyDescent="0.25">
      <c r="B1244" s="333"/>
      <c r="C1244" s="137" t="str">
        <f ca="1">IF(OFFSET(Zdroj!AI$16,A1242-1,0)=0,"",CONCATENATE("A",$A$2+2," - ",Zdroj!$AI$15))</f>
        <v/>
      </c>
      <c r="D1244" s="134" t="str">
        <f ca="1">IF(C1244="","",CONCATENATE(OFFSET(Zdroj!AI$16,A1242-1,0)," - ",OFFSET(Zdroj!AY$16,A1242-1,0)))</f>
        <v/>
      </c>
      <c r="E1244" s="66" t="str">
        <f ca="1">IF(C1244="","",OFFSET(Zdroj!AZ$16,A1242-1,0))</f>
        <v/>
      </c>
      <c r="F1244" s="332"/>
      <c r="G1244" s="333"/>
    </row>
    <row r="1245" spans="1:7" x14ac:dyDescent="0.25">
      <c r="B1245" s="333"/>
      <c r="C1245" s="137" t="str">
        <f ca="1">IF(OFFSET(Zdroj!AJ$16,A1242-1,0)=0,"",CONCATENATE("A",$A$2+3," - ",Zdroj!$AJ$15))</f>
        <v/>
      </c>
      <c r="D1245" s="134" t="str">
        <f ca="1">IF(C1245="","",CONCATENATE(OFFSET(Zdroj!AJ$16,A1242-1,0)," - ",OFFSET(Zdroj!BA$16,A1242-1,0)))</f>
        <v/>
      </c>
      <c r="E1245" s="66" t="str">
        <f ca="1">IF(C1245="","",OFFSET(Zdroj!BB$16,A1242-1,0))</f>
        <v/>
      </c>
      <c r="F1245" s="332"/>
      <c r="G1245" s="333"/>
    </row>
    <row r="1246" spans="1:7" x14ac:dyDescent="0.25">
      <c r="B1246" s="333"/>
      <c r="C1246" s="137" t="str">
        <f ca="1">IF(OFFSET(Zdroj!AK$16,A1242-1,0)=0,"",CONCATENATE("A",$A$2+4," - ",Zdroj!$AK$15))</f>
        <v/>
      </c>
      <c r="D1246" s="134" t="str">
        <f ca="1">IF(C1246="","",CONCATENATE(OFFSET(Zdroj!AK$16,A1242-1,0)," - ",OFFSET(Zdroj!BC$16,A1242-1,0)))</f>
        <v/>
      </c>
      <c r="E1246" s="66" t="str">
        <f ca="1">IF(C1246="","",OFFSET(Zdroj!BD$16,A1242-1,0))</f>
        <v/>
      </c>
      <c r="F1246" s="332"/>
      <c r="G1246" s="333"/>
    </row>
    <row r="1247" spans="1:7" x14ac:dyDescent="0.25">
      <c r="B1247" s="333"/>
      <c r="C1247" s="137" t="str">
        <f ca="1">IF(OFFSET(Zdroj!AL$16,A1242-1,0)=0,"",CONCATENATE("A",$A$2+5," - ",Zdroj!$AL$15))</f>
        <v/>
      </c>
      <c r="D1247" s="134" t="str">
        <f ca="1">IF(C1247="","",CONCATENATE(OFFSET(Zdroj!AL$16,A1242-1,0)," - ",OFFSET(Zdroj!BE$16,A1242-1,0)))</f>
        <v/>
      </c>
      <c r="E1247" s="66" t="str">
        <f ca="1">IF(C1247="","",OFFSET(Zdroj!BF$16,A1242-1,0))</f>
        <v/>
      </c>
      <c r="F1247" s="332"/>
      <c r="G1247" s="333"/>
    </row>
    <row r="1248" spans="1:7" x14ac:dyDescent="0.25">
      <c r="B1248" s="333"/>
      <c r="C1248" s="137" t="str">
        <f ca="1">IF(OFFSET(Zdroj!AM$16,A1242-1,0)=0,"",CONCATENATE("B",$A$2," - ",Zdroj!$AM$15))</f>
        <v/>
      </c>
      <c r="D1248" s="134" t="str">
        <f ca="1">IF(C1248="","",CONCATENATE(OFFSET(Zdroj!AM$16,A1242-1,0)))</f>
        <v/>
      </c>
      <c r="E1248" s="67" t="str">
        <f ca="1">IF(C1248="","",OFFSET(Zdroj!AN$16,A1242-1,0))</f>
        <v/>
      </c>
      <c r="F1248" s="334" t="str">
        <f t="shared" ref="F1248" ca="1" si="368">IF(SUM(E1248:E1251)=0,"",SUM(E1248:E1251))</f>
        <v/>
      </c>
      <c r="G1248" s="333"/>
    </row>
    <row r="1249" spans="1:7" x14ac:dyDescent="0.25">
      <c r="B1249" s="333"/>
      <c r="C1249" s="137" t="str">
        <f ca="1">IF(OFFSET(Zdroj!AO$16,A1242-1,0)=0,"",CONCATENATE("B",$A$2+1," - ",Zdroj!$AO$15))</f>
        <v/>
      </c>
      <c r="D1249" s="134" t="str">
        <f ca="1">IF(C1249="","",CONCATENATE(OFFSET(Zdroj!AO$16,A1242-1,0)))</f>
        <v/>
      </c>
      <c r="E1249" s="66" t="str">
        <f ca="1">IF(C1249="","",OFFSET(Zdroj!AP$16,A1242-1,0))</f>
        <v/>
      </c>
      <c r="F1249" s="334"/>
      <c r="G1249" s="333"/>
    </row>
    <row r="1250" spans="1:7" x14ac:dyDescent="0.25">
      <c r="B1250" s="333"/>
      <c r="C1250" s="137" t="str">
        <f ca="1">IF(OFFSET(Zdroj!AQ$16,A1242-1,0)=0,"",CONCATENATE("B",$A$2+2," - ",Zdroj!$AQ$15))</f>
        <v/>
      </c>
      <c r="D1250" s="134" t="str">
        <f ca="1">IF(C1250="","",CONCATENATE(OFFSET(Zdroj!AQ$16,A1242-1,0)))</f>
        <v/>
      </c>
      <c r="E1250" s="66" t="str">
        <f ca="1">IF(C1250="","",OFFSET(Zdroj!AR$16,A1242-1,0))</f>
        <v/>
      </c>
      <c r="F1250" s="334"/>
      <c r="G1250" s="333"/>
    </row>
    <row r="1251" spans="1:7" x14ac:dyDescent="0.25">
      <c r="B1251" s="333"/>
      <c r="C1251" s="137" t="str">
        <f ca="1">IF(OFFSET(Zdroj!AT$16,A1242-1,0)=0,"",CONCATENATE("B",$A$2+3," - ",Zdroj!$AS$15))</f>
        <v/>
      </c>
      <c r="D1251" s="134" t="str">
        <f ca="1">IF(C1251="","",CONCATENATE(OFFSET(Zdroj!AS$16,A1242-1,0)))</f>
        <v/>
      </c>
      <c r="E1251" s="66" t="str">
        <f ca="1">IF(C1251="","",OFFSET(Zdroj!AT$16,A1242-1,0))</f>
        <v/>
      </c>
      <c r="F1251" s="334"/>
      <c r="G1251" s="333"/>
    </row>
    <row r="1252" spans="1:7" x14ac:dyDescent="0.25">
      <c r="A1252" s="127">
        <f>SUM((ROW()+8)/10)</f>
        <v>126</v>
      </c>
      <c r="B1252" s="333" t="str">
        <f ca="1">IF(OFFSET(Zdroj!$B$16,A1252-1,0)&gt;0,OFFSET(Zdroj!$B$16,A1252-1,0),"")</f>
        <v/>
      </c>
      <c r="C1252" s="136" t="str">
        <f ca="1">IF(OFFSET(Zdroj!AG$16,A1252-1,0)=0,"",CONCATENATE("A",$A$2," - ",Zdroj!$AG$15))</f>
        <v/>
      </c>
      <c r="D1252" s="134" t="str">
        <f ca="1">IF(C1252="","",CONCATENATE(OFFSET(Zdroj!AG$16,A1252-1,0)," - ",OFFSET(Zdroj!AU$16,A1252-1,0)))</f>
        <v/>
      </c>
      <c r="E1252" s="66" t="str">
        <f ca="1">IF(C1252="","",OFFSET(Zdroj!AV$16,A1252-1,0))</f>
        <v/>
      </c>
      <c r="F1252" s="332" t="str">
        <f t="shared" ref="F1252" ca="1" si="369">IF(SUM(E1252:E1257)=0,"",SUM(E1252:E1257))</f>
        <v/>
      </c>
      <c r="G1252" s="333" t="str">
        <f t="shared" ref="G1252" ca="1" si="370">IF(SUM(E1252:E1261)=0,"",SUM(E1252:E1261))</f>
        <v/>
      </c>
    </row>
    <row r="1253" spans="1:7" x14ac:dyDescent="0.25">
      <c r="B1253" s="333"/>
      <c r="C1253" s="137" t="str">
        <f ca="1">IF(OFFSET(Zdroj!AH$16,A1252-1,0)=0,"",CONCATENATE("A",$A$2+1," - ",Zdroj!$AH$15))</f>
        <v/>
      </c>
      <c r="D1253" s="134" t="str">
        <f ca="1">IF(C1253="","",CONCATENATE(OFFSET(Zdroj!AH$16,A1252-1,0)," - ",OFFSET(Zdroj!AW$16,A1252-1,0)))</f>
        <v/>
      </c>
      <c r="E1253" s="66" t="str">
        <f ca="1">IF(C1253="","",OFFSET(Zdroj!AX$16,A1252-1,0))</f>
        <v/>
      </c>
      <c r="F1253" s="332"/>
      <c r="G1253" s="333"/>
    </row>
    <row r="1254" spans="1:7" x14ac:dyDescent="0.25">
      <c r="B1254" s="333"/>
      <c r="C1254" s="137" t="str">
        <f ca="1">IF(OFFSET(Zdroj!AI$16,A1252-1,0)=0,"",CONCATENATE("A",$A$2+2," - ",Zdroj!$AI$15))</f>
        <v/>
      </c>
      <c r="D1254" s="134" t="str">
        <f ca="1">IF(C1254="","",CONCATENATE(OFFSET(Zdroj!AI$16,A1252-1,0)," - ",OFFSET(Zdroj!AY$16,A1252-1,0)))</f>
        <v/>
      </c>
      <c r="E1254" s="66" t="str">
        <f ca="1">IF(C1254="","",OFFSET(Zdroj!AZ$16,A1252-1,0))</f>
        <v/>
      </c>
      <c r="F1254" s="332"/>
      <c r="G1254" s="333"/>
    </row>
    <row r="1255" spans="1:7" x14ac:dyDescent="0.25">
      <c r="B1255" s="333"/>
      <c r="C1255" s="137" t="str">
        <f ca="1">IF(OFFSET(Zdroj!AJ$16,A1252-1,0)=0,"",CONCATENATE("A",$A$2+3," - ",Zdroj!$AJ$15))</f>
        <v/>
      </c>
      <c r="D1255" s="134" t="str">
        <f ca="1">IF(C1255="","",CONCATENATE(OFFSET(Zdroj!AJ$16,A1252-1,0)," - ",OFFSET(Zdroj!BA$16,A1252-1,0)))</f>
        <v/>
      </c>
      <c r="E1255" s="66" t="str">
        <f ca="1">IF(C1255="","",OFFSET(Zdroj!BB$16,A1252-1,0))</f>
        <v/>
      </c>
      <c r="F1255" s="332"/>
      <c r="G1255" s="333"/>
    </row>
    <row r="1256" spans="1:7" x14ac:dyDescent="0.25">
      <c r="B1256" s="333"/>
      <c r="C1256" s="137" t="str">
        <f ca="1">IF(OFFSET(Zdroj!AK$16,A1252-1,0)=0,"",CONCATENATE("A",$A$2+4," - ",Zdroj!$AK$15))</f>
        <v/>
      </c>
      <c r="D1256" s="134" t="str">
        <f ca="1">IF(C1256="","",CONCATENATE(OFFSET(Zdroj!AK$16,A1252-1,0)," - ",OFFSET(Zdroj!BC$16,A1252-1,0)))</f>
        <v/>
      </c>
      <c r="E1256" s="66" t="str">
        <f ca="1">IF(C1256="","",OFFSET(Zdroj!BD$16,A1252-1,0))</f>
        <v/>
      </c>
      <c r="F1256" s="332"/>
      <c r="G1256" s="333"/>
    </row>
    <row r="1257" spans="1:7" x14ac:dyDescent="0.25">
      <c r="B1257" s="333"/>
      <c r="C1257" s="137" t="str">
        <f ca="1">IF(OFFSET(Zdroj!AL$16,A1252-1,0)=0,"",CONCATENATE("A",$A$2+5," - ",Zdroj!$AL$15))</f>
        <v/>
      </c>
      <c r="D1257" s="134" t="str">
        <f ca="1">IF(C1257="","",CONCATENATE(OFFSET(Zdroj!AL$16,A1252-1,0)," - ",OFFSET(Zdroj!BE$16,A1252-1,0)))</f>
        <v/>
      </c>
      <c r="E1257" s="66" t="str">
        <f ca="1">IF(C1257="","",OFFSET(Zdroj!BF$16,A1252-1,0))</f>
        <v/>
      </c>
      <c r="F1257" s="332"/>
      <c r="G1257" s="333"/>
    </row>
    <row r="1258" spans="1:7" x14ac:dyDescent="0.25">
      <c r="B1258" s="333"/>
      <c r="C1258" s="137" t="str">
        <f ca="1">IF(OFFSET(Zdroj!AM$16,A1252-1,0)=0,"",CONCATENATE("B",$A$2," - ",Zdroj!$AM$15))</f>
        <v/>
      </c>
      <c r="D1258" s="134" t="str">
        <f ca="1">IF(C1258="","",CONCATENATE(OFFSET(Zdroj!AM$16,A1252-1,0)))</f>
        <v/>
      </c>
      <c r="E1258" s="67" t="str">
        <f ca="1">IF(C1258="","",OFFSET(Zdroj!AN$16,A1252-1,0))</f>
        <v/>
      </c>
      <c r="F1258" s="334" t="str">
        <f t="shared" ref="F1258" ca="1" si="371">IF(SUM(E1258:E1261)=0,"",SUM(E1258:E1261))</f>
        <v/>
      </c>
      <c r="G1258" s="333"/>
    </row>
    <row r="1259" spans="1:7" x14ac:dyDescent="0.25">
      <c r="B1259" s="333"/>
      <c r="C1259" s="137" t="str">
        <f ca="1">IF(OFFSET(Zdroj!AO$16,A1252-1,0)=0,"",CONCATENATE("B",$A$2+1," - ",Zdroj!$AO$15))</f>
        <v/>
      </c>
      <c r="D1259" s="134" t="str">
        <f ca="1">IF(C1259="","",CONCATENATE(OFFSET(Zdroj!AO$16,A1252-1,0)))</f>
        <v/>
      </c>
      <c r="E1259" s="66" t="str">
        <f ca="1">IF(C1259="","",OFFSET(Zdroj!AP$16,A1252-1,0))</f>
        <v/>
      </c>
      <c r="F1259" s="334"/>
      <c r="G1259" s="333"/>
    </row>
    <row r="1260" spans="1:7" x14ac:dyDescent="0.25">
      <c r="B1260" s="333"/>
      <c r="C1260" s="137" t="str">
        <f ca="1">IF(OFFSET(Zdroj!AQ$16,A1252-1,0)=0,"",CONCATENATE("B",$A$2+2," - ",Zdroj!$AQ$15))</f>
        <v/>
      </c>
      <c r="D1260" s="134" t="str">
        <f ca="1">IF(C1260="","",CONCATENATE(OFFSET(Zdroj!AQ$16,A1252-1,0)))</f>
        <v/>
      </c>
      <c r="E1260" s="66" t="str">
        <f ca="1">IF(C1260="","",OFFSET(Zdroj!AR$16,A1252-1,0))</f>
        <v/>
      </c>
      <c r="F1260" s="334"/>
      <c r="G1260" s="333"/>
    </row>
    <row r="1261" spans="1:7" x14ac:dyDescent="0.25">
      <c r="B1261" s="333"/>
      <c r="C1261" s="137" t="str">
        <f ca="1">IF(OFFSET(Zdroj!AT$16,A1252-1,0)=0,"",CONCATENATE("B",$A$2+3," - ",Zdroj!$AS$15))</f>
        <v/>
      </c>
      <c r="D1261" s="134" t="str">
        <f ca="1">IF(C1261="","",CONCATENATE(OFFSET(Zdroj!AS$16,A1252-1,0)))</f>
        <v/>
      </c>
      <c r="E1261" s="66" t="str">
        <f ca="1">IF(C1261="","",OFFSET(Zdroj!AT$16,A1252-1,0))</f>
        <v/>
      </c>
      <c r="F1261" s="334"/>
      <c r="G1261" s="333"/>
    </row>
    <row r="1262" spans="1:7" x14ac:dyDescent="0.25">
      <c r="A1262" s="127">
        <f>SUM((ROW()+8)/10)</f>
        <v>127</v>
      </c>
      <c r="B1262" s="333" t="str">
        <f ca="1">IF(OFFSET(Zdroj!$B$16,A1262-1,0)&gt;0,OFFSET(Zdroj!$B$16,A1262-1,0),"")</f>
        <v/>
      </c>
      <c r="C1262" s="136" t="str">
        <f ca="1">IF(OFFSET(Zdroj!AG$16,A1262-1,0)=0,"",CONCATENATE("A",$A$2," - ",Zdroj!$AG$15))</f>
        <v/>
      </c>
      <c r="D1262" s="134" t="str">
        <f ca="1">IF(C1262="","",CONCATENATE(OFFSET(Zdroj!AG$16,A1262-1,0)," - ",OFFSET(Zdroj!AU$16,A1262-1,0)))</f>
        <v/>
      </c>
      <c r="E1262" s="66" t="str">
        <f ca="1">IF(C1262="","",OFFSET(Zdroj!AV$16,A1262-1,0))</f>
        <v/>
      </c>
      <c r="F1262" s="332" t="str">
        <f t="shared" ref="F1262" ca="1" si="372">IF(SUM(E1262:E1267)=0,"",SUM(E1262:E1267))</f>
        <v/>
      </c>
      <c r="G1262" s="333" t="str">
        <f t="shared" ref="G1262" ca="1" si="373">IF(SUM(E1262:E1271)=0,"",SUM(E1262:E1271))</f>
        <v/>
      </c>
    </row>
    <row r="1263" spans="1:7" x14ac:dyDescent="0.25">
      <c r="B1263" s="333"/>
      <c r="C1263" s="137" t="str">
        <f ca="1">IF(OFFSET(Zdroj!AH$16,A1262-1,0)=0,"",CONCATENATE("A",$A$2+1," - ",Zdroj!$AH$15))</f>
        <v/>
      </c>
      <c r="D1263" s="134" t="str">
        <f ca="1">IF(C1263="","",CONCATENATE(OFFSET(Zdroj!AH$16,A1262-1,0)," - ",OFFSET(Zdroj!AW$16,A1262-1,0)))</f>
        <v/>
      </c>
      <c r="E1263" s="66" t="str">
        <f ca="1">IF(C1263="","",OFFSET(Zdroj!AX$16,A1262-1,0))</f>
        <v/>
      </c>
      <c r="F1263" s="332"/>
      <c r="G1263" s="333"/>
    </row>
    <row r="1264" spans="1:7" x14ac:dyDescent="0.25">
      <c r="B1264" s="333"/>
      <c r="C1264" s="137" t="str">
        <f ca="1">IF(OFFSET(Zdroj!AI$16,A1262-1,0)=0,"",CONCATENATE("A",$A$2+2," - ",Zdroj!$AI$15))</f>
        <v/>
      </c>
      <c r="D1264" s="134" t="str">
        <f ca="1">IF(C1264="","",CONCATENATE(OFFSET(Zdroj!AI$16,A1262-1,0)," - ",OFFSET(Zdroj!AY$16,A1262-1,0)))</f>
        <v/>
      </c>
      <c r="E1264" s="66" t="str">
        <f ca="1">IF(C1264="","",OFFSET(Zdroj!AZ$16,A1262-1,0))</f>
        <v/>
      </c>
      <c r="F1264" s="332"/>
      <c r="G1264" s="333"/>
    </row>
    <row r="1265" spans="1:7" x14ac:dyDescent="0.25">
      <c r="B1265" s="333"/>
      <c r="C1265" s="137" t="str">
        <f ca="1">IF(OFFSET(Zdroj!AJ$16,A1262-1,0)=0,"",CONCATENATE("A",$A$2+3," - ",Zdroj!$AJ$15))</f>
        <v/>
      </c>
      <c r="D1265" s="134" t="str">
        <f ca="1">IF(C1265="","",CONCATENATE(OFFSET(Zdroj!AJ$16,A1262-1,0)," - ",OFFSET(Zdroj!BA$16,A1262-1,0)))</f>
        <v/>
      </c>
      <c r="E1265" s="66" t="str">
        <f ca="1">IF(C1265="","",OFFSET(Zdroj!BB$16,A1262-1,0))</f>
        <v/>
      </c>
      <c r="F1265" s="332"/>
      <c r="G1265" s="333"/>
    </row>
    <row r="1266" spans="1:7" x14ac:dyDescent="0.25">
      <c r="B1266" s="333"/>
      <c r="C1266" s="137" t="str">
        <f ca="1">IF(OFFSET(Zdroj!AK$16,A1262-1,0)=0,"",CONCATENATE("A",$A$2+4," - ",Zdroj!$AK$15))</f>
        <v/>
      </c>
      <c r="D1266" s="134" t="str">
        <f ca="1">IF(C1266="","",CONCATENATE(OFFSET(Zdroj!AK$16,A1262-1,0)," - ",OFFSET(Zdroj!BC$16,A1262-1,0)))</f>
        <v/>
      </c>
      <c r="E1266" s="66" t="str">
        <f ca="1">IF(C1266="","",OFFSET(Zdroj!BD$16,A1262-1,0))</f>
        <v/>
      </c>
      <c r="F1266" s="332"/>
      <c r="G1266" s="333"/>
    </row>
    <row r="1267" spans="1:7" x14ac:dyDescent="0.25">
      <c r="B1267" s="333"/>
      <c r="C1267" s="137" t="str">
        <f ca="1">IF(OFFSET(Zdroj!AL$16,A1262-1,0)=0,"",CONCATENATE("A",$A$2+5," - ",Zdroj!$AL$15))</f>
        <v/>
      </c>
      <c r="D1267" s="134" t="str">
        <f ca="1">IF(C1267="","",CONCATENATE(OFFSET(Zdroj!AL$16,A1262-1,0)," - ",OFFSET(Zdroj!BE$16,A1262-1,0)))</f>
        <v/>
      </c>
      <c r="E1267" s="66" t="str">
        <f ca="1">IF(C1267="","",OFFSET(Zdroj!BF$16,A1262-1,0))</f>
        <v/>
      </c>
      <c r="F1267" s="332"/>
      <c r="G1267" s="333"/>
    </row>
    <row r="1268" spans="1:7" x14ac:dyDescent="0.25">
      <c r="B1268" s="333"/>
      <c r="C1268" s="137" t="str">
        <f ca="1">IF(OFFSET(Zdroj!AM$16,A1262-1,0)=0,"",CONCATENATE("B",$A$2," - ",Zdroj!$AM$15))</f>
        <v/>
      </c>
      <c r="D1268" s="134" t="str">
        <f ca="1">IF(C1268="","",CONCATENATE(OFFSET(Zdroj!AM$16,A1262-1,0)))</f>
        <v/>
      </c>
      <c r="E1268" s="67" t="str">
        <f ca="1">IF(C1268="","",OFFSET(Zdroj!AN$16,A1262-1,0))</f>
        <v/>
      </c>
      <c r="F1268" s="334" t="str">
        <f t="shared" ref="F1268" ca="1" si="374">IF(SUM(E1268:E1271)=0,"",SUM(E1268:E1271))</f>
        <v/>
      </c>
      <c r="G1268" s="333"/>
    </row>
    <row r="1269" spans="1:7" x14ac:dyDescent="0.25">
      <c r="B1269" s="333"/>
      <c r="C1269" s="137" t="str">
        <f ca="1">IF(OFFSET(Zdroj!AO$16,A1262-1,0)=0,"",CONCATENATE("B",$A$2+1," - ",Zdroj!$AO$15))</f>
        <v/>
      </c>
      <c r="D1269" s="134" t="str">
        <f ca="1">IF(C1269="","",CONCATENATE(OFFSET(Zdroj!AO$16,A1262-1,0)))</f>
        <v/>
      </c>
      <c r="E1269" s="66" t="str">
        <f ca="1">IF(C1269="","",OFFSET(Zdroj!AP$16,A1262-1,0))</f>
        <v/>
      </c>
      <c r="F1269" s="334"/>
      <c r="G1269" s="333"/>
    </row>
    <row r="1270" spans="1:7" x14ac:dyDescent="0.25">
      <c r="B1270" s="333"/>
      <c r="C1270" s="137" t="str">
        <f ca="1">IF(OFFSET(Zdroj!AQ$16,A1262-1,0)=0,"",CONCATENATE("B",$A$2+2," - ",Zdroj!$AQ$15))</f>
        <v/>
      </c>
      <c r="D1270" s="134" t="str">
        <f ca="1">IF(C1270="","",CONCATENATE(OFFSET(Zdroj!AQ$16,A1262-1,0)))</f>
        <v/>
      </c>
      <c r="E1270" s="66" t="str">
        <f ca="1">IF(C1270="","",OFFSET(Zdroj!AR$16,A1262-1,0))</f>
        <v/>
      </c>
      <c r="F1270" s="334"/>
      <c r="G1270" s="333"/>
    </row>
    <row r="1271" spans="1:7" x14ac:dyDescent="0.25">
      <c r="B1271" s="333"/>
      <c r="C1271" s="137" t="str">
        <f ca="1">IF(OFFSET(Zdroj!AT$16,A1262-1,0)=0,"",CONCATENATE("B",$A$2+3," - ",Zdroj!$AS$15))</f>
        <v/>
      </c>
      <c r="D1271" s="134" t="str">
        <f ca="1">IF(C1271="","",CONCATENATE(OFFSET(Zdroj!AS$16,A1262-1,0)))</f>
        <v/>
      </c>
      <c r="E1271" s="66" t="str">
        <f ca="1">IF(C1271="","",OFFSET(Zdroj!AT$16,A1262-1,0))</f>
        <v/>
      </c>
      <c r="F1271" s="334"/>
      <c r="G1271" s="333"/>
    </row>
    <row r="1272" spans="1:7" x14ac:dyDescent="0.25">
      <c r="A1272" s="127">
        <f>SUM((ROW()+8)/10)</f>
        <v>128</v>
      </c>
      <c r="B1272" s="333" t="str">
        <f ca="1">IF(OFFSET(Zdroj!$B$16,A1272-1,0)&gt;0,OFFSET(Zdroj!$B$16,A1272-1,0),"")</f>
        <v/>
      </c>
      <c r="C1272" s="136" t="str">
        <f ca="1">IF(OFFSET(Zdroj!AG$16,A1272-1,0)=0,"",CONCATENATE("A",$A$2," - ",Zdroj!$AG$15))</f>
        <v/>
      </c>
      <c r="D1272" s="134" t="str">
        <f ca="1">IF(C1272="","",CONCATENATE(OFFSET(Zdroj!AG$16,A1272-1,0)," - ",OFFSET(Zdroj!AU$16,A1272-1,0)))</f>
        <v/>
      </c>
      <c r="E1272" s="66" t="str">
        <f ca="1">IF(C1272="","",OFFSET(Zdroj!AV$16,A1272-1,0))</f>
        <v/>
      </c>
      <c r="F1272" s="332" t="str">
        <f t="shared" ref="F1272" ca="1" si="375">IF(SUM(E1272:E1277)=0,"",SUM(E1272:E1277))</f>
        <v/>
      </c>
      <c r="G1272" s="333" t="str">
        <f t="shared" ref="G1272" ca="1" si="376">IF(SUM(E1272:E1281)=0,"",SUM(E1272:E1281))</f>
        <v/>
      </c>
    </row>
    <row r="1273" spans="1:7" x14ac:dyDescent="0.25">
      <c r="B1273" s="333"/>
      <c r="C1273" s="137" t="str">
        <f ca="1">IF(OFFSET(Zdroj!AH$16,A1272-1,0)=0,"",CONCATENATE("A",$A$2+1," - ",Zdroj!$AH$15))</f>
        <v/>
      </c>
      <c r="D1273" s="134" t="str">
        <f ca="1">IF(C1273="","",CONCATENATE(OFFSET(Zdroj!AH$16,A1272-1,0)," - ",OFFSET(Zdroj!AW$16,A1272-1,0)))</f>
        <v/>
      </c>
      <c r="E1273" s="66" t="str">
        <f ca="1">IF(C1273="","",OFFSET(Zdroj!AX$16,A1272-1,0))</f>
        <v/>
      </c>
      <c r="F1273" s="332"/>
      <c r="G1273" s="333"/>
    </row>
    <row r="1274" spans="1:7" x14ac:dyDescent="0.25">
      <c r="B1274" s="333"/>
      <c r="C1274" s="137" t="str">
        <f ca="1">IF(OFFSET(Zdroj!AI$16,A1272-1,0)=0,"",CONCATENATE("A",$A$2+2," - ",Zdroj!$AI$15))</f>
        <v/>
      </c>
      <c r="D1274" s="134" t="str">
        <f ca="1">IF(C1274="","",CONCATENATE(OFFSET(Zdroj!AI$16,A1272-1,0)," - ",OFFSET(Zdroj!AY$16,A1272-1,0)))</f>
        <v/>
      </c>
      <c r="E1274" s="66" t="str">
        <f ca="1">IF(C1274="","",OFFSET(Zdroj!AZ$16,A1272-1,0))</f>
        <v/>
      </c>
      <c r="F1274" s="332"/>
      <c r="G1274" s="333"/>
    </row>
    <row r="1275" spans="1:7" x14ac:dyDescent="0.25">
      <c r="B1275" s="333"/>
      <c r="C1275" s="137" t="str">
        <f ca="1">IF(OFFSET(Zdroj!AJ$16,A1272-1,0)=0,"",CONCATENATE("A",$A$2+3," - ",Zdroj!$AJ$15))</f>
        <v/>
      </c>
      <c r="D1275" s="134" t="str">
        <f ca="1">IF(C1275="","",CONCATENATE(OFFSET(Zdroj!AJ$16,A1272-1,0)," - ",OFFSET(Zdroj!BA$16,A1272-1,0)))</f>
        <v/>
      </c>
      <c r="E1275" s="66" t="str">
        <f ca="1">IF(C1275="","",OFFSET(Zdroj!BB$16,A1272-1,0))</f>
        <v/>
      </c>
      <c r="F1275" s="332"/>
      <c r="G1275" s="333"/>
    </row>
    <row r="1276" spans="1:7" x14ac:dyDescent="0.25">
      <c r="B1276" s="333"/>
      <c r="C1276" s="137" t="str">
        <f ca="1">IF(OFFSET(Zdroj!AK$16,A1272-1,0)=0,"",CONCATENATE("A",$A$2+4," - ",Zdroj!$AK$15))</f>
        <v/>
      </c>
      <c r="D1276" s="134" t="str">
        <f ca="1">IF(C1276="","",CONCATENATE(OFFSET(Zdroj!AK$16,A1272-1,0)," - ",OFFSET(Zdroj!BC$16,A1272-1,0)))</f>
        <v/>
      </c>
      <c r="E1276" s="66" t="str">
        <f ca="1">IF(C1276="","",OFFSET(Zdroj!BD$16,A1272-1,0))</f>
        <v/>
      </c>
      <c r="F1276" s="332"/>
      <c r="G1276" s="333"/>
    </row>
    <row r="1277" spans="1:7" x14ac:dyDescent="0.25">
      <c r="B1277" s="333"/>
      <c r="C1277" s="137" t="str">
        <f ca="1">IF(OFFSET(Zdroj!AL$16,A1272-1,0)=0,"",CONCATENATE("A",$A$2+5," - ",Zdroj!$AL$15))</f>
        <v/>
      </c>
      <c r="D1277" s="134" t="str">
        <f ca="1">IF(C1277="","",CONCATENATE(OFFSET(Zdroj!AL$16,A1272-1,0)," - ",OFFSET(Zdroj!BE$16,A1272-1,0)))</f>
        <v/>
      </c>
      <c r="E1277" s="66" t="str">
        <f ca="1">IF(C1277="","",OFFSET(Zdroj!BF$16,A1272-1,0))</f>
        <v/>
      </c>
      <c r="F1277" s="332"/>
      <c r="G1277" s="333"/>
    </row>
    <row r="1278" spans="1:7" x14ac:dyDescent="0.25">
      <c r="B1278" s="333"/>
      <c r="C1278" s="137" t="str">
        <f ca="1">IF(OFFSET(Zdroj!AM$16,A1272-1,0)=0,"",CONCATENATE("B",$A$2," - ",Zdroj!$AM$15))</f>
        <v/>
      </c>
      <c r="D1278" s="134" t="str">
        <f ca="1">IF(C1278="","",CONCATENATE(OFFSET(Zdroj!AM$16,A1272-1,0)))</f>
        <v/>
      </c>
      <c r="E1278" s="67" t="str">
        <f ca="1">IF(C1278="","",OFFSET(Zdroj!AN$16,A1272-1,0))</f>
        <v/>
      </c>
      <c r="F1278" s="334" t="str">
        <f t="shared" ref="F1278" ca="1" si="377">IF(SUM(E1278:E1281)=0,"",SUM(E1278:E1281))</f>
        <v/>
      </c>
      <c r="G1278" s="333"/>
    </row>
    <row r="1279" spans="1:7" x14ac:dyDescent="0.25">
      <c r="B1279" s="333"/>
      <c r="C1279" s="137" t="str">
        <f ca="1">IF(OFFSET(Zdroj!AO$16,A1272-1,0)=0,"",CONCATENATE("B",$A$2+1," - ",Zdroj!$AO$15))</f>
        <v/>
      </c>
      <c r="D1279" s="134" t="str">
        <f ca="1">IF(C1279="","",CONCATENATE(OFFSET(Zdroj!AO$16,A1272-1,0)))</f>
        <v/>
      </c>
      <c r="E1279" s="66" t="str">
        <f ca="1">IF(C1279="","",OFFSET(Zdroj!AP$16,A1272-1,0))</f>
        <v/>
      </c>
      <c r="F1279" s="334"/>
      <c r="G1279" s="333"/>
    </row>
    <row r="1280" spans="1:7" x14ac:dyDescent="0.25">
      <c r="B1280" s="333"/>
      <c r="C1280" s="137" t="str">
        <f ca="1">IF(OFFSET(Zdroj!AQ$16,A1272-1,0)=0,"",CONCATENATE("B",$A$2+2," - ",Zdroj!$AQ$15))</f>
        <v/>
      </c>
      <c r="D1280" s="134" t="str">
        <f ca="1">IF(C1280="","",CONCATENATE(OFFSET(Zdroj!AQ$16,A1272-1,0)))</f>
        <v/>
      </c>
      <c r="E1280" s="66" t="str">
        <f ca="1">IF(C1280="","",OFFSET(Zdroj!AR$16,A1272-1,0))</f>
        <v/>
      </c>
      <c r="F1280" s="334"/>
      <c r="G1280" s="333"/>
    </row>
    <row r="1281" spans="1:7" x14ac:dyDescent="0.25">
      <c r="B1281" s="333"/>
      <c r="C1281" s="137" t="str">
        <f ca="1">IF(OFFSET(Zdroj!AT$16,A1272-1,0)=0,"",CONCATENATE("B",$A$2+3," - ",Zdroj!$AS$15))</f>
        <v/>
      </c>
      <c r="D1281" s="134" t="str">
        <f ca="1">IF(C1281="","",CONCATENATE(OFFSET(Zdroj!AS$16,A1272-1,0)))</f>
        <v/>
      </c>
      <c r="E1281" s="66" t="str">
        <f ca="1">IF(C1281="","",OFFSET(Zdroj!AT$16,A1272-1,0))</f>
        <v/>
      </c>
      <c r="F1281" s="334"/>
      <c r="G1281" s="333"/>
    </row>
    <row r="1282" spans="1:7" x14ac:dyDescent="0.25">
      <c r="A1282" s="127">
        <f>SUM((ROW()+8)/10)</f>
        <v>129</v>
      </c>
      <c r="B1282" s="333" t="str">
        <f ca="1">IF(OFFSET(Zdroj!$B$16,A1282-1,0)&gt;0,OFFSET(Zdroj!$B$16,A1282-1,0),"")</f>
        <v/>
      </c>
      <c r="C1282" s="136" t="str">
        <f ca="1">IF(OFFSET(Zdroj!AG$16,A1282-1,0)=0,"",CONCATENATE("A",$A$2," - ",Zdroj!$AG$15))</f>
        <v/>
      </c>
      <c r="D1282" s="134" t="str">
        <f ca="1">IF(C1282="","",CONCATENATE(OFFSET(Zdroj!AG$16,A1282-1,0)," - ",OFFSET(Zdroj!AU$16,A1282-1,0)))</f>
        <v/>
      </c>
      <c r="E1282" s="66" t="str">
        <f ca="1">IF(C1282="","",OFFSET(Zdroj!AV$16,A1282-1,0))</f>
        <v/>
      </c>
      <c r="F1282" s="332" t="str">
        <f t="shared" ref="F1282" ca="1" si="378">IF(SUM(E1282:E1287)=0,"",SUM(E1282:E1287))</f>
        <v/>
      </c>
      <c r="G1282" s="333" t="str">
        <f t="shared" ref="G1282" ca="1" si="379">IF(SUM(E1282:E1291)=0,"",SUM(E1282:E1291))</f>
        <v/>
      </c>
    </row>
    <row r="1283" spans="1:7" x14ac:dyDescent="0.25">
      <c r="B1283" s="333"/>
      <c r="C1283" s="137" t="str">
        <f ca="1">IF(OFFSET(Zdroj!AH$16,A1282-1,0)=0,"",CONCATENATE("A",$A$2+1," - ",Zdroj!$AH$15))</f>
        <v/>
      </c>
      <c r="D1283" s="134" t="str">
        <f ca="1">IF(C1283="","",CONCATENATE(OFFSET(Zdroj!AH$16,A1282-1,0)," - ",OFFSET(Zdroj!AW$16,A1282-1,0)))</f>
        <v/>
      </c>
      <c r="E1283" s="66" t="str">
        <f ca="1">IF(C1283="","",OFFSET(Zdroj!AX$16,A1282-1,0))</f>
        <v/>
      </c>
      <c r="F1283" s="332"/>
      <c r="G1283" s="333"/>
    </row>
    <row r="1284" spans="1:7" x14ac:dyDescent="0.25">
      <c r="B1284" s="333"/>
      <c r="C1284" s="137" t="str">
        <f ca="1">IF(OFFSET(Zdroj!AI$16,A1282-1,0)=0,"",CONCATENATE("A",$A$2+2," - ",Zdroj!$AI$15))</f>
        <v/>
      </c>
      <c r="D1284" s="134" t="str">
        <f ca="1">IF(C1284="","",CONCATENATE(OFFSET(Zdroj!AI$16,A1282-1,0)," - ",OFFSET(Zdroj!AY$16,A1282-1,0)))</f>
        <v/>
      </c>
      <c r="E1284" s="66" t="str">
        <f ca="1">IF(C1284="","",OFFSET(Zdroj!AZ$16,A1282-1,0))</f>
        <v/>
      </c>
      <c r="F1284" s="332"/>
      <c r="G1284" s="333"/>
    </row>
    <row r="1285" spans="1:7" x14ac:dyDescent="0.25">
      <c r="B1285" s="333"/>
      <c r="C1285" s="137" t="str">
        <f ca="1">IF(OFFSET(Zdroj!AJ$16,A1282-1,0)=0,"",CONCATENATE("A",$A$2+3," - ",Zdroj!$AJ$15))</f>
        <v/>
      </c>
      <c r="D1285" s="134" t="str">
        <f ca="1">IF(C1285="","",CONCATENATE(OFFSET(Zdroj!AJ$16,A1282-1,0)," - ",OFFSET(Zdroj!BA$16,A1282-1,0)))</f>
        <v/>
      </c>
      <c r="E1285" s="66" t="str">
        <f ca="1">IF(C1285="","",OFFSET(Zdroj!BB$16,A1282-1,0))</f>
        <v/>
      </c>
      <c r="F1285" s="332"/>
      <c r="G1285" s="333"/>
    </row>
    <row r="1286" spans="1:7" x14ac:dyDescent="0.25">
      <c r="B1286" s="333"/>
      <c r="C1286" s="137" t="str">
        <f ca="1">IF(OFFSET(Zdroj!AK$16,A1282-1,0)=0,"",CONCATENATE("A",$A$2+4," - ",Zdroj!$AK$15))</f>
        <v/>
      </c>
      <c r="D1286" s="134" t="str">
        <f ca="1">IF(C1286="","",CONCATENATE(OFFSET(Zdroj!AK$16,A1282-1,0)," - ",OFFSET(Zdroj!BC$16,A1282-1,0)))</f>
        <v/>
      </c>
      <c r="E1286" s="66" t="str">
        <f ca="1">IF(C1286="","",OFFSET(Zdroj!BD$16,A1282-1,0))</f>
        <v/>
      </c>
      <c r="F1286" s="332"/>
      <c r="G1286" s="333"/>
    </row>
    <row r="1287" spans="1:7" x14ac:dyDescent="0.25">
      <c r="B1287" s="333"/>
      <c r="C1287" s="137" t="str">
        <f ca="1">IF(OFFSET(Zdroj!AL$16,A1282-1,0)=0,"",CONCATENATE("A",$A$2+5," - ",Zdroj!$AL$15))</f>
        <v/>
      </c>
      <c r="D1287" s="134" t="str">
        <f ca="1">IF(C1287="","",CONCATENATE(OFFSET(Zdroj!AL$16,A1282-1,0)," - ",OFFSET(Zdroj!BE$16,A1282-1,0)))</f>
        <v/>
      </c>
      <c r="E1287" s="66" t="str">
        <f ca="1">IF(C1287="","",OFFSET(Zdroj!BF$16,A1282-1,0))</f>
        <v/>
      </c>
      <c r="F1287" s="332"/>
      <c r="G1287" s="333"/>
    </row>
    <row r="1288" spans="1:7" x14ac:dyDescent="0.25">
      <c r="B1288" s="333"/>
      <c r="C1288" s="137" t="str">
        <f ca="1">IF(OFFSET(Zdroj!AM$16,A1282-1,0)=0,"",CONCATENATE("B",$A$2," - ",Zdroj!$AM$15))</f>
        <v/>
      </c>
      <c r="D1288" s="134" t="str">
        <f ca="1">IF(C1288="","",CONCATENATE(OFFSET(Zdroj!AM$16,A1282-1,0)))</f>
        <v/>
      </c>
      <c r="E1288" s="67" t="str">
        <f ca="1">IF(C1288="","",OFFSET(Zdroj!AN$16,A1282-1,0))</f>
        <v/>
      </c>
      <c r="F1288" s="334" t="str">
        <f t="shared" ref="F1288" ca="1" si="380">IF(SUM(E1288:E1291)=0,"",SUM(E1288:E1291))</f>
        <v/>
      </c>
      <c r="G1288" s="333"/>
    </row>
    <row r="1289" spans="1:7" x14ac:dyDescent="0.25">
      <c r="B1289" s="333"/>
      <c r="C1289" s="137" t="str">
        <f ca="1">IF(OFFSET(Zdroj!AO$16,A1282-1,0)=0,"",CONCATENATE("B",$A$2+1," - ",Zdroj!$AO$15))</f>
        <v/>
      </c>
      <c r="D1289" s="134" t="str">
        <f ca="1">IF(C1289="","",CONCATENATE(OFFSET(Zdroj!AO$16,A1282-1,0)))</f>
        <v/>
      </c>
      <c r="E1289" s="66" t="str">
        <f ca="1">IF(C1289="","",OFFSET(Zdroj!AP$16,A1282-1,0))</f>
        <v/>
      </c>
      <c r="F1289" s="334"/>
      <c r="G1289" s="333"/>
    </row>
    <row r="1290" spans="1:7" x14ac:dyDescent="0.25">
      <c r="B1290" s="333"/>
      <c r="C1290" s="137" t="str">
        <f ca="1">IF(OFFSET(Zdroj!AQ$16,A1282-1,0)=0,"",CONCATENATE("B",$A$2+2," - ",Zdroj!$AQ$15))</f>
        <v/>
      </c>
      <c r="D1290" s="134" t="str">
        <f ca="1">IF(C1290="","",CONCATENATE(OFFSET(Zdroj!AQ$16,A1282-1,0)))</f>
        <v/>
      </c>
      <c r="E1290" s="66" t="str">
        <f ca="1">IF(C1290="","",OFFSET(Zdroj!AR$16,A1282-1,0))</f>
        <v/>
      </c>
      <c r="F1290" s="334"/>
      <c r="G1290" s="333"/>
    </row>
    <row r="1291" spans="1:7" x14ac:dyDescent="0.25">
      <c r="B1291" s="333"/>
      <c r="C1291" s="137" t="str">
        <f ca="1">IF(OFFSET(Zdroj!AT$16,A1282-1,0)=0,"",CONCATENATE("B",$A$2+3," - ",Zdroj!$AS$15))</f>
        <v/>
      </c>
      <c r="D1291" s="134" t="str">
        <f ca="1">IF(C1291="","",CONCATENATE(OFFSET(Zdroj!AS$16,A1282-1,0)))</f>
        <v/>
      </c>
      <c r="E1291" s="66" t="str">
        <f ca="1">IF(C1291="","",OFFSET(Zdroj!AT$16,A1282-1,0))</f>
        <v/>
      </c>
      <c r="F1291" s="334"/>
      <c r="G1291" s="333"/>
    </row>
    <row r="1292" spans="1:7" x14ac:dyDescent="0.25">
      <c r="A1292" s="127">
        <f>SUM((ROW()+8)/10)</f>
        <v>130</v>
      </c>
      <c r="B1292" s="333" t="str">
        <f ca="1">IF(OFFSET(Zdroj!$B$16,A1292-1,0)&gt;0,OFFSET(Zdroj!$B$16,A1292-1,0),"")</f>
        <v/>
      </c>
      <c r="C1292" s="136" t="str">
        <f ca="1">IF(OFFSET(Zdroj!AG$16,A1292-1,0)=0,"",CONCATENATE("A",$A$2," - ",Zdroj!$AG$15))</f>
        <v/>
      </c>
      <c r="D1292" s="134" t="str">
        <f ca="1">IF(C1292="","",CONCATENATE(OFFSET(Zdroj!AG$16,A1292-1,0)," - ",OFFSET(Zdroj!AU$16,A1292-1,0)))</f>
        <v/>
      </c>
      <c r="E1292" s="66" t="str">
        <f ca="1">IF(C1292="","",OFFSET(Zdroj!AV$16,A1292-1,0))</f>
        <v/>
      </c>
      <c r="F1292" s="332" t="str">
        <f t="shared" ref="F1292" ca="1" si="381">IF(SUM(E1292:E1297)=0,"",SUM(E1292:E1297))</f>
        <v/>
      </c>
      <c r="G1292" s="333" t="str">
        <f t="shared" ref="G1292" ca="1" si="382">IF(SUM(E1292:E1301)=0,"",SUM(E1292:E1301))</f>
        <v/>
      </c>
    </row>
    <row r="1293" spans="1:7" x14ac:dyDescent="0.25">
      <c r="B1293" s="333"/>
      <c r="C1293" s="137" t="str">
        <f ca="1">IF(OFFSET(Zdroj!AH$16,A1292-1,0)=0,"",CONCATENATE("A",$A$2+1," - ",Zdroj!$AH$15))</f>
        <v/>
      </c>
      <c r="D1293" s="134" t="str">
        <f ca="1">IF(C1293="","",CONCATENATE(OFFSET(Zdroj!AH$16,A1292-1,0)," - ",OFFSET(Zdroj!AW$16,A1292-1,0)))</f>
        <v/>
      </c>
      <c r="E1293" s="66" t="str">
        <f ca="1">IF(C1293="","",OFFSET(Zdroj!AX$16,A1292-1,0))</f>
        <v/>
      </c>
      <c r="F1293" s="332"/>
      <c r="G1293" s="333"/>
    </row>
    <row r="1294" spans="1:7" x14ac:dyDescent="0.25">
      <c r="B1294" s="333"/>
      <c r="C1294" s="137" t="str">
        <f ca="1">IF(OFFSET(Zdroj!AI$16,A1292-1,0)=0,"",CONCATENATE("A",$A$2+2," - ",Zdroj!$AI$15))</f>
        <v/>
      </c>
      <c r="D1294" s="134" t="str">
        <f ca="1">IF(C1294="","",CONCATENATE(OFFSET(Zdroj!AI$16,A1292-1,0)," - ",OFFSET(Zdroj!AY$16,A1292-1,0)))</f>
        <v/>
      </c>
      <c r="E1294" s="66" t="str">
        <f ca="1">IF(C1294="","",OFFSET(Zdroj!AZ$16,A1292-1,0))</f>
        <v/>
      </c>
      <c r="F1294" s="332"/>
      <c r="G1294" s="333"/>
    </row>
    <row r="1295" spans="1:7" x14ac:dyDescent="0.25">
      <c r="B1295" s="333"/>
      <c r="C1295" s="137" t="str">
        <f ca="1">IF(OFFSET(Zdroj!AJ$16,A1292-1,0)=0,"",CONCATENATE("A",$A$2+3," - ",Zdroj!$AJ$15))</f>
        <v/>
      </c>
      <c r="D1295" s="134" t="str">
        <f ca="1">IF(C1295="","",CONCATENATE(OFFSET(Zdroj!AJ$16,A1292-1,0)," - ",OFFSET(Zdroj!BA$16,A1292-1,0)))</f>
        <v/>
      </c>
      <c r="E1295" s="66" t="str">
        <f ca="1">IF(C1295="","",OFFSET(Zdroj!BB$16,A1292-1,0))</f>
        <v/>
      </c>
      <c r="F1295" s="332"/>
      <c r="G1295" s="333"/>
    </row>
    <row r="1296" spans="1:7" x14ac:dyDescent="0.25">
      <c r="B1296" s="333"/>
      <c r="C1296" s="137" t="str">
        <f ca="1">IF(OFFSET(Zdroj!AK$16,A1292-1,0)=0,"",CONCATENATE("A",$A$2+4," - ",Zdroj!$AK$15))</f>
        <v/>
      </c>
      <c r="D1296" s="134" t="str">
        <f ca="1">IF(C1296="","",CONCATENATE(OFFSET(Zdroj!AK$16,A1292-1,0)," - ",OFFSET(Zdroj!BC$16,A1292-1,0)))</f>
        <v/>
      </c>
      <c r="E1296" s="66" t="str">
        <f ca="1">IF(C1296="","",OFFSET(Zdroj!BD$16,A1292-1,0))</f>
        <v/>
      </c>
      <c r="F1296" s="332"/>
      <c r="G1296" s="333"/>
    </row>
    <row r="1297" spans="1:7" x14ac:dyDescent="0.25">
      <c r="B1297" s="333"/>
      <c r="C1297" s="137" t="str">
        <f ca="1">IF(OFFSET(Zdroj!AL$16,A1292-1,0)=0,"",CONCATENATE("A",$A$2+5," - ",Zdroj!$AL$15))</f>
        <v/>
      </c>
      <c r="D1297" s="134" t="str">
        <f ca="1">IF(C1297="","",CONCATENATE(OFFSET(Zdroj!AL$16,A1292-1,0)," - ",OFFSET(Zdroj!BE$16,A1292-1,0)))</f>
        <v/>
      </c>
      <c r="E1297" s="66" t="str">
        <f ca="1">IF(C1297="","",OFFSET(Zdroj!BF$16,A1292-1,0))</f>
        <v/>
      </c>
      <c r="F1297" s="332"/>
      <c r="G1297" s="333"/>
    </row>
    <row r="1298" spans="1:7" x14ac:dyDescent="0.25">
      <c r="B1298" s="333"/>
      <c r="C1298" s="137" t="str">
        <f ca="1">IF(OFFSET(Zdroj!AM$16,A1292-1,0)=0,"",CONCATENATE("B",$A$2," - ",Zdroj!$AM$15))</f>
        <v/>
      </c>
      <c r="D1298" s="134" t="str">
        <f ca="1">IF(C1298="","",CONCATENATE(OFFSET(Zdroj!AM$16,A1292-1,0)))</f>
        <v/>
      </c>
      <c r="E1298" s="67" t="str">
        <f ca="1">IF(C1298="","",OFFSET(Zdroj!AN$16,A1292-1,0))</f>
        <v/>
      </c>
      <c r="F1298" s="334" t="str">
        <f t="shared" ref="F1298" ca="1" si="383">IF(SUM(E1298:E1301)=0,"",SUM(E1298:E1301))</f>
        <v/>
      </c>
      <c r="G1298" s="333"/>
    </row>
    <row r="1299" spans="1:7" x14ac:dyDescent="0.25">
      <c r="B1299" s="333"/>
      <c r="C1299" s="137" t="str">
        <f ca="1">IF(OFFSET(Zdroj!AO$16,A1292-1,0)=0,"",CONCATENATE("B",$A$2+1," - ",Zdroj!$AO$15))</f>
        <v/>
      </c>
      <c r="D1299" s="134" t="str">
        <f ca="1">IF(C1299="","",CONCATENATE(OFFSET(Zdroj!AO$16,A1292-1,0)))</f>
        <v/>
      </c>
      <c r="E1299" s="66" t="str">
        <f ca="1">IF(C1299="","",OFFSET(Zdroj!AP$16,A1292-1,0))</f>
        <v/>
      </c>
      <c r="F1299" s="334"/>
      <c r="G1299" s="333"/>
    </row>
    <row r="1300" spans="1:7" x14ac:dyDescent="0.25">
      <c r="B1300" s="333"/>
      <c r="C1300" s="137" t="str">
        <f ca="1">IF(OFFSET(Zdroj!AQ$16,A1292-1,0)=0,"",CONCATENATE("B",$A$2+2," - ",Zdroj!$AQ$15))</f>
        <v/>
      </c>
      <c r="D1300" s="134" t="str">
        <f ca="1">IF(C1300="","",CONCATENATE(OFFSET(Zdroj!AQ$16,A1292-1,0)))</f>
        <v/>
      </c>
      <c r="E1300" s="66" t="str">
        <f ca="1">IF(C1300="","",OFFSET(Zdroj!AR$16,A1292-1,0))</f>
        <v/>
      </c>
      <c r="F1300" s="334"/>
      <c r="G1300" s="333"/>
    </row>
    <row r="1301" spans="1:7" x14ac:dyDescent="0.25">
      <c r="B1301" s="333"/>
      <c r="C1301" s="137" t="str">
        <f ca="1">IF(OFFSET(Zdroj!AT$16,A1292-1,0)=0,"",CONCATENATE("B",$A$2+3," - ",Zdroj!$AS$15))</f>
        <v/>
      </c>
      <c r="D1301" s="134" t="str">
        <f ca="1">IF(C1301="","",CONCATENATE(OFFSET(Zdroj!AS$16,A1292-1,0)))</f>
        <v/>
      </c>
      <c r="E1301" s="66" t="str">
        <f ca="1">IF(C1301="","",OFFSET(Zdroj!AT$16,A1292-1,0))</f>
        <v/>
      </c>
      <c r="F1301" s="334"/>
      <c r="G1301" s="333"/>
    </row>
    <row r="1302" spans="1:7" x14ac:dyDescent="0.25">
      <c r="A1302" s="127">
        <f>SUM((ROW()+8)/10)</f>
        <v>131</v>
      </c>
      <c r="B1302" s="333" t="str">
        <f ca="1">IF(OFFSET(Zdroj!$B$16,A1302-1,0)&gt;0,OFFSET(Zdroj!$B$16,A1302-1,0),"")</f>
        <v/>
      </c>
      <c r="C1302" s="136" t="str">
        <f ca="1">IF(OFFSET(Zdroj!AG$16,A1302-1,0)=0,"",CONCATENATE("A",$A$2," - ",Zdroj!$AG$15))</f>
        <v/>
      </c>
      <c r="D1302" s="134" t="str">
        <f ca="1">IF(C1302="","",CONCATENATE(OFFSET(Zdroj!AG$16,A1302-1,0)," - ",OFFSET(Zdroj!AU$16,A1302-1,0)))</f>
        <v/>
      </c>
      <c r="E1302" s="66" t="str">
        <f ca="1">IF(C1302="","",OFFSET(Zdroj!AV$16,A1302-1,0))</f>
        <v/>
      </c>
      <c r="F1302" s="332" t="str">
        <f t="shared" ref="F1302" ca="1" si="384">IF(SUM(E1302:E1307)=0,"",SUM(E1302:E1307))</f>
        <v/>
      </c>
      <c r="G1302" s="333" t="str">
        <f t="shared" ref="G1302" ca="1" si="385">IF(SUM(E1302:E1311)=0,"",SUM(E1302:E1311))</f>
        <v/>
      </c>
    </row>
    <row r="1303" spans="1:7" x14ac:dyDescent="0.25">
      <c r="B1303" s="333"/>
      <c r="C1303" s="137" t="str">
        <f ca="1">IF(OFFSET(Zdroj!AH$16,A1302-1,0)=0,"",CONCATENATE("A",$A$2+1," - ",Zdroj!$AH$15))</f>
        <v/>
      </c>
      <c r="D1303" s="134" t="str">
        <f ca="1">IF(C1303="","",CONCATENATE(OFFSET(Zdroj!AH$16,A1302-1,0)," - ",OFFSET(Zdroj!AW$16,A1302-1,0)))</f>
        <v/>
      </c>
      <c r="E1303" s="66" t="str">
        <f ca="1">IF(C1303="","",OFFSET(Zdroj!AX$16,A1302-1,0))</f>
        <v/>
      </c>
      <c r="F1303" s="332"/>
      <c r="G1303" s="333"/>
    </row>
    <row r="1304" spans="1:7" x14ac:dyDescent="0.25">
      <c r="B1304" s="333"/>
      <c r="C1304" s="137" t="str">
        <f ca="1">IF(OFFSET(Zdroj!AI$16,A1302-1,0)=0,"",CONCATENATE("A",$A$2+2," - ",Zdroj!$AI$15))</f>
        <v/>
      </c>
      <c r="D1304" s="134" t="str">
        <f ca="1">IF(C1304="","",CONCATENATE(OFFSET(Zdroj!AI$16,A1302-1,0)," - ",OFFSET(Zdroj!AY$16,A1302-1,0)))</f>
        <v/>
      </c>
      <c r="E1304" s="66" t="str">
        <f ca="1">IF(C1304="","",OFFSET(Zdroj!AZ$16,A1302-1,0))</f>
        <v/>
      </c>
      <c r="F1304" s="332"/>
      <c r="G1304" s="333"/>
    </row>
    <row r="1305" spans="1:7" x14ac:dyDescent="0.25">
      <c r="B1305" s="333"/>
      <c r="C1305" s="137" t="str">
        <f ca="1">IF(OFFSET(Zdroj!AJ$16,A1302-1,0)=0,"",CONCATENATE("A",$A$2+3," - ",Zdroj!$AJ$15))</f>
        <v/>
      </c>
      <c r="D1305" s="134" t="str">
        <f ca="1">IF(C1305="","",CONCATENATE(OFFSET(Zdroj!AJ$16,A1302-1,0)," - ",OFFSET(Zdroj!BA$16,A1302-1,0)))</f>
        <v/>
      </c>
      <c r="E1305" s="66" t="str">
        <f ca="1">IF(C1305="","",OFFSET(Zdroj!BB$16,A1302-1,0))</f>
        <v/>
      </c>
      <c r="F1305" s="332"/>
      <c r="G1305" s="333"/>
    </row>
    <row r="1306" spans="1:7" x14ac:dyDescent="0.25">
      <c r="B1306" s="333"/>
      <c r="C1306" s="137" t="str">
        <f ca="1">IF(OFFSET(Zdroj!AK$16,A1302-1,0)=0,"",CONCATENATE("A",$A$2+4," - ",Zdroj!$AK$15))</f>
        <v/>
      </c>
      <c r="D1306" s="134" t="str">
        <f ca="1">IF(C1306="","",CONCATENATE(OFFSET(Zdroj!AK$16,A1302-1,0)," - ",OFFSET(Zdroj!BC$16,A1302-1,0)))</f>
        <v/>
      </c>
      <c r="E1306" s="66" t="str">
        <f ca="1">IF(C1306="","",OFFSET(Zdroj!BD$16,A1302-1,0))</f>
        <v/>
      </c>
      <c r="F1306" s="332"/>
      <c r="G1306" s="333"/>
    </row>
    <row r="1307" spans="1:7" x14ac:dyDescent="0.25">
      <c r="B1307" s="333"/>
      <c r="C1307" s="137" t="str">
        <f ca="1">IF(OFFSET(Zdroj!AL$16,A1302-1,0)=0,"",CONCATENATE("A",$A$2+5," - ",Zdroj!$AL$15))</f>
        <v/>
      </c>
      <c r="D1307" s="134" t="str">
        <f ca="1">IF(C1307="","",CONCATENATE(OFFSET(Zdroj!AL$16,A1302-1,0)," - ",OFFSET(Zdroj!BE$16,A1302-1,0)))</f>
        <v/>
      </c>
      <c r="E1307" s="66" t="str">
        <f ca="1">IF(C1307="","",OFFSET(Zdroj!BF$16,A1302-1,0))</f>
        <v/>
      </c>
      <c r="F1307" s="332"/>
      <c r="G1307" s="333"/>
    </row>
    <row r="1308" spans="1:7" x14ac:dyDescent="0.25">
      <c r="B1308" s="333"/>
      <c r="C1308" s="137" t="str">
        <f ca="1">IF(OFFSET(Zdroj!AM$16,A1302-1,0)=0,"",CONCATENATE("B",$A$2," - ",Zdroj!$AM$15))</f>
        <v/>
      </c>
      <c r="D1308" s="134" t="str">
        <f ca="1">IF(C1308="","",CONCATENATE(OFFSET(Zdroj!AM$16,A1302-1,0)))</f>
        <v/>
      </c>
      <c r="E1308" s="67" t="str">
        <f ca="1">IF(C1308="","",OFFSET(Zdroj!AN$16,A1302-1,0))</f>
        <v/>
      </c>
      <c r="F1308" s="334" t="str">
        <f t="shared" ref="F1308" ca="1" si="386">IF(SUM(E1308:E1311)=0,"",SUM(E1308:E1311))</f>
        <v/>
      </c>
      <c r="G1308" s="333"/>
    </row>
    <row r="1309" spans="1:7" x14ac:dyDescent="0.25">
      <c r="B1309" s="333"/>
      <c r="C1309" s="137" t="str">
        <f ca="1">IF(OFFSET(Zdroj!AO$16,A1302-1,0)=0,"",CONCATENATE("B",$A$2+1," - ",Zdroj!$AO$15))</f>
        <v/>
      </c>
      <c r="D1309" s="134" t="str">
        <f ca="1">IF(C1309="","",CONCATENATE(OFFSET(Zdroj!AO$16,A1302-1,0)))</f>
        <v/>
      </c>
      <c r="E1309" s="66" t="str">
        <f ca="1">IF(C1309="","",OFFSET(Zdroj!AP$16,A1302-1,0))</f>
        <v/>
      </c>
      <c r="F1309" s="334"/>
      <c r="G1309" s="333"/>
    </row>
    <row r="1310" spans="1:7" x14ac:dyDescent="0.25">
      <c r="B1310" s="333"/>
      <c r="C1310" s="137" t="str">
        <f ca="1">IF(OFFSET(Zdroj!AQ$16,A1302-1,0)=0,"",CONCATENATE("B",$A$2+2," - ",Zdroj!$AQ$15))</f>
        <v/>
      </c>
      <c r="D1310" s="134" t="str">
        <f ca="1">IF(C1310="","",CONCATENATE(OFFSET(Zdroj!AQ$16,A1302-1,0)))</f>
        <v/>
      </c>
      <c r="E1310" s="66" t="str">
        <f ca="1">IF(C1310="","",OFFSET(Zdroj!AR$16,A1302-1,0))</f>
        <v/>
      </c>
      <c r="F1310" s="334"/>
      <c r="G1310" s="333"/>
    </row>
    <row r="1311" spans="1:7" x14ac:dyDescent="0.25">
      <c r="B1311" s="333"/>
      <c r="C1311" s="137" t="str">
        <f ca="1">IF(OFFSET(Zdroj!AT$16,A1302-1,0)=0,"",CONCATENATE("B",$A$2+3," - ",Zdroj!$AS$15))</f>
        <v/>
      </c>
      <c r="D1311" s="134" t="str">
        <f ca="1">IF(C1311="","",CONCATENATE(OFFSET(Zdroj!AS$16,A1302-1,0)))</f>
        <v/>
      </c>
      <c r="E1311" s="66" t="str">
        <f ca="1">IF(C1311="","",OFFSET(Zdroj!AT$16,A1302-1,0))</f>
        <v/>
      </c>
      <c r="F1311" s="334"/>
      <c r="G1311" s="333"/>
    </row>
    <row r="1312" spans="1:7" x14ac:dyDescent="0.25">
      <c r="A1312" s="127">
        <f>SUM((ROW()+8)/10)</f>
        <v>132</v>
      </c>
      <c r="B1312" s="333" t="str">
        <f ca="1">IF(OFFSET(Zdroj!$B$16,A1312-1,0)&gt;0,OFFSET(Zdroj!$B$16,A1312-1,0),"")</f>
        <v/>
      </c>
      <c r="C1312" s="136" t="str">
        <f ca="1">IF(OFFSET(Zdroj!AG$16,A1312-1,0)=0,"",CONCATENATE("A",$A$2," - ",Zdroj!$AG$15))</f>
        <v/>
      </c>
      <c r="D1312" s="134" t="str">
        <f ca="1">IF(C1312="","",CONCATENATE(OFFSET(Zdroj!AG$16,A1312-1,0)," - ",OFFSET(Zdroj!AU$16,A1312-1,0)))</f>
        <v/>
      </c>
      <c r="E1312" s="66" t="str">
        <f ca="1">IF(C1312="","",OFFSET(Zdroj!AV$16,A1312-1,0))</f>
        <v/>
      </c>
      <c r="F1312" s="332" t="str">
        <f t="shared" ref="F1312" ca="1" si="387">IF(SUM(E1312:E1317)=0,"",SUM(E1312:E1317))</f>
        <v/>
      </c>
      <c r="G1312" s="333" t="str">
        <f t="shared" ref="G1312" ca="1" si="388">IF(SUM(E1312:E1321)=0,"",SUM(E1312:E1321))</f>
        <v/>
      </c>
    </row>
    <row r="1313" spans="1:7" x14ac:dyDescent="0.25">
      <c r="B1313" s="333"/>
      <c r="C1313" s="137" t="str">
        <f ca="1">IF(OFFSET(Zdroj!AH$16,A1312-1,0)=0,"",CONCATENATE("A",$A$2+1," - ",Zdroj!$AH$15))</f>
        <v/>
      </c>
      <c r="D1313" s="134" t="str">
        <f ca="1">IF(C1313="","",CONCATENATE(OFFSET(Zdroj!AH$16,A1312-1,0)," - ",OFFSET(Zdroj!AW$16,A1312-1,0)))</f>
        <v/>
      </c>
      <c r="E1313" s="66" t="str">
        <f ca="1">IF(C1313="","",OFFSET(Zdroj!AX$16,A1312-1,0))</f>
        <v/>
      </c>
      <c r="F1313" s="332"/>
      <c r="G1313" s="333"/>
    </row>
    <row r="1314" spans="1:7" x14ac:dyDescent="0.25">
      <c r="B1314" s="333"/>
      <c r="C1314" s="137" t="str">
        <f ca="1">IF(OFFSET(Zdroj!AI$16,A1312-1,0)=0,"",CONCATENATE("A",$A$2+2," - ",Zdroj!$AI$15))</f>
        <v/>
      </c>
      <c r="D1314" s="134" t="str">
        <f ca="1">IF(C1314="","",CONCATENATE(OFFSET(Zdroj!AI$16,A1312-1,0)," - ",OFFSET(Zdroj!AY$16,A1312-1,0)))</f>
        <v/>
      </c>
      <c r="E1314" s="66" t="str">
        <f ca="1">IF(C1314="","",OFFSET(Zdroj!AZ$16,A1312-1,0))</f>
        <v/>
      </c>
      <c r="F1314" s="332"/>
      <c r="G1314" s="333"/>
    </row>
    <row r="1315" spans="1:7" x14ac:dyDescent="0.25">
      <c r="B1315" s="333"/>
      <c r="C1315" s="137" t="str">
        <f ca="1">IF(OFFSET(Zdroj!AJ$16,A1312-1,0)=0,"",CONCATENATE("A",$A$2+3," - ",Zdroj!$AJ$15))</f>
        <v/>
      </c>
      <c r="D1315" s="134" t="str">
        <f ca="1">IF(C1315="","",CONCATENATE(OFFSET(Zdroj!AJ$16,A1312-1,0)," - ",OFFSET(Zdroj!BA$16,A1312-1,0)))</f>
        <v/>
      </c>
      <c r="E1315" s="66" t="str">
        <f ca="1">IF(C1315="","",OFFSET(Zdroj!BB$16,A1312-1,0))</f>
        <v/>
      </c>
      <c r="F1315" s="332"/>
      <c r="G1315" s="333"/>
    </row>
    <row r="1316" spans="1:7" x14ac:dyDescent="0.25">
      <c r="B1316" s="333"/>
      <c r="C1316" s="137" t="str">
        <f ca="1">IF(OFFSET(Zdroj!AK$16,A1312-1,0)=0,"",CONCATENATE("A",$A$2+4," - ",Zdroj!$AK$15))</f>
        <v/>
      </c>
      <c r="D1316" s="134" t="str">
        <f ca="1">IF(C1316="","",CONCATENATE(OFFSET(Zdroj!AK$16,A1312-1,0)," - ",OFFSET(Zdroj!BC$16,A1312-1,0)))</f>
        <v/>
      </c>
      <c r="E1316" s="66" t="str">
        <f ca="1">IF(C1316="","",OFFSET(Zdroj!BD$16,A1312-1,0))</f>
        <v/>
      </c>
      <c r="F1316" s="332"/>
      <c r="G1316" s="333"/>
    </row>
    <row r="1317" spans="1:7" x14ac:dyDescent="0.25">
      <c r="B1317" s="333"/>
      <c r="C1317" s="137" t="str">
        <f ca="1">IF(OFFSET(Zdroj!AL$16,A1312-1,0)=0,"",CONCATENATE("A",$A$2+5," - ",Zdroj!$AL$15))</f>
        <v/>
      </c>
      <c r="D1317" s="134" t="str">
        <f ca="1">IF(C1317="","",CONCATENATE(OFFSET(Zdroj!AL$16,A1312-1,0)," - ",OFFSET(Zdroj!BE$16,A1312-1,0)))</f>
        <v/>
      </c>
      <c r="E1317" s="66" t="str">
        <f ca="1">IF(C1317="","",OFFSET(Zdroj!BF$16,A1312-1,0))</f>
        <v/>
      </c>
      <c r="F1317" s="332"/>
      <c r="G1317" s="333"/>
    </row>
    <row r="1318" spans="1:7" x14ac:dyDescent="0.25">
      <c r="B1318" s="333"/>
      <c r="C1318" s="137" t="str">
        <f ca="1">IF(OFFSET(Zdroj!AM$16,A1312-1,0)=0,"",CONCATENATE("B",$A$2," - ",Zdroj!$AM$15))</f>
        <v/>
      </c>
      <c r="D1318" s="134" t="str">
        <f ca="1">IF(C1318="","",CONCATENATE(OFFSET(Zdroj!AM$16,A1312-1,0)))</f>
        <v/>
      </c>
      <c r="E1318" s="67" t="str">
        <f ca="1">IF(C1318="","",OFFSET(Zdroj!AN$16,A1312-1,0))</f>
        <v/>
      </c>
      <c r="F1318" s="334" t="str">
        <f t="shared" ref="F1318" ca="1" si="389">IF(SUM(E1318:E1321)=0,"",SUM(E1318:E1321))</f>
        <v/>
      </c>
      <c r="G1318" s="333"/>
    </row>
    <row r="1319" spans="1:7" x14ac:dyDescent="0.25">
      <c r="B1319" s="333"/>
      <c r="C1319" s="137" t="str">
        <f ca="1">IF(OFFSET(Zdroj!AO$16,A1312-1,0)=0,"",CONCATENATE("B",$A$2+1," - ",Zdroj!$AO$15))</f>
        <v/>
      </c>
      <c r="D1319" s="134" t="str">
        <f ca="1">IF(C1319="","",CONCATENATE(OFFSET(Zdroj!AO$16,A1312-1,0)))</f>
        <v/>
      </c>
      <c r="E1319" s="66" t="str">
        <f ca="1">IF(C1319="","",OFFSET(Zdroj!AP$16,A1312-1,0))</f>
        <v/>
      </c>
      <c r="F1319" s="334"/>
      <c r="G1319" s="333"/>
    </row>
    <row r="1320" spans="1:7" x14ac:dyDescent="0.25">
      <c r="B1320" s="333"/>
      <c r="C1320" s="137" t="str">
        <f ca="1">IF(OFFSET(Zdroj!AQ$16,A1312-1,0)=0,"",CONCATENATE("B",$A$2+2," - ",Zdroj!$AQ$15))</f>
        <v/>
      </c>
      <c r="D1320" s="134" t="str">
        <f ca="1">IF(C1320="","",CONCATENATE(OFFSET(Zdroj!AQ$16,A1312-1,0)))</f>
        <v/>
      </c>
      <c r="E1320" s="66" t="str">
        <f ca="1">IF(C1320="","",OFFSET(Zdroj!AR$16,A1312-1,0))</f>
        <v/>
      </c>
      <c r="F1320" s="334"/>
      <c r="G1320" s="333"/>
    </row>
    <row r="1321" spans="1:7" x14ac:dyDescent="0.25">
      <c r="B1321" s="333"/>
      <c r="C1321" s="137" t="str">
        <f ca="1">IF(OFFSET(Zdroj!AT$16,A1312-1,0)=0,"",CONCATENATE("B",$A$2+3," - ",Zdroj!$AS$15))</f>
        <v/>
      </c>
      <c r="D1321" s="134" t="str">
        <f ca="1">IF(C1321="","",CONCATENATE(OFFSET(Zdroj!AS$16,A1312-1,0)))</f>
        <v/>
      </c>
      <c r="E1321" s="66" t="str">
        <f ca="1">IF(C1321="","",OFFSET(Zdroj!AT$16,A1312-1,0))</f>
        <v/>
      </c>
      <c r="F1321" s="334"/>
      <c r="G1321" s="333"/>
    </row>
    <row r="1322" spans="1:7" x14ac:dyDescent="0.25">
      <c r="A1322" s="127">
        <f>SUM((ROW()+8)/10)</f>
        <v>133</v>
      </c>
      <c r="B1322" s="333" t="str">
        <f ca="1">IF(OFFSET(Zdroj!$B$16,A1322-1,0)&gt;0,OFFSET(Zdroj!$B$16,A1322-1,0),"")</f>
        <v/>
      </c>
      <c r="C1322" s="136" t="str">
        <f ca="1">IF(OFFSET(Zdroj!AG$16,A1322-1,0)=0,"",CONCATENATE("A",$A$2," - ",Zdroj!$AG$15))</f>
        <v/>
      </c>
      <c r="D1322" s="134" t="str">
        <f ca="1">IF(C1322="","",CONCATENATE(OFFSET(Zdroj!AG$16,A1322-1,0)," - ",OFFSET(Zdroj!AU$16,A1322-1,0)))</f>
        <v/>
      </c>
      <c r="E1322" s="66" t="str">
        <f ca="1">IF(C1322="","",OFFSET(Zdroj!AV$16,A1322-1,0))</f>
        <v/>
      </c>
      <c r="F1322" s="332" t="str">
        <f t="shared" ref="F1322" ca="1" si="390">IF(SUM(E1322:E1327)=0,"",SUM(E1322:E1327))</f>
        <v/>
      </c>
      <c r="G1322" s="333" t="str">
        <f t="shared" ref="G1322" ca="1" si="391">IF(SUM(E1322:E1331)=0,"",SUM(E1322:E1331))</f>
        <v/>
      </c>
    </row>
    <row r="1323" spans="1:7" x14ac:dyDescent="0.25">
      <c r="B1323" s="333"/>
      <c r="C1323" s="137" t="str">
        <f ca="1">IF(OFFSET(Zdroj!AH$16,A1322-1,0)=0,"",CONCATENATE("A",$A$2+1," - ",Zdroj!$AH$15))</f>
        <v/>
      </c>
      <c r="D1323" s="134" t="str">
        <f ca="1">IF(C1323="","",CONCATENATE(OFFSET(Zdroj!AH$16,A1322-1,0)," - ",OFFSET(Zdroj!AW$16,A1322-1,0)))</f>
        <v/>
      </c>
      <c r="E1323" s="66" t="str">
        <f ca="1">IF(C1323="","",OFFSET(Zdroj!AX$16,A1322-1,0))</f>
        <v/>
      </c>
      <c r="F1323" s="332"/>
      <c r="G1323" s="333"/>
    </row>
    <row r="1324" spans="1:7" x14ac:dyDescent="0.25">
      <c r="B1324" s="333"/>
      <c r="C1324" s="137" t="str">
        <f ca="1">IF(OFFSET(Zdroj!AI$16,A1322-1,0)=0,"",CONCATENATE("A",$A$2+2," - ",Zdroj!$AI$15))</f>
        <v/>
      </c>
      <c r="D1324" s="134" t="str">
        <f ca="1">IF(C1324="","",CONCATENATE(OFFSET(Zdroj!AI$16,A1322-1,0)," - ",OFFSET(Zdroj!AY$16,A1322-1,0)))</f>
        <v/>
      </c>
      <c r="E1324" s="66" t="str">
        <f ca="1">IF(C1324="","",OFFSET(Zdroj!AZ$16,A1322-1,0))</f>
        <v/>
      </c>
      <c r="F1324" s="332"/>
      <c r="G1324" s="333"/>
    </row>
    <row r="1325" spans="1:7" x14ac:dyDescent="0.25">
      <c r="B1325" s="333"/>
      <c r="C1325" s="137" t="str">
        <f ca="1">IF(OFFSET(Zdroj!AJ$16,A1322-1,0)=0,"",CONCATENATE("A",$A$2+3," - ",Zdroj!$AJ$15))</f>
        <v/>
      </c>
      <c r="D1325" s="134" t="str">
        <f ca="1">IF(C1325="","",CONCATENATE(OFFSET(Zdroj!AJ$16,A1322-1,0)," - ",OFFSET(Zdroj!BA$16,A1322-1,0)))</f>
        <v/>
      </c>
      <c r="E1325" s="66" t="str">
        <f ca="1">IF(C1325="","",OFFSET(Zdroj!BB$16,A1322-1,0))</f>
        <v/>
      </c>
      <c r="F1325" s="332"/>
      <c r="G1325" s="333"/>
    </row>
    <row r="1326" spans="1:7" x14ac:dyDescent="0.25">
      <c r="B1326" s="333"/>
      <c r="C1326" s="137" t="str">
        <f ca="1">IF(OFFSET(Zdroj!AK$16,A1322-1,0)=0,"",CONCATENATE("A",$A$2+4," - ",Zdroj!$AK$15))</f>
        <v/>
      </c>
      <c r="D1326" s="134" t="str">
        <f ca="1">IF(C1326="","",CONCATENATE(OFFSET(Zdroj!AK$16,A1322-1,0)," - ",OFFSET(Zdroj!BC$16,A1322-1,0)))</f>
        <v/>
      </c>
      <c r="E1326" s="66" t="str">
        <f ca="1">IF(C1326="","",OFFSET(Zdroj!BD$16,A1322-1,0))</f>
        <v/>
      </c>
      <c r="F1326" s="332"/>
      <c r="G1326" s="333"/>
    </row>
    <row r="1327" spans="1:7" x14ac:dyDescent="0.25">
      <c r="B1327" s="333"/>
      <c r="C1327" s="137" t="str">
        <f ca="1">IF(OFFSET(Zdroj!AL$16,A1322-1,0)=0,"",CONCATENATE("A",$A$2+5," - ",Zdroj!$AL$15))</f>
        <v/>
      </c>
      <c r="D1327" s="134" t="str">
        <f ca="1">IF(C1327="","",CONCATENATE(OFFSET(Zdroj!AL$16,A1322-1,0)," - ",OFFSET(Zdroj!BE$16,A1322-1,0)))</f>
        <v/>
      </c>
      <c r="E1327" s="66" t="str">
        <f ca="1">IF(C1327="","",OFFSET(Zdroj!BF$16,A1322-1,0))</f>
        <v/>
      </c>
      <c r="F1327" s="332"/>
      <c r="G1327" s="333"/>
    </row>
    <row r="1328" spans="1:7" x14ac:dyDescent="0.25">
      <c r="B1328" s="333"/>
      <c r="C1328" s="137" t="str">
        <f ca="1">IF(OFFSET(Zdroj!AM$16,A1322-1,0)=0,"",CONCATENATE("B",$A$2," - ",Zdroj!$AM$15))</f>
        <v/>
      </c>
      <c r="D1328" s="134" t="str">
        <f ca="1">IF(C1328="","",CONCATENATE(OFFSET(Zdroj!AM$16,A1322-1,0)))</f>
        <v/>
      </c>
      <c r="E1328" s="67" t="str">
        <f ca="1">IF(C1328="","",OFFSET(Zdroj!AN$16,A1322-1,0))</f>
        <v/>
      </c>
      <c r="F1328" s="334" t="str">
        <f t="shared" ref="F1328" ca="1" si="392">IF(SUM(E1328:E1331)=0,"",SUM(E1328:E1331))</f>
        <v/>
      </c>
      <c r="G1328" s="333"/>
    </row>
    <row r="1329" spans="1:7" x14ac:dyDescent="0.25">
      <c r="B1329" s="333"/>
      <c r="C1329" s="137" t="str">
        <f ca="1">IF(OFFSET(Zdroj!AO$16,A1322-1,0)=0,"",CONCATENATE("B",$A$2+1," - ",Zdroj!$AO$15))</f>
        <v/>
      </c>
      <c r="D1329" s="134" t="str">
        <f ca="1">IF(C1329="","",CONCATENATE(OFFSET(Zdroj!AO$16,A1322-1,0)))</f>
        <v/>
      </c>
      <c r="E1329" s="66" t="str">
        <f ca="1">IF(C1329="","",OFFSET(Zdroj!AP$16,A1322-1,0))</f>
        <v/>
      </c>
      <c r="F1329" s="334"/>
      <c r="G1329" s="333"/>
    </row>
    <row r="1330" spans="1:7" x14ac:dyDescent="0.25">
      <c r="B1330" s="333"/>
      <c r="C1330" s="137" t="str">
        <f ca="1">IF(OFFSET(Zdroj!AQ$16,A1322-1,0)=0,"",CONCATENATE("B",$A$2+2," - ",Zdroj!$AQ$15))</f>
        <v/>
      </c>
      <c r="D1330" s="134" t="str">
        <f ca="1">IF(C1330="","",CONCATENATE(OFFSET(Zdroj!AQ$16,A1322-1,0)))</f>
        <v/>
      </c>
      <c r="E1330" s="66" t="str">
        <f ca="1">IF(C1330="","",OFFSET(Zdroj!AR$16,A1322-1,0))</f>
        <v/>
      </c>
      <c r="F1330" s="334"/>
      <c r="G1330" s="333"/>
    </row>
    <row r="1331" spans="1:7" x14ac:dyDescent="0.25">
      <c r="B1331" s="333"/>
      <c r="C1331" s="137" t="str">
        <f ca="1">IF(OFFSET(Zdroj!AT$16,A1322-1,0)=0,"",CONCATENATE("B",$A$2+3," - ",Zdroj!$AS$15))</f>
        <v/>
      </c>
      <c r="D1331" s="134" t="str">
        <f ca="1">IF(C1331="","",CONCATENATE(OFFSET(Zdroj!AS$16,A1322-1,0)))</f>
        <v/>
      </c>
      <c r="E1331" s="66" t="str">
        <f ca="1">IF(C1331="","",OFFSET(Zdroj!AT$16,A1322-1,0))</f>
        <v/>
      </c>
      <c r="F1331" s="334"/>
      <c r="G1331" s="333"/>
    </row>
    <row r="1332" spans="1:7" x14ac:dyDescent="0.25">
      <c r="A1332" s="127">
        <f>SUM((ROW()+8)/10)</f>
        <v>134</v>
      </c>
      <c r="B1332" s="333" t="str">
        <f ca="1">IF(OFFSET(Zdroj!$B$16,A1332-1,0)&gt;0,OFFSET(Zdroj!$B$16,A1332-1,0),"")</f>
        <v/>
      </c>
      <c r="C1332" s="136" t="str">
        <f ca="1">IF(OFFSET(Zdroj!AG$16,A1332-1,0)=0,"",CONCATENATE("A",$A$2," - ",Zdroj!$AG$15))</f>
        <v/>
      </c>
      <c r="D1332" s="134" t="str">
        <f ca="1">IF(C1332="","",CONCATENATE(OFFSET(Zdroj!AG$16,A1332-1,0)," - ",OFFSET(Zdroj!AU$16,A1332-1,0)))</f>
        <v/>
      </c>
      <c r="E1332" s="66" t="str">
        <f ca="1">IF(C1332="","",OFFSET(Zdroj!AV$16,A1332-1,0))</f>
        <v/>
      </c>
      <c r="F1332" s="332" t="str">
        <f t="shared" ref="F1332" ca="1" si="393">IF(SUM(E1332:E1337)=0,"",SUM(E1332:E1337))</f>
        <v/>
      </c>
      <c r="G1332" s="333" t="str">
        <f t="shared" ref="G1332" ca="1" si="394">IF(SUM(E1332:E1341)=0,"",SUM(E1332:E1341))</f>
        <v/>
      </c>
    </row>
    <row r="1333" spans="1:7" x14ac:dyDescent="0.25">
      <c r="B1333" s="333"/>
      <c r="C1333" s="137" t="str">
        <f ca="1">IF(OFFSET(Zdroj!AH$16,A1332-1,0)=0,"",CONCATENATE("A",$A$2+1," - ",Zdroj!$AH$15))</f>
        <v/>
      </c>
      <c r="D1333" s="134" t="str">
        <f ca="1">IF(C1333="","",CONCATENATE(OFFSET(Zdroj!AH$16,A1332-1,0)," - ",OFFSET(Zdroj!AW$16,A1332-1,0)))</f>
        <v/>
      </c>
      <c r="E1333" s="66" t="str">
        <f ca="1">IF(C1333="","",OFFSET(Zdroj!AX$16,A1332-1,0))</f>
        <v/>
      </c>
      <c r="F1333" s="332"/>
      <c r="G1333" s="333"/>
    </row>
    <row r="1334" spans="1:7" x14ac:dyDescent="0.25">
      <c r="B1334" s="333"/>
      <c r="C1334" s="137" t="str">
        <f ca="1">IF(OFFSET(Zdroj!AI$16,A1332-1,0)=0,"",CONCATENATE("A",$A$2+2," - ",Zdroj!$AI$15))</f>
        <v/>
      </c>
      <c r="D1334" s="134" t="str">
        <f ca="1">IF(C1334="","",CONCATENATE(OFFSET(Zdroj!AI$16,A1332-1,0)," - ",OFFSET(Zdroj!AY$16,A1332-1,0)))</f>
        <v/>
      </c>
      <c r="E1334" s="66" t="str">
        <f ca="1">IF(C1334="","",OFFSET(Zdroj!AZ$16,A1332-1,0))</f>
        <v/>
      </c>
      <c r="F1334" s="332"/>
      <c r="G1334" s="333"/>
    </row>
    <row r="1335" spans="1:7" x14ac:dyDescent="0.25">
      <c r="B1335" s="333"/>
      <c r="C1335" s="137" t="str">
        <f ca="1">IF(OFFSET(Zdroj!AJ$16,A1332-1,0)=0,"",CONCATENATE("A",$A$2+3," - ",Zdroj!$AJ$15))</f>
        <v/>
      </c>
      <c r="D1335" s="134" t="str">
        <f ca="1">IF(C1335="","",CONCATENATE(OFFSET(Zdroj!AJ$16,A1332-1,0)," - ",OFFSET(Zdroj!BA$16,A1332-1,0)))</f>
        <v/>
      </c>
      <c r="E1335" s="66" t="str">
        <f ca="1">IF(C1335="","",OFFSET(Zdroj!BB$16,A1332-1,0))</f>
        <v/>
      </c>
      <c r="F1335" s="332"/>
      <c r="G1335" s="333"/>
    </row>
    <row r="1336" spans="1:7" x14ac:dyDescent="0.25">
      <c r="B1336" s="333"/>
      <c r="C1336" s="137" t="str">
        <f ca="1">IF(OFFSET(Zdroj!AK$16,A1332-1,0)=0,"",CONCATENATE("A",$A$2+4," - ",Zdroj!$AK$15))</f>
        <v/>
      </c>
      <c r="D1336" s="134" t="str">
        <f ca="1">IF(C1336="","",CONCATENATE(OFFSET(Zdroj!AK$16,A1332-1,0)," - ",OFFSET(Zdroj!BC$16,A1332-1,0)))</f>
        <v/>
      </c>
      <c r="E1336" s="66" t="str">
        <f ca="1">IF(C1336="","",OFFSET(Zdroj!BD$16,A1332-1,0))</f>
        <v/>
      </c>
      <c r="F1336" s="332"/>
      <c r="G1336" s="333"/>
    </row>
    <row r="1337" spans="1:7" x14ac:dyDescent="0.25">
      <c r="B1337" s="333"/>
      <c r="C1337" s="137" t="str">
        <f ca="1">IF(OFFSET(Zdroj!AL$16,A1332-1,0)=0,"",CONCATENATE("A",$A$2+5," - ",Zdroj!$AL$15))</f>
        <v/>
      </c>
      <c r="D1337" s="134" t="str">
        <f ca="1">IF(C1337="","",CONCATENATE(OFFSET(Zdroj!AL$16,A1332-1,0)," - ",OFFSET(Zdroj!BE$16,A1332-1,0)))</f>
        <v/>
      </c>
      <c r="E1337" s="66" t="str">
        <f ca="1">IF(C1337="","",OFFSET(Zdroj!BF$16,A1332-1,0))</f>
        <v/>
      </c>
      <c r="F1337" s="332"/>
      <c r="G1337" s="333"/>
    </row>
    <row r="1338" spans="1:7" x14ac:dyDescent="0.25">
      <c r="B1338" s="333"/>
      <c r="C1338" s="137" t="str">
        <f ca="1">IF(OFFSET(Zdroj!AM$16,A1332-1,0)=0,"",CONCATENATE("B",$A$2," - ",Zdroj!$AM$15))</f>
        <v/>
      </c>
      <c r="D1338" s="134" t="str">
        <f ca="1">IF(C1338="","",CONCATENATE(OFFSET(Zdroj!AM$16,A1332-1,0)))</f>
        <v/>
      </c>
      <c r="E1338" s="67" t="str">
        <f ca="1">IF(C1338="","",OFFSET(Zdroj!AN$16,A1332-1,0))</f>
        <v/>
      </c>
      <c r="F1338" s="334" t="str">
        <f t="shared" ref="F1338" ca="1" si="395">IF(SUM(E1338:E1341)=0,"",SUM(E1338:E1341))</f>
        <v/>
      </c>
      <c r="G1338" s="333"/>
    </row>
    <row r="1339" spans="1:7" x14ac:dyDescent="0.25">
      <c r="B1339" s="333"/>
      <c r="C1339" s="137" t="str">
        <f ca="1">IF(OFFSET(Zdroj!AO$16,A1332-1,0)=0,"",CONCATENATE("B",$A$2+1," - ",Zdroj!$AO$15))</f>
        <v/>
      </c>
      <c r="D1339" s="134" t="str">
        <f ca="1">IF(C1339="","",CONCATENATE(OFFSET(Zdroj!AO$16,A1332-1,0)))</f>
        <v/>
      </c>
      <c r="E1339" s="66" t="str">
        <f ca="1">IF(C1339="","",OFFSET(Zdroj!AP$16,A1332-1,0))</f>
        <v/>
      </c>
      <c r="F1339" s="334"/>
      <c r="G1339" s="333"/>
    </row>
    <row r="1340" spans="1:7" x14ac:dyDescent="0.25">
      <c r="B1340" s="333"/>
      <c r="C1340" s="137" t="str">
        <f ca="1">IF(OFFSET(Zdroj!AQ$16,A1332-1,0)=0,"",CONCATENATE("B",$A$2+2," - ",Zdroj!$AQ$15))</f>
        <v/>
      </c>
      <c r="D1340" s="134" t="str">
        <f ca="1">IF(C1340="","",CONCATENATE(OFFSET(Zdroj!AQ$16,A1332-1,0)))</f>
        <v/>
      </c>
      <c r="E1340" s="66" t="str">
        <f ca="1">IF(C1340="","",OFFSET(Zdroj!AR$16,A1332-1,0))</f>
        <v/>
      </c>
      <c r="F1340" s="334"/>
      <c r="G1340" s="333"/>
    </row>
    <row r="1341" spans="1:7" x14ac:dyDescent="0.25">
      <c r="B1341" s="333"/>
      <c r="C1341" s="137" t="str">
        <f ca="1">IF(OFFSET(Zdroj!AT$16,A1332-1,0)=0,"",CONCATENATE("B",$A$2+3," - ",Zdroj!$AS$15))</f>
        <v/>
      </c>
      <c r="D1341" s="134" t="str">
        <f ca="1">IF(C1341="","",CONCATENATE(OFFSET(Zdroj!AS$16,A1332-1,0)))</f>
        <v/>
      </c>
      <c r="E1341" s="66" t="str">
        <f ca="1">IF(C1341="","",OFFSET(Zdroj!AT$16,A1332-1,0))</f>
        <v/>
      </c>
      <c r="F1341" s="334"/>
      <c r="G1341" s="333"/>
    </row>
    <row r="1342" spans="1:7" x14ac:dyDescent="0.25">
      <c r="A1342" s="127">
        <f>SUM((ROW()+8)/10)</f>
        <v>135</v>
      </c>
      <c r="B1342" s="333" t="str">
        <f ca="1">IF(OFFSET(Zdroj!$B$16,A1342-1,0)&gt;0,OFFSET(Zdroj!$B$16,A1342-1,0),"")</f>
        <v/>
      </c>
      <c r="C1342" s="136" t="str">
        <f ca="1">IF(OFFSET(Zdroj!AG$16,A1342-1,0)=0,"",CONCATENATE("A",$A$2," - ",Zdroj!$AG$15))</f>
        <v/>
      </c>
      <c r="D1342" s="134" t="str">
        <f ca="1">IF(C1342="","",CONCATENATE(OFFSET(Zdroj!AG$16,A1342-1,0)," - ",OFFSET(Zdroj!AU$16,A1342-1,0)))</f>
        <v/>
      </c>
      <c r="E1342" s="66" t="str">
        <f ca="1">IF(C1342="","",OFFSET(Zdroj!AV$16,A1342-1,0))</f>
        <v/>
      </c>
      <c r="F1342" s="332" t="str">
        <f t="shared" ref="F1342" ca="1" si="396">IF(SUM(E1342:E1347)=0,"",SUM(E1342:E1347))</f>
        <v/>
      </c>
      <c r="G1342" s="333" t="str">
        <f t="shared" ref="G1342" ca="1" si="397">IF(SUM(E1342:E1351)=0,"",SUM(E1342:E1351))</f>
        <v/>
      </c>
    </row>
    <row r="1343" spans="1:7" x14ac:dyDescent="0.25">
      <c r="B1343" s="333"/>
      <c r="C1343" s="137" t="str">
        <f ca="1">IF(OFFSET(Zdroj!AH$16,A1342-1,0)=0,"",CONCATENATE("A",$A$2+1," - ",Zdroj!$AH$15))</f>
        <v/>
      </c>
      <c r="D1343" s="134" t="str">
        <f ca="1">IF(C1343="","",CONCATENATE(OFFSET(Zdroj!AH$16,A1342-1,0)," - ",OFFSET(Zdroj!AW$16,A1342-1,0)))</f>
        <v/>
      </c>
      <c r="E1343" s="66" t="str">
        <f ca="1">IF(C1343="","",OFFSET(Zdroj!AX$16,A1342-1,0))</f>
        <v/>
      </c>
      <c r="F1343" s="332"/>
      <c r="G1343" s="333"/>
    </row>
    <row r="1344" spans="1:7" x14ac:dyDescent="0.25">
      <c r="B1344" s="333"/>
      <c r="C1344" s="137" t="str">
        <f ca="1">IF(OFFSET(Zdroj!AI$16,A1342-1,0)=0,"",CONCATENATE("A",$A$2+2," - ",Zdroj!$AI$15))</f>
        <v/>
      </c>
      <c r="D1344" s="134" t="str">
        <f ca="1">IF(C1344="","",CONCATENATE(OFFSET(Zdroj!AI$16,A1342-1,0)," - ",OFFSET(Zdroj!AY$16,A1342-1,0)))</f>
        <v/>
      </c>
      <c r="E1344" s="66" t="str">
        <f ca="1">IF(C1344="","",OFFSET(Zdroj!AZ$16,A1342-1,0))</f>
        <v/>
      </c>
      <c r="F1344" s="332"/>
      <c r="G1344" s="333"/>
    </row>
    <row r="1345" spans="1:7" x14ac:dyDescent="0.25">
      <c r="B1345" s="333"/>
      <c r="C1345" s="137" t="str">
        <f ca="1">IF(OFFSET(Zdroj!AJ$16,A1342-1,0)=0,"",CONCATENATE("A",$A$2+3," - ",Zdroj!$AJ$15))</f>
        <v/>
      </c>
      <c r="D1345" s="134" t="str">
        <f ca="1">IF(C1345="","",CONCATENATE(OFFSET(Zdroj!AJ$16,A1342-1,0)," - ",OFFSET(Zdroj!BA$16,A1342-1,0)))</f>
        <v/>
      </c>
      <c r="E1345" s="66" t="str">
        <f ca="1">IF(C1345="","",OFFSET(Zdroj!BB$16,A1342-1,0))</f>
        <v/>
      </c>
      <c r="F1345" s="332"/>
      <c r="G1345" s="333"/>
    </row>
    <row r="1346" spans="1:7" x14ac:dyDescent="0.25">
      <c r="B1346" s="333"/>
      <c r="C1346" s="137" t="str">
        <f ca="1">IF(OFFSET(Zdroj!AK$16,A1342-1,0)=0,"",CONCATENATE("A",$A$2+4," - ",Zdroj!$AK$15))</f>
        <v/>
      </c>
      <c r="D1346" s="134" t="str">
        <f ca="1">IF(C1346="","",CONCATENATE(OFFSET(Zdroj!AK$16,A1342-1,0)," - ",OFFSET(Zdroj!BC$16,A1342-1,0)))</f>
        <v/>
      </c>
      <c r="E1346" s="66" t="str">
        <f ca="1">IF(C1346="","",OFFSET(Zdroj!BD$16,A1342-1,0))</f>
        <v/>
      </c>
      <c r="F1346" s="332"/>
      <c r="G1346" s="333"/>
    </row>
    <row r="1347" spans="1:7" x14ac:dyDescent="0.25">
      <c r="B1347" s="333"/>
      <c r="C1347" s="137" t="str">
        <f ca="1">IF(OFFSET(Zdroj!AL$16,A1342-1,0)=0,"",CONCATENATE("A",$A$2+5," - ",Zdroj!$AL$15))</f>
        <v/>
      </c>
      <c r="D1347" s="134" t="str">
        <f ca="1">IF(C1347="","",CONCATENATE(OFFSET(Zdroj!AL$16,A1342-1,0)," - ",OFFSET(Zdroj!BE$16,A1342-1,0)))</f>
        <v/>
      </c>
      <c r="E1347" s="66" t="str">
        <f ca="1">IF(C1347="","",OFFSET(Zdroj!BF$16,A1342-1,0))</f>
        <v/>
      </c>
      <c r="F1347" s="332"/>
      <c r="G1347" s="333"/>
    </row>
    <row r="1348" spans="1:7" x14ac:dyDescent="0.25">
      <c r="B1348" s="333"/>
      <c r="C1348" s="137" t="str">
        <f ca="1">IF(OFFSET(Zdroj!AM$16,A1342-1,0)=0,"",CONCATENATE("B",$A$2," - ",Zdroj!$AM$15))</f>
        <v/>
      </c>
      <c r="D1348" s="134" t="str">
        <f ca="1">IF(C1348="","",CONCATENATE(OFFSET(Zdroj!AM$16,A1342-1,0)))</f>
        <v/>
      </c>
      <c r="E1348" s="67" t="str">
        <f ca="1">IF(C1348="","",OFFSET(Zdroj!AN$16,A1342-1,0))</f>
        <v/>
      </c>
      <c r="F1348" s="334" t="str">
        <f t="shared" ref="F1348" ca="1" si="398">IF(SUM(E1348:E1351)=0,"",SUM(E1348:E1351))</f>
        <v/>
      </c>
      <c r="G1348" s="333"/>
    </row>
    <row r="1349" spans="1:7" x14ac:dyDescent="0.25">
      <c r="B1349" s="333"/>
      <c r="C1349" s="137" t="str">
        <f ca="1">IF(OFFSET(Zdroj!AO$16,A1342-1,0)=0,"",CONCATENATE("B",$A$2+1," - ",Zdroj!$AO$15))</f>
        <v/>
      </c>
      <c r="D1349" s="134" t="str">
        <f ca="1">IF(C1349="","",CONCATENATE(OFFSET(Zdroj!AO$16,A1342-1,0)))</f>
        <v/>
      </c>
      <c r="E1349" s="66" t="str">
        <f ca="1">IF(C1349="","",OFFSET(Zdroj!AP$16,A1342-1,0))</f>
        <v/>
      </c>
      <c r="F1349" s="334"/>
      <c r="G1349" s="333"/>
    </row>
    <row r="1350" spans="1:7" x14ac:dyDescent="0.25">
      <c r="B1350" s="333"/>
      <c r="C1350" s="137" t="str">
        <f ca="1">IF(OFFSET(Zdroj!AQ$16,A1342-1,0)=0,"",CONCATENATE("B",$A$2+2," - ",Zdroj!$AQ$15))</f>
        <v/>
      </c>
      <c r="D1350" s="134" t="str">
        <f ca="1">IF(C1350="","",CONCATENATE(OFFSET(Zdroj!AQ$16,A1342-1,0)))</f>
        <v/>
      </c>
      <c r="E1350" s="66" t="str">
        <f ca="1">IF(C1350="","",OFFSET(Zdroj!AR$16,A1342-1,0))</f>
        <v/>
      </c>
      <c r="F1350" s="334"/>
      <c r="G1350" s="333"/>
    </row>
    <row r="1351" spans="1:7" x14ac:dyDescent="0.25">
      <c r="B1351" s="333"/>
      <c r="C1351" s="137" t="str">
        <f ca="1">IF(OFFSET(Zdroj!AT$16,A1342-1,0)=0,"",CONCATENATE("B",$A$2+3," - ",Zdroj!$AS$15))</f>
        <v/>
      </c>
      <c r="D1351" s="134" t="str">
        <f ca="1">IF(C1351="","",CONCATENATE(OFFSET(Zdroj!AS$16,A1342-1,0)))</f>
        <v/>
      </c>
      <c r="E1351" s="66" t="str">
        <f ca="1">IF(C1351="","",OFFSET(Zdroj!AT$16,A1342-1,0))</f>
        <v/>
      </c>
      <c r="F1351" s="334"/>
      <c r="G1351" s="333"/>
    </row>
    <row r="1352" spans="1:7" x14ac:dyDescent="0.25">
      <c r="A1352" s="127">
        <f>SUM((ROW()+8)/10)</f>
        <v>136</v>
      </c>
      <c r="B1352" s="333" t="str">
        <f ca="1">IF(OFFSET(Zdroj!$B$16,A1352-1,0)&gt;0,OFFSET(Zdroj!$B$16,A1352-1,0),"")</f>
        <v/>
      </c>
      <c r="C1352" s="136" t="str">
        <f ca="1">IF(OFFSET(Zdroj!AG$16,A1352-1,0)=0,"",CONCATENATE("A",$A$2," - ",Zdroj!$AG$15))</f>
        <v/>
      </c>
      <c r="D1352" s="134" t="str">
        <f ca="1">IF(C1352="","",CONCATENATE(OFFSET(Zdroj!AG$16,A1352-1,0)," - ",OFFSET(Zdroj!AU$16,A1352-1,0)))</f>
        <v/>
      </c>
      <c r="E1352" s="66" t="str">
        <f ca="1">IF(C1352="","",OFFSET(Zdroj!AV$16,A1352-1,0))</f>
        <v/>
      </c>
      <c r="F1352" s="332" t="str">
        <f t="shared" ref="F1352" ca="1" si="399">IF(SUM(E1352:E1357)=0,"",SUM(E1352:E1357))</f>
        <v/>
      </c>
      <c r="G1352" s="333" t="str">
        <f t="shared" ref="G1352" ca="1" si="400">IF(SUM(E1352:E1361)=0,"",SUM(E1352:E1361))</f>
        <v/>
      </c>
    </row>
    <row r="1353" spans="1:7" x14ac:dyDescent="0.25">
      <c r="B1353" s="333"/>
      <c r="C1353" s="137" t="str">
        <f ca="1">IF(OFFSET(Zdroj!AH$16,A1352-1,0)=0,"",CONCATENATE("A",$A$2+1," - ",Zdroj!$AH$15))</f>
        <v/>
      </c>
      <c r="D1353" s="134" t="str">
        <f ca="1">IF(C1353="","",CONCATENATE(OFFSET(Zdroj!AH$16,A1352-1,0)," - ",OFFSET(Zdroj!AW$16,A1352-1,0)))</f>
        <v/>
      </c>
      <c r="E1353" s="66" t="str">
        <f ca="1">IF(C1353="","",OFFSET(Zdroj!AX$16,A1352-1,0))</f>
        <v/>
      </c>
      <c r="F1353" s="332"/>
      <c r="G1353" s="333"/>
    </row>
    <row r="1354" spans="1:7" x14ac:dyDescent="0.25">
      <c r="B1354" s="333"/>
      <c r="C1354" s="137" t="str">
        <f ca="1">IF(OFFSET(Zdroj!AI$16,A1352-1,0)=0,"",CONCATENATE("A",$A$2+2," - ",Zdroj!$AI$15))</f>
        <v/>
      </c>
      <c r="D1354" s="134" t="str">
        <f ca="1">IF(C1354="","",CONCATENATE(OFFSET(Zdroj!AI$16,A1352-1,0)," - ",OFFSET(Zdroj!AY$16,A1352-1,0)))</f>
        <v/>
      </c>
      <c r="E1354" s="66" t="str">
        <f ca="1">IF(C1354="","",OFFSET(Zdroj!AZ$16,A1352-1,0))</f>
        <v/>
      </c>
      <c r="F1354" s="332"/>
      <c r="G1354" s="333"/>
    </row>
    <row r="1355" spans="1:7" x14ac:dyDescent="0.25">
      <c r="B1355" s="333"/>
      <c r="C1355" s="137" t="str">
        <f ca="1">IF(OFFSET(Zdroj!AJ$16,A1352-1,0)=0,"",CONCATENATE("A",$A$2+3," - ",Zdroj!$AJ$15))</f>
        <v/>
      </c>
      <c r="D1355" s="134" t="str">
        <f ca="1">IF(C1355="","",CONCATENATE(OFFSET(Zdroj!AJ$16,A1352-1,0)," - ",OFFSET(Zdroj!BA$16,A1352-1,0)))</f>
        <v/>
      </c>
      <c r="E1355" s="66" t="str">
        <f ca="1">IF(C1355="","",OFFSET(Zdroj!BB$16,A1352-1,0))</f>
        <v/>
      </c>
      <c r="F1355" s="332"/>
      <c r="G1355" s="333"/>
    </row>
    <row r="1356" spans="1:7" x14ac:dyDescent="0.25">
      <c r="B1356" s="333"/>
      <c r="C1356" s="137" t="str">
        <f ca="1">IF(OFFSET(Zdroj!AK$16,A1352-1,0)=0,"",CONCATENATE("A",$A$2+4," - ",Zdroj!$AK$15))</f>
        <v/>
      </c>
      <c r="D1356" s="134" t="str">
        <f ca="1">IF(C1356="","",CONCATENATE(OFFSET(Zdroj!AK$16,A1352-1,0)," - ",OFFSET(Zdroj!BC$16,A1352-1,0)))</f>
        <v/>
      </c>
      <c r="E1356" s="66" t="str">
        <f ca="1">IF(C1356="","",OFFSET(Zdroj!BD$16,A1352-1,0))</f>
        <v/>
      </c>
      <c r="F1356" s="332"/>
      <c r="G1356" s="333"/>
    </row>
    <row r="1357" spans="1:7" x14ac:dyDescent="0.25">
      <c r="B1357" s="333"/>
      <c r="C1357" s="137" t="str">
        <f ca="1">IF(OFFSET(Zdroj!AL$16,A1352-1,0)=0,"",CONCATENATE("A",$A$2+5," - ",Zdroj!$AL$15))</f>
        <v/>
      </c>
      <c r="D1357" s="134" t="str">
        <f ca="1">IF(C1357="","",CONCATENATE(OFFSET(Zdroj!AL$16,A1352-1,0)," - ",OFFSET(Zdroj!BE$16,A1352-1,0)))</f>
        <v/>
      </c>
      <c r="E1357" s="66" t="str">
        <f ca="1">IF(C1357="","",OFFSET(Zdroj!BF$16,A1352-1,0))</f>
        <v/>
      </c>
      <c r="F1357" s="332"/>
      <c r="G1357" s="333"/>
    </row>
    <row r="1358" spans="1:7" x14ac:dyDescent="0.25">
      <c r="B1358" s="333"/>
      <c r="C1358" s="137" t="str">
        <f ca="1">IF(OFFSET(Zdroj!AM$16,A1352-1,0)=0,"",CONCATENATE("B",$A$2," - ",Zdroj!$AM$15))</f>
        <v/>
      </c>
      <c r="D1358" s="134" t="str">
        <f ca="1">IF(C1358="","",CONCATENATE(OFFSET(Zdroj!AM$16,A1352-1,0)))</f>
        <v/>
      </c>
      <c r="E1358" s="67" t="str">
        <f ca="1">IF(C1358="","",OFFSET(Zdroj!AN$16,A1352-1,0))</f>
        <v/>
      </c>
      <c r="F1358" s="334" t="str">
        <f t="shared" ref="F1358" ca="1" si="401">IF(SUM(E1358:E1361)=0,"",SUM(E1358:E1361))</f>
        <v/>
      </c>
      <c r="G1358" s="333"/>
    </row>
    <row r="1359" spans="1:7" x14ac:dyDescent="0.25">
      <c r="B1359" s="333"/>
      <c r="C1359" s="137" t="str">
        <f ca="1">IF(OFFSET(Zdroj!AO$16,A1352-1,0)=0,"",CONCATENATE("B",$A$2+1," - ",Zdroj!$AO$15))</f>
        <v/>
      </c>
      <c r="D1359" s="134" t="str">
        <f ca="1">IF(C1359="","",CONCATENATE(OFFSET(Zdroj!AO$16,A1352-1,0)))</f>
        <v/>
      </c>
      <c r="E1359" s="66" t="str">
        <f ca="1">IF(C1359="","",OFFSET(Zdroj!AP$16,A1352-1,0))</f>
        <v/>
      </c>
      <c r="F1359" s="334"/>
      <c r="G1359" s="333"/>
    </row>
    <row r="1360" spans="1:7" x14ac:dyDescent="0.25">
      <c r="B1360" s="333"/>
      <c r="C1360" s="137" t="str">
        <f ca="1">IF(OFFSET(Zdroj!AQ$16,A1352-1,0)=0,"",CONCATENATE("B",$A$2+2," - ",Zdroj!$AQ$15))</f>
        <v/>
      </c>
      <c r="D1360" s="134" t="str">
        <f ca="1">IF(C1360="","",CONCATENATE(OFFSET(Zdroj!AQ$16,A1352-1,0)))</f>
        <v/>
      </c>
      <c r="E1360" s="66" t="str">
        <f ca="1">IF(C1360="","",OFFSET(Zdroj!AR$16,A1352-1,0))</f>
        <v/>
      </c>
      <c r="F1360" s="334"/>
      <c r="G1360" s="333"/>
    </row>
    <row r="1361" spans="1:7" x14ac:dyDescent="0.25">
      <c r="B1361" s="333"/>
      <c r="C1361" s="137" t="str">
        <f ca="1">IF(OFFSET(Zdroj!AT$16,A1352-1,0)=0,"",CONCATENATE("B",$A$2+3," - ",Zdroj!$AS$15))</f>
        <v/>
      </c>
      <c r="D1361" s="134" t="str">
        <f ca="1">IF(C1361="","",CONCATENATE(OFFSET(Zdroj!AS$16,A1352-1,0)))</f>
        <v/>
      </c>
      <c r="E1361" s="66" t="str">
        <f ca="1">IF(C1361="","",OFFSET(Zdroj!AT$16,A1352-1,0))</f>
        <v/>
      </c>
      <c r="F1361" s="334"/>
      <c r="G1361" s="333"/>
    </row>
    <row r="1362" spans="1:7" x14ac:dyDescent="0.25">
      <c r="A1362" s="127">
        <f>SUM((ROW()+8)/10)</f>
        <v>137</v>
      </c>
      <c r="B1362" s="333" t="str">
        <f ca="1">IF(OFFSET(Zdroj!$B$16,A1362-1,0)&gt;0,OFFSET(Zdroj!$B$16,A1362-1,0),"")</f>
        <v/>
      </c>
      <c r="C1362" s="136" t="str">
        <f ca="1">IF(OFFSET(Zdroj!AG$16,A1362-1,0)=0,"",CONCATENATE("A",$A$2," - ",Zdroj!$AG$15))</f>
        <v/>
      </c>
      <c r="D1362" s="134" t="str">
        <f ca="1">IF(C1362="","",CONCATENATE(OFFSET(Zdroj!AG$16,A1362-1,0)," - ",OFFSET(Zdroj!AU$16,A1362-1,0)))</f>
        <v/>
      </c>
      <c r="E1362" s="66" t="str">
        <f ca="1">IF(C1362="","",OFFSET(Zdroj!AV$16,A1362-1,0))</f>
        <v/>
      </c>
      <c r="F1362" s="332" t="str">
        <f t="shared" ref="F1362" ca="1" si="402">IF(SUM(E1362:E1367)=0,"",SUM(E1362:E1367))</f>
        <v/>
      </c>
      <c r="G1362" s="333" t="str">
        <f t="shared" ref="G1362" ca="1" si="403">IF(SUM(E1362:E1371)=0,"",SUM(E1362:E1371))</f>
        <v/>
      </c>
    </row>
    <row r="1363" spans="1:7" x14ac:dyDescent="0.25">
      <c r="B1363" s="333"/>
      <c r="C1363" s="137" t="str">
        <f ca="1">IF(OFFSET(Zdroj!AH$16,A1362-1,0)=0,"",CONCATENATE("A",$A$2+1," - ",Zdroj!$AH$15))</f>
        <v/>
      </c>
      <c r="D1363" s="134" t="str">
        <f ca="1">IF(C1363="","",CONCATENATE(OFFSET(Zdroj!AH$16,A1362-1,0)," - ",OFFSET(Zdroj!AW$16,A1362-1,0)))</f>
        <v/>
      </c>
      <c r="E1363" s="66" t="str">
        <f ca="1">IF(C1363="","",OFFSET(Zdroj!AX$16,A1362-1,0))</f>
        <v/>
      </c>
      <c r="F1363" s="332"/>
      <c r="G1363" s="333"/>
    </row>
    <row r="1364" spans="1:7" x14ac:dyDescent="0.25">
      <c r="B1364" s="333"/>
      <c r="C1364" s="137" t="str">
        <f ca="1">IF(OFFSET(Zdroj!AI$16,A1362-1,0)=0,"",CONCATENATE("A",$A$2+2," - ",Zdroj!$AI$15))</f>
        <v/>
      </c>
      <c r="D1364" s="134" t="str">
        <f ca="1">IF(C1364="","",CONCATENATE(OFFSET(Zdroj!AI$16,A1362-1,0)," - ",OFFSET(Zdroj!AY$16,A1362-1,0)))</f>
        <v/>
      </c>
      <c r="E1364" s="66" t="str">
        <f ca="1">IF(C1364="","",OFFSET(Zdroj!AZ$16,A1362-1,0))</f>
        <v/>
      </c>
      <c r="F1364" s="332"/>
      <c r="G1364" s="333"/>
    </row>
    <row r="1365" spans="1:7" x14ac:dyDescent="0.25">
      <c r="B1365" s="333"/>
      <c r="C1365" s="137" t="str">
        <f ca="1">IF(OFFSET(Zdroj!AJ$16,A1362-1,0)=0,"",CONCATENATE("A",$A$2+3," - ",Zdroj!$AJ$15))</f>
        <v/>
      </c>
      <c r="D1365" s="134" t="str">
        <f ca="1">IF(C1365="","",CONCATENATE(OFFSET(Zdroj!AJ$16,A1362-1,0)," - ",OFFSET(Zdroj!BA$16,A1362-1,0)))</f>
        <v/>
      </c>
      <c r="E1365" s="66" t="str">
        <f ca="1">IF(C1365="","",OFFSET(Zdroj!BB$16,A1362-1,0))</f>
        <v/>
      </c>
      <c r="F1365" s="332"/>
      <c r="G1365" s="333"/>
    </row>
    <row r="1366" spans="1:7" x14ac:dyDescent="0.25">
      <c r="B1366" s="333"/>
      <c r="C1366" s="137" t="str">
        <f ca="1">IF(OFFSET(Zdroj!AK$16,A1362-1,0)=0,"",CONCATENATE("A",$A$2+4," - ",Zdroj!$AK$15))</f>
        <v/>
      </c>
      <c r="D1366" s="134" t="str">
        <f ca="1">IF(C1366="","",CONCATENATE(OFFSET(Zdroj!AK$16,A1362-1,0)," - ",OFFSET(Zdroj!BC$16,A1362-1,0)))</f>
        <v/>
      </c>
      <c r="E1366" s="66" t="str">
        <f ca="1">IF(C1366="","",OFFSET(Zdroj!BD$16,A1362-1,0))</f>
        <v/>
      </c>
      <c r="F1366" s="332"/>
      <c r="G1366" s="333"/>
    </row>
    <row r="1367" spans="1:7" x14ac:dyDescent="0.25">
      <c r="B1367" s="333"/>
      <c r="C1367" s="137" t="str">
        <f ca="1">IF(OFFSET(Zdroj!AL$16,A1362-1,0)=0,"",CONCATENATE("A",$A$2+5," - ",Zdroj!$AL$15))</f>
        <v/>
      </c>
      <c r="D1367" s="134" t="str">
        <f ca="1">IF(C1367="","",CONCATENATE(OFFSET(Zdroj!AL$16,A1362-1,0)," - ",OFFSET(Zdroj!BE$16,A1362-1,0)))</f>
        <v/>
      </c>
      <c r="E1367" s="66" t="str">
        <f ca="1">IF(C1367="","",OFFSET(Zdroj!BF$16,A1362-1,0))</f>
        <v/>
      </c>
      <c r="F1367" s="332"/>
      <c r="G1367" s="333"/>
    </row>
    <row r="1368" spans="1:7" x14ac:dyDescent="0.25">
      <c r="B1368" s="333"/>
      <c r="C1368" s="137" t="str">
        <f ca="1">IF(OFFSET(Zdroj!AM$16,A1362-1,0)=0,"",CONCATENATE("B",$A$2," - ",Zdroj!$AM$15))</f>
        <v/>
      </c>
      <c r="D1368" s="134" t="str">
        <f ca="1">IF(C1368="","",CONCATENATE(OFFSET(Zdroj!AM$16,A1362-1,0)))</f>
        <v/>
      </c>
      <c r="E1368" s="67" t="str">
        <f ca="1">IF(C1368="","",OFFSET(Zdroj!AN$16,A1362-1,0))</f>
        <v/>
      </c>
      <c r="F1368" s="334" t="str">
        <f t="shared" ref="F1368" ca="1" si="404">IF(SUM(E1368:E1371)=0,"",SUM(E1368:E1371))</f>
        <v/>
      </c>
      <c r="G1368" s="333"/>
    </row>
    <row r="1369" spans="1:7" x14ac:dyDescent="0.25">
      <c r="B1369" s="333"/>
      <c r="C1369" s="137" t="str">
        <f ca="1">IF(OFFSET(Zdroj!AO$16,A1362-1,0)=0,"",CONCATENATE("B",$A$2+1," - ",Zdroj!$AO$15))</f>
        <v/>
      </c>
      <c r="D1369" s="134" t="str">
        <f ca="1">IF(C1369="","",CONCATENATE(OFFSET(Zdroj!AO$16,A1362-1,0)))</f>
        <v/>
      </c>
      <c r="E1369" s="66" t="str">
        <f ca="1">IF(C1369="","",OFFSET(Zdroj!AP$16,A1362-1,0))</f>
        <v/>
      </c>
      <c r="F1369" s="334"/>
      <c r="G1369" s="333"/>
    </row>
    <row r="1370" spans="1:7" x14ac:dyDescent="0.25">
      <c r="B1370" s="333"/>
      <c r="C1370" s="137" t="str">
        <f ca="1">IF(OFFSET(Zdroj!AQ$16,A1362-1,0)=0,"",CONCATENATE("B",$A$2+2," - ",Zdroj!$AQ$15))</f>
        <v/>
      </c>
      <c r="D1370" s="134" t="str">
        <f ca="1">IF(C1370="","",CONCATENATE(OFFSET(Zdroj!AQ$16,A1362-1,0)))</f>
        <v/>
      </c>
      <c r="E1370" s="66" t="str">
        <f ca="1">IF(C1370="","",OFFSET(Zdroj!AR$16,A1362-1,0))</f>
        <v/>
      </c>
      <c r="F1370" s="334"/>
      <c r="G1370" s="333"/>
    </row>
    <row r="1371" spans="1:7" x14ac:dyDescent="0.25">
      <c r="B1371" s="333"/>
      <c r="C1371" s="137" t="str">
        <f ca="1">IF(OFFSET(Zdroj!AT$16,A1362-1,0)=0,"",CONCATENATE("B",$A$2+3," - ",Zdroj!$AS$15))</f>
        <v/>
      </c>
      <c r="D1371" s="134" t="str">
        <f ca="1">IF(C1371="","",CONCATENATE(OFFSET(Zdroj!AS$16,A1362-1,0)))</f>
        <v/>
      </c>
      <c r="E1371" s="66" t="str">
        <f ca="1">IF(C1371="","",OFFSET(Zdroj!AT$16,A1362-1,0))</f>
        <v/>
      </c>
      <c r="F1371" s="334"/>
      <c r="G1371" s="333"/>
    </row>
    <row r="1372" spans="1:7" x14ac:dyDescent="0.25">
      <c r="A1372" s="127">
        <f>SUM((ROW()+8)/10)</f>
        <v>138</v>
      </c>
      <c r="B1372" s="333" t="str">
        <f ca="1">IF(OFFSET(Zdroj!$B$16,A1372-1,0)&gt;0,OFFSET(Zdroj!$B$16,A1372-1,0),"")</f>
        <v/>
      </c>
      <c r="C1372" s="136" t="str">
        <f ca="1">IF(OFFSET(Zdroj!AG$16,A1372-1,0)=0,"",CONCATENATE("A",$A$2," - ",Zdroj!$AG$15))</f>
        <v/>
      </c>
      <c r="D1372" s="134" t="str">
        <f ca="1">IF(C1372="","",CONCATENATE(OFFSET(Zdroj!AG$16,A1372-1,0)," - ",OFFSET(Zdroj!AU$16,A1372-1,0)))</f>
        <v/>
      </c>
      <c r="E1372" s="66" t="str">
        <f ca="1">IF(C1372="","",OFFSET(Zdroj!AV$16,A1372-1,0))</f>
        <v/>
      </c>
      <c r="F1372" s="332" t="str">
        <f t="shared" ref="F1372" ca="1" si="405">IF(SUM(E1372:E1377)=0,"",SUM(E1372:E1377))</f>
        <v/>
      </c>
      <c r="G1372" s="333" t="str">
        <f t="shared" ref="G1372" ca="1" si="406">IF(SUM(E1372:E1381)=0,"",SUM(E1372:E1381))</f>
        <v/>
      </c>
    </row>
    <row r="1373" spans="1:7" x14ac:dyDescent="0.25">
      <c r="B1373" s="333"/>
      <c r="C1373" s="137" t="str">
        <f ca="1">IF(OFFSET(Zdroj!AH$16,A1372-1,0)=0,"",CONCATENATE("A",$A$2+1," - ",Zdroj!$AH$15))</f>
        <v/>
      </c>
      <c r="D1373" s="134" t="str">
        <f ca="1">IF(C1373="","",CONCATENATE(OFFSET(Zdroj!AH$16,A1372-1,0)," - ",OFFSET(Zdroj!AW$16,A1372-1,0)))</f>
        <v/>
      </c>
      <c r="E1373" s="66" t="str">
        <f ca="1">IF(C1373="","",OFFSET(Zdroj!AX$16,A1372-1,0))</f>
        <v/>
      </c>
      <c r="F1373" s="332"/>
      <c r="G1373" s="333"/>
    </row>
    <row r="1374" spans="1:7" x14ac:dyDescent="0.25">
      <c r="B1374" s="333"/>
      <c r="C1374" s="137" t="str">
        <f ca="1">IF(OFFSET(Zdroj!AI$16,A1372-1,0)=0,"",CONCATENATE("A",$A$2+2," - ",Zdroj!$AI$15))</f>
        <v/>
      </c>
      <c r="D1374" s="134" t="str">
        <f ca="1">IF(C1374="","",CONCATENATE(OFFSET(Zdroj!AI$16,A1372-1,0)," - ",OFFSET(Zdroj!AY$16,A1372-1,0)))</f>
        <v/>
      </c>
      <c r="E1374" s="66" t="str">
        <f ca="1">IF(C1374="","",OFFSET(Zdroj!AZ$16,A1372-1,0))</f>
        <v/>
      </c>
      <c r="F1374" s="332"/>
      <c r="G1374" s="333"/>
    </row>
    <row r="1375" spans="1:7" x14ac:dyDescent="0.25">
      <c r="B1375" s="333"/>
      <c r="C1375" s="137" t="str">
        <f ca="1">IF(OFFSET(Zdroj!AJ$16,A1372-1,0)=0,"",CONCATENATE("A",$A$2+3," - ",Zdroj!$AJ$15))</f>
        <v/>
      </c>
      <c r="D1375" s="134" t="str">
        <f ca="1">IF(C1375="","",CONCATENATE(OFFSET(Zdroj!AJ$16,A1372-1,0)," - ",OFFSET(Zdroj!BA$16,A1372-1,0)))</f>
        <v/>
      </c>
      <c r="E1375" s="66" t="str">
        <f ca="1">IF(C1375="","",OFFSET(Zdroj!BB$16,A1372-1,0))</f>
        <v/>
      </c>
      <c r="F1375" s="332"/>
      <c r="G1375" s="333"/>
    </row>
    <row r="1376" spans="1:7" x14ac:dyDescent="0.25">
      <c r="B1376" s="333"/>
      <c r="C1376" s="137" t="str">
        <f ca="1">IF(OFFSET(Zdroj!AK$16,A1372-1,0)=0,"",CONCATENATE("A",$A$2+4," - ",Zdroj!$AK$15))</f>
        <v/>
      </c>
      <c r="D1376" s="134" t="str">
        <f ca="1">IF(C1376="","",CONCATENATE(OFFSET(Zdroj!AK$16,A1372-1,0)," - ",OFFSET(Zdroj!BC$16,A1372-1,0)))</f>
        <v/>
      </c>
      <c r="E1376" s="66" t="str">
        <f ca="1">IF(C1376="","",OFFSET(Zdroj!BD$16,A1372-1,0))</f>
        <v/>
      </c>
      <c r="F1376" s="332"/>
      <c r="G1376" s="333"/>
    </row>
    <row r="1377" spans="1:7" x14ac:dyDescent="0.25">
      <c r="B1377" s="333"/>
      <c r="C1377" s="137" t="str">
        <f ca="1">IF(OFFSET(Zdroj!AL$16,A1372-1,0)=0,"",CONCATENATE("A",$A$2+5," - ",Zdroj!$AL$15))</f>
        <v/>
      </c>
      <c r="D1377" s="134" t="str">
        <f ca="1">IF(C1377="","",CONCATENATE(OFFSET(Zdroj!AL$16,A1372-1,0)," - ",OFFSET(Zdroj!BE$16,A1372-1,0)))</f>
        <v/>
      </c>
      <c r="E1377" s="66" t="str">
        <f ca="1">IF(C1377="","",OFFSET(Zdroj!BF$16,A1372-1,0))</f>
        <v/>
      </c>
      <c r="F1377" s="332"/>
      <c r="G1377" s="333"/>
    </row>
    <row r="1378" spans="1:7" x14ac:dyDescent="0.25">
      <c r="B1378" s="333"/>
      <c r="C1378" s="137" t="str">
        <f ca="1">IF(OFFSET(Zdroj!AM$16,A1372-1,0)=0,"",CONCATENATE("B",$A$2," - ",Zdroj!$AM$15))</f>
        <v/>
      </c>
      <c r="D1378" s="134" t="str">
        <f ca="1">IF(C1378="","",CONCATENATE(OFFSET(Zdroj!AM$16,A1372-1,0)))</f>
        <v/>
      </c>
      <c r="E1378" s="67" t="str">
        <f ca="1">IF(C1378="","",OFFSET(Zdroj!AN$16,A1372-1,0))</f>
        <v/>
      </c>
      <c r="F1378" s="334" t="str">
        <f t="shared" ref="F1378" ca="1" si="407">IF(SUM(E1378:E1381)=0,"",SUM(E1378:E1381))</f>
        <v/>
      </c>
      <c r="G1378" s="333"/>
    </row>
    <row r="1379" spans="1:7" x14ac:dyDescent="0.25">
      <c r="B1379" s="333"/>
      <c r="C1379" s="137" t="str">
        <f ca="1">IF(OFFSET(Zdroj!AO$16,A1372-1,0)=0,"",CONCATENATE("B",$A$2+1," - ",Zdroj!$AO$15))</f>
        <v/>
      </c>
      <c r="D1379" s="134" t="str">
        <f ca="1">IF(C1379="","",CONCATENATE(OFFSET(Zdroj!AO$16,A1372-1,0)))</f>
        <v/>
      </c>
      <c r="E1379" s="66" t="str">
        <f ca="1">IF(C1379="","",OFFSET(Zdroj!AP$16,A1372-1,0))</f>
        <v/>
      </c>
      <c r="F1379" s="334"/>
      <c r="G1379" s="333"/>
    </row>
    <row r="1380" spans="1:7" x14ac:dyDescent="0.25">
      <c r="B1380" s="333"/>
      <c r="C1380" s="137" t="str">
        <f ca="1">IF(OFFSET(Zdroj!AQ$16,A1372-1,0)=0,"",CONCATENATE("B",$A$2+2," - ",Zdroj!$AQ$15))</f>
        <v/>
      </c>
      <c r="D1380" s="134" t="str">
        <f ca="1">IF(C1380="","",CONCATENATE(OFFSET(Zdroj!AQ$16,A1372-1,0)))</f>
        <v/>
      </c>
      <c r="E1380" s="66" t="str">
        <f ca="1">IF(C1380="","",OFFSET(Zdroj!AR$16,A1372-1,0))</f>
        <v/>
      </c>
      <c r="F1380" s="334"/>
      <c r="G1380" s="333"/>
    </row>
    <row r="1381" spans="1:7" x14ac:dyDescent="0.25">
      <c r="B1381" s="333"/>
      <c r="C1381" s="137" t="str">
        <f ca="1">IF(OFFSET(Zdroj!AT$16,A1372-1,0)=0,"",CONCATENATE("B",$A$2+3," - ",Zdroj!$AS$15))</f>
        <v/>
      </c>
      <c r="D1381" s="134" t="str">
        <f ca="1">IF(C1381="","",CONCATENATE(OFFSET(Zdroj!AS$16,A1372-1,0)))</f>
        <v/>
      </c>
      <c r="E1381" s="66" t="str">
        <f ca="1">IF(C1381="","",OFFSET(Zdroj!AT$16,A1372-1,0))</f>
        <v/>
      </c>
      <c r="F1381" s="334"/>
      <c r="G1381" s="333"/>
    </row>
    <row r="1382" spans="1:7" x14ac:dyDescent="0.25">
      <c r="A1382" s="127">
        <f>SUM((ROW()+8)/10)</f>
        <v>139</v>
      </c>
      <c r="B1382" s="333" t="str">
        <f ca="1">IF(OFFSET(Zdroj!$B$16,A1382-1,0)&gt;0,OFFSET(Zdroj!$B$16,A1382-1,0),"")</f>
        <v/>
      </c>
      <c r="C1382" s="136" t="str">
        <f ca="1">IF(OFFSET(Zdroj!AG$16,A1382-1,0)=0,"",CONCATENATE("A",$A$2," - ",Zdroj!$AG$15))</f>
        <v/>
      </c>
      <c r="D1382" s="134" t="str">
        <f ca="1">IF(C1382="","",CONCATENATE(OFFSET(Zdroj!AG$16,A1382-1,0)," - ",OFFSET(Zdroj!AU$16,A1382-1,0)))</f>
        <v/>
      </c>
      <c r="E1382" s="66" t="str">
        <f ca="1">IF(C1382="","",OFFSET(Zdroj!AV$16,A1382-1,0))</f>
        <v/>
      </c>
      <c r="F1382" s="332" t="str">
        <f t="shared" ref="F1382" ca="1" si="408">IF(SUM(E1382:E1387)=0,"",SUM(E1382:E1387))</f>
        <v/>
      </c>
      <c r="G1382" s="333" t="str">
        <f t="shared" ref="G1382" ca="1" si="409">IF(SUM(E1382:E1391)=0,"",SUM(E1382:E1391))</f>
        <v/>
      </c>
    </row>
    <row r="1383" spans="1:7" x14ac:dyDescent="0.25">
      <c r="B1383" s="333"/>
      <c r="C1383" s="137" t="str">
        <f ca="1">IF(OFFSET(Zdroj!AH$16,A1382-1,0)=0,"",CONCATENATE("A",$A$2+1," - ",Zdroj!$AH$15))</f>
        <v/>
      </c>
      <c r="D1383" s="134" t="str">
        <f ca="1">IF(C1383="","",CONCATENATE(OFFSET(Zdroj!AH$16,A1382-1,0)," - ",OFFSET(Zdroj!AW$16,A1382-1,0)))</f>
        <v/>
      </c>
      <c r="E1383" s="66" t="str">
        <f ca="1">IF(C1383="","",OFFSET(Zdroj!AX$16,A1382-1,0))</f>
        <v/>
      </c>
      <c r="F1383" s="332"/>
      <c r="G1383" s="333"/>
    </row>
    <row r="1384" spans="1:7" x14ac:dyDescent="0.25">
      <c r="B1384" s="333"/>
      <c r="C1384" s="137" t="str">
        <f ca="1">IF(OFFSET(Zdroj!AI$16,A1382-1,0)=0,"",CONCATENATE("A",$A$2+2," - ",Zdroj!$AI$15))</f>
        <v/>
      </c>
      <c r="D1384" s="134" t="str">
        <f ca="1">IF(C1384="","",CONCATENATE(OFFSET(Zdroj!AI$16,A1382-1,0)," - ",OFFSET(Zdroj!AY$16,A1382-1,0)))</f>
        <v/>
      </c>
      <c r="E1384" s="66" t="str">
        <f ca="1">IF(C1384="","",OFFSET(Zdroj!AZ$16,A1382-1,0))</f>
        <v/>
      </c>
      <c r="F1384" s="332"/>
      <c r="G1384" s="333"/>
    </row>
    <row r="1385" spans="1:7" x14ac:dyDescent="0.25">
      <c r="B1385" s="333"/>
      <c r="C1385" s="137" t="str">
        <f ca="1">IF(OFFSET(Zdroj!AJ$16,A1382-1,0)=0,"",CONCATENATE("A",$A$2+3," - ",Zdroj!$AJ$15))</f>
        <v/>
      </c>
      <c r="D1385" s="134" t="str">
        <f ca="1">IF(C1385="","",CONCATENATE(OFFSET(Zdroj!AJ$16,A1382-1,0)," - ",OFFSET(Zdroj!BA$16,A1382-1,0)))</f>
        <v/>
      </c>
      <c r="E1385" s="66" t="str">
        <f ca="1">IF(C1385="","",OFFSET(Zdroj!BB$16,A1382-1,0))</f>
        <v/>
      </c>
      <c r="F1385" s="332"/>
      <c r="G1385" s="333"/>
    </row>
    <row r="1386" spans="1:7" x14ac:dyDescent="0.25">
      <c r="B1386" s="333"/>
      <c r="C1386" s="137" t="str">
        <f ca="1">IF(OFFSET(Zdroj!AK$16,A1382-1,0)=0,"",CONCATENATE("A",$A$2+4," - ",Zdroj!$AK$15))</f>
        <v/>
      </c>
      <c r="D1386" s="134" t="str">
        <f ca="1">IF(C1386="","",CONCATENATE(OFFSET(Zdroj!AK$16,A1382-1,0)," - ",OFFSET(Zdroj!BC$16,A1382-1,0)))</f>
        <v/>
      </c>
      <c r="E1386" s="66" t="str">
        <f ca="1">IF(C1386="","",OFFSET(Zdroj!BD$16,A1382-1,0))</f>
        <v/>
      </c>
      <c r="F1386" s="332"/>
      <c r="G1386" s="333"/>
    </row>
    <row r="1387" spans="1:7" x14ac:dyDescent="0.25">
      <c r="B1387" s="333"/>
      <c r="C1387" s="137" t="str">
        <f ca="1">IF(OFFSET(Zdroj!AL$16,A1382-1,0)=0,"",CONCATENATE("A",$A$2+5," - ",Zdroj!$AL$15))</f>
        <v/>
      </c>
      <c r="D1387" s="134" t="str">
        <f ca="1">IF(C1387="","",CONCATENATE(OFFSET(Zdroj!AL$16,A1382-1,0)," - ",OFFSET(Zdroj!BE$16,A1382-1,0)))</f>
        <v/>
      </c>
      <c r="E1387" s="66" t="str">
        <f ca="1">IF(C1387="","",OFFSET(Zdroj!BF$16,A1382-1,0))</f>
        <v/>
      </c>
      <c r="F1387" s="332"/>
      <c r="G1387" s="333"/>
    </row>
    <row r="1388" spans="1:7" x14ac:dyDescent="0.25">
      <c r="B1388" s="333"/>
      <c r="C1388" s="137" t="str">
        <f ca="1">IF(OFFSET(Zdroj!AM$16,A1382-1,0)=0,"",CONCATENATE("B",$A$2," - ",Zdroj!$AM$15))</f>
        <v/>
      </c>
      <c r="D1388" s="134" t="str">
        <f ca="1">IF(C1388="","",CONCATENATE(OFFSET(Zdroj!AM$16,A1382-1,0)))</f>
        <v/>
      </c>
      <c r="E1388" s="67" t="str">
        <f ca="1">IF(C1388="","",OFFSET(Zdroj!AN$16,A1382-1,0))</f>
        <v/>
      </c>
      <c r="F1388" s="334" t="str">
        <f t="shared" ref="F1388" ca="1" si="410">IF(SUM(E1388:E1391)=0,"",SUM(E1388:E1391))</f>
        <v/>
      </c>
      <c r="G1388" s="333"/>
    </row>
    <row r="1389" spans="1:7" x14ac:dyDescent="0.25">
      <c r="B1389" s="333"/>
      <c r="C1389" s="137" t="str">
        <f ca="1">IF(OFFSET(Zdroj!AO$16,A1382-1,0)=0,"",CONCATENATE("B",$A$2+1," - ",Zdroj!$AO$15))</f>
        <v/>
      </c>
      <c r="D1389" s="134" t="str">
        <f ca="1">IF(C1389="","",CONCATENATE(OFFSET(Zdroj!AO$16,A1382-1,0)))</f>
        <v/>
      </c>
      <c r="E1389" s="66" t="str">
        <f ca="1">IF(C1389="","",OFFSET(Zdroj!AP$16,A1382-1,0))</f>
        <v/>
      </c>
      <c r="F1389" s="334"/>
      <c r="G1389" s="333"/>
    </row>
    <row r="1390" spans="1:7" x14ac:dyDescent="0.25">
      <c r="B1390" s="333"/>
      <c r="C1390" s="137" t="str">
        <f ca="1">IF(OFFSET(Zdroj!AQ$16,A1382-1,0)=0,"",CONCATENATE("B",$A$2+2," - ",Zdroj!$AQ$15))</f>
        <v/>
      </c>
      <c r="D1390" s="134" t="str">
        <f ca="1">IF(C1390="","",CONCATENATE(OFFSET(Zdroj!AQ$16,A1382-1,0)))</f>
        <v/>
      </c>
      <c r="E1390" s="66" t="str">
        <f ca="1">IF(C1390="","",OFFSET(Zdroj!AR$16,A1382-1,0))</f>
        <v/>
      </c>
      <c r="F1390" s="334"/>
      <c r="G1390" s="333"/>
    </row>
    <row r="1391" spans="1:7" x14ac:dyDescent="0.25">
      <c r="B1391" s="333"/>
      <c r="C1391" s="137" t="str">
        <f ca="1">IF(OFFSET(Zdroj!AT$16,A1382-1,0)=0,"",CONCATENATE("B",$A$2+3," - ",Zdroj!$AS$15))</f>
        <v/>
      </c>
      <c r="D1391" s="134" t="str">
        <f ca="1">IF(C1391="","",CONCATENATE(OFFSET(Zdroj!AS$16,A1382-1,0)))</f>
        <v/>
      </c>
      <c r="E1391" s="66" t="str">
        <f ca="1">IF(C1391="","",OFFSET(Zdroj!AT$16,A1382-1,0))</f>
        <v/>
      </c>
      <c r="F1391" s="334"/>
      <c r="G1391" s="333"/>
    </row>
    <row r="1392" spans="1:7" x14ac:dyDescent="0.25">
      <c r="A1392" s="127">
        <f>SUM((ROW()+8)/10)</f>
        <v>140</v>
      </c>
      <c r="B1392" s="333" t="str">
        <f ca="1">IF(OFFSET(Zdroj!$B$16,A1392-1,0)&gt;0,OFFSET(Zdroj!$B$16,A1392-1,0),"")</f>
        <v/>
      </c>
      <c r="C1392" s="136" t="str">
        <f ca="1">IF(OFFSET(Zdroj!AG$16,A1392-1,0)=0,"",CONCATENATE("A",$A$2," - ",Zdroj!$AG$15))</f>
        <v/>
      </c>
      <c r="D1392" s="134" t="str">
        <f ca="1">IF(C1392="","",CONCATENATE(OFFSET(Zdroj!AG$16,A1392-1,0)," - ",OFFSET(Zdroj!AU$16,A1392-1,0)))</f>
        <v/>
      </c>
      <c r="E1392" s="66" t="str">
        <f ca="1">IF(C1392="","",OFFSET(Zdroj!AV$16,A1392-1,0))</f>
        <v/>
      </c>
      <c r="F1392" s="332" t="str">
        <f t="shared" ref="F1392" ca="1" si="411">IF(SUM(E1392:E1397)=0,"",SUM(E1392:E1397))</f>
        <v/>
      </c>
      <c r="G1392" s="333" t="str">
        <f t="shared" ref="G1392" ca="1" si="412">IF(SUM(E1392:E1401)=0,"",SUM(E1392:E1401))</f>
        <v/>
      </c>
    </row>
    <row r="1393" spans="1:7" x14ac:dyDescent="0.25">
      <c r="B1393" s="333"/>
      <c r="C1393" s="137" t="str">
        <f ca="1">IF(OFFSET(Zdroj!AH$16,A1392-1,0)=0,"",CONCATENATE("A",$A$2+1," - ",Zdroj!$AH$15))</f>
        <v/>
      </c>
      <c r="D1393" s="134" t="str">
        <f ca="1">IF(C1393="","",CONCATENATE(OFFSET(Zdroj!AH$16,A1392-1,0)," - ",OFFSET(Zdroj!AW$16,A1392-1,0)))</f>
        <v/>
      </c>
      <c r="E1393" s="66" t="str">
        <f ca="1">IF(C1393="","",OFFSET(Zdroj!AX$16,A1392-1,0))</f>
        <v/>
      </c>
      <c r="F1393" s="332"/>
      <c r="G1393" s="333"/>
    </row>
    <row r="1394" spans="1:7" x14ac:dyDescent="0.25">
      <c r="B1394" s="333"/>
      <c r="C1394" s="137" t="str">
        <f ca="1">IF(OFFSET(Zdroj!AI$16,A1392-1,0)=0,"",CONCATENATE("A",$A$2+2," - ",Zdroj!$AI$15))</f>
        <v/>
      </c>
      <c r="D1394" s="134" t="str">
        <f ca="1">IF(C1394="","",CONCATENATE(OFFSET(Zdroj!AI$16,A1392-1,0)," - ",OFFSET(Zdroj!AY$16,A1392-1,0)))</f>
        <v/>
      </c>
      <c r="E1394" s="66" t="str">
        <f ca="1">IF(C1394="","",OFFSET(Zdroj!AZ$16,A1392-1,0))</f>
        <v/>
      </c>
      <c r="F1394" s="332"/>
      <c r="G1394" s="333"/>
    </row>
    <row r="1395" spans="1:7" x14ac:dyDescent="0.25">
      <c r="B1395" s="333"/>
      <c r="C1395" s="137" t="str">
        <f ca="1">IF(OFFSET(Zdroj!AJ$16,A1392-1,0)=0,"",CONCATENATE("A",$A$2+3," - ",Zdroj!$AJ$15))</f>
        <v/>
      </c>
      <c r="D1395" s="134" t="str">
        <f ca="1">IF(C1395="","",CONCATENATE(OFFSET(Zdroj!AJ$16,A1392-1,0)," - ",OFFSET(Zdroj!BA$16,A1392-1,0)))</f>
        <v/>
      </c>
      <c r="E1395" s="66" t="str">
        <f ca="1">IF(C1395="","",OFFSET(Zdroj!BB$16,A1392-1,0))</f>
        <v/>
      </c>
      <c r="F1395" s="332"/>
      <c r="G1395" s="333"/>
    </row>
    <row r="1396" spans="1:7" x14ac:dyDescent="0.25">
      <c r="B1396" s="333"/>
      <c r="C1396" s="137" t="str">
        <f ca="1">IF(OFFSET(Zdroj!AK$16,A1392-1,0)=0,"",CONCATENATE("A",$A$2+4," - ",Zdroj!$AK$15))</f>
        <v/>
      </c>
      <c r="D1396" s="134" t="str">
        <f ca="1">IF(C1396="","",CONCATENATE(OFFSET(Zdroj!AK$16,A1392-1,0)," - ",OFFSET(Zdroj!BC$16,A1392-1,0)))</f>
        <v/>
      </c>
      <c r="E1396" s="66" t="str">
        <f ca="1">IF(C1396="","",OFFSET(Zdroj!BD$16,A1392-1,0))</f>
        <v/>
      </c>
      <c r="F1396" s="332"/>
      <c r="G1396" s="333"/>
    </row>
    <row r="1397" spans="1:7" x14ac:dyDescent="0.25">
      <c r="B1397" s="333"/>
      <c r="C1397" s="137" t="str">
        <f ca="1">IF(OFFSET(Zdroj!AL$16,A1392-1,0)=0,"",CONCATENATE("A",$A$2+5," - ",Zdroj!$AL$15))</f>
        <v/>
      </c>
      <c r="D1397" s="134" t="str">
        <f ca="1">IF(C1397="","",CONCATENATE(OFFSET(Zdroj!AL$16,A1392-1,0)," - ",OFFSET(Zdroj!BE$16,A1392-1,0)))</f>
        <v/>
      </c>
      <c r="E1397" s="66" t="str">
        <f ca="1">IF(C1397="","",OFFSET(Zdroj!BF$16,A1392-1,0))</f>
        <v/>
      </c>
      <c r="F1397" s="332"/>
      <c r="G1397" s="333"/>
    </row>
    <row r="1398" spans="1:7" x14ac:dyDescent="0.25">
      <c r="B1398" s="333"/>
      <c r="C1398" s="137" t="str">
        <f ca="1">IF(OFFSET(Zdroj!AM$16,A1392-1,0)=0,"",CONCATENATE("B",$A$2," - ",Zdroj!$AM$15))</f>
        <v/>
      </c>
      <c r="D1398" s="134" t="str">
        <f ca="1">IF(C1398="","",CONCATENATE(OFFSET(Zdroj!AM$16,A1392-1,0)))</f>
        <v/>
      </c>
      <c r="E1398" s="67" t="str">
        <f ca="1">IF(C1398="","",OFFSET(Zdroj!AN$16,A1392-1,0))</f>
        <v/>
      </c>
      <c r="F1398" s="334" t="str">
        <f t="shared" ref="F1398" ca="1" si="413">IF(SUM(E1398:E1401)=0,"",SUM(E1398:E1401))</f>
        <v/>
      </c>
      <c r="G1398" s="333"/>
    </row>
    <row r="1399" spans="1:7" x14ac:dyDescent="0.25">
      <c r="B1399" s="333"/>
      <c r="C1399" s="137" t="str">
        <f ca="1">IF(OFFSET(Zdroj!AO$16,A1392-1,0)=0,"",CONCATENATE("B",$A$2+1," - ",Zdroj!$AO$15))</f>
        <v/>
      </c>
      <c r="D1399" s="134" t="str">
        <f ca="1">IF(C1399="","",CONCATENATE(OFFSET(Zdroj!AO$16,A1392-1,0)))</f>
        <v/>
      </c>
      <c r="E1399" s="66" t="str">
        <f ca="1">IF(C1399="","",OFFSET(Zdroj!AP$16,A1392-1,0))</f>
        <v/>
      </c>
      <c r="F1399" s="334"/>
      <c r="G1399" s="333"/>
    </row>
    <row r="1400" spans="1:7" x14ac:dyDescent="0.25">
      <c r="B1400" s="333"/>
      <c r="C1400" s="137" t="str">
        <f ca="1">IF(OFFSET(Zdroj!AQ$16,A1392-1,0)=0,"",CONCATENATE("B",$A$2+2," - ",Zdroj!$AQ$15))</f>
        <v/>
      </c>
      <c r="D1400" s="134" t="str">
        <f ca="1">IF(C1400="","",CONCATENATE(OFFSET(Zdroj!AQ$16,A1392-1,0)))</f>
        <v/>
      </c>
      <c r="E1400" s="66" t="str">
        <f ca="1">IF(C1400="","",OFFSET(Zdroj!AR$16,A1392-1,0))</f>
        <v/>
      </c>
      <c r="F1400" s="334"/>
      <c r="G1400" s="333"/>
    </row>
    <row r="1401" spans="1:7" x14ac:dyDescent="0.25">
      <c r="B1401" s="333"/>
      <c r="C1401" s="137" t="str">
        <f ca="1">IF(OFFSET(Zdroj!AT$16,A1392-1,0)=0,"",CONCATENATE("B",$A$2+3," - ",Zdroj!$AS$15))</f>
        <v/>
      </c>
      <c r="D1401" s="134" t="str">
        <f ca="1">IF(C1401="","",CONCATENATE(OFFSET(Zdroj!AS$16,A1392-1,0)))</f>
        <v/>
      </c>
      <c r="E1401" s="66" t="str">
        <f ca="1">IF(C1401="","",OFFSET(Zdroj!AT$16,A1392-1,0))</f>
        <v/>
      </c>
      <c r="F1401" s="334"/>
      <c r="G1401" s="333"/>
    </row>
    <row r="1402" spans="1:7" x14ac:dyDescent="0.25">
      <c r="A1402" s="127">
        <f>SUM((ROW()+8)/10)</f>
        <v>141</v>
      </c>
      <c r="B1402" s="333" t="str">
        <f ca="1">IF(OFFSET(Zdroj!$B$16,A1402-1,0)&gt;0,OFFSET(Zdroj!$B$16,A1402-1,0),"")</f>
        <v/>
      </c>
      <c r="C1402" s="136" t="str">
        <f ca="1">IF(OFFSET(Zdroj!AG$16,A1402-1,0)=0,"",CONCATENATE("A",$A$2," - ",Zdroj!$AG$15))</f>
        <v/>
      </c>
      <c r="D1402" s="134" t="str">
        <f ca="1">IF(C1402="","",CONCATENATE(OFFSET(Zdroj!AG$16,A1402-1,0)," - ",OFFSET(Zdroj!AU$16,A1402-1,0)))</f>
        <v/>
      </c>
      <c r="E1402" s="66" t="str">
        <f ca="1">IF(C1402="","",OFFSET(Zdroj!AV$16,A1402-1,0))</f>
        <v/>
      </c>
      <c r="F1402" s="332" t="str">
        <f t="shared" ref="F1402" ca="1" si="414">IF(SUM(E1402:E1407)=0,"",SUM(E1402:E1407))</f>
        <v/>
      </c>
      <c r="G1402" s="333" t="str">
        <f t="shared" ref="G1402" ca="1" si="415">IF(SUM(E1402:E1411)=0,"",SUM(E1402:E1411))</f>
        <v/>
      </c>
    </row>
    <row r="1403" spans="1:7" x14ac:dyDescent="0.25">
      <c r="B1403" s="333"/>
      <c r="C1403" s="137" t="str">
        <f ca="1">IF(OFFSET(Zdroj!AH$16,A1402-1,0)=0,"",CONCATENATE("A",$A$2+1," - ",Zdroj!$AH$15))</f>
        <v/>
      </c>
      <c r="D1403" s="134" t="str">
        <f ca="1">IF(C1403="","",CONCATENATE(OFFSET(Zdroj!AH$16,A1402-1,0)," - ",OFFSET(Zdroj!AW$16,A1402-1,0)))</f>
        <v/>
      </c>
      <c r="E1403" s="66" t="str">
        <f ca="1">IF(C1403="","",OFFSET(Zdroj!AX$16,A1402-1,0))</f>
        <v/>
      </c>
      <c r="F1403" s="332"/>
      <c r="G1403" s="333"/>
    </row>
    <row r="1404" spans="1:7" x14ac:dyDescent="0.25">
      <c r="B1404" s="333"/>
      <c r="C1404" s="137" t="str">
        <f ca="1">IF(OFFSET(Zdroj!AI$16,A1402-1,0)=0,"",CONCATENATE("A",$A$2+2," - ",Zdroj!$AI$15))</f>
        <v/>
      </c>
      <c r="D1404" s="134" t="str">
        <f ca="1">IF(C1404="","",CONCATENATE(OFFSET(Zdroj!AI$16,A1402-1,0)," - ",OFFSET(Zdroj!AY$16,A1402-1,0)))</f>
        <v/>
      </c>
      <c r="E1404" s="66" t="str">
        <f ca="1">IF(C1404="","",OFFSET(Zdroj!AZ$16,A1402-1,0))</f>
        <v/>
      </c>
      <c r="F1404" s="332"/>
      <c r="G1404" s="333"/>
    </row>
    <row r="1405" spans="1:7" x14ac:dyDescent="0.25">
      <c r="B1405" s="333"/>
      <c r="C1405" s="137" t="str">
        <f ca="1">IF(OFFSET(Zdroj!AJ$16,A1402-1,0)=0,"",CONCATENATE("A",$A$2+3," - ",Zdroj!$AJ$15))</f>
        <v/>
      </c>
      <c r="D1405" s="134" t="str">
        <f ca="1">IF(C1405="","",CONCATENATE(OFFSET(Zdroj!AJ$16,A1402-1,0)," - ",OFFSET(Zdroj!BA$16,A1402-1,0)))</f>
        <v/>
      </c>
      <c r="E1405" s="66" t="str">
        <f ca="1">IF(C1405="","",OFFSET(Zdroj!BB$16,A1402-1,0))</f>
        <v/>
      </c>
      <c r="F1405" s="332"/>
      <c r="G1405" s="333"/>
    </row>
    <row r="1406" spans="1:7" x14ac:dyDescent="0.25">
      <c r="B1406" s="333"/>
      <c r="C1406" s="137" t="str">
        <f ca="1">IF(OFFSET(Zdroj!AK$16,A1402-1,0)=0,"",CONCATENATE("A",$A$2+4," - ",Zdroj!$AK$15))</f>
        <v/>
      </c>
      <c r="D1406" s="134" t="str">
        <f ca="1">IF(C1406="","",CONCATENATE(OFFSET(Zdroj!AK$16,A1402-1,0)," - ",OFFSET(Zdroj!BC$16,A1402-1,0)))</f>
        <v/>
      </c>
      <c r="E1406" s="66" t="str">
        <f ca="1">IF(C1406="","",OFFSET(Zdroj!BD$16,A1402-1,0))</f>
        <v/>
      </c>
      <c r="F1406" s="332"/>
      <c r="G1406" s="333"/>
    </row>
    <row r="1407" spans="1:7" x14ac:dyDescent="0.25">
      <c r="B1407" s="333"/>
      <c r="C1407" s="137" t="str">
        <f ca="1">IF(OFFSET(Zdroj!AL$16,A1402-1,0)=0,"",CONCATENATE("A",$A$2+5," - ",Zdroj!$AL$15))</f>
        <v/>
      </c>
      <c r="D1407" s="134" t="str">
        <f ca="1">IF(C1407="","",CONCATENATE(OFFSET(Zdroj!AL$16,A1402-1,0)," - ",OFFSET(Zdroj!BE$16,A1402-1,0)))</f>
        <v/>
      </c>
      <c r="E1407" s="66" t="str">
        <f ca="1">IF(C1407="","",OFFSET(Zdroj!BF$16,A1402-1,0))</f>
        <v/>
      </c>
      <c r="F1407" s="332"/>
      <c r="G1407" s="333"/>
    </row>
    <row r="1408" spans="1:7" x14ac:dyDescent="0.25">
      <c r="B1408" s="333"/>
      <c r="C1408" s="137" t="str">
        <f ca="1">IF(OFFSET(Zdroj!AM$16,A1402-1,0)=0,"",CONCATENATE("B",$A$2," - ",Zdroj!$AM$15))</f>
        <v/>
      </c>
      <c r="D1408" s="134" t="str">
        <f ca="1">IF(C1408="","",CONCATENATE(OFFSET(Zdroj!AM$16,A1402-1,0)))</f>
        <v/>
      </c>
      <c r="E1408" s="67" t="str">
        <f ca="1">IF(C1408="","",OFFSET(Zdroj!AN$16,A1402-1,0))</f>
        <v/>
      </c>
      <c r="F1408" s="334" t="str">
        <f t="shared" ref="F1408" ca="1" si="416">IF(SUM(E1408:E1411)=0,"",SUM(E1408:E1411))</f>
        <v/>
      </c>
      <c r="G1408" s="333"/>
    </row>
    <row r="1409" spans="1:7" x14ac:dyDescent="0.25">
      <c r="B1409" s="333"/>
      <c r="C1409" s="137" t="str">
        <f ca="1">IF(OFFSET(Zdroj!AO$16,A1402-1,0)=0,"",CONCATENATE("B",$A$2+1," - ",Zdroj!$AO$15))</f>
        <v/>
      </c>
      <c r="D1409" s="134" t="str">
        <f ca="1">IF(C1409="","",CONCATENATE(OFFSET(Zdroj!AO$16,A1402-1,0)))</f>
        <v/>
      </c>
      <c r="E1409" s="66" t="str">
        <f ca="1">IF(C1409="","",OFFSET(Zdroj!AP$16,A1402-1,0))</f>
        <v/>
      </c>
      <c r="F1409" s="334"/>
      <c r="G1409" s="333"/>
    </row>
    <row r="1410" spans="1:7" x14ac:dyDescent="0.25">
      <c r="B1410" s="333"/>
      <c r="C1410" s="137" t="str">
        <f ca="1">IF(OFFSET(Zdroj!AQ$16,A1402-1,0)=0,"",CONCATENATE("B",$A$2+2," - ",Zdroj!$AQ$15))</f>
        <v/>
      </c>
      <c r="D1410" s="134" t="str">
        <f ca="1">IF(C1410="","",CONCATENATE(OFFSET(Zdroj!AQ$16,A1402-1,0)))</f>
        <v/>
      </c>
      <c r="E1410" s="66" t="str">
        <f ca="1">IF(C1410="","",OFFSET(Zdroj!AR$16,A1402-1,0))</f>
        <v/>
      </c>
      <c r="F1410" s="334"/>
      <c r="G1410" s="333"/>
    </row>
    <row r="1411" spans="1:7" x14ac:dyDescent="0.25">
      <c r="B1411" s="333"/>
      <c r="C1411" s="137" t="str">
        <f ca="1">IF(OFFSET(Zdroj!AT$16,A1402-1,0)=0,"",CONCATENATE("B",$A$2+3," - ",Zdroj!$AS$15))</f>
        <v/>
      </c>
      <c r="D1411" s="134" t="str">
        <f ca="1">IF(C1411="","",CONCATENATE(OFFSET(Zdroj!AS$16,A1402-1,0)))</f>
        <v/>
      </c>
      <c r="E1411" s="66" t="str">
        <f ca="1">IF(C1411="","",OFFSET(Zdroj!AT$16,A1402-1,0))</f>
        <v/>
      </c>
      <c r="F1411" s="334"/>
      <c r="G1411" s="333"/>
    </row>
    <row r="1412" spans="1:7" x14ac:dyDescent="0.25">
      <c r="A1412" s="127">
        <f>SUM((ROW()+8)/10)</f>
        <v>142</v>
      </c>
      <c r="B1412" s="333" t="str">
        <f ca="1">IF(OFFSET(Zdroj!$B$16,A1412-1,0)&gt;0,OFFSET(Zdroj!$B$16,A1412-1,0),"")</f>
        <v/>
      </c>
      <c r="C1412" s="136" t="str">
        <f ca="1">IF(OFFSET(Zdroj!AG$16,A1412-1,0)=0,"",CONCATENATE("A",$A$2," - ",Zdroj!$AG$15))</f>
        <v/>
      </c>
      <c r="D1412" s="134" t="str">
        <f ca="1">IF(C1412="","",CONCATENATE(OFFSET(Zdroj!AG$16,A1412-1,0)," - ",OFFSET(Zdroj!AU$16,A1412-1,0)))</f>
        <v/>
      </c>
      <c r="E1412" s="66" t="str">
        <f ca="1">IF(C1412="","",OFFSET(Zdroj!AV$16,A1412-1,0))</f>
        <v/>
      </c>
      <c r="F1412" s="332" t="str">
        <f t="shared" ref="F1412" ca="1" si="417">IF(SUM(E1412:E1417)=0,"",SUM(E1412:E1417))</f>
        <v/>
      </c>
      <c r="G1412" s="333" t="str">
        <f t="shared" ref="G1412" ca="1" si="418">IF(SUM(E1412:E1421)=0,"",SUM(E1412:E1421))</f>
        <v/>
      </c>
    </row>
    <row r="1413" spans="1:7" x14ac:dyDescent="0.25">
      <c r="B1413" s="333"/>
      <c r="C1413" s="137" t="str">
        <f ca="1">IF(OFFSET(Zdroj!AH$16,A1412-1,0)=0,"",CONCATENATE("A",$A$2+1," - ",Zdroj!$AH$15))</f>
        <v/>
      </c>
      <c r="D1413" s="134" t="str">
        <f ca="1">IF(C1413="","",CONCATENATE(OFFSET(Zdroj!AH$16,A1412-1,0)," - ",OFFSET(Zdroj!AW$16,A1412-1,0)))</f>
        <v/>
      </c>
      <c r="E1413" s="66" t="str">
        <f ca="1">IF(C1413="","",OFFSET(Zdroj!AX$16,A1412-1,0))</f>
        <v/>
      </c>
      <c r="F1413" s="332"/>
      <c r="G1413" s="333"/>
    </row>
    <row r="1414" spans="1:7" x14ac:dyDescent="0.25">
      <c r="B1414" s="333"/>
      <c r="C1414" s="137" t="str">
        <f ca="1">IF(OFFSET(Zdroj!AI$16,A1412-1,0)=0,"",CONCATENATE("A",$A$2+2," - ",Zdroj!$AI$15))</f>
        <v/>
      </c>
      <c r="D1414" s="134" t="str">
        <f ca="1">IF(C1414="","",CONCATENATE(OFFSET(Zdroj!AI$16,A1412-1,0)," - ",OFFSET(Zdroj!AY$16,A1412-1,0)))</f>
        <v/>
      </c>
      <c r="E1414" s="66" t="str">
        <f ca="1">IF(C1414="","",OFFSET(Zdroj!AZ$16,A1412-1,0))</f>
        <v/>
      </c>
      <c r="F1414" s="332"/>
      <c r="G1414" s="333"/>
    </row>
    <row r="1415" spans="1:7" x14ac:dyDescent="0.25">
      <c r="B1415" s="333"/>
      <c r="C1415" s="137" t="str">
        <f ca="1">IF(OFFSET(Zdroj!AJ$16,A1412-1,0)=0,"",CONCATENATE("A",$A$2+3," - ",Zdroj!$AJ$15))</f>
        <v/>
      </c>
      <c r="D1415" s="134" t="str">
        <f ca="1">IF(C1415="","",CONCATENATE(OFFSET(Zdroj!AJ$16,A1412-1,0)," - ",OFFSET(Zdroj!BA$16,A1412-1,0)))</f>
        <v/>
      </c>
      <c r="E1415" s="66" t="str">
        <f ca="1">IF(C1415="","",OFFSET(Zdroj!BB$16,A1412-1,0))</f>
        <v/>
      </c>
      <c r="F1415" s="332"/>
      <c r="G1415" s="333"/>
    </row>
    <row r="1416" spans="1:7" x14ac:dyDescent="0.25">
      <c r="B1416" s="333"/>
      <c r="C1416" s="137" t="str">
        <f ca="1">IF(OFFSET(Zdroj!AK$16,A1412-1,0)=0,"",CONCATENATE("A",$A$2+4," - ",Zdroj!$AK$15))</f>
        <v/>
      </c>
      <c r="D1416" s="134" t="str">
        <f ca="1">IF(C1416="","",CONCATENATE(OFFSET(Zdroj!AK$16,A1412-1,0)," - ",OFFSET(Zdroj!BC$16,A1412-1,0)))</f>
        <v/>
      </c>
      <c r="E1416" s="66" t="str">
        <f ca="1">IF(C1416="","",OFFSET(Zdroj!BD$16,A1412-1,0))</f>
        <v/>
      </c>
      <c r="F1416" s="332"/>
      <c r="G1416" s="333"/>
    </row>
    <row r="1417" spans="1:7" x14ac:dyDescent="0.25">
      <c r="B1417" s="333"/>
      <c r="C1417" s="137" t="str">
        <f ca="1">IF(OFFSET(Zdroj!AL$16,A1412-1,0)=0,"",CONCATENATE("A",$A$2+5," - ",Zdroj!$AL$15))</f>
        <v/>
      </c>
      <c r="D1417" s="134" t="str">
        <f ca="1">IF(C1417="","",CONCATENATE(OFFSET(Zdroj!AL$16,A1412-1,0)," - ",OFFSET(Zdroj!BE$16,A1412-1,0)))</f>
        <v/>
      </c>
      <c r="E1417" s="66" t="str">
        <f ca="1">IF(C1417="","",OFFSET(Zdroj!BF$16,A1412-1,0))</f>
        <v/>
      </c>
      <c r="F1417" s="332"/>
      <c r="G1417" s="333"/>
    </row>
    <row r="1418" spans="1:7" x14ac:dyDescent="0.25">
      <c r="B1418" s="333"/>
      <c r="C1418" s="137" t="str">
        <f ca="1">IF(OFFSET(Zdroj!AM$16,A1412-1,0)=0,"",CONCATENATE("B",$A$2," - ",Zdroj!$AM$15))</f>
        <v/>
      </c>
      <c r="D1418" s="134" t="str">
        <f ca="1">IF(C1418="","",CONCATENATE(OFFSET(Zdroj!AM$16,A1412-1,0)))</f>
        <v/>
      </c>
      <c r="E1418" s="67" t="str">
        <f ca="1">IF(C1418="","",OFFSET(Zdroj!AN$16,A1412-1,0))</f>
        <v/>
      </c>
      <c r="F1418" s="334" t="str">
        <f t="shared" ref="F1418" ca="1" si="419">IF(SUM(E1418:E1421)=0,"",SUM(E1418:E1421))</f>
        <v/>
      </c>
      <c r="G1418" s="333"/>
    </row>
    <row r="1419" spans="1:7" x14ac:dyDescent="0.25">
      <c r="B1419" s="333"/>
      <c r="C1419" s="137" t="str">
        <f ca="1">IF(OFFSET(Zdroj!AO$16,A1412-1,0)=0,"",CONCATENATE("B",$A$2+1," - ",Zdroj!$AO$15))</f>
        <v/>
      </c>
      <c r="D1419" s="134" t="str">
        <f ca="1">IF(C1419="","",CONCATENATE(OFFSET(Zdroj!AO$16,A1412-1,0)))</f>
        <v/>
      </c>
      <c r="E1419" s="66" t="str">
        <f ca="1">IF(C1419="","",OFFSET(Zdroj!AP$16,A1412-1,0))</f>
        <v/>
      </c>
      <c r="F1419" s="334"/>
      <c r="G1419" s="333"/>
    </row>
    <row r="1420" spans="1:7" x14ac:dyDescent="0.25">
      <c r="B1420" s="333"/>
      <c r="C1420" s="137" t="str">
        <f ca="1">IF(OFFSET(Zdroj!AQ$16,A1412-1,0)=0,"",CONCATENATE("B",$A$2+2," - ",Zdroj!$AQ$15))</f>
        <v/>
      </c>
      <c r="D1420" s="134" t="str">
        <f ca="1">IF(C1420="","",CONCATENATE(OFFSET(Zdroj!AQ$16,A1412-1,0)))</f>
        <v/>
      </c>
      <c r="E1420" s="66" t="str">
        <f ca="1">IF(C1420="","",OFFSET(Zdroj!AR$16,A1412-1,0))</f>
        <v/>
      </c>
      <c r="F1420" s="334"/>
      <c r="G1420" s="333"/>
    </row>
    <row r="1421" spans="1:7" x14ac:dyDescent="0.25">
      <c r="B1421" s="333"/>
      <c r="C1421" s="137" t="str">
        <f ca="1">IF(OFFSET(Zdroj!AT$16,A1412-1,0)=0,"",CONCATENATE("B",$A$2+3," - ",Zdroj!$AS$15))</f>
        <v/>
      </c>
      <c r="D1421" s="134" t="str">
        <f ca="1">IF(C1421="","",CONCATENATE(OFFSET(Zdroj!AS$16,A1412-1,0)))</f>
        <v/>
      </c>
      <c r="E1421" s="66" t="str">
        <f ca="1">IF(C1421="","",OFFSET(Zdroj!AT$16,A1412-1,0))</f>
        <v/>
      </c>
      <c r="F1421" s="334"/>
      <c r="G1421" s="333"/>
    </row>
    <row r="1422" spans="1:7" x14ac:dyDescent="0.25">
      <c r="A1422" s="127">
        <f>SUM((ROW()+8)/10)</f>
        <v>143</v>
      </c>
      <c r="B1422" s="333" t="str">
        <f ca="1">IF(OFFSET(Zdroj!$B$16,A1422-1,0)&gt;0,OFFSET(Zdroj!$B$16,A1422-1,0),"")</f>
        <v/>
      </c>
      <c r="C1422" s="136" t="str">
        <f ca="1">IF(OFFSET(Zdroj!AG$16,A1422-1,0)=0,"",CONCATENATE("A",$A$2," - ",Zdroj!$AG$15))</f>
        <v/>
      </c>
      <c r="D1422" s="134" t="str">
        <f ca="1">IF(C1422="","",CONCATENATE(OFFSET(Zdroj!AG$16,A1422-1,0)," - ",OFFSET(Zdroj!AU$16,A1422-1,0)))</f>
        <v/>
      </c>
      <c r="E1422" s="66" t="str">
        <f ca="1">IF(C1422="","",OFFSET(Zdroj!AV$16,A1422-1,0))</f>
        <v/>
      </c>
      <c r="F1422" s="332" t="str">
        <f t="shared" ref="F1422" ca="1" si="420">IF(SUM(E1422:E1427)=0,"",SUM(E1422:E1427))</f>
        <v/>
      </c>
      <c r="G1422" s="333" t="str">
        <f t="shared" ref="G1422" ca="1" si="421">IF(SUM(E1422:E1431)=0,"",SUM(E1422:E1431))</f>
        <v/>
      </c>
    </row>
    <row r="1423" spans="1:7" x14ac:dyDescent="0.25">
      <c r="B1423" s="333"/>
      <c r="C1423" s="137" t="str">
        <f ca="1">IF(OFFSET(Zdroj!AH$16,A1422-1,0)=0,"",CONCATENATE("A",$A$2+1," - ",Zdroj!$AH$15))</f>
        <v/>
      </c>
      <c r="D1423" s="134" t="str">
        <f ca="1">IF(C1423="","",CONCATENATE(OFFSET(Zdroj!AH$16,A1422-1,0)," - ",OFFSET(Zdroj!AW$16,A1422-1,0)))</f>
        <v/>
      </c>
      <c r="E1423" s="66" t="str">
        <f ca="1">IF(C1423="","",OFFSET(Zdroj!AX$16,A1422-1,0))</f>
        <v/>
      </c>
      <c r="F1423" s="332"/>
      <c r="G1423" s="333"/>
    </row>
    <row r="1424" spans="1:7" x14ac:dyDescent="0.25">
      <c r="B1424" s="333"/>
      <c r="C1424" s="137" t="str">
        <f ca="1">IF(OFFSET(Zdroj!AI$16,A1422-1,0)=0,"",CONCATENATE("A",$A$2+2," - ",Zdroj!$AI$15))</f>
        <v/>
      </c>
      <c r="D1424" s="134" t="str">
        <f ca="1">IF(C1424="","",CONCATENATE(OFFSET(Zdroj!AI$16,A1422-1,0)," - ",OFFSET(Zdroj!AY$16,A1422-1,0)))</f>
        <v/>
      </c>
      <c r="E1424" s="66" t="str">
        <f ca="1">IF(C1424="","",OFFSET(Zdroj!AZ$16,A1422-1,0))</f>
        <v/>
      </c>
      <c r="F1424" s="332"/>
      <c r="G1424" s="333"/>
    </row>
    <row r="1425" spans="1:7" x14ac:dyDescent="0.25">
      <c r="B1425" s="333"/>
      <c r="C1425" s="137" t="str">
        <f ca="1">IF(OFFSET(Zdroj!AJ$16,A1422-1,0)=0,"",CONCATENATE("A",$A$2+3," - ",Zdroj!$AJ$15))</f>
        <v/>
      </c>
      <c r="D1425" s="134" t="str">
        <f ca="1">IF(C1425="","",CONCATENATE(OFFSET(Zdroj!AJ$16,A1422-1,0)," - ",OFFSET(Zdroj!BA$16,A1422-1,0)))</f>
        <v/>
      </c>
      <c r="E1425" s="66" t="str">
        <f ca="1">IF(C1425="","",OFFSET(Zdroj!BB$16,A1422-1,0))</f>
        <v/>
      </c>
      <c r="F1425" s="332"/>
      <c r="G1425" s="333"/>
    </row>
    <row r="1426" spans="1:7" x14ac:dyDescent="0.25">
      <c r="B1426" s="333"/>
      <c r="C1426" s="137" t="str">
        <f ca="1">IF(OFFSET(Zdroj!AK$16,A1422-1,0)=0,"",CONCATENATE("A",$A$2+4," - ",Zdroj!$AK$15))</f>
        <v/>
      </c>
      <c r="D1426" s="134" t="str">
        <f ca="1">IF(C1426="","",CONCATENATE(OFFSET(Zdroj!AK$16,A1422-1,0)," - ",OFFSET(Zdroj!BC$16,A1422-1,0)))</f>
        <v/>
      </c>
      <c r="E1426" s="66" t="str">
        <f ca="1">IF(C1426="","",OFFSET(Zdroj!BD$16,A1422-1,0))</f>
        <v/>
      </c>
      <c r="F1426" s="332"/>
      <c r="G1426" s="333"/>
    </row>
    <row r="1427" spans="1:7" x14ac:dyDescent="0.25">
      <c r="B1427" s="333"/>
      <c r="C1427" s="137" t="str">
        <f ca="1">IF(OFFSET(Zdroj!AL$16,A1422-1,0)=0,"",CONCATENATE("A",$A$2+5," - ",Zdroj!$AL$15))</f>
        <v/>
      </c>
      <c r="D1427" s="134" t="str">
        <f ca="1">IF(C1427="","",CONCATENATE(OFFSET(Zdroj!AL$16,A1422-1,0)," - ",OFFSET(Zdroj!BE$16,A1422-1,0)))</f>
        <v/>
      </c>
      <c r="E1427" s="66" t="str">
        <f ca="1">IF(C1427="","",OFFSET(Zdroj!BF$16,A1422-1,0))</f>
        <v/>
      </c>
      <c r="F1427" s="332"/>
      <c r="G1427" s="333"/>
    </row>
    <row r="1428" spans="1:7" x14ac:dyDescent="0.25">
      <c r="B1428" s="333"/>
      <c r="C1428" s="137" t="str">
        <f ca="1">IF(OFFSET(Zdroj!AM$16,A1422-1,0)=0,"",CONCATENATE("B",$A$2," - ",Zdroj!$AM$15))</f>
        <v/>
      </c>
      <c r="D1428" s="134" t="str">
        <f ca="1">IF(C1428="","",CONCATENATE(OFFSET(Zdroj!AM$16,A1422-1,0)))</f>
        <v/>
      </c>
      <c r="E1428" s="67" t="str">
        <f ca="1">IF(C1428="","",OFFSET(Zdroj!AN$16,A1422-1,0))</f>
        <v/>
      </c>
      <c r="F1428" s="334" t="str">
        <f t="shared" ref="F1428" ca="1" si="422">IF(SUM(E1428:E1431)=0,"",SUM(E1428:E1431))</f>
        <v/>
      </c>
      <c r="G1428" s="333"/>
    </row>
    <row r="1429" spans="1:7" x14ac:dyDescent="0.25">
      <c r="B1429" s="333"/>
      <c r="C1429" s="137" t="str">
        <f ca="1">IF(OFFSET(Zdroj!AO$16,A1422-1,0)=0,"",CONCATENATE("B",$A$2+1," - ",Zdroj!$AO$15))</f>
        <v/>
      </c>
      <c r="D1429" s="134" t="str">
        <f ca="1">IF(C1429="","",CONCATENATE(OFFSET(Zdroj!AO$16,A1422-1,0)))</f>
        <v/>
      </c>
      <c r="E1429" s="66" t="str">
        <f ca="1">IF(C1429="","",OFFSET(Zdroj!AP$16,A1422-1,0))</f>
        <v/>
      </c>
      <c r="F1429" s="334"/>
      <c r="G1429" s="333"/>
    </row>
    <row r="1430" spans="1:7" x14ac:dyDescent="0.25">
      <c r="B1430" s="333"/>
      <c r="C1430" s="137" t="str">
        <f ca="1">IF(OFFSET(Zdroj!AQ$16,A1422-1,0)=0,"",CONCATENATE("B",$A$2+2," - ",Zdroj!$AQ$15))</f>
        <v/>
      </c>
      <c r="D1430" s="134" t="str">
        <f ca="1">IF(C1430="","",CONCATENATE(OFFSET(Zdroj!AQ$16,A1422-1,0)))</f>
        <v/>
      </c>
      <c r="E1430" s="66" t="str">
        <f ca="1">IF(C1430="","",OFFSET(Zdroj!AR$16,A1422-1,0))</f>
        <v/>
      </c>
      <c r="F1430" s="334"/>
      <c r="G1430" s="333"/>
    </row>
    <row r="1431" spans="1:7" x14ac:dyDescent="0.25">
      <c r="B1431" s="333"/>
      <c r="C1431" s="137" t="str">
        <f ca="1">IF(OFFSET(Zdroj!AT$16,A1422-1,0)=0,"",CONCATENATE("B",$A$2+3," - ",Zdroj!$AS$15))</f>
        <v/>
      </c>
      <c r="D1431" s="134" t="str">
        <f ca="1">IF(C1431="","",CONCATENATE(OFFSET(Zdroj!AS$16,A1422-1,0)))</f>
        <v/>
      </c>
      <c r="E1431" s="66" t="str">
        <f ca="1">IF(C1431="","",OFFSET(Zdroj!AT$16,A1422-1,0))</f>
        <v/>
      </c>
      <c r="F1431" s="334"/>
      <c r="G1431" s="333"/>
    </row>
    <row r="1432" spans="1:7" x14ac:dyDescent="0.25">
      <c r="A1432" s="127">
        <f>SUM((ROW()+8)/10)</f>
        <v>144</v>
      </c>
      <c r="B1432" s="333" t="str">
        <f ca="1">IF(OFFSET(Zdroj!$B$16,A1432-1,0)&gt;0,OFFSET(Zdroj!$B$16,A1432-1,0),"")</f>
        <v/>
      </c>
      <c r="C1432" s="136" t="str">
        <f ca="1">IF(OFFSET(Zdroj!AG$16,A1432-1,0)=0,"",CONCATENATE("A",$A$2," - ",Zdroj!$AG$15))</f>
        <v/>
      </c>
      <c r="D1432" s="134" t="str">
        <f ca="1">IF(C1432="","",CONCATENATE(OFFSET(Zdroj!AG$16,A1432-1,0)," - ",OFFSET(Zdroj!AU$16,A1432-1,0)))</f>
        <v/>
      </c>
      <c r="E1432" s="66" t="str">
        <f ca="1">IF(C1432="","",OFFSET(Zdroj!AV$16,A1432-1,0))</f>
        <v/>
      </c>
      <c r="F1432" s="332" t="str">
        <f t="shared" ref="F1432" ca="1" si="423">IF(SUM(E1432:E1437)=0,"",SUM(E1432:E1437))</f>
        <v/>
      </c>
      <c r="G1432" s="333" t="str">
        <f t="shared" ref="G1432" ca="1" si="424">IF(SUM(E1432:E1441)=0,"",SUM(E1432:E1441))</f>
        <v/>
      </c>
    </row>
    <row r="1433" spans="1:7" x14ac:dyDescent="0.25">
      <c r="B1433" s="333"/>
      <c r="C1433" s="137" t="str">
        <f ca="1">IF(OFFSET(Zdroj!AH$16,A1432-1,0)=0,"",CONCATENATE("A",$A$2+1," - ",Zdroj!$AH$15))</f>
        <v/>
      </c>
      <c r="D1433" s="134" t="str">
        <f ca="1">IF(C1433="","",CONCATENATE(OFFSET(Zdroj!AH$16,A1432-1,0)," - ",OFFSET(Zdroj!AW$16,A1432-1,0)))</f>
        <v/>
      </c>
      <c r="E1433" s="66" t="str">
        <f ca="1">IF(C1433="","",OFFSET(Zdroj!AX$16,A1432-1,0))</f>
        <v/>
      </c>
      <c r="F1433" s="332"/>
      <c r="G1433" s="333"/>
    </row>
    <row r="1434" spans="1:7" x14ac:dyDescent="0.25">
      <c r="B1434" s="333"/>
      <c r="C1434" s="137" t="str">
        <f ca="1">IF(OFFSET(Zdroj!AI$16,A1432-1,0)=0,"",CONCATENATE("A",$A$2+2," - ",Zdroj!$AI$15))</f>
        <v/>
      </c>
      <c r="D1434" s="134" t="str">
        <f ca="1">IF(C1434="","",CONCATENATE(OFFSET(Zdroj!AI$16,A1432-1,0)," - ",OFFSET(Zdroj!AY$16,A1432-1,0)))</f>
        <v/>
      </c>
      <c r="E1434" s="66" t="str">
        <f ca="1">IF(C1434="","",OFFSET(Zdroj!AZ$16,A1432-1,0))</f>
        <v/>
      </c>
      <c r="F1434" s="332"/>
      <c r="G1434" s="333"/>
    </row>
    <row r="1435" spans="1:7" x14ac:dyDescent="0.25">
      <c r="B1435" s="333"/>
      <c r="C1435" s="137" t="str">
        <f ca="1">IF(OFFSET(Zdroj!AJ$16,A1432-1,0)=0,"",CONCATENATE("A",$A$2+3," - ",Zdroj!$AJ$15))</f>
        <v/>
      </c>
      <c r="D1435" s="134" t="str">
        <f ca="1">IF(C1435="","",CONCATENATE(OFFSET(Zdroj!AJ$16,A1432-1,0)," - ",OFFSET(Zdroj!BA$16,A1432-1,0)))</f>
        <v/>
      </c>
      <c r="E1435" s="66" t="str">
        <f ca="1">IF(C1435="","",OFFSET(Zdroj!BB$16,A1432-1,0))</f>
        <v/>
      </c>
      <c r="F1435" s="332"/>
      <c r="G1435" s="333"/>
    </row>
    <row r="1436" spans="1:7" x14ac:dyDescent="0.25">
      <c r="B1436" s="333"/>
      <c r="C1436" s="137" t="str">
        <f ca="1">IF(OFFSET(Zdroj!AK$16,A1432-1,0)=0,"",CONCATENATE("A",$A$2+4," - ",Zdroj!$AK$15))</f>
        <v/>
      </c>
      <c r="D1436" s="134" t="str">
        <f ca="1">IF(C1436="","",CONCATENATE(OFFSET(Zdroj!AK$16,A1432-1,0)," - ",OFFSET(Zdroj!BC$16,A1432-1,0)))</f>
        <v/>
      </c>
      <c r="E1436" s="66" t="str">
        <f ca="1">IF(C1436="","",OFFSET(Zdroj!BD$16,A1432-1,0))</f>
        <v/>
      </c>
      <c r="F1436" s="332"/>
      <c r="G1436" s="333"/>
    </row>
    <row r="1437" spans="1:7" x14ac:dyDescent="0.25">
      <c r="B1437" s="333"/>
      <c r="C1437" s="137" t="str">
        <f ca="1">IF(OFFSET(Zdroj!AL$16,A1432-1,0)=0,"",CONCATENATE("A",$A$2+5," - ",Zdroj!$AL$15))</f>
        <v/>
      </c>
      <c r="D1437" s="134" t="str">
        <f ca="1">IF(C1437="","",CONCATENATE(OFFSET(Zdroj!AL$16,A1432-1,0)," - ",OFFSET(Zdroj!BE$16,A1432-1,0)))</f>
        <v/>
      </c>
      <c r="E1437" s="66" t="str">
        <f ca="1">IF(C1437="","",OFFSET(Zdroj!BF$16,A1432-1,0))</f>
        <v/>
      </c>
      <c r="F1437" s="332"/>
      <c r="G1437" s="333"/>
    </row>
    <row r="1438" spans="1:7" x14ac:dyDescent="0.25">
      <c r="B1438" s="333"/>
      <c r="C1438" s="137" t="str">
        <f ca="1">IF(OFFSET(Zdroj!AM$16,A1432-1,0)=0,"",CONCATENATE("B",$A$2," - ",Zdroj!$AM$15))</f>
        <v/>
      </c>
      <c r="D1438" s="134" t="str">
        <f ca="1">IF(C1438="","",CONCATENATE(OFFSET(Zdroj!AM$16,A1432-1,0)))</f>
        <v/>
      </c>
      <c r="E1438" s="67" t="str">
        <f ca="1">IF(C1438="","",OFFSET(Zdroj!AN$16,A1432-1,0))</f>
        <v/>
      </c>
      <c r="F1438" s="334" t="str">
        <f t="shared" ref="F1438" ca="1" si="425">IF(SUM(E1438:E1441)=0,"",SUM(E1438:E1441))</f>
        <v/>
      </c>
      <c r="G1438" s="333"/>
    </row>
    <row r="1439" spans="1:7" x14ac:dyDescent="0.25">
      <c r="B1439" s="333"/>
      <c r="C1439" s="137" t="str">
        <f ca="1">IF(OFFSET(Zdroj!AO$16,A1432-1,0)=0,"",CONCATENATE("B",$A$2+1," - ",Zdroj!$AO$15))</f>
        <v/>
      </c>
      <c r="D1439" s="134" t="str">
        <f ca="1">IF(C1439="","",CONCATENATE(OFFSET(Zdroj!AO$16,A1432-1,0)))</f>
        <v/>
      </c>
      <c r="E1439" s="66" t="str">
        <f ca="1">IF(C1439="","",OFFSET(Zdroj!AP$16,A1432-1,0))</f>
        <v/>
      </c>
      <c r="F1439" s="334"/>
      <c r="G1439" s="333"/>
    </row>
    <row r="1440" spans="1:7" x14ac:dyDescent="0.25">
      <c r="B1440" s="333"/>
      <c r="C1440" s="137" t="str">
        <f ca="1">IF(OFFSET(Zdroj!AQ$16,A1432-1,0)=0,"",CONCATENATE("B",$A$2+2," - ",Zdroj!$AQ$15))</f>
        <v/>
      </c>
      <c r="D1440" s="134" t="str">
        <f ca="1">IF(C1440="","",CONCATENATE(OFFSET(Zdroj!AQ$16,A1432-1,0)))</f>
        <v/>
      </c>
      <c r="E1440" s="66" t="str">
        <f ca="1">IF(C1440="","",OFFSET(Zdroj!AR$16,A1432-1,0))</f>
        <v/>
      </c>
      <c r="F1440" s="334"/>
      <c r="G1440" s="333"/>
    </row>
    <row r="1441" spans="1:7" x14ac:dyDescent="0.25">
      <c r="B1441" s="333"/>
      <c r="C1441" s="137" t="str">
        <f ca="1">IF(OFFSET(Zdroj!AT$16,A1432-1,0)=0,"",CONCATENATE("B",$A$2+3," - ",Zdroj!$AS$15))</f>
        <v/>
      </c>
      <c r="D1441" s="134" t="str">
        <f ca="1">IF(C1441="","",CONCATENATE(OFFSET(Zdroj!AS$16,A1432-1,0)))</f>
        <v/>
      </c>
      <c r="E1441" s="66" t="str">
        <f ca="1">IF(C1441="","",OFFSET(Zdroj!AT$16,A1432-1,0))</f>
        <v/>
      </c>
      <c r="F1441" s="334"/>
      <c r="G1441" s="333"/>
    </row>
    <row r="1442" spans="1:7" x14ac:dyDescent="0.25">
      <c r="A1442" s="127">
        <f>SUM((ROW()+8)/10)</f>
        <v>145</v>
      </c>
      <c r="B1442" s="333" t="str">
        <f ca="1">IF(OFFSET(Zdroj!$B$16,A1442-1,0)&gt;0,OFFSET(Zdroj!$B$16,A1442-1,0),"")</f>
        <v/>
      </c>
      <c r="C1442" s="136" t="str">
        <f ca="1">IF(OFFSET(Zdroj!AG$16,A1442-1,0)=0,"",CONCATENATE("A",$A$2," - ",Zdroj!$AG$15))</f>
        <v/>
      </c>
      <c r="D1442" s="134" t="str">
        <f ca="1">IF(C1442="","",CONCATENATE(OFFSET(Zdroj!AG$16,A1442-1,0)," - ",OFFSET(Zdroj!AU$16,A1442-1,0)))</f>
        <v/>
      </c>
      <c r="E1442" s="66" t="str">
        <f ca="1">IF(C1442="","",OFFSET(Zdroj!AV$16,A1442-1,0))</f>
        <v/>
      </c>
      <c r="F1442" s="332" t="str">
        <f t="shared" ref="F1442" ca="1" si="426">IF(SUM(E1442:E1447)=0,"",SUM(E1442:E1447))</f>
        <v/>
      </c>
      <c r="G1442" s="333" t="str">
        <f t="shared" ref="G1442" ca="1" si="427">IF(SUM(E1442:E1451)=0,"",SUM(E1442:E1451))</f>
        <v/>
      </c>
    </row>
    <row r="1443" spans="1:7" x14ac:dyDescent="0.25">
      <c r="B1443" s="333"/>
      <c r="C1443" s="137" t="str">
        <f ca="1">IF(OFFSET(Zdroj!AH$16,A1442-1,0)=0,"",CONCATENATE("A",$A$2+1," - ",Zdroj!$AH$15))</f>
        <v/>
      </c>
      <c r="D1443" s="134" t="str">
        <f ca="1">IF(C1443="","",CONCATENATE(OFFSET(Zdroj!AH$16,A1442-1,0)," - ",OFFSET(Zdroj!AW$16,A1442-1,0)))</f>
        <v/>
      </c>
      <c r="E1443" s="66" t="str">
        <f ca="1">IF(C1443="","",OFFSET(Zdroj!AX$16,A1442-1,0))</f>
        <v/>
      </c>
      <c r="F1443" s="332"/>
      <c r="G1443" s="333"/>
    </row>
    <row r="1444" spans="1:7" x14ac:dyDescent="0.25">
      <c r="B1444" s="333"/>
      <c r="C1444" s="137" t="str">
        <f ca="1">IF(OFFSET(Zdroj!AI$16,A1442-1,0)=0,"",CONCATENATE("A",$A$2+2," - ",Zdroj!$AI$15))</f>
        <v/>
      </c>
      <c r="D1444" s="134" t="str">
        <f ca="1">IF(C1444="","",CONCATENATE(OFFSET(Zdroj!AI$16,A1442-1,0)," - ",OFFSET(Zdroj!AY$16,A1442-1,0)))</f>
        <v/>
      </c>
      <c r="E1444" s="66" t="str">
        <f ca="1">IF(C1444="","",OFFSET(Zdroj!AZ$16,A1442-1,0))</f>
        <v/>
      </c>
      <c r="F1444" s="332"/>
      <c r="G1444" s="333"/>
    </row>
    <row r="1445" spans="1:7" x14ac:dyDescent="0.25">
      <c r="B1445" s="333"/>
      <c r="C1445" s="137" t="str">
        <f ca="1">IF(OFFSET(Zdroj!AJ$16,A1442-1,0)=0,"",CONCATENATE("A",$A$2+3," - ",Zdroj!$AJ$15))</f>
        <v/>
      </c>
      <c r="D1445" s="134" t="str">
        <f ca="1">IF(C1445="","",CONCATENATE(OFFSET(Zdroj!AJ$16,A1442-1,0)," - ",OFFSET(Zdroj!BA$16,A1442-1,0)))</f>
        <v/>
      </c>
      <c r="E1445" s="66" t="str">
        <f ca="1">IF(C1445="","",OFFSET(Zdroj!BB$16,A1442-1,0))</f>
        <v/>
      </c>
      <c r="F1445" s="332"/>
      <c r="G1445" s="333"/>
    </row>
    <row r="1446" spans="1:7" x14ac:dyDescent="0.25">
      <c r="B1446" s="333"/>
      <c r="C1446" s="137" t="str">
        <f ca="1">IF(OFFSET(Zdroj!AK$16,A1442-1,0)=0,"",CONCATENATE("A",$A$2+4," - ",Zdroj!$AK$15))</f>
        <v/>
      </c>
      <c r="D1446" s="134" t="str">
        <f ca="1">IF(C1446="","",CONCATENATE(OFFSET(Zdroj!AK$16,A1442-1,0)," - ",OFFSET(Zdroj!BC$16,A1442-1,0)))</f>
        <v/>
      </c>
      <c r="E1446" s="66" t="str">
        <f ca="1">IF(C1446="","",OFFSET(Zdroj!BD$16,A1442-1,0))</f>
        <v/>
      </c>
      <c r="F1446" s="332"/>
      <c r="G1446" s="333"/>
    </row>
    <row r="1447" spans="1:7" x14ac:dyDescent="0.25">
      <c r="B1447" s="333"/>
      <c r="C1447" s="137" t="str">
        <f ca="1">IF(OFFSET(Zdroj!AL$16,A1442-1,0)=0,"",CONCATENATE("A",$A$2+5," - ",Zdroj!$AL$15))</f>
        <v/>
      </c>
      <c r="D1447" s="134" t="str">
        <f ca="1">IF(C1447="","",CONCATENATE(OFFSET(Zdroj!AL$16,A1442-1,0)," - ",OFFSET(Zdroj!BE$16,A1442-1,0)))</f>
        <v/>
      </c>
      <c r="E1447" s="66" t="str">
        <f ca="1">IF(C1447="","",OFFSET(Zdroj!BF$16,A1442-1,0))</f>
        <v/>
      </c>
      <c r="F1447" s="332"/>
      <c r="G1447" s="333"/>
    </row>
    <row r="1448" spans="1:7" x14ac:dyDescent="0.25">
      <c r="B1448" s="333"/>
      <c r="C1448" s="137" t="str">
        <f ca="1">IF(OFFSET(Zdroj!AM$16,A1442-1,0)=0,"",CONCATENATE("B",$A$2," - ",Zdroj!$AM$15))</f>
        <v/>
      </c>
      <c r="D1448" s="134" t="str">
        <f ca="1">IF(C1448="","",CONCATENATE(OFFSET(Zdroj!AM$16,A1442-1,0)))</f>
        <v/>
      </c>
      <c r="E1448" s="67" t="str">
        <f ca="1">IF(C1448="","",OFFSET(Zdroj!AN$16,A1442-1,0))</f>
        <v/>
      </c>
      <c r="F1448" s="334" t="str">
        <f t="shared" ref="F1448" ca="1" si="428">IF(SUM(E1448:E1451)=0,"",SUM(E1448:E1451))</f>
        <v/>
      </c>
      <c r="G1448" s="333"/>
    </row>
    <row r="1449" spans="1:7" x14ac:dyDescent="0.25">
      <c r="B1449" s="333"/>
      <c r="C1449" s="137" t="str">
        <f ca="1">IF(OFFSET(Zdroj!AO$16,A1442-1,0)=0,"",CONCATENATE("B",$A$2+1," - ",Zdroj!$AO$15))</f>
        <v/>
      </c>
      <c r="D1449" s="134" t="str">
        <f ca="1">IF(C1449="","",CONCATENATE(OFFSET(Zdroj!AO$16,A1442-1,0)))</f>
        <v/>
      </c>
      <c r="E1449" s="66" t="str">
        <f ca="1">IF(C1449="","",OFFSET(Zdroj!AP$16,A1442-1,0))</f>
        <v/>
      </c>
      <c r="F1449" s="334"/>
      <c r="G1449" s="333"/>
    </row>
    <row r="1450" spans="1:7" x14ac:dyDescent="0.25">
      <c r="B1450" s="333"/>
      <c r="C1450" s="137" t="str">
        <f ca="1">IF(OFFSET(Zdroj!AQ$16,A1442-1,0)=0,"",CONCATENATE("B",$A$2+2," - ",Zdroj!$AQ$15))</f>
        <v/>
      </c>
      <c r="D1450" s="134" t="str">
        <f ca="1">IF(C1450="","",CONCATENATE(OFFSET(Zdroj!AQ$16,A1442-1,0)))</f>
        <v/>
      </c>
      <c r="E1450" s="66" t="str">
        <f ca="1">IF(C1450="","",OFFSET(Zdroj!AR$16,A1442-1,0))</f>
        <v/>
      </c>
      <c r="F1450" s="334"/>
      <c r="G1450" s="333"/>
    </row>
    <row r="1451" spans="1:7" x14ac:dyDescent="0.25">
      <c r="B1451" s="333"/>
      <c r="C1451" s="137" t="str">
        <f ca="1">IF(OFFSET(Zdroj!AT$16,A1442-1,0)=0,"",CONCATENATE("B",$A$2+3," - ",Zdroj!$AS$15))</f>
        <v/>
      </c>
      <c r="D1451" s="134" t="str">
        <f ca="1">IF(C1451="","",CONCATENATE(OFFSET(Zdroj!AS$16,A1442-1,0)))</f>
        <v/>
      </c>
      <c r="E1451" s="66" t="str">
        <f ca="1">IF(C1451="","",OFFSET(Zdroj!AT$16,A1442-1,0))</f>
        <v/>
      </c>
      <c r="F1451" s="334"/>
      <c r="G1451" s="333"/>
    </row>
    <row r="1452" spans="1:7" x14ac:dyDescent="0.25">
      <c r="A1452" s="127">
        <f>SUM((ROW()+8)/10)</f>
        <v>146</v>
      </c>
      <c r="B1452" s="333" t="str">
        <f ca="1">IF(OFFSET(Zdroj!$B$16,A1452-1,0)&gt;0,OFFSET(Zdroj!$B$16,A1452-1,0),"")</f>
        <v/>
      </c>
      <c r="C1452" s="136" t="str">
        <f ca="1">IF(OFFSET(Zdroj!AG$16,A1452-1,0)=0,"",CONCATENATE("A",$A$2," - ",Zdroj!$AG$15))</f>
        <v/>
      </c>
      <c r="D1452" s="134" t="str">
        <f ca="1">IF(C1452="","",CONCATENATE(OFFSET(Zdroj!AG$16,A1452-1,0)," - ",OFFSET(Zdroj!AU$16,A1452-1,0)))</f>
        <v/>
      </c>
      <c r="E1452" s="66" t="str">
        <f ca="1">IF(C1452="","",OFFSET(Zdroj!AV$16,A1452-1,0))</f>
        <v/>
      </c>
      <c r="F1452" s="332" t="str">
        <f t="shared" ref="F1452" ca="1" si="429">IF(SUM(E1452:E1457)=0,"",SUM(E1452:E1457))</f>
        <v/>
      </c>
      <c r="G1452" s="333" t="str">
        <f t="shared" ref="G1452" ca="1" si="430">IF(SUM(E1452:E1461)=0,"",SUM(E1452:E1461))</f>
        <v/>
      </c>
    </row>
    <row r="1453" spans="1:7" x14ac:dyDescent="0.25">
      <c r="B1453" s="333"/>
      <c r="C1453" s="137" t="str">
        <f ca="1">IF(OFFSET(Zdroj!AH$16,A1452-1,0)=0,"",CONCATENATE("A",$A$2+1," - ",Zdroj!$AH$15))</f>
        <v/>
      </c>
      <c r="D1453" s="134" t="str">
        <f ca="1">IF(C1453="","",CONCATENATE(OFFSET(Zdroj!AH$16,A1452-1,0)," - ",OFFSET(Zdroj!AW$16,A1452-1,0)))</f>
        <v/>
      </c>
      <c r="E1453" s="66" t="str">
        <f ca="1">IF(C1453="","",OFFSET(Zdroj!AX$16,A1452-1,0))</f>
        <v/>
      </c>
      <c r="F1453" s="332"/>
      <c r="G1453" s="333"/>
    </row>
    <row r="1454" spans="1:7" x14ac:dyDescent="0.25">
      <c r="B1454" s="333"/>
      <c r="C1454" s="137" t="str">
        <f ca="1">IF(OFFSET(Zdroj!AI$16,A1452-1,0)=0,"",CONCATENATE("A",$A$2+2," - ",Zdroj!$AI$15))</f>
        <v/>
      </c>
      <c r="D1454" s="134" t="str">
        <f ca="1">IF(C1454="","",CONCATENATE(OFFSET(Zdroj!AI$16,A1452-1,0)," - ",OFFSET(Zdroj!AY$16,A1452-1,0)))</f>
        <v/>
      </c>
      <c r="E1454" s="66" t="str">
        <f ca="1">IF(C1454="","",OFFSET(Zdroj!AZ$16,A1452-1,0))</f>
        <v/>
      </c>
      <c r="F1454" s="332"/>
      <c r="G1454" s="333"/>
    </row>
    <row r="1455" spans="1:7" x14ac:dyDescent="0.25">
      <c r="B1455" s="333"/>
      <c r="C1455" s="137" t="str">
        <f ca="1">IF(OFFSET(Zdroj!AJ$16,A1452-1,0)=0,"",CONCATENATE("A",$A$2+3," - ",Zdroj!$AJ$15))</f>
        <v/>
      </c>
      <c r="D1455" s="134" t="str">
        <f ca="1">IF(C1455="","",CONCATENATE(OFFSET(Zdroj!AJ$16,A1452-1,0)," - ",OFFSET(Zdroj!BA$16,A1452-1,0)))</f>
        <v/>
      </c>
      <c r="E1455" s="66" t="str">
        <f ca="1">IF(C1455="","",OFFSET(Zdroj!BB$16,A1452-1,0))</f>
        <v/>
      </c>
      <c r="F1455" s="332"/>
      <c r="G1455" s="333"/>
    </row>
    <row r="1456" spans="1:7" x14ac:dyDescent="0.25">
      <c r="B1456" s="333"/>
      <c r="C1456" s="137" t="str">
        <f ca="1">IF(OFFSET(Zdroj!AK$16,A1452-1,0)=0,"",CONCATENATE("A",$A$2+4," - ",Zdroj!$AK$15))</f>
        <v/>
      </c>
      <c r="D1456" s="134" t="str">
        <f ca="1">IF(C1456="","",CONCATENATE(OFFSET(Zdroj!AK$16,A1452-1,0)," - ",OFFSET(Zdroj!BC$16,A1452-1,0)))</f>
        <v/>
      </c>
      <c r="E1456" s="66" t="str">
        <f ca="1">IF(C1456="","",OFFSET(Zdroj!BD$16,A1452-1,0))</f>
        <v/>
      </c>
      <c r="F1456" s="332"/>
      <c r="G1456" s="333"/>
    </row>
    <row r="1457" spans="1:7" x14ac:dyDescent="0.25">
      <c r="B1457" s="333"/>
      <c r="C1457" s="137" t="str">
        <f ca="1">IF(OFFSET(Zdroj!AL$16,A1452-1,0)=0,"",CONCATENATE("A",$A$2+5," - ",Zdroj!$AL$15))</f>
        <v/>
      </c>
      <c r="D1457" s="134" t="str">
        <f ca="1">IF(C1457="","",CONCATENATE(OFFSET(Zdroj!AL$16,A1452-1,0)," - ",OFFSET(Zdroj!BE$16,A1452-1,0)))</f>
        <v/>
      </c>
      <c r="E1457" s="66" t="str">
        <f ca="1">IF(C1457="","",OFFSET(Zdroj!BF$16,A1452-1,0))</f>
        <v/>
      </c>
      <c r="F1457" s="332"/>
      <c r="G1457" s="333"/>
    </row>
    <row r="1458" spans="1:7" x14ac:dyDescent="0.25">
      <c r="B1458" s="333"/>
      <c r="C1458" s="137" t="str">
        <f ca="1">IF(OFFSET(Zdroj!AM$16,A1452-1,0)=0,"",CONCATENATE("B",$A$2," - ",Zdroj!$AM$15))</f>
        <v/>
      </c>
      <c r="D1458" s="134" t="str">
        <f ca="1">IF(C1458="","",CONCATENATE(OFFSET(Zdroj!AM$16,A1452-1,0)))</f>
        <v/>
      </c>
      <c r="E1458" s="67" t="str">
        <f ca="1">IF(C1458="","",OFFSET(Zdroj!AN$16,A1452-1,0))</f>
        <v/>
      </c>
      <c r="F1458" s="334" t="str">
        <f t="shared" ref="F1458" ca="1" si="431">IF(SUM(E1458:E1461)=0,"",SUM(E1458:E1461))</f>
        <v/>
      </c>
      <c r="G1458" s="333"/>
    </row>
    <row r="1459" spans="1:7" x14ac:dyDescent="0.25">
      <c r="B1459" s="333"/>
      <c r="C1459" s="137" t="str">
        <f ca="1">IF(OFFSET(Zdroj!AO$16,A1452-1,0)=0,"",CONCATENATE("B",$A$2+1," - ",Zdroj!$AO$15))</f>
        <v/>
      </c>
      <c r="D1459" s="134" t="str">
        <f ca="1">IF(C1459="","",CONCATENATE(OFFSET(Zdroj!AO$16,A1452-1,0)))</f>
        <v/>
      </c>
      <c r="E1459" s="66" t="str">
        <f ca="1">IF(C1459="","",OFFSET(Zdroj!AP$16,A1452-1,0))</f>
        <v/>
      </c>
      <c r="F1459" s="334"/>
      <c r="G1459" s="333"/>
    </row>
    <row r="1460" spans="1:7" x14ac:dyDescent="0.25">
      <c r="B1460" s="333"/>
      <c r="C1460" s="137" t="str">
        <f ca="1">IF(OFFSET(Zdroj!AQ$16,A1452-1,0)=0,"",CONCATENATE("B",$A$2+2," - ",Zdroj!$AQ$15))</f>
        <v/>
      </c>
      <c r="D1460" s="134" t="str">
        <f ca="1">IF(C1460="","",CONCATENATE(OFFSET(Zdroj!AQ$16,A1452-1,0)))</f>
        <v/>
      </c>
      <c r="E1460" s="66" t="str">
        <f ca="1">IF(C1460="","",OFFSET(Zdroj!AR$16,A1452-1,0))</f>
        <v/>
      </c>
      <c r="F1460" s="334"/>
      <c r="G1460" s="333"/>
    </row>
    <row r="1461" spans="1:7" x14ac:dyDescent="0.25">
      <c r="B1461" s="333"/>
      <c r="C1461" s="137" t="str">
        <f ca="1">IF(OFFSET(Zdroj!AT$16,A1452-1,0)=0,"",CONCATENATE("B",$A$2+3," - ",Zdroj!$AS$15))</f>
        <v/>
      </c>
      <c r="D1461" s="134" t="str">
        <f ca="1">IF(C1461="","",CONCATENATE(OFFSET(Zdroj!AS$16,A1452-1,0)))</f>
        <v/>
      </c>
      <c r="E1461" s="66" t="str">
        <f ca="1">IF(C1461="","",OFFSET(Zdroj!AT$16,A1452-1,0))</f>
        <v/>
      </c>
      <c r="F1461" s="334"/>
      <c r="G1461" s="333"/>
    </row>
    <row r="1462" spans="1:7" x14ac:dyDescent="0.25">
      <c r="A1462" s="127">
        <f>SUM((ROW()+8)/10)</f>
        <v>147</v>
      </c>
      <c r="B1462" s="333" t="str">
        <f ca="1">IF(OFFSET(Zdroj!$B$16,A1462-1,0)&gt;0,OFFSET(Zdroj!$B$16,A1462-1,0),"")</f>
        <v/>
      </c>
      <c r="C1462" s="136" t="str">
        <f ca="1">IF(OFFSET(Zdroj!AG$16,A1462-1,0)=0,"",CONCATENATE("A",$A$2," - ",Zdroj!$AG$15))</f>
        <v/>
      </c>
      <c r="D1462" s="134" t="str">
        <f ca="1">IF(C1462="","",CONCATENATE(OFFSET(Zdroj!AG$16,A1462-1,0)," - ",OFFSET(Zdroj!AU$16,A1462-1,0)))</f>
        <v/>
      </c>
      <c r="E1462" s="66" t="str">
        <f ca="1">IF(C1462="","",OFFSET(Zdroj!AV$16,A1462-1,0))</f>
        <v/>
      </c>
      <c r="F1462" s="332" t="str">
        <f t="shared" ref="F1462" ca="1" si="432">IF(SUM(E1462:E1467)=0,"",SUM(E1462:E1467))</f>
        <v/>
      </c>
      <c r="G1462" s="333" t="str">
        <f t="shared" ref="G1462" ca="1" si="433">IF(SUM(E1462:E1471)=0,"",SUM(E1462:E1471))</f>
        <v/>
      </c>
    </row>
    <row r="1463" spans="1:7" x14ac:dyDescent="0.25">
      <c r="B1463" s="333"/>
      <c r="C1463" s="137" t="str">
        <f ca="1">IF(OFFSET(Zdroj!AH$16,A1462-1,0)=0,"",CONCATENATE("A",$A$2+1," - ",Zdroj!$AH$15))</f>
        <v/>
      </c>
      <c r="D1463" s="134" t="str">
        <f ca="1">IF(C1463="","",CONCATENATE(OFFSET(Zdroj!AH$16,A1462-1,0)," - ",OFFSET(Zdroj!AW$16,A1462-1,0)))</f>
        <v/>
      </c>
      <c r="E1463" s="66" t="str">
        <f ca="1">IF(C1463="","",OFFSET(Zdroj!AX$16,A1462-1,0))</f>
        <v/>
      </c>
      <c r="F1463" s="332"/>
      <c r="G1463" s="333"/>
    </row>
    <row r="1464" spans="1:7" x14ac:dyDescent="0.25">
      <c r="B1464" s="333"/>
      <c r="C1464" s="137" t="str">
        <f ca="1">IF(OFFSET(Zdroj!AI$16,A1462-1,0)=0,"",CONCATENATE("A",$A$2+2," - ",Zdroj!$AI$15))</f>
        <v/>
      </c>
      <c r="D1464" s="134" t="str">
        <f ca="1">IF(C1464="","",CONCATENATE(OFFSET(Zdroj!AI$16,A1462-1,0)," - ",OFFSET(Zdroj!AY$16,A1462-1,0)))</f>
        <v/>
      </c>
      <c r="E1464" s="66" t="str">
        <f ca="1">IF(C1464="","",OFFSET(Zdroj!AZ$16,A1462-1,0))</f>
        <v/>
      </c>
      <c r="F1464" s="332"/>
      <c r="G1464" s="333"/>
    </row>
    <row r="1465" spans="1:7" x14ac:dyDescent="0.25">
      <c r="B1465" s="333"/>
      <c r="C1465" s="137" t="str">
        <f ca="1">IF(OFFSET(Zdroj!AJ$16,A1462-1,0)=0,"",CONCATENATE("A",$A$2+3," - ",Zdroj!$AJ$15))</f>
        <v/>
      </c>
      <c r="D1465" s="134" t="str">
        <f ca="1">IF(C1465="","",CONCATENATE(OFFSET(Zdroj!AJ$16,A1462-1,0)," - ",OFFSET(Zdroj!BA$16,A1462-1,0)))</f>
        <v/>
      </c>
      <c r="E1465" s="66" t="str">
        <f ca="1">IF(C1465="","",OFFSET(Zdroj!BB$16,A1462-1,0))</f>
        <v/>
      </c>
      <c r="F1465" s="332"/>
      <c r="G1465" s="333"/>
    </row>
    <row r="1466" spans="1:7" x14ac:dyDescent="0.25">
      <c r="B1466" s="333"/>
      <c r="C1466" s="137" t="str">
        <f ca="1">IF(OFFSET(Zdroj!AK$16,A1462-1,0)=0,"",CONCATENATE("A",$A$2+4," - ",Zdroj!$AK$15))</f>
        <v/>
      </c>
      <c r="D1466" s="134" t="str">
        <f ca="1">IF(C1466="","",CONCATENATE(OFFSET(Zdroj!AK$16,A1462-1,0)," - ",OFFSET(Zdroj!BC$16,A1462-1,0)))</f>
        <v/>
      </c>
      <c r="E1466" s="66" t="str">
        <f ca="1">IF(C1466="","",OFFSET(Zdroj!BD$16,A1462-1,0))</f>
        <v/>
      </c>
      <c r="F1466" s="332"/>
      <c r="G1466" s="333"/>
    </row>
    <row r="1467" spans="1:7" x14ac:dyDescent="0.25">
      <c r="B1467" s="333"/>
      <c r="C1467" s="137" t="str">
        <f ca="1">IF(OFFSET(Zdroj!AL$16,A1462-1,0)=0,"",CONCATENATE("A",$A$2+5," - ",Zdroj!$AL$15))</f>
        <v/>
      </c>
      <c r="D1467" s="134" t="str">
        <f ca="1">IF(C1467="","",CONCATENATE(OFFSET(Zdroj!AL$16,A1462-1,0)," - ",OFFSET(Zdroj!BE$16,A1462-1,0)))</f>
        <v/>
      </c>
      <c r="E1467" s="66" t="str">
        <f ca="1">IF(C1467="","",OFFSET(Zdroj!BF$16,A1462-1,0))</f>
        <v/>
      </c>
      <c r="F1467" s="332"/>
      <c r="G1467" s="333"/>
    </row>
    <row r="1468" spans="1:7" x14ac:dyDescent="0.25">
      <c r="B1468" s="333"/>
      <c r="C1468" s="137" t="str">
        <f ca="1">IF(OFFSET(Zdroj!AM$16,A1462-1,0)=0,"",CONCATENATE("B",$A$2," - ",Zdroj!$AM$15))</f>
        <v/>
      </c>
      <c r="D1468" s="134" t="str">
        <f ca="1">IF(C1468="","",CONCATENATE(OFFSET(Zdroj!AM$16,A1462-1,0)))</f>
        <v/>
      </c>
      <c r="E1468" s="67" t="str">
        <f ca="1">IF(C1468="","",OFFSET(Zdroj!AN$16,A1462-1,0))</f>
        <v/>
      </c>
      <c r="F1468" s="334" t="str">
        <f t="shared" ref="F1468" ca="1" si="434">IF(SUM(E1468:E1471)=0,"",SUM(E1468:E1471))</f>
        <v/>
      </c>
      <c r="G1468" s="333"/>
    </row>
    <row r="1469" spans="1:7" x14ac:dyDescent="0.25">
      <c r="B1469" s="333"/>
      <c r="C1469" s="137" t="str">
        <f ca="1">IF(OFFSET(Zdroj!AO$16,A1462-1,0)=0,"",CONCATENATE("B",$A$2+1," - ",Zdroj!$AO$15))</f>
        <v/>
      </c>
      <c r="D1469" s="134" t="str">
        <f ca="1">IF(C1469="","",CONCATENATE(OFFSET(Zdroj!AO$16,A1462-1,0)))</f>
        <v/>
      </c>
      <c r="E1469" s="66" t="str">
        <f ca="1">IF(C1469="","",OFFSET(Zdroj!AP$16,A1462-1,0))</f>
        <v/>
      </c>
      <c r="F1469" s="334"/>
      <c r="G1469" s="333"/>
    </row>
    <row r="1470" spans="1:7" x14ac:dyDescent="0.25">
      <c r="B1470" s="333"/>
      <c r="C1470" s="137" t="str">
        <f ca="1">IF(OFFSET(Zdroj!AQ$16,A1462-1,0)=0,"",CONCATENATE("B",$A$2+2," - ",Zdroj!$AQ$15))</f>
        <v/>
      </c>
      <c r="D1470" s="134" t="str">
        <f ca="1">IF(C1470="","",CONCATENATE(OFFSET(Zdroj!AQ$16,A1462-1,0)))</f>
        <v/>
      </c>
      <c r="E1470" s="66" t="str">
        <f ca="1">IF(C1470="","",OFFSET(Zdroj!AR$16,A1462-1,0))</f>
        <v/>
      </c>
      <c r="F1470" s="334"/>
      <c r="G1470" s="333"/>
    </row>
    <row r="1471" spans="1:7" x14ac:dyDescent="0.25">
      <c r="B1471" s="333"/>
      <c r="C1471" s="137" t="str">
        <f ca="1">IF(OFFSET(Zdroj!AT$16,A1462-1,0)=0,"",CONCATENATE("B",$A$2+3," - ",Zdroj!$AS$15))</f>
        <v/>
      </c>
      <c r="D1471" s="134" t="str">
        <f ca="1">IF(C1471="","",CONCATENATE(OFFSET(Zdroj!AS$16,A1462-1,0)))</f>
        <v/>
      </c>
      <c r="E1471" s="66" t="str">
        <f ca="1">IF(C1471="","",OFFSET(Zdroj!AT$16,A1462-1,0))</f>
        <v/>
      </c>
      <c r="F1471" s="334"/>
      <c r="G1471" s="333"/>
    </row>
    <row r="1472" spans="1:7" x14ac:dyDescent="0.25">
      <c r="A1472" s="127">
        <f>SUM((ROW()+8)/10)</f>
        <v>148</v>
      </c>
      <c r="B1472" s="333" t="str">
        <f ca="1">IF(OFFSET(Zdroj!$B$16,A1472-1,0)&gt;0,OFFSET(Zdroj!$B$16,A1472-1,0),"")</f>
        <v/>
      </c>
      <c r="C1472" s="136" t="str">
        <f ca="1">IF(OFFSET(Zdroj!AG$16,A1472-1,0)=0,"",CONCATENATE("A",$A$2," - ",Zdroj!$AG$15))</f>
        <v/>
      </c>
      <c r="D1472" s="134" t="str">
        <f ca="1">IF(C1472="","",CONCATENATE(OFFSET(Zdroj!AG$16,A1472-1,0)," - ",OFFSET(Zdroj!AU$16,A1472-1,0)))</f>
        <v/>
      </c>
      <c r="E1472" s="66" t="str">
        <f ca="1">IF(C1472="","",OFFSET(Zdroj!AV$16,A1472-1,0))</f>
        <v/>
      </c>
      <c r="F1472" s="332" t="str">
        <f t="shared" ref="F1472" ca="1" si="435">IF(SUM(E1472:E1477)=0,"",SUM(E1472:E1477))</f>
        <v/>
      </c>
      <c r="G1472" s="333" t="str">
        <f t="shared" ref="G1472" ca="1" si="436">IF(SUM(E1472:E1481)=0,"",SUM(E1472:E1481))</f>
        <v/>
      </c>
    </row>
    <row r="1473" spans="1:7" x14ac:dyDescent="0.25">
      <c r="B1473" s="333"/>
      <c r="C1473" s="137" t="str">
        <f ca="1">IF(OFFSET(Zdroj!AH$16,A1472-1,0)=0,"",CONCATENATE("A",$A$2+1," - ",Zdroj!$AH$15))</f>
        <v/>
      </c>
      <c r="D1473" s="134" t="str">
        <f ca="1">IF(C1473="","",CONCATENATE(OFFSET(Zdroj!AH$16,A1472-1,0)," - ",OFFSET(Zdroj!AW$16,A1472-1,0)))</f>
        <v/>
      </c>
      <c r="E1473" s="66" t="str">
        <f ca="1">IF(C1473="","",OFFSET(Zdroj!AX$16,A1472-1,0))</f>
        <v/>
      </c>
      <c r="F1473" s="332"/>
      <c r="G1473" s="333"/>
    </row>
    <row r="1474" spans="1:7" x14ac:dyDescent="0.25">
      <c r="B1474" s="333"/>
      <c r="C1474" s="137" t="str">
        <f ca="1">IF(OFFSET(Zdroj!AI$16,A1472-1,0)=0,"",CONCATENATE("A",$A$2+2," - ",Zdroj!$AI$15))</f>
        <v/>
      </c>
      <c r="D1474" s="134" t="str">
        <f ca="1">IF(C1474="","",CONCATENATE(OFFSET(Zdroj!AI$16,A1472-1,0)," - ",OFFSET(Zdroj!AY$16,A1472-1,0)))</f>
        <v/>
      </c>
      <c r="E1474" s="66" t="str">
        <f ca="1">IF(C1474="","",OFFSET(Zdroj!AZ$16,A1472-1,0))</f>
        <v/>
      </c>
      <c r="F1474" s="332"/>
      <c r="G1474" s="333"/>
    </row>
    <row r="1475" spans="1:7" x14ac:dyDescent="0.25">
      <c r="B1475" s="333"/>
      <c r="C1475" s="137" t="str">
        <f ca="1">IF(OFFSET(Zdroj!AJ$16,A1472-1,0)=0,"",CONCATENATE("A",$A$2+3," - ",Zdroj!$AJ$15))</f>
        <v/>
      </c>
      <c r="D1475" s="134" t="str">
        <f ca="1">IF(C1475="","",CONCATENATE(OFFSET(Zdroj!AJ$16,A1472-1,0)," - ",OFFSET(Zdroj!BA$16,A1472-1,0)))</f>
        <v/>
      </c>
      <c r="E1475" s="66" t="str">
        <f ca="1">IF(C1475="","",OFFSET(Zdroj!BB$16,A1472-1,0))</f>
        <v/>
      </c>
      <c r="F1475" s="332"/>
      <c r="G1475" s="333"/>
    </row>
    <row r="1476" spans="1:7" x14ac:dyDescent="0.25">
      <c r="B1476" s="333"/>
      <c r="C1476" s="137" t="str">
        <f ca="1">IF(OFFSET(Zdroj!AK$16,A1472-1,0)=0,"",CONCATENATE("A",$A$2+4," - ",Zdroj!$AK$15))</f>
        <v/>
      </c>
      <c r="D1476" s="134" t="str">
        <f ca="1">IF(C1476="","",CONCATENATE(OFFSET(Zdroj!AK$16,A1472-1,0)," - ",OFFSET(Zdroj!BC$16,A1472-1,0)))</f>
        <v/>
      </c>
      <c r="E1476" s="66" t="str">
        <f ca="1">IF(C1476="","",OFFSET(Zdroj!BD$16,A1472-1,0))</f>
        <v/>
      </c>
      <c r="F1476" s="332"/>
      <c r="G1476" s="333"/>
    </row>
    <row r="1477" spans="1:7" x14ac:dyDescent="0.25">
      <c r="B1477" s="333"/>
      <c r="C1477" s="137" t="str">
        <f ca="1">IF(OFFSET(Zdroj!AL$16,A1472-1,0)=0,"",CONCATENATE("A",$A$2+5," - ",Zdroj!$AL$15))</f>
        <v/>
      </c>
      <c r="D1477" s="134" t="str">
        <f ca="1">IF(C1477="","",CONCATENATE(OFFSET(Zdroj!AL$16,A1472-1,0)," - ",OFFSET(Zdroj!BE$16,A1472-1,0)))</f>
        <v/>
      </c>
      <c r="E1477" s="66" t="str">
        <f ca="1">IF(C1477="","",OFFSET(Zdroj!BF$16,A1472-1,0))</f>
        <v/>
      </c>
      <c r="F1477" s="332"/>
      <c r="G1477" s="333"/>
    </row>
    <row r="1478" spans="1:7" x14ac:dyDescent="0.25">
      <c r="B1478" s="333"/>
      <c r="C1478" s="137" t="str">
        <f ca="1">IF(OFFSET(Zdroj!AM$16,A1472-1,0)=0,"",CONCATENATE("B",$A$2," - ",Zdroj!$AM$15))</f>
        <v/>
      </c>
      <c r="D1478" s="134" t="str">
        <f ca="1">IF(C1478="","",CONCATENATE(OFFSET(Zdroj!AM$16,A1472-1,0)))</f>
        <v/>
      </c>
      <c r="E1478" s="67" t="str">
        <f ca="1">IF(C1478="","",OFFSET(Zdroj!AN$16,A1472-1,0))</f>
        <v/>
      </c>
      <c r="F1478" s="334" t="str">
        <f t="shared" ref="F1478" ca="1" si="437">IF(SUM(E1478:E1481)=0,"",SUM(E1478:E1481))</f>
        <v/>
      </c>
      <c r="G1478" s="333"/>
    </row>
    <row r="1479" spans="1:7" x14ac:dyDescent="0.25">
      <c r="B1479" s="333"/>
      <c r="C1479" s="137" t="str">
        <f ca="1">IF(OFFSET(Zdroj!AO$16,A1472-1,0)=0,"",CONCATENATE("B",$A$2+1," - ",Zdroj!$AO$15))</f>
        <v/>
      </c>
      <c r="D1479" s="134" t="str">
        <f ca="1">IF(C1479="","",CONCATENATE(OFFSET(Zdroj!AO$16,A1472-1,0)))</f>
        <v/>
      </c>
      <c r="E1479" s="66" t="str">
        <f ca="1">IF(C1479="","",OFFSET(Zdroj!AP$16,A1472-1,0))</f>
        <v/>
      </c>
      <c r="F1479" s="334"/>
      <c r="G1479" s="333"/>
    </row>
    <row r="1480" spans="1:7" x14ac:dyDescent="0.25">
      <c r="B1480" s="333"/>
      <c r="C1480" s="137" t="str">
        <f ca="1">IF(OFFSET(Zdroj!AQ$16,A1472-1,0)=0,"",CONCATENATE("B",$A$2+2," - ",Zdroj!$AQ$15))</f>
        <v/>
      </c>
      <c r="D1480" s="134" t="str">
        <f ca="1">IF(C1480="","",CONCATENATE(OFFSET(Zdroj!AQ$16,A1472-1,0)))</f>
        <v/>
      </c>
      <c r="E1480" s="66" t="str">
        <f ca="1">IF(C1480="","",OFFSET(Zdroj!AR$16,A1472-1,0))</f>
        <v/>
      </c>
      <c r="F1480" s="334"/>
      <c r="G1480" s="333"/>
    </row>
    <row r="1481" spans="1:7" x14ac:dyDescent="0.25">
      <c r="B1481" s="333"/>
      <c r="C1481" s="137" t="str">
        <f ca="1">IF(OFFSET(Zdroj!AT$16,A1472-1,0)=0,"",CONCATENATE("B",$A$2+3," - ",Zdroj!$AS$15))</f>
        <v/>
      </c>
      <c r="D1481" s="134" t="str">
        <f ca="1">IF(C1481="","",CONCATENATE(OFFSET(Zdroj!AS$16,A1472-1,0)))</f>
        <v/>
      </c>
      <c r="E1481" s="66" t="str">
        <f ca="1">IF(C1481="","",OFFSET(Zdroj!AT$16,A1472-1,0))</f>
        <v/>
      </c>
      <c r="F1481" s="334"/>
      <c r="G1481" s="333"/>
    </row>
    <row r="1482" spans="1:7" x14ac:dyDescent="0.25">
      <c r="A1482" s="127">
        <f>SUM((ROW()+8)/10)</f>
        <v>149</v>
      </c>
      <c r="B1482" s="333" t="str">
        <f ca="1">IF(OFFSET(Zdroj!$B$16,A1482-1,0)&gt;0,OFFSET(Zdroj!$B$16,A1482-1,0),"")</f>
        <v/>
      </c>
      <c r="C1482" s="136" t="str">
        <f ca="1">IF(OFFSET(Zdroj!AG$16,A1482-1,0)=0,"",CONCATENATE("A",$A$2," - ",Zdroj!$AG$15))</f>
        <v/>
      </c>
      <c r="D1482" s="134" t="str">
        <f ca="1">IF(C1482="","",CONCATENATE(OFFSET(Zdroj!AG$16,A1482-1,0)," - ",OFFSET(Zdroj!AU$16,A1482-1,0)))</f>
        <v/>
      </c>
      <c r="E1482" s="66" t="str">
        <f ca="1">IF(C1482="","",OFFSET(Zdroj!AV$16,A1482-1,0))</f>
        <v/>
      </c>
      <c r="F1482" s="332" t="str">
        <f t="shared" ref="F1482" ca="1" si="438">IF(SUM(E1482:E1487)=0,"",SUM(E1482:E1487))</f>
        <v/>
      </c>
      <c r="G1482" s="333" t="str">
        <f t="shared" ref="G1482" ca="1" si="439">IF(SUM(E1482:E1491)=0,"",SUM(E1482:E1491))</f>
        <v/>
      </c>
    </row>
    <row r="1483" spans="1:7" x14ac:dyDescent="0.25">
      <c r="B1483" s="333"/>
      <c r="C1483" s="137" t="str">
        <f ca="1">IF(OFFSET(Zdroj!AH$16,A1482-1,0)=0,"",CONCATENATE("A",$A$2+1," - ",Zdroj!$AH$15))</f>
        <v/>
      </c>
      <c r="D1483" s="134" t="str">
        <f ca="1">IF(C1483="","",CONCATENATE(OFFSET(Zdroj!AH$16,A1482-1,0)," - ",OFFSET(Zdroj!AW$16,A1482-1,0)))</f>
        <v/>
      </c>
      <c r="E1483" s="66" t="str">
        <f ca="1">IF(C1483="","",OFFSET(Zdroj!AX$16,A1482-1,0))</f>
        <v/>
      </c>
      <c r="F1483" s="332"/>
      <c r="G1483" s="333"/>
    </row>
    <row r="1484" spans="1:7" x14ac:dyDescent="0.25">
      <c r="B1484" s="333"/>
      <c r="C1484" s="137" t="str">
        <f ca="1">IF(OFFSET(Zdroj!AI$16,A1482-1,0)=0,"",CONCATENATE("A",$A$2+2," - ",Zdroj!$AI$15))</f>
        <v/>
      </c>
      <c r="D1484" s="134" t="str">
        <f ca="1">IF(C1484="","",CONCATENATE(OFFSET(Zdroj!AI$16,A1482-1,0)," - ",OFFSET(Zdroj!AY$16,A1482-1,0)))</f>
        <v/>
      </c>
      <c r="E1484" s="66" t="str">
        <f ca="1">IF(C1484="","",OFFSET(Zdroj!AZ$16,A1482-1,0))</f>
        <v/>
      </c>
      <c r="F1484" s="332"/>
      <c r="G1484" s="333"/>
    </row>
    <row r="1485" spans="1:7" x14ac:dyDescent="0.25">
      <c r="B1485" s="333"/>
      <c r="C1485" s="137" t="str">
        <f ca="1">IF(OFFSET(Zdroj!AJ$16,A1482-1,0)=0,"",CONCATENATE("A",$A$2+3," - ",Zdroj!$AJ$15))</f>
        <v/>
      </c>
      <c r="D1485" s="134" t="str">
        <f ca="1">IF(C1485="","",CONCATENATE(OFFSET(Zdroj!AJ$16,A1482-1,0)," - ",OFFSET(Zdroj!BA$16,A1482-1,0)))</f>
        <v/>
      </c>
      <c r="E1485" s="66" t="str">
        <f ca="1">IF(C1485="","",OFFSET(Zdroj!BB$16,A1482-1,0))</f>
        <v/>
      </c>
      <c r="F1485" s="332"/>
      <c r="G1485" s="333"/>
    </row>
    <row r="1486" spans="1:7" x14ac:dyDescent="0.25">
      <c r="B1486" s="333"/>
      <c r="C1486" s="137" t="str">
        <f ca="1">IF(OFFSET(Zdroj!AK$16,A1482-1,0)=0,"",CONCATENATE("A",$A$2+4," - ",Zdroj!$AK$15))</f>
        <v/>
      </c>
      <c r="D1486" s="134" t="str">
        <f ca="1">IF(C1486="","",CONCATENATE(OFFSET(Zdroj!AK$16,A1482-1,0)," - ",OFFSET(Zdroj!BC$16,A1482-1,0)))</f>
        <v/>
      </c>
      <c r="E1486" s="66" t="str">
        <f ca="1">IF(C1486="","",OFFSET(Zdroj!BD$16,A1482-1,0))</f>
        <v/>
      </c>
      <c r="F1486" s="332"/>
      <c r="G1486" s="333"/>
    </row>
    <row r="1487" spans="1:7" x14ac:dyDescent="0.25">
      <c r="B1487" s="333"/>
      <c r="C1487" s="137" t="str">
        <f ca="1">IF(OFFSET(Zdroj!AL$16,A1482-1,0)=0,"",CONCATENATE("A",$A$2+5," - ",Zdroj!$AL$15))</f>
        <v/>
      </c>
      <c r="D1487" s="134" t="str">
        <f ca="1">IF(C1487="","",CONCATENATE(OFFSET(Zdroj!AL$16,A1482-1,0)," - ",OFFSET(Zdroj!BE$16,A1482-1,0)))</f>
        <v/>
      </c>
      <c r="E1487" s="66" t="str">
        <f ca="1">IF(C1487="","",OFFSET(Zdroj!BF$16,A1482-1,0))</f>
        <v/>
      </c>
      <c r="F1487" s="332"/>
      <c r="G1487" s="333"/>
    </row>
    <row r="1488" spans="1:7" x14ac:dyDescent="0.25">
      <c r="B1488" s="333"/>
      <c r="C1488" s="137" t="str">
        <f ca="1">IF(OFFSET(Zdroj!AM$16,A1482-1,0)=0,"",CONCATENATE("B",$A$2," - ",Zdroj!$AM$15))</f>
        <v/>
      </c>
      <c r="D1488" s="134" t="str">
        <f ca="1">IF(C1488="","",CONCATENATE(OFFSET(Zdroj!AM$16,A1482-1,0)))</f>
        <v/>
      </c>
      <c r="E1488" s="67" t="str">
        <f ca="1">IF(C1488="","",OFFSET(Zdroj!AN$16,A1482-1,0))</f>
        <v/>
      </c>
      <c r="F1488" s="334" t="str">
        <f t="shared" ref="F1488" ca="1" si="440">IF(SUM(E1488:E1491)=0,"",SUM(E1488:E1491))</f>
        <v/>
      </c>
      <c r="G1488" s="333"/>
    </row>
    <row r="1489" spans="1:7" x14ac:dyDescent="0.25">
      <c r="B1489" s="333"/>
      <c r="C1489" s="137" t="str">
        <f ca="1">IF(OFFSET(Zdroj!AO$16,A1482-1,0)=0,"",CONCATENATE("B",$A$2+1," - ",Zdroj!$AO$15))</f>
        <v/>
      </c>
      <c r="D1489" s="134" t="str">
        <f ca="1">IF(C1489="","",CONCATENATE(OFFSET(Zdroj!AO$16,A1482-1,0)))</f>
        <v/>
      </c>
      <c r="E1489" s="66" t="str">
        <f ca="1">IF(C1489="","",OFFSET(Zdroj!AP$16,A1482-1,0))</f>
        <v/>
      </c>
      <c r="F1489" s="334"/>
      <c r="G1489" s="333"/>
    </row>
    <row r="1490" spans="1:7" x14ac:dyDescent="0.25">
      <c r="B1490" s="333"/>
      <c r="C1490" s="137" t="str">
        <f ca="1">IF(OFFSET(Zdroj!AQ$16,A1482-1,0)=0,"",CONCATENATE("B",$A$2+2," - ",Zdroj!$AQ$15))</f>
        <v/>
      </c>
      <c r="D1490" s="134" t="str">
        <f ca="1">IF(C1490="","",CONCATENATE(OFFSET(Zdroj!AQ$16,A1482-1,0)))</f>
        <v/>
      </c>
      <c r="E1490" s="66" t="str">
        <f ca="1">IF(C1490="","",OFFSET(Zdroj!AR$16,A1482-1,0))</f>
        <v/>
      </c>
      <c r="F1490" s="334"/>
      <c r="G1490" s="333"/>
    </row>
    <row r="1491" spans="1:7" x14ac:dyDescent="0.25">
      <c r="B1491" s="333"/>
      <c r="C1491" s="137" t="str">
        <f ca="1">IF(OFFSET(Zdroj!AT$16,A1482-1,0)=0,"",CONCATENATE("B",$A$2+3," - ",Zdroj!$AS$15))</f>
        <v/>
      </c>
      <c r="D1491" s="134" t="str">
        <f ca="1">IF(C1491="","",CONCATENATE(OFFSET(Zdroj!AS$16,A1482-1,0)))</f>
        <v/>
      </c>
      <c r="E1491" s="66" t="str">
        <f ca="1">IF(C1491="","",OFFSET(Zdroj!AT$16,A1482-1,0))</f>
        <v/>
      </c>
      <c r="F1491" s="334"/>
      <c r="G1491" s="333"/>
    </row>
    <row r="1492" spans="1:7" x14ac:dyDescent="0.25">
      <c r="A1492" s="127">
        <f>SUM((ROW()+8)/10)</f>
        <v>150</v>
      </c>
      <c r="B1492" s="333" t="str">
        <f ca="1">IF(OFFSET(Zdroj!$B$16,A1492-1,0)&gt;0,OFFSET(Zdroj!$B$16,A1492-1,0),"")</f>
        <v/>
      </c>
      <c r="C1492" s="136" t="str">
        <f ca="1">IF(OFFSET(Zdroj!AG$16,A1492-1,0)=0,"",CONCATENATE("A",$A$2," - ",Zdroj!$AG$15))</f>
        <v/>
      </c>
      <c r="D1492" s="134" t="str">
        <f ca="1">IF(C1492="","",CONCATENATE(OFFSET(Zdroj!AG$16,A1492-1,0)," - ",OFFSET(Zdroj!AU$16,A1492-1,0)))</f>
        <v/>
      </c>
      <c r="E1492" s="66" t="str">
        <f ca="1">IF(C1492="","",OFFSET(Zdroj!AV$16,A1492-1,0))</f>
        <v/>
      </c>
      <c r="F1492" s="332" t="str">
        <f t="shared" ref="F1492" ca="1" si="441">IF(SUM(E1492:E1497)=0,"",SUM(E1492:E1497))</f>
        <v/>
      </c>
      <c r="G1492" s="333" t="str">
        <f t="shared" ref="G1492" ca="1" si="442">IF(SUM(E1492:E1501)=0,"",SUM(E1492:E1501))</f>
        <v/>
      </c>
    </row>
    <row r="1493" spans="1:7" x14ac:dyDescent="0.25">
      <c r="B1493" s="333"/>
      <c r="C1493" s="137" t="str">
        <f ca="1">IF(OFFSET(Zdroj!AH$16,A1492-1,0)=0,"",CONCATENATE("A",$A$2+1," - ",Zdroj!$AH$15))</f>
        <v/>
      </c>
      <c r="D1493" s="134" t="str">
        <f ca="1">IF(C1493="","",CONCATENATE(OFFSET(Zdroj!AH$16,A1492-1,0)," - ",OFFSET(Zdroj!AW$16,A1492-1,0)))</f>
        <v/>
      </c>
      <c r="E1493" s="66" t="str">
        <f ca="1">IF(C1493="","",OFFSET(Zdroj!AX$16,A1492-1,0))</f>
        <v/>
      </c>
      <c r="F1493" s="332"/>
      <c r="G1493" s="333"/>
    </row>
    <row r="1494" spans="1:7" x14ac:dyDescent="0.25">
      <c r="B1494" s="333"/>
      <c r="C1494" s="137" t="str">
        <f ca="1">IF(OFFSET(Zdroj!AI$16,A1492-1,0)=0,"",CONCATENATE("A",$A$2+2," - ",Zdroj!$AI$15))</f>
        <v/>
      </c>
      <c r="D1494" s="134" t="str">
        <f ca="1">IF(C1494="","",CONCATENATE(OFFSET(Zdroj!AI$16,A1492-1,0)," - ",OFFSET(Zdroj!AY$16,A1492-1,0)))</f>
        <v/>
      </c>
      <c r="E1494" s="66" t="str">
        <f ca="1">IF(C1494="","",OFFSET(Zdroj!AZ$16,A1492-1,0))</f>
        <v/>
      </c>
      <c r="F1494" s="332"/>
      <c r="G1494" s="333"/>
    </row>
    <row r="1495" spans="1:7" x14ac:dyDescent="0.25">
      <c r="B1495" s="333"/>
      <c r="C1495" s="137" t="str">
        <f ca="1">IF(OFFSET(Zdroj!AJ$16,A1492-1,0)=0,"",CONCATENATE("A",$A$2+3," - ",Zdroj!$AJ$15))</f>
        <v/>
      </c>
      <c r="D1495" s="134" t="str">
        <f ca="1">IF(C1495="","",CONCATENATE(OFFSET(Zdroj!AJ$16,A1492-1,0)," - ",OFFSET(Zdroj!BA$16,A1492-1,0)))</f>
        <v/>
      </c>
      <c r="E1495" s="66" t="str">
        <f ca="1">IF(C1495="","",OFFSET(Zdroj!BB$16,A1492-1,0))</f>
        <v/>
      </c>
      <c r="F1495" s="332"/>
      <c r="G1495" s="333"/>
    </row>
    <row r="1496" spans="1:7" x14ac:dyDescent="0.25">
      <c r="B1496" s="333"/>
      <c r="C1496" s="137" t="str">
        <f ca="1">IF(OFFSET(Zdroj!AK$16,A1492-1,0)=0,"",CONCATENATE("A",$A$2+4," - ",Zdroj!$AK$15))</f>
        <v/>
      </c>
      <c r="D1496" s="134" t="str">
        <f ca="1">IF(C1496="","",CONCATENATE(OFFSET(Zdroj!AK$16,A1492-1,0)," - ",OFFSET(Zdroj!BC$16,A1492-1,0)))</f>
        <v/>
      </c>
      <c r="E1496" s="66" t="str">
        <f ca="1">IF(C1496="","",OFFSET(Zdroj!BD$16,A1492-1,0))</f>
        <v/>
      </c>
      <c r="F1496" s="332"/>
      <c r="G1496" s="333"/>
    </row>
    <row r="1497" spans="1:7" x14ac:dyDescent="0.25">
      <c r="B1497" s="333"/>
      <c r="C1497" s="137" t="str">
        <f ca="1">IF(OFFSET(Zdroj!AL$16,A1492-1,0)=0,"",CONCATENATE("A",$A$2+5," - ",Zdroj!$AL$15))</f>
        <v/>
      </c>
      <c r="D1497" s="134" t="str">
        <f ca="1">IF(C1497="","",CONCATENATE(OFFSET(Zdroj!AL$16,A1492-1,0)," - ",OFFSET(Zdroj!BE$16,A1492-1,0)))</f>
        <v/>
      </c>
      <c r="E1497" s="66" t="str">
        <f ca="1">IF(C1497="","",OFFSET(Zdroj!BF$16,A1492-1,0))</f>
        <v/>
      </c>
      <c r="F1497" s="332"/>
      <c r="G1497" s="333"/>
    </row>
    <row r="1498" spans="1:7" x14ac:dyDescent="0.25">
      <c r="B1498" s="333"/>
      <c r="C1498" s="137" t="str">
        <f ca="1">IF(OFFSET(Zdroj!AM$16,A1492-1,0)=0,"",CONCATENATE("B",$A$2," - ",Zdroj!$AM$15))</f>
        <v/>
      </c>
      <c r="D1498" s="134" t="str">
        <f ca="1">IF(C1498="","",CONCATENATE(OFFSET(Zdroj!AM$16,A1492-1,0)))</f>
        <v/>
      </c>
      <c r="E1498" s="67" t="str">
        <f ca="1">IF(C1498="","",OFFSET(Zdroj!AN$16,A1492-1,0))</f>
        <v/>
      </c>
      <c r="F1498" s="334" t="str">
        <f t="shared" ref="F1498" ca="1" si="443">IF(SUM(E1498:E1501)=0,"",SUM(E1498:E1501))</f>
        <v/>
      </c>
      <c r="G1498" s="333"/>
    </row>
    <row r="1499" spans="1:7" x14ac:dyDescent="0.25">
      <c r="B1499" s="333"/>
      <c r="C1499" s="137" t="str">
        <f ca="1">IF(OFFSET(Zdroj!AO$16,A1492-1,0)=0,"",CONCATENATE("B",$A$2+1," - ",Zdroj!$AO$15))</f>
        <v/>
      </c>
      <c r="D1499" s="134" t="str">
        <f ca="1">IF(C1499="","",CONCATENATE(OFFSET(Zdroj!AO$16,A1492-1,0)))</f>
        <v/>
      </c>
      <c r="E1499" s="66" t="str">
        <f ca="1">IF(C1499="","",OFFSET(Zdroj!AP$16,A1492-1,0))</f>
        <v/>
      </c>
      <c r="F1499" s="334"/>
      <c r="G1499" s="333"/>
    </row>
    <row r="1500" spans="1:7" x14ac:dyDescent="0.25">
      <c r="B1500" s="333"/>
      <c r="C1500" s="137" t="str">
        <f ca="1">IF(OFFSET(Zdroj!AQ$16,A1492-1,0)=0,"",CONCATENATE("B",$A$2+2," - ",Zdroj!$AQ$15))</f>
        <v/>
      </c>
      <c r="D1500" s="134" t="str">
        <f ca="1">IF(C1500="","",CONCATENATE(OFFSET(Zdroj!AQ$16,A1492-1,0)))</f>
        <v/>
      </c>
      <c r="E1500" s="66" t="str">
        <f ca="1">IF(C1500="","",OFFSET(Zdroj!AR$16,A1492-1,0))</f>
        <v/>
      </c>
      <c r="F1500" s="334"/>
      <c r="G1500" s="333"/>
    </row>
    <row r="1501" spans="1:7" x14ac:dyDescent="0.25">
      <c r="B1501" s="333"/>
      <c r="C1501" s="137" t="str">
        <f ca="1">IF(OFFSET(Zdroj!AT$16,A1492-1,0)=0,"",CONCATENATE("B",$A$2+3," - ",Zdroj!$AS$15))</f>
        <v/>
      </c>
      <c r="D1501" s="134" t="str">
        <f ca="1">IF(C1501="","",CONCATENATE(OFFSET(Zdroj!AS$16,A1492-1,0)))</f>
        <v/>
      </c>
      <c r="E1501" s="66" t="str">
        <f ca="1">IF(C1501="","",OFFSET(Zdroj!AT$16,A1492-1,0))</f>
        <v/>
      </c>
      <c r="F1501" s="334"/>
      <c r="G1501" s="333"/>
    </row>
    <row r="1502" spans="1:7" x14ac:dyDescent="0.25">
      <c r="A1502" s="127">
        <f>SUM((ROW()+8)/10)</f>
        <v>151</v>
      </c>
      <c r="B1502" s="333" t="str">
        <f ca="1">IF(OFFSET(Zdroj!$B$16,A1502-1,0)&gt;0,OFFSET(Zdroj!$B$16,A1502-1,0),"")</f>
        <v/>
      </c>
      <c r="C1502" s="136" t="str">
        <f ca="1">IF(OFFSET(Zdroj!AG$16,A1502-1,0)=0,"",CONCATENATE("A",$A$2," - ",Zdroj!$AG$15))</f>
        <v/>
      </c>
      <c r="D1502" s="134" t="str">
        <f ca="1">IF(C1502="","",CONCATENATE(OFFSET(Zdroj!AG$16,A1502-1,0)," - ",OFFSET(Zdroj!AU$16,A1502-1,0)))</f>
        <v/>
      </c>
      <c r="E1502" s="66" t="str">
        <f ca="1">IF(C1502="","",OFFSET(Zdroj!AV$16,A1502-1,0))</f>
        <v/>
      </c>
      <c r="F1502" s="332" t="str">
        <f t="shared" ref="F1502" ca="1" si="444">IF(SUM(E1502:E1507)=0,"",SUM(E1502:E1507))</f>
        <v/>
      </c>
      <c r="G1502" s="333" t="str">
        <f t="shared" ref="G1502" ca="1" si="445">IF(SUM(E1502:E1511)=0,"",SUM(E1502:E1511))</f>
        <v/>
      </c>
    </row>
    <row r="1503" spans="1:7" x14ac:dyDescent="0.25">
      <c r="B1503" s="333"/>
      <c r="C1503" s="137" t="str">
        <f ca="1">IF(OFFSET(Zdroj!AH$16,A1502-1,0)=0,"",CONCATENATE("A",$A$2+1," - ",Zdroj!$AH$15))</f>
        <v/>
      </c>
      <c r="D1503" s="134" t="str">
        <f ca="1">IF(C1503="","",CONCATENATE(OFFSET(Zdroj!AH$16,A1502-1,0)," - ",OFFSET(Zdroj!AW$16,A1502-1,0)))</f>
        <v/>
      </c>
      <c r="E1503" s="66" t="str">
        <f ca="1">IF(C1503="","",OFFSET(Zdroj!AX$16,A1502-1,0))</f>
        <v/>
      </c>
      <c r="F1503" s="332"/>
      <c r="G1503" s="333"/>
    </row>
    <row r="1504" spans="1:7" x14ac:dyDescent="0.25">
      <c r="B1504" s="333"/>
      <c r="C1504" s="137" t="str">
        <f ca="1">IF(OFFSET(Zdroj!AI$16,A1502-1,0)=0,"",CONCATENATE("A",$A$2+2," - ",Zdroj!$AI$15))</f>
        <v/>
      </c>
      <c r="D1504" s="134" t="str">
        <f ca="1">IF(C1504="","",CONCATENATE(OFFSET(Zdroj!AI$16,A1502-1,0)," - ",OFFSET(Zdroj!AY$16,A1502-1,0)))</f>
        <v/>
      </c>
      <c r="E1504" s="66" t="str">
        <f ca="1">IF(C1504="","",OFFSET(Zdroj!AZ$16,A1502-1,0))</f>
        <v/>
      </c>
      <c r="F1504" s="332"/>
      <c r="G1504" s="333"/>
    </row>
    <row r="1505" spans="1:7" x14ac:dyDescent="0.25">
      <c r="B1505" s="333"/>
      <c r="C1505" s="137" t="str">
        <f ca="1">IF(OFFSET(Zdroj!AJ$16,A1502-1,0)=0,"",CONCATENATE("A",$A$2+3," - ",Zdroj!$AJ$15))</f>
        <v/>
      </c>
      <c r="D1505" s="134" t="str">
        <f ca="1">IF(C1505="","",CONCATENATE(OFFSET(Zdroj!AJ$16,A1502-1,0)," - ",OFFSET(Zdroj!BA$16,A1502-1,0)))</f>
        <v/>
      </c>
      <c r="E1505" s="66" t="str">
        <f ca="1">IF(C1505="","",OFFSET(Zdroj!BB$16,A1502-1,0))</f>
        <v/>
      </c>
      <c r="F1505" s="332"/>
      <c r="G1505" s="333"/>
    </row>
    <row r="1506" spans="1:7" x14ac:dyDescent="0.25">
      <c r="B1506" s="333"/>
      <c r="C1506" s="137" t="str">
        <f ca="1">IF(OFFSET(Zdroj!AK$16,A1502-1,0)=0,"",CONCATENATE("A",$A$2+4," - ",Zdroj!$AK$15))</f>
        <v/>
      </c>
      <c r="D1506" s="134" t="str">
        <f ca="1">IF(C1506="","",CONCATENATE(OFFSET(Zdroj!AK$16,A1502-1,0)," - ",OFFSET(Zdroj!BC$16,A1502-1,0)))</f>
        <v/>
      </c>
      <c r="E1506" s="66" t="str">
        <f ca="1">IF(C1506="","",OFFSET(Zdroj!BD$16,A1502-1,0))</f>
        <v/>
      </c>
      <c r="F1506" s="332"/>
      <c r="G1506" s="333"/>
    </row>
    <row r="1507" spans="1:7" x14ac:dyDescent="0.25">
      <c r="B1507" s="333"/>
      <c r="C1507" s="137" t="str">
        <f ca="1">IF(OFFSET(Zdroj!AL$16,A1502-1,0)=0,"",CONCATENATE("A",$A$2+5," - ",Zdroj!$AL$15))</f>
        <v/>
      </c>
      <c r="D1507" s="134" t="str">
        <f ca="1">IF(C1507="","",CONCATENATE(OFFSET(Zdroj!AL$16,A1502-1,0)," - ",OFFSET(Zdroj!BE$16,A1502-1,0)))</f>
        <v/>
      </c>
      <c r="E1507" s="66" t="str">
        <f ca="1">IF(C1507="","",OFFSET(Zdroj!BF$16,A1502-1,0))</f>
        <v/>
      </c>
      <c r="F1507" s="332"/>
      <c r="G1507" s="333"/>
    </row>
    <row r="1508" spans="1:7" x14ac:dyDescent="0.25">
      <c r="B1508" s="333"/>
      <c r="C1508" s="137" t="str">
        <f ca="1">IF(OFFSET(Zdroj!AM$16,A1502-1,0)=0,"",CONCATENATE("B",$A$2," - ",Zdroj!$AM$15))</f>
        <v/>
      </c>
      <c r="D1508" s="134" t="str">
        <f ca="1">IF(C1508="","",CONCATENATE(OFFSET(Zdroj!AM$16,A1502-1,0)))</f>
        <v/>
      </c>
      <c r="E1508" s="67" t="str">
        <f ca="1">IF(C1508="","",OFFSET(Zdroj!AN$16,A1502-1,0))</f>
        <v/>
      </c>
      <c r="F1508" s="334" t="str">
        <f t="shared" ref="F1508" ca="1" si="446">IF(SUM(E1508:E1511)=0,"",SUM(E1508:E1511))</f>
        <v/>
      </c>
      <c r="G1508" s="333"/>
    </row>
    <row r="1509" spans="1:7" x14ac:dyDescent="0.25">
      <c r="B1509" s="333"/>
      <c r="C1509" s="137" t="str">
        <f ca="1">IF(OFFSET(Zdroj!AO$16,A1502-1,0)=0,"",CONCATENATE("B",$A$2+1," - ",Zdroj!$AO$15))</f>
        <v/>
      </c>
      <c r="D1509" s="134" t="str">
        <f ca="1">IF(C1509="","",CONCATENATE(OFFSET(Zdroj!AO$16,A1502-1,0)))</f>
        <v/>
      </c>
      <c r="E1509" s="66" t="str">
        <f ca="1">IF(C1509="","",OFFSET(Zdroj!AP$16,A1502-1,0))</f>
        <v/>
      </c>
      <c r="F1509" s="334"/>
      <c r="G1509" s="333"/>
    </row>
    <row r="1510" spans="1:7" x14ac:dyDescent="0.25">
      <c r="B1510" s="333"/>
      <c r="C1510" s="137" t="str">
        <f ca="1">IF(OFFSET(Zdroj!AQ$16,A1502-1,0)=0,"",CONCATENATE("B",$A$2+2," - ",Zdroj!$AQ$15))</f>
        <v/>
      </c>
      <c r="D1510" s="134" t="str">
        <f ca="1">IF(C1510="","",CONCATENATE(OFFSET(Zdroj!AQ$16,A1502-1,0)))</f>
        <v/>
      </c>
      <c r="E1510" s="66" t="str">
        <f ca="1">IF(C1510="","",OFFSET(Zdroj!AR$16,A1502-1,0))</f>
        <v/>
      </c>
      <c r="F1510" s="334"/>
      <c r="G1510" s="333"/>
    </row>
    <row r="1511" spans="1:7" x14ac:dyDescent="0.25">
      <c r="B1511" s="333"/>
      <c r="C1511" s="137" t="str">
        <f ca="1">IF(OFFSET(Zdroj!AT$16,A1502-1,0)=0,"",CONCATENATE("B",$A$2+3," - ",Zdroj!$AS$15))</f>
        <v/>
      </c>
      <c r="D1511" s="134" t="str">
        <f ca="1">IF(C1511="","",CONCATENATE(OFFSET(Zdroj!AS$16,A1502-1,0)))</f>
        <v/>
      </c>
      <c r="E1511" s="66" t="str">
        <f ca="1">IF(C1511="","",OFFSET(Zdroj!AT$16,A1502-1,0))</f>
        <v/>
      </c>
      <c r="F1511" s="334"/>
      <c r="G1511" s="333"/>
    </row>
    <row r="1512" spans="1:7" x14ac:dyDescent="0.25">
      <c r="A1512" s="127">
        <f>SUM((ROW()+8)/10)</f>
        <v>152</v>
      </c>
      <c r="B1512" s="333" t="str">
        <f ca="1">IF(OFFSET(Zdroj!$B$16,A1512-1,0)&gt;0,OFFSET(Zdroj!$B$16,A1512-1,0),"")</f>
        <v/>
      </c>
      <c r="C1512" s="136" t="str">
        <f ca="1">IF(OFFSET(Zdroj!AG$16,A1512-1,0)=0,"",CONCATENATE("A",$A$2," - ",Zdroj!$AG$15))</f>
        <v/>
      </c>
      <c r="D1512" s="134" t="str">
        <f ca="1">IF(C1512="","",CONCATENATE(OFFSET(Zdroj!AG$16,A1512-1,0)," - ",OFFSET(Zdroj!AU$16,A1512-1,0)))</f>
        <v/>
      </c>
      <c r="E1512" s="66" t="str">
        <f ca="1">IF(C1512="","",OFFSET(Zdroj!AV$16,A1512-1,0))</f>
        <v/>
      </c>
      <c r="F1512" s="332" t="str">
        <f t="shared" ref="F1512" ca="1" si="447">IF(SUM(E1512:E1517)=0,"",SUM(E1512:E1517))</f>
        <v/>
      </c>
      <c r="G1512" s="333" t="str">
        <f t="shared" ref="G1512" ca="1" si="448">IF(SUM(E1512:E1521)=0,"",SUM(E1512:E1521))</f>
        <v/>
      </c>
    </row>
    <row r="1513" spans="1:7" x14ac:dyDescent="0.25">
      <c r="B1513" s="333"/>
      <c r="C1513" s="137" t="str">
        <f ca="1">IF(OFFSET(Zdroj!AH$16,A1512-1,0)=0,"",CONCATENATE("A",$A$2+1," - ",Zdroj!$AH$15))</f>
        <v/>
      </c>
      <c r="D1513" s="134" t="str">
        <f ca="1">IF(C1513="","",CONCATENATE(OFFSET(Zdroj!AH$16,A1512-1,0)," - ",OFFSET(Zdroj!AW$16,A1512-1,0)))</f>
        <v/>
      </c>
      <c r="E1513" s="66" t="str">
        <f ca="1">IF(C1513="","",OFFSET(Zdroj!AX$16,A1512-1,0))</f>
        <v/>
      </c>
      <c r="F1513" s="332"/>
      <c r="G1513" s="333"/>
    </row>
    <row r="1514" spans="1:7" x14ac:dyDescent="0.25">
      <c r="B1514" s="333"/>
      <c r="C1514" s="137" t="str">
        <f ca="1">IF(OFFSET(Zdroj!AI$16,A1512-1,0)=0,"",CONCATENATE("A",$A$2+2," - ",Zdroj!$AI$15))</f>
        <v/>
      </c>
      <c r="D1514" s="134" t="str">
        <f ca="1">IF(C1514="","",CONCATENATE(OFFSET(Zdroj!AI$16,A1512-1,0)," - ",OFFSET(Zdroj!AY$16,A1512-1,0)))</f>
        <v/>
      </c>
      <c r="E1514" s="66" t="str">
        <f ca="1">IF(C1514="","",OFFSET(Zdroj!AZ$16,A1512-1,0))</f>
        <v/>
      </c>
      <c r="F1514" s="332"/>
      <c r="G1514" s="333"/>
    </row>
    <row r="1515" spans="1:7" x14ac:dyDescent="0.25">
      <c r="B1515" s="333"/>
      <c r="C1515" s="137" t="str">
        <f ca="1">IF(OFFSET(Zdroj!AJ$16,A1512-1,0)=0,"",CONCATENATE("A",$A$2+3," - ",Zdroj!$AJ$15))</f>
        <v/>
      </c>
      <c r="D1515" s="134" t="str">
        <f ca="1">IF(C1515="","",CONCATENATE(OFFSET(Zdroj!AJ$16,A1512-1,0)," - ",OFFSET(Zdroj!BA$16,A1512-1,0)))</f>
        <v/>
      </c>
      <c r="E1515" s="66" t="str">
        <f ca="1">IF(C1515="","",OFFSET(Zdroj!BB$16,A1512-1,0))</f>
        <v/>
      </c>
      <c r="F1515" s="332"/>
      <c r="G1515" s="333"/>
    </row>
    <row r="1516" spans="1:7" x14ac:dyDescent="0.25">
      <c r="B1516" s="333"/>
      <c r="C1516" s="137" t="str">
        <f ca="1">IF(OFFSET(Zdroj!AK$16,A1512-1,0)=0,"",CONCATENATE("A",$A$2+4," - ",Zdroj!$AK$15))</f>
        <v/>
      </c>
      <c r="D1516" s="134" t="str">
        <f ca="1">IF(C1516="","",CONCATENATE(OFFSET(Zdroj!AK$16,A1512-1,0)," - ",OFFSET(Zdroj!BC$16,A1512-1,0)))</f>
        <v/>
      </c>
      <c r="E1516" s="66" t="str">
        <f ca="1">IF(C1516="","",OFFSET(Zdroj!BD$16,A1512-1,0))</f>
        <v/>
      </c>
      <c r="F1516" s="332"/>
      <c r="G1516" s="333"/>
    </row>
    <row r="1517" spans="1:7" x14ac:dyDescent="0.25">
      <c r="B1517" s="333"/>
      <c r="C1517" s="137" t="str">
        <f ca="1">IF(OFFSET(Zdroj!AL$16,A1512-1,0)=0,"",CONCATENATE("A",$A$2+5," - ",Zdroj!$AL$15))</f>
        <v/>
      </c>
      <c r="D1517" s="134" t="str">
        <f ca="1">IF(C1517="","",CONCATENATE(OFFSET(Zdroj!AL$16,A1512-1,0)," - ",OFFSET(Zdroj!BE$16,A1512-1,0)))</f>
        <v/>
      </c>
      <c r="E1517" s="66" t="str">
        <f ca="1">IF(C1517="","",OFFSET(Zdroj!BF$16,A1512-1,0))</f>
        <v/>
      </c>
      <c r="F1517" s="332"/>
      <c r="G1517" s="333"/>
    </row>
    <row r="1518" spans="1:7" x14ac:dyDescent="0.25">
      <c r="B1518" s="333"/>
      <c r="C1518" s="137" t="str">
        <f ca="1">IF(OFFSET(Zdroj!AM$16,A1512-1,0)=0,"",CONCATENATE("B",$A$2," - ",Zdroj!$AM$15))</f>
        <v/>
      </c>
      <c r="D1518" s="134" t="str">
        <f ca="1">IF(C1518="","",CONCATENATE(OFFSET(Zdroj!AM$16,A1512-1,0)))</f>
        <v/>
      </c>
      <c r="E1518" s="67" t="str">
        <f ca="1">IF(C1518="","",OFFSET(Zdroj!AN$16,A1512-1,0))</f>
        <v/>
      </c>
      <c r="F1518" s="334" t="str">
        <f t="shared" ref="F1518" ca="1" si="449">IF(SUM(E1518:E1521)=0,"",SUM(E1518:E1521))</f>
        <v/>
      </c>
      <c r="G1518" s="333"/>
    </row>
    <row r="1519" spans="1:7" x14ac:dyDescent="0.25">
      <c r="B1519" s="333"/>
      <c r="C1519" s="137" t="str">
        <f ca="1">IF(OFFSET(Zdroj!AO$16,A1512-1,0)=0,"",CONCATENATE("B",$A$2+1," - ",Zdroj!$AO$15))</f>
        <v/>
      </c>
      <c r="D1519" s="134" t="str">
        <f ca="1">IF(C1519="","",CONCATENATE(OFFSET(Zdroj!AO$16,A1512-1,0)))</f>
        <v/>
      </c>
      <c r="E1519" s="66" t="str">
        <f ca="1">IF(C1519="","",OFFSET(Zdroj!AP$16,A1512-1,0))</f>
        <v/>
      </c>
      <c r="F1519" s="334"/>
      <c r="G1519" s="333"/>
    </row>
    <row r="1520" spans="1:7" x14ac:dyDescent="0.25">
      <c r="B1520" s="333"/>
      <c r="C1520" s="137" t="str">
        <f ca="1">IF(OFFSET(Zdroj!AQ$16,A1512-1,0)=0,"",CONCATENATE("B",$A$2+2," - ",Zdroj!$AQ$15))</f>
        <v/>
      </c>
      <c r="D1520" s="134" t="str">
        <f ca="1">IF(C1520="","",CONCATENATE(OFFSET(Zdroj!AQ$16,A1512-1,0)))</f>
        <v/>
      </c>
      <c r="E1520" s="66" t="str">
        <f ca="1">IF(C1520="","",OFFSET(Zdroj!AR$16,A1512-1,0))</f>
        <v/>
      </c>
      <c r="F1520" s="334"/>
      <c r="G1520" s="333"/>
    </row>
    <row r="1521" spans="1:7" x14ac:dyDescent="0.25">
      <c r="B1521" s="333"/>
      <c r="C1521" s="137" t="str">
        <f ca="1">IF(OFFSET(Zdroj!AT$16,A1512-1,0)=0,"",CONCATENATE("B",$A$2+3," - ",Zdroj!$AS$15))</f>
        <v/>
      </c>
      <c r="D1521" s="134" t="str">
        <f ca="1">IF(C1521="","",CONCATENATE(OFFSET(Zdroj!AS$16,A1512-1,0)))</f>
        <v/>
      </c>
      <c r="E1521" s="66" t="str">
        <f ca="1">IF(C1521="","",OFFSET(Zdroj!AT$16,A1512-1,0))</f>
        <v/>
      </c>
      <c r="F1521" s="334"/>
      <c r="G1521" s="333"/>
    </row>
    <row r="1522" spans="1:7" x14ac:dyDescent="0.25">
      <c r="A1522" s="127">
        <f>SUM((ROW()+8)/10)</f>
        <v>153</v>
      </c>
      <c r="B1522" s="333" t="str">
        <f ca="1">IF(OFFSET(Zdroj!$B$16,A1522-1,0)&gt;0,OFFSET(Zdroj!$B$16,A1522-1,0),"")</f>
        <v/>
      </c>
      <c r="C1522" s="136" t="str">
        <f ca="1">IF(OFFSET(Zdroj!AG$16,A1522-1,0)=0,"",CONCATENATE("A",$A$2," - ",Zdroj!$AG$15))</f>
        <v/>
      </c>
      <c r="D1522" s="134" t="str">
        <f ca="1">IF(C1522="","",CONCATENATE(OFFSET(Zdroj!AG$16,A1522-1,0)," - ",OFFSET(Zdroj!AU$16,A1522-1,0)))</f>
        <v/>
      </c>
      <c r="E1522" s="66" t="str">
        <f ca="1">IF(C1522="","",OFFSET(Zdroj!AV$16,A1522-1,0))</f>
        <v/>
      </c>
      <c r="F1522" s="332" t="str">
        <f t="shared" ref="F1522" ca="1" si="450">IF(SUM(E1522:E1527)=0,"",SUM(E1522:E1527))</f>
        <v/>
      </c>
      <c r="G1522" s="333" t="str">
        <f t="shared" ref="G1522" ca="1" si="451">IF(SUM(E1522:E1531)=0,"",SUM(E1522:E1531))</f>
        <v/>
      </c>
    </row>
    <row r="1523" spans="1:7" x14ac:dyDescent="0.25">
      <c r="B1523" s="333"/>
      <c r="C1523" s="137" t="str">
        <f ca="1">IF(OFFSET(Zdroj!AH$16,A1522-1,0)=0,"",CONCATENATE("A",$A$2+1," - ",Zdroj!$AH$15))</f>
        <v/>
      </c>
      <c r="D1523" s="134" t="str">
        <f ca="1">IF(C1523="","",CONCATENATE(OFFSET(Zdroj!AH$16,A1522-1,0)," - ",OFFSET(Zdroj!AW$16,A1522-1,0)))</f>
        <v/>
      </c>
      <c r="E1523" s="66" t="str">
        <f ca="1">IF(C1523="","",OFFSET(Zdroj!AX$16,A1522-1,0))</f>
        <v/>
      </c>
      <c r="F1523" s="332"/>
      <c r="G1523" s="333"/>
    </row>
    <row r="1524" spans="1:7" x14ac:dyDescent="0.25">
      <c r="B1524" s="333"/>
      <c r="C1524" s="137" t="str">
        <f ca="1">IF(OFFSET(Zdroj!AI$16,A1522-1,0)=0,"",CONCATENATE("A",$A$2+2," - ",Zdroj!$AI$15))</f>
        <v/>
      </c>
      <c r="D1524" s="134" t="str">
        <f ca="1">IF(C1524="","",CONCATENATE(OFFSET(Zdroj!AI$16,A1522-1,0)," - ",OFFSET(Zdroj!AY$16,A1522-1,0)))</f>
        <v/>
      </c>
      <c r="E1524" s="66" t="str">
        <f ca="1">IF(C1524="","",OFFSET(Zdroj!AZ$16,A1522-1,0))</f>
        <v/>
      </c>
      <c r="F1524" s="332"/>
      <c r="G1524" s="333"/>
    </row>
    <row r="1525" spans="1:7" x14ac:dyDescent="0.25">
      <c r="B1525" s="333"/>
      <c r="C1525" s="137" t="str">
        <f ca="1">IF(OFFSET(Zdroj!AJ$16,A1522-1,0)=0,"",CONCATENATE("A",$A$2+3," - ",Zdroj!$AJ$15))</f>
        <v/>
      </c>
      <c r="D1525" s="134" t="str">
        <f ca="1">IF(C1525="","",CONCATENATE(OFFSET(Zdroj!AJ$16,A1522-1,0)," - ",OFFSET(Zdroj!BA$16,A1522-1,0)))</f>
        <v/>
      </c>
      <c r="E1525" s="66" t="str">
        <f ca="1">IF(C1525="","",OFFSET(Zdroj!BB$16,A1522-1,0))</f>
        <v/>
      </c>
      <c r="F1525" s="332"/>
      <c r="G1525" s="333"/>
    </row>
    <row r="1526" spans="1:7" x14ac:dyDescent="0.25">
      <c r="B1526" s="333"/>
      <c r="C1526" s="137" t="str">
        <f ca="1">IF(OFFSET(Zdroj!AK$16,A1522-1,0)=0,"",CONCATENATE("A",$A$2+4," - ",Zdroj!$AK$15))</f>
        <v/>
      </c>
      <c r="D1526" s="134" t="str">
        <f ca="1">IF(C1526="","",CONCATENATE(OFFSET(Zdroj!AK$16,A1522-1,0)," - ",OFFSET(Zdroj!BC$16,A1522-1,0)))</f>
        <v/>
      </c>
      <c r="E1526" s="66" t="str">
        <f ca="1">IF(C1526="","",OFFSET(Zdroj!BD$16,A1522-1,0))</f>
        <v/>
      </c>
      <c r="F1526" s="332"/>
      <c r="G1526" s="333"/>
    </row>
    <row r="1527" spans="1:7" x14ac:dyDescent="0.25">
      <c r="B1527" s="333"/>
      <c r="C1527" s="137" t="str">
        <f ca="1">IF(OFFSET(Zdroj!AL$16,A1522-1,0)=0,"",CONCATENATE("A",$A$2+5," - ",Zdroj!$AL$15))</f>
        <v/>
      </c>
      <c r="D1527" s="134" t="str">
        <f ca="1">IF(C1527="","",CONCATENATE(OFFSET(Zdroj!AL$16,A1522-1,0)," - ",OFFSET(Zdroj!BE$16,A1522-1,0)))</f>
        <v/>
      </c>
      <c r="E1527" s="66" t="str">
        <f ca="1">IF(C1527="","",OFFSET(Zdroj!BF$16,A1522-1,0))</f>
        <v/>
      </c>
      <c r="F1527" s="332"/>
      <c r="G1527" s="333"/>
    </row>
    <row r="1528" spans="1:7" x14ac:dyDescent="0.25">
      <c r="B1528" s="333"/>
      <c r="C1528" s="137" t="str">
        <f ca="1">IF(OFFSET(Zdroj!AM$16,A1522-1,0)=0,"",CONCATENATE("B",$A$2," - ",Zdroj!$AM$15))</f>
        <v/>
      </c>
      <c r="D1528" s="134" t="str">
        <f ca="1">IF(C1528="","",CONCATENATE(OFFSET(Zdroj!AM$16,A1522-1,0)))</f>
        <v/>
      </c>
      <c r="E1528" s="67" t="str">
        <f ca="1">IF(C1528="","",OFFSET(Zdroj!AN$16,A1522-1,0))</f>
        <v/>
      </c>
      <c r="F1528" s="334" t="str">
        <f t="shared" ref="F1528" ca="1" si="452">IF(SUM(E1528:E1531)=0,"",SUM(E1528:E1531))</f>
        <v/>
      </c>
      <c r="G1528" s="333"/>
    </row>
    <row r="1529" spans="1:7" x14ac:dyDescent="0.25">
      <c r="B1529" s="333"/>
      <c r="C1529" s="137" t="str">
        <f ca="1">IF(OFFSET(Zdroj!AO$16,A1522-1,0)=0,"",CONCATENATE("B",$A$2+1," - ",Zdroj!$AO$15))</f>
        <v/>
      </c>
      <c r="D1529" s="134" t="str">
        <f ca="1">IF(C1529="","",CONCATENATE(OFFSET(Zdroj!AO$16,A1522-1,0)))</f>
        <v/>
      </c>
      <c r="E1529" s="66" t="str">
        <f ca="1">IF(C1529="","",OFFSET(Zdroj!AP$16,A1522-1,0))</f>
        <v/>
      </c>
      <c r="F1529" s="334"/>
      <c r="G1529" s="333"/>
    </row>
    <row r="1530" spans="1:7" x14ac:dyDescent="0.25">
      <c r="B1530" s="333"/>
      <c r="C1530" s="137" t="str">
        <f ca="1">IF(OFFSET(Zdroj!AQ$16,A1522-1,0)=0,"",CONCATENATE("B",$A$2+2," - ",Zdroj!$AQ$15))</f>
        <v/>
      </c>
      <c r="D1530" s="134" t="str">
        <f ca="1">IF(C1530="","",CONCATENATE(OFFSET(Zdroj!AQ$16,A1522-1,0)))</f>
        <v/>
      </c>
      <c r="E1530" s="66" t="str">
        <f ca="1">IF(C1530="","",OFFSET(Zdroj!AR$16,A1522-1,0))</f>
        <v/>
      </c>
      <c r="F1530" s="334"/>
      <c r="G1530" s="333"/>
    </row>
    <row r="1531" spans="1:7" x14ac:dyDescent="0.25">
      <c r="B1531" s="333"/>
      <c r="C1531" s="137" t="str">
        <f ca="1">IF(OFFSET(Zdroj!AT$16,A1522-1,0)=0,"",CONCATENATE("B",$A$2+3," - ",Zdroj!$AS$15))</f>
        <v/>
      </c>
      <c r="D1531" s="134" t="str">
        <f ca="1">IF(C1531="","",CONCATENATE(OFFSET(Zdroj!AS$16,A1522-1,0)))</f>
        <v/>
      </c>
      <c r="E1531" s="66" t="str">
        <f ca="1">IF(C1531="","",OFFSET(Zdroj!AT$16,A1522-1,0))</f>
        <v/>
      </c>
      <c r="F1531" s="334"/>
      <c r="G1531" s="333"/>
    </row>
    <row r="1532" spans="1:7" x14ac:dyDescent="0.25">
      <c r="A1532" s="127">
        <f>SUM((ROW()+8)/10)</f>
        <v>154</v>
      </c>
      <c r="B1532" s="333" t="str">
        <f ca="1">IF(OFFSET(Zdroj!$B$16,A1532-1,0)&gt;0,OFFSET(Zdroj!$B$16,A1532-1,0),"")</f>
        <v/>
      </c>
      <c r="C1532" s="136" t="str">
        <f ca="1">IF(OFFSET(Zdroj!AG$16,A1532-1,0)=0,"",CONCATENATE("A",$A$2," - ",Zdroj!$AG$15))</f>
        <v/>
      </c>
      <c r="D1532" s="134" t="str">
        <f ca="1">IF(C1532="","",CONCATENATE(OFFSET(Zdroj!AG$16,A1532-1,0)," - ",OFFSET(Zdroj!AU$16,A1532-1,0)))</f>
        <v/>
      </c>
      <c r="E1532" s="66" t="str">
        <f ca="1">IF(C1532="","",OFFSET(Zdroj!AV$16,A1532-1,0))</f>
        <v/>
      </c>
      <c r="F1532" s="332" t="str">
        <f t="shared" ref="F1532" ca="1" si="453">IF(SUM(E1532:E1537)=0,"",SUM(E1532:E1537))</f>
        <v/>
      </c>
      <c r="G1532" s="333" t="str">
        <f t="shared" ref="G1532" ca="1" si="454">IF(SUM(E1532:E1541)=0,"",SUM(E1532:E1541))</f>
        <v/>
      </c>
    </row>
    <row r="1533" spans="1:7" x14ac:dyDescent="0.25">
      <c r="B1533" s="333"/>
      <c r="C1533" s="137" t="str">
        <f ca="1">IF(OFFSET(Zdroj!AH$16,A1532-1,0)=0,"",CONCATENATE("A",$A$2+1," - ",Zdroj!$AH$15))</f>
        <v/>
      </c>
      <c r="D1533" s="134" t="str">
        <f ca="1">IF(C1533="","",CONCATENATE(OFFSET(Zdroj!AH$16,A1532-1,0)," - ",OFFSET(Zdroj!AW$16,A1532-1,0)))</f>
        <v/>
      </c>
      <c r="E1533" s="66" t="str">
        <f ca="1">IF(C1533="","",OFFSET(Zdroj!AX$16,A1532-1,0))</f>
        <v/>
      </c>
      <c r="F1533" s="332"/>
      <c r="G1533" s="333"/>
    </row>
    <row r="1534" spans="1:7" x14ac:dyDescent="0.25">
      <c r="B1534" s="333"/>
      <c r="C1534" s="137" t="str">
        <f ca="1">IF(OFFSET(Zdroj!AI$16,A1532-1,0)=0,"",CONCATENATE("A",$A$2+2," - ",Zdroj!$AI$15))</f>
        <v/>
      </c>
      <c r="D1534" s="134" t="str">
        <f ca="1">IF(C1534="","",CONCATENATE(OFFSET(Zdroj!AI$16,A1532-1,0)," - ",OFFSET(Zdroj!AY$16,A1532-1,0)))</f>
        <v/>
      </c>
      <c r="E1534" s="66" t="str">
        <f ca="1">IF(C1534="","",OFFSET(Zdroj!AZ$16,A1532-1,0))</f>
        <v/>
      </c>
      <c r="F1534" s="332"/>
      <c r="G1534" s="333"/>
    </row>
    <row r="1535" spans="1:7" x14ac:dyDescent="0.25">
      <c r="B1535" s="333"/>
      <c r="C1535" s="137" t="str">
        <f ca="1">IF(OFFSET(Zdroj!AJ$16,A1532-1,0)=0,"",CONCATENATE("A",$A$2+3," - ",Zdroj!$AJ$15))</f>
        <v/>
      </c>
      <c r="D1535" s="134" t="str">
        <f ca="1">IF(C1535="","",CONCATENATE(OFFSET(Zdroj!AJ$16,A1532-1,0)," - ",OFFSET(Zdroj!BA$16,A1532-1,0)))</f>
        <v/>
      </c>
      <c r="E1535" s="66" t="str">
        <f ca="1">IF(C1535="","",OFFSET(Zdroj!BB$16,A1532-1,0))</f>
        <v/>
      </c>
      <c r="F1535" s="332"/>
      <c r="G1535" s="333"/>
    </row>
    <row r="1536" spans="1:7" x14ac:dyDescent="0.25">
      <c r="B1536" s="333"/>
      <c r="C1536" s="137" t="str">
        <f ca="1">IF(OFFSET(Zdroj!AK$16,A1532-1,0)=0,"",CONCATENATE("A",$A$2+4," - ",Zdroj!$AK$15))</f>
        <v/>
      </c>
      <c r="D1536" s="134" t="str">
        <f ca="1">IF(C1536="","",CONCATENATE(OFFSET(Zdroj!AK$16,A1532-1,0)," - ",OFFSET(Zdroj!BC$16,A1532-1,0)))</f>
        <v/>
      </c>
      <c r="E1536" s="66" t="str">
        <f ca="1">IF(C1536="","",OFFSET(Zdroj!BD$16,A1532-1,0))</f>
        <v/>
      </c>
      <c r="F1536" s="332"/>
      <c r="G1536" s="333"/>
    </row>
    <row r="1537" spans="1:7" x14ac:dyDescent="0.25">
      <c r="B1537" s="333"/>
      <c r="C1537" s="137" t="str">
        <f ca="1">IF(OFFSET(Zdroj!AL$16,A1532-1,0)=0,"",CONCATENATE("A",$A$2+5," - ",Zdroj!$AL$15))</f>
        <v/>
      </c>
      <c r="D1537" s="134" t="str">
        <f ca="1">IF(C1537="","",CONCATENATE(OFFSET(Zdroj!AL$16,A1532-1,0)," - ",OFFSET(Zdroj!BE$16,A1532-1,0)))</f>
        <v/>
      </c>
      <c r="E1537" s="66" t="str">
        <f ca="1">IF(C1537="","",OFFSET(Zdroj!BF$16,A1532-1,0))</f>
        <v/>
      </c>
      <c r="F1537" s="332"/>
      <c r="G1537" s="333"/>
    </row>
    <row r="1538" spans="1:7" x14ac:dyDescent="0.25">
      <c r="B1538" s="333"/>
      <c r="C1538" s="137" t="str">
        <f ca="1">IF(OFFSET(Zdroj!AM$16,A1532-1,0)=0,"",CONCATENATE("B",$A$2," - ",Zdroj!$AM$15))</f>
        <v/>
      </c>
      <c r="D1538" s="134" t="str">
        <f ca="1">IF(C1538="","",CONCATENATE(OFFSET(Zdroj!AM$16,A1532-1,0)))</f>
        <v/>
      </c>
      <c r="E1538" s="67" t="str">
        <f ca="1">IF(C1538="","",OFFSET(Zdroj!AN$16,A1532-1,0))</f>
        <v/>
      </c>
      <c r="F1538" s="334" t="str">
        <f t="shared" ref="F1538" ca="1" si="455">IF(SUM(E1538:E1541)=0,"",SUM(E1538:E1541))</f>
        <v/>
      </c>
      <c r="G1538" s="333"/>
    </row>
    <row r="1539" spans="1:7" x14ac:dyDescent="0.25">
      <c r="B1539" s="333"/>
      <c r="C1539" s="137" t="str">
        <f ca="1">IF(OFFSET(Zdroj!AO$16,A1532-1,0)=0,"",CONCATENATE("B",$A$2+1," - ",Zdroj!$AO$15))</f>
        <v/>
      </c>
      <c r="D1539" s="134" t="str">
        <f ca="1">IF(C1539="","",CONCATENATE(OFFSET(Zdroj!AO$16,A1532-1,0)))</f>
        <v/>
      </c>
      <c r="E1539" s="66" t="str">
        <f ca="1">IF(C1539="","",OFFSET(Zdroj!AP$16,A1532-1,0))</f>
        <v/>
      </c>
      <c r="F1539" s="334"/>
      <c r="G1539" s="333"/>
    </row>
    <row r="1540" spans="1:7" x14ac:dyDescent="0.25">
      <c r="B1540" s="333"/>
      <c r="C1540" s="137" t="str">
        <f ca="1">IF(OFFSET(Zdroj!AQ$16,A1532-1,0)=0,"",CONCATENATE("B",$A$2+2," - ",Zdroj!$AQ$15))</f>
        <v/>
      </c>
      <c r="D1540" s="134" t="str">
        <f ca="1">IF(C1540="","",CONCATENATE(OFFSET(Zdroj!AQ$16,A1532-1,0)))</f>
        <v/>
      </c>
      <c r="E1540" s="66" t="str">
        <f ca="1">IF(C1540="","",OFFSET(Zdroj!AR$16,A1532-1,0))</f>
        <v/>
      </c>
      <c r="F1540" s="334"/>
      <c r="G1540" s="333"/>
    </row>
    <row r="1541" spans="1:7" x14ac:dyDescent="0.25">
      <c r="B1541" s="333"/>
      <c r="C1541" s="137" t="str">
        <f ca="1">IF(OFFSET(Zdroj!AT$16,A1532-1,0)=0,"",CONCATENATE("B",$A$2+3," - ",Zdroj!$AS$15))</f>
        <v/>
      </c>
      <c r="D1541" s="134" t="str">
        <f ca="1">IF(C1541="","",CONCATENATE(OFFSET(Zdroj!AS$16,A1532-1,0)))</f>
        <v/>
      </c>
      <c r="E1541" s="66" t="str">
        <f ca="1">IF(C1541="","",OFFSET(Zdroj!AT$16,A1532-1,0))</f>
        <v/>
      </c>
      <c r="F1541" s="334"/>
      <c r="G1541" s="333"/>
    </row>
    <row r="1542" spans="1:7" x14ac:dyDescent="0.25">
      <c r="A1542" s="127">
        <f>SUM((ROW()+8)/10)</f>
        <v>155</v>
      </c>
      <c r="B1542" s="333" t="str">
        <f ca="1">IF(OFFSET(Zdroj!$B$16,A1542-1,0)&gt;0,OFFSET(Zdroj!$B$16,A1542-1,0),"")</f>
        <v/>
      </c>
      <c r="C1542" s="136" t="str">
        <f ca="1">IF(OFFSET(Zdroj!AG$16,A1542-1,0)=0,"",CONCATENATE("A",$A$2," - ",Zdroj!$AG$15))</f>
        <v/>
      </c>
      <c r="D1542" s="134" t="str">
        <f ca="1">IF(C1542="","",CONCATENATE(OFFSET(Zdroj!AG$16,A1542-1,0)," - ",OFFSET(Zdroj!AU$16,A1542-1,0)))</f>
        <v/>
      </c>
      <c r="E1542" s="66" t="str">
        <f ca="1">IF(C1542="","",OFFSET(Zdroj!AV$16,A1542-1,0))</f>
        <v/>
      </c>
      <c r="F1542" s="332" t="str">
        <f t="shared" ref="F1542" ca="1" si="456">IF(SUM(E1542:E1547)=0,"",SUM(E1542:E1547))</f>
        <v/>
      </c>
      <c r="G1542" s="333" t="str">
        <f t="shared" ref="G1542" ca="1" si="457">IF(SUM(E1542:E1551)=0,"",SUM(E1542:E1551))</f>
        <v/>
      </c>
    </row>
    <row r="1543" spans="1:7" x14ac:dyDescent="0.25">
      <c r="B1543" s="333"/>
      <c r="C1543" s="137" t="str">
        <f ca="1">IF(OFFSET(Zdroj!AH$16,A1542-1,0)=0,"",CONCATENATE("A",$A$2+1," - ",Zdroj!$AH$15))</f>
        <v/>
      </c>
      <c r="D1543" s="134" t="str">
        <f ca="1">IF(C1543="","",CONCATENATE(OFFSET(Zdroj!AH$16,A1542-1,0)," - ",OFFSET(Zdroj!AW$16,A1542-1,0)))</f>
        <v/>
      </c>
      <c r="E1543" s="66" t="str">
        <f ca="1">IF(C1543="","",OFFSET(Zdroj!AX$16,A1542-1,0))</f>
        <v/>
      </c>
      <c r="F1543" s="332"/>
      <c r="G1543" s="333"/>
    </row>
    <row r="1544" spans="1:7" x14ac:dyDescent="0.25">
      <c r="B1544" s="333"/>
      <c r="C1544" s="137" t="str">
        <f ca="1">IF(OFFSET(Zdroj!AI$16,A1542-1,0)=0,"",CONCATENATE("A",$A$2+2," - ",Zdroj!$AI$15))</f>
        <v/>
      </c>
      <c r="D1544" s="134" t="str">
        <f ca="1">IF(C1544="","",CONCATENATE(OFFSET(Zdroj!AI$16,A1542-1,0)," - ",OFFSET(Zdroj!AY$16,A1542-1,0)))</f>
        <v/>
      </c>
      <c r="E1544" s="66" t="str">
        <f ca="1">IF(C1544="","",OFFSET(Zdroj!AZ$16,A1542-1,0))</f>
        <v/>
      </c>
      <c r="F1544" s="332"/>
      <c r="G1544" s="333"/>
    </row>
    <row r="1545" spans="1:7" x14ac:dyDescent="0.25">
      <c r="B1545" s="333"/>
      <c r="C1545" s="137" t="str">
        <f ca="1">IF(OFFSET(Zdroj!AJ$16,A1542-1,0)=0,"",CONCATENATE("A",$A$2+3," - ",Zdroj!$AJ$15))</f>
        <v/>
      </c>
      <c r="D1545" s="134" t="str">
        <f ca="1">IF(C1545="","",CONCATENATE(OFFSET(Zdroj!AJ$16,A1542-1,0)," - ",OFFSET(Zdroj!BA$16,A1542-1,0)))</f>
        <v/>
      </c>
      <c r="E1545" s="66" t="str">
        <f ca="1">IF(C1545="","",OFFSET(Zdroj!BB$16,A1542-1,0))</f>
        <v/>
      </c>
      <c r="F1545" s="332"/>
      <c r="G1545" s="333"/>
    </row>
    <row r="1546" spans="1:7" x14ac:dyDescent="0.25">
      <c r="B1546" s="333"/>
      <c r="C1546" s="137" t="str">
        <f ca="1">IF(OFFSET(Zdroj!AK$16,A1542-1,0)=0,"",CONCATENATE("A",$A$2+4," - ",Zdroj!$AK$15))</f>
        <v/>
      </c>
      <c r="D1546" s="134" t="str">
        <f ca="1">IF(C1546="","",CONCATENATE(OFFSET(Zdroj!AK$16,A1542-1,0)," - ",OFFSET(Zdroj!BC$16,A1542-1,0)))</f>
        <v/>
      </c>
      <c r="E1546" s="66" t="str">
        <f ca="1">IF(C1546="","",OFFSET(Zdroj!BD$16,A1542-1,0))</f>
        <v/>
      </c>
      <c r="F1546" s="332"/>
      <c r="G1546" s="333"/>
    </row>
    <row r="1547" spans="1:7" x14ac:dyDescent="0.25">
      <c r="B1547" s="333"/>
      <c r="C1547" s="137" t="str">
        <f ca="1">IF(OFFSET(Zdroj!AL$16,A1542-1,0)=0,"",CONCATENATE("A",$A$2+5," - ",Zdroj!$AL$15))</f>
        <v/>
      </c>
      <c r="D1547" s="134" t="str">
        <f ca="1">IF(C1547="","",CONCATENATE(OFFSET(Zdroj!AL$16,A1542-1,0)," - ",OFFSET(Zdroj!BE$16,A1542-1,0)))</f>
        <v/>
      </c>
      <c r="E1547" s="66" t="str">
        <f ca="1">IF(C1547="","",OFFSET(Zdroj!BF$16,A1542-1,0))</f>
        <v/>
      </c>
      <c r="F1547" s="332"/>
      <c r="G1547" s="333"/>
    </row>
    <row r="1548" spans="1:7" x14ac:dyDescent="0.25">
      <c r="B1548" s="333"/>
      <c r="C1548" s="137" t="str">
        <f ca="1">IF(OFFSET(Zdroj!AM$16,A1542-1,0)=0,"",CONCATENATE("B",$A$2," - ",Zdroj!$AM$15))</f>
        <v/>
      </c>
      <c r="D1548" s="134" t="str">
        <f ca="1">IF(C1548="","",CONCATENATE(OFFSET(Zdroj!AM$16,A1542-1,0)))</f>
        <v/>
      </c>
      <c r="E1548" s="67" t="str">
        <f ca="1">IF(C1548="","",OFFSET(Zdroj!AN$16,A1542-1,0))</f>
        <v/>
      </c>
      <c r="F1548" s="334" t="str">
        <f t="shared" ref="F1548" ca="1" si="458">IF(SUM(E1548:E1551)=0,"",SUM(E1548:E1551))</f>
        <v/>
      </c>
      <c r="G1548" s="333"/>
    </row>
    <row r="1549" spans="1:7" x14ac:dyDescent="0.25">
      <c r="B1549" s="333"/>
      <c r="C1549" s="137" t="str">
        <f ca="1">IF(OFFSET(Zdroj!AO$16,A1542-1,0)=0,"",CONCATENATE("B",$A$2+1," - ",Zdroj!$AO$15))</f>
        <v/>
      </c>
      <c r="D1549" s="134" t="str">
        <f ca="1">IF(C1549="","",CONCATENATE(OFFSET(Zdroj!AO$16,A1542-1,0)))</f>
        <v/>
      </c>
      <c r="E1549" s="66" t="str">
        <f ca="1">IF(C1549="","",OFFSET(Zdroj!AP$16,A1542-1,0))</f>
        <v/>
      </c>
      <c r="F1549" s="334"/>
      <c r="G1549" s="333"/>
    </row>
    <row r="1550" spans="1:7" x14ac:dyDescent="0.25">
      <c r="B1550" s="333"/>
      <c r="C1550" s="137" t="str">
        <f ca="1">IF(OFFSET(Zdroj!AQ$16,A1542-1,0)=0,"",CONCATENATE("B",$A$2+2," - ",Zdroj!$AQ$15))</f>
        <v/>
      </c>
      <c r="D1550" s="134" t="str">
        <f ca="1">IF(C1550="","",CONCATENATE(OFFSET(Zdroj!AQ$16,A1542-1,0)))</f>
        <v/>
      </c>
      <c r="E1550" s="66" t="str">
        <f ca="1">IF(C1550="","",OFFSET(Zdroj!AR$16,A1542-1,0))</f>
        <v/>
      </c>
      <c r="F1550" s="334"/>
      <c r="G1550" s="333"/>
    </row>
    <row r="1551" spans="1:7" x14ac:dyDescent="0.25">
      <c r="B1551" s="333"/>
      <c r="C1551" s="137" t="str">
        <f ca="1">IF(OFFSET(Zdroj!AT$16,A1542-1,0)=0,"",CONCATENATE("B",$A$2+3," - ",Zdroj!$AS$15))</f>
        <v/>
      </c>
      <c r="D1551" s="134" t="str">
        <f ca="1">IF(C1551="","",CONCATENATE(OFFSET(Zdroj!AS$16,A1542-1,0)))</f>
        <v/>
      </c>
      <c r="E1551" s="66" t="str">
        <f ca="1">IF(C1551="","",OFFSET(Zdroj!AT$16,A1542-1,0))</f>
        <v/>
      </c>
      <c r="F1551" s="334"/>
      <c r="G1551" s="333"/>
    </row>
    <row r="1552" spans="1:7" x14ac:dyDescent="0.25">
      <c r="A1552" s="127">
        <f>SUM((ROW()+8)/10)</f>
        <v>156</v>
      </c>
      <c r="B1552" s="333" t="str">
        <f ca="1">IF(OFFSET(Zdroj!$B$16,A1552-1,0)&gt;0,OFFSET(Zdroj!$B$16,A1552-1,0),"")</f>
        <v/>
      </c>
      <c r="C1552" s="136" t="str">
        <f ca="1">IF(OFFSET(Zdroj!AG$16,A1552-1,0)=0,"",CONCATENATE("A",$A$2," - ",Zdroj!$AG$15))</f>
        <v/>
      </c>
      <c r="D1552" s="134" t="str">
        <f ca="1">IF(C1552="","",CONCATENATE(OFFSET(Zdroj!AG$16,A1552-1,0)," - ",OFFSET(Zdroj!AU$16,A1552-1,0)))</f>
        <v/>
      </c>
      <c r="E1552" s="66" t="str">
        <f ca="1">IF(C1552="","",OFFSET(Zdroj!AV$16,A1552-1,0))</f>
        <v/>
      </c>
      <c r="F1552" s="332" t="str">
        <f t="shared" ref="F1552" ca="1" si="459">IF(SUM(E1552:E1557)=0,"",SUM(E1552:E1557))</f>
        <v/>
      </c>
      <c r="G1552" s="333" t="str">
        <f t="shared" ref="G1552" ca="1" si="460">IF(SUM(E1552:E1561)=0,"",SUM(E1552:E1561))</f>
        <v/>
      </c>
    </row>
    <row r="1553" spans="1:7" x14ac:dyDescent="0.25">
      <c r="B1553" s="333"/>
      <c r="C1553" s="137" t="str">
        <f ca="1">IF(OFFSET(Zdroj!AH$16,A1552-1,0)=0,"",CONCATENATE("A",$A$2+1," - ",Zdroj!$AH$15))</f>
        <v/>
      </c>
      <c r="D1553" s="134" t="str">
        <f ca="1">IF(C1553="","",CONCATENATE(OFFSET(Zdroj!AH$16,A1552-1,0)," - ",OFFSET(Zdroj!AW$16,A1552-1,0)))</f>
        <v/>
      </c>
      <c r="E1553" s="66" t="str">
        <f ca="1">IF(C1553="","",OFFSET(Zdroj!AX$16,A1552-1,0))</f>
        <v/>
      </c>
      <c r="F1553" s="332"/>
      <c r="G1553" s="333"/>
    </row>
    <row r="1554" spans="1:7" x14ac:dyDescent="0.25">
      <c r="B1554" s="333"/>
      <c r="C1554" s="137" t="str">
        <f ca="1">IF(OFFSET(Zdroj!AI$16,A1552-1,0)=0,"",CONCATENATE("A",$A$2+2," - ",Zdroj!$AI$15))</f>
        <v/>
      </c>
      <c r="D1554" s="134" t="str">
        <f ca="1">IF(C1554="","",CONCATENATE(OFFSET(Zdroj!AI$16,A1552-1,0)," - ",OFFSET(Zdroj!AY$16,A1552-1,0)))</f>
        <v/>
      </c>
      <c r="E1554" s="66" t="str">
        <f ca="1">IF(C1554="","",OFFSET(Zdroj!AZ$16,A1552-1,0))</f>
        <v/>
      </c>
      <c r="F1554" s="332"/>
      <c r="G1554" s="333"/>
    </row>
    <row r="1555" spans="1:7" x14ac:dyDescent="0.25">
      <c r="B1555" s="333"/>
      <c r="C1555" s="137" t="str">
        <f ca="1">IF(OFFSET(Zdroj!AJ$16,A1552-1,0)=0,"",CONCATENATE("A",$A$2+3," - ",Zdroj!$AJ$15))</f>
        <v/>
      </c>
      <c r="D1555" s="134" t="str">
        <f ca="1">IF(C1555="","",CONCATENATE(OFFSET(Zdroj!AJ$16,A1552-1,0)," - ",OFFSET(Zdroj!BA$16,A1552-1,0)))</f>
        <v/>
      </c>
      <c r="E1555" s="66" t="str">
        <f ca="1">IF(C1555="","",OFFSET(Zdroj!BB$16,A1552-1,0))</f>
        <v/>
      </c>
      <c r="F1555" s="332"/>
      <c r="G1555" s="333"/>
    </row>
    <row r="1556" spans="1:7" x14ac:dyDescent="0.25">
      <c r="B1556" s="333"/>
      <c r="C1556" s="137" t="str">
        <f ca="1">IF(OFFSET(Zdroj!AK$16,A1552-1,0)=0,"",CONCATENATE("A",$A$2+4," - ",Zdroj!$AK$15))</f>
        <v/>
      </c>
      <c r="D1556" s="134" t="str">
        <f ca="1">IF(C1556="","",CONCATENATE(OFFSET(Zdroj!AK$16,A1552-1,0)," - ",OFFSET(Zdroj!BC$16,A1552-1,0)))</f>
        <v/>
      </c>
      <c r="E1556" s="66" t="str">
        <f ca="1">IF(C1556="","",OFFSET(Zdroj!BD$16,A1552-1,0))</f>
        <v/>
      </c>
      <c r="F1556" s="332"/>
      <c r="G1556" s="333"/>
    </row>
    <row r="1557" spans="1:7" x14ac:dyDescent="0.25">
      <c r="B1557" s="333"/>
      <c r="C1557" s="137" t="str">
        <f ca="1">IF(OFFSET(Zdroj!AL$16,A1552-1,0)=0,"",CONCATENATE("A",$A$2+5," - ",Zdroj!$AL$15))</f>
        <v/>
      </c>
      <c r="D1557" s="134" t="str">
        <f ca="1">IF(C1557="","",CONCATENATE(OFFSET(Zdroj!AL$16,A1552-1,0)," - ",OFFSET(Zdroj!BE$16,A1552-1,0)))</f>
        <v/>
      </c>
      <c r="E1557" s="66" t="str">
        <f ca="1">IF(C1557="","",OFFSET(Zdroj!BF$16,A1552-1,0))</f>
        <v/>
      </c>
      <c r="F1557" s="332"/>
      <c r="G1557" s="333"/>
    </row>
    <row r="1558" spans="1:7" x14ac:dyDescent="0.25">
      <c r="B1558" s="333"/>
      <c r="C1558" s="137" t="str">
        <f ca="1">IF(OFFSET(Zdroj!AM$16,A1552-1,0)=0,"",CONCATENATE("B",$A$2," - ",Zdroj!$AM$15))</f>
        <v/>
      </c>
      <c r="D1558" s="134" t="str">
        <f ca="1">IF(C1558="","",CONCATENATE(OFFSET(Zdroj!AM$16,A1552-1,0)))</f>
        <v/>
      </c>
      <c r="E1558" s="67" t="str">
        <f ca="1">IF(C1558="","",OFFSET(Zdroj!AN$16,A1552-1,0))</f>
        <v/>
      </c>
      <c r="F1558" s="334" t="str">
        <f t="shared" ref="F1558" ca="1" si="461">IF(SUM(E1558:E1561)=0,"",SUM(E1558:E1561))</f>
        <v/>
      </c>
      <c r="G1558" s="333"/>
    </row>
    <row r="1559" spans="1:7" x14ac:dyDescent="0.25">
      <c r="B1559" s="333"/>
      <c r="C1559" s="137" t="str">
        <f ca="1">IF(OFFSET(Zdroj!AO$16,A1552-1,0)=0,"",CONCATENATE("B",$A$2+1," - ",Zdroj!$AO$15))</f>
        <v/>
      </c>
      <c r="D1559" s="134" t="str">
        <f ca="1">IF(C1559="","",CONCATENATE(OFFSET(Zdroj!AO$16,A1552-1,0)))</f>
        <v/>
      </c>
      <c r="E1559" s="66" t="str">
        <f ca="1">IF(C1559="","",OFFSET(Zdroj!AP$16,A1552-1,0))</f>
        <v/>
      </c>
      <c r="F1559" s="334"/>
      <c r="G1559" s="333"/>
    </row>
    <row r="1560" spans="1:7" x14ac:dyDescent="0.25">
      <c r="B1560" s="333"/>
      <c r="C1560" s="137" t="str">
        <f ca="1">IF(OFFSET(Zdroj!AQ$16,A1552-1,0)=0,"",CONCATENATE("B",$A$2+2," - ",Zdroj!$AQ$15))</f>
        <v/>
      </c>
      <c r="D1560" s="134" t="str">
        <f ca="1">IF(C1560="","",CONCATENATE(OFFSET(Zdroj!AQ$16,A1552-1,0)))</f>
        <v/>
      </c>
      <c r="E1560" s="66" t="str">
        <f ca="1">IF(C1560="","",OFFSET(Zdroj!AR$16,A1552-1,0))</f>
        <v/>
      </c>
      <c r="F1560" s="334"/>
      <c r="G1560" s="333"/>
    </row>
    <row r="1561" spans="1:7" x14ac:dyDescent="0.25">
      <c r="B1561" s="333"/>
      <c r="C1561" s="137" t="str">
        <f ca="1">IF(OFFSET(Zdroj!AT$16,A1552-1,0)=0,"",CONCATENATE("B",$A$2+3," - ",Zdroj!$AS$15))</f>
        <v/>
      </c>
      <c r="D1561" s="134" t="str">
        <f ca="1">IF(C1561="","",CONCATENATE(OFFSET(Zdroj!AS$16,A1552-1,0)))</f>
        <v/>
      </c>
      <c r="E1561" s="66" t="str">
        <f ca="1">IF(C1561="","",OFFSET(Zdroj!AT$16,A1552-1,0))</f>
        <v/>
      </c>
      <c r="F1561" s="334"/>
      <c r="G1561" s="333"/>
    </row>
    <row r="1562" spans="1:7" x14ac:dyDescent="0.25">
      <c r="A1562" s="127">
        <f>SUM((ROW()+8)/10)</f>
        <v>157</v>
      </c>
      <c r="B1562" s="333" t="str">
        <f ca="1">IF(OFFSET(Zdroj!$B$16,A1562-1,0)&gt;0,OFFSET(Zdroj!$B$16,A1562-1,0),"")</f>
        <v/>
      </c>
      <c r="C1562" s="136" t="str">
        <f ca="1">IF(OFFSET(Zdroj!AG$16,A1562-1,0)=0,"",CONCATENATE("A",$A$2," - ",Zdroj!$AG$15))</f>
        <v/>
      </c>
      <c r="D1562" s="134" t="str">
        <f ca="1">IF(C1562="","",CONCATENATE(OFFSET(Zdroj!AG$16,A1562-1,0)," - ",OFFSET(Zdroj!AU$16,A1562-1,0)))</f>
        <v/>
      </c>
      <c r="E1562" s="66" t="str">
        <f ca="1">IF(C1562="","",OFFSET(Zdroj!AV$16,A1562-1,0))</f>
        <v/>
      </c>
      <c r="F1562" s="332" t="str">
        <f t="shared" ref="F1562" ca="1" si="462">IF(SUM(E1562:E1567)=0,"",SUM(E1562:E1567))</f>
        <v/>
      </c>
      <c r="G1562" s="333" t="str">
        <f t="shared" ref="G1562" ca="1" si="463">IF(SUM(E1562:E1571)=0,"",SUM(E1562:E1571))</f>
        <v/>
      </c>
    </row>
    <row r="1563" spans="1:7" x14ac:dyDescent="0.25">
      <c r="B1563" s="333"/>
      <c r="C1563" s="137" t="str">
        <f ca="1">IF(OFFSET(Zdroj!AH$16,A1562-1,0)=0,"",CONCATENATE("A",$A$2+1," - ",Zdroj!$AH$15))</f>
        <v/>
      </c>
      <c r="D1563" s="134" t="str">
        <f ca="1">IF(C1563="","",CONCATENATE(OFFSET(Zdroj!AH$16,A1562-1,0)," - ",OFFSET(Zdroj!AW$16,A1562-1,0)))</f>
        <v/>
      </c>
      <c r="E1563" s="66" t="str">
        <f ca="1">IF(C1563="","",OFFSET(Zdroj!AX$16,A1562-1,0))</f>
        <v/>
      </c>
      <c r="F1563" s="332"/>
      <c r="G1563" s="333"/>
    </row>
    <row r="1564" spans="1:7" x14ac:dyDescent="0.25">
      <c r="B1564" s="333"/>
      <c r="C1564" s="137" t="str">
        <f ca="1">IF(OFFSET(Zdroj!AI$16,A1562-1,0)=0,"",CONCATENATE("A",$A$2+2," - ",Zdroj!$AI$15))</f>
        <v/>
      </c>
      <c r="D1564" s="134" t="str">
        <f ca="1">IF(C1564="","",CONCATENATE(OFFSET(Zdroj!AI$16,A1562-1,0)," - ",OFFSET(Zdroj!AY$16,A1562-1,0)))</f>
        <v/>
      </c>
      <c r="E1564" s="66" t="str">
        <f ca="1">IF(C1564="","",OFFSET(Zdroj!AZ$16,A1562-1,0))</f>
        <v/>
      </c>
      <c r="F1564" s="332"/>
      <c r="G1564" s="333"/>
    </row>
    <row r="1565" spans="1:7" x14ac:dyDescent="0.25">
      <c r="B1565" s="333"/>
      <c r="C1565" s="137" t="str">
        <f ca="1">IF(OFFSET(Zdroj!AJ$16,A1562-1,0)=0,"",CONCATENATE("A",$A$2+3," - ",Zdroj!$AJ$15))</f>
        <v/>
      </c>
      <c r="D1565" s="134" t="str">
        <f ca="1">IF(C1565="","",CONCATENATE(OFFSET(Zdroj!AJ$16,A1562-1,0)," - ",OFFSET(Zdroj!BA$16,A1562-1,0)))</f>
        <v/>
      </c>
      <c r="E1565" s="66" t="str">
        <f ca="1">IF(C1565="","",OFFSET(Zdroj!BB$16,A1562-1,0))</f>
        <v/>
      </c>
      <c r="F1565" s="332"/>
      <c r="G1565" s="333"/>
    </row>
    <row r="1566" spans="1:7" x14ac:dyDescent="0.25">
      <c r="B1566" s="333"/>
      <c r="C1566" s="137" t="str">
        <f ca="1">IF(OFFSET(Zdroj!AK$16,A1562-1,0)=0,"",CONCATENATE("A",$A$2+4," - ",Zdroj!$AK$15))</f>
        <v/>
      </c>
      <c r="D1566" s="134" t="str">
        <f ca="1">IF(C1566="","",CONCATENATE(OFFSET(Zdroj!AK$16,A1562-1,0)," - ",OFFSET(Zdroj!BC$16,A1562-1,0)))</f>
        <v/>
      </c>
      <c r="E1566" s="66" t="str">
        <f ca="1">IF(C1566="","",OFFSET(Zdroj!BD$16,A1562-1,0))</f>
        <v/>
      </c>
      <c r="F1566" s="332"/>
      <c r="G1566" s="333"/>
    </row>
    <row r="1567" spans="1:7" x14ac:dyDescent="0.25">
      <c r="B1567" s="333"/>
      <c r="C1567" s="137" t="str">
        <f ca="1">IF(OFFSET(Zdroj!AL$16,A1562-1,0)=0,"",CONCATENATE("A",$A$2+5," - ",Zdroj!$AL$15))</f>
        <v/>
      </c>
      <c r="D1567" s="134" t="str">
        <f ca="1">IF(C1567="","",CONCATENATE(OFFSET(Zdroj!AL$16,A1562-1,0)," - ",OFFSET(Zdroj!BE$16,A1562-1,0)))</f>
        <v/>
      </c>
      <c r="E1567" s="66" t="str">
        <f ca="1">IF(C1567="","",OFFSET(Zdroj!BF$16,A1562-1,0))</f>
        <v/>
      </c>
      <c r="F1567" s="332"/>
      <c r="G1567" s="333"/>
    </row>
    <row r="1568" spans="1:7" x14ac:dyDescent="0.25">
      <c r="B1568" s="333"/>
      <c r="C1568" s="137" t="str">
        <f ca="1">IF(OFFSET(Zdroj!AM$16,A1562-1,0)=0,"",CONCATENATE("B",$A$2," - ",Zdroj!$AM$15))</f>
        <v/>
      </c>
      <c r="D1568" s="134" t="str">
        <f ca="1">IF(C1568="","",CONCATENATE(OFFSET(Zdroj!AM$16,A1562-1,0)))</f>
        <v/>
      </c>
      <c r="E1568" s="67" t="str">
        <f ca="1">IF(C1568="","",OFFSET(Zdroj!AN$16,A1562-1,0))</f>
        <v/>
      </c>
      <c r="F1568" s="334" t="str">
        <f t="shared" ref="F1568" ca="1" si="464">IF(SUM(E1568:E1571)=0,"",SUM(E1568:E1571))</f>
        <v/>
      </c>
      <c r="G1568" s="333"/>
    </row>
    <row r="1569" spans="1:7" x14ac:dyDescent="0.25">
      <c r="B1569" s="333"/>
      <c r="C1569" s="137" t="str">
        <f ca="1">IF(OFFSET(Zdroj!AO$16,A1562-1,0)=0,"",CONCATENATE("B",$A$2+1," - ",Zdroj!$AO$15))</f>
        <v/>
      </c>
      <c r="D1569" s="134" t="str">
        <f ca="1">IF(C1569="","",CONCATENATE(OFFSET(Zdroj!AO$16,A1562-1,0)))</f>
        <v/>
      </c>
      <c r="E1569" s="66" t="str">
        <f ca="1">IF(C1569="","",OFFSET(Zdroj!AP$16,A1562-1,0))</f>
        <v/>
      </c>
      <c r="F1569" s="334"/>
      <c r="G1569" s="333"/>
    </row>
    <row r="1570" spans="1:7" x14ac:dyDescent="0.25">
      <c r="B1570" s="333"/>
      <c r="C1570" s="137" t="str">
        <f ca="1">IF(OFFSET(Zdroj!AQ$16,A1562-1,0)=0,"",CONCATENATE("B",$A$2+2," - ",Zdroj!$AQ$15))</f>
        <v/>
      </c>
      <c r="D1570" s="134" t="str">
        <f ca="1">IF(C1570="","",CONCATENATE(OFFSET(Zdroj!AQ$16,A1562-1,0)))</f>
        <v/>
      </c>
      <c r="E1570" s="66" t="str">
        <f ca="1">IF(C1570="","",OFFSET(Zdroj!AR$16,A1562-1,0))</f>
        <v/>
      </c>
      <c r="F1570" s="334"/>
      <c r="G1570" s="333"/>
    </row>
    <row r="1571" spans="1:7" x14ac:dyDescent="0.25">
      <c r="B1571" s="333"/>
      <c r="C1571" s="137" t="str">
        <f ca="1">IF(OFFSET(Zdroj!AT$16,A1562-1,0)=0,"",CONCATENATE("B",$A$2+3," - ",Zdroj!$AS$15))</f>
        <v/>
      </c>
      <c r="D1571" s="134" t="str">
        <f ca="1">IF(C1571="","",CONCATENATE(OFFSET(Zdroj!AS$16,A1562-1,0)))</f>
        <v/>
      </c>
      <c r="E1571" s="66" t="str">
        <f ca="1">IF(C1571="","",OFFSET(Zdroj!AT$16,A1562-1,0))</f>
        <v/>
      </c>
      <c r="F1571" s="334"/>
      <c r="G1571" s="333"/>
    </row>
    <row r="1572" spans="1:7" x14ac:dyDescent="0.25">
      <c r="A1572" s="127">
        <f>SUM((ROW()+8)/10)</f>
        <v>158</v>
      </c>
      <c r="B1572" s="333" t="str">
        <f ca="1">IF(OFFSET(Zdroj!$B$16,A1572-1,0)&gt;0,OFFSET(Zdroj!$B$16,A1572-1,0),"")</f>
        <v/>
      </c>
      <c r="C1572" s="136" t="str">
        <f ca="1">IF(OFFSET(Zdroj!AG$16,A1572-1,0)=0,"",CONCATENATE("A",$A$2," - ",Zdroj!$AG$15))</f>
        <v/>
      </c>
      <c r="D1572" s="134" t="str">
        <f ca="1">IF(C1572="","",CONCATENATE(OFFSET(Zdroj!AG$16,A1572-1,0)," - ",OFFSET(Zdroj!AU$16,A1572-1,0)))</f>
        <v/>
      </c>
      <c r="E1572" s="66" t="str">
        <f ca="1">IF(C1572="","",OFFSET(Zdroj!AV$16,A1572-1,0))</f>
        <v/>
      </c>
      <c r="F1572" s="332" t="str">
        <f t="shared" ref="F1572" ca="1" si="465">IF(SUM(E1572:E1577)=0,"",SUM(E1572:E1577))</f>
        <v/>
      </c>
      <c r="G1572" s="333" t="str">
        <f t="shared" ref="G1572" ca="1" si="466">IF(SUM(E1572:E1581)=0,"",SUM(E1572:E1581))</f>
        <v/>
      </c>
    </row>
    <row r="1573" spans="1:7" x14ac:dyDescent="0.25">
      <c r="B1573" s="333"/>
      <c r="C1573" s="137" t="str">
        <f ca="1">IF(OFFSET(Zdroj!AH$16,A1572-1,0)=0,"",CONCATENATE("A",$A$2+1," - ",Zdroj!$AH$15))</f>
        <v/>
      </c>
      <c r="D1573" s="134" t="str">
        <f ca="1">IF(C1573="","",CONCATENATE(OFFSET(Zdroj!AH$16,A1572-1,0)," - ",OFFSET(Zdroj!AW$16,A1572-1,0)))</f>
        <v/>
      </c>
      <c r="E1573" s="66" t="str">
        <f ca="1">IF(C1573="","",OFFSET(Zdroj!AX$16,A1572-1,0))</f>
        <v/>
      </c>
      <c r="F1573" s="332"/>
      <c r="G1573" s="333"/>
    </row>
    <row r="1574" spans="1:7" x14ac:dyDescent="0.25">
      <c r="B1574" s="333"/>
      <c r="C1574" s="137" t="str">
        <f ca="1">IF(OFFSET(Zdroj!AI$16,A1572-1,0)=0,"",CONCATENATE("A",$A$2+2," - ",Zdroj!$AI$15))</f>
        <v/>
      </c>
      <c r="D1574" s="134" t="str">
        <f ca="1">IF(C1574="","",CONCATENATE(OFFSET(Zdroj!AI$16,A1572-1,0)," - ",OFFSET(Zdroj!AY$16,A1572-1,0)))</f>
        <v/>
      </c>
      <c r="E1574" s="66" t="str">
        <f ca="1">IF(C1574="","",OFFSET(Zdroj!AZ$16,A1572-1,0))</f>
        <v/>
      </c>
      <c r="F1574" s="332"/>
      <c r="G1574" s="333"/>
    </row>
    <row r="1575" spans="1:7" x14ac:dyDescent="0.25">
      <c r="B1575" s="333"/>
      <c r="C1575" s="137" t="str">
        <f ca="1">IF(OFFSET(Zdroj!AJ$16,A1572-1,0)=0,"",CONCATENATE("A",$A$2+3," - ",Zdroj!$AJ$15))</f>
        <v/>
      </c>
      <c r="D1575" s="134" t="str">
        <f ca="1">IF(C1575="","",CONCATENATE(OFFSET(Zdroj!AJ$16,A1572-1,0)," - ",OFFSET(Zdroj!BA$16,A1572-1,0)))</f>
        <v/>
      </c>
      <c r="E1575" s="66" t="str">
        <f ca="1">IF(C1575="","",OFFSET(Zdroj!BB$16,A1572-1,0))</f>
        <v/>
      </c>
      <c r="F1575" s="332"/>
      <c r="G1575" s="333"/>
    </row>
    <row r="1576" spans="1:7" x14ac:dyDescent="0.25">
      <c r="B1576" s="333"/>
      <c r="C1576" s="137" t="str">
        <f ca="1">IF(OFFSET(Zdroj!AK$16,A1572-1,0)=0,"",CONCATENATE("A",$A$2+4," - ",Zdroj!$AK$15))</f>
        <v/>
      </c>
      <c r="D1576" s="134" t="str">
        <f ca="1">IF(C1576="","",CONCATENATE(OFFSET(Zdroj!AK$16,A1572-1,0)," - ",OFFSET(Zdroj!BC$16,A1572-1,0)))</f>
        <v/>
      </c>
      <c r="E1576" s="66" t="str">
        <f ca="1">IF(C1576="","",OFFSET(Zdroj!BD$16,A1572-1,0))</f>
        <v/>
      </c>
      <c r="F1576" s="332"/>
      <c r="G1576" s="333"/>
    </row>
    <row r="1577" spans="1:7" x14ac:dyDescent="0.25">
      <c r="B1577" s="333"/>
      <c r="C1577" s="137" t="str">
        <f ca="1">IF(OFFSET(Zdroj!AL$16,A1572-1,0)=0,"",CONCATENATE("A",$A$2+5," - ",Zdroj!$AL$15))</f>
        <v/>
      </c>
      <c r="D1577" s="134" t="str">
        <f ca="1">IF(C1577="","",CONCATENATE(OFFSET(Zdroj!AL$16,A1572-1,0)," - ",OFFSET(Zdroj!BE$16,A1572-1,0)))</f>
        <v/>
      </c>
      <c r="E1577" s="66" t="str">
        <f ca="1">IF(C1577="","",OFFSET(Zdroj!BF$16,A1572-1,0))</f>
        <v/>
      </c>
      <c r="F1577" s="332"/>
      <c r="G1577" s="333"/>
    </row>
    <row r="1578" spans="1:7" x14ac:dyDescent="0.25">
      <c r="B1578" s="333"/>
      <c r="C1578" s="137" t="str">
        <f ca="1">IF(OFFSET(Zdroj!AM$16,A1572-1,0)=0,"",CONCATENATE("B",$A$2," - ",Zdroj!$AM$15))</f>
        <v/>
      </c>
      <c r="D1578" s="134" t="str">
        <f ca="1">IF(C1578="","",CONCATENATE(OFFSET(Zdroj!AM$16,A1572-1,0)))</f>
        <v/>
      </c>
      <c r="E1578" s="67" t="str">
        <f ca="1">IF(C1578="","",OFFSET(Zdroj!AN$16,A1572-1,0))</f>
        <v/>
      </c>
      <c r="F1578" s="334" t="str">
        <f t="shared" ref="F1578" ca="1" si="467">IF(SUM(E1578:E1581)=0,"",SUM(E1578:E1581))</f>
        <v/>
      </c>
      <c r="G1578" s="333"/>
    </row>
    <row r="1579" spans="1:7" x14ac:dyDescent="0.25">
      <c r="B1579" s="333"/>
      <c r="C1579" s="137" t="str">
        <f ca="1">IF(OFFSET(Zdroj!AO$16,A1572-1,0)=0,"",CONCATENATE("B",$A$2+1," - ",Zdroj!$AO$15))</f>
        <v/>
      </c>
      <c r="D1579" s="134" t="str">
        <f ca="1">IF(C1579="","",CONCATENATE(OFFSET(Zdroj!AO$16,A1572-1,0)))</f>
        <v/>
      </c>
      <c r="E1579" s="66" t="str">
        <f ca="1">IF(C1579="","",OFFSET(Zdroj!AP$16,A1572-1,0))</f>
        <v/>
      </c>
      <c r="F1579" s="334"/>
      <c r="G1579" s="333"/>
    </row>
    <row r="1580" spans="1:7" x14ac:dyDescent="0.25">
      <c r="B1580" s="333"/>
      <c r="C1580" s="137" t="str">
        <f ca="1">IF(OFFSET(Zdroj!AQ$16,A1572-1,0)=0,"",CONCATENATE("B",$A$2+2," - ",Zdroj!$AQ$15))</f>
        <v/>
      </c>
      <c r="D1580" s="134" t="str">
        <f ca="1">IF(C1580="","",CONCATENATE(OFFSET(Zdroj!AQ$16,A1572-1,0)))</f>
        <v/>
      </c>
      <c r="E1580" s="66" t="str">
        <f ca="1">IF(C1580="","",OFFSET(Zdroj!AR$16,A1572-1,0))</f>
        <v/>
      </c>
      <c r="F1580" s="334"/>
      <c r="G1580" s="333"/>
    </row>
    <row r="1581" spans="1:7" x14ac:dyDescent="0.25">
      <c r="B1581" s="333"/>
      <c r="C1581" s="137" t="str">
        <f ca="1">IF(OFFSET(Zdroj!AT$16,A1572-1,0)=0,"",CONCATENATE("B",$A$2+3," - ",Zdroj!$AS$15))</f>
        <v/>
      </c>
      <c r="D1581" s="134" t="str">
        <f ca="1">IF(C1581="","",CONCATENATE(OFFSET(Zdroj!AS$16,A1572-1,0)))</f>
        <v/>
      </c>
      <c r="E1581" s="66" t="str">
        <f ca="1">IF(C1581="","",OFFSET(Zdroj!AT$16,A1572-1,0))</f>
        <v/>
      </c>
      <c r="F1581" s="334"/>
      <c r="G1581" s="333"/>
    </row>
    <row r="1582" spans="1:7" x14ac:dyDescent="0.25">
      <c r="A1582" s="127">
        <f>SUM((ROW()+8)/10)</f>
        <v>159</v>
      </c>
      <c r="B1582" s="333" t="str">
        <f ca="1">IF(OFFSET(Zdroj!$B$16,A1582-1,0)&gt;0,OFFSET(Zdroj!$B$16,A1582-1,0),"")</f>
        <v/>
      </c>
      <c r="C1582" s="136" t="str">
        <f ca="1">IF(OFFSET(Zdroj!AG$16,A1582-1,0)=0,"",CONCATENATE("A",$A$2," - ",Zdroj!$AG$15))</f>
        <v/>
      </c>
      <c r="D1582" s="134" t="str">
        <f ca="1">IF(C1582="","",CONCATENATE(OFFSET(Zdroj!AG$16,A1582-1,0)," - ",OFFSET(Zdroj!AU$16,A1582-1,0)))</f>
        <v/>
      </c>
      <c r="E1582" s="66" t="str">
        <f ca="1">IF(C1582="","",OFFSET(Zdroj!AV$16,A1582-1,0))</f>
        <v/>
      </c>
      <c r="F1582" s="332" t="str">
        <f t="shared" ref="F1582" ca="1" si="468">IF(SUM(E1582:E1587)=0,"",SUM(E1582:E1587))</f>
        <v/>
      </c>
      <c r="G1582" s="333" t="str">
        <f t="shared" ref="G1582" ca="1" si="469">IF(SUM(E1582:E1591)=0,"",SUM(E1582:E1591))</f>
        <v/>
      </c>
    </row>
    <row r="1583" spans="1:7" x14ac:dyDescent="0.25">
      <c r="B1583" s="333"/>
      <c r="C1583" s="137" t="str">
        <f ca="1">IF(OFFSET(Zdroj!AH$16,A1582-1,0)=0,"",CONCATENATE("A",$A$2+1," - ",Zdroj!$AH$15))</f>
        <v/>
      </c>
      <c r="D1583" s="134" t="str">
        <f ca="1">IF(C1583="","",CONCATENATE(OFFSET(Zdroj!AH$16,A1582-1,0)," - ",OFFSET(Zdroj!AW$16,A1582-1,0)))</f>
        <v/>
      </c>
      <c r="E1583" s="66" t="str">
        <f ca="1">IF(C1583="","",OFFSET(Zdroj!AX$16,A1582-1,0))</f>
        <v/>
      </c>
      <c r="F1583" s="332"/>
      <c r="G1583" s="333"/>
    </row>
    <row r="1584" spans="1:7" x14ac:dyDescent="0.25">
      <c r="B1584" s="333"/>
      <c r="C1584" s="137" t="str">
        <f ca="1">IF(OFFSET(Zdroj!AI$16,A1582-1,0)=0,"",CONCATENATE("A",$A$2+2," - ",Zdroj!$AI$15))</f>
        <v/>
      </c>
      <c r="D1584" s="134" t="str">
        <f ca="1">IF(C1584="","",CONCATENATE(OFFSET(Zdroj!AI$16,A1582-1,0)," - ",OFFSET(Zdroj!AY$16,A1582-1,0)))</f>
        <v/>
      </c>
      <c r="E1584" s="66" t="str">
        <f ca="1">IF(C1584="","",OFFSET(Zdroj!AZ$16,A1582-1,0))</f>
        <v/>
      </c>
      <c r="F1584" s="332"/>
      <c r="G1584" s="333"/>
    </row>
    <row r="1585" spans="1:7" x14ac:dyDescent="0.25">
      <c r="B1585" s="333"/>
      <c r="C1585" s="137" t="str">
        <f ca="1">IF(OFFSET(Zdroj!AJ$16,A1582-1,0)=0,"",CONCATENATE("A",$A$2+3," - ",Zdroj!$AJ$15))</f>
        <v/>
      </c>
      <c r="D1585" s="134" t="str">
        <f ca="1">IF(C1585="","",CONCATENATE(OFFSET(Zdroj!AJ$16,A1582-1,0)," - ",OFFSET(Zdroj!BA$16,A1582-1,0)))</f>
        <v/>
      </c>
      <c r="E1585" s="66" t="str">
        <f ca="1">IF(C1585="","",OFFSET(Zdroj!BB$16,A1582-1,0))</f>
        <v/>
      </c>
      <c r="F1585" s="332"/>
      <c r="G1585" s="333"/>
    </row>
    <row r="1586" spans="1:7" x14ac:dyDescent="0.25">
      <c r="B1586" s="333"/>
      <c r="C1586" s="137" t="str">
        <f ca="1">IF(OFFSET(Zdroj!AK$16,A1582-1,0)=0,"",CONCATENATE("A",$A$2+4," - ",Zdroj!$AK$15))</f>
        <v/>
      </c>
      <c r="D1586" s="134" t="str">
        <f ca="1">IF(C1586="","",CONCATENATE(OFFSET(Zdroj!AK$16,A1582-1,0)," - ",OFFSET(Zdroj!BC$16,A1582-1,0)))</f>
        <v/>
      </c>
      <c r="E1586" s="66" t="str">
        <f ca="1">IF(C1586="","",OFFSET(Zdroj!BD$16,A1582-1,0))</f>
        <v/>
      </c>
      <c r="F1586" s="332"/>
      <c r="G1586" s="333"/>
    </row>
    <row r="1587" spans="1:7" x14ac:dyDescent="0.25">
      <c r="B1587" s="333"/>
      <c r="C1587" s="137" t="str">
        <f ca="1">IF(OFFSET(Zdroj!AL$16,A1582-1,0)=0,"",CONCATENATE("A",$A$2+5," - ",Zdroj!$AL$15))</f>
        <v/>
      </c>
      <c r="D1587" s="134" t="str">
        <f ca="1">IF(C1587="","",CONCATENATE(OFFSET(Zdroj!AL$16,A1582-1,0)," - ",OFFSET(Zdroj!BE$16,A1582-1,0)))</f>
        <v/>
      </c>
      <c r="E1587" s="66" t="str">
        <f ca="1">IF(C1587="","",OFFSET(Zdroj!BF$16,A1582-1,0))</f>
        <v/>
      </c>
      <c r="F1587" s="332"/>
      <c r="G1587" s="333"/>
    </row>
    <row r="1588" spans="1:7" x14ac:dyDescent="0.25">
      <c r="B1588" s="333"/>
      <c r="C1588" s="137" t="str">
        <f ca="1">IF(OFFSET(Zdroj!AM$16,A1582-1,0)=0,"",CONCATENATE("B",$A$2," - ",Zdroj!$AM$15))</f>
        <v/>
      </c>
      <c r="D1588" s="134" t="str">
        <f ca="1">IF(C1588="","",CONCATENATE(OFFSET(Zdroj!AM$16,A1582-1,0)))</f>
        <v/>
      </c>
      <c r="E1588" s="67" t="str">
        <f ca="1">IF(C1588="","",OFFSET(Zdroj!AN$16,A1582-1,0))</f>
        <v/>
      </c>
      <c r="F1588" s="334" t="str">
        <f t="shared" ref="F1588" ca="1" si="470">IF(SUM(E1588:E1591)=0,"",SUM(E1588:E1591))</f>
        <v/>
      </c>
      <c r="G1588" s="333"/>
    </row>
    <row r="1589" spans="1:7" x14ac:dyDescent="0.25">
      <c r="B1589" s="333"/>
      <c r="C1589" s="137" t="str">
        <f ca="1">IF(OFFSET(Zdroj!AO$16,A1582-1,0)=0,"",CONCATENATE("B",$A$2+1," - ",Zdroj!$AO$15))</f>
        <v/>
      </c>
      <c r="D1589" s="134" t="str">
        <f ca="1">IF(C1589="","",CONCATENATE(OFFSET(Zdroj!AO$16,A1582-1,0)))</f>
        <v/>
      </c>
      <c r="E1589" s="66" t="str">
        <f ca="1">IF(C1589="","",OFFSET(Zdroj!AP$16,A1582-1,0))</f>
        <v/>
      </c>
      <c r="F1589" s="334"/>
      <c r="G1589" s="333"/>
    </row>
    <row r="1590" spans="1:7" x14ac:dyDescent="0.25">
      <c r="B1590" s="333"/>
      <c r="C1590" s="137" t="str">
        <f ca="1">IF(OFFSET(Zdroj!AQ$16,A1582-1,0)=0,"",CONCATENATE("B",$A$2+2," - ",Zdroj!$AQ$15))</f>
        <v/>
      </c>
      <c r="D1590" s="134" t="str">
        <f ca="1">IF(C1590="","",CONCATENATE(OFFSET(Zdroj!AQ$16,A1582-1,0)))</f>
        <v/>
      </c>
      <c r="E1590" s="66" t="str">
        <f ca="1">IF(C1590="","",OFFSET(Zdroj!AR$16,A1582-1,0))</f>
        <v/>
      </c>
      <c r="F1590" s="334"/>
      <c r="G1590" s="333"/>
    </row>
    <row r="1591" spans="1:7" x14ac:dyDescent="0.25">
      <c r="B1591" s="333"/>
      <c r="C1591" s="137" t="str">
        <f ca="1">IF(OFFSET(Zdroj!AT$16,A1582-1,0)=0,"",CONCATENATE("B",$A$2+3," - ",Zdroj!$AS$15))</f>
        <v/>
      </c>
      <c r="D1591" s="134" t="str">
        <f ca="1">IF(C1591="","",CONCATENATE(OFFSET(Zdroj!AS$16,A1582-1,0)))</f>
        <v/>
      </c>
      <c r="E1591" s="66" t="str">
        <f ca="1">IF(C1591="","",OFFSET(Zdroj!AT$16,A1582-1,0))</f>
        <v/>
      </c>
      <c r="F1591" s="334"/>
      <c r="G1591" s="333"/>
    </row>
    <row r="1592" spans="1:7" x14ac:dyDescent="0.25">
      <c r="A1592" s="127">
        <f>SUM((ROW()+8)/10)</f>
        <v>160</v>
      </c>
      <c r="B1592" s="333" t="str">
        <f ca="1">IF(OFFSET(Zdroj!$B$16,A1592-1,0)&gt;0,OFFSET(Zdroj!$B$16,A1592-1,0),"")</f>
        <v/>
      </c>
      <c r="C1592" s="136" t="str">
        <f ca="1">IF(OFFSET(Zdroj!AG$16,A1592-1,0)=0,"",CONCATENATE("A",$A$2," - ",Zdroj!$AG$15))</f>
        <v/>
      </c>
      <c r="D1592" s="134" t="str">
        <f ca="1">IF(C1592="","",CONCATENATE(OFFSET(Zdroj!AG$16,A1592-1,0)," - ",OFFSET(Zdroj!AU$16,A1592-1,0)))</f>
        <v/>
      </c>
      <c r="E1592" s="66" t="str">
        <f ca="1">IF(C1592="","",OFFSET(Zdroj!AV$16,A1592-1,0))</f>
        <v/>
      </c>
      <c r="F1592" s="332" t="str">
        <f t="shared" ref="F1592" ca="1" si="471">IF(SUM(E1592:E1597)=0,"",SUM(E1592:E1597))</f>
        <v/>
      </c>
      <c r="G1592" s="333" t="str">
        <f t="shared" ref="G1592" ca="1" si="472">IF(SUM(E1592:E1601)=0,"",SUM(E1592:E1601))</f>
        <v/>
      </c>
    </row>
    <row r="1593" spans="1:7" x14ac:dyDescent="0.25">
      <c r="B1593" s="333"/>
      <c r="C1593" s="137" t="str">
        <f ca="1">IF(OFFSET(Zdroj!AH$16,A1592-1,0)=0,"",CONCATENATE("A",$A$2+1," - ",Zdroj!$AH$15))</f>
        <v/>
      </c>
      <c r="D1593" s="134" t="str">
        <f ca="1">IF(C1593="","",CONCATENATE(OFFSET(Zdroj!AH$16,A1592-1,0)," - ",OFFSET(Zdroj!AW$16,A1592-1,0)))</f>
        <v/>
      </c>
      <c r="E1593" s="66" t="str">
        <f ca="1">IF(C1593="","",OFFSET(Zdroj!AX$16,A1592-1,0))</f>
        <v/>
      </c>
      <c r="F1593" s="332"/>
      <c r="G1593" s="333"/>
    </row>
    <row r="1594" spans="1:7" x14ac:dyDescent="0.25">
      <c r="B1594" s="333"/>
      <c r="C1594" s="137" t="str">
        <f ca="1">IF(OFFSET(Zdroj!AI$16,A1592-1,0)=0,"",CONCATENATE("A",$A$2+2," - ",Zdroj!$AI$15))</f>
        <v/>
      </c>
      <c r="D1594" s="134" t="str">
        <f ca="1">IF(C1594="","",CONCATENATE(OFFSET(Zdroj!AI$16,A1592-1,0)," - ",OFFSET(Zdroj!AY$16,A1592-1,0)))</f>
        <v/>
      </c>
      <c r="E1594" s="66" t="str">
        <f ca="1">IF(C1594="","",OFFSET(Zdroj!AZ$16,A1592-1,0))</f>
        <v/>
      </c>
      <c r="F1594" s="332"/>
      <c r="G1594" s="333"/>
    </row>
    <row r="1595" spans="1:7" x14ac:dyDescent="0.25">
      <c r="B1595" s="333"/>
      <c r="C1595" s="137" t="str">
        <f ca="1">IF(OFFSET(Zdroj!AJ$16,A1592-1,0)=0,"",CONCATENATE("A",$A$2+3," - ",Zdroj!$AJ$15))</f>
        <v/>
      </c>
      <c r="D1595" s="134" t="str">
        <f ca="1">IF(C1595="","",CONCATENATE(OFFSET(Zdroj!AJ$16,A1592-1,0)," - ",OFFSET(Zdroj!BA$16,A1592-1,0)))</f>
        <v/>
      </c>
      <c r="E1595" s="66" t="str">
        <f ca="1">IF(C1595="","",OFFSET(Zdroj!BB$16,A1592-1,0))</f>
        <v/>
      </c>
      <c r="F1595" s="332"/>
      <c r="G1595" s="333"/>
    </row>
    <row r="1596" spans="1:7" x14ac:dyDescent="0.25">
      <c r="B1596" s="333"/>
      <c r="C1596" s="137" t="str">
        <f ca="1">IF(OFFSET(Zdroj!AK$16,A1592-1,0)=0,"",CONCATENATE("A",$A$2+4," - ",Zdroj!$AK$15))</f>
        <v/>
      </c>
      <c r="D1596" s="134" t="str">
        <f ca="1">IF(C1596="","",CONCATENATE(OFFSET(Zdroj!AK$16,A1592-1,0)," - ",OFFSET(Zdroj!BC$16,A1592-1,0)))</f>
        <v/>
      </c>
      <c r="E1596" s="66" t="str">
        <f ca="1">IF(C1596="","",OFFSET(Zdroj!BD$16,A1592-1,0))</f>
        <v/>
      </c>
      <c r="F1596" s="332"/>
      <c r="G1596" s="333"/>
    </row>
    <row r="1597" spans="1:7" x14ac:dyDescent="0.25">
      <c r="B1597" s="333"/>
      <c r="C1597" s="137" t="str">
        <f ca="1">IF(OFFSET(Zdroj!AL$16,A1592-1,0)=0,"",CONCATENATE("A",$A$2+5," - ",Zdroj!$AL$15))</f>
        <v/>
      </c>
      <c r="D1597" s="134" t="str">
        <f ca="1">IF(C1597="","",CONCATENATE(OFFSET(Zdroj!AL$16,A1592-1,0)," - ",OFFSET(Zdroj!BE$16,A1592-1,0)))</f>
        <v/>
      </c>
      <c r="E1597" s="66" t="str">
        <f ca="1">IF(C1597="","",OFFSET(Zdroj!BF$16,A1592-1,0))</f>
        <v/>
      </c>
      <c r="F1597" s="332"/>
      <c r="G1597" s="333"/>
    </row>
    <row r="1598" spans="1:7" x14ac:dyDescent="0.25">
      <c r="B1598" s="333"/>
      <c r="C1598" s="137" t="str">
        <f ca="1">IF(OFFSET(Zdroj!AM$16,A1592-1,0)=0,"",CONCATENATE("B",$A$2," - ",Zdroj!$AM$15))</f>
        <v/>
      </c>
      <c r="D1598" s="134" t="str">
        <f ca="1">IF(C1598="","",CONCATENATE(OFFSET(Zdroj!AM$16,A1592-1,0)))</f>
        <v/>
      </c>
      <c r="E1598" s="67" t="str">
        <f ca="1">IF(C1598="","",OFFSET(Zdroj!AN$16,A1592-1,0))</f>
        <v/>
      </c>
      <c r="F1598" s="334" t="str">
        <f t="shared" ref="F1598" ca="1" si="473">IF(SUM(E1598:E1601)=0,"",SUM(E1598:E1601))</f>
        <v/>
      </c>
      <c r="G1598" s="333"/>
    </row>
    <row r="1599" spans="1:7" x14ac:dyDescent="0.25">
      <c r="B1599" s="333"/>
      <c r="C1599" s="137" t="str">
        <f ca="1">IF(OFFSET(Zdroj!AO$16,A1592-1,0)=0,"",CONCATENATE("B",$A$2+1," - ",Zdroj!$AO$15))</f>
        <v/>
      </c>
      <c r="D1599" s="134" t="str">
        <f ca="1">IF(C1599="","",CONCATENATE(OFFSET(Zdroj!AO$16,A1592-1,0)))</f>
        <v/>
      </c>
      <c r="E1599" s="66" t="str">
        <f ca="1">IF(C1599="","",OFFSET(Zdroj!AP$16,A1592-1,0))</f>
        <v/>
      </c>
      <c r="F1599" s="334"/>
      <c r="G1599" s="333"/>
    </row>
    <row r="1600" spans="1:7" x14ac:dyDescent="0.25">
      <c r="B1600" s="333"/>
      <c r="C1600" s="137" t="str">
        <f ca="1">IF(OFFSET(Zdroj!AQ$16,A1592-1,0)=0,"",CONCATENATE("B",$A$2+2," - ",Zdroj!$AQ$15))</f>
        <v/>
      </c>
      <c r="D1600" s="134" t="str">
        <f ca="1">IF(C1600="","",CONCATENATE(OFFSET(Zdroj!AQ$16,A1592-1,0)))</f>
        <v/>
      </c>
      <c r="E1600" s="66" t="str">
        <f ca="1">IF(C1600="","",OFFSET(Zdroj!AR$16,A1592-1,0))</f>
        <v/>
      </c>
      <c r="F1600" s="334"/>
      <c r="G1600" s="333"/>
    </row>
    <row r="1601" spans="1:7" x14ac:dyDescent="0.25">
      <c r="B1601" s="333"/>
      <c r="C1601" s="137" t="str">
        <f ca="1">IF(OFFSET(Zdroj!AT$16,A1592-1,0)=0,"",CONCATENATE("B",$A$2+3," - ",Zdroj!$AS$15))</f>
        <v/>
      </c>
      <c r="D1601" s="134" t="str">
        <f ca="1">IF(C1601="","",CONCATENATE(OFFSET(Zdroj!AS$16,A1592-1,0)))</f>
        <v/>
      </c>
      <c r="E1601" s="66" t="str">
        <f ca="1">IF(C1601="","",OFFSET(Zdroj!AT$16,A1592-1,0))</f>
        <v/>
      </c>
      <c r="F1601" s="334"/>
      <c r="G1601" s="333"/>
    </row>
    <row r="1602" spans="1:7" x14ac:dyDescent="0.25">
      <c r="A1602" s="127">
        <f>SUM((ROW()+8)/10)</f>
        <v>161</v>
      </c>
      <c r="B1602" s="333" t="str">
        <f ca="1">IF(OFFSET(Zdroj!$B$16,A1602-1,0)&gt;0,OFFSET(Zdroj!$B$16,A1602-1,0),"")</f>
        <v/>
      </c>
      <c r="C1602" s="136" t="str">
        <f ca="1">IF(OFFSET(Zdroj!AG$16,A1602-1,0)=0,"",CONCATENATE("A",$A$2," - ",Zdroj!$AG$15))</f>
        <v/>
      </c>
      <c r="D1602" s="134" t="str">
        <f ca="1">IF(C1602="","",CONCATENATE(OFFSET(Zdroj!AG$16,A1602-1,0)," - ",OFFSET(Zdroj!AU$16,A1602-1,0)))</f>
        <v/>
      </c>
      <c r="E1602" s="66" t="str">
        <f ca="1">IF(C1602="","",OFFSET(Zdroj!AV$16,A1602-1,0))</f>
        <v/>
      </c>
      <c r="F1602" s="332" t="str">
        <f t="shared" ref="F1602" ca="1" si="474">IF(SUM(E1602:E1607)=0,"",SUM(E1602:E1607))</f>
        <v/>
      </c>
      <c r="G1602" s="333" t="str">
        <f t="shared" ref="G1602" ca="1" si="475">IF(SUM(E1602:E1611)=0,"",SUM(E1602:E1611))</f>
        <v/>
      </c>
    </row>
    <row r="1603" spans="1:7" x14ac:dyDescent="0.25">
      <c r="B1603" s="333"/>
      <c r="C1603" s="137" t="str">
        <f ca="1">IF(OFFSET(Zdroj!AH$16,A1602-1,0)=0,"",CONCATENATE("A",$A$2+1," - ",Zdroj!$AH$15))</f>
        <v/>
      </c>
      <c r="D1603" s="134" t="str">
        <f ca="1">IF(C1603="","",CONCATENATE(OFFSET(Zdroj!AH$16,A1602-1,0)," - ",OFFSET(Zdroj!AW$16,A1602-1,0)))</f>
        <v/>
      </c>
      <c r="E1603" s="66" t="str">
        <f ca="1">IF(C1603="","",OFFSET(Zdroj!AX$16,A1602-1,0))</f>
        <v/>
      </c>
      <c r="F1603" s="332"/>
      <c r="G1603" s="333"/>
    </row>
    <row r="1604" spans="1:7" x14ac:dyDescent="0.25">
      <c r="B1604" s="333"/>
      <c r="C1604" s="137" t="str">
        <f ca="1">IF(OFFSET(Zdroj!AI$16,A1602-1,0)=0,"",CONCATENATE("A",$A$2+2," - ",Zdroj!$AI$15))</f>
        <v/>
      </c>
      <c r="D1604" s="134" t="str">
        <f ca="1">IF(C1604="","",CONCATENATE(OFFSET(Zdroj!AI$16,A1602-1,0)," - ",OFFSET(Zdroj!AY$16,A1602-1,0)))</f>
        <v/>
      </c>
      <c r="E1604" s="66" t="str">
        <f ca="1">IF(C1604="","",OFFSET(Zdroj!AZ$16,A1602-1,0))</f>
        <v/>
      </c>
      <c r="F1604" s="332"/>
      <c r="G1604" s="333"/>
    </row>
    <row r="1605" spans="1:7" x14ac:dyDescent="0.25">
      <c r="B1605" s="333"/>
      <c r="C1605" s="137" t="str">
        <f ca="1">IF(OFFSET(Zdroj!AJ$16,A1602-1,0)=0,"",CONCATENATE("A",$A$2+3," - ",Zdroj!$AJ$15))</f>
        <v/>
      </c>
      <c r="D1605" s="134" t="str">
        <f ca="1">IF(C1605="","",CONCATENATE(OFFSET(Zdroj!AJ$16,A1602-1,0)," - ",OFFSET(Zdroj!BA$16,A1602-1,0)))</f>
        <v/>
      </c>
      <c r="E1605" s="66" t="str">
        <f ca="1">IF(C1605="","",OFFSET(Zdroj!BB$16,A1602-1,0))</f>
        <v/>
      </c>
      <c r="F1605" s="332"/>
      <c r="G1605" s="333"/>
    </row>
    <row r="1606" spans="1:7" x14ac:dyDescent="0.25">
      <c r="B1606" s="333"/>
      <c r="C1606" s="137" t="str">
        <f ca="1">IF(OFFSET(Zdroj!AK$16,A1602-1,0)=0,"",CONCATENATE("A",$A$2+4," - ",Zdroj!$AK$15))</f>
        <v/>
      </c>
      <c r="D1606" s="134" t="str">
        <f ca="1">IF(C1606="","",CONCATENATE(OFFSET(Zdroj!AK$16,A1602-1,0)," - ",OFFSET(Zdroj!BC$16,A1602-1,0)))</f>
        <v/>
      </c>
      <c r="E1606" s="66" t="str">
        <f ca="1">IF(C1606="","",OFFSET(Zdroj!BD$16,A1602-1,0))</f>
        <v/>
      </c>
      <c r="F1606" s="332"/>
      <c r="G1606" s="333"/>
    </row>
    <row r="1607" spans="1:7" x14ac:dyDescent="0.25">
      <c r="B1607" s="333"/>
      <c r="C1607" s="137" t="str">
        <f ca="1">IF(OFFSET(Zdroj!AL$16,A1602-1,0)=0,"",CONCATENATE("A",$A$2+5," - ",Zdroj!$AL$15))</f>
        <v/>
      </c>
      <c r="D1607" s="134" t="str">
        <f ca="1">IF(C1607="","",CONCATENATE(OFFSET(Zdroj!AL$16,A1602-1,0)," - ",OFFSET(Zdroj!BE$16,A1602-1,0)))</f>
        <v/>
      </c>
      <c r="E1607" s="66" t="str">
        <f ca="1">IF(C1607="","",OFFSET(Zdroj!BF$16,A1602-1,0))</f>
        <v/>
      </c>
      <c r="F1607" s="332"/>
      <c r="G1607" s="333"/>
    </row>
    <row r="1608" spans="1:7" x14ac:dyDescent="0.25">
      <c r="B1608" s="333"/>
      <c r="C1608" s="137" t="str">
        <f ca="1">IF(OFFSET(Zdroj!AM$16,A1602-1,0)=0,"",CONCATENATE("B",$A$2," - ",Zdroj!$AM$15))</f>
        <v/>
      </c>
      <c r="D1608" s="134" t="str">
        <f ca="1">IF(C1608="","",CONCATENATE(OFFSET(Zdroj!AM$16,A1602-1,0)))</f>
        <v/>
      </c>
      <c r="E1608" s="67" t="str">
        <f ca="1">IF(C1608="","",OFFSET(Zdroj!AN$16,A1602-1,0))</f>
        <v/>
      </c>
      <c r="F1608" s="334" t="str">
        <f t="shared" ref="F1608" ca="1" si="476">IF(SUM(E1608:E1611)=0,"",SUM(E1608:E1611))</f>
        <v/>
      </c>
      <c r="G1608" s="333"/>
    </row>
    <row r="1609" spans="1:7" x14ac:dyDescent="0.25">
      <c r="B1609" s="333"/>
      <c r="C1609" s="137" t="str">
        <f ca="1">IF(OFFSET(Zdroj!AO$16,A1602-1,0)=0,"",CONCATENATE("B",$A$2+1," - ",Zdroj!$AO$15))</f>
        <v/>
      </c>
      <c r="D1609" s="134" t="str">
        <f ca="1">IF(C1609="","",CONCATENATE(OFFSET(Zdroj!AO$16,A1602-1,0)))</f>
        <v/>
      </c>
      <c r="E1609" s="66" t="str">
        <f ca="1">IF(C1609="","",OFFSET(Zdroj!AP$16,A1602-1,0))</f>
        <v/>
      </c>
      <c r="F1609" s="334"/>
      <c r="G1609" s="333"/>
    </row>
    <row r="1610" spans="1:7" x14ac:dyDescent="0.25">
      <c r="B1610" s="333"/>
      <c r="C1610" s="137" t="str">
        <f ca="1">IF(OFFSET(Zdroj!AQ$16,A1602-1,0)=0,"",CONCATENATE("B",$A$2+2," - ",Zdroj!$AQ$15))</f>
        <v/>
      </c>
      <c r="D1610" s="134" t="str">
        <f ca="1">IF(C1610="","",CONCATENATE(OFFSET(Zdroj!AQ$16,A1602-1,0)))</f>
        <v/>
      </c>
      <c r="E1610" s="66" t="str">
        <f ca="1">IF(C1610="","",OFFSET(Zdroj!AR$16,A1602-1,0))</f>
        <v/>
      </c>
      <c r="F1610" s="334"/>
      <c r="G1610" s="333"/>
    </row>
    <row r="1611" spans="1:7" x14ac:dyDescent="0.25">
      <c r="B1611" s="333"/>
      <c r="C1611" s="137" t="str">
        <f ca="1">IF(OFFSET(Zdroj!AT$16,A1602-1,0)=0,"",CONCATENATE("B",$A$2+3," - ",Zdroj!$AS$15))</f>
        <v/>
      </c>
      <c r="D1611" s="134" t="str">
        <f ca="1">IF(C1611="","",CONCATENATE(OFFSET(Zdroj!AS$16,A1602-1,0)))</f>
        <v/>
      </c>
      <c r="E1611" s="66" t="str">
        <f ca="1">IF(C1611="","",OFFSET(Zdroj!AT$16,A1602-1,0))</f>
        <v/>
      </c>
      <c r="F1611" s="334"/>
      <c r="G1611" s="333"/>
    </row>
    <row r="1612" spans="1:7" x14ac:dyDescent="0.25">
      <c r="A1612" s="127">
        <f>SUM((ROW()+8)/10)</f>
        <v>162</v>
      </c>
      <c r="B1612" s="333" t="str">
        <f ca="1">IF(OFFSET(Zdroj!$B$16,A1612-1,0)&gt;0,OFFSET(Zdroj!$B$16,A1612-1,0),"")</f>
        <v/>
      </c>
      <c r="C1612" s="136" t="str">
        <f ca="1">IF(OFFSET(Zdroj!AG$16,A1612-1,0)=0,"",CONCATENATE("A",$A$2," - ",Zdroj!$AG$15))</f>
        <v/>
      </c>
      <c r="D1612" s="134" t="str">
        <f ca="1">IF(C1612="","",CONCATENATE(OFFSET(Zdroj!AG$16,A1612-1,0)," - ",OFFSET(Zdroj!AU$16,A1612-1,0)))</f>
        <v/>
      </c>
      <c r="E1612" s="66" t="str">
        <f ca="1">IF(C1612="","",OFFSET(Zdroj!AV$16,A1612-1,0))</f>
        <v/>
      </c>
      <c r="F1612" s="332" t="str">
        <f t="shared" ref="F1612" ca="1" si="477">IF(SUM(E1612:E1617)=0,"",SUM(E1612:E1617))</f>
        <v/>
      </c>
      <c r="G1612" s="333" t="str">
        <f t="shared" ref="G1612" ca="1" si="478">IF(SUM(E1612:E1621)=0,"",SUM(E1612:E1621))</f>
        <v/>
      </c>
    </row>
    <row r="1613" spans="1:7" x14ac:dyDescent="0.25">
      <c r="B1613" s="333"/>
      <c r="C1613" s="137" t="str">
        <f ca="1">IF(OFFSET(Zdroj!AH$16,A1612-1,0)=0,"",CONCATENATE("A",$A$2+1," - ",Zdroj!$AH$15))</f>
        <v/>
      </c>
      <c r="D1613" s="134" t="str">
        <f ca="1">IF(C1613="","",CONCATENATE(OFFSET(Zdroj!AH$16,A1612-1,0)," - ",OFFSET(Zdroj!AW$16,A1612-1,0)))</f>
        <v/>
      </c>
      <c r="E1613" s="66" t="str">
        <f ca="1">IF(C1613="","",OFFSET(Zdroj!AX$16,A1612-1,0))</f>
        <v/>
      </c>
      <c r="F1613" s="332"/>
      <c r="G1613" s="333"/>
    </row>
    <row r="1614" spans="1:7" x14ac:dyDescent="0.25">
      <c r="B1614" s="333"/>
      <c r="C1614" s="137" t="str">
        <f ca="1">IF(OFFSET(Zdroj!AI$16,A1612-1,0)=0,"",CONCATENATE("A",$A$2+2," - ",Zdroj!$AI$15))</f>
        <v/>
      </c>
      <c r="D1614" s="134" t="str">
        <f ca="1">IF(C1614="","",CONCATENATE(OFFSET(Zdroj!AI$16,A1612-1,0)," - ",OFFSET(Zdroj!AY$16,A1612-1,0)))</f>
        <v/>
      </c>
      <c r="E1614" s="66" t="str">
        <f ca="1">IF(C1614="","",OFFSET(Zdroj!AZ$16,A1612-1,0))</f>
        <v/>
      </c>
      <c r="F1614" s="332"/>
      <c r="G1614" s="333"/>
    </row>
    <row r="1615" spans="1:7" x14ac:dyDescent="0.25">
      <c r="B1615" s="333"/>
      <c r="C1615" s="137" t="str">
        <f ca="1">IF(OFFSET(Zdroj!AJ$16,A1612-1,0)=0,"",CONCATENATE("A",$A$2+3," - ",Zdroj!$AJ$15))</f>
        <v/>
      </c>
      <c r="D1615" s="134" t="str">
        <f ca="1">IF(C1615="","",CONCATENATE(OFFSET(Zdroj!AJ$16,A1612-1,0)," - ",OFFSET(Zdroj!BA$16,A1612-1,0)))</f>
        <v/>
      </c>
      <c r="E1615" s="66" t="str">
        <f ca="1">IF(C1615="","",OFFSET(Zdroj!BB$16,A1612-1,0))</f>
        <v/>
      </c>
      <c r="F1615" s="332"/>
      <c r="G1615" s="333"/>
    </row>
    <row r="1616" spans="1:7" x14ac:dyDescent="0.25">
      <c r="B1616" s="333"/>
      <c r="C1616" s="137" t="str">
        <f ca="1">IF(OFFSET(Zdroj!AK$16,A1612-1,0)=0,"",CONCATENATE("A",$A$2+4," - ",Zdroj!$AK$15))</f>
        <v/>
      </c>
      <c r="D1616" s="134" t="str">
        <f ca="1">IF(C1616="","",CONCATENATE(OFFSET(Zdroj!AK$16,A1612-1,0)," - ",OFFSET(Zdroj!BC$16,A1612-1,0)))</f>
        <v/>
      </c>
      <c r="E1616" s="66" t="str">
        <f ca="1">IF(C1616="","",OFFSET(Zdroj!BD$16,A1612-1,0))</f>
        <v/>
      </c>
      <c r="F1616" s="332"/>
      <c r="G1616" s="333"/>
    </row>
    <row r="1617" spans="1:7" x14ac:dyDescent="0.25">
      <c r="B1617" s="333"/>
      <c r="C1617" s="137" t="str">
        <f ca="1">IF(OFFSET(Zdroj!AL$16,A1612-1,0)=0,"",CONCATENATE("A",$A$2+5," - ",Zdroj!$AL$15))</f>
        <v/>
      </c>
      <c r="D1617" s="134" t="str">
        <f ca="1">IF(C1617="","",CONCATENATE(OFFSET(Zdroj!AL$16,A1612-1,0)," - ",OFFSET(Zdroj!BE$16,A1612-1,0)))</f>
        <v/>
      </c>
      <c r="E1617" s="66" t="str">
        <f ca="1">IF(C1617="","",OFFSET(Zdroj!BF$16,A1612-1,0))</f>
        <v/>
      </c>
      <c r="F1617" s="332"/>
      <c r="G1617" s="333"/>
    </row>
    <row r="1618" spans="1:7" x14ac:dyDescent="0.25">
      <c r="B1618" s="333"/>
      <c r="C1618" s="137" t="str">
        <f ca="1">IF(OFFSET(Zdroj!AM$16,A1612-1,0)=0,"",CONCATENATE("B",$A$2," - ",Zdroj!$AM$15))</f>
        <v/>
      </c>
      <c r="D1618" s="134" t="str">
        <f ca="1">IF(C1618="","",CONCATENATE(OFFSET(Zdroj!AM$16,A1612-1,0)))</f>
        <v/>
      </c>
      <c r="E1618" s="67" t="str">
        <f ca="1">IF(C1618="","",OFFSET(Zdroj!AN$16,A1612-1,0))</f>
        <v/>
      </c>
      <c r="F1618" s="334" t="str">
        <f t="shared" ref="F1618" ca="1" si="479">IF(SUM(E1618:E1621)=0,"",SUM(E1618:E1621))</f>
        <v/>
      </c>
      <c r="G1618" s="333"/>
    </row>
    <row r="1619" spans="1:7" x14ac:dyDescent="0.25">
      <c r="B1619" s="333"/>
      <c r="C1619" s="137" t="str">
        <f ca="1">IF(OFFSET(Zdroj!AO$16,A1612-1,0)=0,"",CONCATENATE("B",$A$2+1," - ",Zdroj!$AO$15))</f>
        <v/>
      </c>
      <c r="D1619" s="134" t="str">
        <f ca="1">IF(C1619="","",CONCATENATE(OFFSET(Zdroj!AO$16,A1612-1,0)))</f>
        <v/>
      </c>
      <c r="E1619" s="66" t="str">
        <f ca="1">IF(C1619="","",OFFSET(Zdroj!AP$16,A1612-1,0))</f>
        <v/>
      </c>
      <c r="F1619" s="334"/>
      <c r="G1619" s="333"/>
    </row>
    <row r="1620" spans="1:7" x14ac:dyDescent="0.25">
      <c r="B1620" s="333"/>
      <c r="C1620" s="137" t="str">
        <f ca="1">IF(OFFSET(Zdroj!AQ$16,A1612-1,0)=0,"",CONCATENATE("B",$A$2+2," - ",Zdroj!$AQ$15))</f>
        <v/>
      </c>
      <c r="D1620" s="134" t="str">
        <f ca="1">IF(C1620="","",CONCATENATE(OFFSET(Zdroj!AQ$16,A1612-1,0)))</f>
        <v/>
      </c>
      <c r="E1620" s="66" t="str">
        <f ca="1">IF(C1620="","",OFFSET(Zdroj!AR$16,A1612-1,0))</f>
        <v/>
      </c>
      <c r="F1620" s="334"/>
      <c r="G1620" s="333"/>
    </row>
    <row r="1621" spans="1:7" x14ac:dyDescent="0.25">
      <c r="B1621" s="333"/>
      <c r="C1621" s="137" t="str">
        <f ca="1">IF(OFFSET(Zdroj!AT$16,A1612-1,0)=0,"",CONCATENATE("B",$A$2+3," - ",Zdroj!$AS$15))</f>
        <v/>
      </c>
      <c r="D1621" s="134" t="str">
        <f ca="1">IF(C1621="","",CONCATENATE(OFFSET(Zdroj!AS$16,A1612-1,0)))</f>
        <v/>
      </c>
      <c r="E1621" s="66" t="str">
        <f ca="1">IF(C1621="","",OFFSET(Zdroj!AT$16,A1612-1,0))</f>
        <v/>
      </c>
      <c r="F1621" s="334"/>
      <c r="G1621" s="333"/>
    </row>
    <row r="1622" spans="1:7" x14ac:dyDescent="0.25">
      <c r="A1622" s="127">
        <f>SUM((ROW()+8)/10)</f>
        <v>163</v>
      </c>
      <c r="B1622" s="333" t="str">
        <f ca="1">IF(OFFSET(Zdroj!$B$16,A1622-1,0)&gt;0,OFFSET(Zdroj!$B$16,A1622-1,0),"")</f>
        <v/>
      </c>
      <c r="C1622" s="136" t="str">
        <f ca="1">IF(OFFSET(Zdroj!AG$16,A1622-1,0)=0,"",CONCATENATE("A",$A$2," - ",Zdroj!$AG$15))</f>
        <v/>
      </c>
      <c r="D1622" s="134" t="str">
        <f ca="1">IF(C1622="","",CONCATENATE(OFFSET(Zdroj!AG$16,A1622-1,0)," - ",OFFSET(Zdroj!AU$16,A1622-1,0)))</f>
        <v/>
      </c>
      <c r="E1622" s="66" t="str">
        <f ca="1">IF(C1622="","",OFFSET(Zdroj!AV$16,A1622-1,0))</f>
        <v/>
      </c>
      <c r="F1622" s="332" t="str">
        <f t="shared" ref="F1622" ca="1" si="480">IF(SUM(E1622:E1627)=0,"",SUM(E1622:E1627))</f>
        <v/>
      </c>
      <c r="G1622" s="333" t="str">
        <f t="shared" ref="G1622" ca="1" si="481">IF(SUM(E1622:E1631)=0,"",SUM(E1622:E1631))</f>
        <v/>
      </c>
    </row>
    <row r="1623" spans="1:7" x14ac:dyDescent="0.25">
      <c r="B1623" s="333"/>
      <c r="C1623" s="137" t="str">
        <f ca="1">IF(OFFSET(Zdroj!AH$16,A1622-1,0)=0,"",CONCATENATE("A",$A$2+1," - ",Zdroj!$AH$15))</f>
        <v/>
      </c>
      <c r="D1623" s="134" t="str">
        <f ca="1">IF(C1623="","",CONCATENATE(OFFSET(Zdroj!AH$16,A1622-1,0)," - ",OFFSET(Zdroj!AW$16,A1622-1,0)))</f>
        <v/>
      </c>
      <c r="E1623" s="66" t="str">
        <f ca="1">IF(C1623="","",OFFSET(Zdroj!AX$16,A1622-1,0))</f>
        <v/>
      </c>
      <c r="F1623" s="332"/>
      <c r="G1623" s="333"/>
    </row>
    <row r="1624" spans="1:7" x14ac:dyDescent="0.25">
      <c r="B1624" s="333"/>
      <c r="C1624" s="137" t="str">
        <f ca="1">IF(OFFSET(Zdroj!AI$16,A1622-1,0)=0,"",CONCATENATE("A",$A$2+2," - ",Zdroj!$AI$15))</f>
        <v/>
      </c>
      <c r="D1624" s="134" t="str">
        <f ca="1">IF(C1624="","",CONCATENATE(OFFSET(Zdroj!AI$16,A1622-1,0)," - ",OFFSET(Zdroj!AY$16,A1622-1,0)))</f>
        <v/>
      </c>
      <c r="E1624" s="66" t="str">
        <f ca="1">IF(C1624="","",OFFSET(Zdroj!AZ$16,A1622-1,0))</f>
        <v/>
      </c>
      <c r="F1624" s="332"/>
      <c r="G1624" s="333"/>
    </row>
    <row r="1625" spans="1:7" x14ac:dyDescent="0.25">
      <c r="B1625" s="333"/>
      <c r="C1625" s="137" t="str">
        <f ca="1">IF(OFFSET(Zdroj!AJ$16,A1622-1,0)=0,"",CONCATENATE("A",$A$2+3," - ",Zdroj!$AJ$15))</f>
        <v/>
      </c>
      <c r="D1625" s="134" t="str">
        <f ca="1">IF(C1625="","",CONCATENATE(OFFSET(Zdroj!AJ$16,A1622-1,0)," - ",OFFSET(Zdroj!BA$16,A1622-1,0)))</f>
        <v/>
      </c>
      <c r="E1625" s="66" t="str">
        <f ca="1">IF(C1625="","",OFFSET(Zdroj!BB$16,A1622-1,0))</f>
        <v/>
      </c>
      <c r="F1625" s="332"/>
      <c r="G1625" s="333"/>
    </row>
    <row r="1626" spans="1:7" x14ac:dyDescent="0.25">
      <c r="B1626" s="333"/>
      <c r="C1626" s="137" t="str">
        <f ca="1">IF(OFFSET(Zdroj!AK$16,A1622-1,0)=0,"",CONCATENATE("A",$A$2+4," - ",Zdroj!$AK$15))</f>
        <v/>
      </c>
      <c r="D1626" s="134" t="str">
        <f ca="1">IF(C1626="","",CONCATENATE(OFFSET(Zdroj!AK$16,A1622-1,0)," - ",OFFSET(Zdroj!BC$16,A1622-1,0)))</f>
        <v/>
      </c>
      <c r="E1626" s="66" t="str">
        <f ca="1">IF(C1626="","",OFFSET(Zdroj!BD$16,A1622-1,0))</f>
        <v/>
      </c>
      <c r="F1626" s="332"/>
      <c r="G1626" s="333"/>
    </row>
    <row r="1627" spans="1:7" x14ac:dyDescent="0.25">
      <c r="B1627" s="333"/>
      <c r="C1627" s="137" t="str">
        <f ca="1">IF(OFFSET(Zdroj!AL$16,A1622-1,0)=0,"",CONCATENATE("A",$A$2+5," - ",Zdroj!$AL$15))</f>
        <v/>
      </c>
      <c r="D1627" s="134" t="str">
        <f ca="1">IF(C1627="","",CONCATENATE(OFFSET(Zdroj!AL$16,A1622-1,0)," - ",OFFSET(Zdroj!BE$16,A1622-1,0)))</f>
        <v/>
      </c>
      <c r="E1627" s="66" t="str">
        <f ca="1">IF(C1627="","",OFFSET(Zdroj!BF$16,A1622-1,0))</f>
        <v/>
      </c>
      <c r="F1627" s="332"/>
      <c r="G1627" s="333"/>
    </row>
    <row r="1628" spans="1:7" x14ac:dyDescent="0.25">
      <c r="B1628" s="333"/>
      <c r="C1628" s="137" t="str">
        <f ca="1">IF(OFFSET(Zdroj!AM$16,A1622-1,0)=0,"",CONCATENATE("B",$A$2," - ",Zdroj!$AM$15))</f>
        <v/>
      </c>
      <c r="D1628" s="134" t="str">
        <f ca="1">IF(C1628="","",CONCATENATE(OFFSET(Zdroj!AM$16,A1622-1,0)))</f>
        <v/>
      </c>
      <c r="E1628" s="67" t="str">
        <f ca="1">IF(C1628="","",OFFSET(Zdroj!AN$16,A1622-1,0))</f>
        <v/>
      </c>
      <c r="F1628" s="334" t="str">
        <f t="shared" ref="F1628" ca="1" si="482">IF(SUM(E1628:E1631)=0,"",SUM(E1628:E1631))</f>
        <v/>
      </c>
      <c r="G1628" s="333"/>
    </row>
    <row r="1629" spans="1:7" x14ac:dyDescent="0.25">
      <c r="B1629" s="333"/>
      <c r="C1629" s="137" t="str">
        <f ca="1">IF(OFFSET(Zdroj!AO$16,A1622-1,0)=0,"",CONCATENATE("B",$A$2+1," - ",Zdroj!$AO$15))</f>
        <v/>
      </c>
      <c r="D1629" s="134" t="str">
        <f ca="1">IF(C1629="","",CONCATENATE(OFFSET(Zdroj!AO$16,A1622-1,0)))</f>
        <v/>
      </c>
      <c r="E1629" s="66" t="str">
        <f ca="1">IF(C1629="","",OFFSET(Zdroj!AP$16,A1622-1,0))</f>
        <v/>
      </c>
      <c r="F1629" s="334"/>
      <c r="G1629" s="333"/>
    </row>
    <row r="1630" spans="1:7" x14ac:dyDescent="0.25">
      <c r="B1630" s="333"/>
      <c r="C1630" s="137" t="str">
        <f ca="1">IF(OFFSET(Zdroj!AQ$16,A1622-1,0)=0,"",CONCATENATE("B",$A$2+2," - ",Zdroj!$AQ$15))</f>
        <v/>
      </c>
      <c r="D1630" s="134" t="str">
        <f ca="1">IF(C1630="","",CONCATENATE(OFFSET(Zdroj!AQ$16,A1622-1,0)))</f>
        <v/>
      </c>
      <c r="E1630" s="66" t="str">
        <f ca="1">IF(C1630="","",OFFSET(Zdroj!AR$16,A1622-1,0))</f>
        <v/>
      </c>
      <c r="F1630" s="334"/>
      <c r="G1630" s="333"/>
    </row>
    <row r="1631" spans="1:7" x14ac:dyDescent="0.25">
      <c r="B1631" s="333"/>
      <c r="C1631" s="137" t="str">
        <f ca="1">IF(OFFSET(Zdroj!AT$16,A1622-1,0)=0,"",CONCATENATE("B",$A$2+3," - ",Zdroj!$AS$15))</f>
        <v/>
      </c>
      <c r="D1631" s="134" t="str">
        <f ca="1">IF(C1631="","",CONCATENATE(OFFSET(Zdroj!AS$16,A1622-1,0)))</f>
        <v/>
      </c>
      <c r="E1631" s="66" t="str">
        <f ca="1">IF(C1631="","",OFFSET(Zdroj!AT$16,A1622-1,0))</f>
        <v/>
      </c>
      <c r="F1631" s="334"/>
      <c r="G1631" s="333"/>
    </row>
    <row r="1632" spans="1:7" x14ac:dyDescent="0.25">
      <c r="A1632" s="127">
        <f>SUM((ROW()+8)/10)</f>
        <v>164</v>
      </c>
      <c r="B1632" s="333" t="str">
        <f ca="1">IF(OFFSET(Zdroj!$B$16,A1632-1,0)&gt;0,OFFSET(Zdroj!$B$16,A1632-1,0),"")</f>
        <v/>
      </c>
      <c r="C1632" s="136" t="str">
        <f ca="1">IF(OFFSET(Zdroj!AG$16,A1632-1,0)=0,"",CONCATENATE("A",$A$2," - ",Zdroj!$AG$15))</f>
        <v/>
      </c>
      <c r="D1632" s="134" t="str">
        <f ca="1">IF(C1632="","",CONCATENATE(OFFSET(Zdroj!AG$16,A1632-1,0)," - ",OFFSET(Zdroj!AU$16,A1632-1,0)))</f>
        <v/>
      </c>
      <c r="E1632" s="66" t="str">
        <f ca="1">IF(C1632="","",OFFSET(Zdroj!AV$16,A1632-1,0))</f>
        <v/>
      </c>
      <c r="F1632" s="332" t="str">
        <f t="shared" ref="F1632" ca="1" si="483">IF(SUM(E1632:E1637)=0,"",SUM(E1632:E1637))</f>
        <v/>
      </c>
      <c r="G1632" s="333" t="str">
        <f t="shared" ref="G1632" ca="1" si="484">IF(SUM(E1632:E1641)=0,"",SUM(E1632:E1641))</f>
        <v/>
      </c>
    </row>
    <row r="1633" spans="1:7" x14ac:dyDescent="0.25">
      <c r="B1633" s="333"/>
      <c r="C1633" s="137" t="str">
        <f ca="1">IF(OFFSET(Zdroj!AH$16,A1632-1,0)=0,"",CONCATENATE("A",$A$2+1," - ",Zdroj!$AH$15))</f>
        <v/>
      </c>
      <c r="D1633" s="134" t="str">
        <f ca="1">IF(C1633="","",CONCATENATE(OFFSET(Zdroj!AH$16,A1632-1,0)," - ",OFFSET(Zdroj!AW$16,A1632-1,0)))</f>
        <v/>
      </c>
      <c r="E1633" s="66" t="str">
        <f ca="1">IF(C1633="","",OFFSET(Zdroj!AX$16,A1632-1,0))</f>
        <v/>
      </c>
      <c r="F1633" s="332"/>
      <c r="G1633" s="333"/>
    </row>
    <row r="1634" spans="1:7" x14ac:dyDescent="0.25">
      <c r="B1634" s="333"/>
      <c r="C1634" s="137" t="str">
        <f ca="1">IF(OFFSET(Zdroj!AI$16,A1632-1,0)=0,"",CONCATENATE("A",$A$2+2," - ",Zdroj!$AI$15))</f>
        <v/>
      </c>
      <c r="D1634" s="134" t="str">
        <f ca="1">IF(C1634="","",CONCATENATE(OFFSET(Zdroj!AI$16,A1632-1,0)," - ",OFFSET(Zdroj!AY$16,A1632-1,0)))</f>
        <v/>
      </c>
      <c r="E1634" s="66" t="str">
        <f ca="1">IF(C1634="","",OFFSET(Zdroj!AZ$16,A1632-1,0))</f>
        <v/>
      </c>
      <c r="F1634" s="332"/>
      <c r="G1634" s="333"/>
    </row>
    <row r="1635" spans="1:7" x14ac:dyDescent="0.25">
      <c r="B1635" s="333"/>
      <c r="C1635" s="137" t="str">
        <f ca="1">IF(OFFSET(Zdroj!AJ$16,A1632-1,0)=0,"",CONCATENATE("A",$A$2+3," - ",Zdroj!$AJ$15))</f>
        <v/>
      </c>
      <c r="D1635" s="134" t="str">
        <f ca="1">IF(C1635="","",CONCATENATE(OFFSET(Zdroj!AJ$16,A1632-1,0)," - ",OFFSET(Zdroj!BA$16,A1632-1,0)))</f>
        <v/>
      </c>
      <c r="E1635" s="66" t="str">
        <f ca="1">IF(C1635="","",OFFSET(Zdroj!BB$16,A1632-1,0))</f>
        <v/>
      </c>
      <c r="F1635" s="332"/>
      <c r="G1635" s="333"/>
    </row>
    <row r="1636" spans="1:7" x14ac:dyDescent="0.25">
      <c r="B1636" s="333"/>
      <c r="C1636" s="137" t="str">
        <f ca="1">IF(OFFSET(Zdroj!AK$16,A1632-1,0)=0,"",CONCATENATE("A",$A$2+4," - ",Zdroj!$AK$15))</f>
        <v/>
      </c>
      <c r="D1636" s="134" t="str">
        <f ca="1">IF(C1636="","",CONCATENATE(OFFSET(Zdroj!AK$16,A1632-1,0)," - ",OFFSET(Zdroj!BC$16,A1632-1,0)))</f>
        <v/>
      </c>
      <c r="E1636" s="66" t="str">
        <f ca="1">IF(C1636="","",OFFSET(Zdroj!BD$16,A1632-1,0))</f>
        <v/>
      </c>
      <c r="F1636" s="332"/>
      <c r="G1636" s="333"/>
    </row>
    <row r="1637" spans="1:7" x14ac:dyDescent="0.25">
      <c r="B1637" s="333"/>
      <c r="C1637" s="137" t="str">
        <f ca="1">IF(OFFSET(Zdroj!AL$16,A1632-1,0)=0,"",CONCATENATE("A",$A$2+5," - ",Zdroj!$AL$15))</f>
        <v/>
      </c>
      <c r="D1637" s="134" t="str">
        <f ca="1">IF(C1637="","",CONCATENATE(OFFSET(Zdroj!AL$16,A1632-1,0)," - ",OFFSET(Zdroj!BE$16,A1632-1,0)))</f>
        <v/>
      </c>
      <c r="E1637" s="66" t="str">
        <f ca="1">IF(C1637="","",OFFSET(Zdroj!BF$16,A1632-1,0))</f>
        <v/>
      </c>
      <c r="F1637" s="332"/>
      <c r="G1637" s="333"/>
    </row>
    <row r="1638" spans="1:7" x14ac:dyDescent="0.25">
      <c r="B1638" s="333"/>
      <c r="C1638" s="137" t="str">
        <f ca="1">IF(OFFSET(Zdroj!AM$16,A1632-1,0)=0,"",CONCATENATE("B",$A$2," - ",Zdroj!$AM$15))</f>
        <v/>
      </c>
      <c r="D1638" s="134" t="str">
        <f ca="1">IF(C1638="","",CONCATENATE(OFFSET(Zdroj!AM$16,A1632-1,0)))</f>
        <v/>
      </c>
      <c r="E1638" s="67" t="str">
        <f ca="1">IF(C1638="","",OFFSET(Zdroj!AN$16,A1632-1,0))</f>
        <v/>
      </c>
      <c r="F1638" s="334" t="str">
        <f t="shared" ref="F1638" ca="1" si="485">IF(SUM(E1638:E1641)=0,"",SUM(E1638:E1641))</f>
        <v/>
      </c>
      <c r="G1638" s="333"/>
    </row>
    <row r="1639" spans="1:7" x14ac:dyDescent="0.25">
      <c r="B1639" s="333"/>
      <c r="C1639" s="137" t="str">
        <f ca="1">IF(OFFSET(Zdroj!AO$16,A1632-1,0)=0,"",CONCATENATE("B",$A$2+1," - ",Zdroj!$AO$15))</f>
        <v/>
      </c>
      <c r="D1639" s="134" t="str">
        <f ca="1">IF(C1639="","",CONCATENATE(OFFSET(Zdroj!AO$16,A1632-1,0)))</f>
        <v/>
      </c>
      <c r="E1639" s="66" t="str">
        <f ca="1">IF(C1639="","",OFFSET(Zdroj!AP$16,A1632-1,0))</f>
        <v/>
      </c>
      <c r="F1639" s="334"/>
      <c r="G1639" s="333"/>
    </row>
    <row r="1640" spans="1:7" x14ac:dyDescent="0.25">
      <c r="B1640" s="333"/>
      <c r="C1640" s="137" t="str">
        <f ca="1">IF(OFFSET(Zdroj!AQ$16,A1632-1,0)=0,"",CONCATENATE("B",$A$2+2," - ",Zdroj!$AQ$15))</f>
        <v/>
      </c>
      <c r="D1640" s="134" t="str">
        <f ca="1">IF(C1640="","",CONCATENATE(OFFSET(Zdroj!AQ$16,A1632-1,0)))</f>
        <v/>
      </c>
      <c r="E1640" s="66" t="str">
        <f ca="1">IF(C1640="","",OFFSET(Zdroj!AR$16,A1632-1,0))</f>
        <v/>
      </c>
      <c r="F1640" s="334"/>
      <c r="G1640" s="333"/>
    </row>
    <row r="1641" spans="1:7" x14ac:dyDescent="0.25">
      <c r="B1641" s="333"/>
      <c r="C1641" s="137" t="str">
        <f ca="1">IF(OFFSET(Zdroj!AT$16,A1632-1,0)=0,"",CONCATENATE("B",$A$2+3," - ",Zdroj!$AS$15))</f>
        <v/>
      </c>
      <c r="D1641" s="134" t="str">
        <f ca="1">IF(C1641="","",CONCATENATE(OFFSET(Zdroj!AS$16,A1632-1,0)))</f>
        <v/>
      </c>
      <c r="E1641" s="66" t="str">
        <f ca="1">IF(C1641="","",OFFSET(Zdroj!AT$16,A1632-1,0))</f>
        <v/>
      </c>
      <c r="F1641" s="334"/>
      <c r="G1641" s="333"/>
    </row>
    <row r="1642" spans="1:7" x14ac:dyDescent="0.25">
      <c r="A1642" s="127">
        <f>SUM((ROW()+8)/10)</f>
        <v>165</v>
      </c>
      <c r="B1642" s="333" t="str">
        <f ca="1">IF(OFFSET(Zdroj!$B$16,A1642-1,0)&gt;0,OFFSET(Zdroj!$B$16,A1642-1,0),"")</f>
        <v/>
      </c>
      <c r="C1642" s="136" t="str">
        <f ca="1">IF(OFFSET(Zdroj!AG$16,A1642-1,0)=0,"",CONCATENATE("A",$A$2," - ",Zdroj!$AG$15))</f>
        <v/>
      </c>
      <c r="D1642" s="134" t="str">
        <f ca="1">IF(C1642="","",CONCATENATE(OFFSET(Zdroj!AG$16,A1642-1,0)," - ",OFFSET(Zdroj!AU$16,A1642-1,0)))</f>
        <v/>
      </c>
      <c r="E1642" s="66" t="str">
        <f ca="1">IF(C1642="","",OFFSET(Zdroj!AV$16,A1642-1,0))</f>
        <v/>
      </c>
      <c r="F1642" s="332" t="str">
        <f t="shared" ref="F1642" ca="1" si="486">IF(SUM(E1642:E1647)=0,"",SUM(E1642:E1647))</f>
        <v/>
      </c>
      <c r="G1642" s="333" t="str">
        <f t="shared" ref="G1642" ca="1" si="487">IF(SUM(E1642:E1651)=0,"",SUM(E1642:E1651))</f>
        <v/>
      </c>
    </row>
    <row r="1643" spans="1:7" x14ac:dyDescent="0.25">
      <c r="B1643" s="333"/>
      <c r="C1643" s="137" t="str">
        <f ca="1">IF(OFFSET(Zdroj!AH$16,A1642-1,0)=0,"",CONCATENATE("A",$A$2+1," - ",Zdroj!$AH$15))</f>
        <v/>
      </c>
      <c r="D1643" s="134" t="str">
        <f ca="1">IF(C1643="","",CONCATENATE(OFFSET(Zdroj!AH$16,A1642-1,0)," - ",OFFSET(Zdroj!AW$16,A1642-1,0)))</f>
        <v/>
      </c>
      <c r="E1643" s="66" t="str">
        <f ca="1">IF(C1643="","",OFFSET(Zdroj!AX$16,A1642-1,0))</f>
        <v/>
      </c>
      <c r="F1643" s="332"/>
      <c r="G1643" s="333"/>
    </row>
    <row r="1644" spans="1:7" x14ac:dyDescent="0.25">
      <c r="B1644" s="333"/>
      <c r="C1644" s="137" t="str">
        <f ca="1">IF(OFFSET(Zdroj!AI$16,A1642-1,0)=0,"",CONCATENATE("A",$A$2+2," - ",Zdroj!$AI$15))</f>
        <v/>
      </c>
      <c r="D1644" s="134" t="str">
        <f ca="1">IF(C1644="","",CONCATENATE(OFFSET(Zdroj!AI$16,A1642-1,0)," - ",OFFSET(Zdroj!AY$16,A1642-1,0)))</f>
        <v/>
      </c>
      <c r="E1644" s="66" t="str">
        <f ca="1">IF(C1644="","",OFFSET(Zdroj!AZ$16,A1642-1,0))</f>
        <v/>
      </c>
      <c r="F1644" s="332"/>
      <c r="G1644" s="333"/>
    </row>
    <row r="1645" spans="1:7" x14ac:dyDescent="0.25">
      <c r="B1645" s="333"/>
      <c r="C1645" s="137" t="str">
        <f ca="1">IF(OFFSET(Zdroj!AJ$16,A1642-1,0)=0,"",CONCATENATE("A",$A$2+3," - ",Zdroj!$AJ$15))</f>
        <v/>
      </c>
      <c r="D1645" s="134" t="str">
        <f ca="1">IF(C1645="","",CONCATENATE(OFFSET(Zdroj!AJ$16,A1642-1,0)," - ",OFFSET(Zdroj!BA$16,A1642-1,0)))</f>
        <v/>
      </c>
      <c r="E1645" s="66" t="str">
        <f ca="1">IF(C1645="","",OFFSET(Zdroj!BB$16,A1642-1,0))</f>
        <v/>
      </c>
      <c r="F1645" s="332"/>
      <c r="G1645" s="333"/>
    </row>
    <row r="1646" spans="1:7" x14ac:dyDescent="0.25">
      <c r="B1646" s="333"/>
      <c r="C1646" s="137" t="str">
        <f ca="1">IF(OFFSET(Zdroj!AK$16,A1642-1,0)=0,"",CONCATENATE("A",$A$2+4," - ",Zdroj!$AK$15))</f>
        <v/>
      </c>
      <c r="D1646" s="134" t="str">
        <f ca="1">IF(C1646="","",CONCATENATE(OFFSET(Zdroj!AK$16,A1642-1,0)," - ",OFFSET(Zdroj!BC$16,A1642-1,0)))</f>
        <v/>
      </c>
      <c r="E1646" s="66" t="str">
        <f ca="1">IF(C1646="","",OFFSET(Zdroj!BD$16,A1642-1,0))</f>
        <v/>
      </c>
      <c r="F1646" s="332"/>
      <c r="G1646" s="333"/>
    </row>
    <row r="1647" spans="1:7" x14ac:dyDescent="0.25">
      <c r="B1647" s="333"/>
      <c r="C1647" s="137" t="str">
        <f ca="1">IF(OFFSET(Zdroj!AL$16,A1642-1,0)=0,"",CONCATENATE("A",$A$2+5," - ",Zdroj!$AL$15))</f>
        <v/>
      </c>
      <c r="D1647" s="134" t="str">
        <f ca="1">IF(C1647="","",CONCATENATE(OFFSET(Zdroj!AL$16,A1642-1,0)," - ",OFFSET(Zdroj!BE$16,A1642-1,0)))</f>
        <v/>
      </c>
      <c r="E1647" s="66" t="str">
        <f ca="1">IF(C1647="","",OFFSET(Zdroj!BF$16,A1642-1,0))</f>
        <v/>
      </c>
      <c r="F1647" s="332"/>
      <c r="G1647" s="333"/>
    </row>
    <row r="1648" spans="1:7" x14ac:dyDescent="0.25">
      <c r="B1648" s="333"/>
      <c r="C1648" s="137" t="str">
        <f ca="1">IF(OFFSET(Zdroj!AM$16,A1642-1,0)=0,"",CONCATENATE("B",$A$2," - ",Zdroj!$AM$15))</f>
        <v/>
      </c>
      <c r="D1648" s="134" t="str">
        <f ca="1">IF(C1648="","",CONCATENATE(OFFSET(Zdroj!AM$16,A1642-1,0)))</f>
        <v/>
      </c>
      <c r="E1648" s="67" t="str">
        <f ca="1">IF(C1648="","",OFFSET(Zdroj!AN$16,A1642-1,0))</f>
        <v/>
      </c>
      <c r="F1648" s="334" t="str">
        <f t="shared" ref="F1648" ca="1" si="488">IF(SUM(E1648:E1651)=0,"",SUM(E1648:E1651))</f>
        <v/>
      </c>
      <c r="G1648" s="333"/>
    </row>
    <row r="1649" spans="1:7" x14ac:dyDescent="0.25">
      <c r="B1649" s="333"/>
      <c r="C1649" s="137" t="str">
        <f ca="1">IF(OFFSET(Zdroj!AO$16,A1642-1,0)=0,"",CONCATENATE("B",$A$2+1," - ",Zdroj!$AO$15))</f>
        <v/>
      </c>
      <c r="D1649" s="134" t="str">
        <f ca="1">IF(C1649="","",CONCATENATE(OFFSET(Zdroj!AO$16,A1642-1,0)))</f>
        <v/>
      </c>
      <c r="E1649" s="66" t="str">
        <f ca="1">IF(C1649="","",OFFSET(Zdroj!AP$16,A1642-1,0))</f>
        <v/>
      </c>
      <c r="F1649" s="334"/>
      <c r="G1649" s="333"/>
    </row>
    <row r="1650" spans="1:7" x14ac:dyDescent="0.25">
      <c r="B1650" s="333"/>
      <c r="C1650" s="137" t="str">
        <f ca="1">IF(OFFSET(Zdroj!AQ$16,A1642-1,0)=0,"",CONCATENATE("B",$A$2+2," - ",Zdroj!$AQ$15))</f>
        <v/>
      </c>
      <c r="D1650" s="134" t="str">
        <f ca="1">IF(C1650="","",CONCATENATE(OFFSET(Zdroj!AQ$16,A1642-1,0)))</f>
        <v/>
      </c>
      <c r="E1650" s="66" t="str">
        <f ca="1">IF(C1650="","",OFFSET(Zdroj!AR$16,A1642-1,0))</f>
        <v/>
      </c>
      <c r="F1650" s="334"/>
      <c r="G1650" s="333"/>
    </row>
    <row r="1651" spans="1:7" x14ac:dyDescent="0.25">
      <c r="B1651" s="333"/>
      <c r="C1651" s="137" t="str">
        <f ca="1">IF(OFFSET(Zdroj!AT$16,A1642-1,0)=0,"",CONCATENATE("B",$A$2+3," - ",Zdroj!$AS$15))</f>
        <v/>
      </c>
      <c r="D1651" s="134" t="str">
        <f ca="1">IF(C1651="","",CONCATENATE(OFFSET(Zdroj!AS$16,A1642-1,0)))</f>
        <v/>
      </c>
      <c r="E1651" s="66" t="str">
        <f ca="1">IF(C1651="","",OFFSET(Zdroj!AT$16,A1642-1,0))</f>
        <v/>
      </c>
      <c r="F1651" s="334"/>
      <c r="G1651" s="333"/>
    </row>
    <row r="1652" spans="1:7" x14ac:dyDescent="0.25">
      <c r="A1652" s="127">
        <f>SUM((ROW()+8)/10)</f>
        <v>166</v>
      </c>
      <c r="B1652" s="333" t="str">
        <f ca="1">IF(OFFSET(Zdroj!$B$16,A1652-1,0)&gt;0,OFFSET(Zdroj!$B$16,A1652-1,0),"")</f>
        <v/>
      </c>
      <c r="C1652" s="136" t="str">
        <f ca="1">IF(OFFSET(Zdroj!AG$16,A1652-1,0)=0,"",CONCATENATE("A",$A$2," - ",Zdroj!$AG$15))</f>
        <v/>
      </c>
      <c r="D1652" s="134" t="str">
        <f ca="1">IF(C1652="","",CONCATENATE(OFFSET(Zdroj!AG$16,A1652-1,0)," - ",OFFSET(Zdroj!AU$16,A1652-1,0)))</f>
        <v/>
      </c>
      <c r="E1652" s="66" t="str">
        <f ca="1">IF(C1652="","",OFFSET(Zdroj!AV$16,A1652-1,0))</f>
        <v/>
      </c>
      <c r="F1652" s="332" t="str">
        <f t="shared" ref="F1652" ca="1" si="489">IF(SUM(E1652:E1657)=0,"",SUM(E1652:E1657))</f>
        <v/>
      </c>
      <c r="G1652" s="333" t="str">
        <f t="shared" ref="G1652" ca="1" si="490">IF(SUM(E1652:E1661)=0,"",SUM(E1652:E1661))</f>
        <v/>
      </c>
    </row>
    <row r="1653" spans="1:7" x14ac:dyDescent="0.25">
      <c r="B1653" s="333"/>
      <c r="C1653" s="137" t="str">
        <f ca="1">IF(OFFSET(Zdroj!AH$16,A1652-1,0)=0,"",CONCATENATE("A",$A$2+1," - ",Zdroj!$AH$15))</f>
        <v/>
      </c>
      <c r="D1653" s="134" t="str">
        <f ca="1">IF(C1653="","",CONCATENATE(OFFSET(Zdroj!AH$16,A1652-1,0)," - ",OFFSET(Zdroj!AW$16,A1652-1,0)))</f>
        <v/>
      </c>
      <c r="E1653" s="66" t="str">
        <f ca="1">IF(C1653="","",OFFSET(Zdroj!AX$16,A1652-1,0))</f>
        <v/>
      </c>
      <c r="F1653" s="332"/>
      <c r="G1653" s="333"/>
    </row>
    <row r="1654" spans="1:7" x14ac:dyDescent="0.25">
      <c r="B1654" s="333"/>
      <c r="C1654" s="137" t="str">
        <f ca="1">IF(OFFSET(Zdroj!AI$16,A1652-1,0)=0,"",CONCATENATE("A",$A$2+2," - ",Zdroj!$AI$15))</f>
        <v/>
      </c>
      <c r="D1654" s="134" t="str">
        <f ca="1">IF(C1654="","",CONCATENATE(OFFSET(Zdroj!AI$16,A1652-1,0)," - ",OFFSET(Zdroj!AY$16,A1652-1,0)))</f>
        <v/>
      </c>
      <c r="E1654" s="66" t="str">
        <f ca="1">IF(C1654="","",OFFSET(Zdroj!AZ$16,A1652-1,0))</f>
        <v/>
      </c>
      <c r="F1654" s="332"/>
      <c r="G1654" s="333"/>
    </row>
    <row r="1655" spans="1:7" x14ac:dyDescent="0.25">
      <c r="B1655" s="333"/>
      <c r="C1655" s="137" t="str">
        <f ca="1">IF(OFFSET(Zdroj!AJ$16,A1652-1,0)=0,"",CONCATENATE("A",$A$2+3," - ",Zdroj!$AJ$15))</f>
        <v/>
      </c>
      <c r="D1655" s="134" t="str">
        <f ca="1">IF(C1655="","",CONCATENATE(OFFSET(Zdroj!AJ$16,A1652-1,0)," - ",OFFSET(Zdroj!BA$16,A1652-1,0)))</f>
        <v/>
      </c>
      <c r="E1655" s="66" t="str">
        <f ca="1">IF(C1655="","",OFFSET(Zdroj!BB$16,A1652-1,0))</f>
        <v/>
      </c>
      <c r="F1655" s="332"/>
      <c r="G1655" s="333"/>
    </row>
    <row r="1656" spans="1:7" x14ac:dyDescent="0.25">
      <c r="B1656" s="333"/>
      <c r="C1656" s="137" t="str">
        <f ca="1">IF(OFFSET(Zdroj!AK$16,A1652-1,0)=0,"",CONCATENATE("A",$A$2+4," - ",Zdroj!$AK$15))</f>
        <v/>
      </c>
      <c r="D1656" s="134" t="str">
        <f ca="1">IF(C1656="","",CONCATENATE(OFFSET(Zdroj!AK$16,A1652-1,0)," - ",OFFSET(Zdroj!BC$16,A1652-1,0)))</f>
        <v/>
      </c>
      <c r="E1656" s="66" t="str">
        <f ca="1">IF(C1656="","",OFFSET(Zdroj!BD$16,A1652-1,0))</f>
        <v/>
      </c>
      <c r="F1656" s="332"/>
      <c r="G1656" s="333"/>
    </row>
    <row r="1657" spans="1:7" x14ac:dyDescent="0.25">
      <c r="B1657" s="333"/>
      <c r="C1657" s="137" t="str">
        <f ca="1">IF(OFFSET(Zdroj!AL$16,A1652-1,0)=0,"",CONCATENATE("A",$A$2+5," - ",Zdroj!$AL$15))</f>
        <v/>
      </c>
      <c r="D1657" s="134" t="str">
        <f ca="1">IF(C1657="","",CONCATENATE(OFFSET(Zdroj!AL$16,A1652-1,0)," - ",OFFSET(Zdroj!BE$16,A1652-1,0)))</f>
        <v/>
      </c>
      <c r="E1657" s="66" t="str">
        <f ca="1">IF(C1657="","",OFFSET(Zdroj!BF$16,A1652-1,0))</f>
        <v/>
      </c>
      <c r="F1657" s="332"/>
      <c r="G1657" s="333"/>
    </row>
    <row r="1658" spans="1:7" x14ac:dyDescent="0.25">
      <c r="B1658" s="333"/>
      <c r="C1658" s="137" t="str">
        <f ca="1">IF(OFFSET(Zdroj!AM$16,A1652-1,0)=0,"",CONCATENATE("B",$A$2," - ",Zdroj!$AM$15))</f>
        <v/>
      </c>
      <c r="D1658" s="134" t="str">
        <f ca="1">IF(C1658="","",CONCATENATE(OFFSET(Zdroj!AM$16,A1652-1,0)))</f>
        <v/>
      </c>
      <c r="E1658" s="67" t="str">
        <f ca="1">IF(C1658="","",OFFSET(Zdroj!AN$16,A1652-1,0))</f>
        <v/>
      </c>
      <c r="F1658" s="334" t="str">
        <f t="shared" ref="F1658" ca="1" si="491">IF(SUM(E1658:E1661)=0,"",SUM(E1658:E1661))</f>
        <v/>
      </c>
      <c r="G1658" s="333"/>
    </row>
    <row r="1659" spans="1:7" x14ac:dyDescent="0.25">
      <c r="B1659" s="333"/>
      <c r="C1659" s="137" t="str">
        <f ca="1">IF(OFFSET(Zdroj!AO$16,A1652-1,0)=0,"",CONCATENATE("B",$A$2+1," - ",Zdroj!$AO$15))</f>
        <v/>
      </c>
      <c r="D1659" s="134" t="str">
        <f ca="1">IF(C1659="","",CONCATENATE(OFFSET(Zdroj!AO$16,A1652-1,0)))</f>
        <v/>
      </c>
      <c r="E1659" s="66" t="str">
        <f ca="1">IF(C1659="","",OFFSET(Zdroj!AP$16,A1652-1,0))</f>
        <v/>
      </c>
      <c r="F1659" s="334"/>
      <c r="G1659" s="333"/>
    </row>
    <row r="1660" spans="1:7" x14ac:dyDescent="0.25">
      <c r="B1660" s="333"/>
      <c r="C1660" s="137" t="str">
        <f ca="1">IF(OFFSET(Zdroj!AQ$16,A1652-1,0)=0,"",CONCATENATE("B",$A$2+2," - ",Zdroj!$AQ$15))</f>
        <v/>
      </c>
      <c r="D1660" s="134" t="str">
        <f ca="1">IF(C1660="","",CONCATENATE(OFFSET(Zdroj!AQ$16,A1652-1,0)))</f>
        <v/>
      </c>
      <c r="E1660" s="66" t="str">
        <f ca="1">IF(C1660="","",OFFSET(Zdroj!AR$16,A1652-1,0))</f>
        <v/>
      </c>
      <c r="F1660" s="334"/>
      <c r="G1660" s="333"/>
    </row>
    <row r="1661" spans="1:7" x14ac:dyDescent="0.25">
      <c r="B1661" s="333"/>
      <c r="C1661" s="137" t="str">
        <f ca="1">IF(OFFSET(Zdroj!AT$16,A1652-1,0)=0,"",CONCATENATE("B",$A$2+3," - ",Zdroj!$AS$15))</f>
        <v/>
      </c>
      <c r="D1661" s="134" t="str">
        <f ca="1">IF(C1661="","",CONCATENATE(OFFSET(Zdroj!AS$16,A1652-1,0)))</f>
        <v/>
      </c>
      <c r="E1661" s="66" t="str">
        <f ca="1">IF(C1661="","",OFFSET(Zdroj!AT$16,A1652-1,0))</f>
        <v/>
      </c>
      <c r="F1661" s="334"/>
      <c r="G1661" s="333"/>
    </row>
    <row r="1662" spans="1:7" x14ac:dyDescent="0.25">
      <c r="A1662" s="127">
        <f>SUM((ROW()+8)/10)</f>
        <v>167</v>
      </c>
      <c r="B1662" s="333" t="str">
        <f ca="1">IF(OFFSET(Zdroj!$B$16,A1662-1,0)&gt;0,OFFSET(Zdroj!$B$16,A1662-1,0),"")</f>
        <v/>
      </c>
      <c r="C1662" s="136" t="str">
        <f ca="1">IF(OFFSET(Zdroj!AG$16,A1662-1,0)=0,"",CONCATENATE("A",$A$2," - ",Zdroj!$AG$15))</f>
        <v/>
      </c>
      <c r="D1662" s="134" t="str">
        <f ca="1">IF(C1662="","",CONCATENATE(OFFSET(Zdroj!AG$16,A1662-1,0)," - ",OFFSET(Zdroj!AU$16,A1662-1,0)))</f>
        <v/>
      </c>
      <c r="E1662" s="66" t="str">
        <f ca="1">IF(C1662="","",OFFSET(Zdroj!AV$16,A1662-1,0))</f>
        <v/>
      </c>
      <c r="F1662" s="332" t="str">
        <f t="shared" ref="F1662" ca="1" si="492">IF(SUM(E1662:E1667)=0,"",SUM(E1662:E1667))</f>
        <v/>
      </c>
      <c r="G1662" s="333" t="str">
        <f t="shared" ref="G1662" ca="1" si="493">IF(SUM(E1662:E1671)=0,"",SUM(E1662:E1671))</f>
        <v/>
      </c>
    </row>
    <row r="1663" spans="1:7" x14ac:dyDescent="0.25">
      <c r="B1663" s="333"/>
      <c r="C1663" s="137" t="str">
        <f ca="1">IF(OFFSET(Zdroj!AH$16,A1662-1,0)=0,"",CONCATENATE("A",$A$2+1," - ",Zdroj!$AH$15))</f>
        <v/>
      </c>
      <c r="D1663" s="134" t="str">
        <f ca="1">IF(C1663="","",CONCATENATE(OFFSET(Zdroj!AH$16,A1662-1,0)," - ",OFFSET(Zdroj!AW$16,A1662-1,0)))</f>
        <v/>
      </c>
      <c r="E1663" s="66" t="str">
        <f ca="1">IF(C1663="","",OFFSET(Zdroj!AX$16,A1662-1,0))</f>
        <v/>
      </c>
      <c r="F1663" s="332"/>
      <c r="G1663" s="333"/>
    </row>
    <row r="1664" spans="1:7" x14ac:dyDescent="0.25">
      <c r="B1664" s="333"/>
      <c r="C1664" s="137" t="str">
        <f ca="1">IF(OFFSET(Zdroj!AI$16,A1662-1,0)=0,"",CONCATENATE("A",$A$2+2," - ",Zdroj!$AI$15))</f>
        <v/>
      </c>
      <c r="D1664" s="134" t="str">
        <f ca="1">IF(C1664="","",CONCATENATE(OFFSET(Zdroj!AI$16,A1662-1,0)," - ",OFFSET(Zdroj!AY$16,A1662-1,0)))</f>
        <v/>
      </c>
      <c r="E1664" s="66" t="str">
        <f ca="1">IF(C1664="","",OFFSET(Zdroj!AZ$16,A1662-1,0))</f>
        <v/>
      </c>
      <c r="F1664" s="332"/>
      <c r="G1664" s="333"/>
    </row>
    <row r="1665" spans="1:7" x14ac:dyDescent="0.25">
      <c r="B1665" s="333"/>
      <c r="C1665" s="137" t="str">
        <f ca="1">IF(OFFSET(Zdroj!AJ$16,A1662-1,0)=0,"",CONCATENATE("A",$A$2+3," - ",Zdroj!$AJ$15))</f>
        <v/>
      </c>
      <c r="D1665" s="134" t="str">
        <f ca="1">IF(C1665="","",CONCATENATE(OFFSET(Zdroj!AJ$16,A1662-1,0)," - ",OFFSET(Zdroj!BA$16,A1662-1,0)))</f>
        <v/>
      </c>
      <c r="E1665" s="66" t="str">
        <f ca="1">IF(C1665="","",OFFSET(Zdroj!BB$16,A1662-1,0))</f>
        <v/>
      </c>
      <c r="F1665" s="332"/>
      <c r="G1665" s="333"/>
    </row>
    <row r="1666" spans="1:7" x14ac:dyDescent="0.25">
      <c r="B1666" s="333"/>
      <c r="C1666" s="137" t="str">
        <f ca="1">IF(OFFSET(Zdroj!AK$16,A1662-1,0)=0,"",CONCATENATE("A",$A$2+4," - ",Zdroj!$AK$15))</f>
        <v/>
      </c>
      <c r="D1666" s="134" t="str">
        <f ca="1">IF(C1666="","",CONCATENATE(OFFSET(Zdroj!AK$16,A1662-1,0)," - ",OFFSET(Zdroj!BC$16,A1662-1,0)))</f>
        <v/>
      </c>
      <c r="E1666" s="66" t="str">
        <f ca="1">IF(C1666="","",OFFSET(Zdroj!BD$16,A1662-1,0))</f>
        <v/>
      </c>
      <c r="F1666" s="332"/>
      <c r="G1666" s="333"/>
    </row>
    <row r="1667" spans="1:7" x14ac:dyDescent="0.25">
      <c r="B1667" s="333"/>
      <c r="C1667" s="137" t="str">
        <f ca="1">IF(OFFSET(Zdroj!AL$16,A1662-1,0)=0,"",CONCATENATE("A",$A$2+5," - ",Zdroj!$AL$15))</f>
        <v/>
      </c>
      <c r="D1667" s="134" t="str">
        <f ca="1">IF(C1667="","",CONCATENATE(OFFSET(Zdroj!AL$16,A1662-1,0)," - ",OFFSET(Zdroj!BE$16,A1662-1,0)))</f>
        <v/>
      </c>
      <c r="E1667" s="66" t="str">
        <f ca="1">IF(C1667="","",OFFSET(Zdroj!BF$16,A1662-1,0))</f>
        <v/>
      </c>
      <c r="F1667" s="332"/>
      <c r="G1667" s="333"/>
    </row>
    <row r="1668" spans="1:7" x14ac:dyDescent="0.25">
      <c r="B1668" s="333"/>
      <c r="C1668" s="137" t="str">
        <f ca="1">IF(OFFSET(Zdroj!AM$16,A1662-1,0)=0,"",CONCATENATE("B",$A$2," - ",Zdroj!$AM$15))</f>
        <v/>
      </c>
      <c r="D1668" s="134" t="str">
        <f ca="1">IF(C1668="","",CONCATENATE(OFFSET(Zdroj!AM$16,A1662-1,0)))</f>
        <v/>
      </c>
      <c r="E1668" s="67" t="str">
        <f ca="1">IF(C1668="","",OFFSET(Zdroj!AN$16,A1662-1,0))</f>
        <v/>
      </c>
      <c r="F1668" s="334" t="str">
        <f t="shared" ref="F1668" ca="1" si="494">IF(SUM(E1668:E1671)=0,"",SUM(E1668:E1671))</f>
        <v/>
      </c>
      <c r="G1668" s="333"/>
    </row>
    <row r="1669" spans="1:7" x14ac:dyDescent="0.25">
      <c r="B1669" s="333"/>
      <c r="C1669" s="137" t="str">
        <f ca="1">IF(OFFSET(Zdroj!AO$16,A1662-1,0)=0,"",CONCATENATE("B",$A$2+1," - ",Zdroj!$AO$15))</f>
        <v/>
      </c>
      <c r="D1669" s="134" t="str">
        <f ca="1">IF(C1669="","",CONCATENATE(OFFSET(Zdroj!AO$16,A1662-1,0)))</f>
        <v/>
      </c>
      <c r="E1669" s="66" t="str">
        <f ca="1">IF(C1669="","",OFFSET(Zdroj!AP$16,A1662-1,0))</f>
        <v/>
      </c>
      <c r="F1669" s="334"/>
      <c r="G1669" s="333"/>
    </row>
    <row r="1670" spans="1:7" x14ac:dyDescent="0.25">
      <c r="B1670" s="333"/>
      <c r="C1670" s="137" t="str">
        <f ca="1">IF(OFFSET(Zdroj!AQ$16,A1662-1,0)=0,"",CONCATENATE("B",$A$2+2," - ",Zdroj!$AQ$15))</f>
        <v/>
      </c>
      <c r="D1670" s="134" t="str">
        <f ca="1">IF(C1670="","",CONCATENATE(OFFSET(Zdroj!AQ$16,A1662-1,0)))</f>
        <v/>
      </c>
      <c r="E1670" s="66" t="str">
        <f ca="1">IF(C1670="","",OFFSET(Zdroj!AR$16,A1662-1,0))</f>
        <v/>
      </c>
      <c r="F1670" s="334"/>
      <c r="G1670" s="333"/>
    </row>
    <row r="1671" spans="1:7" x14ac:dyDescent="0.25">
      <c r="B1671" s="333"/>
      <c r="C1671" s="137" t="str">
        <f ca="1">IF(OFFSET(Zdroj!AT$16,A1662-1,0)=0,"",CONCATENATE("B",$A$2+3," - ",Zdroj!$AS$15))</f>
        <v/>
      </c>
      <c r="D1671" s="134" t="str">
        <f ca="1">IF(C1671="","",CONCATENATE(OFFSET(Zdroj!AS$16,A1662-1,0)))</f>
        <v/>
      </c>
      <c r="E1671" s="66" t="str">
        <f ca="1">IF(C1671="","",OFFSET(Zdroj!AT$16,A1662-1,0))</f>
        <v/>
      </c>
      <c r="F1671" s="334"/>
      <c r="G1671" s="333"/>
    </row>
    <row r="1672" spans="1:7" x14ac:dyDescent="0.25">
      <c r="A1672" s="127">
        <f>SUM((ROW()+8)/10)</f>
        <v>168</v>
      </c>
      <c r="B1672" s="333" t="str">
        <f ca="1">IF(OFFSET(Zdroj!$B$16,A1672-1,0)&gt;0,OFFSET(Zdroj!$B$16,A1672-1,0),"")</f>
        <v/>
      </c>
      <c r="C1672" s="136" t="str">
        <f ca="1">IF(OFFSET(Zdroj!AG$16,A1672-1,0)=0,"",CONCATENATE("A",$A$2," - ",Zdroj!$AG$15))</f>
        <v/>
      </c>
      <c r="D1672" s="134" t="str">
        <f ca="1">IF(C1672="","",CONCATENATE(OFFSET(Zdroj!AG$16,A1672-1,0)," - ",OFFSET(Zdroj!AU$16,A1672-1,0)))</f>
        <v/>
      </c>
      <c r="E1672" s="66" t="str">
        <f ca="1">IF(C1672="","",OFFSET(Zdroj!AV$16,A1672-1,0))</f>
        <v/>
      </c>
      <c r="F1672" s="332" t="str">
        <f t="shared" ref="F1672" ca="1" si="495">IF(SUM(E1672:E1677)=0,"",SUM(E1672:E1677))</f>
        <v/>
      </c>
      <c r="G1672" s="333" t="str">
        <f t="shared" ref="G1672" ca="1" si="496">IF(SUM(E1672:E1681)=0,"",SUM(E1672:E1681))</f>
        <v/>
      </c>
    </row>
    <row r="1673" spans="1:7" x14ac:dyDescent="0.25">
      <c r="B1673" s="333"/>
      <c r="C1673" s="137" t="str">
        <f ca="1">IF(OFFSET(Zdroj!AH$16,A1672-1,0)=0,"",CONCATENATE("A",$A$2+1," - ",Zdroj!$AH$15))</f>
        <v/>
      </c>
      <c r="D1673" s="134" t="str">
        <f ca="1">IF(C1673="","",CONCATENATE(OFFSET(Zdroj!AH$16,A1672-1,0)," - ",OFFSET(Zdroj!AW$16,A1672-1,0)))</f>
        <v/>
      </c>
      <c r="E1673" s="66" t="str">
        <f ca="1">IF(C1673="","",OFFSET(Zdroj!AX$16,A1672-1,0))</f>
        <v/>
      </c>
      <c r="F1673" s="332"/>
      <c r="G1673" s="333"/>
    </row>
    <row r="1674" spans="1:7" x14ac:dyDescent="0.25">
      <c r="B1674" s="333"/>
      <c r="C1674" s="137" t="str">
        <f ca="1">IF(OFFSET(Zdroj!AI$16,A1672-1,0)=0,"",CONCATENATE("A",$A$2+2," - ",Zdroj!$AI$15))</f>
        <v/>
      </c>
      <c r="D1674" s="134" t="str">
        <f ca="1">IF(C1674="","",CONCATENATE(OFFSET(Zdroj!AI$16,A1672-1,0)," - ",OFFSET(Zdroj!AY$16,A1672-1,0)))</f>
        <v/>
      </c>
      <c r="E1674" s="66" t="str">
        <f ca="1">IF(C1674="","",OFFSET(Zdroj!AZ$16,A1672-1,0))</f>
        <v/>
      </c>
      <c r="F1674" s="332"/>
      <c r="G1674" s="333"/>
    </row>
    <row r="1675" spans="1:7" x14ac:dyDescent="0.25">
      <c r="B1675" s="333"/>
      <c r="C1675" s="137" t="str">
        <f ca="1">IF(OFFSET(Zdroj!AJ$16,A1672-1,0)=0,"",CONCATENATE("A",$A$2+3," - ",Zdroj!$AJ$15))</f>
        <v/>
      </c>
      <c r="D1675" s="134" t="str">
        <f ca="1">IF(C1675="","",CONCATENATE(OFFSET(Zdroj!AJ$16,A1672-1,0)," - ",OFFSET(Zdroj!BA$16,A1672-1,0)))</f>
        <v/>
      </c>
      <c r="E1675" s="66" t="str">
        <f ca="1">IF(C1675="","",OFFSET(Zdroj!BB$16,A1672-1,0))</f>
        <v/>
      </c>
      <c r="F1675" s="332"/>
      <c r="G1675" s="333"/>
    </row>
    <row r="1676" spans="1:7" x14ac:dyDescent="0.25">
      <c r="B1676" s="333"/>
      <c r="C1676" s="137" t="str">
        <f ca="1">IF(OFFSET(Zdroj!AK$16,A1672-1,0)=0,"",CONCATENATE("A",$A$2+4," - ",Zdroj!$AK$15))</f>
        <v/>
      </c>
      <c r="D1676" s="134" t="str">
        <f ca="1">IF(C1676="","",CONCATENATE(OFFSET(Zdroj!AK$16,A1672-1,0)," - ",OFFSET(Zdroj!BC$16,A1672-1,0)))</f>
        <v/>
      </c>
      <c r="E1676" s="66" t="str">
        <f ca="1">IF(C1676="","",OFFSET(Zdroj!BD$16,A1672-1,0))</f>
        <v/>
      </c>
      <c r="F1676" s="332"/>
      <c r="G1676" s="333"/>
    </row>
    <row r="1677" spans="1:7" x14ac:dyDescent="0.25">
      <c r="B1677" s="333"/>
      <c r="C1677" s="137" t="str">
        <f ca="1">IF(OFFSET(Zdroj!AL$16,A1672-1,0)=0,"",CONCATENATE("A",$A$2+5," - ",Zdroj!$AL$15))</f>
        <v/>
      </c>
      <c r="D1677" s="134" t="str">
        <f ca="1">IF(C1677="","",CONCATENATE(OFFSET(Zdroj!AL$16,A1672-1,0)," - ",OFFSET(Zdroj!BE$16,A1672-1,0)))</f>
        <v/>
      </c>
      <c r="E1677" s="66" t="str">
        <f ca="1">IF(C1677="","",OFFSET(Zdroj!BF$16,A1672-1,0))</f>
        <v/>
      </c>
      <c r="F1677" s="332"/>
      <c r="G1677" s="333"/>
    </row>
    <row r="1678" spans="1:7" x14ac:dyDescent="0.25">
      <c r="B1678" s="333"/>
      <c r="C1678" s="137" t="str">
        <f ca="1">IF(OFFSET(Zdroj!AM$16,A1672-1,0)=0,"",CONCATENATE("B",$A$2," - ",Zdroj!$AM$15))</f>
        <v/>
      </c>
      <c r="D1678" s="134" t="str">
        <f ca="1">IF(C1678="","",CONCATENATE(OFFSET(Zdroj!AM$16,A1672-1,0)))</f>
        <v/>
      </c>
      <c r="E1678" s="67" t="str">
        <f ca="1">IF(C1678="","",OFFSET(Zdroj!AN$16,A1672-1,0))</f>
        <v/>
      </c>
      <c r="F1678" s="334" t="str">
        <f t="shared" ref="F1678" ca="1" si="497">IF(SUM(E1678:E1681)=0,"",SUM(E1678:E1681))</f>
        <v/>
      </c>
      <c r="G1678" s="333"/>
    </row>
    <row r="1679" spans="1:7" x14ac:dyDescent="0.25">
      <c r="B1679" s="333"/>
      <c r="C1679" s="137" t="str">
        <f ca="1">IF(OFFSET(Zdroj!AO$16,A1672-1,0)=0,"",CONCATENATE("B",$A$2+1," - ",Zdroj!$AO$15))</f>
        <v/>
      </c>
      <c r="D1679" s="134" t="str">
        <f ca="1">IF(C1679="","",CONCATENATE(OFFSET(Zdroj!AO$16,A1672-1,0)))</f>
        <v/>
      </c>
      <c r="E1679" s="66" t="str">
        <f ca="1">IF(C1679="","",OFFSET(Zdroj!AP$16,A1672-1,0))</f>
        <v/>
      </c>
      <c r="F1679" s="334"/>
      <c r="G1679" s="333"/>
    </row>
    <row r="1680" spans="1:7" x14ac:dyDescent="0.25">
      <c r="B1680" s="333"/>
      <c r="C1680" s="137" t="str">
        <f ca="1">IF(OFFSET(Zdroj!AQ$16,A1672-1,0)=0,"",CONCATENATE("B",$A$2+2," - ",Zdroj!$AQ$15))</f>
        <v/>
      </c>
      <c r="D1680" s="134" t="str">
        <f ca="1">IF(C1680="","",CONCATENATE(OFFSET(Zdroj!AQ$16,A1672-1,0)))</f>
        <v/>
      </c>
      <c r="E1680" s="66" t="str">
        <f ca="1">IF(C1680="","",OFFSET(Zdroj!AR$16,A1672-1,0))</f>
        <v/>
      </c>
      <c r="F1680" s="334"/>
      <c r="G1680" s="333"/>
    </row>
    <row r="1681" spans="1:7" x14ac:dyDescent="0.25">
      <c r="B1681" s="333"/>
      <c r="C1681" s="137" t="str">
        <f ca="1">IF(OFFSET(Zdroj!AT$16,A1672-1,0)=0,"",CONCATENATE("B",$A$2+3," - ",Zdroj!$AS$15))</f>
        <v/>
      </c>
      <c r="D1681" s="134" t="str">
        <f ca="1">IF(C1681="","",CONCATENATE(OFFSET(Zdroj!AS$16,A1672-1,0)))</f>
        <v/>
      </c>
      <c r="E1681" s="66" t="str">
        <f ca="1">IF(C1681="","",OFFSET(Zdroj!AT$16,A1672-1,0))</f>
        <v/>
      </c>
      <c r="F1681" s="334"/>
      <c r="G1681" s="333"/>
    </row>
    <row r="1682" spans="1:7" x14ac:dyDescent="0.25">
      <c r="A1682" s="127">
        <f>SUM((ROW()+8)/10)</f>
        <v>169</v>
      </c>
      <c r="B1682" s="333" t="str">
        <f ca="1">IF(OFFSET(Zdroj!$B$16,A1682-1,0)&gt;0,OFFSET(Zdroj!$B$16,A1682-1,0),"")</f>
        <v/>
      </c>
      <c r="C1682" s="136" t="str">
        <f ca="1">IF(OFFSET(Zdroj!AG$16,A1682-1,0)=0,"",CONCATENATE("A",$A$2," - ",Zdroj!$AG$15))</f>
        <v/>
      </c>
      <c r="D1682" s="134" t="str">
        <f ca="1">IF(C1682="","",CONCATENATE(OFFSET(Zdroj!AG$16,A1682-1,0)," - ",OFFSET(Zdroj!AU$16,A1682-1,0)))</f>
        <v/>
      </c>
      <c r="E1682" s="66" t="str">
        <f ca="1">IF(C1682="","",OFFSET(Zdroj!AV$16,A1682-1,0))</f>
        <v/>
      </c>
      <c r="F1682" s="332" t="str">
        <f t="shared" ref="F1682" ca="1" si="498">IF(SUM(E1682:E1687)=0,"",SUM(E1682:E1687))</f>
        <v/>
      </c>
      <c r="G1682" s="333" t="str">
        <f t="shared" ref="G1682" ca="1" si="499">IF(SUM(E1682:E1691)=0,"",SUM(E1682:E1691))</f>
        <v/>
      </c>
    </row>
    <row r="1683" spans="1:7" x14ac:dyDescent="0.25">
      <c r="B1683" s="333"/>
      <c r="C1683" s="137" t="str">
        <f ca="1">IF(OFFSET(Zdroj!AH$16,A1682-1,0)=0,"",CONCATENATE("A",$A$2+1," - ",Zdroj!$AH$15))</f>
        <v/>
      </c>
      <c r="D1683" s="134" t="str">
        <f ca="1">IF(C1683="","",CONCATENATE(OFFSET(Zdroj!AH$16,A1682-1,0)," - ",OFFSET(Zdroj!AW$16,A1682-1,0)))</f>
        <v/>
      </c>
      <c r="E1683" s="66" t="str">
        <f ca="1">IF(C1683="","",OFFSET(Zdroj!AX$16,A1682-1,0))</f>
        <v/>
      </c>
      <c r="F1683" s="332"/>
      <c r="G1683" s="333"/>
    </row>
    <row r="1684" spans="1:7" x14ac:dyDescent="0.25">
      <c r="B1684" s="333"/>
      <c r="C1684" s="137" t="str">
        <f ca="1">IF(OFFSET(Zdroj!AI$16,A1682-1,0)=0,"",CONCATENATE("A",$A$2+2," - ",Zdroj!$AI$15))</f>
        <v/>
      </c>
      <c r="D1684" s="134" t="str">
        <f ca="1">IF(C1684="","",CONCATENATE(OFFSET(Zdroj!AI$16,A1682-1,0)," - ",OFFSET(Zdroj!AY$16,A1682-1,0)))</f>
        <v/>
      </c>
      <c r="E1684" s="66" t="str">
        <f ca="1">IF(C1684="","",OFFSET(Zdroj!AZ$16,A1682-1,0))</f>
        <v/>
      </c>
      <c r="F1684" s="332"/>
      <c r="G1684" s="333"/>
    </row>
    <row r="1685" spans="1:7" x14ac:dyDescent="0.25">
      <c r="B1685" s="333"/>
      <c r="C1685" s="137" t="str">
        <f ca="1">IF(OFFSET(Zdroj!AJ$16,A1682-1,0)=0,"",CONCATENATE("A",$A$2+3," - ",Zdroj!$AJ$15))</f>
        <v/>
      </c>
      <c r="D1685" s="134" t="str">
        <f ca="1">IF(C1685="","",CONCATENATE(OFFSET(Zdroj!AJ$16,A1682-1,0)," - ",OFFSET(Zdroj!BA$16,A1682-1,0)))</f>
        <v/>
      </c>
      <c r="E1685" s="66" t="str">
        <f ca="1">IF(C1685="","",OFFSET(Zdroj!BB$16,A1682-1,0))</f>
        <v/>
      </c>
      <c r="F1685" s="332"/>
      <c r="G1685" s="333"/>
    </row>
    <row r="1686" spans="1:7" x14ac:dyDescent="0.25">
      <c r="B1686" s="333"/>
      <c r="C1686" s="137" t="str">
        <f ca="1">IF(OFFSET(Zdroj!AK$16,A1682-1,0)=0,"",CONCATENATE("A",$A$2+4," - ",Zdroj!$AK$15))</f>
        <v/>
      </c>
      <c r="D1686" s="134" t="str">
        <f ca="1">IF(C1686="","",CONCATENATE(OFFSET(Zdroj!AK$16,A1682-1,0)," - ",OFFSET(Zdroj!BC$16,A1682-1,0)))</f>
        <v/>
      </c>
      <c r="E1686" s="66" t="str">
        <f ca="1">IF(C1686="","",OFFSET(Zdroj!BD$16,A1682-1,0))</f>
        <v/>
      </c>
      <c r="F1686" s="332"/>
      <c r="G1686" s="333"/>
    </row>
    <row r="1687" spans="1:7" x14ac:dyDescent="0.25">
      <c r="B1687" s="333"/>
      <c r="C1687" s="137" t="str">
        <f ca="1">IF(OFFSET(Zdroj!AL$16,A1682-1,0)=0,"",CONCATENATE("A",$A$2+5," - ",Zdroj!$AL$15))</f>
        <v/>
      </c>
      <c r="D1687" s="134" t="str">
        <f ca="1">IF(C1687="","",CONCATENATE(OFFSET(Zdroj!AL$16,A1682-1,0)," - ",OFFSET(Zdroj!BE$16,A1682-1,0)))</f>
        <v/>
      </c>
      <c r="E1687" s="66" t="str">
        <f ca="1">IF(C1687="","",OFFSET(Zdroj!BF$16,A1682-1,0))</f>
        <v/>
      </c>
      <c r="F1687" s="332"/>
      <c r="G1687" s="333"/>
    </row>
    <row r="1688" spans="1:7" x14ac:dyDescent="0.25">
      <c r="B1688" s="333"/>
      <c r="C1688" s="137" t="str">
        <f ca="1">IF(OFFSET(Zdroj!AM$16,A1682-1,0)=0,"",CONCATENATE("B",$A$2," - ",Zdroj!$AM$15))</f>
        <v/>
      </c>
      <c r="D1688" s="134" t="str">
        <f ca="1">IF(C1688="","",CONCATENATE(OFFSET(Zdroj!AM$16,A1682-1,0)))</f>
        <v/>
      </c>
      <c r="E1688" s="67" t="str">
        <f ca="1">IF(C1688="","",OFFSET(Zdroj!AN$16,A1682-1,0))</f>
        <v/>
      </c>
      <c r="F1688" s="334" t="str">
        <f t="shared" ref="F1688" ca="1" si="500">IF(SUM(E1688:E1691)=0,"",SUM(E1688:E1691))</f>
        <v/>
      </c>
      <c r="G1688" s="333"/>
    </row>
    <row r="1689" spans="1:7" x14ac:dyDescent="0.25">
      <c r="B1689" s="333"/>
      <c r="C1689" s="137" t="str">
        <f ca="1">IF(OFFSET(Zdroj!AO$16,A1682-1,0)=0,"",CONCATENATE("B",$A$2+1," - ",Zdroj!$AO$15))</f>
        <v/>
      </c>
      <c r="D1689" s="134" t="str">
        <f ca="1">IF(C1689="","",CONCATENATE(OFFSET(Zdroj!AO$16,A1682-1,0)))</f>
        <v/>
      </c>
      <c r="E1689" s="66" t="str">
        <f ca="1">IF(C1689="","",OFFSET(Zdroj!AP$16,A1682-1,0))</f>
        <v/>
      </c>
      <c r="F1689" s="334"/>
      <c r="G1689" s="333"/>
    </row>
    <row r="1690" spans="1:7" x14ac:dyDescent="0.25">
      <c r="B1690" s="333"/>
      <c r="C1690" s="137" t="str">
        <f ca="1">IF(OFFSET(Zdroj!AQ$16,A1682-1,0)=0,"",CONCATENATE("B",$A$2+2," - ",Zdroj!$AQ$15))</f>
        <v/>
      </c>
      <c r="D1690" s="134" t="str">
        <f ca="1">IF(C1690="","",CONCATENATE(OFFSET(Zdroj!AQ$16,A1682-1,0)))</f>
        <v/>
      </c>
      <c r="E1690" s="66" t="str">
        <f ca="1">IF(C1690="","",OFFSET(Zdroj!AR$16,A1682-1,0))</f>
        <v/>
      </c>
      <c r="F1690" s="334"/>
      <c r="G1690" s="333"/>
    </row>
    <row r="1691" spans="1:7" x14ac:dyDescent="0.25">
      <c r="B1691" s="333"/>
      <c r="C1691" s="137" t="str">
        <f ca="1">IF(OFFSET(Zdroj!AT$16,A1682-1,0)=0,"",CONCATENATE("B",$A$2+3," - ",Zdroj!$AS$15))</f>
        <v/>
      </c>
      <c r="D1691" s="134" t="str">
        <f ca="1">IF(C1691="","",CONCATENATE(OFFSET(Zdroj!AS$16,A1682-1,0)))</f>
        <v/>
      </c>
      <c r="E1691" s="66" t="str">
        <f ca="1">IF(C1691="","",OFFSET(Zdroj!AT$16,A1682-1,0))</f>
        <v/>
      </c>
      <c r="F1691" s="334"/>
      <c r="G1691" s="333"/>
    </row>
    <row r="1692" spans="1:7" x14ac:dyDescent="0.25">
      <c r="A1692" s="127">
        <f>SUM((ROW()+8)/10)</f>
        <v>170</v>
      </c>
      <c r="B1692" s="333" t="str">
        <f ca="1">IF(OFFSET(Zdroj!$B$16,A1692-1,0)&gt;0,OFFSET(Zdroj!$B$16,A1692-1,0),"")</f>
        <v/>
      </c>
      <c r="C1692" s="136" t="str">
        <f ca="1">IF(OFFSET(Zdroj!AG$16,A1692-1,0)=0,"",CONCATENATE("A",$A$2," - ",Zdroj!$AG$15))</f>
        <v/>
      </c>
      <c r="D1692" s="134" t="str">
        <f ca="1">IF(C1692="","",CONCATENATE(OFFSET(Zdroj!AG$16,A1692-1,0)," - ",OFFSET(Zdroj!AU$16,A1692-1,0)))</f>
        <v/>
      </c>
      <c r="E1692" s="66" t="str">
        <f ca="1">IF(C1692="","",OFFSET(Zdroj!AV$16,A1692-1,0))</f>
        <v/>
      </c>
      <c r="F1692" s="332" t="str">
        <f t="shared" ref="F1692" ca="1" si="501">IF(SUM(E1692:E1697)=0,"",SUM(E1692:E1697))</f>
        <v/>
      </c>
      <c r="G1692" s="333" t="str">
        <f t="shared" ref="G1692" ca="1" si="502">IF(SUM(E1692:E1701)=0,"",SUM(E1692:E1701))</f>
        <v/>
      </c>
    </row>
    <row r="1693" spans="1:7" x14ac:dyDescent="0.25">
      <c r="B1693" s="333"/>
      <c r="C1693" s="137" t="str">
        <f ca="1">IF(OFFSET(Zdroj!AH$16,A1692-1,0)=0,"",CONCATENATE("A",$A$2+1," - ",Zdroj!$AH$15))</f>
        <v/>
      </c>
      <c r="D1693" s="134" t="str">
        <f ca="1">IF(C1693="","",CONCATENATE(OFFSET(Zdroj!AH$16,A1692-1,0)," - ",OFFSET(Zdroj!AW$16,A1692-1,0)))</f>
        <v/>
      </c>
      <c r="E1693" s="66" t="str">
        <f ca="1">IF(C1693="","",OFFSET(Zdroj!AX$16,A1692-1,0))</f>
        <v/>
      </c>
      <c r="F1693" s="332"/>
      <c r="G1693" s="333"/>
    </row>
    <row r="1694" spans="1:7" x14ac:dyDescent="0.25">
      <c r="B1694" s="333"/>
      <c r="C1694" s="137" t="str">
        <f ca="1">IF(OFFSET(Zdroj!AI$16,A1692-1,0)=0,"",CONCATENATE("A",$A$2+2," - ",Zdroj!$AI$15))</f>
        <v/>
      </c>
      <c r="D1694" s="134" t="str">
        <f ca="1">IF(C1694="","",CONCATENATE(OFFSET(Zdroj!AI$16,A1692-1,0)," - ",OFFSET(Zdroj!AY$16,A1692-1,0)))</f>
        <v/>
      </c>
      <c r="E1694" s="66" t="str">
        <f ca="1">IF(C1694="","",OFFSET(Zdroj!AZ$16,A1692-1,0))</f>
        <v/>
      </c>
      <c r="F1694" s="332"/>
      <c r="G1694" s="333"/>
    </row>
    <row r="1695" spans="1:7" x14ac:dyDescent="0.25">
      <c r="B1695" s="333"/>
      <c r="C1695" s="137" t="str">
        <f ca="1">IF(OFFSET(Zdroj!AJ$16,A1692-1,0)=0,"",CONCATENATE("A",$A$2+3," - ",Zdroj!$AJ$15))</f>
        <v/>
      </c>
      <c r="D1695" s="134" t="str">
        <f ca="1">IF(C1695="","",CONCATENATE(OFFSET(Zdroj!AJ$16,A1692-1,0)," - ",OFFSET(Zdroj!BA$16,A1692-1,0)))</f>
        <v/>
      </c>
      <c r="E1695" s="66" t="str">
        <f ca="1">IF(C1695="","",OFFSET(Zdroj!BB$16,A1692-1,0))</f>
        <v/>
      </c>
      <c r="F1695" s="332"/>
      <c r="G1695" s="333"/>
    </row>
    <row r="1696" spans="1:7" x14ac:dyDescent="0.25">
      <c r="B1696" s="333"/>
      <c r="C1696" s="137" t="str">
        <f ca="1">IF(OFFSET(Zdroj!AK$16,A1692-1,0)=0,"",CONCATENATE("A",$A$2+4," - ",Zdroj!$AK$15))</f>
        <v/>
      </c>
      <c r="D1696" s="134" t="str">
        <f ca="1">IF(C1696="","",CONCATENATE(OFFSET(Zdroj!AK$16,A1692-1,0)," - ",OFFSET(Zdroj!BC$16,A1692-1,0)))</f>
        <v/>
      </c>
      <c r="E1696" s="66" t="str">
        <f ca="1">IF(C1696="","",OFFSET(Zdroj!BD$16,A1692-1,0))</f>
        <v/>
      </c>
      <c r="F1696" s="332"/>
      <c r="G1696" s="333"/>
    </row>
    <row r="1697" spans="1:7" x14ac:dyDescent="0.25">
      <c r="B1697" s="333"/>
      <c r="C1697" s="137" t="str">
        <f ca="1">IF(OFFSET(Zdroj!AL$16,A1692-1,0)=0,"",CONCATENATE("A",$A$2+5," - ",Zdroj!$AL$15))</f>
        <v/>
      </c>
      <c r="D1697" s="134" t="str">
        <f ca="1">IF(C1697="","",CONCATENATE(OFFSET(Zdroj!AL$16,A1692-1,0)," - ",OFFSET(Zdroj!BE$16,A1692-1,0)))</f>
        <v/>
      </c>
      <c r="E1697" s="66" t="str">
        <f ca="1">IF(C1697="","",OFFSET(Zdroj!BF$16,A1692-1,0))</f>
        <v/>
      </c>
      <c r="F1697" s="332"/>
      <c r="G1697" s="333"/>
    </row>
    <row r="1698" spans="1:7" x14ac:dyDescent="0.25">
      <c r="B1698" s="333"/>
      <c r="C1698" s="137" t="str">
        <f ca="1">IF(OFFSET(Zdroj!AM$16,A1692-1,0)=0,"",CONCATENATE("B",$A$2," - ",Zdroj!$AM$15))</f>
        <v/>
      </c>
      <c r="D1698" s="134" t="str">
        <f ca="1">IF(C1698="","",CONCATENATE(OFFSET(Zdroj!AM$16,A1692-1,0)))</f>
        <v/>
      </c>
      <c r="E1698" s="67" t="str">
        <f ca="1">IF(C1698="","",OFFSET(Zdroj!AN$16,A1692-1,0))</f>
        <v/>
      </c>
      <c r="F1698" s="334" t="str">
        <f t="shared" ref="F1698" ca="1" si="503">IF(SUM(E1698:E1701)=0,"",SUM(E1698:E1701))</f>
        <v/>
      </c>
      <c r="G1698" s="333"/>
    </row>
    <row r="1699" spans="1:7" x14ac:dyDescent="0.25">
      <c r="B1699" s="333"/>
      <c r="C1699" s="137" t="str">
        <f ca="1">IF(OFFSET(Zdroj!AO$16,A1692-1,0)=0,"",CONCATENATE("B",$A$2+1," - ",Zdroj!$AO$15))</f>
        <v/>
      </c>
      <c r="D1699" s="134" t="str">
        <f ca="1">IF(C1699="","",CONCATENATE(OFFSET(Zdroj!AO$16,A1692-1,0)))</f>
        <v/>
      </c>
      <c r="E1699" s="66" t="str">
        <f ca="1">IF(C1699="","",OFFSET(Zdroj!AP$16,A1692-1,0))</f>
        <v/>
      </c>
      <c r="F1699" s="334"/>
      <c r="G1699" s="333"/>
    </row>
    <row r="1700" spans="1:7" x14ac:dyDescent="0.25">
      <c r="B1700" s="333"/>
      <c r="C1700" s="137" t="str">
        <f ca="1">IF(OFFSET(Zdroj!AQ$16,A1692-1,0)=0,"",CONCATENATE("B",$A$2+2," - ",Zdroj!$AQ$15))</f>
        <v/>
      </c>
      <c r="D1700" s="134" t="str">
        <f ca="1">IF(C1700="","",CONCATENATE(OFFSET(Zdroj!AQ$16,A1692-1,0)))</f>
        <v/>
      </c>
      <c r="E1700" s="66" t="str">
        <f ca="1">IF(C1700="","",OFFSET(Zdroj!AR$16,A1692-1,0))</f>
        <v/>
      </c>
      <c r="F1700" s="334"/>
      <c r="G1700" s="333"/>
    </row>
    <row r="1701" spans="1:7" x14ac:dyDescent="0.25">
      <c r="B1701" s="333"/>
      <c r="C1701" s="137" t="str">
        <f ca="1">IF(OFFSET(Zdroj!AT$16,A1692-1,0)=0,"",CONCATENATE("B",$A$2+3," - ",Zdroj!$AS$15))</f>
        <v/>
      </c>
      <c r="D1701" s="134" t="str">
        <f ca="1">IF(C1701="","",CONCATENATE(OFFSET(Zdroj!AS$16,A1692-1,0)))</f>
        <v/>
      </c>
      <c r="E1701" s="66" t="str">
        <f ca="1">IF(C1701="","",OFFSET(Zdroj!AT$16,A1692-1,0))</f>
        <v/>
      </c>
      <c r="F1701" s="334"/>
      <c r="G1701" s="333"/>
    </row>
    <row r="1702" spans="1:7" x14ac:dyDescent="0.25">
      <c r="A1702" s="127">
        <f>SUM((ROW()+8)/10)</f>
        <v>171</v>
      </c>
      <c r="B1702" s="333" t="str">
        <f ca="1">IF(OFFSET(Zdroj!$B$16,A1702-1,0)&gt;0,OFFSET(Zdroj!$B$16,A1702-1,0),"")</f>
        <v/>
      </c>
      <c r="C1702" s="136" t="str">
        <f ca="1">IF(OFFSET(Zdroj!AG$16,A1702-1,0)=0,"",CONCATENATE("A",$A$2," - ",Zdroj!$AG$15))</f>
        <v/>
      </c>
      <c r="D1702" s="134" t="str">
        <f ca="1">IF(C1702="","",CONCATENATE(OFFSET(Zdroj!AG$16,A1702-1,0)," - ",OFFSET(Zdroj!AU$16,A1702-1,0)))</f>
        <v/>
      </c>
      <c r="E1702" s="66" t="str">
        <f ca="1">IF(C1702="","",OFFSET(Zdroj!AV$16,A1702-1,0))</f>
        <v/>
      </c>
      <c r="F1702" s="332" t="str">
        <f t="shared" ref="F1702" ca="1" si="504">IF(SUM(E1702:E1707)=0,"",SUM(E1702:E1707))</f>
        <v/>
      </c>
      <c r="G1702" s="333" t="str">
        <f t="shared" ref="G1702" ca="1" si="505">IF(SUM(E1702:E1711)=0,"",SUM(E1702:E1711))</f>
        <v/>
      </c>
    </row>
    <row r="1703" spans="1:7" x14ac:dyDescent="0.25">
      <c r="B1703" s="333"/>
      <c r="C1703" s="137" t="str">
        <f ca="1">IF(OFFSET(Zdroj!AH$16,A1702-1,0)=0,"",CONCATENATE("A",$A$2+1," - ",Zdroj!$AH$15))</f>
        <v/>
      </c>
      <c r="D1703" s="134" t="str">
        <f ca="1">IF(C1703="","",CONCATENATE(OFFSET(Zdroj!AH$16,A1702-1,0)," - ",OFFSET(Zdroj!AW$16,A1702-1,0)))</f>
        <v/>
      </c>
      <c r="E1703" s="66" t="str">
        <f ca="1">IF(C1703="","",OFFSET(Zdroj!AX$16,A1702-1,0))</f>
        <v/>
      </c>
      <c r="F1703" s="332"/>
      <c r="G1703" s="333"/>
    </row>
    <row r="1704" spans="1:7" x14ac:dyDescent="0.25">
      <c r="B1704" s="333"/>
      <c r="C1704" s="137" t="str">
        <f ca="1">IF(OFFSET(Zdroj!AI$16,A1702-1,0)=0,"",CONCATENATE("A",$A$2+2," - ",Zdroj!$AI$15))</f>
        <v/>
      </c>
      <c r="D1704" s="134" t="str">
        <f ca="1">IF(C1704="","",CONCATENATE(OFFSET(Zdroj!AI$16,A1702-1,0)," - ",OFFSET(Zdroj!AY$16,A1702-1,0)))</f>
        <v/>
      </c>
      <c r="E1704" s="66" t="str">
        <f ca="1">IF(C1704="","",OFFSET(Zdroj!AZ$16,A1702-1,0))</f>
        <v/>
      </c>
      <c r="F1704" s="332"/>
      <c r="G1704" s="333"/>
    </row>
    <row r="1705" spans="1:7" x14ac:dyDescent="0.25">
      <c r="B1705" s="333"/>
      <c r="C1705" s="137" t="str">
        <f ca="1">IF(OFFSET(Zdroj!AJ$16,A1702-1,0)=0,"",CONCATENATE("A",$A$2+3," - ",Zdroj!$AJ$15))</f>
        <v/>
      </c>
      <c r="D1705" s="134" t="str">
        <f ca="1">IF(C1705="","",CONCATENATE(OFFSET(Zdroj!AJ$16,A1702-1,0)," - ",OFFSET(Zdroj!BA$16,A1702-1,0)))</f>
        <v/>
      </c>
      <c r="E1705" s="66" t="str">
        <f ca="1">IF(C1705="","",OFFSET(Zdroj!BB$16,A1702-1,0))</f>
        <v/>
      </c>
      <c r="F1705" s="332"/>
      <c r="G1705" s="333"/>
    </row>
    <row r="1706" spans="1:7" x14ac:dyDescent="0.25">
      <c r="B1706" s="333"/>
      <c r="C1706" s="137" t="str">
        <f ca="1">IF(OFFSET(Zdroj!AK$16,A1702-1,0)=0,"",CONCATENATE("A",$A$2+4," - ",Zdroj!$AK$15))</f>
        <v/>
      </c>
      <c r="D1706" s="134" t="str">
        <f ca="1">IF(C1706="","",CONCATENATE(OFFSET(Zdroj!AK$16,A1702-1,0)," - ",OFFSET(Zdroj!BC$16,A1702-1,0)))</f>
        <v/>
      </c>
      <c r="E1706" s="66" t="str">
        <f ca="1">IF(C1706="","",OFFSET(Zdroj!BD$16,A1702-1,0))</f>
        <v/>
      </c>
      <c r="F1706" s="332"/>
      <c r="G1706" s="333"/>
    </row>
    <row r="1707" spans="1:7" x14ac:dyDescent="0.25">
      <c r="B1707" s="333"/>
      <c r="C1707" s="137" t="str">
        <f ca="1">IF(OFFSET(Zdroj!AL$16,A1702-1,0)=0,"",CONCATENATE("A",$A$2+5," - ",Zdroj!$AL$15))</f>
        <v/>
      </c>
      <c r="D1707" s="134" t="str">
        <f ca="1">IF(C1707="","",CONCATENATE(OFFSET(Zdroj!AL$16,A1702-1,0)," - ",OFFSET(Zdroj!BE$16,A1702-1,0)))</f>
        <v/>
      </c>
      <c r="E1707" s="66" t="str">
        <f ca="1">IF(C1707="","",OFFSET(Zdroj!BF$16,A1702-1,0))</f>
        <v/>
      </c>
      <c r="F1707" s="332"/>
      <c r="G1707" s="333"/>
    </row>
    <row r="1708" spans="1:7" x14ac:dyDescent="0.25">
      <c r="B1708" s="333"/>
      <c r="C1708" s="137" t="str">
        <f ca="1">IF(OFFSET(Zdroj!AM$16,A1702-1,0)=0,"",CONCATENATE("B",$A$2," - ",Zdroj!$AM$15))</f>
        <v/>
      </c>
      <c r="D1708" s="134" t="str">
        <f ca="1">IF(C1708="","",CONCATENATE(OFFSET(Zdroj!AM$16,A1702-1,0)))</f>
        <v/>
      </c>
      <c r="E1708" s="67" t="str">
        <f ca="1">IF(C1708="","",OFFSET(Zdroj!AN$16,A1702-1,0))</f>
        <v/>
      </c>
      <c r="F1708" s="334" t="str">
        <f t="shared" ref="F1708" ca="1" si="506">IF(SUM(E1708:E1711)=0,"",SUM(E1708:E1711))</f>
        <v/>
      </c>
      <c r="G1708" s="333"/>
    </row>
    <row r="1709" spans="1:7" x14ac:dyDescent="0.25">
      <c r="B1709" s="333"/>
      <c r="C1709" s="137" t="str">
        <f ca="1">IF(OFFSET(Zdroj!AO$16,A1702-1,0)=0,"",CONCATENATE("B",$A$2+1," - ",Zdroj!$AO$15))</f>
        <v/>
      </c>
      <c r="D1709" s="134" t="str">
        <f ca="1">IF(C1709="","",CONCATENATE(OFFSET(Zdroj!AO$16,A1702-1,0)))</f>
        <v/>
      </c>
      <c r="E1709" s="66" t="str">
        <f ca="1">IF(C1709="","",OFFSET(Zdroj!AP$16,A1702-1,0))</f>
        <v/>
      </c>
      <c r="F1709" s="334"/>
      <c r="G1709" s="333"/>
    </row>
    <row r="1710" spans="1:7" x14ac:dyDescent="0.25">
      <c r="B1710" s="333"/>
      <c r="C1710" s="137" t="str">
        <f ca="1">IF(OFFSET(Zdroj!AQ$16,A1702-1,0)=0,"",CONCATENATE("B",$A$2+2," - ",Zdroj!$AQ$15))</f>
        <v/>
      </c>
      <c r="D1710" s="134" t="str">
        <f ca="1">IF(C1710="","",CONCATENATE(OFFSET(Zdroj!AQ$16,A1702-1,0)))</f>
        <v/>
      </c>
      <c r="E1710" s="66" t="str">
        <f ca="1">IF(C1710="","",OFFSET(Zdroj!AR$16,A1702-1,0))</f>
        <v/>
      </c>
      <c r="F1710" s="334"/>
      <c r="G1710" s="333"/>
    </row>
    <row r="1711" spans="1:7" x14ac:dyDescent="0.25">
      <c r="B1711" s="333"/>
      <c r="C1711" s="137" t="str">
        <f ca="1">IF(OFFSET(Zdroj!AT$16,A1702-1,0)=0,"",CONCATENATE("B",$A$2+3," - ",Zdroj!$AS$15))</f>
        <v/>
      </c>
      <c r="D1711" s="134" t="str">
        <f ca="1">IF(C1711="","",CONCATENATE(OFFSET(Zdroj!AS$16,A1702-1,0)))</f>
        <v/>
      </c>
      <c r="E1711" s="66" t="str">
        <f ca="1">IF(C1711="","",OFFSET(Zdroj!AT$16,A1702-1,0))</f>
        <v/>
      </c>
      <c r="F1711" s="334"/>
      <c r="G1711" s="333"/>
    </row>
    <row r="1712" spans="1:7" x14ac:dyDescent="0.25">
      <c r="A1712" s="127">
        <f>SUM((ROW()+8)/10)</f>
        <v>172</v>
      </c>
      <c r="B1712" s="333" t="str">
        <f ca="1">IF(OFFSET(Zdroj!$B$16,A1712-1,0)&gt;0,OFFSET(Zdroj!$B$16,A1712-1,0),"")</f>
        <v/>
      </c>
      <c r="C1712" s="136" t="str">
        <f ca="1">IF(OFFSET(Zdroj!AG$16,A1712-1,0)=0,"",CONCATENATE("A",$A$2," - ",Zdroj!$AG$15))</f>
        <v/>
      </c>
      <c r="D1712" s="134" t="str">
        <f ca="1">IF(C1712="","",CONCATENATE(OFFSET(Zdroj!AG$16,A1712-1,0)," - ",OFFSET(Zdroj!AU$16,A1712-1,0)))</f>
        <v/>
      </c>
      <c r="E1712" s="66" t="str">
        <f ca="1">IF(C1712="","",OFFSET(Zdroj!AV$16,A1712-1,0))</f>
        <v/>
      </c>
      <c r="F1712" s="332" t="str">
        <f t="shared" ref="F1712" ca="1" si="507">IF(SUM(E1712:E1717)=0,"",SUM(E1712:E1717))</f>
        <v/>
      </c>
      <c r="G1712" s="333" t="str">
        <f t="shared" ref="G1712" ca="1" si="508">IF(SUM(E1712:E1721)=0,"",SUM(E1712:E1721))</f>
        <v/>
      </c>
    </row>
    <row r="1713" spans="1:7" x14ac:dyDescent="0.25">
      <c r="B1713" s="333"/>
      <c r="C1713" s="137" t="str">
        <f ca="1">IF(OFFSET(Zdroj!AH$16,A1712-1,0)=0,"",CONCATENATE("A",$A$2+1," - ",Zdroj!$AH$15))</f>
        <v/>
      </c>
      <c r="D1713" s="134" t="str">
        <f ca="1">IF(C1713="","",CONCATENATE(OFFSET(Zdroj!AH$16,A1712-1,0)," - ",OFFSET(Zdroj!AW$16,A1712-1,0)))</f>
        <v/>
      </c>
      <c r="E1713" s="66" t="str">
        <f ca="1">IF(C1713="","",OFFSET(Zdroj!AX$16,A1712-1,0))</f>
        <v/>
      </c>
      <c r="F1713" s="332"/>
      <c r="G1713" s="333"/>
    </row>
    <row r="1714" spans="1:7" x14ac:dyDescent="0.25">
      <c r="B1714" s="333"/>
      <c r="C1714" s="137" t="str">
        <f ca="1">IF(OFFSET(Zdroj!AI$16,A1712-1,0)=0,"",CONCATENATE("A",$A$2+2," - ",Zdroj!$AI$15))</f>
        <v/>
      </c>
      <c r="D1714" s="134" t="str">
        <f ca="1">IF(C1714="","",CONCATENATE(OFFSET(Zdroj!AI$16,A1712-1,0)," - ",OFFSET(Zdroj!AY$16,A1712-1,0)))</f>
        <v/>
      </c>
      <c r="E1714" s="66" t="str">
        <f ca="1">IF(C1714="","",OFFSET(Zdroj!AZ$16,A1712-1,0))</f>
        <v/>
      </c>
      <c r="F1714" s="332"/>
      <c r="G1714" s="333"/>
    </row>
    <row r="1715" spans="1:7" x14ac:dyDescent="0.25">
      <c r="B1715" s="333"/>
      <c r="C1715" s="137" t="str">
        <f ca="1">IF(OFFSET(Zdroj!AJ$16,A1712-1,0)=0,"",CONCATENATE("A",$A$2+3," - ",Zdroj!$AJ$15))</f>
        <v/>
      </c>
      <c r="D1715" s="134" t="str">
        <f ca="1">IF(C1715="","",CONCATENATE(OFFSET(Zdroj!AJ$16,A1712-1,0)," - ",OFFSET(Zdroj!BA$16,A1712-1,0)))</f>
        <v/>
      </c>
      <c r="E1715" s="66" t="str">
        <f ca="1">IF(C1715="","",OFFSET(Zdroj!BB$16,A1712-1,0))</f>
        <v/>
      </c>
      <c r="F1715" s="332"/>
      <c r="G1715" s="333"/>
    </row>
    <row r="1716" spans="1:7" x14ac:dyDescent="0.25">
      <c r="B1716" s="333"/>
      <c r="C1716" s="137" t="str">
        <f ca="1">IF(OFFSET(Zdroj!AK$16,A1712-1,0)=0,"",CONCATENATE("A",$A$2+4," - ",Zdroj!$AK$15))</f>
        <v/>
      </c>
      <c r="D1716" s="134" t="str">
        <f ca="1">IF(C1716="","",CONCATENATE(OFFSET(Zdroj!AK$16,A1712-1,0)," - ",OFFSET(Zdroj!BC$16,A1712-1,0)))</f>
        <v/>
      </c>
      <c r="E1716" s="66" t="str">
        <f ca="1">IF(C1716="","",OFFSET(Zdroj!BD$16,A1712-1,0))</f>
        <v/>
      </c>
      <c r="F1716" s="332"/>
      <c r="G1716" s="333"/>
    </row>
    <row r="1717" spans="1:7" x14ac:dyDescent="0.25">
      <c r="B1717" s="333"/>
      <c r="C1717" s="137" t="str">
        <f ca="1">IF(OFFSET(Zdroj!AL$16,A1712-1,0)=0,"",CONCATENATE("A",$A$2+5," - ",Zdroj!$AL$15))</f>
        <v/>
      </c>
      <c r="D1717" s="134" t="str">
        <f ca="1">IF(C1717="","",CONCATENATE(OFFSET(Zdroj!AL$16,A1712-1,0)," - ",OFFSET(Zdroj!BE$16,A1712-1,0)))</f>
        <v/>
      </c>
      <c r="E1717" s="66" t="str">
        <f ca="1">IF(C1717="","",OFFSET(Zdroj!BF$16,A1712-1,0))</f>
        <v/>
      </c>
      <c r="F1717" s="332"/>
      <c r="G1717" s="333"/>
    </row>
    <row r="1718" spans="1:7" x14ac:dyDescent="0.25">
      <c r="B1718" s="333"/>
      <c r="C1718" s="137" t="str">
        <f ca="1">IF(OFFSET(Zdroj!AM$16,A1712-1,0)=0,"",CONCATENATE("B",$A$2," - ",Zdroj!$AM$15))</f>
        <v/>
      </c>
      <c r="D1718" s="134" t="str">
        <f ca="1">IF(C1718="","",CONCATENATE(OFFSET(Zdroj!AM$16,A1712-1,0)))</f>
        <v/>
      </c>
      <c r="E1718" s="67" t="str">
        <f ca="1">IF(C1718="","",OFFSET(Zdroj!AN$16,A1712-1,0))</f>
        <v/>
      </c>
      <c r="F1718" s="334" t="str">
        <f t="shared" ref="F1718" ca="1" si="509">IF(SUM(E1718:E1721)=0,"",SUM(E1718:E1721))</f>
        <v/>
      </c>
      <c r="G1718" s="333"/>
    </row>
    <row r="1719" spans="1:7" x14ac:dyDescent="0.25">
      <c r="B1719" s="333"/>
      <c r="C1719" s="137" t="str">
        <f ca="1">IF(OFFSET(Zdroj!AO$16,A1712-1,0)=0,"",CONCATENATE("B",$A$2+1," - ",Zdroj!$AO$15))</f>
        <v/>
      </c>
      <c r="D1719" s="134" t="str">
        <f ca="1">IF(C1719="","",CONCATENATE(OFFSET(Zdroj!AO$16,A1712-1,0)))</f>
        <v/>
      </c>
      <c r="E1719" s="66" t="str">
        <f ca="1">IF(C1719="","",OFFSET(Zdroj!AP$16,A1712-1,0))</f>
        <v/>
      </c>
      <c r="F1719" s="334"/>
      <c r="G1719" s="333"/>
    </row>
    <row r="1720" spans="1:7" x14ac:dyDescent="0.25">
      <c r="B1720" s="333"/>
      <c r="C1720" s="137" t="str">
        <f ca="1">IF(OFFSET(Zdroj!AQ$16,A1712-1,0)=0,"",CONCATENATE("B",$A$2+2," - ",Zdroj!$AQ$15))</f>
        <v/>
      </c>
      <c r="D1720" s="134" t="str">
        <f ca="1">IF(C1720="","",CONCATENATE(OFFSET(Zdroj!AQ$16,A1712-1,0)))</f>
        <v/>
      </c>
      <c r="E1720" s="66" t="str">
        <f ca="1">IF(C1720="","",OFFSET(Zdroj!AR$16,A1712-1,0))</f>
        <v/>
      </c>
      <c r="F1720" s="334"/>
      <c r="G1720" s="333"/>
    </row>
    <row r="1721" spans="1:7" x14ac:dyDescent="0.25">
      <c r="B1721" s="333"/>
      <c r="C1721" s="137" t="str">
        <f ca="1">IF(OFFSET(Zdroj!AT$16,A1712-1,0)=0,"",CONCATENATE("B",$A$2+3," - ",Zdroj!$AS$15))</f>
        <v/>
      </c>
      <c r="D1721" s="134" t="str">
        <f ca="1">IF(C1721="","",CONCATENATE(OFFSET(Zdroj!AS$16,A1712-1,0)))</f>
        <v/>
      </c>
      <c r="E1721" s="66" t="str">
        <f ca="1">IF(C1721="","",OFFSET(Zdroj!AT$16,A1712-1,0))</f>
        <v/>
      </c>
      <c r="F1721" s="334"/>
      <c r="G1721" s="333"/>
    </row>
    <row r="1722" spans="1:7" x14ac:dyDescent="0.25">
      <c r="A1722" s="127">
        <f>SUM((ROW()+8)/10)</f>
        <v>173</v>
      </c>
      <c r="B1722" s="333" t="str">
        <f ca="1">IF(OFFSET(Zdroj!$B$16,A1722-1,0)&gt;0,OFFSET(Zdroj!$B$16,A1722-1,0),"")</f>
        <v/>
      </c>
      <c r="C1722" s="136" t="str">
        <f ca="1">IF(OFFSET(Zdroj!AG$16,A1722-1,0)=0,"",CONCATENATE("A",$A$2," - ",Zdroj!$AG$15))</f>
        <v/>
      </c>
      <c r="D1722" s="134" t="str">
        <f ca="1">IF(C1722="","",CONCATENATE(OFFSET(Zdroj!AG$16,A1722-1,0)," - ",OFFSET(Zdroj!AU$16,A1722-1,0)))</f>
        <v/>
      </c>
      <c r="E1722" s="66" t="str">
        <f ca="1">IF(C1722="","",OFFSET(Zdroj!AV$16,A1722-1,0))</f>
        <v/>
      </c>
      <c r="F1722" s="332" t="str">
        <f t="shared" ref="F1722" ca="1" si="510">IF(SUM(E1722:E1727)=0,"",SUM(E1722:E1727))</f>
        <v/>
      </c>
      <c r="G1722" s="333" t="str">
        <f t="shared" ref="G1722" ca="1" si="511">IF(SUM(E1722:E1731)=0,"",SUM(E1722:E1731))</f>
        <v/>
      </c>
    </row>
    <row r="1723" spans="1:7" x14ac:dyDescent="0.25">
      <c r="B1723" s="333"/>
      <c r="C1723" s="137" t="str">
        <f ca="1">IF(OFFSET(Zdroj!AH$16,A1722-1,0)=0,"",CONCATENATE("A",$A$2+1," - ",Zdroj!$AH$15))</f>
        <v/>
      </c>
      <c r="D1723" s="134" t="str">
        <f ca="1">IF(C1723="","",CONCATENATE(OFFSET(Zdroj!AH$16,A1722-1,0)," - ",OFFSET(Zdroj!AW$16,A1722-1,0)))</f>
        <v/>
      </c>
      <c r="E1723" s="66" t="str">
        <f ca="1">IF(C1723="","",OFFSET(Zdroj!AX$16,A1722-1,0))</f>
        <v/>
      </c>
      <c r="F1723" s="332"/>
      <c r="G1723" s="333"/>
    </row>
    <row r="1724" spans="1:7" x14ac:dyDescent="0.25">
      <c r="B1724" s="333"/>
      <c r="C1724" s="137" t="str">
        <f ca="1">IF(OFFSET(Zdroj!AI$16,A1722-1,0)=0,"",CONCATENATE("A",$A$2+2," - ",Zdroj!$AI$15))</f>
        <v/>
      </c>
      <c r="D1724" s="134" t="str">
        <f ca="1">IF(C1724="","",CONCATENATE(OFFSET(Zdroj!AI$16,A1722-1,0)," - ",OFFSET(Zdroj!AY$16,A1722-1,0)))</f>
        <v/>
      </c>
      <c r="E1724" s="66" t="str">
        <f ca="1">IF(C1724="","",OFFSET(Zdroj!AZ$16,A1722-1,0))</f>
        <v/>
      </c>
      <c r="F1724" s="332"/>
      <c r="G1724" s="333"/>
    </row>
    <row r="1725" spans="1:7" x14ac:dyDescent="0.25">
      <c r="B1725" s="333"/>
      <c r="C1725" s="137" t="str">
        <f ca="1">IF(OFFSET(Zdroj!AJ$16,A1722-1,0)=0,"",CONCATENATE("A",$A$2+3," - ",Zdroj!$AJ$15))</f>
        <v/>
      </c>
      <c r="D1725" s="134" t="str">
        <f ca="1">IF(C1725="","",CONCATENATE(OFFSET(Zdroj!AJ$16,A1722-1,0)," - ",OFFSET(Zdroj!BA$16,A1722-1,0)))</f>
        <v/>
      </c>
      <c r="E1725" s="66" t="str">
        <f ca="1">IF(C1725="","",OFFSET(Zdroj!BB$16,A1722-1,0))</f>
        <v/>
      </c>
      <c r="F1725" s="332"/>
      <c r="G1725" s="333"/>
    </row>
    <row r="1726" spans="1:7" x14ac:dyDescent="0.25">
      <c r="B1726" s="333"/>
      <c r="C1726" s="137" t="str">
        <f ca="1">IF(OFFSET(Zdroj!AK$16,A1722-1,0)=0,"",CONCATENATE("A",$A$2+4," - ",Zdroj!$AK$15))</f>
        <v/>
      </c>
      <c r="D1726" s="134" t="str">
        <f ca="1">IF(C1726="","",CONCATENATE(OFFSET(Zdroj!AK$16,A1722-1,0)," - ",OFFSET(Zdroj!BC$16,A1722-1,0)))</f>
        <v/>
      </c>
      <c r="E1726" s="66" t="str">
        <f ca="1">IF(C1726="","",OFFSET(Zdroj!BD$16,A1722-1,0))</f>
        <v/>
      </c>
      <c r="F1726" s="332"/>
      <c r="G1726" s="333"/>
    </row>
    <row r="1727" spans="1:7" x14ac:dyDescent="0.25">
      <c r="B1727" s="333"/>
      <c r="C1727" s="137" t="str">
        <f ca="1">IF(OFFSET(Zdroj!AL$16,A1722-1,0)=0,"",CONCATENATE("A",$A$2+5," - ",Zdroj!$AL$15))</f>
        <v/>
      </c>
      <c r="D1727" s="134" t="str">
        <f ca="1">IF(C1727="","",CONCATENATE(OFFSET(Zdroj!AL$16,A1722-1,0)," - ",OFFSET(Zdroj!BE$16,A1722-1,0)))</f>
        <v/>
      </c>
      <c r="E1727" s="66" t="str">
        <f ca="1">IF(C1727="","",OFFSET(Zdroj!BF$16,A1722-1,0))</f>
        <v/>
      </c>
      <c r="F1727" s="332"/>
      <c r="G1727" s="333"/>
    </row>
    <row r="1728" spans="1:7" x14ac:dyDescent="0.25">
      <c r="B1728" s="333"/>
      <c r="C1728" s="137" t="str">
        <f ca="1">IF(OFFSET(Zdroj!AM$16,A1722-1,0)=0,"",CONCATENATE("B",$A$2," - ",Zdroj!$AM$15))</f>
        <v/>
      </c>
      <c r="D1728" s="134" t="str">
        <f ca="1">IF(C1728="","",CONCATENATE(OFFSET(Zdroj!AM$16,A1722-1,0)))</f>
        <v/>
      </c>
      <c r="E1728" s="67" t="str">
        <f ca="1">IF(C1728="","",OFFSET(Zdroj!AN$16,A1722-1,0))</f>
        <v/>
      </c>
      <c r="F1728" s="334" t="str">
        <f t="shared" ref="F1728" ca="1" si="512">IF(SUM(E1728:E1731)=0,"",SUM(E1728:E1731))</f>
        <v/>
      </c>
      <c r="G1728" s="333"/>
    </row>
    <row r="1729" spans="1:7" x14ac:dyDescent="0.25">
      <c r="B1729" s="333"/>
      <c r="C1729" s="137" t="str">
        <f ca="1">IF(OFFSET(Zdroj!AO$16,A1722-1,0)=0,"",CONCATENATE("B",$A$2+1," - ",Zdroj!$AO$15))</f>
        <v/>
      </c>
      <c r="D1729" s="134" t="str">
        <f ca="1">IF(C1729="","",CONCATENATE(OFFSET(Zdroj!AO$16,A1722-1,0)))</f>
        <v/>
      </c>
      <c r="E1729" s="66" t="str">
        <f ca="1">IF(C1729="","",OFFSET(Zdroj!AP$16,A1722-1,0))</f>
        <v/>
      </c>
      <c r="F1729" s="334"/>
      <c r="G1729" s="333"/>
    </row>
    <row r="1730" spans="1:7" x14ac:dyDescent="0.25">
      <c r="B1730" s="333"/>
      <c r="C1730" s="137" t="str">
        <f ca="1">IF(OFFSET(Zdroj!AQ$16,A1722-1,0)=0,"",CONCATENATE("B",$A$2+2," - ",Zdroj!$AQ$15))</f>
        <v/>
      </c>
      <c r="D1730" s="134" t="str">
        <f ca="1">IF(C1730="","",CONCATENATE(OFFSET(Zdroj!AQ$16,A1722-1,0)))</f>
        <v/>
      </c>
      <c r="E1730" s="66" t="str">
        <f ca="1">IF(C1730="","",OFFSET(Zdroj!AR$16,A1722-1,0))</f>
        <v/>
      </c>
      <c r="F1730" s="334"/>
      <c r="G1730" s="333"/>
    </row>
    <row r="1731" spans="1:7" x14ac:dyDescent="0.25">
      <c r="B1731" s="333"/>
      <c r="C1731" s="137" t="str">
        <f ca="1">IF(OFFSET(Zdroj!AT$16,A1722-1,0)=0,"",CONCATENATE("B",$A$2+3," - ",Zdroj!$AS$15))</f>
        <v/>
      </c>
      <c r="D1731" s="134" t="str">
        <f ca="1">IF(C1731="","",CONCATENATE(OFFSET(Zdroj!AS$16,A1722-1,0)))</f>
        <v/>
      </c>
      <c r="E1731" s="66" t="str">
        <f ca="1">IF(C1731="","",OFFSET(Zdroj!AT$16,A1722-1,0))</f>
        <v/>
      </c>
      <c r="F1731" s="334"/>
      <c r="G1731" s="333"/>
    </row>
    <row r="1732" spans="1:7" x14ac:dyDescent="0.25">
      <c r="A1732" s="127">
        <f>SUM((ROW()+8)/10)</f>
        <v>174</v>
      </c>
      <c r="B1732" s="333" t="str">
        <f ca="1">IF(OFFSET(Zdroj!$B$16,A1732-1,0)&gt;0,OFFSET(Zdroj!$B$16,A1732-1,0),"")</f>
        <v/>
      </c>
      <c r="C1732" s="136" t="str">
        <f ca="1">IF(OFFSET(Zdroj!AG$16,A1732-1,0)=0,"",CONCATENATE("A",$A$2," - ",Zdroj!$AG$15))</f>
        <v/>
      </c>
      <c r="D1732" s="134" t="str">
        <f ca="1">IF(C1732="","",CONCATENATE(OFFSET(Zdroj!AG$16,A1732-1,0)," - ",OFFSET(Zdroj!AU$16,A1732-1,0)))</f>
        <v/>
      </c>
      <c r="E1732" s="66" t="str">
        <f ca="1">IF(C1732="","",OFFSET(Zdroj!AV$16,A1732-1,0))</f>
        <v/>
      </c>
      <c r="F1732" s="332" t="str">
        <f t="shared" ref="F1732" ca="1" si="513">IF(SUM(E1732:E1737)=0,"",SUM(E1732:E1737))</f>
        <v/>
      </c>
      <c r="G1732" s="333" t="str">
        <f t="shared" ref="G1732" ca="1" si="514">IF(SUM(E1732:E1741)=0,"",SUM(E1732:E1741))</f>
        <v/>
      </c>
    </row>
    <row r="1733" spans="1:7" x14ac:dyDescent="0.25">
      <c r="B1733" s="333"/>
      <c r="C1733" s="137" t="str">
        <f ca="1">IF(OFFSET(Zdroj!AH$16,A1732-1,0)=0,"",CONCATENATE("A",$A$2+1," - ",Zdroj!$AH$15))</f>
        <v/>
      </c>
      <c r="D1733" s="134" t="str">
        <f ca="1">IF(C1733="","",CONCATENATE(OFFSET(Zdroj!AH$16,A1732-1,0)," - ",OFFSET(Zdroj!AW$16,A1732-1,0)))</f>
        <v/>
      </c>
      <c r="E1733" s="66" t="str">
        <f ca="1">IF(C1733="","",OFFSET(Zdroj!AX$16,A1732-1,0))</f>
        <v/>
      </c>
      <c r="F1733" s="332"/>
      <c r="G1733" s="333"/>
    </row>
    <row r="1734" spans="1:7" x14ac:dyDescent="0.25">
      <c r="B1734" s="333"/>
      <c r="C1734" s="137" t="str">
        <f ca="1">IF(OFFSET(Zdroj!AI$16,A1732-1,0)=0,"",CONCATENATE("A",$A$2+2," - ",Zdroj!$AI$15))</f>
        <v/>
      </c>
      <c r="D1734" s="134" t="str">
        <f ca="1">IF(C1734="","",CONCATENATE(OFFSET(Zdroj!AI$16,A1732-1,0)," - ",OFFSET(Zdroj!AY$16,A1732-1,0)))</f>
        <v/>
      </c>
      <c r="E1734" s="66" t="str">
        <f ca="1">IF(C1734="","",OFFSET(Zdroj!AZ$16,A1732-1,0))</f>
        <v/>
      </c>
      <c r="F1734" s="332"/>
      <c r="G1734" s="333"/>
    </row>
    <row r="1735" spans="1:7" x14ac:dyDescent="0.25">
      <c r="B1735" s="333"/>
      <c r="C1735" s="137" t="str">
        <f ca="1">IF(OFFSET(Zdroj!AJ$16,A1732-1,0)=0,"",CONCATENATE("A",$A$2+3," - ",Zdroj!$AJ$15))</f>
        <v/>
      </c>
      <c r="D1735" s="134" t="str">
        <f ca="1">IF(C1735="","",CONCATENATE(OFFSET(Zdroj!AJ$16,A1732-1,0)," - ",OFFSET(Zdroj!BA$16,A1732-1,0)))</f>
        <v/>
      </c>
      <c r="E1735" s="66" t="str">
        <f ca="1">IF(C1735="","",OFFSET(Zdroj!BB$16,A1732-1,0))</f>
        <v/>
      </c>
      <c r="F1735" s="332"/>
      <c r="G1735" s="333"/>
    </row>
    <row r="1736" spans="1:7" x14ac:dyDescent="0.25">
      <c r="B1736" s="333"/>
      <c r="C1736" s="137" t="str">
        <f ca="1">IF(OFFSET(Zdroj!AK$16,A1732-1,0)=0,"",CONCATENATE("A",$A$2+4," - ",Zdroj!$AK$15))</f>
        <v/>
      </c>
      <c r="D1736" s="134" t="str">
        <f ca="1">IF(C1736="","",CONCATENATE(OFFSET(Zdroj!AK$16,A1732-1,0)," - ",OFFSET(Zdroj!BC$16,A1732-1,0)))</f>
        <v/>
      </c>
      <c r="E1736" s="66" t="str">
        <f ca="1">IF(C1736="","",OFFSET(Zdroj!BD$16,A1732-1,0))</f>
        <v/>
      </c>
      <c r="F1736" s="332"/>
      <c r="G1736" s="333"/>
    </row>
    <row r="1737" spans="1:7" x14ac:dyDescent="0.25">
      <c r="B1737" s="333"/>
      <c r="C1737" s="137" t="str">
        <f ca="1">IF(OFFSET(Zdroj!AL$16,A1732-1,0)=0,"",CONCATENATE("A",$A$2+5," - ",Zdroj!$AL$15))</f>
        <v/>
      </c>
      <c r="D1737" s="134" t="str">
        <f ca="1">IF(C1737="","",CONCATENATE(OFFSET(Zdroj!AL$16,A1732-1,0)," - ",OFFSET(Zdroj!BE$16,A1732-1,0)))</f>
        <v/>
      </c>
      <c r="E1737" s="66" t="str">
        <f ca="1">IF(C1737="","",OFFSET(Zdroj!BF$16,A1732-1,0))</f>
        <v/>
      </c>
      <c r="F1737" s="332"/>
      <c r="G1737" s="333"/>
    </row>
    <row r="1738" spans="1:7" x14ac:dyDescent="0.25">
      <c r="B1738" s="333"/>
      <c r="C1738" s="137" t="str">
        <f ca="1">IF(OFFSET(Zdroj!AM$16,A1732-1,0)=0,"",CONCATENATE("B",$A$2," - ",Zdroj!$AM$15))</f>
        <v/>
      </c>
      <c r="D1738" s="134" t="str">
        <f ca="1">IF(C1738="","",CONCATENATE(OFFSET(Zdroj!AM$16,A1732-1,0)))</f>
        <v/>
      </c>
      <c r="E1738" s="67" t="str">
        <f ca="1">IF(C1738="","",OFFSET(Zdroj!AN$16,A1732-1,0))</f>
        <v/>
      </c>
      <c r="F1738" s="334" t="str">
        <f t="shared" ref="F1738" ca="1" si="515">IF(SUM(E1738:E1741)=0,"",SUM(E1738:E1741))</f>
        <v/>
      </c>
      <c r="G1738" s="333"/>
    </row>
    <row r="1739" spans="1:7" x14ac:dyDescent="0.25">
      <c r="B1739" s="333"/>
      <c r="C1739" s="137" t="str">
        <f ca="1">IF(OFFSET(Zdroj!AO$16,A1732-1,0)=0,"",CONCATENATE("B",$A$2+1," - ",Zdroj!$AO$15))</f>
        <v/>
      </c>
      <c r="D1739" s="134" t="str">
        <f ca="1">IF(C1739="","",CONCATENATE(OFFSET(Zdroj!AO$16,A1732-1,0)))</f>
        <v/>
      </c>
      <c r="E1739" s="66" t="str">
        <f ca="1">IF(C1739="","",OFFSET(Zdroj!AP$16,A1732-1,0))</f>
        <v/>
      </c>
      <c r="F1739" s="334"/>
      <c r="G1739" s="333"/>
    </row>
    <row r="1740" spans="1:7" x14ac:dyDescent="0.25">
      <c r="B1740" s="333"/>
      <c r="C1740" s="137" t="str">
        <f ca="1">IF(OFFSET(Zdroj!AQ$16,A1732-1,0)=0,"",CONCATENATE("B",$A$2+2," - ",Zdroj!$AQ$15))</f>
        <v/>
      </c>
      <c r="D1740" s="134" t="str">
        <f ca="1">IF(C1740="","",CONCATENATE(OFFSET(Zdroj!AQ$16,A1732-1,0)))</f>
        <v/>
      </c>
      <c r="E1740" s="66" t="str">
        <f ca="1">IF(C1740="","",OFFSET(Zdroj!AR$16,A1732-1,0))</f>
        <v/>
      </c>
      <c r="F1740" s="334"/>
      <c r="G1740" s="333"/>
    </row>
    <row r="1741" spans="1:7" x14ac:dyDescent="0.25">
      <c r="B1741" s="333"/>
      <c r="C1741" s="137" t="str">
        <f ca="1">IF(OFFSET(Zdroj!AT$16,A1732-1,0)=0,"",CONCATENATE("B",$A$2+3," - ",Zdroj!$AS$15))</f>
        <v/>
      </c>
      <c r="D1741" s="134" t="str">
        <f ca="1">IF(C1741="","",CONCATENATE(OFFSET(Zdroj!AS$16,A1732-1,0)))</f>
        <v/>
      </c>
      <c r="E1741" s="66" t="str">
        <f ca="1">IF(C1741="","",OFFSET(Zdroj!AT$16,A1732-1,0))</f>
        <v/>
      </c>
      <c r="F1741" s="334"/>
      <c r="G1741" s="333"/>
    </row>
    <row r="1742" spans="1:7" x14ac:dyDescent="0.25">
      <c r="A1742" s="127">
        <f>SUM((ROW()+8)/10)</f>
        <v>175</v>
      </c>
      <c r="B1742" s="333" t="str">
        <f ca="1">IF(OFFSET(Zdroj!$B$16,A1742-1,0)&gt;0,OFFSET(Zdroj!$B$16,A1742-1,0),"")</f>
        <v/>
      </c>
      <c r="C1742" s="136" t="str">
        <f ca="1">IF(OFFSET(Zdroj!AG$16,A1742-1,0)=0,"",CONCATENATE("A",$A$2," - ",Zdroj!$AG$15))</f>
        <v/>
      </c>
      <c r="D1742" s="134" t="str">
        <f ca="1">IF(C1742="","",CONCATENATE(OFFSET(Zdroj!AG$16,A1742-1,0)," - ",OFFSET(Zdroj!AU$16,A1742-1,0)))</f>
        <v/>
      </c>
      <c r="E1742" s="66" t="str">
        <f ca="1">IF(C1742="","",OFFSET(Zdroj!AV$16,A1742-1,0))</f>
        <v/>
      </c>
      <c r="F1742" s="332" t="str">
        <f t="shared" ref="F1742" ca="1" si="516">IF(SUM(E1742:E1747)=0,"",SUM(E1742:E1747))</f>
        <v/>
      </c>
      <c r="G1742" s="333" t="str">
        <f t="shared" ref="G1742" ca="1" si="517">IF(SUM(E1742:E1751)=0,"",SUM(E1742:E1751))</f>
        <v/>
      </c>
    </row>
    <row r="1743" spans="1:7" x14ac:dyDescent="0.25">
      <c r="B1743" s="333"/>
      <c r="C1743" s="137" t="str">
        <f ca="1">IF(OFFSET(Zdroj!AH$16,A1742-1,0)=0,"",CONCATENATE("A",$A$2+1," - ",Zdroj!$AH$15))</f>
        <v/>
      </c>
      <c r="D1743" s="134" t="str">
        <f ca="1">IF(C1743="","",CONCATENATE(OFFSET(Zdroj!AH$16,A1742-1,0)," - ",OFFSET(Zdroj!AW$16,A1742-1,0)))</f>
        <v/>
      </c>
      <c r="E1743" s="66" t="str">
        <f ca="1">IF(C1743="","",OFFSET(Zdroj!AX$16,A1742-1,0))</f>
        <v/>
      </c>
      <c r="F1743" s="332"/>
      <c r="G1743" s="333"/>
    </row>
    <row r="1744" spans="1:7" x14ac:dyDescent="0.25">
      <c r="B1744" s="333"/>
      <c r="C1744" s="137" t="str">
        <f ca="1">IF(OFFSET(Zdroj!AI$16,A1742-1,0)=0,"",CONCATENATE("A",$A$2+2," - ",Zdroj!$AI$15))</f>
        <v/>
      </c>
      <c r="D1744" s="134" t="str">
        <f ca="1">IF(C1744="","",CONCATENATE(OFFSET(Zdroj!AI$16,A1742-1,0)," - ",OFFSET(Zdroj!AY$16,A1742-1,0)))</f>
        <v/>
      </c>
      <c r="E1744" s="66" t="str">
        <f ca="1">IF(C1744="","",OFFSET(Zdroj!AZ$16,A1742-1,0))</f>
        <v/>
      </c>
      <c r="F1744" s="332"/>
      <c r="G1744" s="333"/>
    </row>
    <row r="1745" spans="1:7" x14ac:dyDescent="0.25">
      <c r="B1745" s="333"/>
      <c r="C1745" s="137" t="str">
        <f ca="1">IF(OFFSET(Zdroj!AJ$16,A1742-1,0)=0,"",CONCATENATE("A",$A$2+3," - ",Zdroj!$AJ$15))</f>
        <v/>
      </c>
      <c r="D1745" s="134" t="str">
        <f ca="1">IF(C1745="","",CONCATENATE(OFFSET(Zdroj!AJ$16,A1742-1,0)," - ",OFFSET(Zdroj!BA$16,A1742-1,0)))</f>
        <v/>
      </c>
      <c r="E1745" s="66" t="str">
        <f ca="1">IF(C1745="","",OFFSET(Zdroj!BB$16,A1742-1,0))</f>
        <v/>
      </c>
      <c r="F1745" s="332"/>
      <c r="G1745" s="333"/>
    </row>
    <row r="1746" spans="1:7" x14ac:dyDescent="0.25">
      <c r="B1746" s="333"/>
      <c r="C1746" s="137" t="str">
        <f ca="1">IF(OFFSET(Zdroj!AK$16,A1742-1,0)=0,"",CONCATENATE("A",$A$2+4," - ",Zdroj!$AK$15))</f>
        <v/>
      </c>
      <c r="D1746" s="134" t="str">
        <f ca="1">IF(C1746="","",CONCATENATE(OFFSET(Zdroj!AK$16,A1742-1,0)," - ",OFFSET(Zdroj!BC$16,A1742-1,0)))</f>
        <v/>
      </c>
      <c r="E1746" s="66" t="str">
        <f ca="1">IF(C1746="","",OFFSET(Zdroj!BD$16,A1742-1,0))</f>
        <v/>
      </c>
      <c r="F1746" s="332"/>
      <c r="G1746" s="333"/>
    </row>
    <row r="1747" spans="1:7" x14ac:dyDescent="0.25">
      <c r="B1747" s="333"/>
      <c r="C1747" s="137" t="str">
        <f ca="1">IF(OFFSET(Zdroj!AL$16,A1742-1,0)=0,"",CONCATENATE("A",$A$2+5," - ",Zdroj!$AL$15))</f>
        <v/>
      </c>
      <c r="D1747" s="134" t="str">
        <f ca="1">IF(C1747="","",CONCATENATE(OFFSET(Zdroj!AL$16,A1742-1,0)," - ",OFFSET(Zdroj!BE$16,A1742-1,0)))</f>
        <v/>
      </c>
      <c r="E1747" s="66" t="str">
        <f ca="1">IF(C1747="","",OFFSET(Zdroj!BF$16,A1742-1,0))</f>
        <v/>
      </c>
      <c r="F1747" s="332"/>
      <c r="G1747" s="333"/>
    </row>
    <row r="1748" spans="1:7" x14ac:dyDescent="0.25">
      <c r="B1748" s="333"/>
      <c r="C1748" s="137" t="str">
        <f ca="1">IF(OFFSET(Zdroj!AM$16,A1742-1,0)=0,"",CONCATENATE("B",$A$2," - ",Zdroj!$AM$15))</f>
        <v/>
      </c>
      <c r="D1748" s="134" t="str">
        <f ca="1">IF(C1748="","",CONCATENATE(OFFSET(Zdroj!AM$16,A1742-1,0)))</f>
        <v/>
      </c>
      <c r="E1748" s="67" t="str">
        <f ca="1">IF(C1748="","",OFFSET(Zdroj!AN$16,A1742-1,0))</f>
        <v/>
      </c>
      <c r="F1748" s="334" t="str">
        <f t="shared" ref="F1748" ca="1" si="518">IF(SUM(E1748:E1751)=0,"",SUM(E1748:E1751))</f>
        <v/>
      </c>
      <c r="G1748" s="333"/>
    </row>
    <row r="1749" spans="1:7" x14ac:dyDescent="0.25">
      <c r="B1749" s="333"/>
      <c r="C1749" s="137" t="str">
        <f ca="1">IF(OFFSET(Zdroj!AO$16,A1742-1,0)=0,"",CONCATENATE("B",$A$2+1," - ",Zdroj!$AO$15))</f>
        <v/>
      </c>
      <c r="D1749" s="134" t="str">
        <f ca="1">IF(C1749="","",CONCATENATE(OFFSET(Zdroj!AO$16,A1742-1,0)))</f>
        <v/>
      </c>
      <c r="E1749" s="66" t="str">
        <f ca="1">IF(C1749="","",OFFSET(Zdroj!AP$16,A1742-1,0))</f>
        <v/>
      </c>
      <c r="F1749" s="334"/>
      <c r="G1749" s="333"/>
    </row>
    <row r="1750" spans="1:7" x14ac:dyDescent="0.25">
      <c r="B1750" s="333"/>
      <c r="C1750" s="137" t="str">
        <f ca="1">IF(OFFSET(Zdroj!AQ$16,A1742-1,0)=0,"",CONCATENATE("B",$A$2+2," - ",Zdroj!$AQ$15))</f>
        <v/>
      </c>
      <c r="D1750" s="134" t="str">
        <f ca="1">IF(C1750="","",CONCATENATE(OFFSET(Zdroj!AQ$16,A1742-1,0)))</f>
        <v/>
      </c>
      <c r="E1750" s="66" t="str">
        <f ca="1">IF(C1750="","",OFFSET(Zdroj!AR$16,A1742-1,0))</f>
        <v/>
      </c>
      <c r="F1750" s="334"/>
      <c r="G1750" s="333"/>
    </row>
    <row r="1751" spans="1:7" x14ac:dyDescent="0.25">
      <c r="B1751" s="333"/>
      <c r="C1751" s="137" t="str">
        <f ca="1">IF(OFFSET(Zdroj!AT$16,A1742-1,0)=0,"",CONCATENATE("B",$A$2+3," - ",Zdroj!$AS$15))</f>
        <v/>
      </c>
      <c r="D1751" s="134" t="str">
        <f ca="1">IF(C1751="","",CONCATENATE(OFFSET(Zdroj!AS$16,A1742-1,0)))</f>
        <v/>
      </c>
      <c r="E1751" s="66" t="str">
        <f ca="1">IF(C1751="","",OFFSET(Zdroj!AT$16,A1742-1,0))</f>
        <v/>
      </c>
      <c r="F1751" s="334"/>
      <c r="G1751" s="333"/>
    </row>
    <row r="1752" spans="1:7" x14ac:dyDescent="0.25">
      <c r="A1752" s="127">
        <f>SUM((ROW()+8)/10)</f>
        <v>176</v>
      </c>
      <c r="B1752" s="333" t="str">
        <f ca="1">IF(OFFSET(Zdroj!$B$16,A1752-1,0)&gt;0,OFFSET(Zdroj!$B$16,A1752-1,0),"")</f>
        <v/>
      </c>
      <c r="C1752" s="136" t="str">
        <f ca="1">IF(OFFSET(Zdroj!AG$16,A1752-1,0)=0,"",CONCATENATE("A",$A$2," - ",Zdroj!$AG$15))</f>
        <v/>
      </c>
      <c r="D1752" s="134" t="str">
        <f ca="1">IF(C1752="","",CONCATENATE(OFFSET(Zdroj!AG$16,A1752-1,0)," - ",OFFSET(Zdroj!AU$16,A1752-1,0)))</f>
        <v/>
      </c>
      <c r="E1752" s="66" t="str">
        <f ca="1">IF(C1752="","",OFFSET(Zdroj!AV$16,A1752-1,0))</f>
        <v/>
      </c>
      <c r="F1752" s="332" t="str">
        <f t="shared" ref="F1752" ca="1" si="519">IF(SUM(E1752:E1757)=0,"",SUM(E1752:E1757))</f>
        <v/>
      </c>
      <c r="G1752" s="333" t="str">
        <f t="shared" ref="G1752" ca="1" si="520">IF(SUM(E1752:E1761)=0,"",SUM(E1752:E1761))</f>
        <v/>
      </c>
    </row>
    <row r="1753" spans="1:7" x14ac:dyDescent="0.25">
      <c r="B1753" s="333"/>
      <c r="C1753" s="137" t="str">
        <f ca="1">IF(OFFSET(Zdroj!AH$16,A1752-1,0)=0,"",CONCATENATE("A",$A$2+1," - ",Zdroj!$AH$15))</f>
        <v/>
      </c>
      <c r="D1753" s="134" t="str">
        <f ca="1">IF(C1753="","",CONCATENATE(OFFSET(Zdroj!AH$16,A1752-1,0)," - ",OFFSET(Zdroj!AW$16,A1752-1,0)))</f>
        <v/>
      </c>
      <c r="E1753" s="66" t="str">
        <f ca="1">IF(C1753="","",OFFSET(Zdroj!AX$16,A1752-1,0))</f>
        <v/>
      </c>
      <c r="F1753" s="332"/>
      <c r="G1753" s="333"/>
    </row>
    <row r="1754" spans="1:7" x14ac:dyDescent="0.25">
      <c r="B1754" s="333"/>
      <c r="C1754" s="137" t="str">
        <f ca="1">IF(OFFSET(Zdroj!AI$16,A1752-1,0)=0,"",CONCATENATE("A",$A$2+2," - ",Zdroj!$AI$15))</f>
        <v/>
      </c>
      <c r="D1754" s="134" t="str">
        <f ca="1">IF(C1754="","",CONCATENATE(OFFSET(Zdroj!AI$16,A1752-1,0)," - ",OFFSET(Zdroj!AY$16,A1752-1,0)))</f>
        <v/>
      </c>
      <c r="E1754" s="66" t="str">
        <f ca="1">IF(C1754="","",OFFSET(Zdroj!AZ$16,A1752-1,0))</f>
        <v/>
      </c>
      <c r="F1754" s="332"/>
      <c r="G1754" s="333"/>
    </row>
    <row r="1755" spans="1:7" x14ac:dyDescent="0.25">
      <c r="B1755" s="333"/>
      <c r="C1755" s="137" t="str">
        <f ca="1">IF(OFFSET(Zdroj!AJ$16,A1752-1,0)=0,"",CONCATENATE("A",$A$2+3," - ",Zdroj!$AJ$15))</f>
        <v/>
      </c>
      <c r="D1755" s="134" t="str">
        <f ca="1">IF(C1755="","",CONCATENATE(OFFSET(Zdroj!AJ$16,A1752-1,0)," - ",OFFSET(Zdroj!BA$16,A1752-1,0)))</f>
        <v/>
      </c>
      <c r="E1755" s="66" t="str">
        <f ca="1">IF(C1755="","",OFFSET(Zdroj!BB$16,A1752-1,0))</f>
        <v/>
      </c>
      <c r="F1755" s="332"/>
      <c r="G1755" s="333"/>
    </row>
    <row r="1756" spans="1:7" x14ac:dyDescent="0.25">
      <c r="B1756" s="333"/>
      <c r="C1756" s="137" t="str">
        <f ca="1">IF(OFFSET(Zdroj!AK$16,A1752-1,0)=0,"",CONCATENATE("A",$A$2+4," - ",Zdroj!$AK$15))</f>
        <v/>
      </c>
      <c r="D1756" s="134" t="str">
        <f ca="1">IF(C1756="","",CONCATENATE(OFFSET(Zdroj!AK$16,A1752-1,0)," - ",OFFSET(Zdroj!BC$16,A1752-1,0)))</f>
        <v/>
      </c>
      <c r="E1756" s="66" t="str">
        <f ca="1">IF(C1756="","",OFFSET(Zdroj!BD$16,A1752-1,0))</f>
        <v/>
      </c>
      <c r="F1756" s="332"/>
      <c r="G1756" s="333"/>
    </row>
    <row r="1757" spans="1:7" x14ac:dyDescent="0.25">
      <c r="B1757" s="333"/>
      <c r="C1757" s="137" t="str">
        <f ca="1">IF(OFFSET(Zdroj!AL$16,A1752-1,0)=0,"",CONCATENATE("A",$A$2+5," - ",Zdroj!$AL$15))</f>
        <v/>
      </c>
      <c r="D1757" s="134" t="str">
        <f ca="1">IF(C1757="","",CONCATENATE(OFFSET(Zdroj!AL$16,A1752-1,0)," - ",OFFSET(Zdroj!BE$16,A1752-1,0)))</f>
        <v/>
      </c>
      <c r="E1757" s="66" t="str">
        <f ca="1">IF(C1757="","",OFFSET(Zdroj!BF$16,A1752-1,0))</f>
        <v/>
      </c>
      <c r="F1757" s="332"/>
      <c r="G1757" s="333"/>
    </row>
    <row r="1758" spans="1:7" x14ac:dyDescent="0.25">
      <c r="B1758" s="333"/>
      <c r="C1758" s="137" t="str">
        <f ca="1">IF(OFFSET(Zdroj!AM$16,A1752-1,0)=0,"",CONCATENATE("B",$A$2," - ",Zdroj!$AM$15))</f>
        <v/>
      </c>
      <c r="D1758" s="134" t="str">
        <f ca="1">IF(C1758="","",CONCATENATE(OFFSET(Zdroj!AM$16,A1752-1,0)))</f>
        <v/>
      </c>
      <c r="E1758" s="67" t="str">
        <f ca="1">IF(C1758="","",OFFSET(Zdroj!AN$16,A1752-1,0))</f>
        <v/>
      </c>
      <c r="F1758" s="334" t="str">
        <f t="shared" ref="F1758" ca="1" si="521">IF(SUM(E1758:E1761)=0,"",SUM(E1758:E1761))</f>
        <v/>
      </c>
      <c r="G1758" s="333"/>
    </row>
    <row r="1759" spans="1:7" x14ac:dyDescent="0.25">
      <c r="B1759" s="333"/>
      <c r="C1759" s="137" t="str">
        <f ca="1">IF(OFFSET(Zdroj!AO$16,A1752-1,0)=0,"",CONCATENATE("B",$A$2+1," - ",Zdroj!$AO$15))</f>
        <v/>
      </c>
      <c r="D1759" s="134" t="str">
        <f ca="1">IF(C1759="","",CONCATENATE(OFFSET(Zdroj!AO$16,A1752-1,0)))</f>
        <v/>
      </c>
      <c r="E1759" s="66" t="str">
        <f ca="1">IF(C1759="","",OFFSET(Zdroj!AP$16,A1752-1,0))</f>
        <v/>
      </c>
      <c r="F1759" s="334"/>
      <c r="G1759" s="333"/>
    </row>
    <row r="1760" spans="1:7" x14ac:dyDescent="0.25">
      <c r="B1760" s="333"/>
      <c r="C1760" s="137" t="str">
        <f ca="1">IF(OFFSET(Zdroj!AQ$16,A1752-1,0)=0,"",CONCATENATE("B",$A$2+2," - ",Zdroj!$AQ$15))</f>
        <v/>
      </c>
      <c r="D1760" s="134" t="str">
        <f ca="1">IF(C1760="","",CONCATENATE(OFFSET(Zdroj!AQ$16,A1752-1,0)))</f>
        <v/>
      </c>
      <c r="E1760" s="66" t="str">
        <f ca="1">IF(C1760="","",OFFSET(Zdroj!AR$16,A1752-1,0))</f>
        <v/>
      </c>
      <c r="F1760" s="334"/>
      <c r="G1760" s="333"/>
    </row>
    <row r="1761" spans="1:7" x14ac:dyDescent="0.25">
      <c r="B1761" s="333"/>
      <c r="C1761" s="137" t="str">
        <f ca="1">IF(OFFSET(Zdroj!AT$16,A1752-1,0)=0,"",CONCATENATE("B",$A$2+3," - ",Zdroj!$AS$15))</f>
        <v/>
      </c>
      <c r="D1761" s="134" t="str">
        <f ca="1">IF(C1761="","",CONCATENATE(OFFSET(Zdroj!AS$16,A1752-1,0)))</f>
        <v/>
      </c>
      <c r="E1761" s="66" t="str">
        <f ca="1">IF(C1761="","",OFFSET(Zdroj!AT$16,A1752-1,0))</f>
        <v/>
      </c>
      <c r="F1761" s="334"/>
      <c r="G1761" s="333"/>
    </row>
    <row r="1762" spans="1:7" x14ac:dyDescent="0.25">
      <c r="A1762" s="127">
        <f>SUM((ROW()+8)/10)</f>
        <v>177</v>
      </c>
      <c r="B1762" s="333" t="str">
        <f ca="1">IF(OFFSET(Zdroj!$B$16,A1762-1,0)&gt;0,OFFSET(Zdroj!$B$16,A1762-1,0),"")</f>
        <v/>
      </c>
      <c r="C1762" s="136" t="str">
        <f ca="1">IF(OFFSET(Zdroj!AG$16,A1762-1,0)=0,"",CONCATENATE("A",$A$2," - ",Zdroj!$AG$15))</f>
        <v/>
      </c>
      <c r="D1762" s="134" t="str">
        <f ca="1">IF(C1762="","",CONCATENATE(OFFSET(Zdroj!AG$16,A1762-1,0)," - ",OFFSET(Zdroj!AU$16,A1762-1,0)))</f>
        <v/>
      </c>
      <c r="E1762" s="66" t="str">
        <f ca="1">IF(C1762="","",OFFSET(Zdroj!AV$16,A1762-1,0))</f>
        <v/>
      </c>
      <c r="F1762" s="332" t="str">
        <f t="shared" ref="F1762" ca="1" si="522">IF(SUM(E1762:E1767)=0,"",SUM(E1762:E1767))</f>
        <v/>
      </c>
      <c r="G1762" s="333" t="str">
        <f t="shared" ref="G1762" ca="1" si="523">IF(SUM(E1762:E1771)=0,"",SUM(E1762:E1771))</f>
        <v/>
      </c>
    </row>
    <row r="1763" spans="1:7" x14ac:dyDescent="0.25">
      <c r="B1763" s="333"/>
      <c r="C1763" s="137" t="str">
        <f ca="1">IF(OFFSET(Zdroj!AH$16,A1762-1,0)=0,"",CONCATENATE("A",$A$2+1," - ",Zdroj!$AH$15))</f>
        <v/>
      </c>
      <c r="D1763" s="134" t="str">
        <f ca="1">IF(C1763="","",CONCATENATE(OFFSET(Zdroj!AH$16,A1762-1,0)," - ",OFFSET(Zdroj!AW$16,A1762-1,0)))</f>
        <v/>
      </c>
      <c r="E1763" s="66" t="str">
        <f ca="1">IF(C1763="","",OFFSET(Zdroj!AX$16,A1762-1,0))</f>
        <v/>
      </c>
      <c r="F1763" s="332"/>
      <c r="G1763" s="333"/>
    </row>
    <row r="1764" spans="1:7" x14ac:dyDescent="0.25">
      <c r="B1764" s="333"/>
      <c r="C1764" s="137" t="str">
        <f ca="1">IF(OFFSET(Zdroj!AI$16,A1762-1,0)=0,"",CONCATENATE("A",$A$2+2," - ",Zdroj!$AI$15))</f>
        <v/>
      </c>
      <c r="D1764" s="134" t="str">
        <f ca="1">IF(C1764="","",CONCATENATE(OFFSET(Zdroj!AI$16,A1762-1,0)," - ",OFFSET(Zdroj!AY$16,A1762-1,0)))</f>
        <v/>
      </c>
      <c r="E1764" s="66" t="str">
        <f ca="1">IF(C1764="","",OFFSET(Zdroj!AZ$16,A1762-1,0))</f>
        <v/>
      </c>
      <c r="F1764" s="332"/>
      <c r="G1764" s="333"/>
    </row>
    <row r="1765" spans="1:7" x14ac:dyDescent="0.25">
      <c r="B1765" s="333"/>
      <c r="C1765" s="137" t="str">
        <f ca="1">IF(OFFSET(Zdroj!AJ$16,A1762-1,0)=0,"",CONCATENATE("A",$A$2+3," - ",Zdroj!$AJ$15))</f>
        <v/>
      </c>
      <c r="D1765" s="134" t="str">
        <f ca="1">IF(C1765="","",CONCATENATE(OFFSET(Zdroj!AJ$16,A1762-1,0)," - ",OFFSET(Zdroj!BA$16,A1762-1,0)))</f>
        <v/>
      </c>
      <c r="E1765" s="66" t="str">
        <f ca="1">IF(C1765="","",OFFSET(Zdroj!BB$16,A1762-1,0))</f>
        <v/>
      </c>
      <c r="F1765" s="332"/>
      <c r="G1765" s="333"/>
    </row>
    <row r="1766" spans="1:7" x14ac:dyDescent="0.25">
      <c r="B1766" s="333"/>
      <c r="C1766" s="137" t="str">
        <f ca="1">IF(OFFSET(Zdroj!AK$16,A1762-1,0)=0,"",CONCATENATE("A",$A$2+4," - ",Zdroj!$AK$15))</f>
        <v/>
      </c>
      <c r="D1766" s="134" t="str">
        <f ca="1">IF(C1766="","",CONCATENATE(OFFSET(Zdroj!AK$16,A1762-1,0)," - ",OFFSET(Zdroj!BC$16,A1762-1,0)))</f>
        <v/>
      </c>
      <c r="E1766" s="66" t="str">
        <f ca="1">IF(C1766="","",OFFSET(Zdroj!BD$16,A1762-1,0))</f>
        <v/>
      </c>
      <c r="F1766" s="332"/>
      <c r="G1766" s="333"/>
    </row>
    <row r="1767" spans="1:7" x14ac:dyDescent="0.25">
      <c r="B1767" s="333"/>
      <c r="C1767" s="137" t="str">
        <f ca="1">IF(OFFSET(Zdroj!AL$16,A1762-1,0)=0,"",CONCATENATE("A",$A$2+5," - ",Zdroj!$AL$15))</f>
        <v/>
      </c>
      <c r="D1767" s="134" t="str">
        <f ca="1">IF(C1767="","",CONCATENATE(OFFSET(Zdroj!AL$16,A1762-1,0)," - ",OFFSET(Zdroj!BE$16,A1762-1,0)))</f>
        <v/>
      </c>
      <c r="E1767" s="66" t="str">
        <f ca="1">IF(C1767="","",OFFSET(Zdroj!BF$16,A1762-1,0))</f>
        <v/>
      </c>
      <c r="F1767" s="332"/>
      <c r="G1767" s="333"/>
    </row>
    <row r="1768" spans="1:7" x14ac:dyDescent="0.25">
      <c r="B1768" s="333"/>
      <c r="C1768" s="137" t="str">
        <f ca="1">IF(OFFSET(Zdroj!AM$16,A1762-1,0)=0,"",CONCATENATE("B",$A$2," - ",Zdroj!$AM$15))</f>
        <v/>
      </c>
      <c r="D1768" s="134" t="str">
        <f ca="1">IF(C1768="","",CONCATENATE(OFFSET(Zdroj!AM$16,A1762-1,0)))</f>
        <v/>
      </c>
      <c r="E1768" s="67" t="str">
        <f ca="1">IF(C1768="","",OFFSET(Zdroj!AN$16,A1762-1,0))</f>
        <v/>
      </c>
      <c r="F1768" s="334" t="str">
        <f t="shared" ref="F1768" ca="1" si="524">IF(SUM(E1768:E1771)=0,"",SUM(E1768:E1771))</f>
        <v/>
      </c>
      <c r="G1768" s="333"/>
    </row>
    <row r="1769" spans="1:7" x14ac:dyDescent="0.25">
      <c r="B1769" s="333"/>
      <c r="C1769" s="137" t="str">
        <f ca="1">IF(OFFSET(Zdroj!AO$16,A1762-1,0)=0,"",CONCATENATE("B",$A$2+1," - ",Zdroj!$AO$15))</f>
        <v/>
      </c>
      <c r="D1769" s="134" t="str">
        <f ca="1">IF(C1769="","",CONCATENATE(OFFSET(Zdroj!AO$16,A1762-1,0)))</f>
        <v/>
      </c>
      <c r="E1769" s="66" t="str">
        <f ca="1">IF(C1769="","",OFFSET(Zdroj!AP$16,A1762-1,0))</f>
        <v/>
      </c>
      <c r="F1769" s="334"/>
      <c r="G1769" s="333"/>
    </row>
    <row r="1770" spans="1:7" x14ac:dyDescent="0.25">
      <c r="B1770" s="333"/>
      <c r="C1770" s="137" t="str">
        <f ca="1">IF(OFFSET(Zdroj!AQ$16,A1762-1,0)=0,"",CONCATENATE("B",$A$2+2," - ",Zdroj!$AQ$15))</f>
        <v/>
      </c>
      <c r="D1770" s="134" t="str">
        <f ca="1">IF(C1770="","",CONCATENATE(OFFSET(Zdroj!AQ$16,A1762-1,0)))</f>
        <v/>
      </c>
      <c r="E1770" s="66" t="str">
        <f ca="1">IF(C1770="","",OFFSET(Zdroj!AR$16,A1762-1,0))</f>
        <v/>
      </c>
      <c r="F1770" s="334"/>
      <c r="G1770" s="333"/>
    </row>
    <row r="1771" spans="1:7" x14ac:dyDescent="0.25">
      <c r="B1771" s="333"/>
      <c r="C1771" s="137" t="str">
        <f ca="1">IF(OFFSET(Zdroj!AT$16,A1762-1,0)=0,"",CONCATENATE("B",$A$2+3," - ",Zdroj!$AS$15))</f>
        <v/>
      </c>
      <c r="D1771" s="134" t="str">
        <f ca="1">IF(C1771="","",CONCATENATE(OFFSET(Zdroj!AS$16,A1762-1,0)))</f>
        <v/>
      </c>
      <c r="E1771" s="66" t="str">
        <f ca="1">IF(C1771="","",OFFSET(Zdroj!AT$16,A1762-1,0))</f>
        <v/>
      </c>
      <c r="F1771" s="334"/>
      <c r="G1771" s="333"/>
    </row>
    <row r="1772" spans="1:7" x14ac:dyDescent="0.25">
      <c r="A1772" s="127">
        <f>SUM((ROW()+8)/10)</f>
        <v>178</v>
      </c>
      <c r="B1772" s="333" t="str">
        <f ca="1">IF(OFFSET(Zdroj!$B$16,A1772-1,0)&gt;0,OFFSET(Zdroj!$B$16,A1772-1,0),"")</f>
        <v/>
      </c>
      <c r="C1772" s="136" t="str">
        <f ca="1">IF(OFFSET(Zdroj!AG$16,A1772-1,0)=0,"",CONCATENATE("A",$A$2," - ",Zdroj!$AG$15))</f>
        <v/>
      </c>
      <c r="D1772" s="134" t="str">
        <f ca="1">IF(C1772="","",CONCATENATE(OFFSET(Zdroj!AG$16,A1772-1,0)," - ",OFFSET(Zdroj!AU$16,A1772-1,0)))</f>
        <v/>
      </c>
      <c r="E1772" s="66" t="str">
        <f ca="1">IF(C1772="","",OFFSET(Zdroj!AV$16,A1772-1,0))</f>
        <v/>
      </c>
      <c r="F1772" s="332" t="str">
        <f t="shared" ref="F1772" ca="1" si="525">IF(SUM(E1772:E1777)=0,"",SUM(E1772:E1777))</f>
        <v/>
      </c>
      <c r="G1772" s="333" t="str">
        <f t="shared" ref="G1772" ca="1" si="526">IF(SUM(E1772:E1781)=0,"",SUM(E1772:E1781))</f>
        <v/>
      </c>
    </row>
    <row r="1773" spans="1:7" x14ac:dyDescent="0.25">
      <c r="B1773" s="333"/>
      <c r="C1773" s="137" t="str">
        <f ca="1">IF(OFFSET(Zdroj!AH$16,A1772-1,0)=0,"",CONCATENATE("A",$A$2+1," - ",Zdroj!$AH$15))</f>
        <v/>
      </c>
      <c r="D1773" s="134" t="str">
        <f ca="1">IF(C1773="","",CONCATENATE(OFFSET(Zdroj!AH$16,A1772-1,0)," - ",OFFSET(Zdroj!AW$16,A1772-1,0)))</f>
        <v/>
      </c>
      <c r="E1773" s="66" t="str">
        <f ca="1">IF(C1773="","",OFFSET(Zdroj!AX$16,A1772-1,0))</f>
        <v/>
      </c>
      <c r="F1773" s="332"/>
      <c r="G1773" s="333"/>
    </row>
    <row r="1774" spans="1:7" x14ac:dyDescent="0.25">
      <c r="B1774" s="333"/>
      <c r="C1774" s="137" t="str">
        <f ca="1">IF(OFFSET(Zdroj!AI$16,A1772-1,0)=0,"",CONCATENATE("A",$A$2+2," - ",Zdroj!$AI$15))</f>
        <v/>
      </c>
      <c r="D1774" s="134" t="str">
        <f ca="1">IF(C1774="","",CONCATENATE(OFFSET(Zdroj!AI$16,A1772-1,0)," - ",OFFSET(Zdroj!AY$16,A1772-1,0)))</f>
        <v/>
      </c>
      <c r="E1774" s="66" t="str">
        <f ca="1">IF(C1774="","",OFFSET(Zdroj!AZ$16,A1772-1,0))</f>
        <v/>
      </c>
      <c r="F1774" s="332"/>
      <c r="G1774" s="333"/>
    </row>
    <row r="1775" spans="1:7" x14ac:dyDescent="0.25">
      <c r="B1775" s="333"/>
      <c r="C1775" s="137" t="str">
        <f ca="1">IF(OFFSET(Zdroj!AJ$16,A1772-1,0)=0,"",CONCATENATE("A",$A$2+3," - ",Zdroj!$AJ$15))</f>
        <v/>
      </c>
      <c r="D1775" s="134" t="str">
        <f ca="1">IF(C1775="","",CONCATENATE(OFFSET(Zdroj!AJ$16,A1772-1,0)," - ",OFFSET(Zdroj!BA$16,A1772-1,0)))</f>
        <v/>
      </c>
      <c r="E1775" s="66" t="str">
        <f ca="1">IF(C1775="","",OFFSET(Zdroj!BB$16,A1772-1,0))</f>
        <v/>
      </c>
      <c r="F1775" s="332"/>
      <c r="G1775" s="333"/>
    </row>
    <row r="1776" spans="1:7" x14ac:dyDescent="0.25">
      <c r="B1776" s="333"/>
      <c r="C1776" s="137" t="str">
        <f ca="1">IF(OFFSET(Zdroj!AK$16,A1772-1,0)=0,"",CONCATENATE("A",$A$2+4," - ",Zdroj!$AK$15))</f>
        <v/>
      </c>
      <c r="D1776" s="134" t="str">
        <f ca="1">IF(C1776="","",CONCATENATE(OFFSET(Zdroj!AK$16,A1772-1,0)," - ",OFFSET(Zdroj!BC$16,A1772-1,0)))</f>
        <v/>
      </c>
      <c r="E1776" s="66" t="str">
        <f ca="1">IF(C1776="","",OFFSET(Zdroj!BD$16,A1772-1,0))</f>
        <v/>
      </c>
      <c r="F1776" s="332"/>
      <c r="G1776" s="333"/>
    </row>
    <row r="1777" spans="1:7" x14ac:dyDescent="0.25">
      <c r="B1777" s="333"/>
      <c r="C1777" s="137" t="str">
        <f ca="1">IF(OFFSET(Zdroj!AL$16,A1772-1,0)=0,"",CONCATENATE("A",$A$2+5," - ",Zdroj!$AL$15))</f>
        <v/>
      </c>
      <c r="D1777" s="134" t="str">
        <f ca="1">IF(C1777="","",CONCATENATE(OFFSET(Zdroj!AL$16,A1772-1,0)," - ",OFFSET(Zdroj!BE$16,A1772-1,0)))</f>
        <v/>
      </c>
      <c r="E1777" s="66" t="str">
        <f ca="1">IF(C1777="","",OFFSET(Zdroj!BF$16,A1772-1,0))</f>
        <v/>
      </c>
      <c r="F1777" s="332"/>
      <c r="G1777" s="333"/>
    </row>
    <row r="1778" spans="1:7" x14ac:dyDescent="0.25">
      <c r="B1778" s="333"/>
      <c r="C1778" s="137" t="str">
        <f ca="1">IF(OFFSET(Zdroj!AM$16,A1772-1,0)=0,"",CONCATENATE("B",$A$2," - ",Zdroj!$AM$15))</f>
        <v/>
      </c>
      <c r="D1778" s="134" t="str">
        <f ca="1">IF(C1778="","",CONCATENATE(OFFSET(Zdroj!AM$16,A1772-1,0)))</f>
        <v/>
      </c>
      <c r="E1778" s="67" t="str">
        <f ca="1">IF(C1778="","",OFFSET(Zdroj!AN$16,A1772-1,0))</f>
        <v/>
      </c>
      <c r="F1778" s="334" t="str">
        <f t="shared" ref="F1778" ca="1" si="527">IF(SUM(E1778:E1781)=0,"",SUM(E1778:E1781))</f>
        <v/>
      </c>
      <c r="G1778" s="333"/>
    </row>
    <row r="1779" spans="1:7" x14ac:dyDescent="0.25">
      <c r="B1779" s="333"/>
      <c r="C1779" s="137" t="str">
        <f ca="1">IF(OFFSET(Zdroj!AO$16,A1772-1,0)=0,"",CONCATENATE("B",$A$2+1," - ",Zdroj!$AO$15))</f>
        <v/>
      </c>
      <c r="D1779" s="134" t="str">
        <f ca="1">IF(C1779="","",CONCATENATE(OFFSET(Zdroj!AO$16,A1772-1,0)))</f>
        <v/>
      </c>
      <c r="E1779" s="66" t="str">
        <f ca="1">IF(C1779="","",OFFSET(Zdroj!AP$16,A1772-1,0))</f>
        <v/>
      </c>
      <c r="F1779" s="334"/>
      <c r="G1779" s="333"/>
    </row>
    <row r="1780" spans="1:7" x14ac:dyDescent="0.25">
      <c r="B1780" s="333"/>
      <c r="C1780" s="137" t="str">
        <f ca="1">IF(OFFSET(Zdroj!AQ$16,A1772-1,0)=0,"",CONCATENATE("B",$A$2+2," - ",Zdroj!$AQ$15))</f>
        <v/>
      </c>
      <c r="D1780" s="134" t="str">
        <f ca="1">IF(C1780="","",CONCATENATE(OFFSET(Zdroj!AQ$16,A1772-1,0)))</f>
        <v/>
      </c>
      <c r="E1780" s="66" t="str">
        <f ca="1">IF(C1780="","",OFFSET(Zdroj!AR$16,A1772-1,0))</f>
        <v/>
      </c>
      <c r="F1780" s="334"/>
      <c r="G1780" s="333"/>
    </row>
    <row r="1781" spans="1:7" x14ac:dyDescent="0.25">
      <c r="B1781" s="333"/>
      <c r="C1781" s="137" t="str">
        <f ca="1">IF(OFFSET(Zdroj!AT$16,A1772-1,0)=0,"",CONCATENATE("B",$A$2+3," - ",Zdroj!$AS$15))</f>
        <v/>
      </c>
      <c r="D1781" s="134" t="str">
        <f ca="1">IF(C1781="","",CONCATENATE(OFFSET(Zdroj!AS$16,A1772-1,0)))</f>
        <v/>
      </c>
      <c r="E1781" s="66" t="str">
        <f ca="1">IF(C1781="","",OFFSET(Zdroj!AT$16,A1772-1,0))</f>
        <v/>
      </c>
      <c r="F1781" s="334"/>
      <c r="G1781" s="333"/>
    </row>
    <row r="1782" spans="1:7" x14ac:dyDescent="0.25">
      <c r="A1782" s="127">
        <f>SUM((ROW()+8)/10)</f>
        <v>179</v>
      </c>
      <c r="B1782" s="333" t="str">
        <f ca="1">IF(OFFSET(Zdroj!$B$16,A1782-1,0)&gt;0,OFFSET(Zdroj!$B$16,A1782-1,0),"")</f>
        <v/>
      </c>
      <c r="C1782" s="136" t="str">
        <f ca="1">IF(OFFSET(Zdroj!AG$16,A1782-1,0)=0,"",CONCATENATE("A",$A$2," - ",Zdroj!$AG$15))</f>
        <v/>
      </c>
      <c r="D1782" s="134" t="str">
        <f ca="1">IF(C1782="","",CONCATENATE(OFFSET(Zdroj!AG$16,A1782-1,0)," - ",OFFSET(Zdroj!AU$16,A1782-1,0)))</f>
        <v/>
      </c>
      <c r="E1782" s="66" t="str">
        <f ca="1">IF(C1782="","",OFFSET(Zdroj!AV$16,A1782-1,0))</f>
        <v/>
      </c>
      <c r="F1782" s="332" t="str">
        <f t="shared" ref="F1782" ca="1" si="528">IF(SUM(E1782:E1787)=0,"",SUM(E1782:E1787))</f>
        <v/>
      </c>
      <c r="G1782" s="333" t="str">
        <f t="shared" ref="G1782" ca="1" si="529">IF(SUM(E1782:E1791)=0,"",SUM(E1782:E1791))</f>
        <v/>
      </c>
    </row>
    <row r="1783" spans="1:7" x14ac:dyDescent="0.25">
      <c r="B1783" s="333"/>
      <c r="C1783" s="137" t="str">
        <f ca="1">IF(OFFSET(Zdroj!AH$16,A1782-1,0)=0,"",CONCATENATE("A",$A$2+1," - ",Zdroj!$AH$15))</f>
        <v/>
      </c>
      <c r="D1783" s="134" t="str">
        <f ca="1">IF(C1783="","",CONCATENATE(OFFSET(Zdroj!AH$16,A1782-1,0)," - ",OFFSET(Zdroj!AW$16,A1782-1,0)))</f>
        <v/>
      </c>
      <c r="E1783" s="66" t="str">
        <f ca="1">IF(C1783="","",OFFSET(Zdroj!AX$16,A1782-1,0))</f>
        <v/>
      </c>
      <c r="F1783" s="332"/>
      <c r="G1783" s="333"/>
    </row>
    <row r="1784" spans="1:7" x14ac:dyDescent="0.25">
      <c r="B1784" s="333"/>
      <c r="C1784" s="137" t="str">
        <f ca="1">IF(OFFSET(Zdroj!AI$16,A1782-1,0)=0,"",CONCATENATE("A",$A$2+2," - ",Zdroj!$AI$15))</f>
        <v/>
      </c>
      <c r="D1784" s="134" t="str">
        <f ca="1">IF(C1784="","",CONCATENATE(OFFSET(Zdroj!AI$16,A1782-1,0)," - ",OFFSET(Zdroj!AY$16,A1782-1,0)))</f>
        <v/>
      </c>
      <c r="E1784" s="66" t="str">
        <f ca="1">IF(C1784="","",OFFSET(Zdroj!AZ$16,A1782-1,0))</f>
        <v/>
      </c>
      <c r="F1784" s="332"/>
      <c r="G1784" s="333"/>
    </row>
    <row r="1785" spans="1:7" x14ac:dyDescent="0.25">
      <c r="B1785" s="333"/>
      <c r="C1785" s="137" t="str">
        <f ca="1">IF(OFFSET(Zdroj!AJ$16,A1782-1,0)=0,"",CONCATENATE("A",$A$2+3," - ",Zdroj!$AJ$15))</f>
        <v/>
      </c>
      <c r="D1785" s="134" t="str">
        <f ca="1">IF(C1785="","",CONCATENATE(OFFSET(Zdroj!AJ$16,A1782-1,0)," - ",OFFSET(Zdroj!BA$16,A1782-1,0)))</f>
        <v/>
      </c>
      <c r="E1785" s="66" t="str">
        <f ca="1">IF(C1785="","",OFFSET(Zdroj!BB$16,A1782-1,0))</f>
        <v/>
      </c>
      <c r="F1785" s="332"/>
      <c r="G1785" s="333"/>
    </row>
    <row r="1786" spans="1:7" x14ac:dyDescent="0.25">
      <c r="B1786" s="333"/>
      <c r="C1786" s="137" t="str">
        <f ca="1">IF(OFFSET(Zdroj!AK$16,A1782-1,0)=0,"",CONCATENATE("A",$A$2+4," - ",Zdroj!$AK$15))</f>
        <v/>
      </c>
      <c r="D1786" s="134" t="str">
        <f ca="1">IF(C1786="","",CONCATENATE(OFFSET(Zdroj!AK$16,A1782-1,0)," - ",OFFSET(Zdroj!BC$16,A1782-1,0)))</f>
        <v/>
      </c>
      <c r="E1786" s="66" t="str">
        <f ca="1">IF(C1786="","",OFFSET(Zdroj!BD$16,A1782-1,0))</f>
        <v/>
      </c>
      <c r="F1786" s="332"/>
      <c r="G1786" s="333"/>
    </row>
    <row r="1787" spans="1:7" x14ac:dyDescent="0.25">
      <c r="B1787" s="333"/>
      <c r="C1787" s="137" t="str">
        <f ca="1">IF(OFFSET(Zdroj!AL$16,A1782-1,0)=0,"",CONCATENATE("A",$A$2+5," - ",Zdroj!$AL$15))</f>
        <v/>
      </c>
      <c r="D1787" s="134" t="str">
        <f ca="1">IF(C1787="","",CONCATENATE(OFFSET(Zdroj!AL$16,A1782-1,0)," - ",OFFSET(Zdroj!BE$16,A1782-1,0)))</f>
        <v/>
      </c>
      <c r="E1787" s="66" t="str">
        <f ca="1">IF(C1787="","",OFFSET(Zdroj!BF$16,A1782-1,0))</f>
        <v/>
      </c>
      <c r="F1787" s="332"/>
      <c r="G1787" s="333"/>
    </row>
    <row r="1788" spans="1:7" x14ac:dyDescent="0.25">
      <c r="B1788" s="333"/>
      <c r="C1788" s="137" t="str">
        <f ca="1">IF(OFFSET(Zdroj!AM$16,A1782-1,0)=0,"",CONCATENATE("B",$A$2," - ",Zdroj!$AM$15))</f>
        <v/>
      </c>
      <c r="D1788" s="134" t="str">
        <f ca="1">IF(C1788="","",CONCATENATE(OFFSET(Zdroj!AM$16,A1782-1,0)))</f>
        <v/>
      </c>
      <c r="E1788" s="67" t="str">
        <f ca="1">IF(C1788="","",OFFSET(Zdroj!AN$16,A1782-1,0))</f>
        <v/>
      </c>
      <c r="F1788" s="334" t="str">
        <f t="shared" ref="F1788" ca="1" si="530">IF(SUM(E1788:E1791)=0,"",SUM(E1788:E1791))</f>
        <v/>
      </c>
      <c r="G1788" s="333"/>
    </row>
    <row r="1789" spans="1:7" x14ac:dyDescent="0.25">
      <c r="B1789" s="333"/>
      <c r="C1789" s="137" t="str">
        <f ca="1">IF(OFFSET(Zdroj!AO$16,A1782-1,0)=0,"",CONCATENATE("B",$A$2+1," - ",Zdroj!$AO$15))</f>
        <v/>
      </c>
      <c r="D1789" s="134" t="str">
        <f ca="1">IF(C1789="","",CONCATENATE(OFFSET(Zdroj!AO$16,A1782-1,0)))</f>
        <v/>
      </c>
      <c r="E1789" s="66" t="str">
        <f ca="1">IF(C1789="","",OFFSET(Zdroj!AP$16,A1782-1,0))</f>
        <v/>
      </c>
      <c r="F1789" s="334"/>
      <c r="G1789" s="333"/>
    </row>
    <row r="1790" spans="1:7" x14ac:dyDescent="0.25">
      <c r="B1790" s="333"/>
      <c r="C1790" s="137" t="str">
        <f ca="1">IF(OFFSET(Zdroj!AQ$16,A1782-1,0)=0,"",CONCATENATE("B",$A$2+2," - ",Zdroj!$AQ$15))</f>
        <v/>
      </c>
      <c r="D1790" s="134" t="str">
        <f ca="1">IF(C1790="","",CONCATENATE(OFFSET(Zdroj!AQ$16,A1782-1,0)))</f>
        <v/>
      </c>
      <c r="E1790" s="66" t="str">
        <f ca="1">IF(C1790="","",OFFSET(Zdroj!AR$16,A1782-1,0))</f>
        <v/>
      </c>
      <c r="F1790" s="334"/>
      <c r="G1790" s="333"/>
    </row>
    <row r="1791" spans="1:7" x14ac:dyDescent="0.25">
      <c r="B1791" s="333"/>
      <c r="C1791" s="137" t="str">
        <f ca="1">IF(OFFSET(Zdroj!AT$16,A1782-1,0)=0,"",CONCATENATE("B",$A$2+3," - ",Zdroj!$AS$15))</f>
        <v/>
      </c>
      <c r="D1791" s="134" t="str">
        <f ca="1">IF(C1791="","",CONCATENATE(OFFSET(Zdroj!AS$16,A1782-1,0)))</f>
        <v/>
      </c>
      <c r="E1791" s="66" t="str">
        <f ca="1">IF(C1791="","",OFFSET(Zdroj!AT$16,A1782-1,0))</f>
        <v/>
      </c>
      <c r="F1791" s="334"/>
      <c r="G1791" s="333"/>
    </row>
    <row r="1792" spans="1:7" x14ac:dyDescent="0.25">
      <c r="A1792" s="127">
        <f>SUM((ROW()+8)/10)</f>
        <v>180</v>
      </c>
      <c r="B1792" s="333" t="str">
        <f ca="1">IF(OFFSET(Zdroj!$B$16,A1792-1,0)&gt;0,OFFSET(Zdroj!$B$16,A1792-1,0),"")</f>
        <v/>
      </c>
      <c r="C1792" s="136" t="str">
        <f ca="1">IF(OFFSET(Zdroj!AG$16,A1792-1,0)=0,"",CONCATENATE("A",$A$2," - ",Zdroj!$AG$15))</f>
        <v/>
      </c>
      <c r="D1792" s="134" t="str">
        <f ca="1">IF(C1792="","",CONCATENATE(OFFSET(Zdroj!AG$16,A1792-1,0)," - ",OFFSET(Zdroj!AU$16,A1792-1,0)))</f>
        <v/>
      </c>
      <c r="E1792" s="66" t="str">
        <f ca="1">IF(C1792="","",OFFSET(Zdroj!AV$16,A1792-1,0))</f>
        <v/>
      </c>
      <c r="F1792" s="332" t="str">
        <f t="shared" ref="F1792" ca="1" si="531">IF(SUM(E1792:E1797)=0,"",SUM(E1792:E1797))</f>
        <v/>
      </c>
      <c r="G1792" s="333" t="str">
        <f t="shared" ref="G1792" ca="1" si="532">IF(SUM(E1792:E1801)=0,"",SUM(E1792:E1801))</f>
        <v/>
      </c>
    </row>
    <row r="1793" spans="1:7" x14ac:dyDescent="0.25">
      <c r="B1793" s="333"/>
      <c r="C1793" s="137" t="str">
        <f ca="1">IF(OFFSET(Zdroj!AH$16,A1792-1,0)=0,"",CONCATENATE("A",$A$2+1," - ",Zdroj!$AH$15))</f>
        <v/>
      </c>
      <c r="D1793" s="134" t="str">
        <f ca="1">IF(C1793="","",CONCATENATE(OFFSET(Zdroj!AH$16,A1792-1,0)," - ",OFFSET(Zdroj!AW$16,A1792-1,0)))</f>
        <v/>
      </c>
      <c r="E1793" s="66" t="str">
        <f ca="1">IF(C1793="","",OFFSET(Zdroj!AX$16,A1792-1,0))</f>
        <v/>
      </c>
      <c r="F1793" s="332"/>
      <c r="G1793" s="333"/>
    </row>
    <row r="1794" spans="1:7" x14ac:dyDescent="0.25">
      <c r="B1794" s="333"/>
      <c r="C1794" s="137" t="str">
        <f ca="1">IF(OFFSET(Zdroj!AI$16,A1792-1,0)=0,"",CONCATENATE("A",$A$2+2," - ",Zdroj!$AI$15))</f>
        <v/>
      </c>
      <c r="D1794" s="134" t="str">
        <f ca="1">IF(C1794="","",CONCATENATE(OFFSET(Zdroj!AI$16,A1792-1,0)," - ",OFFSET(Zdroj!AY$16,A1792-1,0)))</f>
        <v/>
      </c>
      <c r="E1794" s="66" t="str">
        <f ca="1">IF(C1794="","",OFFSET(Zdroj!AZ$16,A1792-1,0))</f>
        <v/>
      </c>
      <c r="F1794" s="332"/>
      <c r="G1794" s="333"/>
    </row>
    <row r="1795" spans="1:7" x14ac:dyDescent="0.25">
      <c r="B1795" s="333"/>
      <c r="C1795" s="137" t="str">
        <f ca="1">IF(OFFSET(Zdroj!AJ$16,A1792-1,0)=0,"",CONCATENATE("A",$A$2+3," - ",Zdroj!$AJ$15))</f>
        <v/>
      </c>
      <c r="D1795" s="134" t="str">
        <f ca="1">IF(C1795="","",CONCATENATE(OFFSET(Zdroj!AJ$16,A1792-1,0)," - ",OFFSET(Zdroj!BA$16,A1792-1,0)))</f>
        <v/>
      </c>
      <c r="E1795" s="66" t="str">
        <f ca="1">IF(C1795="","",OFFSET(Zdroj!BB$16,A1792-1,0))</f>
        <v/>
      </c>
      <c r="F1795" s="332"/>
      <c r="G1795" s="333"/>
    </row>
    <row r="1796" spans="1:7" x14ac:dyDescent="0.25">
      <c r="B1796" s="333"/>
      <c r="C1796" s="137" t="str">
        <f ca="1">IF(OFFSET(Zdroj!AK$16,A1792-1,0)=0,"",CONCATENATE("A",$A$2+4," - ",Zdroj!$AK$15))</f>
        <v/>
      </c>
      <c r="D1796" s="134" t="str">
        <f ca="1">IF(C1796="","",CONCATENATE(OFFSET(Zdroj!AK$16,A1792-1,0)," - ",OFFSET(Zdroj!BC$16,A1792-1,0)))</f>
        <v/>
      </c>
      <c r="E1796" s="66" t="str">
        <f ca="1">IF(C1796="","",OFFSET(Zdroj!BD$16,A1792-1,0))</f>
        <v/>
      </c>
      <c r="F1796" s="332"/>
      <c r="G1796" s="333"/>
    </row>
    <row r="1797" spans="1:7" x14ac:dyDescent="0.25">
      <c r="B1797" s="333"/>
      <c r="C1797" s="137" t="str">
        <f ca="1">IF(OFFSET(Zdroj!AL$16,A1792-1,0)=0,"",CONCATENATE("A",$A$2+5," - ",Zdroj!$AL$15))</f>
        <v/>
      </c>
      <c r="D1797" s="134" t="str">
        <f ca="1">IF(C1797="","",CONCATENATE(OFFSET(Zdroj!AL$16,A1792-1,0)," - ",OFFSET(Zdroj!BE$16,A1792-1,0)))</f>
        <v/>
      </c>
      <c r="E1797" s="66" t="str">
        <f ca="1">IF(C1797="","",OFFSET(Zdroj!BF$16,A1792-1,0))</f>
        <v/>
      </c>
      <c r="F1797" s="332"/>
      <c r="G1797" s="333"/>
    </row>
    <row r="1798" spans="1:7" x14ac:dyDescent="0.25">
      <c r="B1798" s="333"/>
      <c r="C1798" s="137" t="str">
        <f ca="1">IF(OFFSET(Zdroj!AM$16,A1792-1,0)=0,"",CONCATENATE("B",$A$2," - ",Zdroj!$AM$15))</f>
        <v/>
      </c>
      <c r="D1798" s="134" t="str">
        <f ca="1">IF(C1798="","",CONCATENATE(OFFSET(Zdroj!AM$16,A1792-1,0)))</f>
        <v/>
      </c>
      <c r="E1798" s="67" t="str">
        <f ca="1">IF(C1798="","",OFFSET(Zdroj!AN$16,A1792-1,0))</f>
        <v/>
      </c>
      <c r="F1798" s="334" t="str">
        <f t="shared" ref="F1798" ca="1" si="533">IF(SUM(E1798:E1801)=0,"",SUM(E1798:E1801))</f>
        <v/>
      </c>
      <c r="G1798" s="333"/>
    </row>
    <row r="1799" spans="1:7" x14ac:dyDescent="0.25">
      <c r="B1799" s="333"/>
      <c r="C1799" s="137" t="str">
        <f ca="1">IF(OFFSET(Zdroj!AO$16,A1792-1,0)=0,"",CONCATENATE("B",$A$2+1," - ",Zdroj!$AO$15))</f>
        <v/>
      </c>
      <c r="D1799" s="134" t="str">
        <f ca="1">IF(C1799="","",CONCATENATE(OFFSET(Zdroj!AO$16,A1792-1,0)))</f>
        <v/>
      </c>
      <c r="E1799" s="66" t="str">
        <f ca="1">IF(C1799="","",OFFSET(Zdroj!AP$16,A1792-1,0))</f>
        <v/>
      </c>
      <c r="F1799" s="334"/>
      <c r="G1799" s="333"/>
    </row>
    <row r="1800" spans="1:7" x14ac:dyDescent="0.25">
      <c r="B1800" s="333"/>
      <c r="C1800" s="137" t="str">
        <f ca="1">IF(OFFSET(Zdroj!AQ$16,A1792-1,0)=0,"",CONCATENATE("B",$A$2+2," - ",Zdroj!$AQ$15))</f>
        <v/>
      </c>
      <c r="D1800" s="134" t="str">
        <f ca="1">IF(C1800="","",CONCATENATE(OFFSET(Zdroj!AQ$16,A1792-1,0)))</f>
        <v/>
      </c>
      <c r="E1800" s="66" t="str">
        <f ca="1">IF(C1800="","",OFFSET(Zdroj!AR$16,A1792-1,0))</f>
        <v/>
      </c>
      <c r="F1800" s="334"/>
      <c r="G1800" s="333"/>
    </row>
    <row r="1801" spans="1:7" x14ac:dyDescent="0.25">
      <c r="B1801" s="333"/>
      <c r="C1801" s="137" t="str">
        <f ca="1">IF(OFFSET(Zdroj!AT$16,A1792-1,0)=0,"",CONCATENATE("B",$A$2+3," - ",Zdroj!$AS$15))</f>
        <v/>
      </c>
      <c r="D1801" s="134" t="str">
        <f ca="1">IF(C1801="","",CONCATENATE(OFFSET(Zdroj!AS$16,A1792-1,0)))</f>
        <v/>
      </c>
      <c r="E1801" s="66" t="str">
        <f ca="1">IF(C1801="","",OFFSET(Zdroj!AT$16,A1792-1,0))</f>
        <v/>
      </c>
      <c r="F1801" s="334"/>
      <c r="G1801" s="333"/>
    </row>
    <row r="1802" spans="1:7" x14ac:dyDescent="0.25">
      <c r="A1802" s="127">
        <f>SUM((ROW()+8)/10)</f>
        <v>181</v>
      </c>
      <c r="B1802" s="333" t="str">
        <f ca="1">IF(OFFSET(Zdroj!$B$16,A1802-1,0)&gt;0,OFFSET(Zdroj!$B$16,A1802-1,0),"")</f>
        <v/>
      </c>
      <c r="C1802" s="136" t="str">
        <f ca="1">IF(OFFSET(Zdroj!AG$16,A1802-1,0)=0,"",CONCATENATE("A",$A$2," - ",Zdroj!$AG$15))</f>
        <v/>
      </c>
      <c r="D1802" s="134" t="str">
        <f ca="1">IF(C1802="","",CONCATENATE(OFFSET(Zdroj!AG$16,A1802-1,0)," - ",OFFSET(Zdroj!AU$16,A1802-1,0)))</f>
        <v/>
      </c>
      <c r="E1802" s="66" t="str">
        <f ca="1">IF(C1802="","",OFFSET(Zdroj!AV$16,A1802-1,0))</f>
        <v/>
      </c>
      <c r="F1802" s="332" t="str">
        <f t="shared" ref="F1802" ca="1" si="534">IF(SUM(E1802:E1807)=0,"",SUM(E1802:E1807))</f>
        <v/>
      </c>
      <c r="G1802" s="333" t="str">
        <f t="shared" ref="G1802" ca="1" si="535">IF(SUM(E1802:E1811)=0,"",SUM(E1802:E1811))</f>
        <v/>
      </c>
    </row>
    <row r="1803" spans="1:7" x14ac:dyDescent="0.25">
      <c r="B1803" s="333"/>
      <c r="C1803" s="137" t="str">
        <f ca="1">IF(OFFSET(Zdroj!AH$16,A1802-1,0)=0,"",CONCATENATE("A",$A$2+1," - ",Zdroj!$AH$15))</f>
        <v/>
      </c>
      <c r="D1803" s="134" t="str">
        <f ca="1">IF(C1803="","",CONCATENATE(OFFSET(Zdroj!AH$16,A1802-1,0)," - ",OFFSET(Zdroj!AW$16,A1802-1,0)))</f>
        <v/>
      </c>
      <c r="E1803" s="66" t="str">
        <f ca="1">IF(C1803="","",OFFSET(Zdroj!AX$16,A1802-1,0))</f>
        <v/>
      </c>
      <c r="F1803" s="332"/>
      <c r="G1803" s="333"/>
    </row>
    <row r="1804" spans="1:7" x14ac:dyDescent="0.25">
      <c r="B1804" s="333"/>
      <c r="C1804" s="137" t="str">
        <f ca="1">IF(OFFSET(Zdroj!AI$16,A1802-1,0)=0,"",CONCATENATE("A",$A$2+2," - ",Zdroj!$AI$15))</f>
        <v/>
      </c>
      <c r="D1804" s="134" t="str">
        <f ca="1">IF(C1804="","",CONCATENATE(OFFSET(Zdroj!AI$16,A1802-1,0)," - ",OFFSET(Zdroj!AY$16,A1802-1,0)))</f>
        <v/>
      </c>
      <c r="E1804" s="66" t="str">
        <f ca="1">IF(C1804="","",OFFSET(Zdroj!AZ$16,A1802-1,0))</f>
        <v/>
      </c>
      <c r="F1804" s="332"/>
      <c r="G1804" s="333"/>
    </row>
    <row r="1805" spans="1:7" x14ac:dyDescent="0.25">
      <c r="B1805" s="333"/>
      <c r="C1805" s="137" t="str">
        <f ca="1">IF(OFFSET(Zdroj!AJ$16,A1802-1,0)=0,"",CONCATENATE("A",$A$2+3," - ",Zdroj!$AJ$15))</f>
        <v/>
      </c>
      <c r="D1805" s="134" t="str">
        <f ca="1">IF(C1805="","",CONCATENATE(OFFSET(Zdroj!AJ$16,A1802-1,0)," - ",OFFSET(Zdroj!BA$16,A1802-1,0)))</f>
        <v/>
      </c>
      <c r="E1805" s="66" t="str">
        <f ca="1">IF(C1805="","",OFFSET(Zdroj!BB$16,A1802-1,0))</f>
        <v/>
      </c>
      <c r="F1805" s="332"/>
      <c r="G1805" s="333"/>
    </row>
    <row r="1806" spans="1:7" x14ac:dyDescent="0.25">
      <c r="B1806" s="333"/>
      <c r="C1806" s="137" t="str">
        <f ca="1">IF(OFFSET(Zdroj!AK$16,A1802-1,0)=0,"",CONCATENATE("A",$A$2+4," - ",Zdroj!$AK$15))</f>
        <v/>
      </c>
      <c r="D1806" s="134" t="str">
        <f ca="1">IF(C1806="","",CONCATENATE(OFFSET(Zdroj!AK$16,A1802-1,0)," - ",OFFSET(Zdroj!BC$16,A1802-1,0)))</f>
        <v/>
      </c>
      <c r="E1806" s="66" t="str">
        <f ca="1">IF(C1806="","",OFFSET(Zdroj!BD$16,A1802-1,0))</f>
        <v/>
      </c>
      <c r="F1806" s="332"/>
      <c r="G1806" s="333"/>
    </row>
    <row r="1807" spans="1:7" x14ac:dyDescent="0.25">
      <c r="B1807" s="333"/>
      <c r="C1807" s="137" t="str">
        <f ca="1">IF(OFFSET(Zdroj!AL$16,A1802-1,0)=0,"",CONCATENATE("A",$A$2+5," - ",Zdroj!$AL$15))</f>
        <v/>
      </c>
      <c r="D1807" s="134" t="str">
        <f ca="1">IF(C1807="","",CONCATENATE(OFFSET(Zdroj!AL$16,A1802-1,0)," - ",OFFSET(Zdroj!BE$16,A1802-1,0)))</f>
        <v/>
      </c>
      <c r="E1807" s="66" t="str">
        <f ca="1">IF(C1807="","",OFFSET(Zdroj!BF$16,A1802-1,0))</f>
        <v/>
      </c>
      <c r="F1807" s="332"/>
      <c r="G1807" s="333"/>
    </row>
    <row r="1808" spans="1:7" x14ac:dyDescent="0.25">
      <c r="B1808" s="333"/>
      <c r="C1808" s="137" t="str">
        <f ca="1">IF(OFFSET(Zdroj!AM$16,A1802-1,0)=0,"",CONCATENATE("B",$A$2," - ",Zdroj!$AM$15))</f>
        <v/>
      </c>
      <c r="D1808" s="134" t="str">
        <f ca="1">IF(C1808="","",CONCATENATE(OFFSET(Zdroj!AM$16,A1802-1,0)))</f>
        <v/>
      </c>
      <c r="E1808" s="67" t="str">
        <f ca="1">IF(C1808="","",OFFSET(Zdroj!AN$16,A1802-1,0))</f>
        <v/>
      </c>
      <c r="F1808" s="334" t="str">
        <f t="shared" ref="F1808" ca="1" si="536">IF(SUM(E1808:E1811)=0,"",SUM(E1808:E1811))</f>
        <v/>
      </c>
      <c r="G1808" s="333"/>
    </row>
    <row r="1809" spans="1:7" x14ac:dyDescent="0.25">
      <c r="B1809" s="333"/>
      <c r="C1809" s="137" t="str">
        <f ca="1">IF(OFFSET(Zdroj!AO$16,A1802-1,0)=0,"",CONCATENATE("B",$A$2+1," - ",Zdroj!$AO$15))</f>
        <v/>
      </c>
      <c r="D1809" s="134" t="str">
        <f ca="1">IF(C1809="","",CONCATENATE(OFFSET(Zdroj!AO$16,A1802-1,0)))</f>
        <v/>
      </c>
      <c r="E1809" s="66" t="str">
        <f ca="1">IF(C1809="","",OFFSET(Zdroj!AP$16,A1802-1,0))</f>
        <v/>
      </c>
      <c r="F1809" s="334"/>
      <c r="G1809" s="333"/>
    </row>
    <row r="1810" spans="1:7" x14ac:dyDescent="0.25">
      <c r="B1810" s="333"/>
      <c r="C1810" s="137" t="str">
        <f ca="1">IF(OFFSET(Zdroj!AQ$16,A1802-1,0)=0,"",CONCATENATE("B",$A$2+2," - ",Zdroj!$AQ$15))</f>
        <v/>
      </c>
      <c r="D1810" s="134" t="str">
        <f ca="1">IF(C1810="","",CONCATENATE(OFFSET(Zdroj!AQ$16,A1802-1,0)))</f>
        <v/>
      </c>
      <c r="E1810" s="66" t="str">
        <f ca="1">IF(C1810="","",OFFSET(Zdroj!AR$16,A1802-1,0))</f>
        <v/>
      </c>
      <c r="F1810" s="334"/>
      <c r="G1810" s="333"/>
    </row>
    <row r="1811" spans="1:7" x14ac:dyDescent="0.25">
      <c r="B1811" s="333"/>
      <c r="C1811" s="137" t="str">
        <f ca="1">IF(OFFSET(Zdroj!AT$16,A1802-1,0)=0,"",CONCATENATE("B",$A$2+3," - ",Zdroj!$AS$15))</f>
        <v/>
      </c>
      <c r="D1811" s="134" t="str">
        <f ca="1">IF(C1811="","",CONCATENATE(OFFSET(Zdroj!AS$16,A1802-1,0)))</f>
        <v/>
      </c>
      <c r="E1811" s="66" t="str">
        <f ca="1">IF(C1811="","",OFFSET(Zdroj!AT$16,A1802-1,0))</f>
        <v/>
      </c>
      <c r="F1811" s="334"/>
      <c r="G1811" s="333"/>
    </row>
    <row r="1812" spans="1:7" x14ac:dyDescent="0.25">
      <c r="A1812" s="127">
        <f>SUM((ROW()+8)/10)</f>
        <v>182</v>
      </c>
      <c r="B1812" s="333" t="str">
        <f ca="1">IF(OFFSET(Zdroj!$B$16,A1812-1,0)&gt;0,OFFSET(Zdroj!$B$16,A1812-1,0),"")</f>
        <v/>
      </c>
      <c r="C1812" s="136" t="str">
        <f ca="1">IF(OFFSET(Zdroj!AG$16,A1812-1,0)=0,"",CONCATENATE("A",$A$2," - ",Zdroj!$AG$15))</f>
        <v/>
      </c>
      <c r="D1812" s="134" t="str">
        <f ca="1">IF(C1812="","",CONCATENATE(OFFSET(Zdroj!AG$16,A1812-1,0)," - ",OFFSET(Zdroj!AU$16,A1812-1,0)))</f>
        <v/>
      </c>
      <c r="E1812" s="66" t="str">
        <f ca="1">IF(C1812="","",OFFSET(Zdroj!AV$16,A1812-1,0))</f>
        <v/>
      </c>
      <c r="F1812" s="332" t="str">
        <f t="shared" ref="F1812" ca="1" si="537">IF(SUM(E1812:E1817)=0,"",SUM(E1812:E1817))</f>
        <v/>
      </c>
      <c r="G1812" s="333" t="str">
        <f t="shared" ref="G1812" ca="1" si="538">IF(SUM(E1812:E1821)=0,"",SUM(E1812:E1821))</f>
        <v/>
      </c>
    </row>
    <row r="1813" spans="1:7" x14ac:dyDescent="0.25">
      <c r="B1813" s="333"/>
      <c r="C1813" s="137" t="str">
        <f ca="1">IF(OFFSET(Zdroj!AH$16,A1812-1,0)=0,"",CONCATENATE("A",$A$2+1," - ",Zdroj!$AH$15))</f>
        <v/>
      </c>
      <c r="D1813" s="134" t="str">
        <f ca="1">IF(C1813="","",CONCATENATE(OFFSET(Zdroj!AH$16,A1812-1,0)," - ",OFFSET(Zdroj!AW$16,A1812-1,0)))</f>
        <v/>
      </c>
      <c r="E1813" s="66" t="str">
        <f ca="1">IF(C1813="","",OFFSET(Zdroj!AX$16,A1812-1,0))</f>
        <v/>
      </c>
      <c r="F1813" s="332"/>
      <c r="G1813" s="333"/>
    </row>
    <row r="1814" spans="1:7" x14ac:dyDescent="0.25">
      <c r="B1814" s="333"/>
      <c r="C1814" s="137" t="str">
        <f ca="1">IF(OFFSET(Zdroj!AI$16,A1812-1,0)=0,"",CONCATENATE("A",$A$2+2," - ",Zdroj!$AI$15))</f>
        <v/>
      </c>
      <c r="D1814" s="134" t="str">
        <f ca="1">IF(C1814="","",CONCATENATE(OFFSET(Zdroj!AI$16,A1812-1,0)," - ",OFFSET(Zdroj!AY$16,A1812-1,0)))</f>
        <v/>
      </c>
      <c r="E1814" s="66" t="str">
        <f ca="1">IF(C1814="","",OFFSET(Zdroj!AZ$16,A1812-1,0))</f>
        <v/>
      </c>
      <c r="F1814" s="332"/>
      <c r="G1814" s="333"/>
    </row>
    <row r="1815" spans="1:7" x14ac:dyDescent="0.25">
      <c r="B1815" s="333"/>
      <c r="C1815" s="137" t="str">
        <f ca="1">IF(OFFSET(Zdroj!AJ$16,A1812-1,0)=0,"",CONCATENATE("A",$A$2+3," - ",Zdroj!$AJ$15))</f>
        <v/>
      </c>
      <c r="D1815" s="134" t="str">
        <f ca="1">IF(C1815="","",CONCATENATE(OFFSET(Zdroj!AJ$16,A1812-1,0)," - ",OFFSET(Zdroj!BA$16,A1812-1,0)))</f>
        <v/>
      </c>
      <c r="E1815" s="66" t="str">
        <f ca="1">IF(C1815="","",OFFSET(Zdroj!BB$16,A1812-1,0))</f>
        <v/>
      </c>
      <c r="F1815" s="332"/>
      <c r="G1815" s="333"/>
    </row>
    <row r="1816" spans="1:7" x14ac:dyDescent="0.25">
      <c r="B1816" s="333"/>
      <c r="C1816" s="137" t="str">
        <f ca="1">IF(OFFSET(Zdroj!AK$16,A1812-1,0)=0,"",CONCATENATE("A",$A$2+4," - ",Zdroj!$AK$15))</f>
        <v/>
      </c>
      <c r="D1816" s="134" t="str">
        <f ca="1">IF(C1816="","",CONCATENATE(OFFSET(Zdroj!AK$16,A1812-1,0)," - ",OFFSET(Zdroj!BC$16,A1812-1,0)))</f>
        <v/>
      </c>
      <c r="E1816" s="66" t="str">
        <f ca="1">IF(C1816="","",OFFSET(Zdroj!BD$16,A1812-1,0))</f>
        <v/>
      </c>
      <c r="F1816" s="332"/>
      <c r="G1816" s="333"/>
    </row>
    <row r="1817" spans="1:7" x14ac:dyDescent="0.25">
      <c r="B1817" s="333"/>
      <c r="C1817" s="137" t="str">
        <f ca="1">IF(OFFSET(Zdroj!AL$16,A1812-1,0)=0,"",CONCATENATE("A",$A$2+5," - ",Zdroj!$AL$15))</f>
        <v/>
      </c>
      <c r="D1817" s="134" t="str">
        <f ca="1">IF(C1817="","",CONCATENATE(OFFSET(Zdroj!AL$16,A1812-1,0)," - ",OFFSET(Zdroj!BE$16,A1812-1,0)))</f>
        <v/>
      </c>
      <c r="E1817" s="66" t="str">
        <f ca="1">IF(C1817="","",OFFSET(Zdroj!BF$16,A1812-1,0))</f>
        <v/>
      </c>
      <c r="F1817" s="332"/>
      <c r="G1817" s="333"/>
    </row>
    <row r="1818" spans="1:7" x14ac:dyDescent="0.25">
      <c r="B1818" s="333"/>
      <c r="C1818" s="137" t="str">
        <f ca="1">IF(OFFSET(Zdroj!AM$16,A1812-1,0)=0,"",CONCATENATE("B",$A$2," - ",Zdroj!$AM$15))</f>
        <v/>
      </c>
      <c r="D1818" s="134" t="str">
        <f ca="1">IF(C1818="","",CONCATENATE(OFFSET(Zdroj!AM$16,A1812-1,0)))</f>
        <v/>
      </c>
      <c r="E1818" s="67" t="str">
        <f ca="1">IF(C1818="","",OFFSET(Zdroj!AN$16,A1812-1,0))</f>
        <v/>
      </c>
      <c r="F1818" s="334" t="str">
        <f t="shared" ref="F1818" ca="1" si="539">IF(SUM(E1818:E1821)=0,"",SUM(E1818:E1821))</f>
        <v/>
      </c>
      <c r="G1818" s="333"/>
    </row>
    <row r="1819" spans="1:7" x14ac:dyDescent="0.25">
      <c r="B1819" s="333"/>
      <c r="C1819" s="137" t="str">
        <f ca="1">IF(OFFSET(Zdroj!AO$16,A1812-1,0)=0,"",CONCATENATE("B",$A$2+1," - ",Zdroj!$AO$15))</f>
        <v/>
      </c>
      <c r="D1819" s="134" t="str">
        <f ca="1">IF(C1819="","",CONCATENATE(OFFSET(Zdroj!AO$16,A1812-1,0)))</f>
        <v/>
      </c>
      <c r="E1819" s="66" t="str">
        <f ca="1">IF(C1819="","",OFFSET(Zdroj!AP$16,A1812-1,0))</f>
        <v/>
      </c>
      <c r="F1819" s="334"/>
      <c r="G1819" s="333"/>
    </row>
    <row r="1820" spans="1:7" x14ac:dyDescent="0.25">
      <c r="B1820" s="333"/>
      <c r="C1820" s="137" t="str">
        <f ca="1">IF(OFFSET(Zdroj!AQ$16,A1812-1,0)=0,"",CONCATENATE("B",$A$2+2," - ",Zdroj!$AQ$15))</f>
        <v/>
      </c>
      <c r="D1820" s="134" t="str">
        <f ca="1">IF(C1820="","",CONCATENATE(OFFSET(Zdroj!AQ$16,A1812-1,0)))</f>
        <v/>
      </c>
      <c r="E1820" s="66" t="str">
        <f ca="1">IF(C1820="","",OFFSET(Zdroj!AR$16,A1812-1,0))</f>
        <v/>
      </c>
      <c r="F1820" s="334"/>
      <c r="G1820" s="333"/>
    </row>
    <row r="1821" spans="1:7" x14ac:dyDescent="0.25">
      <c r="B1821" s="333"/>
      <c r="C1821" s="137" t="str">
        <f ca="1">IF(OFFSET(Zdroj!AT$16,A1812-1,0)=0,"",CONCATENATE("B",$A$2+3," - ",Zdroj!$AS$15))</f>
        <v/>
      </c>
      <c r="D1821" s="134" t="str">
        <f ca="1">IF(C1821="","",CONCATENATE(OFFSET(Zdroj!AS$16,A1812-1,0)))</f>
        <v/>
      </c>
      <c r="E1821" s="66" t="str">
        <f ca="1">IF(C1821="","",OFFSET(Zdroj!AT$16,A1812-1,0))</f>
        <v/>
      </c>
      <c r="F1821" s="334"/>
      <c r="G1821" s="333"/>
    </row>
    <row r="1822" spans="1:7" x14ac:dyDescent="0.25">
      <c r="A1822" s="127">
        <f>SUM((ROW()+8)/10)</f>
        <v>183</v>
      </c>
      <c r="B1822" s="333" t="str">
        <f ca="1">IF(OFFSET(Zdroj!$B$16,A1822-1,0)&gt;0,OFFSET(Zdroj!$B$16,A1822-1,0),"")</f>
        <v/>
      </c>
      <c r="C1822" s="136" t="str">
        <f ca="1">IF(OFFSET(Zdroj!AG$16,A1822-1,0)=0,"",CONCATENATE("A",$A$2," - ",Zdroj!$AG$15))</f>
        <v/>
      </c>
      <c r="D1822" s="134" t="str">
        <f ca="1">IF(C1822="","",CONCATENATE(OFFSET(Zdroj!AG$16,A1822-1,0)," - ",OFFSET(Zdroj!AU$16,A1822-1,0)))</f>
        <v/>
      </c>
      <c r="E1822" s="66" t="str">
        <f ca="1">IF(C1822="","",OFFSET(Zdroj!AV$16,A1822-1,0))</f>
        <v/>
      </c>
      <c r="F1822" s="332" t="str">
        <f t="shared" ref="F1822" ca="1" si="540">IF(SUM(E1822:E1827)=0,"",SUM(E1822:E1827))</f>
        <v/>
      </c>
      <c r="G1822" s="333" t="str">
        <f t="shared" ref="G1822" ca="1" si="541">IF(SUM(E1822:E1831)=0,"",SUM(E1822:E1831))</f>
        <v/>
      </c>
    </row>
    <row r="1823" spans="1:7" x14ac:dyDescent="0.25">
      <c r="B1823" s="333"/>
      <c r="C1823" s="137" t="str">
        <f ca="1">IF(OFFSET(Zdroj!AH$16,A1822-1,0)=0,"",CONCATENATE("A",$A$2+1," - ",Zdroj!$AH$15))</f>
        <v/>
      </c>
      <c r="D1823" s="134" t="str">
        <f ca="1">IF(C1823="","",CONCATENATE(OFFSET(Zdroj!AH$16,A1822-1,0)," - ",OFFSET(Zdroj!AW$16,A1822-1,0)))</f>
        <v/>
      </c>
      <c r="E1823" s="66" t="str">
        <f ca="1">IF(C1823="","",OFFSET(Zdroj!AX$16,A1822-1,0))</f>
        <v/>
      </c>
      <c r="F1823" s="332"/>
      <c r="G1823" s="333"/>
    </row>
    <row r="1824" spans="1:7" x14ac:dyDescent="0.25">
      <c r="B1824" s="333"/>
      <c r="C1824" s="137" t="str">
        <f ca="1">IF(OFFSET(Zdroj!AI$16,A1822-1,0)=0,"",CONCATENATE("A",$A$2+2," - ",Zdroj!$AI$15))</f>
        <v/>
      </c>
      <c r="D1824" s="134" t="str">
        <f ca="1">IF(C1824="","",CONCATENATE(OFFSET(Zdroj!AI$16,A1822-1,0)," - ",OFFSET(Zdroj!AY$16,A1822-1,0)))</f>
        <v/>
      </c>
      <c r="E1824" s="66" t="str">
        <f ca="1">IF(C1824="","",OFFSET(Zdroj!AZ$16,A1822-1,0))</f>
        <v/>
      </c>
      <c r="F1824" s="332"/>
      <c r="G1824" s="333"/>
    </row>
    <row r="1825" spans="1:7" x14ac:dyDescent="0.25">
      <c r="B1825" s="333"/>
      <c r="C1825" s="137" t="str">
        <f ca="1">IF(OFFSET(Zdroj!AJ$16,A1822-1,0)=0,"",CONCATENATE("A",$A$2+3," - ",Zdroj!$AJ$15))</f>
        <v/>
      </c>
      <c r="D1825" s="134" t="str">
        <f ca="1">IF(C1825="","",CONCATENATE(OFFSET(Zdroj!AJ$16,A1822-1,0)," - ",OFFSET(Zdroj!BA$16,A1822-1,0)))</f>
        <v/>
      </c>
      <c r="E1825" s="66" t="str">
        <f ca="1">IF(C1825="","",OFFSET(Zdroj!BB$16,A1822-1,0))</f>
        <v/>
      </c>
      <c r="F1825" s="332"/>
      <c r="G1825" s="333"/>
    </row>
    <row r="1826" spans="1:7" x14ac:dyDescent="0.25">
      <c r="B1826" s="333"/>
      <c r="C1826" s="137" t="str">
        <f ca="1">IF(OFFSET(Zdroj!AK$16,A1822-1,0)=0,"",CONCATENATE("A",$A$2+4," - ",Zdroj!$AK$15))</f>
        <v/>
      </c>
      <c r="D1826" s="134" t="str">
        <f ca="1">IF(C1826="","",CONCATENATE(OFFSET(Zdroj!AK$16,A1822-1,0)," - ",OFFSET(Zdroj!BC$16,A1822-1,0)))</f>
        <v/>
      </c>
      <c r="E1826" s="66" t="str">
        <f ca="1">IF(C1826="","",OFFSET(Zdroj!BD$16,A1822-1,0))</f>
        <v/>
      </c>
      <c r="F1826" s="332"/>
      <c r="G1826" s="333"/>
    </row>
    <row r="1827" spans="1:7" x14ac:dyDescent="0.25">
      <c r="B1827" s="333"/>
      <c r="C1827" s="137" t="str">
        <f ca="1">IF(OFFSET(Zdroj!AL$16,A1822-1,0)=0,"",CONCATENATE("A",$A$2+5," - ",Zdroj!$AL$15))</f>
        <v/>
      </c>
      <c r="D1827" s="134" t="str">
        <f ca="1">IF(C1827="","",CONCATENATE(OFFSET(Zdroj!AL$16,A1822-1,0)," - ",OFFSET(Zdroj!BE$16,A1822-1,0)))</f>
        <v/>
      </c>
      <c r="E1827" s="66" t="str">
        <f ca="1">IF(C1827="","",OFFSET(Zdroj!BF$16,A1822-1,0))</f>
        <v/>
      </c>
      <c r="F1827" s="332"/>
      <c r="G1827" s="333"/>
    </row>
    <row r="1828" spans="1:7" x14ac:dyDescent="0.25">
      <c r="B1828" s="333"/>
      <c r="C1828" s="137" t="str">
        <f ca="1">IF(OFFSET(Zdroj!AM$16,A1822-1,0)=0,"",CONCATENATE("B",$A$2," - ",Zdroj!$AM$15))</f>
        <v/>
      </c>
      <c r="D1828" s="134" t="str">
        <f ca="1">IF(C1828="","",CONCATENATE(OFFSET(Zdroj!AM$16,A1822-1,0)))</f>
        <v/>
      </c>
      <c r="E1828" s="67" t="str">
        <f ca="1">IF(C1828="","",OFFSET(Zdroj!AN$16,A1822-1,0))</f>
        <v/>
      </c>
      <c r="F1828" s="334" t="str">
        <f t="shared" ref="F1828" ca="1" si="542">IF(SUM(E1828:E1831)=0,"",SUM(E1828:E1831))</f>
        <v/>
      </c>
      <c r="G1828" s="333"/>
    </row>
    <row r="1829" spans="1:7" x14ac:dyDescent="0.25">
      <c r="B1829" s="333"/>
      <c r="C1829" s="137" t="str">
        <f ca="1">IF(OFFSET(Zdroj!AO$16,A1822-1,0)=0,"",CONCATENATE("B",$A$2+1," - ",Zdroj!$AO$15))</f>
        <v/>
      </c>
      <c r="D1829" s="134" t="str">
        <f ca="1">IF(C1829="","",CONCATENATE(OFFSET(Zdroj!AO$16,A1822-1,0)))</f>
        <v/>
      </c>
      <c r="E1829" s="66" t="str">
        <f ca="1">IF(C1829="","",OFFSET(Zdroj!AP$16,A1822-1,0))</f>
        <v/>
      </c>
      <c r="F1829" s="334"/>
      <c r="G1829" s="333"/>
    </row>
    <row r="1830" spans="1:7" x14ac:dyDescent="0.25">
      <c r="B1830" s="333"/>
      <c r="C1830" s="137" t="str">
        <f ca="1">IF(OFFSET(Zdroj!AQ$16,A1822-1,0)=0,"",CONCATENATE("B",$A$2+2," - ",Zdroj!$AQ$15))</f>
        <v/>
      </c>
      <c r="D1830" s="134" t="str">
        <f ca="1">IF(C1830="","",CONCATENATE(OFFSET(Zdroj!AQ$16,A1822-1,0)))</f>
        <v/>
      </c>
      <c r="E1830" s="66" t="str">
        <f ca="1">IF(C1830="","",OFFSET(Zdroj!AR$16,A1822-1,0))</f>
        <v/>
      </c>
      <c r="F1830" s="334"/>
      <c r="G1830" s="333"/>
    </row>
    <row r="1831" spans="1:7" x14ac:dyDescent="0.25">
      <c r="B1831" s="333"/>
      <c r="C1831" s="137" t="str">
        <f ca="1">IF(OFFSET(Zdroj!AT$16,A1822-1,0)=0,"",CONCATENATE("B",$A$2+3," - ",Zdroj!$AS$15))</f>
        <v/>
      </c>
      <c r="D1831" s="134" t="str">
        <f ca="1">IF(C1831="","",CONCATENATE(OFFSET(Zdroj!AS$16,A1822-1,0)))</f>
        <v/>
      </c>
      <c r="E1831" s="66" t="str">
        <f ca="1">IF(C1831="","",OFFSET(Zdroj!AT$16,A1822-1,0))</f>
        <v/>
      </c>
      <c r="F1831" s="334"/>
      <c r="G1831" s="333"/>
    </row>
    <row r="1832" spans="1:7" x14ac:dyDescent="0.25">
      <c r="A1832" s="127">
        <f>SUM((ROW()+8)/10)</f>
        <v>184</v>
      </c>
      <c r="B1832" s="333" t="str">
        <f ca="1">IF(OFFSET(Zdroj!$B$16,A1832-1,0)&gt;0,OFFSET(Zdroj!$B$16,A1832-1,0),"")</f>
        <v/>
      </c>
      <c r="C1832" s="136" t="str">
        <f ca="1">IF(OFFSET(Zdroj!AG$16,A1832-1,0)=0,"",CONCATENATE("A",$A$2," - ",Zdroj!$AG$15))</f>
        <v/>
      </c>
      <c r="D1832" s="134" t="str">
        <f ca="1">IF(C1832="","",CONCATENATE(OFFSET(Zdroj!AG$16,A1832-1,0)," - ",OFFSET(Zdroj!AU$16,A1832-1,0)))</f>
        <v/>
      </c>
      <c r="E1832" s="66" t="str">
        <f ca="1">IF(C1832="","",OFFSET(Zdroj!AV$16,A1832-1,0))</f>
        <v/>
      </c>
      <c r="F1832" s="332" t="str">
        <f t="shared" ref="F1832" ca="1" si="543">IF(SUM(E1832:E1837)=0,"",SUM(E1832:E1837))</f>
        <v/>
      </c>
      <c r="G1832" s="333" t="str">
        <f t="shared" ref="G1832" ca="1" si="544">IF(SUM(E1832:E1841)=0,"",SUM(E1832:E1841))</f>
        <v/>
      </c>
    </row>
    <row r="1833" spans="1:7" x14ac:dyDescent="0.25">
      <c r="B1833" s="333"/>
      <c r="C1833" s="137" t="str">
        <f ca="1">IF(OFFSET(Zdroj!AH$16,A1832-1,0)=0,"",CONCATENATE("A",$A$2+1," - ",Zdroj!$AH$15))</f>
        <v/>
      </c>
      <c r="D1833" s="134" t="str">
        <f ca="1">IF(C1833="","",CONCATENATE(OFFSET(Zdroj!AH$16,A1832-1,0)," - ",OFFSET(Zdroj!AW$16,A1832-1,0)))</f>
        <v/>
      </c>
      <c r="E1833" s="66" t="str">
        <f ca="1">IF(C1833="","",OFFSET(Zdroj!AX$16,A1832-1,0))</f>
        <v/>
      </c>
      <c r="F1833" s="332"/>
      <c r="G1833" s="333"/>
    </row>
    <row r="1834" spans="1:7" x14ac:dyDescent="0.25">
      <c r="B1834" s="333"/>
      <c r="C1834" s="137" t="str">
        <f ca="1">IF(OFFSET(Zdroj!AI$16,A1832-1,0)=0,"",CONCATENATE("A",$A$2+2," - ",Zdroj!$AI$15))</f>
        <v/>
      </c>
      <c r="D1834" s="134" t="str">
        <f ca="1">IF(C1834="","",CONCATENATE(OFFSET(Zdroj!AI$16,A1832-1,0)," - ",OFFSET(Zdroj!AY$16,A1832-1,0)))</f>
        <v/>
      </c>
      <c r="E1834" s="66" t="str">
        <f ca="1">IF(C1834="","",OFFSET(Zdroj!AZ$16,A1832-1,0))</f>
        <v/>
      </c>
      <c r="F1834" s="332"/>
      <c r="G1834" s="333"/>
    </row>
    <row r="1835" spans="1:7" x14ac:dyDescent="0.25">
      <c r="B1835" s="333"/>
      <c r="C1835" s="137" t="str">
        <f ca="1">IF(OFFSET(Zdroj!AJ$16,A1832-1,0)=0,"",CONCATENATE("A",$A$2+3," - ",Zdroj!$AJ$15))</f>
        <v/>
      </c>
      <c r="D1835" s="134" t="str">
        <f ca="1">IF(C1835="","",CONCATENATE(OFFSET(Zdroj!AJ$16,A1832-1,0)," - ",OFFSET(Zdroj!BA$16,A1832-1,0)))</f>
        <v/>
      </c>
      <c r="E1835" s="66" t="str">
        <f ca="1">IF(C1835="","",OFFSET(Zdroj!BB$16,A1832-1,0))</f>
        <v/>
      </c>
      <c r="F1835" s="332"/>
      <c r="G1835" s="333"/>
    </row>
    <row r="1836" spans="1:7" x14ac:dyDescent="0.25">
      <c r="B1836" s="333"/>
      <c r="C1836" s="137" t="str">
        <f ca="1">IF(OFFSET(Zdroj!AK$16,A1832-1,0)=0,"",CONCATENATE("A",$A$2+4," - ",Zdroj!$AK$15))</f>
        <v/>
      </c>
      <c r="D1836" s="134" t="str">
        <f ca="1">IF(C1836="","",CONCATENATE(OFFSET(Zdroj!AK$16,A1832-1,0)," - ",OFFSET(Zdroj!BC$16,A1832-1,0)))</f>
        <v/>
      </c>
      <c r="E1836" s="66" t="str">
        <f ca="1">IF(C1836="","",OFFSET(Zdroj!BD$16,A1832-1,0))</f>
        <v/>
      </c>
      <c r="F1836" s="332"/>
      <c r="G1836" s="333"/>
    </row>
    <row r="1837" spans="1:7" x14ac:dyDescent="0.25">
      <c r="B1837" s="333"/>
      <c r="C1837" s="137" t="str">
        <f ca="1">IF(OFFSET(Zdroj!AL$16,A1832-1,0)=0,"",CONCATENATE("A",$A$2+5," - ",Zdroj!$AL$15))</f>
        <v/>
      </c>
      <c r="D1837" s="134" t="str">
        <f ca="1">IF(C1837="","",CONCATENATE(OFFSET(Zdroj!AL$16,A1832-1,0)," - ",OFFSET(Zdroj!BE$16,A1832-1,0)))</f>
        <v/>
      </c>
      <c r="E1837" s="66" t="str">
        <f ca="1">IF(C1837="","",OFFSET(Zdroj!BF$16,A1832-1,0))</f>
        <v/>
      </c>
      <c r="F1837" s="332"/>
      <c r="G1837" s="333"/>
    </row>
    <row r="1838" spans="1:7" x14ac:dyDescent="0.25">
      <c r="B1838" s="333"/>
      <c r="C1838" s="137" t="str">
        <f ca="1">IF(OFFSET(Zdroj!AM$16,A1832-1,0)=0,"",CONCATENATE("B",$A$2," - ",Zdroj!$AM$15))</f>
        <v/>
      </c>
      <c r="D1838" s="134" t="str">
        <f ca="1">IF(C1838="","",CONCATENATE(OFFSET(Zdroj!AM$16,A1832-1,0)))</f>
        <v/>
      </c>
      <c r="E1838" s="67" t="str">
        <f ca="1">IF(C1838="","",OFFSET(Zdroj!AN$16,A1832-1,0))</f>
        <v/>
      </c>
      <c r="F1838" s="334" t="str">
        <f t="shared" ref="F1838" ca="1" si="545">IF(SUM(E1838:E1841)=0,"",SUM(E1838:E1841))</f>
        <v/>
      </c>
      <c r="G1838" s="333"/>
    </row>
    <row r="1839" spans="1:7" x14ac:dyDescent="0.25">
      <c r="B1839" s="333"/>
      <c r="C1839" s="137" t="str">
        <f ca="1">IF(OFFSET(Zdroj!AO$16,A1832-1,0)=0,"",CONCATENATE("B",$A$2+1," - ",Zdroj!$AO$15))</f>
        <v/>
      </c>
      <c r="D1839" s="134" t="str">
        <f ca="1">IF(C1839="","",CONCATENATE(OFFSET(Zdroj!AO$16,A1832-1,0)))</f>
        <v/>
      </c>
      <c r="E1839" s="66" t="str">
        <f ca="1">IF(C1839="","",OFFSET(Zdroj!AP$16,A1832-1,0))</f>
        <v/>
      </c>
      <c r="F1839" s="334"/>
      <c r="G1839" s="333"/>
    </row>
    <row r="1840" spans="1:7" x14ac:dyDescent="0.25">
      <c r="B1840" s="333"/>
      <c r="C1840" s="137" t="str">
        <f ca="1">IF(OFFSET(Zdroj!AQ$16,A1832-1,0)=0,"",CONCATENATE("B",$A$2+2," - ",Zdroj!$AQ$15))</f>
        <v/>
      </c>
      <c r="D1840" s="134" t="str">
        <f ca="1">IF(C1840="","",CONCATENATE(OFFSET(Zdroj!AQ$16,A1832-1,0)))</f>
        <v/>
      </c>
      <c r="E1840" s="66" t="str">
        <f ca="1">IF(C1840="","",OFFSET(Zdroj!AR$16,A1832-1,0))</f>
        <v/>
      </c>
      <c r="F1840" s="334"/>
      <c r="G1840" s="333"/>
    </row>
    <row r="1841" spans="1:7" x14ac:dyDescent="0.25">
      <c r="B1841" s="333"/>
      <c r="C1841" s="137" t="str">
        <f ca="1">IF(OFFSET(Zdroj!AT$16,A1832-1,0)=0,"",CONCATENATE("B",$A$2+3," - ",Zdroj!$AS$15))</f>
        <v/>
      </c>
      <c r="D1841" s="134" t="str">
        <f ca="1">IF(C1841="","",CONCATENATE(OFFSET(Zdroj!AS$16,A1832-1,0)))</f>
        <v/>
      </c>
      <c r="E1841" s="66" t="str">
        <f ca="1">IF(C1841="","",OFFSET(Zdroj!AT$16,A1832-1,0))</f>
        <v/>
      </c>
      <c r="F1841" s="334"/>
      <c r="G1841" s="333"/>
    </row>
    <row r="1842" spans="1:7" x14ac:dyDescent="0.25">
      <c r="A1842" s="127">
        <f>SUM((ROW()+8)/10)</f>
        <v>185</v>
      </c>
      <c r="B1842" s="333" t="str">
        <f ca="1">IF(OFFSET(Zdroj!$B$16,A1842-1,0)&gt;0,OFFSET(Zdroj!$B$16,A1842-1,0),"")</f>
        <v/>
      </c>
      <c r="C1842" s="136" t="str">
        <f ca="1">IF(OFFSET(Zdroj!AG$16,A1842-1,0)=0,"",CONCATENATE("A",$A$2," - ",Zdroj!$AG$15))</f>
        <v/>
      </c>
      <c r="D1842" s="134" t="str">
        <f ca="1">IF(C1842="","",CONCATENATE(OFFSET(Zdroj!AG$16,A1842-1,0)," - ",OFFSET(Zdroj!AU$16,A1842-1,0)))</f>
        <v/>
      </c>
      <c r="E1842" s="66" t="str">
        <f ca="1">IF(C1842="","",OFFSET(Zdroj!AV$16,A1842-1,0))</f>
        <v/>
      </c>
      <c r="F1842" s="332" t="str">
        <f t="shared" ref="F1842" ca="1" si="546">IF(SUM(E1842:E1847)=0,"",SUM(E1842:E1847))</f>
        <v/>
      </c>
      <c r="G1842" s="333" t="str">
        <f t="shared" ref="G1842" ca="1" si="547">IF(SUM(E1842:E1851)=0,"",SUM(E1842:E1851))</f>
        <v/>
      </c>
    </row>
    <row r="1843" spans="1:7" x14ac:dyDescent="0.25">
      <c r="B1843" s="333"/>
      <c r="C1843" s="137" t="str">
        <f ca="1">IF(OFFSET(Zdroj!AH$16,A1842-1,0)=0,"",CONCATENATE("A",$A$2+1," - ",Zdroj!$AH$15))</f>
        <v/>
      </c>
      <c r="D1843" s="134" t="str">
        <f ca="1">IF(C1843="","",CONCATENATE(OFFSET(Zdroj!AH$16,A1842-1,0)," - ",OFFSET(Zdroj!AW$16,A1842-1,0)))</f>
        <v/>
      </c>
      <c r="E1843" s="66" t="str">
        <f ca="1">IF(C1843="","",OFFSET(Zdroj!AX$16,A1842-1,0))</f>
        <v/>
      </c>
      <c r="F1843" s="332"/>
      <c r="G1843" s="333"/>
    </row>
    <row r="1844" spans="1:7" x14ac:dyDescent="0.25">
      <c r="B1844" s="333"/>
      <c r="C1844" s="137" t="str">
        <f ca="1">IF(OFFSET(Zdroj!AI$16,A1842-1,0)=0,"",CONCATENATE("A",$A$2+2," - ",Zdroj!$AI$15))</f>
        <v/>
      </c>
      <c r="D1844" s="134" t="str">
        <f ca="1">IF(C1844="","",CONCATENATE(OFFSET(Zdroj!AI$16,A1842-1,0)," - ",OFFSET(Zdroj!AY$16,A1842-1,0)))</f>
        <v/>
      </c>
      <c r="E1844" s="66" t="str">
        <f ca="1">IF(C1844="","",OFFSET(Zdroj!AZ$16,A1842-1,0))</f>
        <v/>
      </c>
      <c r="F1844" s="332"/>
      <c r="G1844" s="333"/>
    </row>
    <row r="1845" spans="1:7" x14ac:dyDescent="0.25">
      <c r="B1845" s="333"/>
      <c r="C1845" s="137" t="str">
        <f ca="1">IF(OFFSET(Zdroj!AJ$16,A1842-1,0)=0,"",CONCATENATE("A",$A$2+3," - ",Zdroj!$AJ$15))</f>
        <v/>
      </c>
      <c r="D1845" s="134" t="str">
        <f ca="1">IF(C1845="","",CONCATENATE(OFFSET(Zdroj!AJ$16,A1842-1,0)," - ",OFFSET(Zdroj!BA$16,A1842-1,0)))</f>
        <v/>
      </c>
      <c r="E1845" s="66" t="str">
        <f ca="1">IF(C1845="","",OFFSET(Zdroj!BB$16,A1842-1,0))</f>
        <v/>
      </c>
      <c r="F1845" s="332"/>
      <c r="G1845" s="333"/>
    </row>
    <row r="1846" spans="1:7" x14ac:dyDescent="0.25">
      <c r="B1846" s="333"/>
      <c r="C1846" s="137" t="str">
        <f ca="1">IF(OFFSET(Zdroj!AK$16,A1842-1,0)=0,"",CONCATENATE("A",$A$2+4," - ",Zdroj!$AK$15))</f>
        <v/>
      </c>
      <c r="D1846" s="134" t="str">
        <f ca="1">IF(C1846="","",CONCATENATE(OFFSET(Zdroj!AK$16,A1842-1,0)," - ",OFFSET(Zdroj!BC$16,A1842-1,0)))</f>
        <v/>
      </c>
      <c r="E1846" s="66" t="str">
        <f ca="1">IF(C1846="","",OFFSET(Zdroj!BD$16,A1842-1,0))</f>
        <v/>
      </c>
      <c r="F1846" s="332"/>
      <c r="G1846" s="333"/>
    </row>
    <row r="1847" spans="1:7" x14ac:dyDescent="0.25">
      <c r="B1847" s="333"/>
      <c r="C1847" s="137" t="str">
        <f ca="1">IF(OFFSET(Zdroj!AL$16,A1842-1,0)=0,"",CONCATENATE("A",$A$2+5," - ",Zdroj!$AL$15))</f>
        <v/>
      </c>
      <c r="D1847" s="134" t="str">
        <f ca="1">IF(C1847="","",CONCATENATE(OFFSET(Zdroj!AL$16,A1842-1,0)," - ",OFFSET(Zdroj!BE$16,A1842-1,0)))</f>
        <v/>
      </c>
      <c r="E1847" s="66" t="str">
        <f ca="1">IF(C1847="","",OFFSET(Zdroj!BF$16,A1842-1,0))</f>
        <v/>
      </c>
      <c r="F1847" s="332"/>
      <c r="G1847" s="333"/>
    </row>
    <row r="1848" spans="1:7" x14ac:dyDescent="0.25">
      <c r="B1848" s="333"/>
      <c r="C1848" s="137" t="str">
        <f ca="1">IF(OFFSET(Zdroj!AM$16,A1842-1,0)=0,"",CONCATENATE("B",$A$2," - ",Zdroj!$AM$15))</f>
        <v/>
      </c>
      <c r="D1848" s="134" t="str">
        <f ca="1">IF(C1848="","",CONCATENATE(OFFSET(Zdroj!AM$16,A1842-1,0)))</f>
        <v/>
      </c>
      <c r="E1848" s="67" t="str">
        <f ca="1">IF(C1848="","",OFFSET(Zdroj!AN$16,A1842-1,0))</f>
        <v/>
      </c>
      <c r="F1848" s="334" t="str">
        <f t="shared" ref="F1848" ca="1" si="548">IF(SUM(E1848:E1851)=0,"",SUM(E1848:E1851))</f>
        <v/>
      </c>
      <c r="G1848" s="333"/>
    </row>
    <row r="1849" spans="1:7" x14ac:dyDescent="0.25">
      <c r="B1849" s="333"/>
      <c r="C1849" s="137" t="str">
        <f ca="1">IF(OFFSET(Zdroj!AO$16,A1842-1,0)=0,"",CONCATENATE("B",$A$2+1," - ",Zdroj!$AO$15))</f>
        <v/>
      </c>
      <c r="D1849" s="134" t="str">
        <f ca="1">IF(C1849="","",CONCATENATE(OFFSET(Zdroj!AO$16,A1842-1,0)))</f>
        <v/>
      </c>
      <c r="E1849" s="66" t="str">
        <f ca="1">IF(C1849="","",OFFSET(Zdroj!AP$16,A1842-1,0))</f>
        <v/>
      </c>
      <c r="F1849" s="334"/>
      <c r="G1849" s="333"/>
    </row>
    <row r="1850" spans="1:7" x14ac:dyDescent="0.25">
      <c r="B1850" s="333"/>
      <c r="C1850" s="137" t="str">
        <f ca="1">IF(OFFSET(Zdroj!AQ$16,A1842-1,0)=0,"",CONCATENATE("B",$A$2+2," - ",Zdroj!$AQ$15))</f>
        <v/>
      </c>
      <c r="D1850" s="134" t="str">
        <f ca="1">IF(C1850="","",CONCATENATE(OFFSET(Zdroj!AQ$16,A1842-1,0)))</f>
        <v/>
      </c>
      <c r="E1850" s="66" t="str">
        <f ca="1">IF(C1850="","",OFFSET(Zdroj!AR$16,A1842-1,0))</f>
        <v/>
      </c>
      <c r="F1850" s="334"/>
      <c r="G1850" s="333"/>
    </row>
    <row r="1851" spans="1:7" x14ac:dyDescent="0.25">
      <c r="B1851" s="333"/>
      <c r="C1851" s="137" t="str">
        <f ca="1">IF(OFFSET(Zdroj!AT$16,A1842-1,0)=0,"",CONCATENATE("B",$A$2+3," - ",Zdroj!$AS$15))</f>
        <v/>
      </c>
      <c r="D1851" s="134" t="str">
        <f ca="1">IF(C1851="","",CONCATENATE(OFFSET(Zdroj!AS$16,A1842-1,0)))</f>
        <v/>
      </c>
      <c r="E1851" s="66" t="str">
        <f ca="1">IF(C1851="","",OFFSET(Zdroj!AT$16,A1842-1,0))</f>
        <v/>
      </c>
      <c r="F1851" s="334"/>
      <c r="G1851" s="333"/>
    </row>
    <row r="1852" spans="1:7" x14ac:dyDescent="0.25">
      <c r="A1852" s="127">
        <f>SUM((ROW()+8)/10)</f>
        <v>186</v>
      </c>
      <c r="B1852" s="333" t="str">
        <f ca="1">IF(OFFSET(Zdroj!$B$16,A1852-1,0)&gt;0,OFFSET(Zdroj!$B$16,A1852-1,0),"")</f>
        <v/>
      </c>
      <c r="C1852" s="136" t="str">
        <f ca="1">IF(OFFSET(Zdroj!AG$16,A1852-1,0)=0,"",CONCATENATE("A",$A$2," - ",Zdroj!$AG$15))</f>
        <v/>
      </c>
      <c r="D1852" s="134" t="str">
        <f ca="1">IF(C1852="","",CONCATENATE(OFFSET(Zdroj!AG$16,A1852-1,0)," - ",OFFSET(Zdroj!AU$16,A1852-1,0)))</f>
        <v/>
      </c>
      <c r="E1852" s="66" t="str">
        <f ca="1">IF(C1852="","",OFFSET(Zdroj!AV$16,A1852-1,0))</f>
        <v/>
      </c>
      <c r="F1852" s="332" t="str">
        <f t="shared" ref="F1852" ca="1" si="549">IF(SUM(E1852:E1857)=0,"",SUM(E1852:E1857))</f>
        <v/>
      </c>
      <c r="G1852" s="333" t="str">
        <f t="shared" ref="G1852" ca="1" si="550">IF(SUM(E1852:E1861)=0,"",SUM(E1852:E1861))</f>
        <v/>
      </c>
    </row>
    <row r="1853" spans="1:7" x14ac:dyDescent="0.25">
      <c r="B1853" s="333"/>
      <c r="C1853" s="137" t="str">
        <f ca="1">IF(OFFSET(Zdroj!AH$16,A1852-1,0)=0,"",CONCATENATE("A",$A$2+1," - ",Zdroj!$AH$15))</f>
        <v/>
      </c>
      <c r="D1853" s="134" t="str">
        <f ca="1">IF(C1853="","",CONCATENATE(OFFSET(Zdroj!AH$16,A1852-1,0)," - ",OFFSET(Zdroj!AW$16,A1852-1,0)))</f>
        <v/>
      </c>
      <c r="E1853" s="66" t="str">
        <f ca="1">IF(C1853="","",OFFSET(Zdroj!AX$16,A1852-1,0))</f>
        <v/>
      </c>
      <c r="F1853" s="332"/>
      <c r="G1853" s="333"/>
    </row>
    <row r="1854" spans="1:7" x14ac:dyDescent="0.25">
      <c r="B1854" s="333"/>
      <c r="C1854" s="137" t="str">
        <f ca="1">IF(OFFSET(Zdroj!AI$16,A1852-1,0)=0,"",CONCATENATE("A",$A$2+2," - ",Zdroj!$AI$15))</f>
        <v/>
      </c>
      <c r="D1854" s="134" t="str">
        <f ca="1">IF(C1854="","",CONCATENATE(OFFSET(Zdroj!AI$16,A1852-1,0)," - ",OFFSET(Zdroj!AY$16,A1852-1,0)))</f>
        <v/>
      </c>
      <c r="E1854" s="66" t="str">
        <f ca="1">IF(C1854="","",OFFSET(Zdroj!AZ$16,A1852-1,0))</f>
        <v/>
      </c>
      <c r="F1854" s="332"/>
      <c r="G1854" s="333"/>
    </row>
    <row r="1855" spans="1:7" x14ac:dyDescent="0.25">
      <c r="B1855" s="333"/>
      <c r="C1855" s="137" t="str">
        <f ca="1">IF(OFFSET(Zdroj!AJ$16,A1852-1,0)=0,"",CONCATENATE("A",$A$2+3," - ",Zdroj!$AJ$15))</f>
        <v/>
      </c>
      <c r="D1855" s="134" t="str">
        <f ca="1">IF(C1855="","",CONCATENATE(OFFSET(Zdroj!AJ$16,A1852-1,0)," - ",OFFSET(Zdroj!BA$16,A1852-1,0)))</f>
        <v/>
      </c>
      <c r="E1855" s="66" t="str">
        <f ca="1">IF(C1855="","",OFFSET(Zdroj!BB$16,A1852-1,0))</f>
        <v/>
      </c>
      <c r="F1855" s="332"/>
      <c r="G1855" s="333"/>
    </row>
    <row r="1856" spans="1:7" x14ac:dyDescent="0.25">
      <c r="B1856" s="333"/>
      <c r="C1856" s="137" t="str">
        <f ca="1">IF(OFFSET(Zdroj!AK$16,A1852-1,0)=0,"",CONCATENATE("A",$A$2+4," - ",Zdroj!$AK$15))</f>
        <v/>
      </c>
      <c r="D1856" s="134" t="str">
        <f ca="1">IF(C1856="","",CONCATENATE(OFFSET(Zdroj!AK$16,A1852-1,0)," - ",OFFSET(Zdroj!BC$16,A1852-1,0)))</f>
        <v/>
      </c>
      <c r="E1856" s="66" t="str">
        <f ca="1">IF(C1856="","",OFFSET(Zdroj!BD$16,A1852-1,0))</f>
        <v/>
      </c>
      <c r="F1856" s="332"/>
      <c r="G1856" s="333"/>
    </row>
    <row r="1857" spans="1:7" x14ac:dyDescent="0.25">
      <c r="B1857" s="333"/>
      <c r="C1857" s="137" t="str">
        <f ca="1">IF(OFFSET(Zdroj!AL$16,A1852-1,0)=0,"",CONCATENATE("A",$A$2+5," - ",Zdroj!$AL$15))</f>
        <v/>
      </c>
      <c r="D1857" s="134" t="str">
        <f ca="1">IF(C1857="","",CONCATENATE(OFFSET(Zdroj!AL$16,A1852-1,0)," - ",OFFSET(Zdroj!BE$16,A1852-1,0)))</f>
        <v/>
      </c>
      <c r="E1857" s="66" t="str">
        <f ca="1">IF(C1857="","",OFFSET(Zdroj!BF$16,A1852-1,0))</f>
        <v/>
      </c>
      <c r="F1857" s="332"/>
      <c r="G1857" s="333"/>
    </row>
    <row r="1858" spans="1:7" x14ac:dyDescent="0.25">
      <c r="B1858" s="333"/>
      <c r="C1858" s="137" t="str">
        <f ca="1">IF(OFFSET(Zdroj!AM$16,A1852-1,0)=0,"",CONCATENATE("B",$A$2," - ",Zdroj!$AM$15))</f>
        <v/>
      </c>
      <c r="D1858" s="134" t="str">
        <f ca="1">IF(C1858="","",CONCATENATE(OFFSET(Zdroj!AM$16,A1852-1,0)))</f>
        <v/>
      </c>
      <c r="E1858" s="67" t="str">
        <f ca="1">IF(C1858="","",OFFSET(Zdroj!AN$16,A1852-1,0))</f>
        <v/>
      </c>
      <c r="F1858" s="334" t="str">
        <f t="shared" ref="F1858" ca="1" si="551">IF(SUM(E1858:E1861)=0,"",SUM(E1858:E1861))</f>
        <v/>
      </c>
      <c r="G1858" s="333"/>
    </row>
    <row r="1859" spans="1:7" x14ac:dyDescent="0.25">
      <c r="B1859" s="333"/>
      <c r="C1859" s="137" t="str">
        <f ca="1">IF(OFFSET(Zdroj!AO$16,A1852-1,0)=0,"",CONCATENATE("B",$A$2+1," - ",Zdroj!$AO$15))</f>
        <v/>
      </c>
      <c r="D1859" s="134" t="str">
        <f ca="1">IF(C1859="","",CONCATENATE(OFFSET(Zdroj!AO$16,A1852-1,0)))</f>
        <v/>
      </c>
      <c r="E1859" s="66" t="str">
        <f ca="1">IF(C1859="","",OFFSET(Zdroj!AP$16,A1852-1,0))</f>
        <v/>
      </c>
      <c r="F1859" s="334"/>
      <c r="G1859" s="333"/>
    </row>
    <row r="1860" spans="1:7" x14ac:dyDescent="0.25">
      <c r="B1860" s="333"/>
      <c r="C1860" s="137" t="str">
        <f ca="1">IF(OFFSET(Zdroj!AQ$16,A1852-1,0)=0,"",CONCATENATE("B",$A$2+2," - ",Zdroj!$AQ$15))</f>
        <v/>
      </c>
      <c r="D1860" s="134" t="str">
        <f ca="1">IF(C1860="","",CONCATENATE(OFFSET(Zdroj!AQ$16,A1852-1,0)))</f>
        <v/>
      </c>
      <c r="E1860" s="66" t="str">
        <f ca="1">IF(C1860="","",OFFSET(Zdroj!AR$16,A1852-1,0))</f>
        <v/>
      </c>
      <c r="F1860" s="334"/>
      <c r="G1860" s="333"/>
    </row>
    <row r="1861" spans="1:7" x14ac:dyDescent="0.25">
      <c r="B1861" s="333"/>
      <c r="C1861" s="137" t="str">
        <f ca="1">IF(OFFSET(Zdroj!AT$16,A1852-1,0)=0,"",CONCATENATE("B",$A$2+3," - ",Zdroj!$AS$15))</f>
        <v/>
      </c>
      <c r="D1861" s="134" t="str">
        <f ca="1">IF(C1861="","",CONCATENATE(OFFSET(Zdroj!AS$16,A1852-1,0)))</f>
        <v/>
      </c>
      <c r="E1861" s="66" t="str">
        <f ca="1">IF(C1861="","",OFFSET(Zdroj!AT$16,A1852-1,0))</f>
        <v/>
      </c>
      <c r="F1861" s="334"/>
      <c r="G1861" s="333"/>
    </row>
    <row r="1862" spans="1:7" x14ac:dyDescent="0.25">
      <c r="A1862" s="127">
        <f>SUM((ROW()+8)/10)</f>
        <v>187</v>
      </c>
      <c r="B1862" s="333" t="str">
        <f ca="1">IF(OFFSET(Zdroj!$B$16,A1862-1,0)&gt;0,OFFSET(Zdroj!$B$16,A1862-1,0),"")</f>
        <v/>
      </c>
      <c r="C1862" s="136" t="str">
        <f ca="1">IF(OFFSET(Zdroj!AG$16,A1862-1,0)=0,"",CONCATENATE("A",$A$2," - ",Zdroj!$AG$15))</f>
        <v/>
      </c>
      <c r="D1862" s="134" t="str">
        <f ca="1">IF(C1862="","",CONCATENATE(OFFSET(Zdroj!AG$16,A1862-1,0)," - ",OFFSET(Zdroj!AU$16,A1862-1,0)))</f>
        <v/>
      </c>
      <c r="E1862" s="66" t="str">
        <f ca="1">IF(C1862="","",OFFSET(Zdroj!AV$16,A1862-1,0))</f>
        <v/>
      </c>
      <c r="F1862" s="332" t="str">
        <f t="shared" ref="F1862" ca="1" si="552">IF(SUM(E1862:E1867)=0,"",SUM(E1862:E1867))</f>
        <v/>
      </c>
      <c r="G1862" s="333" t="str">
        <f t="shared" ref="G1862" ca="1" si="553">IF(SUM(E1862:E1871)=0,"",SUM(E1862:E1871))</f>
        <v/>
      </c>
    </row>
    <row r="1863" spans="1:7" x14ac:dyDescent="0.25">
      <c r="B1863" s="333"/>
      <c r="C1863" s="137" t="str">
        <f ca="1">IF(OFFSET(Zdroj!AH$16,A1862-1,0)=0,"",CONCATENATE("A",$A$2+1," - ",Zdroj!$AH$15))</f>
        <v/>
      </c>
      <c r="D1863" s="134" t="str">
        <f ca="1">IF(C1863="","",CONCATENATE(OFFSET(Zdroj!AH$16,A1862-1,0)," - ",OFFSET(Zdroj!AW$16,A1862-1,0)))</f>
        <v/>
      </c>
      <c r="E1863" s="66" t="str">
        <f ca="1">IF(C1863="","",OFFSET(Zdroj!AX$16,A1862-1,0))</f>
        <v/>
      </c>
      <c r="F1863" s="332"/>
      <c r="G1863" s="333"/>
    </row>
    <row r="1864" spans="1:7" x14ac:dyDescent="0.25">
      <c r="B1864" s="333"/>
      <c r="C1864" s="137" t="str">
        <f ca="1">IF(OFFSET(Zdroj!AI$16,A1862-1,0)=0,"",CONCATENATE("A",$A$2+2," - ",Zdroj!$AI$15))</f>
        <v/>
      </c>
      <c r="D1864" s="134" t="str">
        <f ca="1">IF(C1864="","",CONCATENATE(OFFSET(Zdroj!AI$16,A1862-1,0)," - ",OFFSET(Zdroj!AY$16,A1862-1,0)))</f>
        <v/>
      </c>
      <c r="E1864" s="66" t="str">
        <f ca="1">IF(C1864="","",OFFSET(Zdroj!AZ$16,A1862-1,0))</f>
        <v/>
      </c>
      <c r="F1864" s="332"/>
      <c r="G1864" s="333"/>
    </row>
    <row r="1865" spans="1:7" x14ac:dyDescent="0.25">
      <c r="B1865" s="333"/>
      <c r="C1865" s="137" t="str">
        <f ca="1">IF(OFFSET(Zdroj!AJ$16,A1862-1,0)=0,"",CONCATENATE("A",$A$2+3," - ",Zdroj!$AJ$15))</f>
        <v/>
      </c>
      <c r="D1865" s="134" t="str">
        <f ca="1">IF(C1865="","",CONCATENATE(OFFSET(Zdroj!AJ$16,A1862-1,0)," - ",OFFSET(Zdroj!BA$16,A1862-1,0)))</f>
        <v/>
      </c>
      <c r="E1865" s="66" t="str">
        <f ca="1">IF(C1865="","",OFFSET(Zdroj!BB$16,A1862-1,0))</f>
        <v/>
      </c>
      <c r="F1865" s="332"/>
      <c r="G1865" s="333"/>
    </row>
    <row r="1866" spans="1:7" x14ac:dyDescent="0.25">
      <c r="B1866" s="333"/>
      <c r="C1866" s="137" t="str">
        <f ca="1">IF(OFFSET(Zdroj!AK$16,A1862-1,0)=0,"",CONCATENATE("A",$A$2+4," - ",Zdroj!$AK$15))</f>
        <v/>
      </c>
      <c r="D1866" s="134" t="str">
        <f ca="1">IF(C1866="","",CONCATENATE(OFFSET(Zdroj!AK$16,A1862-1,0)," - ",OFFSET(Zdroj!BC$16,A1862-1,0)))</f>
        <v/>
      </c>
      <c r="E1866" s="66" t="str">
        <f ca="1">IF(C1866="","",OFFSET(Zdroj!BD$16,A1862-1,0))</f>
        <v/>
      </c>
      <c r="F1866" s="332"/>
      <c r="G1866" s="333"/>
    </row>
    <row r="1867" spans="1:7" x14ac:dyDescent="0.25">
      <c r="B1867" s="333"/>
      <c r="C1867" s="137" t="str">
        <f ca="1">IF(OFFSET(Zdroj!AL$16,A1862-1,0)=0,"",CONCATENATE("A",$A$2+5," - ",Zdroj!$AL$15))</f>
        <v/>
      </c>
      <c r="D1867" s="134" t="str">
        <f ca="1">IF(C1867="","",CONCATENATE(OFFSET(Zdroj!AL$16,A1862-1,0)," - ",OFFSET(Zdroj!BE$16,A1862-1,0)))</f>
        <v/>
      </c>
      <c r="E1867" s="66" t="str">
        <f ca="1">IF(C1867="","",OFFSET(Zdroj!BF$16,A1862-1,0))</f>
        <v/>
      </c>
      <c r="F1867" s="332"/>
      <c r="G1867" s="333"/>
    </row>
    <row r="1868" spans="1:7" x14ac:dyDescent="0.25">
      <c r="B1868" s="333"/>
      <c r="C1868" s="137" t="str">
        <f ca="1">IF(OFFSET(Zdroj!AM$16,A1862-1,0)=0,"",CONCATENATE("B",$A$2," - ",Zdroj!$AM$15))</f>
        <v/>
      </c>
      <c r="D1868" s="134" t="str">
        <f ca="1">IF(C1868="","",CONCATENATE(OFFSET(Zdroj!AM$16,A1862-1,0)))</f>
        <v/>
      </c>
      <c r="E1868" s="67" t="str">
        <f ca="1">IF(C1868="","",OFFSET(Zdroj!AN$16,A1862-1,0))</f>
        <v/>
      </c>
      <c r="F1868" s="334" t="str">
        <f t="shared" ref="F1868" ca="1" si="554">IF(SUM(E1868:E1871)=0,"",SUM(E1868:E1871))</f>
        <v/>
      </c>
      <c r="G1868" s="333"/>
    </row>
    <row r="1869" spans="1:7" x14ac:dyDescent="0.25">
      <c r="B1869" s="333"/>
      <c r="C1869" s="137" t="str">
        <f ca="1">IF(OFFSET(Zdroj!AO$16,A1862-1,0)=0,"",CONCATENATE("B",$A$2+1," - ",Zdroj!$AO$15))</f>
        <v/>
      </c>
      <c r="D1869" s="134" t="str">
        <f ca="1">IF(C1869="","",CONCATENATE(OFFSET(Zdroj!AO$16,A1862-1,0)))</f>
        <v/>
      </c>
      <c r="E1869" s="66" t="str">
        <f ca="1">IF(C1869="","",OFFSET(Zdroj!AP$16,A1862-1,0))</f>
        <v/>
      </c>
      <c r="F1869" s="334"/>
      <c r="G1869" s="333"/>
    </row>
    <row r="1870" spans="1:7" x14ac:dyDescent="0.25">
      <c r="B1870" s="333"/>
      <c r="C1870" s="137" t="str">
        <f ca="1">IF(OFFSET(Zdroj!AQ$16,A1862-1,0)=0,"",CONCATENATE("B",$A$2+2," - ",Zdroj!$AQ$15))</f>
        <v/>
      </c>
      <c r="D1870" s="134" t="str">
        <f ca="1">IF(C1870="","",CONCATENATE(OFFSET(Zdroj!AQ$16,A1862-1,0)))</f>
        <v/>
      </c>
      <c r="E1870" s="66" t="str">
        <f ca="1">IF(C1870="","",OFFSET(Zdroj!AR$16,A1862-1,0))</f>
        <v/>
      </c>
      <c r="F1870" s="334"/>
      <c r="G1870" s="333"/>
    </row>
    <row r="1871" spans="1:7" x14ac:dyDescent="0.25">
      <c r="B1871" s="333"/>
      <c r="C1871" s="137" t="str">
        <f ca="1">IF(OFFSET(Zdroj!AT$16,A1862-1,0)=0,"",CONCATENATE("B",$A$2+3," - ",Zdroj!$AS$15))</f>
        <v/>
      </c>
      <c r="D1871" s="134" t="str">
        <f ca="1">IF(C1871="","",CONCATENATE(OFFSET(Zdroj!AS$16,A1862-1,0)))</f>
        <v/>
      </c>
      <c r="E1871" s="66" t="str">
        <f ca="1">IF(C1871="","",OFFSET(Zdroj!AT$16,A1862-1,0))</f>
        <v/>
      </c>
      <c r="F1871" s="334"/>
      <c r="G1871" s="333"/>
    </row>
    <row r="1872" spans="1:7" x14ac:dyDescent="0.25">
      <c r="A1872" s="127">
        <f>SUM((ROW()+8)/10)</f>
        <v>188</v>
      </c>
      <c r="B1872" s="333" t="str">
        <f ca="1">IF(OFFSET(Zdroj!$B$16,A1872-1,0)&gt;0,OFFSET(Zdroj!$B$16,A1872-1,0),"")</f>
        <v/>
      </c>
      <c r="C1872" s="136" t="str">
        <f ca="1">IF(OFFSET(Zdroj!AG$16,A1872-1,0)=0,"",CONCATENATE("A",$A$2," - ",Zdroj!$AG$15))</f>
        <v/>
      </c>
      <c r="D1872" s="134" t="str">
        <f ca="1">IF(C1872="","",CONCATENATE(OFFSET(Zdroj!AG$16,A1872-1,0)," - ",OFFSET(Zdroj!AU$16,A1872-1,0)))</f>
        <v/>
      </c>
      <c r="E1872" s="66" t="str">
        <f ca="1">IF(C1872="","",OFFSET(Zdroj!AV$16,A1872-1,0))</f>
        <v/>
      </c>
      <c r="F1872" s="332" t="str">
        <f t="shared" ref="F1872" ca="1" si="555">IF(SUM(E1872:E1877)=0,"",SUM(E1872:E1877))</f>
        <v/>
      </c>
      <c r="G1872" s="333" t="str">
        <f t="shared" ref="G1872" ca="1" si="556">IF(SUM(E1872:E1881)=0,"",SUM(E1872:E1881))</f>
        <v/>
      </c>
    </row>
    <row r="1873" spans="1:7" x14ac:dyDescent="0.25">
      <c r="B1873" s="333"/>
      <c r="C1873" s="137" t="str">
        <f ca="1">IF(OFFSET(Zdroj!AH$16,A1872-1,0)=0,"",CONCATENATE("A",$A$2+1," - ",Zdroj!$AH$15))</f>
        <v/>
      </c>
      <c r="D1873" s="134" t="str">
        <f ca="1">IF(C1873="","",CONCATENATE(OFFSET(Zdroj!AH$16,A1872-1,0)," - ",OFFSET(Zdroj!AW$16,A1872-1,0)))</f>
        <v/>
      </c>
      <c r="E1873" s="66" t="str">
        <f ca="1">IF(C1873="","",OFFSET(Zdroj!AX$16,A1872-1,0))</f>
        <v/>
      </c>
      <c r="F1873" s="332"/>
      <c r="G1873" s="333"/>
    </row>
    <row r="1874" spans="1:7" x14ac:dyDescent="0.25">
      <c r="B1874" s="333"/>
      <c r="C1874" s="137" t="str">
        <f ca="1">IF(OFFSET(Zdroj!AI$16,A1872-1,0)=0,"",CONCATENATE("A",$A$2+2," - ",Zdroj!$AI$15))</f>
        <v/>
      </c>
      <c r="D1874" s="134" t="str">
        <f ca="1">IF(C1874="","",CONCATENATE(OFFSET(Zdroj!AI$16,A1872-1,0)," - ",OFFSET(Zdroj!AY$16,A1872-1,0)))</f>
        <v/>
      </c>
      <c r="E1874" s="66" t="str">
        <f ca="1">IF(C1874="","",OFFSET(Zdroj!AZ$16,A1872-1,0))</f>
        <v/>
      </c>
      <c r="F1874" s="332"/>
      <c r="G1874" s="333"/>
    </row>
    <row r="1875" spans="1:7" x14ac:dyDescent="0.25">
      <c r="B1875" s="333"/>
      <c r="C1875" s="137" t="str">
        <f ca="1">IF(OFFSET(Zdroj!AJ$16,A1872-1,0)=0,"",CONCATENATE("A",$A$2+3," - ",Zdroj!$AJ$15))</f>
        <v/>
      </c>
      <c r="D1875" s="134" t="str">
        <f ca="1">IF(C1875="","",CONCATENATE(OFFSET(Zdroj!AJ$16,A1872-1,0)," - ",OFFSET(Zdroj!BA$16,A1872-1,0)))</f>
        <v/>
      </c>
      <c r="E1875" s="66" t="str">
        <f ca="1">IF(C1875="","",OFFSET(Zdroj!BB$16,A1872-1,0))</f>
        <v/>
      </c>
      <c r="F1875" s="332"/>
      <c r="G1875" s="333"/>
    </row>
    <row r="1876" spans="1:7" x14ac:dyDescent="0.25">
      <c r="B1876" s="333"/>
      <c r="C1876" s="137" t="str">
        <f ca="1">IF(OFFSET(Zdroj!AK$16,A1872-1,0)=0,"",CONCATENATE("A",$A$2+4," - ",Zdroj!$AK$15))</f>
        <v/>
      </c>
      <c r="D1876" s="134" t="str">
        <f ca="1">IF(C1876="","",CONCATENATE(OFFSET(Zdroj!AK$16,A1872-1,0)," - ",OFFSET(Zdroj!BC$16,A1872-1,0)))</f>
        <v/>
      </c>
      <c r="E1876" s="66" t="str">
        <f ca="1">IF(C1876="","",OFFSET(Zdroj!BD$16,A1872-1,0))</f>
        <v/>
      </c>
      <c r="F1876" s="332"/>
      <c r="G1876" s="333"/>
    </row>
    <row r="1877" spans="1:7" x14ac:dyDescent="0.25">
      <c r="B1877" s="333"/>
      <c r="C1877" s="137" t="str">
        <f ca="1">IF(OFFSET(Zdroj!AL$16,A1872-1,0)=0,"",CONCATENATE("A",$A$2+5," - ",Zdroj!$AL$15))</f>
        <v/>
      </c>
      <c r="D1877" s="134" t="str">
        <f ca="1">IF(C1877="","",CONCATENATE(OFFSET(Zdroj!AL$16,A1872-1,0)," - ",OFFSET(Zdroj!BE$16,A1872-1,0)))</f>
        <v/>
      </c>
      <c r="E1877" s="66" t="str">
        <f ca="1">IF(C1877="","",OFFSET(Zdroj!BF$16,A1872-1,0))</f>
        <v/>
      </c>
      <c r="F1877" s="332"/>
      <c r="G1877" s="333"/>
    </row>
    <row r="1878" spans="1:7" x14ac:dyDescent="0.25">
      <c r="B1878" s="333"/>
      <c r="C1878" s="137" t="str">
        <f ca="1">IF(OFFSET(Zdroj!AM$16,A1872-1,0)=0,"",CONCATENATE("B",$A$2," - ",Zdroj!$AM$15))</f>
        <v/>
      </c>
      <c r="D1878" s="134" t="str">
        <f ca="1">IF(C1878="","",CONCATENATE(OFFSET(Zdroj!AM$16,A1872-1,0)))</f>
        <v/>
      </c>
      <c r="E1878" s="67" t="str">
        <f ca="1">IF(C1878="","",OFFSET(Zdroj!AN$16,A1872-1,0))</f>
        <v/>
      </c>
      <c r="F1878" s="334" t="str">
        <f t="shared" ref="F1878" ca="1" si="557">IF(SUM(E1878:E1881)=0,"",SUM(E1878:E1881))</f>
        <v/>
      </c>
      <c r="G1878" s="333"/>
    </row>
    <row r="1879" spans="1:7" x14ac:dyDescent="0.25">
      <c r="B1879" s="333"/>
      <c r="C1879" s="137" t="str">
        <f ca="1">IF(OFFSET(Zdroj!AO$16,A1872-1,0)=0,"",CONCATENATE("B",$A$2+1," - ",Zdroj!$AO$15))</f>
        <v/>
      </c>
      <c r="D1879" s="134" t="str">
        <f ca="1">IF(C1879="","",CONCATENATE(OFFSET(Zdroj!AO$16,A1872-1,0)))</f>
        <v/>
      </c>
      <c r="E1879" s="66" t="str">
        <f ca="1">IF(C1879="","",OFFSET(Zdroj!AP$16,A1872-1,0))</f>
        <v/>
      </c>
      <c r="F1879" s="334"/>
      <c r="G1879" s="333"/>
    </row>
    <row r="1880" spans="1:7" x14ac:dyDescent="0.25">
      <c r="B1880" s="333"/>
      <c r="C1880" s="137" t="str">
        <f ca="1">IF(OFFSET(Zdroj!AQ$16,A1872-1,0)=0,"",CONCATENATE("B",$A$2+2," - ",Zdroj!$AQ$15))</f>
        <v/>
      </c>
      <c r="D1880" s="134" t="str">
        <f ca="1">IF(C1880="","",CONCATENATE(OFFSET(Zdroj!AQ$16,A1872-1,0)))</f>
        <v/>
      </c>
      <c r="E1880" s="66" t="str">
        <f ca="1">IF(C1880="","",OFFSET(Zdroj!AR$16,A1872-1,0))</f>
        <v/>
      </c>
      <c r="F1880" s="334"/>
      <c r="G1880" s="333"/>
    </row>
    <row r="1881" spans="1:7" x14ac:dyDescent="0.25">
      <c r="B1881" s="333"/>
      <c r="C1881" s="137" t="str">
        <f ca="1">IF(OFFSET(Zdroj!AT$16,A1872-1,0)=0,"",CONCATENATE("B",$A$2+3," - ",Zdroj!$AS$15))</f>
        <v/>
      </c>
      <c r="D1881" s="134" t="str">
        <f ca="1">IF(C1881="","",CONCATENATE(OFFSET(Zdroj!AS$16,A1872-1,0)))</f>
        <v/>
      </c>
      <c r="E1881" s="66" t="str">
        <f ca="1">IF(C1881="","",OFFSET(Zdroj!AT$16,A1872-1,0))</f>
        <v/>
      </c>
      <c r="F1881" s="334"/>
      <c r="G1881" s="333"/>
    </row>
    <row r="1882" spans="1:7" x14ac:dyDescent="0.25">
      <c r="A1882" s="127">
        <f>SUM((ROW()+8)/10)</f>
        <v>189</v>
      </c>
      <c r="B1882" s="333" t="str">
        <f ca="1">IF(OFFSET(Zdroj!$B$16,A1882-1,0)&gt;0,OFFSET(Zdroj!$B$16,A1882-1,0),"")</f>
        <v/>
      </c>
      <c r="C1882" s="136" t="str">
        <f ca="1">IF(OFFSET(Zdroj!AG$16,A1882-1,0)=0,"",CONCATENATE("A",$A$2," - ",Zdroj!$AG$15))</f>
        <v/>
      </c>
      <c r="D1882" s="134" t="str">
        <f ca="1">IF(C1882="","",CONCATENATE(OFFSET(Zdroj!AG$16,A1882-1,0)," - ",OFFSET(Zdroj!AU$16,A1882-1,0)))</f>
        <v/>
      </c>
      <c r="E1882" s="66" t="str">
        <f ca="1">IF(C1882="","",OFFSET(Zdroj!AV$16,A1882-1,0))</f>
        <v/>
      </c>
      <c r="F1882" s="332" t="str">
        <f t="shared" ref="F1882" ca="1" si="558">IF(SUM(E1882:E1887)=0,"",SUM(E1882:E1887))</f>
        <v/>
      </c>
      <c r="G1882" s="333" t="str">
        <f t="shared" ref="G1882" ca="1" si="559">IF(SUM(E1882:E1891)=0,"",SUM(E1882:E1891))</f>
        <v/>
      </c>
    </row>
    <row r="1883" spans="1:7" x14ac:dyDescent="0.25">
      <c r="B1883" s="333"/>
      <c r="C1883" s="137" t="str">
        <f ca="1">IF(OFFSET(Zdroj!AH$16,A1882-1,0)=0,"",CONCATENATE("A",$A$2+1," - ",Zdroj!$AH$15))</f>
        <v/>
      </c>
      <c r="D1883" s="134" t="str">
        <f ca="1">IF(C1883="","",CONCATENATE(OFFSET(Zdroj!AH$16,A1882-1,0)," - ",OFFSET(Zdroj!AW$16,A1882-1,0)))</f>
        <v/>
      </c>
      <c r="E1883" s="66" t="str">
        <f ca="1">IF(C1883="","",OFFSET(Zdroj!AX$16,A1882-1,0))</f>
        <v/>
      </c>
      <c r="F1883" s="332"/>
      <c r="G1883" s="333"/>
    </row>
    <row r="1884" spans="1:7" x14ac:dyDescent="0.25">
      <c r="B1884" s="333"/>
      <c r="C1884" s="137" t="str">
        <f ca="1">IF(OFFSET(Zdroj!AI$16,A1882-1,0)=0,"",CONCATENATE("A",$A$2+2," - ",Zdroj!$AI$15))</f>
        <v/>
      </c>
      <c r="D1884" s="134" t="str">
        <f ca="1">IF(C1884="","",CONCATENATE(OFFSET(Zdroj!AI$16,A1882-1,0)," - ",OFFSET(Zdroj!AY$16,A1882-1,0)))</f>
        <v/>
      </c>
      <c r="E1884" s="66" t="str">
        <f ca="1">IF(C1884="","",OFFSET(Zdroj!AZ$16,A1882-1,0))</f>
        <v/>
      </c>
      <c r="F1884" s="332"/>
      <c r="G1884" s="333"/>
    </row>
    <row r="1885" spans="1:7" x14ac:dyDescent="0.25">
      <c r="B1885" s="333"/>
      <c r="C1885" s="137" t="str">
        <f ca="1">IF(OFFSET(Zdroj!AJ$16,A1882-1,0)=0,"",CONCATENATE("A",$A$2+3," - ",Zdroj!$AJ$15))</f>
        <v/>
      </c>
      <c r="D1885" s="134" t="str">
        <f ca="1">IF(C1885="","",CONCATENATE(OFFSET(Zdroj!AJ$16,A1882-1,0)," - ",OFFSET(Zdroj!BA$16,A1882-1,0)))</f>
        <v/>
      </c>
      <c r="E1885" s="66" t="str">
        <f ca="1">IF(C1885="","",OFFSET(Zdroj!BB$16,A1882-1,0))</f>
        <v/>
      </c>
      <c r="F1885" s="332"/>
      <c r="G1885" s="333"/>
    </row>
    <row r="1886" spans="1:7" x14ac:dyDescent="0.25">
      <c r="B1886" s="333"/>
      <c r="C1886" s="137" t="str">
        <f ca="1">IF(OFFSET(Zdroj!AK$16,A1882-1,0)=0,"",CONCATENATE("A",$A$2+4," - ",Zdroj!$AK$15))</f>
        <v/>
      </c>
      <c r="D1886" s="134" t="str">
        <f ca="1">IF(C1886="","",CONCATENATE(OFFSET(Zdroj!AK$16,A1882-1,0)," - ",OFFSET(Zdroj!BC$16,A1882-1,0)))</f>
        <v/>
      </c>
      <c r="E1886" s="66" t="str">
        <f ca="1">IF(C1886="","",OFFSET(Zdroj!BD$16,A1882-1,0))</f>
        <v/>
      </c>
      <c r="F1886" s="332"/>
      <c r="G1886" s="333"/>
    </row>
    <row r="1887" spans="1:7" x14ac:dyDescent="0.25">
      <c r="B1887" s="333"/>
      <c r="C1887" s="137" t="str">
        <f ca="1">IF(OFFSET(Zdroj!AL$16,A1882-1,0)=0,"",CONCATENATE("A",$A$2+5," - ",Zdroj!$AL$15))</f>
        <v/>
      </c>
      <c r="D1887" s="134" t="str">
        <f ca="1">IF(C1887="","",CONCATENATE(OFFSET(Zdroj!AL$16,A1882-1,0)," - ",OFFSET(Zdroj!BE$16,A1882-1,0)))</f>
        <v/>
      </c>
      <c r="E1887" s="66" t="str">
        <f ca="1">IF(C1887="","",OFFSET(Zdroj!BF$16,A1882-1,0))</f>
        <v/>
      </c>
      <c r="F1887" s="332"/>
      <c r="G1887" s="333"/>
    </row>
    <row r="1888" spans="1:7" x14ac:dyDescent="0.25">
      <c r="B1888" s="333"/>
      <c r="C1888" s="137" t="str">
        <f ca="1">IF(OFFSET(Zdroj!AM$16,A1882-1,0)=0,"",CONCATENATE("B",$A$2," - ",Zdroj!$AM$15))</f>
        <v/>
      </c>
      <c r="D1888" s="134" t="str">
        <f ca="1">IF(C1888="","",CONCATENATE(OFFSET(Zdroj!AM$16,A1882-1,0)))</f>
        <v/>
      </c>
      <c r="E1888" s="67" t="str">
        <f ca="1">IF(C1888="","",OFFSET(Zdroj!AN$16,A1882-1,0))</f>
        <v/>
      </c>
      <c r="F1888" s="334" t="str">
        <f t="shared" ref="F1888" ca="1" si="560">IF(SUM(E1888:E1891)=0,"",SUM(E1888:E1891))</f>
        <v/>
      </c>
      <c r="G1888" s="333"/>
    </row>
    <row r="1889" spans="1:7" x14ac:dyDescent="0.25">
      <c r="B1889" s="333"/>
      <c r="C1889" s="137" t="str">
        <f ca="1">IF(OFFSET(Zdroj!AO$16,A1882-1,0)=0,"",CONCATENATE("B",$A$2+1," - ",Zdroj!$AO$15))</f>
        <v/>
      </c>
      <c r="D1889" s="134" t="str">
        <f ca="1">IF(C1889="","",CONCATENATE(OFFSET(Zdroj!AO$16,A1882-1,0)))</f>
        <v/>
      </c>
      <c r="E1889" s="66" t="str">
        <f ca="1">IF(C1889="","",OFFSET(Zdroj!AP$16,A1882-1,0))</f>
        <v/>
      </c>
      <c r="F1889" s="334"/>
      <c r="G1889" s="333"/>
    </row>
    <row r="1890" spans="1:7" x14ac:dyDescent="0.25">
      <c r="B1890" s="333"/>
      <c r="C1890" s="137" t="str">
        <f ca="1">IF(OFFSET(Zdroj!AQ$16,A1882-1,0)=0,"",CONCATENATE("B",$A$2+2," - ",Zdroj!$AQ$15))</f>
        <v/>
      </c>
      <c r="D1890" s="134" t="str">
        <f ca="1">IF(C1890="","",CONCATENATE(OFFSET(Zdroj!AQ$16,A1882-1,0)))</f>
        <v/>
      </c>
      <c r="E1890" s="66" t="str">
        <f ca="1">IF(C1890="","",OFFSET(Zdroj!AR$16,A1882-1,0))</f>
        <v/>
      </c>
      <c r="F1890" s="334"/>
      <c r="G1890" s="333"/>
    </row>
    <row r="1891" spans="1:7" x14ac:dyDescent="0.25">
      <c r="B1891" s="333"/>
      <c r="C1891" s="137" t="str">
        <f ca="1">IF(OFFSET(Zdroj!AT$16,A1882-1,0)=0,"",CONCATENATE("B",$A$2+3," - ",Zdroj!$AS$15))</f>
        <v/>
      </c>
      <c r="D1891" s="134" t="str">
        <f ca="1">IF(C1891="","",CONCATENATE(OFFSET(Zdroj!AS$16,A1882-1,0)))</f>
        <v/>
      </c>
      <c r="E1891" s="66" t="str">
        <f ca="1">IF(C1891="","",OFFSET(Zdroj!AT$16,A1882-1,0))</f>
        <v/>
      </c>
      <c r="F1891" s="334"/>
      <c r="G1891" s="333"/>
    </row>
    <row r="1892" spans="1:7" x14ac:dyDescent="0.25">
      <c r="A1892" s="127">
        <f>SUM((ROW()+8)/10)</f>
        <v>190</v>
      </c>
      <c r="B1892" s="333" t="str">
        <f ca="1">IF(OFFSET(Zdroj!$B$16,A1892-1,0)&gt;0,OFFSET(Zdroj!$B$16,A1892-1,0),"")</f>
        <v/>
      </c>
      <c r="C1892" s="136" t="str">
        <f ca="1">IF(OFFSET(Zdroj!AG$16,A1892-1,0)=0,"",CONCATENATE("A",$A$2," - ",Zdroj!$AG$15))</f>
        <v/>
      </c>
      <c r="D1892" s="134" t="str">
        <f ca="1">IF(C1892="","",CONCATENATE(OFFSET(Zdroj!AG$16,A1892-1,0)," - ",OFFSET(Zdroj!AU$16,A1892-1,0)))</f>
        <v/>
      </c>
      <c r="E1892" s="66" t="str">
        <f ca="1">IF(C1892="","",OFFSET(Zdroj!AV$16,A1892-1,0))</f>
        <v/>
      </c>
      <c r="F1892" s="332" t="str">
        <f t="shared" ref="F1892" ca="1" si="561">IF(SUM(E1892:E1897)=0,"",SUM(E1892:E1897))</f>
        <v/>
      </c>
      <c r="G1892" s="333" t="str">
        <f t="shared" ref="G1892" ca="1" si="562">IF(SUM(E1892:E1901)=0,"",SUM(E1892:E1901))</f>
        <v/>
      </c>
    </row>
    <row r="1893" spans="1:7" x14ac:dyDescent="0.25">
      <c r="B1893" s="333"/>
      <c r="C1893" s="137" t="str">
        <f ca="1">IF(OFFSET(Zdroj!AH$16,A1892-1,0)=0,"",CONCATENATE("A",$A$2+1," - ",Zdroj!$AH$15))</f>
        <v/>
      </c>
      <c r="D1893" s="134" t="str">
        <f ca="1">IF(C1893="","",CONCATENATE(OFFSET(Zdroj!AH$16,A1892-1,0)," - ",OFFSET(Zdroj!AW$16,A1892-1,0)))</f>
        <v/>
      </c>
      <c r="E1893" s="66" t="str">
        <f ca="1">IF(C1893="","",OFFSET(Zdroj!AX$16,A1892-1,0))</f>
        <v/>
      </c>
      <c r="F1893" s="332"/>
      <c r="G1893" s="333"/>
    </row>
    <row r="1894" spans="1:7" x14ac:dyDescent="0.25">
      <c r="B1894" s="333"/>
      <c r="C1894" s="137" t="str">
        <f ca="1">IF(OFFSET(Zdroj!AI$16,A1892-1,0)=0,"",CONCATENATE("A",$A$2+2," - ",Zdroj!$AI$15))</f>
        <v/>
      </c>
      <c r="D1894" s="134" t="str">
        <f ca="1">IF(C1894="","",CONCATENATE(OFFSET(Zdroj!AI$16,A1892-1,0)," - ",OFFSET(Zdroj!AY$16,A1892-1,0)))</f>
        <v/>
      </c>
      <c r="E1894" s="66" t="str">
        <f ca="1">IF(C1894="","",OFFSET(Zdroj!AZ$16,A1892-1,0))</f>
        <v/>
      </c>
      <c r="F1894" s="332"/>
      <c r="G1894" s="333"/>
    </row>
    <row r="1895" spans="1:7" x14ac:dyDescent="0.25">
      <c r="B1895" s="333"/>
      <c r="C1895" s="137" t="str">
        <f ca="1">IF(OFFSET(Zdroj!AJ$16,A1892-1,0)=0,"",CONCATENATE("A",$A$2+3," - ",Zdroj!$AJ$15))</f>
        <v/>
      </c>
      <c r="D1895" s="134" t="str">
        <f ca="1">IF(C1895="","",CONCATENATE(OFFSET(Zdroj!AJ$16,A1892-1,0)," - ",OFFSET(Zdroj!BA$16,A1892-1,0)))</f>
        <v/>
      </c>
      <c r="E1895" s="66" t="str">
        <f ca="1">IF(C1895="","",OFFSET(Zdroj!BB$16,A1892-1,0))</f>
        <v/>
      </c>
      <c r="F1895" s="332"/>
      <c r="G1895" s="333"/>
    </row>
    <row r="1896" spans="1:7" x14ac:dyDescent="0.25">
      <c r="B1896" s="333"/>
      <c r="C1896" s="137" t="str">
        <f ca="1">IF(OFFSET(Zdroj!AK$16,A1892-1,0)=0,"",CONCATENATE("A",$A$2+4," - ",Zdroj!$AK$15))</f>
        <v/>
      </c>
      <c r="D1896" s="134" t="str">
        <f ca="1">IF(C1896="","",CONCATENATE(OFFSET(Zdroj!AK$16,A1892-1,0)," - ",OFFSET(Zdroj!BC$16,A1892-1,0)))</f>
        <v/>
      </c>
      <c r="E1896" s="66" t="str">
        <f ca="1">IF(C1896="","",OFFSET(Zdroj!BD$16,A1892-1,0))</f>
        <v/>
      </c>
      <c r="F1896" s="332"/>
      <c r="G1896" s="333"/>
    </row>
    <row r="1897" spans="1:7" x14ac:dyDescent="0.25">
      <c r="B1897" s="333"/>
      <c r="C1897" s="137" t="str">
        <f ca="1">IF(OFFSET(Zdroj!AL$16,A1892-1,0)=0,"",CONCATENATE("A",$A$2+5," - ",Zdroj!$AL$15))</f>
        <v/>
      </c>
      <c r="D1897" s="134" t="str">
        <f ca="1">IF(C1897="","",CONCATENATE(OFFSET(Zdroj!AL$16,A1892-1,0)," - ",OFFSET(Zdroj!BE$16,A1892-1,0)))</f>
        <v/>
      </c>
      <c r="E1897" s="66" t="str">
        <f ca="1">IF(C1897="","",OFFSET(Zdroj!BF$16,A1892-1,0))</f>
        <v/>
      </c>
      <c r="F1897" s="332"/>
      <c r="G1897" s="333"/>
    </row>
    <row r="1898" spans="1:7" x14ac:dyDescent="0.25">
      <c r="B1898" s="333"/>
      <c r="C1898" s="137" t="str">
        <f ca="1">IF(OFFSET(Zdroj!AM$16,A1892-1,0)=0,"",CONCATENATE("B",$A$2," - ",Zdroj!$AM$15))</f>
        <v/>
      </c>
      <c r="D1898" s="134" t="str">
        <f ca="1">IF(C1898="","",CONCATENATE(OFFSET(Zdroj!AM$16,A1892-1,0)))</f>
        <v/>
      </c>
      <c r="E1898" s="67" t="str">
        <f ca="1">IF(C1898="","",OFFSET(Zdroj!AN$16,A1892-1,0))</f>
        <v/>
      </c>
      <c r="F1898" s="334" t="str">
        <f t="shared" ref="F1898" ca="1" si="563">IF(SUM(E1898:E1901)=0,"",SUM(E1898:E1901))</f>
        <v/>
      </c>
      <c r="G1898" s="333"/>
    </row>
    <row r="1899" spans="1:7" x14ac:dyDescent="0.25">
      <c r="B1899" s="333"/>
      <c r="C1899" s="137" t="str">
        <f ca="1">IF(OFFSET(Zdroj!AO$16,A1892-1,0)=0,"",CONCATENATE("B",$A$2+1," - ",Zdroj!$AO$15))</f>
        <v/>
      </c>
      <c r="D1899" s="134" t="str">
        <f ca="1">IF(C1899="","",CONCATENATE(OFFSET(Zdroj!AO$16,A1892-1,0)))</f>
        <v/>
      </c>
      <c r="E1899" s="66" t="str">
        <f ca="1">IF(C1899="","",OFFSET(Zdroj!AP$16,A1892-1,0))</f>
        <v/>
      </c>
      <c r="F1899" s="334"/>
      <c r="G1899" s="333"/>
    </row>
    <row r="1900" spans="1:7" x14ac:dyDescent="0.25">
      <c r="B1900" s="333"/>
      <c r="C1900" s="137" t="str">
        <f ca="1">IF(OFFSET(Zdroj!AQ$16,A1892-1,0)=0,"",CONCATENATE("B",$A$2+2," - ",Zdroj!$AQ$15))</f>
        <v/>
      </c>
      <c r="D1900" s="134" t="str">
        <f ca="1">IF(C1900="","",CONCATENATE(OFFSET(Zdroj!AQ$16,A1892-1,0)))</f>
        <v/>
      </c>
      <c r="E1900" s="66" t="str">
        <f ca="1">IF(C1900="","",OFFSET(Zdroj!AR$16,A1892-1,0))</f>
        <v/>
      </c>
      <c r="F1900" s="334"/>
      <c r="G1900" s="333"/>
    </row>
    <row r="1901" spans="1:7" x14ac:dyDescent="0.25">
      <c r="B1901" s="333"/>
      <c r="C1901" s="137" t="str">
        <f ca="1">IF(OFFSET(Zdroj!AT$16,A1892-1,0)=0,"",CONCATENATE("B",$A$2+3," - ",Zdroj!$AS$15))</f>
        <v/>
      </c>
      <c r="D1901" s="134" t="str">
        <f ca="1">IF(C1901="","",CONCATENATE(OFFSET(Zdroj!AS$16,A1892-1,0)))</f>
        <v/>
      </c>
      <c r="E1901" s="66" t="str">
        <f ca="1">IF(C1901="","",OFFSET(Zdroj!AT$16,A1892-1,0))</f>
        <v/>
      </c>
      <c r="F1901" s="334"/>
      <c r="G1901" s="333"/>
    </row>
    <row r="1902" spans="1:7" x14ac:dyDescent="0.25">
      <c r="A1902" s="127">
        <f>SUM((ROW()+8)/10)</f>
        <v>191</v>
      </c>
      <c r="B1902" s="333" t="str">
        <f ca="1">IF(OFFSET(Zdroj!$B$16,A1902-1,0)&gt;0,OFFSET(Zdroj!$B$16,A1902-1,0),"")</f>
        <v/>
      </c>
      <c r="C1902" s="136" t="str">
        <f ca="1">IF(OFFSET(Zdroj!AG$16,A1902-1,0)=0,"",CONCATENATE("A",$A$2," - ",Zdroj!$AG$15))</f>
        <v/>
      </c>
      <c r="D1902" s="134" t="str">
        <f ca="1">IF(C1902="","",CONCATENATE(OFFSET(Zdroj!AG$16,A1902-1,0)," - ",OFFSET(Zdroj!AU$16,A1902-1,0)))</f>
        <v/>
      </c>
      <c r="E1902" s="66" t="str">
        <f ca="1">IF(C1902="","",OFFSET(Zdroj!AV$16,A1902-1,0))</f>
        <v/>
      </c>
      <c r="F1902" s="332" t="str">
        <f t="shared" ref="F1902" ca="1" si="564">IF(SUM(E1902:E1907)=0,"",SUM(E1902:E1907))</f>
        <v/>
      </c>
      <c r="G1902" s="333" t="str">
        <f t="shared" ref="G1902" ca="1" si="565">IF(SUM(E1902:E1911)=0,"",SUM(E1902:E1911))</f>
        <v/>
      </c>
    </row>
    <row r="1903" spans="1:7" x14ac:dyDescent="0.25">
      <c r="B1903" s="333"/>
      <c r="C1903" s="137" t="str">
        <f ca="1">IF(OFFSET(Zdroj!AH$16,A1902-1,0)=0,"",CONCATENATE("A",$A$2+1," - ",Zdroj!$AH$15))</f>
        <v/>
      </c>
      <c r="D1903" s="134" t="str">
        <f ca="1">IF(C1903="","",CONCATENATE(OFFSET(Zdroj!AH$16,A1902-1,0)," - ",OFFSET(Zdroj!AW$16,A1902-1,0)))</f>
        <v/>
      </c>
      <c r="E1903" s="66" t="str">
        <f ca="1">IF(C1903="","",OFFSET(Zdroj!AX$16,A1902-1,0))</f>
        <v/>
      </c>
      <c r="F1903" s="332"/>
      <c r="G1903" s="333"/>
    </row>
    <row r="1904" spans="1:7" x14ac:dyDescent="0.25">
      <c r="B1904" s="333"/>
      <c r="C1904" s="137" t="str">
        <f ca="1">IF(OFFSET(Zdroj!AI$16,A1902-1,0)=0,"",CONCATENATE("A",$A$2+2," - ",Zdroj!$AI$15))</f>
        <v/>
      </c>
      <c r="D1904" s="134" t="str">
        <f ca="1">IF(C1904="","",CONCATENATE(OFFSET(Zdroj!AI$16,A1902-1,0)," - ",OFFSET(Zdroj!AY$16,A1902-1,0)))</f>
        <v/>
      </c>
      <c r="E1904" s="66" t="str">
        <f ca="1">IF(C1904="","",OFFSET(Zdroj!AZ$16,A1902-1,0))</f>
        <v/>
      </c>
      <c r="F1904" s="332"/>
      <c r="G1904" s="333"/>
    </row>
    <row r="1905" spans="1:7" x14ac:dyDescent="0.25">
      <c r="B1905" s="333"/>
      <c r="C1905" s="137" t="str">
        <f ca="1">IF(OFFSET(Zdroj!AJ$16,A1902-1,0)=0,"",CONCATENATE("A",$A$2+3," - ",Zdroj!$AJ$15))</f>
        <v/>
      </c>
      <c r="D1905" s="134" t="str">
        <f ca="1">IF(C1905="","",CONCATENATE(OFFSET(Zdroj!AJ$16,A1902-1,0)," - ",OFFSET(Zdroj!BA$16,A1902-1,0)))</f>
        <v/>
      </c>
      <c r="E1905" s="66" t="str">
        <f ca="1">IF(C1905="","",OFFSET(Zdroj!BB$16,A1902-1,0))</f>
        <v/>
      </c>
      <c r="F1905" s="332"/>
      <c r="G1905" s="333"/>
    </row>
    <row r="1906" spans="1:7" x14ac:dyDescent="0.25">
      <c r="B1906" s="333"/>
      <c r="C1906" s="137" t="str">
        <f ca="1">IF(OFFSET(Zdroj!AK$16,A1902-1,0)=0,"",CONCATENATE("A",$A$2+4," - ",Zdroj!$AK$15))</f>
        <v/>
      </c>
      <c r="D1906" s="134" t="str">
        <f ca="1">IF(C1906="","",CONCATENATE(OFFSET(Zdroj!AK$16,A1902-1,0)," - ",OFFSET(Zdroj!BC$16,A1902-1,0)))</f>
        <v/>
      </c>
      <c r="E1906" s="66" t="str">
        <f ca="1">IF(C1906="","",OFFSET(Zdroj!BD$16,A1902-1,0))</f>
        <v/>
      </c>
      <c r="F1906" s="332"/>
      <c r="G1906" s="333"/>
    </row>
    <row r="1907" spans="1:7" x14ac:dyDescent="0.25">
      <c r="B1907" s="333"/>
      <c r="C1907" s="137" t="str">
        <f ca="1">IF(OFFSET(Zdroj!AL$16,A1902-1,0)=0,"",CONCATENATE("A",$A$2+5," - ",Zdroj!$AL$15))</f>
        <v/>
      </c>
      <c r="D1907" s="134" t="str">
        <f ca="1">IF(C1907="","",CONCATENATE(OFFSET(Zdroj!AL$16,A1902-1,0)," - ",OFFSET(Zdroj!BE$16,A1902-1,0)))</f>
        <v/>
      </c>
      <c r="E1907" s="66" t="str">
        <f ca="1">IF(C1907="","",OFFSET(Zdroj!BF$16,A1902-1,0))</f>
        <v/>
      </c>
      <c r="F1907" s="332"/>
      <c r="G1907" s="333"/>
    </row>
    <row r="1908" spans="1:7" x14ac:dyDescent="0.25">
      <c r="B1908" s="333"/>
      <c r="C1908" s="137" t="str">
        <f ca="1">IF(OFFSET(Zdroj!AM$16,A1902-1,0)=0,"",CONCATENATE("B",$A$2," - ",Zdroj!$AM$15))</f>
        <v/>
      </c>
      <c r="D1908" s="134" t="str">
        <f ca="1">IF(C1908="","",CONCATENATE(OFFSET(Zdroj!AM$16,A1902-1,0)))</f>
        <v/>
      </c>
      <c r="E1908" s="67" t="str">
        <f ca="1">IF(C1908="","",OFFSET(Zdroj!AN$16,A1902-1,0))</f>
        <v/>
      </c>
      <c r="F1908" s="334" t="str">
        <f t="shared" ref="F1908" ca="1" si="566">IF(SUM(E1908:E1911)=0,"",SUM(E1908:E1911))</f>
        <v/>
      </c>
      <c r="G1908" s="333"/>
    </row>
    <row r="1909" spans="1:7" x14ac:dyDescent="0.25">
      <c r="B1909" s="333"/>
      <c r="C1909" s="137" t="str">
        <f ca="1">IF(OFFSET(Zdroj!AO$16,A1902-1,0)=0,"",CONCATENATE("B",$A$2+1," - ",Zdroj!$AO$15))</f>
        <v/>
      </c>
      <c r="D1909" s="134" t="str">
        <f ca="1">IF(C1909="","",CONCATENATE(OFFSET(Zdroj!AO$16,A1902-1,0)))</f>
        <v/>
      </c>
      <c r="E1909" s="66" t="str">
        <f ca="1">IF(C1909="","",OFFSET(Zdroj!AP$16,A1902-1,0))</f>
        <v/>
      </c>
      <c r="F1909" s="334"/>
      <c r="G1909" s="333"/>
    </row>
    <row r="1910" spans="1:7" x14ac:dyDescent="0.25">
      <c r="B1910" s="333"/>
      <c r="C1910" s="137" t="str">
        <f ca="1">IF(OFFSET(Zdroj!AQ$16,A1902-1,0)=0,"",CONCATENATE("B",$A$2+2," - ",Zdroj!$AQ$15))</f>
        <v/>
      </c>
      <c r="D1910" s="134" t="str">
        <f ca="1">IF(C1910="","",CONCATENATE(OFFSET(Zdroj!AQ$16,A1902-1,0)))</f>
        <v/>
      </c>
      <c r="E1910" s="66" t="str">
        <f ca="1">IF(C1910="","",OFFSET(Zdroj!AR$16,A1902-1,0))</f>
        <v/>
      </c>
      <c r="F1910" s="334"/>
      <c r="G1910" s="333"/>
    </row>
    <row r="1911" spans="1:7" x14ac:dyDescent="0.25">
      <c r="B1911" s="333"/>
      <c r="C1911" s="137" t="str">
        <f ca="1">IF(OFFSET(Zdroj!AT$16,A1902-1,0)=0,"",CONCATENATE("B",$A$2+3," - ",Zdroj!$AS$15))</f>
        <v/>
      </c>
      <c r="D1911" s="134" t="str">
        <f ca="1">IF(C1911="","",CONCATENATE(OFFSET(Zdroj!AS$16,A1902-1,0)))</f>
        <v/>
      </c>
      <c r="E1911" s="66" t="str">
        <f ca="1">IF(C1911="","",OFFSET(Zdroj!AT$16,A1902-1,0))</f>
        <v/>
      </c>
      <c r="F1911" s="334"/>
      <c r="G1911" s="333"/>
    </row>
    <row r="1912" spans="1:7" x14ac:dyDescent="0.25">
      <c r="A1912" s="127">
        <f>SUM((ROW()+8)/10)</f>
        <v>192</v>
      </c>
      <c r="B1912" s="333" t="str">
        <f ca="1">IF(OFFSET(Zdroj!$B$16,A1912-1,0)&gt;0,OFFSET(Zdroj!$B$16,A1912-1,0),"")</f>
        <v/>
      </c>
      <c r="C1912" s="136" t="str">
        <f ca="1">IF(OFFSET(Zdroj!AG$16,A1912-1,0)=0,"",CONCATENATE("A",$A$2," - ",Zdroj!$AG$15))</f>
        <v/>
      </c>
      <c r="D1912" s="134" t="str">
        <f ca="1">IF(C1912="","",CONCATENATE(OFFSET(Zdroj!AG$16,A1912-1,0)," - ",OFFSET(Zdroj!AU$16,A1912-1,0)))</f>
        <v/>
      </c>
      <c r="E1912" s="66" t="str">
        <f ca="1">IF(C1912="","",OFFSET(Zdroj!AV$16,A1912-1,0))</f>
        <v/>
      </c>
      <c r="F1912" s="332" t="str">
        <f t="shared" ref="F1912" ca="1" si="567">IF(SUM(E1912:E1917)=0,"",SUM(E1912:E1917))</f>
        <v/>
      </c>
      <c r="G1912" s="333" t="str">
        <f t="shared" ref="G1912" ca="1" si="568">IF(SUM(E1912:E1921)=0,"",SUM(E1912:E1921))</f>
        <v/>
      </c>
    </row>
    <row r="1913" spans="1:7" x14ac:dyDescent="0.25">
      <c r="B1913" s="333"/>
      <c r="C1913" s="137" t="str">
        <f ca="1">IF(OFFSET(Zdroj!AH$16,A1912-1,0)=0,"",CONCATENATE("A",$A$2+1," - ",Zdroj!$AH$15))</f>
        <v/>
      </c>
      <c r="D1913" s="134" t="str">
        <f ca="1">IF(C1913="","",CONCATENATE(OFFSET(Zdroj!AH$16,A1912-1,0)," - ",OFFSET(Zdroj!AW$16,A1912-1,0)))</f>
        <v/>
      </c>
      <c r="E1913" s="66" t="str">
        <f ca="1">IF(C1913="","",OFFSET(Zdroj!AX$16,A1912-1,0))</f>
        <v/>
      </c>
      <c r="F1913" s="332"/>
      <c r="G1913" s="333"/>
    </row>
    <row r="1914" spans="1:7" x14ac:dyDescent="0.25">
      <c r="B1914" s="333"/>
      <c r="C1914" s="137" t="str">
        <f ca="1">IF(OFFSET(Zdroj!AI$16,A1912-1,0)=0,"",CONCATENATE("A",$A$2+2," - ",Zdroj!$AI$15))</f>
        <v/>
      </c>
      <c r="D1914" s="134" t="str">
        <f ca="1">IF(C1914="","",CONCATENATE(OFFSET(Zdroj!AI$16,A1912-1,0)," - ",OFFSET(Zdroj!AY$16,A1912-1,0)))</f>
        <v/>
      </c>
      <c r="E1914" s="66" t="str">
        <f ca="1">IF(C1914="","",OFFSET(Zdroj!AZ$16,A1912-1,0))</f>
        <v/>
      </c>
      <c r="F1914" s="332"/>
      <c r="G1914" s="333"/>
    </row>
    <row r="1915" spans="1:7" x14ac:dyDescent="0.25">
      <c r="B1915" s="333"/>
      <c r="C1915" s="137" t="str">
        <f ca="1">IF(OFFSET(Zdroj!AJ$16,A1912-1,0)=0,"",CONCATENATE("A",$A$2+3," - ",Zdroj!$AJ$15))</f>
        <v/>
      </c>
      <c r="D1915" s="134" t="str">
        <f ca="1">IF(C1915="","",CONCATENATE(OFFSET(Zdroj!AJ$16,A1912-1,0)," - ",OFFSET(Zdroj!BA$16,A1912-1,0)))</f>
        <v/>
      </c>
      <c r="E1915" s="66" t="str">
        <f ca="1">IF(C1915="","",OFFSET(Zdroj!BB$16,A1912-1,0))</f>
        <v/>
      </c>
      <c r="F1915" s="332"/>
      <c r="G1915" s="333"/>
    </row>
    <row r="1916" spans="1:7" x14ac:dyDescent="0.25">
      <c r="B1916" s="333"/>
      <c r="C1916" s="137" t="str">
        <f ca="1">IF(OFFSET(Zdroj!AK$16,A1912-1,0)=0,"",CONCATENATE("A",$A$2+4," - ",Zdroj!$AK$15))</f>
        <v/>
      </c>
      <c r="D1916" s="134" t="str">
        <f ca="1">IF(C1916="","",CONCATENATE(OFFSET(Zdroj!AK$16,A1912-1,0)," - ",OFFSET(Zdroj!BC$16,A1912-1,0)))</f>
        <v/>
      </c>
      <c r="E1916" s="66" t="str">
        <f ca="1">IF(C1916="","",OFFSET(Zdroj!BD$16,A1912-1,0))</f>
        <v/>
      </c>
      <c r="F1916" s="332"/>
      <c r="G1916" s="333"/>
    </row>
    <row r="1917" spans="1:7" x14ac:dyDescent="0.25">
      <c r="B1917" s="333"/>
      <c r="C1917" s="137" t="str">
        <f ca="1">IF(OFFSET(Zdroj!AL$16,A1912-1,0)=0,"",CONCATENATE("A",$A$2+5," - ",Zdroj!$AL$15))</f>
        <v/>
      </c>
      <c r="D1917" s="134" t="str">
        <f ca="1">IF(C1917="","",CONCATENATE(OFFSET(Zdroj!AL$16,A1912-1,0)," - ",OFFSET(Zdroj!BE$16,A1912-1,0)))</f>
        <v/>
      </c>
      <c r="E1917" s="66" t="str">
        <f ca="1">IF(C1917="","",OFFSET(Zdroj!BF$16,A1912-1,0))</f>
        <v/>
      </c>
      <c r="F1917" s="332"/>
      <c r="G1917" s="333"/>
    </row>
    <row r="1918" spans="1:7" x14ac:dyDescent="0.25">
      <c r="B1918" s="333"/>
      <c r="C1918" s="137" t="str">
        <f ca="1">IF(OFFSET(Zdroj!AM$16,A1912-1,0)=0,"",CONCATENATE("B",$A$2," - ",Zdroj!$AM$15))</f>
        <v/>
      </c>
      <c r="D1918" s="134" t="str">
        <f ca="1">IF(C1918="","",CONCATENATE(OFFSET(Zdroj!AM$16,A1912-1,0)))</f>
        <v/>
      </c>
      <c r="E1918" s="67" t="str">
        <f ca="1">IF(C1918="","",OFFSET(Zdroj!AN$16,A1912-1,0))</f>
        <v/>
      </c>
      <c r="F1918" s="334" t="str">
        <f t="shared" ref="F1918" ca="1" si="569">IF(SUM(E1918:E1921)=0,"",SUM(E1918:E1921))</f>
        <v/>
      </c>
      <c r="G1918" s="333"/>
    </row>
    <row r="1919" spans="1:7" x14ac:dyDescent="0.25">
      <c r="B1919" s="333"/>
      <c r="C1919" s="137" t="str">
        <f ca="1">IF(OFFSET(Zdroj!AO$16,A1912-1,0)=0,"",CONCATENATE("B",$A$2+1," - ",Zdroj!$AO$15))</f>
        <v/>
      </c>
      <c r="D1919" s="134" t="str">
        <f ca="1">IF(C1919="","",CONCATENATE(OFFSET(Zdroj!AO$16,A1912-1,0)))</f>
        <v/>
      </c>
      <c r="E1919" s="66" t="str">
        <f ca="1">IF(C1919="","",OFFSET(Zdroj!AP$16,A1912-1,0))</f>
        <v/>
      </c>
      <c r="F1919" s="334"/>
      <c r="G1919" s="333"/>
    </row>
    <row r="1920" spans="1:7" x14ac:dyDescent="0.25">
      <c r="B1920" s="333"/>
      <c r="C1920" s="137" t="str">
        <f ca="1">IF(OFFSET(Zdroj!AQ$16,A1912-1,0)=0,"",CONCATENATE("B",$A$2+2," - ",Zdroj!$AQ$15))</f>
        <v/>
      </c>
      <c r="D1920" s="134" t="str">
        <f ca="1">IF(C1920="","",CONCATENATE(OFFSET(Zdroj!AQ$16,A1912-1,0)))</f>
        <v/>
      </c>
      <c r="E1920" s="66" t="str">
        <f ca="1">IF(C1920="","",OFFSET(Zdroj!AR$16,A1912-1,0))</f>
        <v/>
      </c>
      <c r="F1920" s="334"/>
      <c r="G1920" s="333"/>
    </row>
    <row r="1921" spans="1:7" x14ac:dyDescent="0.25">
      <c r="B1921" s="333"/>
      <c r="C1921" s="137" t="str">
        <f ca="1">IF(OFFSET(Zdroj!AT$16,A1912-1,0)=0,"",CONCATENATE("B",$A$2+3," - ",Zdroj!$AS$15))</f>
        <v/>
      </c>
      <c r="D1921" s="134" t="str">
        <f ca="1">IF(C1921="","",CONCATENATE(OFFSET(Zdroj!AS$16,A1912-1,0)))</f>
        <v/>
      </c>
      <c r="E1921" s="66" t="str">
        <f ca="1">IF(C1921="","",OFFSET(Zdroj!AT$16,A1912-1,0))</f>
        <v/>
      </c>
      <c r="F1921" s="334"/>
      <c r="G1921" s="333"/>
    </row>
    <row r="1922" spans="1:7" x14ac:dyDescent="0.25">
      <c r="A1922" s="127">
        <f>SUM((ROW()+8)/10)</f>
        <v>193</v>
      </c>
      <c r="B1922" s="333" t="str">
        <f ca="1">IF(OFFSET(Zdroj!$B$16,A1922-1,0)&gt;0,OFFSET(Zdroj!$B$16,A1922-1,0),"")</f>
        <v/>
      </c>
      <c r="C1922" s="136" t="str">
        <f ca="1">IF(OFFSET(Zdroj!AG$16,A1922-1,0)=0,"",CONCATENATE("A",$A$2," - ",Zdroj!$AG$15))</f>
        <v/>
      </c>
      <c r="D1922" s="134" t="str">
        <f ca="1">IF(C1922="","",CONCATENATE(OFFSET(Zdroj!AG$16,A1922-1,0)," - ",OFFSET(Zdroj!AU$16,A1922-1,0)))</f>
        <v/>
      </c>
      <c r="E1922" s="66" t="str">
        <f ca="1">IF(C1922="","",OFFSET(Zdroj!AV$16,A1922-1,0))</f>
        <v/>
      </c>
      <c r="F1922" s="332" t="str">
        <f t="shared" ref="F1922" ca="1" si="570">IF(SUM(E1922:E1927)=0,"",SUM(E1922:E1927))</f>
        <v/>
      </c>
      <c r="G1922" s="333" t="str">
        <f t="shared" ref="G1922" ca="1" si="571">IF(SUM(E1922:E1931)=0,"",SUM(E1922:E1931))</f>
        <v/>
      </c>
    </row>
    <row r="1923" spans="1:7" x14ac:dyDescent="0.25">
      <c r="B1923" s="333"/>
      <c r="C1923" s="137" t="str">
        <f ca="1">IF(OFFSET(Zdroj!AH$16,A1922-1,0)=0,"",CONCATENATE("A",$A$2+1," - ",Zdroj!$AH$15))</f>
        <v/>
      </c>
      <c r="D1923" s="134" t="str">
        <f ca="1">IF(C1923="","",CONCATENATE(OFFSET(Zdroj!AH$16,A1922-1,0)," - ",OFFSET(Zdroj!AW$16,A1922-1,0)))</f>
        <v/>
      </c>
      <c r="E1923" s="66" t="str">
        <f ca="1">IF(C1923="","",OFFSET(Zdroj!AX$16,A1922-1,0))</f>
        <v/>
      </c>
      <c r="F1923" s="332"/>
      <c r="G1923" s="333"/>
    </row>
    <row r="1924" spans="1:7" x14ac:dyDescent="0.25">
      <c r="B1924" s="333"/>
      <c r="C1924" s="137" t="str">
        <f ca="1">IF(OFFSET(Zdroj!AI$16,A1922-1,0)=0,"",CONCATENATE("A",$A$2+2," - ",Zdroj!$AI$15))</f>
        <v/>
      </c>
      <c r="D1924" s="134" t="str">
        <f ca="1">IF(C1924="","",CONCATENATE(OFFSET(Zdroj!AI$16,A1922-1,0)," - ",OFFSET(Zdroj!AY$16,A1922-1,0)))</f>
        <v/>
      </c>
      <c r="E1924" s="66" t="str">
        <f ca="1">IF(C1924="","",OFFSET(Zdroj!AZ$16,A1922-1,0))</f>
        <v/>
      </c>
      <c r="F1924" s="332"/>
      <c r="G1924" s="333"/>
    </row>
    <row r="1925" spans="1:7" x14ac:dyDescent="0.25">
      <c r="B1925" s="333"/>
      <c r="C1925" s="137" t="str">
        <f ca="1">IF(OFFSET(Zdroj!AJ$16,A1922-1,0)=0,"",CONCATENATE("A",$A$2+3," - ",Zdroj!$AJ$15))</f>
        <v/>
      </c>
      <c r="D1925" s="134" t="str">
        <f ca="1">IF(C1925="","",CONCATENATE(OFFSET(Zdroj!AJ$16,A1922-1,0)," - ",OFFSET(Zdroj!BA$16,A1922-1,0)))</f>
        <v/>
      </c>
      <c r="E1925" s="66" t="str">
        <f ca="1">IF(C1925="","",OFFSET(Zdroj!BB$16,A1922-1,0))</f>
        <v/>
      </c>
      <c r="F1925" s="332"/>
      <c r="G1925" s="333"/>
    </row>
    <row r="1926" spans="1:7" x14ac:dyDescent="0.25">
      <c r="B1926" s="333"/>
      <c r="C1926" s="137" t="str">
        <f ca="1">IF(OFFSET(Zdroj!AK$16,A1922-1,0)=0,"",CONCATENATE("A",$A$2+4," - ",Zdroj!$AK$15))</f>
        <v/>
      </c>
      <c r="D1926" s="134" t="str">
        <f ca="1">IF(C1926="","",CONCATENATE(OFFSET(Zdroj!AK$16,A1922-1,0)," - ",OFFSET(Zdroj!BC$16,A1922-1,0)))</f>
        <v/>
      </c>
      <c r="E1926" s="66" t="str">
        <f ca="1">IF(C1926="","",OFFSET(Zdroj!BD$16,A1922-1,0))</f>
        <v/>
      </c>
      <c r="F1926" s="332"/>
      <c r="G1926" s="333"/>
    </row>
    <row r="1927" spans="1:7" x14ac:dyDescent="0.25">
      <c r="B1927" s="333"/>
      <c r="C1927" s="137" t="str">
        <f ca="1">IF(OFFSET(Zdroj!AL$16,A1922-1,0)=0,"",CONCATENATE("A",$A$2+5," - ",Zdroj!$AL$15))</f>
        <v/>
      </c>
      <c r="D1927" s="134" t="str">
        <f ca="1">IF(C1927="","",CONCATENATE(OFFSET(Zdroj!AL$16,A1922-1,0)," - ",OFFSET(Zdroj!BE$16,A1922-1,0)))</f>
        <v/>
      </c>
      <c r="E1927" s="66" t="str">
        <f ca="1">IF(C1927="","",OFFSET(Zdroj!BF$16,A1922-1,0))</f>
        <v/>
      </c>
      <c r="F1927" s="332"/>
      <c r="G1927" s="333"/>
    </row>
    <row r="1928" spans="1:7" x14ac:dyDescent="0.25">
      <c r="B1928" s="333"/>
      <c r="C1928" s="137" t="str">
        <f ca="1">IF(OFFSET(Zdroj!AM$16,A1922-1,0)=0,"",CONCATENATE("B",$A$2," - ",Zdroj!$AM$15))</f>
        <v/>
      </c>
      <c r="D1928" s="134" t="str">
        <f ca="1">IF(C1928="","",CONCATENATE(OFFSET(Zdroj!AM$16,A1922-1,0)))</f>
        <v/>
      </c>
      <c r="E1928" s="67" t="str">
        <f ca="1">IF(C1928="","",OFFSET(Zdroj!AN$16,A1922-1,0))</f>
        <v/>
      </c>
      <c r="F1928" s="334" t="str">
        <f t="shared" ref="F1928" ca="1" si="572">IF(SUM(E1928:E1931)=0,"",SUM(E1928:E1931))</f>
        <v/>
      </c>
      <c r="G1928" s="333"/>
    </row>
    <row r="1929" spans="1:7" x14ac:dyDescent="0.25">
      <c r="B1929" s="333"/>
      <c r="C1929" s="137" t="str">
        <f ca="1">IF(OFFSET(Zdroj!AO$16,A1922-1,0)=0,"",CONCATENATE("B",$A$2+1," - ",Zdroj!$AO$15))</f>
        <v/>
      </c>
      <c r="D1929" s="134" t="str">
        <f ca="1">IF(C1929="","",CONCATENATE(OFFSET(Zdroj!AO$16,A1922-1,0)))</f>
        <v/>
      </c>
      <c r="E1929" s="66" t="str">
        <f ca="1">IF(C1929="","",OFFSET(Zdroj!AP$16,A1922-1,0))</f>
        <v/>
      </c>
      <c r="F1929" s="334"/>
      <c r="G1929" s="333"/>
    </row>
    <row r="1930" spans="1:7" x14ac:dyDescent="0.25">
      <c r="B1930" s="333"/>
      <c r="C1930" s="137" t="str">
        <f ca="1">IF(OFFSET(Zdroj!AQ$16,A1922-1,0)=0,"",CONCATENATE("B",$A$2+2," - ",Zdroj!$AQ$15))</f>
        <v/>
      </c>
      <c r="D1930" s="134" t="str">
        <f ca="1">IF(C1930="","",CONCATENATE(OFFSET(Zdroj!AQ$16,A1922-1,0)))</f>
        <v/>
      </c>
      <c r="E1930" s="66" t="str">
        <f ca="1">IF(C1930="","",OFFSET(Zdroj!AR$16,A1922-1,0))</f>
        <v/>
      </c>
      <c r="F1930" s="334"/>
      <c r="G1930" s="333"/>
    </row>
    <row r="1931" spans="1:7" x14ac:dyDescent="0.25">
      <c r="B1931" s="333"/>
      <c r="C1931" s="137" t="str">
        <f ca="1">IF(OFFSET(Zdroj!AT$16,A1922-1,0)=0,"",CONCATENATE("B",$A$2+3," - ",Zdroj!$AS$15))</f>
        <v/>
      </c>
      <c r="D1931" s="134" t="str">
        <f ca="1">IF(C1931="","",CONCATENATE(OFFSET(Zdroj!AS$16,A1922-1,0)))</f>
        <v/>
      </c>
      <c r="E1931" s="66" t="str">
        <f ca="1">IF(C1931="","",OFFSET(Zdroj!AT$16,A1922-1,0))</f>
        <v/>
      </c>
      <c r="F1931" s="334"/>
      <c r="G1931" s="333"/>
    </row>
    <row r="1932" spans="1:7" x14ac:dyDescent="0.25">
      <c r="A1932" s="127">
        <f>SUM((ROW()+8)/10)</f>
        <v>194</v>
      </c>
      <c r="B1932" s="333" t="str">
        <f ca="1">IF(OFFSET(Zdroj!$B$16,A1932-1,0)&gt;0,OFFSET(Zdroj!$B$16,A1932-1,0),"")</f>
        <v/>
      </c>
      <c r="C1932" s="136" t="str">
        <f ca="1">IF(OFFSET(Zdroj!AG$16,A1932-1,0)=0,"",CONCATENATE("A",$A$2," - ",Zdroj!$AG$15))</f>
        <v/>
      </c>
      <c r="D1932" s="134" t="str">
        <f ca="1">IF(C1932="","",CONCATENATE(OFFSET(Zdroj!AG$16,A1932-1,0)," - ",OFFSET(Zdroj!AU$16,A1932-1,0)))</f>
        <v/>
      </c>
      <c r="E1932" s="66" t="str">
        <f ca="1">IF(C1932="","",OFFSET(Zdroj!AV$16,A1932-1,0))</f>
        <v/>
      </c>
      <c r="F1932" s="332" t="str">
        <f t="shared" ref="F1932" ca="1" si="573">IF(SUM(E1932:E1937)=0,"",SUM(E1932:E1937))</f>
        <v/>
      </c>
      <c r="G1932" s="333" t="str">
        <f t="shared" ref="G1932" ca="1" si="574">IF(SUM(E1932:E1941)=0,"",SUM(E1932:E1941))</f>
        <v/>
      </c>
    </row>
    <row r="1933" spans="1:7" x14ac:dyDescent="0.25">
      <c r="B1933" s="333"/>
      <c r="C1933" s="137" t="str">
        <f ca="1">IF(OFFSET(Zdroj!AH$16,A1932-1,0)=0,"",CONCATENATE("A",$A$2+1," - ",Zdroj!$AH$15))</f>
        <v/>
      </c>
      <c r="D1933" s="134" t="str">
        <f ca="1">IF(C1933="","",CONCATENATE(OFFSET(Zdroj!AH$16,A1932-1,0)," - ",OFFSET(Zdroj!AW$16,A1932-1,0)))</f>
        <v/>
      </c>
      <c r="E1933" s="66" t="str">
        <f ca="1">IF(C1933="","",OFFSET(Zdroj!AX$16,A1932-1,0))</f>
        <v/>
      </c>
      <c r="F1933" s="332"/>
      <c r="G1933" s="333"/>
    </row>
    <row r="1934" spans="1:7" x14ac:dyDescent="0.25">
      <c r="B1934" s="333"/>
      <c r="C1934" s="137" t="str">
        <f ca="1">IF(OFFSET(Zdroj!AI$16,A1932-1,0)=0,"",CONCATENATE("A",$A$2+2," - ",Zdroj!$AI$15))</f>
        <v/>
      </c>
      <c r="D1934" s="134" t="str">
        <f ca="1">IF(C1934="","",CONCATENATE(OFFSET(Zdroj!AI$16,A1932-1,0)," - ",OFFSET(Zdroj!AY$16,A1932-1,0)))</f>
        <v/>
      </c>
      <c r="E1934" s="66" t="str">
        <f ca="1">IF(C1934="","",OFFSET(Zdroj!AZ$16,A1932-1,0))</f>
        <v/>
      </c>
      <c r="F1934" s="332"/>
      <c r="G1934" s="333"/>
    </row>
    <row r="1935" spans="1:7" x14ac:dyDescent="0.25">
      <c r="B1935" s="333"/>
      <c r="C1935" s="137" t="str">
        <f ca="1">IF(OFFSET(Zdroj!AJ$16,A1932-1,0)=0,"",CONCATENATE("A",$A$2+3," - ",Zdroj!$AJ$15))</f>
        <v/>
      </c>
      <c r="D1935" s="134" t="str">
        <f ca="1">IF(C1935="","",CONCATENATE(OFFSET(Zdroj!AJ$16,A1932-1,0)," - ",OFFSET(Zdroj!BA$16,A1932-1,0)))</f>
        <v/>
      </c>
      <c r="E1935" s="66" t="str">
        <f ca="1">IF(C1935="","",OFFSET(Zdroj!BB$16,A1932-1,0))</f>
        <v/>
      </c>
      <c r="F1935" s="332"/>
      <c r="G1935" s="333"/>
    </row>
    <row r="1936" spans="1:7" x14ac:dyDescent="0.25">
      <c r="B1936" s="333"/>
      <c r="C1936" s="137" t="str">
        <f ca="1">IF(OFFSET(Zdroj!AK$16,A1932-1,0)=0,"",CONCATENATE("A",$A$2+4," - ",Zdroj!$AK$15))</f>
        <v/>
      </c>
      <c r="D1936" s="134" t="str">
        <f ca="1">IF(C1936="","",CONCATENATE(OFFSET(Zdroj!AK$16,A1932-1,0)," - ",OFFSET(Zdroj!BC$16,A1932-1,0)))</f>
        <v/>
      </c>
      <c r="E1936" s="66" t="str">
        <f ca="1">IF(C1936="","",OFFSET(Zdroj!BD$16,A1932-1,0))</f>
        <v/>
      </c>
      <c r="F1936" s="332"/>
      <c r="G1936" s="333"/>
    </row>
    <row r="1937" spans="1:7" x14ac:dyDescent="0.25">
      <c r="B1937" s="333"/>
      <c r="C1937" s="137" t="str">
        <f ca="1">IF(OFFSET(Zdroj!AL$16,A1932-1,0)=0,"",CONCATENATE("A",$A$2+5," - ",Zdroj!$AL$15))</f>
        <v/>
      </c>
      <c r="D1937" s="134" t="str">
        <f ca="1">IF(C1937="","",CONCATENATE(OFFSET(Zdroj!AL$16,A1932-1,0)," - ",OFFSET(Zdroj!BE$16,A1932-1,0)))</f>
        <v/>
      </c>
      <c r="E1937" s="66" t="str">
        <f ca="1">IF(C1937="","",OFFSET(Zdroj!BF$16,A1932-1,0))</f>
        <v/>
      </c>
      <c r="F1937" s="332"/>
      <c r="G1937" s="333"/>
    </row>
    <row r="1938" spans="1:7" x14ac:dyDescent="0.25">
      <c r="B1938" s="333"/>
      <c r="C1938" s="137" t="str">
        <f ca="1">IF(OFFSET(Zdroj!AM$16,A1932-1,0)=0,"",CONCATENATE("B",$A$2," - ",Zdroj!$AM$15))</f>
        <v/>
      </c>
      <c r="D1938" s="134" t="str">
        <f ca="1">IF(C1938="","",CONCATENATE(OFFSET(Zdroj!AM$16,A1932-1,0)))</f>
        <v/>
      </c>
      <c r="E1938" s="67" t="str">
        <f ca="1">IF(C1938="","",OFFSET(Zdroj!AN$16,A1932-1,0))</f>
        <v/>
      </c>
      <c r="F1938" s="334" t="str">
        <f t="shared" ref="F1938" ca="1" si="575">IF(SUM(E1938:E1941)=0,"",SUM(E1938:E1941))</f>
        <v/>
      </c>
      <c r="G1938" s="333"/>
    </row>
    <row r="1939" spans="1:7" x14ac:dyDescent="0.25">
      <c r="B1939" s="333"/>
      <c r="C1939" s="137" t="str">
        <f ca="1">IF(OFFSET(Zdroj!AO$16,A1932-1,0)=0,"",CONCATENATE("B",$A$2+1," - ",Zdroj!$AO$15))</f>
        <v/>
      </c>
      <c r="D1939" s="134" t="str">
        <f ca="1">IF(C1939="","",CONCATENATE(OFFSET(Zdroj!AO$16,A1932-1,0)))</f>
        <v/>
      </c>
      <c r="E1939" s="66" t="str">
        <f ca="1">IF(C1939="","",OFFSET(Zdroj!AP$16,A1932-1,0))</f>
        <v/>
      </c>
      <c r="F1939" s="334"/>
      <c r="G1939" s="333"/>
    </row>
    <row r="1940" spans="1:7" x14ac:dyDescent="0.25">
      <c r="B1940" s="333"/>
      <c r="C1940" s="137" t="str">
        <f ca="1">IF(OFFSET(Zdroj!AQ$16,A1932-1,0)=0,"",CONCATENATE("B",$A$2+2," - ",Zdroj!$AQ$15))</f>
        <v/>
      </c>
      <c r="D1940" s="134" t="str">
        <f ca="1">IF(C1940="","",CONCATENATE(OFFSET(Zdroj!AQ$16,A1932-1,0)))</f>
        <v/>
      </c>
      <c r="E1940" s="66" t="str">
        <f ca="1">IF(C1940="","",OFFSET(Zdroj!AR$16,A1932-1,0))</f>
        <v/>
      </c>
      <c r="F1940" s="334"/>
      <c r="G1940" s="333"/>
    </row>
    <row r="1941" spans="1:7" x14ac:dyDescent="0.25">
      <c r="B1941" s="333"/>
      <c r="C1941" s="137" t="str">
        <f ca="1">IF(OFFSET(Zdroj!AT$16,A1932-1,0)=0,"",CONCATENATE("B",$A$2+3," - ",Zdroj!$AS$15))</f>
        <v/>
      </c>
      <c r="D1941" s="134" t="str">
        <f ca="1">IF(C1941="","",CONCATENATE(OFFSET(Zdroj!AS$16,A1932-1,0)))</f>
        <v/>
      </c>
      <c r="E1941" s="66" t="str">
        <f ca="1">IF(C1941="","",OFFSET(Zdroj!AT$16,A1932-1,0))</f>
        <v/>
      </c>
      <c r="F1941" s="334"/>
      <c r="G1941" s="333"/>
    </row>
    <row r="1942" spans="1:7" x14ac:dyDescent="0.25">
      <c r="A1942" s="127">
        <f>SUM((ROW()+8)/10)</f>
        <v>195</v>
      </c>
      <c r="B1942" s="333" t="str">
        <f ca="1">IF(OFFSET(Zdroj!$B$16,A1942-1,0)&gt;0,OFFSET(Zdroj!$B$16,A1942-1,0),"")</f>
        <v/>
      </c>
      <c r="C1942" s="136" t="str">
        <f ca="1">IF(OFFSET(Zdroj!AG$16,A1942-1,0)=0,"",CONCATENATE("A",$A$2," - ",Zdroj!$AG$15))</f>
        <v/>
      </c>
      <c r="D1942" s="134" t="str">
        <f ca="1">IF(C1942="","",CONCATENATE(OFFSET(Zdroj!AG$16,A1942-1,0)," - ",OFFSET(Zdroj!AU$16,A1942-1,0)))</f>
        <v/>
      </c>
      <c r="E1942" s="66" t="str">
        <f ca="1">IF(C1942="","",OFFSET(Zdroj!AV$16,A1942-1,0))</f>
        <v/>
      </c>
      <c r="F1942" s="332" t="str">
        <f t="shared" ref="F1942" ca="1" si="576">IF(SUM(E1942:E1947)=0,"",SUM(E1942:E1947))</f>
        <v/>
      </c>
      <c r="G1942" s="333" t="str">
        <f t="shared" ref="G1942" ca="1" si="577">IF(SUM(E1942:E1951)=0,"",SUM(E1942:E1951))</f>
        <v/>
      </c>
    </row>
    <row r="1943" spans="1:7" x14ac:dyDescent="0.25">
      <c r="B1943" s="333"/>
      <c r="C1943" s="137" t="str">
        <f ca="1">IF(OFFSET(Zdroj!AH$16,A1942-1,0)=0,"",CONCATENATE("A",$A$2+1," - ",Zdroj!$AH$15))</f>
        <v/>
      </c>
      <c r="D1943" s="134" t="str">
        <f ca="1">IF(C1943="","",CONCATENATE(OFFSET(Zdroj!AH$16,A1942-1,0)," - ",OFFSET(Zdroj!AW$16,A1942-1,0)))</f>
        <v/>
      </c>
      <c r="E1943" s="66" t="str">
        <f ca="1">IF(C1943="","",OFFSET(Zdroj!AX$16,A1942-1,0))</f>
        <v/>
      </c>
      <c r="F1943" s="332"/>
      <c r="G1943" s="333"/>
    </row>
    <row r="1944" spans="1:7" x14ac:dyDescent="0.25">
      <c r="B1944" s="333"/>
      <c r="C1944" s="137" t="str">
        <f ca="1">IF(OFFSET(Zdroj!AI$16,A1942-1,0)=0,"",CONCATENATE("A",$A$2+2," - ",Zdroj!$AI$15))</f>
        <v/>
      </c>
      <c r="D1944" s="134" t="str">
        <f ca="1">IF(C1944="","",CONCATENATE(OFFSET(Zdroj!AI$16,A1942-1,0)," - ",OFFSET(Zdroj!AY$16,A1942-1,0)))</f>
        <v/>
      </c>
      <c r="E1944" s="66" t="str">
        <f ca="1">IF(C1944="","",OFFSET(Zdroj!AZ$16,A1942-1,0))</f>
        <v/>
      </c>
      <c r="F1944" s="332"/>
      <c r="G1944" s="333"/>
    </row>
    <row r="1945" spans="1:7" x14ac:dyDescent="0.25">
      <c r="B1945" s="333"/>
      <c r="C1945" s="137" t="str">
        <f ca="1">IF(OFFSET(Zdroj!AJ$16,A1942-1,0)=0,"",CONCATENATE("A",$A$2+3," - ",Zdroj!$AJ$15))</f>
        <v/>
      </c>
      <c r="D1945" s="134" t="str">
        <f ca="1">IF(C1945="","",CONCATENATE(OFFSET(Zdroj!AJ$16,A1942-1,0)," - ",OFFSET(Zdroj!BA$16,A1942-1,0)))</f>
        <v/>
      </c>
      <c r="E1945" s="66" t="str">
        <f ca="1">IF(C1945="","",OFFSET(Zdroj!BB$16,A1942-1,0))</f>
        <v/>
      </c>
      <c r="F1945" s="332"/>
      <c r="G1945" s="333"/>
    </row>
    <row r="1946" spans="1:7" x14ac:dyDescent="0.25">
      <c r="B1946" s="333"/>
      <c r="C1946" s="137" t="str">
        <f ca="1">IF(OFFSET(Zdroj!AK$16,A1942-1,0)=0,"",CONCATENATE("A",$A$2+4," - ",Zdroj!$AK$15))</f>
        <v/>
      </c>
      <c r="D1946" s="134" t="str">
        <f ca="1">IF(C1946="","",CONCATENATE(OFFSET(Zdroj!AK$16,A1942-1,0)," - ",OFFSET(Zdroj!BC$16,A1942-1,0)))</f>
        <v/>
      </c>
      <c r="E1946" s="66" t="str">
        <f ca="1">IF(C1946="","",OFFSET(Zdroj!BD$16,A1942-1,0))</f>
        <v/>
      </c>
      <c r="F1946" s="332"/>
      <c r="G1946" s="333"/>
    </row>
    <row r="1947" spans="1:7" x14ac:dyDescent="0.25">
      <c r="B1947" s="333"/>
      <c r="C1947" s="137" t="str">
        <f ca="1">IF(OFFSET(Zdroj!AL$16,A1942-1,0)=0,"",CONCATENATE("A",$A$2+5," - ",Zdroj!$AL$15))</f>
        <v/>
      </c>
      <c r="D1947" s="134" t="str">
        <f ca="1">IF(C1947="","",CONCATENATE(OFFSET(Zdroj!AL$16,A1942-1,0)," - ",OFFSET(Zdroj!BE$16,A1942-1,0)))</f>
        <v/>
      </c>
      <c r="E1947" s="66" t="str">
        <f ca="1">IF(C1947="","",OFFSET(Zdroj!BF$16,A1942-1,0))</f>
        <v/>
      </c>
      <c r="F1947" s="332"/>
      <c r="G1947" s="333"/>
    </row>
    <row r="1948" spans="1:7" x14ac:dyDescent="0.25">
      <c r="B1948" s="333"/>
      <c r="C1948" s="137" t="str">
        <f ca="1">IF(OFFSET(Zdroj!AM$16,A1942-1,0)=0,"",CONCATENATE("B",$A$2," - ",Zdroj!$AM$15))</f>
        <v/>
      </c>
      <c r="D1948" s="134" t="str">
        <f ca="1">IF(C1948="","",CONCATENATE(OFFSET(Zdroj!AM$16,A1942-1,0)))</f>
        <v/>
      </c>
      <c r="E1948" s="67" t="str">
        <f ca="1">IF(C1948="","",OFFSET(Zdroj!AN$16,A1942-1,0))</f>
        <v/>
      </c>
      <c r="F1948" s="334" t="str">
        <f t="shared" ref="F1948" ca="1" si="578">IF(SUM(E1948:E1951)=0,"",SUM(E1948:E1951))</f>
        <v/>
      </c>
      <c r="G1948" s="333"/>
    </row>
    <row r="1949" spans="1:7" x14ac:dyDescent="0.25">
      <c r="B1949" s="333"/>
      <c r="C1949" s="137" t="str">
        <f ca="1">IF(OFFSET(Zdroj!AO$16,A1942-1,0)=0,"",CONCATENATE("B",$A$2+1," - ",Zdroj!$AO$15))</f>
        <v/>
      </c>
      <c r="D1949" s="134" t="str">
        <f ca="1">IF(C1949="","",CONCATENATE(OFFSET(Zdroj!AO$16,A1942-1,0)))</f>
        <v/>
      </c>
      <c r="E1949" s="66" t="str">
        <f ca="1">IF(C1949="","",OFFSET(Zdroj!AP$16,A1942-1,0))</f>
        <v/>
      </c>
      <c r="F1949" s="334"/>
      <c r="G1949" s="333"/>
    </row>
    <row r="1950" spans="1:7" x14ac:dyDescent="0.25">
      <c r="B1950" s="333"/>
      <c r="C1950" s="137" t="str">
        <f ca="1">IF(OFFSET(Zdroj!AQ$16,A1942-1,0)=0,"",CONCATENATE("B",$A$2+2," - ",Zdroj!$AQ$15))</f>
        <v/>
      </c>
      <c r="D1950" s="134" t="str">
        <f ca="1">IF(C1950="","",CONCATENATE(OFFSET(Zdroj!AQ$16,A1942-1,0)))</f>
        <v/>
      </c>
      <c r="E1950" s="66" t="str">
        <f ca="1">IF(C1950="","",OFFSET(Zdroj!AR$16,A1942-1,0))</f>
        <v/>
      </c>
      <c r="F1950" s="334"/>
      <c r="G1950" s="333"/>
    </row>
    <row r="1951" spans="1:7" x14ac:dyDescent="0.25">
      <c r="B1951" s="333"/>
      <c r="C1951" s="137" t="str">
        <f ca="1">IF(OFFSET(Zdroj!AT$16,A1942-1,0)=0,"",CONCATENATE("B",$A$2+3," - ",Zdroj!$AS$15))</f>
        <v/>
      </c>
      <c r="D1951" s="134" t="str">
        <f ca="1">IF(C1951="","",CONCATENATE(OFFSET(Zdroj!AS$16,A1942-1,0)))</f>
        <v/>
      </c>
      <c r="E1951" s="66" t="str">
        <f ca="1">IF(C1951="","",OFFSET(Zdroj!AT$16,A1942-1,0))</f>
        <v/>
      </c>
      <c r="F1951" s="334"/>
      <c r="G1951" s="333"/>
    </row>
    <row r="1952" spans="1:7" x14ac:dyDescent="0.25">
      <c r="A1952" s="127">
        <f>SUM((ROW()+8)/10)</f>
        <v>196</v>
      </c>
      <c r="B1952" s="333" t="str">
        <f ca="1">IF(OFFSET(Zdroj!$B$16,A1952-1,0)&gt;0,OFFSET(Zdroj!$B$16,A1952-1,0),"")</f>
        <v/>
      </c>
      <c r="C1952" s="136" t="str">
        <f ca="1">IF(OFFSET(Zdroj!AG$16,A1952-1,0)=0,"",CONCATENATE("A",$A$2," - ",Zdroj!$AG$15))</f>
        <v/>
      </c>
      <c r="D1952" s="134" t="str">
        <f ca="1">IF(C1952="","",CONCATENATE(OFFSET(Zdroj!AG$16,A1952-1,0)," - ",OFFSET(Zdroj!AU$16,A1952-1,0)))</f>
        <v/>
      </c>
      <c r="E1952" s="66" t="str">
        <f ca="1">IF(C1952="","",OFFSET(Zdroj!AV$16,A1952-1,0))</f>
        <v/>
      </c>
      <c r="F1952" s="332" t="str">
        <f t="shared" ref="F1952" ca="1" si="579">IF(SUM(E1952:E1957)=0,"",SUM(E1952:E1957))</f>
        <v/>
      </c>
      <c r="G1952" s="333" t="str">
        <f t="shared" ref="G1952" ca="1" si="580">IF(SUM(E1952:E1961)=0,"",SUM(E1952:E1961))</f>
        <v/>
      </c>
    </row>
    <row r="1953" spans="1:7" x14ac:dyDescent="0.25">
      <c r="B1953" s="333"/>
      <c r="C1953" s="137" t="str">
        <f ca="1">IF(OFFSET(Zdroj!AH$16,A1952-1,0)=0,"",CONCATENATE("A",$A$2+1," - ",Zdroj!$AH$15))</f>
        <v/>
      </c>
      <c r="D1953" s="134" t="str">
        <f ca="1">IF(C1953="","",CONCATENATE(OFFSET(Zdroj!AH$16,A1952-1,0)," - ",OFFSET(Zdroj!AW$16,A1952-1,0)))</f>
        <v/>
      </c>
      <c r="E1953" s="66" t="str">
        <f ca="1">IF(C1953="","",OFFSET(Zdroj!AX$16,A1952-1,0))</f>
        <v/>
      </c>
      <c r="F1953" s="332"/>
      <c r="G1953" s="333"/>
    </row>
    <row r="1954" spans="1:7" x14ac:dyDescent="0.25">
      <c r="B1954" s="333"/>
      <c r="C1954" s="137" t="str">
        <f ca="1">IF(OFFSET(Zdroj!AI$16,A1952-1,0)=0,"",CONCATENATE("A",$A$2+2," - ",Zdroj!$AI$15))</f>
        <v/>
      </c>
      <c r="D1954" s="134" t="str">
        <f ca="1">IF(C1954="","",CONCATENATE(OFFSET(Zdroj!AI$16,A1952-1,0)," - ",OFFSET(Zdroj!AY$16,A1952-1,0)))</f>
        <v/>
      </c>
      <c r="E1954" s="66" t="str">
        <f ca="1">IF(C1954="","",OFFSET(Zdroj!AZ$16,A1952-1,0))</f>
        <v/>
      </c>
      <c r="F1954" s="332"/>
      <c r="G1954" s="333"/>
    </row>
    <row r="1955" spans="1:7" x14ac:dyDescent="0.25">
      <c r="B1955" s="333"/>
      <c r="C1955" s="137" t="str">
        <f ca="1">IF(OFFSET(Zdroj!AJ$16,A1952-1,0)=0,"",CONCATENATE("A",$A$2+3," - ",Zdroj!$AJ$15))</f>
        <v/>
      </c>
      <c r="D1955" s="134" t="str">
        <f ca="1">IF(C1955="","",CONCATENATE(OFFSET(Zdroj!AJ$16,A1952-1,0)," - ",OFFSET(Zdroj!BA$16,A1952-1,0)))</f>
        <v/>
      </c>
      <c r="E1955" s="66" t="str">
        <f ca="1">IF(C1955="","",OFFSET(Zdroj!BB$16,A1952-1,0))</f>
        <v/>
      </c>
      <c r="F1955" s="332"/>
      <c r="G1955" s="333"/>
    </row>
    <row r="1956" spans="1:7" x14ac:dyDescent="0.25">
      <c r="B1956" s="333"/>
      <c r="C1956" s="137" t="str">
        <f ca="1">IF(OFFSET(Zdroj!AK$16,A1952-1,0)=0,"",CONCATENATE("A",$A$2+4," - ",Zdroj!$AK$15))</f>
        <v/>
      </c>
      <c r="D1956" s="134" t="str">
        <f ca="1">IF(C1956="","",CONCATENATE(OFFSET(Zdroj!AK$16,A1952-1,0)," - ",OFFSET(Zdroj!BC$16,A1952-1,0)))</f>
        <v/>
      </c>
      <c r="E1956" s="66" t="str">
        <f ca="1">IF(C1956="","",OFFSET(Zdroj!BD$16,A1952-1,0))</f>
        <v/>
      </c>
      <c r="F1956" s="332"/>
      <c r="G1956" s="333"/>
    </row>
    <row r="1957" spans="1:7" x14ac:dyDescent="0.25">
      <c r="B1957" s="333"/>
      <c r="C1957" s="137" t="str">
        <f ca="1">IF(OFFSET(Zdroj!AL$16,A1952-1,0)=0,"",CONCATENATE("A",$A$2+5," - ",Zdroj!$AL$15))</f>
        <v/>
      </c>
      <c r="D1957" s="134" t="str">
        <f ca="1">IF(C1957="","",CONCATENATE(OFFSET(Zdroj!AL$16,A1952-1,0)," - ",OFFSET(Zdroj!BE$16,A1952-1,0)))</f>
        <v/>
      </c>
      <c r="E1957" s="66" t="str">
        <f ca="1">IF(C1957="","",OFFSET(Zdroj!BF$16,A1952-1,0))</f>
        <v/>
      </c>
      <c r="F1957" s="332"/>
      <c r="G1957" s="333"/>
    </row>
    <row r="1958" spans="1:7" x14ac:dyDescent="0.25">
      <c r="B1958" s="333"/>
      <c r="C1958" s="137" t="str">
        <f ca="1">IF(OFFSET(Zdroj!AM$16,A1952-1,0)=0,"",CONCATENATE("B",$A$2," - ",Zdroj!$AM$15))</f>
        <v/>
      </c>
      <c r="D1958" s="134" t="str">
        <f ca="1">IF(C1958="","",CONCATENATE(OFFSET(Zdroj!AM$16,A1952-1,0)))</f>
        <v/>
      </c>
      <c r="E1958" s="67" t="str">
        <f ca="1">IF(C1958="","",OFFSET(Zdroj!AN$16,A1952-1,0))</f>
        <v/>
      </c>
      <c r="F1958" s="334" t="str">
        <f t="shared" ref="F1958" ca="1" si="581">IF(SUM(E1958:E1961)=0,"",SUM(E1958:E1961))</f>
        <v/>
      </c>
      <c r="G1958" s="333"/>
    </row>
    <row r="1959" spans="1:7" x14ac:dyDescent="0.25">
      <c r="B1959" s="333"/>
      <c r="C1959" s="137" t="str">
        <f ca="1">IF(OFFSET(Zdroj!AO$16,A1952-1,0)=0,"",CONCATENATE("B",$A$2+1," - ",Zdroj!$AO$15))</f>
        <v/>
      </c>
      <c r="D1959" s="134" t="str">
        <f ca="1">IF(C1959="","",CONCATENATE(OFFSET(Zdroj!AO$16,A1952-1,0)))</f>
        <v/>
      </c>
      <c r="E1959" s="66" t="str">
        <f ca="1">IF(C1959="","",OFFSET(Zdroj!AP$16,A1952-1,0))</f>
        <v/>
      </c>
      <c r="F1959" s="334"/>
      <c r="G1959" s="333"/>
    </row>
    <row r="1960" spans="1:7" x14ac:dyDescent="0.25">
      <c r="B1960" s="333"/>
      <c r="C1960" s="137" t="str">
        <f ca="1">IF(OFFSET(Zdroj!AQ$16,A1952-1,0)=0,"",CONCATENATE("B",$A$2+2," - ",Zdroj!$AQ$15))</f>
        <v/>
      </c>
      <c r="D1960" s="134" t="str">
        <f ca="1">IF(C1960="","",CONCATENATE(OFFSET(Zdroj!AQ$16,A1952-1,0)))</f>
        <v/>
      </c>
      <c r="E1960" s="66" t="str">
        <f ca="1">IF(C1960="","",OFFSET(Zdroj!AR$16,A1952-1,0))</f>
        <v/>
      </c>
      <c r="F1960" s="334"/>
      <c r="G1960" s="333"/>
    </row>
    <row r="1961" spans="1:7" x14ac:dyDescent="0.25">
      <c r="B1961" s="333"/>
      <c r="C1961" s="137" t="str">
        <f ca="1">IF(OFFSET(Zdroj!AT$16,A1952-1,0)=0,"",CONCATENATE("B",$A$2+3," - ",Zdroj!$AS$15))</f>
        <v/>
      </c>
      <c r="D1961" s="134" t="str">
        <f ca="1">IF(C1961="","",CONCATENATE(OFFSET(Zdroj!AS$16,A1952-1,0)))</f>
        <v/>
      </c>
      <c r="E1961" s="66" t="str">
        <f ca="1">IF(C1961="","",OFFSET(Zdroj!AT$16,A1952-1,0))</f>
        <v/>
      </c>
      <c r="F1961" s="334"/>
      <c r="G1961" s="333"/>
    </row>
    <row r="1962" spans="1:7" x14ac:dyDescent="0.25">
      <c r="A1962" s="127">
        <f>SUM((ROW()+8)/10)</f>
        <v>197</v>
      </c>
      <c r="B1962" s="333" t="str">
        <f ca="1">IF(OFFSET(Zdroj!$B$16,A1962-1,0)&gt;0,OFFSET(Zdroj!$B$16,A1962-1,0),"")</f>
        <v/>
      </c>
      <c r="C1962" s="136" t="str">
        <f ca="1">IF(OFFSET(Zdroj!AG$16,A1962-1,0)=0,"",CONCATENATE("A",$A$2," - ",Zdroj!$AG$15))</f>
        <v/>
      </c>
      <c r="D1962" s="134" t="str">
        <f ca="1">IF(C1962="","",CONCATENATE(OFFSET(Zdroj!AG$16,A1962-1,0)," - ",OFFSET(Zdroj!AU$16,A1962-1,0)))</f>
        <v/>
      </c>
      <c r="E1962" s="66" t="str">
        <f ca="1">IF(C1962="","",OFFSET(Zdroj!AV$16,A1962-1,0))</f>
        <v/>
      </c>
      <c r="F1962" s="332" t="str">
        <f t="shared" ref="F1962" ca="1" si="582">IF(SUM(E1962:E1967)=0,"",SUM(E1962:E1967))</f>
        <v/>
      </c>
      <c r="G1962" s="333" t="str">
        <f t="shared" ref="G1962" ca="1" si="583">IF(SUM(E1962:E1971)=0,"",SUM(E1962:E1971))</f>
        <v/>
      </c>
    </row>
    <row r="1963" spans="1:7" x14ac:dyDescent="0.25">
      <c r="B1963" s="333"/>
      <c r="C1963" s="137" t="str">
        <f ca="1">IF(OFFSET(Zdroj!AH$16,A1962-1,0)=0,"",CONCATENATE("A",$A$2+1," - ",Zdroj!$AH$15))</f>
        <v/>
      </c>
      <c r="D1963" s="134" t="str">
        <f ca="1">IF(C1963="","",CONCATENATE(OFFSET(Zdroj!AH$16,A1962-1,0)," - ",OFFSET(Zdroj!AW$16,A1962-1,0)))</f>
        <v/>
      </c>
      <c r="E1963" s="66" t="str">
        <f ca="1">IF(C1963="","",OFFSET(Zdroj!AX$16,A1962-1,0))</f>
        <v/>
      </c>
      <c r="F1963" s="332"/>
      <c r="G1963" s="333"/>
    </row>
    <row r="1964" spans="1:7" x14ac:dyDescent="0.25">
      <c r="B1964" s="333"/>
      <c r="C1964" s="137" t="str">
        <f ca="1">IF(OFFSET(Zdroj!AI$16,A1962-1,0)=0,"",CONCATENATE("A",$A$2+2," - ",Zdroj!$AI$15))</f>
        <v/>
      </c>
      <c r="D1964" s="134" t="str">
        <f ca="1">IF(C1964="","",CONCATENATE(OFFSET(Zdroj!AI$16,A1962-1,0)," - ",OFFSET(Zdroj!AY$16,A1962-1,0)))</f>
        <v/>
      </c>
      <c r="E1964" s="66" t="str">
        <f ca="1">IF(C1964="","",OFFSET(Zdroj!AZ$16,A1962-1,0))</f>
        <v/>
      </c>
      <c r="F1964" s="332"/>
      <c r="G1964" s="333"/>
    </row>
    <row r="1965" spans="1:7" x14ac:dyDescent="0.25">
      <c r="B1965" s="333"/>
      <c r="C1965" s="137" t="str">
        <f ca="1">IF(OFFSET(Zdroj!AJ$16,A1962-1,0)=0,"",CONCATENATE("A",$A$2+3," - ",Zdroj!$AJ$15))</f>
        <v/>
      </c>
      <c r="D1965" s="134" t="str">
        <f ca="1">IF(C1965="","",CONCATENATE(OFFSET(Zdroj!AJ$16,A1962-1,0)," - ",OFFSET(Zdroj!BA$16,A1962-1,0)))</f>
        <v/>
      </c>
      <c r="E1965" s="66" t="str">
        <f ca="1">IF(C1965="","",OFFSET(Zdroj!BB$16,A1962-1,0))</f>
        <v/>
      </c>
      <c r="F1965" s="332"/>
      <c r="G1965" s="333"/>
    </row>
    <row r="1966" spans="1:7" x14ac:dyDescent="0.25">
      <c r="B1966" s="333"/>
      <c r="C1966" s="137" t="str">
        <f ca="1">IF(OFFSET(Zdroj!AK$16,A1962-1,0)=0,"",CONCATENATE("A",$A$2+4," - ",Zdroj!$AK$15))</f>
        <v/>
      </c>
      <c r="D1966" s="134" t="str">
        <f ca="1">IF(C1966="","",CONCATENATE(OFFSET(Zdroj!AK$16,A1962-1,0)," - ",OFFSET(Zdroj!BC$16,A1962-1,0)))</f>
        <v/>
      </c>
      <c r="E1966" s="66" t="str">
        <f ca="1">IF(C1966="","",OFFSET(Zdroj!BD$16,A1962-1,0))</f>
        <v/>
      </c>
      <c r="F1966" s="332"/>
      <c r="G1966" s="333"/>
    </row>
    <row r="1967" spans="1:7" x14ac:dyDescent="0.25">
      <c r="B1967" s="333"/>
      <c r="C1967" s="137" t="str">
        <f ca="1">IF(OFFSET(Zdroj!AL$16,A1962-1,0)=0,"",CONCATENATE("A",$A$2+5," - ",Zdroj!$AL$15))</f>
        <v/>
      </c>
      <c r="D1967" s="134" t="str">
        <f ca="1">IF(C1967="","",CONCATENATE(OFFSET(Zdroj!AL$16,A1962-1,0)," - ",OFFSET(Zdroj!BE$16,A1962-1,0)))</f>
        <v/>
      </c>
      <c r="E1967" s="66" t="str">
        <f ca="1">IF(C1967="","",OFFSET(Zdroj!BF$16,A1962-1,0))</f>
        <v/>
      </c>
      <c r="F1967" s="332"/>
      <c r="G1967" s="333"/>
    </row>
    <row r="1968" spans="1:7" x14ac:dyDescent="0.25">
      <c r="B1968" s="333"/>
      <c r="C1968" s="137" t="str">
        <f ca="1">IF(OFFSET(Zdroj!AM$16,A1962-1,0)=0,"",CONCATENATE("B",$A$2," - ",Zdroj!$AM$15))</f>
        <v/>
      </c>
      <c r="D1968" s="134" t="str">
        <f ca="1">IF(C1968="","",CONCATENATE(OFFSET(Zdroj!AM$16,A1962-1,0)))</f>
        <v/>
      </c>
      <c r="E1968" s="67" t="str">
        <f ca="1">IF(C1968="","",OFFSET(Zdroj!AN$16,A1962-1,0))</f>
        <v/>
      </c>
      <c r="F1968" s="334" t="str">
        <f t="shared" ref="F1968" ca="1" si="584">IF(SUM(E1968:E1971)=0,"",SUM(E1968:E1971))</f>
        <v/>
      </c>
      <c r="G1968" s="333"/>
    </row>
    <row r="1969" spans="1:7" x14ac:dyDescent="0.25">
      <c r="B1969" s="333"/>
      <c r="C1969" s="137" t="str">
        <f ca="1">IF(OFFSET(Zdroj!AO$16,A1962-1,0)=0,"",CONCATENATE("B",$A$2+1," - ",Zdroj!$AO$15))</f>
        <v/>
      </c>
      <c r="D1969" s="134" t="str">
        <f ca="1">IF(C1969="","",CONCATENATE(OFFSET(Zdroj!AO$16,A1962-1,0)))</f>
        <v/>
      </c>
      <c r="E1969" s="66" t="str">
        <f ca="1">IF(C1969="","",OFFSET(Zdroj!AP$16,A1962-1,0))</f>
        <v/>
      </c>
      <c r="F1969" s="334"/>
      <c r="G1969" s="333"/>
    </row>
    <row r="1970" spans="1:7" x14ac:dyDescent="0.25">
      <c r="B1970" s="333"/>
      <c r="C1970" s="137" t="str">
        <f ca="1">IF(OFFSET(Zdroj!AQ$16,A1962-1,0)=0,"",CONCATENATE("B",$A$2+2," - ",Zdroj!$AQ$15))</f>
        <v/>
      </c>
      <c r="D1970" s="134" t="str">
        <f ca="1">IF(C1970="","",CONCATENATE(OFFSET(Zdroj!AQ$16,A1962-1,0)))</f>
        <v/>
      </c>
      <c r="E1970" s="66" t="str">
        <f ca="1">IF(C1970="","",OFFSET(Zdroj!AR$16,A1962-1,0))</f>
        <v/>
      </c>
      <c r="F1970" s="334"/>
      <c r="G1970" s="333"/>
    </row>
    <row r="1971" spans="1:7" x14ac:dyDescent="0.25">
      <c r="B1971" s="333"/>
      <c r="C1971" s="137" t="str">
        <f ca="1">IF(OFFSET(Zdroj!AT$16,A1962-1,0)=0,"",CONCATENATE("B",$A$2+3," - ",Zdroj!$AS$15))</f>
        <v/>
      </c>
      <c r="D1971" s="134" t="str">
        <f ca="1">IF(C1971="","",CONCATENATE(OFFSET(Zdroj!AS$16,A1962-1,0)))</f>
        <v/>
      </c>
      <c r="E1971" s="66" t="str">
        <f ca="1">IF(C1971="","",OFFSET(Zdroj!AT$16,A1962-1,0))</f>
        <v/>
      </c>
      <c r="F1971" s="334"/>
      <c r="G1971" s="333"/>
    </row>
    <row r="1972" spans="1:7" x14ac:dyDescent="0.25">
      <c r="A1972" s="127">
        <f>SUM((ROW()+8)/10)</f>
        <v>198</v>
      </c>
      <c r="B1972" s="333" t="str">
        <f ca="1">IF(OFFSET(Zdroj!$B$16,A1972-1,0)&gt;0,OFFSET(Zdroj!$B$16,A1972-1,0),"")</f>
        <v/>
      </c>
      <c r="C1972" s="136" t="str">
        <f ca="1">IF(OFFSET(Zdroj!AG$16,A1972-1,0)=0,"",CONCATENATE("A",$A$2," - ",Zdroj!$AG$15))</f>
        <v/>
      </c>
      <c r="D1972" s="134" t="str">
        <f ca="1">IF(C1972="","",CONCATENATE(OFFSET(Zdroj!AG$16,A1972-1,0)," - ",OFFSET(Zdroj!AU$16,A1972-1,0)))</f>
        <v/>
      </c>
      <c r="E1972" s="66" t="str">
        <f ca="1">IF(C1972="","",OFFSET(Zdroj!AV$16,A1972-1,0))</f>
        <v/>
      </c>
      <c r="F1972" s="332" t="str">
        <f t="shared" ref="F1972" ca="1" si="585">IF(SUM(E1972:E1977)=0,"",SUM(E1972:E1977))</f>
        <v/>
      </c>
      <c r="G1972" s="333" t="str">
        <f t="shared" ref="G1972" ca="1" si="586">IF(SUM(E1972:E1981)=0,"",SUM(E1972:E1981))</f>
        <v/>
      </c>
    </row>
    <row r="1973" spans="1:7" x14ac:dyDescent="0.25">
      <c r="B1973" s="333"/>
      <c r="C1973" s="137" t="str">
        <f ca="1">IF(OFFSET(Zdroj!AH$16,A1972-1,0)=0,"",CONCATENATE("A",$A$2+1," - ",Zdroj!$AH$15))</f>
        <v/>
      </c>
      <c r="D1973" s="134" t="str">
        <f ca="1">IF(C1973="","",CONCATENATE(OFFSET(Zdroj!AH$16,A1972-1,0)," - ",OFFSET(Zdroj!AW$16,A1972-1,0)))</f>
        <v/>
      </c>
      <c r="E1973" s="66" t="str">
        <f ca="1">IF(C1973="","",OFFSET(Zdroj!AX$16,A1972-1,0))</f>
        <v/>
      </c>
      <c r="F1973" s="332"/>
      <c r="G1973" s="333"/>
    </row>
    <row r="1974" spans="1:7" x14ac:dyDescent="0.25">
      <c r="B1974" s="333"/>
      <c r="C1974" s="137" t="str">
        <f ca="1">IF(OFFSET(Zdroj!AI$16,A1972-1,0)=0,"",CONCATENATE("A",$A$2+2," - ",Zdroj!$AI$15))</f>
        <v/>
      </c>
      <c r="D1974" s="134" t="str">
        <f ca="1">IF(C1974="","",CONCATENATE(OFFSET(Zdroj!AI$16,A1972-1,0)," - ",OFFSET(Zdroj!AY$16,A1972-1,0)))</f>
        <v/>
      </c>
      <c r="E1974" s="66" t="str">
        <f ca="1">IF(C1974="","",OFFSET(Zdroj!AZ$16,A1972-1,0))</f>
        <v/>
      </c>
      <c r="F1974" s="332"/>
      <c r="G1974" s="333"/>
    </row>
    <row r="1975" spans="1:7" x14ac:dyDescent="0.25">
      <c r="B1975" s="333"/>
      <c r="C1975" s="137" t="str">
        <f ca="1">IF(OFFSET(Zdroj!AJ$16,A1972-1,0)=0,"",CONCATENATE("A",$A$2+3," - ",Zdroj!$AJ$15))</f>
        <v/>
      </c>
      <c r="D1975" s="134" t="str">
        <f ca="1">IF(C1975="","",CONCATENATE(OFFSET(Zdroj!AJ$16,A1972-1,0)," - ",OFFSET(Zdroj!BA$16,A1972-1,0)))</f>
        <v/>
      </c>
      <c r="E1975" s="66" t="str">
        <f ca="1">IF(C1975="","",OFFSET(Zdroj!BB$16,A1972-1,0))</f>
        <v/>
      </c>
      <c r="F1975" s="332"/>
      <c r="G1975" s="333"/>
    </row>
    <row r="1976" spans="1:7" x14ac:dyDescent="0.25">
      <c r="B1976" s="333"/>
      <c r="C1976" s="137" t="str">
        <f ca="1">IF(OFFSET(Zdroj!AK$16,A1972-1,0)=0,"",CONCATENATE("A",$A$2+4," - ",Zdroj!$AK$15))</f>
        <v/>
      </c>
      <c r="D1976" s="134" t="str">
        <f ca="1">IF(C1976="","",CONCATENATE(OFFSET(Zdroj!AK$16,A1972-1,0)," - ",OFFSET(Zdroj!BC$16,A1972-1,0)))</f>
        <v/>
      </c>
      <c r="E1976" s="66" t="str">
        <f ca="1">IF(C1976="","",OFFSET(Zdroj!BD$16,A1972-1,0))</f>
        <v/>
      </c>
      <c r="F1976" s="332"/>
      <c r="G1976" s="333"/>
    </row>
    <row r="1977" spans="1:7" x14ac:dyDescent="0.25">
      <c r="B1977" s="333"/>
      <c r="C1977" s="137" t="str">
        <f ca="1">IF(OFFSET(Zdroj!AL$16,A1972-1,0)=0,"",CONCATENATE("A",$A$2+5," - ",Zdroj!$AL$15))</f>
        <v/>
      </c>
      <c r="D1977" s="134" t="str">
        <f ca="1">IF(C1977="","",CONCATENATE(OFFSET(Zdroj!AL$16,A1972-1,0)," - ",OFFSET(Zdroj!BE$16,A1972-1,0)))</f>
        <v/>
      </c>
      <c r="E1977" s="66" t="str">
        <f ca="1">IF(C1977="","",OFFSET(Zdroj!BF$16,A1972-1,0))</f>
        <v/>
      </c>
      <c r="F1977" s="332"/>
      <c r="G1977" s="333"/>
    </row>
    <row r="1978" spans="1:7" x14ac:dyDescent="0.25">
      <c r="B1978" s="333"/>
      <c r="C1978" s="137" t="str">
        <f ca="1">IF(OFFSET(Zdroj!AM$16,A1972-1,0)=0,"",CONCATENATE("B",$A$2," - ",Zdroj!$AM$15))</f>
        <v/>
      </c>
      <c r="D1978" s="134" t="str">
        <f ca="1">IF(C1978="","",CONCATENATE(OFFSET(Zdroj!AM$16,A1972-1,0)))</f>
        <v/>
      </c>
      <c r="E1978" s="67" t="str">
        <f ca="1">IF(C1978="","",OFFSET(Zdroj!AN$16,A1972-1,0))</f>
        <v/>
      </c>
      <c r="F1978" s="334" t="str">
        <f t="shared" ref="F1978" ca="1" si="587">IF(SUM(E1978:E1981)=0,"",SUM(E1978:E1981))</f>
        <v/>
      </c>
      <c r="G1978" s="333"/>
    </row>
    <row r="1979" spans="1:7" x14ac:dyDescent="0.25">
      <c r="B1979" s="333"/>
      <c r="C1979" s="137" t="str">
        <f ca="1">IF(OFFSET(Zdroj!AO$16,A1972-1,0)=0,"",CONCATENATE("B",$A$2+1," - ",Zdroj!$AO$15))</f>
        <v/>
      </c>
      <c r="D1979" s="134" t="str">
        <f ca="1">IF(C1979="","",CONCATENATE(OFFSET(Zdroj!AO$16,A1972-1,0)))</f>
        <v/>
      </c>
      <c r="E1979" s="66" t="str">
        <f ca="1">IF(C1979="","",OFFSET(Zdroj!AP$16,A1972-1,0))</f>
        <v/>
      </c>
      <c r="F1979" s="334"/>
      <c r="G1979" s="333"/>
    </row>
    <row r="1980" spans="1:7" x14ac:dyDescent="0.25">
      <c r="B1980" s="333"/>
      <c r="C1980" s="137" t="str">
        <f ca="1">IF(OFFSET(Zdroj!AQ$16,A1972-1,0)=0,"",CONCATENATE("B",$A$2+2," - ",Zdroj!$AQ$15))</f>
        <v/>
      </c>
      <c r="D1980" s="134" t="str">
        <f ca="1">IF(C1980="","",CONCATENATE(OFFSET(Zdroj!AQ$16,A1972-1,0)))</f>
        <v/>
      </c>
      <c r="E1980" s="66" t="str">
        <f ca="1">IF(C1980="","",OFFSET(Zdroj!AR$16,A1972-1,0))</f>
        <v/>
      </c>
      <c r="F1980" s="334"/>
      <c r="G1980" s="333"/>
    </row>
    <row r="1981" spans="1:7" x14ac:dyDescent="0.25">
      <c r="B1981" s="333"/>
      <c r="C1981" s="137" t="str">
        <f ca="1">IF(OFFSET(Zdroj!AT$16,A1972-1,0)=0,"",CONCATENATE("B",$A$2+3," - ",Zdroj!$AS$15))</f>
        <v/>
      </c>
      <c r="D1981" s="134" t="str">
        <f ca="1">IF(C1981="","",CONCATENATE(OFFSET(Zdroj!AS$16,A1972-1,0)))</f>
        <v/>
      </c>
      <c r="E1981" s="66" t="str">
        <f ca="1">IF(C1981="","",OFFSET(Zdroj!AT$16,A1972-1,0))</f>
        <v/>
      </c>
      <c r="F1981" s="334"/>
      <c r="G1981" s="333"/>
    </row>
    <row r="1982" spans="1:7" x14ac:dyDescent="0.25">
      <c r="A1982" s="127">
        <f>SUM((ROW()+8)/10)</f>
        <v>199</v>
      </c>
      <c r="B1982" s="333" t="str">
        <f ca="1">IF(OFFSET(Zdroj!$B$16,A1982-1,0)&gt;0,OFFSET(Zdroj!$B$16,A1982-1,0),"")</f>
        <v/>
      </c>
      <c r="C1982" s="136" t="str">
        <f ca="1">IF(OFFSET(Zdroj!AG$16,A1982-1,0)=0,"",CONCATENATE("A",$A$2," - ",Zdroj!$AG$15))</f>
        <v/>
      </c>
      <c r="D1982" s="134" t="str">
        <f ca="1">IF(C1982="","",CONCATENATE(OFFSET(Zdroj!AG$16,A1982-1,0)," - ",OFFSET(Zdroj!AU$16,A1982-1,0)))</f>
        <v/>
      </c>
      <c r="E1982" s="66" t="str">
        <f ca="1">IF(C1982="","",OFFSET(Zdroj!AV$16,A1982-1,0))</f>
        <v/>
      </c>
      <c r="F1982" s="332" t="str">
        <f t="shared" ref="F1982" ca="1" si="588">IF(SUM(E1982:E1987)=0,"",SUM(E1982:E1987))</f>
        <v/>
      </c>
      <c r="G1982" s="333" t="str">
        <f t="shared" ref="G1982" ca="1" si="589">IF(SUM(E1982:E1991)=0,"",SUM(E1982:E1991))</f>
        <v/>
      </c>
    </row>
    <row r="1983" spans="1:7" x14ac:dyDescent="0.25">
      <c r="B1983" s="333"/>
      <c r="C1983" s="137" t="str">
        <f ca="1">IF(OFFSET(Zdroj!AH$16,A1982-1,0)=0,"",CONCATENATE("A",$A$2+1," - ",Zdroj!$AH$15))</f>
        <v/>
      </c>
      <c r="D1983" s="134" t="str">
        <f ca="1">IF(C1983="","",CONCATENATE(OFFSET(Zdroj!AH$16,A1982-1,0)," - ",OFFSET(Zdroj!AW$16,A1982-1,0)))</f>
        <v/>
      </c>
      <c r="E1983" s="66" t="str">
        <f ca="1">IF(C1983="","",OFFSET(Zdroj!AX$16,A1982-1,0))</f>
        <v/>
      </c>
      <c r="F1983" s="332"/>
      <c r="G1983" s="333"/>
    </row>
    <row r="1984" spans="1:7" x14ac:dyDescent="0.25">
      <c r="B1984" s="333"/>
      <c r="C1984" s="137" t="str">
        <f ca="1">IF(OFFSET(Zdroj!AI$16,A1982-1,0)=0,"",CONCATENATE("A",$A$2+2," - ",Zdroj!$AI$15))</f>
        <v/>
      </c>
      <c r="D1984" s="134" t="str">
        <f ca="1">IF(C1984="","",CONCATENATE(OFFSET(Zdroj!AI$16,A1982-1,0)," - ",OFFSET(Zdroj!AY$16,A1982-1,0)))</f>
        <v/>
      </c>
      <c r="E1984" s="66" t="str">
        <f ca="1">IF(C1984="","",OFFSET(Zdroj!AZ$16,A1982-1,0))</f>
        <v/>
      </c>
      <c r="F1984" s="332"/>
      <c r="G1984" s="333"/>
    </row>
    <row r="1985" spans="1:7" x14ac:dyDescent="0.25">
      <c r="B1985" s="333"/>
      <c r="C1985" s="137" t="str">
        <f ca="1">IF(OFFSET(Zdroj!AJ$16,A1982-1,0)=0,"",CONCATENATE("A",$A$2+3," - ",Zdroj!$AJ$15))</f>
        <v/>
      </c>
      <c r="D1985" s="134" t="str">
        <f ca="1">IF(C1985="","",CONCATENATE(OFFSET(Zdroj!AJ$16,A1982-1,0)," - ",OFFSET(Zdroj!BA$16,A1982-1,0)))</f>
        <v/>
      </c>
      <c r="E1985" s="66" t="str">
        <f ca="1">IF(C1985="","",OFFSET(Zdroj!BB$16,A1982-1,0))</f>
        <v/>
      </c>
      <c r="F1985" s="332"/>
      <c r="G1985" s="333"/>
    </row>
    <row r="1986" spans="1:7" x14ac:dyDescent="0.25">
      <c r="B1986" s="333"/>
      <c r="C1986" s="137" t="str">
        <f ca="1">IF(OFFSET(Zdroj!AK$16,A1982-1,0)=0,"",CONCATENATE("A",$A$2+4," - ",Zdroj!$AK$15))</f>
        <v/>
      </c>
      <c r="D1986" s="134" t="str">
        <f ca="1">IF(C1986="","",CONCATENATE(OFFSET(Zdroj!AK$16,A1982-1,0)," - ",OFFSET(Zdroj!BC$16,A1982-1,0)))</f>
        <v/>
      </c>
      <c r="E1986" s="66" t="str">
        <f ca="1">IF(C1986="","",OFFSET(Zdroj!BD$16,A1982-1,0))</f>
        <v/>
      </c>
      <c r="F1986" s="332"/>
      <c r="G1986" s="333"/>
    </row>
    <row r="1987" spans="1:7" x14ac:dyDescent="0.25">
      <c r="B1987" s="333"/>
      <c r="C1987" s="137" t="str">
        <f ca="1">IF(OFFSET(Zdroj!AL$16,A1982-1,0)=0,"",CONCATENATE("A",$A$2+5," - ",Zdroj!$AL$15))</f>
        <v/>
      </c>
      <c r="D1987" s="134" t="str">
        <f ca="1">IF(C1987="","",CONCATENATE(OFFSET(Zdroj!AL$16,A1982-1,0)," - ",OFFSET(Zdroj!BE$16,A1982-1,0)))</f>
        <v/>
      </c>
      <c r="E1987" s="66" t="str">
        <f ca="1">IF(C1987="","",OFFSET(Zdroj!BF$16,A1982-1,0))</f>
        <v/>
      </c>
      <c r="F1987" s="332"/>
      <c r="G1987" s="333"/>
    </row>
    <row r="1988" spans="1:7" x14ac:dyDescent="0.25">
      <c r="B1988" s="333"/>
      <c r="C1988" s="137" t="str">
        <f ca="1">IF(OFFSET(Zdroj!AM$16,A1982-1,0)=0,"",CONCATENATE("B",$A$2," - ",Zdroj!$AM$15))</f>
        <v/>
      </c>
      <c r="D1988" s="134" t="str">
        <f ca="1">IF(C1988="","",CONCATENATE(OFFSET(Zdroj!AM$16,A1982-1,0)))</f>
        <v/>
      </c>
      <c r="E1988" s="67" t="str">
        <f ca="1">IF(C1988="","",OFFSET(Zdroj!AN$16,A1982-1,0))</f>
        <v/>
      </c>
      <c r="F1988" s="334" t="str">
        <f t="shared" ref="F1988" ca="1" si="590">IF(SUM(E1988:E1991)=0,"",SUM(E1988:E1991))</f>
        <v/>
      </c>
      <c r="G1988" s="333"/>
    </row>
    <row r="1989" spans="1:7" x14ac:dyDescent="0.25">
      <c r="B1989" s="333"/>
      <c r="C1989" s="137" t="str">
        <f ca="1">IF(OFFSET(Zdroj!AO$16,A1982-1,0)=0,"",CONCATENATE("B",$A$2+1," - ",Zdroj!$AO$15))</f>
        <v/>
      </c>
      <c r="D1989" s="134" t="str">
        <f ca="1">IF(C1989="","",CONCATENATE(OFFSET(Zdroj!AO$16,A1982-1,0)))</f>
        <v/>
      </c>
      <c r="E1989" s="66" t="str">
        <f ca="1">IF(C1989="","",OFFSET(Zdroj!AP$16,A1982-1,0))</f>
        <v/>
      </c>
      <c r="F1989" s="334"/>
      <c r="G1989" s="333"/>
    </row>
    <row r="1990" spans="1:7" x14ac:dyDescent="0.25">
      <c r="B1990" s="333"/>
      <c r="C1990" s="137" t="str">
        <f ca="1">IF(OFFSET(Zdroj!AQ$16,A1982-1,0)=0,"",CONCATENATE("B",$A$2+2," - ",Zdroj!$AQ$15))</f>
        <v/>
      </c>
      <c r="D1990" s="134" t="str">
        <f ca="1">IF(C1990="","",CONCATENATE(OFFSET(Zdroj!AQ$16,A1982-1,0)))</f>
        <v/>
      </c>
      <c r="E1990" s="66" t="str">
        <f ca="1">IF(C1990="","",OFFSET(Zdroj!AR$16,A1982-1,0))</f>
        <v/>
      </c>
      <c r="F1990" s="334"/>
      <c r="G1990" s="333"/>
    </row>
    <row r="1991" spans="1:7" x14ac:dyDescent="0.25">
      <c r="B1991" s="333"/>
      <c r="C1991" s="137" t="str">
        <f ca="1">IF(OFFSET(Zdroj!AT$16,A1982-1,0)=0,"",CONCATENATE("B",$A$2+3," - ",Zdroj!$AS$15))</f>
        <v/>
      </c>
      <c r="D1991" s="134" t="str">
        <f ca="1">IF(C1991="","",CONCATENATE(OFFSET(Zdroj!AS$16,A1982-1,0)))</f>
        <v/>
      </c>
      <c r="E1991" s="66" t="str">
        <f ca="1">IF(C1991="","",OFFSET(Zdroj!AT$16,A1982-1,0))</f>
        <v/>
      </c>
      <c r="F1991" s="334"/>
      <c r="G1991" s="333"/>
    </row>
    <row r="1992" spans="1:7" x14ac:dyDescent="0.25">
      <c r="A1992" s="127">
        <f>SUM((ROW()+8)/10)</f>
        <v>200</v>
      </c>
      <c r="B1992" s="333" t="str">
        <f ca="1">IF(OFFSET(Zdroj!$B$16,A1992-1,0)&gt;0,OFFSET(Zdroj!$B$16,A1992-1,0),"")</f>
        <v/>
      </c>
      <c r="C1992" s="136" t="str">
        <f ca="1">IF(OFFSET(Zdroj!AG$16,A1992-1,0)=0,"",CONCATENATE("A",$A$2," - ",Zdroj!$AG$15))</f>
        <v/>
      </c>
      <c r="D1992" s="134" t="str">
        <f ca="1">IF(C1992="","",CONCATENATE(OFFSET(Zdroj!AG$16,A1992-1,0)," - ",OFFSET(Zdroj!AU$16,A1992-1,0)))</f>
        <v/>
      </c>
      <c r="E1992" s="66" t="str">
        <f ca="1">IF(C1992="","",OFFSET(Zdroj!AV$16,A1992-1,0))</f>
        <v/>
      </c>
      <c r="F1992" s="332" t="str">
        <f t="shared" ref="F1992" ca="1" si="591">IF(SUM(E1992:E1997)=0,"",SUM(E1992:E1997))</f>
        <v/>
      </c>
      <c r="G1992" s="333" t="str">
        <f t="shared" ref="G1992" ca="1" si="592">IF(SUM(E1992:E2001)=0,"",SUM(E1992:E2001))</f>
        <v/>
      </c>
    </row>
    <row r="1993" spans="1:7" x14ac:dyDescent="0.25">
      <c r="B1993" s="333"/>
      <c r="C1993" s="137" t="str">
        <f ca="1">IF(OFFSET(Zdroj!AH$16,A1992-1,0)=0,"",CONCATENATE("A",$A$2+1," - ",Zdroj!$AH$15))</f>
        <v/>
      </c>
      <c r="D1993" s="134" t="str">
        <f ca="1">IF(C1993="","",CONCATENATE(OFFSET(Zdroj!AH$16,A1992-1,0)," - ",OFFSET(Zdroj!AW$16,A1992-1,0)))</f>
        <v/>
      </c>
      <c r="E1993" s="66" t="str">
        <f ca="1">IF(C1993="","",OFFSET(Zdroj!AX$16,A1992-1,0))</f>
        <v/>
      </c>
      <c r="F1993" s="332"/>
      <c r="G1993" s="333"/>
    </row>
    <row r="1994" spans="1:7" x14ac:dyDescent="0.25">
      <c r="B1994" s="333"/>
      <c r="C1994" s="137" t="str">
        <f ca="1">IF(OFFSET(Zdroj!AI$16,A1992-1,0)=0,"",CONCATENATE("A",$A$2+2," - ",Zdroj!$AI$15))</f>
        <v/>
      </c>
      <c r="D1994" s="134" t="str">
        <f ca="1">IF(C1994="","",CONCATENATE(OFFSET(Zdroj!AI$16,A1992-1,0)," - ",OFFSET(Zdroj!AY$16,A1992-1,0)))</f>
        <v/>
      </c>
      <c r="E1994" s="66" t="str">
        <f ca="1">IF(C1994="","",OFFSET(Zdroj!AZ$16,A1992-1,0))</f>
        <v/>
      </c>
      <c r="F1994" s="332"/>
      <c r="G1994" s="333"/>
    </row>
    <row r="1995" spans="1:7" x14ac:dyDescent="0.25">
      <c r="B1995" s="333"/>
      <c r="C1995" s="137" t="str">
        <f ca="1">IF(OFFSET(Zdroj!AJ$16,A1992-1,0)=0,"",CONCATENATE("A",$A$2+3," - ",Zdroj!$AJ$15))</f>
        <v/>
      </c>
      <c r="D1995" s="134" t="str">
        <f ca="1">IF(C1995="","",CONCATENATE(OFFSET(Zdroj!AJ$16,A1992-1,0)," - ",OFFSET(Zdroj!BA$16,A1992-1,0)))</f>
        <v/>
      </c>
      <c r="E1995" s="66" t="str">
        <f ca="1">IF(C1995="","",OFFSET(Zdroj!BB$16,A1992-1,0))</f>
        <v/>
      </c>
      <c r="F1995" s="332"/>
      <c r="G1995" s="333"/>
    </row>
    <row r="1996" spans="1:7" x14ac:dyDescent="0.25">
      <c r="B1996" s="333"/>
      <c r="C1996" s="137" t="str">
        <f ca="1">IF(OFFSET(Zdroj!AK$16,A1992-1,0)=0,"",CONCATENATE("A",$A$2+4," - ",Zdroj!$AK$15))</f>
        <v/>
      </c>
      <c r="D1996" s="134" t="str">
        <f ca="1">IF(C1996="","",CONCATENATE(OFFSET(Zdroj!AK$16,A1992-1,0)," - ",OFFSET(Zdroj!BC$16,A1992-1,0)))</f>
        <v/>
      </c>
      <c r="E1996" s="66" t="str">
        <f ca="1">IF(C1996="","",OFFSET(Zdroj!BD$16,A1992-1,0))</f>
        <v/>
      </c>
      <c r="F1996" s="332"/>
      <c r="G1996" s="333"/>
    </row>
    <row r="1997" spans="1:7" x14ac:dyDescent="0.25">
      <c r="B1997" s="333"/>
      <c r="C1997" s="137" t="str">
        <f ca="1">IF(OFFSET(Zdroj!AL$16,A1992-1,0)=0,"",CONCATENATE("A",$A$2+5," - ",Zdroj!$AL$15))</f>
        <v/>
      </c>
      <c r="D1997" s="134" t="str">
        <f ca="1">IF(C1997="","",CONCATENATE(OFFSET(Zdroj!AL$16,A1992-1,0)," - ",OFFSET(Zdroj!BE$16,A1992-1,0)))</f>
        <v/>
      </c>
      <c r="E1997" s="66" t="str">
        <f ca="1">IF(C1997="","",OFFSET(Zdroj!BF$16,A1992-1,0))</f>
        <v/>
      </c>
      <c r="F1997" s="332"/>
      <c r="G1997" s="333"/>
    </row>
    <row r="1998" spans="1:7" x14ac:dyDescent="0.25">
      <c r="B1998" s="333"/>
      <c r="C1998" s="137" t="str">
        <f ca="1">IF(OFFSET(Zdroj!AM$16,A1992-1,0)=0,"",CONCATENATE("B",$A$2," - ",Zdroj!$AM$15))</f>
        <v/>
      </c>
      <c r="D1998" s="134" t="str">
        <f ca="1">IF(C1998="","",CONCATENATE(OFFSET(Zdroj!AM$16,A1992-1,0)))</f>
        <v/>
      </c>
      <c r="E1998" s="67" t="str">
        <f ca="1">IF(C1998="","",OFFSET(Zdroj!AN$16,A1992-1,0))</f>
        <v/>
      </c>
      <c r="F1998" s="334" t="str">
        <f t="shared" ref="F1998" ca="1" si="593">IF(SUM(E1998:E2001)=0,"",SUM(E1998:E2001))</f>
        <v/>
      </c>
      <c r="G1998" s="333"/>
    </row>
    <row r="1999" spans="1:7" x14ac:dyDescent="0.25">
      <c r="B1999" s="333"/>
      <c r="C1999" s="137" t="str">
        <f ca="1">IF(OFFSET(Zdroj!AO$16,A1992-1,0)=0,"",CONCATENATE("B",$A$2+1," - ",Zdroj!$AO$15))</f>
        <v/>
      </c>
      <c r="D1999" s="134" t="str">
        <f ca="1">IF(C1999="","",CONCATENATE(OFFSET(Zdroj!AO$16,A1992-1,0)))</f>
        <v/>
      </c>
      <c r="E1999" s="66" t="str">
        <f ca="1">IF(C1999="","",OFFSET(Zdroj!AP$16,A1992-1,0))</f>
        <v/>
      </c>
      <c r="F1999" s="334"/>
      <c r="G1999" s="333"/>
    </row>
    <row r="2000" spans="1:7" x14ac:dyDescent="0.25">
      <c r="B2000" s="333"/>
      <c r="C2000" s="137" t="str">
        <f ca="1">IF(OFFSET(Zdroj!AQ$16,A1992-1,0)=0,"",CONCATENATE("B",$A$2+2," - ",Zdroj!$AQ$15))</f>
        <v/>
      </c>
      <c r="D2000" s="134" t="str">
        <f ca="1">IF(C2000="","",CONCATENATE(OFFSET(Zdroj!AQ$16,A1992-1,0)))</f>
        <v/>
      </c>
      <c r="E2000" s="66" t="str">
        <f ca="1">IF(C2000="","",OFFSET(Zdroj!AR$16,A1992-1,0))</f>
        <v/>
      </c>
      <c r="F2000" s="334"/>
      <c r="G2000" s="333"/>
    </row>
    <row r="2001" spans="1:7" x14ac:dyDescent="0.25">
      <c r="B2001" s="333"/>
      <c r="C2001" s="137" t="str">
        <f ca="1">IF(OFFSET(Zdroj!AT$16,A1992-1,0)=0,"",CONCATENATE("B",$A$2+3," - ",Zdroj!$AS$15))</f>
        <v/>
      </c>
      <c r="D2001" s="134" t="str">
        <f ca="1">IF(C2001="","",CONCATENATE(OFFSET(Zdroj!AS$16,A1992-1,0)))</f>
        <v/>
      </c>
      <c r="E2001" s="66" t="str">
        <f ca="1">IF(C2001="","",OFFSET(Zdroj!AT$16,A1992-1,0))</f>
        <v/>
      </c>
      <c r="F2001" s="334"/>
      <c r="G2001" s="333"/>
    </row>
    <row r="2002" spans="1:7" x14ac:dyDescent="0.25">
      <c r="A2002" s="127">
        <f>SUM((ROW()+8)/10)</f>
        <v>201</v>
      </c>
      <c r="B2002" s="333" t="str">
        <f ca="1">IF(OFFSET(Zdroj!$B$16,A2002-1,0)&gt;0,OFFSET(Zdroj!$B$16,A2002-1,0),"")</f>
        <v/>
      </c>
      <c r="C2002" s="136" t="str">
        <f ca="1">IF(OFFSET(Zdroj!AG$16,A2002-1,0)=0,"",CONCATENATE("A",$A$2," - ",Zdroj!$AG$15))</f>
        <v/>
      </c>
      <c r="D2002" s="134" t="str">
        <f ca="1">IF(C2002="","",CONCATENATE(OFFSET(Zdroj!AG$16,A2002-1,0)," - ",OFFSET(Zdroj!AU$16,A2002-1,0)))</f>
        <v/>
      </c>
      <c r="E2002" s="66" t="str">
        <f ca="1">IF(C2002="","",OFFSET(Zdroj!AV$16,A2002-1,0))</f>
        <v/>
      </c>
      <c r="F2002" s="332" t="str">
        <f t="shared" ref="F2002" ca="1" si="594">IF(SUM(E2002:E2007)=0,"",SUM(E2002:E2007))</f>
        <v/>
      </c>
      <c r="G2002" s="333" t="str">
        <f t="shared" ref="G2002" ca="1" si="595">IF(SUM(E2002:E2011)=0,"",SUM(E2002:E2011))</f>
        <v/>
      </c>
    </row>
    <row r="2003" spans="1:7" x14ac:dyDescent="0.25">
      <c r="B2003" s="333"/>
      <c r="C2003" s="137" t="str">
        <f ca="1">IF(OFFSET(Zdroj!AH$16,A2002-1,0)=0,"",CONCATENATE("A",$A$2+1," - ",Zdroj!$AH$15))</f>
        <v/>
      </c>
      <c r="D2003" s="134" t="str">
        <f ca="1">IF(C2003="","",CONCATENATE(OFFSET(Zdroj!AH$16,A2002-1,0)," - ",OFFSET(Zdroj!AW$16,A2002-1,0)))</f>
        <v/>
      </c>
      <c r="E2003" s="66" t="str">
        <f ca="1">IF(C2003="","",OFFSET(Zdroj!AX$16,A2002-1,0))</f>
        <v/>
      </c>
      <c r="F2003" s="332"/>
      <c r="G2003" s="333"/>
    </row>
    <row r="2004" spans="1:7" x14ac:dyDescent="0.25">
      <c r="B2004" s="333"/>
      <c r="C2004" s="137" t="str">
        <f ca="1">IF(OFFSET(Zdroj!AI$16,A2002-1,0)=0,"",CONCATENATE("A",$A$2+2," - ",Zdroj!$AI$15))</f>
        <v/>
      </c>
      <c r="D2004" s="134" t="str">
        <f ca="1">IF(C2004="","",CONCATENATE(OFFSET(Zdroj!AI$16,A2002-1,0)," - ",OFFSET(Zdroj!AY$16,A2002-1,0)))</f>
        <v/>
      </c>
      <c r="E2004" s="66" t="str">
        <f ca="1">IF(C2004="","",OFFSET(Zdroj!AZ$16,A2002-1,0))</f>
        <v/>
      </c>
      <c r="F2004" s="332"/>
      <c r="G2004" s="333"/>
    </row>
    <row r="2005" spans="1:7" x14ac:dyDescent="0.25">
      <c r="B2005" s="333"/>
      <c r="C2005" s="137" t="str">
        <f ca="1">IF(OFFSET(Zdroj!AJ$16,A2002-1,0)=0,"",CONCATENATE("A",$A$2+3," - ",Zdroj!$AJ$15))</f>
        <v/>
      </c>
      <c r="D2005" s="134" t="str">
        <f ca="1">IF(C2005="","",CONCATENATE(OFFSET(Zdroj!AJ$16,A2002-1,0)," - ",OFFSET(Zdroj!BA$16,A2002-1,0)))</f>
        <v/>
      </c>
      <c r="E2005" s="66" t="str">
        <f ca="1">IF(C2005="","",OFFSET(Zdroj!BB$16,A2002-1,0))</f>
        <v/>
      </c>
      <c r="F2005" s="332"/>
      <c r="G2005" s="333"/>
    </row>
    <row r="2006" spans="1:7" x14ac:dyDescent="0.25">
      <c r="B2006" s="333"/>
      <c r="C2006" s="137" t="str">
        <f ca="1">IF(OFFSET(Zdroj!AK$16,A2002-1,0)=0,"",CONCATENATE("A",$A$2+4," - ",Zdroj!$AK$15))</f>
        <v/>
      </c>
      <c r="D2006" s="134" t="str">
        <f ca="1">IF(C2006="","",CONCATENATE(OFFSET(Zdroj!AK$16,A2002-1,0)," - ",OFFSET(Zdroj!BC$16,A2002-1,0)))</f>
        <v/>
      </c>
      <c r="E2006" s="66" t="str">
        <f ca="1">IF(C2006="","",OFFSET(Zdroj!BD$16,A2002-1,0))</f>
        <v/>
      </c>
      <c r="F2006" s="332"/>
      <c r="G2006" s="333"/>
    </row>
    <row r="2007" spans="1:7" x14ac:dyDescent="0.25">
      <c r="B2007" s="333"/>
      <c r="C2007" s="137" t="str">
        <f ca="1">IF(OFFSET(Zdroj!AL$16,A2002-1,0)=0,"",CONCATENATE("A",$A$2+5," - ",Zdroj!$AL$15))</f>
        <v/>
      </c>
      <c r="D2007" s="134" t="str">
        <f ca="1">IF(C2007="","",CONCATENATE(OFFSET(Zdroj!AL$16,A2002-1,0)," - ",OFFSET(Zdroj!BE$16,A2002-1,0)))</f>
        <v/>
      </c>
      <c r="E2007" s="66" t="str">
        <f ca="1">IF(C2007="","",OFFSET(Zdroj!BF$16,A2002-1,0))</f>
        <v/>
      </c>
      <c r="F2007" s="332"/>
      <c r="G2007" s="333"/>
    </row>
    <row r="2008" spans="1:7" x14ac:dyDescent="0.25">
      <c r="B2008" s="333"/>
      <c r="C2008" s="137" t="str">
        <f ca="1">IF(OFFSET(Zdroj!AM$16,A2002-1,0)=0,"",CONCATENATE("B",$A$2," - ",Zdroj!$AM$15))</f>
        <v/>
      </c>
      <c r="D2008" s="134" t="str">
        <f ca="1">IF(C2008="","",CONCATENATE(OFFSET(Zdroj!AM$16,A2002-1,0)))</f>
        <v/>
      </c>
      <c r="E2008" s="67" t="str">
        <f ca="1">IF(C2008="","",OFFSET(Zdroj!AN$16,A2002-1,0))</f>
        <v/>
      </c>
      <c r="F2008" s="334" t="str">
        <f t="shared" ref="F2008" ca="1" si="596">IF(SUM(E2008:E2011)=0,"",SUM(E2008:E2011))</f>
        <v/>
      </c>
      <c r="G2008" s="333"/>
    </row>
    <row r="2009" spans="1:7" x14ac:dyDescent="0.25">
      <c r="B2009" s="333"/>
      <c r="C2009" s="137" t="str">
        <f ca="1">IF(OFFSET(Zdroj!AO$16,A2002-1,0)=0,"",CONCATENATE("B",$A$2+1," - ",Zdroj!$AO$15))</f>
        <v/>
      </c>
      <c r="D2009" s="134" t="str">
        <f ca="1">IF(C2009="","",CONCATENATE(OFFSET(Zdroj!AO$16,A2002-1,0)))</f>
        <v/>
      </c>
      <c r="E2009" s="66" t="str">
        <f ca="1">IF(C2009="","",OFFSET(Zdroj!AP$16,A2002-1,0))</f>
        <v/>
      </c>
      <c r="F2009" s="334"/>
      <c r="G2009" s="333"/>
    </row>
    <row r="2010" spans="1:7" x14ac:dyDescent="0.25">
      <c r="B2010" s="333"/>
      <c r="C2010" s="137" t="str">
        <f ca="1">IF(OFFSET(Zdroj!AQ$16,A2002-1,0)=0,"",CONCATENATE("B",$A$2+2," - ",Zdroj!$AQ$15))</f>
        <v/>
      </c>
      <c r="D2010" s="134" t="str">
        <f ca="1">IF(C2010="","",CONCATENATE(OFFSET(Zdroj!AQ$16,A2002-1,0)))</f>
        <v/>
      </c>
      <c r="E2010" s="66" t="str">
        <f ca="1">IF(C2010="","",OFFSET(Zdroj!AR$16,A2002-1,0))</f>
        <v/>
      </c>
      <c r="F2010" s="334"/>
      <c r="G2010" s="333"/>
    </row>
    <row r="2011" spans="1:7" x14ac:dyDescent="0.25">
      <c r="B2011" s="333"/>
      <c r="C2011" s="137" t="str">
        <f ca="1">IF(OFFSET(Zdroj!AT$16,A2002-1,0)=0,"",CONCATENATE("B",$A$2+3," - ",Zdroj!$AS$15))</f>
        <v/>
      </c>
      <c r="D2011" s="134" t="str">
        <f ca="1">IF(C2011="","",CONCATENATE(OFFSET(Zdroj!AS$16,A2002-1,0)))</f>
        <v/>
      </c>
      <c r="E2011" s="66" t="str">
        <f ca="1">IF(C2011="","",OFFSET(Zdroj!AT$16,A2002-1,0))</f>
        <v/>
      </c>
      <c r="F2011" s="334"/>
      <c r="G2011" s="333"/>
    </row>
    <row r="2012" spans="1:7" x14ac:dyDescent="0.25">
      <c r="A2012" s="127">
        <f>SUM((ROW()+8)/10)</f>
        <v>202</v>
      </c>
      <c r="B2012" s="333" t="str">
        <f ca="1">IF(OFFSET(Zdroj!$B$16,A2012-1,0)&gt;0,OFFSET(Zdroj!$B$16,A2012-1,0),"")</f>
        <v/>
      </c>
      <c r="C2012" s="136" t="str">
        <f ca="1">IF(OFFSET(Zdroj!AG$16,A2012-1,0)=0,"",CONCATENATE("A",$A$2," - ",Zdroj!$AG$15))</f>
        <v/>
      </c>
      <c r="D2012" s="134" t="str">
        <f ca="1">IF(C2012="","",CONCATENATE(OFFSET(Zdroj!AG$16,A2012-1,0)," - ",OFFSET(Zdroj!AU$16,A2012-1,0)))</f>
        <v/>
      </c>
      <c r="E2012" s="66" t="str">
        <f ca="1">IF(C2012="","",OFFSET(Zdroj!AV$16,A2012-1,0))</f>
        <v/>
      </c>
      <c r="F2012" s="332" t="str">
        <f t="shared" ref="F2012" ca="1" si="597">IF(SUM(E2012:E2017)=0,"",SUM(E2012:E2017))</f>
        <v/>
      </c>
      <c r="G2012" s="333" t="str">
        <f t="shared" ref="G2012" ca="1" si="598">IF(SUM(E2012:E2021)=0,"",SUM(E2012:E2021))</f>
        <v/>
      </c>
    </row>
    <row r="2013" spans="1:7" x14ac:dyDescent="0.25">
      <c r="B2013" s="333"/>
      <c r="C2013" s="137" t="str">
        <f ca="1">IF(OFFSET(Zdroj!AH$16,A2012-1,0)=0,"",CONCATENATE("A",$A$2+1," - ",Zdroj!$AH$15))</f>
        <v/>
      </c>
      <c r="D2013" s="134" t="str">
        <f ca="1">IF(C2013="","",CONCATENATE(OFFSET(Zdroj!AH$16,A2012-1,0)," - ",OFFSET(Zdroj!AW$16,A2012-1,0)))</f>
        <v/>
      </c>
      <c r="E2013" s="66" t="str">
        <f ca="1">IF(C2013="","",OFFSET(Zdroj!AX$16,A2012-1,0))</f>
        <v/>
      </c>
      <c r="F2013" s="332"/>
      <c r="G2013" s="333"/>
    </row>
    <row r="2014" spans="1:7" x14ac:dyDescent="0.25">
      <c r="B2014" s="333"/>
      <c r="C2014" s="137" t="str">
        <f ca="1">IF(OFFSET(Zdroj!AI$16,A2012-1,0)=0,"",CONCATENATE("A",$A$2+2," - ",Zdroj!$AI$15))</f>
        <v/>
      </c>
      <c r="D2014" s="134" t="str">
        <f ca="1">IF(C2014="","",CONCATENATE(OFFSET(Zdroj!AI$16,A2012-1,0)," - ",OFFSET(Zdroj!AY$16,A2012-1,0)))</f>
        <v/>
      </c>
      <c r="E2014" s="66" t="str">
        <f ca="1">IF(C2014="","",OFFSET(Zdroj!AZ$16,A2012-1,0))</f>
        <v/>
      </c>
      <c r="F2014" s="332"/>
      <c r="G2014" s="333"/>
    </row>
    <row r="2015" spans="1:7" x14ac:dyDescent="0.25">
      <c r="B2015" s="333"/>
      <c r="C2015" s="137" t="str">
        <f ca="1">IF(OFFSET(Zdroj!AJ$16,A2012-1,0)=0,"",CONCATENATE("A",$A$2+3," - ",Zdroj!$AJ$15))</f>
        <v/>
      </c>
      <c r="D2015" s="134" t="str">
        <f ca="1">IF(C2015="","",CONCATENATE(OFFSET(Zdroj!AJ$16,A2012-1,0)," - ",OFFSET(Zdroj!BA$16,A2012-1,0)))</f>
        <v/>
      </c>
      <c r="E2015" s="66" t="str">
        <f ca="1">IF(C2015="","",OFFSET(Zdroj!BB$16,A2012-1,0))</f>
        <v/>
      </c>
      <c r="F2015" s="332"/>
      <c r="G2015" s="333"/>
    </row>
    <row r="2016" spans="1:7" x14ac:dyDescent="0.25">
      <c r="B2016" s="333"/>
      <c r="C2016" s="137" t="str">
        <f ca="1">IF(OFFSET(Zdroj!AK$16,A2012-1,0)=0,"",CONCATENATE("A",$A$2+4," - ",Zdroj!$AK$15))</f>
        <v/>
      </c>
      <c r="D2016" s="134" t="str">
        <f ca="1">IF(C2016="","",CONCATENATE(OFFSET(Zdroj!AK$16,A2012-1,0)," - ",OFFSET(Zdroj!BC$16,A2012-1,0)))</f>
        <v/>
      </c>
      <c r="E2016" s="66" t="str">
        <f ca="1">IF(C2016="","",OFFSET(Zdroj!BD$16,A2012-1,0))</f>
        <v/>
      </c>
      <c r="F2016" s="332"/>
      <c r="G2016" s="333"/>
    </row>
    <row r="2017" spans="1:7" x14ac:dyDescent="0.25">
      <c r="B2017" s="333"/>
      <c r="C2017" s="137" t="str">
        <f ca="1">IF(OFFSET(Zdroj!AL$16,A2012-1,0)=0,"",CONCATENATE("A",$A$2+5," - ",Zdroj!$AL$15))</f>
        <v/>
      </c>
      <c r="D2017" s="134" t="str">
        <f ca="1">IF(C2017="","",CONCATENATE(OFFSET(Zdroj!AL$16,A2012-1,0)," - ",OFFSET(Zdroj!BE$16,A2012-1,0)))</f>
        <v/>
      </c>
      <c r="E2017" s="66" t="str">
        <f ca="1">IF(C2017="","",OFFSET(Zdroj!BF$16,A2012-1,0))</f>
        <v/>
      </c>
      <c r="F2017" s="332"/>
      <c r="G2017" s="333"/>
    </row>
    <row r="2018" spans="1:7" x14ac:dyDescent="0.25">
      <c r="B2018" s="333"/>
      <c r="C2018" s="137" t="str">
        <f ca="1">IF(OFFSET(Zdroj!AM$16,A2012-1,0)=0,"",CONCATENATE("B",$A$2," - ",Zdroj!$AM$15))</f>
        <v/>
      </c>
      <c r="D2018" s="134" t="str">
        <f ca="1">IF(C2018="","",CONCATENATE(OFFSET(Zdroj!AM$16,A2012-1,0)))</f>
        <v/>
      </c>
      <c r="E2018" s="67" t="str">
        <f ca="1">IF(C2018="","",OFFSET(Zdroj!AN$16,A2012-1,0))</f>
        <v/>
      </c>
      <c r="F2018" s="334" t="str">
        <f t="shared" ref="F2018" ca="1" si="599">IF(SUM(E2018:E2021)=0,"",SUM(E2018:E2021))</f>
        <v/>
      </c>
      <c r="G2018" s="333"/>
    </row>
    <row r="2019" spans="1:7" x14ac:dyDescent="0.25">
      <c r="B2019" s="333"/>
      <c r="C2019" s="137" t="str">
        <f ca="1">IF(OFFSET(Zdroj!AO$16,A2012-1,0)=0,"",CONCATENATE("B",$A$2+1," - ",Zdroj!$AO$15))</f>
        <v/>
      </c>
      <c r="D2019" s="134" t="str">
        <f ca="1">IF(C2019="","",CONCATENATE(OFFSET(Zdroj!AO$16,A2012-1,0)))</f>
        <v/>
      </c>
      <c r="E2019" s="66" t="str">
        <f ca="1">IF(C2019="","",OFFSET(Zdroj!AP$16,A2012-1,0))</f>
        <v/>
      </c>
      <c r="F2019" s="334"/>
      <c r="G2019" s="333"/>
    </row>
    <row r="2020" spans="1:7" x14ac:dyDescent="0.25">
      <c r="B2020" s="333"/>
      <c r="C2020" s="137" t="str">
        <f ca="1">IF(OFFSET(Zdroj!AQ$16,A2012-1,0)=0,"",CONCATENATE("B",$A$2+2," - ",Zdroj!$AQ$15))</f>
        <v/>
      </c>
      <c r="D2020" s="134" t="str">
        <f ca="1">IF(C2020="","",CONCATENATE(OFFSET(Zdroj!AQ$16,A2012-1,0)))</f>
        <v/>
      </c>
      <c r="E2020" s="66" t="str">
        <f ca="1">IF(C2020="","",OFFSET(Zdroj!AR$16,A2012-1,0))</f>
        <v/>
      </c>
      <c r="F2020" s="334"/>
      <c r="G2020" s="333"/>
    </row>
    <row r="2021" spans="1:7" x14ac:dyDescent="0.25">
      <c r="B2021" s="333"/>
      <c r="C2021" s="137" t="str">
        <f ca="1">IF(OFFSET(Zdroj!AT$16,A2012-1,0)=0,"",CONCATENATE("B",$A$2+3," - ",Zdroj!$AS$15))</f>
        <v/>
      </c>
      <c r="D2021" s="134" t="str">
        <f ca="1">IF(C2021="","",CONCATENATE(OFFSET(Zdroj!AS$16,A2012-1,0)))</f>
        <v/>
      </c>
      <c r="E2021" s="66" t="str">
        <f ca="1">IF(C2021="","",OFFSET(Zdroj!AT$16,A2012-1,0))</f>
        <v/>
      </c>
      <c r="F2021" s="334"/>
      <c r="G2021" s="333"/>
    </row>
    <row r="2022" spans="1:7" x14ac:dyDescent="0.25">
      <c r="A2022" s="127">
        <f>SUM((ROW()+8)/10)</f>
        <v>203</v>
      </c>
      <c r="B2022" s="333" t="str">
        <f ca="1">IF(OFFSET(Zdroj!$B$16,A2022-1,0)&gt;0,OFFSET(Zdroj!$B$16,A2022-1,0),"")</f>
        <v/>
      </c>
      <c r="C2022" s="136" t="str">
        <f ca="1">IF(OFFSET(Zdroj!AG$16,A2022-1,0)=0,"",CONCATENATE("A",$A$2," - ",Zdroj!$AG$15))</f>
        <v/>
      </c>
      <c r="D2022" s="134" t="str">
        <f ca="1">IF(C2022="","",CONCATENATE(OFFSET(Zdroj!AG$16,A2022-1,0)," - ",OFFSET(Zdroj!AU$16,A2022-1,0)))</f>
        <v/>
      </c>
      <c r="E2022" s="66" t="str">
        <f ca="1">IF(C2022="","",OFFSET(Zdroj!AV$16,A2022-1,0))</f>
        <v/>
      </c>
      <c r="F2022" s="332" t="str">
        <f t="shared" ref="F2022" ca="1" si="600">IF(SUM(E2022:E2027)=0,"",SUM(E2022:E2027))</f>
        <v/>
      </c>
      <c r="G2022" s="333" t="str">
        <f t="shared" ref="G2022" ca="1" si="601">IF(SUM(E2022:E2031)=0,"",SUM(E2022:E2031))</f>
        <v/>
      </c>
    </row>
    <row r="2023" spans="1:7" x14ac:dyDescent="0.25">
      <c r="B2023" s="333"/>
      <c r="C2023" s="137" t="str">
        <f ca="1">IF(OFFSET(Zdroj!AH$16,A2022-1,0)=0,"",CONCATENATE("A",$A$2+1," - ",Zdroj!$AH$15))</f>
        <v/>
      </c>
      <c r="D2023" s="134" t="str">
        <f ca="1">IF(C2023="","",CONCATENATE(OFFSET(Zdroj!AH$16,A2022-1,0)," - ",OFFSET(Zdroj!AW$16,A2022-1,0)))</f>
        <v/>
      </c>
      <c r="E2023" s="66" t="str">
        <f ca="1">IF(C2023="","",OFFSET(Zdroj!AX$16,A2022-1,0))</f>
        <v/>
      </c>
      <c r="F2023" s="332"/>
      <c r="G2023" s="333"/>
    </row>
    <row r="2024" spans="1:7" x14ac:dyDescent="0.25">
      <c r="B2024" s="333"/>
      <c r="C2024" s="137" t="str">
        <f ca="1">IF(OFFSET(Zdroj!AI$16,A2022-1,0)=0,"",CONCATENATE("A",$A$2+2," - ",Zdroj!$AI$15))</f>
        <v/>
      </c>
      <c r="D2024" s="134" t="str">
        <f ca="1">IF(C2024="","",CONCATENATE(OFFSET(Zdroj!AI$16,A2022-1,0)," - ",OFFSET(Zdroj!AY$16,A2022-1,0)))</f>
        <v/>
      </c>
      <c r="E2024" s="66" t="str">
        <f ca="1">IF(C2024="","",OFFSET(Zdroj!AZ$16,A2022-1,0))</f>
        <v/>
      </c>
      <c r="F2024" s="332"/>
      <c r="G2024" s="333"/>
    </row>
    <row r="2025" spans="1:7" x14ac:dyDescent="0.25">
      <c r="B2025" s="333"/>
      <c r="C2025" s="137" t="str">
        <f ca="1">IF(OFFSET(Zdroj!AJ$16,A2022-1,0)=0,"",CONCATENATE("A",$A$2+3," - ",Zdroj!$AJ$15))</f>
        <v/>
      </c>
      <c r="D2025" s="134" t="str">
        <f ca="1">IF(C2025="","",CONCATENATE(OFFSET(Zdroj!AJ$16,A2022-1,0)," - ",OFFSET(Zdroj!BA$16,A2022-1,0)))</f>
        <v/>
      </c>
      <c r="E2025" s="66" t="str">
        <f ca="1">IF(C2025="","",OFFSET(Zdroj!BB$16,A2022-1,0))</f>
        <v/>
      </c>
      <c r="F2025" s="332"/>
      <c r="G2025" s="333"/>
    </row>
    <row r="2026" spans="1:7" x14ac:dyDescent="0.25">
      <c r="B2026" s="333"/>
      <c r="C2026" s="137" t="str">
        <f ca="1">IF(OFFSET(Zdroj!AK$16,A2022-1,0)=0,"",CONCATENATE("A",$A$2+4," - ",Zdroj!$AK$15))</f>
        <v/>
      </c>
      <c r="D2026" s="134" t="str">
        <f ca="1">IF(C2026="","",CONCATENATE(OFFSET(Zdroj!AK$16,A2022-1,0)," - ",OFFSET(Zdroj!BC$16,A2022-1,0)))</f>
        <v/>
      </c>
      <c r="E2026" s="66" t="str">
        <f ca="1">IF(C2026="","",OFFSET(Zdroj!BD$16,A2022-1,0))</f>
        <v/>
      </c>
      <c r="F2026" s="332"/>
      <c r="G2026" s="333"/>
    </row>
    <row r="2027" spans="1:7" x14ac:dyDescent="0.25">
      <c r="B2027" s="333"/>
      <c r="C2027" s="137" t="str">
        <f ca="1">IF(OFFSET(Zdroj!AL$16,A2022-1,0)=0,"",CONCATENATE("A",$A$2+5," - ",Zdroj!$AL$15))</f>
        <v/>
      </c>
      <c r="D2027" s="134" t="str">
        <f ca="1">IF(C2027="","",CONCATENATE(OFFSET(Zdroj!AL$16,A2022-1,0)," - ",OFFSET(Zdroj!BE$16,A2022-1,0)))</f>
        <v/>
      </c>
      <c r="E2027" s="66" t="str">
        <f ca="1">IF(C2027="","",OFFSET(Zdroj!BF$16,A2022-1,0))</f>
        <v/>
      </c>
      <c r="F2027" s="332"/>
      <c r="G2027" s="333"/>
    </row>
    <row r="2028" spans="1:7" x14ac:dyDescent="0.25">
      <c r="B2028" s="333"/>
      <c r="C2028" s="137" t="str">
        <f ca="1">IF(OFFSET(Zdroj!AM$16,A2022-1,0)=0,"",CONCATENATE("B",$A$2," - ",Zdroj!$AM$15))</f>
        <v/>
      </c>
      <c r="D2028" s="134" t="str">
        <f ca="1">IF(C2028="","",CONCATENATE(OFFSET(Zdroj!AM$16,A2022-1,0)))</f>
        <v/>
      </c>
      <c r="E2028" s="67" t="str">
        <f ca="1">IF(C2028="","",OFFSET(Zdroj!AN$16,A2022-1,0))</f>
        <v/>
      </c>
      <c r="F2028" s="334" t="str">
        <f t="shared" ref="F2028" ca="1" si="602">IF(SUM(E2028:E2031)=0,"",SUM(E2028:E2031))</f>
        <v/>
      </c>
      <c r="G2028" s="333"/>
    </row>
    <row r="2029" spans="1:7" x14ac:dyDescent="0.25">
      <c r="B2029" s="333"/>
      <c r="C2029" s="137" t="str">
        <f ca="1">IF(OFFSET(Zdroj!AO$16,A2022-1,0)=0,"",CONCATENATE("B",$A$2+1," - ",Zdroj!$AO$15))</f>
        <v/>
      </c>
      <c r="D2029" s="134" t="str">
        <f ca="1">IF(C2029="","",CONCATENATE(OFFSET(Zdroj!AO$16,A2022-1,0)))</f>
        <v/>
      </c>
      <c r="E2029" s="66" t="str">
        <f ca="1">IF(C2029="","",OFFSET(Zdroj!AP$16,A2022-1,0))</f>
        <v/>
      </c>
      <c r="F2029" s="334"/>
      <c r="G2029" s="333"/>
    </row>
    <row r="2030" spans="1:7" x14ac:dyDescent="0.25">
      <c r="B2030" s="333"/>
      <c r="C2030" s="137" t="str">
        <f ca="1">IF(OFFSET(Zdroj!AQ$16,A2022-1,0)=0,"",CONCATENATE("B",$A$2+2," - ",Zdroj!$AQ$15))</f>
        <v/>
      </c>
      <c r="D2030" s="134" t="str">
        <f ca="1">IF(C2030="","",CONCATENATE(OFFSET(Zdroj!AQ$16,A2022-1,0)))</f>
        <v/>
      </c>
      <c r="E2030" s="66" t="str">
        <f ca="1">IF(C2030="","",OFFSET(Zdroj!AR$16,A2022-1,0))</f>
        <v/>
      </c>
      <c r="F2030" s="334"/>
      <c r="G2030" s="333"/>
    </row>
    <row r="2031" spans="1:7" x14ac:dyDescent="0.25">
      <c r="B2031" s="333"/>
      <c r="C2031" s="137" t="str">
        <f ca="1">IF(OFFSET(Zdroj!AT$16,A2022-1,0)=0,"",CONCATENATE("B",$A$2+3," - ",Zdroj!$AS$15))</f>
        <v/>
      </c>
      <c r="D2031" s="134" t="str">
        <f ca="1">IF(C2031="","",CONCATENATE(OFFSET(Zdroj!AS$16,A2022-1,0)))</f>
        <v/>
      </c>
      <c r="E2031" s="66" t="str">
        <f ca="1">IF(C2031="","",OFFSET(Zdroj!AT$16,A2022-1,0))</f>
        <v/>
      </c>
      <c r="F2031" s="334"/>
      <c r="G2031" s="333"/>
    </row>
    <row r="2032" spans="1:7" x14ac:dyDescent="0.25">
      <c r="A2032" s="127">
        <f>SUM((ROW()+8)/10)</f>
        <v>204</v>
      </c>
      <c r="B2032" s="333" t="str">
        <f ca="1">IF(OFFSET(Zdroj!$B$16,A2032-1,0)&gt;0,OFFSET(Zdroj!$B$16,A2032-1,0),"")</f>
        <v/>
      </c>
      <c r="C2032" s="136" t="str">
        <f ca="1">IF(OFFSET(Zdroj!AG$16,A2032-1,0)=0,"",CONCATENATE("A",$A$2," - ",Zdroj!$AG$15))</f>
        <v/>
      </c>
      <c r="D2032" s="134" t="str">
        <f ca="1">IF(C2032="","",CONCATENATE(OFFSET(Zdroj!AG$16,A2032-1,0)," - ",OFFSET(Zdroj!AU$16,A2032-1,0)))</f>
        <v/>
      </c>
      <c r="E2032" s="66" t="str">
        <f ca="1">IF(C2032="","",OFFSET(Zdroj!AV$16,A2032-1,0))</f>
        <v/>
      </c>
      <c r="F2032" s="332" t="str">
        <f t="shared" ref="F2032" ca="1" si="603">IF(SUM(E2032:E2037)=0,"",SUM(E2032:E2037))</f>
        <v/>
      </c>
      <c r="G2032" s="333" t="str">
        <f t="shared" ref="G2032" ca="1" si="604">IF(SUM(E2032:E2041)=0,"",SUM(E2032:E2041))</f>
        <v/>
      </c>
    </row>
    <row r="2033" spans="1:7" x14ac:dyDescent="0.25">
      <c r="B2033" s="333"/>
      <c r="C2033" s="137" t="str">
        <f ca="1">IF(OFFSET(Zdroj!AH$16,A2032-1,0)=0,"",CONCATENATE("A",$A$2+1," - ",Zdroj!$AH$15))</f>
        <v/>
      </c>
      <c r="D2033" s="134" t="str">
        <f ca="1">IF(C2033="","",CONCATENATE(OFFSET(Zdroj!AH$16,A2032-1,0)," - ",OFFSET(Zdroj!AW$16,A2032-1,0)))</f>
        <v/>
      </c>
      <c r="E2033" s="66" t="str">
        <f ca="1">IF(C2033="","",OFFSET(Zdroj!AX$16,A2032-1,0))</f>
        <v/>
      </c>
      <c r="F2033" s="332"/>
      <c r="G2033" s="333"/>
    </row>
    <row r="2034" spans="1:7" x14ac:dyDescent="0.25">
      <c r="B2034" s="333"/>
      <c r="C2034" s="137" t="str">
        <f ca="1">IF(OFFSET(Zdroj!AI$16,A2032-1,0)=0,"",CONCATENATE("A",$A$2+2," - ",Zdroj!$AI$15))</f>
        <v/>
      </c>
      <c r="D2034" s="134" t="str">
        <f ca="1">IF(C2034="","",CONCATENATE(OFFSET(Zdroj!AI$16,A2032-1,0)," - ",OFFSET(Zdroj!AY$16,A2032-1,0)))</f>
        <v/>
      </c>
      <c r="E2034" s="66" t="str">
        <f ca="1">IF(C2034="","",OFFSET(Zdroj!AZ$16,A2032-1,0))</f>
        <v/>
      </c>
      <c r="F2034" s="332"/>
      <c r="G2034" s="333"/>
    </row>
    <row r="2035" spans="1:7" x14ac:dyDescent="0.25">
      <c r="B2035" s="333"/>
      <c r="C2035" s="137" t="str">
        <f ca="1">IF(OFFSET(Zdroj!AJ$16,A2032-1,0)=0,"",CONCATENATE("A",$A$2+3," - ",Zdroj!$AJ$15))</f>
        <v/>
      </c>
      <c r="D2035" s="134" t="str">
        <f ca="1">IF(C2035="","",CONCATENATE(OFFSET(Zdroj!AJ$16,A2032-1,0)," - ",OFFSET(Zdroj!BA$16,A2032-1,0)))</f>
        <v/>
      </c>
      <c r="E2035" s="66" t="str">
        <f ca="1">IF(C2035="","",OFFSET(Zdroj!BB$16,A2032-1,0))</f>
        <v/>
      </c>
      <c r="F2035" s="332"/>
      <c r="G2035" s="333"/>
    </row>
    <row r="2036" spans="1:7" x14ac:dyDescent="0.25">
      <c r="B2036" s="333"/>
      <c r="C2036" s="137" t="str">
        <f ca="1">IF(OFFSET(Zdroj!AK$16,A2032-1,0)=0,"",CONCATENATE("A",$A$2+4," - ",Zdroj!$AK$15))</f>
        <v/>
      </c>
      <c r="D2036" s="134" t="str">
        <f ca="1">IF(C2036="","",CONCATENATE(OFFSET(Zdroj!AK$16,A2032-1,0)," - ",OFFSET(Zdroj!BC$16,A2032-1,0)))</f>
        <v/>
      </c>
      <c r="E2036" s="66" t="str">
        <f ca="1">IF(C2036="","",OFFSET(Zdroj!BD$16,A2032-1,0))</f>
        <v/>
      </c>
      <c r="F2036" s="332"/>
      <c r="G2036" s="333"/>
    </row>
    <row r="2037" spans="1:7" x14ac:dyDescent="0.25">
      <c r="B2037" s="333"/>
      <c r="C2037" s="137" t="str">
        <f ca="1">IF(OFFSET(Zdroj!AL$16,A2032-1,0)=0,"",CONCATENATE("A",$A$2+5," - ",Zdroj!$AL$15))</f>
        <v/>
      </c>
      <c r="D2037" s="134" t="str">
        <f ca="1">IF(C2037="","",CONCATENATE(OFFSET(Zdroj!AL$16,A2032-1,0)," - ",OFFSET(Zdroj!BE$16,A2032-1,0)))</f>
        <v/>
      </c>
      <c r="E2037" s="66" t="str">
        <f ca="1">IF(C2037="","",OFFSET(Zdroj!BF$16,A2032-1,0))</f>
        <v/>
      </c>
      <c r="F2037" s="332"/>
      <c r="G2037" s="333"/>
    </row>
    <row r="2038" spans="1:7" x14ac:dyDescent="0.25">
      <c r="B2038" s="333"/>
      <c r="C2038" s="137" t="str">
        <f ca="1">IF(OFFSET(Zdroj!AM$16,A2032-1,0)=0,"",CONCATENATE("B",$A$2," - ",Zdroj!$AM$15))</f>
        <v/>
      </c>
      <c r="D2038" s="134" t="str">
        <f ca="1">IF(C2038="","",CONCATENATE(OFFSET(Zdroj!AM$16,A2032-1,0)))</f>
        <v/>
      </c>
      <c r="E2038" s="67" t="str">
        <f ca="1">IF(C2038="","",OFFSET(Zdroj!AN$16,A2032-1,0))</f>
        <v/>
      </c>
      <c r="F2038" s="334" t="str">
        <f t="shared" ref="F2038" ca="1" si="605">IF(SUM(E2038:E2041)=0,"",SUM(E2038:E2041))</f>
        <v/>
      </c>
      <c r="G2038" s="333"/>
    </row>
    <row r="2039" spans="1:7" x14ac:dyDescent="0.25">
      <c r="B2039" s="333"/>
      <c r="C2039" s="137" t="str">
        <f ca="1">IF(OFFSET(Zdroj!AO$16,A2032-1,0)=0,"",CONCATENATE("B",$A$2+1," - ",Zdroj!$AO$15))</f>
        <v/>
      </c>
      <c r="D2039" s="134" t="str">
        <f ca="1">IF(C2039="","",CONCATENATE(OFFSET(Zdroj!AO$16,A2032-1,0)))</f>
        <v/>
      </c>
      <c r="E2039" s="66" t="str">
        <f ca="1">IF(C2039="","",OFFSET(Zdroj!AP$16,A2032-1,0))</f>
        <v/>
      </c>
      <c r="F2039" s="334"/>
      <c r="G2039" s="333"/>
    </row>
    <row r="2040" spans="1:7" x14ac:dyDescent="0.25">
      <c r="B2040" s="333"/>
      <c r="C2040" s="137" t="str">
        <f ca="1">IF(OFFSET(Zdroj!AQ$16,A2032-1,0)=0,"",CONCATENATE("B",$A$2+2," - ",Zdroj!$AQ$15))</f>
        <v/>
      </c>
      <c r="D2040" s="134" t="str">
        <f ca="1">IF(C2040="","",CONCATENATE(OFFSET(Zdroj!AQ$16,A2032-1,0)))</f>
        <v/>
      </c>
      <c r="E2040" s="66" t="str">
        <f ca="1">IF(C2040="","",OFFSET(Zdroj!AR$16,A2032-1,0))</f>
        <v/>
      </c>
      <c r="F2040" s="334"/>
      <c r="G2040" s="333"/>
    </row>
    <row r="2041" spans="1:7" x14ac:dyDescent="0.25">
      <c r="B2041" s="333"/>
      <c r="C2041" s="137" t="str">
        <f ca="1">IF(OFFSET(Zdroj!AT$16,A2032-1,0)=0,"",CONCATENATE("B",$A$2+3," - ",Zdroj!$AS$15))</f>
        <v/>
      </c>
      <c r="D2041" s="134" t="str">
        <f ca="1">IF(C2041="","",CONCATENATE(OFFSET(Zdroj!AS$16,A2032-1,0)))</f>
        <v/>
      </c>
      <c r="E2041" s="66" t="str">
        <f ca="1">IF(C2041="","",OFFSET(Zdroj!AT$16,A2032-1,0))</f>
        <v/>
      </c>
      <c r="F2041" s="334"/>
      <c r="G2041" s="333"/>
    </row>
    <row r="2042" spans="1:7" x14ac:dyDescent="0.25">
      <c r="A2042" s="127">
        <f>SUM((ROW()+8)/10)</f>
        <v>205</v>
      </c>
      <c r="B2042" s="333" t="str">
        <f ca="1">IF(OFFSET(Zdroj!$B$16,A2042-1,0)&gt;0,OFFSET(Zdroj!$B$16,A2042-1,0),"")</f>
        <v/>
      </c>
      <c r="C2042" s="136" t="str">
        <f ca="1">IF(OFFSET(Zdroj!AG$16,A2042-1,0)=0,"",CONCATENATE("A",$A$2," - ",Zdroj!$AG$15))</f>
        <v/>
      </c>
      <c r="D2042" s="134" t="str">
        <f ca="1">IF(C2042="","",CONCATENATE(OFFSET(Zdroj!AG$16,A2042-1,0)," - ",OFFSET(Zdroj!AU$16,A2042-1,0)))</f>
        <v/>
      </c>
      <c r="E2042" s="66" t="str">
        <f ca="1">IF(C2042="","",OFFSET(Zdroj!AV$16,A2042-1,0))</f>
        <v/>
      </c>
      <c r="F2042" s="332" t="str">
        <f t="shared" ref="F2042" ca="1" si="606">IF(SUM(E2042:E2047)=0,"",SUM(E2042:E2047))</f>
        <v/>
      </c>
      <c r="G2042" s="333" t="str">
        <f t="shared" ref="G2042" ca="1" si="607">IF(SUM(E2042:E2051)=0,"",SUM(E2042:E2051))</f>
        <v/>
      </c>
    </row>
    <row r="2043" spans="1:7" x14ac:dyDescent="0.25">
      <c r="B2043" s="333"/>
      <c r="C2043" s="137" t="str">
        <f ca="1">IF(OFFSET(Zdroj!AH$16,A2042-1,0)=0,"",CONCATENATE("A",$A$2+1," - ",Zdroj!$AH$15))</f>
        <v/>
      </c>
      <c r="D2043" s="134" t="str">
        <f ca="1">IF(C2043="","",CONCATENATE(OFFSET(Zdroj!AH$16,A2042-1,0)," - ",OFFSET(Zdroj!AW$16,A2042-1,0)))</f>
        <v/>
      </c>
      <c r="E2043" s="66" t="str">
        <f ca="1">IF(C2043="","",OFFSET(Zdroj!AX$16,A2042-1,0))</f>
        <v/>
      </c>
      <c r="F2043" s="332"/>
      <c r="G2043" s="333"/>
    </row>
    <row r="2044" spans="1:7" x14ac:dyDescent="0.25">
      <c r="B2044" s="333"/>
      <c r="C2044" s="137" t="str">
        <f ca="1">IF(OFFSET(Zdroj!AI$16,A2042-1,0)=0,"",CONCATENATE("A",$A$2+2," - ",Zdroj!$AI$15))</f>
        <v/>
      </c>
      <c r="D2044" s="134" t="str">
        <f ca="1">IF(C2044="","",CONCATENATE(OFFSET(Zdroj!AI$16,A2042-1,0)," - ",OFFSET(Zdroj!AY$16,A2042-1,0)))</f>
        <v/>
      </c>
      <c r="E2044" s="66" t="str">
        <f ca="1">IF(C2044="","",OFFSET(Zdroj!AZ$16,A2042-1,0))</f>
        <v/>
      </c>
      <c r="F2044" s="332"/>
      <c r="G2044" s="333"/>
    </row>
    <row r="2045" spans="1:7" x14ac:dyDescent="0.25">
      <c r="B2045" s="333"/>
      <c r="C2045" s="137" t="str">
        <f ca="1">IF(OFFSET(Zdroj!AJ$16,A2042-1,0)=0,"",CONCATENATE("A",$A$2+3," - ",Zdroj!$AJ$15))</f>
        <v/>
      </c>
      <c r="D2045" s="134" t="str">
        <f ca="1">IF(C2045="","",CONCATENATE(OFFSET(Zdroj!AJ$16,A2042-1,0)," - ",OFFSET(Zdroj!BA$16,A2042-1,0)))</f>
        <v/>
      </c>
      <c r="E2045" s="66" t="str">
        <f ca="1">IF(C2045="","",OFFSET(Zdroj!BB$16,A2042-1,0))</f>
        <v/>
      </c>
      <c r="F2045" s="332"/>
      <c r="G2045" s="333"/>
    </row>
    <row r="2046" spans="1:7" x14ac:dyDescent="0.25">
      <c r="B2046" s="333"/>
      <c r="C2046" s="137" t="str">
        <f ca="1">IF(OFFSET(Zdroj!AK$16,A2042-1,0)=0,"",CONCATENATE("A",$A$2+4," - ",Zdroj!$AK$15))</f>
        <v/>
      </c>
      <c r="D2046" s="134" t="str">
        <f ca="1">IF(C2046="","",CONCATENATE(OFFSET(Zdroj!AK$16,A2042-1,0)," - ",OFFSET(Zdroj!BC$16,A2042-1,0)))</f>
        <v/>
      </c>
      <c r="E2046" s="66" t="str">
        <f ca="1">IF(C2046="","",OFFSET(Zdroj!BD$16,A2042-1,0))</f>
        <v/>
      </c>
      <c r="F2046" s="332"/>
      <c r="G2046" s="333"/>
    </row>
    <row r="2047" spans="1:7" x14ac:dyDescent="0.25">
      <c r="B2047" s="333"/>
      <c r="C2047" s="137" t="str">
        <f ca="1">IF(OFFSET(Zdroj!AL$16,A2042-1,0)=0,"",CONCATENATE("A",$A$2+5," - ",Zdroj!$AL$15))</f>
        <v/>
      </c>
      <c r="D2047" s="134" t="str">
        <f ca="1">IF(C2047="","",CONCATENATE(OFFSET(Zdroj!AL$16,A2042-1,0)," - ",OFFSET(Zdroj!BE$16,A2042-1,0)))</f>
        <v/>
      </c>
      <c r="E2047" s="66" t="str">
        <f ca="1">IF(C2047="","",OFFSET(Zdroj!BF$16,A2042-1,0))</f>
        <v/>
      </c>
      <c r="F2047" s="332"/>
      <c r="G2047" s="333"/>
    </row>
    <row r="2048" spans="1:7" x14ac:dyDescent="0.25">
      <c r="B2048" s="333"/>
      <c r="C2048" s="137" t="str">
        <f ca="1">IF(OFFSET(Zdroj!AM$16,A2042-1,0)=0,"",CONCATENATE("B",$A$2," - ",Zdroj!$AM$15))</f>
        <v/>
      </c>
      <c r="D2048" s="134" t="str">
        <f ca="1">IF(C2048="","",CONCATENATE(OFFSET(Zdroj!AM$16,A2042-1,0)))</f>
        <v/>
      </c>
      <c r="E2048" s="67" t="str">
        <f ca="1">IF(C2048="","",OFFSET(Zdroj!AN$16,A2042-1,0))</f>
        <v/>
      </c>
      <c r="F2048" s="334" t="str">
        <f t="shared" ref="F2048" ca="1" si="608">IF(SUM(E2048:E2051)=0,"",SUM(E2048:E2051))</f>
        <v/>
      </c>
      <c r="G2048" s="333"/>
    </row>
    <row r="2049" spans="1:7" x14ac:dyDescent="0.25">
      <c r="B2049" s="333"/>
      <c r="C2049" s="137" t="str">
        <f ca="1">IF(OFFSET(Zdroj!AO$16,A2042-1,0)=0,"",CONCATENATE("B",$A$2+1," - ",Zdroj!$AO$15))</f>
        <v/>
      </c>
      <c r="D2049" s="134" t="str">
        <f ca="1">IF(C2049="","",CONCATENATE(OFFSET(Zdroj!AO$16,A2042-1,0)))</f>
        <v/>
      </c>
      <c r="E2049" s="66" t="str">
        <f ca="1">IF(C2049="","",OFFSET(Zdroj!AP$16,A2042-1,0))</f>
        <v/>
      </c>
      <c r="F2049" s="334"/>
      <c r="G2049" s="333"/>
    </row>
    <row r="2050" spans="1:7" x14ac:dyDescent="0.25">
      <c r="B2050" s="333"/>
      <c r="C2050" s="137" t="str">
        <f ca="1">IF(OFFSET(Zdroj!AQ$16,A2042-1,0)=0,"",CONCATENATE("B",$A$2+2," - ",Zdroj!$AQ$15))</f>
        <v/>
      </c>
      <c r="D2050" s="134" t="str">
        <f ca="1">IF(C2050="","",CONCATENATE(OFFSET(Zdroj!AQ$16,A2042-1,0)))</f>
        <v/>
      </c>
      <c r="E2050" s="66" t="str">
        <f ca="1">IF(C2050="","",OFFSET(Zdroj!AR$16,A2042-1,0))</f>
        <v/>
      </c>
      <c r="F2050" s="334"/>
      <c r="G2050" s="333"/>
    </row>
    <row r="2051" spans="1:7" x14ac:dyDescent="0.25">
      <c r="B2051" s="333"/>
      <c r="C2051" s="137" t="str">
        <f ca="1">IF(OFFSET(Zdroj!AT$16,A2042-1,0)=0,"",CONCATENATE("B",$A$2+3," - ",Zdroj!$AS$15))</f>
        <v/>
      </c>
      <c r="D2051" s="134" t="str">
        <f ca="1">IF(C2051="","",CONCATENATE(OFFSET(Zdroj!AS$16,A2042-1,0)))</f>
        <v/>
      </c>
      <c r="E2051" s="66" t="str">
        <f ca="1">IF(C2051="","",OFFSET(Zdroj!AT$16,A2042-1,0))</f>
        <v/>
      </c>
      <c r="F2051" s="334"/>
      <c r="G2051" s="333"/>
    </row>
    <row r="2052" spans="1:7" x14ac:dyDescent="0.25">
      <c r="A2052" s="127">
        <f>SUM((ROW()+8)/10)</f>
        <v>206</v>
      </c>
      <c r="B2052" s="333" t="str">
        <f ca="1">IF(OFFSET(Zdroj!$B$16,A2052-1,0)&gt;0,OFFSET(Zdroj!$B$16,A2052-1,0),"")</f>
        <v/>
      </c>
      <c r="C2052" s="136" t="str">
        <f ca="1">IF(OFFSET(Zdroj!AG$16,A2052-1,0)=0,"",CONCATENATE("A",$A$2," - ",Zdroj!$AG$15))</f>
        <v/>
      </c>
      <c r="D2052" s="134" t="str">
        <f ca="1">IF(C2052="","",CONCATENATE(OFFSET(Zdroj!AG$16,A2052-1,0)," - ",OFFSET(Zdroj!AU$16,A2052-1,0)))</f>
        <v/>
      </c>
      <c r="E2052" s="66" t="str">
        <f ca="1">IF(C2052="","",OFFSET(Zdroj!AV$16,A2052-1,0))</f>
        <v/>
      </c>
      <c r="F2052" s="332" t="str">
        <f t="shared" ref="F2052" ca="1" si="609">IF(SUM(E2052:E2057)=0,"",SUM(E2052:E2057))</f>
        <v/>
      </c>
      <c r="G2052" s="333" t="str">
        <f t="shared" ref="G2052" ca="1" si="610">IF(SUM(E2052:E2061)=0,"",SUM(E2052:E2061))</f>
        <v/>
      </c>
    </row>
    <row r="2053" spans="1:7" x14ac:dyDescent="0.25">
      <c r="B2053" s="333"/>
      <c r="C2053" s="137" t="str">
        <f ca="1">IF(OFFSET(Zdroj!AH$16,A2052-1,0)=0,"",CONCATENATE("A",$A$2+1," - ",Zdroj!$AH$15))</f>
        <v/>
      </c>
      <c r="D2053" s="134" t="str">
        <f ca="1">IF(C2053="","",CONCATENATE(OFFSET(Zdroj!AH$16,A2052-1,0)," - ",OFFSET(Zdroj!AW$16,A2052-1,0)))</f>
        <v/>
      </c>
      <c r="E2053" s="66" t="str">
        <f ca="1">IF(C2053="","",OFFSET(Zdroj!AX$16,A2052-1,0))</f>
        <v/>
      </c>
      <c r="F2053" s="332"/>
      <c r="G2053" s="333"/>
    </row>
    <row r="2054" spans="1:7" x14ac:dyDescent="0.25">
      <c r="B2054" s="333"/>
      <c r="C2054" s="137" t="str">
        <f ca="1">IF(OFFSET(Zdroj!AI$16,A2052-1,0)=0,"",CONCATENATE("A",$A$2+2," - ",Zdroj!$AI$15))</f>
        <v/>
      </c>
      <c r="D2054" s="134" t="str">
        <f ca="1">IF(C2054="","",CONCATENATE(OFFSET(Zdroj!AI$16,A2052-1,0)," - ",OFFSET(Zdroj!AY$16,A2052-1,0)))</f>
        <v/>
      </c>
      <c r="E2054" s="66" t="str">
        <f ca="1">IF(C2054="","",OFFSET(Zdroj!AZ$16,A2052-1,0))</f>
        <v/>
      </c>
      <c r="F2054" s="332"/>
      <c r="G2054" s="333"/>
    </row>
    <row r="2055" spans="1:7" x14ac:dyDescent="0.25">
      <c r="B2055" s="333"/>
      <c r="C2055" s="137" t="str">
        <f ca="1">IF(OFFSET(Zdroj!AJ$16,A2052-1,0)=0,"",CONCATENATE("A",$A$2+3," - ",Zdroj!$AJ$15))</f>
        <v/>
      </c>
      <c r="D2055" s="134" t="str">
        <f ca="1">IF(C2055="","",CONCATENATE(OFFSET(Zdroj!AJ$16,A2052-1,0)," - ",OFFSET(Zdroj!BA$16,A2052-1,0)))</f>
        <v/>
      </c>
      <c r="E2055" s="66" t="str">
        <f ca="1">IF(C2055="","",OFFSET(Zdroj!BB$16,A2052-1,0))</f>
        <v/>
      </c>
      <c r="F2055" s="332"/>
      <c r="G2055" s="333"/>
    </row>
    <row r="2056" spans="1:7" x14ac:dyDescent="0.25">
      <c r="B2056" s="333"/>
      <c r="C2056" s="137" t="str">
        <f ca="1">IF(OFFSET(Zdroj!AK$16,A2052-1,0)=0,"",CONCATENATE("A",$A$2+4," - ",Zdroj!$AK$15))</f>
        <v/>
      </c>
      <c r="D2056" s="134" t="str">
        <f ca="1">IF(C2056="","",CONCATENATE(OFFSET(Zdroj!AK$16,A2052-1,0)," - ",OFFSET(Zdroj!BC$16,A2052-1,0)))</f>
        <v/>
      </c>
      <c r="E2056" s="66" t="str">
        <f ca="1">IF(C2056="","",OFFSET(Zdroj!BD$16,A2052-1,0))</f>
        <v/>
      </c>
      <c r="F2056" s="332"/>
      <c r="G2056" s="333"/>
    </row>
    <row r="2057" spans="1:7" x14ac:dyDescent="0.25">
      <c r="B2057" s="333"/>
      <c r="C2057" s="137" t="str">
        <f ca="1">IF(OFFSET(Zdroj!AL$16,A2052-1,0)=0,"",CONCATENATE("A",$A$2+5," - ",Zdroj!$AL$15))</f>
        <v/>
      </c>
      <c r="D2057" s="134" t="str">
        <f ca="1">IF(C2057="","",CONCATENATE(OFFSET(Zdroj!AL$16,A2052-1,0)," - ",OFFSET(Zdroj!BE$16,A2052-1,0)))</f>
        <v/>
      </c>
      <c r="E2057" s="66" t="str">
        <f ca="1">IF(C2057="","",OFFSET(Zdroj!BF$16,A2052-1,0))</f>
        <v/>
      </c>
      <c r="F2057" s="332"/>
      <c r="G2057" s="333"/>
    </row>
    <row r="2058" spans="1:7" x14ac:dyDescent="0.25">
      <c r="B2058" s="333"/>
      <c r="C2058" s="137" t="str">
        <f ca="1">IF(OFFSET(Zdroj!AM$16,A2052-1,0)=0,"",CONCATENATE("B",$A$2," - ",Zdroj!$AM$15))</f>
        <v/>
      </c>
      <c r="D2058" s="134" t="str">
        <f ca="1">IF(C2058="","",CONCATENATE(OFFSET(Zdroj!AM$16,A2052-1,0)))</f>
        <v/>
      </c>
      <c r="E2058" s="67" t="str">
        <f ca="1">IF(C2058="","",OFFSET(Zdroj!AN$16,A2052-1,0))</f>
        <v/>
      </c>
      <c r="F2058" s="334" t="str">
        <f t="shared" ref="F2058" ca="1" si="611">IF(SUM(E2058:E2061)=0,"",SUM(E2058:E2061))</f>
        <v/>
      </c>
      <c r="G2058" s="333"/>
    </row>
    <row r="2059" spans="1:7" x14ac:dyDescent="0.25">
      <c r="B2059" s="333"/>
      <c r="C2059" s="137" t="str">
        <f ca="1">IF(OFFSET(Zdroj!AO$16,A2052-1,0)=0,"",CONCATENATE("B",$A$2+1," - ",Zdroj!$AO$15))</f>
        <v/>
      </c>
      <c r="D2059" s="134" t="str">
        <f ca="1">IF(C2059="","",CONCATENATE(OFFSET(Zdroj!AO$16,A2052-1,0)))</f>
        <v/>
      </c>
      <c r="E2059" s="66" t="str">
        <f ca="1">IF(C2059="","",OFFSET(Zdroj!AP$16,A2052-1,0))</f>
        <v/>
      </c>
      <c r="F2059" s="334"/>
      <c r="G2059" s="333"/>
    </row>
    <row r="2060" spans="1:7" x14ac:dyDescent="0.25">
      <c r="B2060" s="333"/>
      <c r="C2060" s="137" t="str">
        <f ca="1">IF(OFFSET(Zdroj!AQ$16,A2052-1,0)=0,"",CONCATENATE("B",$A$2+2," - ",Zdroj!$AQ$15))</f>
        <v/>
      </c>
      <c r="D2060" s="134" t="str">
        <f ca="1">IF(C2060="","",CONCATENATE(OFFSET(Zdroj!AQ$16,A2052-1,0)))</f>
        <v/>
      </c>
      <c r="E2060" s="66" t="str">
        <f ca="1">IF(C2060="","",OFFSET(Zdroj!AR$16,A2052-1,0))</f>
        <v/>
      </c>
      <c r="F2060" s="334"/>
      <c r="G2060" s="333"/>
    </row>
    <row r="2061" spans="1:7" x14ac:dyDescent="0.25">
      <c r="B2061" s="333"/>
      <c r="C2061" s="137" t="str">
        <f ca="1">IF(OFFSET(Zdroj!AT$16,A2052-1,0)=0,"",CONCATENATE("B",$A$2+3," - ",Zdroj!$AS$15))</f>
        <v/>
      </c>
      <c r="D2061" s="134" t="str">
        <f ca="1">IF(C2061="","",CONCATENATE(OFFSET(Zdroj!AS$16,A2052-1,0)))</f>
        <v/>
      </c>
      <c r="E2061" s="66" t="str">
        <f ca="1">IF(C2061="","",OFFSET(Zdroj!AT$16,A2052-1,0))</f>
        <v/>
      </c>
      <c r="F2061" s="334"/>
      <c r="G2061" s="333"/>
    </row>
    <row r="2062" spans="1:7" x14ac:dyDescent="0.25">
      <c r="A2062" s="127">
        <f>SUM((ROW()+8)/10)</f>
        <v>207</v>
      </c>
      <c r="B2062" s="333" t="str">
        <f ca="1">IF(OFFSET(Zdroj!$B$16,A2062-1,0)&gt;0,OFFSET(Zdroj!$B$16,A2062-1,0),"")</f>
        <v/>
      </c>
      <c r="C2062" s="136" t="str">
        <f ca="1">IF(OFFSET(Zdroj!AG$16,A2062-1,0)=0,"",CONCATENATE("A",$A$2," - ",Zdroj!$AG$15))</f>
        <v/>
      </c>
      <c r="D2062" s="134" t="str">
        <f ca="1">IF(C2062="","",CONCATENATE(OFFSET(Zdroj!AG$16,A2062-1,0)," - ",OFFSET(Zdroj!AU$16,A2062-1,0)))</f>
        <v/>
      </c>
      <c r="E2062" s="66" t="str">
        <f ca="1">IF(C2062="","",OFFSET(Zdroj!AV$16,A2062-1,0))</f>
        <v/>
      </c>
      <c r="F2062" s="332" t="str">
        <f t="shared" ref="F2062" ca="1" si="612">IF(SUM(E2062:E2067)=0,"",SUM(E2062:E2067))</f>
        <v/>
      </c>
      <c r="G2062" s="333" t="str">
        <f t="shared" ref="G2062" ca="1" si="613">IF(SUM(E2062:E2071)=0,"",SUM(E2062:E2071))</f>
        <v/>
      </c>
    </row>
    <row r="2063" spans="1:7" x14ac:dyDescent="0.25">
      <c r="B2063" s="333"/>
      <c r="C2063" s="137" t="str">
        <f ca="1">IF(OFFSET(Zdroj!AH$16,A2062-1,0)=0,"",CONCATENATE("A",$A$2+1," - ",Zdroj!$AH$15))</f>
        <v/>
      </c>
      <c r="D2063" s="134" t="str">
        <f ca="1">IF(C2063="","",CONCATENATE(OFFSET(Zdroj!AH$16,A2062-1,0)," - ",OFFSET(Zdroj!AW$16,A2062-1,0)))</f>
        <v/>
      </c>
      <c r="E2063" s="66" t="str">
        <f ca="1">IF(C2063="","",OFFSET(Zdroj!AX$16,A2062-1,0))</f>
        <v/>
      </c>
      <c r="F2063" s="332"/>
      <c r="G2063" s="333"/>
    </row>
    <row r="2064" spans="1:7" x14ac:dyDescent="0.25">
      <c r="B2064" s="333"/>
      <c r="C2064" s="137" t="str">
        <f ca="1">IF(OFFSET(Zdroj!AI$16,A2062-1,0)=0,"",CONCATENATE("A",$A$2+2," - ",Zdroj!$AI$15))</f>
        <v/>
      </c>
      <c r="D2064" s="134" t="str">
        <f ca="1">IF(C2064="","",CONCATENATE(OFFSET(Zdroj!AI$16,A2062-1,0)," - ",OFFSET(Zdroj!AY$16,A2062-1,0)))</f>
        <v/>
      </c>
      <c r="E2064" s="66" t="str">
        <f ca="1">IF(C2064="","",OFFSET(Zdroj!AZ$16,A2062-1,0))</f>
        <v/>
      </c>
      <c r="F2064" s="332"/>
      <c r="G2064" s="333"/>
    </row>
    <row r="2065" spans="1:7" x14ac:dyDescent="0.25">
      <c r="B2065" s="333"/>
      <c r="C2065" s="137" t="str">
        <f ca="1">IF(OFFSET(Zdroj!AJ$16,A2062-1,0)=0,"",CONCATENATE("A",$A$2+3," - ",Zdroj!$AJ$15))</f>
        <v/>
      </c>
      <c r="D2065" s="134" t="str">
        <f ca="1">IF(C2065="","",CONCATENATE(OFFSET(Zdroj!AJ$16,A2062-1,0)," - ",OFFSET(Zdroj!BA$16,A2062-1,0)))</f>
        <v/>
      </c>
      <c r="E2065" s="66" t="str">
        <f ca="1">IF(C2065="","",OFFSET(Zdroj!BB$16,A2062-1,0))</f>
        <v/>
      </c>
      <c r="F2065" s="332"/>
      <c r="G2065" s="333"/>
    </row>
    <row r="2066" spans="1:7" x14ac:dyDescent="0.25">
      <c r="B2066" s="333"/>
      <c r="C2066" s="137" t="str">
        <f ca="1">IF(OFFSET(Zdroj!AK$16,A2062-1,0)=0,"",CONCATENATE("A",$A$2+4," - ",Zdroj!$AK$15))</f>
        <v/>
      </c>
      <c r="D2066" s="134" t="str">
        <f ca="1">IF(C2066="","",CONCATENATE(OFFSET(Zdroj!AK$16,A2062-1,0)," - ",OFFSET(Zdroj!BC$16,A2062-1,0)))</f>
        <v/>
      </c>
      <c r="E2066" s="66" t="str">
        <f ca="1">IF(C2066="","",OFFSET(Zdroj!BD$16,A2062-1,0))</f>
        <v/>
      </c>
      <c r="F2066" s="332"/>
      <c r="G2066" s="333"/>
    </row>
    <row r="2067" spans="1:7" x14ac:dyDescent="0.25">
      <c r="B2067" s="333"/>
      <c r="C2067" s="137" t="str">
        <f ca="1">IF(OFFSET(Zdroj!AL$16,A2062-1,0)=0,"",CONCATENATE("A",$A$2+5," - ",Zdroj!$AL$15))</f>
        <v/>
      </c>
      <c r="D2067" s="134" t="str">
        <f ca="1">IF(C2067="","",CONCATENATE(OFFSET(Zdroj!AL$16,A2062-1,0)," - ",OFFSET(Zdroj!BE$16,A2062-1,0)))</f>
        <v/>
      </c>
      <c r="E2067" s="66" t="str">
        <f ca="1">IF(C2067="","",OFFSET(Zdroj!BF$16,A2062-1,0))</f>
        <v/>
      </c>
      <c r="F2067" s="332"/>
      <c r="G2067" s="333"/>
    </row>
    <row r="2068" spans="1:7" x14ac:dyDescent="0.25">
      <c r="B2068" s="333"/>
      <c r="C2068" s="137" t="str">
        <f ca="1">IF(OFFSET(Zdroj!AM$16,A2062-1,0)=0,"",CONCATENATE("B",$A$2," - ",Zdroj!$AM$15))</f>
        <v/>
      </c>
      <c r="D2068" s="134" t="str">
        <f ca="1">IF(C2068="","",CONCATENATE(OFFSET(Zdroj!AM$16,A2062-1,0)))</f>
        <v/>
      </c>
      <c r="E2068" s="67" t="str">
        <f ca="1">IF(C2068="","",OFFSET(Zdroj!AN$16,A2062-1,0))</f>
        <v/>
      </c>
      <c r="F2068" s="334" t="str">
        <f t="shared" ref="F2068" ca="1" si="614">IF(SUM(E2068:E2071)=0,"",SUM(E2068:E2071))</f>
        <v/>
      </c>
      <c r="G2068" s="333"/>
    </row>
    <row r="2069" spans="1:7" x14ac:dyDescent="0.25">
      <c r="B2069" s="333"/>
      <c r="C2069" s="137" t="str">
        <f ca="1">IF(OFFSET(Zdroj!AO$16,A2062-1,0)=0,"",CONCATENATE("B",$A$2+1," - ",Zdroj!$AO$15))</f>
        <v/>
      </c>
      <c r="D2069" s="134" t="str">
        <f ca="1">IF(C2069="","",CONCATENATE(OFFSET(Zdroj!AO$16,A2062-1,0)))</f>
        <v/>
      </c>
      <c r="E2069" s="66" t="str">
        <f ca="1">IF(C2069="","",OFFSET(Zdroj!AP$16,A2062-1,0))</f>
        <v/>
      </c>
      <c r="F2069" s="334"/>
      <c r="G2069" s="333"/>
    </row>
    <row r="2070" spans="1:7" x14ac:dyDescent="0.25">
      <c r="B2070" s="333"/>
      <c r="C2070" s="137" t="str">
        <f ca="1">IF(OFFSET(Zdroj!AQ$16,A2062-1,0)=0,"",CONCATENATE("B",$A$2+2," - ",Zdroj!$AQ$15))</f>
        <v/>
      </c>
      <c r="D2070" s="134" t="str">
        <f ca="1">IF(C2070="","",CONCATENATE(OFFSET(Zdroj!AQ$16,A2062-1,0)))</f>
        <v/>
      </c>
      <c r="E2070" s="66" t="str">
        <f ca="1">IF(C2070="","",OFFSET(Zdroj!AR$16,A2062-1,0))</f>
        <v/>
      </c>
      <c r="F2070" s="334"/>
      <c r="G2070" s="333"/>
    </row>
    <row r="2071" spans="1:7" x14ac:dyDescent="0.25">
      <c r="B2071" s="333"/>
      <c r="C2071" s="137" t="str">
        <f ca="1">IF(OFFSET(Zdroj!AT$16,A2062-1,0)=0,"",CONCATENATE("B",$A$2+3," - ",Zdroj!$AS$15))</f>
        <v/>
      </c>
      <c r="D2071" s="134" t="str">
        <f ca="1">IF(C2071="","",CONCATENATE(OFFSET(Zdroj!AS$16,A2062-1,0)))</f>
        <v/>
      </c>
      <c r="E2071" s="66" t="str">
        <f ca="1">IF(C2071="","",OFFSET(Zdroj!AT$16,A2062-1,0))</f>
        <v/>
      </c>
      <c r="F2071" s="334"/>
      <c r="G2071" s="333"/>
    </row>
    <row r="2072" spans="1:7" x14ac:dyDescent="0.25">
      <c r="A2072" s="127">
        <f>SUM((ROW()+8)/10)</f>
        <v>208</v>
      </c>
      <c r="B2072" s="333" t="str">
        <f ca="1">IF(OFFSET(Zdroj!$B$16,A2072-1,0)&gt;0,OFFSET(Zdroj!$B$16,A2072-1,0),"")</f>
        <v/>
      </c>
      <c r="C2072" s="136" t="str">
        <f ca="1">IF(OFFSET(Zdroj!AG$16,A2072-1,0)=0,"",CONCATENATE("A",$A$2," - ",Zdroj!$AG$15))</f>
        <v/>
      </c>
      <c r="D2072" s="134" t="str">
        <f ca="1">IF(C2072="","",CONCATENATE(OFFSET(Zdroj!AG$16,A2072-1,0)," - ",OFFSET(Zdroj!AU$16,A2072-1,0)))</f>
        <v/>
      </c>
      <c r="E2072" s="66" t="str">
        <f ca="1">IF(C2072="","",OFFSET(Zdroj!AV$16,A2072-1,0))</f>
        <v/>
      </c>
      <c r="F2072" s="332" t="str">
        <f t="shared" ref="F2072" ca="1" si="615">IF(SUM(E2072:E2077)=0,"",SUM(E2072:E2077))</f>
        <v/>
      </c>
      <c r="G2072" s="333" t="str">
        <f t="shared" ref="G2072" ca="1" si="616">IF(SUM(E2072:E2081)=0,"",SUM(E2072:E2081))</f>
        <v/>
      </c>
    </row>
    <row r="2073" spans="1:7" x14ac:dyDescent="0.25">
      <c r="B2073" s="333"/>
      <c r="C2073" s="137" t="str">
        <f ca="1">IF(OFFSET(Zdroj!AH$16,A2072-1,0)=0,"",CONCATENATE("A",$A$2+1," - ",Zdroj!$AH$15))</f>
        <v/>
      </c>
      <c r="D2073" s="134" t="str">
        <f ca="1">IF(C2073="","",CONCATENATE(OFFSET(Zdroj!AH$16,A2072-1,0)," - ",OFFSET(Zdroj!AW$16,A2072-1,0)))</f>
        <v/>
      </c>
      <c r="E2073" s="66" t="str">
        <f ca="1">IF(C2073="","",OFFSET(Zdroj!AX$16,A2072-1,0))</f>
        <v/>
      </c>
      <c r="F2073" s="332"/>
      <c r="G2073" s="333"/>
    </row>
    <row r="2074" spans="1:7" x14ac:dyDescent="0.25">
      <c r="B2074" s="333"/>
      <c r="C2074" s="137" t="str">
        <f ca="1">IF(OFFSET(Zdroj!AI$16,A2072-1,0)=0,"",CONCATENATE("A",$A$2+2," - ",Zdroj!$AI$15))</f>
        <v/>
      </c>
      <c r="D2074" s="134" t="str">
        <f ca="1">IF(C2074="","",CONCATENATE(OFFSET(Zdroj!AI$16,A2072-1,0)," - ",OFFSET(Zdroj!AY$16,A2072-1,0)))</f>
        <v/>
      </c>
      <c r="E2074" s="66" t="str">
        <f ca="1">IF(C2074="","",OFFSET(Zdroj!AZ$16,A2072-1,0))</f>
        <v/>
      </c>
      <c r="F2074" s="332"/>
      <c r="G2074" s="333"/>
    </row>
    <row r="2075" spans="1:7" x14ac:dyDescent="0.25">
      <c r="B2075" s="333"/>
      <c r="C2075" s="137" t="str">
        <f ca="1">IF(OFFSET(Zdroj!AJ$16,A2072-1,0)=0,"",CONCATENATE("A",$A$2+3," - ",Zdroj!$AJ$15))</f>
        <v/>
      </c>
      <c r="D2075" s="134" t="str">
        <f ca="1">IF(C2075="","",CONCATENATE(OFFSET(Zdroj!AJ$16,A2072-1,0)," - ",OFFSET(Zdroj!BA$16,A2072-1,0)))</f>
        <v/>
      </c>
      <c r="E2075" s="66" t="str">
        <f ca="1">IF(C2075="","",OFFSET(Zdroj!BB$16,A2072-1,0))</f>
        <v/>
      </c>
      <c r="F2075" s="332"/>
      <c r="G2075" s="333"/>
    </row>
    <row r="2076" spans="1:7" x14ac:dyDescent="0.25">
      <c r="B2076" s="333"/>
      <c r="C2076" s="137" t="str">
        <f ca="1">IF(OFFSET(Zdroj!AK$16,A2072-1,0)=0,"",CONCATENATE("A",$A$2+4," - ",Zdroj!$AK$15))</f>
        <v/>
      </c>
      <c r="D2076" s="134" t="str">
        <f ca="1">IF(C2076="","",CONCATENATE(OFFSET(Zdroj!AK$16,A2072-1,0)," - ",OFFSET(Zdroj!BC$16,A2072-1,0)))</f>
        <v/>
      </c>
      <c r="E2076" s="66" t="str">
        <f ca="1">IF(C2076="","",OFFSET(Zdroj!BD$16,A2072-1,0))</f>
        <v/>
      </c>
      <c r="F2076" s="332"/>
      <c r="G2076" s="333"/>
    </row>
    <row r="2077" spans="1:7" x14ac:dyDescent="0.25">
      <c r="B2077" s="333"/>
      <c r="C2077" s="137" t="str">
        <f ca="1">IF(OFFSET(Zdroj!AL$16,A2072-1,0)=0,"",CONCATENATE("A",$A$2+5," - ",Zdroj!$AL$15))</f>
        <v/>
      </c>
      <c r="D2077" s="134" t="str">
        <f ca="1">IF(C2077="","",CONCATENATE(OFFSET(Zdroj!AL$16,A2072-1,0)," - ",OFFSET(Zdroj!BE$16,A2072-1,0)))</f>
        <v/>
      </c>
      <c r="E2077" s="66" t="str">
        <f ca="1">IF(C2077="","",OFFSET(Zdroj!BF$16,A2072-1,0))</f>
        <v/>
      </c>
      <c r="F2077" s="332"/>
      <c r="G2077" s="333"/>
    </row>
    <row r="2078" spans="1:7" x14ac:dyDescent="0.25">
      <c r="B2078" s="333"/>
      <c r="C2078" s="137" t="str">
        <f ca="1">IF(OFFSET(Zdroj!AM$16,A2072-1,0)=0,"",CONCATENATE("B",$A$2," - ",Zdroj!$AM$15))</f>
        <v/>
      </c>
      <c r="D2078" s="134" t="str">
        <f ca="1">IF(C2078="","",CONCATENATE(OFFSET(Zdroj!AM$16,A2072-1,0)))</f>
        <v/>
      </c>
      <c r="E2078" s="67" t="str">
        <f ca="1">IF(C2078="","",OFFSET(Zdroj!AN$16,A2072-1,0))</f>
        <v/>
      </c>
      <c r="F2078" s="334" t="str">
        <f t="shared" ref="F2078" ca="1" si="617">IF(SUM(E2078:E2081)=0,"",SUM(E2078:E2081))</f>
        <v/>
      </c>
      <c r="G2078" s="333"/>
    </row>
    <row r="2079" spans="1:7" x14ac:dyDescent="0.25">
      <c r="B2079" s="333"/>
      <c r="C2079" s="137" t="str">
        <f ca="1">IF(OFFSET(Zdroj!AO$16,A2072-1,0)=0,"",CONCATENATE("B",$A$2+1," - ",Zdroj!$AO$15))</f>
        <v/>
      </c>
      <c r="D2079" s="134" t="str">
        <f ca="1">IF(C2079="","",CONCATENATE(OFFSET(Zdroj!AO$16,A2072-1,0)))</f>
        <v/>
      </c>
      <c r="E2079" s="66" t="str">
        <f ca="1">IF(C2079="","",OFFSET(Zdroj!AP$16,A2072-1,0))</f>
        <v/>
      </c>
      <c r="F2079" s="334"/>
      <c r="G2079" s="333"/>
    </row>
    <row r="2080" spans="1:7" x14ac:dyDescent="0.25">
      <c r="B2080" s="333"/>
      <c r="C2080" s="137" t="str">
        <f ca="1">IF(OFFSET(Zdroj!AQ$16,A2072-1,0)=0,"",CONCATENATE("B",$A$2+2," - ",Zdroj!$AQ$15))</f>
        <v/>
      </c>
      <c r="D2080" s="134" t="str">
        <f ca="1">IF(C2080="","",CONCATENATE(OFFSET(Zdroj!AQ$16,A2072-1,0)))</f>
        <v/>
      </c>
      <c r="E2080" s="66" t="str">
        <f ca="1">IF(C2080="","",OFFSET(Zdroj!AR$16,A2072-1,0))</f>
        <v/>
      </c>
      <c r="F2080" s="334"/>
      <c r="G2080" s="333"/>
    </row>
    <row r="2081" spans="1:7" x14ac:dyDescent="0.25">
      <c r="B2081" s="333"/>
      <c r="C2081" s="137" t="str">
        <f ca="1">IF(OFFSET(Zdroj!AT$16,A2072-1,0)=0,"",CONCATENATE("B",$A$2+3," - ",Zdroj!$AS$15))</f>
        <v/>
      </c>
      <c r="D2081" s="134" t="str">
        <f ca="1">IF(C2081="","",CONCATENATE(OFFSET(Zdroj!AS$16,A2072-1,0)))</f>
        <v/>
      </c>
      <c r="E2081" s="66" t="str">
        <f ca="1">IF(C2081="","",OFFSET(Zdroj!AT$16,A2072-1,0))</f>
        <v/>
      </c>
      <c r="F2081" s="334"/>
      <c r="G2081" s="333"/>
    </row>
    <row r="2082" spans="1:7" x14ac:dyDescent="0.25">
      <c r="A2082" s="127">
        <f>SUM((ROW()+8)/10)</f>
        <v>209</v>
      </c>
      <c r="B2082" s="333" t="str">
        <f ca="1">IF(OFFSET(Zdroj!$B$16,A2082-1,0)&gt;0,OFFSET(Zdroj!$B$16,A2082-1,0),"")</f>
        <v/>
      </c>
      <c r="C2082" s="136" t="str">
        <f ca="1">IF(OFFSET(Zdroj!AG$16,A2082-1,0)=0,"",CONCATENATE("A",$A$2," - ",Zdroj!$AG$15))</f>
        <v/>
      </c>
      <c r="D2082" s="134" t="str">
        <f ca="1">IF(C2082="","",CONCATENATE(OFFSET(Zdroj!AG$16,A2082-1,0)," - ",OFFSET(Zdroj!AU$16,A2082-1,0)))</f>
        <v/>
      </c>
      <c r="E2082" s="66" t="str">
        <f ca="1">IF(C2082="","",OFFSET(Zdroj!AV$16,A2082-1,0))</f>
        <v/>
      </c>
      <c r="F2082" s="332" t="str">
        <f t="shared" ref="F2082" ca="1" si="618">IF(SUM(E2082:E2087)=0,"",SUM(E2082:E2087))</f>
        <v/>
      </c>
      <c r="G2082" s="333" t="str">
        <f t="shared" ref="G2082" ca="1" si="619">IF(SUM(E2082:E2091)=0,"",SUM(E2082:E2091))</f>
        <v/>
      </c>
    </row>
    <row r="2083" spans="1:7" x14ac:dyDescent="0.25">
      <c r="B2083" s="333"/>
      <c r="C2083" s="137" t="str">
        <f ca="1">IF(OFFSET(Zdroj!AH$16,A2082-1,0)=0,"",CONCATENATE("A",$A$2+1," - ",Zdroj!$AH$15))</f>
        <v/>
      </c>
      <c r="D2083" s="134" t="str">
        <f ca="1">IF(C2083="","",CONCATENATE(OFFSET(Zdroj!AH$16,A2082-1,0)," - ",OFFSET(Zdroj!AW$16,A2082-1,0)))</f>
        <v/>
      </c>
      <c r="E2083" s="66" t="str">
        <f ca="1">IF(C2083="","",OFFSET(Zdroj!AX$16,A2082-1,0))</f>
        <v/>
      </c>
      <c r="F2083" s="332"/>
      <c r="G2083" s="333"/>
    </row>
    <row r="2084" spans="1:7" x14ac:dyDescent="0.25">
      <c r="B2084" s="333"/>
      <c r="C2084" s="137" t="str">
        <f ca="1">IF(OFFSET(Zdroj!AI$16,A2082-1,0)=0,"",CONCATENATE("A",$A$2+2," - ",Zdroj!$AI$15))</f>
        <v/>
      </c>
      <c r="D2084" s="134" t="str">
        <f ca="1">IF(C2084="","",CONCATENATE(OFFSET(Zdroj!AI$16,A2082-1,0)," - ",OFFSET(Zdroj!AY$16,A2082-1,0)))</f>
        <v/>
      </c>
      <c r="E2084" s="66" t="str">
        <f ca="1">IF(C2084="","",OFFSET(Zdroj!AZ$16,A2082-1,0))</f>
        <v/>
      </c>
      <c r="F2084" s="332"/>
      <c r="G2084" s="333"/>
    </row>
    <row r="2085" spans="1:7" x14ac:dyDescent="0.25">
      <c r="B2085" s="333"/>
      <c r="C2085" s="137" t="str">
        <f ca="1">IF(OFFSET(Zdroj!AJ$16,A2082-1,0)=0,"",CONCATENATE("A",$A$2+3," - ",Zdroj!$AJ$15))</f>
        <v/>
      </c>
      <c r="D2085" s="134" t="str">
        <f ca="1">IF(C2085="","",CONCATENATE(OFFSET(Zdroj!AJ$16,A2082-1,0)," - ",OFFSET(Zdroj!BA$16,A2082-1,0)))</f>
        <v/>
      </c>
      <c r="E2085" s="66" t="str">
        <f ca="1">IF(C2085="","",OFFSET(Zdroj!BB$16,A2082-1,0))</f>
        <v/>
      </c>
      <c r="F2085" s="332"/>
      <c r="G2085" s="333"/>
    </row>
    <row r="2086" spans="1:7" x14ac:dyDescent="0.25">
      <c r="B2086" s="333"/>
      <c r="C2086" s="137" t="str">
        <f ca="1">IF(OFFSET(Zdroj!AK$16,A2082-1,0)=0,"",CONCATENATE("A",$A$2+4," - ",Zdroj!$AK$15))</f>
        <v/>
      </c>
      <c r="D2086" s="134" t="str">
        <f ca="1">IF(C2086="","",CONCATENATE(OFFSET(Zdroj!AK$16,A2082-1,0)," - ",OFFSET(Zdroj!BC$16,A2082-1,0)))</f>
        <v/>
      </c>
      <c r="E2086" s="66" t="str">
        <f ca="1">IF(C2086="","",OFFSET(Zdroj!BD$16,A2082-1,0))</f>
        <v/>
      </c>
      <c r="F2086" s="332"/>
      <c r="G2086" s="333"/>
    </row>
    <row r="2087" spans="1:7" x14ac:dyDescent="0.25">
      <c r="B2087" s="333"/>
      <c r="C2087" s="137" t="str">
        <f ca="1">IF(OFFSET(Zdroj!AL$16,A2082-1,0)=0,"",CONCATENATE("A",$A$2+5," - ",Zdroj!$AL$15))</f>
        <v/>
      </c>
      <c r="D2087" s="134" t="str">
        <f ca="1">IF(C2087="","",CONCATENATE(OFFSET(Zdroj!AL$16,A2082-1,0)," - ",OFFSET(Zdroj!BE$16,A2082-1,0)))</f>
        <v/>
      </c>
      <c r="E2087" s="66" t="str">
        <f ca="1">IF(C2087="","",OFFSET(Zdroj!BF$16,A2082-1,0))</f>
        <v/>
      </c>
      <c r="F2087" s="332"/>
      <c r="G2087" s="333"/>
    </row>
    <row r="2088" spans="1:7" x14ac:dyDescent="0.25">
      <c r="B2088" s="333"/>
      <c r="C2088" s="137" t="str">
        <f ca="1">IF(OFFSET(Zdroj!AM$16,A2082-1,0)=0,"",CONCATENATE("B",$A$2," - ",Zdroj!$AM$15))</f>
        <v/>
      </c>
      <c r="D2088" s="134" t="str">
        <f ca="1">IF(C2088="","",CONCATENATE(OFFSET(Zdroj!AM$16,A2082-1,0)))</f>
        <v/>
      </c>
      <c r="E2088" s="67" t="str">
        <f ca="1">IF(C2088="","",OFFSET(Zdroj!AN$16,A2082-1,0))</f>
        <v/>
      </c>
      <c r="F2088" s="334" t="str">
        <f t="shared" ref="F2088" ca="1" si="620">IF(SUM(E2088:E2091)=0,"",SUM(E2088:E2091))</f>
        <v/>
      </c>
      <c r="G2088" s="333"/>
    </row>
    <row r="2089" spans="1:7" x14ac:dyDescent="0.25">
      <c r="B2089" s="333"/>
      <c r="C2089" s="137" t="str">
        <f ca="1">IF(OFFSET(Zdroj!AO$16,A2082-1,0)=0,"",CONCATENATE("B",$A$2+1," - ",Zdroj!$AO$15))</f>
        <v/>
      </c>
      <c r="D2089" s="134" t="str">
        <f ca="1">IF(C2089="","",CONCATENATE(OFFSET(Zdroj!AO$16,A2082-1,0)))</f>
        <v/>
      </c>
      <c r="E2089" s="66" t="str">
        <f ca="1">IF(C2089="","",OFFSET(Zdroj!AP$16,A2082-1,0))</f>
        <v/>
      </c>
      <c r="F2089" s="334"/>
      <c r="G2089" s="333"/>
    </row>
    <row r="2090" spans="1:7" x14ac:dyDescent="0.25">
      <c r="B2090" s="333"/>
      <c r="C2090" s="137" t="str">
        <f ca="1">IF(OFFSET(Zdroj!AQ$16,A2082-1,0)=0,"",CONCATENATE("B",$A$2+2," - ",Zdroj!$AQ$15))</f>
        <v/>
      </c>
      <c r="D2090" s="134" t="str">
        <f ca="1">IF(C2090="","",CONCATENATE(OFFSET(Zdroj!AQ$16,A2082-1,0)))</f>
        <v/>
      </c>
      <c r="E2090" s="66" t="str">
        <f ca="1">IF(C2090="","",OFFSET(Zdroj!AR$16,A2082-1,0))</f>
        <v/>
      </c>
      <c r="F2090" s="334"/>
      <c r="G2090" s="333"/>
    </row>
    <row r="2091" spans="1:7" x14ac:dyDescent="0.25">
      <c r="B2091" s="333"/>
      <c r="C2091" s="137" t="str">
        <f ca="1">IF(OFFSET(Zdroj!AT$16,A2082-1,0)=0,"",CONCATENATE("B",$A$2+3," - ",Zdroj!$AS$15))</f>
        <v/>
      </c>
      <c r="D2091" s="134" t="str">
        <f ca="1">IF(C2091="","",CONCATENATE(OFFSET(Zdroj!AS$16,A2082-1,0)))</f>
        <v/>
      </c>
      <c r="E2091" s="66" t="str">
        <f ca="1">IF(C2091="","",OFFSET(Zdroj!AT$16,A2082-1,0))</f>
        <v/>
      </c>
      <c r="F2091" s="334"/>
      <c r="G2091" s="333"/>
    </row>
    <row r="2092" spans="1:7" x14ac:dyDescent="0.25">
      <c r="A2092" s="127">
        <f>SUM((ROW()+8)/10)</f>
        <v>210</v>
      </c>
      <c r="B2092" s="333" t="str">
        <f ca="1">IF(OFFSET(Zdroj!$B$16,A2092-1,0)&gt;0,OFFSET(Zdroj!$B$16,A2092-1,0),"")</f>
        <v/>
      </c>
      <c r="C2092" s="136" t="str">
        <f ca="1">IF(OFFSET(Zdroj!AG$16,A2092-1,0)=0,"",CONCATENATE("A",$A$2," - ",Zdroj!$AG$15))</f>
        <v/>
      </c>
      <c r="D2092" s="134" t="str">
        <f ca="1">IF(C2092="","",CONCATENATE(OFFSET(Zdroj!AG$16,A2092-1,0)," - ",OFFSET(Zdroj!AU$16,A2092-1,0)))</f>
        <v/>
      </c>
      <c r="E2092" s="66" t="str">
        <f ca="1">IF(C2092="","",OFFSET(Zdroj!AV$16,A2092-1,0))</f>
        <v/>
      </c>
      <c r="F2092" s="332" t="str">
        <f t="shared" ref="F2092" ca="1" si="621">IF(SUM(E2092:E2097)=0,"",SUM(E2092:E2097))</f>
        <v/>
      </c>
      <c r="G2092" s="333" t="str">
        <f t="shared" ref="G2092" ca="1" si="622">IF(SUM(E2092:E2101)=0,"",SUM(E2092:E2101))</f>
        <v/>
      </c>
    </row>
    <row r="2093" spans="1:7" x14ac:dyDescent="0.25">
      <c r="B2093" s="333"/>
      <c r="C2093" s="137" t="str">
        <f ca="1">IF(OFFSET(Zdroj!AH$16,A2092-1,0)=0,"",CONCATENATE("A",$A$2+1," - ",Zdroj!$AH$15))</f>
        <v/>
      </c>
      <c r="D2093" s="134" t="str">
        <f ca="1">IF(C2093="","",CONCATENATE(OFFSET(Zdroj!AH$16,A2092-1,0)," - ",OFFSET(Zdroj!AW$16,A2092-1,0)))</f>
        <v/>
      </c>
      <c r="E2093" s="66" t="str">
        <f ca="1">IF(C2093="","",OFFSET(Zdroj!AX$16,A2092-1,0))</f>
        <v/>
      </c>
      <c r="F2093" s="332"/>
      <c r="G2093" s="333"/>
    </row>
    <row r="2094" spans="1:7" x14ac:dyDescent="0.25">
      <c r="B2094" s="333"/>
      <c r="C2094" s="137" t="str">
        <f ca="1">IF(OFFSET(Zdroj!AI$16,A2092-1,0)=0,"",CONCATENATE("A",$A$2+2," - ",Zdroj!$AI$15))</f>
        <v/>
      </c>
      <c r="D2094" s="134" t="str">
        <f ca="1">IF(C2094="","",CONCATENATE(OFFSET(Zdroj!AI$16,A2092-1,0)," - ",OFFSET(Zdroj!AY$16,A2092-1,0)))</f>
        <v/>
      </c>
      <c r="E2094" s="66" t="str">
        <f ca="1">IF(C2094="","",OFFSET(Zdroj!AZ$16,A2092-1,0))</f>
        <v/>
      </c>
      <c r="F2094" s="332"/>
      <c r="G2094" s="333"/>
    </row>
    <row r="2095" spans="1:7" x14ac:dyDescent="0.25">
      <c r="B2095" s="333"/>
      <c r="C2095" s="137" t="str">
        <f ca="1">IF(OFFSET(Zdroj!AJ$16,A2092-1,0)=0,"",CONCATENATE("A",$A$2+3," - ",Zdroj!$AJ$15))</f>
        <v/>
      </c>
      <c r="D2095" s="134" t="str">
        <f ca="1">IF(C2095="","",CONCATENATE(OFFSET(Zdroj!AJ$16,A2092-1,0)," - ",OFFSET(Zdroj!BA$16,A2092-1,0)))</f>
        <v/>
      </c>
      <c r="E2095" s="66" t="str">
        <f ca="1">IF(C2095="","",OFFSET(Zdroj!BB$16,A2092-1,0))</f>
        <v/>
      </c>
      <c r="F2095" s="332"/>
      <c r="G2095" s="333"/>
    </row>
    <row r="2096" spans="1:7" x14ac:dyDescent="0.25">
      <c r="B2096" s="333"/>
      <c r="C2096" s="137" t="str">
        <f ca="1">IF(OFFSET(Zdroj!AK$16,A2092-1,0)=0,"",CONCATENATE("A",$A$2+4," - ",Zdroj!$AK$15))</f>
        <v/>
      </c>
      <c r="D2096" s="134" t="str">
        <f ca="1">IF(C2096="","",CONCATENATE(OFFSET(Zdroj!AK$16,A2092-1,0)," - ",OFFSET(Zdroj!BC$16,A2092-1,0)))</f>
        <v/>
      </c>
      <c r="E2096" s="66" t="str">
        <f ca="1">IF(C2096="","",OFFSET(Zdroj!BD$16,A2092-1,0))</f>
        <v/>
      </c>
      <c r="F2096" s="332"/>
      <c r="G2096" s="333"/>
    </row>
    <row r="2097" spans="1:7" x14ac:dyDescent="0.25">
      <c r="B2097" s="333"/>
      <c r="C2097" s="137" t="str">
        <f ca="1">IF(OFFSET(Zdroj!AL$16,A2092-1,0)=0,"",CONCATENATE("A",$A$2+5," - ",Zdroj!$AL$15))</f>
        <v/>
      </c>
      <c r="D2097" s="134" t="str">
        <f ca="1">IF(C2097="","",CONCATENATE(OFFSET(Zdroj!AL$16,A2092-1,0)," - ",OFFSET(Zdroj!BE$16,A2092-1,0)))</f>
        <v/>
      </c>
      <c r="E2097" s="66" t="str">
        <f ca="1">IF(C2097="","",OFFSET(Zdroj!BF$16,A2092-1,0))</f>
        <v/>
      </c>
      <c r="F2097" s="332"/>
      <c r="G2097" s="333"/>
    </row>
    <row r="2098" spans="1:7" x14ac:dyDescent="0.25">
      <c r="B2098" s="333"/>
      <c r="C2098" s="137" t="str">
        <f ca="1">IF(OFFSET(Zdroj!AM$16,A2092-1,0)=0,"",CONCATENATE("B",$A$2," - ",Zdroj!$AM$15))</f>
        <v/>
      </c>
      <c r="D2098" s="134" t="str">
        <f ca="1">IF(C2098="","",CONCATENATE(OFFSET(Zdroj!AM$16,A2092-1,0)))</f>
        <v/>
      </c>
      <c r="E2098" s="67" t="str">
        <f ca="1">IF(C2098="","",OFFSET(Zdroj!AN$16,A2092-1,0))</f>
        <v/>
      </c>
      <c r="F2098" s="334" t="str">
        <f t="shared" ref="F2098" ca="1" si="623">IF(SUM(E2098:E2101)=0,"",SUM(E2098:E2101))</f>
        <v/>
      </c>
      <c r="G2098" s="333"/>
    </row>
    <row r="2099" spans="1:7" x14ac:dyDescent="0.25">
      <c r="B2099" s="333"/>
      <c r="C2099" s="137" t="str">
        <f ca="1">IF(OFFSET(Zdroj!AO$16,A2092-1,0)=0,"",CONCATENATE("B",$A$2+1," - ",Zdroj!$AO$15))</f>
        <v/>
      </c>
      <c r="D2099" s="134" t="str">
        <f ca="1">IF(C2099="","",CONCATENATE(OFFSET(Zdroj!AO$16,A2092-1,0)))</f>
        <v/>
      </c>
      <c r="E2099" s="66" t="str">
        <f ca="1">IF(C2099="","",OFFSET(Zdroj!AP$16,A2092-1,0))</f>
        <v/>
      </c>
      <c r="F2099" s="334"/>
      <c r="G2099" s="333"/>
    </row>
    <row r="2100" spans="1:7" x14ac:dyDescent="0.25">
      <c r="B2100" s="333"/>
      <c r="C2100" s="137" t="str">
        <f ca="1">IF(OFFSET(Zdroj!AQ$16,A2092-1,0)=0,"",CONCATENATE("B",$A$2+2," - ",Zdroj!$AQ$15))</f>
        <v/>
      </c>
      <c r="D2100" s="134" t="str">
        <f ca="1">IF(C2100="","",CONCATENATE(OFFSET(Zdroj!AQ$16,A2092-1,0)))</f>
        <v/>
      </c>
      <c r="E2100" s="66" t="str">
        <f ca="1">IF(C2100="","",OFFSET(Zdroj!AR$16,A2092-1,0))</f>
        <v/>
      </c>
      <c r="F2100" s="334"/>
      <c r="G2100" s="333"/>
    </row>
    <row r="2101" spans="1:7" x14ac:dyDescent="0.25">
      <c r="B2101" s="333"/>
      <c r="C2101" s="137" t="str">
        <f ca="1">IF(OFFSET(Zdroj!AT$16,A2092-1,0)=0,"",CONCATENATE("B",$A$2+3," - ",Zdroj!$AS$15))</f>
        <v/>
      </c>
      <c r="D2101" s="134" t="str">
        <f ca="1">IF(C2101="","",CONCATENATE(OFFSET(Zdroj!AS$16,A2092-1,0)))</f>
        <v/>
      </c>
      <c r="E2101" s="66" t="str">
        <f ca="1">IF(C2101="","",OFFSET(Zdroj!AT$16,A2092-1,0))</f>
        <v/>
      </c>
      <c r="F2101" s="334"/>
      <c r="G2101" s="333"/>
    </row>
    <row r="2102" spans="1:7" x14ac:dyDescent="0.25">
      <c r="A2102" s="127">
        <f>SUM((ROW()+8)/10)</f>
        <v>211</v>
      </c>
      <c r="B2102" s="333" t="str">
        <f ca="1">IF(OFFSET(Zdroj!$B$16,A2102-1,0)&gt;0,OFFSET(Zdroj!$B$16,A2102-1,0),"")</f>
        <v/>
      </c>
      <c r="C2102" s="136" t="str">
        <f ca="1">IF(OFFSET(Zdroj!AG$16,A2102-1,0)=0,"",CONCATENATE("A",$A$2," - ",Zdroj!$AG$15))</f>
        <v/>
      </c>
      <c r="D2102" s="134" t="str">
        <f ca="1">IF(C2102="","",CONCATENATE(OFFSET(Zdroj!AG$16,A2102-1,0)," - ",OFFSET(Zdroj!AU$16,A2102-1,0)))</f>
        <v/>
      </c>
      <c r="E2102" s="66" t="str">
        <f ca="1">IF(C2102="","",OFFSET(Zdroj!AV$16,A2102-1,0))</f>
        <v/>
      </c>
      <c r="F2102" s="332" t="str">
        <f t="shared" ref="F2102" ca="1" si="624">IF(SUM(E2102:E2107)=0,"",SUM(E2102:E2107))</f>
        <v/>
      </c>
      <c r="G2102" s="333" t="str">
        <f t="shared" ref="G2102" ca="1" si="625">IF(SUM(E2102:E2111)=0,"",SUM(E2102:E2111))</f>
        <v/>
      </c>
    </row>
    <row r="2103" spans="1:7" x14ac:dyDescent="0.25">
      <c r="B2103" s="333"/>
      <c r="C2103" s="137" t="str">
        <f ca="1">IF(OFFSET(Zdroj!AH$16,A2102-1,0)=0,"",CONCATENATE("A",$A$2+1," - ",Zdroj!$AH$15))</f>
        <v/>
      </c>
      <c r="D2103" s="134" t="str">
        <f ca="1">IF(C2103="","",CONCATENATE(OFFSET(Zdroj!AH$16,A2102-1,0)," - ",OFFSET(Zdroj!AW$16,A2102-1,0)))</f>
        <v/>
      </c>
      <c r="E2103" s="66" t="str">
        <f ca="1">IF(C2103="","",OFFSET(Zdroj!AX$16,A2102-1,0))</f>
        <v/>
      </c>
      <c r="F2103" s="332"/>
      <c r="G2103" s="333"/>
    </row>
    <row r="2104" spans="1:7" x14ac:dyDescent="0.25">
      <c r="B2104" s="333"/>
      <c r="C2104" s="137" t="str">
        <f ca="1">IF(OFFSET(Zdroj!AI$16,A2102-1,0)=0,"",CONCATENATE("A",$A$2+2," - ",Zdroj!$AI$15))</f>
        <v/>
      </c>
      <c r="D2104" s="134" t="str">
        <f ca="1">IF(C2104="","",CONCATENATE(OFFSET(Zdroj!AI$16,A2102-1,0)," - ",OFFSET(Zdroj!AY$16,A2102-1,0)))</f>
        <v/>
      </c>
      <c r="E2104" s="66" t="str">
        <f ca="1">IF(C2104="","",OFFSET(Zdroj!AZ$16,A2102-1,0))</f>
        <v/>
      </c>
      <c r="F2104" s="332"/>
      <c r="G2104" s="333"/>
    </row>
    <row r="2105" spans="1:7" x14ac:dyDescent="0.25">
      <c r="B2105" s="333"/>
      <c r="C2105" s="137" t="str">
        <f ca="1">IF(OFFSET(Zdroj!AJ$16,A2102-1,0)=0,"",CONCATENATE("A",$A$2+3," - ",Zdroj!$AJ$15))</f>
        <v/>
      </c>
      <c r="D2105" s="134" t="str">
        <f ca="1">IF(C2105="","",CONCATENATE(OFFSET(Zdroj!AJ$16,A2102-1,0)," - ",OFFSET(Zdroj!BA$16,A2102-1,0)))</f>
        <v/>
      </c>
      <c r="E2105" s="66" t="str">
        <f ca="1">IF(C2105="","",OFFSET(Zdroj!BB$16,A2102-1,0))</f>
        <v/>
      </c>
      <c r="F2105" s="332"/>
      <c r="G2105" s="333"/>
    </row>
    <row r="2106" spans="1:7" x14ac:dyDescent="0.25">
      <c r="B2106" s="333"/>
      <c r="C2106" s="137" t="str">
        <f ca="1">IF(OFFSET(Zdroj!AK$16,A2102-1,0)=0,"",CONCATENATE("A",$A$2+4," - ",Zdroj!$AK$15))</f>
        <v/>
      </c>
      <c r="D2106" s="134" t="str">
        <f ca="1">IF(C2106="","",CONCATENATE(OFFSET(Zdroj!AK$16,A2102-1,0)," - ",OFFSET(Zdroj!BC$16,A2102-1,0)))</f>
        <v/>
      </c>
      <c r="E2106" s="66" t="str">
        <f ca="1">IF(C2106="","",OFFSET(Zdroj!BD$16,A2102-1,0))</f>
        <v/>
      </c>
      <c r="F2106" s="332"/>
      <c r="G2106" s="333"/>
    </row>
    <row r="2107" spans="1:7" x14ac:dyDescent="0.25">
      <c r="B2107" s="333"/>
      <c r="C2107" s="137" t="str">
        <f ca="1">IF(OFFSET(Zdroj!AL$16,A2102-1,0)=0,"",CONCATENATE("A",$A$2+5," - ",Zdroj!$AL$15))</f>
        <v/>
      </c>
      <c r="D2107" s="134" t="str">
        <f ca="1">IF(C2107="","",CONCATENATE(OFFSET(Zdroj!AL$16,A2102-1,0)," - ",OFFSET(Zdroj!BE$16,A2102-1,0)))</f>
        <v/>
      </c>
      <c r="E2107" s="66" t="str">
        <f ca="1">IF(C2107="","",OFFSET(Zdroj!BF$16,A2102-1,0))</f>
        <v/>
      </c>
      <c r="F2107" s="332"/>
      <c r="G2107" s="333"/>
    </row>
    <row r="2108" spans="1:7" x14ac:dyDescent="0.25">
      <c r="B2108" s="333"/>
      <c r="C2108" s="137" t="str">
        <f ca="1">IF(OFFSET(Zdroj!AM$16,A2102-1,0)=0,"",CONCATENATE("B",$A$2," - ",Zdroj!$AM$15))</f>
        <v/>
      </c>
      <c r="D2108" s="134" t="str">
        <f ca="1">IF(C2108="","",CONCATENATE(OFFSET(Zdroj!AM$16,A2102-1,0)))</f>
        <v/>
      </c>
      <c r="E2108" s="67" t="str">
        <f ca="1">IF(C2108="","",OFFSET(Zdroj!AN$16,A2102-1,0))</f>
        <v/>
      </c>
      <c r="F2108" s="334" t="str">
        <f t="shared" ref="F2108" ca="1" si="626">IF(SUM(E2108:E2111)=0,"",SUM(E2108:E2111))</f>
        <v/>
      </c>
      <c r="G2108" s="333"/>
    </row>
    <row r="2109" spans="1:7" x14ac:dyDescent="0.25">
      <c r="B2109" s="333"/>
      <c r="C2109" s="137" t="str">
        <f ca="1">IF(OFFSET(Zdroj!AO$16,A2102-1,0)=0,"",CONCATENATE("B",$A$2+1," - ",Zdroj!$AO$15))</f>
        <v/>
      </c>
      <c r="D2109" s="134" t="str">
        <f ca="1">IF(C2109="","",CONCATENATE(OFFSET(Zdroj!AO$16,A2102-1,0)))</f>
        <v/>
      </c>
      <c r="E2109" s="66" t="str">
        <f ca="1">IF(C2109="","",OFFSET(Zdroj!AP$16,A2102-1,0))</f>
        <v/>
      </c>
      <c r="F2109" s="334"/>
      <c r="G2109" s="333"/>
    </row>
    <row r="2110" spans="1:7" x14ac:dyDescent="0.25">
      <c r="B2110" s="333"/>
      <c r="C2110" s="137" t="str">
        <f ca="1">IF(OFFSET(Zdroj!AQ$16,A2102-1,0)=0,"",CONCATENATE("B",$A$2+2," - ",Zdroj!$AQ$15))</f>
        <v/>
      </c>
      <c r="D2110" s="134" t="str">
        <f ca="1">IF(C2110="","",CONCATENATE(OFFSET(Zdroj!AQ$16,A2102-1,0)))</f>
        <v/>
      </c>
      <c r="E2110" s="66" t="str">
        <f ca="1">IF(C2110="","",OFFSET(Zdroj!AR$16,A2102-1,0))</f>
        <v/>
      </c>
      <c r="F2110" s="334"/>
      <c r="G2110" s="333"/>
    </row>
    <row r="2111" spans="1:7" x14ac:dyDescent="0.25">
      <c r="B2111" s="333"/>
      <c r="C2111" s="137" t="str">
        <f ca="1">IF(OFFSET(Zdroj!AT$16,A2102-1,0)=0,"",CONCATENATE("B",$A$2+3," - ",Zdroj!$AS$15))</f>
        <v/>
      </c>
      <c r="D2111" s="134" t="str">
        <f ca="1">IF(C2111="","",CONCATENATE(OFFSET(Zdroj!AS$16,A2102-1,0)))</f>
        <v/>
      </c>
      <c r="E2111" s="66" t="str">
        <f ca="1">IF(C2111="","",OFFSET(Zdroj!AT$16,A2102-1,0))</f>
        <v/>
      </c>
      <c r="F2111" s="334"/>
      <c r="G2111" s="333"/>
    </row>
    <row r="2112" spans="1:7" x14ac:dyDescent="0.25">
      <c r="A2112" s="127">
        <f>SUM((ROW()+8)/10)</f>
        <v>212</v>
      </c>
      <c r="B2112" s="333" t="str">
        <f ca="1">IF(OFFSET(Zdroj!$B$16,A2112-1,0)&gt;0,OFFSET(Zdroj!$B$16,A2112-1,0),"")</f>
        <v/>
      </c>
      <c r="C2112" s="136" t="str">
        <f ca="1">IF(OFFSET(Zdroj!AG$16,A2112-1,0)=0,"",CONCATENATE("A",$A$2," - ",Zdroj!$AG$15))</f>
        <v/>
      </c>
      <c r="D2112" s="134" t="str">
        <f ca="1">IF(C2112="","",CONCATENATE(OFFSET(Zdroj!AG$16,A2112-1,0)," - ",OFFSET(Zdroj!AU$16,A2112-1,0)))</f>
        <v/>
      </c>
      <c r="E2112" s="66" t="str">
        <f ca="1">IF(C2112="","",OFFSET(Zdroj!AV$16,A2112-1,0))</f>
        <v/>
      </c>
      <c r="F2112" s="332" t="str">
        <f t="shared" ref="F2112" ca="1" si="627">IF(SUM(E2112:E2117)=0,"",SUM(E2112:E2117))</f>
        <v/>
      </c>
      <c r="G2112" s="333" t="str">
        <f t="shared" ref="G2112" ca="1" si="628">IF(SUM(E2112:E2121)=0,"",SUM(E2112:E2121))</f>
        <v/>
      </c>
    </row>
    <row r="2113" spans="1:7" x14ac:dyDescent="0.25">
      <c r="B2113" s="333"/>
      <c r="C2113" s="137" t="str">
        <f ca="1">IF(OFFSET(Zdroj!AH$16,A2112-1,0)=0,"",CONCATENATE("A",$A$2+1," - ",Zdroj!$AH$15))</f>
        <v/>
      </c>
      <c r="D2113" s="134" t="str">
        <f ca="1">IF(C2113="","",CONCATENATE(OFFSET(Zdroj!AH$16,A2112-1,0)," - ",OFFSET(Zdroj!AW$16,A2112-1,0)))</f>
        <v/>
      </c>
      <c r="E2113" s="66" t="str">
        <f ca="1">IF(C2113="","",OFFSET(Zdroj!AX$16,A2112-1,0))</f>
        <v/>
      </c>
      <c r="F2113" s="332"/>
      <c r="G2113" s="333"/>
    </row>
    <row r="2114" spans="1:7" x14ac:dyDescent="0.25">
      <c r="B2114" s="333"/>
      <c r="C2114" s="137" t="str">
        <f ca="1">IF(OFFSET(Zdroj!AI$16,A2112-1,0)=0,"",CONCATENATE("A",$A$2+2," - ",Zdroj!$AI$15))</f>
        <v/>
      </c>
      <c r="D2114" s="134" t="str">
        <f ca="1">IF(C2114="","",CONCATENATE(OFFSET(Zdroj!AI$16,A2112-1,0)," - ",OFFSET(Zdroj!AY$16,A2112-1,0)))</f>
        <v/>
      </c>
      <c r="E2114" s="66" t="str">
        <f ca="1">IF(C2114="","",OFFSET(Zdroj!AZ$16,A2112-1,0))</f>
        <v/>
      </c>
      <c r="F2114" s="332"/>
      <c r="G2114" s="333"/>
    </row>
    <row r="2115" spans="1:7" x14ac:dyDescent="0.25">
      <c r="B2115" s="333"/>
      <c r="C2115" s="137" t="str">
        <f ca="1">IF(OFFSET(Zdroj!AJ$16,A2112-1,0)=0,"",CONCATENATE("A",$A$2+3," - ",Zdroj!$AJ$15))</f>
        <v/>
      </c>
      <c r="D2115" s="134" t="str">
        <f ca="1">IF(C2115="","",CONCATENATE(OFFSET(Zdroj!AJ$16,A2112-1,0)," - ",OFFSET(Zdroj!BA$16,A2112-1,0)))</f>
        <v/>
      </c>
      <c r="E2115" s="66" t="str">
        <f ca="1">IF(C2115="","",OFFSET(Zdroj!BB$16,A2112-1,0))</f>
        <v/>
      </c>
      <c r="F2115" s="332"/>
      <c r="G2115" s="333"/>
    </row>
    <row r="2116" spans="1:7" x14ac:dyDescent="0.25">
      <c r="B2116" s="333"/>
      <c r="C2116" s="137" t="str">
        <f ca="1">IF(OFFSET(Zdroj!AK$16,A2112-1,0)=0,"",CONCATENATE("A",$A$2+4," - ",Zdroj!$AK$15))</f>
        <v/>
      </c>
      <c r="D2116" s="134" t="str">
        <f ca="1">IF(C2116="","",CONCATENATE(OFFSET(Zdroj!AK$16,A2112-1,0)," - ",OFFSET(Zdroj!BC$16,A2112-1,0)))</f>
        <v/>
      </c>
      <c r="E2116" s="66" t="str">
        <f ca="1">IF(C2116="","",OFFSET(Zdroj!BD$16,A2112-1,0))</f>
        <v/>
      </c>
      <c r="F2116" s="332"/>
      <c r="G2116" s="333"/>
    </row>
    <row r="2117" spans="1:7" x14ac:dyDescent="0.25">
      <c r="B2117" s="333"/>
      <c r="C2117" s="137" t="str">
        <f ca="1">IF(OFFSET(Zdroj!AL$16,A2112-1,0)=0,"",CONCATENATE("A",$A$2+5," - ",Zdroj!$AL$15))</f>
        <v/>
      </c>
      <c r="D2117" s="134" t="str">
        <f ca="1">IF(C2117="","",CONCATENATE(OFFSET(Zdroj!AL$16,A2112-1,0)," - ",OFFSET(Zdroj!BE$16,A2112-1,0)))</f>
        <v/>
      </c>
      <c r="E2117" s="66" t="str">
        <f ca="1">IF(C2117="","",OFFSET(Zdroj!BF$16,A2112-1,0))</f>
        <v/>
      </c>
      <c r="F2117" s="332"/>
      <c r="G2117" s="333"/>
    </row>
    <row r="2118" spans="1:7" x14ac:dyDescent="0.25">
      <c r="B2118" s="333"/>
      <c r="C2118" s="137" t="str">
        <f ca="1">IF(OFFSET(Zdroj!AM$16,A2112-1,0)=0,"",CONCATENATE("B",$A$2," - ",Zdroj!$AM$15))</f>
        <v/>
      </c>
      <c r="D2118" s="134" t="str">
        <f ca="1">IF(C2118="","",CONCATENATE(OFFSET(Zdroj!AM$16,A2112-1,0)))</f>
        <v/>
      </c>
      <c r="E2118" s="67" t="str">
        <f ca="1">IF(C2118="","",OFFSET(Zdroj!AN$16,A2112-1,0))</f>
        <v/>
      </c>
      <c r="F2118" s="334" t="str">
        <f t="shared" ref="F2118" ca="1" si="629">IF(SUM(E2118:E2121)=0,"",SUM(E2118:E2121))</f>
        <v/>
      </c>
      <c r="G2118" s="333"/>
    </row>
    <row r="2119" spans="1:7" x14ac:dyDescent="0.25">
      <c r="B2119" s="333"/>
      <c r="C2119" s="137" t="str">
        <f ca="1">IF(OFFSET(Zdroj!AO$16,A2112-1,0)=0,"",CONCATENATE("B",$A$2+1," - ",Zdroj!$AO$15))</f>
        <v/>
      </c>
      <c r="D2119" s="134" t="str">
        <f ca="1">IF(C2119="","",CONCATENATE(OFFSET(Zdroj!AO$16,A2112-1,0)))</f>
        <v/>
      </c>
      <c r="E2119" s="66" t="str">
        <f ca="1">IF(C2119="","",OFFSET(Zdroj!AP$16,A2112-1,0))</f>
        <v/>
      </c>
      <c r="F2119" s="334"/>
      <c r="G2119" s="333"/>
    </row>
    <row r="2120" spans="1:7" x14ac:dyDescent="0.25">
      <c r="B2120" s="333"/>
      <c r="C2120" s="137" t="str">
        <f ca="1">IF(OFFSET(Zdroj!AQ$16,A2112-1,0)=0,"",CONCATENATE("B",$A$2+2," - ",Zdroj!$AQ$15))</f>
        <v/>
      </c>
      <c r="D2120" s="134" t="str">
        <f ca="1">IF(C2120="","",CONCATENATE(OFFSET(Zdroj!AQ$16,A2112-1,0)))</f>
        <v/>
      </c>
      <c r="E2120" s="66" t="str">
        <f ca="1">IF(C2120="","",OFFSET(Zdroj!AR$16,A2112-1,0))</f>
        <v/>
      </c>
      <c r="F2120" s="334"/>
      <c r="G2120" s="333"/>
    </row>
    <row r="2121" spans="1:7" x14ac:dyDescent="0.25">
      <c r="B2121" s="333"/>
      <c r="C2121" s="137" t="str">
        <f ca="1">IF(OFFSET(Zdroj!AT$16,A2112-1,0)=0,"",CONCATENATE("B",$A$2+3," - ",Zdroj!$AS$15))</f>
        <v/>
      </c>
      <c r="D2121" s="134" t="str">
        <f ca="1">IF(C2121="","",CONCATENATE(OFFSET(Zdroj!AS$16,A2112-1,0)))</f>
        <v/>
      </c>
      <c r="E2121" s="66" t="str">
        <f ca="1">IF(C2121="","",OFFSET(Zdroj!AT$16,A2112-1,0))</f>
        <v/>
      </c>
      <c r="F2121" s="334"/>
      <c r="G2121" s="333"/>
    </row>
    <row r="2122" spans="1:7" x14ac:dyDescent="0.25">
      <c r="A2122" s="127">
        <f>SUM((ROW()+8)/10)</f>
        <v>213</v>
      </c>
      <c r="B2122" s="333" t="str">
        <f ca="1">IF(OFFSET(Zdroj!$B$16,A2122-1,0)&gt;0,OFFSET(Zdroj!$B$16,A2122-1,0),"")</f>
        <v/>
      </c>
      <c r="C2122" s="136" t="str">
        <f ca="1">IF(OFFSET(Zdroj!AG$16,A2122-1,0)=0,"",CONCATENATE("A",$A$2," - ",Zdroj!$AG$15))</f>
        <v/>
      </c>
      <c r="D2122" s="134" t="str">
        <f ca="1">IF(C2122="","",CONCATENATE(OFFSET(Zdroj!AG$16,A2122-1,0)," - ",OFFSET(Zdroj!AU$16,A2122-1,0)))</f>
        <v/>
      </c>
      <c r="E2122" s="66" t="str">
        <f ca="1">IF(C2122="","",OFFSET(Zdroj!AV$16,A2122-1,0))</f>
        <v/>
      </c>
      <c r="F2122" s="332" t="str">
        <f t="shared" ref="F2122" ca="1" si="630">IF(SUM(E2122:E2127)=0,"",SUM(E2122:E2127))</f>
        <v/>
      </c>
      <c r="G2122" s="333" t="str">
        <f t="shared" ref="G2122" ca="1" si="631">IF(SUM(E2122:E2131)=0,"",SUM(E2122:E2131))</f>
        <v/>
      </c>
    </row>
    <row r="2123" spans="1:7" x14ac:dyDescent="0.25">
      <c r="B2123" s="333"/>
      <c r="C2123" s="137" t="str">
        <f ca="1">IF(OFFSET(Zdroj!AH$16,A2122-1,0)=0,"",CONCATENATE("A",$A$2+1," - ",Zdroj!$AH$15))</f>
        <v/>
      </c>
      <c r="D2123" s="134" t="str">
        <f ca="1">IF(C2123="","",CONCATENATE(OFFSET(Zdroj!AH$16,A2122-1,0)," - ",OFFSET(Zdroj!AW$16,A2122-1,0)))</f>
        <v/>
      </c>
      <c r="E2123" s="66" t="str">
        <f ca="1">IF(C2123="","",OFFSET(Zdroj!AX$16,A2122-1,0))</f>
        <v/>
      </c>
      <c r="F2123" s="332"/>
      <c r="G2123" s="333"/>
    </row>
    <row r="2124" spans="1:7" x14ac:dyDescent="0.25">
      <c r="B2124" s="333"/>
      <c r="C2124" s="137" t="str">
        <f ca="1">IF(OFFSET(Zdroj!AI$16,A2122-1,0)=0,"",CONCATENATE("A",$A$2+2," - ",Zdroj!$AI$15))</f>
        <v/>
      </c>
      <c r="D2124" s="134" t="str">
        <f ca="1">IF(C2124="","",CONCATENATE(OFFSET(Zdroj!AI$16,A2122-1,0)," - ",OFFSET(Zdroj!AY$16,A2122-1,0)))</f>
        <v/>
      </c>
      <c r="E2124" s="66" t="str">
        <f ca="1">IF(C2124="","",OFFSET(Zdroj!AZ$16,A2122-1,0))</f>
        <v/>
      </c>
      <c r="F2124" s="332"/>
      <c r="G2124" s="333"/>
    </row>
    <row r="2125" spans="1:7" x14ac:dyDescent="0.25">
      <c r="B2125" s="333"/>
      <c r="C2125" s="137" t="str">
        <f ca="1">IF(OFFSET(Zdroj!AJ$16,A2122-1,0)=0,"",CONCATENATE("A",$A$2+3," - ",Zdroj!$AJ$15))</f>
        <v/>
      </c>
      <c r="D2125" s="134" t="str">
        <f ca="1">IF(C2125="","",CONCATENATE(OFFSET(Zdroj!AJ$16,A2122-1,0)," - ",OFFSET(Zdroj!BA$16,A2122-1,0)))</f>
        <v/>
      </c>
      <c r="E2125" s="66" t="str">
        <f ca="1">IF(C2125="","",OFFSET(Zdroj!BB$16,A2122-1,0))</f>
        <v/>
      </c>
      <c r="F2125" s="332"/>
      <c r="G2125" s="333"/>
    </row>
    <row r="2126" spans="1:7" x14ac:dyDescent="0.25">
      <c r="B2126" s="333"/>
      <c r="C2126" s="137" t="str">
        <f ca="1">IF(OFFSET(Zdroj!AK$16,A2122-1,0)=0,"",CONCATENATE("A",$A$2+4," - ",Zdroj!$AK$15))</f>
        <v/>
      </c>
      <c r="D2126" s="134" t="str">
        <f ca="1">IF(C2126="","",CONCATENATE(OFFSET(Zdroj!AK$16,A2122-1,0)," - ",OFFSET(Zdroj!BC$16,A2122-1,0)))</f>
        <v/>
      </c>
      <c r="E2126" s="66" t="str">
        <f ca="1">IF(C2126="","",OFFSET(Zdroj!BD$16,A2122-1,0))</f>
        <v/>
      </c>
      <c r="F2126" s="332"/>
      <c r="G2126" s="333"/>
    </row>
    <row r="2127" spans="1:7" x14ac:dyDescent="0.25">
      <c r="B2127" s="333"/>
      <c r="C2127" s="137" t="str">
        <f ca="1">IF(OFFSET(Zdroj!AL$16,A2122-1,0)=0,"",CONCATENATE("A",$A$2+5," - ",Zdroj!$AL$15))</f>
        <v/>
      </c>
      <c r="D2127" s="134" t="str">
        <f ca="1">IF(C2127="","",CONCATENATE(OFFSET(Zdroj!AL$16,A2122-1,0)," - ",OFFSET(Zdroj!BE$16,A2122-1,0)))</f>
        <v/>
      </c>
      <c r="E2127" s="66" t="str">
        <f ca="1">IF(C2127="","",OFFSET(Zdroj!BF$16,A2122-1,0))</f>
        <v/>
      </c>
      <c r="F2127" s="332"/>
      <c r="G2127" s="333"/>
    </row>
    <row r="2128" spans="1:7" x14ac:dyDescent="0.25">
      <c r="B2128" s="333"/>
      <c r="C2128" s="137" t="str">
        <f ca="1">IF(OFFSET(Zdroj!AM$16,A2122-1,0)=0,"",CONCATENATE("B",$A$2," - ",Zdroj!$AM$15))</f>
        <v/>
      </c>
      <c r="D2128" s="134" t="str">
        <f ca="1">IF(C2128="","",CONCATENATE(OFFSET(Zdroj!AM$16,A2122-1,0)))</f>
        <v/>
      </c>
      <c r="E2128" s="67" t="str">
        <f ca="1">IF(C2128="","",OFFSET(Zdroj!AN$16,A2122-1,0))</f>
        <v/>
      </c>
      <c r="F2128" s="334" t="str">
        <f t="shared" ref="F2128" ca="1" si="632">IF(SUM(E2128:E2131)=0,"",SUM(E2128:E2131))</f>
        <v/>
      </c>
      <c r="G2128" s="333"/>
    </row>
    <row r="2129" spans="1:7" x14ac:dyDescent="0.25">
      <c r="B2129" s="333"/>
      <c r="C2129" s="137" t="str">
        <f ca="1">IF(OFFSET(Zdroj!AO$16,A2122-1,0)=0,"",CONCATENATE("B",$A$2+1," - ",Zdroj!$AO$15))</f>
        <v/>
      </c>
      <c r="D2129" s="134" t="str">
        <f ca="1">IF(C2129="","",CONCATENATE(OFFSET(Zdroj!AO$16,A2122-1,0)))</f>
        <v/>
      </c>
      <c r="E2129" s="66" t="str">
        <f ca="1">IF(C2129="","",OFFSET(Zdroj!AP$16,A2122-1,0))</f>
        <v/>
      </c>
      <c r="F2129" s="334"/>
      <c r="G2129" s="333"/>
    </row>
    <row r="2130" spans="1:7" x14ac:dyDescent="0.25">
      <c r="B2130" s="333"/>
      <c r="C2130" s="137" t="str">
        <f ca="1">IF(OFFSET(Zdroj!AQ$16,A2122-1,0)=0,"",CONCATENATE("B",$A$2+2," - ",Zdroj!$AQ$15))</f>
        <v/>
      </c>
      <c r="D2130" s="134" t="str">
        <f ca="1">IF(C2130="","",CONCATENATE(OFFSET(Zdroj!AQ$16,A2122-1,0)))</f>
        <v/>
      </c>
      <c r="E2130" s="66" t="str">
        <f ca="1">IF(C2130="","",OFFSET(Zdroj!AR$16,A2122-1,0))</f>
        <v/>
      </c>
      <c r="F2130" s="334"/>
      <c r="G2130" s="333"/>
    </row>
    <row r="2131" spans="1:7" x14ac:dyDescent="0.25">
      <c r="B2131" s="333"/>
      <c r="C2131" s="137" t="str">
        <f ca="1">IF(OFFSET(Zdroj!AT$16,A2122-1,0)=0,"",CONCATENATE("B",$A$2+3," - ",Zdroj!$AS$15))</f>
        <v/>
      </c>
      <c r="D2131" s="134" t="str">
        <f ca="1">IF(C2131="","",CONCATENATE(OFFSET(Zdroj!AS$16,A2122-1,0)))</f>
        <v/>
      </c>
      <c r="E2131" s="66" t="str">
        <f ca="1">IF(C2131="","",OFFSET(Zdroj!AT$16,A2122-1,0))</f>
        <v/>
      </c>
      <c r="F2131" s="334"/>
      <c r="G2131" s="333"/>
    </row>
    <row r="2132" spans="1:7" x14ac:dyDescent="0.25">
      <c r="A2132" s="127">
        <f>SUM((ROW()+8)/10)</f>
        <v>214</v>
      </c>
      <c r="B2132" s="333" t="str">
        <f ca="1">IF(OFFSET(Zdroj!$B$16,A2132-1,0)&gt;0,OFFSET(Zdroj!$B$16,A2132-1,0),"")</f>
        <v/>
      </c>
      <c r="C2132" s="136" t="str">
        <f ca="1">IF(OFFSET(Zdroj!AG$16,A2132-1,0)=0,"",CONCATENATE("A",$A$2," - ",Zdroj!$AG$15))</f>
        <v/>
      </c>
      <c r="D2132" s="134" t="str">
        <f ca="1">IF(C2132="","",CONCATENATE(OFFSET(Zdroj!AG$16,A2132-1,0)," - ",OFFSET(Zdroj!AU$16,A2132-1,0)))</f>
        <v/>
      </c>
      <c r="E2132" s="66" t="str">
        <f ca="1">IF(C2132="","",OFFSET(Zdroj!AV$16,A2132-1,0))</f>
        <v/>
      </c>
      <c r="F2132" s="332" t="str">
        <f t="shared" ref="F2132" ca="1" si="633">IF(SUM(E2132:E2137)=0,"",SUM(E2132:E2137))</f>
        <v/>
      </c>
      <c r="G2132" s="333" t="str">
        <f t="shared" ref="G2132" ca="1" si="634">IF(SUM(E2132:E2141)=0,"",SUM(E2132:E2141))</f>
        <v/>
      </c>
    </row>
    <row r="2133" spans="1:7" x14ac:dyDescent="0.25">
      <c r="B2133" s="333"/>
      <c r="C2133" s="137" t="str">
        <f ca="1">IF(OFFSET(Zdroj!AH$16,A2132-1,0)=0,"",CONCATENATE("A",$A$2+1," - ",Zdroj!$AH$15))</f>
        <v/>
      </c>
      <c r="D2133" s="134" t="str">
        <f ca="1">IF(C2133="","",CONCATENATE(OFFSET(Zdroj!AH$16,A2132-1,0)," - ",OFFSET(Zdroj!AW$16,A2132-1,0)))</f>
        <v/>
      </c>
      <c r="E2133" s="66" t="str">
        <f ca="1">IF(C2133="","",OFFSET(Zdroj!AX$16,A2132-1,0))</f>
        <v/>
      </c>
      <c r="F2133" s="332"/>
      <c r="G2133" s="333"/>
    </row>
    <row r="2134" spans="1:7" x14ac:dyDescent="0.25">
      <c r="B2134" s="333"/>
      <c r="C2134" s="137" t="str">
        <f ca="1">IF(OFFSET(Zdroj!AI$16,A2132-1,0)=0,"",CONCATENATE("A",$A$2+2," - ",Zdroj!$AI$15))</f>
        <v/>
      </c>
      <c r="D2134" s="134" t="str">
        <f ca="1">IF(C2134="","",CONCATENATE(OFFSET(Zdroj!AI$16,A2132-1,0)," - ",OFFSET(Zdroj!AY$16,A2132-1,0)))</f>
        <v/>
      </c>
      <c r="E2134" s="66" t="str">
        <f ca="1">IF(C2134="","",OFFSET(Zdroj!AZ$16,A2132-1,0))</f>
        <v/>
      </c>
      <c r="F2134" s="332"/>
      <c r="G2134" s="333"/>
    </row>
    <row r="2135" spans="1:7" x14ac:dyDescent="0.25">
      <c r="B2135" s="333"/>
      <c r="C2135" s="137" t="str">
        <f ca="1">IF(OFFSET(Zdroj!AJ$16,A2132-1,0)=0,"",CONCATENATE("A",$A$2+3," - ",Zdroj!$AJ$15))</f>
        <v/>
      </c>
      <c r="D2135" s="134" t="str">
        <f ca="1">IF(C2135="","",CONCATENATE(OFFSET(Zdroj!AJ$16,A2132-1,0)," - ",OFFSET(Zdroj!BA$16,A2132-1,0)))</f>
        <v/>
      </c>
      <c r="E2135" s="66" t="str">
        <f ca="1">IF(C2135="","",OFFSET(Zdroj!BB$16,A2132-1,0))</f>
        <v/>
      </c>
      <c r="F2135" s="332"/>
      <c r="G2135" s="333"/>
    </row>
    <row r="2136" spans="1:7" x14ac:dyDescent="0.25">
      <c r="B2136" s="333"/>
      <c r="C2136" s="137" t="str">
        <f ca="1">IF(OFFSET(Zdroj!AK$16,A2132-1,0)=0,"",CONCATENATE("A",$A$2+4," - ",Zdroj!$AK$15))</f>
        <v/>
      </c>
      <c r="D2136" s="134" t="str">
        <f ca="1">IF(C2136="","",CONCATENATE(OFFSET(Zdroj!AK$16,A2132-1,0)," - ",OFFSET(Zdroj!BC$16,A2132-1,0)))</f>
        <v/>
      </c>
      <c r="E2136" s="66" t="str">
        <f ca="1">IF(C2136="","",OFFSET(Zdroj!BD$16,A2132-1,0))</f>
        <v/>
      </c>
      <c r="F2136" s="332"/>
      <c r="G2136" s="333"/>
    </row>
    <row r="2137" spans="1:7" x14ac:dyDescent="0.25">
      <c r="B2137" s="333"/>
      <c r="C2137" s="137" t="str">
        <f ca="1">IF(OFFSET(Zdroj!AL$16,A2132-1,0)=0,"",CONCATENATE("A",$A$2+5," - ",Zdroj!$AL$15))</f>
        <v/>
      </c>
      <c r="D2137" s="134" t="str">
        <f ca="1">IF(C2137="","",CONCATENATE(OFFSET(Zdroj!AL$16,A2132-1,0)," - ",OFFSET(Zdroj!BE$16,A2132-1,0)))</f>
        <v/>
      </c>
      <c r="E2137" s="66" t="str">
        <f ca="1">IF(C2137="","",OFFSET(Zdroj!BF$16,A2132-1,0))</f>
        <v/>
      </c>
      <c r="F2137" s="332"/>
      <c r="G2137" s="333"/>
    </row>
    <row r="2138" spans="1:7" x14ac:dyDescent="0.25">
      <c r="B2138" s="333"/>
      <c r="C2138" s="137" t="str">
        <f ca="1">IF(OFFSET(Zdroj!AM$16,A2132-1,0)=0,"",CONCATENATE("B",$A$2," - ",Zdroj!$AM$15))</f>
        <v/>
      </c>
      <c r="D2138" s="134" t="str">
        <f ca="1">IF(C2138="","",CONCATENATE(OFFSET(Zdroj!AM$16,A2132-1,0)))</f>
        <v/>
      </c>
      <c r="E2138" s="67" t="str">
        <f ca="1">IF(C2138="","",OFFSET(Zdroj!AN$16,A2132-1,0))</f>
        <v/>
      </c>
      <c r="F2138" s="334" t="str">
        <f t="shared" ref="F2138" ca="1" si="635">IF(SUM(E2138:E2141)=0,"",SUM(E2138:E2141))</f>
        <v/>
      </c>
      <c r="G2138" s="333"/>
    </row>
    <row r="2139" spans="1:7" x14ac:dyDescent="0.25">
      <c r="B2139" s="333"/>
      <c r="C2139" s="137" t="str">
        <f ca="1">IF(OFFSET(Zdroj!AO$16,A2132-1,0)=0,"",CONCATENATE("B",$A$2+1," - ",Zdroj!$AO$15))</f>
        <v/>
      </c>
      <c r="D2139" s="134" t="str">
        <f ca="1">IF(C2139="","",CONCATENATE(OFFSET(Zdroj!AO$16,A2132-1,0)))</f>
        <v/>
      </c>
      <c r="E2139" s="66" t="str">
        <f ca="1">IF(C2139="","",OFFSET(Zdroj!AP$16,A2132-1,0))</f>
        <v/>
      </c>
      <c r="F2139" s="334"/>
      <c r="G2139" s="333"/>
    </row>
    <row r="2140" spans="1:7" x14ac:dyDescent="0.25">
      <c r="B2140" s="333"/>
      <c r="C2140" s="137" t="str">
        <f ca="1">IF(OFFSET(Zdroj!AQ$16,A2132-1,0)=0,"",CONCATENATE("B",$A$2+2," - ",Zdroj!$AQ$15))</f>
        <v/>
      </c>
      <c r="D2140" s="134" t="str">
        <f ca="1">IF(C2140="","",CONCATENATE(OFFSET(Zdroj!AQ$16,A2132-1,0)))</f>
        <v/>
      </c>
      <c r="E2140" s="66" t="str">
        <f ca="1">IF(C2140="","",OFFSET(Zdroj!AR$16,A2132-1,0))</f>
        <v/>
      </c>
      <c r="F2140" s="334"/>
      <c r="G2140" s="333"/>
    </row>
    <row r="2141" spans="1:7" x14ac:dyDescent="0.25">
      <c r="B2141" s="333"/>
      <c r="C2141" s="137" t="str">
        <f ca="1">IF(OFFSET(Zdroj!AT$16,A2132-1,0)=0,"",CONCATENATE("B",$A$2+3," - ",Zdroj!$AS$15))</f>
        <v/>
      </c>
      <c r="D2141" s="134" t="str">
        <f ca="1">IF(C2141="","",CONCATENATE(OFFSET(Zdroj!AS$16,A2132-1,0)))</f>
        <v/>
      </c>
      <c r="E2141" s="66" t="str">
        <f ca="1">IF(C2141="","",OFFSET(Zdroj!AT$16,A2132-1,0))</f>
        <v/>
      </c>
      <c r="F2141" s="334"/>
      <c r="G2141" s="333"/>
    </row>
    <row r="2142" spans="1:7" x14ac:dyDescent="0.25">
      <c r="A2142" s="127">
        <f>SUM((ROW()+8)/10)</f>
        <v>215</v>
      </c>
      <c r="B2142" s="333" t="str">
        <f ca="1">IF(OFFSET(Zdroj!$B$16,A2142-1,0)&gt;0,OFFSET(Zdroj!$B$16,A2142-1,0),"")</f>
        <v/>
      </c>
      <c r="C2142" s="136" t="str">
        <f ca="1">IF(OFFSET(Zdroj!AG$16,A2142-1,0)=0,"",CONCATENATE("A",$A$2," - ",Zdroj!$AG$15))</f>
        <v/>
      </c>
      <c r="D2142" s="134" t="str">
        <f ca="1">IF(C2142="","",CONCATENATE(OFFSET(Zdroj!AG$16,A2142-1,0)," - ",OFFSET(Zdroj!AU$16,A2142-1,0)))</f>
        <v/>
      </c>
      <c r="E2142" s="66" t="str">
        <f ca="1">IF(C2142="","",OFFSET(Zdroj!AV$16,A2142-1,0))</f>
        <v/>
      </c>
      <c r="F2142" s="332" t="str">
        <f t="shared" ref="F2142" ca="1" si="636">IF(SUM(E2142:E2147)=0,"",SUM(E2142:E2147))</f>
        <v/>
      </c>
      <c r="G2142" s="333" t="str">
        <f t="shared" ref="G2142" ca="1" si="637">IF(SUM(E2142:E2151)=0,"",SUM(E2142:E2151))</f>
        <v/>
      </c>
    </row>
    <row r="2143" spans="1:7" x14ac:dyDescent="0.25">
      <c r="B2143" s="333"/>
      <c r="C2143" s="137" t="str">
        <f ca="1">IF(OFFSET(Zdroj!AH$16,A2142-1,0)=0,"",CONCATENATE("A",$A$2+1," - ",Zdroj!$AH$15))</f>
        <v/>
      </c>
      <c r="D2143" s="134" t="str">
        <f ca="1">IF(C2143="","",CONCATENATE(OFFSET(Zdroj!AH$16,A2142-1,0)," - ",OFFSET(Zdroj!AW$16,A2142-1,0)))</f>
        <v/>
      </c>
      <c r="E2143" s="66" t="str">
        <f ca="1">IF(C2143="","",OFFSET(Zdroj!AX$16,A2142-1,0))</f>
        <v/>
      </c>
      <c r="F2143" s="332"/>
      <c r="G2143" s="333"/>
    </row>
    <row r="2144" spans="1:7" x14ac:dyDescent="0.25">
      <c r="B2144" s="333"/>
      <c r="C2144" s="137" t="str">
        <f ca="1">IF(OFFSET(Zdroj!AI$16,A2142-1,0)=0,"",CONCATENATE("A",$A$2+2," - ",Zdroj!$AI$15))</f>
        <v/>
      </c>
      <c r="D2144" s="134" t="str">
        <f ca="1">IF(C2144="","",CONCATENATE(OFFSET(Zdroj!AI$16,A2142-1,0)," - ",OFFSET(Zdroj!AY$16,A2142-1,0)))</f>
        <v/>
      </c>
      <c r="E2144" s="66" t="str">
        <f ca="1">IF(C2144="","",OFFSET(Zdroj!AZ$16,A2142-1,0))</f>
        <v/>
      </c>
      <c r="F2144" s="332"/>
      <c r="G2144" s="333"/>
    </row>
    <row r="2145" spans="1:7" x14ac:dyDescent="0.25">
      <c r="B2145" s="333"/>
      <c r="C2145" s="137" t="str">
        <f ca="1">IF(OFFSET(Zdroj!AJ$16,A2142-1,0)=0,"",CONCATENATE("A",$A$2+3," - ",Zdroj!$AJ$15))</f>
        <v/>
      </c>
      <c r="D2145" s="134" t="str">
        <f ca="1">IF(C2145="","",CONCATENATE(OFFSET(Zdroj!AJ$16,A2142-1,0)," - ",OFFSET(Zdroj!BA$16,A2142-1,0)))</f>
        <v/>
      </c>
      <c r="E2145" s="66" t="str">
        <f ca="1">IF(C2145="","",OFFSET(Zdroj!BB$16,A2142-1,0))</f>
        <v/>
      </c>
      <c r="F2145" s="332"/>
      <c r="G2145" s="333"/>
    </row>
    <row r="2146" spans="1:7" x14ac:dyDescent="0.25">
      <c r="B2146" s="333"/>
      <c r="C2146" s="137" t="str">
        <f ca="1">IF(OFFSET(Zdroj!AK$16,A2142-1,0)=0,"",CONCATENATE("A",$A$2+4," - ",Zdroj!$AK$15))</f>
        <v/>
      </c>
      <c r="D2146" s="134" t="str">
        <f ca="1">IF(C2146="","",CONCATENATE(OFFSET(Zdroj!AK$16,A2142-1,0)," - ",OFFSET(Zdroj!BC$16,A2142-1,0)))</f>
        <v/>
      </c>
      <c r="E2146" s="66" t="str">
        <f ca="1">IF(C2146="","",OFFSET(Zdroj!BD$16,A2142-1,0))</f>
        <v/>
      </c>
      <c r="F2146" s="332"/>
      <c r="G2146" s="333"/>
    </row>
    <row r="2147" spans="1:7" x14ac:dyDescent="0.25">
      <c r="B2147" s="333"/>
      <c r="C2147" s="137" t="str">
        <f ca="1">IF(OFFSET(Zdroj!AL$16,A2142-1,0)=0,"",CONCATENATE("A",$A$2+5," - ",Zdroj!$AL$15))</f>
        <v/>
      </c>
      <c r="D2147" s="134" t="str">
        <f ca="1">IF(C2147="","",CONCATENATE(OFFSET(Zdroj!AL$16,A2142-1,0)," - ",OFFSET(Zdroj!BE$16,A2142-1,0)))</f>
        <v/>
      </c>
      <c r="E2147" s="66" t="str">
        <f ca="1">IF(C2147="","",OFFSET(Zdroj!BF$16,A2142-1,0))</f>
        <v/>
      </c>
      <c r="F2147" s="332"/>
      <c r="G2147" s="333"/>
    </row>
    <row r="2148" spans="1:7" x14ac:dyDescent="0.25">
      <c r="B2148" s="333"/>
      <c r="C2148" s="137" t="str">
        <f ca="1">IF(OFFSET(Zdroj!AM$16,A2142-1,0)=0,"",CONCATENATE("B",$A$2," - ",Zdroj!$AM$15))</f>
        <v/>
      </c>
      <c r="D2148" s="134" t="str">
        <f ca="1">IF(C2148="","",CONCATENATE(OFFSET(Zdroj!AM$16,A2142-1,0)))</f>
        <v/>
      </c>
      <c r="E2148" s="67" t="str">
        <f ca="1">IF(C2148="","",OFFSET(Zdroj!AN$16,A2142-1,0))</f>
        <v/>
      </c>
      <c r="F2148" s="334" t="str">
        <f t="shared" ref="F2148" ca="1" si="638">IF(SUM(E2148:E2151)=0,"",SUM(E2148:E2151))</f>
        <v/>
      </c>
      <c r="G2148" s="333"/>
    </row>
    <row r="2149" spans="1:7" x14ac:dyDescent="0.25">
      <c r="B2149" s="333"/>
      <c r="C2149" s="137" t="str">
        <f ca="1">IF(OFFSET(Zdroj!AO$16,A2142-1,0)=0,"",CONCATENATE("B",$A$2+1," - ",Zdroj!$AO$15))</f>
        <v/>
      </c>
      <c r="D2149" s="134" t="str">
        <f ca="1">IF(C2149="","",CONCATENATE(OFFSET(Zdroj!AO$16,A2142-1,0)))</f>
        <v/>
      </c>
      <c r="E2149" s="66" t="str">
        <f ca="1">IF(C2149="","",OFFSET(Zdroj!AP$16,A2142-1,0))</f>
        <v/>
      </c>
      <c r="F2149" s="334"/>
      <c r="G2149" s="333"/>
    </row>
    <row r="2150" spans="1:7" x14ac:dyDescent="0.25">
      <c r="B2150" s="333"/>
      <c r="C2150" s="137" t="str">
        <f ca="1">IF(OFFSET(Zdroj!AQ$16,A2142-1,0)=0,"",CONCATENATE("B",$A$2+2," - ",Zdroj!$AQ$15))</f>
        <v/>
      </c>
      <c r="D2150" s="134" t="str">
        <f ca="1">IF(C2150="","",CONCATENATE(OFFSET(Zdroj!AQ$16,A2142-1,0)))</f>
        <v/>
      </c>
      <c r="E2150" s="66" t="str">
        <f ca="1">IF(C2150="","",OFFSET(Zdroj!AR$16,A2142-1,0))</f>
        <v/>
      </c>
      <c r="F2150" s="334"/>
      <c r="G2150" s="333"/>
    </row>
    <row r="2151" spans="1:7" x14ac:dyDescent="0.25">
      <c r="B2151" s="333"/>
      <c r="C2151" s="137" t="str">
        <f ca="1">IF(OFFSET(Zdroj!AT$16,A2142-1,0)=0,"",CONCATENATE("B",$A$2+3," - ",Zdroj!$AS$15))</f>
        <v/>
      </c>
      <c r="D2151" s="134" t="str">
        <f ca="1">IF(C2151="","",CONCATENATE(OFFSET(Zdroj!AS$16,A2142-1,0)))</f>
        <v/>
      </c>
      <c r="E2151" s="66" t="str">
        <f ca="1">IF(C2151="","",OFFSET(Zdroj!AT$16,A2142-1,0))</f>
        <v/>
      </c>
      <c r="F2151" s="334"/>
      <c r="G2151" s="333"/>
    </row>
    <row r="2152" spans="1:7" x14ac:dyDescent="0.25">
      <c r="A2152" s="127">
        <f>SUM((ROW()+8)/10)</f>
        <v>216</v>
      </c>
      <c r="B2152" s="333" t="str">
        <f ca="1">IF(OFFSET(Zdroj!$B$16,A2152-1,0)&gt;0,OFFSET(Zdroj!$B$16,A2152-1,0),"")</f>
        <v/>
      </c>
      <c r="C2152" s="136" t="str">
        <f ca="1">IF(OFFSET(Zdroj!AG$16,A2152-1,0)=0,"",CONCATENATE("A",$A$2," - ",Zdroj!$AG$15))</f>
        <v/>
      </c>
      <c r="D2152" s="134" t="str">
        <f ca="1">IF(C2152="","",CONCATENATE(OFFSET(Zdroj!AG$16,A2152-1,0)," - ",OFFSET(Zdroj!AU$16,A2152-1,0)))</f>
        <v/>
      </c>
      <c r="E2152" s="66" t="str">
        <f ca="1">IF(C2152="","",OFFSET(Zdroj!AV$16,A2152-1,0))</f>
        <v/>
      </c>
      <c r="F2152" s="332" t="str">
        <f t="shared" ref="F2152" ca="1" si="639">IF(SUM(E2152:E2157)=0,"",SUM(E2152:E2157))</f>
        <v/>
      </c>
      <c r="G2152" s="333" t="str">
        <f t="shared" ref="G2152" ca="1" si="640">IF(SUM(E2152:E2161)=0,"",SUM(E2152:E2161))</f>
        <v/>
      </c>
    </row>
    <row r="2153" spans="1:7" x14ac:dyDescent="0.25">
      <c r="B2153" s="333"/>
      <c r="C2153" s="137" t="str">
        <f ca="1">IF(OFFSET(Zdroj!AH$16,A2152-1,0)=0,"",CONCATENATE("A",$A$2+1," - ",Zdroj!$AH$15))</f>
        <v/>
      </c>
      <c r="D2153" s="134" t="str">
        <f ca="1">IF(C2153="","",CONCATENATE(OFFSET(Zdroj!AH$16,A2152-1,0)," - ",OFFSET(Zdroj!AW$16,A2152-1,0)))</f>
        <v/>
      </c>
      <c r="E2153" s="66" t="str">
        <f ca="1">IF(C2153="","",OFFSET(Zdroj!AX$16,A2152-1,0))</f>
        <v/>
      </c>
      <c r="F2153" s="332"/>
      <c r="G2153" s="333"/>
    </row>
    <row r="2154" spans="1:7" x14ac:dyDescent="0.25">
      <c r="B2154" s="333"/>
      <c r="C2154" s="137" t="str">
        <f ca="1">IF(OFFSET(Zdroj!AI$16,A2152-1,0)=0,"",CONCATENATE("A",$A$2+2," - ",Zdroj!$AI$15))</f>
        <v/>
      </c>
      <c r="D2154" s="134" t="str">
        <f ca="1">IF(C2154="","",CONCATENATE(OFFSET(Zdroj!AI$16,A2152-1,0)," - ",OFFSET(Zdroj!AY$16,A2152-1,0)))</f>
        <v/>
      </c>
      <c r="E2154" s="66" t="str">
        <f ca="1">IF(C2154="","",OFFSET(Zdroj!AZ$16,A2152-1,0))</f>
        <v/>
      </c>
      <c r="F2154" s="332"/>
      <c r="G2154" s="333"/>
    </row>
    <row r="2155" spans="1:7" x14ac:dyDescent="0.25">
      <c r="B2155" s="333"/>
      <c r="C2155" s="137" t="str">
        <f ca="1">IF(OFFSET(Zdroj!AJ$16,A2152-1,0)=0,"",CONCATENATE("A",$A$2+3," - ",Zdroj!$AJ$15))</f>
        <v/>
      </c>
      <c r="D2155" s="134" t="str">
        <f ca="1">IF(C2155="","",CONCATENATE(OFFSET(Zdroj!AJ$16,A2152-1,0)," - ",OFFSET(Zdroj!BA$16,A2152-1,0)))</f>
        <v/>
      </c>
      <c r="E2155" s="66" t="str">
        <f ca="1">IF(C2155="","",OFFSET(Zdroj!BB$16,A2152-1,0))</f>
        <v/>
      </c>
      <c r="F2155" s="332"/>
      <c r="G2155" s="333"/>
    </row>
    <row r="2156" spans="1:7" x14ac:dyDescent="0.25">
      <c r="B2156" s="333"/>
      <c r="C2156" s="137" t="str">
        <f ca="1">IF(OFFSET(Zdroj!AK$16,A2152-1,0)=0,"",CONCATENATE("A",$A$2+4," - ",Zdroj!$AK$15))</f>
        <v/>
      </c>
      <c r="D2156" s="134" t="str">
        <f ca="1">IF(C2156="","",CONCATENATE(OFFSET(Zdroj!AK$16,A2152-1,0)," - ",OFFSET(Zdroj!BC$16,A2152-1,0)))</f>
        <v/>
      </c>
      <c r="E2156" s="66" t="str">
        <f ca="1">IF(C2156="","",OFFSET(Zdroj!BD$16,A2152-1,0))</f>
        <v/>
      </c>
      <c r="F2156" s="332"/>
      <c r="G2156" s="333"/>
    </row>
    <row r="2157" spans="1:7" x14ac:dyDescent="0.25">
      <c r="B2157" s="333"/>
      <c r="C2157" s="137" t="str">
        <f ca="1">IF(OFFSET(Zdroj!AL$16,A2152-1,0)=0,"",CONCATENATE("A",$A$2+5," - ",Zdroj!$AL$15))</f>
        <v/>
      </c>
      <c r="D2157" s="134" t="str">
        <f ca="1">IF(C2157="","",CONCATENATE(OFFSET(Zdroj!AL$16,A2152-1,0)," - ",OFFSET(Zdroj!BE$16,A2152-1,0)))</f>
        <v/>
      </c>
      <c r="E2157" s="66" t="str">
        <f ca="1">IF(C2157="","",OFFSET(Zdroj!BF$16,A2152-1,0))</f>
        <v/>
      </c>
      <c r="F2157" s="332"/>
      <c r="G2157" s="333"/>
    </row>
    <row r="2158" spans="1:7" x14ac:dyDescent="0.25">
      <c r="B2158" s="333"/>
      <c r="C2158" s="137" t="str">
        <f ca="1">IF(OFFSET(Zdroj!AM$16,A2152-1,0)=0,"",CONCATENATE("B",$A$2," - ",Zdroj!$AM$15))</f>
        <v/>
      </c>
      <c r="D2158" s="134" t="str">
        <f ca="1">IF(C2158="","",CONCATENATE(OFFSET(Zdroj!AM$16,A2152-1,0)))</f>
        <v/>
      </c>
      <c r="E2158" s="67" t="str">
        <f ca="1">IF(C2158="","",OFFSET(Zdroj!AN$16,A2152-1,0))</f>
        <v/>
      </c>
      <c r="F2158" s="334" t="str">
        <f t="shared" ref="F2158" ca="1" si="641">IF(SUM(E2158:E2161)=0,"",SUM(E2158:E2161))</f>
        <v/>
      </c>
      <c r="G2158" s="333"/>
    </row>
    <row r="2159" spans="1:7" x14ac:dyDescent="0.25">
      <c r="B2159" s="333"/>
      <c r="C2159" s="137" t="str">
        <f ca="1">IF(OFFSET(Zdroj!AO$16,A2152-1,0)=0,"",CONCATENATE("B",$A$2+1," - ",Zdroj!$AO$15))</f>
        <v/>
      </c>
      <c r="D2159" s="134" t="str">
        <f ca="1">IF(C2159="","",CONCATENATE(OFFSET(Zdroj!AO$16,A2152-1,0)))</f>
        <v/>
      </c>
      <c r="E2159" s="66" t="str">
        <f ca="1">IF(C2159="","",OFFSET(Zdroj!AP$16,A2152-1,0))</f>
        <v/>
      </c>
      <c r="F2159" s="334"/>
      <c r="G2159" s="333"/>
    </row>
    <row r="2160" spans="1:7" x14ac:dyDescent="0.25">
      <c r="B2160" s="333"/>
      <c r="C2160" s="137" t="str">
        <f ca="1">IF(OFFSET(Zdroj!AQ$16,A2152-1,0)=0,"",CONCATENATE("B",$A$2+2," - ",Zdroj!$AQ$15))</f>
        <v/>
      </c>
      <c r="D2160" s="134" t="str">
        <f ca="1">IF(C2160="","",CONCATENATE(OFFSET(Zdroj!AQ$16,A2152-1,0)))</f>
        <v/>
      </c>
      <c r="E2160" s="66" t="str">
        <f ca="1">IF(C2160="","",OFFSET(Zdroj!AR$16,A2152-1,0))</f>
        <v/>
      </c>
      <c r="F2160" s="334"/>
      <c r="G2160" s="333"/>
    </row>
    <row r="2161" spans="1:7" x14ac:dyDescent="0.25">
      <c r="B2161" s="333"/>
      <c r="C2161" s="137" t="str">
        <f ca="1">IF(OFFSET(Zdroj!AT$16,A2152-1,0)=0,"",CONCATENATE("B",$A$2+3," - ",Zdroj!$AS$15))</f>
        <v/>
      </c>
      <c r="D2161" s="134" t="str">
        <f ca="1">IF(C2161="","",CONCATENATE(OFFSET(Zdroj!AS$16,A2152-1,0)))</f>
        <v/>
      </c>
      <c r="E2161" s="66" t="str">
        <f ca="1">IF(C2161="","",OFFSET(Zdroj!AT$16,A2152-1,0))</f>
        <v/>
      </c>
      <c r="F2161" s="334"/>
      <c r="G2161" s="333"/>
    </row>
    <row r="2162" spans="1:7" x14ac:dyDescent="0.25">
      <c r="A2162" s="127">
        <f>SUM((ROW()+8)/10)</f>
        <v>217</v>
      </c>
      <c r="B2162" s="333" t="str">
        <f ca="1">IF(OFFSET(Zdroj!$B$16,A2162-1,0)&gt;0,OFFSET(Zdroj!$B$16,A2162-1,0),"")</f>
        <v/>
      </c>
      <c r="C2162" s="136" t="str">
        <f ca="1">IF(OFFSET(Zdroj!AG$16,A2162-1,0)=0,"",CONCATENATE("A",$A$2," - ",Zdroj!$AG$15))</f>
        <v/>
      </c>
      <c r="D2162" s="134" t="str">
        <f ca="1">IF(C2162="","",CONCATENATE(OFFSET(Zdroj!AG$16,A2162-1,0)," - ",OFFSET(Zdroj!AU$16,A2162-1,0)))</f>
        <v/>
      </c>
      <c r="E2162" s="66" t="str">
        <f ca="1">IF(C2162="","",OFFSET(Zdroj!AV$16,A2162-1,0))</f>
        <v/>
      </c>
      <c r="F2162" s="332" t="str">
        <f t="shared" ref="F2162" ca="1" si="642">IF(SUM(E2162:E2167)=0,"",SUM(E2162:E2167))</f>
        <v/>
      </c>
      <c r="G2162" s="333" t="str">
        <f t="shared" ref="G2162" ca="1" si="643">IF(SUM(E2162:E2171)=0,"",SUM(E2162:E2171))</f>
        <v/>
      </c>
    </row>
    <row r="2163" spans="1:7" x14ac:dyDescent="0.25">
      <c r="B2163" s="333"/>
      <c r="C2163" s="137" t="str">
        <f ca="1">IF(OFFSET(Zdroj!AH$16,A2162-1,0)=0,"",CONCATENATE("A",$A$2+1," - ",Zdroj!$AH$15))</f>
        <v/>
      </c>
      <c r="D2163" s="134" t="str">
        <f ca="1">IF(C2163="","",CONCATENATE(OFFSET(Zdroj!AH$16,A2162-1,0)," - ",OFFSET(Zdroj!AW$16,A2162-1,0)))</f>
        <v/>
      </c>
      <c r="E2163" s="66" t="str">
        <f ca="1">IF(C2163="","",OFFSET(Zdroj!AX$16,A2162-1,0))</f>
        <v/>
      </c>
      <c r="F2163" s="332"/>
      <c r="G2163" s="333"/>
    </row>
    <row r="2164" spans="1:7" x14ac:dyDescent="0.25">
      <c r="B2164" s="333"/>
      <c r="C2164" s="137" t="str">
        <f ca="1">IF(OFFSET(Zdroj!AI$16,A2162-1,0)=0,"",CONCATENATE("A",$A$2+2," - ",Zdroj!$AI$15))</f>
        <v/>
      </c>
      <c r="D2164" s="134" t="str">
        <f ca="1">IF(C2164="","",CONCATENATE(OFFSET(Zdroj!AI$16,A2162-1,0)," - ",OFFSET(Zdroj!AY$16,A2162-1,0)))</f>
        <v/>
      </c>
      <c r="E2164" s="66" t="str">
        <f ca="1">IF(C2164="","",OFFSET(Zdroj!AZ$16,A2162-1,0))</f>
        <v/>
      </c>
      <c r="F2164" s="332"/>
      <c r="G2164" s="333"/>
    </row>
    <row r="2165" spans="1:7" x14ac:dyDescent="0.25">
      <c r="B2165" s="333"/>
      <c r="C2165" s="137" t="str">
        <f ca="1">IF(OFFSET(Zdroj!AJ$16,A2162-1,0)=0,"",CONCATENATE("A",$A$2+3," - ",Zdroj!$AJ$15))</f>
        <v/>
      </c>
      <c r="D2165" s="134" t="str">
        <f ca="1">IF(C2165="","",CONCATENATE(OFFSET(Zdroj!AJ$16,A2162-1,0)," - ",OFFSET(Zdroj!BA$16,A2162-1,0)))</f>
        <v/>
      </c>
      <c r="E2165" s="66" t="str">
        <f ca="1">IF(C2165="","",OFFSET(Zdroj!BB$16,A2162-1,0))</f>
        <v/>
      </c>
      <c r="F2165" s="332"/>
      <c r="G2165" s="333"/>
    </row>
    <row r="2166" spans="1:7" x14ac:dyDescent="0.25">
      <c r="B2166" s="333"/>
      <c r="C2166" s="137" t="str">
        <f ca="1">IF(OFFSET(Zdroj!AK$16,A2162-1,0)=0,"",CONCATENATE("A",$A$2+4," - ",Zdroj!$AK$15))</f>
        <v/>
      </c>
      <c r="D2166" s="134" t="str">
        <f ca="1">IF(C2166="","",CONCATENATE(OFFSET(Zdroj!AK$16,A2162-1,0)," - ",OFFSET(Zdroj!BC$16,A2162-1,0)))</f>
        <v/>
      </c>
      <c r="E2166" s="66" t="str">
        <f ca="1">IF(C2166="","",OFFSET(Zdroj!BD$16,A2162-1,0))</f>
        <v/>
      </c>
      <c r="F2166" s="332"/>
      <c r="G2166" s="333"/>
    </row>
    <row r="2167" spans="1:7" x14ac:dyDescent="0.25">
      <c r="B2167" s="333"/>
      <c r="C2167" s="137" t="str">
        <f ca="1">IF(OFFSET(Zdroj!AL$16,A2162-1,0)=0,"",CONCATENATE("A",$A$2+5," - ",Zdroj!$AL$15))</f>
        <v/>
      </c>
      <c r="D2167" s="134" t="str">
        <f ca="1">IF(C2167="","",CONCATENATE(OFFSET(Zdroj!AL$16,A2162-1,0)," - ",OFFSET(Zdroj!BE$16,A2162-1,0)))</f>
        <v/>
      </c>
      <c r="E2167" s="66" t="str">
        <f ca="1">IF(C2167="","",OFFSET(Zdroj!BF$16,A2162-1,0))</f>
        <v/>
      </c>
      <c r="F2167" s="332"/>
      <c r="G2167" s="333"/>
    </row>
    <row r="2168" spans="1:7" x14ac:dyDescent="0.25">
      <c r="B2168" s="333"/>
      <c r="C2168" s="137" t="str">
        <f ca="1">IF(OFFSET(Zdroj!AM$16,A2162-1,0)=0,"",CONCATENATE("B",$A$2," - ",Zdroj!$AM$15))</f>
        <v/>
      </c>
      <c r="D2168" s="134" t="str">
        <f ca="1">IF(C2168="","",CONCATENATE(OFFSET(Zdroj!AM$16,A2162-1,0)))</f>
        <v/>
      </c>
      <c r="E2168" s="67" t="str">
        <f ca="1">IF(C2168="","",OFFSET(Zdroj!AN$16,A2162-1,0))</f>
        <v/>
      </c>
      <c r="F2168" s="334" t="str">
        <f t="shared" ref="F2168" ca="1" si="644">IF(SUM(E2168:E2171)=0,"",SUM(E2168:E2171))</f>
        <v/>
      </c>
      <c r="G2168" s="333"/>
    </row>
    <row r="2169" spans="1:7" x14ac:dyDescent="0.25">
      <c r="B2169" s="333"/>
      <c r="C2169" s="137" t="str">
        <f ca="1">IF(OFFSET(Zdroj!AO$16,A2162-1,0)=0,"",CONCATENATE("B",$A$2+1," - ",Zdroj!$AO$15))</f>
        <v/>
      </c>
      <c r="D2169" s="134" t="str">
        <f ca="1">IF(C2169="","",CONCATENATE(OFFSET(Zdroj!AO$16,A2162-1,0)))</f>
        <v/>
      </c>
      <c r="E2169" s="66" t="str">
        <f ca="1">IF(C2169="","",OFFSET(Zdroj!AP$16,A2162-1,0))</f>
        <v/>
      </c>
      <c r="F2169" s="334"/>
      <c r="G2169" s="333"/>
    </row>
    <row r="2170" spans="1:7" x14ac:dyDescent="0.25">
      <c r="B2170" s="333"/>
      <c r="C2170" s="137" t="str">
        <f ca="1">IF(OFFSET(Zdroj!AQ$16,A2162-1,0)=0,"",CONCATENATE("B",$A$2+2," - ",Zdroj!$AQ$15))</f>
        <v/>
      </c>
      <c r="D2170" s="134" t="str">
        <f ca="1">IF(C2170="","",CONCATENATE(OFFSET(Zdroj!AQ$16,A2162-1,0)))</f>
        <v/>
      </c>
      <c r="E2170" s="66" t="str">
        <f ca="1">IF(C2170="","",OFFSET(Zdroj!AR$16,A2162-1,0))</f>
        <v/>
      </c>
      <c r="F2170" s="334"/>
      <c r="G2170" s="333"/>
    </row>
    <row r="2171" spans="1:7" x14ac:dyDescent="0.25">
      <c r="B2171" s="333"/>
      <c r="C2171" s="137" t="str">
        <f ca="1">IF(OFFSET(Zdroj!AT$16,A2162-1,0)=0,"",CONCATENATE("B",$A$2+3," - ",Zdroj!$AS$15))</f>
        <v/>
      </c>
      <c r="D2171" s="134" t="str">
        <f ca="1">IF(C2171="","",CONCATENATE(OFFSET(Zdroj!AS$16,A2162-1,0)))</f>
        <v/>
      </c>
      <c r="E2171" s="66" t="str">
        <f ca="1">IF(C2171="","",OFFSET(Zdroj!AT$16,A2162-1,0))</f>
        <v/>
      </c>
      <c r="F2171" s="334"/>
      <c r="G2171" s="333"/>
    </row>
    <row r="2172" spans="1:7" x14ac:dyDescent="0.25">
      <c r="A2172" s="127">
        <f>SUM((ROW()+8)/10)</f>
        <v>218</v>
      </c>
      <c r="B2172" s="333" t="str">
        <f ca="1">IF(OFFSET(Zdroj!$B$16,A2172-1,0)&gt;0,OFFSET(Zdroj!$B$16,A2172-1,0),"")</f>
        <v/>
      </c>
      <c r="C2172" s="136" t="str">
        <f ca="1">IF(OFFSET(Zdroj!AG$16,A2172-1,0)=0,"",CONCATENATE("A",$A$2," - ",Zdroj!$AG$15))</f>
        <v/>
      </c>
      <c r="D2172" s="134" t="str">
        <f ca="1">IF(C2172="","",CONCATENATE(OFFSET(Zdroj!AG$16,A2172-1,0)," - ",OFFSET(Zdroj!AU$16,A2172-1,0)))</f>
        <v/>
      </c>
      <c r="E2172" s="66" t="str">
        <f ca="1">IF(C2172="","",OFFSET(Zdroj!AV$16,A2172-1,0))</f>
        <v/>
      </c>
      <c r="F2172" s="332" t="str">
        <f t="shared" ref="F2172" ca="1" si="645">IF(SUM(E2172:E2177)=0,"",SUM(E2172:E2177))</f>
        <v/>
      </c>
      <c r="G2172" s="333" t="str">
        <f t="shared" ref="G2172" ca="1" si="646">IF(SUM(E2172:E2181)=0,"",SUM(E2172:E2181))</f>
        <v/>
      </c>
    </row>
    <row r="2173" spans="1:7" x14ac:dyDescent="0.25">
      <c r="B2173" s="333"/>
      <c r="C2173" s="137" t="str">
        <f ca="1">IF(OFFSET(Zdroj!AH$16,A2172-1,0)=0,"",CONCATENATE("A",$A$2+1," - ",Zdroj!$AH$15))</f>
        <v/>
      </c>
      <c r="D2173" s="134" t="str">
        <f ca="1">IF(C2173="","",CONCATENATE(OFFSET(Zdroj!AH$16,A2172-1,0)," - ",OFFSET(Zdroj!AW$16,A2172-1,0)))</f>
        <v/>
      </c>
      <c r="E2173" s="66" t="str">
        <f ca="1">IF(C2173="","",OFFSET(Zdroj!AX$16,A2172-1,0))</f>
        <v/>
      </c>
      <c r="F2173" s="332"/>
      <c r="G2173" s="333"/>
    </row>
    <row r="2174" spans="1:7" x14ac:dyDescent="0.25">
      <c r="B2174" s="333"/>
      <c r="C2174" s="137" t="str">
        <f ca="1">IF(OFFSET(Zdroj!AI$16,A2172-1,0)=0,"",CONCATENATE("A",$A$2+2," - ",Zdroj!$AI$15))</f>
        <v/>
      </c>
      <c r="D2174" s="134" t="str">
        <f ca="1">IF(C2174="","",CONCATENATE(OFFSET(Zdroj!AI$16,A2172-1,0)," - ",OFFSET(Zdroj!AY$16,A2172-1,0)))</f>
        <v/>
      </c>
      <c r="E2174" s="66" t="str">
        <f ca="1">IF(C2174="","",OFFSET(Zdroj!AZ$16,A2172-1,0))</f>
        <v/>
      </c>
      <c r="F2174" s="332"/>
      <c r="G2174" s="333"/>
    </row>
    <row r="2175" spans="1:7" x14ac:dyDescent="0.25">
      <c r="B2175" s="333"/>
      <c r="C2175" s="137" t="str">
        <f ca="1">IF(OFFSET(Zdroj!AJ$16,A2172-1,0)=0,"",CONCATENATE("A",$A$2+3," - ",Zdroj!$AJ$15))</f>
        <v/>
      </c>
      <c r="D2175" s="134" t="str">
        <f ca="1">IF(C2175="","",CONCATENATE(OFFSET(Zdroj!AJ$16,A2172-1,0)," - ",OFFSET(Zdroj!BA$16,A2172-1,0)))</f>
        <v/>
      </c>
      <c r="E2175" s="66" t="str">
        <f ca="1">IF(C2175="","",OFFSET(Zdroj!BB$16,A2172-1,0))</f>
        <v/>
      </c>
      <c r="F2175" s="332"/>
      <c r="G2175" s="333"/>
    </row>
    <row r="2176" spans="1:7" x14ac:dyDescent="0.25">
      <c r="B2176" s="333"/>
      <c r="C2176" s="137" t="str">
        <f ca="1">IF(OFFSET(Zdroj!AK$16,A2172-1,0)=0,"",CONCATENATE("A",$A$2+4," - ",Zdroj!$AK$15))</f>
        <v/>
      </c>
      <c r="D2176" s="134" t="str">
        <f ca="1">IF(C2176="","",CONCATENATE(OFFSET(Zdroj!AK$16,A2172-1,0)," - ",OFFSET(Zdroj!BC$16,A2172-1,0)))</f>
        <v/>
      </c>
      <c r="E2176" s="66" t="str">
        <f ca="1">IF(C2176="","",OFFSET(Zdroj!BD$16,A2172-1,0))</f>
        <v/>
      </c>
      <c r="F2176" s="332"/>
      <c r="G2176" s="333"/>
    </row>
    <row r="2177" spans="1:7" x14ac:dyDescent="0.25">
      <c r="B2177" s="333"/>
      <c r="C2177" s="137" t="str">
        <f ca="1">IF(OFFSET(Zdroj!AL$16,A2172-1,0)=0,"",CONCATENATE("A",$A$2+5," - ",Zdroj!$AL$15))</f>
        <v/>
      </c>
      <c r="D2177" s="134" t="str">
        <f ca="1">IF(C2177="","",CONCATENATE(OFFSET(Zdroj!AL$16,A2172-1,0)," - ",OFFSET(Zdroj!BE$16,A2172-1,0)))</f>
        <v/>
      </c>
      <c r="E2177" s="66" t="str">
        <f ca="1">IF(C2177="","",OFFSET(Zdroj!BF$16,A2172-1,0))</f>
        <v/>
      </c>
      <c r="F2177" s="332"/>
      <c r="G2177" s="333"/>
    </row>
    <row r="2178" spans="1:7" x14ac:dyDescent="0.25">
      <c r="B2178" s="333"/>
      <c r="C2178" s="137" t="str">
        <f ca="1">IF(OFFSET(Zdroj!AM$16,A2172-1,0)=0,"",CONCATENATE("B",$A$2," - ",Zdroj!$AM$15))</f>
        <v/>
      </c>
      <c r="D2178" s="134" t="str">
        <f ca="1">IF(C2178="","",CONCATENATE(OFFSET(Zdroj!AM$16,A2172-1,0)))</f>
        <v/>
      </c>
      <c r="E2178" s="67" t="str">
        <f ca="1">IF(C2178="","",OFFSET(Zdroj!AN$16,A2172-1,0))</f>
        <v/>
      </c>
      <c r="F2178" s="334" t="str">
        <f t="shared" ref="F2178" ca="1" si="647">IF(SUM(E2178:E2181)=0,"",SUM(E2178:E2181))</f>
        <v/>
      </c>
      <c r="G2178" s="333"/>
    </row>
    <row r="2179" spans="1:7" x14ac:dyDescent="0.25">
      <c r="B2179" s="333"/>
      <c r="C2179" s="137" t="str">
        <f ca="1">IF(OFFSET(Zdroj!AO$16,A2172-1,0)=0,"",CONCATENATE("B",$A$2+1," - ",Zdroj!$AO$15))</f>
        <v/>
      </c>
      <c r="D2179" s="134" t="str">
        <f ca="1">IF(C2179="","",CONCATENATE(OFFSET(Zdroj!AO$16,A2172-1,0)))</f>
        <v/>
      </c>
      <c r="E2179" s="66" t="str">
        <f ca="1">IF(C2179="","",OFFSET(Zdroj!AP$16,A2172-1,0))</f>
        <v/>
      </c>
      <c r="F2179" s="334"/>
      <c r="G2179" s="333"/>
    </row>
    <row r="2180" spans="1:7" x14ac:dyDescent="0.25">
      <c r="B2180" s="333"/>
      <c r="C2180" s="137" t="str">
        <f ca="1">IF(OFFSET(Zdroj!AQ$16,A2172-1,0)=0,"",CONCATENATE("B",$A$2+2," - ",Zdroj!$AQ$15))</f>
        <v/>
      </c>
      <c r="D2180" s="134" t="str">
        <f ca="1">IF(C2180="","",CONCATENATE(OFFSET(Zdroj!AQ$16,A2172-1,0)))</f>
        <v/>
      </c>
      <c r="E2180" s="66" t="str">
        <f ca="1">IF(C2180="","",OFFSET(Zdroj!AR$16,A2172-1,0))</f>
        <v/>
      </c>
      <c r="F2180" s="334"/>
      <c r="G2180" s="333"/>
    </row>
    <row r="2181" spans="1:7" x14ac:dyDescent="0.25">
      <c r="B2181" s="333"/>
      <c r="C2181" s="137" t="str">
        <f ca="1">IF(OFFSET(Zdroj!AT$16,A2172-1,0)=0,"",CONCATENATE("B",$A$2+3," - ",Zdroj!$AS$15))</f>
        <v/>
      </c>
      <c r="D2181" s="134" t="str">
        <f ca="1">IF(C2181="","",CONCATENATE(OFFSET(Zdroj!AS$16,A2172-1,0)))</f>
        <v/>
      </c>
      <c r="E2181" s="66" t="str">
        <f ca="1">IF(C2181="","",OFFSET(Zdroj!AT$16,A2172-1,0))</f>
        <v/>
      </c>
      <c r="F2181" s="334"/>
      <c r="G2181" s="333"/>
    </row>
    <row r="2182" spans="1:7" x14ac:dyDescent="0.25">
      <c r="A2182" s="127">
        <f>SUM((ROW()+8)/10)</f>
        <v>219</v>
      </c>
      <c r="B2182" s="333" t="str">
        <f ca="1">IF(OFFSET(Zdroj!$B$16,A2182-1,0)&gt;0,OFFSET(Zdroj!$B$16,A2182-1,0),"")</f>
        <v/>
      </c>
      <c r="C2182" s="136" t="str">
        <f ca="1">IF(OFFSET(Zdroj!AG$16,A2182-1,0)=0,"",CONCATENATE("A",$A$2," - ",Zdroj!$AG$15))</f>
        <v/>
      </c>
      <c r="D2182" s="134" t="str">
        <f ca="1">IF(C2182="","",CONCATENATE(OFFSET(Zdroj!AG$16,A2182-1,0)," - ",OFFSET(Zdroj!AU$16,A2182-1,0)))</f>
        <v/>
      </c>
      <c r="E2182" s="66" t="str">
        <f ca="1">IF(C2182="","",OFFSET(Zdroj!AV$16,A2182-1,0))</f>
        <v/>
      </c>
      <c r="F2182" s="332" t="str">
        <f t="shared" ref="F2182" ca="1" si="648">IF(SUM(E2182:E2187)=0,"",SUM(E2182:E2187))</f>
        <v/>
      </c>
      <c r="G2182" s="333" t="str">
        <f t="shared" ref="G2182" ca="1" si="649">IF(SUM(E2182:E2191)=0,"",SUM(E2182:E2191))</f>
        <v/>
      </c>
    </row>
    <row r="2183" spans="1:7" x14ac:dyDescent="0.25">
      <c r="B2183" s="333"/>
      <c r="C2183" s="137" t="str">
        <f ca="1">IF(OFFSET(Zdroj!AH$16,A2182-1,0)=0,"",CONCATENATE("A",$A$2+1," - ",Zdroj!$AH$15))</f>
        <v/>
      </c>
      <c r="D2183" s="134" t="str">
        <f ca="1">IF(C2183="","",CONCATENATE(OFFSET(Zdroj!AH$16,A2182-1,0)," - ",OFFSET(Zdroj!AW$16,A2182-1,0)))</f>
        <v/>
      </c>
      <c r="E2183" s="66" t="str">
        <f ca="1">IF(C2183="","",OFFSET(Zdroj!AX$16,A2182-1,0))</f>
        <v/>
      </c>
      <c r="F2183" s="332"/>
      <c r="G2183" s="333"/>
    </row>
    <row r="2184" spans="1:7" x14ac:dyDescent="0.25">
      <c r="B2184" s="333"/>
      <c r="C2184" s="137" t="str">
        <f ca="1">IF(OFFSET(Zdroj!AI$16,A2182-1,0)=0,"",CONCATENATE("A",$A$2+2," - ",Zdroj!$AI$15))</f>
        <v/>
      </c>
      <c r="D2184" s="134" t="str">
        <f ca="1">IF(C2184="","",CONCATENATE(OFFSET(Zdroj!AI$16,A2182-1,0)," - ",OFFSET(Zdroj!AY$16,A2182-1,0)))</f>
        <v/>
      </c>
      <c r="E2184" s="66" t="str">
        <f ca="1">IF(C2184="","",OFFSET(Zdroj!AZ$16,A2182-1,0))</f>
        <v/>
      </c>
      <c r="F2184" s="332"/>
      <c r="G2184" s="333"/>
    </row>
    <row r="2185" spans="1:7" x14ac:dyDescent="0.25">
      <c r="B2185" s="333"/>
      <c r="C2185" s="137" t="str">
        <f ca="1">IF(OFFSET(Zdroj!AJ$16,A2182-1,0)=0,"",CONCATENATE("A",$A$2+3," - ",Zdroj!$AJ$15))</f>
        <v/>
      </c>
      <c r="D2185" s="134" t="str">
        <f ca="1">IF(C2185="","",CONCATENATE(OFFSET(Zdroj!AJ$16,A2182-1,0)," - ",OFFSET(Zdroj!BA$16,A2182-1,0)))</f>
        <v/>
      </c>
      <c r="E2185" s="66" t="str">
        <f ca="1">IF(C2185="","",OFFSET(Zdroj!BB$16,A2182-1,0))</f>
        <v/>
      </c>
      <c r="F2185" s="332"/>
      <c r="G2185" s="333"/>
    </row>
    <row r="2186" spans="1:7" x14ac:dyDescent="0.25">
      <c r="B2186" s="333"/>
      <c r="C2186" s="137" t="str">
        <f ca="1">IF(OFFSET(Zdroj!AK$16,A2182-1,0)=0,"",CONCATENATE("A",$A$2+4," - ",Zdroj!$AK$15))</f>
        <v/>
      </c>
      <c r="D2186" s="134" t="str">
        <f ca="1">IF(C2186="","",CONCATENATE(OFFSET(Zdroj!AK$16,A2182-1,0)," - ",OFFSET(Zdroj!BC$16,A2182-1,0)))</f>
        <v/>
      </c>
      <c r="E2186" s="66" t="str">
        <f ca="1">IF(C2186="","",OFFSET(Zdroj!BD$16,A2182-1,0))</f>
        <v/>
      </c>
      <c r="F2186" s="332"/>
      <c r="G2186" s="333"/>
    </row>
    <row r="2187" spans="1:7" x14ac:dyDescent="0.25">
      <c r="B2187" s="333"/>
      <c r="C2187" s="137" t="str">
        <f ca="1">IF(OFFSET(Zdroj!AL$16,A2182-1,0)=0,"",CONCATENATE("A",$A$2+5," - ",Zdroj!$AL$15))</f>
        <v/>
      </c>
      <c r="D2187" s="134" t="str">
        <f ca="1">IF(C2187="","",CONCATENATE(OFFSET(Zdroj!AL$16,A2182-1,0)," - ",OFFSET(Zdroj!BE$16,A2182-1,0)))</f>
        <v/>
      </c>
      <c r="E2187" s="66" t="str">
        <f ca="1">IF(C2187="","",OFFSET(Zdroj!BF$16,A2182-1,0))</f>
        <v/>
      </c>
      <c r="F2187" s="332"/>
      <c r="G2187" s="333"/>
    </row>
    <row r="2188" spans="1:7" x14ac:dyDescent="0.25">
      <c r="B2188" s="333"/>
      <c r="C2188" s="137" t="str">
        <f ca="1">IF(OFFSET(Zdroj!AM$16,A2182-1,0)=0,"",CONCATENATE("B",$A$2," - ",Zdroj!$AM$15))</f>
        <v/>
      </c>
      <c r="D2188" s="134" t="str">
        <f ca="1">IF(C2188="","",CONCATENATE(OFFSET(Zdroj!AM$16,A2182-1,0)))</f>
        <v/>
      </c>
      <c r="E2188" s="67" t="str">
        <f ca="1">IF(C2188="","",OFFSET(Zdroj!AN$16,A2182-1,0))</f>
        <v/>
      </c>
      <c r="F2188" s="334" t="str">
        <f t="shared" ref="F2188" ca="1" si="650">IF(SUM(E2188:E2191)=0,"",SUM(E2188:E2191))</f>
        <v/>
      </c>
      <c r="G2188" s="333"/>
    </row>
    <row r="2189" spans="1:7" x14ac:dyDescent="0.25">
      <c r="B2189" s="333"/>
      <c r="C2189" s="137" t="str">
        <f ca="1">IF(OFFSET(Zdroj!AO$16,A2182-1,0)=0,"",CONCATENATE("B",$A$2+1," - ",Zdroj!$AO$15))</f>
        <v/>
      </c>
      <c r="D2189" s="134" t="str">
        <f ca="1">IF(C2189="","",CONCATENATE(OFFSET(Zdroj!AO$16,A2182-1,0)))</f>
        <v/>
      </c>
      <c r="E2189" s="66" t="str">
        <f ca="1">IF(C2189="","",OFFSET(Zdroj!AP$16,A2182-1,0))</f>
        <v/>
      </c>
      <c r="F2189" s="334"/>
      <c r="G2189" s="333"/>
    </row>
    <row r="2190" spans="1:7" x14ac:dyDescent="0.25">
      <c r="B2190" s="333"/>
      <c r="C2190" s="137" t="str">
        <f ca="1">IF(OFFSET(Zdroj!AQ$16,A2182-1,0)=0,"",CONCATENATE("B",$A$2+2," - ",Zdroj!$AQ$15))</f>
        <v/>
      </c>
      <c r="D2190" s="134" t="str">
        <f ca="1">IF(C2190="","",CONCATENATE(OFFSET(Zdroj!AQ$16,A2182-1,0)))</f>
        <v/>
      </c>
      <c r="E2190" s="66" t="str">
        <f ca="1">IF(C2190="","",OFFSET(Zdroj!AR$16,A2182-1,0))</f>
        <v/>
      </c>
      <c r="F2190" s="334"/>
      <c r="G2190" s="333"/>
    </row>
    <row r="2191" spans="1:7" x14ac:dyDescent="0.25">
      <c r="B2191" s="333"/>
      <c r="C2191" s="137" t="str">
        <f ca="1">IF(OFFSET(Zdroj!AT$16,A2182-1,0)=0,"",CONCATENATE("B",$A$2+3," - ",Zdroj!$AS$15))</f>
        <v/>
      </c>
      <c r="D2191" s="134" t="str">
        <f ca="1">IF(C2191="","",CONCATENATE(OFFSET(Zdroj!AS$16,A2182-1,0)))</f>
        <v/>
      </c>
      <c r="E2191" s="66" t="str">
        <f ca="1">IF(C2191="","",OFFSET(Zdroj!AT$16,A2182-1,0))</f>
        <v/>
      </c>
      <c r="F2191" s="334"/>
      <c r="G2191" s="333"/>
    </row>
    <row r="2192" spans="1:7" x14ac:dyDescent="0.25">
      <c r="A2192" s="127">
        <f>SUM((ROW()+8)/10)</f>
        <v>220</v>
      </c>
      <c r="B2192" s="333" t="str">
        <f ca="1">IF(OFFSET(Zdroj!$B$16,A2192-1,0)&gt;0,OFFSET(Zdroj!$B$16,A2192-1,0),"")</f>
        <v/>
      </c>
      <c r="C2192" s="136" t="str">
        <f ca="1">IF(OFFSET(Zdroj!AG$16,A2192-1,0)=0,"",CONCATENATE("A",$A$2," - ",Zdroj!$AG$15))</f>
        <v/>
      </c>
      <c r="D2192" s="134" t="str">
        <f ca="1">IF(C2192="","",CONCATENATE(OFFSET(Zdroj!AG$16,A2192-1,0)," - ",OFFSET(Zdroj!AU$16,A2192-1,0)))</f>
        <v/>
      </c>
      <c r="E2192" s="66" t="str">
        <f ca="1">IF(C2192="","",OFFSET(Zdroj!AV$16,A2192-1,0))</f>
        <v/>
      </c>
      <c r="F2192" s="332" t="str">
        <f t="shared" ref="F2192" ca="1" si="651">IF(SUM(E2192:E2197)=0,"",SUM(E2192:E2197))</f>
        <v/>
      </c>
      <c r="G2192" s="333" t="str">
        <f t="shared" ref="G2192" ca="1" si="652">IF(SUM(E2192:E2201)=0,"",SUM(E2192:E2201))</f>
        <v/>
      </c>
    </row>
    <row r="2193" spans="1:7" x14ac:dyDescent="0.25">
      <c r="B2193" s="333"/>
      <c r="C2193" s="137" t="str">
        <f ca="1">IF(OFFSET(Zdroj!AH$16,A2192-1,0)=0,"",CONCATENATE("A",$A$2+1," - ",Zdroj!$AH$15))</f>
        <v/>
      </c>
      <c r="D2193" s="134" t="str">
        <f ca="1">IF(C2193="","",CONCATENATE(OFFSET(Zdroj!AH$16,A2192-1,0)," - ",OFFSET(Zdroj!AW$16,A2192-1,0)))</f>
        <v/>
      </c>
      <c r="E2193" s="66" t="str">
        <f ca="1">IF(C2193="","",OFFSET(Zdroj!AX$16,A2192-1,0))</f>
        <v/>
      </c>
      <c r="F2193" s="332"/>
      <c r="G2193" s="333"/>
    </row>
    <row r="2194" spans="1:7" x14ac:dyDescent="0.25">
      <c r="B2194" s="333"/>
      <c r="C2194" s="137" t="str">
        <f ca="1">IF(OFFSET(Zdroj!AI$16,A2192-1,0)=0,"",CONCATENATE("A",$A$2+2," - ",Zdroj!$AI$15))</f>
        <v/>
      </c>
      <c r="D2194" s="134" t="str">
        <f ca="1">IF(C2194="","",CONCATENATE(OFFSET(Zdroj!AI$16,A2192-1,0)," - ",OFFSET(Zdroj!AY$16,A2192-1,0)))</f>
        <v/>
      </c>
      <c r="E2194" s="66" t="str">
        <f ca="1">IF(C2194="","",OFFSET(Zdroj!AZ$16,A2192-1,0))</f>
        <v/>
      </c>
      <c r="F2194" s="332"/>
      <c r="G2194" s="333"/>
    </row>
    <row r="2195" spans="1:7" x14ac:dyDescent="0.25">
      <c r="B2195" s="333"/>
      <c r="C2195" s="137" t="str">
        <f ca="1">IF(OFFSET(Zdroj!AJ$16,A2192-1,0)=0,"",CONCATENATE("A",$A$2+3," - ",Zdroj!$AJ$15))</f>
        <v/>
      </c>
      <c r="D2195" s="134" t="str">
        <f ca="1">IF(C2195="","",CONCATENATE(OFFSET(Zdroj!AJ$16,A2192-1,0)," - ",OFFSET(Zdroj!BA$16,A2192-1,0)))</f>
        <v/>
      </c>
      <c r="E2195" s="66" t="str">
        <f ca="1">IF(C2195="","",OFFSET(Zdroj!BB$16,A2192-1,0))</f>
        <v/>
      </c>
      <c r="F2195" s="332"/>
      <c r="G2195" s="333"/>
    </row>
    <row r="2196" spans="1:7" x14ac:dyDescent="0.25">
      <c r="B2196" s="333"/>
      <c r="C2196" s="137" t="str">
        <f ca="1">IF(OFFSET(Zdroj!AK$16,A2192-1,0)=0,"",CONCATENATE("A",$A$2+4," - ",Zdroj!$AK$15))</f>
        <v/>
      </c>
      <c r="D2196" s="134" t="str">
        <f ca="1">IF(C2196="","",CONCATENATE(OFFSET(Zdroj!AK$16,A2192-1,0)," - ",OFFSET(Zdroj!BC$16,A2192-1,0)))</f>
        <v/>
      </c>
      <c r="E2196" s="66" t="str">
        <f ca="1">IF(C2196="","",OFFSET(Zdroj!BD$16,A2192-1,0))</f>
        <v/>
      </c>
      <c r="F2196" s="332"/>
      <c r="G2196" s="333"/>
    </row>
    <row r="2197" spans="1:7" x14ac:dyDescent="0.25">
      <c r="B2197" s="333"/>
      <c r="C2197" s="137" t="str">
        <f ca="1">IF(OFFSET(Zdroj!AL$16,A2192-1,0)=0,"",CONCATENATE("A",$A$2+5," - ",Zdroj!$AL$15))</f>
        <v/>
      </c>
      <c r="D2197" s="134" t="str">
        <f ca="1">IF(C2197="","",CONCATENATE(OFFSET(Zdroj!AL$16,A2192-1,0)," - ",OFFSET(Zdroj!BE$16,A2192-1,0)))</f>
        <v/>
      </c>
      <c r="E2197" s="66" t="str">
        <f ca="1">IF(C2197="","",OFFSET(Zdroj!BF$16,A2192-1,0))</f>
        <v/>
      </c>
      <c r="F2197" s="332"/>
      <c r="G2197" s="333"/>
    </row>
    <row r="2198" spans="1:7" x14ac:dyDescent="0.25">
      <c r="B2198" s="333"/>
      <c r="C2198" s="137" t="str">
        <f ca="1">IF(OFFSET(Zdroj!AM$16,A2192-1,0)=0,"",CONCATENATE("B",$A$2," - ",Zdroj!$AM$15))</f>
        <v/>
      </c>
      <c r="D2198" s="134" t="str">
        <f ca="1">IF(C2198="","",CONCATENATE(OFFSET(Zdroj!AM$16,A2192-1,0)))</f>
        <v/>
      </c>
      <c r="E2198" s="67" t="str">
        <f ca="1">IF(C2198="","",OFFSET(Zdroj!AN$16,A2192-1,0))</f>
        <v/>
      </c>
      <c r="F2198" s="334" t="str">
        <f t="shared" ref="F2198" ca="1" si="653">IF(SUM(E2198:E2201)=0,"",SUM(E2198:E2201))</f>
        <v/>
      </c>
      <c r="G2198" s="333"/>
    </row>
    <row r="2199" spans="1:7" x14ac:dyDescent="0.25">
      <c r="B2199" s="333"/>
      <c r="C2199" s="137" t="str">
        <f ca="1">IF(OFFSET(Zdroj!AO$16,A2192-1,0)=0,"",CONCATENATE("B",$A$2+1," - ",Zdroj!$AO$15))</f>
        <v/>
      </c>
      <c r="D2199" s="134" t="str">
        <f ca="1">IF(C2199="","",CONCATENATE(OFFSET(Zdroj!AO$16,A2192-1,0)))</f>
        <v/>
      </c>
      <c r="E2199" s="66" t="str">
        <f ca="1">IF(C2199="","",OFFSET(Zdroj!AP$16,A2192-1,0))</f>
        <v/>
      </c>
      <c r="F2199" s="334"/>
      <c r="G2199" s="333"/>
    </row>
    <row r="2200" spans="1:7" x14ac:dyDescent="0.25">
      <c r="B2200" s="333"/>
      <c r="C2200" s="137" t="str">
        <f ca="1">IF(OFFSET(Zdroj!AQ$16,A2192-1,0)=0,"",CONCATENATE("B",$A$2+2," - ",Zdroj!$AQ$15))</f>
        <v/>
      </c>
      <c r="D2200" s="134" t="str">
        <f ca="1">IF(C2200="","",CONCATENATE(OFFSET(Zdroj!AQ$16,A2192-1,0)))</f>
        <v/>
      </c>
      <c r="E2200" s="66" t="str">
        <f ca="1">IF(C2200="","",OFFSET(Zdroj!AR$16,A2192-1,0))</f>
        <v/>
      </c>
      <c r="F2200" s="334"/>
      <c r="G2200" s="333"/>
    </row>
    <row r="2201" spans="1:7" x14ac:dyDescent="0.25">
      <c r="B2201" s="333"/>
      <c r="C2201" s="137" t="str">
        <f ca="1">IF(OFFSET(Zdroj!AT$16,A2192-1,0)=0,"",CONCATENATE("B",$A$2+3," - ",Zdroj!$AS$15))</f>
        <v/>
      </c>
      <c r="D2201" s="134" t="str">
        <f ca="1">IF(C2201="","",CONCATENATE(OFFSET(Zdroj!AS$16,A2192-1,0)))</f>
        <v/>
      </c>
      <c r="E2201" s="66" t="str">
        <f ca="1">IF(C2201="","",OFFSET(Zdroj!AT$16,A2192-1,0))</f>
        <v/>
      </c>
      <c r="F2201" s="334"/>
      <c r="G2201" s="333"/>
    </row>
    <row r="2202" spans="1:7" x14ac:dyDescent="0.25">
      <c r="A2202" s="127">
        <f>SUM((ROW()+8)/10)</f>
        <v>221</v>
      </c>
      <c r="B2202" s="333" t="str">
        <f ca="1">IF(OFFSET(Zdroj!$B$16,A2202-1,0)&gt;0,OFFSET(Zdroj!$B$16,A2202-1,0),"")</f>
        <v/>
      </c>
      <c r="C2202" s="136" t="str">
        <f ca="1">IF(OFFSET(Zdroj!AG$16,A2202-1,0)=0,"",CONCATENATE("A",$A$2," - ",Zdroj!$AG$15))</f>
        <v/>
      </c>
      <c r="D2202" s="134" t="str">
        <f ca="1">IF(C2202="","",CONCATENATE(OFFSET(Zdroj!AG$16,A2202-1,0)," - ",OFFSET(Zdroj!AU$16,A2202-1,0)))</f>
        <v/>
      </c>
      <c r="E2202" s="66" t="str">
        <f ca="1">IF(C2202="","",OFFSET(Zdroj!AV$16,A2202-1,0))</f>
        <v/>
      </c>
      <c r="F2202" s="332" t="str">
        <f t="shared" ref="F2202" ca="1" si="654">IF(SUM(E2202:E2207)=0,"",SUM(E2202:E2207))</f>
        <v/>
      </c>
      <c r="G2202" s="333" t="str">
        <f t="shared" ref="G2202" ca="1" si="655">IF(SUM(E2202:E2211)=0,"",SUM(E2202:E2211))</f>
        <v/>
      </c>
    </row>
    <row r="2203" spans="1:7" x14ac:dyDescent="0.25">
      <c r="B2203" s="333"/>
      <c r="C2203" s="137" t="str">
        <f ca="1">IF(OFFSET(Zdroj!AH$16,A2202-1,0)=0,"",CONCATENATE("A",$A$2+1," - ",Zdroj!$AH$15))</f>
        <v/>
      </c>
      <c r="D2203" s="134" t="str">
        <f ca="1">IF(C2203="","",CONCATENATE(OFFSET(Zdroj!AH$16,A2202-1,0)," - ",OFFSET(Zdroj!AW$16,A2202-1,0)))</f>
        <v/>
      </c>
      <c r="E2203" s="66" t="str">
        <f ca="1">IF(C2203="","",OFFSET(Zdroj!AX$16,A2202-1,0))</f>
        <v/>
      </c>
      <c r="F2203" s="332"/>
      <c r="G2203" s="333"/>
    </row>
    <row r="2204" spans="1:7" x14ac:dyDescent="0.25">
      <c r="B2204" s="333"/>
      <c r="C2204" s="137" t="str">
        <f ca="1">IF(OFFSET(Zdroj!AI$16,A2202-1,0)=0,"",CONCATENATE("A",$A$2+2," - ",Zdroj!$AI$15))</f>
        <v/>
      </c>
      <c r="D2204" s="134" t="str">
        <f ca="1">IF(C2204="","",CONCATENATE(OFFSET(Zdroj!AI$16,A2202-1,0)," - ",OFFSET(Zdroj!AY$16,A2202-1,0)))</f>
        <v/>
      </c>
      <c r="E2204" s="66" t="str">
        <f ca="1">IF(C2204="","",OFFSET(Zdroj!AZ$16,A2202-1,0))</f>
        <v/>
      </c>
      <c r="F2204" s="332"/>
      <c r="G2204" s="333"/>
    </row>
    <row r="2205" spans="1:7" x14ac:dyDescent="0.25">
      <c r="B2205" s="333"/>
      <c r="C2205" s="137" t="str">
        <f ca="1">IF(OFFSET(Zdroj!AJ$16,A2202-1,0)=0,"",CONCATENATE("A",$A$2+3," - ",Zdroj!$AJ$15))</f>
        <v/>
      </c>
      <c r="D2205" s="134" t="str">
        <f ca="1">IF(C2205="","",CONCATENATE(OFFSET(Zdroj!AJ$16,A2202-1,0)," - ",OFFSET(Zdroj!BA$16,A2202-1,0)))</f>
        <v/>
      </c>
      <c r="E2205" s="66" t="str">
        <f ca="1">IF(C2205="","",OFFSET(Zdroj!BB$16,A2202-1,0))</f>
        <v/>
      </c>
      <c r="F2205" s="332"/>
      <c r="G2205" s="333"/>
    </row>
    <row r="2206" spans="1:7" x14ac:dyDescent="0.25">
      <c r="B2206" s="333"/>
      <c r="C2206" s="137" t="str">
        <f ca="1">IF(OFFSET(Zdroj!AK$16,A2202-1,0)=0,"",CONCATENATE("A",$A$2+4," - ",Zdroj!$AK$15))</f>
        <v/>
      </c>
      <c r="D2206" s="134" t="str">
        <f ca="1">IF(C2206="","",CONCATENATE(OFFSET(Zdroj!AK$16,A2202-1,0)," - ",OFFSET(Zdroj!BC$16,A2202-1,0)))</f>
        <v/>
      </c>
      <c r="E2206" s="66" t="str">
        <f ca="1">IF(C2206="","",OFFSET(Zdroj!BD$16,A2202-1,0))</f>
        <v/>
      </c>
      <c r="F2206" s="332"/>
      <c r="G2206" s="333"/>
    </row>
    <row r="2207" spans="1:7" x14ac:dyDescent="0.25">
      <c r="B2207" s="333"/>
      <c r="C2207" s="137" t="str">
        <f ca="1">IF(OFFSET(Zdroj!AL$16,A2202-1,0)=0,"",CONCATENATE("A",$A$2+5," - ",Zdroj!$AL$15))</f>
        <v/>
      </c>
      <c r="D2207" s="134" t="str">
        <f ca="1">IF(C2207="","",CONCATENATE(OFFSET(Zdroj!AL$16,A2202-1,0)," - ",OFFSET(Zdroj!BE$16,A2202-1,0)))</f>
        <v/>
      </c>
      <c r="E2207" s="66" t="str">
        <f ca="1">IF(C2207="","",OFFSET(Zdroj!BF$16,A2202-1,0))</f>
        <v/>
      </c>
      <c r="F2207" s="332"/>
      <c r="G2207" s="333"/>
    </row>
    <row r="2208" spans="1:7" x14ac:dyDescent="0.25">
      <c r="B2208" s="333"/>
      <c r="C2208" s="137" t="str">
        <f ca="1">IF(OFFSET(Zdroj!AM$16,A2202-1,0)=0,"",CONCATENATE("B",$A$2," - ",Zdroj!$AM$15))</f>
        <v/>
      </c>
      <c r="D2208" s="134" t="str">
        <f ca="1">IF(C2208="","",CONCATENATE(OFFSET(Zdroj!AM$16,A2202-1,0)))</f>
        <v/>
      </c>
      <c r="E2208" s="67" t="str">
        <f ca="1">IF(C2208="","",OFFSET(Zdroj!AN$16,A2202-1,0))</f>
        <v/>
      </c>
      <c r="F2208" s="334" t="str">
        <f t="shared" ref="F2208" ca="1" si="656">IF(SUM(E2208:E2211)=0,"",SUM(E2208:E2211))</f>
        <v/>
      </c>
      <c r="G2208" s="333"/>
    </row>
    <row r="2209" spans="1:7" x14ac:dyDescent="0.25">
      <c r="B2209" s="333"/>
      <c r="C2209" s="137" t="str">
        <f ca="1">IF(OFFSET(Zdroj!AO$16,A2202-1,0)=0,"",CONCATENATE("B",$A$2+1," - ",Zdroj!$AO$15))</f>
        <v/>
      </c>
      <c r="D2209" s="134" t="str">
        <f ca="1">IF(C2209="","",CONCATENATE(OFFSET(Zdroj!AO$16,A2202-1,0)))</f>
        <v/>
      </c>
      <c r="E2209" s="66" t="str">
        <f ca="1">IF(C2209="","",OFFSET(Zdroj!AP$16,A2202-1,0))</f>
        <v/>
      </c>
      <c r="F2209" s="334"/>
      <c r="G2209" s="333"/>
    </row>
    <row r="2210" spans="1:7" x14ac:dyDescent="0.25">
      <c r="B2210" s="333"/>
      <c r="C2210" s="137" t="str">
        <f ca="1">IF(OFFSET(Zdroj!AQ$16,A2202-1,0)=0,"",CONCATENATE("B",$A$2+2," - ",Zdroj!$AQ$15))</f>
        <v/>
      </c>
      <c r="D2210" s="134" t="str">
        <f ca="1">IF(C2210="","",CONCATENATE(OFFSET(Zdroj!AQ$16,A2202-1,0)))</f>
        <v/>
      </c>
      <c r="E2210" s="66" t="str">
        <f ca="1">IF(C2210="","",OFFSET(Zdroj!AR$16,A2202-1,0))</f>
        <v/>
      </c>
      <c r="F2210" s="334"/>
      <c r="G2210" s="333"/>
    </row>
    <row r="2211" spans="1:7" x14ac:dyDescent="0.25">
      <c r="B2211" s="333"/>
      <c r="C2211" s="137" t="str">
        <f ca="1">IF(OFFSET(Zdroj!AT$16,A2202-1,0)=0,"",CONCATENATE("B",$A$2+3," - ",Zdroj!$AS$15))</f>
        <v/>
      </c>
      <c r="D2211" s="134" t="str">
        <f ca="1">IF(C2211="","",CONCATENATE(OFFSET(Zdroj!AS$16,A2202-1,0)))</f>
        <v/>
      </c>
      <c r="E2211" s="66" t="str">
        <f ca="1">IF(C2211="","",OFFSET(Zdroj!AT$16,A2202-1,0))</f>
        <v/>
      </c>
      <c r="F2211" s="334"/>
      <c r="G2211" s="333"/>
    </row>
    <row r="2212" spans="1:7" x14ac:dyDescent="0.25">
      <c r="A2212" s="127">
        <f>SUM((ROW()+8)/10)</f>
        <v>222</v>
      </c>
      <c r="B2212" s="333" t="str">
        <f ca="1">IF(OFFSET(Zdroj!$B$16,A2212-1,0)&gt;0,OFFSET(Zdroj!$B$16,A2212-1,0),"")</f>
        <v/>
      </c>
      <c r="C2212" s="136" t="str">
        <f ca="1">IF(OFFSET(Zdroj!AG$16,A2212-1,0)=0,"",CONCATENATE("A",$A$2," - ",Zdroj!$AG$15))</f>
        <v/>
      </c>
      <c r="D2212" s="134" t="str">
        <f ca="1">IF(C2212="","",CONCATENATE(OFFSET(Zdroj!AG$16,A2212-1,0)," - ",OFFSET(Zdroj!AU$16,A2212-1,0)))</f>
        <v/>
      </c>
      <c r="E2212" s="66" t="str">
        <f ca="1">IF(C2212="","",OFFSET(Zdroj!AV$16,A2212-1,0))</f>
        <v/>
      </c>
      <c r="F2212" s="332" t="str">
        <f t="shared" ref="F2212" ca="1" si="657">IF(SUM(E2212:E2217)=0,"",SUM(E2212:E2217))</f>
        <v/>
      </c>
      <c r="G2212" s="333" t="str">
        <f t="shared" ref="G2212" ca="1" si="658">IF(SUM(E2212:E2221)=0,"",SUM(E2212:E2221))</f>
        <v/>
      </c>
    </row>
    <row r="2213" spans="1:7" x14ac:dyDescent="0.25">
      <c r="B2213" s="333"/>
      <c r="C2213" s="137" t="str">
        <f ca="1">IF(OFFSET(Zdroj!AH$16,A2212-1,0)=0,"",CONCATENATE("A",$A$2+1," - ",Zdroj!$AH$15))</f>
        <v/>
      </c>
      <c r="D2213" s="134" t="str">
        <f ca="1">IF(C2213="","",CONCATENATE(OFFSET(Zdroj!AH$16,A2212-1,0)," - ",OFFSET(Zdroj!AW$16,A2212-1,0)))</f>
        <v/>
      </c>
      <c r="E2213" s="66" t="str">
        <f ca="1">IF(C2213="","",OFFSET(Zdroj!AX$16,A2212-1,0))</f>
        <v/>
      </c>
      <c r="F2213" s="332"/>
      <c r="G2213" s="333"/>
    </row>
    <row r="2214" spans="1:7" x14ac:dyDescent="0.25">
      <c r="B2214" s="333"/>
      <c r="C2214" s="137" t="str">
        <f ca="1">IF(OFFSET(Zdroj!AI$16,A2212-1,0)=0,"",CONCATENATE("A",$A$2+2," - ",Zdroj!$AI$15))</f>
        <v/>
      </c>
      <c r="D2214" s="134" t="str">
        <f ca="1">IF(C2214="","",CONCATENATE(OFFSET(Zdroj!AI$16,A2212-1,0)," - ",OFFSET(Zdroj!AY$16,A2212-1,0)))</f>
        <v/>
      </c>
      <c r="E2214" s="66" t="str">
        <f ca="1">IF(C2214="","",OFFSET(Zdroj!AZ$16,A2212-1,0))</f>
        <v/>
      </c>
      <c r="F2214" s="332"/>
      <c r="G2214" s="333"/>
    </row>
    <row r="2215" spans="1:7" x14ac:dyDescent="0.25">
      <c r="B2215" s="333"/>
      <c r="C2215" s="137" t="str">
        <f ca="1">IF(OFFSET(Zdroj!AJ$16,A2212-1,0)=0,"",CONCATENATE("A",$A$2+3," - ",Zdroj!$AJ$15))</f>
        <v/>
      </c>
      <c r="D2215" s="134" t="str">
        <f ca="1">IF(C2215="","",CONCATENATE(OFFSET(Zdroj!AJ$16,A2212-1,0)," - ",OFFSET(Zdroj!BA$16,A2212-1,0)))</f>
        <v/>
      </c>
      <c r="E2215" s="66" t="str">
        <f ca="1">IF(C2215="","",OFFSET(Zdroj!BB$16,A2212-1,0))</f>
        <v/>
      </c>
      <c r="F2215" s="332"/>
      <c r="G2215" s="333"/>
    </row>
    <row r="2216" spans="1:7" x14ac:dyDescent="0.25">
      <c r="B2216" s="333"/>
      <c r="C2216" s="137" t="str">
        <f ca="1">IF(OFFSET(Zdroj!AK$16,A2212-1,0)=0,"",CONCATENATE("A",$A$2+4," - ",Zdroj!$AK$15))</f>
        <v/>
      </c>
      <c r="D2216" s="134" t="str">
        <f ca="1">IF(C2216="","",CONCATENATE(OFFSET(Zdroj!AK$16,A2212-1,0)," - ",OFFSET(Zdroj!BC$16,A2212-1,0)))</f>
        <v/>
      </c>
      <c r="E2216" s="66" t="str">
        <f ca="1">IF(C2216="","",OFFSET(Zdroj!BD$16,A2212-1,0))</f>
        <v/>
      </c>
      <c r="F2216" s="332"/>
      <c r="G2216" s="333"/>
    </row>
    <row r="2217" spans="1:7" x14ac:dyDescent="0.25">
      <c r="B2217" s="333"/>
      <c r="C2217" s="137" t="str">
        <f ca="1">IF(OFFSET(Zdroj!AL$16,A2212-1,0)=0,"",CONCATENATE("A",$A$2+5," - ",Zdroj!$AL$15))</f>
        <v/>
      </c>
      <c r="D2217" s="134" t="str">
        <f ca="1">IF(C2217="","",CONCATENATE(OFFSET(Zdroj!AL$16,A2212-1,0)," - ",OFFSET(Zdroj!BE$16,A2212-1,0)))</f>
        <v/>
      </c>
      <c r="E2217" s="66" t="str">
        <f ca="1">IF(C2217="","",OFFSET(Zdroj!BF$16,A2212-1,0))</f>
        <v/>
      </c>
      <c r="F2217" s="332"/>
      <c r="G2217" s="333"/>
    </row>
    <row r="2218" spans="1:7" x14ac:dyDescent="0.25">
      <c r="B2218" s="333"/>
      <c r="C2218" s="137" t="str">
        <f ca="1">IF(OFFSET(Zdroj!AM$16,A2212-1,0)=0,"",CONCATENATE("B",$A$2," - ",Zdroj!$AM$15))</f>
        <v/>
      </c>
      <c r="D2218" s="134" t="str">
        <f ca="1">IF(C2218="","",CONCATENATE(OFFSET(Zdroj!AM$16,A2212-1,0)))</f>
        <v/>
      </c>
      <c r="E2218" s="67" t="str">
        <f ca="1">IF(C2218="","",OFFSET(Zdroj!AN$16,A2212-1,0))</f>
        <v/>
      </c>
      <c r="F2218" s="334" t="str">
        <f t="shared" ref="F2218" ca="1" si="659">IF(SUM(E2218:E2221)=0,"",SUM(E2218:E2221))</f>
        <v/>
      </c>
      <c r="G2218" s="333"/>
    </row>
    <row r="2219" spans="1:7" x14ac:dyDescent="0.25">
      <c r="B2219" s="333"/>
      <c r="C2219" s="137" t="str">
        <f ca="1">IF(OFFSET(Zdroj!AO$16,A2212-1,0)=0,"",CONCATENATE("B",$A$2+1," - ",Zdroj!$AO$15))</f>
        <v/>
      </c>
      <c r="D2219" s="134" t="str">
        <f ca="1">IF(C2219="","",CONCATENATE(OFFSET(Zdroj!AO$16,A2212-1,0)))</f>
        <v/>
      </c>
      <c r="E2219" s="66" t="str">
        <f ca="1">IF(C2219="","",OFFSET(Zdroj!AP$16,A2212-1,0))</f>
        <v/>
      </c>
      <c r="F2219" s="334"/>
      <c r="G2219" s="333"/>
    </row>
    <row r="2220" spans="1:7" x14ac:dyDescent="0.25">
      <c r="B2220" s="333"/>
      <c r="C2220" s="137" t="str">
        <f ca="1">IF(OFFSET(Zdroj!AQ$16,A2212-1,0)=0,"",CONCATENATE("B",$A$2+2," - ",Zdroj!$AQ$15))</f>
        <v/>
      </c>
      <c r="D2220" s="134" t="str">
        <f ca="1">IF(C2220="","",CONCATENATE(OFFSET(Zdroj!AQ$16,A2212-1,0)))</f>
        <v/>
      </c>
      <c r="E2220" s="66" t="str">
        <f ca="1">IF(C2220="","",OFFSET(Zdroj!AR$16,A2212-1,0))</f>
        <v/>
      </c>
      <c r="F2220" s="334"/>
      <c r="G2220" s="333"/>
    </row>
    <row r="2221" spans="1:7" x14ac:dyDescent="0.25">
      <c r="B2221" s="333"/>
      <c r="C2221" s="137" t="str">
        <f ca="1">IF(OFFSET(Zdroj!AT$16,A2212-1,0)=0,"",CONCATENATE("B",$A$2+3," - ",Zdroj!$AS$15))</f>
        <v/>
      </c>
      <c r="D2221" s="134" t="str">
        <f ca="1">IF(C2221="","",CONCATENATE(OFFSET(Zdroj!AS$16,A2212-1,0)))</f>
        <v/>
      </c>
      <c r="E2221" s="66" t="str">
        <f ca="1">IF(C2221="","",OFFSET(Zdroj!AT$16,A2212-1,0))</f>
        <v/>
      </c>
      <c r="F2221" s="334"/>
      <c r="G2221" s="333"/>
    </row>
    <row r="2222" spans="1:7" x14ac:dyDescent="0.25">
      <c r="A2222" s="127">
        <f>SUM((ROW()+8)/10)</f>
        <v>223</v>
      </c>
      <c r="B2222" s="333" t="str">
        <f ca="1">IF(OFFSET(Zdroj!$B$16,A2222-1,0)&gt;0,OFFSET(Zdroj!$B$16,A2222-1,0),"")</f>
        <v/>
      </c>
      <c r="C2222" s="136" t="str">
        <f ca="1">IF(OFFSET(Zdroj!AG$16,A2222-1,0)=0,"",CONCATENATE("A",$A$2," - ",Zdroj!$AG$15))</f>
        <v/>
      </c>
      <c r="D2222" s="134" t="str">
        <f ca="1">IF(C2222="","",CONCATENATE(OFFSET(Zdroj!AG$16,A2222-1,0)," - ",OFFSET(Zdroj!AU$16,A2222-1,0)))</f>
        <v/>
      </c>
      <c r="E2222" s="66" t="str">
        <f ca="1">IF(C2222="","",OFFSET(Zdroj!AV$16,A2222-1,0))</f>
        <v/>
      </c>
      <c r="F2222" s="332" t="str">
        <f t="shared" ref="F2222" ca="1" si="660">IF(SUM(E2222:E2227)=0,"",SUM(E2222:E2227))</f>
        <v/>
      </c>
      <c r="G2222" s="333" t="str">
        <f t="shared" ref="G2222" ca="1" si="661">IF(SUM(E2222:E2231)=0,"",SUM(E2222:E2231))</f>
        <v/>
      </c>
    </row>
    <row r="2223" spans="1:7" x14ac:dyDescent="0.25">
      <c r="B2223" s="333"/>
      <c r="C2223" s="137" t="str">
        <f ca="1">IF(OFFSET(Zdroj!AH$16,A2222-1,0)=0,"",CONCATENATE("A",$A$2+1," - ",Zdroj!$AH$15))</f>
        <v/>
      </c>
      <c r="D2223" s="134" t="str">
        <f ca="1">IF(C2223="","",CONCATENATE(OFFSET(Zdroj!AH$16,A2222-1,0)," - ",OFFSET(Zdroj!AW$16,A2222-1,0)))</f>
        <v/>
      </c>
      <c r="E2223" s="66" t="str">
        <f ca="1">IF(C2223="","",OFFSET(Zdroj!AX$16,A2222-1,0))</f>
        <v/>
      </c>
      <c r="F2223" s="332"/>
      <c r="G2223" s="333"/>
    </row>
    <row r="2224" spans="1:7" x14ac:dyDescent="0.25">
      <c r="B2224" s="333"/>
      <c r="C2224" s="137" t="str">
        <f ca="1">IF(OFFSET(Zdroj!AI$16,A2222-1,0)=0,"",CONCATENATE("A",$A$2+2," - ",Zdroj!$AI$15))</f>
        <v/>
      </c>
      <c r="D2224" s="134" t="str">
        <f ca="1">IF(C2224="","",CONCATENATE(OFFSET(Zdroj!AI$16,A2222-1,0)," - ",OFFSET(Zdroj!AY$16,A2222-1,0)))</f>
        <v/>
      </c>
      <c r="E2224" s="66" t="str">
        <f ca="1">IF(C2224="","",OFFSET(Zdroj!AZ$16,A2222-1,0))</f>
        <v/>
      </c>
      <c r="F2224" s="332"/>
      <c r="G2224" s="333"/>
    </row>
    <row r="2225" spans="1:7" x14ac:dyDescent="0.25">
      <c r="B2225" s="333"/>
      <c r="C2225" s="137" t="str">
        <f ca="1">IF(OFFSET(Zdroj!AJ$16,A2222-1,0)=0,"",CONCATENATE("A",$A$2+3," - ",Zdroj!$AJ$15))</f>
        <v/>
      </c>
      <c r="D2225" s="134" t="str">
        <f ca="1">IF(C2225="","",CONCATENATE(OFFSET(Zdroj!AJ$16,A2222-1,0)," - ",OFFSET(Zdroj!BA$16,A2222-1,0)))</f>
        <v/>
      </c>
      <c r="E2225" s="66" t="str">
        <f ca="1">IF(C2225="","",OFFSET(Zdroj!BB$16,A2222-1,0))</f>
        <v/>
      </c>
      <c r="F2225" s="332"/>
      <c r="G2225" s="333"/>
    </row>
    <row r="2226" spans="1:7" x14ac:dyDescent="0.25">
      <c r="B2226" s="333"/>
      <c r="C2226" s="137" t="str">
        <f ca="1">IF(OFFSET(Zdroj!AK$16,A2222-1,0)=0,"",CONCATENATE("A",$A$2+4," - ",Zdroj!$AK$15))</f>
        <v/>
      </c>
      <c r="D2226" s="134" t="str">
        <f ca="1">IF(C2226="","",CONCATENATE(OFFSET(Zdroj!AK$16,A2222-1,0)," - ",OFFSET(Zdroj!BC$16,A2222-1,0)))</f>
        <v/>
      </c>
      <c r="E2226" s="66" t="str">
        <f ca="1">IF(C2226="","",OFFSET(Zdroj!BD$16,A2222-1,0))</f>
        <v/>
      </c>
      <c r="F2226" s="332"/>
      <c r="G2226" s="333"/>
    </row>
    <row r="2227" spans="1:7" x14ac:dyDescent="0.25">
      <c r="B2227" s="333"/>
      <c r="C2227" s="137" t="str">
        <f ca="1">IF(OFFSET(Zdroj!AL$16,A2222-1,0)=0,"",CONCATENATE("A",$A$2+5," - ",Zdroj!$AL$15))</f>
        <v/>
      </c>
      <c r="D2227" s="134" t="str">
        <f ca="1">IF(C2227="","",CONCATENATE(OFFSET(Zdroj!AL$16,A2222-1,0)," - ",OFFSET(Zdroj!BE$16,A2222-1,0)))</f>
        <v/>
      </c>
      <c r="E2227" s="66" t="str">
        <f ca="1">IF(C2227="","",OFFSET(Zdroj!BF$16,A2222-1,0))</f>
        <v/>
      </c>
      <c r="F2227" s="332"/>
      <c r="G2227" s="333"/>
    </row>
    <row r="2228" spans="1:7" x14ac:dyDescent="0.25">
      <c r="B2228" s="333"/>
      <c r="C2228" s="137" t="str">
        <f ca="1">IF(OFFSET(Zdroj!AM$16,A2222-1,0)=0,"",CONCATENATE("B",$A$2," - ",Zdroj!$AM$15))</f>
        <v/>
      </c>
      <c r="D2228" s="134" t="str">
        <f ca="1">IF(C2228="","",CONCATENATE(OFFSET(Zdroj!AM$16,A2222-1,0)))</f>
        <v/>
      </c>
      <c r="E2228" s="67" t="str">
        <f ca="1">IF(C2228="","",OFFSET(Zdroj!AN$16,A2222-1,0))</f>
        <v/>
      </c>
      <c r="F2228" s="334" t="str">
        <f t="shared" ref="F2228" ca="1" si="662">IF(SUM(E2228:E2231)=0,"",SUM(E2228:E2231))</f>
        <v/>
      </c>
      <c r="G2228" s="333"/>
    </row>
    <row r="2229" spans="1:7" x14ac:dyDescent="0.25">
      <c r="B2229" s="333"/>
      <c r="C2229" s="137" t="str">
        <f ca="1">IF(OFFSET(Zdroj!AO$16,A2222-1,0)=0,"",CONCATENATE("B",$A$2+1," - ",Zdroj!$AO$15))</f>
        <v/>
      </c>
      <c r="D2229" s="134" t="str">
        <f ca="1">IF(C2229="","",CONCATENATE(OFFSET(Zdroj!AO$16,A2222-1,0)))</f>
        <v/>
      </c>
      <c r="E2229" s="66" t="str">
        <f ca="1">IF(C2229="","",OFFSET(Zdroj!AP$16,A2222-1,0))</f>
        <v/>
      </c>
      <c r="F2229" s="334"/>
      <c r="G2229" s="333"/>
    </row>
    <row r="2230" spans="1:7" x14ac:dyDescent="0.25">
      <c r="B2230" s="333"/>
      <c r="C2230" s="137" t="str">
        <f ca="1">IF(OFFSET(Zdroj!AQ$16,A2222-1,0)=0,"",CONCATENATE("B",$A$2+2," - ",Zdroj!$AQ$15))</f>
        <v/>
      </c>
      <c r="D2230" s="134" t="str">
        <f ca="1">IF(C2230="","",CONCATENATE(OFFSET(Zdroj!AQ$16,A2222-1,0)))</f>
        <v/>
      </c>
      <c r="E2230" s="66" t="str">
        <f ca="1">IF(C2230="","",OFFSET(Zdroj!AR$16,A2222-1,0))</f>
        <v/>
      </c>
      <c r="F2230" s="334"/>
      <c r="G2230" s="333"/>
    </row>
    <row r="2231" spans="1:7" x14ac:dyDescent="0.25">
      <c r="B2231" s="333"/>
      <c r="C2231" s="137" t="str">
        <f ca="1">IF(OFFSET(Zdroj!AT$16,A2222-1,0)=0,"",CONCATENATE("B",$A$2+3," - ",Zdroj!$AS$15))</f>
        <v/>
      </c>
      <c r="D2231" s="134" t="str">
        <f ca="1">IF(C2231="","",CONCATENATE(OFFSET(Zdroj!AS$16,A2222-1,0)))</f>
        <v/>
      </c>
      <c r="E2231" s="66" t="str">
        <f ca="1">IF(C2231="","",OFFSET(Zdroj!AT$16,A2222-1,0))</f>
        <v/>
      </c>
      <c r="F2231" s="334"/>
      <c r="G2231" s="333"/>
    </row>
    <row r="2232" spans="1:7" x14ac:dyDescent="0.25">
      <c r="A2232" s="127">
        <f>SUM((ROW()+8)/10)</f>
        <v>224</v>
      </c>
      <c r="B2232" s="333" t="str">
        <f ca="1">IF(OFFSET(Zdroj!$B$16,A2232-1,0)&gt;0,OFFSET(Zdroj!$B$16,A2232-1,0),"")</f>
        <v/>
      </c>
      <c r="C2232" s="136" t="str">
        <f ca="1">IF(OFFSET(Zdroj!AG$16,A2232-1,0)=0,"",CONCATENATE("A",$A$2," - ",Zdroj!$AG$15))</f>
        <v/>
      </c>
      <c r="D2232" s="134" t="str">
        <f ca="1">IF(C2232="","",CONCATENATE(OFFSET(Zdroj!AG$16,A2232-1,0)," - ",OFFSET(Zdroj!AU$16,A2232-1,0)))</f>
        <v/>
      </c>
      <c r="E2232" s="66" t="str">
        <f ca="1">IF(C2232="","",OFFSET(Zdroj!AV$16,A2232-1,0))</f>
        <v/>
      </c>
      <c r="F2232" s="332" t="str">
        <f t="shared" ref="F2232" ca="1" si="663">IF(SUM(E2232:E2237)=0,"",SUM(E2232:E2237))</f>
        <v/>
      </c>
      <c r="G2232" s="333" t="str">
        <f t="shared" ref="G2232" ca="1" si="664">IF(SUM(E2232:E2241)=0,"",SUM(E2232:E2241))</f>
        <v/>
      </c>
    </row>
    <row r="2233" spans="1:7" x14ac:dyDescent="0.25">
      <c r="B2233" s="333"/>
      <c r="C2233" s="137" t="str">
        <f ca="1">IF(OFFSET(Zdroj!AH$16,A2232-1,0)=0,"",CONCATENATE("A",$A$2+1," - ",Zdroj!$AH$15))</f>
        <v/>
      </c>
      <c r="D2233" s="134" t="str">
        <f ca="1">IF(C2233="","",CONCATENATE(OFFSET(Zdroj!AH$16,A2232-1,0)," - ",OFFSET(Zdroj!AW$16,A2232-1,0)))</f>
        <v/>
      </c>
      <c r="E2233" s="66" t="str">
        <f ca="1">IF(C2233="","",OFFSET(Zdroj!AX$16,A2232-1,0))</f>
        <v/>
      </c>
      <c r="F2233" s="332"/>
      <c r="G2233" s="333"/>
    </row>
    <row r="2234" spans="1:7" x14ac:dyDescent="0.25">
      <c r="B2234" s="333"/>
      <c r="C2234" s="137" t="str">
        <f ca="1">IF(OFFSET(Zdroj!AI$16,A2232-1,0)=0,"",CONCATENATE("A",$A$2+2," - ",Zdroj!$AI$15))</f>
        <v/>
      </c>
      <c r="D2234" s="134" t="str">
        <f ca="1">IF(C2234="","",CONCATENATE(OFFSET(Zdroj!AI$16,A2232-1,0)," - ",OFFSET(Zdroj!AY$16,A2232-1,0)))</f>
        <v/>
      </c>
      <c r="E2234" s="66" t="str">
        <f ca="1">IF(C2234="","",OFFSET(Zdroj!AZ$16,A2232-1,0))</f>
        <v/>
      </c>
      <c r="F2234" s="332"/>
      <c r="G2234" s="333"/>
    </row>
    <row r="2235" spans="1:7" x14ac:dyDescent="0.25">
      <c r="B2235" s="333"/>
      <c r="C2235" s="137" t="str">
        <f ca="1">IF(OFFSET(Zdroj!AJ$16,A2232-1,0)=0,"",CONCATENATE("A",$A$2+3," - ",Zdroj!$AJ$15))</f>
        <v/>
      </c>
      <c r="D2235" s="134" t="str">
        <f ca="1">IF(C2235="","",CONCATENATE(OFFSET(Zdroj!AJ$16,A2232-1,0)," - ",OFFSET(Zdroj!BA$16,A2232-1,0)))</f>
        <v/>
      </c>
      <c r="E2235" s="66" t="str">
        <f ca="1">IF(C2235="","",OFFSET(Zdroj!BB$16,A2232-1,0))</f>
        <v/>
      </c>
      <c r="F2235" s="332"/>
      <c r="G2235" s="333"/>
    </row>
    <row r="2236" spans="1:7" x14ac:dyDescent="0.25">
      <c r="B2236" s="333"/>
      <c r="C2236" s="137" t="str">
        <f ca="1">IF(OFFSET(Zdroj!AK$16,A2232-1,0)=0,"",CONCATENATE("A",$A$2+4," - ",Zdroj!$AK$15))</f>
        <v/>
      </c>
      <c r="D2236" s="134" t="str">
        <f ca="1">IF(C2236="","",CONCATENATE(OFFSET(Zdroj!AK$16,A2232-1,0)," - ",OFFSET(Zdroj!BC$16,A2232-1,0)))</f>
        <v/>
      </c>
      <c r="E2236" s="66" t="str">
        <f ca="1">IF(C2236="","",OFFSET(Zdroj!BD$16,A2232-1,0))</f>
        <v/>
      </c>
      <c r="F2236" s="332"/>
      <c r="G2236" s="333"/>
    </row>
    <row r="2237" spans="1:7" x14ac:dyDescent="0.25">
      <c r="B2237" s="333"/>
      <c r="C2237" s="137" t="str">
        <f ca="1">IF(OFFSET(Zdroj!AL$16,A2232-1,0)=0,"",CONCATENATE("A",$A$2+5," - ",Zdroj!$AL$15))</f>
        <v/>
      </c>
      <c r="D2237" s="134" t="str">
        <f ca="1">IF(C2237="","",CONCATENATE(OFFSET(Zdroj!AL$16,A2232-1,0)," - ",OFFSET(Zdroj!BE$16,A2232-1,0)))</f>
        <v/>
      </c>
      <c r="E2237" s="66" t="str">
        <f ca="1">IF(C2237="","",OFFSET(Zdroj!BF$16,A2232-1,0))</f>
        <v/>
      </c>
      <c r="F2237" s="332"/>
      <c r="G2237" s="333"/>
    </row>
    <row r="2238" spans="1:7" x14ac:dyDescent="0.25">
      <c r="B2238" s="333"/>
      <c r="C2238" s="137" t="str">
        <f ca="1">IF(OFFSET(Zdroj!AM$16,A2232-1,0)=0,"",CONCATENATE("B",$A$2," - ",Zdroj!$AM$15))</f>
        <v/>
      </c>
      <c r="D2238" s="134" t="str">
        <f ca="1">IF(C2238="","",CONCATENATE(OFFSET(Zdroj!AM$16,A2232-1,0)))</f>
        <v/>
      </c>
      <c r="E2238" s="67" t="str">
        <f ca="1">IF(C2238="","",OFFSET(Zdroj!AN$16,A2232-1,0))</f>
        <v/>
      </c>
      <c r="F2238" s="334" t="str">
        <f t="shared" ref="F2238" ca="1" si="665">IF(SUM(E2238:E2241)=0,"",SUM(E2238:E2241))</f>
        <v/>
      </c>
      <c r="G2238" s="333"/>
    </row>
    <row r="2239" spans="1:7" x14ac:dyDescent="0.25">
      <c r="B2239" s="333"/>
      <c r="C2239" s="137" t="str">
        <f ca="1">IF(OFFSET(Zdroj!AO$16,A2232-1,0)=0,"",CONCATENATE("B",$A$2+1," - ",Zdroj!$AO$15))</f>
        <v/>
      </c>
      <c r="D2239" s="134" t="str">
        <f ca="1">IF(C2239="","",CONCATENATE(OFFSET(Zdroj!AO$16,A2232-1,0)))</f>
        <v/>
      </c>
      <c r="E2239" s="66" t="str">
        <f ca="1">IF(C2239="","",OFFSET(Zdroj!AP$16,A2232-1,0))</f>
        <v/>
      </c>
      <c r="F2239" s="334"/>
      <c r="G2239" s="333"/>
    </row>
    <row r="2240" spans="1:7" x14ac:dyDescent="0.25">
      <c r="B2240" s="333"/>
      <c r="C2240" s="137" t="str">
        <f ca="1">IF(OFFSET(Zdroj!AQ$16,A2232-1,0)=0,"",CONCATENATE("B",$A$2+2," - ",Zdroj!$AQ$15))</f>
        <v/>
      </c>
      <c r="D2240" s="134" t="str">
        <f ca="1">IF(C2240="","",CONCATENATE(OFFSET(Zdroj!AQ$16,A2232-1,0)))</f>
        <v/>
      </c>
      <c r="E2240" s="66" t="str">
        <f ca="1">IF(C2240="","",OFFSET(Zdroj!AR$16,A2232-1,0))</f>
        <v/>
      </c>
      <c r="F2240" s="334"/>
      <c r="G2240" s="333"/>
    </row>
    <row r="2241" spans="1:7" x14ac:dyDescent="0.25">
      <c r="B2241" s="333"/>
      <c r="C2241" s="137" t="str">
        <f ca="1">IF(OFFSET(Zdroj!AT$16,A2232-1,0)=0,"",CONCATENATE("B",$A$2+3," - ",Zdroj!$AS$15))</f>
        <v/>
      </c>
      <c r="D2241" s="134" t="str">
        <f ca="1">IF(C2241="","",CONCATENATE(OFFSET(Zdroj!AS$16,A2232-1,0)))</f>
        <v/>
      </c>
      <c r="E2241" s="66" t="str">
        <f ca="1">IF(C2241="","",OFFSET(Zdroj!AT$16,A2232-1,0))</f>
        <v/>
      </c>
      <c r="F2241" s="334"/>
      <c r="G2241" s="333"/>
    </row>
    <row r="2242" spans="1:7" x14ac:dyDescent="0.25">
      <c r="A2242" s="127">
        <f>SUM((ROW()+8)/10)</f>
        <v>225</v>
      </c>
      <c r="B2242" s="333" t="str">
        <f ca="1">IF(OFFSET(Zdroj!$B$16,A2242-1,0)&gt;0,OFFSET(Zdroj!$B$16,A2242-1,0),"")</f>
        <v/>
      </c>
      <c r="C2242" s="136" t="str">
        <f ca="1">IF(OFFSET(Zdroj!AG$16,A2242-1,0)=0,"",CONCATENATE("A",$A$2," - ",Zdroj!$AG$15))</f>
        <v/>
      </c>
      <c r="D2242" s="134" t="str">
        <f ca="1">IF(C2242="","",CONCATENATE(OFFSET(Zdroj!AG$16,A2242-1,0)," - ",OFFSET(Zdroj!AU$16,A2242-1,0)))</f>
        <v/>
      </c>
      <c r="E2242" s="66" t="str">
        <f ca="1">IF(C2242="","",OFFSET(Zdroj!AV$16,A2242-1,0))</f>
        <v/>
      </c>
      <c r="F2242" s="332" t="str">
        <f t="shared" ref="F2242" ca="1" si="666">IF(SUM(E2242:E2247)=0,"",SUM(E2242:E2247))</f>
        <v/>
      </c>
      <c r="G2242" s="333" t="str">
        <f t="shared" ref="G2242" ca="1" si="667">IF(SUM(E2242:E2251)=0,"",SUM(E2242:E2251))</f>
        <v/>
      </c>
    </row>
    <row r="2243" spans="1:7" x14ac:dyDescent="0.25">
      <c r="B2243" s="333"/>
      <c r="C2243" s="137" t="str">
        <f ca="1">IF(OFFSET(Zdroj!AH$16,A2242-1,0)=0,"",CONCATENATE("A",$A$2+1," - ",Zdroj!$AH$15))</f>
        <v/>
      </c>
      <c r="D2243" s="134" t="str">
        <f ca="1">IF(C2243="","",CONCATENATE(OFFSET(Zdroj!AH$16,A2242-1,0)," - ",OFFSET(Zdroj!AW$16,A2242-1,0)))</f>
        <v/>
      </c>
      <c r="E2243" s="66" t="str">
        <f ca="1">IF(C2243="","",OFFSET(Zdroj!AX$16,A2242-1,0))</f>
        <v/>
      </c>
      <c r="F2243" s="332"/>
      <c r="G2243" s="333"/>
    </row>
    <row r="2244" spans="1:7" x14ac:dyDescent="0.25">
      <c r="B2244" s="333"/>
      <c r="C2244" s="137" t="str">
        <f ca="1">IF(OFFSET(Zdroj!AI$16,A2242-1,0)=0,"",CONCATENATE("A",$A$2+2," - ",Zdroj!$AI$15))</f>
        <v/>
      </c>
      <c r="D2244" s="134" t="str">
        <f ca="1">IF(C2244="","",CONCATENATE(OFFSET(Zdroj!AI$16,A2242-1,0)," - ",OFFSET(Zdroj!AY$16,A2242-1,0)))</f>
        <v/>
      </c>
      <c r="E2244" s="66" t="str">
        <f ca="1">IF(C2244="","",OFFSET(Zdroj!AZ$16,A2242-1,0))</f>
        <v/>
      </c>
      <c r="F2244" s="332"/>
      <c r="G2244" s="333"/>
    </row>
    <row r="2245" spans="1:7" x14ac:dyDescent="0.25">
      <c r="B2245" s="333"/>
      <c r="C2245" s="137" t="str">
        <f ca="1">IF(OFFSET(Zdroj!AJ$16,A2242-1,0)=0,"",CONCATENATE("A",$A$2+3," - ",Zdroj!$AJ$15))</f>
        <v/>
      </c>
      <c r="D2245" s="134" t="str">
        <f ca="1">IF(C2245="","",CONCATENATE(OFFSET(Zdroj!AJ$16,A2242-1,0)," - ",OFFSET(Zdroj!BA$16,A2242-1,0)))</f>
        <v/>
      </c>
      <c r="E2245" s="66" t="str">
        <f ca="1">IF(C2245="","",OFFSET(Zdroj!BB$16,A2242-1,0))</f>
        <v/>
      </c>
      <c r="F2245" s="332"/>
      <c r="G2245" s="333"/>
    </row>
    <row r="2246" spans="1:7" x14ac:dyDescent="0.25">
      <c r="B2246" s="333"/>
      <c r="C2246" s="137" t="str">
        <f ca="1">IF(OFFSET(Zdroj!AK$16,A2242-1,0)=0,"",CONCATENATE("A",$A$2+4," - ",Zdroj!$AK$15))</f>
        <v/>
      </c>
      <c r="D2246" s="134" t="str">
        <f ca="1">IF(C2246="","",CONCATENATE(OFFSET(Zdroj!AK$16,A2242-1,0)," - ",OFFSET(Zdroj!BC$16,A2242-1,0)))</f>
        <v/>
      </c>
      <c r="E2246" s="66" t="str">
        <f ca="1">IF(C2246="","",OFFSET(Zdroj!BD$16,A2242-1,0))</f>
        <v/>
      </c>
      <c r="F2246" s="332"/>
      <c r="G2246" s="333"/>
    </row>
    <row r="2247" spans="1:7" x14ac:dyDescent="0.25">
      <c r="B2247" s="333"/>
      <c r="C2247" s="137" t="str">
        <f ca="1">IF(OFFSET(Zdroj!AL$16,A2242-1,0)=0,"",CONCATENATE("A",$A$2+5," - ",Zdroj!$AL$15))</f>
        <v/>
      </c>
      <c r="D2247" s="134" t="str">
        <f ca="1">IF(C2247="","",CONCATENATE(OFFSET(Zdroj!AL$16,A2242-1,0)," - ",OFFSET(Zdroj!BE$16,A2242-1,0)))</f>
        <v/>
      </c>
      <c r="E2247" s="66" t="str">
        <f ca="1">IF(C2247="","",OFFSET(Zdroj!BF$16,A2242-1,0))</f>
        <v/>
      </c>
      <c r="F2247" s="332"/>
      <c r="G2247" s="333"/>
    </row>
    <row r="2248" spans="1:7" x14ac:dyDescent="0.25">
      <c r="B2248" s="333"/>
      <c r="C2248" s="137" t="str">
        <f ca="1">IF(OFFSET(Zdroj!AM$16,A2242-1,0)=0,"",CONCATENATE("B",$A$2," - ",Zdroj!$AM$15))</f>
        <v/>
      </c>
      <c r="D2248" s="134" t="str">
        <f ca="1">IF(C2248="","",CONCATENATE(OFFSET(Zdroj!AM$16,A2242-1,0)))</f>
        <v/>
      </c>
      <c r="E2248" s="67" t="str">
        <f ca="1">IF(C2248="","",OFFSET(Zdroj!AN$16,A2242-1,0))</f>
        <v/>
      </c>
      <c r="F2248" s="334" t="str">
        <f t="shared" ref="F2248" ca="1" si="668">IF(SUM(E2248:E2251)=0,"",SUM(E2248:E2251))</f>
        <v/>
      </c>
      <c r="G2248" s="333"/>
    </row>
    <row r="2249" spans="1:7" x14ac:dyDescent="0.25">
      <c r="B2249" s="333"/>
      <c r="C2249" s="137" t="str">
        <f ca="1">IF(OFFSET(Zdroj!AO$16,A2242-1,0)=0,"",CONCATENATE("B",$A$2+1," - ",Zdroj!$AO$15))</f>
        <v/>
      </c>
      <c r="D2249" s="134" t="str">
        <f ca="1">IF(C2249="","",CONCATENATE(OFFSET(Zdroj!AO$16,A2242-1,0)))</f>
        <v/>
      </c>
      <c r="E2249" s="66" t="str">
        <f ca="1">IF(C2249="","",OFFSET(Zdroj!AP$16,A2242-1,0))</f>
        <v/>
      </c>
      <c r="F2249" s="334"/>
      <c r="G2249" s="333"/>
    </row>
    <row r="2250" spans="1:7" x14ac:dyDescent="0.25">
      <c r="B2250" s="333"/>
      <c r="C2250" s="137" t="str">
        <f ca="1">IF(OFFSET(Zdroj!AQ$16,A2242-1,0)=0,"",CONCATENATE("B",$A$2+2," - ",Zdroj!$AQ$15))</f>
        <v/>
      </c>
      <c r="D2250" s="134" t="str">
        <f ca="1">IF(C2250="","",CONCATENATE(OFFSET(Zdroj!AQ$16,A2242-1,0)))</f>
        <v/>
      </c>
      <c r="E2250" s="66" t="str">
        <f ca="1">IF(C2250="","",OFFSET(Zdroj!AR$16,A2242-1,0))</f>
        <v/>
      </c>
      <c r="F2250" s="334"/>
      <c r="G2250" s="333"/>
    </row>
    <row r="2251" spans="1:7" x14ac:dyDescent="0.25">
      <c r="B2251" s="333"/>
      <c r="C2251" s="137" t="str">
        <f ca="1">IF(OFFSET(Zdroj!AT$16,A2242-1,0)=0,"",CONCATENATE("B",$A$2+3," - ",Zdroj!$AS$15))</f>
        <v/>
      </c>
      <c r="D2251" s="134" t="str">
        <f ca="1">IF(C2251="","",CONCATENATE(OFFSET(Zdroj!AS$16,A2242-1,0)))</f>
        <v/>
      </c>
      <c r="E2251" s="66" t="str">
        <f ca="1">IF(C2251="","",OFFSET(Zdroj!AT$16,A2242-1,0))</f>
        <v/>
      </c>
      <c r="F2251" s="334"/>
      <c r="G2251" s="333"/>
    </row>
    <row r="2252" spans="1:7" x14ac:dyDescent="0.25">
      <c r="A2252" s="127">
        <f>SUM((ROW()+8)/10)</f>
        <v>226</v>
      </c>
      <c r="B2252" s="333" t="str">
        <f ca="1">IF(OFFSET(Zdroj!$B$16,A2252-1,0)&gt;0,OFFSET(Zdroj!$B$16,A2252-1,0),"")</f>
        <v/>
      </c>
      <c r="C2252" s="136" t="str">
        <f ca="1">IF(OFFSET(Zdroj!AG$16,A2252-1,0)=0,"",CONCATENATE("A",$A$2," - ",Zdroj!$AG$15))</f>
        <v/>
      </c>
      <c r="D2252" s="134" t="str">
        <f ca="1">IF(C2252="","",CONCATENATE(OFFSET(Zdroj!AG$16,A2252-1,0)," - ",OFFSET(Zdroj!AU$16,A2252-1,0)))</f>
        <v/>
      </c>
      <c r="E2252" s="66" t="str">
        <f ca="1">IF(C2252="","",OFFSET(Zdroj!AV$16,A2252-1,0))</f>
        <v/>
      </c>
      <c r="F2252" s="332" t="str">
        <f t="shared" ref="F2252" ca="1" si="669">IF(SUM(E2252:E2257)=0,"",SUM(E2252:E2257))</f>
        <v/>
      </c>
      <c r="G2252" s="333" t="str">
        <f t="shared" ref="G2252" ca="1" si="670">IF(SUM(E2252:E2261)=0,"",SUM(E2252:E2261))</f>
        <v/>
      </c>
    </row>
    <row r="2253" spans="1:7" x14ac:dyDescent="0.25">
      <c r="B2253" s="333"/>
      <c r="C2253" s="137" t="str">
        <f ca="1">IF(OFFSET(Zdroj!AH$16,A2252-1,0)=0,"",CONCATENATE("A",$A$2+1," - ",Zdroj!$AH$15))</f>
        <v/>
      </c>
      <c r="D2253" s="134" t="str">
        <f ca="1">IF(C2253="","",CONCATENATE(OFFSET(Zdroj!AH$16,A2252-1,0)," - ",OFFSET(Zdroj!AW$16,A2252-1,0)))</f>
        <v/>
      </c>
      <c r="E2253" s="66" t="str">
        <f ca="1">IF(C2253="","",OFFSET(Zdroj!AX$16,A2252-1,0))</f>
        <v/>
      </c>
      <c r="F2253" s="332"/>
      <c r="G2253" s="333"/>
    </row>
    <row r="2254" spans="1:7" x14ac:dyDescent="0.25">
      <c r="B2254" s="333"/>
      <c r="C2254" s="137" t="str">
        <f ca="1">IF(OFFSET(Zdroj!AI$16,A2252-1,0)=0,"",CONCATENATE("A",$A$2+2," - ",Zdroj!$AI$15))</f>
        <v/>
      </c>
      <c r="D2254" s="134" t="str">
        <f ca="1">IF(C2254="","",CONCATENATE(OFFSET(Zdroj!AI$16,A2252-1,0)," - ",OFFSET(Zdroj!AY$16,A2252-1,0)))</f>
        <v/>
      </c>
      <c r="E2254" s="66" t="str">
        <f ca="1">IF(C2254="","",OFFSET(Zdroj!AZ$16,A2252-1,0))</f>
        <v/>
      </c>
      <c r="F2254" s="332"/>
      <c r="G2254" s="333"/>
    </row>
    <row r="2255" spans="1:7" x14ac:dyDescent="0.25">
      <c r="B2255" s="333"/>
      <c r="C2255" s="137" t="str">
        <f ca="1">IF(OFFSET(Zdroj!AJ$16,A2252-1,0)=0,"",CONCATENATE("A",$A$2+3," - ",Zdroj!$AJ$15))</f>
        <v/>
      </c>
      <c r="D2255" s="134" t="str">
        <f ca="1">IF(C2255="","",CONCATENATE(OFFSET(Zdroj!AJ$16,A2252-1,0)," - ",OFFSET(Zdroj!BA$16,A2252-1,0)))</f>
        <v/>
      </c>
      <c r="E2255" s="66" t="str">
        <f ca="1">IF(C2255="","",OFFSET(Zdroj!BB$16,A2252-1,0))</f>
        <v/>
      </c>
      <c r="F2255" s="332"/>
      <c r="G2255" s="333"/>
    </row>
    <row r="2256" spans="1:7" x14ac:dyDescent="0.25">
      <c r="B2256" s="333"/>
      <c r="C2256" s="137" t="str">
        <f ca="1">IF(OFFSET(Zdroj!AK$16,A2252-1,0)=0,"",CONCATENATE("A",$A$2+4," - ",Zdroj!$AK$15))</f>
        <v/>
      </c>
      <c r="D2256" s="134" t="str">
        <f ca="1">IF(C2256="","",CONCATENATE(OFFSET(Zdroj!AK$16,A2252-1,0)," - ",OFFSET(Zdroj!BC$16,A2252-1,0)))</f>
        <v/>
      </c>
      <c r="E2256" s="66" t="str">
        <f ca="1">IF(C2256="","",OFFSET(Zdroj!BD$16,A2252-1,0))</f>
        <v/>
      </c>
      <c r="F2256" s="332"/>
      <c r="G2256" s="333"/>
    </row>
    <row r="2257" spans="1:7" x14ac:dyDescent="0.25">
      <c r="B2257" s="333"/>
      <c r="C2257" s="137" t="str">
        <f ca="1">IF(OFFSET(Zdroj!AL$16,A2252-1,0)=0,"",CONCATENATE("A",$A$2+5," - ",Zdroj!$AL$15))</f>
        <v/>
      </c>
      <c r="D2257" s="134" t="str">
        <f ca="1">IF(C2257="","",CONCATENATE(OFFSET(Zdroj!AL$16,A2252-1,0)," - ",OFFSET(Zdroj!BE$16,A2252-1,0)))</f>
        <v/>
      </c>
      <c r="E2257" s="66" t="str">
        <f ca="1">IF(C2257="","",OFFSET(Zdroj!BF$16,A2252-1,0))</f>
        <v/>
      </c>
      <c r="F2257" s="332"/>
      <c r="G2257" s="333"/>
    </row>
    <row r="2258" spans="1:7" x14ac:dyDescent="0.25">
      <c r="B2258" s="333"/>
      <c r="C2258" s="137" t="str">
        <f ca="1">IF(OFFSET(Zdroj!AM$16,A2252-1,0)=0,"",CONCATENATE("B",$A$2," - ",Zdroj!$AM$15))</f>
        <v/>
      </c>
      <c r="D2258" s="134" t="str">
        <f ca="1">IF(C2258="","",CONCATENATE(OFFSET(Zdroj!AM$16,A2252-1,0)))</f>
        <v/>
      </c>
      <c r="E2258" s="67" t="str">
        <f ca="1">IF(C2258="","",OFFSET(Zdroj!AN$16,A2252-1,0))</f>
        <v/>
      </c>
      <c r="F2258" s="334" t="str">
        <f t="shared" ref="F2258" ca="1" si="671">IF(SUM(E2258:E2261)=0,"",SUM(E2258:E2261))</f>
        <v/>
      </c>
      <c r="G2258" s="333"/>
    </row>
    <row r="2259" spans="1:7" x14ac:dyDescent="0.25">
      <c r="B2259" s="333"/>
      <c r="C2259" s="137" t="str">
        <f ca="1">IF(OFFSET(Zdroj!AO$16,A2252-1,0)=0,"",CONCATENATE("B",$A$2+1," - ",Zdroj!$AO$15))</f>
        <v/>
      </c>
      <c r="D2259" s="134" t="str">
        <f ca="1">IF(C2259="","",CONCATENATE(OFFSET(Zdroj!AO$16,A2252-1,0)))</f>
        <v/>
      </c>
      <c r="E2259" s="66" t="str">
        <f ca="1">IF(C2259="","",OFFSET(Zdroj!AP$16,A2252-1,0))</f>
        <v/>
      </c>
      <c r="F2259" s="334"/>
      <c r="G2259" s="333"/>
    </row>
    <row r="2260" spans="1:7" x14ac:dyDescent="0.25">
      <c r="B2260" s="333"/>
      <c r="C2260" s="137" t="str">
        <f ca="1">IF(OFFSET(Zdroj!AQ$16,A2252-1,0)=0,"",CONCATENATE("B",$A$2+2," - ",Zdroj!$AQ$15))</f>
        <v/>
      </c>
      <c r="D2260" s="134" t="str">
        <f ca="1">IF(C2260="","",CONCATENATE(OFFSET(Zdroj!AQ$16,A2252-1,0)))</f>
        <v/>
      </c>
      <c r="E2260" s="66" t="str">
        <f ca="1">IF(C2260="","",OFFSET(Zdroj!AR$16,A2252-1,0))</f>
        <v/>
      </c>
      <c r="F2260" s="334"/>
      <c r="G2260" s="333"/>
    </row>
    <row r="2261" spans="1:7" x14ac:dyDescent="0.25">
      <c r="B2261" s="333"/>
      <c r="C2261" s="137" t="str">
        <f ca="1">IF(OFFSET(Zdroj!AT$16,A2252-1,0)=0,"",CONCATENATE("B",$A$2+3," - ",Zdroj!$AS$15))</f>
        <v/>
      </c>
      <c r="D2261" s="134" t="str">
        <f ca="1">IF(C2261="","",CONCATENATE(OFFSET(Zdroj!AS$16,A2252-1,0)))</f>
        <v/>
      </c>
      <c r="E2261" s="66" t="str">
        <f ca="1">IF(C2261="","",OFFSET(Zdroj!AT$16,A2252-1,0))</f>
        <v/>
      </c>
      <c r="F2261" s="334"/>
      <c r="G2261" s="333"/>
    </row>
    <row r="2262" spans="1:7" x14ac:dyDescent="0.25">
      <c r="A2262" s="127">
        <f>SUM((ROW()+8)/10)</f>
        <v>227</v>
      </c>
      <c r="B2262" s="333" t="str">
        <f ca="1">IF(OFFSET(Zdroj!$B$16,A2262-1,0)&gt;0,OFFSET(Zdroj!$B$16,A2262-1,0),"")</f>
        <v/>
      </c>
      <c r="C2262" s="136" t="str">
        <f ca="1">IF(OFFSET(Zdroj!AG$16,A2262-1,0)=0,"",CONCATENATE("A",$A$2," - ",Zdroj!$AG$15))</f>
        <v/>
      </c>
      <c r="D2262" s="134" t="str">
        <f ca="1">IF(C2262="","",CONCATENATE(OFFSET(Zdroj!AG$16,A2262-1,0)," - ",OFFSET(Zdroj!AU$16,A2262-1,0)))</f>
        <v/>
      </c>
      <c r="E2262" s="66" t="str">
        <f ca="1">IF(C2262="","",OFFSET(Zdroj!AV$16,A2262-1,0))</f>
        <v/>
      </c>
      <c r="F2262" s="332" t="str">
        <f t="shared" ref="F2262" ca="1" si="672">IF(SUM(E2262:E2267)=0,"",SUM(E2262:E2267))</f>
        <v/>
      </c>
      <c r="G2262" s="333" t="str">
        <f t="shared" ref="G2262" ca="1" si="673">IF(SUM(E2262:E2271)=0,"",SUM(E2262:E2271))</f>
        <v/>
      </c>
    </row>
    <row r="2263" spans="1:7" x14ac:dyDescent="0.25">
      <c r="B2263" s="333"/>
      <c r="C2263" s="137" t="str">
        <f ca="1">IF(OFFSET(Zdroj!AH$16,A2262-1,0)=0,"",CONCATENATE("A",$A$2+1," - ",Zdroj!$AH$15))</f>
        <v/>
      </c>
      <c r="D2263" s="134" t="str">
        <f ca="1">IF(C2263="","",CONCATENATE(OFFSET(Zdroj!AH$16,A2262-1,0)," - ",OFFSET(Zdroj!AW$16,A2262-1,0)))</f>
        <v/>
      </c>
      <c r="E2263" s="66" t="str">
        <f ca="1">IF(C2263="","",OFFSET(Zdroj!AX$16,A2262-1,0))</f>
        <v/>
      </c>
      <c r="F2263" s="332"/>
      <c r="G2263" s="333"/>
    </row>
    <row r="2264" spans="1:7" x14ac:dyDescent="0.25">
      <c r="B2264" s="333"/>
      <c r="C2264" s="137" t="str">
        <f ca="1">IF(OFFSET(Zdroj!AI$16,A2262-1,0)=0,"",CONCATENATE("A",$A$2+2," - ",Zdroj!$AI$15))</f>
        <v/>
      </c>
      <c r="D2264" s="134" t="str">
        <f ca="1">IF(C2264="","",CONCATENATE(OFFSET(Zdroj!AI$16,A2262-1,0)," - ",OFFSET(Zdroj!AY$16,A2262-1,0)))</f>
        <v/>
      </c>
      <c r="E2264" s="66" t="str">
        <f ca="1">IF(C2264="","",OFFSET(Zdroj!AZ$16,A2262-1,0))</f>
        <v/>
      </c>
      <c r="F2264" s="332"/>
      <c r="G2264" s="333"/>
    </row>
    <row r="2265" spans="1:7" x14ac:dyDescent="0.25">
      <c r="B2265" s="333"/>
      <c r="C2265" s="137" t="str">
        <f ca="1">IF(OFFSET(Zdroj!AJ$16,A2262-1,0)=0,"",CONCATENATE("A",$A$2+3," - ",Zdroj!$AJ$15))</f>
        <v/>
      </c>
      <c r="D2265" s="134" t="str">
        <f ca="1">IF(C2265="","",CONCATENATE(OFFSET(Zdroj!AJ$16,A2262-1,0)," - ",OFFSET(Zdroj!BA$16,A2262-1,0)))</f>
        <v/>
      </c>
      <c r="E2265" s="66" t="str">
        <f ca="1">IF(C2265="","",OFFSET(Zdroj!BB$16,A2262-1,0))</f>
        <v/>
      </c>
      <c r="F2265" s="332"/>
      <c r="G2265" s="333"/>
    </row>
    <row r="2266" spans="1:7" x14ac:dyDescent="0.25">
      <c r="B2266" s="333"/>
      <c r="C2266" s="137" t="str">
        <f ca="1">IF(OFFSET(Zdroj!AK$16,A2262-1,0)=0,"",CONCATENATE("A",$A$2+4," - ",Zdroj!$AK$15))</f>
        <v/>
      </c>
      <c r="D2266" s="134" t="str">
        <f ca="1">IF(C2266="","",CONCATENATE(OFFSET(Zdroj!AK$16,A2262-1,0)," - ",OFFSET(Zdroj!BC$16,A2262-1,0)))</f>
        <v/>
      </c>
      <c r="E2266" s="66" t="str">
        <f ca="1">IF(C2266="","",OFFSET(Zdroj!BD$16,A2262-1,0))</f>
        <v/>
      </c>
      <c r="F2266" s="332"/>
      <c r="G2266" s="333"/>
    </row>
    <row r="2267" spans="1:7" x14ac:dyDescent="0.25">
      <c r="B2267" s="333"/>
      <c r="C2267" s="137" t="str">
        <f ca="1">IF(OFFSET(Zdroj!AL$16,A2262-1,0)=0,"",CONCATENATE("A",$A$2+5," - ",Zdroj!$AL$15))</f>
        <v/>
      </c>
      <c r="D2267" s="134" t="str">
        <f ca="1">IF(C2267="","",CONCATENATE(OFFSET(Zdroj!AL$16,A2262-1,0)," - ",OFFSET(Zdroj!BE$16,A2262-1,0)))</f>
        <v/>
      </c>
      <c r="E2267" s="66" t="str">
        <f ca="1">IF(C2267="","",OFFSET(Zdroj!BF$16,A2262-1,0))</f>
        <v/>
      </c>
      <c r="F2267" s="332"/>
      <c r="G2267" s="333"/>
    </row>
    <row r="2268" spans="1:7" x14ac:dyDescent="0.25">
      <c r="B2268" s="333"/>
      <c r="C2268" s="137" t="str">
        <f ca="1">IF(OFFSET(Zdroj!AM$16,A2262-1,0)=0,"",CONCATENATE("B",$A$2," - ",Zdroj!$AM$15))</f>
        <v/>
      </c>
      <c r="D2268" s="134" t="str">
        <f ca="1">IF(C2268="","",CONCATENATE(OFFSET(Zdroj!AM$16,A2262-1,0)))</f>
        <v/>
      </c>
      <c r="E2268" s="67" t="str">
        <f ca="1">IF(C2268="","",OFFSET(Zdroj!AN$16,A2262-1,0))</f>
        <v/>
      </c>
      <c r="F2268" s="334" t="str">
        <f t="shared" ref="F2268" ca="1" si="674">IF(SUM(E2268:E2271)=0,"",SUM(E2268:E2271))</f>
        <v/>
      </c>
      <c r="G2268" s="333"/>
    </row>
    <row r="2269" spans="1:7" x14ac:dyDescent="0.25">
      <c r="B2269" s="333"/>
      <c r="C2269" s="137" t="str">
        <f ca="1">IF(OFFSET(Zdroj!AO$16,A2262-1,0)=0,"",CONCATENATE("B",$A$2+1," - ",Zdroj!$AO$15))</f>
        <v/>
      </c>
      <c r="D2269" s="134" t="str">
        <f ca="1">IF(C2269="","",CONCATENATE(OFFSET(Zdroj!AO$16,A2262-1,0)))</f>
        <v/>
      </c>
      <c r="E2269" s="66" t="str">
        <f ca="1">IF(C2269="","",OFFSET(Zdroj!AP$16,A2262-1,0))</f>
        <v/>
      </c>
      <c r="F2269" s="334"/>
      <c r="G2269" s="333"/>
    </row>
    <row r="2270" spans="1:7" x14ac:dyDescent="0.25">
      <c r="B2270" s="333"/>
      <c r="C2270" s="137" t="str">
        <f ca="1">IF(OFFSET(Zdroj!AQ$16,A2262-1,0)=0,"",CONCATENATE("B",$A$2+2," - ",Zdroj!$AQ$15))</f>
        <v/>
      </c>
      <c r="D2270" s="134" t="str">
        <f ca="1">IF(C2270="","",CONCATENATE(OFFSET(Zdroj!AQ$16,A2262-1,0)))</f>
        <v/>
      </c>
      <c r="E2270" s="66" t="str">
        <f ca="1">IF(C2270="","",OFFSET(Zdroj!AR$16,A2262-1,0))</f>
        <v/>
      </c>
      <c r="F2270" s="334"/>
      <c r="G2270" s="333"/>
    </row>
    <row r="2271" spans="1:7" x14ac:dyDescent="0.25">
      <c r="B2271" s="333"/>
      <c r="C2271" s="137" t="str">
        <f ca="1">IF(OFFSET(Zdroj!AT$16,A2262-1,0)=0,"",CONCATENATE("B",$A$2+3," - ",Zdroj!$AS$15))</f>
        <v/>
      </c>
      <c r="D2271" s="134" t="str">
        <f ca="1">IF(C2271="","",CONCATENATE(OFFSET(Zdroj!AS$16,A2262-1,0)))</f>
        <v/>
      </c>
      <c r="E2271" s="66" t="str">
        <f ca="1">IF(C2271="","",OFFSET(Zdroj!AT$16,A2262-1,0))</f>
        <v/>
      </c>
      <c r="F2271" s="334"/>
      <c r="G2271" s="333"/>
    </row>
    <row r="2272" spans="1:7" x14ac:dyDescent="0.25">
      <c r="A2272" s="127">
        <f>SUM((ROW()+8)/10)</f>
        <v>228</v>
      </c>
      <c r="B2272" s="333" t="str">
        <f ca="1">IF(OFFSET(Zdroj!$B$16,A2272-1,0)&gt;0,OFFSET(Zdroj!$B$16,A2272-1,0),"")</f>
        <v/>
      </c>
      <c r="C2272" s="136" t="str">
        <f ca="1">IF(OFFSET(Zdroj!AG$16,A2272-1,0)=0,"",CONCATENATE("A",$A$2," - ",Zdroj!$AG$15))</f>
        <v/>
      </c>
      <c r="D2272" s="134" t="str">
        <f ca="1">IF(C2272="","",CONCATENATE(OFFSET(Zdroj!AG$16,A2272-1,0)," - ",OFFSET(Zdroj!AU$16,A2272-1,0)))</f>
        <v/>
      </c>
      <c r="E2272" s="66" t="str">
        <f ca="1">IF(C2272="","",OFFSET(Zdroj!AV$16,A2272-1,0))</f>
        <v/>
      </c>
      <c r="F2272" s="332" t="str">
        <f t="shared" ref="F2272" ca="1" si="675">IF(SUM(E2272:E2277)=0,"",SUM(E2272:E2277))</f>
        <v/>
      </c>
      <c r="G2272" s="333" t="str">
        <f t="shared" ref="G2272" ca="1" si="676">IF(SUM(E2272:E2281)=0,"",SUM(E2272:E2281))</f>
        <v/>
      </c>
    </row>
    <row r="2273" spans="1:7" x14ac:dyDescent="0.25">
      <c r="B2273" s="333"/>
      <c r="C2273" s="137" t="str">
        <f ca="1">IF(OFFSET(Zdroj!AH$16,A2272-1,0)=0,"",CONCATENATE("A",$A$2+1," - ",Zdroj!$AH$15))</f>
        <v/>
      </c>
      <c r="D2273" s="134" t="str">
        <f ca="1">IF(C2273="","",CONCATENATE(OFFSET(Zdroj!AH$16,A2272-1,0)," - ",OFFSET(Zdroj!AW$16,A2272-1,0)))</f>
        <v/>
      </c>
      <c r="E2273" s="66" t="str">
        <f ca="1">IF(C2273="","",OFFSET(Zdroj!AX$16,A2272-1,0))</f>
        <v/>
      </c>
      <c r="F2273" s="332"/>
      <c r="G2273" s="333"/>
    </row>
    <row r="2274" spans="1:7" x14ac:dyDescent="0.25">
      <c r="B2274" s="333"/>
      <c r="C2274" s="137" t="str">
        <f ca="1">IF(OFFSET(Zdroj!AI$16,A2272-1,0)=0,"",CONCATENATE("A",$A$2+2," - ",Zdroj!$AI$15))</f>
        <v/>
      </c>
      <c r="D2274" s="134" t="str">
        <f ca="1">IF(C2274="","",CONCATENATE(OFFSET(Zdroj!AI$16,A2272-1,0)," - ",OFFSET(Zdroj!AY$16,A2272-1,0)))</f>
        <v/>
      </c>
      <c r="E2274" s="66" t="str">
        <f ca="1">IF(C2274="","",OFFSET(Zdroj!AZ$16,A2272-1,0))</f>
        <v/>
      </c>
      <c r="F2274" s="332"/>
      <c r="G2274" s="333"/>
    </row>
    <row r="2275" spans="1:7" x14ac:dyDescent="0.25">
      <c r="B2275" s="333"/>
      <c r="C2275" s="137" t="str">
        <f ca="1">IF(OFFSET(Zdroj!AJ$16,A2272-1,0)=0,"",CONCATENATE("A",$A$2+3," - ",Zdroj!$AJ$15))</f>
        <v/>
      </c>
      <c r="D2275" s="134" t="str">
        <f ca="1">IF(C2275="","",CONCATENATE(OFFSET(Zdroj!AJ$16,A2272-1,0)," - ",OFFSET(Zdroj!BA$16,A2272-1,0)))</f>
        <v/>
      </c>
      <c r="E2275" s="66" t="str">
        <f ca="1">IF(C2275="","",OFFSET(Zdroj!BB$16,A2272-1,0))</f>
        <v/>
      </c>
      <c r="F2275" s="332"/>
      <c r="G2275" s="333"/>
    </row>
    <row r="2276" spans="1:7" x14ac:dyDescent="0.25">
      <c r="B2276" s="333"/>
      <c r="C2276" s="137" t="str">
        <f ca="1">IF(OFFSET(Zdroj!AK$16,A2272-1,0)=0,"",CONCATENATE("A",$A$2+4," - ",Zdroj!$AK$15))</f>
        <v/>
      </c>
      <c r="D2276" s="134" t="str">
        <f ca="1">IF(C2276="","",CONCATENATE(OFFSET(Zdroj!AK$16,A2272-1,0)," - ",OFFSET(Zdroj!BC$16,A2272-1,0)))</f>
        <v/>
      </c>
      <c r="E2276" s="66" t="str">
        <f ca="1">IF(C2276="","",OFFSET(Zdroj!BD$16,A2272-1,0))</f>
        <v/>
      </c>
      <c r="F2276" s="332"/>
      <c r="G2276" s="333"/>
    </row>
    <row r="2277" spans="1:7" x14ac:dyDescent="0.25">
      <c r="B2277" s="333"/>
      <c r="C2277" s="137" t="str">
        <f ca="1">IF(OFFSET(Zdroj!AL$16,A2272-1,0)=0,"",CONCATENATE("A",$A$2+5," - ",Zdroj!$AL$15))</f>
        <v/>
      </c>
      <c r="D2277" s="134" t="str">
        <f ca="1">IF(C2277="","",CONCATENATE(OFFSET(Zdroj!AL$16,A2272-1,0)," - ",OFFSET(Zdroj!BE$16,A2272-1,0)))</f>
        <v/>
      </c>
      <c r="E2277" s="66" t="str">
        <f ca="1">IF(C2277="","",OFFSET(Zdroj!BF$16,A2272-1,0))</f>
        <v/>
      </c>
      <c r="F2277" s="332"/>
      <c r="G2277" s="333"/>
    </row>
    <row r="2278" spans="1:7" x14ac:dyDescent="0.25">
      <c r="B2278" s="333"/>
      <c r="C2278" s="137" t="str">
        <f ca="1">IF(OFFSET(Zdroj!AM$16,A2272-1,0)=0,"",CONCATENATE("B",$A$2," - ",Zdroj!$AM$15))</f>
        <v/>
      </c>
      <c r="D2278" s="134" t="str">
        <f ca="1">IF(C2278="","",CONCATENATE(OFFSET(Zdroj!AM$16,A2272-1,0)))</f>
        <v/>
      </c>
      <c r="E2278" s="67" t="str">
        <f ca="1">IF(C2278="","",OFFSET(Zdroj!AN$16,A2272-1,0))</f>
        <v/>
      </c>
      <c r="F2278" s="334" t="str">
        <f t="shared" ref="F2278" ca="1" si="677">IF(SUM(E2278:E2281)=0,"",SUM(E2278:E2281))</f>
        <v/>
      </c>
      <c r="G2278" s="333"/>
    </row>
    <row r="2279" spans="1:7" x14ac:dyDescent="0.25">
      <c r="B2279" s="333"/>
      <c r="C2279" s="137" t="str">
        <f ca="1">IF(OFFSET(Zdroj!AO$16,A2272-1,0)=0,"",CONCATENATE("B",$A$2+1," - ",Zdroj!$AO$15))</f>
        <v/>
      </c>
      <c r="D2279" s="134" t="str">
        <f ca="1">IF(C2279="","",CONCATENATE(OFFSET(Zdroj!AO$16,A2272-1,0)))</f>
        <v/>
      </c>
      <c r="E2279" s="66" t="str">
        <f ca="1">IF(C2279="","",OFFSET(Zdroj!AP$16,A2272-1,0))</f>
        <v/>
      </c>
      <c r="F2279" s="334"/>
      <c r="G2279" s="333"/>
    </row>
    <row r="2280" spans="1:7" x14ac:dyDescent="0.25">
      <c r="B2280" s="333"/>
      <c r="C2280" s="137" t="str">
        <f ca="1">IF(OFFSET(Zdroj!AQ$16,A2272-1,0)=0,"",CONCATENATE("B",$A$2+2," - ",Zdroj!$AQ$15))</f>
        <v/>
      </c>
      <c r="D2280" s="134" t="str">
        <f ca="1">IF(C2280="","",CONCATENATE(OFFSET(Zdroj!AQ$16,A2272-1,0)))</f>
        <v/>
      </c>
      <c r="E2280" s="66" t="str">
        <f ca="1">IF(C2280="","",OFFSET(Zdroj!AR$16,A2272-1,0))</f>
        <v/>
      </c>
      <c r="F2280" s="334"/>
      <c r="G2280" s="333"/>
    </row>
    <row r="2281" spans="1:7" x14ac:dyDescent="0.25">
      <c r="B2281" s="333"/>
      <c r="C2281" s="137" t="str">
        <f ca="1">IF(OFFSET(Zdroj!AT$16,A2272-1,0)=0,"",CONCATENATE("B",$A$2+3," - ",Zdroj!$AS$15))</f>
        <v/>
      </c>
      <c r="D2281" s="134" t="str">
        <f ca="1">IF(C2281="","",CONCATENATE(OFFSET(Zdroj!AS$16,A2272-1,0)))</f>
        <v/>
      </c>
      <c r="E2281" s="66" t="str">
        <f ca="1">IF(C2281="","",OFFSET(Zdroj!AT$16,A2272-1,0))</f>
        <v/>
      </c>
      <c r="F2281" s="334"/>
      <c r="G2281" s="333"/>
    </row>
    <row r="2282" spans="1:7" x14ac:dyDescent="0.25">
      <c r="A2282" s="127">
        <f>SUM((ROW()+8)/10)</f>
        <v>229</v>
      </c>
      <c r="B2282" s="333" t="str">
        <f ca="1">IF(OFFSET(Zdroj!$B$16,A2282-1,0)&gt;0,OFFSET(Zdroj!$B$16,A2282-1,0),"")</f>
        <v/>
      </c>
      <c r="C2282" s="136" t="str">
        <f ca="1">IF(OFFSET(Zdroj!AG$16,A2282-1,0)=0,"",CONCATENATE("A",$A$2," - ",Zdroj!$AG$15))</f>
        <v/>
      </c>
      <c r="D2282" s="134" t="str">
        <f ca="1">IF(C2282="","",CONCATENATE(OFFSET(Zdroj!AG$16,A2282-1,0)," - ",OFFSET(Zdroj!AU$16,A2282-1,0)))</f>
        <v/>
      </c>
      <c r="E2282" s="66" t="str">
        <f ca="1">IF(C2282="","",OFFSET(Zdroj!AV$16,A2282-1,0))</f>
        <v/>
      </c>
      <c r="F2282" s="332" t="str">
        <f t="shared" ref="F2282" ca="1" si="678">IF(SUM(E2282:E2287)=0,"",SUM(E2282:E2287))</f>
        <v/>
      </c>
      <c r="G2282" s="333" t="str">
        <f t="shared" ref="G2282" ca="1" si="679">IF(SUM(E2282:E2291)=0,"",SUM(E2282:E2291))</f>
        <v/>
      </c>
    </row>
    <row r="2283" spans="1:7" x14ac:dyDescent="0.25">
      <c r="B2283" s="333"/>
      <c r="C2283" s="137" t="str">
        <f ca="1">IF(OFFSET(Zdroj!AH$16,A2282-1,0)=0,"",CONCATENATE("A",$A$2+1," - ",Zdroj!$AH$15))</f>
        <v/>
      </c>
      <c r="D2283" s="134" t="str">
        <f ca="1">IF(C2283="","",CONCATENATE(OFFSET(Zdroj!AH$16,A2282-1,0)," - ",OFFSET(Zdroj!AW$16,A2282-1,0)))</f>
        <v/>
      </c>
      <c r="E2283" s="66" t="str">
        <f ca="1">IF(C2283="","",OFFSET(Zdroj!AX$16,A2282-1,0))</f>
        <v/>
      </c>
      <c r="F2283" s="332"/>
      <c r="G2283" s="333"/>
    </row>
    <row r="2284" spans="1:7" x14ac:dyDescent="0.25">
      <c r="B2284" s="333"/>
      <c r="C2284" s="137" t="str">
        <f ca="1">IF(OFFSET(Zdroj!AI$16,A2282-1,0)=0,"",CONCATENATE("A",$A$2+2," - ",Zdroj!$AI$15))</f>
        <v/>
      </c>
      <c r="D2284" s="134" t="str">
        <f ca="1">IF(C2284="","",CONCATENATE(OFFSET(Zdroj!AI$16,A2282-1,0)," - ",OFFSET(Zdroj!AY$16,A2282-1,0)))</f>
        <v/>
      </c>
      <c r="E2284" s="66" t="str">
        <f ca="1">IF(C2284="","",OFFSET(Zdroj!AZ$16,A2282-1,0))</f>
        <v/>
      </c>
      <c r="F2284" s="332"/>
      <c r="G2284" s="333"/>
    </row>
    <row r="2285" spans="1:7" x14ac:dyDescent="0.25">
      <c r="B2285" s="333"/>
      <c r="C2285" s="137" t="str">
        <f ca="1">IF(OFFSET(Zdroj!AJ$16,A2282-1,0)=0,"",CONCATENATE("A",$A$2+3," - ",Zdroj!$AJ$15))</f>
        <v/>
      </c>
      <c r="D2285" s="134" t="str">
        <f ca="1">IF(C2285="","",CONCATENATE(OFFSET(Zdroj!AJ$16,A2282-1,0)," - ",OFFSET(Zdroj!BA$16,A2282-1,0)))</f>
        <v/>
      </c>
      <c r="E2285" s="66" t="str">
        <f ca="1">IF(C2285="","",OFFSET(Zdroj!BB$16,A2282-1,0))</f>
        <v/>
      </c>
      <c r="F2285" s="332"/>
      <c r="G2285" s="333"/>
    </row>
    <row r="2286" spans="1:7" x14ac:dyDescent="0.25">
      <c r="B2286" s="333"/>
      <c r="C2286" s="137" t="str">
        <f ca="1">IF(OFFSET(Zdroj!AK$16,A2282-1,0)=0,"",CONCATENATE("A",$A$2+4," - ",Zdroj!$AK$15))</f>
        <v/>
      </c>
      <c r="D2286" s="134" t="str">
        <f ca="1">IF(C2286="","",CONCATENATE(OFFSET(Zdroj!AK$16,A2282-1,0)," - ",OFFSET(Zdroj!BC$16,A2282-1,0)))</f>
        <v/>
      </c>
      <c r="E2286" s="66" t="str">
        <f ca="1">IF(C2286="","",OFFSET(Zdroj!BD$16,A2282-1,0))</f>
        <v/>
      </c>
      <c r="F2286" s="332"/>
      <c r="G2286" s="333"/>
    </row>
    <row r="2287" spans="1:7" x14ac:dyDescent="0.25">
      <c r="B2287" s="333"/>
      <c r="C2287" s="137" t="str">
        <f ca="1">IF(OFFSET(Zdroj!AL$16,A2282-1,0)=0,"",CONCATENATE("A",$A$2+5," - ",Zdroj!$AL$15))</f>
        <v/>
      </c>
      <c r="D2287" s="134" t="str">
        <f ca="1">IF(C2287="","",CONCATENATE(OFFSET(Zdroj!AL$16,A2282-1,0)," - ",OFFSET(Zdroj!BE$16,A2282-1,0)))</f>
        <v/>
      </c>
      <c r="E2287" s="66" t="str">
        <f ca="1">IF(C2287="","",OFFSET(Zdroj!BF$16,A2282-1,0))</f>
        <v/>
      </c>
      <c r="F2287" s="332"/>
      <c r="G2287" s="333"/>
    </row>
    <row r="2288" spans="1:7" x14ac:dyDescent="0.25">
      <c r="B2288" s="333"/>
      <c r="C2288" s="137" t="str">
        <f ca="1">IF(OFFSET(Zdroj!AM$16,A2282-1,0)=0,"",CONCATENATE("B",$A$2," - ",Zdroj!$AM$15))</f>
        <v/>
      </c>
      <c r="D2288" s="134" t="str">
        <f ca="1">IF(C2288="","",CONCATENATE(OFFSET(Zdroj!AM$16,A2282-1,0)))</f>
        <v/>
      </c>
      <c r="E2288" s="67" t="str">
        <f ca="1">IF(C2288="","",OFFSET(Zdroj!AN$16,A2282-1,0))</f>
        <v/>
      </c>
      <c r="F2288" s="334" t="str">
        <f t="shared" ref="F2288" ca="1" si="680">IF(SUM(E2288:E2291)=0,"",SUM(E2288:E2291))</f>
        <v/>
      </c>
      <c r="G2288" s="333"/>
    </row>
    <row r="2289" spans="1:7" x14ac:dyDescent="0.25">
      <c r="B2289" s="333"/>
      <c r="C2289" s="137" t="str">
        <f ca="1">IF(OFFSET(Zdroj!AO$16,A2282-1,0)=0,"",CONCATENATE("B",$A$2+1," - ",Zdroj!$AO$15))</f>
        <v/>
      </c>
      <c r="D2289" s="134" t="str">
        <f ca="1">IF(C2289="","",CONCATENATE(OFFSET(Zdroj!AO$16,A2282-1,0)))</f>
        <v/>
      </c>
      <c r="E2289" s="66" t="str">
        <f ca="1">IF(C2289="","",OFFSET(Zdroj!AP$16,A2282-1,0))</f>
        <v/>
      </c>
      <c r="F2289" s="334"/>
      <c r="G2289" s="333"/>
    </row>
    <row r="2290" spans="1:7" x14ac:dyDescent="0.25">
      <c r="B2290" s="333"/>
      <c r="C2290" s="137" t="str">
        <f ca="1">IF(OFFSET(Zdroj!AQ$16,A2282-1,0)=0,"",CONCATENATE("B",$A$2+2," - ",Zdroj!$AQ$15))</f>
        <v/>
      </c>
      <c r="D2290" s="134" t="str">
        <f ca="1">IF(C2290="","",CONCATENATE(OFFSET(Zdroj!AQ$16,A2282-1,0)))</f>
        <v/>
      </c>
      <c r="E2290" s="66" t="str">
        <f ca="1">IF(C2290="","",OFFSET(Zdroj!AR$16,A2282-1,0))</f>
        <v/>
      </c>
      <c r="F2290" s="334"/>
      <c r="G2290" s="333"/>
    </row>
    <row r="2291" spans="1:7" x14ac:dyDescent="0.25">
      <c r="B2291" s="333"/>
      <c r="C2291" s="137" t="str">
        <f ca="1">IF(OFFSET(Zdroj!AT$16,A2282-1,0)=0,"",CONCATENATE("B",$A$2+3," - ",Zdroj!$AS$15))</f>
        <v/>
      </c>
      <c r="D2291" s="134" t="str">
        <f ca="1">IF(C2291="","",CONCATENATE(OFFSET(Zdroj!AS$16,A2282-1,0)))</f>
        <v/>
      </c>
      <c r="E2291" s="66" t="str">
        <f ca="1">IF(C2291="","",OFFSET(Zdroj!AT$16,A2282-1,0))</f>
        <v/>
      </c>
      <c r="F2291" s="334"/>
      <c r="G2291" s="333"/>
    </row>
    <row r="2292" spans="1:7" x14ac:dyDescent="0.25">
      <c r="A2292" s="127">
        <f>SUM((ROW()+8)/10)</f>
        <v>230</v>
      </c>
      <c r="B2292" s="333" t="str">
        <f ca="1">IF(OFFSET(Zdroj!$B$16,A2292-1,0)&gt;0,OFFSET(Zdroj!$B$16,A2292-1,0),"")</f>
        <v/>
      </c>
      <c r="C2292" s="136" t="str">
        <f ca="1">IF(OFFSET(Zdroj!AG$16,A2292-1,0)=0,"",CONCATENATE("A",$A$2," - ",Zdroj!$AG$15))</f>
        <v/>
      </c>
      <c r="D2292" s="134" t="str">
        <f ca="1">IF(C2292="","",CONCATENATE(OFFSET(Zdroj!AG$16,A2292-1,0)," - ",OFFSET(Zdroj!AU$16,A2292-1,0)))</f>
        <v/>
      </c>
      <c r="E2292" s="66" t="str">
        <f ca="1">IF(C2292="","",OFFSET(Zdroj!AV$16,A2292-1,0))</f>
        <v/>
      </c>
      <c r="F2292" s="332" t="str">
        <f t="shared" ref="F2292" ca="1" si="681">IF(SUM(E2292:E2297)=0,"",SUM(E2292:E2297))</f>
        <v/>
      </c>
      <c r="G2292" s="333" t="str">
        <f t="shared" ref="G2292" ca="1" si="682">IF(SUM(E2292:E2301)=0,"",SUM(E2292:E2301))</f>
        <v/>
      </c>
    </row>
    <row r="2293" spans="1:7" x14ac:dyDescent="0.25">
      <c r="B2293" s="333"/>
      <c r="C2293" s="137" t="str">
        <f ca="1">IF(OFFSET(Zdroj!AH$16,A2292-1,0)=0,"",CONCATENATE("A",$A$2+1," - ",Zdroj!$AH$15))</f>
        <v/>
      </c>
      <c r="D2293" s="134" t="str">
        <f ca="1">IF(C2293="","",CONCATENATE(OFFSET(Zdroj!AH$16,A2292-1,0)," - ",OFFSET(Zdroj!AW$16,A2292-1,0)))</f>
        <v/>
      </c>
      <c r="E2293" s="66" t="str">
        <f ca="1">IF(C2293="","",OFFSET(Zdroj!AX$16,A2292-1,0))</f>
        <v/>
      </c>
      <c r="F2293" s="332"/>
      <c r="G2293" s="333"/>
    </row>
    <row r="2294" spans="1:7" x14ac:dyDescent="0.25">
      <c r="B2294" s="333"/>
      <c r="C2294" s="137" t="str">
        <f ca="1">IF(OFFSET(Zdroj!AI$16,A2292-1,0)=0,"",CONCATENATE("A",$A$2+2," - ",Zdroj!$AI$15))</f>
        <v/>
      </c>
      <c r="D2294" s="134" t="str">
        <f ca="1">IF(C2294="","",CONCATENATE(OFFSET(Zdroj!AI$16,A2292-1,0)," - ",OFFSET(Zdroj!AY$16,A2292-1,0)))</f>
        <v/>
      </c>
      <c r="E2294" s="66" t="str">
        <f ca="1">IF(C2294="","",OFFSET(Zdroj!AZ$16,A2292-1,0))</f>
        <v/>
      </c>
      <c r="F2294" s="332"/>
      <c r="G2294" s="333"/>
    </row>
    <row r="2295" spans="1:7" x14ac:dyDescent="0.25">
      <c r="B2295" s="333"/>
      <c r="C2295" s="137" t="str">
        <f ca="1">IF(OFFSET(Zdroj!AJ$16,A2292-1,0)=0,"",CONCATENATE("A",$A$2+3," - ",Zdroj!$AJ$15))</f>
        <v/>
      </c>
      <c r="D2295" s="134" t="str">
        <f ca="1">IF(C2295="","",CONCATENATE(OFFSET(Zdroj!AJ$16,A2292-1,0)," - ",OFFSET(Zdroj!BA$16,A2292-1,0)))</f>
        <v/>
      </c>
      <c r="E2295" s="66" t="str">
        <f ca="1">IF(C2295="","",OFFSET(Zdroj!BB$16,A2292-1,0))</f>
        <v/>
      </c>
      <c r="F2295" s="332"/>
      <c r="G2295" s="333"/>
    </row>
    <row r="2296" spans="1:7" x14ac:dyDescent="0.25">
      <c r="B2296" s="333"/>
      <c r="C2296" s="137" t="str">
        <f ca="1">IF(OFFSET(Zdroj!AK$16,A2292-1,0)=0,"",CONCATENATE("A",$A$2+4," - ",Zdroj!$AK$15))</f>
        <v/>
      </c>
      <c r="D2296" s="134" t="str">
        <f ca="1">IF(C2296="","",CONCATENATE(OFFSET(Zdroj!AK$16,A2292-1,0)," - ",OFFSET(Zdroj!BC$16,A2292-1,0)))</f>
        <v/>
      </c>
      <c r="E2296" s="66" t="str">
        <f ca="1">IF(C2296="","",OFFSET(Zdroj!BD$16,A2292-1,0))</f>
        <v/>
      </c>
      <c r="F2296" s="332"/>
      <c r="G2296" s="333"/>
    </row>
    <row r="2297" spans="1:7" x14ac:dyDescent="0.25">
      <c r="B2297" s="333"/>
      <c r="C2297" s="137" t="str">
        <f ca="1">IF(OFFSET(Zdroj!AL$16,A2292-1,0)=0,"",CONCATENATE("A",$A$2+5," - ",Zdroj!$AL$15))</f>
        <v/>
      </c>
      <c r="D2297" s="134" t="str">
        <f ca="1">IF(C2297="","",CONCATENATE(OFFSET(Zdroj!AL$16,A2292-1,0)," - ",OFFSET(Zdroj!BE$16,A2292-1,0)))</f>
        <v/>
      </c>
      <c r="E2297" s="66" t="str">
        <f ca="1">IF(C2297="","",OFFSET(Zdroj!BF$16,A2292-1,0))</f>
        <v/>
      </c>
      <c r="F2297" s="332"/>
      <c r="G2297" s="333"/>
    </row>
    <row r="2298" spans="1:7" x14ac:dyDescent="0.25">
      <c r="B2298" s="333"/>
      <c r="C2298" s="137" t="str">
        <f ca="1">IF(OFFSET(Zdroj!AM$16,A2292-1,0)=0,"",CONCATENATE("B",$A$2," - ",Zdroj!$AM$15))</f>
        <v/>
      </c>
      <c r="D2298" s="134" t="str">
        <f ca="1">IF(C2298="","",CONCATENATE(OFFSET(Zdroj!AM$16,A2292-1,0)))</f>
        <v/>
      </c>
      <c r="E2298" s="67" t="str">
        <f ca="1">IF(C2298="","",OFFSET(Zdroj!AN$16,A2292-1,0))</f>
        <v/>
      </c>
      <c r="F2298" s="334" t="str">
        <f t="shared" ref="F2298" ca="1" si="683">IF(SUM(E2298:E2301)=0,"",SUM(E2298:E2301))</f>
        <v/>
      </c>
      <c r="G2298" s="333"/>
    </row>
    <row r="2299" spans="1:7" x14ac:dyDescent="0.25">
      <c r="B2299" s="333"/>
      <c r="C2299" s="137" t="str">
        <f ca="1">IF(OFFSET(Zdroj!AO$16,A2292-1,0)=0,"",CONCATENATE("B",$A$2+1," - ",Zdroj!$AO$15))</f>
        <v/>
      </c>
      <c r="D2299" s="134" t="str">
        <f ca="1">IF(C2299="","",CONCATENATE(OFFSET(Zdroj!AO$16,A2292-1,0)))</f>
        <v/>
      </c>
      <c r="E2299" s="66" t="str">
        <f ca="1">IF(C2299="","",OFFSET(Zdroj!AP$16,A2292-1,0))</f>
        <v/>
      </c>
      <c r="F2299" s="334"/>
      <c r="G2299" s="333"/>
    </row>
    <row r="2300" spans="1:7" x14ac:dyDescent="0.25">
      <c r="B2300" s="333"/>
      <c r="C2300" s="137" t="str">
        <f ca="1">IF(OFFSET(Zdroj!AQ$16,A2292-1,0)=0,"",CONCATENATE("B",$A$2+2," - ",Zdroj!$AQ$15))</f>
        <v/>
      </c>
      <c r="D2300" s="134" t="str">
        <f ca="1">IF(C2300="","",CONCATENATE(OFFSET(Zdroj!AQ$16,A2292-1,0)))</f>
        <v/>
      </c>
      <c r="E2300" s="66" t="str">
        <f ca="1">IF(C2300="","",OFFSET(Zdroj!AR$16,A2292-1,0))</f>
        <v/>
      </c>
      <c r="F2300" s="334"/>
      <c r="G2300" s="333"/>
    </row>
    <row r="2301" spans="1:7" x14ac:dyDescent="0.25">
      <c r="B2301" s="333"/>
      <c r="C2301" s="137" t="str">
        <f ca="1">IF(OFFSET(Zdroj!AT$16,A2292-1,0)=0,"",CONCATENATE("B",$A$2+3," - ",Zdroj!$AS$15))</f>
        <v/>
      </c>
      <c r="D2301" s="134" t="str">
        <f ca="1">IF(C2301="","",CONCATENATE(OFFSET(Zdroj!AS$16,A2292-1,0)))</f>
        <v/>
      </c>
      <c r="E2301" s="66" t="str">
        <f ca="1">IF(C2301="","",OFFSET(Zdroj!AT$16,A2292-1,0))</f>
        <v/>
      </c>
      <c r="F2301" s="334"/>
      <c r="G2301" s="333"/>
    </row>
    <row r="2302" spans="1:7" x14ac:dyDescent="0.25">
      <c r="A2302" s="127">
        <f>SUM((ROW()+8)/10)</f>
        <v>231</v>
      </c>
      <c r="B2302" s="333" t="str">
        <f ca="1">IF(OFFSET(Zdroj!$B$16,A2302-1,0)&gt;0,OFFSET(Zdroj!$B$16,A2302-1,0),"")</f>
        <v/>
      </c>
      <c r="C2302" s="136" t="str">
        <f ca="1">IF(OFFSET(Zdroj!AG$16,A2302-1,0)=0,"",CONCATENATE("A",$A$2," - ",Zdroj!$AG$15))</f>
        <v/>
      </c>
      <c r="D2302" s="134" t="str">
        <f ca="1">IF(C2302="","",CONCATENATE(OFFSET(Zdroj!AG$16,A2302-1,0)," - ",OFFSET(Zdroj!AU$16,A2302-1,0)))</f>
        <v/>
      </c>
      <c r="E2302" s="66" t="str">
        <f ca="1">IF(C2302="","",OFFSET(Zdroj!AV$16,A2302-1,0))</f>
        <v/>
      </c>
      <c r="F2302" s="332" t="str">
        <f t="shared" ref="F2302" ca="1" si="684">IF(SUM(E2302:E2307)=0,"",SUM(E2302:E2307))</f>
        <v/>
      </c>
      <c r="G2302" s="333" t="str">
        <f t="shared" ref="G2302" ca="1" si="685">IF(SUM(E2302:E2311)=0,"",SUM(E2302:E2311))</f>
        <v/>
      </c>
    </row>
    <row r="2303" spans="1:7" x14ac:dyDescent="0.25">
      <c r="B2303" s="333"/>
      <c r="C2303" s="137" t="str">
        <f ca="1">IF(OFFSET(Zdroj!AH$16,A2302-1,0)=0,"",CONCATENATE("A",$A$2+1," - ",Zdroj!$AH$15))</f>
        <v/>
      </c>
      <c r="D2303" s="134" t="str">
        <f ca="1">IF(C2303="","",CONCATENATE(OFFSET(Zdroj!AH$16,A2302-1,0)," - ",OFFSET(Zdroj!AW$16,A2302-1,0)))</f>
        <v/>
      </c>
      <c r="E2303" s="66" t="str">
        <f ca="1">IF(C2303="","",OFFSET(Zdroj!AX$16,A2302-1,0))</f>
        <v/>
      </c>
      <c r="F2303" s="332"/>
      <c r="G2303" s="333"/>
    </row>
    <row r="2304" spans="1:7" x14ac:dyDescent="0.25">
      <c r="B2304" s="333"/>
      <c r="C2304" s="137" t="str">
        <f ca="1">IF(OFFSET(Zdroj!AI$16,A2302-1,0)=0,"",CONCATENATE("A",$A$2+2," - ",Zdroj!$AI$15))</f>
        <v/>
      </c>
      <c r="D2304" s="134" t="str">
        <f ca="1">IF(C2304="","",CONCATENATE(OFFSET(Zdroj!AI$16,A2302-1,0)," - ",OFFSET(Zdroj!AY$16,A2302-1,0)))</f>
        <v/>
      </c>
      <c r="E2304" s="66" t="str">
        <f ca="1">IF(C2304="","",OFFSET(Zdroj!AZ$16,A2302-1,0))</f>
        <v/>
      </c>
      <c r="F2304" s="332"/>
      <c r="G2304" s="333"/>
    </row>
    <row r="2305" spans="1:7" x14ac:dyDescent="0.25">
      <c r="B2305" s="333"/>
      <c r="C2305" s="137" t="str">
        <f ca="1">IF(OFFSET(Zdroj!AJ$16,A2302-1,0)=0,"",CONCATENATE("A",$A$2+3," - ",Zdroj!$AJ$15))</f>
        <v/>
      </c>
      <c r="D2305" s="134" t="str">
        <f ca="1">IF(C2305="","",CONCATENATE(OFFSET(Zdroj!AJ$16,A2302-1,0)," - ",OFFSET(Zdroj!BA$16,A2302-1,0)))</f>
        <v/>
      </c>
      <c r="E2305" s="66" t="str">
        <f ca="1">IF(C2305="","",OFFSET(Zdroj!BB$16,A2302-1,0))</f>
        <v/>
      </c>
      <c r="F2305" s="332"/>
      <c r="G2305" s="333"/>
    </row>
    <row r="2306" spans="1:7" x14ac:dyDescent="0.25">
      <c r="B2306" s="333"/>
      <c r="C2306" s="137" t="str">
        <f ca="1">IF(OFFSET(Zdroj!AK$16,A2302-1,0)=0,"",CONCATENATE("A",$A$2+4," - ",Zdroj!$AK$15))</f>
        <v/>
      </c>
      <c r="D2306" s="134" t="str">
        <f ca="1">IF(C2306="","",CONCATENATE(OFFSET(Zdroj!AK$16,A2302-1,0)," - ",OFFSET(Zdroj!BC$16,A2302-1,0)))</f>
        <v/>
      </c>
      <c r="E2306" s="66" t="str">
        <f ca="1">IF(C2306="","",OFFSET(Zdroj!BD$16,A2302-1,0))</f>
        <v/>
      </c>
      <c r="F2306" s="332"/>
      <c r="G2306" s="333"/>
    </row>
    <row r="2307" spans="1:7" x14ac:dyDescent="0.25">
      <c r="B2307" s="333"/>
      <c r="C2307" s="137" t="str">
        <f ca="1">IF(OFFSET(Zdroj!AL$16,A2302-1,0)=0,"",CONCATENATE("A",$A$2+5," - ",Zdroj!$AL$15))</f>
        <v/>
      </c>
      <c r="D2307" s="134" t="str">
        <f ca="1">IF(C2307="","",CONCATENATE(OFFSET(Zdroj!AL$16,A2302-1,0)," - ",OFFSET(Zdroj!BE$16,A2302-1,0)))</f>
        <v/>
      </c>
      <c r="E2307" s="66" t="str">
        <f ca="1">IF(C2307="","",OFFSET(Zdroj!BF$16,A2302-1,0))</f>
        <v/>
      </c>
      <c r="F2307" s="332"/>
      <c r="G2307" s="333"/>
    </row>
    <row r="2308" spans="1:7" x14ac:dyDescent="0.25">
      <c r="B2308" s="333"/>
      <c r="C2308" s="137" t="str">
        <f ca="1">IF(OFFSET(Zdroj!AM$16,A2302-1,0)=0,"",CONCATENATE("B",$A$2," - ",Zdroj!$AM$15))</f>
        <v/>
      </c>
      <c r="D2308" s="134" t="str">
        <f ca="1">IF(C2308="","",CONCATENATE(OFFSET(Zdroj!AM$16,A2302-1,0)))</f>
        <v/>
      </c>
      <c r="E2308" s="67" t="str">
        <f ca="1">IF(C2308="","",OFFSET(Zdroj!AN$16,A2302-1,0))</f>
        <v/>
      </c>
      <c r="F2308" s="334" t="str">
        <f t="shared" ref="F2308" ca="1" si="686">IF(SUM(E2308:E2311)=0,"",SUM(E2308:E2311))</f>
        <v/>
      </c>
      <c r="G2308" s="333"/>
    </row>
    <row r="2309" spans="1:7" x14ac:dyDescent="0.25">
      <c r="B2309" s="333"/>
      <c r="C2309" s="137" t="str">
        <f ca="1">IF(OFFSET(Zdroj!AO$16,A2302-1,0)=0,"",CONCATENATE("B",$A$2+1," - ",Zdroj!$AO$15))</f>
        <v/>
      </c>
      <c r="D2309" s="134" t="str">
        <f ca="1">IF(C2309="","",CONCATENATE(OFFSET(Zdroj!AO$16,A2302-1,0)))</f>
        <v/>
      </c>
      <c r="E2309" s="66" t="str">
        <f ca="1">IF(C2309="","",OFFSET(Zdroj!AP$16,A2302-1,0))</f>
        <v/>
      </c>
      <c r="F2309" s="334"/>
      <c r="G2309" s="333"/>
    </row>
    <row r="2310" spans="1:7" x14ac:dyDescent="0.25">
      <c r="B2310" s="333"/>
      <c r="C2310" s="137" t="str">
        <f ca="1">IF(OFFSET(Zdroj!AQ$16,A2302-1,0)=0,"",CONCATENATE("B",$A$2+2," - ",Zdroj!$AQ$15))</f>
        <v/>
      </c>
      <c r="D2310" s="134" t="str">
        <f ca="1">IF(C2310="","",CONCATENATE(OFFSET(Zdroj!AQ$16,A2302-1,0)))</f>
        <v/>
      </c>
      <c r="E2310" s="66" t="str">
        <f ca="1">IF(C2310="","",OFFSET(Zdroj!AR$16,A2302-1,0))</f>
        <v/>
      </c>
      <c r="F2310" s="334"/>
      <c r="G2310" s="333"/>
    </row>
    <row r="2311" spans="1:7" x14ac:dyDescent="0.25">
      <c r="B2311" s="333"/>
      <c r="C2311" s="137" t="str">
        <f ca="1">IF(OFFSET(Zdroj!AT$16,A2302-1,0)=0,"",CONCATENATE("B",$A$2+3," - ",Zdroj!$AS$15))</f>
        <v/>
      </c>
      <c r="D2311" s="134" t="str">
        <f ca="1">IF(C2311="","",CONCATENATE(OFFSET(Zdroj!AS$16,A2302-1,0)))</f>
        <v/>
      </c>
      <c r="E2311" s="66" t="str">
        <f ca="1">IF(C2311="","",OFFSET(Zdroj!AT$16,A2302-1,0))</f>
        <v/>
      </c>
      <c r="F2311" s="334"/>
      <c r="G2311" s="333"/>
    </row>
    <row r="2312" spans="1:7" x14ac:dyDescent="0.25">
      <c r="A2312" s="127">
        <f>SUM((ROW()+8)/10)</f>
        <v>232</v>
      </c>
      <c r="B2312" s="333" t="str">
        <f ca="1">IF(OFFSET(Zdroj!$B$16,A2312-1,0)&gt;0,OFFSET(Zdroj!$B$16,A2312-1,0),"")</f>
        <v/>
      </c>
      <c r="C2312" s="136" t="str">
        <f ca="1">IF(OFFSET(Zdroj!AG$16,A2312-1,0)=0,"",CONCATENATE("A",$A$2," - ",Zdroj!$AG$15))</f>
        <v/>
      </c>
      <c r="D2312" s="134" t="str">
        <f ca="1">IF(C2312="","",CONCATENATE(OFFSET(Zdroj!AG$16,A2312-1,0)," - ",OFFSET(Zdroj!AU$16,A2312-1,0)))</f>
        <v/>
      </c>
      <c r="E2312" s="66" t="str">
        <f ca="1">IF(C2312="","",OFFSET(Zdroj!AV$16,A2312-1,0))</f>
        <v/>
      </c>
      <c r="F2312" s="332" t="str">
        <f t="shared" ref="F2312" ca="1" si="687">IF(SUM(E2312:E2317)=0,"",SUM(E2312:E2317))</f>
        <v/>
      </c>
      <c r="G2312" s="333" t="str">
        <f t="shared" ref="G2312" ca="1" si="688">IF(SUM(E2312:E2321)=0,"",SUM(E2312:E2321))</f>
        <v/>
      </c>
    </row>
    <row r="2313" spans="1:7" x14ac:dyDescent="0.25">
      <c r="B2313" s="333"/>
      <c r="C2313" s="137" t="str">
        <f ca="1">IF(OFFSET(Zdroj!AH$16,A2312-1,0)=0,"",CONCATENATE("A",$A$2+1," - ",Zdroj!$AH$15))</f>
        <v/>
      </c>
      <c r="D2313" s="134" t="str">
        <f ca="1">IF(C2313="","",CONCATENATE(OFFSET(Zdroj!AH$16,A2312-1,0)," - ",OFFSET(Zdroj!AW$16,A2312-1,0)))</f>
        <v/>
      </c>
      <c r="E2313" s="66" t="str">
        <f ca="1">IF(C2313="","",OFFSET(Zdroj!AX$16,A2312-1,0))</f>
        <v/>
      </c>
      <c r="F2313" s="332"/>
      <c r="G2313" s="333"/>
    </row>
    <row r="2314" spans="1:7" x14ac:dyDescent="0.25">
      <c r="B2314" s="333"/>
      <c r="C2314" s="137" t="str">
        <f ca="1">IF(OFFSET(Zdroj!AI$16,A2312-1,0)=0,"",CONCATENATE("A",$A$2+2," - ",Zdroj!$AI$15))</f>
        <v/>
      </c>
      <c r="D2314" s="134" t="str">
        <f ca="1">IF(C2314="","",CONCATENATE(OFFSET(Zdroj!AI$16,A2312-1,0)," - ",OFFSET(Zdroj!AY$16,A2312-1,0)))</f>
        <v/>
      </c>
      <c r="E2314" s="66" t="str">
        <f ca="1">IF(C2314="","",OFFSET(Zdroj!AZ$16,A2312-1,0))</f>
        <v/>
      </c>
      <c r="F2314" s="332"/>
      <c r="G2314" s="333"/>
    </row>
    <row r="2315" spans="1:7" x14ac:dyDescent="0.25">
      <c r="B2315" s="333"/>
      <c r="C2315" s="137" t="str">
        <f ca="1">IF(OFFSET(Zdroj!AJ$16,A2312-1,0)=0,"",CONCATENATE("A",$A$2+3," - ",Zdroj!$AJ$15))</f>
        <v/>
      </c>
      <c r="D2315" s="134" t="str">
        <f ca="1">IF(C2315="","",CONCATENATE(OFFSET(Zdroj!AJ$16,A2312-1,0)," - ",OFFSET(Zdroj!BA$16,A2312-1,0)))</f>
        <v/>
      </c>
      <c r="E2315" s="66" t="str">
        <f ca="1">IF(C2315="","",OFFSET(Zdroj!BB$16,A2312-1,0))</f>
        <v/>
      </c>
      <c r="F2315" s="332"/>
      <c r="G2315" s="333"/>
    </row>
    <row r="2316" spans="1:7" x14ac:dyDescent="0.25">
      <c r="B2316" s="333"/>
      <c r="C2316" s="137" t="str">
        <f ca="1">IF(OFFSET(Zdroj!AK$16,A2312-1,0)=0,"",CONCATENATE("A",$A$2+4," - ",Zdroj!$AK$15))</f>
        <v/>
      </c>
      <c r="D2316" s="134" t="str">
        <f ca="1">IF(C2316="","",CONCATENATE(OFFSET(Zdroj!AK$16,A2312-1,0)," - ",OFFSET(Zdroj!BC$16,A2312-1,0)))</f>
        <v/>
      </c>
      <c r="E2316" s="66" t="str">
        <f ca="1">IF(C2316="","",OFFSET(Zdroj!BD$16,A2312-1,0))</f>
        <v/>
      </c>
      <c r="F2316" s="332"/>
      <c r="G2316" s="333"/>
    </row>
    <row r="2317" spans="1:7" x14ac:dyDescent="0.25">
      <c r="B2317" s="333"/>
      <c r="C2317" s="137" t="str">
        <f ca="1">IF(OFFSET(Zdroj!AL$16,A2312-1,0)=0,"",CONCATENATE("A",$A$2+5," - ",Zdroj!$AL$15))</f>
        <v/>
      </c>
      <c r="D2317" s="134" t="str">
        <f ca="1">IF(C2317="","",CONCATENATE(OFFSET(Zdroj!AL$16,A2312-1,0)," - ",OFFSET(Zdroj!BE$16,A2312-1,0)))</f>
        <v/>
      </c>
      <c r="E2317" s="66" t="str">
        <f ca="1">IF(C2317="","",OFFSET(Zdroj!BF$16,A2312-1,0))</f>
        <v/>
      </c>
      <c r="F2317" s="332"/>
      <c r="G2317" s="333"/>
    </row>
    <row r="2318" spans="1:7" x14ac:dyDescent="0.25">
      <c r="B2318" s="333"/>
      <c r="C2318" s="137" t="str">
        <f ca="1">IF(OFFSET(Zdroj!AM$16,A2312-1,0)=0,"",CONCATENATE("B",$A$2," - ",Zdroj!$AM$15))</f>
        <v/>
      </c>
      <c r="D2318" s="134" t="str">
        <f ca="1">IF(C2318="","",CONCATENATE(OFFSET(Zdroj!AM$16,A2312-1,0)))</f>
        <v/>
      </c>
      <c r="E2318" s="67" t="str">
        <f ca="1">IF(C2318="","",OFFSET(Zdroj!AN$16,A2312-1,0))</f>
        <v/>
      </c>
      <c r="F2318" s="334" t="str">
        <f t="shared" ref="F2318" ca="1" si="689">IF(SUM(E2318:E2321)=0,"",SUM(E2318:E2321))</f>
        <v/>
      </c>
      <c r="G2318" s="333"/>
    </row>
    <row r="2319" spans="1:7" x14ac:dyDescent="0.25">
      <c r="B2319" s="333"/>
      <c r="C2319" s="137" t="str">
        <f ca="1">IF(OFFSET(Zdroj!AO$16,A2312-1,0)=0,"",CONCATENATE("B",$A$2+1," - ",Zdroj!$AO$15))</f>
        <v/>
      </c>
      <c r="D2319" s="134" t="str">
        <f ca="1">IF(C2319="","",CONCATENATE(OFFSET(Zdroj!AO$16,A2312-1,0)))</f>
        <v/>
      </c>
      <c r="E2319" s="66" t="str">
        <f ca="1">IF(C2319="","",OFFSET(Zdroj!AP$16,A2312-1,0))</f>
        <v/>
      </c>
      <c r="F2319" s="334"/>
      <c r="G2319" s="333"/>
    </row>
    <row r="2320" spans="1:7" x14ac:dyDescent="0.25">
      <c r="B2320" s="333"/>
      <c r="C2320" s="137" t="str">
        <f ca="1">IF(OFFSET(Zdroj!AQ$16,A2312-1,0)=0,"",CONCATENATE("B",$A$2+2," - ",Zdroj!$AQ$15))</f>
        <v/>
      </c>
      <c r="D2320" s="134" t="str">
        <f ca="1">IF(C2320="","",CONCATENATE(OFFSET(Zdroj!AQ$16,A2312-1,0)))</f>
        <v/>
      </c>
      <c r="E2320" s="66" t="str">
        <f ca="1">IF(C2320="","",OFFSET(Zdroj!AR$16,A2312-1,0))</f>
        <v/>
      </c>
      <c r="F2320" s="334"/>
      <c r="G2320" s="333"/>
    </row>
    <row r="2321" spans="1:7" x14ac:dyDescent="0.25">
      <c r="B2321" s="333"/>
      <c r="C2321" s="137" t="str">
        <f ca="1">IF(OFFSET(Zdroj!AT$16,A2312-1,0)=0,"",CONCATENATE("B",$A$2+3," - ",Zdroj!$AS$15))</f>
        <v/>
      </c>
      <c r="D2321" s="134" t="str">
        <f ca="1">IF(C2321="","",CONCATENATE(OFFSET(Zdroj!AS$16,A2312-1,0)))</f>
        <v/>
      </c>
      <c r="E2321" s="66" t="str">
        <f ca="1">IF(C2321="","",OFFSET(Zdroj!AT$16,A2312-1,0))</f>
        <v/>
      </c>
      <c r="F2321" s="334"/>
      <c r="G2321" s="333"/>
    </row>
    <row r="2322" spans="1:7" x14ac:dyDescent="0.25">
      <c r="A2322" s="127">
        <f>SUM((ROW()+8)/10)</f>
        <v>233</v>
      </c>
      <c r="B2322" s="333" t="str">
        <f ca="1">IF(OFFSET(Zdroj!$B$16,A2322-1,0)&gt;0,OFFSET(Zdroj!$B$16,A2322-1,0),"")</f>
        <v/>
      </c>
      <c r="C2322" s="136" t="str">
        <f ca="1">IF(OFFSET(Zdroj!AG$16,A2322-1,0)=0,"",CONCATENATE("A",$A$2," - ",Zdroj!$AG$15))</f>
        <v/>
      </c>
      <c r="D2322" s="134" t="str">
        <f ca="1">IF(C2322="","",CONCATENATE(OFFSET(Zdroj!AG$16,A2322-1,0)," - ",OFFSET(Zdroj!AU$16,A2322-1,0)))</f>
        <v/>
      </c>
      <c r="E2322" s="66" t="str">
        <f ca="1">IF(C2322="","",OFFSET(Zdroj!AV$16,A2322-1,0))</f>
        <v/>
      </c>
      <c r="F2322" s="332" t="str">
        <f t="shared" ref="F2322" ca="1" si="690">IF(SUM(E2322:E2327)=0,"",SUM(E2322:E2327))</f>
        <v/>
      </c>
      <c r="G2322" s="333" t="str">
        <f t="shared" ref="G2322" ca="1" si="691">IF(SUM(E2322:E2331)=0,"",SUM(E2322:E2331))</f>
        <v/>
      </c>
    </row>
    <row r="2323" spans="1:7" x14ac:dyDescent="0.25">
      <c r="B2323" s="333"/>
      <c r="C2323" s="137" t="str">
        <f ca="1">IF(OFFSET(Zdroj!AH$16,A2322-1,0)=0,"",CONCATENATE("A",$A$2+1," - ",Zdroj!$AH$15))</f>
        <v/>
      </c>
      <c r="D2323" s="134" t="str">
        <f ca="1">IF(C2323="","",CONCATENATE(OFFSET(Zdroj!AH$16,A2322-1,0)," - ",OFFSET(Zdroj!AW$16,A2322-1,0)))</f>
        <v/>
      </c>
      <c r="E2323" s="66" t="str">
        <f ca="1">IF(C2323="","",OFFSET(Zdroj!AX$16,A2322-1,0))</f>
        <v/>
      </c>
      <c r="F2323" s="332"/>
      <c r="G2323" s="333"/>
    </row>
    <row r="2324" spans="1:7" x14ac:dyDescent="0.25">
      <c r="B2324" s="333"/>
      <c r="C2324" s="137" t="str">
        <f ca="1">IF(OFFSET(Zdroj!AI$16,A2322-1,0)=0,"",CONCATENATE("A",$A$2+2," - ",Zdroj!$AI$15))</f>
        <v/>
      </c>
      <c r="D2324" s="134" t="str">
        <f ca="1">IF(C2324="","",CONCATENATE(OFFSET(Zdroj!AI$16,A2322-1,0)," - ",OFFSET(Zdroj!AY$16,A2322-1,0)))</f>
        <v/>
      </c>
      <c r="E2324" s="66" t="str">
        <f ca="1">IF(C2324="","",OFFSET(Zdroj!AZ$16,A2322-1,0))</f>
        <v/>
      </c>
      <c r="F2324" s="332"/>
      <c r="G2324" s="333"/>
    </row>
    <row r="2325" spans="1:7" x14ac:dyDescent="0.25">
      <c r="B2325" s="333"/>
      <c r="C2325" s="137" t="str">
        <f ca="1">IF(OFFSET(Zdroj!AJ$16,A2322-1,0)=0,"",CONCATENATE("A",$A$2+3," - ",Zdroj!$AJ$15))</f>
        <v/>
      </c>
      <c r="D2325" s="134" t="str">
        <f ca="1">IF(C2325="","",CONCATENATE(OFFSET(Zdroj!AJ$16,A2322-1,0)," - ",OFFSET(Zdroj!BA$16,A2322-1,0)))</f>
        <v/>
      </c>
      <c r="E2325" s="66" t="str">
        <f ca="1">IF(C2325="","",OFFSET(Zdroj!BB$16,A2322-1,0))</f>
        <v/>
      </c>
      <c r="F2325" s="332"/>
      <c r="G2325" s="333"/>
    </row>
    <row r="2326" spans="1:7" x14ac:dyDescent="0.25">
      <c r="B2326" s="333"/>
      <c r="C2326" s="137" t="str">
        <f ca="1">IF(OFFSET(Zdroj!AK$16,A2322-1,0)=0,"",CONCATENATE("A",$A$2+4," - ",Zdroj!$AK$15))</f>
        <v/>
      </c>
      <c r="D2326" s="134" t="str">
        <f ca="1">IF(C2326="","",CONCATENATE(OFFSET(Zdroj!AK$16,A2322-1,0)," - ",OFFSET(Zdroj!BC$16,A2322-1,0)))</f>
        <v/>
      </c>
      <c r="E2326" s="66" t="str">
        <f ca="1">IF(C2326="","",OFFSET(Zdroj!BD$16,A2322-1,0))</f>
        <v/>
      </c>
      <c r="F2326" s="332"/>
      <c r="G2326" s="333"/>
    </row>
    <row r="2327" spans="1:7" x14ac:dyDescent="0.25">
      <c r="B2327" s="333"/>
      <c r="C2327" s="137" t="str">
        <f ca="1">IF(OFFSET(Zdroj!AL$16,A2322-1,0)=0,"",CONCATENATE("A",$A$2+5," - ",Zdroj!$AL$15))</f>
        <v/>
      </c>
      <c r="D2327" s="134" t="str">
        <f ca="1">IF(C2327="","",CONCATENATE(OFFSET(Zdroj!AL$16,A2322-1,0)," - ",OFFSET(Zdroj!BE$16,A2322-1,0)))</f>
        <v/>
      </c>
      <c r="E2327" s="66" t="str">
        <f ca="1">IF(C2327="","",OFFSET(Zdroj!BF$16,A2322-1,0))</f>
        <v/>
      </c>
      <c r="F2327" s="332"/>
      <c r="G2327" s="333"/>
    </row>
    <row r="2328" spans="1:7" x14ac:dyDescent="0.25">
      <c r="B2328" s="333"/>
      <c r="C2328" s="137" t="str">
        <f ca="1">IF(OFFSET(Zdroj!AM$16,A2322-1,0)=0,"",CONCATENATE("B",$A$2," - ",Zdroj!$AM$15))</f>
        <v/>
      </c>
      <c r="D2328" s="134" t="str">
        <f ca="1">IF(C2328="","",CONCATENATE(OFFSET(Zdroj!AM$16,A2322-1,0)))</f>
        <v/>
      </c>
      <c r="E2328" s="67" t="str">
        <f ca="1">IF(C2328="","",OFFSET(Zdroj!AN$16,A2322-1,0))</f>
        <v/>
      </c>
      <c r="F2328" s="334" t="str">
        <f t="shared" ref="F2328" ca="1" si="692">IF(SUM(E2328:E2331)=0,"",SUM(E2328:E2331))</f>
        <v/>
      </c>
      <c r="G2328" s="333"/>
    </row>
    <row r="2329" spans="1:7" x14ac:dyDescent="0.25">
      <c r="B2329" s="333"/>
      <c r="C2329" s="137" t="str">
        <f ca="1">IF(OFFSET(Zdroj!AO$16,A2322-1,0)=0,"",CONCATENATE("B",$A$2+1," - ",Zdroj!$AO$15))</f>
        <v/>
      </c>
      <c r="D2329" s="134" t="str">
        <f ca="1">IF(C2329="","",CONCATENATE(OFFSET(Zdroj!AO$16,A2322-1,0)))</f>
        <v/>
      </c>
      <c r="E2329" s="66" t="str">
        <f ca="1">IF(C2329="","",OFFSET(Zdroj!AP$16,A2322-1,0))</f>
        <v/>
      </c>
      <c r="F2329" s="334"/>
      <c r="G2329" s="333"/>
    </row>
    <row r="2330" spans="1:7" x14ac:dyDescent="0.25">
      <c r="B2330" s="333"/>
      <c r="C2330" s="137" t="str">
        <f ca="1">IF(OFFSET(Zdroj!AQ$16,A2322-1,0)=0,"",CONCATENATE("B",$A$2+2," - ",Zdroj!$AQ$15))</f>
        <v/>
      </c>
      <c r="D2330" s="134" t="str">
        <f ca="1">IF(C2330="","",CONCATENATE(OFFSET(Zdroj!AQ$16,A2322-1,0)))</f>
        <v/>
      </c>
      <c r="E2330" s="66" t="str">
        <f ca="1">IF(C2330="","",OFFSET(Zdroj!AR$16,A2322-1,0))</f>
        <v/>
      </c>
      <c r="F2330" s="334"/>
      <c r="G2330" s="333"/>
    </row>
    <row r="2331" spans="1:7" x14ac:dyDescent="0.25">
      <c r="B2331" s="333"/>
      <c r="C2331" s="137" t="str">
        <f ca="1">IF(OFFSET(Zdroj!AT$16,A2322-1,0)=0,"",CONCATENATE("B",$A$2+3," - ",Zdroj!$AS$15))</f>
        <v/>
      </c>
      <c r="D2331" s="134" t="str">
        <f ca="1">IF(C2331="","",CONCATENATE(OFFSET(Zdroj!AS$16,A2322-1,0)))</f>
        <v/>
      </c>
      <c r="E2331" s="66" t="str">
        <f ca="1">IF(C2331="","",OFFSET(Zdroj!AT$16,A2322-1,0))</f>
        <v/>
      </c>
      <c r="F2331" s="334"/>
      <c r="G2331" s="333"/>
    </row>
    <row r="2332" spans="1:7" x14ac:dyDescent="0.25">
      <c r="A2332" s="127">
        <f>SUM((ROW()+8)/10)</f>
        <v>234</v>
      </c>
      <c r="B2332" s="333" t="str">
        <f ca="1">IF(OFFSET(Zdroj!$B$16,A2332-1,0)&gt;0,OFFSET(Zdroj!$B$16,A2332-1,0),"")</f>
        <v/>
      </c>
      <c r="C2332" s="136" t="str">
        <f ca="1">IF(OFFSET(Zdroj!AG$16,A2332-1,0)=0,"",CONCATENATE("A",$A$2," - ",Zdroj!$AG$15))</f>
        <v/>
      </c>
      <c r="D2332" s="134" t="str">
        <f ca="1">IF(C2332="","",CONCATENATE(OFFSET(Zdroj!AG$16,A2332-1,0)," - ",OFFSET(Zdroj!AU$16,A2332-1,0)))</f>
        <v/>
      </c>
      <c r="E2332" s="66" t="str">
        <f ca="1">IF(C2332="","",OFFSET(Zdroj!AV$16,A2332-1,0))</f>
        <v/>
      </c>
      <c r="F2332" s="332" t="str">
        <f t="shared" ref="F2332" ca="1" si="693">IF(SUM(E2332:E2337)=0,"",SUM(E2332:E2337))</f>
        <v/>
      </c>
      <c r="G2332" s="333" t="str">
        <f t="shared" ref="G2332" ca="1" si="694">IF(SUM(E2332:E2341)=0,"",SUM(E2332:E2341))</f>
        <v/>
      </c>
    </row>
    <row r="2333" spans="1:7" x14ac:dyDescent="0.25">
      <c r="B2333" s="333"/>
      <c r="C2333" s="137" t="str">
        <f ca="1">IF(OFFSET(Zdroj!AH$16,A2332-1,0)=0,"",CONCATENATE("A",$A$2+1," - ",Zdroj!$AH$15))</f>
        <v/>
      </c>
      <c r="D2333" s="134" t="str">
        <f ca="1">IF(C2333="","",CONCATENATE(OFFSET(Zdroj!AH$16,A2332-1,0)," - ",OFFSET(Zdroj!AW$16,A2332-1,0)))</f>
        <v/>
      </c>
      <c r="E2333" s="66" t="str">
        <f ca="1">IF(C2333="","",OFFSET(Zdroj!AX$16,A2332-1,0))</f>
        <v/>
      </c>
      <c r="F2333" s="332"/>
      <c r="G2333" s="333"/>
    </row>
    <row r="2334" spans="1:7" x14ac:dyDescent="0.25">
      <c r="B2334" s="333"/>
      <c r="C2334" s="137" t="str">
        <f ca="1">IF(OFFSET(Zdroj!AI$16,A2332-1,0)=0,"",CONCATENATE("A",$A$2+2," - ",Zdroj!$AI$15))</f>
        <v/>
      </c>
      <c r="D2334" s="134" t="str">
        <f ca="1">IF(C2334="","",CONCATENATE(OFFSET(Zdroj!AI$16,A2332-1,0)," - ",OFFSET(Zdroj!AY$16,A2332-1,0)))</f>
        <v/>
      </c>
      <c r="E2334" s="66" t="str">
        <f ca="1">IF(C2334="","",OFFSET(Zdroj!AZ$16,A2332-1,0))</f>
        <v/>
      </c>
      <c r="F2334" s="332"/>
      <c r="G2334" s="333"/>
    </row>
    <row r="2335" spans="1:7" x14ac:dyDescent="0.25">
      <c r="B2335" s="333"/>
      <c r="C2335" s="137" t="str">
        <f ca="1">IF(OFFSET(Zdroj!AJ$16,A2332-1,0)=0,"",CONCATENATE("A",$A$2+3," - ",Zdroj!$AJ$15))</f>
        <v/>
      </c>
      <c r="D2335" s="134" t="str">
        <f ca="1">IF(C2335="","",CONCATENATE(OFFSET(Zdroj!AJ$16,A2332-1,0)," - ",OFFSET(Zdroj!BA$16,A2332-1,0)))</f>
        <v/>
      </c>
      <c r="E2335" s="66" t="str">
        <f ca="1">IF(C2335="","",OFFSET(Zdroj!BB$16,A2332-1,0))</f>
        <v/>
      </c>
      <c r="F2335" s="332"/>
      <c r="G2335" s="333"/>
    </row>
    <row r="2336" spans="1:7" x14ac:dyDescent="0.25">
      <c r="B2336" s="333"/>
      <c r="C2336" s="137" t="str">
        <f ca="1">IF(OFFSET(Zdroj!AK$16,A2332-1,0)=0,"",CONCATENATE("A",$A$2+4," - ",Zdroj!$AK$15))</f>
        <v/>
      </c>
      <c r="D2336" s="134" t="str">
        <f ca="1">IF(C2336="","",CONCATENATE(OFFSET(Zdroj!AK$16,A2332-1,0)," - ",OFFSET(Zdroj!BC$16,A2332-1,0)))</f>
        <v/>
      </c>
      <c r="E2336" s="66" t="str">
        <f ca="1">IF(C2336="","",OFFSET(Zdroj!BD$16,A2332-1,0))</f>
        <v/>
      </c>
      <c r="F2336" s="332"/>
      <c r="G2336" s="333"/>
    </row>
    <row r="2337" spans="1:7" x14ac:dyDescent="0.25">
      <c r="B2337" s="333"/>
      <c r="C2337" s="137" t="str">
        <f ca="1">IF(OFFSET(Zdroj!AL$16,A2332-1,0)=0,"",CONCATENATE("A",$A$2+5," - ",Zdroj!$AL$15))</f>
        <v/>
      </c>
      <c r="D2337" s="134" t="str">
        <f ca="1">IF(C2337="","",CONCATENATE(OFFSET(Zdroj!AL$16,A2332-1,0)," - ",OFFSET(Zdroj!BE$16,A2332-1,0)))</f>
        <v/>
      </c>
      <c r="E2337" s="66" t="str">
        <f ca="1">IF(C2337="","",OFFSET(Zdroj!BF$16,A2332-1,0))</f>
        <v/>
      </c>
      <c r="F2337" s="332"/>
      <c r="G2337" s="333"/>
    </row>
    <row r="2338" spans="1:7" x14ac:dyDescent="0.25">
      <c r="B2338" s="333"/>
      <c r="C2338" s="137" t="str">
        <f ca="1">IF(OFFSET(Zdroj!AM$16,A2332-1,0)=0,"",CONCATENATE("B",$A$2," - ",Zdroj!$AM$15))</f>
        <v/>
      </c>
      <c r="D2338" s="134" t="str">
        <f ca="1">IF(C2338="","",CONCATENATE(OFFSET(Zdroj!AM$16,A2332-1,0)))</f>
        <v/>
      </c>
      <c r="E2338" s="67" t="str">
        <f ca="1">IF(C2338="","",OFFSET(Zdroj!AN$16,A2332-1,0))</f>
        <v/>
      </c>
      <c r="F2338" s="334" t="str">
        <f t="shared" ref="F2338" ca="1" si="695">IF(SUM(E2338:E2341)=0,"",SUM(E2338:E2341))</f>
        <v/>
      </c>
      <c r="G2338" s="333"/>
    </row>
    <row r="2339" spans="1:7" x14ac:dyDescent="0.25">
      <c r="B2339" s="333"/>
      <c r="C2339" s="137" t="str">
        <f ca="1">IF(OFFSET(Zdroj!AO$16,A2332-1,0)=0,"",CONCATENATE("B",$A$2+1," - ",Zdroj!$AO$15))</f>
        <v/>
      </c>
      <c r="D2339" s="134" t="str">
        <f ca="1">IF(C2339="","",CONCATENATE(OFFSET(Zdroj!AO$16,A2332-1,0)))</f>
        <v/>
      </c>
      <c r="E2339" s="66" t="str">
        <f ca="1">IF(C2339="","",OFFSET(Zdroj!AP$16,A2332-1,0))</f>
        <v/>
      </c>
      <c r="F2339" s="334"/>
      <c r="G2339" s="333"/>
    </row>
    <row r="2340" spans="1:7" x14ac:dyDescent="0.25">
      <c r="B2340" s="333"/>
      <c r="C2340" s="137" t="str">
        <f ca="1">IF(OFFSET(Zdroj!AQ$16,A2332-1,0)=0,"",CONCATENATE("B",$A$2+2," - ",Zdroj!$AQ$15))</f>
        <v/>
      </c>
      <c r="D2340" s="134" t="str">
        <f ca="1">IF(C2340="","",CONCATENATE(OFFSET(Zdroj!AQ$16,A2332-1,0)))</f>
        <v/>
      </c>
      <c r="E2340" s="66" t="str">
        <f ca="1">IF(C2340="","",OFFSET(Zdroj!AR$16,A2332-1,0))</f>
        <v/>
      </c>
      <c r="F2340" s="334"/>
      <c r="G2340" s="333"/>
    </row>
    <row r="2341" spans="1:7" x14ac:dyDescent="0.25">
      <c r="B2341" s="333"/>
      <c r="C2341" s="137" t="str">
        <f ca="1">IF(OFFSET(Zdroj!AT$16,A2332-1,0)=0,"",CONCATENATE("B",$A$2+3," - ",Zdroj!$AS$15))</f>
        <v/>
      </c>
      <c r="D2341" s="134" t="str">
        <f ca="1">IF(C2341="","",CONCATENATE(OFFSET(Zdroj!AS$16,A2332-1,0)))</f>
        <v/>
      </c>
      <c r="E2341" s="66" t="str">
        <f ca="1">IF(C2341="","",OFFSET(Zdroj!AT$16,A2332-1,0))</f>
        <v/>
      </c>
      <c r="F2341" s="334"/>
      <c r="G2341" s="333"/>
    </row>
    <row r="2342" spans="1:7" x14ac:dyDescent="0.25">
      <c r="A2342" s="127">
        <f>SUM((ROW()+8)/10)</f>
        <v>235</v>
      </c>
      <c r="B2342" s="333" t="str">
        <f ca="1">IF(OFFSET(Zdroj!$B$16,A2342-1,0)&gt;0,OFFSET(Zdroj!$B$16,A2342-1,0),"")</f>
        <v/>
      </c>
      <c r="C2342" s="136" t="str">
        <f ca="1">IF(OFFSET(Zdroj!AG$16,A2342-1,0)=0,"",CONCATENATE("A",$A$2," - ",Zdroj!$AG$15))</f>
        <v/>
      </c>
      <c r="D2342" s="134" t="str">
        <f ca="1">IF(C2342="","",CONCATENATE(OFFSET(Zdroj!AG$16,A2342-1,0)," - ",OFFSET(Zdroj!AU$16,A2342-1,0)))</f>
        <v/>
      </c>
      <c r="E2342" s="66" t="str">
        <f ca="1">IF(C2342="","",OFFSET(Zdroj!AV$16,A2342-1,0))</f>
        <v/>
      </c>
      <c r="F2342" s="332" t="str">
        <f t="shared" ref="F2342" ca="1" si="696">IF(SUM(E2342:E2347)=0,"",SUM(E2342:E2347))</f>
        <v/>
      </c>
      <c r="G2342" s="333" t="str">
        <f t="shared" ref="G2342" ca="1" si="697">IF(SUM(E2342:E2351)=0,"",SUM(E2342:E2351))</f>
        <v/>
      </c>
    </row>
    <row r="2343" spans="1:7" x14ac:dyDescent="0.25">
      <c r="B2343" s="333"/>
      <c r="C2343" s="137" t="str">
        <f ca="1">IF(OFFSET(Zdroj!AH$16,A2342-1,0)=0,"",CONCATENATE("A",$A$2+1," - ",Zdroj!$AH$15))</f>
        <v/>
      </c>
      <c r="D2343" s="134" t="str">
        <f ca="1">IF(C2343="","",CONCATENATE(OFFSET(Zdroj!AH$16,A2342-1,0)," - ",OFFSET(Zdroj!AW$16,A2342-1,0)))</f>
        <v/>
      </c>
      <c r="E2343" s="66" t="str">
        <f ca="1">IF(C2343="","",OFFSET(Zdroj!AX$16,A2342-1,0))</f>
        <v/>
      </c>
      <c r="F2343" s="332"/>
      <c r="G2343" s="333"/>
    </row>
    <row r="2344" spans="1:7" x14ac:dyDescent="0.25">
      <c r="B2344" s="333"/>
      <c r="C2344" s="137" t="str">
        <f ca="1">IF(OFFSET(Zdroj!AI$16,A2342-1,0)=0,"",CONCATENATE("A",$A$2+2," - ",Zdroj!$AI$15))</f>
        <v/>
      </c>
      <c r="D2344" s="134" t="str">
        <f ca="1">IF(C2344="","",CONCATENATE(OFFSET(Zdroj!AI$16,A2342-1,0)," - ",OFFSET(Zdroj!AY$16,A2342-1,0)))</f>
        <v/>
      </c>
      <c r="E2344" s="66" t="str">
        <f ca="1">IF(C2344="","",OFFSET(Zdroj!AZ$16,A2342-1,0))</f>
        <v/>
      </c>
      <c r="F2344" s="332"/>
      <c r="G2344" s="333"/>
    </row>
    <row r="2345" spans="1:7" x14ac:dyDescent="0.25">
      <c r="B2345" s="333"/>
      <c r="C2345" s="137" t="str">
        <f ca="1">IF(OFFSET(Zdroj!AJ$16,A2342-1,0)=0,"",CONCATENATE("A",$A$2+3," - ",Zdroj!$AJ$15))</f>
        <v/>
      </c>
      <c r="D2345" s="134" t="str">
        <f ca="1">IF(C2345="","",CONCATENATE(OFFSET(Zdroj!AJ$16,A2342-1,0)," - ",OFFSET(Zdroj!BA$16,A2342-1,0)))</f>
        <v/>
      </c>
      <c r="E2345" s="66" t="str">
        <f ca="1">IF(C2345="","",OFFSET(Zdroj!BB$16,A2342-1,0))</f>
        <v/>
      </c>
      <c r="F2345" s="332"/>
      <c r="G2345" s="333"/>
    </row>
    <row r="2346" spans="1:7" x14ac:dyDescent="0.25">
      <c r="B2346" s="333"/>
      <c r="C2346" s="137" t="str">
        <f ca="1">IF(OFFSET(Zdroj!AK$16,A2342-1,0)=0,"",CONCATENATE("A",$A$2+4," - ",Zdroj!$AK$15))</f>
        <v/>
      </c>
      <c r="D2346" s="134" t="str">
        <f ca="1">IF(C2346="","",CONCATENATE(OFFSET(Zdroj!AK$16,A2342-1,0)," - ",OFFSET(Zdroj!BC$16,A2342-1,0)))</f>
        <v/>
      </c>
      <c r="E2346" s="66" t="str">
        <f ca="1">IF(C2346="","",OFFSET(Zdroj!BD$16,A2342-1,0))</f>
        <v/>
      </c>
      <c r="F2346" s="332"/>
      <c r="G2346" s="333"/>
    </row>
    <row r="2347" spans="1:7" x14ac:dyDescent="0.25">
      <c r="B2347" s="333"/>
      <c r="C2347" s="137" t="str">
        <f ca="1">IF(OFFSET(Zdroj!AL$16,A2342-1,0)=0,"",CONCATENATE("A",$A$2+5," - ",Zdroj!$AL$15))</f>
        <v/>
      </c>
      <c r="D2347" s="134" t="str">
        <f ca="1">IF(C2347="","",CONCATENATE(OFFSET(Zdroj!AL$16,A2342-1,0)," - ",OFFSET(Zdroj!BE$16,A2342-1,0)))</f>
        <v/>
      </c>
      <c r="E2347" s="66" t="str">
        <f ca="1">IF(C2347="","",OFFSET(Zdroj!BF$16,A2342-1,0))</f>
        <v/>
      </c>
      <c r="F2347" s="332"/>
      <c r="G2347" s="333"/>
    </row>
    <row r="2348" spans="1:7" x14ac:dyDescent="0.25">
      <c r="B2348" s="333"/>
      <c r="C2348" s="137" t="str">
        <f ca="1">IF(OFFSET(Zdroj!AM$16,A2342-1,0)=0,"",CONCATENATE("B",$A$2," - ",Zdroj!$AM$15))</f>
        <v/>
      </c>
      <c r="D2348" s="134" t="str">
        <f ca="1">IF(C2348="","",CONCATENATE(OFFSET(Zdroj!AM$16,A2342-1,0)))</f>
        <v/>
      </c>
      <c r="E2348" s="67" t="str">
        <f ca="1">IF(C2348="","",OFFSET(Zdroj!AN$16,A2342-1,0))</f>
        <v/>
      </c>
      <c r="F2348" s="334" t="str">
        <f t="shared" ref="F2348" ca="1" si="698">IF(SUM(E2348:E2351)=0,"",SUM(E2348:E2351))</f>
        <v/>
      </c>
      <c r="G2348" s="333"/>
    </row>
    <row r="2349" spans="1:7" x14ac:dyDescent="0.25">
      <c r="B2349" s="333"/>
      <c r="C2349" s="137" t="str">
        <f ca="1">IF(OFFSET(Zdroj!AO$16,A2342-1,0)=0,"",CONCATENATE("B",$A$2+1," - ",Zdroj!$AO$15))</f>
        <v/>
      </c>
      <c r="D2349" s="134" t="str">
        <f ca="1">IF(C2349="","",CONCATENATE(OFFSET(Zdroj!AO$16,A2342-1,0)))</f>
        <v/>
      </c>
      <c r="E2349" s="66" t="str">
        <f ca="1">IF(C2349="","",OFFSET(Zdroj!AP$16,A2342-1,0))</f>
        <v/>
      </c>
      <c r="F2349" s="334"/>
      <c r="G2349" s="333"/>
    </row>
    <row r="2350" spans="1:7" x14ac:dyDescent="0.25">
      <c r="B2350" s="333"/>
      <c r="C2350" s="137" t="str">
        <f ca="1">IF(OFFSET(Zdroj!AQ$16,A2342-1,0)=0,"",CONCATENATE("B",$A$2+2," - ",Zdroj!$AQ$15))</f>
        <v/>
      </c>
      <c r="D2350" s="134" t="str">
        <f ca="1">IF(C2350="","",CONCATENATE(OFFSET(Zdroj!AQ$16,A2342-1,0)))</f>
        <v/>
      </c>
      <c r="E2350" s="66" t="str">
        <f ca="1">IF(C2350="","",OFFSET(Zdroj!AR$16,A2342-1,0))</f>
        <v/>
      </c>
      <c r="F2350" s="334"/>
      <c r="G2350" s="333"/>
    </row>
    <row r="2351" spans="1:7" x14ac:dyDescent="0.25">
      <c r="B2351" s="333"/>
      <c r="C2351" s="137" t="str">
        <f ca="1">IF(OFFSET(Zdroj!AT$16,A2342-1,0)=0,"",CONCATENATE("B",$A$2+3," - ",Zdroj!$AS$15))</f>
        <v/>
      </c>
      <c r="D2351" s="134" t="str">
        <f ca="1">IF(C2351="","",CONCATENATE(OFFSET(Zdroj!AS$16,A2342-1,0)))</f>
        <v/>
      </c>
      <c r="E2351" s="66" t="str">
        <f ca="1">IF(C2351="","",OFFSET(Zdroj!AT$16,A2342-1,0))</f>
        <v/>
      </c>
      <c r="F2351" s="334"/>
      <c r="G2351" s="333"/>
    </row>
    <row r="2352" spans="1:7" x14ac:dyDescent="0.25">
      <c r="A2352" s="127">
        <f>SUM((ROW()+8)/10)</f>
        <v>236</v>
      </c>
      <c r="B2352" s="333" t="str">
        <f ca="1">IF(OFFSET(Zdroj!$B$16,A2352-1,0)&gt;0,OFFSET(Zdroj!$B$16,A2352-1,0),"")</f>
        <v/>
      </c>
      <c r="C2352" s="136" t="str">
        <f ca="1">IF(OFFSET(Zdroj!AG$16,A2352-1,0)=0,"",CONCATENATE("A",$A$2," - ",Zdroj!$AG$15))</f>
        <v/>
      </c>
      <c r="D2352" s="134" t="str">
        <f ca="1">IF(C2352="","",CONCATENATE(OFFSET(Zdroj!AG$16,A2352-1,0)," - ",OFFSET(Zdroj!AU$16,A2352-1,0)))</f>
        <v/>
      </c>
      <c r="E2352" s="66" t="str">
        <f ca="1">IF(C2352="","",OFFSET(Zdroj!AV$16,A2352-1,0))</f>
        <v/>
      </c>
      <c r="F2352" s="332" t="str">
        <f t="shared" ref="F2352" ca="1" si="699">IF(SUM(E2352:E2357)=0,"",SUM(E2352:E2357))</f>
        <v/>
      </c>
      <c r="G2352" s="333" t="str">
        <f t="shared" ref="G2352" ca="1" si="700">IF(SUM(E2352:E2361)=0,"",SUM(E2352:E2361))</f>
        <v/>
      </c>
    </row>
    <row r="2353" spans="1:7" x14ac:dyDescent="0.25">
      <c r="B2353" s="333"/>
      <c r="C2353" s="137" t="str">
        <f ca="1">IF(OFFSET(Zdroj!AH$16,A2352-1,0)=0,"",CONCATENATE("A",$A$2+1," - ",Zdroj!$AH$15))</f>
        <v/>
      </c>
      <c r="D2353" s="134" t="str">
        <f ca="1">IF(C2353="","",CONCATENATE(OFFSET(Zdroj!AH$16,A2352-1,0)," - ",OFFSET(Zdroj!AW$16,A2352-1,0)))</f>
        <v/>
      </c>
      <c r="E2353" s="66" t="str">
        <f ca="1">IF(C2353="","",OFFSET(Zdroj!AX$16,A2352-1,0))</f>
        <v/>
      </c>
      <c r="F2353" s="332"/>
      <c r="G2353" s="333"/>
    </row>
    <row r="2354" spans="1:7" x14ac:dyDescent="0.25">
      <c r="B2354" s="333"/>
      <c r="C2354" s="137" t="str">
        <f ca="1">IF(OFFSET(Zdroj!AI$16,A2352-1,0)=0,"",CONCATENATE("A",$A$2+2," - ",Zdroj!$AI$15))</f>
        <v/>
      </c>
      <c r="D2354" s="134" t="str">
        <f ca="1">IF(C2354="","",CONCATENATE(OFFSET(Zdroj!AI$16,A2352-1,0)," - ",OFFSET(Zdroj!AY$16,A2352-1,0)))</f>
        <v/>
      </c>
      <c r="E2354" s="66" t="str">
        <f ca="1">IF(C2354="","",OFFSET(Zdroj!AZ$16,A2352-1,0))</f>
        <v/>
      </c>
      <c r="F2354" s="332"/>
      <c r="G2354" s="333"/>
    </row>
    <row r="2355" spans="1:7" x14ac:dyDescent="0.25">
      <c r="B2355" s="333"/>
      <c r="C2355" s="137" t="str">
        <f ca="1">IF(OFFSET(Zdroj!AJ$16,A2352-1,0)=0,"",CONCATENATE("A",$A$2+3," - ",Zdroj!$AJ$15))</f>
        <v/>
      </c>
      <c r="D2355" s="134" t="str">
        <f ca="1">IF(C2355="","",CONCATENATE(OFFSET(Zdroj!AJ$16,A2352-1,0)," - ",OFFSET(Zdroj!BA$16,A2352-1,0)))</f>
        <v/>
      </c>
      <c r="E2355" s="66" t="str">
        <f ca="1">IF(C2355="","",OFFSET(Zdroj!BB$16,A2352-1,0))</f>
        <v/>
      </c>
      <c r="F2355" s="332"/>
      <c r="G2355" s="333"/>
    </row>
    <row r="2356" spans="1:7" x14ac:dyDescent="0.25">
      <c r="B2356" s="333"/>
      <c r="C2356" s="137" t="str">
        <f ca="1">IF(OFFSET(Zdroj!AK$16,A2352-1,0)=0,"",CONCATENATE("A",$A$2+4," - ",Zdroj!$AK$15))</f>
        <v/>
      </c>
      <c r="D2356" s="134" t="str">
        <f ca="1">IF(C2356="","",CONCATENATE(OFFSET(Zdroj!AK$16,A2352-1,0)," - ",OFFSET(Zdroj!BC$16,A2352-1,0)))</f>
        <v/>
      </c>
      <c r="E2356" s="66" t="str">
        <f ca="1">IF(C2356="","",OFFSET(Zdroj!BD$16,A2352-1,0))</f>
        <v/>
      </c>
      <c r="F2356" s="332"/>
      <c r="G2356" s="333"/>
    </row>
    <row r="2357" spans="1:7" x14ac:dyDescent="0.25">
      <c r="B2357" s="333"/>
      <c r="C2357" s="137" t="str">
        <f ca="1">IF(OFFSET(Zdroj!AL$16,A2352-1,0)=0,"",CONCATENATE("A",$A$2+5," - ",Zdroj!$AL$15))</f>
        <v/>
      </c>
      <c r="D2357" s="134" t="str">
        <f ca="1">IF(C2357="","",CONCATENATE(OFFSET(Zdroj!AL$16,A2352-1,0)," - ",OFFSET(Zdroj!BE$16,A2352-1,0)))</f>
        <v/>
      </c>
      <c r="E2357" s="66" t="str">
        <f ca="1">IF(C2357="","",OFFSET(Zdroj!BF$16,A2352-1,0))</f>
        <v/>
      </c>
      <c r="F2357" s="332"/>
      <c r="G2357" s="333"/>
    </row>
    <row r="2358" spans="1:7" x14ac:dyDescent="0.25">
      <c r="B2358" s="333"/>
      <c r="C2358" s="137" t="str">
        <f ca="1">IF(OFFSET(Zdroj!AM$16,A2352-1,0)=0,"",CONCATENATE("B",$A$2," - ",Zdroj!$AM$15))</f>
        <v/>
      </c>
      <c r="D2358" s="134" t="str">
        <f ca="1">IF(C2358="","",CONCATENATE(OFFSET(Zdroj!AM$16,A2352-1,0)))</f>
        <v/>
      </c>
      <c r="E2358" s="67" t="str">
        <f ca="1">IF(C2358="","",OFFSET(Zdroj!AN$16,A2352-1,0))</f>
        <v/>
      </c>
      <c r="F2358" s="334" t="str">
        <f t="shared" ref="F2358" ca="1" si="701">IF(SUM(E2358:E2361)=0,"",SUM(E2358:E2361))</f>
        <v/>
      </c>
      <c r="G2358" s="333"/>
    </row>
    <row r="2359" spans="1:7" x14ac:dyDescent="0.25">
      <c r="B2359" s="333"/>
      <c r="C2359" s="137" t="str">
        <f ca="1">IF(OFFSET(Zdroj!AO$16,A2352-1,0)=0,"",CONCATENATE("B",$A$2+1," - ",Zdroj!$AO$15))</f>
        <v/>
      </c>
      <c r="D2359" s="134" t="str">
        <f ca="1">IF(C2359="","",CONCATENATE(OFFSET(Zdroj!AO$16,A2352-1,0)))</f>
        <v/>
      </c>
      <c r="E2359" s="66" t="str">
        <f ca="1">IF(C2359="","",OFFSET(Zdroj!AP$16,A2352-1,0))</f>
        <v/>
      </c>
      <c r="F2359" s="334"/>
      <c r="G2359" s="333"/>
    </row>
    <row r="2360" spans="1:7" x14ac:dyDescent="0.25">
      <c r="B2360" s="333"/>
      <c r="C2360" s="137" t="str">
        <f ca="1">IF(OFFSET(Zdroj!AQ$16,A2352-1,0)=0,"",CONCATENATE("B",$A$2+2," - ",Zdroj!$AQ$15))</f>
        <v/>
      </c>
      <c r="D2360" s="134" t="str">
        <f ca="1">IF(C2360="","",CONCATENATE(OFFSET(Zdroj!AQ$16,A2352-1,0)))</f>
        <v/>
      </c>
      <c r="E2360" s="66" t="str">
        <f ca="1">IF(C2360="","",OFFSET(Zdroj!AR$16,A2352-1,0))</f>
        <v/>
      </c>
      <c r="F2360" s="334"/>
      <c r="G2360" s="333"/>
    </row>
    <row r="2361" spans="1:7" x14ac:dyDescent="0.25">
      <c r="B2361" s="333"/>
      <c r="C2361" s="137" t="str">
        <f ca="1">IF(OFFSET(Zdroj!AT$16,A2352-1,0)=0,"",CONCATENATE("B",$A$2+3," - ",Zdroj!$AS$15))</f>
        <v/>
      </c>
      <c r="D2361" s="134" t="str">
        <f ca="1">IF(C2361="","",CONCATENATE(OFFSET(Zdroj!AS$16,A2352-1,0)))</f>
        <v/>
      </c>
      <c r="E2361" s="66" t="str">
        <f ca="1">IF(C2361="","",OFFSET(Zdroj!AT$16,A2352-1,0))</f>
        <v/>
      </c>
      <c r="F2361" s="334"/>
      <c r="G2361" s="333"/>
    </row>
    <row r="2362" spans="1:7" x14ac:dyDescent="0.25">
      <c r="A2362" s="127">
        <f>SUM((ROW()+8)/10)</f>
        <v>237</v>
      </c>
      <c r="B2362" s="333" t="str">
        <f ca="1">IF(OFFSET(Zdroj!$B$16,A2362-1,0)&gt;0,OFFSET(Zdroj!$B$16,A2362-1,0),"")</f>
        <v/>
      </c>
      <c r="C2362" s="136" t="str">
        <f ca="1">IF(OFFSET(Zdroj!AG$16,A2362-1,0)=0,"",CONCATENATE("A",$A$2," - ",Zdroj!$AG$15))</f>
        <v/>
      </c>
      <c r="D2362" s="134" t="str">
        <f ca="1">IF(C2362="","",CONCATENATE(OFFSET(Zdroj!AG$16,A2362-1,0)," - ",OFFSET(Zdroj!AU$16,A2362-1,0)))</f>
        <v/>
      </c>
      <c r="E2362" s="66" t="str">
        <f ca="1">IF(C2362="","",OFFSET(Zdroj!AV$16,A2362-1,0))</f>
        <v/>
      </c>
      <c r="F2362" s="332" t="str">
        <f t="shared" ref="F2362" ca="1" si="702">IF(SUM(E2362:E2367)=0,"",SUM(E2362:E2367))</f>
        <v/>
      </c>
      <c r="G2362" s="333" t="str">
        <f t="shared" ref="G2362" ca="1" si="703">IF(SUM(E2362:E2371)=0,"",SUM(E2362:E2371))</f>
        <v/>
      </c>
    </row>
    <row r="2363" spans="1:7" x14ac:dyDescent="0.25">
      <c r="B2363" s="333"/>
      <c r="C2363" s="137" t="str">
        <f ca="1">IF(OFFSET(Zdroj!AH$16,A2362-1,0)=0,"",CONCATENATE("A",$A$2+1," - ",Zdroj!$AH$15))</f>
        <v/>
      </c>
      <c r="D2363" s="134" t="str">
        <f ca="1">IF(C2363="","",CONCATENATE(OFFSET(Zdroj!AH$16,A2362-1,0)," - ",OFFSET(Zdroj!AW$16,A2362-1,0)))</f>
        <v/>
      </c>
      <c r="E2363" s="66" t="str">
        <f ca="1">IF(C2363="","",OFFSET(Zdroj!AX$16,A2362-1,0))</f>
        <v/>
      </c>
      <c r="F2363" s="332"/>
      <c r="G2363" s="333"/>
    </row>
    <row r="2364" spans="1:7" x14ac:dyDescent="0.25">
      <c r="B2364" s="333"/>
      <c r="C2364" s="137" t="str">
        <f ca="1">IF(OFFSET(Zdroj!AI$16,A2362-1,0)=0,"",CONCATENATE("A",$A$2+2," - ",Zdroj!$AI$15))</f>
        <v/>
      </c>
      <c r="D2364" s="134" t="str">
        <f ca="1">IF(C2364="","",CONCATENATE(OFFSET(Zdroj!AI$16,A2362-1,0)," - ",OFFSET(Zdroj!AY$16,A2362-1,0)))</f>
        <v/>
      </c>
      <c r="E2364" s="66" t="str">
        <f ca="1">IF(C2364="","",OFFSET(Zdroj!AZ$16,A2362-1,0))</f>
        <v/>
      </c>
      <c r="F2364" s="332"/>
      <c r="G2364" s="333"/>
    </row>
    <row r="2365" spans="1:7" x14ac:dyDescent="0.25">
      <c r="B2365" s="333"/>
      <c r="C2365" s="137" t="str">
        <f ca="1">IF(OFFSET(Zdroj!AJ$16,A2362-1,0)=0,"",CONCATENATE("A",$A$2+3," - ",Zdroj!$AJ$15))</f>
        <v/>
      </c>
      <c r="D2365" s="134" t="str">
        <f ca="1">IF(C2365="","",CONCATENATE(OFFSET(Zdroj!AJ$16,A2362-1,0)," - ",OFFSET(Zdroj!BA$16,A2362-1,0)))</f>
        <v/>
      </c>
      <c r="E2365" s="66" t="str">
        <f ca="1">IF(C2365="","",OFFSET(Zdroj!BB$16,A2362-1,0))</f>
        <v/>
      </c>
      <c r="F2365" s="332"/>
      <c r="G2365" s="333"/>
    </row>
    <row r="2366" spans="1:7" x14ac:dyDescent="0.25">
      <c r="B2366" s="333"/>
      <c r="C2366" s="137" t="str">
        <f ca="1">IF(OFFSET(Zdroj!AK$16,A2362-1,0)=0,"",CONCATENATE("A",$A$2+4," - ",Zdroj!$AK$15))</f>
        <v/>
      </c>
      <c r="D2366" s="134" t="str">
        <f ca="1">IF(C2366="","",CONCATENATE(OFFSET(Zdroj!AK$16,A2362-1,0)," - ",OFFSET(Zdroj!BC$16,A2362-1,0)))</f>
        <v/>
      </c>
      <c r="E2366" s="66" t="str">
        <f ca="1">IF(C2366="","",OFFSET(Zdroj!BD$16,A2362-1,0))</f>
        <v/>
      </c>
      <c r="F2366" s="332"/>
      <c r="G2366" s="333"/>
    </row>
    <row r="2367" spans="1:7" x14ac:dyDescent="0.25">
      <c r="B2367" s="333"/>
      <c r="C2367" s="137" t="str">
        <f ca="1">IF(OFFSET(Zdroj!AL$16,A2362-1,0)=0,"",CONCATENATE("A",$A$2+5," - ",Zdroj!$AL$15))</f>
        <v/>
      </c>
      <c r="D2367" s="134" t="str">
        <f ca="1">IF(C2367="","",CONCATENATE(OFFSET(Zdroj!AL$16,A2362-1,0)," - ",OFFSET(Zdroj!BE$16,A2362-1,0)))</f>
        <v/>
      </c>
      <c r="E2367" s="66" t="str">
        <f ca="1">IF(C2367="","",OFFSET(Zdroj!BF$16,A2362-1,0))</f>
        <v/>
      </c>
      <c r="F2367" s="332"/>
      <c r="G2367" s="333"/>
    </row>
    <row r="2368" spans="1:7" x14ac:dyDescent="0.25">
      <c r="B2368" s="333"/>
      <c r="C2368" s="137" t="str">
        <f ca="1">IF(OFFSET(Zdroj!AM$16,A2362-1,0)=0,"",CONCATENATE("B",$A$2," - ",Zdroj!$AM$15))</f>
        <v/>
      </c>
      <c r="D2368" s="134" t="str">
        <f ca="1">IF(C2368="","",CONCATENATE(OFFSET(Zdroj!AM$16,A2362-1,0)))</f>
        <v/>
      </c>
      <c r="E2368" s="67" t="str">
        <f ca="1">IF(C2368="","",OFFSET(Zdroj!AN$16,A2362-1,0))</f>
        <v/>
      </c>
      <c r="F2368" s="334" t="str">
        <f t="shared" ref="F2368" ca="1" si="704">IF(SUM(E2368:E2371)=0,"",SUM(E2368:E2371))</f>
        <v/>
      </c>
      <c r="G2368" s="333"/>
    </row>
    <row r="2369" spans="1:7" x14ac:dyDescent="0.25">
      <c r="B2369" s="333"/>
      <c r="C2369" s="137" t="str">
        <f ca="1">IF(OFFSET(Zdroj!AO$16,A2362-1,0)=0,"",CONCATENATE("B",$A$2+1," - ",Zdroj!$AO$15))</f>
        <v/>
      </c>
      <c r="D2369" s="134" t="str">
        <f ca="1">IF(C2369="","",CONCATENATE(OFFSET(Zdroj!AO$16,A2362-1,0)))</f>
        <v/>
      </c>
      <c r="E2369" s="66" t="str">
        <f ca="1">IF(C2369="","",OFFSET(Zdroj!AP$16,A2362-1,0))</f>
        <v/>
      </c>
      <c r="F2369" s="334"/>
      <c r="G2369" s="333"/>
    </row>
    <row r="2370" spans="1:7" x14ac:dyDescent="0.25">
      <c r="B2370" s="333"/>
      <c r="C2370" s="137" t="str">
        <f ca="1">IF(OFFSET(Zdroj!AQ$16,A2362-1,0)=0,"",CONCATENATE("B",$A$2+2," - ",Zdroj!$AQ$15))</f>
        <v/>
      </c>
      <c r="D2370" s="134" t="str">
        <f ca="1">IF(C2370="","",CONCATENATE(OFFSET(Zdroj!AQ$16,A2362-1,0)))</f>
        <v/>
      </c>
      <c r="E2370" s="66" t="str">
        <f ca="1">IF(C2370="","",OFFSET(Zdroj!AR$16,A2362-1,0))</f>
        <v/>
      </c>
      <c r="F2370" s="334"/>
      <c r="G2370" s="333"/>
    </row>
    <row r="2371" spans="1:7" x14ac:dyDescent="0.25">
      <c r="B2371" s="333"/>
      <c r="C2371" s="137" t="str">
        <f ca="1">IF(OFFSET(Zdroj!AT$16,A2362-1,0)=0,"",CONCATENATE("B",$A$2+3," - ",Zdroj!$AS$15))</f>
        <v/>
      </c>
      <c r="D2371" s="134" t="str">
        <f ca="1">IF(C2371="","",CONCATENATE(OFFSET(Zdroj!AS$16,A2362-1,0)))</f>
        <v/>
      </c>
      <c r="E2371" s="66" t="str">
        <f ca="1">IF(C2371="","",OFFSET(Zdroj!AT$16,A2362-1,0))</f>
        <v/>
      </c>
      <c r="F2371" s="334"/>
      <c r="G2371" s="333"/>
    </row>
    <row r="2372" spans="1:7" x14ac:dyDescent="0.25">
      <c r="A2372" s="127">
        <f>SUM((ROW()+8)/10)</f>
        <v>238</v>
      </c>
      <c r="B2372" s="333" t="str">
        <f ca="1">IF(OFFSET(Zdroj!$B$16,A2372-1,0)&gt;0,OFFSET(Zdroj!$B$16,A2372-1,0),"")</f>
        <v/>
      </c>
      <c r="C2372" s="136" t="str">
        <f ca="1">IF(OFFSET(Zdroj!AG$16,A2372-1,0)=0,"",CONCATENATE("A",$A$2," - ",Zdroj!$AG$15))</f>
        <v/>
      </c>
      <c r="D2372" s="134" t="str">
        <f ca="1">IF(C2372="","",CONCATENATE(OFFSET(Zdroj!AG$16,A2372-1,0)," - ",OFFSET(Zdroj!AU$16,A2372-1,0)))</f>
        <v/>
      </c>
      <c r="E2372" s="66" t="str">
        <f ca="1">IF(C2372="","",OFFSET(Zdroj!AV$16,A2372-1,0))</f>
        <v/>
      </c>
      <c r="F2372" s="332" t="str">
        <f t="shared" ref="F2372" ca="1" si="705">IF(SUM(E2372:E2377)=0,"",SUM(E2372:E2377))</f>
        <v/>
      </c>
      <c r="G2372" s="333" t="str">
        <f t="shared" ref="G2372" ca="1" si="706">IF(SUM(E2372:E2381)=0,"",SUM(E2372:E2381))</f>
        <v/>
      </c>
    </row>
    <row r="2373" spans="1:7" x14ac:dyDescent="0.25">
      <c r="B2373" s="333"/>
      <c r="C2373" s="137" t="str">
        <f ca="1">IF(OFFSET(Zdroj!AH$16,A2372-1,0)=0,"",CONCATENATE("A",$A$2+1," - ",Zdroj!$AH$15))</f>
        <v/>
      </c>
      <c r="D2373" s="134" t="str">
        <f ca="1">IF(C2373="","",CONCATENATE(OFFSET(Zdroj!AH$16,A2372-1,0)," - ",OFFSET(Zdroj!AW$16,A2372-1,0)))</f>
        <v/>
      </c>
      <c r="E2373" s="66" t="str">
        <f ca="1">IF(C2373="","",OFFSET(Zdroj!AX$16,A2372-1,0))</f>
        <v/>
      </c>
      <c r="F2373" s="332"/>
      <c r="G2373" s="333"/>
    </row>
    <row r="2374" spans="1:7" x14ac:dyDescent="0.25">
      <c r="B2374" s="333"/>
      <c r="C2374" s="137" t="str">
        <f ca="1">IF(OFFSET(Zdroj!AI$16,A2372-1,0)=0,"",CONCATENATE("A",$A$2+2," - ",Zdroj!$AI$15))</f>
        <v/>
      </c>
      <c r="D2374" s="134" t="str">
        <f ca="1">IF(C2374="","",CONCATENATE(OFFSET(Zdroj!AI$16,A2372-1,0)," - ",OFFSET(Zdroj!AY$16,A2372-1,0)))</f>
        <v/>
      </c>
      <c r="E2374" s="66" t="str">
        <f ca="1">IF(C2374="","",OFFSET(Zdroj!AZ$16,A2372-1,0))</f>
        <v/>
      </c>
      <c r="F2374" s="332"/>
      <c r="G2374" s="333"/>
    </row>
    <row r="2375" spans="1:7" x14ac:dyDescent="0.25">
      <c r="B2375" s="333"/>
      <c r="C2375" s="137" t="str">
        <f ca="1">IF(OFFSET(Zdroj!AJ$16,A2372-1,0)=0,"",CONCATENATE("A",$A$2+3," - ",Zdroj!$AJ$15))</f>
        <v/>
      </c>
      <c r="D2375" s="134" t="str">
        <f ca="1">IF(C2375="","",CONCATENATE(OFFSET(Zdroj!AJ$16,A2372-1,0)," - ",OFFSET(Zdroj!BA$16,A2372-1,0)))</f>
        <v/>
      </c>
      <c r="E2375" s="66" t="str">
        <f ca="1">IF(C2375="","",OFFSET(Zdroj!BB$16,A2372-1,0))</f>
        <v/>
      </c>
      <c r="F2375" s="332"/>
      <c r="G2375" s="333"/>
    </row>
    <row r="2376" spans="1:7" x14ac:dyDescent="0.25">
      <c r="B2376" s="333"/>
      <c r="C2376" s="137" t="str">
        <f ca="1">IF(OFFSET(Zdroj!AK$16,A2372-1,0)=0,"",CONCATENATE("A",$A$2+4," - ",Zdroj!$AK$15))</f>
        <v/>
      </c>
      <c r="D2376" s="134" t="str">
        <f ca="1">IF(C2376="","",CONCATENATE(OFFSET(Zdroj!AK$16,A2372-1,0)," - ",OFFSET(Zdroj!BC$16,A2372-1,0)))</f>
        <v/>
      </c>
      <c r="E2376" s="66" t="str">
        <f ca="1">IF(C2376="","",OFFSET(Zdroj!BD$16,A2372-1,0))</f>
        <v/>
      </c>
      <c r="F2376" s="332"/>
      <c r="G2376" s="333"/>
    </row>
    <row r="2377" spans="1:7" x14ac:dyDescent="0.25">
      <c r="B2377" s="333"/>
      <c r="C2377" s="137" t="str">
        <f ca="1">IF(OFFSET(Zdroj!AL$16,A2372-1,0)=0,"",CONCATENATE("A",$A$2+5," - ",Zdroj!$AL$15))</f>
        <v/>
      </c>
      <c r="D2377" s="134" t="str">
        <f ca="1">IF(C2377="","",CONCATENATE(OFFSET(Zdroj!AL$16,A2372-1,0)," - ",OFFSET(Zdroj!BE$16,A2372-1,0)))</f>
        <v/>
      </c>
      <c r="E2377" s="66" t="str">
        <f ca="1">IF(C2377="","",OFFSET(Zdroj!BF$16,A2372-1,0))</f>
        <v/>
      </c>
      <c r="F2377" s="332"/>
      <c r="G2377" s="333"/>
    </row>
    <row r="2378" spans="1:7" x14ac:dyDescent="0.25">
      <c r="B2378" s="333"/>
      <c r="C2378" s="137" t="str">
        <f ca="1">IF(OFFSET(Zdroj!AM$16,A2372-1,0)=0,"",CONCATENATE("B",$A$2," - ",Zdroj!$AM$15))</f>
        <v/>
      </c>
      <c r="D2378" s="134" t="str">
        <f ca="1">IF(C2378="","",CONCATENATE(OFFSET(Zdroj!AM$16,A2372-1,0)))</f>
        <v/>
      </c>
      <c r="E2378" s="67" t="str">
        <f ca="1">IF(C2378="","",OFFSET(Zdroj!AN$16,A2372-1,0))</f>
        <v/>
      </c>
      <c r="F2378" s="334" t="str">
        <f t="shared" ref="F2378" ca="1" si="707">IF(SUM(E2378:E2381)=0,"",SUM(E2378:E2381))</f>
        <v/>
      </c>
      <c r="G2378" s="333"/>
    </row>
    <row r="2379" spans="1:7" x14ac:dyDescent="0.25">
      <c r="B2379" s="333"/>
      <c r="C2379" s="137" t="str">
        <f ca="1">IF(OFFSET(Zdroj!AO$16,A2372-1,0)=0,"",CONCATENATE("B",$A$2+1," - ",Zdroj!$AO$15))</f>
        <v/>
      </c>
      <c r="D2379" s="134" t="str">
        <f ca="1">IF(C2379="","",CONCATENATE(OFFSET(Zdroj!AO$16,A2372-1,0)))</f>
        <v/>
      </c>
      <c r="E2379" s="66" t="str">
        <f ca="1">IF(C2379="","",OFFSET(Zdroj!AP$16,A2372-1,0))</f>
        <v/>
      </c>
      <c r="F2379" s="334"/>
      <c r="G2379" s="333"/>
    </row>
    <row r="2380" spans="1:7" x14ac:dyDescent="0.25">
      <c r="B2380" s="333"/>
      <c r="C2380" s="137" t="str">
        <f ca="1">IF(OFFSET(Zdroj!AQ$16,A2372-1,0)=0,"",CONCATENATE("B",$A$2+2," - ",Zdroj!$AQ$15))</f>
        <v/>
      </c>
      <c r="D2380" s="134" t="str">
        <f ca="1">IF(C2380="","",CONCATENATE(OFFSET(Zdroj!AQ$16,A2372-1,0)))</f>
        <v/>
      </c>
      <c r="E2380" s="66" t="str">
        <f ca="1">IF(C2380="","",OFFSET(Zdroj!AR$16,A2372-1,0))</f>
        <v/>
      </c>
      <c r="F2380" s="334"/>
      <c r="G2380" s="333"/>
    </row>
    <row r="2381" spans="1:7" x14ac:dyDescent="0.25">
      <c r="B2381" s="333"/>
      <c r="C2381" s="137" t="str">
        <f ca="1">IF(OFFSET(Zdroj!AT$16,A2372-1,0)=0,"",CONCATENATE("B",$A$2+3," - ",Zdroj!$AS$15))</f>
        <v/>
      </c>
      <c r="D2381" s="134" t="str">
        <f ca="1">IF(C2381="","",CONCATENATE(OFFSET(Zdroj!AS$16,A2372-1,0)))</f>
        <v/>
      </c>
      <c r="E2381" s="66" t="str">
        <f ca="1">IF(C2381="","",OFFSET(Zdroj!AT$16,A2372-1,0))</f>
        <v/>
      </c>
      <c r="F2381" s="334"/>
      <c r="G2381" s="333"/>
    </row>
    <row r="2382" spans="1:7" x14ac:dyDescent="0.25">
      <c r="A2382" s="127">
        <f>SUM((ROW()+8)/10)</f>
        <v>239</v>
      </c>
      <c r="B2382" s="333" t="str">
        <f ca="1">IF(OFFSET(Zdroj!$B$16,A2382-1,0)&gt;0,OFFSET(Zdroj!$B$16,A2382-1,0),"")</f>
        <v/>
      </c>
      <c r="C2382" s="136" t="str">
        <f ca="1">IF(OFFSET(Zdroj!AG$16,A2382-1,0)=0,"",CONCATENATE("A",$A$2," - ",Zdroj!$AG$15))</f>
        <v/>
      </c>
      <c r="D2382" s="134" t="str">
        <f ca="1">IF(C2382="","",CONCATENATE(OFFSET(Zdroj!AG$16,A2382-1,0)," - ",OFFSET(Zdroj!AU$16,A2382-1,0)))</f>
        <v/>
      </c>
      <c r="E2382" s="66" t="str">
        <f ca="1">IF(C2382="","",OFFSET(Zdroj!AV$16,A2382-1,0))</f>
        <v/>
      </c>
      <c r="F2382" s="332" t="str">
        <f t="shared" ref="F2382" ca="1" si="708">IF(SUM(E2382:E2387)=0,"",SUM(E2382:E2387))</f>
        <v/>
      </c>
      <c r="G2382" s="333" t="str">
        <f t="shared" ref="G2382" ca="1" si="709">IF(SUM(E2382:E2391)=0,"",SUM(E2382:E2391))</f>
        <v/>
      </c>
    </row>
    <row r="2383" spans="1:7" x14ac:dyDescent="0.25">
      <c r="B2383" s="333"/>
      <c r="C2383" s="137" t="str">
        <f ca="1">IF(OFFSET(Zdroj!AH$16,A2382-1,0)=0,"",CONCATENATE("A",$A$2+1," - ",Zdroj!$AH$15))</f>
        <v/>
      </c>
      <c r="D2383" s="134" t="str">
        <f ca="1">IF(C2383="","",CONCATENATE(OFFSET(Zdroj!AH$16,A2382-1,0)," - ",OFFSET(Zdroj!AW$16,A2382-1,0)))</f>
        <v/>
      </c>
      <c r="E2383" s="66" t="str">
        <f ca="1">IF(C2383="","",OFFSET(Zdroj!AX$16,A2382-1,0))</f>
        <v/>
      </c>
      <c r="F2383" s="332"/>
      <c r="G2383" s="333"/>
    </row>
    <row r="2384" spans="1:7" x14ac:dyDescent="0.25">
      <c r="B2384" s="333"/>
      <c r="C2384" s="137" t="str">
        <f ca="1">IF(OFFSET(Zdroj!AI$16,A2382-1,0)=0,"",CONCATENATE("A",$A$2+2," - ",Zdroj!$AI$15))</f>
        <v/>
      </c>
      <c r="D2384" s="134" t="str">
        <f ca="1">IF(C2384="","",CONCATENATE(OFFSET(Zdroj!AI$16,A2382-1,0)," - ",OFFSET(Zdroj!AY$16,A2382-1,0)))</f>
        <v/>
      </c>
      <c r="E2384" s="66" t="str">
        <f ca="1">IF(C2384="","",OFFSET(Zdroj!AZ$16,A2382-1,0))</f>
        <v/>
      </c>
      <c r="F2384" s="332"/>
      <c r="G2384" s="333"/>
    </row>
    <row r="2385" spans="1:7" x14ac:dyDescent="0.25">
      <c r="B2385" s="333"/>
      <c r="C2385" s="137" t="str">
        <f ca="1">IF(OFFSET(Zdroj!AJ$16,A2382-1,0)=0,"",CONCATENATE("A",$A$2+3," - ",Zdroj!$AJ$15))</f>
        <v/>
      </c>
      <c r="D2385" s="134" t="str">
        <f ca="1">IF(C2385="","",CONCATENATE(OFFSET(Zdroj!AJ$16,A2382-1,0)," - ",OFFSET(Zdroj!BA$16,A2382-1,0)))</f>
        <v/>
      </c>
      <c r="E2385" s="66" t="str">
        <f ca="1">IF(C2385="","",OFFSET(Zdroj!BB$16,A2382-1,0))</f>
        <v/>
      </c>
      <c r="F2385" s="332"/>
      <c r="G2385" s="333"/>
    </row>
    <row r="2386" spans="1:7" x14ac:dyDescent="0.25">
      <c r="B2386" s="333"/>
      <c r="C2386" s="137" t="str">
        <f ca="1">IF(OFFSET(Zdroj!AK$16,A2382-1,0)=0,"",CONCATENATE("A",$A$2+4," - ",Zdroj!$AK$15))</f>
        <v/>
      </c>
      <c r="D2386" s="134" t="str">
        <f ca="1">IF(C2386="","",CONCATENATE(OFFSET(Zdroj!AK$16,A2382-1,0)," - ",OFFSET(Zdroj!BC$16,A2382-1,0)))</f>
        <v/>
      </c>
      <c r="E2386" s="66" t="str">
        <f ca="1">IF(C2386="","",OFFSET(Zdroj!BD$16,A2382-1,0))</f>
        <v/>
      </c>
      <c r="F2386" s="332"/>
      <c r="G2386" s="333"/>
    </row>
    <row r="2387" spans="1:7" x14ac:dyDescent="0.25">
      <c r="B2387" s="333"/>
      <c r="C2387" s="137" t="str">
        <f ca="1">IF(OFFSET(Zdroj!AL$16,A2382-1,0)=0,"",CONCATENATE("A",$A$2+5," - ",Zdroj!$AL$15))</f>
        <v/>
      </c>
      <c r="D2387" s="134" t="str">
        <f ca="1">IF(C2387="","",CONCATENATE(OFFSET(Zdroj!AL$16,A2382-1,0)," - ",OFFSET(Zdroj!BE$16,A2382-1,0)))</f>
        <v/>
      </c>
      <c r="E2387" s="66" t="str">
        <f ca="1">IF(C2387="","",OFFSET(Zdroj!BF$16,A2382-1,0))</f>
        <v/>
      </c>
      <c r="F2387" s="332"/>
      <c r="G2387" s="333"/>
    </row>
    <row r="2388" spans="1:7" x14ac:dyDescent="0.25">
      <c r="B2388" s="333"/>
      <c r="C2388" s="137" t="str">
        <f ca="1">IF(OFFSET(Zdroj!AM$16,A2382-1,0)=0,"",CONCATENATE("B",$A$2," - ",Zdroj!$AM$15))</f>
        <v/>
      </c>
      <c r="D2388" s="134" t="str">
        <f ca="1">IF(C2388="","",CONCATENATE(OFFSET(Zdroj!AM$16,A2382-1,0)))</f>
        <v/>
      </c>
      <c r="E2388" s="67" t="str">
        <f ca="1">IF(C2388="","",OFFSET(Zdroj!AN$16,A2382-1,0))</f>
        <v/>
      </c>
      <c r="F2388" s="334" t="str">
        <f t="shared" ref="F2388" ca="1" si="710">IF(SUM(E2388:E2391)=0,"",SUM(E2388:E2391))</f>
        <v/>
      </c>
      <c r="G2388" s="333"/>
    </row>
    <row r="2389" spans="1:7" x14ac:dyDescent="0.25">
      <c r="B2389" s="333"/>
      <c r="C2389" s="137" t="str">
        <f ca="1">IF(OFFSET(Zdroj!AO$16,A2382-1,0)=0,"",CONCATENATE("B",$A$2+1," - ",Zdroj!$AO$15))</f>
        <v/>
      </c>
      <c r="D2389" s="134" t="str">
        <f ca="1">IF(C2389="","",CONCATENATE(OFFSET(Zdroj!AO$16,A2382-1,0)))</f>
        <v/>
      </c>
      <c r="E2389" s="66" t="str">
        <f ca="1">IF(C2389="","",OFFSET(Zdroj!AP$16,A2382-1,0))</f>
        <v/>
      </c>
      <c r="F2389" s="334"/>
      <c r="G2389" s="333"/>
    </row>
    <row r="2390" spans="1:7" x14ac:dyDescent="0.25">
      <c r="B2390" s="333"/>
      <c r="C2390" s="137" t="str">
        <f ca="1">IF(OFFSET(Zdroj!AQ$16,A2382-1,0)=0,"",CONCATENATE("B",$A$2+2," - ",Zdroj!$AQ$15))</f>
        <v/>
      </c>
      <c r="D2390" s="134" t="str">
        <f ca="1">IF(C2390="","",CONCATENATE(OFFSET(Zdroj!AQ$16,A2382-1,0)))</f>
        <v/>
      </c>
      <c r="E2390" s="66" t="str">
        <f ca="1">IF(C2390="","",OFFSET(Zdroj!AR$16,A2382-1,0))</f>
        <v/>
      </c>
      <c r="F2390" s="334"/>
      <c r="G2390" s="333"/>
    </row>
    <row r="2391" spans="1:7" x14ac:dyDescent="0.25">
      <c r="B2391" s="333"/>
      <c r="C2391" s="137" t="str">
        <f ca="1">IF(OFFSET(Zdroj!AT$16,A2382-1,0)=0,"",CONCATENATE("B",$A$2+3," - ",Zdroj!$AS$15))</f>
        <v/>
      </c>
      <c r="D2391" s="134" t="str">
        <f ca="1">IF(C2391="","",CONCATENATE(OFFSET(Zdroj!AS$16,A2382-1,0)))</f>
        <v/>
      </c>
      <c r="E2391" s="66" t="str">
        <f ca="1">IF(C2391="","",OFFSET(Zdroj!AT$16,A2382-1,0))</f>
        <v/>
      </c>
      <c r="F2391" s="334"/>
      <c r="G2391" s="333"/>
    </row>
    <row r="2392" spans="1:7" x14ac:dyDescent="0.25">
      <c r="A2392" s="127">
        <f>SUM((ROW()+8)/10)</f>
        <v>240</v>
      </c>
      <c r="B2392" s="333" t="str">
        <f ca="1">IF(OFFSET(Zdroj!$B$16,A2392-1,0)&gt;0,OFFSET(Zdroj!$B$16,A2392-1,0),"")</f>
        <v/>
      </c>
      <c r="C2392" s="136" t="str">
        <f ca="1">IF(OFFSET(Zdroj!AG$16,A2392-1,0)=0,"",CONCATENATE("A",$A$2," - ",Zdroj!$AG$15))</f>
        <v/>
      </c>
      <c r="D2392" s="134" t="str">
        <f ca="1">IF(C2392="","",CONCATENATE(OFFSET(Zdroj!AG$16,A2392-1,0)," - ",OFFSET(Zdroj!AU$16,A2392-1,0)))</f>
        <v/>
      </c>
      <c r="E2392" s="66" t="str">
        <f ca="1">IF(C2392="","",OFFSET(Zdroj!AV$16,A2392-1,0))</f>
        <v/>
      </c>
      <c r="F2392" s="332" t="str">
        <f t="shared" ref="F2392" ca="1" si="711">IF(SUM(E2392:E2397)=0,"",SUM(E2392:E2397))</f>
        <v/>
      </c>
      <c r="G2392" s="333" t="str">
        <f t="shared" ref="G2392" ca="1" si="712">IF(SUM(E2392:E2401)=0,"",SUM(E2392:E2401))</f>
        <v/>
      </c>
    </row>
    <row r="2393" spans="1:7" x14ac:dyDescent="0.25">
      <c r="B2393" s="333"/>
      <c r="C2393" s="137" t="str">
        <f ca="1">IF(OFFSET(Zdroj!AH$16,A2392-1,0)=0,"",CONCATENATE("A",$A$2+1," - ",Zdroj!$AH$15))</f>
        <v/>
      </c>
      <c r="D2393" s="134" t="str">
        <f ca="1">IF(C2393="","",CONCATENATE(OFFSET(Zdroj!AH$16,A2392-1,0)," - ",OFFSET(Zdroj!AW$16,A2392-1,0)))</f>
        <v/>
      </c>
      <c r="E2393" s="66" t="str">
        <f ca="1">IF(C2393="","",OFFSET(Zdroj!AX$16,A2392-1,0))</f>
        <v/>
      </c>
      <c r="F2393" s="332"/>
      <c r="G2393" s="333"/>
    </row>
    <row r="2394" spans="1:7" x14ac:dyDescent="0.25">
      <c r="B2394" s="333"/>
      <c r="C2394" s="137" t="str">
        <f ca="1">IF(OFFSET(Zdroj!AI$16,A2392-1,0)=0,"",CONCATENATE("A",$A$2+2," - ",Zdroj!$AI$15))</f>
        <v/>
      </c>
      <c r="D2394" s="134" t="str">
        <f ca="1">IF(C2394="","",CONCATENATE(OFFSET(Zdroj!AI$16,A2392-1,0)," - ",OFFSET(Zdroj!AY$16,A2392-1,0)))</f>
        <v/>
      </c>
      <c r="E2394" s="66" t="str">
        <f ca="1">IF(C2394="","",OFFSET(Zdroj!AZ$16,A2392-1,0))</f>
        <v/>
      </c>
      <c r="F2394" s="332"/>
      <c r="G2394" s="333"/>
    </row>
    <row r="2395" spans="1:7" x14ac:dyDescent="0.25">
      <c r="B2395" s="333"/>
      <c r="C2395" s="137" t="str">
        <f ca="1">IF(OFFSET(Zdroj!AJ$16,A2392-1,0)=0,"",CONCATENATE("A",$A$2+3," - ",Zdroj!$AJ$15))</f>
        <v/>
      </c>
      <c r="D2395" s="134" t="str">
        <f ca="1">IF(C2395="","",CONCATENATE(OFFSET(Zdroj!AJ$16,A2392-1,0)," - ",OFFSET(Zdroj!BA$16,A2392-1,0)))</f>
        <v/>
      </c>
      <c r="E2395" s="66" t="str">
        <f ca="1">IF(C2395="","",OFFSET(Zdroj!BB$16,A2392-1,0))</f>
        <v/>
      </c>
      <c r="F2395" s="332"/>
      <c r="G2395" s="333"/>
    </row>
    <row r="2396" spans="1:7" x14ac:dyDescent="0.25">
      <c r="B2396" s="333"/>
      <c r="C2396" s="137" t="str">
        <f ca="1">IF(OFFSET(Zdroj!AK$16,A2392-1,0)=0,"",CONCATENATE("A",$A$2+4," - ",Zdroj!$AK$15))</f>
        <v/>
      </c>
      <c r="D2396" s="134" t="str">
        <f ca="1">IF(C2396="","",CONCATENATE(OFFSET(Zdroj!AK$16,A2392-1,0)," - ",OFFSET(Zdroj!BC$16,A2392-1,0)))</f>
        <v/>
      </c>
      <c r="E2396" s="66" t="str">
        <f ca="1">IF(C2396="","",OFFSET(Zdroj!BD$16,A2392-1,0))</f>
        <v/>
      </c>
      <c r="F2396" s="332"/>
      <c r="G2396" s="333"/>
    </row>
    <row r="2397" spans="1:7" x14ac:dyDescent="0.25">
      <c r="B2397" s="333"/>
      <c r="C2397" s="137" t="str">
        <f ca="1">IF(OFFSET(Zdroj!AL$16,A2392-1,0)=0,"",CONCATENATE("A",$A$2+5," - ",Zdroj!$AL$15))</f>
        <v/>
      </c>
      <c r="D2397" s="134" t="str">
        <f ca="1">IF(C2397="","",CONCATENATE(OFFSET(Zdroj!AL$16,A2392-1,0)," - ",OFFSET(Zdroj!BE$16,A2392-1,0)))</f>
        <v/>
      </c>
      <c r="E2397" s="66" t="str">
        <f ca="1">IF(C2397="","",OFFSET(Zdroj!BF$16,A2392-1,0))</f>
        <v/>
      </c>
      <c r="F2397" s="332"/>
      <c r="G2397" s="333"/>
    </row>
    <row r="2398" spans="1:7" x14ac:dyDescent="0.25">
      <c r="B2398" s="333"/>
      <c r="C2398" s="137" t="str">
        <f ca="1">IF(OFFSET(Zdroj!AM$16,A2392-1,0)=0,"",CONCATENATE("B",$A$2," - ",Zdroj!$AM$15))</f>
        <v/>
      </c>
      <c r="D2398" s="134" t="str">
        <f ca="1">IF(C2398="","",CONCATENATE(OFFSET(Zdroj!AM$16,A2392-1,0)))</f>
        <v/>
      </c>
      <c r="E2398" s="67" t="str">
        <f ca="1">IF(C2398="","",OFFSET(Zdroj!AN$16,A2392-1,0))</f>
        <v/>
      </c>
      <c r="F2398" s="334" t="str">
        <f t="shared" ref="F2398" ca="1" si="713">IF(SUM(E2398:E2401)=0,"",SUM(E2398:E2401))</f>
        <v/>
      </c>
      <c r="G2398" s="333"/>
    </row>
    <row r="2399" spans="1:7" x14ac:dyDescent="0.25">
      <c r="B2399" s="333"/>
      <c r="C2399" s="137" t="str">
        <f ca="1">IF(OFFSET(Zdroj!AO$16,A2392-1,0)=0,"",CONCATENATE("B",$A$2+1," - ",Zdroj!$AO$15))</f>
        <v/>
      </c>
      <c r="D2399" s="134" t="str">
        <f ca="1">IF(C2399="","",CONCATENATE(OFFSET(Zdroj!AO$16,A2392-1,0)))</f>
        <v/>
      </c>
      <c r="E2399" s="66" t="str">
        <f ca="1">IF(C2399="","",OFFSET(Zdroj!AP$16,A2392-1,0))</f>
        <v/>
      </c>
      <c r="F2399" s="334"/>
      <c r="G2399" s="333"/>
    </row>
    <row r="2400" spans="1:7" x14ac:dyDescent="0.25">
      <c r="B2400" s="333"/>
      <c r="C2400" s="137" t="str">
        <f ca="1">IF(OFFSET(Zdroj!AQ$16,A2392-1,0)=0,"",CONCATENATE("B",$A$2+2," - ",Zdroj!$AQ$15))</f>
        <v/>
      </c>
      <c r="D2400" s="134" t="str">
        <f ca="1">IF(C2400="","",CONCATENATE(OFFSET(Zdroj!AQ$16,A2392-1,0)))</f>
        <v/>
      </c>
      <c r="E2400" s="66" t="str">
        <f ca="1">IF(C2400="","",OFFSET(Zdroj!AR$16,A2392-1,0))</f>
        <v/>
      </c>
      <c r="F2400" s="334"/>
      <c r="G2400" s="333"/>
    </row>
    <row r="2401" spans="1:7" x14ac:dyDescent="0.25">
      <c r="B2401" s="333"/>
      <c r="C2401" s="137" t="str">
        <f ca="1">IF(OFFSET(Zdroj!AT$16,A2392-1,0)=0,"",CONCATENATE("B",$A$2+3," - ",Zdroj!$AS$15))</f>
        <v/>
      </c>
      <c r="D2401" s="134" t="str">
        <f ca="1">IF(C2401="","",CONCATENATE(OFFSET(Zdroj!AS$16,A2392-1,0)))</f>
        <v/>
      </c>
      <c r="E2401" s="66" t="str">
        <f ca="1">IF(C2401="","",OFFSET(Zdroj!AT$16,A2392-1,0))</f>
        <v/>
      </c>
      <c r="F2401" s="334"/>
      <c r="G2401" s="333"/>
    </row>
    <row r="2402" spans="1:7" x14ac:dyDescent="0.25">
      <c r="A2402" s="127">
        <f>SUM((ROW()+8)/10)</f>
        <v>241</v>
      </c>
      <c r="B2402" s="333" t="str">
        <f ca="1">IF(OFFSET(Zdroj!$B$16,A2402-1,0)&gt;0,OFFSET(Zdroj!$B$16,A2402-1,0),"")</f>
        <v/>
      </c>
      <c r="C2402" s="136" t="str">
        <f ca="1">IF(OFFSET(Zdroj!AG$16,A2402-1,0)=0,"",CONCATENATE("A",$A$2," - ",Zdroj!$AG$15))</f>
        <v/>
      </c>
      <c r="D2402" s="134" t="str">
        <f ca="1">IF(C2402="","",CONCATENATE(OFFSET(Zdroj!AG$16,A2402-1,0)," - ",OFFSET(Zdroj!AU$16,A2402-1,0)))</f>
        <v/>
      </c>
      <c r="E2402" s="66" t="str">
        <f ca="1">IF(C2402="","",OFFSET(Zdroj!AV$16,A2402-1,0))</f>
        <v/>
      </c>
      <c r="F2402" s="332" t="str">
        <f t="shared" ref="F2402" ca="1" si="714">IF(SUM(E2402:E2407)=0,"",SUM(E2402:E2407))</f>
        <v/>
      </c>
      <c r="G2402" s="333" t="str">
        <f t="shared" ref="G2402" ca="1" si="715">IF(SUM(E2402:E2411)=0,"",SUM(E2402:E2411))</f>
        <v/>
      </c>
    </row>
    <row r="2403" spans="1:7" x14ac:dyDescent="0.25">
      <c r="B2403" s="333"/>
      <c r="C2403" s="137" t="str">
        <f ca="1">IF(OFFSET(Zdroj!AH$16,A2402-1,0)=0,"",CONCATENATE("A",$A$2+1," - ",Zdroj!$AH$15))</f>
        <v/>
      </c>
      <c r="D2403" s="134" t="str">
        <f ca="1">IF(C2403="","",CONCATENATE(OFFSET(Zdroj!AH$16,A2402-1,0)," - ",OFFSET(Zdroj!AW$16,A2402-1,0)))</f>
        <v/>
      </c>
      <c r="E2403" s="66" t="str">
        <f ca="1">IF(C2403="","",OFFSET(Zdroj!AX$16,A2402-1,0))</f>
        <v/>
      </c>
      <c r="F2403" s="332"/>
      <c r="G2403" s="333"/>
    </row>
    <row r="2404" spans="1:7" x14ac:dyDescent="0.25">
      <c r="B2404" s="333"/>
      <c r="C2404" s="137" t="str">
        <f ca="1">IF(OFFSET(Zdroj!AI$16,A2402-1,0)=0,"",CONCATENATE("A",$A$2+2," - ",Zdroj!$AI$15))</f>
        <v/>
      </c>
      <c r="D2404" s="134" t="str">
        <f ca="1">IF(C2404="","",CONCATENATE(OFFSET(Zdroj!AI$16,A2402-1,0)," - ",OFFSET(Zdroj!AY$16,A2402-1,0)))</f>
        <v/>
      </c>
      <c r="E2404" s="66" t="str">
        <f ca="1">IF(C2404="","",OFFSET(Zdroj!AZ$16,A2402-1,0))</f>
        <v/>
      </c>
      <c r="F2404" s="332"/>
      <c r="G2404" s="333"/>
    </row>
    <row r="2405" spans="1:7" x14ac:dyDescent="0.25">
      <c r="B2405" s="333"/>
      <c r="C2405" s="137" t="str">
        <f ca="1">IF(OFFSET(Zdroj!AJ$16,A2402-1,0)=0,"",CONCATENATE("A",$A$2+3," - ",Zdroj!$AJ$15))</f>
        <v/>
      </c>
      <c r="D2405" s="134" t="str">
        <f ca="1">IF(C2405="","",CONCATENATE(OFFSET(Zdroj!AJ$16,A2402-1,0)," - ",OFFSET(Zdroj!BA$16,A2402-1,0)))</f>
        <v/>
      </c>
      <c r="E2405" s="66" t="str">
        <f ca="1">IF(C2405="","",OFFSET(Zdroj!BB$16,A2402-1,0))</f>
        <v/>
      </c>
      <c r="F2405" s="332"/>
      <c r="G2405" s="333"/>
    </row>
    <row r="2406" spans="1:7" x14ac:dyDescent="0.25">
      <c r="B2406" s="333"/>
      <c r="C2406" s="137" t="str">
        <f ca="1">IF(OFFSET(Zdroj!AK$16,A2402-1,0)=0,"",CONCATENATE("A",$A$2+4," - ",Zdroj!$AK$15))</f>
        <v/>
      </c>
      <c r="D2406" s="134" t="str">
        <f ca="1">IF(C2406="","",CONCATENATE(OFFSET(Zdroj!AK$16,A2402-1,0)," - ",OFFSET(Zdroj!BC$16,A2402-1,0)))</f>
        <v/>
      </c>
      <c r="E2406" s="66" t="str">
        <f ca="1">IF(C2406="","",OFFSET(Zdroj!BD$16,A2402-1,0))</f>
        <v/>
      </c>
      <c r="F2406" s="332"/>
      <c r="G2406" s="333"/>
    </row>
    <row r="2407" spans="1:7" x14ac:dyDescent="0.25">
      <c r="B2407" s="333"/>
      <c r="C2407" s="137" t="str">
        <f ca="1">IF(OFFSET(Zdroj!AL$16,A2402-1,0)=0,"",CONCATENATE("A",$A$2+5," - ",Zdroj!$AL$15))</f>
        <v/>
      </c>
      <c r="D2407" s="134" t="str">
        <f ca="1">IF(C2407="","",CONCATENATE(OFFSET(Zdroj!AL$16,A2402-1,0)," - ",OFFSET(Zdroj!BE$16,A2402-1,0)))</f>
        <v/>
      </c>
      <c r="E2407" s="66" t="str">
        <f ca="1">IF(C2407="","",OFFSET(Zdroj!BF$16,A2402-1,0))</f>
        <v/>
      </c>
      <c r="F2407" s="332"/>
      <c r="G2407" s="333"/>
    </row>
    <row r="2408" spans="1:7" x14ac:dyDescent="0.25">
      <c r="B2408" s="333"/>
      <c r="C2408" s="137" t="str">
        <f ca="1">IF(OFFSET(Zdroj!AM$16,A2402-1,0)=0,"",CONCATENATE("B",$A$2," - ",Zdroj!$AM$15))</f>
        <v/>
      </c>
      <c r="D2408" s="134" t="str">
        <f ca="1">IF(C2408="","",CONCATENATE(OFFSET(Zdroj!AM$16,A2402-1,0)))</f>
        <v/>
      </c>
      <c r="E2408" s="67" t="str">
        <f ca="1">IF(C2408="","",OFFSET(Zdroj!AN$16,A2402-1,0))</f>
        <v/>
      </c>
      <c r="F2408" s="334" t="str">
        <f t="shared" ref="F2408" ca="1" si="716">IF(SUM(E2408:E2411)=0,"",SUM(E2408:E2411))</f>
        <v/>
      </c>
      <c r="G2408" s="333"/>
    </row>
    <row r="2409" spans="1:7" x14ac:dyDescent="0.25">
      <c r="B2409" s="333"/>
      <c r="C2409" s="137" t="str">
        <f ca="1">IF(OFFSET(Zdroj!AO$16,A2402-1,0)=0,"",CONCATENATE("B",$A$2+1," - ",Zdroj!$AO$15))</f>
        <v/>
      </c>
      <c r="D2409" s="134" t="str">
        <f ca="1">IF(C2409="","",CONCATENATE(OFFSET(Zdroj!AO$16,A2402-1,0)))</f>
        <v/>
      </c>
      <c r="E2409" s="66" t="str">
        <f ca="1">IF(C2409="","",OFFSET(Zdroj!AP$16,A2402-1,0))</f>
        <v/>
      </c>
      <c r="F2409" s="334"/>
      <c r="G2409" s="333"/>
    </row>
    <row r="2410" spans="1:7" x14ac:dyDescent="0.25">
      <c r="B2410" s="333"/>
      <c r="C2410" s="137" t="str">
        <f ca="1">IF(OFFSET(Zdroj!AQ$16,A2402-1,0)=0,"",CONCATENATE("B",$A$2+2," - ",Zdroj!$AQ$15))</f>
        <v/>
      </c>
      <c r="D2410" s="134" t="str">
        <f ca="1">IF(C2410="","",CONCATENATE(OFFSET(Zdroj!AQ$16,A2402-1,0)))</f>
        <v/>
      </c>
      <c r="E2410" s="66" t="str">
        <f ca="1">IF(C2410="","",OFFSET(Zdroj!AR$16,A2402-1,0))</f>
        <v/>
      </c>
      <c r="F2410" s="334"/>
      <c r="G2410" s="333"/>
    </row>
    <row r="2411" spans="1:7" x14ac:dyDescent="0.25">
      <c r="B2411" s="333"/>
      <c r="C2411" s="137" t="str">
        <f ca="1">IF(OFFSET(Zdroj!AT$16,A2402-1,0)=0,"",CONCATENATE("B",$A$2+3," - ",Zdroj!$AS$15))</f>
        <v/>
      </c>
      <c r="D2411" s="134" t="str">
        <f ca="1">IF(C2411="","",CONCATENATE(OFFSET(Zdroj!AS$16,A2402-1,0)))</f>
        <v/>
      </c>
      <c r="E2411" s="66" t="str">
        <f ca="1">IF(C2411="","",OFFSET(Zdroj!AT$16,A2402-1,0))</f>
        <v/>
      </c>
      <c r="F2411" s="334"/>
      <c r="G2411" s="333"/>
    </row>
    <row r="2412" spans="1:7" x14ac:dyDescent="0.25">
      <c r="A2412" s="127">
        <f>SUM((ROW()+8)/10)</f>
        <v>242</v>
      </c>
      <c r="B2412" s="333" t="str">
        <f ca="1">IF(OFFSET(Zdroj!$B$16,A2412-1,0)&gt;0,OFFSET(Zdroj!$B$16,A2412-1,0),"")</f>
        <v/>
      </c>
      <c r="C2412" s="136" t="str">
        <f ca="1">IF(OFFSET(Zdroj!AG$16,A2412-1,0)=0,"",CONCATENATE("A",$A$2," - ",Zdroj!$AG$15))</f>
        <v/>
      </c>
      <c r="D2412" s="134" t="str">
        <f ca="1">IF(C2412="","",CONCATENATE(OFFSET(Zdroj!AG$16,A2412-1,0)," - ",OFFSET(Zdroj!AU$16,A2412-1,0)))</f>
        <v/>
      </c>
      <c r="E2412" s="66" t="str">
        <f ca="1">IF(C2412="","",OFFSET(Zdroj!AV$16,A2412-1,0))</f>
        <v/>
      </c>
      <c r="F2412" s="332" t="str">
        <f t="shared" ref="F2412" ca="1" si="717">IF(SUM(E2412:E2417)=0,"",SUM(E2412:E2417))</f>
        <v/>
      </c>
      <c r="G2412" s="333" t="str">
        <f t="shared" ref="G2412" ca="1" si="718">IF(SUM(E2412:E2421)=0,"",SUM(E2412:E2421))</f>
        <v/>
      </c>
    </row>
    <row r="2413" spans="1:7" x14ac:dyDescent="0.25">
      <c r="B2413" s="333"/>
      <c r="C2413" s="137" t="str">
        <f ca="1">IF(OFFSET(Zdroj!AH$16,A2412-1,0)=0,"",CONCATENATE("A",$A$2+1," - ",Zdroj!$AH$15))</f>
        <v/>
      </c>
      <c r="D2413" s="134" t="str">
        <f ca="1">IF(C2413="","",CONCATENATE(OFFSET(Zdroj!AH$16,A2412-1,0)," - ",OFFSET(Zdroj!AW$16,A2412-1,0)))</f>
        <v/>
      </c>
      <c r="E2413" s="66" t="str">
        <f ca="1">IF(C2413="","",OFFSET(Zdroj!AX$16,A2412-1,0))</f>
        <v/>
      </c>
      <c r="F2413" s="332"/>
      <c r="G2413" s="333"/>
    </row>
    <row r="2414" spans="1:7" x14ac:dyDescent="0.25">
      <c r="B2414" s="333"/>
      <c r="C2414" s="137" t="str">
        <f ca="1">IF(OFFSET(Zdroj!AI$16,A2412-1,0)=0,"",CONCATENATE("A",$A$2+2," - ",Zdroj!$AI$15))</f>
        <v/>
      </c>
      <c r="D2414" s="134" t="str">
        <f ca="1">IF(C2414="","",CONCATENATE(OFFSET(Zdroj!AI$16,A2412-1,0)," - ",OFFSET(Zdroj!AY$16,A2412-1,0)))</f>
        <v/>
      </c>
      <c r="E2414" s="66" t="str">
        <f ca="1">IF(C2414="","",OFFSET(Zdroj!AZ$16,A2412-1,0))</f>
        <v/>
      </c>
      <c r="F2414" s="332"/>
      <c r="G2414" s="333"/>
    </row>
    <row r="2415" spans="1:7" x14ac:dyDescent="0.25">
      <c r="B2415" s="333"/>
      <c r="C2415" s="137" t="str">
        <f ca="1">IF(OFFSET(Zdroj!AJ$16,A2412-1,0)=0,"",CONCATENATE("A",$A$2+3," - ",Zdroj!$AJ$15))</f>
        <v/>
      </c>
      <c r="D2415" s="134" t="str">
        <f ca="1">IF(C2415="","",CONCATENATE(OFFSET(Zdroj!AJ$16,A2412-1,0)," - ",OFFSET(Zdroj!BA$16,A2412-1,0)))</f>
        <v/>
      </c>
      <c r="E2415" s="66" t="str">
        <f ca="1">IF(C2415="","",OFFSET(Zdroj!BB$16,A2412-1,0))</f>
        <v/>
      </c>
      <c r="F2415" s="332"/>
      <c r="G2415" s="333"/>
    </row>
    <row r="2416" spans="1:7" x14ac:dyDescent="0.25">
      <c r="B2416" s="333"/>
      <c r="C2416" s="137" t="str">
        <f ca="1">IF(OFFSET(Zdroj!AK$16,A2412-1,0)=0,"",CONCATENATE("A",$A$2+4," - ",Zdroj!$AK$15))</f>
        <v/>
      </c>
      <c r="D2416" s="134" t="str">
        <f ca="1">IF(C2416="","",CONCATENATE(OFFSET(Zdroj!AK$16,A2412-1,0)," - ",OFFSET(Zdroj!BC$16,A2412-1,0)))</f>
        <v/>
      </c>
      <c r="E2416" s="66" t="str">
        <f ca="1">IF(C2416="","",OFFSET(Zdroj!BD$16,A2412-1,0))</f>
        <v/>
      </c>
      <c r="F2416" s="332"/>
      <c r="G2416" s="333"/>
    </row>
    <row r="2417" spans="1:7" x14ac:dyDescent="0.25">
      <c r="B2417" s="333"/>
      <c r="C2417" s="137" t="str">
        <f ca="1">IF(OFFSET(Zdroj!AL$16,A2412-1,0)=0,"",CONCATENATE("A",$A$2+5," - ",Zdroj!$AL$15))</f>
        <v/>
      </c>
      <c r="D2417" s="134" t="str">
        <f ca="1">IF(C2417="","",CONCATENATE(OFFSET(Zdroj!AL$16,A2412-1,0)," - ",OFFSET(Zdroj!BE$16,A2412-1,0)))</f>
        <v/>
      </c>
      <c r="E2417" s="66" t="str">
        <f ca="1">IF(C2417="","",OFFSET(Zdroj!BF$16,A2412-1,0))</f>
        <v/>
      </c>
      <c r="F2417" s="332"/>
      <c r="G2417" s="333"/>
    </row>
    <row r="2418" spans="1:7" x14ac:dyDescent="0.25">
      <c r="B2418" s="333"/>
      <c r="C2418" s="137" t="str">
        <f ca="1">IF(OFFSET(Zdroj!AM$16,A2412-1,0)=0,"",CONCATENATE("B",$A$2," - ",Zdroj!$AM$15))</f>
        <v/>
      </c>
      <c r="D2418" s="134" t="str">
        <f ca="1">IF(C2418="","",CONCATENATE(OFFSET(Zdroj!AM$16,A2412-1,0)))</f>
        <v/>
      </c>
      <c r="E2418" s="67" t="str">
        <f ca="1">IF(C2418="","",OFFSET(Zdroj!AN$16,A2412-1,0))</f>
        <v/>
      </c>
      <c r="F2418" s="334" t="str">
        <f t="shared" ref="F2418" ca="1" si="719">IF(SUM(E2418:E2421)=0,"",SUM(E2418:E2421))</f>
        <v/>
      </c>
      <c r="G2418" s="333"/>
    </row>
    <row r="2419" spans="1:7" x14ac:dyDescent="0.25">
      <c r="B2419" s="333"/>
      <c r="C2419" s="137" t="str">
        <f ca="1">IF(OFFSET(Zdroj!AO$16,A2412-1,0)=0,"",CONCATENATE("B",$A$2+1," - ",Zdroj!$AO$15))</f>
        <v/>
      </c>
      <c r="D2419" s="134" t="str">
        <f ca="1">IF(C2419="","",CONCATENATE(OFFSET(Zdroj!AO$16,A2412-1,0)))</f>
        <v/>
      </c>
      <c r="E2419" s="66" t="str">
        <f ca="1">IF(C2419="","",OFFSET(Zdroj!AP$16,A2412-1,0))</f>
        <v/>
      </c>
      <c r="F2419" s="334"/>
      <c r="G2419" s="333"/>
    </row>
    <row r="2420" spans="1:7" x14ac:dyDescent="0.25">
      <c r="B2420" s="333"/>
      <c r="C2420" s="137" t="str">
        <f ca="1">IF(OFFSET(Zdroj!AQ$16,A2412-1,0)=0,"",CONCATENATE("B",$A$2+2," - ",Zdroj!$AQ$15))</f>
        <v/>
      </c>
      <c r="D2420" s="134" t="str">
        <f ca="1">IF(C2420="","",CONCATENATE(OFFSET(Zdroj!AQ$16,A2412-1,0)))</f>
        <v/>
      </c>
      <c r="E2420" s="66" t="str">
        <f ca="1">IF(C2420="","",OFFSET(Zdroj!AR$16,A2412-1,0))</f>
        <v/>
      </c>
      <c r="F2420" s="334"/>
      <c r="G2420" s="333"/>
    </row>
    <row r="2421" spans="1:7" x14ac:dyDescent="0.25">
      <c r="B2421" s="333"/>
      <c r="C2421" s="137" t="str">
        <f ca="1">IF(OFFSET(Zdroj!AT$16,A2412-1,0)=0,"",CONCATENATE("B",$A$2+3," - ",Zdroj!$AS$15))</f>
        <v/>
      </c>
      <c r="D2421" s="134" t="str">
        <f ca="1">IF(C2421="","",CONCATENATE(OFFSET(Zdroj!AS$16,A2412-1,0)))</f>
        <v/>
      </c>
      <c r="E2421" s="66" t="str">
        <f ca="1">IF(C2421="","",OFFSET(Zdroj!AT$16,A2412-1,0))</f>
        <v/>
      </c>
      <c r="F2421" s="334"/>
      <c r="G2421" s="333"/>
    </row>
    <row r="2422" spans="1:7" x14ac:dyDescent="0.25">
      <c r="A2422" s="127">
        <f>SUM((ROW()+8)/10)</f>
        <v>243</v>
      </c>
      <c r="B2422" s="333" t="str">
        <f ca="1">IF(OFFSET(Zdroj!$B$16,A2422-1,0)&gt;0,OFFSET(Zdroj!$B$16,A2422-1,0),"")</f>
        <v/>
      </c>
      <c r="C2422" s="136" t="str">
        <f ca="1">IF(OFFSET(Zdroj!AG$16,A2422-1,0)=0,"",CONCATENATE("A",$A$2," - ",Zdroj!$AG$15))</f>
        <v/>
      </c>
      <c r="D2422" s="134" t="str">
        <f ca="1">IF(C2422="","",CONCATENATE(OFFSET(Zdroj!AG$16,A2422-1,0)," - ",OFFSET(Zdroj!AU$16,A2422-1,0)))</f>
        <v/>
      </c>
      <c r="E2422" s="66" t="str">
        <f ca="1">IF(C2422="","",OFFSET(Zdroj!AV$16,A2422-1,0))</f>
        <v/>
      </c>
      <c r="F2422" s="332" t="str">
        <f t="shared" ref="F2422" ca="1" si="720">IF(SUM(E2422:E2427)=0,"",SUM(E2422:E2427))</f>
        <v/>
      </c>
      <c r="G2422" s="333" t="str">
        <f t="shared" ref="G2422" ca="1" si="721">IF(SUM(E2422:E2431)=0,"",SUM(E2422:E2431))</f>
        <v/>
      </c>
    </row>
    <row r="2423" spans="1:7" x14ac:dyDescent="0.25">
      <c r="B2423" s="333"/>
      <c r="C2423" s="137" t="str">
        <f ca="1">IF(OFFSET(Zdroj!AH$16,A2422-1,0)=0,"",CONCATENATE("A",$A$2+1," - ",Zdroj!$AH$15))</f>
        <v/>
      </c>
      <c r="D2423" s="134" t="str">
        <f ca="1">IF(C2423="","",CONCATENATE(OFFSET(Zdroj!AH$16,A2422-1,0)," - ",OFFSET(Zdroj!AW$16,A2422-1,0)))</f>
        <v/>
      </c>
      <c r="E2423" s="66" t="str">
        <f ca="1">IF(C2423="","",OFFSET(Zdroj!AX$16,A2422-1,0))</f>
        <v/>
      </c>
      <c r="F2423" s="332"/>
      <c r="G2423" s="333"/>
    </row>
    <row r="2424" spans="1:7" x14ac:dyDescent="0.25">
      <c r="B2424" s="333"/>
      <c r="C2424" s="137" t="str">
        <f ca="1">IF(OFFSET(Zdroj!AI$16,A2422-1,0)=0,"",CONCATENATE("A",$A$2+2," - ",Zdroj!$AI$15))</f>
        <v/>
      </c>
      <c r="D2424" s="134" t="str">
        <f ca="1">IF(C2424="","",CONCATENATE(OFFSET(Zdroj!AI$16,A2422-1,0)," - ",OFFSET(Zdroj!AY$16,A2422-1,0)))</f>
        <v/>
      </c>
      <c r="E2424" s="66" t="str">
        <f ca="1">IF(C2424="","",OFFSET(Zdroj!AZ$16,A2422-1,0))</f>
        <v/>
      </c>
      <c r="F2424" s="332"/>
      <c r="G2424" s="333"/>
    </row>
    <row r="2425" spans="1:7" x14ac:dyDescent="0.25">
      <c r="B2425" s="333"/>
      <c r="C2425" s="137" t="str">
        <f ca="1">IF(OFFSET(Zdroj!AJ$16,A2422-1,0)=0,"",CONCATENATE("A",$A$2+3," - ",Zdroj!$AJ$15))</f>
        <v/>
      </c>
      <c r="D2425" s="134" t="str">
        <f ca="1">IF(C2425="","",CONCATENATE(OFFSET(Zdroj!AJ$16,A2422-1,0)," - ",OFFSET(Zdroj!BA$16,A2422-1,0)))</f>
        <v/>
      </c>
      <c r="E2425" s="66" t="str">
        <f ca="1">IF(C2425="","",OFFSET(Zdroj!BB$16,A2422-1,0))</f>
        <v/>
      </c>
      <c r="F2425" s="332"/>
      <c r="G2425" s="333"/>
    </row>
    <row r="2426" spans="1:7" x14ac:dyDescent="0.25">
      <c r="B2426" s="333"/>
      <c r="C2426" s="137" t="str">
        <f ca="1">IF(OFFSET(Zdroj!AK$16,A2422-1,0)=0,"",CONCATENATE("A",$A$2+4," - ",Zdroj!$AK$15))</f>
        <v/>
      </c>
      <c r="D2426" s="134" t="str">
        <f ca="1">IF(C2426="","",CONCATENATE(OFFSET(Zdroj!AK$16,A2422-1,0)," - ",OFFSET(Zdroj!BC$16,A2422-1,0)))</f>
        <v/>
      </c>
      <c r="E2426" s="66" t="str">
        <f ca="1">IF(C2426="","",OFFSET(Zdroj!BD$16,A2422-1,0))</f>
        <v/>
      </c>
      <c r="F2426" s="332"/>
      <c r="G2426" s="333"/>
    </row>
    <row r="2427" spans="1:7" x14ac:dyDescent="0.25">
      <c r="B2427" s="333"/>
      <c r="C2427" s="137" t="str">
        <f ca="1">IF(OFFSET(Zdroj!AL$16,A2422-1,0)=0,"",CONCATENATE("A",$A$2+5," - ",Zdroj!$AL$15))</f>
        <v/>
      </c>
      <c r="D2427" s="134" t="str">
        <f ca="1">IF(C2427="","",CONCATENATE(OFFSET(Zdroj!AL$16,A2422-1,0)," - ",OFFSET(Zdroj!BE$16,A2422-1,0)))</f>
        <v/>
      </c>
      <c r="E2427" s="66" t="str">
        <f ca="1">IF(C2427="","",OFFSET(Zdroj!BF$16,A2422-1,0))</f>
        <v/>
      </c>
      <c r="F2427" s="332"/>
      <c r="G2427" s="333"/>
    </row>
    <row r="2428" spans="1:7" x14ac:dyDescent="0.25">
      <c r="B2428" s="333"/>
      <c r="C2428" s="137" t="str">
        <f ca="1">IF(OFFSET(Zdroj!AM$16,A2422-1,0)=0,"",CONCATENATE("B",$A$2," - ",Zdroj!$AM$15))</f>
        <v/>
      </c>
      <c r="D2428" s="134" t="str">
        <f ca="1">IF(C2428="","",CONCATENATE(OFFSET(Zdroj!AM$16,A2422-1,0)))</f>
        <v/>
      </c>
      <c r="E2428" s="67" t="str">
        <f ca="1">IF(C2428="","",OFFSET(Zdroj!AN$16,A2422-1,0))</f>
        <v/>
      </c>
      <c r="F2428" s="334" t="str">
        <f t="shared" ref="F2428" ca="1" si="722">IF(SUM(E2428:E2431)=0,"",SUM(E2428:E2431))</f>
        <v/>
      </c>
      <c r="G2428" s="333"/>
    </row>
    <row r="2429" spans="1:7" x14ac:dyDescent="0.25">
      <c r="B2429" s="333"/>
      <c r="C2429" s="137" t="str">
        <f ca="1">IF(OFFSET(Zdroj!AO$16,A2422-1,0)=0,"",CONCATENATE("B",$A$2+1," - ",Zdroj!$AO$15))</f>
        <v/>
      </c>
      <c r="D2429" s="134" t="str">
        <f ca="1">IF(C2429="","",CONCATENATE(OFFSET(Zdroj!AO$16,A2422-1,0)))</f>
        <v/>
      </c>
      <c r="E2429" s="66" t="str">
        <f ca="1">IF(C2429="","",OFFSET(Zdroj!AP$16,A2422-1,0))</f>
        <v/>
      </c>
      <c r="F2429" s="334"/>
      <c r="G2429" s="333"/>
    </row>
    <row r="2430" spans="1:7" x14ac:dyDescent="0.25">
      <c r="B2430" s="333"/>
      <c r="C2430" s="137" t="str">
        <f ca="1">IF(OFFSET(Zdroj!AQ$16,A2422-1,0)=0,"",CONCATENATE("B",$A$2+2," - ",Zdroj!$AQ$15))</f>
        <v/>
      </c>
      <c r="D2430" s="134" t="str">
        <f ca="1">IF(C2430="","",CONCATENATE(OFFSET(Zdroj!AQ$16,A2422-1,0)))</f>
        <v/>
      </c>
      <c r="E2430" s="66" t="str">
        <f ca="1">IF(C2430="","",OFFSET(Zdroj!AR$16,A2422-1,0))</f>
        <v/>
      </c>
      <c r="F2430" s="334"/>
      <c r="G2430" s="333"/>
    </row>
    <row r="2431" spans="1:7" x14ac:dyDescent="0.25">
      <c r="B2431" s="333"/>
      <c r="C2431" s="137" t="str">
        <f ca="1">IF(OFFSET(Zdroj!AT$16,A2422-1,0)=0,"",CONCATENATE("B",$A$2+3," - ",Zdroj!$AS$15))</f>
        <v/>
      </c>
      <c r="D2431" s="134" t="str">
        <f ca="1">IF(C2431="","",CONCATENATE(OFFSET(Zdroj!AS$16,A2422-1,0)))</f>
        <v/>
      </c>
      <c r="E2431" s="66" t="str">
        <f ca="1">IF(C2431="","",OFFSET(Zdroj!AT$16,A2422-1,0))</f>
        <v/>
      </c>
      <c r="F2431" s="334"/>
      <c r="G2431" s="333"/>
    </row>
    <row r="2432" spans="1:7" x14ac:dyDescent="0.25">
      <c r="A2432" s="127">
        <f>SUM((ROW()+8)/10)</f>
        <v>244</v>
      </c>
      <c r="B2432" s="333" t="str">
        <f ca="1">IF(OFFSET(Zdroj!$B$16,A2432-1,0)&gt;0,OFFSET(Zdroj!$B$16,A2432-1,0),"")</f>
        <v/>
      </c>
      <c r="C2432" s="136" t="str">
        <f ca="1">IF(OFFSET(Zdroj!AG$16,A2432-1,0)=0,"",CONCATENATE("A",$A$2," - ",Zdroj!$AG$15))</f>
        <v/>
      </c>
      <c r="D2432" s="134" t="str">
        <f ca="1">IF(C2432="","",CONCATENATE(OFFSET(Zdroj!AG$16,A2432-1,0)," - ",OFFSET(Zdroj!AU$16,A2432-1,0)))</f>
        <v/>
      </c>
      <c r="E2432" s="66" t="str">
        <f ca="1">IF(C2432="","",OFFSET(Zdroj!AV$16,A2432-1,0))</f>
        <v/>
      </c>
      <c r="F2432" s="332" t="str">
        <f t="shared" ref="F2432" ca="1" si="723">IF(SUM(E2432:E2437)=0,"",SUM(E2432:E2437))</f>
        <v/>
      </c>
      <c r="G2432" s="333" t="str">
        <f t="shared" ref="G2432" ca="1" si="724">IF(SUM(E2432:E2441)=0,"",SUM(E2432:E2441))</f>
        <v/>
      </c>
    </row>
    <row r="2433" spans="1:7" x14ac:dyDescent="0.25">
      <c r="B2433" s="333"/>
      <c r="C2433" s="137" t="str">
        <f ca="1">IF(OFFSET(Zdroj!AH$16,A2432-1,0)=0,"",CONCATENATE("A",$A$2+1," - ",Zdroj!$AH$15))</f>
        <v/>
      </c>
      <c r="D2433" s="134" t="str">
        <f ca="1">IF(C2433="","",CONCATENATE(OFFSET(Zdroj!AH$16,A2432-1,0)," - ",OFFSET(Zdroj!AW$16,A2432-1,0)))</f>
        <v/>
      </c>
      <c r="E2433" s="66" t="str">
        <f ca="1">IF(C2433="","",OFFSET(Zdroj!AX$16,A2432-1,0))</f>
        <v/>
      </c>
      <c r="F2433" s="332"/>
      <c r="G2433" s="333"/>
    </row>
    <row r="2434" spans="1:7" x14ac:dyDescent="0.25">
      <c r="B2434" s="333"/>
      <c r="C2434" s="137" t="str">
        <f ca="1">IF(OFFSET(Zdroj!AI$16,A2432-1,0)=0,"",CONCATENATE("A",$A$2+2," - ",Zdroj!$AI$15))</f>
        <v/>
      </c>
      <c r="D2434" s="134" t="str">
        <f ca="1">IF(C2434="","",CONCATENATE(OFFSET(Zdroj!AI$16,A2432-1,0)," - ",OFFSET(Zdroj!AY$16,A2432-1,0)))</f>
        <v/>
      </c>
      <c r="E2434" s="66" t="str">
        <f ca="1">IF(C2434="","",OFFSET(Zdroj!AZ$16,A2432-1,0))</f>
        <v/>
      </c>
      <c r="F2434" s="332"/>
      <c r="G2434" s="333"/>
    </row>
    <row r="2435" spans="1:7" x14ac:dyDescent="0.25">
      <c r="B2435" s="333"/>
      <c r="C2435" s="137" t="str">
        <f ca="1">IF(OFFSET(Zdroj!AJ$16,A2432-1,0)=0,"",CONCATENATE("A",$A$2+3," - ",Zdroj!$AJ$15))</f>
        <v/>
      </c>
      <c r="D2435" s="134" t="str">
        <f ca="1">IF(C2435="","",CONCATENATE(OFFSET(Zdroj!AJ$16,A2432-1,0)," - ",OFFSET(Zdroj!BA$16,A2432-1,0)))</f>
        <v/>
      </c>
      <c r="E2435" s="66" t="str">
        <f ca="1">IF(C2435="","",OFFSET(Zdroj!BB$16,A2432-1,0))</f>
        <v/>
      </c>
      <c r="F2435" s="332"/>
      <c r="G2435" s="333"/>
    </row>
    <row r="2436" spans="1:7" x14ac:dyDescent="0.25">
      <c r="B2436" s="333"/>
      <c r="C2436" s="137" t="str">
        <f ca="1">IF(OFFSET(Zdroj!AK$16,A2432-1,0)=0,"",CONCATENATE("A",$A$2+4," - ",Zdroj!$AK$15))</f>
        <v/>
      </c>
      <c r="D2436" s="134" t="str">
        <f ca="1">IF(C2436="","",CONCATENATE(OFFSET(Zdroj!AK$16,A2432-1,0)," - ",OFFSET(Zdroj!BC$16,A2432-1,0)))</f>
        <v/>
      </c>
      <c r="E2436" s="66" t="str">
        <f ca="1">IF(C2436="","",OFFSET(Zdroj!BD$16,A2432-1,0))</f>
        <v/>
      </c>
      <c r="F2436" s="332"/>
      <c r="G2436" s="333"/>
    </row>
    <row r="2437" spans="1:7" x14ac:dyDescent="0.25">
      <c r="B2437" s="333"/>
      <c r="C2437" s="137" t="str">
        <f ca="1">IF(OFFSET(Zdroj!AL$16,A2432-1,0)=0,"",CONCATENATE("A",$A$2+5," - ",Zdroj!$AL$15))</f>
        <v/>
      </c>
      <c r="D2437" s="134" t="str">
        <f ca="1">IF(C2437="","",CONCATENATE(OFFSET(Zdroj!AL$16,A2432-1,0)," - ",OFFSET(Zdroj!BE$16,A2432-1,0)))</f>
        <v/>
      </c>
      <c r="E2437" s="66" t="str">
        <f ca="1">IF(C2437="","",OFFSET(Zdroj!BF$16,A2432-1,0))</f>
        <v/>
      </c>
      <c r="F2437" s="332"/>
      <c r="G2437" s="333"/>
    </row>
    <row r="2438" spans="1:7" x14ac:dyDescent="0.25">
      <c r="B2438" s="333"/>
      <c r="C2438" s="137" t="str">
        <f ca="1">IF(OFFSET(Zdroj!AM$16,A2432-1,0)=0,"",CONCATENATE("B",$A$2," - ",Zdroj!$AM$15))</f>
        <v/>
      </c>
      <c r="D2438" s="134" t="str">
        <f ca="1">IF(C2438="","",CONCATENATE(OFFSET(Zdroj!AM$16,A2432-1,0)))</f>
        <v/>
      </c>
      <c r="E2438" s="67" t="str">
        <f ca="1">IF(C2438="","",OFFSET(Zdroj!AN$16,A2432-1,0))</f>
        <v/>
      </c>
      <c r="F2438" s="334" t="str">
        <f t="shared" ref="F2438" ca="1" si="725">IF(SUM(E2438:E2441)=0,"",SUM(E2438:E2441))</f>
        <v/>
      </c>
      <c r="G2438" s="333"/>
    </row>
    <row r="2439" spans="1:7" x14ac:dyDescent="0.25">
      <c r="B2439" s="333"/>
      <c r="C2439" s="137" t="str">
        <f ca="1">IF(OFFSET(Zdroj!AO$16,A2432-1,0)=0,"",CONCATENATE("B",$A$2+1," - ",Zdroj!$AO$15))</f>
        <v/>
      </c>
      <c r="D2439" s="134" t="str">
        <f ca="1">IF(C2439="","",CONCATENATE(OFFSET(Zdroj!AO$16,A2432-1,0)))</f>
        <v/>
      </c>
      <c r="E2439" s="66" t="str">
        <f ca="1">IF(C2439="","",OFFSET(Zdroj!AP$16,A2432-1,0))</f>
        <v/>
      </c>
      <c r="F2439" s="334"/>
      <c r="G2439" s="333"/>
    </row>
    <row r="2440" spans="1:7" x14ac:dyDescent="0.25">
      <c r="B2440" s="333"/>
      <c r="C2440" s="137" t="str">
        <f ca="1">IF(OFFSET(Zdroj!AQ$16,A2432-1,0)=0,"",CONCATENATE("B",$A$2+2," - ",Zdroj!$AQ$15))</f>
        <v/>
      </c>
      <c r="D2440" s="134" t="str">
        <f ca="1">IF(C2440="","",CONCATENATE(OFFSET(Zdroj!AQ$16,A2432-1,0)))</f>
        <v/>
      </c>
      <c r="E2440" s="66" t="str">
        <f ca="1">IF(C2440="","",OFFSET(Zdroj!AR$16,A2432-1,0))</f>
        <v/>
      </c>
      <c r="F2440" s="334"/>
      <c r="G2440" s="333"/>
    </row>
    <row r="2441" spans="1:7" x14ac:dyDescent="0.25">
      <c r="B2441" s="333"/>
      <c r="C2441" s="137" t="str">
        <f ca="1">IF(OFFSET(Zdroj!AT$16,A2432-1,0)=0,"",CONCATENATE("B",$A$2+3," - ",Zdroj!$AS$15))</f>
        <v/>
      </c>
      <c r="D2441" s="134" t="str">
        <f ca="1">IF(C2441="","",CONCATENATE(OFFSET(Zdroj!AS$16,A2432-1,0)))</f>
        <v/>
      </c>
      <c r="E2441" s="66" t="str">
        <f ca="1">IF(C2441="","",OFFSET(Zdroj!AT$16,A2432-1,0))</f>
        <v/>
      </c>
      <c r="F2441" s="334"/>
      <c r="G2441" s="333"/>
    </row>
    <row r="2442" spans="1:7" x14ac:dyDescent="0.25">
      <c r="A2442" s="127">
        <f>SUM((ROW()+8)/10)</f>
        <v>245</v>
      </c>
      <c r="B2442" s="333" t="str">
        <f ca="1">IF(OFFSET(Zdroj!$B$16,A2442-1,0)&gt;0,OFFSET(Zdroj!$B$16,A2442-1,0),"")</f>
        <v/>
      </c>
      <c r="C2442" s="136" t="str">
        <f ca="1">IF(OFFSET(Zdroj!AG$16,A2442-1,0)=0,"",CONCATENATE("A",$A$2," - ",Zdroj!$AG$15))</f>
        <v/>
      </c>
      <c r="D2442" s="134" t="str">
        <f ca="1">IF(C2442="","",CONCATENATE(OFFSET(Zdroj!AG$16,A2442-1,0)," - ",OFFSET(Zdroj!AU$16,A2442-1,0)))</f>
        <v/>
      </c>
      <c r="E2442" s="66" t="str">
        <f ca="1">IF(C2442="","",OFFSET(Zdroj!AV$16,A2442-1,0))</f>
        <v/>
      </c>
      <c r="F2442" s="332" t="str">
        <f t="shared" ref="F2442" ca="1" si="726">IF(SUM(E2442:E2447)=0,"",SUM(E2442:E2447))</f>
        <v/>
      </c>
      <c r="G2442" s="333" t="str">
        <f t="shared" ref="G2442" ca="1" si="727">IF(SUM(E2442:E2451)=0,"",SUM(E2442:E2451))</f>
        <v/>
      </c>
    </row>
    <row r="2443" spans="1:7" x14ac:dyDescent="0.25">
      <c r="B2443" s="333"/>
      <c r="C2443" s="137" t="str">
        <f ca="1">IF(OFFSET(Zdroj!AH$16,A2442-1,0)=0,"",CONCATENATE("A",$A$2+1," - ",Zdroj!$AH$15))</f>
        <v/>
      </c>
      <c r="D2443" s="134" t="str">
        <f ca="1">IF(C2443="","",CONCATENATE(OFFSET(Zdroj!AH$16,A2442-1,0)," - ",OFFSET(Zdroj!AW$16,A2442-1,0)))</f>
        <v/>
      </c>
      <c r="E2443" s="66" t="str">
        <f ca="1">IF(C2443="","",OFFSET(Zdroj!AX$16,A2442-1,0))</f>
        <v/>
      </c>
      <c r="F2443" s="332"/>
      <c r="G2443" s="333"/>
    </row>
    <row r="2444" spans="1:7" x14ac:dyDescent="0.25">
      <c r="B2444" s="333"/>
      <c r="C2444" s="137" t="str">
        <f ca="1">IF(OFFSET(Zdroj!AI$16,A2442-1,0)=0,"",CONCATENATE("A",$A$2+2," - ",Zdroj!$AI$15))</f>
        <v/>
      </c>
      <c r="D2444" s="134" t="str">
        <f ca="1">IF(C2444="","",CONCATENATE(OFFSET(Zdroj!AI$16,A2442-1,0)," - ",OFFSET(Zdroj!AY$16,A2442-1,0)))</f>
        <v/>
      </c>
      <c r="E2444" s="66" t="str">
        <f ca="1">IF(C2444="","",OFFSET(Zdroj!AZ$16,A2442-1,0))</f>
        <v/>
      </c>
      <c r="F2444" s="332"/>
      <c r="G2444" s="333"/>
    </row>
    <row r="2445" spans="1:7" x14ac:dyDescent="0.25">
      <c r="B2445" s="333"/>
      <c r="C2445" s="137" t="str">
        <f ca="1">IF(OFFSET(Zdroj!AJ$16,A2442-1,0)=0,"",CONCATENATE("A",$A$2+3," - ",Zdroj!$AJ$15))</f>
        <v/>
      </c>
      <c r="D2445" s="134" t="str">
        <f ca="1">IF(C2445="","",CONCATENATE(OFFSET(Zdroj!AJ$16,A2442-1,0)," - ",OFFSET(Zdroj!BA$16,A2442-1,0)))</f>
        <v/>
      </c>
      <c r="E2445" s="66" t="str">
        <f ca="1">IF(C2445="","",OFFSET(Zdroj!BB$16,A2442-1,0))</f>
        <v/>
      </c>
      <c r="F2445" s="332"/>
      <c r="G2445" s="333"/>
    </row>
    <row r="2446" spans="1:7" x14ac:dyDescent="0.25">
      <c r="B2446" s="333"/>
      <c r="C2446" s="137" t="str">
        <f ca="1">IF(OFFSET(Zdroj!AK$16,A2442-1,0)=0,"",CONCATENATE("A",$A$2+4," - ",Zdroj!$AK$15))</f>
        <v/>
      </c>
      <c r="D2446" s="134" t="str">
        <f ca="1">IF(C2446="","",CONCATENATE(OFFSET(Zdroj!AK$16,A2442-1,0)," - ",OFFSET(Zdroj!BC$16,A2442-1,0)))</f>
        <v/>
      </c>
      <c r="E2446" s="66" t="str">
        <f ca="1">IF(C2446="","",OFFSET(Zdroj!BD$16,A2442-1,0))</f>
        <v/>
      </c>
      <c r="F2446" s="332"/>
      <c r="G2446" s="333"/>
    </row>
    <row r="2447" spans="1:7" x14ac:dyDescent="0.25">
      <c r="B2447" s="333"/>
      <c r="C2447" s="137" t="str">
        <f ca="1">IF(OFFSET(Zdroj!AL$16,A2442-1,0)=0,"",CONCATENATE("A",$A$2+5," - ",Zdroj!$AL$15))</f>
        <v/>
      </c>
      <c r="D2447" s="134" t="str">
        <f ca="1">IF(C2447="","",CONCATENATE(OFFSET(Zdroj!AL$16,A2442-1,0)," - ",OFFSET(Zdroj!BE$16,A2442-1,0)))</f>
        <v/>
      </c>
      <c r="E2447" s="66" t="str">
        <f ca="1">IF(C2447="","",OFFSET(Zdroj!BF$16,A2442-1,0))</f>
        <v/>
      </c>
      <c r="F2447" s="332"/>
      <c r="G2447" s="333"/>
    </row>
    <row r="2448" spans="1:7" x14ac:dyDescent="0.25">
      <c r="B2448" s="333"/>
      <c r="C2448" s="137" t="str">
        <f ca="1">IF(OFFSET(Zdroj!AM$16,A2442-1,0)=0,"",CONCATENATE("B",$A$2," - ",Zdroj!$AM$15))</f>
        <v/>
      </c>
      <c r="D2448" s="134" t="str">
        <f ca="1">IF(C2448="","",CONCATENATE(OFFSET(Zdroj!AM$16,A2442-1,0)))</f>
        <v/>
      </c>
      <c r="E2448" s="67" t="str">
        <f ca="1">IF(C2448="","",OFFSET(Zdroj!AN$16,A2442-1,0))</f>
        <v/>
      </c>
      <c r="F2448" s="334" t="str">
        <f t="shared" ref="F2448" ca="1" si="728">IF(SUM(E2448:E2451)=0,"",SUM(E2448:E2451))</f>
        <v/>
      </c>
      <c r="G2448" s="333"/>
    </row>
    <row r="2449" spans="1:7" x14ac:dyDescent="0.25">
      <c r="B2449" s="333"/>
      <c r="C2449" s="137" t="str">
        <f ca="1">IF(OFFSET(Zdroj!AO$16,A2442-1,0)=0,"",CONCATENATE("B",$A$2+1," - ",Zdroj!$AO$15))</f>
        <v/>
      </c>
      <c r="D2449" s="134" t="str">
        <f ca="1">IF(C2449="","",CONCATENATE(OFFSET(Zdroj!AO$16,A2442-1,0)))</f>
        <v/>
      </c>
      <c r="E2449" s="66" t="str">
        <f ca="1">IF(C2449="","",OFFSET(Zdroj!AP$16,A2442-1,0))</f>
        <v/>
      </c>
      <c r="F2449" s="334"/>
      <c r="G2449" s="333"/>
    </row>
    <row r="2450" spans="1:7" x14ac:dyDescent="0.25">
      <c r="B2450" s="333"/>
      <c r="C2450" s="137" t="str">
        <f ca="1">IF(OFFSET(Zdroj!AQ$16,A2442-1,0)=0,"",CONCATENATE("B",$A$2+2," - ",Zdroj!$AQ$15))</f>
        <v/>
      </c>
      <c r="D2450" s="134" t="str">
        <f ca="1">IF(C2450="","",CONCATENATE(OFFSET(Zdroj!AQ$16,A2442-1,0)))</f>
        <v/>
      </c>
      <c r="E2450" s="66" t="str">
        <f ca="1">IF(C2450="","",OFFSET(Zdroj!AR$16,A2442-1,0))</f>
        <v/>
      </c>
      <c r="F2450" s="334"/>
      <c r="G2450" s="333"/>
    </row>
    <row r="2451" spans="1:7" x14ac:dyDescent="0.25">
      <c r="B2451" s="333"/>
      <c r="C2451" s="137" t="str">
        <f ca="1">IF(OFFSET(Zdroj!AT$16,A2442-1,0)=0,"",CONCATENATE("B",$A$2+3," - ",Zdroj!$AS$15))</f>
        <v/>
      </c>
      <c r="D2451" s="134" t="str">
        <f ca="1">IF(C2451="","",CONCATENATE(OFFSET(Zdroj!AS$16,A2442-1,0)))</f>
        <v/>
      </c>
      <c r="E2451" s="66" t="str">
        <f ca="1">IF(C2451="","",OFFSET(Zdroj!AT$16,A2442-1,0))</f>
        <v/>
      </c>
      <c r="F2451" s="334"/>
      <c r="G2451" s="333"/>
    </row>
    <row r="2452" spans="1:7" x14ac:dyDescent="0.25">
      <c r="A2452" s="127">
        <f>SUM((ROW()+8)/10)</f>
        <v>246</v>
      </c>
      <c r="B2452" s="333" t="str">
        <f ca="1">IF(OFFSET(Zdroj!$B$16,A2452-1,0)&gt;0,OFFSET(Zdroj!$B$16,A2452-1,0),"")</f>
        <v/>
      </c>
      <c r="C2452" s="136" t="str">
        <f ca="1">IF(OFFSET(Zdroj!AG$16,A2452-1,0)=0,"",CONCATENATE("A",$A$2," - ",Zdroj!$AG$15))</f>
        <v/>
      </c>
      <c r="D2452" s="134" t="str">
        <f ca="1">IF(C2452="","",CONCATENATE(OFFSET(Zdroj!AG$16,A2452-1,0)," - ",OFFSET(Zdroj!AU$16,A2452-1,0)))</f>
        <v/>
      </c>
      <c r="E2452" s="66" t="str">
        <f ca="1">IF(C2452="","",OFFSET(Zdroj!AV$16,A2452-1,0))</f>
        <v/>
      </c>
      <c r="F2452" s="332" t="str">
        <f t="shared" ref="F2452" ca="1" si="729">IF(SUM(E2452:E2457)=0,"",SUM(E2452:E2457))</f>
        <v/>
      </c>
      <c r="G2452" s="333" t="str">
        <f t="shared" ref="G2452" ca="1" si="730">IF(SUM(E2452:E2461)=0,"",SUM(E2452:E2461))</f>
        <v/>
      </c>
    </row>
    <row r="2453" spans="1:7" x14ac:dyDescent="0.25">
      <c r="B2453" s="333"/>
      <c r="C2453" s="137" t="str">
        <f ca="1">IF(OFFSET(Zdroj!AH$16,A2452-1,0)=0,"",CONCATENATE("A",$A$2+1," - ",Zdroj!$AH$15))</f>
        <v/>
      </c>
      <c r="D2453" s="134" t="str">
        <f ca="1">IF(C2453="","",CONCATENATE(OFFSET(Zdroj!AH$16,A2452-1,0)," - ",OFFSET(Zdroj!AW$16,A2452-1,0)))</f>
        <v/>
      </c>
      <c r="E2453" s="66" t="str">
        <f ca="1">IF(C2453="","",OFFSET(Zdroj!AX$16,A2452-1,0))</f>
        <v/>
      </c>
      <c r="F2453" s="332"/>
      <c r="G2453" s="333"/>
    </row>
    <row r="2454" spans="1:7" x14ac:dyDescent="0.25">
      <c r="B2454" s="333"/>
      <c r="C2454" s="137" t="str">
        <f ca="1">IF(OFFSET(Zdroj!AI$16,A2452-1,0)=0,"",CONCATENATE("A",$A$2+2," - ",Zdroj!$AI$15))</f>
        <v/>
      </c>
      <c r="D2454" s="134" t="str">
        <f ca="1">IF(C2454="","",CONCATENATE(OFFSET(Zdroj!AI$16,A2452-1,0)," - ",OFFSET(Zdroj!AY$16,A2452-1,0)))</f>
        <v/>
      </c>
      <c r="E2454" s="66" t="str">
        <f ca="1">IF(C2454="","",OFFSET(Zdroj!AZ$16,A2452-1,0))</f>
        <v/>
      </c>
      <c r="F2454" s="332"/>
      <c r="G2454" s="333"/>
    </row>
    <row r="2455" spans="1:7" x14ac:dyDescent="0.25">
      <c r="B2455" s="333"/>
      <c r="C2455" s="137" t="str">
        <f ca="1">IF(OFFSET(Zdroj!AJ$16,A2452-1,0)=0,"",CONCATENATE("A",$A$2+3," - ",Zdroj!$AJ$15))</f>
        <v/>
      </c>
      <c r="D2455" s="134" t="str">
        <f ca="1">IF(C2455="","",CONCATENATE(OFFSET(Zdroj!AJ$16,A2452-1,0)," - ",OFFSET(Zdroj!BA$16,A2452-1,0)))</f>
        <v/>
      </c>
      <c r="E2455" s="66" t="str">
        <f ca="1">IF(C2455="","",OFFSET(Zdroj!BB$16,A2452-1,0))</f>
        <v/>
      </c>
      <c r="F2455" s="332"/>
      <c r="G2455" s="333"/>
    </row>
    <row r="2456" spans="1:7" x14ac:dyDescent="0.25">
      <c r="B2456" s="333"/>
      <c r="C2456" s="137" t="str">
        <f ca="1">IF(OFFSET(Zdroj!AK$16,A2452-1,0)=0,"",CONCATENATE("A",$A$2+4," - ",Zdroj!$AK$15))</f>
        <v/>
      </c>
      <c r="D2456" s="134" t="str">
        <f ca="1">IF(C2456="","",CONCATENATE(OFFSET(Zdroj!AK$16,A2452-1,0)," - ",OFFSET(Zdroj!BC$16,A2452-1,0)))</f>
        <v/>
      </c>
      <c r="E2456" s="66" t="str">
        <f ca="1">IF(C2456="","",OFFSET(Zdroj!BD$16,A2452-1,0))</f>
        <v/>
      </c>
      <c r="F2456" s="332"/>
      <c r="G2456" s="333"/>
    </row>
    <row r="2457" spans="1:7" x14ac:dyDescent="0.25">
      <c r="B2457" s="333"/>
      <c r="C2457" s="137" t="str">
        <f ca="1">IF(OFFSET(Zdroj!AL$16,A2452-1,0)=0,"",CONCATENATE("A",$A$2+5," - ",Zdroj!$AL$15))</f>
        <v/>
      </c>
      <c r="D2457" s="134" t="str">
        <f ca="1">IF(C2457="","",CONCATENATE(OFFSET(Zdroj!AL$16,A2452-1,0)," - ",OFFSET(Zdroj!BE$16,A2452-1,0)))</f>
        <v/>
      </c>
      <c r="E2457" s="66" t="str">
        <f ca="1">IF(C2457="","",OFFSET(Zdroj!BF$16,A2452-1,0))</f>
        <v/>
      </c>
      <c r="F2457" s="332"/>
      <c r="G2457" s="333"/>
    </row>
    <row r="2458" spans="1:7" x14ac:dyDescent="0.25">
      <c r="B2458" s="333"/>
      <c r="C2458" s="137" t="str">
        <f ca="1">IF(OFFSET(Zdroj!AM$16,A2452-1,0)=0,"",CONCATENATE("B",$A$2," - ",Zdroj!$AM$15))</f>
        <v/>
      </c>
      <c r="D2458" s="134" t="str">
        <f ca="1">IF(C2458="","",CONCATENATE(OFFSET(Zdroj!AM$16,A2452-1,0)))</f>
        <v/>
      </c>
      <c r="E2458" s="67" t="str">
        <f ca="1">IF(C2458="","",OFFSET(Zdroj!AN$16,A2452-1,0))</f>
        <v/>
      </c>
      <c r="F2458" s="334" t="str">
        <f t="shared" ref="F2458" ca="1" si="731">IF(SUM(E2458:E2461)=0,"",SUM(E2458:E2461))</f>
        <v/>
      </c>
      <c r="G2458" s="333"/>
    </row>
    <row r="2459" spans="1:7" x14ac:dyDescent="0.25">
      <c r="B2459" s="333"/>
      <c r="C2459" s="137" t="str">
        <f ca="1">IF(OFFSET(Zdroj!AO$16,A2452-1,0)=0,"",CONCATENATE("B",$A$2+1," - ",Zdroj!$AO$15))</f>
        <v/>
      </c>
      <c r="D2459" s="134" t="str">
        <f ca="1">IF(C2459="","",CONCATENATE(OFFSET(Zdroj!AO$16,A2452-1,0)))</f>
        <v/>
      </c>
      <c r="E2459" s="66" t="str">
        <f ca="1">IF(C2459="","",OFFSET(Zdroj!AP$16,A2452-1,0))</f>
        <v/>
      </c>
      <c r="F2459" s="334"/>
      <c r="G2459" s="333"/>
    </row>
    <row r="2460" spans="1:7" x14ac:dyDescent="0.25">
      <c r="B2460" s="333"/>
      <c r="C2460" s="137" t="str">
        <f ca="1">IF(OFFSET(Zdroj!AQ$16,A2452-1,0)=0,"",CONCATENATE("B",$A$2+2," - ",Zdroj!$AQ$15))</f>
        <v/>
      </c>
      <c r="D2460" s="134" t="str">
        <f ca="1">IF(C2460="","",CONCATENATE(OFFSET(Zdroj!AQ$16,A2452-1,0)))</f>
        <v/>
      </c>
      <c r="E2460" s="66" t="str">
        <f ca="1">IF(C2460="","",OFFSET(Zdroj!AR$16,A2452-1,0))</f>
        <v/>
      </c>
      <c r="F2460" s="334"/>
      <c r="G2460" s="333"/>
    </row>
    <row r="2461" spans="1:7" x14ac:dyDescent="0.25">
      <c r="B2461" s="333"/>
      <c r="C2461" s="137" t="str">
        <f ca="1">IF(OFFSET(Zdroj!AT$16,A2452-1,0)=0,"",CONCATENATE("B",$A$2+3," - ",Zdroj!$AS$15))</f>
        <v/>
      </c>
      <c r="D2461" s="134" t="str">
        <f ca="1">IF(C2461="","",CONCATENATE(OFFSET(Zdroj!AS$16,A2452-1,0)))</f>
        <v/>
      </c>
      <c r="E2461" s="66" t="str">
        <f ca="1">IF(C2461="","",OFFSET(Zdroj!AT$16,A2452-1,0))</f>
        <v/>
      </c>
      <c r="F2461" s="334"/>
      <c r="G2461" s="333"/>
    </row>
    <row r="2462" spans="1:7" x14ac:dyDescent="0.25">
      <c r="A2462" s="127">
        <f>SUM((ROW()+8)/10)</f>
        <v>247</v>
      </c>
      <c r="B2462" s="333" t="str">
        <f ca="1">IF(OFFSET(Zdroj!$B$16,A2462-1,0)&gt;0,OFFSET(Zdroj!$B$16,A2462-1,0),"")</f>
        <v/>
      </c>
      <c r="C2462" s="136" t="str">
        <f ca="1">IF(OFFSET(Zdroj!AG$16,A2462-1,0)=0,"",CONCATENATE("A",$A$2," - ",Zdroj!$AG$15))</f>
        <v/>
      </c>
      <c r="D2462" s="134" t="str">
        <f ca="1">IF(C2462="","",CONCATENATE(OFFSET(Zdroj!AG$16,A2462-1,0)," - ",OFFSET(Zdroj!AU$16,A2462-1,0)))</f>
        <v/>
      </c>
      <c r="E2462" s="66" t="str">
        <f ca="1">IF(C2462="","",OFFSET(Zdroj!AV$16,A2462-1,0))</f>
        <v/>
      </c>
      <c r="F2462" s="332" t="str">
        <f t="shared" ref="F2462" ca="1" si="732">IF(SUM(E2462:E2467)=0,"",SUM(E2462:E2467))</f>
        <v/>
      </c>
      <c r="G2462" s="333" t="str">
        <f t="shared" ref="G2462" ca="1" si="733">IF(SUM(E2462:E2471)=0,"",SUM(E2462:E2471))</f>
        <v/>
      </c>
    </row>
    <row r="2463" spans="1:7" x14ac:dyDescent="0.25">
      <c r="B2463" s="333"/>
      <c r="C2463" s="137" t="str">
        <f ca="1">IF(OFFSET(Zdroj!AH$16,A2462-1,0)=0,"",CONCATENATE("A",$A$2+1," - ",Zdroj!$AH$15))</f>
        <v/>
      </c>
      <c r="D2463" s="134" t="str">
        <f ca="1">IF(C2463="","",CONCATENATE(OFFSET(Zdroj!AH$16,A2462-1,0)," - ",OFFSET(Zdroj!AW$16,A2462-1,0)))</f>
        <v/>
      </c>
      <c r="E2463" s="66" t="str">
        <f ca="1">IF(C2463="","",OFFSET(Zdroj!AX$16,A2462-1,0))</f>
        <v/>
      </c>
      <c r="F2463" s="332"/>
      <c r="G2463" s="333"/>
    </row>
    <row r="2464" spans="1:7" x14ac:dyDescent="0.25">
      <c r="B2464" s="333"/>
      <c r="C2464" s="137" t="str">
        <f ca="1">IF(OFFSET(Zdroj!AI$16,A2462-1,0)=0,"",CONCATENATE("A",$A$2+2," - ",Zdroj!$AI$15))</f>
        <v/>
      </c>
      <c r="D2464" s="134" t="str">
        <f ca="1">IF(C2464="","",CONCATENATE(OFFSET(Zdroj!AI$16,A2462-1,0)," - ",OFFSET(Zdroj!AY$16,A2462-1,0)))</f>
        <v/>
      </c>
      <c r="E2464" s="66" t="str">
        <f ca="1">IF(C2464="","",OFFSET(Zdroj!AZ$16,A2462-1,0))</f>
        <v/>
      </c>
      <c r="F2464" s="332"/>
      <c r="G2464" s="333"/>
    </row>
    <row r="2465" spans="1:7" x14ac:dyDescent="0.25">
      <c r="B2465" s="333"/>
      <c r="C2465" s="137" t="str">
        <f ca="1">IF(OFFSET(Zdroj!AJ$16,A2462-1,0)=0,"",CONCATENATE("A",$A$2+3," - ",Zdroj!$AJ$15))</f>
        <v/>
      </c>
      <c r="D2465" s="134" t="str">
        <f ca="1">IF(C2465="","",CONCATENATE(OFFSET(Zdroj!AJ$16,A2462-1,0)," - ",OFFSET(Zdroj!BA$16,A2462-1,0)))</f>
        <v/>
      </c>
      <c r="E2465" s="66" t="str">
        <f ca="1">IF(C2465="","",OFFSET(Zdroj!BB$16,A2462-1,0))</f>
        <v/>
      </c>
      <c r="F2465" s="332"/>
      <c r="G2465" s="333"/>
    </row>
    <row r="2466" spans="1:7" x14ac:dyDescent="0.25">
      <c r="B2466" s="333"/>
      <c r="C2466" s="137" t="str">
        <f ca="1">IF(OFFSET(Zdroj!AK$16,A2462-1,0)=0,"",CONCATENATE("A",$A$2+4," - ",Zdroj!$AK$15))</f>
        <v/>
      </c>
      <c r="D2466" s="134" t="str">
        <f ca="1">IF(C2466="","",CONCATENATE(OFFSET(Zdroj!AK$16,A2462-1,0)," - ",OFFSET(Zdroj!BC$16,A2462-1,0)))</f>
        <v/>
      </c>
      <c r="E2466" s="66" t="str">
        <f ca="1">IF(C2466="","",OFFSET(Zdroj!BD$16,A2462-1,0))</f>
        <v/>
      </c>
      <c r="F2466" s="332"/>
      <c r="G2466" s="333"/>
    </row>
    <row r="2467" spans="1:7" x14ac:dyDescent="0.25">
      <c r="B2467" s="333"/>
      <c r="C2467" s="137" t="str">
        <f ca="1">IF(OFFSET(Zdroj!AL$16,A2462-1,0)=0,"",CONCATENATE("A",$A$2+5," - ",Zdroj!$AL$15))</f>
        <v/>
      </c>
      <c r="D2467" s="134" t="str">
        <f ca="1">IF(C2467="","",CONCATENATE(OFFSET(Zdroj!AL$16,A2462-1,0)," - ",OFFSET(Zdroj!BE$16,A2462-1,0)))</f>
        <v/>
      </c>
      <c r="E2467" s="66" t="str">
        <f ca="1">IF(C2467="","",OFFSET(Zdroj!BF$16,A2462-1,0))</f>
        <v/>
      </c>
      <c r="F2467" s="332"/>
      <c r="G2467" s="333"/>
    </row>
    <row r="2468" spans="1:7" x14ac:dyDescent="0.25">
      <c r="B2468" s="333"/>
      <c r="C2468" s="137" t="str">
        <f ca="1">IF(OFFSET(Zdroj!AM$16,A2462-1,0)=0,"",CONCATENATE("B",$A$2," - ",Zdroj!$AM$15))</f>
        <v/>
      </c>
      <c r="D2468" s="134" t="str">
        <f ca="1">IF(C2468="","",CONCATENATE(OFFSET(Zdroj!AM$16,A2462-1,0)))</f>
        <v/>
      </c>
      <c r="E2468" s="67" t="str">
        <f ca="1">IF(C2468="","",OFFSET(Zdroj!AN$16,A2462-1,0))</f>
        <v/>
      </c>
      <c r="F2468" s="334" t="str">
        <f t="shared" ref="F2468" ca="1" si="734">IF(SUM(E2468:E2471)=0,"",SUM(E2468:E2471))</f>
        <v/>
      </c>
      <c r="G2468" s="333"/>
    </row>
    <row r="2469" spans="1:7" x14ac:dyDescent="0.25">
      <c r="B2469" s="333"/>
      <c r="C2469" s="137" t="str">
        <f ca="1">IF(OFFSET(Zdroj!AO$16,A2462-1,0)=0,"",CONCATENATE("B",$A$2+1," - ",Zdroj!$AO$15))</f>
        <v/>
      </c>
      <c r="D2469" s="134" t="str">
        <f ca="1">IF(C2469="","",CONCATENATE(OFFSET(Zdroj!AO$16,A2462-1,0)))</f>
        <v/>
      </c>
      <c r="E2469" s="66" t="str">
        <f ca="1">IF(C2469="","",OFFSET(Zdroj!AP$16,A2462-1,0))</f>
        <v/>
      </c>
      <c r="F2469" s="334"/>
      <c r="G2469" s="333"/>
    </row>
    <row r="2470" spans="1:7" x14ac:dyDescent="0.25">
      <c r="B2470" s="333"/>
      <c r="C2470" s="137" t="str">
        <f ca="1">IF(OFFSET(Zdroj!AQ$16,A2462-1,0)=0,"",CONCATENATE("B",$A$2+2," - ",Zdroj!$AQ$15))</f>
        <v/>
      </c>
      <c r="D2470" s="134" t="str">
        <f ca="1">IF(C2470="","",CONCATENATE(OFFSET(Zdroj!AQ$16,A2462-1,0)))</f>
        <v/>
      </c>
      <c r="E2470" s="66" t="str">
        <f ca="1">IF(C2470="","",OFFSET(Zdroj!AR$16,A2462-1,0))</f>
        <v/>
      </c>
      <c r="F2470" s="334"/>
      <c r="G2470" s="333"/>
    </row>
    <row r="2471" spans="1:7" x14ac:dyDescent="0.25">
      <c r="B2471" s="333"/>
      <c r="C2471" s="137" t="str">
        <f ca="1">IF(OFFSET(Zdroj!AT$16,A2462-1,0)=0,"",CONCATENATE("B",$A$2+3," - ",Zdroj!$AS$15))</f>
        <v/>
      </c>
      <c r="D2471" s="134" t="str">
        <f ca="1">IF(C2471="","",CONCATENATE(OFFSET(Zdroj!AS$16,A2462-1,0)))</f>
        <v/>
      </c>
      <c r="E2471" s="66" t="str">
        <f ca="1">IF(C2471="","",OFFSET(Zdroj!AT$16,A2462-1,0))</f>
        <v/>
      </c>
      <c r="F2471" s="334"/>
      <c r="G2471" s="333"/>
    </row>
    <row r="2472" spans="1:7" x14ac:dyDescent="0.25">
      <c r="A2472" s="127">
        <f>SUM((ROW()+8)/10)</f>
        <v>248</v>
      </c>
      <c r="B2472" s="333" t="str">
        <f ca="1">IF(OFFSET(Zdroj!$B$16,A2472-1,0)&gt;0,OFFSET(Zdroj!$B$16,A2472-1,0),"")</f>
        <v/>
      </c>
      <c r="C2472" s="136" t="str">
        <f ca="1">IF(OFFSET(Zdroj!AG$16,A2472-1,0)=0,"",CONCATENATE("A",$A$2," - ",Zdroj!$AG$15))</f>
        <v/>
      </c>
      <c r="D2472" s="134" t="str">
        <f ca="1">IF(C2472="","",CONCATENATE(OFFSET(Zdroj!AG$16,A2472-1,0)," - ",OFFSET(Zdroj!AU$16,A2472-1,0)))</f>
        <v/>
      </c>
      <c r="E2472" s="66" t="str">
        <f ca="1">IF(C2472="","",OFFSET(Zdroj!AV$16,A2472-1,0))</f>
        <v/>
      </c>
      <c r="F2472" s="332" t="str">
        <f t="shared" ref="F2472" ca="1" si="735">IF(SUM(E2472:E2477)=0,"",SUM(E2472:E2477))</f>
        <v/>
      </c>
      <c r="G2472" s="333" t="str">
        <f t="shared" ref="G2472" ca="1" si="736">IF(SUM(E2472:E2481)=0,"",SUM(E2472:E2481))</f>
        <v/>
      </c>
    </row>
    <row r="2473" spans="1:7" x14ac:dyDescent="0.25">
      <c r="B2473" s="333"/>
      <c r="C2473" s="137" t="str">
        <f ca="1">IF(OFFSET(Zdroj!AH$16,A2472-1,0)=0,"",CONCATENATE("A",$A$2+1," - ",Zdroj!$AH$15))</f>
        <v/>
      </c>
      <c r="D2473" s="134" t="str">
        <f ca="1">IF(C2473="","",CONCATENATE(OFFSET(Zdroj!AH$16,A2472-1,0)," - ",OFFSET(Zdroj!AW$16,A2472-1,0)))</f>
        <v/>
      </c>
      <c r="E2473" s="66" t="str">
        <f ca="1">IF(C2473="","",OFFSET(Zdroj!AX$16,A2472-1,0))</f>
        <v/>
      </c>
      <c r="F2473" s="332"/>
      <c r="G2473" s="333"/>
    </row>
    <row r="2474" spans="1:7" x14ac:dyDescent="0.25">
      <c r="B2474" s="333"/>
      <c r="C2474" s="137" t="str">
        <f ca="1">IF(OFFSET(Zdroj!AI$16,A2472-1,0)=0,"",CONCATENATE("A",$A$2+2," - ",Zdroj!$AI$15))</f>
        <v/>
      </c>
      <c r="D2474" s="134" t="str">
        <f ca="1">IF(C2474="","",CONCATENATE(OFFSET(Zdroj!AI$16,A2472-1,0)," - ",OFFSET(Zdroj!AY$16,A2472-1,0)))</f>
        <v/>
      </c>
      <c r="E2474" s="66" t="str">
        <f ca="1">IF(C2474="","",OFFSET(Zdroj!AZ$16,A2472-1,0))</f>
        <v/>
      </c>
      <c r="F2474" s="332"/>
      <c r="G2474" s="333"/>
    </row>
    <row r="2475" spans="1:7" x14ac:dyDescent="0.25">
      <c r="B2475" s="333"/>
      <c r="C2475" s="137" t="str">
        <f ca="1">IF(OFFSET(Zdroj!AJ$16,A2472-1,0)=0,"",CONCATENATE("A",$A$2+3," - ",Zdroj!$AJ$15))</f>
        <v/>
      </c>
      <c r="D2475" s="134" t="str">
        <f ca="1">IF(C2475="","",CONCATENATE(OFFSET(Zdroj!AJ$16,A2472-1,0)," - ",OFFSET(Zdroj!BA$16,A2472-1,0)))</f>
        <v/>
      </c>
      <c r="E2475" s="66" t="str">
        <f ca="1">IF(C2475="","",OFFSET(Zdroj!BB$16,A2472-1,0))</f>
        <v/>
      </c>
      <c r="F2475" s="332"/>
      <c r="G2475" s="333"/>
    </row>
    <row r="2476" spans="1:7" x14ac:dyDescent="0.25">
      <c r="B2476" s="333"/>
      <c r="C2476" s="137" t="str">
        <f ca="1">IF(OFFSET(Zdroj!AK$16,A2472-1,0)=0,"",CONCATENATE("A",$A$2+4," - ",Zdroj!$AK$15))</f>
        <v/>
      </c>
      <c r="D2476" s="134" t="str">
        <f ca="1">IF(C2476="","",CONCATENATE(OFFSET(Zdroj!AK$16,A2472-1,0)," - ",OFFSET(Zdroj!BC$16,A2472-1,0)))</f>
        <v/>
      </c>
      <c r="E2476" s="66" t="str">
        <f ca="1">IF(C2476="","",OFFSET(Zdroj!BD$16,A2472-1,0))</f>
        <v/>
      </c>
      <c r="F2476" s="332"/>
      <c r="G2476" s="333"/>
    </row>
    <row r="2477" spans="1:7" x14ac:dyDescent="0.25">
      <c r="B2477" s="333"/>
      <c r="C2477" s="137" t="str">
        <f ca="1">IF(OFFSET(Zdroj!AL$16,A2472-1,0)=0,"",CONCATENATE("A",$A$2+5," - ",Zdroj!$AL$15))</f>
        <v/>
      </c>
      <c r="D2477" s="134" t="str">
        <f ca="1">IF(C2477="","",CONCATENATE(OFFSET(Zdroj!AL$16,A2472-1,0)," - ",OFFSET(Zdroj!BE$16,A2472-1,0)))</f>
        <v/>
      </c>
      <c r="E2477" s="66" t="str">
        <f ca="1">IF(C2477="","",OFFSET(Zdroj!BF$16,A2472-1,0))</f>
        <v/>
      </c>
      <c r="F2477" s="332"/>
      <c r="G2477" s="333"/>
    </row>
    <row r="2478" spans="1:7" x14ac:dyDescent="0.25">
      <c r="B2478" s="333"/>
      <c r="C2478" s="137" t="str">
        <f ca="1">IF(OFFSET(Zdroj!AM$16,A2472-1,0)=0,"",CONCATENATE("B",$A$2," - ",Zdroj!$AM$15))</f>
        <v/>
      </c>
      <c r="D2478" s="134" t="str">
        <f ca="1">IF(C2478="","",CONCATENATE(OFFSET(Zdroj!AM$16,A2472-1,0)))</f>
        <v/>
      </c>
      <c r="E2478" s="67" t="str">
        <f ca="1">IF(C2478="","",OFFSET(Zdroj!AN$16,A2472-1,0))</f>
        <v/>
      </c>
      <c r="F2478" s="334" t="str">
        <f t="shared" ref="F2478" ca="1" si="737">IF(SUM(E2478:E2481)=0,"",SUM(E2478:E2481))</f>
        <v/>
      </c>
      <c r="G2478" s="333"/>
    </row>
    <row r="2479" spans="1:7" x14ac:dyDescent="0.25">
      <c r="B2479" s="333"/>
      <c r="C2479" s="137" t="str">
        <f ca="1">IF(OFFSET(Zdroj!AO$16,A2472-1,0)=0,"",CONCATENATE("B",$A$2+1," - ",Zdroj!$AO$15))</f>
        <v/>
      </c>
      <c r="D2479" s="134" t="str">
        <f ca="1">IF(C2479="","",CONCATENATE(OFFSET(Zdroj!AO$16,A2472-1,0)))</f>
        <v/>
      </c>
      <c r="E2479" s="66" t="str">
        <f ca="1">IF(C2479="","",OFFSET(Zdroj!AP$16,A2472-1,0))</f>
        <v/>
      </c>
      <c r="F2479" s="334"/>
      <c r="G2479" s="333"/>
    </row>
    <row r="2480" spans="1:7" x14ac:dyDescent="0.25">
      <c r="B2480" s="333"/>
      <c r="C2480" s="137" t="str">
        <f ca="1">IF(OFFSET(Zdroj!AQ$16,A2472-1,0)=0,"",CONCATENATE("B",$A$2+2," - ",Zdroj!$AQ$15))</f>
        <v/>
      </c>
      <c r="D2480" s="134" t="str">
        <f ca="1">IF(C2480="","",CONCATENATE(OFFSET(Zdroj!AQ$16,A2472-1,0)))</f>
        <v/>
      </c>
      <c r="E2480" s="66" t="str">
        <f ca="1">IF(C2480="","",OFFSET(Zdroj!AR$16,A2472-1,0))</f>
        <v/>
      </c>
      <c r="F2480" s="334"/>
      <c r="G2480" s="333"/>
    </row>
    <row r="2481" spans="1:7" x14ac:dyDescent="0.25">
      <c r="B2481" s="333"/>
      <c r="C2481" s="137" t="str">
        <f ca="1">IF(OFFSET(Zdroj!AT$16,A2472-1,0)=0,"",CONCATENATE("B",$A$2+3," - ",Zdroj!$AS$15))</f>
        <v/>
      </c>
      <c r="D2481" s="134" t="str">
        <f ca="1">IF(C2481="","",CONCATENATE(OFFSET(Zdroj!AS$16,A2472-1,0)))</f>
        <v/>
      </c>
      <c r="E2481" s="66" t="str">
        <f ca="1">IF(C2481="","",OFFSET(Zdroj!AT$16,A2472-1,0))</f>
        <v/>
      </c>
      <c r="F2481" s="334"/>
      <c r="G2481" s="333"/>
    </row>
    <row r="2482" spans="1:7" x14ac:dyDescent="0.25">
      <c r="A2482" s="127">
        <f>SUM((ROW()+8)/10)</f>
        <v>249</v>
      </c>
      <c r="B2482" s="333" t="str">
        <f ca="1">IF(OFFSET(Zdroj!$B$16,A2482-1,0)&gt;0,OFFSET(Zdroj!$B$16,A2482-1,0),"")</f>
        <v/>
      </c>
      <c r="C2482" s="136" t="str">
        <f ca="1">IF(OFFSET(Zdroj!AG$16,A2482-1,0)=0,"",CONCATENATE("A",$A$2," - ",Zdroj!$AG$15))</f>
        <v/>
      </c>
      <c r="D2482" s="134" t="str">
        <f ca="1">IF(C2482="","",CONCATENATE(OFFSET(Zdroj!AG$16,A2482-1,0)," - ",OFFSET(Zdroj!AU$16,A2482-1,0)))</f>
        <v/>
      </c>
      <c r="E2482" s="66" t="str">
        <f ca="1">IF(C2482="","",OFFSET(Zdroj!AV$16,A2482-1,0))</f>
        <v/>
      </c>
      <c r="F2482" s="332" t="str">
        <f t="shared" ref="F2482" ca="1" si="738">IF(SUM(E2482:E2487)=0,"",SUM(E2482:E2487))</f>
        <v/>
      </c>
      <c r="G2482" s="333" t="str">
        <f t="shared" ref="G2482" ca="1" si="739">IF(SUM(E2482:E2491)=0,"",SUM(E2482:E2491))</f>
        <v/>
      </c>
    </row>
    <row r="2483" spans="1:7" x14ac:dyDescent="0.25">
      <c r="B2483" s="333"/>
      <c r="C2483" s="137" t="str">
        <f ca="1">IF(OFFSET(Zdroj!AH$16,A2482-1,0)=0,"",CONCATENATE("A",$A$2+1," - ",Zdroj!$AH$15))</f>
        <v/>
      </c>
      <c r="D2483" s="134" t="str">
        <f ca="1">IF(C2483="","",CONCATENATE(OFFSET(Zdroj!AH$16,A2482-1,0)," - ",OFFSET(Zdroj!AW$16,A2482-1,0)))</f>
        <v/>
      </c>
      <c r="E2483" s="66" t="str">
        <f ca="1">IF(C2483="","",OFFSET(Zdroj!AX$16,A2482-1,0))</f>
        <v/>
      </c>
      <c r="F2483" s="332"/>
      <c r="G2483" s="333"/>
    </row>
    <row r="2484" spans="1:7" x14ac:dyDescent="0.25">
      <c r="B2484" s="333"/>
      <c r="C2484" s="137" t="str">
        <f ca="1">IF(OFFSET(Zdroj!AI$16,A2482-1,0)=0,"",CONCATENATE("A",$A$2+2," - ",Zdroj!$AI$15))</f>
        <v/>
      </c>
      <c r="D2484" s="134" t="str">
        <f ca="1">IF(C2484="","",CONCATENATE(OFFSET(Zdroj!AI$16,A2482-1,0)," - ",OFFSET(Zdroj!AY$16,A2482-1,0)))</f>
        <v/>
      </c>
      <c r="E2484" s="66" t="str">
        <f ca="1">IF(C2484="","",OFFSET(Zdroj!AZ$16,A2482-1,0))</f>
        <v/>
      </c>
      <c r="F2484" s="332"/>
      <c r="G2484" s="333"/>
    </row>
    <row r="2485" spans="1:7" x14ac:dyDescent="0.25">
      <c r="B2485" s="333"/>
      <c r="C2485" s="137" t="str">
        <f ca="1">IF(OFFSET(Zdroj!AJ$16,A2482-1,0)=0,"",CONCATENATE("A",$A$2+3," - ",Zdroj!$AJ$15))</f>
        <v/>
      </c>
      <c r="D2485" s="134" t="str">
        <f ca="1">IF(C2485="","",CONCATENATE(OFFSET(Zdroj!AJ$16,A2482-1,0)," - ",OFFSET(Zdroj!BA$16,A2482-1,0)))</f>
        <v/>
      </c>
      <c r="E2485" s="66" t="str">
        <f ca="1">IF(C2485="","",OFFSET(Zdroj!BB$16,A2482-1,0))</f>
        <v/>
      </c>
      <c r="F2485" s="332"/>
      <c r="G2485" s="333"/>
    </row>
    <row r="2486" spans="1:7" x14ac:dyDescent="0.25">
      <c r="B2486" s="333"/>
      <c r="C2486" s="137" t="str">
        <f ca="1">IF(OFFSET(Zdroj!AK$16,A2482-1,0)=0,"",CONCATENATE("A",$A$2+4," - ",Zdroj!$AK$15))</f>
        <v/>
      </c>
      <c r="D2486" s="134" t="str">
        <f ca="1">IF(C2486="","",CONCATENATE(OFFSET(Zdroj!AK$16,A2482-1,0)," - ",OFFSET(Zdroj!BC$16,A2482-1,0)))</f>
        <v/>
      </c>
      <c r="E2486" s="66" t="str">
        <f ca="1">IF(C2486="","",OFFSET(Zdroj!BD$16,A2482-1,0))</f>
        <v/>
      </c>
      <c r="F2486" s="332"/>
      <c r="G2486" s="333"/>
    </row>
    <row r="2487" spans="1:7" x14ac:dyDescent="0.25">
      <c r="B2487" s="333"/>
      <c r="C2487" s="137" t="str">
        <f ca="1">IF(OFFSET(Zdroj!AL$16,A2482-1,0)=0,"",CONCATENATE("A",$A$2+5," - ",Zdroj!$AL$15))</f>
        <v/>
      </c>
      <c r="D2487" s="134" t="str">
        <f ca="1">IF(C2487="","",CONCATENATE(OFFSET(Zdroj!AL$16,A2482-1,0)," - ",OFFSET(Zdroj!BE$16,A2482-1,0)))</f>
        <v/>
      </c>
      <c r="E2487" s="66" t="str">
        <f ca="1">IF(C2487="","",OFFSET(Zdroj!BF$16,A2482-1,0))</f>
        <v/>
      </c>
      <c r="F2487" s="332"/>
      <c r="G2487" s="333"/>
    </row>
    <row r="2488" spans="1:7" x14ac:dyDescent="0.25">
      <c r="B2488" s="333"/>
      <c r="C2488" s="137" t="str">
        <f ca="1">IF(OFFSET(Zdroj!AM$16,A2482-1,0)=0,"",CONCATENATE("B",$A$2," - ",Zdroj!$AM$15))</f>
        <v/>
      </c>
      <c r="D2488" s="134" t="str">
        <f ca="1">IF(C2488="","",CONCATENATE(OFFSET(Zdroj!AM$16,A2482-1,0)))</f>
        <v/>
      </c>
      <c r="E2488" s="67" t="str">
        <f ca="1">IF(C2488="","",OFFSET(Zdroj!AN$16,A2482-1,0))</f>
        <v/>
      </c>
      <c r="F2488" s="334" t="str">
        <f t="shared" ref="F2488" ca="1" si="740">IF(SUM(E2488:E2491)=0,"",SUM(E2488:E2491))</f>
        <v/>
      </c>
      <c r="G2488" s="333"/>
    </row>
    <row r="2489" spans="1:7" x14ac:dyDescent="0.25">
      <c r="B2489" s="333"/>
      <c r="C2489" s="137" t="str">
        <f ca="1">IF(OFFSET(Zdroj!AO$16,A2482-1,0)=0,"",CONCATENATE("B",$A$2+1," - ",Zdroj!$AO$15))</f>
        <v/>
      </c>
      <c r="D2489" s="134" t="str">
        <f ca="1">IF(C2489="","",CONCATENATE(OFFSET(Zdroj!AO$16,A2482-1,0)))</f>
        <v/>
      </c>
      <c r="E2489" s="66" t="str">
        <f ca="1">IF(C2489="","",OFFSET(Zdroj!AP$16,A2482-1,0))</f>
        <v/>
      </c>
      <c r="F2489" s="334"/>
      <c r="G2489" s="333"/>
    </row>
    <row r="2490" spans="1:7" x14ac:dyDescent="0.25">
      <c r="B2490" s="333"/>
      <c r="C2490" s="137" t="str">
        <f ca="1">IF(OFFSET(Zdroj!AQ$16,A2482-1,0)=0,"",CONCATENATE("B",$A$2+2," - ",Zdroj!$AQ$15))</f>
        <v/>
      </c>
      <c r="D2490" s="134" t="str">
        <f ca="1">IF(C2490="","",CONCATENATE(OFFSET(Zdroj!AQ$16,A2482-1,0)))</f>
        <v/>
      </c>
      <c r="E2490" s="66" t="str">
        <f ca="1">IF(C2490="","",OFFSET(Zdroj!AR$16,A2482-1,0))</f>
        <v/>
      </c>
      <c r="F2490" s="334"/>
      <c r="G2490" s="333"/>
    </row>
    <row r="2491" spans="1:7" x14ac:dyDescent="0.25">
      <c r="B2491" s="333"/>
      <c r="C2491" s="137" t="str">
        <f ca="1">IF(OFFSET(Zdroj!AT$16,A2482-1,0)=0,"",CONCATENATE("B",$A$2+3," - ",Zdroj!$AS$15))</f>
        <v/>
      </c>
      <c r="D2491" s="134" t="str">
        <f ca="1">IF(C2491="","",CONCATENATE(OFFSET(Zdroj!AS$16,A2482-1,0)))</f>
        <v/>
      </c>
      <c r="E2491" s="66" t="str">
        <f ca="1">IF(C2491="","",OFFSET(Zdroj!AT$16,A2482-1,0))</f>
        <v/>
      </c>
      <c r="F2491" s="334"/>
      <c r="G2491" s="333"/>
    </row>
    <row r="2492" spans="1:7" x14ac:dyDescent="0.25">
      <c r="A2492" s="127">
        <f>SUM((ROW()+8)/10)</f>
        <v>250</v>
      </c>
      <c r="B2492" s="333" t="str">
        <f ca="1">IF(OFFSET(Zdroj!$B$16,A2492-1,0)&gt;0,OFFSET(Zdroj!$B$16,A2492-1,0),"")</f>
        <v/>
      </c>
      <c r="C2492" s="136" t="str">
        <f ca="1">IF(OFFSET(Zdroj!AG$16,A2492-1,0)=0,"",CONCATENATE("A",$A$2," - ",Zdroj!$AG$15))</f>
        <v/>
      </c>
      <c r="D2492" s="134" t="str">
        <f ca="1">IF(C2492="","",CONCATENATE(OFFSET(Zdroj!AG$16,A2492-1,0)," - ",OFFSET(Zdroj!AU$16,A2492-1,0)))</f>
        <v/>
      </c>
      <c r="E2492" s="66" t="str">
        <f ca="1">IF(C2492="","",OFFSET(Zdroj!AV$16,A2492-1,0))</f>
        <v/>
      </c>
      <c r="F2492" s="332" t="str">
        <f t="shared" ref="F2492" ca="1" si="741">IF(SUM(E2492:E2497)=0,"",SUM(E2492:E2497))</f>
        <v/>
      </c>
      <c r="G2492" s="333" t="str">
        <f t="shared" ref="G2492" ca="1" si="742">IF(SUM(E2492:E2501)=0,"",SUM(E2492:E2501))</f>
        <v/>
      </c>
    </row>
    <row r="2493" spans="1:7" x14ac:dyDescent="0.25">
      <c r="B2493" s="333"/>
      <c r="C2493" s="137" t="str">
        <f ca="1">IF(OFFSET(Zdroj!AH$16,A2492-1,0)=0,"",CONCATENATE("A",$A$2+1," - ",Zdroj!$AH$15))</f>
        <v/>
      </c>
      <c r="D2493" s="134" t="str">
        <f ca="1">IF(C2493="","",CONCATENATE(OFFSET(Zdroj!AH$16,A2492-1,0)," - ",OFFSET(Zdroj!AW$16,A2492-1,0)))</f>
        <v/>
      </c>
      <c r="E2493" s="66" t="str">
        <f ca="1">IF(C2493="","",OFFSET(Zdroj!AX$16,A2492-1,0))</f>
        <v/>
      </c>
      <c r="F2493" s="332"/>
      <c r="G2493" s="333"/>
    </row>
    <row r="2494" spans="1:7" x14ac:dyDescent="0.25">
      <c r="B2494" s="333"/>
      <c r="C2494" s="137" t="str">
        <f ca="1">IF(OFFSET(Zdroj!AI$16,A2492-1,0)=0,"",CONCATENATE("A",$A$2+2," - ",Zdroj!$AI$15))</f>
        <v/>
      </c>
      <c r="D2494" s="134" t="str">
        <f ca="1">IF(C2494="","",CONCATENATE(OFFSET(Zdroj!AI$16,A2492-1,0)," - ",OFFSET(Zdroj!AY$16,A2492-1,0)))</f>
        <v/>
      </c>
      <c r="E2494" s="66" t="str">
        <f ca="1">IF(C2494="","",OFFSET(Zdroj!AZ$16,A2492-1,0))</f>
        <v/>
      </c>
      <c r="F2494" s="332"/>
      <c r="G2494" s="333"/>
    </row>
    <row r="2495" spans="1:7" x14ac:dyDescent="0.25">
      <c r="B2495" s="333"/>
      <c r="C2495" s="137" t="str">
        <f ca="1">IF(OFFSET(Zdroj!AJ$16,A2492-1,0)=0,"",CONCATENATE("A",$A$2+3," - ",Zdroj!$AJ$15))</f>
        <v/>
      </c>
      <c r="D2495" s="134" t="str">
        <f ca="1">IF(C2495="","",CONCATENATE(OFFSET(Zdroj!AJ$16,A2492-1,0)," - ",OFFSET(Zdroj!BA$16,A2492-1,0)))</f>
        <v/>
      </c>
      <c r="E2495" s="66" t="str">
        <f ca="1">IF(C2495="","",OFFSET(Zdroj!BB$16,A2492-1,0))</f>
        <v/>
      </c>
      <c r="F2495" s="332"/>
      <c r="G2495" s="333"/>
    </row>
    <row r="2496" spans="1:7" x14ac:dyDescent="0.25">
      <c r="B2496" s="333"/>
      <c r="C2496" s="137" t="str">
        <f ca="1">IF(OFFSET(Zdroj!AK$16,A2492-1,0)=0,"",CONCATENATE("A",$A$2+4," - ",Zdroj!$AK$15))</f>
        <v/>
      </c>
      <c r="D2496" s="134" t="str">
        <f ca="1">IF(C2496="","",CONCATENATE(OFFSET(Zdroj!AK$16,A2492-1,0)," - ",OFFSET(Zdroj!BC$16,A2492-1,0)))</f>
        <v/>
      </c>
      <c r="E2496" s="66" t="str">
        <f ca="1">IF(C2496="","",OFFSET(Zdroj!BD$16,A2492-1,0))</f>
        <v/>
      </c>
      <c r="F2496" s="332"/>
      <c r="G2496" s="333"/>
    </row>
    <row r="2497" spans="1:7" x14ac:dyDescent="0.25">
      <c r="B2497" s="333"/>
      <c r="C2497" s="137" t="str">
        <f ca="1">IF(OFFSET(Zdroj!AL$16,A2492-1,0)=0,"",CONCATENATE("A",$A$2+5," - ",Zdroj!$AL$15))</f>
        <v/>
      </c>
      <c r="D2497" s="134" t="str">
        <f ca="1">IF(C2497="","",CONCATENATE(OFFSET(Zdroj!AL$16,A2492-1,0)," - ",OFFSET(Zdroj!BE$16,A2492-1,0)))</f>
        <v/>
      </c>
      <c r="E2497" s="66" t="str">
        <f ca="1">IF(C2497="","",OFFSET(Zdroj!BF$16,A2492-1,0))</f>
        <v/>
      </c>
      <c r="F2497" s="332"/>
      <c r="G2497" s="333"/>
    </row>
    <row r="2498" spans="1:7" x14ac:dyDescent="0.25">
      <c r="B2498" s="333"/>
      <c r="C2498" s="137" t="str">
        <f ca="1">IF(OFFSET(Zdroj!AM$16,A2492-1,0)=0,"",CONCATENATE("B",$A$2," - ",Zdroj!$AM$15))</f>
        <v/>
      </c>
      <c r="D2498" s="134" t="str">
        <f ca="1">IF(C2498="","",CONCATENATE(OFFSET(Zdroj!AM$16,A2492-1,0)))</f>
        <v/>
      </c>
      <c r="E2498" s="67" t="str">
        <f ca="1">IF(C2498="","",OFFSET(Zdroj!AN$16,A2492-1,0))</f>
        <v/>
      </c>
      <c r="F2498" s="334" t="str">
        <f t="shared" ref="F2498" ca="1" si="743">IF(SUM(E2498:E2501)=0,"",SUM(E2498:E2501))</f>
        <v/>
      </c>
      <c r="G2498" s="333"/>
    </row>
    <row r="2499" spans="1:7" x14ac:dyDescent="0.25">
      <c r="B2499" s="333"/>
      <c r="C2499" s="137" t="str">
        <f ca="1">IF(OFFSET(Zdroj!AO$16,A2492-1,0)=0,"",CONCATENATE("B",$A$2+1," - ",Zdroj!$AO$15))</f>
        <v/>
      </c>
      <c r="D2499" s="134" t="str">
        <f ca="1">IF(C2499="","",CONCATENATE(OFFSET(Zdroj!AO$16,A2492-1,0)))</f>
        <v/>
      </c>
      <c r="E2499" s="66" t="str">
        <f ca="1">IF(C2499="","",OFFSET(Zdroj!AP$16,A2492-1,0))</f>
        <v/>
      </c>
      <c r="F2499" s="334"/>
      <c r="G2499" s="333"/>
    </row>
    <row r="2500" spans="1:7" x14ac:dyDescent="0.25">
      <c r="B2500" s="333"/>
      <c r="C2500" s="137" t="str">
        <f ca="1">IF(OFFSET(Zdroj!AQ$16,A2492-1,0)=0,"",CONCATENATE("B",$A$2+2," - ",Zdroj!$AQ$15))</f>
        <v/>
      </c>
      <c r="D2500" s="134" t="str">
        <f ca="1">IF(C2500="","",CONCATENATE(OFFSET(Zdroj!AQ$16,A2492-1,0)))</f>
        <v/>
      </c>
      <c r="E2500" s="66" t="str">
        <f ca="1">IF(C2500="","",OFFSET(Zdroj!AR$16,A2492-1,0))</f>
        <v/>
      </c>
      <c r="F2500" s="334"/>
      <c r="G2500" s="333"/>
    </row>
    <row r="2501" spans="1:7" x14ac:dyDescent="0.25">
      <c r="B2501" s="333"/>
      <c r="C2501" s="137" t="str">
        <f ca="1">IF(OFFSET(Zdroj!AT$16,A2492-1,0)=0,"",CONCATENATE("B",$A$2+3," - ",Zdroj!$AS$15))</f>
        <v/>
      </c>
      <c r="D2501" s="134" t="str">
        <f ca="1">IF(C2501="","",CONCATENATE(OFFSET(Zdroj!AS$16,A2492-1,0)))</f>
        <v/>
      </c>
      <c r="E2501" s="66" t="str">
        <f ca="1">IF(C2501="","",OFFSET(Zdroj!AT$16,A2492-1,0))</f>
        <v/>
      </c>
      <c r="F2501" s="334"/>
      <c r="G2501" s="333"/>
    </row>
    <row r="2502" spans="1:7" x14ac:dyDescent="0.25">
      <c r="A2502" s="127">
        <f>SUM((ROW()+8)/10)</f>
        <v>251</v>
      </c>
      <c r="B2502" s="333" t="str">
        <f ca="1">IF(OFFSET(Zdroj!$B$16,A2502-1,0)&gt;0,OFFSET(Zdroj!$B$16,A2502-1,0),"")</f>
        <v/>
      </c>
      <c r="C2502" s="136" t="str">
        <f ca="1">IF(OFFSET(Zdroj!AG$16,A2502-1,0)=0,"",CONCATENATE("A",$A$2," - ",Zdroj!$AG$15))</f>
        <v/>
      </c>
      <c r="D2502" s="134" t="str">
        <f ca="1">IF(C2502="","",CONCATENATE(OFFSET(Zdroj!AG$16,A2502-1,0)," - ",OFFSET(Zdroj!AU$16,A2502-1,0)))</f>
        <v/>
      </c>
      <c r="E2502" s="66" t="str">
        <f ca="1">IF(C2502="","",OFFSET(Zdroj!AV$16,A2502-1,0))</f>
        <v/>
      </c>
      <c r="F2502" s="332" t="str">
        <f t="shared" ref="F2502" ca="1" si="744">IF(SUM(E2502:E2507)=0,"",SUM(E2502:E2507))</f>
        <v/>
      </c>
      <c r="G2502" s="333" t="str">
        <f t="shared" ref="G2502" ca="1" si="745">IF(SUM(E2502:E2511)=0,"",SUM(E2502:E2511))</f>
        <v/>
      </c>
    </row>
    <row r="2503" spans="1:7" x14ac:dyDescent="0.25">
      <c r="B2503" s="333"/>
      <c r="C2503" s="137" t="str">
        <f ca="1">IF(OFFSET(Zdroj!AH$16,A2502-1,0)=0,"",CONCATENATE("A",$A$2+1," - ",Zdroj!$AH$15))</f>
        <v/>
      </c>
      <c r="D2503" s="134" t="str">
        <f ca="1">IF(C2503="","",CONCATENATE(OFFSET(Zdroj!AH$16,A2502-1,0)," - ",OFFSET(Zdroj!AW$16,A2502-1,0)))</f>
        <v/>
      </c>
      <c r="E2503" s="66" t="str">
        <f ca="1">IF(C2503="","",OFFSET(Zdroj!AX$16,A2502-1,0))</f>
        <v/>
      </c>
      <c r="F2503" s="332"/>
      <c r="G2503" s="333"/>
    </row>
    <row r="2504" spans="1:7" x14ac:dyDescent="0.25">
      <c r="B2504" s="333"/>
      <c r="C2504" s="137" t="str">
        <f ca="1">IF(OFFSET(Zdroj!AI$16,A2502-1,0)=0,"",CONCATENATE("A",$A$2+2," - ",Zdroj!$AI$15))</f>
        <v/>
      </c>
      <c r="D2504" s="134" t="str">
        <f ca="1">IF(C2504="","",CONCATENATE(OFFSET(Zdroj!AI$16,A2502-1,0)," - ",OFFSET(Zdroj!AY$16,A2502-1,0)))</f>
        <v/>
      </c>
      <c r="E2504" s="66" t="str">
        <f ca="1">IF(C2504="","",OFFSET(Zdroj!AZ$16,A2502-1,0))</f>
        <v/>
      </c>
      <c r="F2504" s="332"/>
      <c r="G2504" s="333"/>
    </row>
    <row r="2505" spans="1:7" x14ac:dyDescent="0.25">
      <c r="B2505" s="333"/>
      <c r="C2505" s="137" t="str">
        <f ca="1">IF(OFFSET(Zdroj!AJ$16,A2502-1,0)=0,"",CONCATENATE("A",$A$2+3," - ",Zdroj!$AJ$15))</f>
        <v/>
      </c>
      <c r="D2505" s="134" t="str">
        <f ca="1">IF(C2505="","",CONCATENATE(OFFSET(Zdroj!AJ$16,A2502-1,0)," - ",OFFSET(Zdroj!BA$16,A2502-1,0)))</f>
        <v/>
      </c>
      <c r="E2505" s="66" t="str">
        <f ca="1">IF(C2505="","",OFFSET(Zdroj!BB$16,A2502-1,0))</f>
        <v/>
      </c>
      <c r="F2505" s="332"/>
      <c r="G2505" s="333"/>
    </row>
    <row r="2506" spans="1:7" x14ac:dyDescent="0.25">
      <c r="B2506" s="333"/>
      <c r="C2506" s="137" t="str">
        <f ca="1">IF(OFFSET(Zdroj!AK$16,A2502-1,0)=0,"",CONCATENATE("A",$A$2+4," - ",Zdroj!$AK$15))</f>
        <v/>
      </c>
      <c r="D2506" s="134" t="str">
        <f ca="1">IF(C2506="","",CONCATENATE(OFFSET(Zdroj!AK$16,A2502-1,0)," - ",OFFSET(Zdroj!BC$16,A2502-1,0)))</f>
        <v/>
      </c>
      <c r="E2506" s="66" t="str">
        <f ca="1">IF(C2506="","",OFFSET(Zdroj!BD$16,A2502-1,0))</f>
        <v/>
      </c>
      <c r="F2506" s="332"/>
      <c r="G2506" s="333"/>
    </row>
    <row r="2507" spans="1:7" x14ac:dyDescent="0.25">
      <c r="B2507" s="333"/>
      <c r="C2507" s="137" t="str">
        <f ca="1">IF(OFFSET(Zdroj!AL$16,A2502-1,0)=0,"",CONCATENATE("A",$A$2+5," - ",Zdroj!$AL$15))</f>
        <v/>
      </c>
      <c r="D2507" s="134" t="str">
        <f ca="1">IF(C2507="","",CONCATENATE(OFFSET(Zdroj!AL$16,A2502-1,0)," - ",OFFSET(Zdroj!BE$16,A2502-1,0)))</f>
        <v/>
      </c>
      <c r="E2507" s="66" t="str">
        <f ca="1">IF(C2507="","",OFFSET(Zdroj!BF$16,A2502-1,0))</f>
        <v/>
      </c>
      <c r="F2507" s="332"/>
      <c r="G2507" s="333"/>
    </row>
    <row r="2508" spans="1:7" x14ac:dyDescent="0.25">
      <c r="B2508" s="333"/>
      <c r="C2508" s="137" t="str">
        <f ca="1">IF(OFFSET(Zdroj!AM$16,A2502-1,0)=0,"",CONCATENATE("B",$A$2," - ",Zdroj!$AM$15))</f>
        <v/>
      </c>
      <c r="D2508" s="134" t="str">
        <f ca="1">IF(C2508="","",CONCATENATE(OFFSET(Zdroj!AM$16,A2502-1,0)))</f>
        <v/>
      </c>
      <c r="E2508" s="67" t="str">
        <f ca="1">IF(C2508="","",OFFSET(Zdroj!AN$16,A2502-1,0))</f>
        <v/>
      </c>
      <c r="F2508" s="334" t="str">
        <f t="shared" ref="F2508" ca="1" si="746">IF(SUM(E2508:E2511)=0,"",SUM(E2508:E2511))</f>
        <v/>
      </c>
      <c r="G2508" s="333"/>
    </row>
    <row r="2509" spans="1:7" x14ac:dyDescent="0.25">
      <c r="B2509" s="333"/>
      <c r="C2509" s="137" t="str">
        <f ca="1">IF(OFFSET(Zdroj!AO$16,A2502-1,0)=0,"",CONCATENATE("B",$A$2+1," - ",Zdroj!$AO$15))</f>
        <v/>
      </c>
      <c r="D2509" s="134" t="str">
        <f ca="1">IF(C2509="","",CONCATENATE(OFFSET(Zdroj!AO$16,A2502-1,0)))</f>
        <v/>
      </c>
      <c r="E2509" s="66" t="str">
        <f ca="1">IF(C2509="","",OFFSET(Zdroj!AP$16,A2502-1,0))</f>
        <v/>
      </c>
      <c r="F2509" s="334"/>
      <c r="G2509" s="333"/>
    </row>
    <row r="2510" spans="1:7" x14ac:dyDescent="0.25">
      <c r="B2510" s="333"/>
      <c r="C2510" s="137" t="str">
        <f ca="1">IF(OFFSET(Zdroj!AQ$16,A2502-1,0)=0,"",CONCATENATE("B",$A$2+2," - ",Zdroj!$AQ$15))</f>
        <v/>
      </c>
      <c r="D2510" s="134" t="str">
        <f ca="1">IF(C2510="","",CONCATENATE(OFFSET(Zdroj!AQ$16,A2502-1,0)))</f>
        <v/>
      </c>
      <c r="E2510" s="66" t="str">
        <f ca="1">IF(C2510="","",OFFSET(Zdroj!AR$16,A2502-1,0))</f>
        <v/>
      </c>
      <c r="F2510" s="334"/>
      <c r="G2510" s="333"/>
    </row>
    <row r="2511" spans="1:7" x14ac:dyDescent="0.25">
      <c r="B2511" s="333"/>
      <c r="C2511" s="137" t="str">
        <f ca="1">IF(OFFSET(Zdroj!AT$16,A2502-1,0)=0,"",CONCATENATE("B",$A$2+3," - ",Zdroj!$AS$15))</f>
        <v/>
      </c>
      <c r="D2511" s="134" t="str">
        <f ca="1">IF(C2511="","",CONCATENATE(OFFSET(Zdroj!AS$16,A2502-1,0)))</f>
        <v/>
      </c>
      <c r="E2511" s="66" t="str">
        <f ca="1">IF(C2511="","",OFFSET(Zdroj!AT$16,A2502-1,0))</f>
        <v/>
      </c>
      <c r="F2511" s="334"/>
      <c r="G2511" s="333"/>
    </row>
    <row r="2512" spans="1:7" x14ac:dyDescent="0.25">
      <c r="A2512" s="127">
        <f>SUM((ROW()+8)/10)</f>
        <v>252</v>
      </c>
      <c r="B2512" s="333" t="str">
        <f ca="1">IF(OFFSET(Zdroj!$B$16,A2512-1,0)&gt;0,OFFSET(Zdroj!$B$16,A2512-1,0),"")</f>
        <v/>
      </c>
      <c r="C2512" s="136" t="str">
        <f ca="1">IF(OFFSET(Zdroj!AG$16,A2512-1,0)=0,"",CONCATENATE("A",$A$2," - ",Zdroj!$AG$15))</f>
        <v/>
      </c>
      <c r="D2512" s="134" t="str">
        <f ca="1">IF(C2512="","",CONCATENATE(OFFSET(Zdroj!AG$16,A2512-1,0)," - ",OFFSET(Zdroj!AU$16,A2512-1,0)))</f>
        <v/>
      </c>
      <c r="E2512" s="66" t="str">
        <f ca="1">IF(C2512="","",OFFSET(Zdroj!AV$16,A2512-1,0))</f>
        <v/>
      </c>
      <c r="F2512" s="332" t="str">
        <f t="shared" ref="F2512" ca="1" si="747">IF(SUM(E2512:E2517)=0,"",SUM(E2512:E2517))</f>
        <v/>
      </c>
      <c r="G2512" s="333" t="str">
        <f t="shared" ref="G2512" ca="1" si="748">IF(SUM(E2512:E2521)=0,"",SUM(E2512:E2521))</f>
        <v/>
      </c>
    </row>
    <row r="2513" spans="1:7" x14ac:dyDescent="0.25">
      <c r="B2513" s="333"/>
      <c r="C2513" s="137" t="str">
        <f ca="1">IF(OFFSET(Zdroj!AH$16,A2512-1,0)=0,"",CONCATENATE("A",$A$2+1," - ",Zdroj!$AH$15))</f>
        <v/>
      </c>
      <c r="D2513" s="134" t="str">
        <f ca="1">IF(C2513="","",CONCATENATE(OFFSET(Zdroj!AH$16,A2512-1,0)," - ",OFFSET(Zdroj!AW$16,A2512-1,0)))</f>
        <v/>
      </c>
      <c r="E2513" s="66" t="str">
        <f ca="1">IF(C2513="","",OFFSET(Zdroj!AX$16,A2512-1,0))</f>
        <v/>
      </c>
      <c r="F2513" s="332"/>
      <c r="G2513" s="333"/>
    </row>
    <row r="2514" spans="1:7" x14ac:dyDescent="0.25">
      <c r="B2514" s="333"/>
      <c r="C2514" s="137" t="str">
        <f ca="1">IF(OFFSET(Zdroj!AI$16,A2512-1,0)=0,"",CONCATENATE("A",$A$2+2," - ",Zdroj!$AI$15))</f>
        <v/>
      </c>
      <c r="D2514" s="134" t="str">
        <f ca="1">IF(C2514="","",CONCATENATE(OFFSET(Zdroj!AI$16,A2512-1,0)," - ",OFFSET(Zdroj!AY$16,A2512-1,0)))</f>
        <v/>
      </c>
      <c r="E2514" s="66" t="str">
        <f ca="1">IF(C2514="","",OFFSET(Zdroj!AZ$16,A2512-1,0))</f>
        <v/>
      </c>
      <c r="F2514" s="332"/>
      <c r="G2514" s="333"/>
    </row>
    <row r="2515" spans="1:7" x14ac:dyDescent="0.25">
      <c r="B2515" s="333"/>
      <c r="C2515" s="137" t="str">
        <f ca="1">IF(OFFSET(Zdroj!AJ$16,A2512-1,0)=0,"",CONCATENATE("A",$A$2+3," - ",Zdroj!$AJ$15))</f>
        <v/>
      </c>
      <c r="D2515" s="134" t="str">
        <f ca="1">IF(C2515="","",CONCATENATE(OFFSET(Zdroj!AJ$16,A2512-1,0)," - ",OFFSET(Zdroj!BA$16,A2512-1,0)))</f>
        <v/>
      </c>
      <c r="E2515" s="66" t="str">
        <f ca="1">IF(C2515="","",OFFSET(Zdroj!BB$16,A2512-1,0))</f>
        <v/>
      </c>
      <c r="F2515" s="332"/>
      <c r="G2515" s="333"/>
    </row>
    <row r="2516" spans="1:7" x14ac:dyDescent="0.25">
      <c r="B2516" s="333"/>
      <c r="C2516" s="137" t="str">
        <f ca="1">IF(OFFSET(Zdroj!AK$16,A2512-1,0)=0,"",CONCATENATE("A",$A$2+4," - ",Zdroj!$AK$15))</f>
        <v/>
      </c>
      <c r="D2516" s="134" t="str">
        <f ca="1">IF(C2516="","",CONCATENATE(OFFSET(Zdroj!AK$16,A2512-1,0)," - ",OFFSET(Zdroj!BC$16,A2512-1,0)))</f>
        <v/>
      </c>
      <c r="E2516" s="66" t="str">
        <f ca="1">IF(C2516="","",OFFSET(Zdroj!BD$16,A2512-1,0))</f>
        <v/>
      </c>
      <c r="F2516" s="332"/>
      <c r="G2516" s="333"/>
    </row>
    <row r="2517" spans="1:7" x14ac:dyDescent="0.25">
      <c r="B2517" s="333"/>
      <c r="C2517" s="137" t="str">
        <f ca="1">IF(OFFSET(Zdroj!AL$16,A2512-1,0)=0,"",CONCATENATE("A",$A$2+5," - ",Zdroj!$AL$15))</f>
        <v/>
      </c>
      <c r="D2517" s="134" t="str">
        <f ca="1">IF(C2517="","",CONCATENATE(OFFSET(Zdroj!AL$16,A2512-1,0)," - ",OFFSET(Zdroj!BE$16,A2512-1,0)))</f>
        <v/>
      </c>
      <c r="E2517" s="66" t="str">
        <f ca="1">IF(C2517="","",OFFSET(Zdroj!BF$16,A2512-1,0))</f>
        <v/>
      </c>
      <c r="F2517" s="332"/>
      <c r="G2517" s="333"/>
    </row>
    <row r="2518" spans="1:7" x14ac:dyDescent="0.25">
      <c r="B2518" s="333"/>
      <c r="C2518" s="137" t="str">
        <f ca="1">IF(OFFSET(Zdroj!AM$16,A2512-1,0)=0,"",CONCATENATE("B",$A$2," - ",Zdroj!$AM$15))</f>
        <v/>
      </c>
      <c r="D2518" s="134" t="str">
        <f ca="1">IF(C2518="","",CONCATENATE(OFFSET(Zdroj!AM$16,A2512-1,0)))</f>
        <v/>
      </c>
      <c r="E2518" s="67" t="str">
        <f ca="1">IF(C2518="","",OFFSET(Zdroj!AN$16,A2512-1,0))</f>
        <v/>
      </c>
      <c r="F2518" s="334" t="str">
        <f t="shared" ref="F2518" ca="1" si="749">IF(SUM(E2518:E2521)=0,"",SUM(E2518:E2521))</f>
        <v/>
      </c>
      <c r="G2518" s="333"/>
    </row>
    <row r="2519" spans="1:7" x14ac:dyDescent="0.25">
      <c r="B2519" s="333"/>
      <c r="C2519" s="137" t="str">
        <f ca="1">IF(OFFSET(Zdroj!AO$16,A2512-1,0)=0,"",CONCATENATE("B",$A$2+1," - ",Zdroj!$AO$15))</f>
        <v/>
      </c>
      <c r="D2519" s="134" t="str">
        <f ca="1">IF(C2519="","",CONCATENATE(OFFSET(Zdroj!AO$16,A2512-1,0)))</f>
        <v/>
      </c>
      <c r="E2519" s="66" t="str">
        <f ca="1">IF(C2519="","",OFFSET(Zdroj!AP$16,A2512-1,0))</f>
        <v/>
      </c>
      <c r="F2519" s="334"/>
      <c r="G2519" s="333"/>
    </row>
    <row r="2520" spans="1:7" x14ac:dyDescent="0.25">
      <c r="B2520" s="333"/>
      <c r="C2520" s="137" t="str">
        <f ca="1">IF(OFFSET(Zdroj!AQ$16,A2512-1,0)=0,"",CONCATENATE("B",$A$2+2," - ",Zdroj!$AQ$15))</f>
        <v/>
      </c>
      <c r="D2520" s="134" t="str">
        <f ca="1">IF(C2520="","",CONCATENATE(OFFSET(Zdroj!AQ$16,A2512-1,0)))</f>
        <v/>
      </c>
      <c r="E2520" s="66" t="str">
        <f ca="1">IF(C2520="","",OFFSET(Zdroj!AR$16,A2512-1,0))</f>
        <v/>
      </c>
      <c r="F2520" s="334"/>
      <c r="G2520" s="333"/>
    </row>
    <row r="2521" spans="1:7" x14ac:dyDescent="0.25">
      <c r="B2521" s="333"/>
      <c r="C2521" s="137" t="str">
        <f ca="1">IF(OFFSET(Zdroj!AT$16,A2512-1,0)=0,"",CONCATENATE("B",$A$2+3," - ",Zdroj!$AS$15))</f>
        <v/>
      </c>
      <c r="D2521" s="134" t="str">
        <f ca="1">IF(C2521="","",CONCATENATE(OFFSET(Zdroj!AS$16,A2512-1,0)))</f>
        <v/>
      </c>
      <c r="E2521" s="66" t="str">
        <f ca="1">IF(C2521="","",OFFSET(Zdroj!AT$16,A2512-1,0))</f>
        <v/>
      </c>
      <c r="F2521" s="334"/>
      <c r="G2521" s="333"/>
    </row>
    <row r="2522" spans="1:7" x14ac:dyDescent="0.25">
      <c r="A2522" s="127">
        <f>SUM((ROW()+8)/10)</f>
        <v>253</v>
      </c>
      <c r="B2522" s="333" t="str">
        <f ca="1">IF(OFFSET(Zdroj!$B$16,A2522-1,0)&gt;0,OFFSET(Zdroj!$B$16,A2522-1,0),"")</f>
        <v/>
      </c>
      <c r="C2522" s="136" t="str">
        <f ca="1">IF(OFFSET(Zdroj!AG$16,A2522-1,0)=0,"",CONCATENATE("A",$A$2," - ",Zdroj!$AG$15))</f>
        <v/>
      </c>
      <c r="D2522" s="134" t="str">
        <f ca="1">IF(C2522="","",CONCATENATE(OFFSET(Zdroj!AG$16,A2522-1,0)," - ",OFFSET(Zdroj!AU$16,A2522-1,0)))</f>
        <v/>
      </c>
      <c r="E2522" s="66" t="str">
        <f ca="1">IF(C2522="","",OFFSET(Zdroj!AV$16,A2522-1,0))</f>
        <v/>
      </c>
      <c r="F2522" s="332" t="str">
        <f t="shared" ref="F2522" ca="1" si="750">IF(SUM(E2522:E2527)=0,"",SUM(E2522:E2527))</f>
        <v/>
      </c>
      <c r="G2522" s="333" t="str">
        <f t="shared" ref="G2522" ca="1" si="751">IF(SUM(E2522:E2531)=0,"",SUM(E2522:E2531))</f>
        <v/>
      </c>
    </row>
    <row r="2523" spans="1:7" x14ac:dyDescent="0.25">
      <c r="B2523" s="333"/>
      <c r="C2523" s="137" t="str">
        <f ca="1">IF(OFFSET(Zdroj!AH$16,A2522-1,0)=0,"",CONCATENATE("A",$A$2+1," - ",Zdroj!$AH$15))</f>
        <v/>
      </c>
      <c r="D2523" s="134" t="str">
        <f ca="1">IF(C2523="","",CONCATENATE(OFFSET(Zdroj!AH$16,A2522-1,0)," - ",OFFSET(Zdroj!AW$16,A2522-1,0)))</f>
        <v/>
      </c>
      <c r="E2523" s="66" t="str">
        <f ca="1">IF(C2523="","",OFFSET(Zdroj!AX$16,A2522-1,0))</f>
        <v/>
      </c>
      <c r="F2523" s="332"/>
      <c r="G2523" s="333"/>
    </row>
    <row r="2524" spans="1:7" x14ac:dyDescent="0.25">
      <c r="B2524" s="333"/>
      <c r="C2524" s="137" t="str">
        <f ca="1">IF(OFFSET(Zdroj!AI$16,A2522-1,0)=0,"",CONCATENATE("A",$A$2+2," - ",Zdroj!$AI$15))</f>
        <v/>
      </c>
      <c r="D2524" s="134" t="str">
        <f ca="1">IF(C2524="","",CONCATENATE(OFFSET(Zdroj!AI$16,A2522-1,0)," - ",OFFSET(Zdroj!AY$16,A2522-1,0)))</f>
        <v/>
      </c>
      <c r="E2524" s="66" t="str">
        <f ca="1">IF(C2524="","",OFFSET(Zdroj!AZ$16,A2522-1,0))</f>
        <v/>
      </c>
      <c r="F2524" s="332"/>
      <c r="G2524" s="333"/>
    </row>
    <row r="2525" spans="1:7" x14ac:dyDescent="0.25">
      <c r="B2525" s="333"/>
      <c r="C2525" s="137" t="str">
        <f ca="1">IF(OFFSET(Zdroj!AJ$16,A2522-1,0)=0,"",CONCATENATE("A",$A$2+3," - ",Zdroj!$AJ$15))</f>
        <v/>
      </c>
      <c r="D2525" s="134" t="str">
        <f ca="1">IF(C2525="","",CONCATENATE(OFFSET(Zdroj!AJ$16,A2522-1,0)," - ",OFFSET(Zdroj!BA$16,A2522-1,0)))</f>
        <v/>
      </c>
      <c r="E2525" s="66" t="str">
        <f ca="1">IF(C2525="","",OFFSET(Zdroj!BB$16,A2522-1,0))</f>
        <v/>
      </c>
      <c r="F2525" s="332"/>
      <c r="G2525" s="333"/>
    </row>
    <row r="2526" spans="1:7" x14ac:dyDescent="0.25">
      <c r="B2526" s="333"/>
      <c r="C2526" s="137" t="str">
        <f ca="1">IF(OFFSET(Zdroj!AK$16,A2522-1,0)=0,"",CONCATENATE("A",$A$2+4," - ",Zdroj!$AK$15))</f>
        <v/>
      </c>
      <c r="D2526" s="134" t="str">
        <f ca="1">IF(C2526="","",CONCATENATE(OFFSET(Zdroj!AK$16,A2522-1,0)," - ",OFFSET(Zdroj!BC$16,A2522-1,0)))</f>
        <v/>
      </c>
      <c r="E2526" s="66" t="str">
        <f ca="1">IF(C2526="","",OFFSET(Zdroj!BD$16,A2522-1,0))</f>
        <v/>
      </c>
      <c r="F2526" s="332"/>
      <c r="G2526" s="333"/>
    </row>
    <row r="2527" spans="1:7" x14ac:dyDescent="0.25">
      <c r="B2527" s="333"/>
      <c r="C2527" s="137" t="str">
        <f ca="1">IF(OFFSET(Zdroj!AL$16,A2522-1,0)=0,"",CONCATENATE("A",$A$2+5," - ",Zdroj!$AL$15))</f>
        <v/>
      </c>
      <c r="D2527" s="134" t="str">
        <f ca="1">IF(C2527="","",CONCATENATE(OFFSET(Zdroj!AL$16,A2522-1,0)," - ",OFFSET(Zdroj!BE$16,A2522-1,0)))</f>
        <v/>
      </c>
      <c r="E2527" s="66" t="str">
        <f ca="1">IF(C2527="","",OFFSET(Zdroj!BF$16,A2522-1,0))</f>
        <v/>
      </c>
      <c r="F2527" s="332"/>
      <c r="G2527" s="333"/>
    </row>
    <row r="2528" spans="1:7" x14ac:dyDescent="0.25">
      <c r="B2528" s="333"/>
      <c r="C2528" s="137" t="str">
        <f ca="1">IF(OFFSET(Zdroj!AM$16,A2522-1,0)=0,"",CONCATENATE("B",$A$2," - ",Zdroj!$AM$15))</f>
        <v/>
      </c>
      <c r="D2528" s="134" t="str">
        <f ca="1">IF(C2528="","",CONCATENATE(OFFSET(Zdroj!AM$16,A2522-1,0)))</f>
        <v/>
      </c>
      <c r="E2528" s="67" t="str">
        <f ca="1">IF(C2528="","",OFFSET(Zdroj!AN$16,A2522-1,0))</f>
        <v/>
      </c>
      <c r="F2528" s="334" t="str">
        <f t="shared" ref="F2528" ca="1" si="752">IF(SUM(E2528:E2531)=0,"",SUM(E2528:E2531))</f>
        <v/>
      </c>
      <c r="G2528" s="333"/>
    </row>
    <row r="2529" spans="1:7" x14ac:dyDescent="0.25">
      <c r="B2529" s="333"/>
      <c r="C2529" s="137" t="str">
        <f ca="1">IF(OFFSET(Zdroj!AO$16,A2522-1,0)=0,"",CONCATENATE("B",$A$2+1," - ",Zdroj!$AO$15))</f>
        <v/>
      </c>
      <c r="D2529" s="134" t="str">
        <f ca="1">IF(C2529="","",CONCATENATE(OFFSET(Zdroj!AO$16,A2522-1,0)))</f>
        <v/>
      </c>
      <c r="E2529" s="66" t="str">
        <f ca="1">IF(C2529="","",OFFSET(Zdroj!AP$16,A2522-1,0))</f>
        <v/>
      </c>
      <c r="F2529" s="334"/>
      <c r="G2529" s="333"/>
    </row>
    <row r="2530" spans="1:7" x14ac:dyDescent="0.25">
      <c r="B2530" s="333"/>
      <c r="C2530" s="137" t="str">
        <f ca="1">IF(OFFSET(Zdroj!AQ$16,A2522-1,0)=0,"",CONCATENATE("B",$A$2+2," - ",Zdroj!$AQ$15))</f>
        <v/>
      </c>
      <c r="D2530" s="134" t="str">
        <f ca="1">IF(C2530="","",CONCATENATE(OFFSET(Zdroj!AQ$16,A2522-1,0)))</f>
        <v/>
      </c>
      <c r="E2530" s="66" t="str">
        <f ca="1">IF(C2530="","",OFFSET(Zdroj!AR$16,A2522-1,0))</f>
        <v/>
      </c>
      <c r="F2530" s="334"/>
      <c r="G2530" s="333"/>
    </row>
    <row r="2531" spans="1:7" x14ac:dyDescent="0.25">
      <c r="B2531" s="333"/>
      <c r="C2531" s="137" t="str">
        <f ca="1">IF(OFFSET(Zdroj!AT$16,A2522-1,0)=0,"",CONCATENATE("B",$A$2+3," - ",Zdroj!$AS$15))</f>
        <v/>
      </c>
      <c r="D2531" s="134" t="str">
        <f ca="1">IF(C2531="","",CONCATENATE(OFFSET(Zdroj!AS$16,A2522-1,0)))</f>
        <v/>
      </c>
      <c r="E2531" s="66" t="str">
        <f ca="1">IF(C2531="","",OFFSET(Zdroj!AT$16,A2522-1,0))</f>
        <v/>
      </c>
      <c r="F2531" s="334"/>
      <c r="G2531" s="333"/>
    </row>
    <row r="2532" spans="1:7" x14ac:dyDescent="0.25">
      <c r="A2532" s="127">
        <f>SUM((ROW()+8)/10)</f>
        <v>254</v>
      </c>
      <c r="B2532" s="333" t="str">
        <f ca="1">IF(OFFSET(Zdroj!$B$16,A2532-1,0)&gt;0,OFFSET(Zdroj!$B$16,A2532-1,0),"")</f>
        <v/>
      </c>
      <c r="C2532" s="136" t="str">
        <f ca="1">IF(OFFSET(Zdroj!AG$16,A2532-1,0)=0,"",CONCATENATE("A",$A$2," - ",Zdroj!$AG$15))</f>
        <v/>
      </c>
      <c r="D2532" s="134" t="str">
        <f ca="1">IF(C2532="","",CONCATENATE(OFFSET(Zdroj!AG$16,A2532-1,0)," - ",OFFSET(Zdroj!AU$16,A2532-1,0)))</f>
        <v/>
      </c>
      <c r="E2532" s="66" t="str">
        <f ca="1">IF(C2532="","",OFFSET(Zdroj!AV$16,A2532-1,0))</f>
        <v/>
      </c>
      <c r="F2532" s="332" t="str">
        <f t="shared" ref="F2532" ca="1" si="753">IF(SUM(E2532:E2537)=0,"",SUM(E2532:E2537))</f>
        <v/>
      </c>
      <c r="G2532" s="333" t="str">
        <f t="shared" ref="G2532" ca="1" si="754">IF(SUM(E2532:E2541)=0,"",SUM(E2532:E2541))</f>
        <v/>
      </c>
    </row>
    <row r="2533" spans="1:7" x14ac:dyDescent="0.25">
      <c r="B2533" s="333"/>
      <c r="C2533" s="137" t="str">
        <f ca="1">IF(OFFSET(Zdroj!AH$16,A2532-1,0)=0,"",CONCATENATE("A",$A$2+1," - ",Zdroj!$AH$15))</f>
        <v/>
      </c>
      <c r="D2533" s="134" t="str">
        <f ca="1">IF(C2533="","",CONCATENATE(OFFSET(Zdroj!AH$16,A2532-1,0)," - ",OFFSET(Zdroj!AW$16,A2532-1,0)))</f>
        <v/>
      </c>
      <c r="E2533" s="66" t="str">
        <f ca="1">IF(C2533="","",OFFSET(Zdroj!AX$16,A2532-1,0))</f>
        <v/>
      </c>
      <c r="F2533" s="332"/>
      <c r="G2533" s="333"/>
    </row>
    <row r="2534" spans="1:7" x14ac:dyDescent="0.25">
      <c r="B2534" s="333"/>
      <c r="C2534" s="137" t="str">
        <f ca="1">IF(OFFSET(Zdroj!AI$16,A2532-1,0)=0,"",CONCATENATE("A",$A$2+2," - ",Zdroj!$AI$15))</f>
        <v/>
      </c>
      <c r="D2534" s="134" t="str">
        <f ca="1">IF(C2534="","",CONCATENATE(OFFSET(Zdroj!AI$16,A2532-1,0)," - ",OFFSET(Zdroj!AY$16,A2532-1,0)))</f>
        <v/>
      </c>
      <c r="E2534" s="66" t="str">
        <f ca="1">IF(C2534="","",OFFSET(Zdroj!AZ$16,A2532-1,0))</f>
        <v/>
      </c>
      <c r="F2534" s="332"/>
      <c r="G2534" s="333"/>
    </row>
    <row r="2535" spans="1:7" x14ac:dyDescent="0.25">
      <c r="B2535" s="333"/>
      <c r="C2535" s="137" t="str">
        <f ca="1">IF(OFFSET(Zdroj!AJ$16,A2532-1,0)=0,"",CONCATENATE("A",$A$2+3," - ",Zdroj!$AJ$15))</f>
        <v/>
      </c>
      <c r="D2535" s="134" t="str">
        <f ca="1">IF(C2535="","",CONCATENATE(OFFSET(Zdroj!AJ$16,A2532-1,0)," - ",OFFSET(Zdroj!BA$16,A2532-1,0)))</f>
        <v/>
      </c>
      <c r="E2535" s="66" t="str">
        <f ca="1">IF(C2535="","",OFFSET(Zdroj!BB$16,A2532-1,0))</f>
        <v/>
      </c>
      <c r="F2535" s="332"/>
      <c r="G2535" s="333"/>
    </row>
    <row r="2536" spans="1:7" x14ac:dyDescent="0.25">
      <c r="B2536" s="333"/>
      <c r="C2536" s="137" t="str">
        <f ca="1">IF(OFFSET(Zdroj!AK$16,A2532-1,0)=0,"",CONCATENATE("A",$A$2+4," - ",Zdroj!$AK$15))</f>
        <v/>
      </c>
      <c r="D2536" s="134" t="str">
        <f ca="1">IF(C2536="","",CONCATENATE(OFFSET(Zdroj!AK$16,A2532-1,0)," - ",OFFSET(Zdroj!BC$16,A2532-1,0)))</f>
        <v/>
      </c>
      <c r="E2536" s="66" t="str">
        <f ca="1">IF(C2536="","",OFFSET(Zdroj!BD$16,A2532-1,0))</f>
        <v/>
      </c>
      <c r="F2536" s="332"/>
      <c r="G2536" s="333"/>
    </row>
    <row r="2537" spans="1:7" x14ac:dyDescent="0.25">
      <c r="B2537" s="333"/>
      <c r="C2537" s="137" t="str">
        <f ca="1">IF(OFFSET(Zdroj!AL$16,A2532-1,0)=0,"",CONCATENATE("A",$A$2+5," - ",Zdroj!$AL$15))</f>
        <v/>
      </c>
      <c r="D2537" s="134" t="str">
        <f ca="1">IF(C2537="","",CONCATENATE(OFFSET(Zdroj!AL$16,A2532-1,0)," - ",OFFSET(Zdroj!BE$16,A2532-1,0)))</f>
        <v/>
      </c>
      <c r="E2537" s="66" t="str">
        <f ca="1">IF(C2537="","",OFFSET(Zdroj!BF$16,A2532-1,0))</f>
        <v/>
      </c>
      <c r="F2537" s="332"/>
      <c r="G2537" s="333"/>
    </row>
    <row r="2538" spans="1:7" x14ac:dyDescent="0.25">
      <c r="B2538" s="333"/>
      <c r="C2538" s="137" t="str">
        <f ca="1">IF(OFFSET(Zdroj!AM$16,A2532-1,0)=0,"",CONCATENATE("B",$A$2," - ",Zdroj!$AM$15))</f>
        <v/>
      </c>
      <c r="D2538" s="134" t="str">
        <f ca="1">IF(C2538="","",CONCATENATE(OFFSET(Zdroj!AM$16,A2532-1,0)))</f>
        <v/>
      </c>
      <c r="E2538" s="67" t="str">
        <f ca="1">IF(C2538="","",OFFSET(Zdroj!AN$16,A2532-1,0))</f>
        <v/>
      </c>
      <c r="F2538" s="334" t="str">
        <f t="shared" ref="F2538" ca="1" si="755">IF(SUM(E2538:E2541)=0,"",SUM(E2538:E2541))</f>
        <v/>
      </c>
      <c r="G2538" s="333"/>
    </row>
    <row r="2539" spans="1:7" x14ac:dyDescent="0.25">
      <c r="B2539" s="333"/>
      <c r="C2539" s="137" t="str">
        <f ca="1">IF(OFFSET(Zdroj!AO$16,A2532-1,0)=0,"",CONCATENATE("B",$A$2+1," - ",Zdroj!$AO$15))</f>
        <v/>
      </c>
      <c r="D2539" s="134" t="str">
        <f ca="1">IF(C2539="","",CONCATENATE(OFFSET(Zdroj!AO$16,A2532-1,0)))</f>
        <v/>
      </c>
      <c r="E2539" s="66" t="str">
        <f ca="1">IF(C2539="","",OFFSET(Zdroj!AP$16,A2532-1,0))</f>
        <v/>
      </c>
      <c r="F2539" s="334"/>
      <c r="G2539" s="333"/>
    </row>
    <row r="2540" spans="1:7" x14ac:dyDescent="0.25">
      <c r="B2540" s="333"/>
      <c r="C2540" s="137" t="str">
        <f ca="1">IF(OFFSET(Zdroj!AQ$16,A2532-1,0)=0,"",CONCATENATE("B",$A$2+2," - ",Zdroj!$AQ$15))</f>
        <v/>
      </c>
      <c r="D2540" s="134" t="str">
        <f ca="1">IF(C2540="","",CONCATENATE(OFFSET(Zdroj!AQ$16,A2532-1,0)))</f>
        <v/>
      </c>
      <c r="E2540" s="66" t="str">
        <f ca="1">IF(C2540="","",OFFSET(Zdroj!AR$16,A2532-1,0))</f>
        <v/>
      </c>
      <c r="F2540" s="334"/>
      <c r="G2540" s="333"/>
    </row>
    <row r="2541" spans="1:7" x14ac:dyDescent="0.25">
      <c r="B2541" s="333"/>
      <c r="C2541" s="137" t="str">
        <f ca="1">IF(OFFSET(Zdroj!AT$16,A2532-1,0)=0,"",CONCATENATE("B",$A$2+3," - ",Zdroj!$AS$15))</f>
        <v/>
      </c>
      <c r="D2541" s="134" t="str">
        <f ca="1">IF(C2541="","",CONCATENATE(OFFSET(Zdroj!AS$16,A2532-1,0)))</f>
        <v/>
      </c>
      <c r="E2541" s="66" t="str">
        <f ca="1">IF(C2541="","",OFFSET(Zdroj!AT$16,A2532-1,0))</f>
        <v/>
      </c>
      <c r="F2541" s="334"/>
      <c r="G2541" s="333"/>
    </row>
    <row r="2542" spans="1:7" x14ac:dyDescent="0.25">
      <c r="A2542" s="127">
        <f>SUM((ROW()+8)/10)</f>
        <v>255</v>
      </c>
      <c r="B2542" s="333" t="str">
        <f ca="1">IF(OFFSET(Zdroj!$B$16,A2542-1,0)&gt;0,OFFSET(Zdroj!$B$16,A2542-1,0),"")</f>
        <v/>
      </c>
      <c r="C2542" s="136" t="str">
        <f ca="1">IF(OFFSET(Zdroj!AG$16,A2542-1,0)=0,"",CONCATENATE("A",$A$2," - ",Zdroj!$AG$15))</f>
        <v/>
      </c>
      <c r="D2542" s="134" t="str">
        <f ca="1">IF(C2542="","",CONCATENATE(OFFSET(Zdroj!AG$16,A2542-1,0)," - ",OFFSET(Zdroj!AU$16,A2542-1,0)))</f>
        <v/>
      </c>
      <c r="E2542" s="66" t="str">
        <f ca="1">IF(C2542="","",OFFSET(Zdroj!AV$16,A2542-1,0))</f>
        <v/>
      </c>
      <c r="F2542" s="332" t="str">
        <f t="shared" ref="F2542" ca="1" si="756">IF(SUM(E2542:E2547)=0,"",SUM(E2542:E2547))</f>
        <v/>
      </c>
      <c r="G2542" s="333" t="str">
        <f t="shared" ref="G2542" ca="1" si="757">IF(SUM(E2542:E2551)=0,"",SUM(E2542:E2551))</f>
        <v/>
      </c>
    </row>
    <row r="2543" spans="1:7" x14ac:dyDescent="0.25">
      <c r="B2543" s="333"/>
      <c r="C2543" s="137" t="str">
        <f ca="1">IF(OFFSET(Zdroj!AH$16,A2542-1,0)=0,"",CONCATENATE("A",$A$2+1," - ",Zdroj!$AH$15))</f>
        <v/>
      </c>
      <c r="D2543" s="134" t="str">
        <f ca="1">IF(C2543="","",CONCATENATE(OFFSET(Zdroj!AH$16,A2542-1,0)," - ",OFFSET(Zdroj!AW$16,A2542-1,0)))</f>
        <v/>
      </c>
      <c r="E2543" s="66" t="str">
        <f ca="1">IF(C2543="","",OFFSET(Zdroj!AX$16,A2542-1,0))</f>
        <v/>
      </c>
      <c r="F2543" s="332"/>
      <c r="G2543" s="333"/>
    </row>
    <row r="2544" spans="1:7" x14ac:dyDescent="0.25">
      <c r="B2544" s="333"/>
      <c r="C2544" s="137" t="str">
        <f ca="1">IF(OFFSET(Zdroj!AI$16,A2542-1,0)=0,"",CONCATENATE("A",$A$2+2," - ",Zdroj!$AI$15))</f>
        <v/>
      </c>
      <c r="D2544" s="134" t="str">
        <f ca="1">IF(C2544="","",CONCATENATE(OFFSET(Zdroj!AI$16,A2542-1,0)," - ",OFFSET(Zdroj!AY$16,A2542-1,0)))</f>
        <v/>
      </c>
      <c r="E2544" s="66" t="str">
        <f ca="1">IF(C2544="","",OFFSET(Zdroj!AZ$16,A2542-1,0))</f>
        <v/>
      </c>
      <c r="F2544" s="332"/>
      <c r="G2544" s="333"/>
    </row>
    <row r="2545" spans="1:7" x14ac:dyDescent="0.25">
      <c r="B2545" s="333"/>
      <c r="C2545" s="137" t="str">
        <f ca="1">IF(OFFSET(Zdroj!AJ$16,A2542-1,0)=0,"",CONCATENATE("A",$A$2+3," - ",Zdroj!$AJ$15))</f>
        <v/>
      </c>
      <c r="D2545" s="134" t="str">
        <f ca="1">IF(C2545="","",CONCATENATE(OFFSET(Zdroj!AJ$16,A2542-1,0)," - ",OFFSET(Zdroj!BA$16,A2542-1,0)))</f>
        <v/>
      </c>
      <c r="E2545" s="66" t="str">
        <f ca="1">IF(C2545="","",OFFSET(Zdroj!BB$16,A2542-1,0))</f>
        <v/>
      </c>
      <c r="F2545" s="332"/>
      <c r="G2545" s="333"/>
    </row>
    <row r="2546" spans="1:7" x14ac:dyDescent="0.25">
      <c r="B2546" s="333"/>
      <c r="C2546" s="137" t="str">
        <f ca="1">IF(OFFSET(Zdroj!AK$16,A2542-1,0)=0,"",CONCATENATE("A",$A$2+4," - ",Zdroj!$AK$15))</f>
        <v/>
      </c>
      <c r="D2546" s="134" t="str">
        <f ca="1">IF(C2546="","",CONCATENATE(OFFSET(Zdroj!AK$16,A2542-1,0)," - ",OFFSET(Zdroj!BC$16,A2542-1,0)))</f>
        <v/>
      </c>
      <c r="E2546" s="66" t="str">
        <f ca="1">IF(C2546="","",OFFSET(Zdroj!BD$16,A2542-1,0))</f>
        <v/>
      </c>
      <c r="F2546" s="332"/>
      <c r="G2546" s="333"/>
    </row>
    <row r="2547" spans="1:7" x14ac:dyDescent="0.25">
      <c r="B2547" s="333"/>
      <c r="C2547" s="137" t="str">
        <f ca="1">IF(OFFSET(Zdroj!AL$16,A2542-1,0)=0,"",CONCATENATE("A",$A$2+5," - ",Zdroj!$AL$15))</f>
        <v/>
      </c>
      <c r="D2547" s="134" t="str">
        <f ca="1">IF(C2547="","",CONCATENATE(OFFSET(Zdroj!AL$16,A2542-1,0)," - ",OFFSET(Zdroj!BE$16,A2542-1,0)))</f>
        <v/>
      </c>
      <c r="E2547" s="66" t="str">
        <f ca="1">IF(C2547="","",OFFSET(Zdroj!BF$16,A2542-1,0))</f>
        <v/>
      </c>
      <c r="F2547" s="332"/>
      <c r="G2547" s="333"/>
    </row>
    <row r="2548" spans="1:7" x14ac:dyDescent="0.25">
      <c r="B2548" s="333"/>
      <c r="C2548" s="137" t="str">
        <f ca="1">IF(OFFSET(Zdroj!AM$16,A2542-1,0)=0,"",CONCATENATE("B",$A$2," - ",Zdroj!$AM$15))</f>
        <v/>
      </c>
      <c r="D2548" s="134" t="str">
        <f ca="1">IF(C2548="","",CONCATENATE(OFFSET(Zdroj!AM$16,A2542-1,0)))</f>
        <v/>
      </c>
      <c r="E2548" s="67" t="str">
        <f ca="1">IF(C2548="","",OFFSET(Zdroj!AN$16,A2542-1,0))</f>
        <v/>
      </c>
      <c r="F2548" s="334" t="str">
        <f t="shared" ref="F2548" ca="1" si="758">IF(SUM(E2548:E2551)=0,"",SUM(E2548:E2551))</f>
        <v/>
      </c>
      <c r="G2548" s="333"/>
    </row>
    <row r="2549" spans="1:7" x14ac:dyDescent="0.25">
      <c r="B2549" s="333"/>
      <c r="C2549" s="137" t="str">
        <f ca="1">IF(OFFSET(Zdroj!AO$16,A2542-1,0)=0,"",CONCATENATE("B",$A$2+1," - ",Zdroj!$AO$15))</f>
        <v/>
      </c>
      <c r="D2549" s="134" t="str">
        <f ca="1">IF(C2549="","",CONCATENATE(OFFSET(Zdroj!AO$16,A2542-1,0)))</f>
        <v/>
      </c>
      <c r="E2549" s="66" t="str">
        <f ca="1">IF(C2549="","",OFFSET(Zdroj!AP$16,A2542-1,0))</f>
        <v/>
      </c>
      <c r="F2549" s="334"/>
      <c r="G2549" s="333"/>
    </row>
    <row r="2550" spans="1:7" x14ac:dyDescent="0.25">
      <c r="B2550" s="333"/>
      <c r="C2550" s="137" t="str">
        <f ca="1">IF(OFFSET(Zdroj!AQ$16,A2542-1,0)=0,"",CONCATENATE("B",$A$2+2," - ",Zdroj!$AQ$15))</f>
        <v/>
      </c>
      <c r="D2550" s="134" t="str">
        <f ca="1">IF(C2550="","",CONCATENATE(OFFSET(Zdroj!AQ$16,A2542-1,0)))</f>
        <v/>
      </c>
      <c r="E2550" s="66" t="str">
        <f ca="1">IF(C2550="","",OFFSET(Zdroj!AR$16,A2542-1,0))</f>
        <v/>
      </c>
      <c r="F2550" s="334"/>
      <c r="G2550" s="333"/>
    </row>
    <row r="2551" spans="1:7" x14ac:dyDescent="0.25">
      <c r="B2551" s="333"/>
      <c r="C2551" s="137" t="str">
        <f ca="1">IF(OFFSET(Zdroj!AT$16,A2542-1,0)=0,"",CONCATENATE("B",$A$2+3," - ",Zdroj!$AS$15))</f>
        <v/>
      </c>
      <c r="D2551" s="134" t="str">
        <f ca="1">IF(C2551="","",CONCATENATE(OFFSET(Zdroj!AS$16,A2542-1,0)))</f>
        <v/>
      </c>
      <c r="E2551" s="66" t="str">
        <f ca="1">IF(C2551="","",OFFSET(Zdroj!AT$16,A2542-1,0))</f>
        <v/>
      </c>
      <c r="F2551" s="334"/>
      <c r="G2551" s="333"/>
    </row>
    <row r="2552" spans="1:7" x14ac:dyDescent="0.25">
      <c r="A2552" s="127">
        <f>SUM((ROW()+8)/10)</f>
        <v>256</v>
      </c>
      <c r="B2552" s="333" t="str">
        <f ca="1">IF(OFFSET(Zdroj!$B$16,A2552-1,0)&gt;0,OFFSET(Zdroj!$B$16,A2552-1,0),"")</f>
        <v/>
      </c>
      <c r="C2552" s="136" t="str">
        <f ca="1">IF(OFFSET(Zdroj!AG$16,A2552-1,0)=0,"",CONCATENATE("A",$A$2," - ",Zdroj!$AG$15))</f>
        <v/>
      </c>
      <c r="D2552" s="134" t="str">
        <f ca="1">IF(C2552="","",CONCATENATE(OFFSET(Zdroj!AG$16,A2552-1,0)," - ",OFFSET(Zdroj!AU$16,A2552-1,0)))</f>
        <v/>
      </c>
      <c r="E2552" s="66" t="str">
        <f ca="1">IF(C2552="","",OFFSET(Zdroj!AV$16,A2552-1,0))</f>
        <v/>
      </c>
      <c r="F2552" s="332" t="str">
        <f t="shared" ref="F2552" ca="1" si="759">IF(SUM(E2552:E2557)=0,"",SUM(E2552:E2557))</f>
        <v/>
      </c>
      <c r="G2552" s="333" t="str">
        <f t="shared" ref="G2552" ca="1" si="760">IF(SUM(E2552:E2561)=0,"",SUM(E2552:E2561))</f>
        <v/>
      </c>
    </row>
    <row r="2553" spans="1:7" x14ac:dyDescent="0.25">
      <c r="B2553" s="333"/>
      <c r="C2553" s="137" t="str">
        <f ca="1">IF(OFFSET(Zdroj!AH$16,A2552-1,0)=0,"",CONCATENATE("A",$A$2+1," - ",Zdroj!$AH$15))</f>
        <v/>
      </c>
      <c r="D2553" s="134" t="str">
        <f ca="1">IF(C2553="","",CONCATENATE(OFFSET(Zdroj!AH$16,A2552-1,0)," - ",OFFSET(Zdroj!AW$16,A2552-1,0)))</f>
        <v/>
      </c>
      <c r="E2553" s="66" t="str">
        <f ca="1">IF(C2553="","",OFFSET(Zdroj!AX$16,A2552-1,0))</f>
        <v/>
      </c>
      <c r="F2553" s="332"/>
      <c r="G2553" s="333"/>
    </row>
    <row r="2554" spans="1:7" x14ac:dyDescent="0.25">
      <c r="B2554" s="333"/>
      <c r="C2554" s="137" t="str">
        <f ca="1">IF(OFFSET(Zdroj!AI$16,A2552-1,0)=0,"",CONCATENATE("A",$A$2+2," - ",Zdroj!$AI$15))</f>
        <v/>
      </c>
      <c r="D2554" s="134" t="str">
        <f ca="1">IF(C2554="","",CONCATENATE(OFFSET(Zdroj!AI$16,A2552-1,0)," - ",OFFSET(Zdroj!AY$16,A2552-1,0)))</f>
        <v/>
      </c>
      <c r="E2554" s="66" t="str">
        <f ca="1">IF(C2554="","",OFFSET(Zdroj!AZ$16,A2552-1,0))</f>
        <v/>
      </c>
      <c r="F2554" s="332"/>
      <c r="G2554" s="333"/>
    </row>
    <row r="2555" spans="1:7" x14ac:dyDescent="0.25">
      <c r="B2555" s="333"/>
      <c r="C2555" s="137" t="str">
        <f ca="1">IF(OFFSET(Zdroj!AJ$16,A2552-1,0)=0,"",CONCATENATE("A",$A$2+3," - ",Zdroj!$AJ$15))</f>
        <v/>
      </c>
      <c r="D2555" s="134" t="str">
        <f ca="1">IF(C2555="","",CONCATENATE(OFFSET(Zdroj!AJ$16,A2552-1,0)," - ",OFFSET(Zdroj!BA$16,A2552-1,0)))</f>
        <v/>
      </c>
      <c r="E2555" s="66" t="str">
        <f ca="1">IF(C2555="","",OFFSET(Zdroj!BB$16,A2552-1,0))</f>
        <v/>
      </c>
      <c r="F2555" s="332"/>
      <c r="G2555" s="333"/>
    </row>
    <row r="2556" spans="1:7" x14ac:dyDescent="0.25">
      <c r="B2556" s="333"/>
      <c r="C2556" s="137" t="str">
        <f ca="1">IF(OFFSET(Zdroj!AK$16,A2552-1,0)=0,"",CONCATENATE("A",$A$2+4," - ",Zdroj!$AK$15))</f>
        <v/>
      </c>
      <c r="D2556" s="134" t="str">
        <f ca="1">IF(C2556="","",CONCATENATE(OFFSET(Zdroj!AK$16,A2552-1,0)," - ",OFFSET(Zdroj!BC$16,A2552-1,0)))</f>
        <v/>
      </c>
      <c r="E2556" s="66" t="str">
        <f ca="1">IF(C2556="","",OFFSET(Zdroj!BD$16,A2552-1,0))</f>
        <v/>
      </c>
      <c r="F2556" s="332"/>
      <c r="G2556" s="333"/>
    </row>
    <row r="2557" spans="1:7" x14ac:dyDescent="0.25">
      <c r="B2557" s="333"/>
      <c r="C2557" s="137" t="str">
        <f ca="1">IF(OFFSET(Zdroj!AL$16,A2552-1,0)=0,"",CONCATENATE("A",$A$2+5," - ",Zdroj!$AL$15))</f>
        <v/>
      </c>
      <c r="D2557" s="134" t="str">
        <f ca="1">IF(C2557="","",CONCATENATE(OFFSET(Zdroj!AL$16,A2552-1,0)," - ",OFFSET(Zdroj!BE$16,A2552-1,0)))</f>
        <v/>
      </c>
      <c r="E2557" s="66" t="str">
        <f ca="1">IF(C2557="","",OFFSET(Zdroj!BF$16,A2552-1,0))</f>
        <v/>
      </c>
      <c r="F2557" s="332"/>
      <c r="G2557" s="333"/>
    </row>
    <row r="2558" spans="1:7" x14ac:dyDescent="0.25">
      <c r="B2558" s="333"/>
      <c r="C2558" s="137" t="str">
        <f ca="1">IF(OFFSET(Zdroj!AM$16,A2552-1,0)=0,"",CONCATENATE("B",$A$2," - ",Zdroj!$AM$15))</f>
        <v/>
      </c>
      <c r="D2558" s="134" t="str">
        <f ca="1">IF(C2558="","",CONCATENATE(OFFSET(Zdroj!AM$16,A2552-1,0)))</f>
        <v/>
      </c>
      <c r="E2558" s="67" t="str">
        <f ca="1">IF(C2558="","",OFFSET(Zdroj!AN$16,A2552-1,0))</f>
        <v/>
      </c>
      <c r="F2558" s="334" t="str">
        <f t="shared" ref="F2558" ca="1" si="761">IF(SUM(E2558:E2561)=0,"",SUM(E2558:E2561))</f>
        <v/>
      </c>
      <c r="G2558" s="333"/>
    </row>
    <row r="2559" spans="1:7" x14ac:dyDescent="0.25">
      <c r="B2559" s="333"/>
      <c r="C2559" s="137" t="str">
        <f ca="1">IF(OFFSET(Zdroj!AO$16,A2552-1,0)=0,"",CONCATENATE("B",$A$2+1," - ",Zdroj!$AO$15))</f>
        <v/>
      </c>
      <c r="D2559" s="134" t="str">
        <f ca="1">IF(C2559="","",CONCATENATE(OFFSET(Zdroj!AO$16,A2552-1,0)))</f>
        <v/>
      </c>
      <c r="E2559" s="66" t="str">
        <f ca="1">IF(C2559="","",OFFSET(Zdroj!AP$16,A2552-1,0))</f>
        <v/>
      </c>
      <c r="F2559" s="334"/>
      <c r="G2559" s="333"/>
    </row>
    <row r="2560" spans="1:7" x14ac:dyDescent="0.25">
      <c r="B2560" s="333"/>
      <c r="C2560" s="137" t="str">
        <f ca="1">IF(OFFSET(Zdroj!AQ$16,A2552-1,0)=0,"",CONCATENATE("B",$A$2+2," - ",Zdroj!$AQ$15))</f>
        <v/>
      </c>
      <c r="D2560" s="134" t="str">
        <f ca="1">IF(C2560="","",CONCATENATE(OFFSET(Zdroj!AQ$16,A2552-1,0)))</f>
        <v/>
      </c>
      <c r="E2560" s="66" t="str">
        <f ca="1">IF(C2560="","",OFFSET(Zdroj!AR$16,A2552-1,0))</f>
        <v/>
      </c>
      <c r="F2560" s="334"/>
      <c r="G2560" s="333"/>
    </row>
    <row r="2561" spans="1:7" x14ac:dyDescent="0.25">
      <c r="B2561" s="333"/>
      <c r="C2561" s="137" t="str">
        <f ca="1">IF(OFFSET(Zdroj!AT$16,A2552-1,0)=0,"",CONCATENATE("B",$A$2+3," - ",Zdroj!$AS$15))</f>
        <v/>
      </c>
      <c r="D2561" s="134" t="str">
        <f ca="1">IF(C2561="","",CONCATENATE(OFFSET(Zdroj!AS$16,A2552-1,0)))</f>
        <v/>
      </c>
      <c r="E2561" s="66" t="str">
        <f ca="1">IF(C2561="","",OFFSET(Zdroj!AT$16,A2552-1,0))</f>
        <v/>
      </c>
      <c r="F2561" s="334"/>
      <c r="G2561" s="333"/>
    </row>
    <row r="2562" spans="1:7" x14ac:dyDescent="0.25">
      <c r="A2562" s="127">
        <f>SUM((ROW()+8)/10)</f>
        <v>257</v>
      </c>
      <c r="B2562" s="333" t="str">
        <f ca="1">IF(OFFSET(Zdroj!$B$16,A2562-1,0)&gt;0,OFFSET(Zdroj!$B$16,A2562-1,0),"")</f>
        <v/>
      </c>
      <c r="C2562" s="136" t="str">
        <f ca="1">IF(OFFSET(Zdroj!AG$16,A2562-1,0)=0,"",CONCATENATE("A",$A$2," - ",Zdroj!$AG$15))</f>
        <v/>
      </c>
      <c r="D2562" s="134" t="str">
        <f ca="1">IF(C2562="","",CONCATENATE(OFFSET(Zdroj!AG$16,A2562-1,0)," - ",OFFSET(Zdroj!AU$16,A2562-1,0)))</f>
        <v/>
      </c>
      <c r="E2562" s="66" t="str">
        <f ca="1">IF(C2562="","",OFFSET(Zdroj!AV$16,A2562-1,0))</f>
        <v/>
      </c>
      <c r="F2562" s="332" t="str">
        <f t="shared" ref="F2562" ca="1" si="762">IF(SUM(E2562:E2567)=0,"",SUM(E2562:E2567))</f>
        <v/>
      </c>
      <c r="G2562" s="333" t="str">
        <f t="shared" ref="G2562" ca="1" si="763">IF(SUM(E2562:E2571)=0,"",SUM(E2562:E2571))</f>
        <v/>
      </c>
    </row>
    <row r="2563" spans="1:7" x14ac:dyDescent="0.25">
      <c r="B2563" s="333"/>
      <c r="C2563" s="137" t="str">
        <f ca="1">IF(OFFSET(Zdroj!AH$16,A2562-1,0)=0,"",CONCATENATE("A",$A$2+1," - ",Zdroj!$AH$15))</f>
        <v/>
      </c>
      <c r="D2563" s="134" t="str">
        <f ca="1">IF(C2563="","",CONCATENATE(OFFSET(Zdroj!AH$16,A2562-1,0)," - ",OFFSET(Zdroj!AW$16,A2562-1,0)))</f>
        <v/>
      </c>
      <c r="E2563" s="66" t="str">
        <f ca="1">IF(C2563="","",OFFSET(Zdroj!AX$16,A2562-1,0))</f>
        <v/>
      </c>
      <c r="F2563" s="332"/>
      <c r="G2563" s="333"/>
    </row>
    <row r="2564" spans="1:7" x14ac:dyDescent="0.25">
      <c r="B2564" s="333"/>
      <c r="C2564" s="137" t="str">
        <f ca="1">IF(OFFSET(Zdroj!AI$16,A2562-1,0)=0,"",CONCATENATE("A",$A$2+2," - ",Zdroj!$AI$15))</f>
        <v/>
      </c>
      <c r="D2564" s="134" t="str">
        <f ca="1">IF(C2564="","",CONCATENATE(OFFSET(Zdroj!AI$16,A2562-1,0)," - ",OFFSET(Zdroj!AY$16,A2562-1,0)))</f>
        <v/>
      </c>
      <c r="E2564" s="66" t="str">
        <f ca="1">IF(C2564="","",OFFSET(Zdroj!AZ$16,A2562-1,0))</f>
        <v/>
      </c>
      <c r="F2564" s="332"/>
      <c r="G2564" s="333"/>
    </row>
    <row r="2565" spans="1:7" x14ac:dyDescent="0.25">
      <c r="B2565" s="333"/>
      <c r="C2565" s="137" t="str">
        <f ca="1">IF(OFFSET(Zdroj!AJ$16,A2562-1,0)=0,"",CONCATENATE("A",$A$2+3," - ",Zdroj!$AJ$15))</f>
        <v/>
      </c>
      <c r="D2565" s="134" t="str">
        <f ca="1">IF(C2565="","",CONCATENATE(OFFSET(Zdroj!AJ$16,A2562-1,0)," - ",OFFSET(Zdroj!BA$16,A2562-1,0)))</f>
        <v/>
      </c>
      <c r="E2565" s="66" t="str">
        <f ca="1">IF(C2565="","",OFFSET(Zdroj!BB$16,A2562-1,0))</f>
        <v/>
      </c>
      <c r="F2565" s="332"/>
      <c r="G2565" s="333"/>
    </row>
    <row r="2566" spans="1:7" x14ac:dyDescent="0.25">
      <c r="B2566" s="333"/>
      <c r="C2566" s="137" t="str">
        <f ca="1">IF(OFFSET(Zdroj!AK$16,A2562-1,0)=0,"",CONCATENATE("A",$A$2+4," - ",Zdroj!$AK$15))</f>
        <v/>
      </c>
      <c r="D2566" s="134" t="str">
        <f ca="1">IF(C2566="","",CONCATENATE(OFFSET(Zdroj!AK$16,A2562-1,0)," - ",OFFSET(Zdroj!BC$16,A2562-1,0)))</f>
        <v/>
      </c>
      <c r="E2566" s="66" t="str">
        <f ca="1">IF(C2566="","",OFFSET(Zdroj!BD$16,A2562-1,0))</f>
        <v/>
      </c>
      <c r="F2566" s="332"/>
      <c r="G2566" s="333"/>
    </row>
    <row r="2567" spans="1:7" x14ac:dyDescent="0.25">
      <c r="B2567" s="333"/>
      <c r="C2567" s="137" t="str">
        <f ca="1">IF(OFFSET(Zdroj!AL$16,A2562-1,0)=0,"",CONCATENATE("A",$A$2+5," - ",Zdroj!$AL$15))</f>
        <v/>
      </c>
      <c r="D2567" s="134" t="str">
        <f ca="1">IF(C2567="","",CONCATENATE(OFFSET(Zdroj!AL$16,A2562-1,0)," - ",OFFSET(Zdroj!BE$16,A2562-1,0)))</f>
        <v/>
      </c>
      <c r="E2567" s="66" t="str">
        <f ca="1">IF(C2567="","",OFFSET(Zdroj!BF$16,A2562-1,0))</f>
        <v/>
      </c>
      <c r="F2567" s="332"/>
      <c r="G2567" s="333"/>
    </row>
    <row r="2568" spans="1:7" x14ac:dyDescent="0.25">
      <c r="B2568" s="333"/>
      <c r="C2568" s="137" t="str">
        <f ca="1">IF(OFFSET(Zdroj!AM$16,A2562-1,0)=0,"",CONCATENATE("B",$A$2," - ",Zdroj!$AM$15))</f>
        <v/>
      </c>
      <c r="D2568" s="134" t="str">
        <f ca="1">IF(C2568="","",CONCATENATE(OFFSET(Zdroj!AM$16,A2562-1,0)))</f>
        <v/>
      </c>
      <c r="E2568" s="67" t="str">
        <f ca="1">IF(C2568="","",OFFSET(Zdroj!AN$16,A2562-1,0))</f>
        <v/>
      </c>
      <c r="F2568" s="334" t="str">
        <f t="shared" ref="F2568" ca="1" si="764">IF(SUM(E2568:E2571)=0,"",SUM(E2568:E2571))</f>
        <v/>
      </c>
      <c r="G2568" s="333"/>
    </row>
    <row r="2569" spans="1:7" x14ac:dyDescent="0.25">
      <c r="B2569" s="333"/>
      <c r="C2569" s="137" t="str">
        <f ca="1">IF(OFFSET(Zdroj!AO$16,A2562-1,0)=0,"",CONCATENATE("B",$A$2+1," - ",Zdroj!$AO$15))</f>
        <v/>
      </c>
      <c r="D2569" s="134" t="str">
        <f ca="1">IF(C2569="","",CONCATENATE(OFFSET(Zdroj!AO$16,A2562-1,0)))</f>
        <v/>
      </c>
      <c r="E2569" s="66" t="str">
        <f ca="1">IF(C2569="","",OFFSET(Zdroj!AP$16,A2562-1,0))</f>
        <v/>
      </c>
      <c r="F2569" s="334"/>
      <c r="G2569" s="333"/>
    </row>
    <row r="2570" spans="1:7" x14ac:dyDescent="0.25">
      <c r="B2570" s="333"/>
      <c r="C2570" s="137" t="str">
        <f ca="1">IF(OFFSET(Zdroj!AQ$16,A2562-1,0)=0,"",CONCATENATE("B",$A$2+2," - ",Zdroj!$AQ$15))</f>
        <v/>
      </c>
      <c r="D2570" s="134" t="str">
        <f ca="1">IF(C2570="","",CONCATENATE(OFFSET(Zdroj!AQ$16,A2562-1,0)))</f>
        <v/>
      </c>
      <c r="E2570" s="66" t="str">
        <f ca="1">IF(C2570="","",OFFSET(Zdroj!AR$16,A2562-1,0))</f>
        <v/>
      </c>
      <c r="F2570" s="334"/>
      <c r="G2570" s="333"/>
    </row>
    <row r="2571" spans="1:7" x14ac:dyDescent="0.25">
      <c r="B2571" s="333"/>
      <c r="C2571" s="137" t="str">
        <f ca="1">IF(OFFSET(Zdroj!AT$16,A2562-1,0)=0,"",CONCATENATE("B",$A$2+3," - ",Zdroj!$AS$15))</f>
        <v/>
      </c>
      <c r="D2571" s="134" t="str">
        <f ca="1">IF(C2571="","",CONCATENATE(OFFSET(Zdroj!AS$16,A2562-1,0)))</f>
        <v/>
      </c>
      <c r="E2571" s="66" t="str">
        <f ca="1">IF(C2571="","",OFFSET(Zdroj!AT$16,A2562-1,0))</f>
        <v/>
      </c>
      <c r="F2571" s="334"/>
      <c r="G2571" s="333"/>
    </row>
    <row r="2572" spans="1:7" x14ac:dyDescent="0.25">
      <c r="A2572" s="127">
        <f>SUM((ROW()+8)/10)</f>
        <v>258</v>
      </c>
      <c r="B2572" s="333" t="str">
        <f ca="1">IF(OFFSET(Zdroj!$B$16,A2572-1,0)&gt;0,OFFSET(Zdroj!$B$16,A2572-1,0),"")</f>
        <v/>
      </c>
      <c r="C2572" s="136" t="str">
        <f ca="1">IF(OFFSET(Zdroj!AG$16,A2572-1,0)=0,"",CONCATENATE("A",$A$2," - ",Zdroj!$AG$15))</f>
        <v/>
      </c>
      <c r="D2572" s="134" t="str">
        <f ca="1">IF(C2572="","",CONCATENATE(OFFSET(Zdroj!AG$16,A2572-1,0)," - ",OFFSET(Zdroj!AU$16,A2572-1,0)))</f>
        <v/>
      </c>
      <c r="E2572" s="66" t="str">
        <f ca="1">IF(C2572="","",OFFSET(Zdroj!AV$16,A2572-1,0))</f>
        <v/>
      </c>
      <c r="F2572" s="332" t="str">
        <f t="shared" ref="F2572" ca="1" si="765">IF(SUM(E2572:E2577)=0,"",SUM(E2572:E2577))</f>
        <v/>
      </c>
      <c r="G2572" s="333" t="str">
        <f t="shared" ref="G2572" ca="1" si="766">IF(SUM(E2572:E2581)=0,"",SUM(E2572:E2581))</f>
        <v/>
      </c>
    </row>
    <row r="2573" spans="1:7" x14ac:dyDescent="0.25">
      <c r="B2573" s="333"/>
      <c r="C2573" s="137" t="str">
        <f ca="1">IF(OFFSET(Zdroj!AH$16,A2572-1,0)=0,"",CONCATENATE("A",$A$2+1," - ",Zdroj!$AH$15))</f>
        <v/>
      </c>
      <c r="D2573" s="134" t="str">
        <f ca="1">IF(C2573="","",CONCATENATE(OFFSET(Zdroj!AH$16,A2572-1,0)," - ",OFFSET(Zdroj!AW$16,A2572-1,0)))</f>
        <v/>
      </c>
      <c r="E2573" s="66" t="str">
        <f ca="1">IF(C2573="","",OFFSET(Zdroj!AX$16,A2572-1,0))</f>
        <v/>
      </c>
      <c r="F2573" s="332"/>
      <c r="G2573" s="333"/>
    </row>
    <row r="2574" spans="1:7" x14ac:dyDescent="0.25">
      <c r="B2574" s="333"/>
      <c r="C2574" s="137" t="str">
        <f ca="1">IF(OFFSET(Zdroj!AI$16,A2572-1,0)=0,"",CONCATENATE("A",$A$2+2," - ",Zdroj!$AI$15))</f>
        <v/>
      </c>
      <c r="D2574" s="134" t="str">
        <f ca="1">IF(C2574="","",CONCATENATE(OFFSET(Zdroj!AI$16,A2572-1,0)," - ",OFFSET(Zdroj!AY$16,A2572-1,0)))</f>
        <v/>
      </c>
      <c r="E2574" s="66" t="str">
        <f ca="1">IF(C2574="","",OFFSET(Zdroj!AZ$16,A2572-1,0))</f>
        <v/>
      </c>
      <c r="F2574" s="332"/>
      <c r="G2574" s="333"/>
    </row>
    <row r="2575" spans="1:7" x14ac:dyDescent="0.25">
      <c r="B2575" s="333"/>
      <c r="C2575" s="137" t="str">
        <f ca="1">IF(OFFSET(Zdroj!AJ$16,A2572-1,0)=0,"",CONCATENATE("A",$A$2+3," - ",Zdroj!$AJ$15))</f>
        <v/>
      </c>
      <c r="D2575" s="134" t="str">
        <f ca="1">IF(C2575="","",CONCATENATE(OFFSET(Zdroj!AJ$16,A2572-1,0)," - ",OFFSET(Zdroj!BA$16,A2572-1,0)))</f>
        <v/>
      </c>
      <c r="E2575" s="66" t="str">
        <f ca="1">IF(C2575="","",OFFSET(Zdroj!BB$16,A2572-1,0))</f>
        <v/>
      </c>
      <c r="F2575" s="332"/>
      <c r="G2575" s="333"/>
    </row>
    <row r="2576" spans="1:7" x14ac:dyDescent="0.25">
      <c r="B2576" s="333"/>
      <c r="C2576" s="137" t="str">
        <f ca="1">IF(OFFSET(Zdroj!AK$16,A2572-1,0)=0,"",CONCATENATE("A",$A$2+4," - ",Zdroj!$AK$15))</f>
        <v/>
      </c>
      <c r="D2576" s="134" t="str">
        <f ca="1">IF(C2576="","",CONCATENATE(OFFSET(Zdroj!AK$16,A2572-1,0)," - ",OFFSET(Zdroj!BC$16,A2572-1,0)))</f>
        <v/>
      </c>
      <c r="E2576" s="66" t="str">
        <f ca="1">IF(C2576="","",OFFSET(Zdroj!BD$16,A2572-1,0))</f>
        <v/>
      </c>
      <c r="F2576" s="332"/>
      <c r="G2576" s="333"/>
    </row>
    <row r="2577" spans="1:7" x14ac:dyDescent="0.25">
      <c r="B2577" s="333"/>
      <c r="C2577" s="137" t="str">
        <f ca="1">IF(OFFSET(Zdroj!AL$16,A2572-1,0)=0,"",CONCATENATE("A",$A$2+5," - ",Zdroj!$AL$15))</f>
        <v/>
      </c>
      <c r="D2577" s="134" t="str">
        <f ca="1">IF(C2577="","",CONCATENATE(OFFSET(Zdroj!AL$16,A2572-1,0)," - ",OFFSET(Zdroj!BE$16,A2572-1,0)))</f>
        <v/>
      </c>
      <c r="E2577" s="66" t="str">
        <f ca="1">IF(C2577="","",OFFSET(Zdroj!BF$16,A2572-1,0))</f>
        <v/>
      </c>
      <c r="F2577" s="332"/>
      <c r="G2577" s="333"/>
    </row>
    <row r="2578" spans="1:7" x14ac:dyDescent="0.25">
      <c r="B2578" s="333"/>
      <c r="C2578" s="137" t="str">
        <f ca="1">IF(OFFSET(Zdroj!AM$16,A2572-1,0)=0,"",CONCATENATE("B",$A$2," - ",Zdroj!$AM$15))</f>
        <v/>
      </c>
      <c r="D2578" s="134" t="str">
        <f ca="1">IF(C2578="","",CONCATENATE(OFFSET(Zdroj!AM$16,A2572-1,0)))</f>
        <v/>
      </c>
      <c r="E2578" s="67" t="str">
        <f ca="1">IF(C2578="","",OFFSET(Zdroj!AN$16,A2572-1,0))</f>
        <v/>
      </c>
      <c r="F2578" s="334" t="str">
        <f t="shared" ref="F2578" ca="1" si="767">IF(SUM(E2578:E2581)=0,"",SUM(E2578:E2581))</f>
        <v/>
      </c>
      <c r="G2578" s="333"/>
    </row>
    <row r="2579" spans="1:7" x14ac:dyDescent="0.25">
      <c r="B2579" s="333"/>
      <c r="C2579" s="137" t="str">
        <f ca="1">IF(OFFSET(Zdroj!AO$16,A2572-1,0)=0,"",CONCATENATE("B",$A$2+1," - ",Zdroj!$AO$15))</f>
        <v/>
      </c>
      <c r="D2579" s="134" t="str">
        <f ca="1">IF(C2579="","",CONCATENATE(OFFSET(Zdroj!AO$16,A2572-1,0)))</f>
        <v/>
      </c>
      <c r="E2579" s="66" t="str">
        <f ca="1">IF(C2579="","",OFFSET(Zdroj!AP$16,A2572-1,0))</f>
        <v/>
      </c>
      <c r="F2579" s="334"/>
      <c r="G2579" s="333"/>
    </row>
    <row r="2580" spans="1:7" x14ac:dyDescent="0.25">
      <c r="B2580" s="333"/>
      <c r="C2580" s="137" t="str">
        <f ca="1">IF(OFFSET(Zdroj!AQ$16,A2572-1,0)=0,"",CONCATENATE("B",$A$2+2," - ",Zdroj!$AQ$15))</f>
        <v/>
      </c>
      <c r="D2580" s="134" t="str">
        <f ca="1">IF(C2580="","",CONCATENATE(OFFSET(Zdroj!AQ$16,A2572-1,0)))</f>
        <v/>
      </c>
      <c r="E2580" s="66" t="str">
        <f ca="1">IF(C2580="","",OFFSET(Zdroj!AR$16,A2572-1,0))</f>
        <v/>
      </c>
      <c r="F2580" s="334"/>
      <c r="G2580" s="333"/>
    </row>
    <row r="2581" spans="1:7" x14ac:dyDescent="0.25">
      <c r="B2581" s="333"/>
      <c r="C2581" s="137" t="str">
        <f ca="1">IF(OFFSET(Zdroj!AT$16,A2572-1,0)=0,"",CONCATENATE("B",$A$2+3," - ",Zdroj!$AS$15))</f>
        <v/>
      </c>
      <c r="D2581" s="134" t="str">
        <f ca="1">IF(C2581="","",CONCATENATE(OFFSET(Zdroj!AS$16,A2572-1,0)))</f>
        <v/>
      </c>
      <c r="E2581" s="66" t="str">
        <f ca="1">IF(C2581="","",OFFSET(Zdroj!AT$16,A2572-1,0))</f>
        <v/>
      </c>
      <c r="F2581" s="334"/>
      <c r="G2581" s="333"/>
    </row>
    <row r="2582" spans="1:7" x14ac:dyDescent="0.25">
      <c r="A2582" s="127">
        <f>SUM((ROW()+8)/10)</f>
        <v>259</v>
      </c>
      <c r="B2582" s="333" t="str">
        <f ca="1">IF(OFFSET(Zdroj!$B$16,A2582-1,0)&gt;0,OFFSET(Zdroj!$B$16,A2582-1,0),"")</f>
        <v/>
      </c>
      <c r="C2582" s="136" t="str">
        <f ca="1">IF(OFFSET(Zdroj!AG$16,A2582-1,0)=0,"",CONCATENATE("A",$A$2," - ",Zdroj!$AG$15))</f>
        <v/>
      </c>
      <c r="D2582" s="134" t="str">
        <f ca="1">IF(C2582="","",CONCATENATE(OFFSET(Zdroj!AG$16,A2582-1,0)," - ",OFFSET(Zdroj!AU$16,A2582-1,0)))</f>
        <v/>
      </c>
      <c r="E2582" s="66" t="str">
        <f ca="1">IF(C2582="","",OFFSET(Zdroj!AV$16,A2582-1,0))</f>
        <v/>
      </c>
      <c r="F2582" s="332" t="str">
        <f t="shared" ref="F2582" ca="1" si="768">IF(SUM(E2582:E2587)=0,"",SUM(E2582:E2587))</f>
        <v/>
      </c>
      <c r="G2582" s="333" t="str">
        <f t="shared" ref="G2582" ca="1" si="769">IF(SUM(E2582:E2591)=0,"",SUM(E2582:E2591))</f>
        <v/>
      </c>
    </row>
    <row r="2583" spans="1:7" x14ac:dyDescent="0.25">
      <c r="B2583" s="333"/>
      <c r="C2583" s="137" t="str">
        <f ca="1">IF(OFFSET(Zdroj!AH$16,A2582-1,0)=0,"",CONCATENATE("A",$A$2+1," - ",Zdroj!$AH$15))</f>
        <v/>
      </c>
      <c r="D2583" s="134" t="str">
        <f ca="1">IF(C2583="","",CONCATENATE(OFFSET(Zdroj!AH$16,A2582-1,0)," - ",OFFSET(Zdroj!AW$16,A2582-1,0)))</f>
        <v/>
      </c>
      <c r="E2583" s="66" t="str">
        <f ca="1">IF(C2583="","",OFFSET(Zdroj!AX$16,A2582-1,0))</f>
        <v/>
      </c>
      <c r="F2583" s="332"/>
      <c r="G2583" s="333"/>
    </row>
    <row r="2584" spans="1:7" x14ac:dyDescent="0.25">
      <c r="B2584" s="333"/>
      <c r="C2584" s="137" t="str">
        <f ca="1">IF(OFFSET(Zdroj!AI$16,A2582-1,0)=0,"",CONCATENATE("A",$A$2+2," - ",Zdroj!$AI$15))</f>
        <v/>
      </c>
      <c r="D2584" s="134" t="str">
        <f ca="1">IF(C2584="","",CONCATENATE(OFFSET(Zdroj!AI$16,A2582-1,0)," - ",OFFSET(Zdroj!AY$16,A2582-1,0)))</f>
        <v/>
      </c>
      <c r="E2584" s="66" t="str">
        <f ca="1">IF(C2584="","",OFFSET(Zdroj!AZ$16,A2582-1,0))</f>
        <v/>
      </c>
      <c r="F2584" s="332"/>
      <c r="G2584" s="333"/>
    </row>
    <row r="2585" spans="1:7" x14ac:dyDescent="0.25">
      <c r="B2585" s="333"/>
      <c r="C2585" s="137" t="str">
        <f ca="1">IF(OFFSET(Zdroj!AJ$16,A2582-1,0)=0,"",CONCATENATE("A",$A$2+3," - ",Zdroj!$AJ$15))</f>
        <v/>
      </c>
      <c r="D2585" s="134" t="str">
        <f ca="1">IF(C2585="","",CONCATENATE(OFFSET(Zdroj!AJ$16,A2582-1,0)," - ",OFFSET(Zdroj!BA$16,A2582-1,0)))</f>
        <v/>
      </c>
      <c r="E2585" s="66" t="str">
        <f ca="1">IF(C2585="","",OFFSET(Zdroj!BB$16,A2582-1,0))</f>
        <v/>
      </c>
      <c r="F2585" s="332"/>
      <c r="G2585" s="333"/>
    </row>
    <row r="2586" spans="1:7" x14ac:dyDescent="0.25">
      <c r="B2586" s="333"/>
      <c r="C2586" s="137" t="str">
        <f ca="1">IF(OFFSET(Zdroj!AK$16,A2582-1,0)=0,"",CONCATENATE("A",$A$2+4," - ",Zdroj!$AK$15))</f>
        <v/>
      </c>
      <c r="D2586" s="134" t="str">
        <f ca="1">IF(C2586="","",CONCATENATE(OFFSET(Zdroj!AK$16,A2582-1,0)," - ",OFFSET(Zdroj!BC$16,A2582-1,0)))</f>
        <v/>
      </c>
      <c r="E2586" s="66" t="str">
        <f ca="1">IF(C2586="","",OFFSET(Zdroj!BD$16,A2582-1,0))</f>
        <v/>
      </c>
      <c r="F2586" s="332"/>
      <c r="G2586" s="333"/>
    </row>
    <row r="2587" spans="1:7" x14ac:dyDescent="0.25">
      <c r="B2587" s="333"/>
      <c r="C2587" s="137" t="str">
        <f ca="1">IF(OFFSET(Zdroj!AL$16,A2582-1,0)=0,"",CONCATENATE("A",$A$2+5," - ",Zdroj!$AL$15))</f>
        <v/>
      </c>
      <c r="D2587" s="134" t="str">
        <f ca="1">IF(C2587="","",CONCATENATE(OFFSET(Zdroj!AL$16,A2582-1,0)," - ",OFFSET(Zdroj!BE$16,A2582-1,0)))</f>
        <v/>
      </c>
      <c r="E2587" s="66" t="str">
        <f ca="1">IF(C2587="","",OFFSET(Zdroj!BF$16,A2582-1,0))</f>
        <v/>
      </c>
      <c r="F2587" s="332"/>
      <c r="G2587" s="333"/>
    </row>
    <row r="2588" spans="1:7" x14ac:dyDescent="0.25">
      <c r="B2588" s="333"/>
      <c r="C2588" s="137" t="str">
        <f ca="1">IF(OFFSET(Zdroj!AM$16,A2582-1,0)=0,"",CONCATENATE("B",$A$2," - ",Zdroj!$AM$15))</f>
        <v/>
      </c>
      <c r="D2588" s="134" t="str">
        <f ca="1">IF(C2588="","",CONCATENATE(OFFSET(Zdroj!AM$16,A2582-1,0)))</f>
        <v/>
      </c>
      <c r="E2588" s="67" t="str">
        <f ca="1">IF(C2588="","",OFFSET(Zdroj!AN$16,A2582-1,0))</f>
        <v/>
      </c>
      <c r="F2588" s="334" t="str">
        <f t="shared" ref="F2588" ca="1" si="770">IF(SUM(E2588:E2591)=0,"",SUM(E2588:E2591))</f>
        <v/>
      </c>
      <c r="G2588" s="333"/>
    </row>
    <row r="2589" spans="1:7" x14ac:dyDescent="0.25">
      <c r="B2589" s="333"/>
      <c r="C2589" s="137" t="str">
        <f ca="1">IF(OFFSET(Zdroj!AO$16,A2582-1,0)=0,"",CONCATENATE("B",$A$2+1," - ",Zdroj!$AO$15))</f>
        <v/>
      </c>
      <c r="D2589" s="134" t="str">
        <f ca="1">IF(C2589="","",CONCATENATE(OFFSET(Zdroj!AO$16,A2582-1,0)))</f>
        <v/>
      </c>
      <c r="E2589" s="66" t="str">
        <f ca="1">IF(C2589="","",OFFSET(Zdroj!AP$16,A2582-1,0))</f>
        <v/>
      </c>
      <c r="F2589" s="334"/>
      <c r="G2589" s="333"/>
    </row>
    <row r="2590" spans="1:7" x14ac:dyDescent="0.25">
      <c r="B2590" s="333"/>
      <c r="C2590" s="137" t="str">
        <f ca="1">IF(OFFSET(Zdroj!AQ$16,A2582-1,0)=0,"",CONCATENATE("B",$A$2+2," - ",Zdroj!$AQ$15))</f>
        <v/>
      </c>
      <c r="D2590" s="134" t="str">
        <f ca="1">IF(C2590="","",CONCATENATE(OFFSET(Zdroj!AQ$16,A2582-1,0)))</f>
        <v/>
      </c>
      <c r="E2590" s="66" t="str">
        <f ca="1">IF(C2590="","",OFFSET(Zdroj!AR$16,A2582-1,0))</f>
        <v/>
      </c>
      <c r="F2590" s="334"/>
      <c r="G2590" s="333"/>
    </row>
    <row r="2591" spans="1:7" x14ac:dyDescent="0.25">
      <c r="B2591" s="333"/>
      <c r="C2591" s="137" t="str">
        <f ca="1">IF(OFFSET(Zdroj!AT$16,A2582-1,0)=0,"",CONCATENATE("B",$A$2+3," - ",Zdroj!$AS$15))</f>
        <v/>
      </c>
      <c r="D2591" s="134" t="str">
        <f ca="1">IF(C2591="","",CONCATENATE(OFFSET(Zdroj!AS$16,A2582-1,0)))</f>
        <v/>
      </c>
      <c r="E2591" s="66" t="str">
        <f ca="1">IF(C2591="","",OFFSET(Zdroj!AT$16,A2582-1,0))</f>
        <v/>
      </c>
      <c r="F2591" s="334"/>
      <c r="G2591" s="333"/>
    </row>
    <row r="2592" spans="1:7" x14ac:dyDescent="0.25">
      <c r="A2592" s="127">
        <f>SUM((ROW()+8)/10)</f>
        <v>260</v>
      </c>
      <c r="B2592" s="333" t="str">
        <f ca="1">IF(OFFSET(Zdroj!$B$16,A2592-1,0)&gt;0,OFFSET(Zdroj!$B$16,A2592-1,0),"")</f>
        <v/>
      </c>
      <c r="C2592" s="136" t="str">
        <f ca="1">IF(OFFSET(Zdroj!AG$16,A2592-1,0)=0,"",CONCATENATE("A",$A$2," - ",Zdroj!$AG$15))</f>
        <v/>
      </c>
      <c r="D2592" s="134" t="str">
        <f ca="1">IF(C2592="","",CONCATENATE(OFFSET(Zdroj!AG$16,A2592-1,0)," - ",OFFSET(Zdroj!AU$16,A2592-1,0)))</f>
        <v/>
      </c>
      <c r="E2592" s="66" t="str">
        <f ca="1">IF(C2592="","",OFFSET(Zdroj!AV$16,A2592-1,0))</f>
        <v/>
      </c>
      <c r="F2592" s="332" t="str">
        <f t="shared" ref="F2592" ca="1" si="771">IF(SUM(E2592:E2597)=0,"",SUM(E2592:E2597))</f>
        <v/>
      </c>
      <c r="G2592" s="333" t="str">
        <f t="shared" ref="G2592" ca="1" si="772">IF(SUM(E2592:E2601)=0,"",SUM(E2592:E2601))</f>
        <v/>
      </c>
    </row>
    <row r="2593" spans="1:7" x14ac:dyDescent="0.25">
      <c r="B2593" s="333"/>
      <c r="C2593" s="137" t="str">
        <f ca="1">IF(OFFSET(Zdroj!AH$16,A2592-1,0)=0,"",CONCATENATE("A",$A$2+1," - ",Zdroj!$AH$15))</f>
        <v/>
      </c>
      <c r="D2593" s="134" t="str">
        <f ca="1">IF(C2593="","",CONCATENATE(OFFSET(Zdroj!AH$16,A2592-1,0)," - ",OFFSET(Zdroj!AW$16,A2592-1,0)))</f>
        <v/>
      </c>
      <c r="E2593" s="66" t="str">
        <f ca="1">IF(C2593="","",OFFSET(Zdroj!AX$16,A2592-1,0))</f>
        <v/>
      </c>
      <c r="F2593" s="332"/>
      <c r="G2593" s="333"/>
    </row>
    <row r="2594" spans="1:7" x14ac:dyDescent="0.25">
      <c r="B2594" s="333"/>
      <c r="C2594" s="137" t="str">
        <f ca="1">IF(OFFSET(Zdroj!AI$16,A2592-1,0)=0,"",CONCATENATE("A",$A$2+2," - ",Zdroj!$AI$15))</f>
        <v/>
      </c>
      <c r="D2594" s="134" t="str">
        <f ca="1">IF(C2594="","",CONCATENATE(OFFSET(Zdroj!AI$16,A2592-1,0)," - ",OFFSET(Zdroj!AY$16,A2592-1,0)))</f>
        <v/>
      </c>
      <c r="E2594" s="66" t="str">
        <f ca="1">IF(C2594="","",OFFSET(Zdroj!AZ$16,A2592-1,0))</f>
        <v/>
      </c>
      <c r="F2594" s="332"/>
      <c r="G2594" s="333"/>
    </row>
    <row r="2595" spans="1:7" x14ac:dyDescent="0.25">
      <c r="B2595" s="333"/>
      <c r="C2595" s="137" t="str">
        <f ca="1">IF(OFFSET(Zdroj!AJ$16,A2592-1,0)=0,"",CONCATENATE("A",$A$2+3," - ",Zdroj!$AJ$15))</f>
        <v/>
      </c>
      <c r="D2595" s="134" t="str">
        <f ca="1">IF(C2595="","",CONCATENATE(OFFSET(Zdroj!AJ$16,A2592-1,0)," - ",OFFSET(Zdroj!BA$16,A2592-1,0)))</f>
        <v/>
      </c>
      <c r="E2595" s="66" t="str">
        <f ca="1">IF(C2595="","",OFFSET(Zdroj!BB$16,A2592-1,0))</f>
        <v/>
      </c>
      <c r="F2595" s="332"/>
      <c r="G2595" s="333"/>
    </row>
    <row r="2596" spans="1:7" x14ac:dyDescent="0.25">
      <c r="B2596" s="333"/>
      <c r="C2596" s="137" t="str">
        <f ca="1">IF(OFFSET(Zdroj!AK$16,A2592-1,0)=0,"",CONCATENATE("A",$A$2+4," - ",Zdroj!$AK$15))</f>
        <v/>
      </c>
      <c r="D2596" s="134" t="str">
        <f ca="1">IF(C2596="","",CONCATENATE(OFFSET(Zdroj!AK$16,A2592-1,0)," - ",OFFSET(Zdroj!BC$16,A2592-1,0)))</f>
        <v/>
      </c>
      <c r="E2596" s="66" t="str">
        <f ca="1">IF(C2596="","",OFFSET(Zdroj!BD$16,A2592-1,0))</f>
        <v/>
      </c>
      <c r="F2596" s="332"/>
      <c r="G2596" s="333"/>
    </row>
    <row r="2597" spans="1:7" x14ac:dyDescent="0.25">
      <c r="B2597" s="333"/>
      <c r="C2597" s="137" t="str">
        <f ca="1">IF(OFFSET(Zdroj!AL$16,A2592-1,0)=0,"",CONCATENATE("A",$A$2+5," - ",Zdroj!$AL$15))</f>
        <v/>
      </c>
      <c r="D2597" s="134" t="str">
        <f ca="1">IF(C2597="","",CONCATENATE(OFFSET(Zdroj!AL$16,A2592-1,0)," - ",OFFSET(Zdroj!BE$16,A2592-1,0)))</f>
        <v/>
      </c>
      <c r="E2597" s="66" t="str">
        <f ca="1">IF(C2597="","",OFFSET(Zdroj!BF$16,A2592-1,0))</f>
        <v/>
      </c>
      <c r="F2597" s="332"/>
      <c r="G2597" s="333"/>
    </row>
    <row r="2598" spans="1:7" x14ac:dyDescent="0.25">
      <c r="B2598" s="333"/>
      <c r="C2598" s="137" t="str">
        <f ca="1">IF(OFFSET(Zdroj!AM$16,A2592-1,0)=0,"",CONCATENATE("B",$A$2," - ",Zdroj!$AM$15))</f>
        <v/>
      </c>
      <c r="D2598" s="134" t="str">
        <f ca="1">IF(C2598="","",CONCATENATE(OFFSET(Zdroj!AM$16,A2592-1,0)))</f>
        <v/>
      </c>
      <c r="E2598" s="67" t="str">
        <f ca="1">IF(C2598="","",OFFSET(Zdroj!AN$16,A2592-1,0))</f>
        <v/>
      </c>
      <c r="F2598" s="334" t="str">
        <f t="shared" ref="F2598" ca="1" si="773">IF(SUM(E2598:E2601)=0,"",SUM(E2598:E2601))</f>
        <v/>
      </c>
      <c r="G2598" s="333"/>
    </row>
    <row r="2599" spans="1:7" x14ac:dyDescent="0.25">
      <c r="B2599" s="333"/>
      <c r="C2599" s="137" t="str">
        <f ca="1">IF(OFFSET(Zdroj!AO$16,A2592-1,0)=0,"",CONCATENATE("B",$A$2+1," - ",Zdroj!$AO$15))</f>
        <v/>
      </c>
      <c r="D2599" s="134" t="str">
        <f ca="1">IF(C2599="","",CONCATENATE(OFFSET(Zdroj!AO$16,A2592-1,0)))</f>
        <v/>
      </c>
      <c r="E2599" s="66" t="str">
        <f ca="1">IF(C2599="","",OFFSET(Zdroj!AP$16,A2592-1,0))</f>
        <v/>
      </c>
      <c r="F2599" s="334"/>
      <c r="G2599" s="333"/>
    </row>
    <row r="2600" spans="1:7" x14ac:dyDescent="0.25">
      <c r="B2600" s="333"/>
      <c r="C2600" s="137" t="str">
        <f ca="1">IF(OFFSET(Zdroj!AQ$16,A2592-1,0)=0,"",CONCATENATE("B",$A$2+2," - ",Zdroj!$AQ$15))</f>
        <v/>
      </c>
      <c r="D2600" s="134" t="str">
        <f ca="1">IF(C2600="","",CONCATENATE(OFFSET(Zdroj!AQ$16,A2592-1,0)))</f>
        <v/>
      </c>
      <c r="E2600" s="66" t="str">
        <f ca="1">IF(C2600="","",OFFSET(Zdroj!AR$16,A2592-1,0))</f>
        <v/>
      </c>
      <c r="F2600" s="334"/>
      <c r="G2600" s="333"/>
    </row>
    <row r="2601" spans="1:7" x14ac:dyDescent="0.25">
      <c r="B2601" s="333"/>
      <c r="C2601" s="137" t="str">
        <f ca="1">IF(OFFSET(Zdroj!AT$16,A2592-1,0)=0,"",CONCATENATE("B",$A$2+3," - ",Zdroj!$AS$15))</f>
        <v/>
      </c>
      <c r="D2601" s="134" t="str">
        <f ca="1">IF(C2601="","",CONCATENATE(OFFSET(Zdroj!AS$16,A2592-1,0)))</f>
        <v/>
      </c>
      <c r="E2601" s="66" t="str">
        <f ca="1">IF(C2601="","",OFFSET(Zdroj!AT$16,A2592-1,0))</f>
        <v/>
      </c>
      <c r="F2601" s="334"/>
      <c r="G2601" s="333"/>
    </row>
    <row r="2602" spans="1:7" x14ac:dyDescent="0.25">
      <c r="A2602" s="127">
        <f>SUM((ROW()+8)/10)</f>
        <v>261</v>
      </c>
      <c r="B2602" s="333" t="str">
        <f ca="1">IF(OFFSET(Zdroj!$B$16,A2602-1,0)&gt;0,OFFSET(Zdroj!$B$16,A2602-1,0),"")</f>
        <v/>
      </c>
      <c r="C2602" s="136" t="str">
        <f ca="1">IF(OFFSET(Zdroj!AG$16,A2602-1,0)=0,"",CONCATENATE("A",$A$2," - ",Zdroj!$AG$15))</f>
        <v/>
      </c>
      <c r="D2602" s="134" t="str">
        <f ca="1">IF(C2602="","",CONCATENATE(OFFSET(Zdroj!AG$16,A2602-1,0)," - ",OFFSET(Zdroj!AU$16,A2602-1,0)))</f>
        <v/>
      </c>
      <c r="E2602" s="66" t="str">
        <f ca="1">IF(C2602="","",OFFSET(Zdroj!AV$16,A2602-1,0))</f>
        <v/>
      </c>
      <c r="F2602" s="332" t="str">
        <f t="shared" ref="F2602" ca="1" si="774">IF(SUM(E2602:E2607)=0,"",SUM(E2602:E2607))</f>
        <v/>
      </c>
      <c r="G2602" s="333" t="str">
        <f t="shared" ref="G2602" ca="1" si="775">IF(SUM(E2602:E2611)=0,"",SUM(E2602:E2611))</f>
        <v/>
      </c>
    </row>
    <row r="2603" spans="1:7" x14ac:dyDescent="0.25">
      <c r="B2603" s="333"/>
      <c r="C2603" s="137" t="str">
        <f ca="1">IF(OFFSET(Zdroj!AH$16,A2602-1,0)=0,"",CONCATENATE("A",$A$2+1," - ",Zdroj!$AH$15))</f>
        <v/>
      </c>
      <c r="D2603" s="134" t="str">
        <f ca="1">IF(C2603="","",CONCATENATE(OFFSET(Zdroj!AH$16,A2602-1,0)," - ",OFFSET(Zdroj!AW$16,A2602-1,0)))</f>
        <v/>
      </c>
      <c r="E2603" s="66" t="str">
        <f ca="1">IF(C2603="","",OFFSET(Zdroj!AX$16,A2602-1,0))</f>
        <v/>
      </c>
      <c r="F2603" s="332"/>
      <c r="G2603" s="333"/>
    </row>
    <row r="2604" spans="1:7" x14ac:dyDescent="0.25">
      <c r="B2604" s="333"/>
      <c r="C2604" s="137" t="str">
        <f ca="1">IF(OFFSET(Zdroj!AI$16,A2602-1,0)=0,"",CONCATENATE("A",$A$2+2," - ",Zdroj!$AI$15))</f>
        <v/>
      </c>
      <c r="D2604" s="134" t="str">
        <f ca="1">IF(C2604="","",CONCATENATE(OFFSET(Zdroj!AI$16,A2602-1,0)," - ",OFFSET(Zdroj!AY$16,A2602-1,0)))</f>
        <v/>
      </c>
      <c r="E2604" s="66" t="str">
        <f ca="1">IF(C2604="","",OFFSET(Zdroj!AZ$16,A2602-1,0))</f>
        <v/>
      </c>
      <c r="F2604" s="332"/>
      <c r="G2604" s="333"/>
    </row>
    <row r="2605" spans="1:7" x14ac:dyDescent="0.25">
      <c r="B2605" s="333"/>
      <c r="C2605" s="137" t="str">
        <f ca="1">IF(OFFSET(Zdroj!AJ$16,A2602-1,0)=0,"",CONCATENATE("A",$A$2+3," - ",Zdroj!$AJ$15))</f>
        <v/>
      </c>
      <c r="D2605" s="134" t="str">
        <f ca="1">IF(C2605="","",CONCATENATE(OFFSET(Zdroj!AJ$16,A2602-1,0)," - ",OFFSET(Zdroj!BA$16,A2602-1,0)))</f>
        <v/>
      </c>
      <c r="E2605" s="66" t="str">
        <f ca="1">IF(C2605="","",OFFSET(Zdroj!BB$16,A2602-1,0))</f>
        <v/>
      </c>
      <c r="F2605" s="332"/>
      <c r="G2605" s="333"/>
    </row>
    <row r="2606" spans="1:7" x14ac:dyDescent="0.25">
      <c r="B2606" s="333"/>
      <c r="C2606" s="137" t="str">
        <f ca="1">IF(OFFSET(Zdroj!AK$16,A2602-1,0)=0,"",CONCATENATE("A",$A$2+4," - ",Zdroj!$AK$15))</f>
        <v/>
      </c>
      <c r="D2606" s="134" t="str">
        <f ca="1">IF(C2606="","",CONCATENATE(OFFSET(Zdroj!AK$16,A2602-1,0)," - ",OFFSET(Zdroj!BC$16,A2602-1,0)))</f>
        <v/>
      </c>
      <c r="E2606" s="66" t="str">
        <f ca="1">IF(C2606="","",OFFSET(Zdroj!BD$16,A2602-1,0))</f>
        <v/>
      </c>
      <c r="F2606" s="332"/>
      <c r="G2606" s="333"/>
    </row>
    <row r="2607" spans="1:7" x14ac:dyDescent="0.25">
      <c r="B2607" s="333"/>
      <c r="C2607" s="137" t="str">
        <f ca="1">IF(OFFSET(Zdroj!AL$16,A2602-1,0)=0,"",CONCATENATE("A",$A$2+5," - ",Zdroj!$AL$15))</f>
        <v/>
      </c>
      <c r="D2607" s="134" t="str">
        <f ca="1">IF(C2607="","",CONCATENATE(OFFSET(Zdroj!AL$16,A2602-1,0)," - ",OFFSET(Zdroj!BE$16,A2602-1,0)))</f>
        <v/>
      </c>
      <c r="E2607" s="66" t="str">
        <f ca="1">IF(C2607="","",OFFSET(Zdroj!BF$16,A2602-1,0))</f>
        <v/>
      </c>
      <c r="F2607" s="332"/>
      <c r="G2607" s="333"/>
    </row>
    <row r="2608" spans="1:7" x14ac:dyDescent="0.25">
      <c r="B2608" s="333"/>
      <c r="C2608" s="137" t="str">
        <f ca="1">IF(OFFSET(Zdroj!AM$16,A2602-1,0)=0,"",CONCATENATE("B",$A$2," - ",Zdroj!$AM$15))</f>
        <v/>
      </c>
      <c r="D2608" s="134" t="str">
        <f ca="1">IF(C2608="","",CONCATENATE(OFFSET(Zdroj!AM$16,A2602-1,0)))</f>
        <v/>
      </c>
      <c r="E2608" s="67" t="str">
        <f ca="1">IF(C2608="","",OFFSET(Zdroj!AN$16,A2602-1,0))</f>
        <v/>
      </c>
      <c r="F2608" s="334" t="str">
        <f t="shared" ref="F2608" ca="1" si="776">IF(SUM(E2608:E2611)=0,"",SUM(E2608:E2611))</f>
        <v/>
      </c>
      <c r="G2608" s="333"/>
    </row>
    <row r="2609" spans="1:7" x14ac:dyDescent="0.25">
      <c r="B2609" s="333"/>
      <c r="C2609" s="137" t="str">
        <f ca="1">IF(OFFSET(Zdroj!AO$16,A2602-1,0)=0,"",CONCATENATE("B",$A$2+1," - ",Zdroj!$AO$15))</f>
        <v/>
      </c>
      <c r="D2609" s="134" t="str">
        <f ca="1">IF(C2609="","",CONCATENATE(OFFSET(Zdroj!AO$16,A2602-1,0)))</f>
        <v/>
      </c>
      <c r="E2609" s="66" t="str">
        <f ca="1">IF(C2609="","",OFFSET(Zdroj!AP$16,A2602-1,0))</f>
        <v/>
      </c>
      <c r="F2609" s="334"/>
      <c r="G2609" s="333"/>
    </row>
    <row r="2610" spans="1:7" x14ac:dyDescent="0.25">
      <c r="B2610" s="333"/>
      <c r="C2610" s="137" t="str">
        <f ca="1">IF(OFFSET(Zdroj!AQ$16,A2602-1,0)=0,"",CONCATENATE("B",$A$2+2," - ",Zdroj!$AQ$15))</f>
        <v/>
      </c>
      <c r="D2610" s="134" t="str">
        <f ca="1">IF(C2610="","",CONCATENATE(OFFSET(Zdroj!AQ$16,A2602-1,0)))</f>
        <v/>
      </c>
      <c r="E2610" s="66" t="str">
        <f ca="1">IF(C2610="","",OFFSET(Zdroj!AR$16,A2602-1,0))</f>
        <v/>
      </c>
      <c r="F2610" s="334"/>
      <c r="G2610" s="333"/>
    </row>
    <row r="2611" spans="1:7" x14ac:dyDescent="0.25">
      <c r="B2611" s="333"/>
      <c r="C2611" s="137" t="str">
        <f ca="1">IF(OFFSET(Zdroj!AT$16,A2602-1,0)=0,"",CONCATENATE("B",$A$2+3," - ",Zdroj!$AS$15))</f>
        <v/>
      </c>
      <c r="D2611" s="134" t="str">
        <f ca="1">IF(C2611="","",CONCATENATE(OFFSET(Zdroj!AS$16,A2602-1,0)))</f>
        <v/>
      </c>
      <c r="E2611" s="66" t="str">
        <f ca="1">IF(C2611="","",OFFSET(Zdroj!AT$16,A2602-1,0))</f>
        <v/>
      </c>
      <c r="F2611" s="334"/>
      <c r="G2611" s="333"/>
    </row>
    <row r="2612" spans="1:7" x14ac:dyDescent="0.25">
      <c r="A2612" s="127">
        <f>SUM((ROW()+8)/10)</f>
        <v>262</v>
      </c>
      <c r="B2612" s="333" t="str">
        <f ca="1">IF(OFFSET(Zdroj!$B$16,A2612-1,0)&gt;0,OFFSET(Zdroj!$B$16,A2612-1,0),"")</f>
        <v/>
      </c>
      <c r="C2612" s="136" t="str">
        <f ca="1">IF(OFFSET(Zdroj!AG$16,A2612-1,0)=0,"",CONCATENATE("A",$A$2," - ",Zdroj!$AG$15))</f>
        <v/>
      </c>
      <c r="D2612" s="134" t="str">
        <f ca="1">IF(C2612="","",CONCATENATE(OFFSET(Zdroj!AG$16,A2612-1,0)," - ",OFFSET(Zdroj!AU$16,A2612-1,0)))</f>
        <v/>
      </c>
      <c r="E2612" s="66" t="str">
        <f ca="1">IF(C2612="","",OFFSET(Zdroj!AV$16,A2612-1,0))</f>
        <v/>
      </c>
      <c r="F2612" s="332" t="str">
        <f t="shared" ref="F2612" ca="1" si="777">IF(SUM(E2612:E2617)=0,"",SUM(E2612:E2617))</f>
        <v/>
      </c>
      <c r="G2612" s="333" t="str">
        <f t="shared" ref="G2612" ca="1" si="778">IF(SUM(E2612:E2621)=0,"",SUM(E2612:E2621))</f>
        <v/>
      </c>
    </row>
    <row r="2613" spans="1:7" x14ac:dyDescent="0.25">
      <c r="B2613" s="333"/>
      <c r="C2613" s="137" t="str">
        <f ca="1">IF(OFFSET(Zdroj!AH$16,A2612-1,0)=0,"",CONCATENATE("A",$A$2+1," - ",Zdroj!$AH$15))</f>
        <v/>
      </c>
      <c r="D2613" s="134" t="str">
        <f ca="1">IF(C2613="","",CONCATENATE(OFFSET(Zdroj!AH$16,A2612-1,0)," - ",OFFSET(Zdroj!AW$16,A2612-1,0)))</f>
        <v/>
      </c>
      <c r="E2613" s="66" t="str">
        <f ca="1">IF(C2613="","",OFFSET(Zdroj!AX$16,A2612-1,0))</f>
        <v/>
      </c>
      <c r="F2613" s="332"/>
      <c r="G2613" s="333"/>
    </row>
    <row r="2614" spans="1:7" x14ac:dyDescent="0.25">
      <c r="B2614" s="333"/>
      <c r="C2614" s="137" t="str">
        <f ca="1">IF(OFFSET(Zdroj!AI$16,A2612-1,0)=0,"",CONCATENATE("A",$A$2+2," - ",Zdroj!$AI$15))</f>
        <v/>
      </c>
      <c r="D2614" s="134" t="str">
        <f ca="1">IF(C2614="","",CONCATENATE(OFFSET(Zdroj!AI$16,A2612-1,0)," - ",OFFSET(Zdroj!AY$16,A2612-1,0)))</f>
        <v/>
      </c>
      <c r="E2614" s="66" t="str">
        <f ca="1">IF(C2614="","",OFFSET(Zdroj!AZ$16,A2612-1,0))</f>
        <v/>
      </c>
      <c r="F2614" s="332"/>
      <c r="G2614" s="333"/>
    </row>
    <row r="2615" spans="1:7" x14ac:dyDescent="0.25">
      <c r="B2615" s="333"/>
      <c r="C2615" s="137" t="str">
        <f ca="1">IF(OFFSET(Zdroj!AJ$16,A2612-1,0)=0,"",CONCATENATE("A",$A$2+3," - ",Zdroj!$AJ$15))</f>
        <v/>
      </c>
      <c r="D2615" s="134" t="str">
        <f ca="1">IF(C2615="","",CONCATENATE(OFFSET(Zdroj!AJ$16,A2612-1,0)," - ",OFFSET(Zdroj!BA$16,A2612-1,0)))</f>
        <v/>
      </c>
      <c r="E2615" s="66" t="str">
        <f ca="1">IF(C2615="","",OFFSET(Zdroj!BB$16,A2612-1,0))</f>
        <v/>
      </c>
      <c r="F2615" s="332"/>
      <c r="G2615" s="333"/>
    </row>
    <row r="2616" spans="1:7" x14ac:dyDescent="0.25">
      <c r="B2616" s="333"/>
      <c r="C2616" s="137" t="str">
        <f ca="1">IF(OFFSET(Zdroj!AK$16,A2612-1,0)=0,"",CONCATENATE("A",$A$2+4," - ",Zdroj!$AK$15))</f>
        <v/>
      </c>
      <c r="D2616" s="134" t="str">
        <f ca="1">IF(C2616="","",CONCATENATE(OFFSET(Zdroj!AK$16,A2612-1,0)," - ",OFFSET(Zdroj!BC$16,A2612-1,0)))</f>
        <v/>
      </c>
      <c r="E2616" s="66" t="str">
        <f ca="1">IF(C2616="","",OFFSET(Zdroj!BD$16,A2612-1,0))</f>
        <v/>
      </c>
      <c r="F2616" s="332"/>
      <c r="G2616" s="333"/>
    </row>
    <row r="2617" spans="1:7" x14ac:dyDescent="0.25">
      <c r="B2617" s="333"/>
      <c r="C2617" s="137" t="str">
        <f ca="1">IF(OFFSET(Zdroj!AL$16,A2612-1,0)=0,"",CONCATENATE("A",$A$2+5," - ",Zdroj!$AL$15))</f>
        <v/>
      </c>
      <c r="D2617" s="134" t="str">
        <f ca="1">IF(C2617="","",CONCATENATE(OFFSET(Zdroj!AL$16,A2612-1,0)," - ",OFFSET(Zdroj!BE$16,A2612-1,0)))</f>
        <v/>
      </c>
      <c r="E2617" s="66" t="str">
        <f ca="1">IF(C2617="","",OFFSET(Zdroj!BF$16,A2612-1,0))</f>
        <v/>
      </c>
      <c r="F2617" s="332"/>
      <c r="G2617" s="333"/>
    </row>
    <row r="2618" spans="1:7" x14ac:dyDescent="0.25">
      <c r="B2618" s="333"/>
      <c r="C2618" s="137" t="str">
        <f ca="1">IF(OFFSET(Zdroj!AM$16,A2612-1,0)=0,"",CONCATENATE("B",$A$2," - ",Zdroj!$AM$15))</f>
        <v/>
      </c>
      <c r="D2618" s="134" t="str">
        <f ca="1">IF(C2618="","",CONCATENATE(OFFSET(Zdroj!AM$16,A2612-1,0)))</f>
        <v/>
      </c>
      <c r="E2618" s="67" t="str">
        <f ca="1">IF(C2618="","",OFFSET(Zdroj!AN$16,A2612-1,0))</f>
        <v/>
      </c>
      <c r="F2618" s="334" t="str">
        <f t="shared" ref="F2618" ca="1" si="779">IF(SUM(E2618:E2621)=0,"",SUM(E2618:E2621))</f>
        <v/>
      </c>
      <c r="G2618" s="333"/>
    </row>
    <row r="2619" spans="1:7" x14ac:dyDescent="0.25">
      <c r="B2619" s="333"/>
      <c r="C2619" s="137" t="str">
        <f ca="1">IF(OFFSET(Zdroj!AO$16,A2612-1,0)=0,"",CONCATENATE("B",$A$2+1," - ",Zdroj!$AO$15))</f>
        <v/>
      </c>
      <c r="D2619" s="134" t="str">
        <f ca="1">IF(C2619="","",CONCATENATE(OFFSET(Zdroj!AO$16,A2612-1,0)))</f>
        <v/>
      </c>
      <c r="E2619" s="66" t="str">
        <f ca="1">IF(C2619="","",OFFSET(Zdroj!AP$16,A2612-1,0))</f>
        <v/>
      </c>
      <c r="F2619" s="334"/>
      <c r="G2619" s="333"/>
    </row>
    <row r="2620" spans="1:7" x14ac:dyDescent="0.25">
      <c r="B2620" s="333"/>
      <c r="C2620" s="137" t="str">
        <f ca="1">IF(OFFSET(Zdroj!AQ$16,A2612-1,0)=0,"",CONCATENATE("B",$A$2+2," - ",Zdroj!$AQ$15))</f>
        <v/>
      </c>
      <c r="D2620" s="134" t="str">
        <f ca="1">IF(C2620="","",CONCATENATE(OFFSET(Zdroj!AQ$16,A2612-1,0)))</f>
        <v/>
      </c>
      <c r="E2620" s="66" t="str">
        <f ca="1">IF(C2620="","",OFFSET(Zdroj!AR$16,A2612-1,0))</f>
        <v/>
      </c>
      <c r="F2620" s="334"/>
      <c r="G2620" s="333"/>
    </row>
    <row r="2621" spans="1:7" x14ac:dyDescent="0.25">
      <c r="B2621" s="333"/>
      <c r="C2621" s="137" t="str">
        <f ca="1">IF(OFFSET(Zdroj!AT$16,A2612-1,0)=0,"",CONCATENATE("B",$A$2+3," - ",Zdroj!$AS$15))</f>
        <v/>
      </c>
      <c r="D2621" s="134" t="str">
        <f ca="1">IF(C2621="","",CONCATENATE(OFFSET(Zdroj!AS$16,A2612-1,0)))</f>
        <v/>
      </c>
      <c r="E2621" s="66" t="str">
        <f ca="1">IF(C2621="","",OFFSET(Zdroj!AT$16,A2612-1,0))</f>
        <v/>
      </c>
      <c r="F2621" s="334"/>
      <c r="G2621" s="333"/>
    </row>
    <row r="2622" spans="1:7" x14ac:dyDescent="0.25">
      <c r="A2622" s="127">
        <f>SUM((ROW()+8)/10)</f>
        <v>263</v>
      </c>
      <c r="B2622" s="333" t="str">
        <f ca="1">IF(OFFSET(Zdroj!$B$16,A2622-1,0)&gt;0,OFFSET(Zdroj!$B$16,A2622-1,0),"")</f>
        <v/>
      </c>
      <c r="C2622" s="136" t="str">
        <f ca="1">IF(OFFSET(Zdroj!AG$16,A2622-1,0)=0,"",CONCATENATE("A",$A$2," - ",Zdroj!$AG$15))</f>
        <v/>
      </c>
      <c r="D2622" s="134" t="str">
        <f ca="1">IF(C2622="","",CONCATENATE(OFFSET(Zdroj!AG$16,A2622-1,0)," - ",OFFSET(Zdroj!AU$16,A2622-1,0)))</f>
        <v/>
      </c>
      <c r="E2622" s="66" t="str">
        <f ca="1">IF(C2622="","",OFFSET(Zdroj!AV$16,A2622-1,0))</f>
        <v/>
      </c>
      <c r="F2622" s="332" t="str">
        <f t="shared" ref="F2622" ca="1" si="780">IF(SUM(E2622:E2627)=0,"",SUM(E2622:E2627))</f>
        <v/>
      </c>
      <c r="G2622" s="333" t="str">
        <f t="shared" ref="G2622" ca="1" si="781">IF(SUM(E2622:E2631)=0,"",SUM(E2622:E2631))</f>
        <v/>
      </c>
    </row>
    <row r="2623" spans="1:7" x14ac:dyDescent="0.25">
      <c r="B2623" s="333"/>
      <c r="C2623" s="137" t="str">
        <f ca="1">IF(OFFSET(Zdroj!AH$16,A2622-1,0)=0,"",CONCATENATE("A",$A$2+1," - ",Zdroj!$AH$15))</f>
        <v/>
      </c>
      <c r="D2623" s="134" t="str">
        <f ca="1">IF(C2623="","",CONCATENATE(OFFSET(Zdroj!AH$16,A2622-1,0)," - ",OFFSET(Zdroj!AW$16,A2622-1,0)))</f>
        <v/>
      </c>
      <c r="E2623" s="66" t="str">
        <f ca="1">IF(C2623="","",OFFSET(Zdroj!AX$16,A2622-1,0))</f>
        <v/>
      </c>
      <c r="F2623" s="332"/>
      <c r="G2623" s="333"/>
    </row>
    <row r="2624" spans="1:7" x14ac:dyDescent="0.25">
      <c r="B2624" s="333"/>
      <c r="C2624" s="137" t="str">
        <f ca="1">IF(OFFSET(Zdroj!AI$16,A2622-1,0)=0,"",CONCATENATE("A",$A$2+2," - ",Zdroj!$AI$15))</f>
        <v/>
      </c>
      <c r="D2624" s="134" t="str">
        <f ca="1">IF(C2624="","",CONCATENATE(OFFSET(Zdroj!AI$16,A2622-1,0)," - ",OFFSET(Zdroj!AY$16,A2622-1,0)))</f>
        <v/>
      </c>
      <c r="E2624" s="66" t="str">
        <f ca="1">IF(C2624="","",OFFSET(Zdroj!AZ$16,A2622-1,0))</f>
        <v/>
      </c>
      <c r="F2624" s="332"/>
      <c r="G2624" s="333"/>
    </row>
    <row r="2625" spans="1:7" x14ac:dyDescent="0.25">
      <c r="B2625" s="333"/>
      <c r="C2625" s="137" t="str">
        <f ca="1">IF(OFFSET(Zdroj!AJ$16,A2622-1,0)=0,"",CONCATENATE("A",$A$2+3," - ",Zdroj!$AJ$15))</f>
        <v/>
      </c>
      <c r="D2625" s="134" t="str">
        <f ca="1">IF(C2625="","",CONCATENATE(OFFSET(Zdroj!AJ$16,A2622-1,0)," - ",OFFSET(Zdroj!BA$16,A2622-1,0)))</f>
        <v/>
      </c>
      <c r="E2625" s="66" t="str">
        <f ca="1">IF(C2625="","",OFFSET(Zdroj!BB$16,A2622-1,0))</f>
        <v/>
      </c>
      <c r="F2625" s="332"/>
      <c r="G2625" s="333"/>
    </row>
    <row r="2626" spans="1:7" x14ac:dyDescent="0.25">
      <c r="B2626" s="333"/>
      <c r="C2626" s="137" t="str">
        <f ca="1">IF(OFFSET(Zdroj!AK$16,A2622-1,0)=0,"",CONCATENATE("A",$A$2+4," - ",Zdroj!$AK$15))</f>
        <v/>
      </c>
      <c r="D2626" s="134" t="str">
        <f ca="1">IF(C2626="","",CONCATENATE(OFFSET(Zdroj!AK$16,A2622-1,0)," - ",OFFSET(Zdroj!BC$16,A2622-1,0)))</f>
        <v/>
      </c>
      <c r="E2626" s="66" t="str">
        <f ca="1">IF(C2626="","",OFFSET(Zdroj!BD$16,A2622-1,0))</f>
        <v/>
      </c>
      <c r="F2626" s="332"/>
      <c r="G2626" s="333"/>
    </row>
    <row r="2627" spans="1:7" x14ac:dyDescent="0.25">
      <c r="B2627" s="333"/>
      <c r="C2627" s="137" t="str">
        <f ca="1">IF(OFFSET(Zdroj!AL$16,A2622-1,0)=0,"",CONCATENATE("A",$A$2+5," - ",Zdroj!$AL$15))</f>
        <v/>
      </c>
      <c r="D2627" s="134" t="str">
        <f ca="1">IF(C2627="","",CONCATENATE(OFFSET(Zdroj!AL$16,A2622-1,0)," - ",OFFSET(Zdroj!BE$16,A2622-1,0)))</f>
        <v/>
      </c>
      <c r="E2627" s="66" t="str">
        <f ca="1">IF(C2627="","",OFFSET(Zdroj!BF$16,A2622-1,0))</f>
        <v/>
      </c>
      <c r="F2627" s="332"/>
      <c r="G2627" s="333"/>
    </row>
    <row r="2628" spans="1:7" x14ac:dyDescent="0.25">
      <c r="B2628" s="333"/>
      <c r="C2628" s="137" t="str">
        <f ca="1">IF(OFFSET(Zdroj!AM$16,A2622-1,0)=0,"",CONCATENATE("B",$A$2," - ",Zdroj!$AM$15))</f>
        <v/>
      </c>
      <c r="D2628" s="134" t="str">
        <f ca="1">IF(C2628="","",CONCATENATE(OFFSET(Zdroj!AM$16,A2622-1,0)))</f>
        <v/>
      </c>
      <c r="E2628" s="67" t="str">
        <f ca="1">IF(C2628="","",OFFSET(Zdroj!AN$16,A2622-1,0))</f>
        <v/>
      </c>
      <c r="F2628" s="334" t="str">
        <f t="shared" ref="F2628" ca="1" si="782">IF(SUM(E2628:E2631)=0,"",SUM(E2628:E2631))</f>
        <v/>
      </c>
      <c r="G2628" s="333"/>
    </row>
    <row r="2629" spans="1:7" x14ac:dyDescent="0.25">
      <c r="B2629" s="333"/>
      <c r="C2629" s="137" t="str">
        <f ca="1">IF(OFFSET(Zdroj!AO$16,A2622-1,0)=0,"",CONCATENATE("B",$A$2+1," - ",Zdroj!$AO$15))</f>
        <v/>
      </c>
      <c r="D2629" s="134" t="str">
        <f ca="1">IF(C2629="","",CONCATENATE(OFFSET(Zdroj!AO$16,A2622-1,0)))</f>
        <v/>
      </c>
      <c r="E2629" s="66" t="str">
        <f ca="1">IF(C2629="","",OFFSET(Zdroj!AP$16,A2622-1,0))</f>
        <v/>
      </c>
      <c r="F2629" s="334"/>
      <c r="G2629" s="333"/>
    </row>
    <row r="2630" spans="1:7" x14ac:dyDescent="0.25">
      <c r="B2630" s="333"/>
      <c r="C2630" s="137" t="str">
        <f ca="1">IF(OFFSET(Zdroj!AQ$16,A2622-1,0)=0,"",CONCATENATE("B",$A$2+2," - ",Zdroj!$AQ$15))</f>
        <v/>
      </c>
      <c r="D2630" s="134" t="str">
        <f ca="1">IF(C2630="","",CONCATENATE(OFFSET(Zdroj!AQ$16,A2622-1,0)))</f>
        <v/>
      </c>
      <c r="E2630" s="66" t="str">
        <f ca="1">IF(C2630="","",OFFSET(Zdroj!AR$16,A2622-1,0))</f>
        <v/>
      </c>
      <c r="F2630" s="334"/>
      <c r="G2630" s="333"/>
    </row>
    <row r="2631" spans="1:7" x14ac:dyDescent="0.25">
      <c r="B2631" s="333"/>
      <c r="C2631" s="137" t="str">
        <f ca="1">IF(OFFSET(Zdroj!AT$16,A2622-1,0)=0,"",CONCATENATE("B",$A$2+3," - ",Zdroj!$AS$15))</f>
        <v/>
      </c>
      <c r="D2631" s="134" t="str">
        <f ca="1">IF(C2631="","",CONCATENATE(OFFSET(Zdroj!AS$16,A2622-1,0)))</f>
        <v/>
      </c>
      <c r="E2631" s="66" t="str">
        <f ca="1">IF(C2631="","",OFFSET(Zdroj!AT$16,A2622-1,0))</f>
        <v/>
      </c>
      <c r="F2631" s="334"/>
      <c r="G2631" s="333"/>
    </row>
    <row r="2632" spans="1:7" x14ac:dyDescent="0.25">
      <c r="A2632" s="127">
        <f>SUM((ROW()+8)/10)</f>
        <v>264</v>
      </c>
      <c r="B2632" s="333" t="str">
        <f ca="1">IF(OFFSET(Zdroj!$B$16,A2632-1,0)&gt;0,OFFSET(Zdroj!$B$16,A2632-1,0),"")</f>
        <v/>
      </c>
      <c r="C2632" s="136" t="str">
        <f ca="1">IF(OFFSET(Zdroj!AG$16,A2632-1,0)=0,"",CONCATENATE("A",$A$2," - ",Zdroj!$AG$15))</f>
        <v/>
      </c>
      <c r="D2632" s="134" t="str">
        <f ca="1">IF(C2632="","",CONCATENATE(OFFSET(Zdroj!AG$16,A2632-1,0)," - ",OFFSET(Zdroj!AU$16,A2632-1,0)))</f>
        <v/>
      </c>
      <c r="E2632" s="66" t="str">
        <f ca="1">IF(C2632="","",OFFSET(Zdroj!AV$16,A2632-1,0))</f>
        <v/>
      </c>
      <c r="F2632" s="332" t="str">
        <f t="shared" ref="F2632" ca="1" si="783">IF(SUM(E2632:E2637)=0,"",SUM(E2632:E2637))</f>
        <v/>
      </c>
      <c r="G2632" s="333" t="str">
        <f t="shared" ref="G2632" ca="1" si="784">IF(SUM(E2632:E2641)=0,"",SUM(E2632:E2641))</f>
        <v/>
      </c>
    </row>
    <row r="2633" spans="1:7" x14ac:dyDescent="0.25">
      <c r="B2633" s="333"/>
      <c r="C2633" s="137" t="str">
        <f ca="1">IF(OFFSET(Zdroj!AH$16,A2632-1,0)=0,"",CONCATENATE("A",$A$2+1," - ",Zdroj!$AH$15))</f>
        <v/>
      </c>
      <c r="D2633" s="134" t="str">
        <f ca="1">IF(C2633="","",CONCATENATE(OFFSET(Zdroj!AH$16,A2632-1,0)," - ",OFFSET(Zdroj!AW$16,A2632-1,0)))</f>
        <v/>
      </c>
      <c r="E2633" s="66" t="str">
        <f ca="1">IF(C2633="","",OFFSET(Zdroj!AX$16,A2632-1,0))</f>
        <v/>
      </c>
      <c r="F2633" s="332"/>
      <c r="G2633" s="333"/>
    </row>
    <row r="2634" spans="1:7" x14ac:dyDescent="0.25">
      <c r="B2634" s="333"/>
      <c r="C2634" s="137" t="str">
        <f ca="1">IF(OFFSET(Zdroj!AI$16,A2632-1,0)=0,"",CONCATENATE("A",$A$2+2," - ",Zdroj!$AI$15))</f>
        <v/>
      </c>
      <c r="D2634" s="134" t="str">
        <f ca="1">IF(C2634="","",CONCATENATE(OFFSET(Zdroj!AI$16,A2632-1,0)," - ",OFFSET(Zdroj!AY$16,A2632-1,0)))</f>
        <v/>
      </c>
      <c r="E2634" s="66" t="str">
        <f ca="1">IF(C2634="","",OFFSET(Zdroj!AZ$16,A2632-1,0))</f>
        <v/>
      </c>
      <c r="F2634" s="332"/>
      <c r="G2634" s="333"/>
    </row>
    <row r="2635" spans="1:7" x14ac:dyDescent="0.25">
      <c r="B2635" s="333"/>
      <c r="C2635" s="137" t="str">
        <f ca="1">IF(OFFSET(Zdroj!AJ$16,A2632-1,0)=0,"",CONCATENATE("A",$A$2+3," - ",Zdroj!$AJ$15))</f>
        <v/>
      </c>
      <c r="D2635" s="134" t="str">
        <f ca="1">IF(C2635="","",CONCATENATE(OFFSET(Zdroj!AJ$16,A2632-1,0)," - ",OFFSET(Zdroj!BA$16,A2632-1,0)))</f>
        <v/>
      </c>
      <c r="E2635" s="66" t="str">
        <f ca="1">IF(C2635="","",OFFSET(Zdroj!BB$16,A2632-1,0))</f>
        <v/>
      </c>
      <c r="F2635" s="332"/>
      <c r="G2635" s="333"/>
    </row>
    <row r="2636" spans="1:7" x14ac:dyDescent="0.25">
      <c r="B2636" s="333"/>
      <c r="C2636" s="137" t="str">
        <f ca="1">IF(OFFSET(Zdroj!AK$16,A2632-1,0)=0,"",CONCATENATE("A",$A$2+4," - ",Zdroj!$AK$15))</f>
        <v/>
      </c>
      <c r="D2636" s="134" t="str">
        <f ca="1">IF(C2636="","",CONCATENATE(OFFSET(Zdroj!AK$16,A2632-1,0)," - ",OFFSET(Zdroj!BC$16,A2632-1,0)))</f>
        <v/>
      </c>
      <c r="E2636" s="66" t="str">
        <f ca="1">IF(C2636="","",OFFSET(Zdroj!BD$16,A2632-1,0))</f>
        <v/>
      </c>
      <c r="F2636" s="332"/>
      <c r="G2636" s="333"/>
    </row>
    <row r="2637" spans="1:7" x14ac:dyDescent="0.25">
      <c r="B2637" s="333"/>
      <c r="C2637" s="137" t="str">
        <f ca="1">IF(OFFSET(Zdroj!AL$16,A2632-1,0)=0,"",CONCATENATE("A",$A$2+5," - ",Zdroj!$AL$15))</f>
        <v/>
      </c>
      <c r="D2637" s="134" t="str">
        <f ca="1">IF(C2637="","",CONCATENATE(OFFSET(Zdroj!AL$16,A2632-1,0)," - ",OFFSET(Zdroj!BE$16,A2632-1,0)))</f>
        <v/>
      </c>
      <c r="E2637" s="66" t="str">
        <f ca="1">IF(C2637="","",OFFSET(Zdroj!BF$16,A2632-1,0))</f>
        <v/>
      </c>
      <c r="F2637" s="332"/>
      <c r="G2637" s="333"/>
    </row>
    <row r="2638" spans="1:7" x14ac:dyDescent="0.25">
      <c r="B2638" s="333"/>
      <c r="C2638" s="137" t="str">
        <f ca="1">IF(OFFSET(Zdroj!AM$16,A2632-1,0)=0,"",CONCATENATE("B",$A$2," - ",Zdroj!$AM$15))</f>
        <v/>
      </c>
      <c r="D2638" s="134" t="str">
        <f ca="1">IF(C2638="","",CONCATENATE(OFFSET(Zdroj!AM$16,A2632-1,0)))</f>
        <v/>
      </c>
      <c r="E2638" s="67" t="str">
        <f ca="1">IF(C2638="","",OFFSET(Zdroj!AN$16,A2632-1,0))</f>
        <v/>
      </c>
      <c r="F2638" s="334" t="str">
        <f t="shared" ref="F2638" ca="1" si="785">IF(SUM(E2638:E2641)=0,"",SUM(E2638:E2641))</f>
        <v/>
      </c>
      <c r="G2638" s="333"/>
    </row>
    <row r="2639" spans="1:7" x14ac:dyDescent="0.25">
      <c r="B2639" s="333"/>
      <c r="C2639" s="137" t="str">
        <f ca="1">IF(OFFSET(Zdroj!AO$16,A2632-1,0)=0,"",CONCATENATE("B",$A$2+1," - ",Zdroj!$AO$15))</f>
        <v/>
      </c>
      <c r="D2639" s="134" t="str">
        <f ca="1">IF(C2639="","",CONCATENATE(OFFSET(Zdroj!AO$16,A2632-1,0)))</f>
        <v/>
      </c>
      <c r="E2639" s="66" t="str">
        <f ca="1">IF(C2639="","",OFFSET(Zdroj!AP$16,A2632-1,0))</f>
        <v/>
      </c>
      <c r="F2639" s="334"/>
      <c r="G2639" s="333"/>
    </row>
    <row r="2640" spans="1:7" x14ac:dyDescent="0.25">
      <c r="B2640" s="333"/>
      <c r="C2640" s="137" t="str">
        <f ca="1">IF(OFFSET(Zdroj!AQ$16,A2632-1,0)=0,"",CONCATENATE("B",$A$2+2," - ",Zdroj!$AQ$15))</f>
        <v/>
      </c>
      <c r="D2640" s="134" t="str">
        <f ca="1">IF(C2640="","",CONCATENATE(OFFSET(Zdroj!AQ$16,A2632-1,0)))</f>
        <v/>
      </c>
      <c r="E2640" s="66" t="str">
        <f ca="1">IF(C2640="","",OFFSET(Zdroj!AR$16,A2632-1,0))</f>
        <v/>
      </c>
      <c r="F2640" s="334"/>
      <c r="G2640" s="333"/>
    </row>
    <row r="2641" spans="1:7" x14ac:dyDescent="0.25">
      <c r="B2641" s="333"/>
      <c r="C2641" s="137" t="str">
        <f ca="1">IF(OFFSET(Zdroj!AT$16,A2632-1,0)=0,"",CONCATENATE("B",$A$2+3," - ",Zdroj!$AS$15))</f>
        <v/>
      </c>
      <c r="D2641" s="134" t="str">
        <f ca="1">IF(C2641="","",CONCATENATE(OFFSET(Zdroj!AS$16,A2632-1,0)))</f>
        <v/>
      </c>
      <c r="E2641" s="66" t="str">
        <f ca="1">IF(C2641="","",OFFSET(Zdroj!AT$16,A2632-1,0))</f>
        <v/>
      </c>
      <c r="F2641" s="334"/>
      <c r="G2641" s="333"/>
    </row>
    <row r="2642" spans="1:7" x14ac:dyDescent="0.25">
      <c r="A2642" s="127">
        <f>SUM((ROW()+8)/10)</f>
        <v>265</v>
      </c>
      <c r="B2642" s="333" t="str">
        <f ca="1">IF(OFFSET(Zdroj!$B$16,A2642-1,0)&gt;0,OFFSET(Zdroj!$B$16,A2642-1,0),"")</f>
        <v/>
      </c>
      <c r="C2642" s="136" t="str">
        <f ca="1">IF(OFFSET(Zdroj!AG$16,A2642-1,0)=0,"",CONCATENATE("A",$A$2," - ",Zdroj!$AG$15))</f>
        <v/>
      </c>
      <c r="D2642" s="134" t="str">
        <f ca="1">IF(C2642="","",CONCATENATE(OFFSET(Zdroj!AG$16,A2642-1,0)," - ",OFFSET(Zdroj!AU$16,A2642-1,0)))</f>
        <v/>
      </c>
      <c r="E2642" s="66" t="str">
        <f ca="1">IF(C2642="","",OFFSET(Zdroj!AV$16,A2642-1,0))</f>
        <v/>
      </c>
      <c r="F2642" s="332" t="str">
        <f t="shared" ref="F2642" ca="1" si="786">IF(SUM(E2642:E2647)=0,"",SUM(E2642:E2647))</f>
        <v/>
      </c>
      <c r="G2642" s="333" t="str">
        <f t="shared" ref="G2642" ca="1" si="787">IF(SUM(E2642:E2651)=0,"",SUM(E2642:E2651))</f>
        <v/>
      </c>
    </row>
    <row r="2643" spans="1:7" x14ac:dyDescent="0.25">
      <c r="B2643" s="333"/>
      <c r="C2643" s="137" t="str">
        <f ca="1">IF(OFFSET(Zdroj!AH$16,A2642-1,0)=0,"",CONCATENATE("A",$A$2+1," - ",Zdroj!$AH$15))</f>
        <v/>
      </c>
      <c r="D2643" s="134" t="str">
        <f ca="1">IF(C2643="","",CONCATENATE(OFFSET(Zdroj!AH$16,A2642-1,0)," - ",OFFSET(Zdroj!AW$16,A2642-1,0)))</f>
        <v/>
      </c>
      <c r="E2643" s="66" t="str">
        <f ca="1">IF(C2643="","",OFFSET(Zdroj!AX$16,A2642-1,0))</f>
        <v/>
      </c>
      <c r="F2643" s="332"/>
      <c r="G2643" s="333"/>
    </row>
    <row r="2644" spans="1:7" x14ac:dyDescent="0.25">
      <c r="B2644" s="333"/>
      <c r="C2644" s="137" t="str">
        <f ca="1">IF(OFFSET(Zdroj!AI$16,A2642-1,0)=0,"",CONCATENATE("A",$A$2+2," - ",Zdroj!$AI$15))</f>
        <v/>
      </c>
      <c r="D2644" s="134" t="str">
        <f ca="1">IF(C2644="","",CONCATENATE(OFFSET(Zdroj!AI$16,A2642-1,0)," - ",OFFSET(Zdroj!AY$16,A2642-1,0)))</f>
        <v/>
      </c>
      <c r="E2644" s="66" t="str">
        <f ca="1">IF(C2644="","",OFFSET(Zdroj!AZ$16,A2642-1,0))</f>
        <v/>
      </c>
      <c r="F2644" s="332"/>
      <c r="G2644" s="333"/>
    </row>
    <row r="2645" spans="1:7" x14ac:dyDescent="0.25">
      <c r="B2645" s="333"/>
      <c r="C2645" s="137" t="str">
        <f ca="1">IF(OFFSET(Zdroj!AJ$16,A2642-1,0)=0,"",CONCATENATE("A",$A$2+3," - ",Zdroj!$AJ$15))</f>
        <v/>
      </c>
      <c r="D2645" s="134" t="str">
        <f ca="1">IF(C2645="","",CONCATENATE(OFFSET(Zdroj!AJ$16,A2642-1,0)," - ",OFFSET(Zdroj!BA$16,A2642-1,0)))</f>
        <v/>
      </c>
      <c r="E2645" s="66" t="str">
        <f ca="1">IF(C2645="","",OFFSET(Zdroj!BB$16,A2642-1,0))</f>
        <v/>
      </c>
      <c r="F2645" s="332"/>
      <c r="G2645" s="333"/>
    </row>
    <row r="2646" spans="1:7" x14ac:dyDescent="0.25">
      <c r="B2646" s="333"/>
      <c r="C2646" s="137" t="str">
        <f ca="1">IF(OFFSET(Zdroj!AK$16,A2642-1,0)=0,"",CONCATENATE("A",$A$2+4," - ",Zdroj!$AK$15))</f>
        <v/>
      </c>
      <c r="D2646" s="134" t="str">
        <f ca="1">IF(C2646="","",CONCATENATE(OFFSET(Zdroj!AK$16,A2642-1,0)," - ",OFFSET(Zdroj!BC$16,A2642-1,0)))</f>
        <v/>
      </c>
      <c r="E2646" s="66" t="str">
        <f ca="1">IF(C2646="","",OFFSET(Zdroj!BD$16,A2642-1,0))</f>
        <v/>
      </c>
      <c r="F2646" s="332"/>
      <c r="G2646" s="333"/>
    </row>
    <row r="2647" spans="1:7" x14ac:dyDescent="0.25">
      <c r="B2647" s="333"/>
      <c r="C2647" s="137" t="str">
        <f ca="1">IF(OFFSET(Zdroj!AL$16,A2642-1,0)=0,"",CONCATENATE("A",$A$2+5," - ",Zdroj!$AL$15))</f>
        <v/>
      </c>
      <c r="D2647" s="134" t="str">
        <f ca="1">IF(C2647="","",CONCATENATE(OFFSET(Zdroj!AL$16,A2642-1,0)," - ",OFFSET(Zdroj!BE$16,A2642-1,0)))</f>
        <v/>
      </c>
      <c r="E2647" s="66" t="str">
        <f ca="1">IF(C2647="","",OFFSET(Zdroj!BF$16,A2642-1,0))</f>
        <v/>
      </c>
      <c r="F2647" s="332"/>
      <c r="G2647" s="333"/>
    </row>
    <row r="2648" spans="1:7" x14ac:dyDescent="0.25">
      <c r="B2648" s="333"/>
      <c r="C2648" s="137" t="str">
        <f ca="1">IF(OFFSET(Zdroj!AM$16,A2642-1,0)=0,"",CONCATENATE("B",$A$2," - ",Zdroj!$AM$15))</f>
        <v/>
      </c>
      <c r="D2648" s="134" t="str">
        <f ca="1">IF(C2648="","",CONCATENATE(OFFSET(Zdroj!AM$16,A2642-1,0)))</f>
        <v/>
      </c>
      <c r="E2648" s="67" t="str">
        <f ca="1">IF(C2648="","",OFFSET(Zdroj!AN$16,A2642-1,0))</f>
        <v/>
      </c>
      <c r="F2648" s="334" t="str">
        <f t="shared" ref="F2648" ca="1" si="788">IF(SUM(E2648:E2651)=0,"",SUM(E2648:E2651))</f>
        <v/>
      </c>
      <c r="G2648" s="333"/>
    </row>
    <row r="2649" spans="1:7" x14ac:dyDescent="0.25">
      <c r="B2649" s="333"/>
      <c r="C2649" s="137" t="str">
        <f ca="1">IF(OFFSET(Zdroj!AO$16,A2642-1,0)=0,"",CONCATENATE("B",$A$2+1," - ",Zdroj!$AO$15))</f>
        <v/>
      </c>
      <c r="D2649" s="134" t="str">
        <f ca="1">IF(C2649="","",CONCATENATE(OFFSET(Zdroj!AO$16,A2642-1,0)))</f>
        <v/>
      </c>
      <c r="E2649" s="66" t="str">
        <f ca="1">IF(C2649="","",OFFSET(Zdroj!AP$16,A2642-1,0))</f>
        <v/>
      </c>
      <c r="F2649" s="334"/>
      <c r="G2649" s="333"/>
    </row>
    <row r="2650" spans="1:7" x14ac:dyDescent="0.25">
      <c r="B2650" s="333"/>
      <c r="C2650" s="137" t="str">
        <f ca="1">IF(OFFSET(Zdroj!AQ$16,A2642-1,0)=0,"",CONCATENATE("B",$A$2+2," - ",Zdroj!$AQ$15))</f>
        <v/>
      </c>
      <c r="D2650" s="134" t="str">
        <f ca="1">IF(C2650="","",CONCATENATE(OFFSET(Zdroj!AQ$16,A2642-1,0)))</f>
        <v/>
      </c>
      <c r="E2650" s="66" t="str">
        <f ca="1">IF(C2650="","",OFFSET(Zdroj!AR$16,A2642-1,0))</f>
        <v/>
      </c>
      <c r="F2650" s="334"/>
      <c r="G2650" s="333"/>
    </row>
    <row r="2651" spans="1:7" x14ac:dyDescent="0.25">
      <c r="B2651" s="333"/>
      <c r="C2651" s="137" t="str">
        <f ca="1">IF(OFFSET(Zdroj!AT$16,A2642-1,0)=0,"",CONCATENATE("B",$A$2+3," - ",Zdroj!$AS$15))</f>
        <v/>
      </c>
      <c r="D2651" s="134" t="str">
        <f ca="1">IF(C2651="","",CONCATENATE(OFFSET(Zdroj!AS$16,A2642-1,0)))</f>
        <v/>
      </c>
      <c r="E2651" s="66" t="str">
        <f ca="1">IF(C2651="","",OFFSET(Zdroj!AT$16,A2642-1,0))</f>
        <v/>
      </c>
      <c r="F2651" s="334"/>
      <c r="G2651" s="333"/>
    </row>
    <row r="2652" spans="1:7" x14ac:dyDescent="0.25">
      <c r="A2652" s="127">
        <f>SUM((ROW()+8)/10)</f>
        <v>266</v>
      </c>
      <c r="B2652" s="333" t="str">
        <f ca="1">IF(OFFSET(Zdroj!$B$16,A2652-1,0)&gt;0,OFFSET(Zdroj!$B$16,A2652-1,0),"")</f>
        <v/>
      </c>
      <c r="C2652" s="136" t="str">
        <f ca="1">IF(OFFSET(Zdroj!AG$16,A2652-1,0)=0,"",CONCATENATE("A",$A$2," - ",Zdroj!$AG$15))</f>
        <v/>
      </c>
      <c r="D2652" s="134" t="str">
        <f ca="1">IF(C2652="","",CONCATENATE(OFFSET(Zdroj!AG$16,A2652-1,0)," - ",OFFSET(Zdroj!AU$16,A2652-1,0)))</f>
        <v/>
      </c>
      <c r="E2652" s="66" t="str">
        <f ca="1">IF(C2652="","",OFFSET(Zdroj!AV$16,A2652-1,0))</f>
        <v/>
      </c>
      <c r="F2652" s="332" t="str">
        <f t="shared" ref="F2652" ca="1" si="789">IF(SUM(E2652:E2657)=0,"",SUM(E2652:E2657))</f>
        <v/>
      </c>
      <c r="G2652" s="333" t="str">
        <f t="shared" ref="G2652" ca="1" si="790">IF(SUM(E2652:E2661)=0,"",SUM(E2652:E2661))</f>
        <v/>
      </c>
    </row>
    <row r="2653" spans="1:7" x14ac:dyDescent="0.25">
      <c r="B2653" s="333"/>
      <c r="C2653" s="137" t="str">
        <f ca="1">IF(OFFSET(Zdroj!AH$16,A2652-1,0)=0,"",CONCATENATE("A",$A$2+1," - ",Zdroj!$AH$15))</f>
        <v/>
      </c>
      <c r="D2653" s="134" t="str">
        <f ca="1">IF(C2653="","",CONCATENATE(OFFSET(Zdroj!AH$16,A2652-1,0)," - ",OFFSET(Zdroj!AW$16,A2652-1,0)))</f>
        <v/>
      </c>
      <c r="E2653" s="66" t="str">
        <f ca="1">IF(C2653="","",OFFSET(Zdroj!AX$16,A2652-1,0))</f>
        <v/>
      </c>
      <c r="F2653" s="332"/>
      <c r="G2653" s="333"/>
    </row>
    <row r="2654" spans="1:7" x14ac:dyDescent="0.25">
      <c r="B2654" s="333"/>
      <c r="C2654" s="137" t="str">
        <f ca="1">IF(OFFSET(Zdroj!AI$16,A2652-1,0)=0,"",CONCATENATE("A",$A$2+2," - ",Zdroj!$AI$15))</f>
        <v/>
      </c>
      <c r="D2654" s="134" t="str">
        <f ca="1">IF(C2654="","",CONCATENATE(OFFSET(Zdroj!AI$16,A2652-1,0)," - ",OFFSET(Zdroj!AY$16,A2652-1,0)))</f>
        <v/>
      </c>
      <c r="E2654" s="66" t="str">
        <f ca="1">IF(C2654="","",OFFSET(Zdroj!AZ$16,A2652-1,0))</f>
        <v/>
      </c>
      <c r="F2654" s="332"/>
      <c r="G2654" s="333"/>
    </row>
    <row r="2655" spans="1:7" x14ac:dyDescent="0.25">
      <c r="B2655" s="333"/>
      <c r="C2655" s="137" t="str">
        <f ca="1">IF(OFFSET(Zdroj!AJ$16,A2652-1,0)=0,"",CONCATENATE("A",$A$2+3," - ",Zdroj!$AJ$15))</f>
        <v/>
      </c>
      <c r="D2655" s="134" t="str">
        <f ca="1">IF(C2655="","",CONCATENATE(OFFSET(Zdroj!AJ$16,A2652-1,0)," - ",OFFSET(Zdroj!BA$16,A2652-1,0)))</f>
        <v/>
      </c>
      <c r="E2655" s="66" t="str">
        <f ca="1">IF(C2655="","",OFFSET(Zdroj!BB$16,A2652-1,0))</f>
        <v/>
      </c>
      <c r="F2655" s="332"/>
      <c r="G2655" s="333"/>
    </row>
    <row r="2656" spans="1:7" x14ac:dyDescent="0.25">
      <c r="B2656" s="333"/>
      <c r="C2656" s="137" t="str">
        <f ca="1">IF(OFFSET(Zdroj!AK$16,A2652-1,0)=0,"",CONCATENATE("A",$A$2+4," - ",Zdroj!$AK$15))</f>
        <v/>
      </c>
      <c r="D2656" s="134" t="str">
        <f ca="1">IF(C2656="","",CONCATENATE(OFFSET(Zdroj!AK$16,A2652-1,0)," - ",OFFSET(Zdroj!BC$16,A2652-1,0)))</f>
        <v/>
      </c>
      <c r="E2656" s="66" t="str">
        <f ca="1">IF(C2656="","",OFFSET(Zdroj!BD$16,A2652-1,0))</f>
        <v/>
      </c>
      <c r="F2656" s="332"/>
      <c r="G2656" s="333"/>
    </row>
    <row r="2657" spans="1:7" x14ac:dyDescent="0.25">
      <c r="B2657" s="333"/>
      <c r="C2657" s="137" t="str">
        <f ca="1">IF(OFFSET(Zdroj!AL$16,A2652-1,0)=0,"",CONCATENATE("A",$A$2+5," - ",Zdroj!$AL$15))</f>
        <v/>
      </c>
      <c r="D2657" s="134" t="str">
        <f ca="1">IF(C2657="","",CONCATENATE(OFFSET(Zdroj!AL$16,A2652-1,0)," - ",OFFSET(Zdroj!BE$16,A2652-1,0)))</f>
        <v/>
      </c>
      <c r="E2657" s="66" t="str">
        <f ca="1">IF(C2657="","",OFFSET(Zdroj!BF$16,A2652-1,0))</f>
        <v/>
      </c>
      <c r="F2657" s="332"/>
      <c r="G2657" s="333"/>
    </row>
    <row r="2658" spans="1:7" x14ac:dyDescent="0.25">
      <c r="B2658" s="333"/>
      <c r="C2658" s="137" t="str">
        <f ca="1">IF(OFFSET(Zdroj!AM$16,A2652-1,0)=0,"",CONCATENATE("B",$A$2," - ",Zdroj!$AM$15))</f>
        <v/>
      </c>
      <c r="D2658" s="134" t="str">
        <f ca="1">IF(C2658="","",CONCATENATE(OFFSET(Zdroj!AM$16,A2652-1,0)))</f>
        <v/>
      </c>
      <c r="E2658" s="67" t="str">
        <f ca="1">IF(C2658="","",OFFSET(Zdroj!AN$16,A2652-1,0))</f>
        <v/>
      </c>
      <c r="F2658" s="334" t="str">
        <f t="shared" ref="F2658" ca="1" si="791">IF(SUM(E2658:E2661)=0,"",SUM(E2658:E2661))</f>
        <v/>
      </c>
      <c r="G2658" s="333"/>
    </row>
    <row r="2659" spans="1:7" x14ac:dyDescent="0.25">
      <c r="B2659" s="333"/>
      <c r="C2659" s="137" t="str">
        <f ca="1">IF(OFFSET(Zdroj!AO$16,A2652-1,0)=0,"",CONCATENATE("B",$A$2+1," - ",Zdroj!$AO$15))</f>
        <v/>
      </c>
      <c r="D2659" s="134" t="str">
        <f ca="1">IF(C2659="","",CONCATENATE(OFFSET(Zdroj!AO$16,A2652-1,0)))</f>
        <v/>
      </c>
      <c r="E2659" s="66" t="str">
        <f ca="1">IF(C2659="","",OFFSET(Zdroj!AP$16,A2652-1,0))</f>
        <v/>
      </c>
      <c r="F2659" s="334"/>
      <c r="G2659" s="333"/>
    </row>
    <row r="2660" spans="1:7" x14ac:dyDescent="0.25">
      <c r="B2660" s="333"/>
      <c r="C2660" s="137" t="str">
        <f ca="1">IF(OFFSET(Zdroj!AQ$16,A2652-1,0)=0,"",CONCATENATE("B",$A$2+2," - ",Zdroj!$AQ$15))</f>
        <v/>
      </c>
      <c r="D2660" s="134" t="str">
        <f ca="1">IF(C2660="","",CONCATENATE(OFFSET(Zdroj!AQ$16,A2652-1,0)))</f>
        <v/>
      </c>
      <c r="E2660" s="66" t="str">
        <f ca="1">IF(C2660="","",OFFSET(Zdroj!AR$16,A2652-1,0))</f>
        <v/>
      </c>
      <c r="F2660" s="334"/>
      <c r="G2660" s="333"/>
    </row>
    <row r="2661" spans="1:7" x14ac:dyDescent="0.25">
      <c r="B2661" s="333"/>
      <c r="C2661" s="137" t="str">
        <f ca="1">IF(OFFSET(Zdroj!AT$16,A2652-1,0)=0,"",CONCATENATE("B",$A$2+3," - ",Zdroj!$AS$15))</f>
        <v/>
      </c>
      <c r="D2661" s="134" t="str">
        <f ca="1">IF(C2661="","",CONCATENATE(OFFSET(Zdroj!AS$16,A2652-1,0)))</f>
        <v/>
      </c>
      <c r="E2661" s="66" t="str">
        <f ca="1">IF(C2661="","",OFFSET(Zdroj!AT$16,A2652-1,0))</f>
        <v/>
      </c>
      <c r="F2661" s="334"/>
      <c r="G2661" s="333"/>
    </row>
    <row r="2662" spans="1:7" x14ac:dyDescent="0.25">
      <c r="A2662" s="127">
        <f>SUM((ROW()+8)/10)</f>
        <v>267</v>
      </c>
      <c r="B2662" s="333" t="str">
        <f ca="1">IF(OFFSET(Zdroj!$B$16,A2662-1,0)&gt;0,OFFSET(Zdroj!$B$16,A2662-1,0),"")</f>
        <v/>
      </c>
      <c r="C2662" s="136" t="str">
        <f ca="1">IF(OFFSET(Zdroj!AG$16,A2662-1,0)=0,"",CONCATENATE("A",$A$2," - ",Zdroj!$AG$15))</f>
        <v/>
      </c>
      <c r="D2662" s="134" t="str">
        <f ca="1">IF(C2662="","",CONCATENATE(OFFSET(Zdroj!AG$16,A2662-1,0)," - ",OFFSET(Zdroj!AU$16,A2662-1,0)))</f>
        <v/>
      </c>
      <c r="E2662" s="66" t="str">
        <f ca="1">IF(C2662="","",OFFSET(Zdroj!AV$16,A2662-1,0))</f>
        <v/>
      </c>
      <c r="F2662" s="332" t="str">
        <f t="shared" ref="F2662" ca="1" si="792">IF(SUM(E2662:E2667)=0,"",SUM(E2662:E2667))</f>
        <v/>
      </c>
      <c r="G2662" s="333" t="str">
        <f t="shared" ref="G2662" ca="1" si="793">IF(SUM(E2662:E2671)=0,"",SUM(E2662:E2671))</f>
        <v/>
      </c>
    </row>
    <row r="2663" spans="1:7" x14ac:dyDescent="0.25">
      <c r="B2663" s="333"/>
      <c r="C2663" s="137" t="str">
        <f ca="1">IF(OFFSET(Zdroj!AH$16,A2662-1,0)=0,"",CONCATENATE("A",$A$2+1," - ",Zdroj!$AH$15))</f>
        <v/>
      </c>
      <c r="D2663" s="134" t="str">
        <f ca="1">IF(C2663="","",CONCATENATE(OFFSET(Zdroj!AH$16,A2662-1,0)," - ",OFFSET(Zdroj!AW$16,A2662-1,0)))</f>
        <v/>
      </c>
      <c r="E2663" s="66" t="str">
        <f ca="1">IF(C2663="","",OFFSET(Zdroj!AX$16,A2662-1,0))</f>
        <v/>
      </c>
      <c r="F2663" s="332"/>
      <c r="G2663" s="333"/>
    </row>
    <row r="2664" spans="1:7" x14ac:dyDescent="0.25">
      <c r="B2664" s="333"/>
      <c r="C2664" s="137" t="str">
        <f ca="1">IF(OFFSET(Zdroj!AI$16,A2662-1,0)=0,"",CONCATENATE("A",$A$2+2," - ",Zdroj!$AI$15))</f>
        <v/>
      </c>
      <c r="D2664" s="134" t="str">
        <f ca="1">IF(C2664="","",CONCATENATE(OFFSET(Zdroj!AI$16,A2662-1,0)," - ",OFFSET(Zdroj!AY$16,A2662-1,0)))</f>
        <v/>
      </c>
      <c r="E2664" s="66" t="str">
        <f ca="1">IF(C2664="","",OFFSET(Zdroj!AZ$16,A2662-1,0))</f>
        <v/>
      </c>
      <c r="F2664" s="332"/>
      <c r="G2664" s="333"/>
    </row>
    <row r="2665" spans="1:7" x14ac:dyDescent="0.25">
      <c r="B2665" s="333"/>
      <c r="C2665" s="137" t="str">
        <f ca="1">IF(OFFSET(Zdroj!AJ$16,A2662-1,0)=0,"",CONCATENATE("A",$A$2+3," - ",Zdroj!$AJ$15))</f>
        <v/>
      </c>
      <c r="D2665" s="134" t="str">
        <f ca="1">IF(C2665="","",CONCATENATE(OFFSET(Zdroj!AJ$16,A2662-1,0)," - ",OFFSET(Zdroj!BA$16,A2662-1,0)))</f>
        <v/>
      </c>
      <c r="E2665" s="66" t="str">
        <f ca="1">IF(C2665="","",OFFSET(Zdroj!BB$16,A2662-1,0))</f>
        <v/>
      </c>
      <c r="F2665" s="332"/>
      <c r="G2665" s="333"/>
    </row>
    <row r="2666" spans="1:7" x14ac:dyDescent="0.25">
      <c r="B2666" s="333"/>
      <c r="C2666" s="137" t="str">
        <f ca="1">IF(OFFSET(Zdroj!AK$16,A2662-1,0)=0,"",CONCATENATE("A",$A$2+4," - ",Zdroj!$AK$15))</f>
        <v/>
      </c>
      <c r="D2666" s="134" t="str">
        <f ca="1">IF(C2666="","",CONCATENATE(OFFSET(Zdroj!AK$16,A2662-1,0)," - ",OFFSET(Zdroj!BC$16,A2662-1,0)))</f>
        <v/>
      </c>
      <c r="E2666" s="66" t="str">
        <f ca="1">IF(C2666="","",OFFSET(Zdroj!BD$16,A2662-1,0))</f>
        <v/>
      </c>
      <c r="F2666" s="332"/>
      <c r="G2666" s="333"/>
    </row>
    <row r="2667" spans="1:7" x14ac:dyDescent="0.25">
      <c r="B2667" s="333"/>
      <c r="C2667" s="137" t="str">
        <f ca="1">IF(OFFSET(Zdroj!AL$16,A2662-1,0)=0,"",CONCATENATE("A",$A$2+5," - ",Zdroj!$AL$15))</f>
        <v/>
      </c>
      <c r="D2667" s="134" t="str">
        <f ca="1">IF(C2667="","",CONCATENATE(OFFSET(Zdroj!AL$16,A2662-1,0)," - ",OFFSET(Zdroj!BE$16,A2662-1,0)))</f>
        <v/>
      </c>
      <c r="E2667" s="66" t="str">
        <f ca="1">IF(C2667="","",OFFSET(Zdroj!BF$16,A2662-1,0))</f>
        <v/>
      </c>
      <c r="F2667" s="332"/>
      <c r="G2667" s="333"/>
    </row>
    <row r="2668" spans="1:7" x14ac:dyDescent="0.25">
      <c r="B2668" s="333"/>
      <c r="C2668" s="137" t="str">
        <f ca="1">IF(OFFSET(Zdroj!AM$16,A2662-1,0)=0,"",CONCATENATE("B",$A$2," - ",Zdroj!$AM$15))</f>
        <v/>
      </c>
      <c r="D2668" s="134" t="str">
        <f ca="1">IF(C2668="","",CONCATENATE(OFFSET(Zdroj!AM$16,A2662-1,0)))</f>
        <v/>
      </c>
      <c r="E2668" s="67" t="str">
        <f ca="1">IF(C2668="","",OFFSET(Zdroj!AN$16,A2662-1,0))</f>
        <v/>
      </c>
      <c r="F2668" s="334" t="str">
        <f t="shared" ref="F2668" ca="1" si="794">IF(SUM(E2668:E2671)=0,"",SUM(E2668:E2671))</f>
        <v/>
      </c>
      <c r="G2668" s="333"/>
    </row>
    <row r="2669" spans="1:7" x14ac:dyDescent="0.25">
      <c r="B2669" s="333"/>
      <c r="C2669" s="137" t="str">
        <f ca="1">IF(OFFSET(Zdroj!AO$16,A2662-1,0)=0,"",CONCATENATE("B",$A$2+1," - ",Zdroj!$AO$15))</f>
        <v/>
      </c>
      <c r="D2669" s="134" t="str">
        <f ca="1">IF(C2669="","",CONCATENATE(OFFSET(Zdroj!AO$16,A2662-1,0)))</f>
        <v/>
      </c>
      <c r="E2669" s="66" t="str">
        <f ca="1">IF(C2669="","",OFFSET(Zdroj!AP$16,A2662-1,0))</f>
        <v/>
      </c>
      <c r="F2669" s="334"/>
      <c r="G2669" s="333"/>
    </row>
    <row r="2670" spans="1:7" x14ac:dyDescent="0.25">
      <c r="B2670" s="333"/>
      <c r="C2670" s="137" t="str">
        <f ca="1">IF(OFFSET(Zdroj!AQ$16,A2662-1,0)=0,"",CONCATENATE("B",$A$2+2," - ",Zdroj!$AQ$15))</f>
        <v/>
      </c>
      <c r="D2670" s="134" t="str">
        <f ca="1">IF(C2670="","",CONCATENATE(OFFSET(Zdroj!AQ$16,A2662-1,0)))</f>
        <v/>
      </c>
      <c r="E2670" s="66" t="str">
        <f ca="1">IF(C2670="","",OFFSET(Zdroj!AR$16,A2662-1,0))</f>
        <v/>
      </c>
      <c r="F2670" s="334"/>
      <c r="G2670" s="333"/>
    </row>
    <row r="2671" spans="1:7" x14ac:dyDescent="0.25">
      <c r="B2671" s="333"/>
      <c r="C2671" s="137" t="str">
        <f ca="1">IF(OFFSET(Zdroj!AT$16,A2662-1,0)=0,"",CONCATENATE("B",$A$2+3," - ",Zdroj!$AS$15))</f>
        <v/>
      </c>
      <c r="D2671" s="134" t="str">
        <f ca="1">IF(C2671="","",CONCATENATE(OFFSET(Zdroj!AS$16,A2662-1,0)))</f>
        <v/>
      </c>
      <c r="E2671" s="66" t="str">
        <f ca="1">IF(C2671="","",OFFSET(Zdroj!AT$16,A2662-1,0))</f>
        <v/>
      </c>
      <c r="F2671" s="334"/>
      <c r="G2671" s="333"/>
    </row>
    <row r="2672" spans="1:7" x14ac:dyDescent="0.25">
      <c r="A2672" s="127">
        <f>SUM((ROW()+8)/10)</f>
        <v>268</v>
      </c>
      <c r="B2672" s="333" t="str">
        <f ca="1">IF(OFFSET(Zdroj!$B$16,A2672-1,0)&gt;0,OFFSET(Zdroj!$B$16,A2672-1,0),"")</f>
        <v/>
      </c>
      <c r="C2672" s="136" t="str">
        <f ca="1">IF(OFFSET(Zdroj!AG$16,A2672-1,0)=0,"",CONCATENATE("A",$A$2," - ",Zdroj!$AG$15))</f>
        <v/>
      </c>
      <c r="D2672" s="134" t="str">
        <f ca="1">IF(C2672="","",CONCATENATE(OFFSET(Zdroj!AG$16,A2672-1,0)," - ",OFFSET(Zdroj!AU$16,A2672-1,0)))</f>
        <v/>
      </c>
      <c r="E2672" s="66" t="str">
        <f ca="1">IF(C2672="","",OFFSET(Zdroj!AV$16,A2672-1,0))</f>
        <v/>
      </c>
      <c r="F2672" s="332" t="str">
        <f t="shared" ref="F2672" ca="1" si="795">IF(SUM(E2672:E2677)=0,"",SUM(E2672:E2677))</f>
        <v/>
      </c>
      <c r="G2672" s="333" t="str">
        <f t="shared" ref="G2672" ca="1" si="796">IF(SUM(E2672:E2681)=0,"",SUM(E2672:E2681))</f>
        <v/>
      </c>
    </row>
    <row r="2673" spans="1:7" x14ac:dyDescent="0.25">
      <c r="B2673" s="333"/>
      <c r="C2673" s="137" t="str">
        <f ca="1">IF(OFFSET(Zdroj!AH$16,A2672-1,0)=0,"",CONCATENATE("A",$A$2+1," - ",Zdroj!$AH$15))</f>
        <v/>
      </c>
      <c r="D2673" s="134" t="str">
        <f ca="1">IF(C2673="","",CONCATENATE(OFFSET(Zdroj!AH$16,A2672-1,0)," - ",OFFSET(Zdroj!AW$16,A2672-1,0)))</f>
        <v/>
      </c>
      <c r="E2673" s="66" t="str">
        <f ca="1">IF(C2673="","",OFFSET(Zdroj!AX$16,A2672-1,0))</f>
        <v/>
      </c>
      <c r="F2673" s="332"/>
      <c r="G2673" s="333"/>
    </row>
    <row r="2674" spans="1:7" x14ac:dyDescent="0.25">
      <c r="B2674" s="333"/>
      <c r="C2674" s="137" t="str">
        <f ca="1">IF(OFFSET(Zdroj!AI$16,A2672-1,0)=0,"",CONCATENATE("A",$A$2+2," - ",Zdroj!$AI$15))</f>
        <v/>
      </c>
      <c r="D2674" s="134" t="str">
        <f ca="1">IF(C2674="","",CONCATENATE(OFFSET(Zdroj!AI$16,A2672-1,0)," - ",OFFSET(Zdroj!AY$16,A2672-1,0)))</f>
        <v/>
      </c>
      <c r="E2674" s="66" t="str">
        <f ca="1">IF(C2674="","",OFFSET(Zdroj!AZ$16,A2672-1,0))</f>
        <v/>
      </c>
      <c r="F2674" s="332"/>
      <c r="G2674" s="333"/>
    </row>
    <row r="2675" spans="1:7" x14ac:dyDescent="0.25">
      <c r="B2675" s="333"/>
      <c r="C2675" s="137" t="str">
        <f ca="1">IF(OFFSET(Zdroj!AJ$16,A2672-1,0)=0,"",CONCATENATE("A",$A$2+3," - ",Zdroj!$AJ$15))</f>
        <v/>
      </c>
      <c r="D2675" s="134" t="str">
        <f ca="1">IF(C2675="","",CONCATENATE(OFFSET(Zdroj!AJ$16,A2672-1,0)," - ",OFFSET(Zdroj!BA$16,A2672-1,0)))</f>
        <v/>
      </c>
      <c r="E2675" s="66" t="str">
        <f ca="1">IF(C2675="","",OFFSET(Zdroj!BB$16,A2672-1,0))</f>
        <v/>
      </c>
      <c r="F2675" s="332"/>
      <c r="G2675" s="333"/>
    </row>
    <row r="2676" spans="1:7" x14ac:dyDescent="0.25">
      <c r="B2676" s="333"/>
      <c r="C2676" s="137" t="str">
        <f ca="1">IF(OFFSET(Zdroj!AK$16,A2672-1,0)=0,"",CONCATENATE("A",$A$2+4," - ",Zdroj!$AK$15))</f>
        <v/>
      </c>
      <c r="D2676" s="134" t="str">
        <f ca="1">IF(C2676="","",CONCATENATE(OFFSET(Zdroj!AK$16,A2672-1,0)," - ",OFFSET(Zdroj!BC$16,A2672-1,0)))</f>
        <v/>
      </c>
      <c r="E2676" s="66" t="str">
        <f ca="1">IF(C2676="","",OFFSET(Zdroj!BD$16,A2672-1,0))</f>
        <v/>
      </c>
      <c r="F2676" s="332"/>
      <c r="G2676" s="333"/>
    </row>
    <row r="2677" spans="1:7" x14ac:dyDescent="0.25">
      <c r="B2677" s="333"/>
      <c r="C2677" s="137" t="str">
        <f ca="1">IF(OFFSET(Zdroj!AL$16,A2672-1,0)=0,"",CONCATENATE("A",$A$2+5," - ",Zdroj!$AL$15))</f>
        <v/>
      </c>
      <c r="D2677" s="134" t="str">
        <f ca="1">IF(C2677="","",CONCATENATE(OFFSET(Zdroj!AL$16,A2672-1,0)," - ",OFFSET(Zdroj!BE$16,A2672-1,0)))</f>
        <v/>
      </c>
      <c r="E2677" s="66" t="str">
        <f ca="1">IF(C2677="","",OFFSET(Zdroj!BF$16,A2672-1,0))</f>
        <v/>
      </c>
      <c r="F2677" s="332"/>
      <c r="G2677" s="333"/>
    </row>
    <row r="2678" spans="1:7" x14ac:dyDescent="0.25">
      <c r="B2678" s="333"/>
      <c r="C2678" s="137" t="str">
        <f ca="1">IF(OFFSET(Zdroj!AM$16,A2672-1,0)=0,"",CONCATENATE("B",$A$2," - ",Zdroj!$AM$15))</f>
        <v/>
      </c>
      <c r="D2678" s="134" t="str">
        <f ca="1">IF(C2678="","",CONCATENATE(OFFSET(Zdroj!AM$16,A2672-1,0)))</f>
        <v/>
      </c>
      <c r="E2678" s="67" t="str">
        <f ca="1">IF(C2678="","",OFFSET(Zdroj!AN$16,A2672-1,0))</f>
        <v/>
      </c>
      <c r="F2678" s="334" t="str">
        <f t="shared" ref="F2678" ca="1" si="797">IF(SUM(E2678:E2681)=0,"",SUM(E2678:E2681))</f>
        <v/>
      </c>
      <c r="G2678" s="333"/>
    </row>
    <row r="2679" spans="1:7" x14ac:dyDescent="0.25">
      <c r="B2679" s="333"/>
      <c r="C2679" s="137" t="str">
        <f ca="1">IF(OFFSET(Zdroj!AO$16,A2672-1,0)=0,"",CONCATENATE("B",$A$2+1," - ",Zdroj!$AO$15))</f>
        <v/>
      </c>
      <c r="D2679" s="134" t="str">
        <f ca="1">IF(C2679="","",CONCATENATE(OFFSET(Zdroj!AO$16,A2672-1,0)))</f>
        <v/>
      </c>
      <c r="E2679" s="66" t="str">
        <f ca="1">IF(C2679="","",OFFSET(Zdroj!AP$16,A2672-1,0))</f>
        <v/>
      </c>
      <c r="F2679" s="334"/>
      <c r="G2679" s="333"/>
    </row>
    <row r="2680" spans="1:7" x14ac:dyDescent="0.25">
      <c r="B2680" s="333"/>
      <c r="C2680" s="137" t="str">
        <f ca="1">IF(OFFSET(Zdroj!AQ$16,A2672-1,0)=0,"",CONCATENATE("B",$A$2+2," - ",Zdroj!$AQ$15))</f>
        <v/>
      </c>
      <c r="D2680" s="134" t="str">
        <f ca="1">IF(C2680="","",CONCATENATE(OFFSET(Zdroj!AQ$16,A2672-1,0)))</f>
        <v/>
      </c>
      <c r="E2680" s="66" t="str">
        <f ca="1">IF(C2680="","",OFFSET(Zdroj!AR$16,A2672-1,0))</f>
        <v/>
      </c>
      <c r="F2680" s="334"/>
      <c r="G2680" s="333"/>
    </row>
    <row r="2681" spans="1:7" x14ac:dyDescent="0.25">
      <c r="B2681" s="333"/>
      <c r="C2681" s="137" t="str">
        <f ca="1">IF(OFFSET(Zdroj!AT$16,A2672-1,0)=0,"",CONCATENATE("B",$A$2+3," - ",Zdroj!$AS$15))</f>
        <v/>
      </c>
      <c r="D2681" s="134" t="str">
        <f ca="1">IF(C2681="","",CONCATENATE(OFFSET(Zdroj!AS$16,A2672-1,0)))</f>
        <v/>
      </c>
      <c r="E2681" s="66" t="str">
        <f ca="1">IF(C2681="","",OFFSET(Zdroj!AT$16,A2672-1,0))</f>
        <v/>
      </c>
      <c r="F2681" s="334"/>
      <c r="G2681" s="333"/>
    </row>
    <row r="2682" spans="1:7" x14ac:dyDescent="0.25">
      <c r="A2682" s="127">
        <f>SUM((ROW()+8)/10)</f>
        <v>269</v>
      </c>
      <c r="B2682" s="333" t="str">
        <f ca="1">IF(OFFSET(Zdroj!$B$16,A2682-1,0)&gt;0,OFFSET(Zdroj!$B$16,A2682-1,0),"")</f>
        <v/>
      </c>
      <c r="C2682" s="136" t="str">
        <f ca="1">IF(OFFSET(Zdroj!AG$16,A2682-1,0)=0,"",CONCATENATE("A",$A$2," - ",Zdroj!$AG$15))</f>
        <v/>
      </c>
      <c r="D2682" s="134" t="str">
        <f ca="1">IF(C2682="","",CONCATENATE(OFFSET(Zdroj!AG$16,A2682-1,0)," - ",OFFSET(Zdroj!AU$16,A2682-1,0)))</f>
        <v/>
      </c>
      <c r="E2682" s="66" t="str">
        <f ca="1">IF(C2682="","",OFFSET(Zdroj!AV$16,A2682-1,0))</f>
        <v/>
      </c>
      <c r="F2682" s="332" t="str">
        <f t="shared" ref="F2682" ca="1" si="798">IF(SUM(E2682:E2687)=0,"",SUM(E2682:E2687))</f>
        <v/>
      </c>
      <c r="G2682" s="333" t="str">
        <f t="shared" ref="G2682" ca="1" si="799">IF(SUM(E2682:E2691)=0,"",SUM(E2682:E2691))</f>
        <v/>
      </c>
    </row>
    <row r="2683" spans="1:7" x14ac:dyDescent="0.25">
      <c r="B2683" s="333"/>
      <c r="C2683" s="137" t="str">
        <f ca="1">IF(OFFSET(Zdroj!AH$16,A2682-1,0)=0,"",CONCATENATE("A",$A$2+1," - ",Zdroj!$AH$15))</f>
        <v/>
      </c>
      <c r="D2683" s="134" t="str">
        <f ca="1">IF(C2683="","",CONCATENATE(OFFSET(Zdroj!AH$16,A2682-1,0)," - ",OFFSET(Zdroj!AW$16,A2682-1,0)))</f>
        <v/>
      </c>
      <c r="E2683" s="66" t="str">
        <f ca="1">IF(C2683="","",OFFSET(Zdroj!AX$16,A2682-1,0))</f>
        <v/>
      </c>
      <c r="F2683" s="332"/>
      <c r="G2683" s="333"/>
    </row>
    <row r="2684" spans="1:7" x14ac:dyDescent="0.25">
      <c r="B2684" s="333"/>
      <c r="C2684" s="137" t="str">
        <f ca="1">IF(OFFSET(Zdroj!AI$16,A2682-1,0)=0,"",CONCATENATE("A",$A$2+2," - ",Zdroj!$AI$15))</f>
        <v/>
      </c>
      <c r="D2684" s="134" t="str">
        <f ca="1">IF(C2684="","",CONCATENATE(OFFSET(Zdroj!AI$16,A2682-1,0)," - ",OFFSET(Zdroj!AY$16,A2682-1,0)))</f>
        <v/>
      </c>
      <c r="E2684" s="66" t="str">
        <f ca="1">IF(C2684="","",OFFSET(Zdroj!AZ$16,A2682-1,0))</f>
        <v/>
      </c>
      <c r="F2684" s="332"/>
      <c r="G2684" s="333"/>
    </row>
    <row r="2685" spans="1:7" x14ac:dyDescent="0.25">
      <c r="B2685" s="333"/>
      <c r="C2685" s="137" t="str">
        <f ca="1">IF(OFFSET(Zdroj!AJ$16,A2682-1,0)=0,"",CONCATENATE("A",$A$2+3," - ",Zdroj!$AJ$15))</f>
        <v/>
      </c>
      <c r="D2685" s="134" t="str">
        <f ca="1">IF(C2685="","",CONCATENATE(OFFSET(Zdroj!AJ$16,A2682-1,0)," - ",OFFSET(Zdroj!BA$16,A2682-1,0)))</f>
        <v/>
      </c>
      <c r="E2685" s="66" t="str">
        <f ca="1">IF(C2685="","",OFFSET(Zdroj!BB$16,A2682-1,0))</f>
        <v/>
      </c>
      <c r="F2685" s="332"/>
      <c r="G2685" s="333"/>
    </row>
    <row r="2686" spans="1:7" x14ac:dyDescent="0.25">
      <c r="B2686" s="333"/>
      <c r="C2686" s="137" t="str">
        <f ca="1">IF(OFFSET(Zdroj!AK$16,A2682-1,0)=0,"",CONCATENATE("A",$A$2+4," - ",Zdroj!$AK$15))</f>
        <v/>
      </c>
      <c r="D2686" s="134" t="str">
        <f ca="1">IF(C2686="","",CONCATENATE(OFFSET(Zdroj!AK$16,A2682-1,0)," - ",OFFSET(Zdroj!BC$16,A2682-1,0)))</f>
        <v/>
      </c>
      <c r="E2686" s="66" t="str">
        <f ca="1">IF(C2686="","",OFFSET(Zdroj!BD$16,A2682-1,0))</f>
        <v/>
      </c>
      <c r="F2686" s="332"/>
      <c r="G2686" s="333"/>
    </row>
    <row r="2687" spans="1:7" x14ac:dyDescent="0.25">
      <c r="B2687" s="333"/>
      <c r="C2687" s="137" t="str">
        <f ca="1">IF(OFFSET(Zdroj!AL$16,A2682-1,0)=0,"",CONCATENATE("A",$A$2+5," - ",Zdroj!$AL$15))</f>
        <v/>
      </c>
      <c r="D2687" s="134" t="str">
        <f ca="1">IF(C2687="","",CONCATENATE(OFFSET(Zdroj!AL$16,A2682-1,0)," - ",OFFSET(Zdroj!BE$16,A2682-1,0)))</f>
        <v/>
      </c>
      <c r="E2687" s="66" t="str">
        <f ca="1">IF(C2687="","",OFFSET(Zdroj!BF$16,A2682-1,0))</f>
        <v/>
      </c>
      <c r="F2687" s="332"/>
      <c r="G2687" s="333"/>
    </row>
    <row r="2688" spans="1:7" x14ac:dyDescent="0.25">
      <c r="B2688" s="333"/>
      <c r="C2688" s="137" t="str">
        <f ca="1">IF(OFFSET(Zdroj!AM$16,A2682-1,0)=0,"",CONCATENATE("B",$A$2," - ",Zdroj!$AM$15))</f>
        <v/>
      </c>
      <c r="D2688" s="134" t="str">
        <f ca="1">IF(C2688="","",CONCATENATE(OFFSET(Zdroj!AM$16,A2682-1,0)))</f>
        <v/>
      </c>
      <c r="E2688" s="67" t="str">
        <f ca="1">IF(C2688="","",OFFSET(Zdroj!AN$16,A2682-1,0))</f>
        <v/>
      </c>
      <c r="F2688" s="334" t="str">
        <f t="shared" ref="F2688" ca="1" si="800">IF(SUM(E2688:E2691)=0,"",SUM(E2688:E2691))</f>
        <v/>
      </c>
      <c r="G2688" s="333"/>
    </row>
    <row r="2689" spans="1:7" x14ac:dyDescent="0.25">
      <c r="B2689" s="333"/>
      <c r="C2689" s="137" t="str">
        <f ca="1">IF(OFFSET(Zdroj!AO$16,A2682-1,0)=0,"",CONCATENATE("B",$A$2+1," - ",Zdroj!$AO$15))</f>
        <v/>
      </c>
      <c r="D2689" s="134" t="str">
        <f ca="1">IF(C2689="","",CONCATENATE(OFFSET(Zdroj!AO$16,A2682-1,0)))</f>
        <v/>
      </c>
      <c r="E2689" s="66" t="str">
        <f ca="1">IF(C2689="","",OFFSET(Zdroj!AP$16,A2682-1,0))</f>
        <v/>
      </c>
      <c r="F2689" s="334"/>
      <c r="G2689" s="333"/>
    </row>
    <row r="2690" spans="1:7" x14ac:dyDescent="0.25">
      <c r="B2690" s="333"/>
      <c r="C2690" s="137" t="str">
        <f ca="1">IF(OFFSET(Zdroj!AQ$16,A2682-1,0)=0,"",CONCATENATE("B",$A$2+2," - ",Zdroj!$AQ$15))</f>
        <v/>
      </c>
      <c r="D2690" s="134" t="str">
        <f ca="1">IF(C2690="","",CONCATENATE(OFFSET(Zdroj!AQ$16,A2682-1,0)))</f>
        <v/>
      </c>
      <c r="E2690" s="66" t="str">
        <f ca="1">IF(C2690="","",OFFSET(Zdroj!AR$16,A2682-1,0))</f>
        <v/>
      </c>
      <c r="F2690" s="334"/>
      <c r="G2690" s="333"/>
    </row>
    <row r="2691" spans="1:7" x14ac:dyDescent="0.25">
      <c r="B2691" s="333"/>
      <c r="C2691" s="137" t="str">
        <f ca="1">IF(OFFSET(Zdroj!AT$16,A2682-1,0)=0,"",CONCATENATE("B",$A$2+3," - ",Zdroj!$AS$15))</f>
        <v/>
      </c>
      <c r="D2691" s="134" t="str">
        <f ca="1">IF(C2691="","",CONCATENATE(OFFSET(Zdroj!AS$16,A2682-1,0)))</f>
        <v/>
      </c>
      <c r="E2691" s="66" t="str">
        <f ca="1">IF(C2691="","",OFFSET(Zdroj!AT$16,A2682-1,0))</f>
        <v/>
      </c>
      <c r="F2691" s="334"/>
      <c r="G2691" s="333"/>
    </row>
    <row r="2692" spans="1:7" x14ac:dyDescent="0.25">
      <c r="A2692" s="127">
        <f>SUM((ROW()+8)/10)</f>
        <v>270</v>
      </c>
      <c r="B2692" s="333" t="str">
        <f ca="1">IF(OFFSET(Zdroj!$B$16,A2692-1,0)&gt;0,OFFSET(Zdroj!$B$16,A2692-1,0),"")</f>
        <v/>
      </c>
      <c r="C2692" s="136" t="str">
        <f ca="1">IF(OFFSET(Zdroj!AG$16,A2692-1,0)=0,"",CONCATENATE("A",$A$2," - ",Zdroj!$AG$15))</f>
        <v/>
      </c>
      <c r="D2692" s="134" t="str">
        <f ca="1">IF(C2692="","",CONCATENATE(OFFSET(Zdroj!AG$16,A2692-1,0)," - ",OFFSET(Zdroj!AU$16,A2692-1,0)))</f>
        <v/>
      </c>
      <c r="E2692" s="66" t="str">
        <f ca="1">IF(C2692="","",OFFSET(Zdroj!AV$16,A2692-1,0))</f>
        <v/>
      </c>
      <c r="F2692" s="332" t="str">
        <f t="shared" ref="F2692" ca="1" si="801">IF(SUM(E2692:E2697)=0,"",SUM(E2692:E2697))</f>
        <v/>
      </c>
      <c r="G2692" s="333" t="str">
        <f t="shared" ref="G2692" ca="1" si="802">IF(SUM(E2692:E2701)=0,"",SUM(E2692:E2701))</f>
        <v/>
      </c>
    </row>
    <row r="2693" spans="1:7" x14ac:dyDescent="0.25">
      <c r="B2693" s="333"/>
      <c r="C2693" s="137" t="str">
        <f ca="1">IF(OFFSET(Zdroj!AH$16,A2692-1,0)=0,"",CONCATENATE("A",$A$2+1," - ",Zdroj!$AH$15))</f>
        <v/>
      </c>
      <c r="D2693" s="134" t="str">
        <f ca="1">IF(C2693="","",CONCATENATE(OFFSET(Zdroj!AH$16,A2692-1,0)," - ",OFFSET(Zdroj!AW$16,A2692-1,0)))</f>
        <v/>
      </c>
      <c r="E2693" s="66" t="str">
        <f ca="1">IF(C2693="","",OFFSET(Zdroj!AX$16,A2692-1,0))</f>
        <v/>
      </c>
      <c r="F2693" s="332"/>
      <c r="G2693" s="333"/>
    </row>
    <row r="2694" spans="1:7" x14ac:dyDescent="0.25">
      <c r="B2694" s="333"/>
      <c r="C2694" s="137" t="str">
        <f ca="1">IF(OFFSET(Zdroj!AI$16,A2692-1,0)=0,"",CONCATENATE("A",$A$2+2," - ",Zdroj!$AI$15))</f>
        <v/>
      </c>
      <c r="D2694" s="134" t="str">
        <f ca="1">IF(C2694="","",CONCATENATE(OFFSET(Zdroj!AI$16,A2692-1,0)," - ",OFFSET(Zdroj!AY$16,A2692-1,0)))</f>
        <v/>
      </c>
      <c r="E2694" s="66" t="str">
        <f ca="1">IF(C2694="","",OFFSET(Zdroj!AZ$16,A2692-1,0))</f>
        <v/>
      </c>
      <c r="F2694" s="332"/>
      <c r="G2694" s="333"/>
    </row>
    <row r="2695" spans="1:7" x14ac:dyDescent="0.25">
      <c r="B2695" s="333"/>
      <c r="C2695" s="137" t="str">
        <f ca="1">IF(OFFSET(Zdroj!AJ$16,A2692-1,0)=0,"",CONCATENATE("A",$A$2+3," - ",Zdroj!$AJ$15))</f>
        <v/>
      </c>
      <c r="D2695" s="134" t="str">
        <f ca="1">IF(C2695="","",CONCATENATE(OFFSET(Zdroj!AJ$16,A2692-1,0)," - ",OFFSET(Zdroj!BA$16,A2692-1,0)))</f>
        <v/>
      </c>
      <c r="E2695" s="66" t="str">
        <f ca="1">IF(C2695="","",OFFSET(Zdroj!BB$16,A2692-1,0))</f>
        <v/>
      </c>
      <c r="F2695" s="332"/>
      <c r="G2695" s="333"/>
    </row>
    <row r="2696" spans="1:7" x14ac:dyDescent="0.25">
      <c r="B2696" s="333"/>
      <c r="C2696" s="137" t="str">
        <f ca="1">IF(OFFSET(Zdroj!AK$16,A2692-1,0)=0,"",CONCATENATE("A",$A$2+4," - ",Zdroj!$AK$15))</f>
        <v/>
      </c>
      <c r="D2696" s="134" t="str">
        <f ca="1">IF(C2696="","",CONCATENATE(OFFSET(Zdroj!AK$16,A2692-1,0)," - ",OFFSET(Zdroj!BC$16,A2692-1,0)))</f>
        <v/>
      </c>
      <c r="E2696" s="66" t="str">
        <f ca="1">IF(C2696="","",OFFSET(Zdroj!BD$16,A2692-1,0))</f>
        <v/>
      </c>
      <c r="F2696" s="332"/>
      <c r="G2696" s="333"/>
    </row>
    <row r="2697" spans="1:7" x14ac:dyDescent="0.25">
      <c r="B2697" s="333"/>
      <c r="C2697" s="137" t="str">
        <f ca="1">IF(OFFSET(Zdroj!AL$16,A2692-1,0)=0,"",CONCATENATE("A",$A$2+5," - ",Zdroj!$AL$15))</f>
        <v/>
      </c>
      <c r="D2697" s="134" t="str">
        <f ca="1">IF(C2697="","",CONCATENATE(OFFSET(Zdroj!AL$16,A2692-1,0)," - ",OFFSET(Zdroj!BE$16,A2692-1,0)))</f>
        <v/>
      </c>
      <c r="E2697" s="66" t="str">
        <f ca="1">IF(C2697="","",OFFSET(Zdroj!BF$16,A2692-1,0))</f>
        <v/>
      </c>
      <c r="F2697" s="332"/>
      <c r="G2697" s="333"/>
    </row>
    <row r="2698" spans="1:7" x14ac:dyDescent="0.25">
      <c r="B2698" s="333"/>
      <c r="C2698" s="137" t="str">
        <f ca="1">IF(OFFSET(Zdroj!AM$16,A2692-1,0)=0,"",CONCATENATE("B",$A$2," - ",Zdroj!$AM$15))</f>
        <v/>
      </c>
      <c r="D2698" s="134" t="str">
        <f ca="1">IF(C2698="","",CONCATENATE(OFFSET(Zdroj!AM$16,A2692-1,0)))</f>
        <v/>
      </c>
      <c r="E2698" s="67" t="str">
        <f ca="1">IF(C2698="","",OFFSET(Zdroj!AN$16,A2692-1,0))</f>
        <v/>
      </c>
      <c r="F2698" s="334" t="str">
        <f t="shared" ref="F2698" ca="1" si="803">IF(SUM(E2698:E2701)=0,"",SUM(E2698:E2701))</f>
        <v/>
      </c>
      <c r="G2698" s="333"/>
    </row>
    <row r="2699" spans="1:7" x14ac:dyDescent="0.25">
      <c r="B2699" s="333"/>
      <c r="C2699" s="137" t="str">
        <f ca="1">IF(OFFSET(Zdroj!AO$16,A2692-1,0)=0,"",CONCATENATE("B",$A$2+1," - ",Zdroj!$AO$15))</f>
        <v/>
      </c>
      <c r="D2699" s="134" t="str">
        <f ca="1">IF(C2699="","",CONCATENATE(OFFSET(Zdroj!AO$16,A2692-1,0)))</f>
        <v/>
      </c>
      <c r="E2699" s="66" t="str">
        <f ca="1">IF(C2699="","",OFFSET(Zdroj!AP$16,A2692-1,0))</f>
        <v/>
      </c>
      <c r="F2699" s="334"/>
      <c r="G2699" s="333"/>
    </row>
    <row r="2700" spans="1:7" x14ac:dyDescent="0.25">
      <c r="B2700" s="333"/>
      <c r="C2700" s="137" t="str">
        <f ca="1">IF(OFFSET(Zdroj!AQ$16,A2692-1,0)=0,"",CONCATENATE("B",$A$2+2," - ",Zdroj!$AQ$15))</f>
        <v/>
      </c>
      <c r="D2700" s="134" t="str">
        <f ca="1">IF(C2700="","",CONCATENATE(OFFSET(Zdroj!AQ$16,A2692-1,0)))</f>
        <v/>
      </c>
      <c r="E2700" s="66" t="str">
        <f ca="1">IF(C2700="","",OFFSET(Zdroj!AR$16,A2692-1,0))</f>
        <v/>
      </c>
      <c r="F2700" s="334"/>
      <c r="G2700" s="333"/>
    </row>
    <row r="2701" spans="1:7" x14ac:dyDescent="0.25">
      <c r="B2701" s="333"/>
      <c r="C2701" s="137" t="str">
        <f ca="1">IF(OFFSET(Zdroj!AT$16,A2692-1,0)=0,"",CONCATENATE("B",$A$2+3," - ",Zdroj!$AS$15))</f>
        <v/>
      </c>
      <c r="D2701" s="134" t="str">
        <f ca="1">IF(C2701="","",CONCATENATE(OFFSET(Zdroj!AS$16,A2692-1,0)))</f>
        <v/>
      </c>
      <c r="E2701" s="66" t="str">
        <f ca="1">IF(C2701="","",OFFSET(Zdroj!AT$16,A2692-1,0))</f>
        <v/>
      </c>
      <c r="F2701" s="334"/>
      <c r="G2701" s="333"/>
    </row>
    <row r="2702" spans="1:7" x14ac:dyDescent="0.25">
      <c r="A2702" s="127">
        <f>SUM((ROW()+8)/10)</f>
        <v>271</v>
      </c>
      <c r="B2702" s="333" t="str">
        <f ca="1">IF(OFFSET(Zdroj!$B$16,A2702-1,0)&gt;0,OFFSET(Zdroj!$B$16,A2702-1,0),"")</f>
        <v/>
      </c>
      <c r="C2702" s="136" t="str">
        <f ca="1">IF(OFFSET(Zdroj!AG$16,A2702-1,0)=0,"",CONCATENATE("A",$A$2," - ",Zdroj!$AG$15))</f>
        <v/>
      </c>
      <c r="D2702" s="134" t="str">
        <f ca="1">IF(C2702="","",CONCATENATE(OFFSET(Zdroj!AG$16,A2702-1,0)," - ",OFFSET(Zdroj!AU$16,A2702-1,0)))</f>
        <v/>
      </c>
      <c r="E2702" s="66" t="str">
        <f ca="1">IF(C2702="","",OFFSET(Zdroj!AV$16,A2702-1,0))</f>
        <v/>
      </c>
      <c r="F2702" s="332" t="str">
        <f t="shared" ref="F2702" ca="1" si="804">IF(SUM(E2702:E2707)=0,"",SUM(E2702:E2707))</f>
        <v/>
      </c>
      <c r="G2702" s="333" t="str">
        <f t="shared" ref="G2702" ca="1" si="805">IF(SUM(E2702:E2711)=0,"",SUM(E2702:E2711))</f>
        <v/>
      </c>
    </row>
    <row r="2703" spans="1:7" x14ac:dyDescent="0.25">
      <c r="B2703" s="333"/>
      <c r="C2703" s="137" t="str">
        <f ca="1">IF(OFFSET(Zdroj!AH$16,A2702-1,0)=0,"",CONCATENATE("A",$A$2+1," - ",Zdroj!$AH$15))</f>
        <v/>
      </c>
      <c r="D2703" s="134" t="str">
        <f ca="1">IF(C2703="","",CONCATENATE(OFFSET(Zdroj!AH$16,A2702-1,0)," - ",OFFSET(Zdroj!AW$16,A2702-1,0)))</f>
        <v/>
      </c>
      <c r="E2703" s="66" t="str">
        <f ca="1">IF(C2703="","",OFFSET(Zdroj!AX$16,A2702-1,0))</f>
        <v/>
      </c>
      <c r="F2703" s="332"/>
      <c r="G2703" s="333"/>
    </row>
    <row r="2704" spans="1:7" x14ac:dyDescent="0.25">
      <c r="B2704" s="333"/>
      <c r="C2704" s="137" t="str">
        <f ca="1">IF(OFFSET(Zdroj!AI$16,A2702-1,0)=0,"",CONCATENATE("A",$A$2+2," - ",Zdroj!$AI$15))</f>
        <v/>
      </c>
      <c r="D2704" s="134" t="str">
        <f ca="1">IF(C2704="","",CONCATENATE(OFFSET(Zdroj!AI$16,A2702-1,0)," - ",OFFSET(Zdroj!AY$16,A2702-1,0)))</f>
        <v/>
      </c>
      <c r="E2704" s="66" t="str">
        <f ca="1">IF(C2704="","",OFFSET(Zdroj!AZ$16,A2702-1,0))</f>
        <v/>
      </c>
      <c r="F2704" s="332"/>
      <c r="G2704" s="333"/>
    </row>
    <row r="2705" spans="1:7" x14ac:dyDescent="0.25">
      <c r="B2705" s="333"/>
      <c r="C2705" s="137" t="str">
        <f ca="1">IF(OFFSET(Zdroj!AJ$16,A2702-1,0)=0,"",CONCATENATE("A",$A$2+3," - ",Zdroj!$AJ$15))</f>
        <v/>
      </c>
      <c r="D2705" s="134" t="str">
        <f ca="1">IF(C2705="","",CONCATENATE(OFFSET(Zdroj!AJ$16,A2702-1,0)," - ",OFFSET(Zdroj!BA$16,A2702-1,0)))</f>
        <v/>
      </c>
      <c r="E2705" s="66" t="str">
        <f ca="1">IF(C2705="","",OFFSET(Zdroj!BB$16,A2702-1,0))</f>
        <v/>
      </c>
      <c r="F2705" s="332"/>
      <c r="G2705" s="333"/>
    </row>
    <row r="2706" spans="1:7" x14ac:dyDescent="0.25">
      <c r="B2706" s="333"/>
      <c r="C2706" s="137" t="str">
        <f ca="1">IF(OFFSET(Zdroj!AK$16,A2702-1,0)=0,"",CONCATENATE("A",$A$2+4," - ",Zdroj!$AK$15))</f>
        <v/>
      </c>
      <c r="D2706" s="134" t="str">
        <f ca="1">IF(C2706="","",CONCATENATE(OFFSET(Zdroj!AK$16,A2702-1,0)," - ",OFFSET(Zdroj!BC$16,A2702-1,0)))</f>
        <v/>
      </c>
      <c r="E2706" s="66" t="str">
        <f ca="1">IF(C2706="","",OFFSET(Zdroj!BD$16,A2702-1,0))</f>
        <v/>
      </c>
      <c r="F2706" s="332"/>
      <c r="G2706" s="333"/>
    </row>
    <row r="2707" spans="1:7" x14ac:dyDescent="0.25">
      <c r="B2707" s="333"/>
      <c r="C2707" s="137" t="str">
        <f ca="1">IF(OFFSET(Zdroj!AL$16,A2702-1,0)=0,"",CONCATENATE("A",$A$2+5," - ",Zdroj!$AL$15))</f>
        <v/>
      </c>
      <c r="D2707" s="134" t="str">
        <f ca="1">IF(C2707="","",CONCATENATE(OFFSET(Zdroj!AL$16,A2702-1,0)," - ",OFFSET(Zdroj!BE$16,A2702-1,0)))</f>
        <v/>
      </c>
      <c r="E2707" s="66" t="str">
        <f ca="1">IF(C2707="","",OFFSET(Zdroj!BF$16,A2702-1,0))</f>
        <v/>
      </c>
      <c r="F2707" s="332"/>
      <c r="G2707" s="333"/>
    </row>
    <row r="2708" spans="1:7" x14ac:dyDescent="0.25">
      <c r="B2708" s="333"/>
      <c r="C2708" s="137" t="str">
        <f ca="1">IF(OFFSET(Zdroj!AM$16,A2702-1,0)=0,"",CONCATENATE("B",$A$2," - ",Zdroj!$AM$15))</f>
        <v/>
      </c>
      <c r="D2708" s="134" t="str">
        <f ca="1">IF(C2708="","",CONCATENATE(OFFSET(Zdroj!AM$16,A2702-1,0)))</f>
        <v/>
      </c>
      <c r="E2708" s="67" t="str">
        <f ca="1">IF(C2708="","",OFFSET(Zdroj!AN$16,A2702-1,0))</f>
        <v/>
      </c>
      <c r="F2708" s="334" t="str">
        <f t="shared" ref="F2708" ca="1" si="806">IF(SUM(E2708:E2711)=0,"",SUM(E2708:E2711))</f>
        <v/>
      </c>
      <c r="G2708" s="333"/>
    </row>
    <row r="2709" spans="1:7" x14ac:dyDescent="0.25">
      <c r="B2709" s="333"/>
      <c r="C2709" s="137" t="str">
        <f ca="1">IF(OFFSET(Zdroj!AO$16,A2702-1,0)=0,"",CONCATENATE("B",$A$2+1," - ",Zdroj!$AO$15))</f>
        <v/>
      </c>
      <c r="D2709" s="134" t="str">
        <f ca="1">IF(C2709="","",CONCATENATE(OFFSET(Zdroj!AO$16,A2702-1,0)))</f>
        <v/>
      </c>
      <c r="E2709" s="66" t="str">
        <f ca="1">IF(C2709="","",OFFSET(Zdroj!AP$16,A2702-1,0))</f>
        <v/>
      </c>
      <c r="F2709" s="334"/>
      <c r="G2709" s="333"/>
    </row>
    <row r="2710" spans="1:7" x14ac:dyDescent="0.25">
      <c r="B2710" s="333"/>
      <c r="C2710" s="137" t="str">
        <f ca="1">IF(OFFSET(Zdroj!AQ$16,A2702-1,0)=0,"",CONCATENATE("B",$A$2+2," - ",Zdroj!$AQ$15))</f>
        <v/>
      </c>
      <c r="D2710" s="134" t="str">
        <f ca="1">IF(C2710="","",CONCATENATE(OFFSET(Zdroj!AQ$16,A2702-1,0)))</f>
        <v/>
      </c>
      <c r="E2710" s="66" t="str">
        <f ca="1">IF(C2710="","",OFFSET(Zdroj!AR$16,A2702-1,0))</f>
        <v/>
      </c>
      <c r="F2710" s="334"/>
      <c r="G2710" s="333"/>
    </row>
    <row r="2711" spans="1:7" x14ac:dyDescent="0.25">
      <c r="B2711" s="333"/>
      <c r="C2711" s="137" t="str">
        <f ca="1">IF(OFFSET(Zdroj!AT$16,A2702-1,0)=0,"",CONCATENATE("B",$A$2+3," - ",Zdroj!$AS$15))</f>
        <v/>
      </c>
      <c r="D2711" s="134" t="str">
        <f ca="1">IF(C2711="","",CONCATENATE(OFFSET(Zdroj!AS$16,A2702-1,0)))</f>
        <v/>
      </c>
      <c r="E2711" s="66" t="str">
        <f ca="1">IF(C2711="","",OFFSET(Zdroj!AT$16,A2702-1,0))</f>
        <v/>
      </c>
      <c r="F2711" s="334"/>
      <c r="G2711" s="333"/>
    </row>
    <row r="2712" spans="1:7" x14ac:dyDescent="0.25">
      <c r="A2712" s="127">
        <f>SUM((ROW()+8)/10)</f>
        <v>272</v>
      </c>
      <c r="B2712" s="333" t="str">
        <f ca="1">IF(OFFSET(Zdroj!$B$16,A2712-1,0)&gt;0,OFFSET(Zdroj!$B$16,A2712-1,0),"")</f>
        <v/>
      </c>
      <c r="C2712" s="136" t="str">
        <f ca="1">IF(OFFSET(Zdroj!AG$16,A2712-1,0)=0,"",CONCATENATE("A",$A$2," - ",Zdroj!$AG$15))</f>
        <v/>
      </c>
      <c r="D2712" s="134" t="str">
        <f ca="1">IF(C2712="","",CONCATENATE(OFFSET(Zdroj!AG$16,A2712-1,0)," - ",OFFSET(Zdroj!AU$16,A2712-1,0)))</f>
        <v/>
      </c>
      <c r="E2712" s="66" t="str">
        <f ca="1">IF(C2712="","",OFFSET(Zdroj!AV$16,A2712-1,0))</f>
        <v/>
      </c>
      <c r="F2712" s="332" t="str">
        <f t="shared" ref="F2712" ca="1" si="807">IF(SUM(E2712:E2717)=0,"",SUM(E2712:E2717))</f>
        <v/>
      </c>
      <c r="G2712" s="333" t="str">
        <f t="shared" ref="G2712" ca="1" si="808">IF(SUM(E2712:E2721)=0,"",SUM(E2712:E2721))</f>
        <v/>
      </c>
    </row>
    <row r="2713" spans="1:7" x14ac:dyDescent="0.25">
      <c r="B2713" s="333"/>
      <c r="C2713" s="137" t="str">
        <f ca="1">IF(OFFSET(Zdroj!AH$16,A2712-1,0)=0,"",CONCATENATE("A",$A$2+1," - ",Zdroj!$AH$15))</f>
        <v/>
      </c>
      <c r="D2713" s="134" t="str">
        <f ca="1">IF(C2713="","",CONCATENATE(OFFSET(Zdroj!AH$16,A2712-1,0)," - ",OFFSET(Zdroj!AW$16,A2712-1,0)))</f>
        <v/>
      </c>
      <c r="E2713" s="66" t="str">
        <f ca="1">IF(C2713="","",OFFSET(Zdroj!AX$16,A2712-1,0))</f>
        <v/>
      </c>
      <c r="F2713" s="332"/>
      <c r="G2713" s="333"/>
    </row>
    <row r="2714" spans="1:7" x14ac:dyDescent="0.25">
      <c r="B2714" s="333"/>
      <c r="C2714" s="137" t="str">
        <f ca="1">IF(OFFSET(Zdroj!AI$16,A2712-1,0)=0,"",CONCATENATE("A",$A$2+2," - ",Zdroj!$AI$15))</f>
        <v/>
      </c>
      <c r="D2714" s="134" t="str">
        <f ca="1">IF(C2714="","",CONCATENATE(OFFSET(Zdroj!AI$16,A2712-1,0)," - ",OFFSET(Zdroj!AY$16,A2712-1,0)))</f>
        <v/>
      </c>
      <c r="E2714" s="66" t="str">
        <f ca="1">IF(C2714="","",OFFSET(Zdroj!AZ$16,A2712-1,0))</f>
        <v/>
      </c>
      <c r="F2714" s="332"/>
      <c r="G2714" s="333"/>
    </row>
    <row r="2715" spans="1:7" x14ac:dyDescent="0.25">
      <c r="B2715" s="333"/>
      <c r="C2715" s="137" t="str">
        <f ca="1">IF(OFFSET(Zdroj!AJ$16,A2712-1,0)=0,"",CONCATENATE("A",$A$2+3," - ",Zdroj!$AJ$15))</f>
        <v/>
      </c>
      <c r="D2715" s="134" t="str">
        <f ca="1">IF(C2715="","",CONCATENATE(OFFSET(Zdroj!AJ$16,A2712-1,0)," - ",OFFSET(Zdroj!BA$16,A2712-1,0)))</f>
        <v/>
      </c>
      <c r="E2715" s="66" t="str">
        <f ca="1">IF(C2715="","",OFFSET(Zdroj!BB$16,A2712-1,0))</f>
        <v/>
      </c>
      <c r="F2715" s="332"/>
      <c r="G2715" s="333"/>
    </row>
    <row r="2716" spans="1:7" x14ac:dyDescent="0.25">
      <c r="B2716" s="333"/>
      <c r="C2716" s="137" t="str">
        <f ca="1">IF(OFFSET(Zdroj!AK$16,A2712-1,0)=0,"",CONCATENATE("A",$A$2+4," - ",Zdroj!$AK$15))</f>
        <v/>
      </c>
      <c r="D2716" s="134" t="str">
        <f ca="1">IF(C2716="","",CONCATENATE(OFFSET(Zdroj!AK$16,A2712-1,0)," - ",OFFSET(Zdroj!BC$16,A2712-1,0)))</f>
        <v/>
      </c>
      <c r="E2716" s="66" t="str">
        <f ca="1">IF(C2716="","",OFFSET(Zdroj!BD$16,A2712-1,0))</f>
        <v/>
      </c>
      <c r="F2716" s="332"/>
      <c r="G2716" s="333"/>
    </row>
    <row r="2717" spans="1:7" x14ac:dyDescent="0.25">
      <c r="B2717" s="333"/>
      <c r="C2717" s="137" t="str">
        <f ca="1">IF(OFFSET(Zdroj!AL$16,A2712-1,0)=0,"",CONCATENATE("A",$A$2+5," - ",Zdroj!$AL$15))</f>
        <v/>
      </c>
      <c r="D2717" s="134" t="str">
        <f ca="1">IF(C2717="","",CONCATENATE(OFFSET(Zdroj!AL$16,A2712-1,0)," - ",OFFSET(Zdroj!BE$16,A2712-1,0)))</f>
        <v/>
      </c>
      <c r="E2717" s="66" t="str">
        <f ca="1">IF(C2717="","",OFFSET(Zdroj!BF$16,A2712-1,0))</f>
        <v/>
      </c>
      <c r="F2717" s="332"/>
      <c r="G2717" s="333"/>
    </row>
    <row r="2718" spans="1:7" x14ac:dyDescent="0.25">
      <c r="B2718" s="333"/>
      <c r="C2718" s="137" t="str">
        <f ca="1">IF(OFFSET(Zdroj!AM$16,A2712-1,0)=0,"",CONCATENATE("B",$A$2," - ",Zdroj!$AM$15))</f>
        <v/>
      </c>
      <c r="D2718" s="134" t="str">
        <f ca="1">IF(C2718="","",CONCATENATE(OFFSET(Zdroj!AM$16,A2712-1,0)))</f>
        <v/>
      </c>
      <c r="E2718" s="67" t="str">
        <f ca="1">IF(C2718="","",OFFSET(Zdroj!AN$16,A2712-1,0))</f>
        <v/>
      </c>
      <c r="F2718" s="334" t="str">
        <f t="shared" ref="F2718" ca="1" si="809">IF(SUM(E2718:E2721)=0,"",SUM(E2718:E2721))</f>
        <v/>
      </c>
      <c r="G2718" s="333"/>
    </row>
    <row r="2719" spans="1:7" x14ac:dyDescent="0.25">
      <c r="B2719" s="333"/>
      <c r="C2719" s="137" t="str">
        <f ca="1">IF(OFFSET(Zdroj!AO$16,A2712-1,0)=0,"",CONCATENATE("B",$A$2+1," - ",Zdroj!$AO$15))</f>
        <v/>
      </c>
      <c r="D2719" s="134" t="str">
        <f ca="1">IF(C2719="","",CONCATENATE(OFFSET(Zdroj!AO$16,A2712-1,0)))</f>
        <v/>
      </c>
      <c r="E2719" s="66" t="str">
        <f ca="1">IF(C2719="","",OFFSET(Zdroj!AP$16,A2712-1,0))</f>
        <v/>
      </c>
      <c r="F2719" s="334"/>
      <c r="G2719" s="333"/>
    </row>
    <row r="2720" spans="1:7" x14ac:dyDescent="0.25">
      <c r="B2720" s="333"/>
      <c r="C2720" s="137" t="str">
        <f ca="1">IF(OFFSET(Zdroj!AQ$16,A2712-1,0)=0,"",CONCATENATE("B",$A$2+2," - ",Zdroj!$AQ$15))</f>
        <v/>
      </c>
      <c r="D2720" s="134" t="str">
        <f ca="1">IF(C2720="","",CONCATENATE(OFFSET(Zdroj!AQ$16,A2712-1,0)))</f>
        <v/>
      </c>
      <c r="E2720" s="66" t="str">
        <f ca="1">IF(C2720="","",OFFSET(Zdroj!AR$16,A2712-1,0))</f>
        <v/>
      </c>
      <c r="F2720" s="334"/>
      <c r="G2720" s="333"/>
    </row>
    <row r="2721" spans="1:7" x14ac:dyDescent="0.25">
      <c r="B2721" s="333"/>
      <c r="C2721" s="137" t="str">
        <f ca="1">IF(OFFSET(Zdroj!AT$16,A2712-1,0)=0,"",CONCATENATE("B",$A$2+3," - ",Zdroj!$AS$15))</f>
        <v/>
      </c>
      <c r="D2721" s="134" t="str">
        <f ca="1">IF(C2721="","",CONCATENATE(OFFSET(Zdroj!AS$16,A2712-1,0)))</f>
        <v/>
      </c>
      <c r="E2721" s="66" t="str">
        <f ca="1">IF(C2721="","",OFFSET(Zdroj!AT$16,A2712-1,0))</f>
        <v/>
      </c>
      <c r="F2721" s="334"/>
      <c r="G2721" s="333"/>
    </row>
    <row r="2722" spans="1:7" x14ac:dyDescent="0.25">
      <c r="A2722" s="127">
        <f>SUM((ROW()+8)/10)</f>
        <v>273</v>
      </c>
      <c r="B2722" s="333" t="str">
        <f ca="1">IF(OFFSET(Zdroj!$B$16,A2722-1,0)&gt;0,OFFSET(Zdroj!$B$16,A2722-1,0),"")</f>
        <v/>
      </c>
      <c r="C2722" s="136" t="str">
        <f ca="1">IF(OFFSET(Zdroj!AG$16,A2722-1,0)=0,"",CONCATENATE("A",$A$2," - ",Zdroj!$AG$15))</f>
        <v/>
      </c>
      <c r="D2722" s="134" t="str">
        <f ca="1">IF(C2722="","",CONCATENATE(OFFSET(Zdroj!AG$16,A2722-1,0)," - ",OFFSET(Zdroj!AU$16,A2722-1,0)))</f>
        <v/>
      </c>
      <c r="E2722" s="66" t="str">
        <f ca="1">IF(C2722="","",OFFSET(Zdroj!AV$16,A2722-1,0))</f>
        <v/>
      </c>
      <c r="F2722" s="332" t="str">
        <f t="shared" ref="F2722" ca="1" si="810">IF(SUM(E2722:E2727)=0,"",SUM(E2722:E2727))</f>
        <v/>
      </c>
      <c r="G2722" s="333" t="str">
        <f t="shared" ref="G2722" ca="1" si="811">IF(SUM(E2722:E2731)=0,"",SUM(E2722:E2731))</f>
        <v/>
      </c>
    </row>
    <row r="2723" spans="1:7" x14ac:dyDescent="0.25">
      <c r="B2723" s="333"/>
      <c r="C2723" s="137" t="str">
        <f ca="1">IF(OFFSET(Zdroj!AH$16,A2722-1,0)=0,"",CONCATENATE("A",$A$2+1," - ",Zdroj!$AH$15))</f>
        <v/>
      </c>
      <c r="D2723" s="134" t="str">
        <f ca="1">IF(C2723="","",CONCATENATE(OFFSET(Zdroj!AH$16,A2722-1,0)," - ",OFFSET(Zdroj!AW$16,A2722-1,0)))</f>
        <v/>
      </c>
      <c r="E2723" s="66" t="str">
        <f ca="1">IF(C2723="","",OFFSET(Zdroj!AX$16,A2722-1,0))</f>
        <v/>
      </c>
      <c r="F2723" s="332"/>
      <c r="G2723" s="333"/>
    </row>
    <row r="2724" spans="1:7" x14ac:dyDescent="0.25">
      <c r="B2724" s="333"/>
      <c r="C2724" s="137" t="str">
        <f ca="1">IF(OFFSET(Zdroj!AI$16,A2722-1,0)=0,"",CONCATENATE("A",$A$2+2," - ",Zdroj!$AI$15))</f>
        <v/>
      </c>
      <c r="D2724" s="134" t="str">
        <f ca="1">IF(C2724="","",CONCATENATE(OFFSET(Zdroj!AI$16,A2722-1,0)," - ",OFFSET(Zdroj!AY$16,A2722-1,0)))</f>
        <v/>
      </c>
      <c r="E2724" s="66" t="str">
        <f ca="1">IF(C2724="","",OFFSET(Zdroj!AZ$16,A2722-1,0))</f>
        <v/>
      </c>
      <c r="F2724" s="332"/>
      <c r="G2724" s="333"/>
    </row>
    <row r="2725" spans="1:7" x14ac:dyDescent="0.25">
      <c r="B2725" s="333"/>
      <c r="C2725" s="137" t="str">
        <f ca="1">IF(OFFSET(Zdroj!AJ$16,A2722-1,0)=0,"",CONCATENATE("A",$A$2+3," - ",Zdroj!$AJ$15))</f>
        <v/>
      </c>
      <c r="D2725" s="134" t="str">
        <f ca="1">IF(C2725="","",CONCATENATE(OFFSET(Zdroj!AJ$16,A2722-1,0)," - ",OFFSET(Zdroj!BA$16,A2722-1,0)))</f>
        <v/>
      </c>
      <c r="E2725" s="66" t="str">
        <f ca="1">IF(C2725="","",OFFSET(Zdroj!BB$16,A2722-1,0))</f>
        <v/>
      </c>
      <c r="F2725" s="332"/>
      <c r="G2725" s="333"/>
    </row>
    <row r="2726" spans="1:7" x14ac:dyDescent="0.25">
      <c r="B2726" s="333"/>
      <c r="C2726" s="137" t="str">
        <f ca="1">IF(OFFSET(Zdroj!AK$16,A2722-1,0)=0,"",CONCATENATE("A",$A$2+4," - ",Zdroj!$AK$15))</f>
        <v/>
      </c>
      <c r="D2726" s="134" t="str">
        <f ca="1">IF(C2726="","",CONCATENATE(OFFSET(Zdroj!AK$16,A2722-1,0)," - ",OFFSET(Zdroj!BC$16,A2722-1,0)))</f>
        <v/>
      </c>
      <c r="E2726" s="66" t="str">
        <f ca="1">IF(C2726="","",OFFSET(Zdroj!BD$16,A2722-1,0))</f>
        <v/>
      </c>
      <c r="F2726" s="332"/>
      <c r="G2726" s="333"/>
    </row>
    <row r="2727" spans="1:7" x14ac:dyDescent="0.25">
      <c r="B2727" s="333"/>
      <c r="C2727" s="137" t="str">
        <f ca="1">IF(OFFSET(Zdroj!AL$16,A2722-1,0)=0,"",CONCATENATE("A",$A$2+5," - ",Zdroj!$AL$15))</f>
        <v/>
      </c>
      <c r="D2727" s="134" t="str">
        <f ca="1">IF(C2727="","",CONCATENATE(OFFSET(Zdroj!AL$16,A2722-1,0)," - ",OFFSET(Zdroj!BE$16,A2722-1,0)))</f>
        <v/>
      </c>
      <c r="E2727" s="66" t="str">
        <f ca="1">IF(C2727="","",OFFSET(Zdroj!BF$16,A2722-1,0))</f>
        <v/>
      </c>
      <c r="F2727" s="332"/>
      <c r="G2727" s="333"/>
    </row>
    <row r="2728" spans="1:7" x14ac:dyDescent="0.25">
      <c r="B2728" s="333"/>
      <c r="C2728" s="137" t="str">
        <f ca="1">IF(OFFSET(Zdroj!AM$16,A2722-1,0)=0,"",CONCATENATE("B",$A$2," - ",Zdroj!$AM$15))</f>
        <v/>
      </c>
      <c r="D2728" s="134" t="str">
        <f ca="1">IF(C2728="","",CONCATENATE(OFFSET(Zdroj!AM$16,A2722-1,0)))</f>
        <v/>
      </c>
      <c r="E2728" s="67" t="str">
        <f ca="1">IF(C2728="","",OFFSET(Zdroj!AN$16,A2722-1,0))</f>
        <v/>
      </c>
      <c r="F2728" s="334" t="str">
        <f t="shared" ref="F2728" ca="1" si="812">IF(SUM(E2728:E2731)=0,"",SUM(E2728:E2731))</f>
        <v/>
      </c>
      <c r="G2728" s="333"/>
    </row>
    <row r="2729" spans="1:7" x14ac:dyDescent="0.25">
      <c r="B2729" s="333"/>
      <c r="C2729" s="137" t="str">
        <f ca="1">IF(OFFSET(Zdroj!AO$16,A2722-1,0)=0,"",CONCATENATE("B",$A$2+1," - ",Zdroj!$AO$15))</f>
        <v/>
      </c>
      <c r="D2729" s="134" t="str">
        <f ca="1">IF(C2729="","",CONCATENATE(OFFSET(Zdroj!AO$16,A2722-1,0)))</f>
        <v/>
      </c>
      <c r="E2729" s="66" t="str">
        <f ca="1">IF(C2729="","",OFFSET(Zdroj!AP$16,A2722-1,0))</f>
        <v/>
      </c>
      <c r="F2729" s="334"/>
      <c r="G2729" s="333"/>
    </row>
    <row r="2730" spans="1:7" x14ac:dyDescent="0.25">
      <c r="B2730" s="333"/>
      <c r="C2730" s="137" t="str">
        <f ca="1">IF(OFFSET(Zdroj!AQ$16,A2722-1,0)=0,"",CONCATENATE("B",$A$2+2," - ",Zdroj!$AQ$15))</f>
        <v/>
      </c>
      <c r="D2730" s="134" t="str">
        <f ca="1">IF(C2730="","",CONCATENATE(OFFSET(Zdroj!AQ$16,A2722-1,0)))</f>
        <v/>
      </c>
      <c r="E2730" s="66" t="str">
        <f ca="1">IF(C2730="","",OFFSET(Zdroj!AR$16,A2722-1,0))</f>
        <v/>
      </c>
      <c r="F2730" s="334"/>
      <c r="G2730" s="333"/>
    </row>
    <row r="2731" spans="1:7" x14ac:dyDescent="0.25">
      <c r="B2731" s="333"/>
      <c r="C2731" s="137" t="str">
        <f ca="1">IF(OFFSET(Zdroj!AT$16,A2722-1,0)=0,"",CONCATENATE("B",$A$2+3," - ",Zdroj!$AS$15))</f>
        <v/>
      </c>
      <c r="D2731" s="134" t="str">
        <f ca="1">IF(C2731="","",CONCATENATE(OFFSET(Zdroj!AS$16,A2722-1,0)))</f>
        <v/>
      </c>
      <c r="E2731" s="66" t="str">
        <f ca="1">IF(C2731="","",OFFSET(Zdroj!AT$16,A2722-1,0))</f>
        <v/>
      </c>
      <c r="F2731" s="334"/>
      <c r="G2731" s="333"/>
    </row>
    <row r="2732" spans="1:7" x14ac:dyDescent="0.25">
      <c r="A2732" s="127">
        <f>SUM((ROW()+8)/10)</f>
        <v>274</v>
      </c>
      <c r="B2732" s="333" t="str">
        <f ca="1">IF(OFFSET(Zdroj!$B$16,A2732-1,0)&gt;0,OFFSET(Zdroj!$B$16,A2732-1,0),"")</f>
        <v/>
      </c>
      <c r="C2732" s="136" t="str">
        <f ca="1">IF(OFFSET(Zdroj!AG$16,A2732-1,0)=0,"",CONCATENATE("A",$A$2," - ",Zdroj!$AG$15))</f>
        <v/>
      </c>
      <c r="D2732" s="134" t="str">
        <f ca="1">IF(C2732="","",CONCATENATE(OFFSET(Zdroj!AG$16,A2732-1,0)," - ",OFFSET(Zdroj!AU$16,A2732-1,0)))</f>
        <v/>
      </c>
      <c r="E2732" s="66" t="str">
        <f ca="1">IF(C2732="","",OFFSET(Zdroj!AV$16,A2732-1,0))</f>
        <v/>
      </c>
      <c r="F2732" s="332" t="str">
        <f t="shared" ref="F2732" ca="1" si="813">IF(SUM(E2732:E2737)=0,"",SUM(E2732:E2737))</f>
        <v/>
      </c>
      <c r="G2732" s="333" t="str">
        <f t="shared" ref="G2732" ca="1" si="814">IF(SUM(E2732:E2741)=0,"",SUM(E2732:E2741))</f>
        <v/>
      </c>
    </row>
    <row r="2733" spans="1:7" x14ac:dyDescent="0.25">
      <c r="B2733" s="333"/>
      <c r="C2733" s="137" t="str">
        <f ca="1">IF(OFFSET(Zdroj!AH$16,A2732-1,0)=0,"",CONCATENATE("A",$A$2+1," - ",Zdroj!$AH$15))</f>
        <v/>
      </c>
      <c r="D2733" s="134" t="str">
        <f ca="1">IF(C2733="","",CONCATENATE(OFFSET(Zdroj!AH$16,A2732-1,0)," - ",OFFSET(Zdroj!AW$16,A2732-1,0)))</f>
        <v/>
      </c>
      <c r="E2733" s="66" t="str">
        <f ca="1">IF(C2733="","",OFFSET(Zdroj!AX$16,A2732-1,0))</f>
        <v/>
      </c>
      <c r="F2733" s="332"/>
      <c r="G2733" s="333"/>
    </row>
    <row r="2734" spans="1:7" x14ac:dyDescent="0.25">
      <c r="B2734" s="333"/>
      <c r="C2734" s="137" t="str">
        <f ca="1">IF(OFFSET(Zdroj!AI$16,A2732-1,0)=0,"",CONCATENATE("A",$A$2+2," - ",Zdroj!$AI$15))</f>
        <v/>
      </c>
      <c r="D2734" s="134" t="str">
        <f ca="1">IF(C2734="","",CONCATENATE(OFFSET(Zdroj!AI$16,A2732-1,0)," - ",OFFSET(Zdroj!AY$16,A2732-1,0)))</f>
        <v/>
      </c>
      <c r="E2734" s="66" t="str">
        <f ca="1">IF(C2734="","",OFFSET(Zdroj!AZ$16,A2732-1,0))</f>
        <v/>
      </c>
      <c r="F2734" s="332"/>
      <c r="G2734" s="333"/>
    </row>
    <row r="2735" spans="1:7" x14ac:dyDescent="0.25">
      <c r="B2735" s="333"/>
      <c r="C2735" s="137" t="str">
        <f ca="1">IF(OFFSET(Zdroj!AJ$16,A2732-1,0)=0,"",CONCATENATE("A",$A$2+3," - ",Zdroj!$AJ$15))</f>
        <v/>
      </c>
      <c r="D2735" s="134" t="str">
        <f ca="1">IF(C2735="","",CONCATENATE(OFFSET(Zdroj!AJ$16,A2732-1,0)," - ",OFFSET(Zdroj!BA$16,A2732-1,0)))</f>
        <v/>
      </c>
      <c r="E2735" s="66" t="str">
        <f ca="1">IF(C2735="","",OFFSET(Zdroj!BB$16,A2732-1,0))</f>
        <v/>
      </c>
      <c r="F2735" s="332"/>
      <c r="G2735" s="333"/>
    </row>
    <row r="2736" spans="1:7" x14ac:dyDescent="0.25">
      <c r="B2736" s="333"/>
      <c r="C2736" s="137" t="str">
        <f ca="1">IF(OFFSET(Zdroj!AK$16,A2732-1,0)=0,"",CONCATENATE("A",$A$2+4," - ",Zdroj!$AK$15))</f>
        <v/>
      </c>
      <c r="D2736" s="134" t="str">
        <f ca="1">IF(C2736="","",CONCATENATE(OFFSET(Zdroj!AK$16,A2732-1,0)," - ",OFFSET(Zdroj!BC$16,A2732-1,0)))</f>
        <v/>
      </c>
      <c r="E2736" s="66" t="str">
        <f ca="1">IF(C2736="","",OFFSET(Zdroj!BD$16,A2732-1,0))</f>
        <v/>
      </c>
      <c r="F2736" s="332"/>
      <c r="G2736" s="333"/>
    </row>
    <row r="2737" spans="1:7" x14ac:dyDescent="0.25">
      <c r="B2737" s="333"/>
      <c r="C2737" s="137" t="str">
        <f ca="1">IF(OFFSET(Zdroj!AL$16,A2732-1,0)=0,"",CONCATENATE("A",$A$2+5," - ",Zdroj!$AL$15))</f>
        <v/>
      </c>
      <c r="D2737" s="134" t="str">
        <f ca="1">IF(C2737="","",CONCATENATE(OFFSET(Zdroj!AL$16,A2732-1,0)," - ",OFFSET(Zdroj!BE$16,A2732-1,0)))</f>
        <v/>
      </c>
      <c r="E2737" s="66" t="str">
        <f ca="1">IF(C2737="","",OFFSET(Zdroj!BF$16,A2732-1,0))</f>
        <v/>
      </c>
      <c r="F2737" s="332"/>
      <c r="G2737" s="333"/>
    </row>
    <row r="2738" spans="1:7" x14ac:dyDescent="0.25">
      <c r="B2738" s="333"/>
      <c r="C2738" s="137" t="str">
        <f ca="1">IF(OFFSET(Zdroj!AM$16,A2732-1,0)=0,"",CONCATENATE("B",$A$2," - ",Zdroj!$AM$15))</f>
        <v/>
      </c>
      <c r="D2738" s="134" t="str">
        <f ca="1">IF(C2738="","",CONCATENATE(OFFSET(Zdroj!AM$16,A2732-1,0)))</f>
        <v/>
      </c>
      <c r="E2738" s="67" t="str">
        <f ca="1">IF(C2738="","",OFFSET(Zdroj!AN$16,A2732-1,0))</f>
        <v/>
      </c>
      <c r="F2738" s="334" t="str">
        <f t="shared" ref="F2738" ca="1" si="815">IF(SUM(E2738:E2741)=0,"",SUM(E2738:E2741))</f>
        <v/>
      </c>
      <c r="G2738" s="333"/>
    </row>
    <row r="2739" spans="1:7" x14ac:dyDescent="0.25">
      <c r="B2739" s="333"/>
      <c r="C2739" s="137" t="str">
        <f ca="1">IF(OFFSET(Zdroj!AO$16,A2732-1,0)=0,"",CONCATENATE("B",$A$2+1," - ",Zdroj!$AO$15))</f>
        <v/>
      </c>
      <c r="D2739" s="134" t="str">
        <f ca="1">IF(C2739="","",CONCATENATE(OFFSET(Zdroj!AO$16,A2732-1,0)))</f>
        <v/>
      </c>
      <c r="E2739" s="66" t="str">
        <f ca="1">IF(C2739="","",OFFSET(Zdroj!AP$16,A2732-1,0))</f>
        <v/>
      </c>
      <c r="F2739" s="334"/>
      <c r="G2739" s="333"/>
    </row>
    <row r="2740" spans="1:7" x14ac:dyDescent="0.25">
      <c r="B2740" s="333"/>
      <c r="C2740" s="137" t="str">
        <f ca="1">IF(OFFSET(Zdroj!AQ$16,A2732-1,0)=0,"",CONCATENATE("B",$A$2+2," - ",Zdroj!$AQ$15))</f>
        <v/>
      </c>
      <c r="D2740" s="134" t="str">
        <f ca="1">IF(C2740="","",CONCATENATE(OFFSET(Zdroj!AQ$16,A2732-1,0)))</f>
        <v/>
      </c>
      <c r="E2740" s="66" t="str">
        <f ca="1">IF(C2740="","",OFFSET(Zdroj!AR$16,A2732-1,0))</f>
        <v/>
      </c>
      <c r="F2740" s="334"/>
      <c r="G2740" s="333"/>
    </row>
    <row r="2741" spans="1:7" x14ac:dyDescent="0.25">
      <c r="B2741" s="333"/>
      <c r="C2741" s="137" t="str">
        <f ca="1">IF(OFFSET(Zdroj!AT$16,A2732-1,0)=0,"",CONCATENATE("B",$A$2+3," - ",Zdroj!$AS$15))</f>
        <v/>
      </c>
      <c r="D2741" s="134" t="str">
        <f ca="1">IF(C2741="","",CONCATENATE(OFFSET(Zdroj!AS$16,A2732-1,0)))</f>
        <v/>
      </c>
      <c r="E2741" s="66" t="str">
        <f ca="1">IF(C2741="","",OFFSET(Zdroj!AT$16,A2732-1,0))</f>
        <v/>
      </c>
      <c r="F2741" s="334"/>
      <c r="G2741" s="333"/>
    </row>
    <row r="2742" spans="1:7" x14ac:dyDescent="0.25">
      <c r="A2742" s="127">
        <f>SUM((ROW()+8)/10)</f>
        <v>275</v>
      </c>
      <c r="B2742" s="333" t="str">
        <f ca="1">IF(OFFSET(Zdroj!$B$16,A2742-1,0)&gt;0,OFFSET(Zdroj!$B$16,A2742-1,0),"")</f>
        <v/>
      </c>
      <c r="C2742" s="136" t="str">
        <f ca="1">IF(OFFSET(Zdroj!AG$16,A2742-1,0)=0,"",CONCATENATE("A",$A$2," - ",Zdroj!$AG$15))</f>
        <v/>
      </c>
      <c r="D2742" s="134" t="str">
        <f ca="1">IF(C2742="","",CONCATENATE(OFFSET(Zdroj!AG$16,A2742-1,0)," - ",OFFSET(Zdroj!AU$16,A2742-1,0)))</f>
        <v/>
      </c>
      <c r="E2742" s="66" t="str">
        <f ca="1">IF(C2742="","",OFFSET(Zdroj!AV$16,A2742-1,0))</f>
        <v/>
      </c>
      <c r="F2742" s="332" t="str">
        <f t="shared" ref="F2742" ca="1" si="816">IF(SUM(E2742:E2747)=0,"",SUM(E2742:E2747))</f>
        <v/>
      </c>
      <c r="G2742" s="333" t="str">
        <f t="shared" ref="G2742" ca="1" si="817">IF(SUM(E2742:E2751)=0,"",SUM(E2742:E2751))</f>
        <v/>
      </c>
    </row>
    <row r="2743" spans="1:7" x14ac:dyDescent="0.25">
      <c r="B2743" s="333"/>
      <c r="C2743" s="137" t="str">
        <f ca="1">IF(OFFSET(Zdroj!AH$16,A2742-1,0)=0,"",CONCATENATE("A",$A$2+1," - ",Zdroj!$AH$15))</f>
        <v/>
      </c>
      <c r="D2743" s="134" t="str">
        <f ca="1">IF(C2743="","",CONCATENATE(OFFSET(Zdroj!AH$16,A2742-1,0)," - ",OFFSET(Zdroj!AW$16,A2742-1,0)))</f>
        <v/>
      </c>
      <c r="E2743" s="66" t="str">
        <f ca="1">IF(C2743="","",OFFSET(Zdroj!AX$16,A2742-1,0))</f>
        <v/>
      </c>
      <c r="F2743" s="332"/>
      <c r="G2743" s="333"/>
    </row>
    <row r="2744" spans="1:7" x14ac:dyDescent="0.25">
      <c r="B2744" s="333"/>
      <c r="C2744" s="137" t="str">
        <f ca="1">IF(OFFSET(Zdroj!AI$16,A2742-1,0)=0,"",CONCATENATE("A",$A$2+2," - ",Zdroj!$AI$15))</f>
        <v/>
      </c>
      <c r="D2744" s="134" t="str">
        <f ca="1">IF(C2744="","",CONCATENATE(OFFSET(Zdroj!AI$16,A2742-1,0)," - ",OFFSET(Zdroj!AY$16,A2742-1,0)))</f>
        <v/>
      </c>
      <c r="E2744" s="66" t="str">
        <f ca="1">IF(C2744="","",OFFSET(Zdroj!AZ$16,A2742-1,0))</f>
        <v/>
      </c>
      <c r="F2744" s="332"/>
      <c r="G2744" s="333"/>
    </row>
    <row r="2745" spans="1:7" x14ac:dyDescent="0.25">
      <c r="B2745" s="333"/>
      <c r="C2745" s="137" t="str">
        <f ca="1">IF(OFFSET(Zdroj!AJ$16,A2742-1,0)=0,"",CONCATENATE("A",$A$2+3," - ",Zdroj!$AJ$15))</f>
        <v/>
      </c>
      <c r="D2745" s="134" t="str">
        <f ca="1">IF(C2745="","",CONCATENATE(OFFSET(Zdroj!AJ$16,A2742-1,0)," - ",OFFSET(Zdroj!BA$16,A2742-1,0)))</f>
        <v/>
      </c>
      <c r="E2745" s="66" t="str">
        <f ca="1">IF(C2745="","",OFFSET(Zdroj!BB$16,A2742-1,0))</f>
        <v/>
      </c>
      <c r="F2745" s="332"/>
      <c r="G2745" s="333"/>
    </row>
    <row r="2746" spans="1:7" x14ac:dyDescent="0.25">
      <c r="B2746" s="333"/>
      <c r="C2746" s="137" t="str">
        <f ca="1">IF(OFFSET(Zdroj!AK$16,A2742-1,0)=0,"",CONCATENATE("A",$A$2+4," - ",Zdroj!$AK$15))</f>
        <v/>
      </c>
      <c r="D2746" s="134" t="str">
        <f ca="1">IF(C2746="","",CONCATENATE(OFFSET(Zdroj!AK$16,A2742-1,0)," - ",OFFSET(Zdroj!BC$16,A2742-1,0)))</f>
        <v/>
      </c>
      <c r="E2746" s="66" t="str">
        <f ca="1">IF(C2746="","",OFFSET(Zdroj!BD$16,A2742-1,0))</f>
        <v/>
      </c>
      <c r="F2746" s="332"/>
      <c r="G2746" s="333"/>
    </row>
    <row r="2747" spans="1:7" x14ac:dyDescent="0.25">
      <c r="B2747" s="333"/>
      <c r="C2747" s="137" t="str">
        <f ca="1">IF(OFFSET(Zdroj!AL$16,A2742-1,0)=0,"",CONCATENATE("A",$A$2+5," - ",Zdroj!$AL$15))</f>
        <v/>
      </c>
      <c r="D2747" s="134" t="str">
        <f ca="1">IF(C2747="","",CONCATENATE(OFFSET(Zdroj!AL$16,A2742-1,0)," - ",OFFSET(Zdroj!BE$16,A2742-1,0)))</f>
        <v/>
      </c>
      <c r="E2747" s="66" t="str">
        <f ca="1">IF(C2747="","",OFFSET(Zdroj!BF$16,A2742-1,0))</f>
        <v/>
      </c>
      <c r="F2747" s="332"/>
      <c r="G2747" s="333"/>
    </row>
    <row r="2748" spans="1:7" x14ac:dyDescent="0.25">
      <c r="B2748" s="333"/>
      <c r="C2748" s="137" t="str">
        <f ca="1">IF(OFFSET(Zdroj!AM$16,A2742-1,0)=0,"",CONCATENATE("B",$A$2," - ",Zdroj!$AM$15))</f>
        <v/>
      </c>
      <c r="D2748" s="134" t="str">
        <f ca="1">IF(C2748="","",CONCATENATE(OFFSET(Zdroj!AM$16,A2742-1,0)))</f>
        <v/>
      </c>
      <c r="E2748" s="67" t="str">
        <f ca="1">IF(C2748="","",OFFSET(Zdroj!AN$16,A2742-1,0))</f>
        <v/>
      </c>
      <c r="F2748" s="334" t="str">
        <f t="shared" ref="F2748" ca="1" si="818">IF(SUM(E2748:E2751)=0,"",SUM(E2748:E2751))</f>
        <v/>
      </c>
      <c r="G2748" s="333"/>
    </row>
    <row r="2749" spans="1:7" x14ac:dyDescent="0.25">
      <c r="B2749" s="333"/>
      <c r="C2749" s="137" t="str">
        <f ca="1">IF(OFFSET(Zdroj!AO$16,A2742-1,0)=0,"",CONCATENATE("B",$A$2+1," - ",Zdroj!$AO$15))</f>
        <v/>
      </c>
      <c r="D2749" s="134" t="str">
        <f ca="1">IF(C2749="","",CONCATENATE(OFFSET(Zdroj!AO$16,A2742-1,0)))</f>
        <v/>
      </c>
      <c r="E2749" s="66" t="str">
        <f ca="1">IF(C2749="","",OFFSET(Zdroj!AP$16,A2742-1,0))</f>
        <v/>
      </c>
      <c r="F2749" s="334"/>
      <c r="G2749" s="333"/>
    </row>
    <row r="2750" spans="1:7" x14ac:dyDescent="0.25">
      <c r="B2750" s="333"/>
      <c r="C2750" s="137" t="str">
        <f ca="1">IF(OFFSET(Zdroj!AQ$16,A2742-1,0)=0,"",CONCATENATE("B",$A$2+2," - ",Zdroj!$AQ$15))</f>
        <v/>
      </c>
      <c r="D2750" s="134" t="str">
        <f ca="1">IF(C2750="","",CONCATENATE(OFFSET(Zdroj!AQ$16,A2742-1,0)))</f>
        <v/>
      </c>
      <c r="E2750" s="66" t="str">
        <f ca="1">IF(C2750="","",OFFSET(Zdroj!AR$16,A2742-1,0))</f>
        <v/>
      </c>
      <c r="F2750" s="334"/>
      <c r="G2750" s="333"/>
    </row>
    <row r="2751" spans="1:7" x14ac:dyDescent="0.25">
      <c r="B2751" s="333"/>
      <c r="C2751" s="137" t="str">
        <f ca="1">IF(OFFSET(Zdroj!AT$16,A2742-1,0)=0,"",CONCATENATE("B",$A$2+3," - ",Zdroj!$AS$15))</f>
        <v/>
      </c>
      <c r="D2751" s="134" t="str">
        <f ca="1">IF(C2751="","",CONCATENATE(OFFSET(Zdroj!AS$16,A2742-1,0)))</f>
        <v/>
      </c>
      <c r="E2751" s="66" t="str">
        <f ca="1">IF(C2751="","",OFFSET(Zdroj!AT$16,A2742-1,0))</f>
        <v/>
      </c>
      <c r="F2751" s="334"/>
      <c r="G2751" s="333"/>
    </row>
    <row r="2752" spans="1:7" x14ac:dyDescent="0.25">
      <c r="A2752" s="127">
        <f>SUM((ROW()+8)/10)</f>
        <v>276</v>
      </c>
      <c r="B2752" s="333" t="str">
        <f ca="1">IF(OFFSET(Zdroj!$B$16,A2752-1,0)&gt;0,OFFSET(Zdroj!$B$16,A2752-1,0),"")</f>
        <v/>
      </c>
      <c r="C2752" s="136" t="str">
        <f ca="1">IF(OFFSET(Zdroj!AG$16,A2752-1,0)=0,"",CONCATENATE("A",$A$2," - ",Zdroj!$AG$15))</f>
        <v/>
      </c>
      <c r="D2752" s="134" t="str">
        <f ca="1">IF(C2752="","",CONCATENATE(OFFSET(Zdroj!AG$16,A2752-1,0)," - ",OFFSET(Zdroj!AU$16,A2752-1,0)))</f>
        <v/>
      </c>
      <c r="E2752" s="66" t="str">
        <f ca="1">IF(C2752="","",OFFSET(Zdroj!AV$16,A2752-1,0))</f>
        <v/>
      </c>
      <c r="F2752" s="332" t="str">
        <f t="shared" ref="F2752" ca="1" si="819">IF(SUM(E2752:E2757)=0,"",SUM(E2752:E2757))</f>
        <v/>
      </c>
      <c r="G2752" s="333" t="str">
        <f t="shared" ref="G2752" ca="1" si="820">IF(SUM(E2752:E2761)=0,"",SUM(E2752:E2761))</f>
        <v/>
      </c>
    </row>
    <row r="2753" spans="1:7" x14ac:dyDescent="0.25">
      <c r="B2753" s="333"/>
      <c r="C2753" s="137" t="str">
        <f ca="1">IF(OFFSET(Zdroj!AH$16,A2752-1,0)=0,"",CONCATENATE("A",$A$2+1," - ",Zdroj!$AH$15))</f>
        <v/>
      </c>
      <c r="D2753" s="134" t="str">
        <f ca="1">IF(C2753="","",CONCATENATE(OFFSET(Zdroj!AH$16,A2752-1,0)," - ",OFFSET(Zdroj!AW$16,A2752-1,0)))</f>
        <v/>
      </c>
      <c r="E2753" s="66" t="str">
        <f ca="1">IF(C2753="","",OFFSET(Zdroj!AX$16,A2752-1,0))</f>
        <v/>
      </c>
      <c r="F2753" s="332"/>
      <c r="G2753" s="333"/>
    </row>
    <row r="2754" spans="1:7" x14ac:dyDescent="0.25">
      <c r="B2754" s="333"/>
      <c r="C2754" s="137" t="str">
        <f ca="1">IF(OFFSET(Zdroj!AI$16,A2752-1,0)=0,"",CONCATENATE("A",$A$2+2," - ",Zdroj!$AI$15))</f>
        <v/>
      </c>
      <c r="D2754" s="134" t="str">
        <f ca="1">IF(C2754="","",CONCATENATE(OFFSET(Zdroj!AI$16,A2752-1,0)," - ",OFFSET(Zdroj!AY$16,A2752-1,0)))</f>
        <v/>
      </c>
      <c r="E2754" s="66" t="str">
        <f ca="1">IF(C2754="","",OFFSET(Zdroj!AZ$16,A2752-1,0))</f>
        <v/>
      </c>
      <c r="F2754" s="332"/>
      <c r="G2754" s="333"/>
    </row>
    <row r="2755" spans="1:7" x14ac:dyDescent="0.25">
      <c r="B2755" s="333"/>
      <c r="C2755" s="137" t="str">
        <f ca="1">IF(OFFSET(Zdroj!AJ$16,A2752-1,0)=0,"",CONCATENATE("A",$A$2+3," - ",Zdroj!$AJ$15))</f>
        <v/>
      </c>
      <c r="D2755" s="134" t="str">
        <f ca="1">IF(C2755="","",CONCATENATE(OFFSET(Zdroj!AJ$16,A2752-1,0)," - ",OFFSET(Zdroj!BA$16,A2752-1,0)))</f>
        <v/>
      </c>
      <c r="E2755" s="66" t="str">
        <f ca="1">IF(C2755="","",OFFSET(Zdroj!BB$16,A2752-1,0))</f>
        <v/>
      </c>
      <c r="F2755" s="332"/>
      <c r="G2755" s="333"/>
    </row>
    <row r="2756" spans="1:7" x14ac:dyDescent="0.25">
      <c r="B2756" s="333"/>
      <c r="C2756" s="137" t="str">
        <f ca="1">IF(OFFSET(Zdroj!AK$16,A2752-1,0)=0,"",CONCATENATE("A",$A$2+4," - ",Zdroj!$AK$15))</f>
        <v/>
      </c>
      <c r="D2756" s="134" t="str">
        <f ca="1">IF(C2756="","",CONCATENATE(OFFSET(Zdroj!AK$16,A2752-1,0)," - ",OFFSET(Zdroj!BC$16,A2752-1,0)))</f>
        <v/>
      </c>
      <c r="E2756" s="66" t="str">
        <f ca="1">IF(C2756="","",OFFSET(Zdroj!BD$16,A2752-1,0))</f>
        <v/>
      </c>
      <c r="F2756" s="332"/>
      <c r="G2756" s="333"/>
    </row>
    <row r="2757" spans="1:7" x14ac:dyDescent="0.25">
      <c r="B2757" s="333"/>
      <c r="C2757" s="137" t="str">
        <f ca="1">IF(OFFSET(Zdroj!AL$16,A2752-1,0)=0,"",CONCATENATE("A",$A$2+5," - ",Zdroj!$AL$15))</f>
        <v/>
      </c>
      <c r="D2757" s="134" t="str">
        <f ca="1">IF(C2757="","",CONCATENATE(OFFSET(Zdroj!AL$16,A2752-1,0)," - ",OFFSET(Zdroj!BE$16,A2752-1,0)))</f>
        <v/>
      </c>
      <c r="E2757" s="66" t="str">
        <f ca="1">IF(C2757="","",OFFSET(Zdroj!BF$16,A2752-1,0))</f>
        <v/>
      </c>
      <c r="F2757" s="332"/>
      <c r="G2757" s="333"/>
    </row>
    <row r="2758" spans="1:7" x14ac:dyDescent="0.25">
      <c r="B2758" s="333"/>
      <c r="C2758" s="137" t="str">
        <f ca="1">IF(OFFSET(Zdroj!AM$16,A2752-1,0)=0,"",CONCATENATE("B",$A$2," - ",Zdroj!$AM$15))</f>
        <v/>
      </c>
      <c r="D2758" s="134" t="str">
        <f ca="1">IF(C2758="","",CONCATENATE(OFFSET(Zdroj!AM$16,A2752-1,0)))</f>
        <v/>
      </c>
      <c r="E2758" s="67" t="str">
        <f ca="1">IF(C2758="","",OFFSET(Zdroj!AN$16,A2752-1,0))</f>
        <v/>
      </c>
      <c r="F2758" s="334" t="str">
        <f t="shared" ref="F2758" ca="1" si="821">IF(SUM(E2758:E2761)=0,"",SUM(E2758:E2761))</f>
        <v/>
      </c>
      <c r="G2758" s="333"/>
    </row>
    <row r="2759" spans="1:7" x14ac:dyDescent="0.25">
      <c r="B2759" s="333"/>
      <c r="C2759" s="137" t="str">
        <f ca="1">IF(OFFSET(Zdroj!AO$16,A2752-1,0)=0,"",CONCATENATE("B",$A$2+1," - ",Zdroj!$AO$15))</f>
        <v/>
      </c>
      <c r="D2759" s="134" t="str">
        <f ca="1">IF(C2759="","",CONCATENATE(OFFSET(Zdroj!AO$16,A2752-1,0)))</f>
        <v/>
      </c>
      <c r="E2759" s="66" t="str">
        <f ca="1">IF(C2759="","",OFFSET(Zdroj!AP$16,A2752-1,0))</f>
        <v/>
      </c>
      <c r="F2759" s="334"/>
      <c r="G2759" s="333"/>
    </row>
    <row r="2760" spans="1:7" x14ac:dyDescent="0.25">
      <c r="B2760" s="333"/>
      <c r="C2760" s="137" t="str">
        <f ca="1">IF(OFFSET(Zdroj!AQ$16,A2752-1,0)=0,"",CONCATENATE("B",$A$2+2," - ",Zdroj!$AQ$15))</f>
        <v/>
      </c>
      <c r="D2760" s="134" t="str">
        <f ca="1">IF(C2760="","",CONCATENATE(OFFSET(Zdroj!AQ$16,A2752-1,0)))</f>
        <v/>
      </c>
      <c r="E2760" s="66" t="str">
        <f ca="1">IF(C2760="","",OFFSET(Zdroj!AR$16,A2752-1,0))</f>
        <v/>
      </c>
      <c r="F2760" s="334"/>
      <c r="G2760" s="333"/>
    </row>
    <row r="2761" spans="1:7" x14ac:dyDescent="0.25">
      <c r="B2761" s="333"/>
      <c r="C2761" s="137" t="str">
        <f ca="1">IF(OFFSET(Zdroj!AT$16,A2752-1,0)=0,"",CONCATENATE("B",$A$2+3," - ",Zdroj!$AS$15))</f>
        <v/>
      </c>
      <c r="D2761" s="134" t="str">
        <f ca="1">IF(C2761="","",CONCATENATE(OFFSET(Zdroj!AS$16,A2752-1,0)))</f>
        <v/>
      </c>
      <c r="E2761" s="66" t="str">
        <f ca="1">IF(C2761="","",OFFSET(Zdroj!AT$16,A2752-1,0))</f>
        <v/>
      </c>
      <c r="F2761" s="334"/>
      <c r="G2761" s="333"/>
    </row>
    <row r="2762" spans="1:7" x14ac:dyDescent="0.25">
      <c r="A2762" s="127">
        <f>SUM((ROW()+8)/10)</f>
        <v>277</v>
      </c>
      <c r="B2762" s="333" t="str">
        <f ca="1">IF(OFFSET(Zdroj!$B$16,A2762-1,0)&gt;0,OFFSET(Zdroj!$B$16,A2762-1,0),"")</f>
        <v/>
      </c>
      <c r="C2762" s="136" t="str">
        <f ca="1">IF(OFFSET(Zdroj!AG$16,A2762-1,0)=0,"",CONCATENATE("A",$A$2," - ",Zdroj!$AG$15))</f>
        <v/>
      </c>
      <c r="D2762" s="134" t="str">
        <f ca="1">IF(C2762="","",CONCATENATE(OFFSET(Zdroj!AG$16,A2762-1,0)," - ",OFFSET(Zdroj!AU$16,A2762-1,0)))</f>
        <v/>
      </c>
      <c r="E2762" s="66" t="str">
        <f ca="1">IF(C2762="","",OFFSET(Zdroj!AV$16,A2762-1,0))</f>
        <v/>
      </c>
      <c r="F2762" s="332" t="str">
        <f t="shared" ref="F2762" ca="1" si="822">IF(SUM(E2762:E2767)=0,"",SUM(E2762:E2767))</f>
        <v/>
      </c>
      <c r="G2762" s="333" t="str">
        <f t="shared" ref="G2762" ca="1" si="823">IF(SUM(E2762:E2771)=0,"",SUM(E2762:E2771))</f>
        <v/>
      </c>
    </row>
    <row r="2763" spans="1:7" x14ac:dyDescent="0.25">
      <c r="B2763" s="333"/>
      <c r="C2763" s="137" t="str">
        <f ca="1">IF(OFFSET(Zdroj!AH$16,A2762-1,0)=0,"",CONCATENATE("A",$A$2+1," - ",Zdroj!$AH$15))</f>
        <v/>
      </c>
      <c r="D2763" s="134" t="str">
        <f ca="1">IF(C2763="","",CONCATENATE(OFFSET(Zdroj!AH$16,A2762-1,0)," - ",OFFSET(Zdroj!AW$16,A2762-1,0)))</f>
        <v/>
      </c>
      <c r="E2763" s="66" t="str">
        <f ca="1">IF(C2763="","",OFFSET(Zdroj!AX$16,A2762-1,0))</f>
        <v/>
      </c>
      <c r="F2763" s="332"/>
      <c r="G2763" s="333"/>
    </row>
    <row r="2764" spans="1:7" x14ac:dyDescent="0.25">
      <c r="B2764" s="333"/>
      <c r="C2764" s="137" t="str">
        <f ca="1">IF(OFFSET(Zdroj!AI$16,A2762-1,0)=0,"",CONCATENATE("A",$A$2+2," - ",Zdroj!$AI$15))</f>
        <v/>
      </c>
      <c r="D2764" s="134" t="str">
        <f ca="1">IF(C2764="","",CONCATENATE(OFFSET(Zdroj!AI$16,A2762-1,0)," - ",OFFSET(Zdroj!AY$16,A2762-1,0)))</f>
        <v/>
      </c>
      <c r="E2764" s="66" t="str">
        <f ca="1">IF(C2764="","",OFFSET(Zdroj!AZ$16,A2762-1,0))</f>
        <v/>
      </c>
      <c r="F2764" s="332"/>
      <c r="G2764" s="333"/>
    </row>
    <row r="2765" spans="1:7" x14ac:dyDescent="0.25">
      <c r="B2765" s="333"/>
      <c r="C2765" s="137" t="str">
        <f ca="1">IF(OFFSET(Zdroj!AJ$16,A2762-1,0)=0,"",CONCATENATE("A",$A$2+3," - ",Zdroj!$AJ$15))</f>
        <v/>
      </c>
      <c r="D2765" s="134" t="str">
        <f ca="1">IF(C2765="","",CONCATENATE(OFFSET(Zdroj!AJ$16,A2762-1,0)," - ",OFFSET(Zdroj!BA$16,A2762-1,0)))</f>
        <v/>
      </c>
      <c r="E2765" s="66" t="str">
        <f ca="1">IF(C2765="","",OFFSET(Zdroj!BB$16,A2762-1,0))</f>
        <v/>
      </c>
      <c r="F2765" s="332"/>
      <c r="G2765" s="333"/>
    </row>
    <row r="2766" spans="1:7" x14ac:dyDescent="0.25">
      <c r="B2766" s="333"/>
      <c r="C2766" s="137" t="str">
        <f ca="1">IF(OFFSET(Zdroj!AK$16,A2762-1,0)=0,"",CONCATENATE("A",$A$2+4," - ",Zdroj!$AK$15))</f>
        <v/>
      </c>
      <c r="D2766" s="134" t="str">
        <f ca="1">IF(C2766="","",CONCATENATE(OFFSET(Zdroj!AK$16,A2762-1,0)," - ",OFFSET(Zdroj!BC$16,A2762-1,0)))</f>
        <v/>
      </c>
      <c r="E2766" s="66" t="str">
        <f ca="1">IF(C2766="","",OFFSET(Zdroj!BD$16,A2762-1,0))</f>
        <v/>
      </c>
      <c r="F2766" s="332"/>
      <c r="G2766" s="333"/>
    </row>
    <row r="2767" spans="1:7" x14ac:dyDescent="0.25">
      <c r="B2767" s="333"/>
      <c r="C2767" s="137" t="str">
        <f ca="1">IF(OFFSET(Zdroj!AL$16,A2762-1,0)=0,"",CONCATENATE("A",$A$2+5," - ",Zdroj!$AL$15))</f>
        <v/>
      </c>
      <c r="D2767" s="134" t="str">
        <f ca="1">IF(C2767="","",CONCATENATE(OFFSET(Zdroj!AL$16,A2762-1,0)," - ",OFFSET(Zdroj!BE$16,A2762-1,0)))</f>
        <v/>
      </c>
      <c r="E2767" s="66" t="str">
        <f ca="1">IF(C2767="","",OFFSET(Zdroj!BF$16,A2762-1,0))</f>
        <v/>
      </c>
      <c r="F2767" s="332"/>
      <c r="G2767" s="333"/>
    </row>
    <row r="2768" spans="1:7" x14ac:dyDescent="0.25">
      <c r="B2768" s="333"/>
      <c r="C2768" s="137" t="str">
        <f ca="1">IF(OFFSET(Zdroj!AM$16,A2762-1,0)=0,"",CONCATENATE("B",$A$2," - ",Zdroj!$AM$15))</f>
        <v/>
      </c>
      <c r="D2768" s="134" t="str">
        <f ca="1">IF(C2768="","",CONCATENATE(OFFSET(Zdroj!AM$16,A2762-1,0)))</f>
        <v/>
      </c>
      <c r="E2768" s="67" t="str">
        <f ca="1">IF(C2768="","",OFFSET(Zdroj!AN$16,A2762-1,0))</f>
        <v/>
      </c>
      <c r="F2768" s="334" t="str">
        <f t="shared" ref="F2768" ca="1" si="824">IF(SUM(E2768:E2771)=0,"",SUM(E2768:E2771))</f>
        <v/>
      </c>
      <c r="G2768" s="333"/>
    </row>
    <row r="2769" spans="1:7" x14ac:dyDescent="0.25">
      <c r="B2769" s="333"/>
      <c r="C2769" s="137" t="str">
        <f ca="1">IF(OFFSET(Zdroj!AO$16,A2762-1,0)=0,"",CONCATENATE("B",$A$2+1," - ",Zdroj!$AO$15))</f>
        <v/>
      </c>
      <c r="D2769" s="134" t="str">
        <f ca="1">IF(C2769="","",CONCATENATE(OFFSET(Zdroj!AO$16,A2762-1,0)))</f>
        <v/>
      </c>
      <c r="E2769" s="66" t="str">
        <f ca="1">IF(C2769="","",OFFSET(Zdroj!AP$16,A2762-1,0))</f>
        <v/>
      </c>
      <c r="F2769" s="334"/>
      <c r="G2769" s="333"/>
    </row>
    <row r="2770" spans="1:7" x14ac:dyDescent="0.25">
      <c r="B2770" s="333"/>
      <c r="C2770" s="137" t="str">
        <f ca="1">IF(OFFSET(Zdroj!AQ$16,A2762-1,0)=0,"",CONCATENATE("B",$A$2+2," - ",Zdroj!$AQ$15))</f>
        <v/>
      </c>
      <c r="D2770" s="134" t="str">
        <f ca="1">IF(C2770="","",CONCATENATE(OFFSET(Zdroj!AQ$16,A2762-1,0)))</f>
        <v/>
      </c>
      <c r="E2770" s="66" t="str">
        <f ca="1">IF(C2770="","",OFFSET(Zdroj!AR$16,A2762-1,0))</f>
        <v/>
      </c>
      <c r="F2770" s="334"/>
      <c r="G2770" s="333"/>
    </row>
    <row r="2771" spans="1:7" x14ac:dyDescent="0.25">
      <c r="B2771" s="333"/>
      <c r="C2771" s="137" t="str">
        <f ca="1">IF(OFFSET(Zdroj!AT$16,A2762-1,0)=0,"",CONCATENATE("B",$A$2+3," - ",Zdroj!$AS$15))</f>
        <v/>
      </c>
      <c r="D2771" s="134" t="str">
        <f ca="1">IF(C2771="","",CONCATENATE(OFFSET(Zdroj!AS$16,A2762-1,0)))</f>
        <v/>
      </c>
      <c r="E2771" s="66" t="str">
        <f ca="1">IF(C2771="","",OFFSET(Zdroj!AT$16,A2762-1,0))</f>
        <v/>
      </c>
      <c r="F2771" s="334"/>
      <c r="G2771" s="333"/>
    </row>
    <row r="2772" spans="1:7" x14ac:dyDescent="0.25">
      <c r="A2772" s="127">
        <f>SUM((ROW()+8)/10)</f>
        <v>278</v>
      </c>
      <c r="B2772" s="333" t="str">
        <f ca="1">IF(OFFSET(Zdroj!$B$16,A2772-1,0)&gt;0,OFFSET(Zdroj!$B$16,A2772-1,0),"")</f>
        <v/>
      </c>
      <c r="C2772" s="136" t="str">
        <f ca="1">IF(OFFSET(Zdroj!AG$16,A2772-1,0)=0,"",CONCATENATE("A",$A$2," - ",Zdroj!$AG$15))</f>
        <v/>
      </c>
      <c r="D2772" s="134" t="str">
        <f ca="1">IF(C2772="","",CONCATENATE(OFFSET(Zdroj!AG$16,A2772-1,0)," - ",OFFSET(Zdroj!AU$16,A2772-1,0)))</f>
        <v/>
      </c>
      <c r="E2772" s="66" t="str">
        <f ca="1">IF(C2772="","",OFFSET(Zdroj!AV$16,A2772-1,0))</f>
        <v/>
      </c>
      <c r="F2772" s="332" t="str">
        <f t="shared" ref="F2772" ca="1" si="825">IF(SUM(E2772:E2777)=0,"",SUM(E2772:E2777))</f>
        <v/>
      </c>
      <c r="G2772" s="333" t="str">
        <f t="shared" ref="G2772" ca="1" si="826">IF(SUM(E2772:E2781)=0,"",SUM(E2772:E2781))</f>
        <v/>
      </c>
    </row>
    <row r="2773" spans="1:7" x14ac:dyDescent="0.25">
      <c r="B2773" s="333"/>
      <c r="C2773" s="137" t="str">
        <f ca="1">IF(OFFSET(Zdroj!AH$16,A2772-1,0)=0,"",CONCATENATE("A",$A$2+1," - ",Zdroj!$AH$15))</f>
        <v/>
      </c>
      <c r="D2773" s="134" t="str">
        <f ca="1">IF(C2773="","",CONCATENATE(OFFSET(Zdroj!AH$16,A2772-1,0)," - ",OFFSET(Zdroj!AW$16,A2772-1,0)))</f>
        <v/>
      </c>
      <c r="E2773" s="66" t="str">
        <f ca="1">IF(C2773="","",OFFSET(Zdroj!AX$16,A2772-1,0))</f>
        <v/>
      </c>
      <c r="F2773" s="332"/>
      <c r="G2773" s="333"/>
    </row>
    <row r="2774" spans="1:7" x14ac:dyDescent="0.25">
      <c r="B2774" s="333"/>
      <c r="C2774" s="137" t="str">
        <f ca="1">IF(OFFSET(Zdroj!AI$16,A2772-1,0)=0,"",CONCATENATE("A",$A$2+2," - ",Zdroj!$AI$15))</f>
        <v/>
      </c>
      <c r="D2774" s="134" t="str">
        <f ca="1">IF(C2774="","",CONCATENATE(OFFSET(Zdroj!AI$16,A2772-1,0)," - ",OFFSET(Zdroj!AY$16,A2772-1,0)))</f>
        <v/>
      </c>
      <c r="E2774" s="66" t="str">
        <f ca="1">IF(C2774="","",OFFSET(Zdroj!AZ$16,A2772-1,0))</f>
        <v/>
      </c>
      <c r="F2774" s="332"/>
      <c r="G2774" s="333"/>
    </row>
    <row r="2775" spans="1:7" x14ac:dyDescent="0.25">
      <c r="B2775" s="333"/>
      <c r="C2775" s="137" t="str">
        <f ca="1">IF(OFFSET(Zdroj!AJ$16,A2772-1,0)=0,"",CONCATENATE("A",$A$2+3," - ",Zdroj!$AJ$15))</f>
        <v/>
      </c>
      <c r="D2775" s="134" t="str">
        <f ca="1">IF(C2775="","",CONCATENATE(OFFSET(Zdroj!AJ$16,A2772-1,0)," - ",OFFSET(Zdroj!BA$16,A2772-1,0)))</f>
        <v/>
      </c>
      <c r="E2775" s="66" t="str">
        <f ca="1">IF(C2775="","",OFFSET(Zdroj!BB$16,A2772-1,0))</f>
        <v/>
      </c>
      <c r="F2775" s="332"/>
      <c r="G2775" s="333"/>
    </row>
    <row r="2776" spans="1:7" x14ac:dyDescent="0.25">
      <c r="B2776" s="333"/>
      <c r="C2776" s="137" t="str">
        <f ca="1">IF(OFFSET(Zdroj!AK$16,A2772-1,0)=0,"",CONCATENATE("A",$A$2+4," - ",Zdroj!$AK$15))</f>
        <v/>
      </c>
      <c r="D2776" s="134" t="str">
        <f ca="1">IF(C2776="","",CONCATENATE(OFFSET(Zdroj!AK$16,A2772-1,0)," - ",OFFSET(Zdroj!BC$16,A2772-1,0)))</f>
        <v/>
      </c>
      <c r="E2776" s="66" t="str">
        <f ca="1">IF(C2776="","",OFFSET(Zdroj!BD$16,A2772-1,0))</f>
        <v/>
      </c>
      <c r="F2776" s="332"/>
      <c r="G2776" s="333"/>
    </row>
    <row r="2777" spans="1:7" x14ac:dyDescent="0.25">
      <c r="B2777" s="333"/>
      <c r="C2777" s="137" t="str">
        <f ca="1">IF(OFFSET(Zdroj!AL$16,A2772-1,0)=0,"",CONCATENATE("A",$A$2+5," - ",Zdroj!$AL$15))</f>
        <v/>
      </c>
      <c r="D2777" s="134" t="str">
        <f ca="1">IF(C2777="","",CONCATENATE(OFFSET(Zdroj!AL$16,A2772-1,0)," - ",OFFSET(Zdroj!BE$16,A2772-1,0)))</f>
        <v/>
      </c>
      <c r="E2777" s="66" t="str">
        <f ca="1">IF(C2777="","",OFFSET(Zdroj!BF$16,A2772-1,0))</f>
        <v/>
      </c>
      <c r="F2777" s="332"/>
      <c r="G2777" s="333"/>
    </row>
    <row r="2778" spans="1:7" x14ac:dyDescent="0.25">
      <c r="B2778" s="333"/>
      <c r="C2778" s="137" t="str">
        <f ca="1">IF(OFFSET(Zdroj!AM$16,A2772-1,0)=0,"",CONCATENATE("B",$A$2," - ",Zdroj!$AM$15))</f>
        <v/>
      </c>
      <c r="D2778" s="134" t="str">
        <f ca="1">IF(C2778="","",CONCATENATE(OFFSET(Zdroj!AM$16,A2772-1,0)))</f>
        <v/>
      </c>
      <c r="E2778" s="67" t="str">
        <f ca="1">IF(C2778="","",OFFSET(Zdroj!AN$16,A2772-1,0))</f>
        <v/>
      </c>
      <c r="F2778" s="334" t="str">
        <f t="shared" ref="F2778" ca="1" si="827">IF(SUM(E2778:E2781)=0,"",SUM(E2778:E2781))</f>
        <v/>
      </c>
      <c r="G2778" s="333"/>
    </row>
    <row r="2779" spans="1:7" x14ac:dyDescent="0.25">
      <c r="B2779" s="333"/>
      <c r="C2779" s="137" t="str">
        <f ca="1">IF(OFFSET(Zdroj!AO$16,A2772-1,0)=0,"",CONCATENATE("B",$A$2+1," - ",Zdroj!$AO$15))</f>
        <v/>
      </c>
      <c r="D2779" s="134" t="str">
        <f ca="1">IF(C2779="","",CONCATENATE(OFFSET(Zdroj!AO$16,A2772-1,0)))</f>
        <v/>
      </c>
      <c r="E2779" s="66" t="str">
        <f ca="1">IF(C2779="","",OFFSET(Zdroj!AP$16,A2772-1,0))</f>
        <v/>
      </c>
      <c r="F2779" s="334"/>
      <c r="G2779" s="333"/>
    </row>
    <row r="2780" spans="1:7" x14ac:dyDescent="0.25">
      <c r="B2780" s="333"/>
      <c r="C2780" s="137" t="str">
        <f ca="1">IF(OFFSET(Zdroj!AQ$16,A2772-1,0)=0,"",CONCATENATE("B",$A$2+2," - ",Zdroj!$AQ$15))</f>
        <v/>
      </c>
      <c r="D2780" s="134" t="str">
        <f ca="1">IF(C2780="","",CONCATENATE(OFFSET(Zdroj!AQ$16,A2772-1,0)))</f>
        <v/>
      </c>
      <c r="E2780" s="66" t="str">
        <f ca="1">IF(C2780="","",OFFSET(Zdroj!AR$16,A2772-1,0))</f>
        <v/>
      </c>
      <c r="F2780" s="334"/>
      <c r="G2780" s="333"/>
    </row>
    <row r="2781" spans="1:7" x14ac:dyDescent="0.25">
      <c r="B2781" s="333"/>
      <c r="C2781" s="137" t="str">
        <f ca="1">IF(OFFSET(Zdroj!AT$16,A2772-1,0)=0,"",CONCATENATE("B",$A$2+3," - ",Zdroj!$AS$15))</f>
        <v/>
      </c>
      <c r="D2781" s="134" t="str">
        <f ca="1">IF(C2781="","",CONCATENATE(OFFSET(Zdroj!AS$16,A2772-1,0)))</f>
        <v/>
      </c>
      <c r="E2781" s="66" t="str">
        <f ca="1">IF(C2781="","",OFFSET(Zdroj!AT$16,A2772-1,0))</f>
        <v/>
      </c>
      <c r="F2781" s="334"/>
      <c r="G2781" s="333"/>
    </row>
    <row r="2782" spans="1:7" x14ac:dyDescent="0.25">
      <c r="A2782" s="127">
        <f>SUM((ROW()+8)/10)</f>
        <v>279</v>
      </c>
      <c r="B2782" s="333" t="str">
        <f ca="1">IF(OFFSET(Zdroj!$B$16,A2782-1,0)&gt;0,OFFSET(Zdroj!$B$16,A2782-1,0),"")</f>
        <v/>
      </c>
      <c r="C2782" s="136" t="str">
        <f ca="1">IF(OFFSET(Zdroj!AG$16,A2782-1,0)=0,"",CONCATENATE("A",$A$2," - ",Zdroj!$AG$15))</f>
        <v/>
      </c>
      <c r="D2782" s="134" t="str">
        <f ca="1">IF(C2782="","",CONCATENATE(OFFSET(Zdroj!AG$16,A2782-1,0)," - ",OFFSET(Zdroj!AU$16,A2782-1,0)))</f>
        <v/>
      </c>
      <c r="E2782" s="66" t="str">
        <f ca="1">IF(C2782="","",OFFSET(Zdroj!AV$16,A2782-1,0))</f>
        <v/>
      </c>
      <c r="F2782" s="332" t="str">
        <f t="shared" ref="F2782" ca="1" si="828">IF(SUM(E2782:E2787)=0,"",SUM(E2782:E2787))</f>
        <v/>
      </c>
      <c r="G2782" s="333" t="str">
        <f t="shared" ref="G2782" ca="1" si="829">IF(SUM(E2782:E2791)=0,"",SUM(E2782:E2791))</f>
        <v/>
      </c>
    </row>
    <row r="2783" spans="1:7" x14ac:dyDescent="0.25">
      <c r="B2783" s="333"/>
      <c r="C2783" s="137" t="str">
        <f ca="1">IF(OFFSET(Zdroj!AH$16,A2782-1,0)=0,"",CONCATENATE("A",$A$2+1," - ",Zdroj!$AH$15))</f>
        <v/>
      </c>
      <c r="D2783" s="134" t="str">
        <f ca="1">IF(C2783="","",CONCATENATE(OFFSET(Zdroj!AH$16,A2782-1,0)," - ",OFFSET(Zdroj!AW$16,A2782-1,0)))</f>
        <v/>
      </c>
      <c r="E2783" s="66" t="str">
        <f ca="1">IF(C2783="","",OFFSET(Zdroj!AX$16,A2782-1,0))</f>
        <v/>
      </c>
      <c r="F2783" s="332"/>
      <c r="G2783" s="333"/>
    </row>
    <row r="2784" spans="1:7" x14ac:dyDescent="0.25">
      <c r="B2784" s="333"/>
      <c r="C2784" s="137" t="str">
        <f ca="1">IF(OFFSET(Zdroj!AI$16,A2782-1,0)=0,"",CONCATENATE("A",$A$2+2," - ",Zdroj!$AI$15))</f>
        <v/>
      </c>
      <c r="D2784" s="134" t="str">
        <f ca="1">IF(C2784="","",CONCATENATE(OFFSET(Zdroj!AI$16,A2782-1,0)," - ",OFFSET(Zdroj!AY$16,A2782-1,0)))</f>
        <v/>
      </c>
      <c r="E2784" s="66" t="str">
        <f ca="1">IF(C2784="","",OFFSET(Zdroj!AZ$16,A2782-1,0))</f>
        <v/>
      </c>
      <c r="F2784" s="332"/>
      <c r="G2784" s="333"/>
    </row>
    <row r="2785" spans="1:7" x14ac:dyDescent="0.25">
      <c r="B2785" s="333"/>
      <c r="C2785" s="137" t="str">
        <f ca="1">IF(OFFSET(Zdroj!AJ$16,A2782-1,0)=0,"",CONCATENATE("A",$A$2+3," - ",Zdroj!$AJ$15))</f>
        <v/>
      </c>
      <c r="D2785" s="134" t="str">
        <f ca="1">IF(C2785="","",CONCATENATE(OFFSET(Zdroj!AJ$16,A2782-1,0)," - ",OFFSET(Zdroj!BA$16,A2782-1,0)))</f>
        <v/>
      </c>
      <c r="E2785" s="66" t="str">
        <f ca="1">IF(C2785="","",OFFSET(Zdroj!BB$16,A2782-1,0))</f>
        <v/>
      </c>
      <c r="F2785" s="332"/>
      <c r="G2785" s="333"/>
    </row>
    <row r="2786" spans="1:7" x14ac:dyDescent="0.25">
      <c r="B2786" s="333"/>
      <c r="C2786" s="137" t="str">
        <f ca="1">IF(OFFSET(Zdroj!AK$16,A2782-1,0)=0,"",CONCATENATE("A",$A$2+4," - ",Zdroj!$AK$15))</f>
        <v/>
      </c>
      <c r="D2786" s="134" t="str">
        <f ca="1">IF(C2786="","",CONCATENATE(OFFSET(Zdroj!AK$16,A2782-1,0)," - ",OFFSET(Zdroj!BC$16,A2782-1,0)))</f>
        <v/>
      </c>
      <c r="E2786" s="66" t="str">
        <f ca="1">IF(C2786="","",OFFSET(Zdroj!BD$16,A2782-1,0))</f>
        <v/>
      </c>
      <c r="F2786" s="332"/>
      <c r="G2786" s="333"/>
    </row>
    <row r="2787" spans="1:7" x14ac:dyDescent="0.25">
      <c r="B2787" s="333"/>
      <c r="C2787" s="137" t="str">
        <f ca="1">IF(OFFSET(Zdroj!AL$16,A2782-1,0)=0,"",CONCATENATE("A",$A$2+5," - ",Zdroj!$AL$15))</f>
        <v/>
      </c>
      <c r="D2787" s="134" t="str">
        <f ca="1">IF(C2787="","",CONCATENATE(OFFSET(Zdroj!AL$16,A2782-1,0)," - ",OFFSET(Zdroj!BE$16,A2782-1,0)))</f>
        <v/>
      </c>
      <c r="E2787" s="66" t="str">
        <f ca="1">IF(C2787="","",OFFSET(Zdroj!BF$16,A2782-1,0))</f>
        <v/>
      </c>
      <c r="F2787" s="332"/>
      <c r="G2787" s="333"/>
    </row>
    <row r="2788" spans="1:7" x14ac:dyDescent="0.25">
      <c r="B2788" s="333"/>
      <c r="C2788" s="137" t="str">
        <f ca="1">IF(OFFSET(Zdroj!AM$16,A2782-1,0)=0,"",CONCATENATE("B",$A$2," - ",Zdroj!$AM$15))</f>
        <v/>
      </c>
      <c r="D2788" s="134" t="str">
        <f ca="1">IF(C2788="","",CONCATENATE(OFFSET(Zdroj!AM$16,A2782-1,0)))</f>
        <v/>
      </c>
      <c r="E2788" s="67" t="str">
        <f ca="1">IF(C2788="","",OFFSET(Zdroj!AN$16,A2782-1,0))</f>
        <v/>
      </c>
      <c r="F2788" s="334" t="str">
        <f t="shared" ref="F2788" ca="1" si="830">IF(SUM(E2788:E2791)=0,"",SUM(E2788:E2791))</f>
        <v/>
      </c>
      <c r="G2788" s="333"/>
    </row>
    <row r="2789" spans="1:7" x14ac:dyDescent="0.25">
      <c r="B2789" s="333"/>
      <c r="C2789" s="137" t="str">
        <f ca="1">IF(OFFSET(Zdroj!AO$16,A2782-1,0)=0,"",CONCATENATE("B",$A$2+1," - ",Zdroj!$AO$15))</f>
        <v/>
      </c>
      <c r="D2789" s="134" t="str">
        <f ca="1">IF(C2789="","",CONCATENATE(OFFSET(Zdroj!AO$16,A2782-1,0)))</f>
        <v/>
      </c>
      <c r="E2789" s="66" t="str">
        <f ca="1">IF(C2789="","",OFFSET(Zdroj!AP$16,A2782-1,0))</f>
        <v/>
      </c>
      <c r="F2789" s="334"/>
      <c r="G2789" s="333"/>
    </row>
    <row r="2790" spans="1:7" x14ac:dyDescent="0.25">
      <c r="B2790" s="333"/>
      <c r="C2790" s="137" t="str">
        <f ca="1">IF(OFFSET(Zdroj!AQ$16,A2782-1,0)=0,"",CONCATENATE("B",$A$2+2," - ",Zdroj!$AQ$15))</f>
        <v/>
      </c>
      <c r="D2790" s="134" t="str">
        <f ca="1">IF(C2790="","",CONCATENATE(OFFSET(Zdroj!AQ$16,A2782-1,0)))</f>
        <v/>
      </c>
      <c r="E2790" s="66" t="str">
        <f ca="1">IF(C2790="","",OFFSET(Zdroj!AR$16,A2782-1,0))</f>
        <v/>
      </c>
      <c r="F2790" s="334"/>
      <c r="G2790" s="333"/>
    </row>
    <row r="2791" spans="1:7" x14ac:dyDescent="0.25">
      <c r="B2791" s="333"/>
      <c r="C2791" s="137" t="str">
        <f ca="1">IF(OFFSET(Zdroj!AT$16,A2782-1,0)=0,"",CONCATENATE("B",$A$2+3," - ",Zdroj!$AS$15))</f>
        <v/>
      </c>
      <c r="D2791" s="134" t="str">
        <f ca="1">IF(C2791="","",CONCATENATE(OFFSET(Zdroj!AS$16,A2782-1,0)))</f>
        <v/>
      </c>
      <c r="E2791" s="66" t="str">
        <f ca="1">IF(C2791="","",OFFSET(Zdroj!AT$16,A2782-1,0))</f>
        <v/>
      </c>
      <c r="F2791" s="334"/>
      <c r="G2791" s="333"/>
    </row>
    <row r="2792" spans="1:7" x14ac:dyDescent="0.25">
      <c r="A2792" s="127">
        <f>SUM((ROW()+8)/10)</f>
        <v>280</v>
      </c>
      <c r="B2792" s="333" t="str">
        <f ca="1">IF(OFFSET(Zdroj!$B$16,A2792-1,0)&gt;0,OFFSET(Zdroj!$B$16,A2792-1,0),"")</f>
        <v/>
      </c>
      <c r="C2792" s="136" t="str">
        <f ca="1">IF(OFFSET(Zdroj!AG$16,A2792-1,0)=0,"",CONCATENATE("A",$A$2," - ",Zdroj!$AG$15))</f>
        <v/>
      </c>
      <c r="D2792" s="134" t="str">
        <f ca="1">IF(C2792="","",CONCATENATE(OFFSET(Zdroj!AG$16,A2792-1,0)," - ",OFFSET(Zdroj!AU$16,A2792-1,0)))</f>
        <v/>
      </c>
      <c r="E2792" s="66" t="str">
        <f ca="1">IF(C2792="","",OFFSET(Zdroj!AV$16,A2792-1,0))</f>
        <v/>
      </c>
      <c r="F2792" s="332" t="str">
        <f t="shared" ref="F2792" ca="1" si="831">IF(SUM(E2792:E2797)=0,"",SUM(E2792:E2797))</f>
        <v/>
      </c>
      <c r="G2792" s="333" t="str">
        <f t="shared" ref="G2792" ca="1" si="832">IF(SUM(E2792:E2801)=0,"",SUM(E2792:E2801))</f>
        <v/>
      </c>
    </row>
    <row r="2793" spans="1:7" x14ac:dyDescent="0.25">
      <c r="B2793" s="333"/>
      <c r="C2793" s="137" t="str">
        <f ca="1">IF(OFFSET(Zdroj!AH$16,A2792-1,0)=0,"",CONCATENATE("A",$A$2+1," - ",Zdroj!$AH$15))</f>
        <v/>
      </c>
      <c r="D2793" s="134" t="str">
        <f ca="1">IF(C2793="","",CONCATENATE(OFFSET(Zdroj!AH$16,A2792-1,0)," - ",OFFSET(Zdroj!AW$16,A2792-1,0)))</f>
        <v/>
      </c>
      <c r="E2793" s="66" t="str">
        <f ca="1">IF(C2793="","",OFFSET(Zdroj!AX$16,A2792-1,0))</f>
        <v/>
      </c>
      <c r="F2793" s="332"/>
      <c r="G2793" s="333"/>
    </row>
    <row r="2794" spans="1:7" x14ac:dyDescent="0.25">
      <c r="B2794" s="333"/>
      <c r="C2794" s="137" t="str">
        <f ca="1">IF(OFFSET(Zdroj!AI$16,A2792-1,0)=0,"",CONCATENATE("A",$A$2+2," - ",Zdroj!$AI$15))</f>
        <v/>
      </c>
      <c r="D2794" s="134" t="str">
        <f ca="1">IF(C2794="","",CONCATENATE(OFFSET(Zdroj!AI$16,A2792-1,0)," - ",OFFSET(Zdroj!AY$16,A2792-1,0)))</f>
        <v/>
      </c>
      <c r="E2794" s="66" t="str">
        <f ca="1">IF(C2794="","",OFFSET(Zdroj!AZ$16,A2792-1,0))</f>
        <v/>
      </c>
      <c r="F2794" s="332"/>
      <c r="G2794" s="333"/>
    </row>
    <row r="2795" spans="1:7" x14ac:dyDescent="0.25">
      <c r="B2795" s="333"/>
      <c r="C2795" s="137" t="str">
        <f ca="1">IF(OFFSET(Zdroj!AJ$16,A2792-1,0)=0,"",CONCATENATE("A",$A$2+3," - ",Zdroj!$AJ$15))</f>
        <v/>
      </c>
      <c r="D2795" s="134" t="str">
        <f ca="1">IF(C2795="","",CONCATENATE(OFFSET(Zdroj!AJ$16,A2792-1,0)," - ",OFFSET(Zdroj!BA$16,A2792-1,0)))</f>
        <v/>
      </c>
      <c r="E2795" s="66" t="str">
        <f ca="1">IF(C2795="","",OFFSET(Zdroj!BB$16,A2792-1,0))</f>
        <v/>
      </c>
      <c r="F2795" s="332"/>
      <c r="G2795" s="333"/>
    </row>
    <row r="2796" spans="1:7" x14ac:dyDescent="0.25">
      <c r="B2796" s="333"/>
      <c r="C2796" s="137" t="str">
        <f ca="1">IF(OFFSET(Zdroj!AK$16,A2792-1,0)=0,"",CONCATENATE("A",$A$2+4," - ",Zdroj!$AK$15))</f>
        <v/>
      </c>
      <c r="D2796" s="134" t="str">
        <f ca="1">IF(C2796="","",CONCATENATE(OFFSET(Zdroj!AK$16,A2792-1,0)," - ",OFFSET(Zdroj!BC$16,A2792-1,0)))</f>
        <v/>
      </c>
      <c r="E2796" s="66" t="str">
        <f ca="1">IF(C2796="","",OFFSET(Zdroj!BD$16,A2792-1,0))</f>
        <v/>
      </c>
      <c r="F2796" s="332"/>
      <c r="G2796" s="333"/>
    </row>
    <row r="2797" spans="1:7" x14ac:dyDescent="0.25">
      <c r="B2797" s="333"/>
      <c r="C2797" s="137" t="str">
        <f ca="1">IF(OFFSET(Zdroj!AL$16,A2792-1,0)=0,"",CONCATENATE("A",$A$2+5," - ",Zdroj!$AL$15))</f>
        <v/>
      </c>
      <c r="D2797" s="134" t="str">
        <f ca="1">IF(C2797="","",CONCATENATE(OFFSET(Zdroj!AL$16,A2792-1,0)," - ",OFFSET(Zdroj!BE$16,A2792-1,0)))</f>
        <v/>
      </c>
      <c r="E2797" s="66" t="str">
        <f ca="1">IF(C2797="","",OFFSET(Zdroj!BF$16,A2792-1,0))</f>
        <v/>
      </c>
      <c r="F2797" s="332"/>
      <c r="G2797" s="333"/>
    </row>
    <row r="2798" spans="1:7" x14ac:dyDescent="0.25">
      <c r="B2798" s="333"/>
      <c r="C2798" s="137" t="str">
        <f ca="1">IF(OFFSET(Zdroj!AM$16,A2792-1,0)=0,"",CONCATENATE("B",$A$2," - ",Zdroj!$AM$15))</f>
        <v/>
      </c>
      <c r="D2798" s="134" t="str">
        <f ca="1">IF(C2798="","",CONCATENATE(OFFSET(Zdroj!AM$16,A2792-1,0)))</f>
        <v/>
      </c>
      <c r="E2798" s="67" t="str">
        <f ca="1">IF(C2798="","",OFFSET(Zdroj!AN$16,A2792-1,0))</f>
        <v/>
      </c>
      <c r="F2798" s="334" t="str">
        <f t="shared" ref="F2798" ca="1" si="833">IF(SUM(E2798:E2801)=0,"",SUM(E2798:E2801))</f>
        <v/>
      </c>
      <c r="G2798" s="333"/>
    </row>
    <row r="2799" spans="1:7" x14ac:dyDescent="0.25">
      <c r="B2799" s="333"/>
      <c r="C2799" s="137" t="str">
        <f ca="1">IF(OFFSET(Zdroj!AO$16,A2792-1,0)=0,"",CONCATENATE("B",$A$2+1," - ",Zdroj!$AO$15))</f>
        <v/>
      </c>
      <c r="D2799" s="134" t="str">
        <f ca="1">IF(C2799="","",CONCATENATE(OFFSET(Zdroj!AO$16,A2792-1,0)))</f>
        <v/>
      </c>
      <c r="E2799" s="66" t="str">
        <f ca="1">IF(C2799="","",OFFSET(Zdroj!AP$16,A2792-1,0))</f>
        <v/>
      </c>
      <c r="F2799" s="334"/>
      <c r="G2799" s="333"/>
    </row>
    <row r="2800" spans="1:7" x14ac:dyDescent="0.25">
      <c r="B2800" s="333"/>
      <c r="C2800" s="137" t="str">
        <f ca="1">IF(OFFSET(Zdroj!AQ$16,A2792-1,0)=0,"",CONCATENATE("B",$A$2+2," - ",Zdroj!$AQ$15))</f>
        <v/>
      </c>
      <c r="D2800" s="134" t="str">
        <f ca="1">IF(C2800="","",CONCATENATE(OFFSET(Zdroj!AQ$16,A2792-1,0)))</f>
        <v/>
      </c>
      <c r="E2800" s="66" t="str">
        <f ca="1">IF(C2800="","",OFFSET(Zdroj!AR$16,A2792-1,0))</f>
        <v/>
      </c>
      <c r="F2800" s="334"/>
      <c r="G2800" s="333"/>
    </row>
    <row r="2801" spans="1:7" x14ac:dyDescent="0.25">
      <c r="B2801" s="333"/>
      <c r="C2801" s="137" t="str">
        <f ca="1">IF(OFFSET(Zdroj!AT$16,A2792-1,0)=0,"",CONCATENATE("B",$A$2+3," - ",Zdroj!$AS$15))</f>
        <v/>
      </c>
      <c r="D2801" s="134" t="str">
        <f ca="1">IF(C2801="","",CONCATENATE(OFFSET(Zdroj!AS$16,A2792-1,0)))</f>
        <v/>
      </c>
      <c r="E2801" s="66" t="str">
        <f ca="1">IF(C2801="","",OFFSET(Zdroj!AT$16,A2792-1,0))</f>
        <v/>
      </c>
      <c r="F2801" s="334"/>
      <c r="G2801" s="333"/>
    </row>
    <row r="2802" spans="1:7" x14ac:dyDescent="0.25">
      <c r="A2802" s="127">
        <f>SUM((ROW()+8)/10)</f>
        <v>281</v>
      </c>
      <c r="B2802" s="333" t="str">
        <f ca="1">IF(OFFSET(Zdroj!$B$16,A2802-1,0)&gt;0,OFFSET(Zdroj!$B$16,A2802-1,0),"")</f>
        <v/>
      </c>
      <c r="C2802" s="136" t="str">
        <f ca="1">IF(OFFSET(Zdroj!AG$16,A2802-1,0)=0,"",CONCATENATE("A",$A$2," - ",Zdroj!$AG$15))</f>
        <v/>
      </c>
      <c r="D2802" s="134" t="str">
        <f ca="1">IF(C2802="","",CONCATENATE(OFFSET(Zdroj!AG$16,A2802-1,0)," - ",OFFSET(Zdroj!AU$16,A2802-1,0)))</f>
        <v/>
      </c>
      <c r="E2802" s="66" t="str">
        <f ca="1">IF(C2802="","",OFFSET(Zdroj!AV$16,A2802-1,0))</f>
        <v/>
      </c>
      <c r="F2802" s="332" t="str">
        <f t="shared" ref="F2802" ca="1" si="834">IF(SUM(E2802:E2807)=0,"",SUM(E2802:E2807))</f>
        <v/>
      </c>
      <c r="G2802" s="333" t="str">
        <f t="shared" ref="G2802" ca="1" si="835">IF(SUM(E2802:E2811)=0,"",SUM(E2802:E2811))</f>
        <v/>
      </c>
    </row>
    <row r="2803" spans="1:7" x14ac:dyDescent="0.25">
      <c r="B2803" s="333"/>
      <c r="C2803" s="137" t="str">
        <f ca="1">IF(OFFSET(Zdroj!AH$16,A2802-1,0)=0,"",CONCATENATE("A",$A$2+1," - ",Zdroj!$AH$15))</f>
        <v/>
      </c>
      <c r="D2803" s="134" t="str">
        <f ca="1">IF(C2803="","",CONCATENATE(OFFSET(Zdroj!AH$16,A2802-1,0)," - ",OFFSET(Zdroj!AW$16,A2802-1,0)))</f>
        <v/>
      </c>
      <c r="E2803" s="66" t="str">
        <f ca="1">IF(C2803="","",OFFSET(Zdroj!AX$16,A2802-1,0))</f>
        <v/>
      </c>
      <c r="F2803" s="332"/>
      <c r="G2803" s="333"/>
    </row>
    <row r="2804" spans="1:7" x14ac:dyDescent="0.25">
      <c r="B2804" s="333"/>
      <c r="C2804" s="137" t="str">
        <f ca="1">IF(OFFSET(Zdroj!AI$16,A2802-1,0)=0,"",CONCATENATE("A",$A$2+2," - ",Zdroj!$AI$15))</f>
        <v/>
      </c>
      <c r="D2804" s="134" t="str">
        <f ca="1">IF(C2804="","",CONCATENATE(OFFSET(Zdroj!AI$16,A2802-1,0)," - ",OFFSET(Zdroj!AY$16,A2802-1,0)))</f>
        <v/>
      </c>
      <c r="E2804" s="66" t="str">
        <f ca="1">IF(C2804="","",OFFSET(Zdroj!AZ$16,A2802-1,0))</f>
        <v/>
      </c>
      <c r="F2804" s="332"/>
      <c r="G2804" s="333"/>
    </row>
    <row r="2805" spans="1:7" x14ac:dyDescent="0.25">
      <c r="B2805" s="333"/>
      <c r="C2805" s="137" t="str">
        <f ca="1">IF(OFFSET(Zdroj!AJ$16,A2802-1,0)=0,"",CONCATENATE("A",$A$2+3," - ",Zdroj!$AJ$15))</f>
        <v/>
      </c>
      <c r="D2805" s="134" t="str">
        <f ca="1">IF(C2805="","",CONCATENATE(OFFSET(Zdroj!AJ$16,A2802-1,0)," - ",OFFSET(Zdroj!BA$16,A2802-1,0)))</f>
        <v/>
      </c>
      <c r="E2805" s="66" t="str">
        <f ca="1">IF(C2805="","",OFFSET(Zdroj!BB$16,A2802-1,0))</f>
        <v/>
      </c>
      <c r="F2805" s="332"/>
      <c r="G2805" s="333"/>
    </row>
    <row r="2806" spans="1:7" x14ac:dyDescent="0.25">
      <c r="B2806" s="333"/>
      <c r="C2806" s="137" t="str">
        <f ca="1">IF(OFFSET(Zdroj!AK$16,A2802-1,0)=0,"",CONCATENATE("A",$A$2+4," - ",Zdroj!$AK$15))</f>
        <v/>
      </c>
      <c r="D2806" s="134" t="str">
        <f ca="1">IF(C2806="","",CONCATENATE(OFFSET(Zdroj!AK$16,A2802-1,0)," - ",OFFSET(Zdroj!BC$16,A2802-1,0)))</f>
        <v/>
      </c>
      <c r="E2806" s="66" t="str">
        <f ca="1">IF(C2806="","",OFFSET(Zdroj!BD$16,A2802-1,0))</f>
        <v/>
      </c>
      <c r="F2806" s="332"/>
      <c r="G2806" s="333"/>
    </row>
    <row r="2807" spans="1:7" x14ac:dyDescent="0.25">
      <c r="B2807" s="333"/>
      <c r="C2807" s="137" t="str">
        <f ca="1">IF(OFFSET(Zdroj!AL$16,A2802-1,0)=0,"",CONCATENATE("A",$A$2+5," - ",Zdroj!$AL$15))</f>
        <v/>
      </c>
      <c r="D2807" s="134" t="str">
        <f ca="1">IF(C2807="","",CONCATENATE(OFFSET(Zdroj!AL$16,A2802-1,0)," - ",OFFSET(Zdroj!BE$16,A2802-1,0)))</f>
        <v/>
      </c>
      <c r="E2807" s="66" t="str">
        <f ca="1">IF(C2807="","",OFFSET(Zdroj!BF$16,A2802-1,0))</f>
        <v/>
      </c>
      <c r="F2807" s="332"/>
      <c r="G2807" s="333"/>
    </row>
    <row r="2808" spans="1:7" x14ac:dyDescent="0.25">
      <c r="B2808" s="333"/>
      <c r="C2808" s="137" t="str">
        <f ca="1">IF(OFFSET(Zdroj!AM$16,A2802-1,0)=0,"",CONCATENATE("B",$A$2," - ",Zdroj!$AM$15))</f>
        <v/>
      </c>
      <c r="D2808" s="134" t="str">
        <f ca="1">IF(C2808="","",CONCATENATE(OFFSET(Zdroj!AM$16,A2802-1,0)))</f>
        <v/>
      </c>
      <c r="E2808" s="67" t="str">
        <f ca="1">IF(C2808="","",OFFSET(Zdroj!AN$16,A2802-1,0))</f>
        <v/>
      </c>
      <c r="F2808" s="334" t="str">
        <f t="shared" ref="F2808" ca="1" si="836">IF(SUM(E2808:E2811)=0,"",SUM(E2808:E2811))</f>
        <v/>
      </c>
      <c r="G2808" s="333"/>
    </row>
    <row r="2809" spans="1:7" x14ac:dyDescent="0.25">
      <c r="B2809" s="333"/>
      <c r="C2809" s="137" t="str">
        <f ca="1">IF(OFFSET(Zdroj!AO$16,A2802-1,0)=0,"",CONCATENATE("B",$A$2+1," - ",Zdroj!$AO$15))</f>
        <v/>
      </c>
      <c r="D2809" s="134" t="str">
        <f ca="1">IF(C2809="","",CONCATENATE(OFFSET(Zdroj!AO$16,A2802-1,0)))</f>
        <v/>
      </c>
      <c r="E2809" s="66" t="str">
        <f ca="1">IF(C2809="","",OFFSET(Zdroj!AP$16,A2802-1,0))</f>
        <v/>
      </c>
      <c r="F2809" s="334"/>
      <c r="G2809" s="333"/>
    </row>
    <row r="2810" spans="1:7" x14ac:dyDescent="0.25">
      <c r="B2810" s="333"/>
      <c r="C2810" s="137" t="str">
        <f ca="1">IF(OFFSET(Zdroj!AQ$16,A2802-1,0)=0,"",CONCATENATE("B",$A$2+2," - ",Zdroj!$AQ$15))</f>
        <v/>
      </c>
      <c r="D2810" s="134" t="str">
        <f ca="1">IF(C2810="","",CONCATENATE(OFFSET(Zdroj!AQ$16,A2802-1,0)))</f>
        <v/>
      </c>
      <c r="E2810" s="66" t="str">
        <f ca="1">IF(C2810="","",OFFSET(Zdroj!AR$16,A2802-1,0))</f>
        <v/>
      </c>
      <c r="F2810" s="334"/>
      <c r="G2810" s="333"/>
    </row>
    <row r="2811" spans="1:7" x14ac:dyDescent="0.25">
      <c r="B2811" s="333"/>
      <c r="C2811" s="137" t="str">
        <f ca="1">IF(OFFSET(Zdroj!AT$16,A2802-1,0)=0,"",CONCATENATE("B",$A$2+3," - ",Zdroj!$AS$15))</f>
        <v/>
      </c>
      <c r="D2811" s="134" t="str">
        <f ca="1">IF(C2811="","",CONCATENATE(OFFSET(Zdroj!AS$16,A2802-1,0)))</f>
        <v/>
      </c>
      <c r="E2811" s="66" t="str">
        <f ca="1">IF(C2811="","",OFFSET(Zdroj!AT$16,A2802-1,0))</f>
        <v/>
      </c>
      <c r="F2811" s="334"/>
      <c r="G2811" s="333"/>
    </row>
    <row r="2812" spans="1:7" x14ac:dyDescent="0.25">
      <c r="A2812" s="127">
        <f>SUM((ROW()+8)/10)</f>
        <v>282</v>
      </c>
      <c r="B2812" s="333" t="str">
        <f ca="1">IF(OFFSET(Zdroj!$B$16,A2812-1,0)&gt;0,OFFSET(Zdroj!$B$16,A2812-1,0),"")</f>
        <v/>
      </c>
      <c r="C2812" s="136" t="str">
        <f ca="1">IF(OFFSET(Zdroj!AG$16,A2812-1,0)=0,"",CONCATENATE("A",$A$2," - ",Zdroj!$AG$15))</f>
        <v/>
      </c>
      <c r="D2812" s="134" t="str">
        <f ca="1">IF(C2812="","",CONCATENATE(OFFSET(Zdroj!AG$16,A2812-1,0)," - ",OFFSET(Zdroj!AU$16,A2812-1,0)))</f>
        <v/>
      </c>
      <c r="E2812" s="66" t="str">
        <f ca="1">IF(C2812="","",OFFSET(Zdroj!AV$16,A2812-1,0))</f>
        <v/>
      </c>
      <c r="F2812" s="332" t="str">
        <f t="shared" ref="F2812" ca="1" si="837">IF(SUM(E2812:E2817)=0,"",SUM(E2812:E2817))</f>
        <v/>
      </c>
      <c r="G2812" s="333" t="str">
        <f t="shared" ref="G2812" ca="1" si="838">IF(SUM(E2812:E2821)=0,"",SUM(E2812:E2821))</f>
        <v/>
      </c>
    </row>
    <row r="2813" spans="1:7" x14ac:dyDescent="0.25">
      <c r="B2813" s="333"/>
      <c r="C2813" s="137" t="str">
        <f ca="1">IF(OFFSET(Zdroj!AH$16,A2812-1,0)=0,"",CONCATENATE("A",$A$2+1," - ",Zdroj!$AH$15))</f>
        <v/>
      </c>
      <c r="D2813" s="134" t="str">
        <f ca="1">IF(C2813="","",CONCATENATE(OFFSET(Zdroj!AH$16,A2812-1,0)," - ",OFFSET(Zdroj!AW$16,A2812-1,0)))</f>
        <v/>
      </c>
      <c r="E2813" s="66" t="str">
        <f ca="1">IF(C2813="","",OFFSET(Zdroj!AX$16,A2812-1,0))</f>
        <v/>
      </c>
      <c r="F2813" s="332"/>
      <c r="G2813" s="333"/>
    </row>
    <row r="2814" spans="1:7" x14ac:dyDescent="0.25">
      <c r="B2814" s="333"/>
      <c r="C2814" s="137" t="str">
        <f ca="1">IF(OFFSET(Zdroj!AI$16,A2812-1,0)=0,"",CONCATENATE("A",$A$2+2," - ",Zdroj!$AI$15))</f>
        <v/>
      </c>
      <c r="D2814" s="134" t="str">
        <f ca="1">IF(C2814="","",CONCATENATE(OFFSET(Zdroj!AI$16,A2812-1,0)," - ",OFFSET(Zdroj!AY$16,A2812-1,0)))</f>
        <v/>
      </c>
      <c r="E2814" s="66" t="str">
        <f ca="1">IF(C2814="","",OFFSET(Zdroj!AZ$16,A2812-1,0))</f>
        <v/>
      </c>
      <c r="F2814" s="332"/>
      <c r="G2814" s="333"/>
    </row>
    <row r="2815" spans="1:7" x14ac:dyDescent="0.25">
      <c r="B2815" s="333"/>
      <c r="C2815" s="137" t="str">
        <f ca="1">IF(OFFSET(Zdroj!AJ$16,A2812-1,0)=0,"",CONCATENATE("A",$A$2+3," - ",Zdroj!$AJ$15))</f>
        <v/>
      </c>
      <c r="D2815" s="134" t="str">
        <f ca="1">IF(C2815="","",CONCATENATE(OFFSET(Zdroj!AJ$16,A2812-1,0)," - ",OFFSET(Zdroj!BA$16,A2812-1,0)))</f>
        <v/>
      </c>
      <c r="E2815" s="66" t="str">
        <f ca="1">IF(C2815="","",OFFSET(Zdroj!BB$16,A2812-1,0))</f>
        <v/>
      </c>
      <c r="F2815" s="332"/>
      <c r="G2815" s="333"/>
    </row>
    <row r="2816" spans="1:7" x14ac:dyDescent="0.25">
      <c r="B2816" s="333"/>
      <c r="C2816" s="137" t="str">
        <f ca="1">IF(OFFSET(Zdroj!AK$16,A2812-1,0)=0,"",CONCATENATE("A",$A$2+4," - ",Zdroj!$AK$15))</f>
        <v/>
      </c>
      <c r="D2816" s="134" t="str">
        <f ca="1">IF(C2816="","",CONCATENATE(OFFSET(Zdroj!AK$16,A2812-1,0)," - ",OFFSET(Zdroj!BC$16,A2812-1,0)))</f>
        <v/>
      </c>
      <c r="E2816" s="66" t="str">
        <f ca="1">IF(C2816="","",OFFSET(Zdroj!BD$16,A2812-1,0))</f>
        <v/>
      </c>
      <c r="F2816" s="332"/>
      <c r="G2816" s="333"/>
    </row>
    <row r="2817" spans="1:7" x14ac:dyDescent="0.25">
      <c r="B2817" s="333"/>
      <c r="C2817" s="137" t="str">
        <f ca="1">IF(OFFSET(Zdroj!AL$16,A2812-1,0)=0,"",CONCATENATE("A",$A$2+5," - ",Zdroj!$AL$15))</f>
        <v/>
      </c>
      <c r="D2817" s="134" t="str">
        <f ca="1">IF(C2817="","",CONCATENATE(OFFSET(Zdroj!AL$16,A2812-1,0)," - ",OFFSET(Zdroj!BE$16,A2812-1,0)))</f>
        <v/>
      </c>
      <c r="E2817" s="66" t="str">
        <f ca="1">IF(C2817="","",OFFSET(Zdroj!BF$16,A2812-1,0))</f>
        <v/>
      </c>
      <c r="F2817" s="332"/>
      <c r="G2817" s="333"/>
    </row>
    <row r="2818" spans="1:7" x14ac:dyDescent="0.25">
      <c r="B2818" s="333"/>
      <c r="C2818" s="137" t="str">
        <f ca="1">IF(OFFSET(Zdroj!AM$16,A2812-1,0)=0,"",CONCATENATE("B",$A$2," - ",Zdroj!$AM$15))</f>
        <v/>
      </c>
      <c r="D2818" s="134" t="str">
        <f ca="1">IF(C2818="","",CONCATENATE(OFFSET(Zdroj!AM$16,A2812-1,0)))</f>
        <v/>
      </c>
      <c r="E2818" s="67" t="str">
        <f ca="1">IF(C2818="","",OFFSET(Zdroj!AN$16,A2812-1,0))</f>
        <v/>
      </c>
      <c r="F2818" s="334" t="str">
        <f t="shared" ref="F2818" ca="1" si="839">IF(SUM(E2818:E2821)=0,"",SUM(E2818:E2821))</f>
        <v/>
      </c>
      <c r="G2818" s="333"/>
    </row>
    <row r="2819" spans="1:7" x14ac:dyDescent="0.25">
      <c r="B2819" s="333"/>
      <c r="C2819" s="137" t="str">
        <f ca="1">IF(OFFSET(Zdroj!AO$16,A2812-1,0)=0,"",CONCATENATE("B",$A$2+1," - ",Zdroj!$AO$15))</f>
        <v/>
      </c>
      <c r="D2819" s="134" t="str">
        <f ca="1">IF(C2819="","",CONCATENATE(OFFSET(Zdroj!AO$16,A2812-1,0)))</f>
        <v/>
      </c>
      <c r="E2819" s="66" t="str">
        <f ca="1">IF(C2819="","",OFFSET(Zdroj!AP$16,A2812-1,0))</f>
        <v/>
      </c>
      <c r="F2819" s="334"/>
      <c r="G2819" s="333"/>
    </row>
    <row r="2820" spans="1:7" x14ac:dyDescent="0.25">
      <c r="B2820" s="333"/>
      <c r="C2820" s="137" t="str">
        <f ca="1">IF(OFFSET(Zdroj!AQ$16,A2812-1,0)=0,"",CONCATENATE("B",$A$2+2," - ",Zdroj!$AQ$15))</f>
        <v/>
      </c>
      <c r="D2820" s="134" t="str">
        <f ca="1">IF(C2820="","",CONCATENATE(OFFSET(Zdroj!AQ$16,A2812-1,0)))</f>
        <v/>
      </c>
      <c r="E2820" s="66" t="str">
        <f ca="1">IF(C2820="","",OFFSET(Zdroj!AR$16,A2812-1,0))</f>
        <v/>
      </c>
      <c r="F2820" s="334"/>
      <c r="G2820" s="333"/>
    </row>
    <row r="2821" spans="1:7" x14ac:dyDescent="0.25">
      <c r="B2821" s="333"/>
      <c r="C2821" s="137" t="str">
        <f ca="1">IF(OFFSET(Zdroj!AT$16,A2812-1,0)=0,"",CONCATENATE("B",$A$2+3," - ",Zdroj!$AS$15))</f>
        <v/>
      </c>
      <c r="D2821" s="134" t="str">
        <f ca="1">IF(C2821="","",CONCATENATE(OFFSET(Zdroj!AS$16,A2812-1,0)))</f>
        <v/>
      </c>
      <c r="E2821" s="66" t="str">
        <f ca="1">IF(C2821="","",OFFSET(Zdroj!AT$16,A2812-1,0))</f>
        <v/>
      </c>
      <c r="F2821" s="334"/>
      <c r="G2821" s="333"/>
    </row>
    <row r="2822" spans="1:7" x14ac:dyDescent="0.25">
      <c r="A2822" s="127">
        <f>SUM((ROW()+8)/10)</f>
        <v>283</v>
      </c>
      <c r="B2822" s="333" t="str">
        <f ca="1">IF(OFFSET(Zdroj!$B$16,A2822-1,0)&gt;0,OFFSET(Zdroj!$B$16,A2822-1,0),"")</f>
        <v/>
      </c>
      <c r="C2822" s="136" t="str">
        <f ca="1">IF(OFFSET(Zdroj!AG$16,A2822-1,0)=0,"",CONCATENATE("A",$A$2," - ",Zdroj!$AG$15))</f>
        <v/>
      </c>
      <c r="D2822" s="134" t="str">
        <f ca="1">IF(C2822="","",CONCATENATE(OFFSET(Zdroj!AG$16,A2822-1,0)," - ",OFFSET(Zdroj!AU$16,A2822-1,0)))</f>
        <v/>
      </c>
      <c r="E2822" s="66" t="str">
        <f ca="1">IF(C2822="","",OFFSET(Zdroj!AV$16,A2822-1,0))</f>
        <v/>
      </c>
      <c r="F2822" s="332" t="str">
        <f t="shared" ref="F2822" ca="1" si="840">IF(SUM(E2822:E2827)=0,"",SUM(E2822:E2827))</f>
        <v/>
      </c>
      <c r="G2822" s="333" t="str">
        <f t="shared" ref="G2822" ca="1" si="841">IF(SUM(E2822:E2831)=0,"",SUM(E2822:E2831))</f>
        <v/>
      </c>
    </row>
    <row r="2823" spans="1:7" x14ac:dyDescent="0.25">
      <c r="B2823" s="333"/>
      <c r="C2823" s="137" t="str">
        <f ca="1">IF(OFFSET(Zdroj!AH$16,A2822-1,0)=0,"",CONCATENATE("A",$A$2+1," - ",Zdroj!$AH$15))</f>
        <v/>
      </c>
      <c r="D2823" s="134" t="str">
        <f ca="1">IF(C2823="","",CONCATENATE(OFFSET(Zdroj!AH$16,A2822-1,0)," - ",OFFSET(Zdroj!AW$16,A2822-1,0)))</f>
        <v/>
      </c>
      <c r="E2823" s="66" t="str">
        <f ca="1">IF(C2823="","",OFFSET(Zdroj!AX$16,A2822-1,0))</f>
        <v/>
      </c>
      <c r="F2823" s="332"/>
      <c r="G2823" s="333"/>
    </row>
    <row r="2824" spans="1:7" x14ac:dyDescent="0.25">
      <c r="B2824" s="333"/>
      <c r="C2824" s="137" t="str">
        <f ca="1">IF(OFFSET(Zdroj!AI$16,A2822-1,0)=0,"",CONCATENATE("A",$A$2+2," - ",Zdroj!$AI$15))</f>
        <v/>
      </c>
      <c r="D2824" s="134" t="str">
        <f ca="1">IF(C2824="","",CONCATENATE(OFFSET(Zdroj!AI$16,A2822-1,0)," - ",OFFSET(Zdroj!AY$16,A2822-1,0)))</f>
        <v/>
      </c>
      <c r="E2824" s="66" t="str">
        <f ca="1">IF(C2824="","",OFFSET(Zdroj!AZ$16,A2822-1,0))</f>
        <v/>
      </c>
      <c r="F2824" s="332"/>
      <c r="G2824" s="333"/>
    </row>
    <row r="2825" spans="1:7" x14ac:dyDescent="0.25">
      <c r="B2825" s="333"/>
      <c r="C2825" s="137" t="str">
        <f ca="1">IF(OFFSET(Zdroj!AJ$16,A2822-1,0)=0,"",CONCATENATE("A",$A$2+3," - ",Zdroj!$AJ$15))</f>
        <v/>
      </c>
      <c r="D2825" s="134" t="str">
        <f ca="1">IF(C2825="","",CONCATENATE(OFFSET(Zdroj!AJ$16,A2822-1,0)," - ",OFFSET(Zdroj!BA$16,A2822-1,0)))</f>
        <v/>
      </c>
      <c r="E2825" s="66" t="str">
        <f ca="1">IF(C2825="","",OFFSET(Zdroj!BB$16,A2822-1,0))</f>
        <v/>
      </c>
      <c r="F2825" s="332"/>
      <c r="G2825" s="333"/>
    </row>
    <row r="2826" spans="1:7" x14ac:dyDescent="0.25">
      <c r="B2826" s="333"/>
      <c r="C2826" s="137" t="str">
        <f ca="1">IF(OFFSET(Zdroj!AK$16,A2822-1,0)=0,"",CONCATENATE("A",$A$2+4," - ",Zdroj!$AK$15))</f>
        <v/>
      </c>
      <c r="D2826" s="134" t="str">
        <f ca="1">IF(C2826="","",CONCATENATE(OFFSET(Zdroj!AK$16,A2822-1,0)," - ",OFFSET(Zdroj!BC$16,A2822-1,0)))</f>
        <v/>
      </c>
      <c r="E2826" s="66" t="str">
        <f ca="1">IF(C2826="","",OFFSET(Zdroj!BD$16,A2822-1,0))</f>
        <v/>
      </c>
      <c r="F2826" s="332"/>
      <c r="G2826" s="333"/>
    </row>
    <row r="2827" spans="1:7" x14ac:dyDescent="0.25">
      <c r="B2827" s="333"/>
      <c r="C2827" s="137" t="str">
        <f ca="1">IF(OFFSET(Zdroj!AL$16,A2822-1,0)=0,"",CONCATENATE("A",$A$2+5," - ",Zdroj!$AL$15))</f>
        <v/>
      </c>
      <c r="D2827" s="134" t="str">
        <f ca="1">IF(C2827="","",CONCATENATE(OFFSET(Zdroj!AL$16,A2822-1,0)," - ",OFFSET(Zdroj!BE$16,A2822-1,0)))</f>
        <v/>
      </c>
      <c r="E2827" s="66" t="str">
        <f ca="1">IF(C2827="","",OFFSET(Zdroj!BF$16,A2822-1,0))</f>
        <v/>
      </c>
      <c r="F2827" s="332"/>
      <c r="G2827" s="333"/>
    </row>
    <row r="2828" spans="1:7" x14ac:dyDescent="0.25">
      <c r="B2828" s="333"/>
      <c r="C2828" s="137" t="str">
        <f ca="1">IF(OFFSET(Zdroj!AM$16,A2822-1,0)=0,"",CONCATENATE("B",$A$2," - ",Zdroj!$AM$15))</f>
        <v/>
      </c>
      <c r="D2828" s="134" t="str">
        <f ca="1">IF(C2828="","",CONCATENATE(OFFSET(Zdroj!AM$16,A2822-1,0)))</f>
        <v/>
      </c>
      <c r="E2828" s="67" t="str">
        <f ca="1">IF(C2828="","",OFFSET(Zdroj!AN$16,A2822-1,0))</f>
        <v/>
      </c>
      <c r="F2828" s="334" t="str">
        <f t="shared" ref="F2828" ca="1" si="842">IF(SUM(E2828:E2831)=0,"",SUM(E2828:E2831))</f>
        <v/>
      </c>
      <c r="G2828" s="333"/>
    </row>
    <row r="2829" spans="1:7" x14ac:dyDescent="0.25">
      <c r="B2829" s="333"/>
      <c r="C2829" s="137" t="str">
        <f ca="1">IF(OFFSET(Zdroj!AO$16,A2822-1,0)=0,"",CONCATENATE("B",$A$2+1," - ",Zdroj!$AO$15))</f>
        <v/>
      </c>
      <c r="D2829" s="134" t="str">
        <f ca="1">IF(C2829="","",CONCATENATE(OFFSET(Zdroj!AO$16,A2822-1,0)))</f>
        <v/>
      </c>
      <c r="E2829" s="66" t="str">
        <f ca="1">IF(C2829="","",OFFSET(Zdroj!AP$16,A2822-1,0))</f>
        <v/>
      </c>
      <c r="F2829" s="334"/>
      <c r="G2829" s="333"/>
    </row>
    <row r="2830" spans="1:7" x14ac:dyDescent="0.25">
      <c r="B2830" s="333"/>
      <c r="C2830" s="137" t="str">
        <f ca="1">IF(OFFSET(Zdroj!AQ$16,A2822-1,0)=0,"",CONCATENATE("B",$A$2+2," - ",Zdroj!$AQ$15))</f>
        <v/>
      </c>
      <c r="D2830" s="134" t="str">
        <f ca="1">IF(C2830="","",CONCATENATE(OFFSET(Zdroj!AQ$16,A2822-1,0)))</f>
        <v/>
      </c>
      <c r="E2830" s="66" t="str">
        <f ca="1">IF(C2830="","",OFFSET(Zdroj!AR$16,A2822-1,0))</f>
        <v/>
      </c>
      <c r="F2830" s="334"/>
      <c r="G2830" s="333"/>
    </row>
    <row r="2831" spans="1:7" x14ac:dyDescent="0.25">
      <c r="B2831" s="333"/>
      <c r="C2831" s="137" t="str">
        <f ca="1">IF(OFFSET(Zdroj!AT$16,A2822-1,0)=0,"",CONCATENATE("B",$A$2+3," - ",Zdroj!$AS$15))</f>
        <v/>
      </c>
      <c r="D2831" s="134" t="str">
        <f ca="1">IF(C2831="","",CONCATENATE(OFFSET(Zdroj!AS$16,A2822-1,0)))</f>
        <v/>
      </c>
      <c r="E2831" s="66" t="str">
        <f ca="1">IF(C2831="","",OFFSET(Zdroj!AT$16,A2822-1,0))</f>
        <v/>
      </c>
      <c r="F2831" s="334"/>
      <c r="G2831" s="333"/>
    </row>
    <row r="2832" spans="1:7" x14ac:dyDescent="0.25">
      <c r="A2832" s="127">
        <f>SUM((ROW()+8)/10)</f>
        <v>284</v>
      </c>
      <c r="B2832" s="333" t="str">
        <f ca="1">IF(OFFSET(Zdroj!$B$16,A2832-1,0)&gt;0,OFFSET(Zdroj!$B$16,A2832-1,0),"")</f>
        <v/>
      </c>
      <c r="C2832" s="136" t="str">
        <f ca="1">IF(OFFSET(Zdroj!AG$16,A2832-1,0)=0,"",CONCATENATE("A",$A$2," - ",Zdroj!$AG$15))</f>
        <v/>
      </c>
      <c r="D2832" s="134" t="str">
        <f ca="1">IF(C2832="","",CONCATENATE(OFFSET(Zdroj!AG$16,A2832-1,0)," - ",OFFSET(Zdroj!AU$16,A2832-1,0)))</f>
        <v/>
      </c>
      <c r="E2832" s="66" t="str">
        <f ca="1">IF(C2832="","",OFFSET(Zdroj!AV$16,A2832-1,0))</f>
        <v/>
      </c>
      <c r="F2832" s="332" t="str">
        <f t="shared" ref="F2832" ca="1" si="843">IF(SUM(E2832:E2837)=0,"",SUM(E2832:E2837))</f>
        <v/>
      </c>
      <c r="G2832" s="333" t="str">
        <f t="shared" ref="G2832" ca="1" si="844">IF(SUM(E2832:E2841)=0,"",SUM(E2832:E2841))</f>
        <v/>
      </c>
    </row>
    <row r="2833" spans="1:7" x14ac:dyDescent="0.25">
      <c r="B2833" s="333"/>
      <c r="C2833" s="137" t="str">
        <f ca="1">IF(OFFSET(Zdroj!AH$16,A2832-1,0)=0,"",CONCATENATE("A",$A$2+1," - ",Zdroj!$AH$15))</f>
        <v/>
      </c>
      <c r="D2833" s="134" t="str">
        <f ca="1">IF(C2833="","",CONCATENATE(OFFSET(Zdroj!AH$16,A2832-1,0)," - ",OFFSET(Zdroj!AW$16,A2832-1,0)))</f>
        <v/>
      </c>
      <c r="E2833" s="66" t="str">
        <f ca="1">IF(C2833="","",OFFSET(Zdroj!AX$16,A2832-1,0))</f>
        <v/>
      </c>
      <c r="F2833" s="332"/>
      <c r="G2833" s="333"/>
    </row>
    <row r="2834" spans="1:7" x14ac:dyDescent="0.25">
      <c r="B2834" s="333"/>
      <c r="C2834" s="137" t="str">
        <f ca="1">IF(OFFSET(Zdroj!AI$16,A2832-1,0)=0,"",CONCATENATE("A",$A$2+2," - ",Zdroj!$AI$15))</f>
        <v/>
      </c>
      <c r="D2834" s="134" t="str">
        <f ca="1">IF(C2834="","",CONCATENATE(OFFSET(Zdroj!AI$16,A2832-1,0)," - ",OFFSET(Zdroj!AY$16,A2832-1,0)))</f>
        <v/>
      </c>
      <c r="E2834" s="66" t="str">
        <f ca="1">IF(C2834="","",OFFSET(Zdroj!AZ$16,A2832-1,0))</f>
        <v/>
      </c>
      <c r="F2834" s="332"/>
      <c r="G2834" s="333"/>
    </row>
    <row r="2835" spans="1:7" x14ac:dyDescent="0.25">
      <c r="B2835" s="333"/>
      <c r="C2835" s="137" t="str">
        <f ca="1">IF(OFFSET(Zdroj!AJ$16,A2832-1,0)=0,"",CONCATENATE("A",$A$2+3," - ",Zdroj!$AJ$15))</f>
        <v/>
      </c>
      <c r="D2835" s="134" t="str">
        <f ca="1">IF(C2835="","",CONCATENATE(OFFSET(Zdroj!AJ$16,A2832-1,0)," - ",OFFSET(Zdroj!BA$16,A2832-1,0)))</f>
        <v/>
      </c>
      <c r="E2835" s="66" t="str">
        <f ca="1">IF(C2835="","",OFFSET(Zdroj!BB$16,A2832-1,0))</f>
        <v/>
      </c>
      <c r="F2835" s="332"/>
      <c r="G2835" s="333"/>
    </row>
    <row r="2836" spans="1:7" x14ac:dyDescent="0.25">
      <c r="B2836" s="333"/>
      <c r="C2836" s="137" t="str">
        <f ca="1">IF(OFFSET(Zdroj!AK$16,A2832-1,0)=0,"",CONCATENATE("A",$A$2+4," - ",Zdroj!$AK$15))</f>
        <v/>
      </c>
      <c r="D2836" s="134" t="str">
        <f ca="1">IF(C2836="","",CONCATENATE(OFFSET(Zdroj!AK$16,A2832-1,0)," - ",OFFSET(Zdroj!BC$16,A2832-1,0)))</f>
        <v/>
      </c>
      <c r="E2836" s="66" t="str">
        <f ca="1">IF(C2836="","",OFFSET(Zdroj!BD$16,A2832-1,0))</f>
        <v/>
      </c>
      <c r="F2836" s="332"/>
      <c r="G2836" s="333"/>
    </row>
    <row r="2837" spans="1:7" x14ac:dyDescent="0.25">
      <c r="B2837" s="333"/>
      <c r="C2837" s="137" t="str">
        <f ca="1">IF(OFFSET(Zdroj!AL$16,A2832-1,0)=0,"",CONCATENATE("A",$A$2+5," - ",Zdroj!$AL$15))</f>
        <v/>
      </c>
      <c r="D2837" s="134" t="str">
        <f ca="1">IF(C2837="","",CONCATENATE(OFFSET(Zdroj!AL$16,A2832-1,0)," - ",OFFSET(Zdroj!BE$16,A2832-1,0)))</f>
        <v/>
      </c>
      <c r="E2837" s="66" t="str">
        <f ca="1">IF(C2837="","",OFFSET(Zdroj!BF$16,A2832-1,0))</f>
        <v/>
      </c>
      <c r="F2837" s="332"/>
      <c r="G2837" s="333"/>
    </row>
    <row r="2838" spans="1:7" x14ac:dyDescent="0.25">
      <c r="B2838" s="333"/>
      <c r="C2838" s="137" t="str">
        <f ca="1">IF(OFFSET(Zdroj!AM$16,A2832-1,0)=0,"",CONCATENATE("B",$A$2," - ",Zdroj!$AM$15))</f>
        <v/>
      </c>
      <c r="D2838" s="134" t="str">
        <f ca="1">IF(C2838="","",CONCATENATE(OFFSET(Zdroj!AM$16,A2832-1,0)))</f>
        <v/>
      </c>
      <c r="E2838" s="67" t="str">
        <f ca="1">IF(C2838="","",OFFSET(Zdroj!AN$16,A2832-1,0))</f>
        <v/>
      </c>
      <c r="F2838" s="334" t="str">
        <f t="shared" ref="F2838" ca="1" si="845">IF(SUM(E2838:E2841)=0,"",SUM(E2838:E2841))</f>
        <v/>
      </c>
      <c r="G2838" s="333"/>
    </row>
    <row r="2839" spans="1:7" x14ac:dyDescent="0.25">
      <c r="B2839" s="333"/>
      <c r="C2839" s="137" t="str">
        <f ca="1">IF(OFFSET(Zdroj!AO$16,A2832-1,0)=0,"",CONCATENATE("B",$A$2+1," - ",Zdroj!$AO$15))</f>
        <v/>
      </c>
      <c r="D2839" s="134" t="str">
        <f ca="1">IF(C2839="","",CONCATENATE(OFFSET(Zdroj!AO$16,A2832-1,0)))</f>
        <v/>
      </c>
      <c r="E2839" s="66" t="str">
        <f ca="1">IF(C2839="","",OFFSET(Zdroj!AP$16,A2832-1,0))</f>
        <v/>
      </c>
      <c r="F2839" s="334"/>
      <c r="G2839" s="333"/>
    </row>
    <row r="2840" spans="1:7" x14ac:dyDescent="0.25">
      <c r="B2840" s="333"/>
      <c r="C2840" s="137" t="str">
        <f ca="1">IF(OFFSET(Zdroj!AQ$16,A2832-1,0)=0,"",CONCATENATE("B",$A$2+2," - ",Zdroj!$AQ$15))</f>
        <v/>
      </c>
      <c r="D2840" s="134" t="str">
        <f ca="1">IF(C2840="","",CONCATENATE(OFFSET(Zdroj!AQ$16,A2832-1,0)))</f>
        <v/>
      </c>
      <c r="E2840" s="66" t="str">
        <f ca="1">IF(C2840="","",OFFSET(Zdroj!AR$16,A2832-1,0))</f>
        <v/>
      </c>
      <c r="F2840" s="334"/>
      <c r="G2840" s="333"/>
    </row>
    <row r="2841" spans="1:7" x14ac:dyDescent="0.25">
      <c r="B2841" s="333"/>
      <c r="C2841" s="137" t="str">
        <f ca="1">IF(OFFSET(Zdroj!AT$16,A2832-1,0)=0,"",CONCATENATE("B",$A$2+3," - ",Zdroj!$AS$15))</f>
        <v/>
      </c>
      <c r="D2841" s="134" t="str">
        <f ca="1">IF(C2841="","",CONCATENATE(OFFSET(Zdroj!AS$16,A2832-1,0)))</f>
        <v/>
      </c>
      <c r="E2841" s="66" t="str">
        <f ca="1">IF(C2841="","",OFFSET(Zdroj!AT$16,A2832-1,0))</f>
        <v/>
      </c>
      <c r="F2841" s="334"/>
      <c r="G2841" s="333"/>
    </row>
    <row r="2842" spans="1:7" x14ac:dyDescent="0.25">
      <c r="A2842" s="127">
        <f>SUM((ROW()+8)/10)</f>
        <v>285</v>
      </c>
      <c r="B2842" s="333" t="str">
        <f ca="1">IF(OFFSET(Zdroj!$B$16,A2842-1,0)&gt;0,OFFSET(Zdroj!$B$16,A2842-1,0),"")</f>
        <v/>
      </c>
      <c r="C2842" s="136" t="str">
        <f ca="1">IF(OFFSET(Zdroj!AG$16,A2842-1,0)=0,"",CONCATENATE("A",$A$2," - ",Zdroj!$AG$15))</f>
        <v/>
      </c>
      <c r="D2842" s="134" t="str">
        <f ca="1">IF(C2842="","",CONCATENATE(OFFSET(Zdroj!AG$16,A2842-1,0)," - ",OFFSET(Zdroj!AU$16,A2842-1,0)))</f>
        <v/>
      </c>
      <c r="E2842" s="66" t="str">
        <f ca="1">IF(C2842="","",OFFSET(Zdroj!AV$16,A2842-1,0))</f>
        <v/>
      </c>
      <c r="F2842" s="332" t="str">
        <f t="shared" ref="F2842" ca="1" si="846">IF(SUM(E2842:E2847)=0,"",SUM(E2842:E2847))</f>
        <v/>
      </c>
      <c r="G2842" s="333" t="str">
        <f t="shared" ref="G2842" ca="1" si="847">IF(SUM(E2842:E2851)=0,"",SUM(E2842:E2851))</f>
        <v/>
      </c>
    </row>
    <row r="2843" spans="1:7" x14ac:dyDescent="0.25">
      <c r="B2843" s="333"/>
      <c r="C2843" s="137" t="str">
        <f ca="1">IF(OFFSET(Zdroj!AH$16,A2842-1,0)=0,"",CONCATENATE("A",$A$2+1," - ",Zdroj!$AH$15))</f>
        <v/>
      </c>
      <c r="D2843" s="134" t="str">
        <f ca="1">IF(C2843="","",CONCATENATE(OFFSET(Zdroj!AH$16,A2842-1,0)," - ",OFFSET(Zdroj!AW$16,A2842-1,0)))</f>
        <v/>
      </c>
      <c r="E2843" s="66" t="str">
        <f ca="1">IF(C2843="","",OFFSET(Zdroj!AX$16,A2842-1,0))</f>
        <v/>
      </c>
      <c r="F2843" s="332"/>
      <c r="G2843" s="333"/>
    </row>
    <row r="2844" spans="1:7" x14ac:dyDescent="0.25">
      <c r="B2844" s="333"/>
      <c r="C2844" s="137" t="str">
        <f ca="1">IF(OFFSET(Zdroj!AI$16,A2842-1,0)=0,"",CONCATENATE("A",$A$2+2," - ",Zdroj!$AI$15))</f>
        <v/>
      </c>
      <c r="D2844" s="134" t="str">
        <f ca="1">IF(C2844="","",CONCATENATE(OFFSET(Zdroj!AI$16,A2842-1,0)," - ",OFFSET(Zdroj!AY$16,A2842-1,0)))</f>
        <v/>
      </c>
      <c r="E2844" s="66" t="str">
        <f ca="1">IF(C2844="","",OFFSET(Zdroj!AZ$16,A2842-1,0))</f>
        <v/>
      </c>
      <c r="F2844" s="332"/>
      <c r="G2844" s="333"/>
    </row>
    <row r="2845" spans="1:7" x14ac:dyDescent="0.25">
      <c r="B2845" s="333"/>
      <c r="C2845" s="137" t="str">
        <f ca="1">IF(OFFSET(Zdroj!AJ$16,A2842-1,0)=0,"",CONCATENATE("A",$A$2+3," - ",Zdroj!$AJ$15))</f>
        <v/>
      </c>
      <c r="D2845" s="134" t="str">
        <f ca="1">IF(C2845="","",CONCATENATE(OFFSET(Zdroj!AJ$16,A2842-1,0)," - ",OFFSET(Zdroj!BA$16,A2842-1,0)))</f>
        <v/>
      </c>
      <c r="E2845" s="66" t="str">
        <f ca="1">IF(C2845="","",OFFSET(Zdroj!BB$16,A2842-1,0))</f>
        <v/>
      </c>
      <c r="F2845" s="332"/>
      <c r="G2845" s="333"/>
    </row>
    <row r="2846" spans="1:7" x14ac:dyDescent="0.25">
      <c r="B2846" s="333"/>
      <c r="C2846" s="137" t="str">
        <f ca="1">IF(OFFSET(Zdroj!AK$16,A2842-1,0)=0,"",CONCATENATE("A",$A$2+4," - ",Zdroj!$AK$15))</f>
        <v/>
      </c>
      <c r="D2846" s="134" t="str">
        <f ca="1">IF(C2846="","",CONCATENATE(OFFSET(Zdroj!AK$16,A2842-1,0)," - ",OFFSET(Zdroj!BC$16,A2842-1,0)))</f>
        <v/>
      </c>
      <c r="E2846" s="66" t="str">
        <f ca="1">IF(C2846="","",OFFSET(Zdroj!BD$16,A2842-1,0))</f>
        <v/>
      </c>
      <c r="F2846" s="332"/>
      <c r="G2846" s="333"/>
    </row>
    <row r="2847" spans="1:7" x14ac:dyDescent="0.25">
      <c r="B2847" s="333"/>
      <c r="C2847" s="137" t="str">
        <f ca="1">IF(OFFSET(Zdroj!AL$16,A2842-1,0)=0,"",CONCATENATE("A",$A$2+5," - ",Zdroj!$AL$15))</f>
        <v/>
      </c>
      <c r="D2847" s="134" t="str">
        <f ca="1">IF(C2847="","",CONCATENATE(OFFSET(Zdroj!AL$16,A2842-1,0)," - ",OFFSET(Zdroj!BE$16,A2842-1,0)))</f>
        <v/>
      </c>
      <c r="E2847" s="66" t="str">
        <f ca="1">IF(C2847="","",OFFSET(Zdroj!BF$16,A2842-1,0))</f>
        <v/>
      </c>
      <c r="F2847" s="332"/>
      <c r="G2847" s="333"/>
    </row>
    <row r="2848" spans="1:7" x14ac:dyDescent="0.25">
      <c r="B2848" s="333"/>
      <c r="C2848" s="137" t="str">
        <f ca="1">IF(OFFSET(Zdroj!AM$16,A2842-1,0)=0,"",CONCATENATE("B",$A$2," - ",Zdroj!$AM$15))</f>
        <v/>
      </c>
      <c r="D2848" s="134" t="str">
        <f ca="1">IF(C2848="","",CONCATENATE(OFFSET(Zdroj!AM$16,A2842-1,0)))</f>
        <v/>
      </c>
      <c r="E2848" s="67" t="str">
        <f ca="1">IF(C2848="","",OFFSET(Zdroj!AN$16,A2842-1,0))</f>
        <v/>
      </c>
      <c r="F2848" s="334" t="str">
        <f t="shared" ref="F2848" ca="1" si="848">IF(SUM(E2848:E2851)=0,"",SUM(E2848:E2851))</f>
        <v/>
      </c>
      <c r="G2848" s="333"/>
    </row>
    <row r="2849" spans="1:7" x14ac:dyDescent="0.25">
      <c r="B2849" s="333"/>
      <c r="C2849" s="137" t="str">
        <f ca="1">IF(OFFSET(Zdroj!AO$16,A2842-1,0)=0,"",CONCATENATE("B",$A$2+1," - ",Zdroj!$AO$15))</f>
        <v/>
      </c>
      <c r="D2849" s="134" t="str">
        <f ca="1">IF(C2849="","",CONCATENATE(OFFSET(Zdroj!AO$16,A2842-1,0)))</f>
        <v/>
      </c>
      <c r="E2849" s="66" t="str">
        <f ca="1">IF(C2849="","",OFFSET(Zdroj!AP$16,A2842-1,0))</f>
        <v/>
      </c>
      <c r="F2849" s="334"/>
      <c r="G2849" s="333"/>
    </row>
    <row r="2850" spans="1:7" x14ac:dyDescent="0.25">
      <c r="B2850" s="333"/>
      <c r="C2850" s="137" t="str">
        <f ca="1">IF(OFFSET(Zdroj!AQ$16,A2842-1,0)=0,"",CONCATENATE("B",$A$2+2," - ",Zdroj!$AQ$15))</f>
        <v/>
      </c>
      <c r="D2850" s="134" t="str">
        <f ca="1">IF(C2850="","",CONCATENATE(OFFSET(Zdroj!AQ$16,A2842-1,0)))</f>
        <v/>
      </c>
      <c r="E2850" s="66" t="str">
        <f ca="1">IF(C2850="","",OFFSET(Zdroj!AR$16,A2842-1,0))</f>
        <v/>
      </c>
      <c r="F2850" s="334"/>
      <c r="G2850" s="333"/>
    </row>
    <row r="2851" spans="1:7" x14ac:dyDescent="0.25">
      <c r="B2851" s="333"/>
      <c r="C2851" s="137" t="str">
        <f ca="1">IF(OFFSET(Zdroj!AT$16,A2842-1,0)=0,"",CONCATENATE("B",$A$2+3," - ",Zdroj!$AS$15))</f>
        <v/>
      </c>
      <c r="D2851" s="134" t="str">
        <f ca="1">IF(C2851="","",CONCATENATE(OFFSET(Zdroj!AS$16,A2842-1,0)))</f>
        <v/>
      </c>
      <c r="E2851" s="66" t="str">
        <f ca="1">IF(C2851="","",OFFSET(Zdroj!AT$16,A2842-1,0))</f>
        <v/>
      </c>
      <c r="F2851" s="334"/>
      <c r="G2851" s="333"/>
    </row>
    <row r="2852" spans="1:7" x14ac:dyDescent="0.25">
      <c r="A2852" s="127">
        <f>SUM((ROW()+8)/10)</f>
        <v>286</v>
      </c>
      <c r="B2852" s="333" t="str">
        <f ca="1">IF(OFFSET(Zdroj!$B$16,A2852-1,0)&gt;0,OFFSET(Zdroj!$B$16,A2852-1,0),"")</f>
        <v/>
      </c>
      <c r="C2852" s="136" t="str">
        <f ca="1">IF(OFFSET(Zdroj!AG$16,A2852-1,0)=0,"",CONCATENATE("A",$A$2," - ",Zdroj!$AG$15))</f>
        <v/>
      </c>
      <c r="D2852" s="134" t="str">
        <f ca="1">IF(C2852="","",CONCATENATE(OFFSET(Zdroj!AG$16,A2852-1,0)," - ",OFFSET(Zdroj!AU$16,A2852-1,0)))</f>
        <v/>
      </c>
      <c r="E2852" s="66" t="str">
        <f ca="1">IF(C2852="","",OFFSET(Zdroj!AV$16,A2852-1,0))</f>
        <v/>
      </c>
      <c r="F2852" s="332" t="str">
        <f t="shared" ref="F2852" ca="1" si="849">IF(SUM(E2852:E2857)=0,"",SUM(E2852:E2857))</f>
        <v/>
      </c>
      <c r="G2852" s="333" t="str">
        <f t="shared" ref="G2852" ca="1" si="850">IF(SUM(E2852:E2861)=0,"",SUM(E2852:E2861))</f>
        <v/>
      </c>
    </row>
    <row r="2853" spans="1:7" x14ac:dyDescent="0.25">
      <c r="B2853" s="333"/>
      <c r="C2853" s="137" t="str">
        <f ca="1">IF(OFFSET(Zdroj!AH$16,A2852-1,0)=0,"",CONCATENATE("A",$A$2+1," - ",Zdroj!$AH$15))</f>
        <v/>
      </c>
      <c r="D2853" s="134" t="str">
        <f ca="1">IF(C2853="","",CONCATENATE(OFFSET(Zdroj!AH$16,A2852-1,0)," - ",OFFSET(Zdroj!AW$16,A2852-1,0)))</f>
        <v/>
      </c>
      <c r="E2853" s="66" t="str">
        <f ca="1">IF(C2853="","",OFFSET(Zdroj!AX$16,A2852-1,0))</f>
        <v/>
      </c>
      <c r="F2853" s="332"/>
      <c r="G2853" s="333"/>
    </row>
    <row r="2854" spans="1:7" x14ac:dyDescent="0.25">
      <c r="B2854" s="333"/>
      <c r="C2854" s="137" t="str">
        <f ca="1">IF(OFFSET(Zdroj!AI$16,A2852-1,0)=0,"",CONCATENATE("A",$A$2+2," - ",Zdroj!$AI$15))</f>
        <v/>
      </c>
      <c r="D2854" s="134" t="str">
        <f ca="1">IF(C2854="","",CONCATENATE(OFFSET(Zdroj!AI$16,A2852-1,0)," - ",OFFSET(Zdroj!AY$16,A2852-1,0)))</f>
        <v/>
      </c>
      <c r="E2854" s="66" t="str">
        <f ca="1">IF(C2854="","",OFFSET(Zdroj!AZ$16,A2852-1,0))</f>
        <v/>
      </c>
      <c r="F2854" s="332"/>
      <c r="G2854" s="333"/>
    </row>
    <row r="2855" spans="1:7" x14ac:dyDescent="0.25">
      <c r="B2855" s="333"/>
      <c r="C2855" s="137" t="str">
        <f ca="1">IF(OFFSET(Zdroj!AJ$16,A2852-1,0)=0,"",CONCATENATE("A",$A$2+3," - ",Zdroj!$AJ$15))</f>
        <v/>
      </c>
      <c r="D2855" s="134" t="str">
        <f ca="1">IF(C2855="","",CONCATENATE(OFFSET(Zdroj!AJ$16,A2852-1,0)," - ",OFFSET(Zdroj!BA$16,A2852-1,0)))</f>
        <v/>
      </c>
      <c r="E2855" s="66" t="str">
        <f ca="1">IF(C2855="","",OFFSET(Zdroj!BB$16,A2852-1,0))</f>
        <v/>
      </c>
      <c r="F2855" s="332"/>
      <c r="G2855" s="333"/>
    </row>
    <row r="2856" spans="1:7" x14ac:dyDescent="0.25">
      <c r="B2856" s="333"/>
      <c r="C2856" s="137" t="str">
        <f ca="1">IF(OFFSET(Zdroj!AK$16,A2852-1,0)=0,"",CONCATENATE("A",$A$2+4," - ",Zdroj!$AK$15))</f>
        <v/>
      </c>
      <c r="D2856" s="134" t="str">
        <f ca="1">IF(C2856="","",CONCATENATE(OFFSET(Zdroj!AK$16,A2852-1,0)," - ",OFFSET(Zdroj!BC$16,A2852-1,0)))</f>
        <v/>
      </c>
      <c r="E2856" s="66" t="str">
        <f ca="1">IF(C2856="","",OFFSET(Zdroj!BD$16,A2852-1,0))</f>
        <v/>
      </c>
      <c r="F2856" s="332"/>
      <c r="G2856" s="333"/>
    </row>
    <row r="2857" spans="1:7" x14ac:dyDescent="0.25">
      <c r="B2857" s="333"/>
      <c r="C2857" s="137" t="str">
        <f ca="1">IF(OFFSET(Zdroj!AL$16,A2852-1,0)=0,"",CONCATENATE("A",$A$2+5," - ",Zdroj!$AL$15))</f>
        <v/>
      </c>
      <c r="D2857" s="134" t="str">
        <f ca="1">IF(C2857="","",CONCATENATE(OFFSET(Zdroj!AL$16,A2852-1,0)," - ",OFFSET(Zdroj!BE$16,A2852-1,0)))</f>
        <v/>
      </c>
      <c r="E2857" s="66" t="str">
        <f ca="1">IF(C2857="","",OFFSET(Zdroj!BF$16,A2852-1,0))</f>
        <v/>
      </c>
      <c r="F2857" s="332"/>
      <c r="G2857" s="333"/>
    </row>
    <row r="2858" spans="1:7" x14ac:dyDescent="0.25">
      <c r="B2858" s="333"/>
      <c r="C2858" s="137" t="str">
        <f ca="1">IF(OFFSET(Zdroj!AM$16,A2852-1,0)=0,"",CONCATENATE("B",$A$2," - ",Zdroj!$AM$15))</f>
        <v/>
      </c>
      <c r="D2858" s="134" t="str">
        <f ca="1">IF(C2858="","",CONCATENATE(OFFSET(Zdroj!AM$16,A2852-1,0)))</f>
        <v/>
      </c>
      <c r="E2858" s="67" t="str">
        <f ca="1">IF(C2858="","",OFFSET(Zdroj!AN$16,A2852-1,0))</f>
        <v/>
      </c>
      <c r="F2858" s="334" t="str">
        <f t="shared" ref="F2858" ca="1" si="851">IF(SUM(E2858:E2861)=0,"",SUM(E2858:E2861))</f>
        <v/>
      </c>
      <c r="G2858" s="333"/>
    </row>
    <row r="2859" spans="1:7" x14ac:dyDescent="0.25">
      <c r="B2859" s="333"/>
      <c r="C2859" s="137" t="str">
        <f ca="1">IF(OFFSET(Zdroj!AO$16,A2852-1,0)=0,"",CONCATENATE("B",$A$2+1," - ",Zdroj!$AO$15))</f>
        <v/>
      </c>
      <c r="D2859" s="134" t="str">
        <f ca="1">IF(C2859="","",CONCATENATE(OFFSET(Zdroj!AO$16,A2852-1,0)))</f>
        <v/>
      </c>
      <c r="E2859" s="66" t="str">
        <f ca="1">IF(C2859="","",OFFSET(Zdroj!AP$16,A2852-1,0))</f>
        <v/>
      </c>
      <c r="F2859" s="334"/>
      <c r="G2859" s="333"/>
    </row>
    <row r="2860" spans="1:7" x14ac:dyDescent="0.25">
      <c r="B2860" s="333"/>
      <c r="C2860" s="137" t="str">
        <f ca="1">IF(OFFSET(Zdroj!AQ$16,A2852-1,0)=0,"",CONCATENATE("B",$A$2+2," - ",Zdroj!$AQ$15))</f>
        <v/>
      </c>
      <c r="D2860" s="134" t="str">
        <f ca="1">IF(C2860="","",CONCATENATE(OFFSET(Zdroj!AQ$16,A2852-1,0)))</f>
        <v/>
      </c>
      <c r="E2860" s="66" t="str">
        <f ca="1">IF(C2860="","",OFFSET(Zdroj!AR$16,A2852-1,0))</f>
        <v/>
      </c>
      <c r="F2860" s="334"/>
      <c r="G2860" s="333"/>
    </row>
    <row r="2861" spans="1:7" x14ac:dyDescent="0.25">
      <c r="B2861" s="333"/>
      <c r="C2861" s="137" t="str">
        <f ca="1">IF(OFFSET(Zdroj!AT$16,A2852-1,0)=0,"",CONCATENATE("B",$A$2+3," - ",Zdroj!$AS$15))</f>
        <v/>
      </c>
      <c r="D2861" s="134" t="str">
        <f ca="1">IF(C2861="","",CONCATENATE(OFFSET(Zdroj!AS$16,A2852-1,0)))</f>
        <v/>
      </c>
      <c r="E2861" s="66" t="str">
        <f ca="1">IF(C2861="","",OFFSET(Zdroj!AT$16,A2852-1,0))</f>
        <v/>
      </c>
      <c r="F2861" s="334"/>
      <c r="G2861" s="333"/>
    </row>
    <row r="2862" spans="1:7" x14ac:dyDescent="0.25">
      <c r="A2862" s="127">
        <f>SUM((ROW()+8)/10)</f>
        <v>287</v>
      </c>
      <c r="B2862" s="333" t="str">
        <f ca="1">IF(OFFSET(Zdroj!$B$16,A2862-1,0)&gt;0,OFFSET(Zdroj!$B$16,A2862-1,0),"")</f>
        <v/>
      </c>
      <c r="C2862" s="136" t="str">
        <f ca="1">IF(OFFSET(Zdroj!AG$16,A2862-1,0)=0,"",CONCATENATE("A",$A$2," - ",Zdroj!$AG$15))</f>
        <v/>
      </c>
      <c r="D2862" s="134" t="str">
        <f ca="1">IF(C2862="","",CONCATENATE(OFFSET(Zdroj!AG$16,A2862-1,0)," - ",OFFSET(Zdroj!AU$16,A2862-1,0)))</f>
        <v/>
      </c>
      <c r="E2862" s="66" t="str">
        <f ca="1">IF(C2862="","",OFFSET(Zdroj!AV$16,A2862-1,0))</f>
        <v/>
      </c>
      <c r="F2862" s="332" t="str">
        <f t="shared" ref="F2862" ca="1" si="852">IF(SUM(E2862:E2867)=0,"",SUM(E2862:E2867))</f>
        <v/>
      </c>
      <c r="G2862" s="333" t="str">
        <f t="shared" ref="G2862" ca="1" si="853">IF(SUM(E2862:E2871)=0,"",SUM(E2862:E2871))</f>
        <v/>
      </c>
    </row>
    <row r="2863" spans="1:7" x14ac:dyDescent="0.25">
      <c r="B2863" s="333"/>
      <c r="C2863" s="137" t="str">
        <f ca="1">IF(OFFSET(Zdroj!AH$16,A2862-1,0)=0,"",CONCATENATE("A",$A$2+1," - ",Zdroj!$AH$15))</f>
        <v/>
      </c>
      <c r="D2863" s="134" t="str">
        <f ca="1">IF(C2863="","",CONCATENATE(OFFSET(Zdroj!AH$16,A2862-1,0)," - ",OFFSET(Zdroj!AW$16,A2862-1,0)))</f>
        <v/>
      </c>
      <c r="E2863" s="66" t="str">
        <f ca="1">IF(C2863="","",OFFSET(Zdroj!AX$16,A2862-1,0))</f>
        <v/>
      </c>
      <c r="F2863" s="332"/>
      <c r="G2863" s="333"/>
    </row>
    <row r="2864" spans="1:7" x14ac:dyDescent="0.25">
      <c r="B2864" s="333"/>
      <c r="C2864" s="137" t="str">
        <f ca="1">IF(OFFSET(Zdroj!AI$16,A2862-1,0)=0,"",CONCATENATE("A",$A$2+2," - ",Zdroj!$AI$15))</f>
        <v/>
      </c>
      <c r="D2864" s="134" t="str">
        <f ca="1">IF(C2864="","",CONCATENATE(OFFSET(Zdroj!AI$16,A2862-1,0)," - ",OFFSET(Zdroj!AY$16,A2862-1,0)))</f>
        <v/>
      </c>
      <c r="E2864" s="66" t="str">
        <f ca="1">IF(C2864="","",OFFSET(Zdroj!AZ$16,A2862-1,0))</f>
        <v/>
      </c>
      <c r="F2864" s="332"/>
      <c r="G2864" s="333"/>
    </row>
    <row r="2865" spans="1:7" x14ac:dyDescent="0.25">
      <c r="B2865" s="333"/>
      <c r="C2865" s="137" t="str">
        <f ca="1">IF(OFFSET(Zdroj!AJ$16,A2862-1,0)=0,"",CONCATENATE("A",$A$2+3," - ",Zdroj!$AJ$15))</f>
        <v/>
      </c>
      <c r="D2865" s="134" t="str">
        <f ca="1">IF(C2865="","",CONCATENATE(OFFSET(Zdroj!AJ$16,A2862-1,0)," - ",OFFSET(Zdroj!BA$16,A2862-1,0)))</f>
        <v/>
      </c>
      <c r="E2865" s="66" t="str">
        <f ca="1">IF(C2865="","",OFFSET(Zdroj!BB$16,A2862-1,0))</f>
        <v/>
      </c>
      <c r="F2865" s="332"/>
      <c r="G2865" s="333"/>
    </row>
    <row r="2866" spans="1:7" x14ac:dyDescent="0.25">
      <c r="B2866" s="333"/>
      <c r="C2866" s="137" t="str">
        <f ca="1">IF(OFFSET(Zdroj!AK$16,A2862-1,0)=0,"",CONCATENATE("A",$A$2+4," - ",Zdroj!$AK$15))</f>
        <v/>
      </c>
      <c r="D2866" s="134" t="str">
        <f ca="1">IF(C2866="","",CONCATENATE(OFFSET(Zdroj!AK$16,A2862-1,0)," - ",OFFSET(Zdroj!BC$16,A2862-1,0)))</f>
        <v/>
      </c>
      <c r="E2866" s="66" t="str">
        <f ca="1">IF(C2866="","",OFFSET(Zdroj!BD$16,A2862-1,0))</f>
        <v/>
      </c>
      <c r="F2866" s="332"/>
      <c r="G2866" s="333"/>
    </row>
    <row r="2867" spans="1:7" x14ac:dyDescent="0.25">
      <c r="B2867" s="333"/>
      <c r="C2867" s="137" t="str">
        <f ca="1">IF(OFFSET(Zdroj!AL$16,A2862-1,0)=0,"",CONCATENATE("A",$A$2+5," - ",Zdroj!$AL$15))</f>
        <v/>
      </c>
      <c r="D2867" s="134" t="str">
        <f ca="1">IF(C2867="","",CONCATENATE(OFFSET(Zdroj!AL$16,A2862-1,0)," - ",OFFSET(Zdroj!BE$16,A2862-1,0)))</f>
        <v/>
      </c>
      <c r="E2867" s="66" t="str">
        <f ca="1">IF(C2867="","",OFFSET(Zdroj!BF$16,A2862-1,0))</f>
        <v/>
      </c>
      <c r="F2867" s="332"/>
      <c r="G2867" s="333"/>
    </row>
    <row r="2868" spans="1:7" x14ac:dyDescent="0.25">
      <c r="B2868" s="333"/>
      <c r="C2868" s="137" t="str">
        <f ca="1">IF(OFFSET(Zdroj!AM$16,A2862-1,0)=0,"",CONCATENATE("B",$A$2," - ",Zdroj!$AM$15))</f>
        <v/>
      </c>
      <c r="D2868" s="134" t="str">
        <f ca="1">IF(C2868="","",CONCATENATE(OFFSET(Zdroj!AM$16,A2862-1,0)))</f>
        <v/>
      </c>
      <c r="E2868" s="67" t="str">
        <f ca="1">IF(C2868="","",OFFSET(Zdroj!AN$16,A2862-1,0))</f>
        <v/>
      </c>
      <c r="F2868" s="334" t="str">
        <f t="shared" ref="F2868" ca="1" si="854">IF(SUM(E2868:E2871)=0,"",SUM(E2868:E2871))</f>
        <v/>
      </c>
      <c r="G2868" s="333"/>
    </row>
    <row r="2869" spans="1:7" x14ac:dyDescent="0.25">
      <c r="B2869" s="333"/>
      <c r="C2869" s="137" t="str">
        <f ca="1">IF(OFFSET(Zdroj!AO$16,A2862-1,0)=0,"",CONCATENATE("B",$A$2+1," - ",Zdroj!$AO$15))</f>
        <v/>
      </c>
      <c r="D2869" s="134" t="str">
        <f ca="1">IF(C2869="","",CONCATENATE(OFFSET(Zdroj!AO$16,A2862-1,0)))</f>
        <v/>
      </c>
      <c r="E2869" s="66" t="str">
        <f ca="1">IF(C2869="","",OFFSET(Zdroj!AP$16,A2862-1,0))</f>
        <v/>
      </c>
      <c r="F2869" s="334"/>
      <c r="G2869" s="333"/>
    </row>
    <row r="2870" spans="1:7" x14ac:dyDescent="0.25">
      <c r="B2870" s="333"/>
      <c r="C2870" s="137" t="str">
        <f ca="1">IF(OFFSET(Zdroj!AQ$16,A2862-1,0)=0,"",CONCATENATE("B",$A$2+2," - ",Zdroj!$AQ$15))</f>
        <v/>
      </c>
      <c r="D2870" s="134" t="str">
        <f ca="1">IF(C2870="","",CONCATENATE(OFFSET(Zdroj!AQ$16,A2862-1,0)))</f>
        <v/>
      </c>
      <c r="E2870" s="66" t="str">
        <f ca="1">IF(C2870="","",OFFSET(Zdroj!AR$16,A2862-1,0))</f>
        <v/>
      </c>
      <c r="F2870" s="334"/>
      <c r="G2870" s="333"/>
    </row>
    <row r="2871" spans="1:7" x14ac:dyDescent="0.25">
      <c r="B2871" s="333"/>
      <c r="C2871" s="137" t="str">
        <f ca="1">IF(OFFSET(Zdroj!AT$16,A2862-1,0)=0,"",CONCATENATE("B",$A$2+3," - ",Zdroj!$AS$15))</f>
        <v/>
      </c>
      <c r="D2871" s="134" t="str">
        <f ca="1">IF(C2871="","",CONCATENATE(OFFSET(Zdroj!AS$16,A2862-1,0)))</f>
        <v/>
      </c>
      <c r="E2871" s="66" t="str">
        <f ca="1">IF(C2871="","",OFFSET(Zdroj!AT$16,A2862-1,0))</f>
        <v/>
      </c>
      <c r="F2871" s="334"/>
      <c r="G2871" s="333"/>
    </row>
    <row r="2872" spans="1:7" x14ac:dyDescent="0.25">
      <c r="A2872" s="127">
        <f>SUM((ROW()+8)/10)</f>
        <v>288</v>
      </c>
      <c r="B2872" s="333" t="str">
        <f ca="1">IF(OFFSET(Zdroj!$B$16,A2872-1,0)&gt;0,OFFSET(Zdroj!$B$16,A2872-1,0),"")</f>
        <v/>
      </c>
      <c r="C2872" s="136" t="str">
        <f ca="1">IF(OFFSET(Zdroj!AG$16,A2872-1,0)=0,"",CONCATENATE("A",$A$2," - ",Zdroj!$AG$15))</f>
        <v/>
      </c>
      <c r="D2872" s="134" t="str">
        <f ca="1">IF(C2872="","",CONCATENATE(OFFSET(Zdroj!AG$16,A2872-1,0)," - ",OFFSET(Zdroj!AU$16,A2872-1,0)))</f>
        <v/>
      </c>
      <c r="E2872" s="66" t="str">
        <f ca="1">IF(C2872="","",OFFSET(Zdroj!AV$16,A2872-1,0))</f>
        <v/>
      </c>
      <c r="F2872" s="332" t="str">
        <f t="shared" ref="F2872" ca="1" si="855">IF(SUM(E2872:E2877)=0,"",SUM(E2872:E2877))</f>
        <v/>
      </c>
      <c r="G2872" s="333" t="str">
        <f t="shared" ref="G2872" ca="1" si="856">IF(SUM(E2872:E2881)=0,"",SUM(E2872:E2881))</f>
        <v/>
      </c>
    </row>
    <row r="2873" spans="1:7" x14ac:dyDescent="0.25">
      <c r="B2873" s="333"/>
      <c r="C2873" s="137" t="str">
        <f ca="1">IF(OFFSET(Zdroj!AH$16,A2872-1,0)=0,"",CONCATENATE("A",$A$2+1," - ",Zdroj!$AH$15))</f>
        <v/>
      </c>
      <c r="D2873" s="134" t="str">
        <f ca="1">IF(C2873="","",CONCATENATE(OFFSET(Zdroj!AH$16,A2872-1,0)," - ",OFFSET(Zdroj!AW$16,A2872-1,0)))</f>
        <v/>
      </c>
      <c r="E2873" s="66" t="str">
        <f ca="1">IF(C2873="","",OFFSET(Zdroj!AX$16,A2872-1,0))</f>
        <v/>
      </c>
      <c r="F2873" s="332"/>
      <c r="G2873" s="333"/>
    </row>
    <row r="2874" spans="1:7" x14ac:dyDescent="0.25">
      <c r="B2874" s="333"/>
      <c r="C2874" s="137" t="str">
        <f ca="1">IF(OFFSET(Zdroj!AI$16,A2872-1,0)=0,"",CONCATENATE("A",$A$2+2," - ",Zdroj!$AI$15))</f>
        <v/>
      </c>
      <c r="D2874" s="134" t="str">
        <f ca="1">IF(C2874="","",CONCATENATE(OFFSET(Zdroj!AI$16,A2872-1,0)," - ",OFFSET(Zdroj!AY$16,A2872-1,0)))</f>
        <v/>
      </c>
      <c r="E2874" s="66" t="str">
        <f ca="1">IF(C2874="","",OFFSET(Zdroj!AZ$16,A2872-1,0))</f>
        <v/>
      </c>
      <c r="F2874" s="332"/>
      <c r="G2874" s="333"/>
    </row>
    <row r="2875" spans="1:7" x14ac:dyDescent="0.25">
      <c r="B2875" s="333"/>
      <c r="C2875" s="137" t="str">
        <f ca="1">IF(OFFSET(Zdroj!AJ$16,A2872-1,0)=0,"",CONCATENATE("A",$A$2+3," - ",Zdroj!$AJ$15))</f>
        <v/>
      </c>
      <c r="D2875" s="134" t="str">
        <f ca="1">IF(C2875="","",CONCATENATE(OFFSET(Zdroj!AJ$16,A2872-1,0)," - ",OFFSET(Zdroj!BA$16,A2872-1,0)))</f>
        <v/>
      </c>
      <c r="E2875" s="66" t="str">
        <f ca="1">IF(C2875="","",OFFSET(Zdroj!BB$16,A2872-1,0))</f>
        <v/>
      </c>
      <c r="F2875" s="332"/>
      <c r="G2875" s="333"/>
    </row>
    <row r="2876" spans="1:7" x14ac:dyDescent="0.25">
      <c r="B2876" s="333"/>
      <c r="C2876" s="137" t="str">
        <f ca="1">IF(OFFSET(Zdroj!AK$16,A2872-1,0)=0,"",CONCATENATE("A",$A$2+4," - ",Zdroj!$AK$15))</f>
        <v/>
      </c>
      <c r="D2876" s="134" t="str">
        <f ca="1">IF(C2876="","",CONCATENATE(OFFSET(Zdroj!AK$16,A2872-1,0)," - ",OFFSET(Zdroj!BC$16,A2872-1,0)))</f>
        <v/>
      </c>
      <c r="E2876" s="66" t="str">
        <f ca="1">IF(C2876="","",OFFSET(Zdroj!BD$16,A2872-1,0))</f>
        <v/>
      </c>
      <c r="F2876" s="332"/>
      <c r="G2876" s="333"/>
    </row>
    <row r="2877" spans="1:7" x14ac:dyDescent="0.25">
      <c r="B2877" s="333"/>
      <c r="C2877" s="137" t="str">
        <f ca="1">IF(OFFSET(Zdroj!AL$16,A2872-1,0)=0,"",CONCATENATE("A",$A$2+5," - ",Zdroj!$AL$15))</f>
        <v/>
      </c>
      <c r="D2877" s="134" t="str">
        <f ca="1">IF(C2877="","",CONCATENATE(OFFSET(Zdroj!AL$16,A2872-1,0)," - ",OFFSET(Zdroj!BE$16,A2872-1,0)))</f>
        <v/>
      </c>
      <c r="E2877" s="66" t="str">
        <f ca="1">IF(C2877="","",OFFSET(Zdroj!BF$16,A2872-1,0))</f>
        <v/>
      </c>
      <c r="F2877" s="332"/>
      <c r="G2877" s="333"/>
    </row>
    <row r="2878" spans="1:7" x14ac:dyDescent="0.25">
      <c r="B2878" s="333"/>
      <c r="C2878" s="137" t="str">
        <f ca="1">IF(OFFSET(Zdroj!AM$16,A2872-1,0)=0,"",CONCATENATE("B",$A$2," - ",Zdroj!$AM$15))</f>
        <v/>
      </c>
      <c r="D2878" s="134" t="str">
        <f ca="1">IF(C2878="","",CONCATENATE(OFFSET(Zdroj!AM$16,A2872-1,0)))</f>
        <v/>
      </c>
      <c r="E2878" s="67" t="str">
        <f ca="1">IF(C2878="","",OFFSET(Zdroj!AN$16,A2872-1,0))</f>
        <v/>
      </c>
      <c r="F2878" s="334" t="str">
        <f t="shared" ref="F2878" ca="1" si="857">IF(SUM(E2878:E2881)=0,"",SUM(E2878:E2881))</f>
        <v/>
      </c>
      <c r="G2878" s="333"/>
    </row>
    <row r="2879" spans="1:7" x14ac:dyDescent="0.25">
      <c r="B2879" s="333"/>
      <c r="C2879" s="137" t="str">
        <f ca="1">IF(OFFSET(Zdroj!AO$16,A2872-1,0)=0,"",CONCATENATE("B",$A$2+1," - ",Zdroj!$AO$15))</f>
        <v/>
      </c>
      <c r="D2879" s="134" t="str">
        <f ca="1">IF(C2879="","",CONCATENATE(OFFSET(Zdroj!AO$16,A2872-1,0)))</f>
        <v/>
      </c>
      <c r="E2879" s="66" t="str">
        <f ca="1">IF(C2879="","",OFFSET(Zdroj!AP$16,A2872-1,0))</f>
        <v/>
      </c>
      <c r="F2879" s="334"/>
      <c r="G2879" s="333"/>
    </row>
    <row r="2880" spans="1:7" x14ac:dyDescent="0.25">
      <c r="B2880" s="333"/>
      <c r="C2880" s="137" t="str">
        <f ca="1">IF(OFFSET(Zdroj!AQ$16,A2872-1,0)=0,"",CONCATENATE("B",$A$2+2," - ",Zdroj!$AQ$15))</f>
        <v/>
      </c>
      <c r="D2880" s="134" t="str">
        <f ca="1">IF(C2880="","",CONCATENATE(OFFSET(Zdroj!AQ$16,A2872-1,0)))</f>
        <v/>
      </c>
      <c r="E2880" s="66" t="str">
        <f ca="1">IF(C2880="","",OFFSET(Zdroj!AR$16,A2872-1,0))</f>
        <v/>
      </c>
      <c r="F2880" s="334"/>
      <c r="G2880" s="333"/>
    </row>
    <row r="2881" spans="1:7" x14ac:dyDescent="0.25">
      <c r="B2881" s="333"/>
      <c r="C2881" s="137" t="str">
        <f ca="1">IF(OFFSET(Zdroj!AT$16,A2872-1,0)=0,"",CONCATENATE("B",$A$2+3," - ",Zdroj!$AS$15))</f>
        <v/>
      </c>
      <c r="D2881" s="134" t="str">
        <f ca="1">IF(C2881="","",CONCATENATE(OFFSET(Zdroj!AS$16,A2872-1,0)))</f>
        <v/>
      </c>
      <c r="E2881" s="66" t="str">
        <f ca="1">IF(C2881="","",OFFSET(Zdroj!AT$16,A2872-1,0))</f>
        <v/>
      </c>
      <c r="F2881" s="334"/>
      <c r="G2881" s="333"/>
    </row>
    <row r="2882" spans="1:7" x14ac:dyDescent="0.25">
      <c r="A2882" s="127">
        <f>SUM((ROW()+8)/10)</f>
        <v>289</v>
      </c>
      <c r="B2882" s="333" t="str">
        <f ca="1">IF(OFFSET(Zdroj!$B$16,A2882-1,0)&gt;0,OFFSET(Zdroj!$B$16,A2882-1,0),"")</f>
        <v/>
      </c>
      <c r="C2882" s="136" t="str">
        <f ca="1">IF(OFFSET(Zdroj!AG$16,A2882-1,0)=0,"",CONCATENATE("A",$A$2," - ",Zdroj!$AG$15))</f>
        <v/>
      </c>
      <c r="D2882" s="134" t="str">
        <f ca="1">IF(C2882="","",CONCATENATE(OFFSET(Zdroj!AG$16,A2882-1,0)," - ",OFFSET(Zdroj!AU$16,A2882-1,0)))</f>
        <v/>
      </c>
      <c r="E2882" s="66" t="str">
        <f ca="1">IF(C2882="","",OFFSET(Zdroj!AV$16,A2882-1,0))</f>
        <v/>
      </c>
      <c r="F2882" s="332" t="str">
        <f t="shared" ref="F2882" ca="1" si="858">IF(SUM(E2882:E2887)=0,"",SUM(E2882:E2887))</f>
        <v/>
      </c>
      <c r="G2882" s="333" t="str">
        <f t="shared" ref="G2882" ca="1" si="859">IF(SUM(E2882:E2891)=0,"",SUM(E2882:E2891))</f>
        <v/>
      </c>
    </row>
    <row r="2883" spans="1:7" x14ac:dyDescent="0.25">
      <c r="B2883" s="333"/>
      <c r="C2883" s="137" t="str">
        <f ca="1">IF(OFFSET(Zdroj!AH$16,A2882-1,0)=0,"",CONCATENATE("A",$A$2+1," - ",Zdroj!$AH$15))</f>
        <v/>
      </c>
      <c r="D2883" s="134" t="str">
        <f ca="1">IF(C2883="","",CONCATENATE(OFFSET(Zdroj!AH$16,A2882-1,0)," - ",OFFSET(Zdroj!AW$16,A2882-1,0)))</f>
        <v/>
      </c>
      <c r="E2883" s="66" t="str">
        <f ca="1">IF(C2883="","",OFFSET(Zdroj!AX$16,A2882-1,0))</f>
        <v/>
      </c>
      <c r="F2883" s="332"/>
      <c r="G2883" s="333"/>
    </row>
    <row r="2884" spans="1:7" x14ac:dyDescent="0.25">
      <c r="B2884" s="333"/>
      <c r="C2884" s="137" t="str">
        <f ca="1">IF(OFFSET(Zdroj!AI$16,A2882-1,0)=0,"",CONCATENATE("A",$A$2+2," - ",Zdroj!$AI$15))</f>
        <v/>
      </c>
      <c r="D2884" s="134" t="str">
        <f ca="1">IF(C2884="","",CONCATENATE(OFFSET(Zdroj!AI$16,A2882-1,0)," - ",OFFSET(Zdroj!AY$16,A2882-1,0)))</f>
        <v/>
      </c>
      <c r="E2884" s="66" t="str">
        <f ca="1">IF(C2884="","",OFFSET(Zdroj!AZ$16,A2882-1,0))</f>
        <v/>
      </c>
      <c r="F2884" s="332"/>
      <c r="G2884" s="333"/>
    </row>
    <row r="2885" spans="1:7" x14ac:dyDescent="0.25">
      <c r="B2885" s="333"/>
      <c r="C2885" s="137" t="str">
        <f ca="1">IF(OFFSET(Zdroj!AJ$16,A2882-1,0)=0,"",CONCATENATE("A",$A$2+3," - ",Zdroj!$AJ$15))</f>
        <v/>
      </c>
      <c r="D2885" s="134" t="str">
        <f ca="1">IF(C2885="","",CONCATENATE(OFFSET(Zdroj!AJ$16,A2882-1,0)," - ",OFFSET(Zdroj!BA$16,A2882-1,0)))</f>
        <v/>
      </c>
      <c r="E2885" s="66" t="str">
        <f ca="1">IF(C2885="","",OFFSET(Zdroj!BB$16,A2882-1,0))</f>
        <v/>
      </c>
      <c r="F2885" s="332"/>
      <c r="G2885" s="333"/>
    </row>
    <row r="2886" spans="1:7" x14ac:dyDescent="0.25">
      <c r="B2886" s="333"/>
      <c r="C2886" s="137" t="str">
        <f ca="1">IF(OFFSET(Zdroj!AK$16,A2882-1,0)=0,"",CONCATENATE("A",$A$2+4," - ",Zdroj!$AK$15))</f>
        <v/>
      </c>
      <c r="D2886" s="134" t="str">
        <f ca="1">IF(C2886="","",CONCATENATE(OFFSET(Zdroj!AK$16,A2882-1,0)," - ",OFFSET(Zdroj!BC$16,A2882-1,0)))</f>
        <v/>
      </c>
      <c r="E2886" s="66" t="str">
        <f ca="1">IF(C2886="","",OFFSET(Zdroj!BD$16,A2882-1,0))</f>
        <v/>
      </c>
      <c r="F2886" s="332"/>
      <c r="G2886" s="333"/>
    </row>
    <row r="2887" spans="1:7" x14ac:dyDescent="0.25">
      <c r="B2887" s="333"/>
      <c r="C2887" s="137" t="str">
        <f ca="1">IF(OFFSET(Zdroj!AL$16,A2882-1,0)=0,"",CONCATENATE("A",$A$2+5," - ",Zdroj!$AL$15))</f>
        <v/>
      </c>
      <c r="D2887" s="134" t="str">
        <f ca="1">IF(C2887="","",CONCATENATE(OFFSET(Zdroj!AL$16,A2882-1,0)," - ",OFFSET(Zdroj!BE$16,A2882-1,0)))</f>
        <v/>
      </c>
      <c r="E2887" s="66" t="str">
        <f ca="1">IF(C2887="","",OFFSET(Zdroj!BF$16,A2882-1,0))</f>
        <v/>
      </c>
      <c r="F2887" s="332"/>
      <c r="G2887" s="333"/>
    </row>
    <row r="2888" spans="1:7" x14ac:dyDescent="0.25">
      <c r="B2888" s="333"/>
      <c r="C2888" s="137" t="str">
        <f ca="1">IF(OFFSET(Zdroj!AM$16,A2882-1,0)=0,"",CONCATENATE("B",$A$2," - ",Zdroj!$AM$15))</f>
        <v/>
      </c>
      <c r="D2888" s="134" t="str">
        <f ca="1">IF(C2888="","",CONCATENATE(OFFSET(Zdroj!AM$16,A2882-1,0)))</f>
        <v/>
      </c>
      <c r="E2888" s="67" t="str">
        <f ca="1">IF(C2888="","",OFFSET(Zdroj!AN$16,A2882-1,0))</f>
        <v/>
      </c>
      <c r="F2888" s="334" t="str">
        <f t="shared" ref="F2888" ca="1" si="860">IF(SUM(E2888:E2891)=0,"",SUM(E2888:E2891))</f>
        <v/>
      </c>
      <c r="G2888" s="333"/>
    </row>
    <row r="2889" spans="1:7" x14ac:dyDescent="0.25">
      <c r="B2889" s="333"/>
      <c r="C2889" s="137" t="str">
        <f ca="1">IF(OFFSET(Zdroj!AO$16,A2882-1,0)=0,"",CONCATENATE("B",$A$2+1," - ",Zdroj!$AO$15))</f>
        <v/>
      </c>
      <c r="D2889" s="134" t="str">
        <f ca="1">IF(C2889="","",CONCATENATE(OFFSET(Zdroj!AO$16,A2882-1,0)))</f>
        <v/>
      </c>
      <c r="E2889" s="66" t="str">
        <f ca="1">IF(C2889="","",OFFSET(Zdroj!AP$16,A2882-1,0))</f>
        <v/>
      </c>
      <c r="F2889" s="334"/>
      <c r="G2889" s="333"/>
    </row>
    <row r="2890" spans="1:7" x14ac:dyDescent="0.25">
      <c r="B2890" s="333"/>
      <c r="C2890" s="137" t="str">
        <f ca="1">IF(OFFSET(Zdroj!AQ$16,A2882-1,0)=0,"",CONCATENATE("B",$A$2+2," - ",Zdroj!$AQ$15))</f>
        <v/>
      </c>
      <c r="D2890" s="134" t="str">
        <f ca="1">IF(C2890="","",CONCATENATE(OFFSET(Zdroj!AQ$16,A2882-1,0)))</f>
        <v/>
      </c>
      <c r="E2890" s="66" t="str">
        <f ca="1">IF(C2890="","",OFFSET(Zdroj!AR$16,A2882-1,0))</f>
        <v/>
      </c>
      <c r="F2890" s="334"/>
      <c r="G2890" s="333"/>
    </row>
    <row r="2891" spans="1:7" x14ac:dyDescent="0.25">
      <c r="B2891" s="333"/>
      <c r="C2891" s="137" t="str">
        <f ca="1">IF(OFFSET(Zdroj!AT$16,A2882-1,0)=0,"",CONCATENATE("B",$A$2+3," - ",Zdroj!$AS$15))</f>
        <v/>
      </c>
      <c r="D2891" s="134" t="str">
        <f ca="1">IF(C2891="","",CONCATENATE(OFFSET(Zdroj!AS$16,A2882-1,0)))</f>
        <v/>
      </c>
      <c r="E2891" s="66" t="str">
        <f ca="1">IF(C2891="","",OFFSET(Zdroj!AT$16,A2882-1,0))</f>
        <v/>
      </c>
      <c r="F2891" s="334"/>
      <c r="G2891" s="333"/>
    </row>
    <row r="2892" spans="1:7" x14ac:dyDescent="0.25">
      <c r="A2892" s="127">
        <f>SUM((ROW()+8)/10)</f>
        <v>290</v>
      </c>
      <c r="B2892" s="333" t="str">
        <f ca="1">IF(OFFSET(Zdroj!$B$16,A2892-1,0)&gt;0,OFFSET(Zdroj!$B$16,A2892-1,0),"")</f>
        <v/>
      </c>
      <c r="C2892" s="136" t="str">
        <f ca="1">IF(OFFSET(Zdroj!AG$16,A2892-1,0)=0,"",CONCATENATE("A",$A$2," - ",Zdroj!$AG$15))</f>
        <v/>
      </c>
      <c r="D2892" s="134" t="str">
        <f ca="1">IF(C2892="","",CONCATENATE(OFFSET(Zdroj!AG$16,A2892-1,0)," - ",OFFSET(Zdroj!AU$16,A2892-1,0)))</f>
        <v/>
      </c>
      <c r="E2892" s="66" t="str">
        <f ca="1">IF(C2892="","",OFFSET(Zdroj!AV$16,A2892-1,0))</f>
        <v/>
      </c>
      <c r="F2892" s="332" t="str">
        <f t="shared" ref="F2892" ca="1" si="861">IF(SUM(E2892:E2897)=0,"",SUM(E2892:E2897))</f>
        <v/>
      </c>
      <c r="G2892" s="333" t="str">
        <f t="shared" ref="G2892" ca="1" si="862">IF(SUM(E2892:E2901)=0,"",SUM(E2892:E2901))</f>
        <v/>
      </c>
    </row>
    <row r="2893" spans="1:7" x14ac:dyDescent="0.25">
      <c r="B2893" s="333"/>
      <c r="C2893" s="137" t="str">
        <f ca="1">IF(OFFSET(Zdroj!AH$16,A2892-1,0)=0,"",CONCATENATE("A",$A$2+1," - ",Zdroj!$AH$15))</f>
        <v/>
      </c>
      <c r="D2893" s="134" t="str">
        <f ca="1">IF(C2893="","",CONCATENATE(OFFSET(Zdroj!AH$16,A2892-1,0)," - ",OFFSET(Zdroj!AW$16,A2892-1,0)))</f>
        <v/>
      </c>
      <c r="E2893" s="66" t="str">
        <f ca="1">IF(C2893="","",OFFSET(Zdroj!AX$16,A2892-1,0))</f>
        <v/>
      </c>
      <c r="F2893" s="332"/>
      <c r="G2893" s="333"/>
    </row>
    <row r="2894" spans="1:7" x14ac:dyDescent="0.25">
      <c r="B2894" s="333"/>
      <c r="C2894" s="137" t="str">
        <f ca="1">IF(OFFSET(Zdroj!AI$16,A2892-1,0)=0,"",CONCATENATE("A",$A$2+2," - ",Zdroj!$AI$15))</f>
        <v/>
      </c>
      <c r="D2894" s="134" t="str">
        <f ca="1">IF(C2894="","",CONCATENATE(OFFSET(Zdroj!AI$16,A2892-1,0)," - ",OFFSET(Zdroj!AY$16,A2892-1,0)))</f>
        <v/>
      </c>
      <c r="E2894" s="66" t="str">
        <f ca="1">IF(C2894="","",OFFSET(Zdroj!AZ$16,A2892-1,0))</f>
        <v/>
      </c>
      <c r="F2894" s="332"/>
      <c r="G2894" s="333"/>
    </row>
    <row r="2895" spans="1:7" x14ac:dyDescent="0.25">
      <c r="B2895" s="333"/>
      <c r="C2895" s="137" t="str">
        <f ca="1">IF(OFFSET(Zdroj!AJ$16,A2892-1,0)=0,"",CONCATENATE("A",$A$2+3," - ",Zdroj!$AJ$15))</f>
        <v/>
      </c>
      <c r="D2895" s="134" t="str">
        <f ca="1">IF(C2895="","",CONCATENATE(OFFSET(Zdroj!AJ$16,A2892-1,0)," - ",OFFSET(Zdroj!BA$16,A2892-1,0)))</f>
        <v/>
      </c>
      <c r="E2895" s="66" t="str">
        <f ca="1">IF(C2895="","",OFFSET(Zdroj!BB$16,A2892-1,0))</f>
        <v/>
      </c>
      <c r="F2895" s="332"/>
      <c r="G2895" s="333"/>
    </row>
    <row r="2896" spans="1:7" x14ac:dyDescent="0.25">
      <c r="B2896" s="333"/>
      <c r="C2896" s="137" t="str">
        <f ca="1">IF(OFFSET(Zdroj!AK$16,A2892-1,0)=0,"",CONCATENATE("A",$A$2+4," - ",Zdroj!$AK$15))</f>
        <v/>
      </c>
      <c r="D2896" s="134" t="str">
        <f ca="1">IF(C2896="","",CONCATENATE(OFFSET(Zdroj!AK$16,A2892-1,0)," - ",OFFSET(Zdroj!BC$16,A2892-1,0)))</f>
        <v/>
      </c>
      <c r="E2896" s="66" t="str">
        <f ca="1">IF(C2896="","",OFFSET(Zdroj!BD$16,A2892-1,0))</f>
        <v/>
      </c>
      <c r="F2896" s="332"/>
      <c r="G2896" s="333"/>
    </row>
    <row r="2897" spans="1:7" x14ac:dyDescent="0.25">
      <c r="B2897" s="333"/>
      <c r="C2897" s="137" t="str">
        <f ca="1">IF(OFFSET(Zdroj!AL$16,A2892-1,0)=0,"",CONCATENATE("A",$A$2+5," - ",Zdroj!$AL$15))</f>
        <v/>
      </c>
      <c r="D2897" s="134" t="str">
        <f ca="1">IF(C2897="","",CONCATENATE(OFFSET(Zdroj!AL$16,A2892-1,0)," - ",OFFSET(Zdroj!BE$16,A2892-1,0)))</f>
        <v/>
      </c>
      <c r="E2897" s="66" t="str">
        <f ca="1">IF(C2897="","",OFFSET(Zdroj!BF$16,A2892-1,0))</f>
        <v/>
      </c>
      <c r="F2897" s="332"/>
      <c r="G2897" s="333"/>
    </row>
    <row r="2898" spans="1:7" x14ac:dyDescent="0.25">
      <c r="B2898" s="333"/>
      <c r="C2898" s="137" t="str">
        <f ca="1">IF(OFFSET(Zdroj!AM$16,A2892-1,0)=0,"",CONCATENATE("B",$A$2," - ",Zdroj!$AM$15))</f>
        <v/>
      </c>
      <c r="D2898" s="134" t="str">
        <f ca="1">IF(C2898="","",CONCATENATE(OFFSET(Zdroj!AM$16,A2892-1,0)))</f>
        <v/>
      </c>
      <c r="E2898" s="67" t="str">
        <f ca="1">IF(C2898="","",OFFSET(Zdroj!AN$16,A2892-1,0))</f>
        <v/>
      </c>
      <c r="F2898" s="334" t="str">
        <f t="shared" ref="F2898" ca="1" si="863">IF(SUM(E2898:E2901)=0,"",SUM(E2898:E2901))</f>
        <v/>
      </c>
      <c r="G2898" s="333"/>
    </row>
    <row r="2899" spans="1:7" x14ac:dyDescent="0.25">
      <c r="B2899" s="333"/>
      <c r="C2899" s="137" t="str">
        <f ca="1">IF(OFFSET(Zdroj!AO$16,A2892-1,0)=0,"",CONCATENATE("B",$A$2+1," - ",Zdroj!$AO$15))</f>
        <v/>
      </c>
      <c r="D2899" s="134" t="str">
        <f ca="1">IF(C2899="","",CONCATENATE(OFFSET(Zdroj!AO$16,A2892-1,0)))</f>
        <v/>
      </c>
      <c r="E2899" s="66" t="str">
        <f ca="1">IF(C2899="","",OFFSET(Zdroj!AP$16,A2892-1,0))</f>
        <v/>
      </c>
      <c r="F2899" s="334"/>
      <c r="G2899" s="333"/>
    </row>
    <row r="2900" spans="1:7" x14ac:dyDescent="0.25">
      <c r="B2900" s="333"/>
      <c r="C2900" s="137" t="str">
        <f ca="1">IF(OFFSET(Zdroj!AQ$16,A2892-1,0)=0,"",CONCATENATE("B",$A$2+2," - ",Zdroj!$AQ$15))</f>
        <v/>
      </c>
      <c r="D2900" s="134" t="str">
        <f ca="1">IF(C2900="","",CONCATENATE(OFFSET(Zdroj!AQ$16,A2892-1,0)))</f>
        <v/>
      </c>
      <c r="E2900" s="66" t="str">
        <f ca="1">IF(C2900="","",OFFSET(Zdroj!AR$16,A2892-1,0))</f>
        <v/>
      </c>
      <c r="F2900" s="334"/>
      <c r="G2900" s="333"/>
    </row>
    <row r="2901" spans="1:7" x14ac:dyDescent="0.25">
      <c r="B2901" s="333"/>
      <c r="C2901" s="137" t="str">
        <f ca="1">IF(OFFSET(Zdroj!AT$16,A2892-1,0)=0,"",CONCATENATE("B",$A$2+3," - ",Zdroj!$AS$15))</f>
        <v/>
      </c>
      <c r="D2901" s="134" t="str">
        <f ca="1">IF(C2901="","",CONCATENATE(OFFSET(Zdroj!AS$16,A2892-1,0)))</f>
        <v/>
      </c>
      <c r="E2901" s="66" t="str">
        <f ca="1">IF(C2901="","",OFFSET(Zdroj!AT$16,A2892-1,0))</f>
        <v/>
      </c>
      <c r="F2901" s="334"/>
      <c r="G2901" s="333"/>
    </row>
    <row r="2902" spans="1:7" x14ac:dyDescent="0.25">
      <c r="A2902" s="127">
        <f>SUM((ROW()+8)/10)</f>
        <v>291</v>
      </c>
      <c r="B2902" s="333" t="str">
        <f ca="1">IF(OFFSET(Zdroj!$B$16,A2902-1,0)&gt;0,OFFSET(Zdroj!$B$16,A2902-1,0),"")</f>
        <v/>
      </c>
      <c r="C2902" s="136" t="str">
        <f ca="1">IF(OFFSET(Zdroj!AG$16,A2902-1,0)=0,"",CONCATENATE("A",$A$2," - ",Zdroj!$AG$15))</f>
        <v/>
      </c>
      <c r="D2902" s="134" t="str">
        <f ca="1">IF(C2902="","",CONCATENATE(OFFSET(Zdroj!AG$16,A2902-1,0)," - ",OFFSET(Zdroj!AU$16,A2902-1,0)))</f>
        <v/>
      </c>
      <c r="E2902" s="66" t="str">
        <f ca="1">IF(C2902="","",OFFSET(Zdroj!AV$16,A2902-1,0))</f>
        <v/>
      </c>
      <c r="F2902" s="332" t="str">
        <f t="shared" ref="F2902" ca="1" si="864">IF(SUM(E2902:E2907)=0,"",SUM(E2902:E2907))</f>
        <v/>
      </c>
      <c r="G2902" s="333" t="str">
        <f t="shared" ref="G2902" ca="1" si="865">IF(SUM(E2902:E2911)=0,"",SUM(E2902:E2911))</f>
        <v/>
      </c>
    </row>
    <row r="2903" spans="1:7" x14ac:dyDescent="0.25">
      <c r="B2903" s="333"/>
      <c r="C2903" s="137" t="str">
        <f ca="1">IF(OFFSET(Zdroj!AH$16,A2902-1,0)=0,"",CONCATENATE("A",$A$2+1," - ",Zdroj!$AH$15))</f>
        <v/>
      </c>
      <c r="D2903" s="134" t="str">
        <f ca="1">IF(C2903="","",CONCATENATE(OFFSET(Zdroj!AH$16,A2902-1,0)," - ",OFFSET(Zdroj!AW$16,A2902-1,0)))</f>
        <v/>
      </c>
      <c r="E2903" s="66" t="str">
        <f ca="1">IF(C2903="","",OFFSET(Zdroj!AX$16,A2902-1,0))</f>
        <v/>
      </c>
      <c r="F2903" s="332"/>
      <c r="G2903" s="333"/>
    </row>
    <row r="2904" spans="1:7" x14ac:dyDescent="0.25">
      <c r="B2904" s="333"/>
      <c r="C2904" s="137" t="str">
        <f ca="1">IF(OFFSET(Zdroj!AI$16,A2902-1,0)=0,"",CONCATENATE("A",$A$2+2," - ",Zdroj!$AI$15))</f>
        <v/>
      </c>
      <c r="D2904" s="134" t="str">
        <f ca="1">IF(C2904="","",CONCATENATE(OFFSET(Zdroj!AI$16,A2902-1,0)," - ",OFFSET(Zdroj!AY$16,A2902-1,0)))</f>
        <v/>
      </c>
      <c r="E2904" s="66" t="str">
        <f ca="1">IF(C2904="","",OFFSET(Zdroj!AZ$16,A2902-1,0))</f>
        <v/>
      </c>
      <c r="F2904" s="332"/>
      <c r="G2904" s="333"/>
    </row>
    <row r="2905" spans="1:7" x14ac:dyDescent="0.25">
      <c r="B2905" s="333"/>
      <c r="C2905" s="137" t="str">
        <f ca="1">IF(OFFSET(Zdroj!AJ$16,A2902-1,0)=0,"",CONCATENATE("A",$A$2+3," - ",Zdroj!$AJ$15))</f>
        <v/>
      </c>
      <c r="D2905" s="134" t="str">
        <f ca="1">IF(C2905="","",CONCATENATE(OFFSET(Zdroj!AJ$16,A2902-1,0)," - ",OFFSET(Zdroj!BA$16,A2902-1,0)))</f>
        <v/>
      </c>
      <c r="E2905" s="66" t="str">
        <f ca="1">IF(C2905="","",OFFSET(Zdroj!BB$16,A2902-1,0))</f>
        <v/>
      </c>
      <c r="F2905" s="332"/>
      <c r="G2905" s="333"/>
    </row>
    <row r="2906" spans="1:7" x14ac:dyDescent="0.25">
      <c r="B2906" s="333"/>
      <c r="C2906" s="137" t="str">
        <f ca="1">IF(OFFSET(Zdroj!AK$16,A2902-1,0)=0,"",CONCATENATE("A",$A$2+4," - ",Zdroj!$AK$15))</f>
        <v/>
      </c>
      <c r="D2906" s="134" t="str">
        <f ca="1">IF(C2906="","",CONCATENATE(OFFSET(Zdroj!AK$16,A2902-1,0)," - ",OFFSET(Zdroj!BC$16,A2902-1,0)))</f>
        <v/>
      </c>
      <c r="E2906" s="66" t="str">
        <f ca="1">IF(C2906="","",OFFSET(Zdroj!BD$16,A2902-1,0))</f>
        <v/>
      </c>
      <c r="F2906" s="332"/>
      <c r="G2906" s="333"/>
    </row>
    <row r="2907" spans="1:7" x14ac:dyDescent="0.25">
      <c r="B2907" s="333"/>
      <c r="C2907" s="137" t="str">
        <f ca="1">IF(OFFSET(Zdroj!AL$16,A2902-1,0)=0,"",CONCATENATE("A",$A$2+5," - ",Zdroj!$AL$15))</f>
        <v/>
      </c>
      <c r="D2907" s="134" t="str">
        <f ca="1">IF(C2907="","",CONCATENATE(OFFSET(Zdroj!AL$16,A2902-1,0)," - ",OFFSET(Zdroj!BE$16,A2902-1,0)))</f>
        <v/>
      </c>
      <c r="E2907" s="66" t="str">
        <f ca="1">IF(C2907="","",OFFSET(Zdroj!BF$16,A2902-1,0))</f>
        <v/>
      </c>
      <c r="F2907" s="332"/>
      <c r="G2907" s="333"/>
    </row>
    <row r="2908" spans="1:7" x14ac:dyDescent="0.25">
      <c r="B2908" s="333"/>
      <c r="C2908" s="137" t="str">
        <f ca="1">IF(OFFSET(Zdroj!AM$16,A2902-1,0)=0,"",CONCATENATE("B",$A$2," - ",Zdroj!$AM$15))</f>
        <v/>
      </c>
      <c r="D2908" s="134" t="str">
        <f ca="1">IF(C2908="","",CONCATENATE(OFFSET(Zdroj!AM$16,A2902-1,0)))</f>
        <v/>
      </c>
      <c r="E2908" s="67" t="str">
        <f ca="1">IF(C2908="","",OFFSET(Zdroj!AN$16,A2902-1,0))</f>
        <v/>
      </c>
      <c r="F2908" s="334" t="str">
        <f t="shared" ref="F2908" ca="1" si="866">IF(SUM(E2908:E2911)=0,"",SUM(E2908:E2911))</f>
        <v/>
      </c>
      <c r="G2908" s="333"/>
    </row>
    <row r="2909" spans="1:7" x14ac:dyDescent="0.25">
      <c r="B2909" s="333"/>
      <c r="C2909" s="137" t="str">
        <f ca="1">IF(OFFSET(Zdroj!AO$16,A2902-1,0)=0,"",CONCATENATE("B",$A$2+1," - ",Zdroj!$AO$15))</f>
        <v/>
      </c>
      <c r="D2909" s="134" t="str">
        <f ca="1">IF(C2909="","",CONCATENATE(OFFSET(Zdroj!AO$16,A2902-1,0)))</f>
        <v/>
      </c>
      <c r="E2909" s="66" t="str">
        <f ca="1">IF(C2909="","",OFFSET(Zdroj!AP$16,A2902-1,0))</f>
        <v/>
      </c>
      <c r="F2909" s="334"/>
      <c r="G2909" s="333"/>
    </row>
    <row r="2910" spans="1:7" x14ac:dyDescent="0.25">
      <c r="B2910" s="333"/>
      <c r="C2910" s="137" t="str">
        <f ca="1">IF(OFFSET(Zdroj!AQ$16,A2902-1,0)=0,"",CONCATENATE("B",$A$2+2," - ",Zdroj!$AQ$15))</f>
        <v/>
      </c>
      <c r="D2910" s="134" t="str">
        <f ca="1">IF(C2910="","",CONCATENATE(OFFSET(Zdroj!AQ$16,A2902-1,0)))</f>
        <v/>
      </c>
      <c r="E2910" s="66" t="str">
        <f ca="1">IF(C2910="","",OFFSET(Zdroj!AR$16,A2902-1,0))</f>
        <v/>
      </c>
      <c r="F2910" s="334"/>
      <c r="G2910" s="333"/>
    </row>
    <row r="2911" spans="1:7" x14ac:dyDescent="0.25">
      <c r="B2911" s="333"/>
      <c r="C2911" s="137" t="str">
        <f ca="1">IF(OFFSET(Zdroj!AT$16,A2902-1,0)=0,"",CONCATENATE("B",$A$2+3," - ",Zdroj!$AS$15))</f>
        <v/>
      </c>
      <c r="D2911" s="134" t="str">
        <f ca="1">IF(C2911="","",CONCATENATE(OFFSET(Zdroj!AS$16,A2902-1,0)))</f>
        <v/>
      </c>
      <c r="E2911" s="66" t="str">
        <f ca="1">IF(C2911="","",OFFSET(Zdroj!AT$16,A2902-1,0))</f>
        <v/>
      </c>
      <c r="F2911" s="334"/>
      <c r="G2911" s="333"/>
    </row>
    <row r="2912" spans="1:7" x14ac:dyDescent="0.25">
      <c r="A2912" s="127">
        <f>SUM((ROW()+8)/10)</f>
        <v>292</v>
      </c>
      <c r="B2912" s="333" t="str">
        <f ca="1">IF(OFFSET(Zdroj!$B$16,A2912-1,0)&gt;0,OFFSET(Zdroj!$B$16,A2912-1,0),"")</f>
        <v/>
      </c>
      <c r="C2912" s="136" t="str">
        <f ca="1">IF(OFFSET(Zdroj!AG$16,A2912-1,0)=0,"",CONCATENATE("A",$A$2," - ",Zdroj!$AG$15))</f>
        <v/>
      </c>
      <c r="D2912" s="134" t="str">
        <f ca="1">IF(C2912="","",CONCATENATE(OFFSET(Zdroj!AG$16,A2912-1,0)," - ",OFFSET(Zdroj!AU$16,A2912-1,0)))</f>
        <v/>
      </c>
      <c r="E2912" s="66" t="str">
        <f ca="1">IF(C2912="","",OFFSET(Zdroj!AV$16,A2912-1,0))</f>
        <v/>
      </c>
      <c r="F2912" s="332" t="str">
        <f t="shared" ref="F2912" ca="1" si="867">IF(SUM(E2912:E2917)=0,"",SUM(E2912:E2917))</f>
        <v/>
      </c>
      <c r="G2912" s="333" t="str">
        <f t="shared" ref="G2912" ca="1" si="868">IF(SUM(E2912:E2921)=0,"",SUM(E2912:E2921))</f>
        <v/>
      </c>
    </row>
    <row r="2913" spans="1:7" x14ac:dyDescent="0.25">
      <c r="B2913" s="333"/>
      <c r="C2913" s="137" t="str">
        <f ca="1">IF(OFFSET(Zdroj!AH$16,A2912-1,0)=0,"",CONCATENATE("A",$A$2+1," - ",Zdroj!$AH$15))</f>
        <v/>
      </c>
      <c r="D2913" s="134" t="str">
        <f ca="1">IF(C2913="","",CONCATENATE(OFFSET(Zdroj!AH$16,A2912-1,0)," - ",OFFSET(Zdroj!AW$16,A2912-1,0)))</f>
        <v/>
      </c>
      <c r="E2913" s="66" t="str">
        <f ca="1">IF(C2913="","",OFFSET(Zdroj!AX$16,A2912-1,0))</f>
        <v/>
      </c>
      <c r="F2913" s="332"/>
      <c r="G2913" s="333"/>
    </row>
    <row r="2914" spans="1:7" x14ac:dyDescent="0.25">
      <c r="B2914" s="333"/>
      <c r="C2914" s="137" t="str">
        <f ca="1">IF(OFFSET(Zdroj!AI$16,A2912-1,0)=0,"",CONCATENATE("A",$A$2+2," - ",Zdroj!$AI$15))</f>
        <v/>
      </c>
      <c r="D2914" s="134" t="str">
        <f ca="1">IF(C2914="","",CONCATENATE(OFFSET(Zdroj!AI$16,A2912-1,0)," - ",OFFSET(Zdroj!AY$16,A2912-1,0)))</f>
        <v/>
      </c>
      <c r="E2914" s="66" t="str">
        <f ca="1">IF(C2914="","",OFFSET(Zdroj!AZ$16,A2912-1,0))</f>
        <v/>
      </c>
      <c r="F2914" s="332"/>
      <c r="G2914" s="333"/>
    </row>
    <row r="2915" spans="1:7" x14ac:dyDescent="0.25">
      <c r="B2915" s="333"/>
      <c r="C2915" s="137" t="str">
        <f ca="1">IF(OFFSET(Zdroj!AJ$16,A2912-1,0)=0,"",CONCATENATE("A",$A$2+3," - ",Zdroj!$AJ$15))</f>
        <v/>
      </c>
      <c r="D2915" s="134" t="str">
        <f ca="1">IF(C2915="","",CONCATENATE(OFFSET(Zdroj!AJ$16,A2912-1,0)," - ",OFFSET(Zdroj!BA$16,A2912-1,0)))</f>
        <v/>
      </c>
      <c r="E2915" s="66" t="str">
        <f ca="1">IF(C2915="","",OFFSET(Zdroj!BB$16,A2912-1,0))</f>
        <v/>
      </c>
      <c r="F2915" s="332"/>
      <c r="G2915" s="333"/>
    </row>
    <row r="2916" spans="1:7" x14ac:dyDescent="0.25">
      <c r="B2916" s="333"/>
      <c r="C2916" s="137" t="str">
        <f ca="1">IF(OFFSET(Zdroj!AK$16,A2912-1,0)=0,"",CONCATENATE("A",$A$2+4," - ",Zdroj!$AK$15))</f>
        <v/>
      </c>
      <c r="D2916" s="134" t="str">
        <f ca="1">IF(C2916="","",CONCATENATE(OFFSET(Zdroj!AK$16,A2912-1,0)," - ",OFFSET(Zdroj!BC$16,A2912-1,0)))</f>
        <v/>
      </c>
      <c r="E2916" s="66" t="str">
        <f ca="1">IF(C2916="","",OFFSET(Zdroj!BD$16,A2912-1,0))</f>
        <v/>
      </c>
      <c r="F2916" s="332"/>
      <c r="G2916" s="333"/>
    </row>
    <row r="2917" spans="1:7" x14ac:dyDescent="0.25">
      <c r="B2917" s="333"/>
      <c r="C2917" s="137" t="str">
        <f ca="1">IF(OFFSET(Zdroj!AL$16,A2912-1,0)=0,"",CONCATENATE("A",$A$2+5," - ",Zdroj!$AL$15))</f>
        <v/>
      </c>
      <c r="D2917" s="134" t="str">
        <f ca="1">IF(C2917="","",CONCATENATE(OFFSET(Zdroj!AL$16,A2912-1,0)," - ",OFFSET(Zdroj!BE$16,A2912-1,0)))</f>
        <v/>
      </c>
      <c r="E2917" s="66" t="str">
        <f ca="1">IF(C2917="","",OFFSET(Zdroj!BF$16,A2912-1,0))</f>
        <v/>
      </c>
      <c r="F2917" s="332"/>
      <c r="G2917" s="333"/>
    </row>
    <row r="2918" spans="1:7" x14ac:dyDescent="0.25">
      <c r="B2918" s="333"/>
      <c r="C2918" s="137" t="str">
        <f ca="1">IF(OFFSET(Zdroj!AM$16,A2912-1,0)=0,"",CONCATENATE("B",$A$2," - ",Zdroj!$AM$15))</f>
        <v/>
      </c>
      <c r="D2918" s="134" t="str">
        <f ca="1">IF(C2918="","",CONCATENATE(OFFSET(Zdroj!AM$16,A2912-1,0)))</f>
        <v/>
      </c>
      <c r="E2918" s="67" t="str">
        <f ca="1">IF(C2918="","",OFFSET(Zdroj!AN$16,A2912-1,0))</f>
        <v/>
      </c>
      <c r="F2918" s="334" t="str">
        <f t="shared" ref="F2918" ca="1" si="869">IF(SUM(E2918:E2921)=0,"",SUM(E2918:E2921))</f>
        <v/>
      </c>
      <c r="G2918" s="333"/>
    </row>
    <row r="2919" spans="1:7" x14ac:dyDescent="0.25">
      <c r="B2919" s="333"/>
      <c r="C2919" s="137" t="str">
        <f ca="1">IF(OFFSET(Zdroj!AO$16,A2912-1,0)=0,"",CONCATENATE("B",$A$2+1," - ",Zdroj!$AO$15))</f>
        <v/>
      </c>
      <c r="D2919" s="134" t="str">
        <f ca="1">IF(C2919="","",CONCATENATE(OFFSET(Zdroj!AO$16,A2912-1,0)))</f>
        <v/>
      </c>
      <c r="E2919" s="66" t="str">
        <f ca="1">IF(C2919="","",OFFSET(Zdroj!AP$16,A2912-1,0))</f>
        <v/>
      </c>
      <c r="F2919" s="334"/>
      <c r="G2919" s="333"/>
    </row>
    <row r="2920" spans="1:7" x14ac:dyDescent="0.25">
      <c r="B2920" s="333"/>
      <c r="C2920" s="137" t="str">
        <f ca="1">IF(OFFSET(Zdroj!AQ$16,A2912-1,0)=0,"",CONCATENATE("B",$A$2+2," - ",Zdroj!$AQ$15))</f>
        <v/>
      </c>
      <c r="D2920" s="134" t="str">
        <f ca="1">IF(C2920="","",CONCATENATE(OFFSET(Zdroj!AQ$16,A2912-1,0)))</f>
        <v/>
      </c>
      <c r="E2920" s="66" t="str">
        <f ca="1">IF(C2920="","",OFFSET(Zdroj!AR$16,A2912-1,0))</f>
        <v/>
      </c>
      <c r="F2920" s="334"/>
      <c r="G2920" s="333"/>
    </row>
    <row r="2921" spans="1:7" x14ac:dyDescent="0.25">
      <c r="B2921" s="333"/>
      <c r="C2921" s="137" t="str">
        <f ca="1">IF(OFFSET(Zdroj!AT$16,A2912-1,0)=0,"",CONCATENATE("B",$A$2+3," - ",Zdroj!$AS$15))</f>
        <v/>
      </c>
      <c r="D2921" s="134" t="str">
        <f ca="1">IF(C2921="","",CONCATENATE(OFFSET(Zdroj!AS$16,A2912-1,0)))</f>
        <v/>
      </c>
      <c r="E2921" s="66" t="str">
        <f ca="1">IF(C2921="","",OFFSET(Zdroj!AT$16,A2912-1,0))</f>
        <v/>
      </c>
      <c r="F2921" s="334"/>
      <c r="G2921" s="333"/>
    </row>
    <row r="2922" spans="1:7" x14ac:dyDescent="0.25">
      <c r="A2922" s="127">
        <f>SUM((ROW()+8)/10)</f>
        <v>293</v>
      </c>
      <c r="B2922" s="333" t="str">
        <f ca="1">IF(OFFSET(Zdroj!$B$16,A2922-1,0)&gt;0,OFFSET(Zdroj!$B$16,A2922-1,0),"")</f>
        <v/>
      </c>
      <c r="C2922" s="136" t="str">
        <f ca="1">IF(OFFSET(Zdroj!AG$16,A2922-1,0)=0,"",CONCATENATE("A",$A$2," - ",Zdroj!$AG$15))</f>
        <v/>
      </c>
      <c r="D2922" s="134" t="str">
        <f ca="1">IF(C2922="","",CONCATENATE(OFFSET(Zdroj!AG$16,A2922-1,0)," - ",OFFSET(Zdroj!AU$16,A2922-1,0)))</f>
        <v/>
      </c>
      <c r="E2922" s="66" t="str">
        <f ca="1">IF(C2922="","",OFFSET(Zdroj!AV$16,A2922-1,0))</f>
        <v/>
      </c>
      <c r="F2922" s="332" t="str">
        <f t="shared" ref="F2922" ca="1" si="870">IF(SUM(E2922:E2927)=0,"",SUM(E2922:E2927))</f>
        <v/>
      </c>
      <c r="G2922" s="333" t="str">
        <f t="shared" ref="G2922" ca="1" si="871">IF(SUM(E2922:E2931)=0,"",SUM(E2922:E2931))</f>
        <v/>
      </c>
    </row>
    <row r="2923" spans="1:7" x14ac:dyDescent="0.25">
      <c r="B2923" s="333"/>
      <c r="C2923" s="137" t="str">
        <f ca="1">IF(OFFSET(Zdroj!AH$16,A2922-1,0)=0,"",CONCATENATE("A",$A$2+1," - ",Zdroj!$AH$15))</f>
        <v/>
      </c>
      <c r="D2923" s="134" t="str">
        <f ca="1">IF(C2923="","",CONCATENATE(OFFSET(Zdroj!AH$16,A2922-1,0)," - ",OFFSET(Zdroj!AW$16,A2922-1,0)))</f>
        <v/>
      </c>
      <c r="E2923" s="66" t="str">
        <f ca="1">IF(C2923="","",OFFSET(Zdroj!AX$16,A2922-1,0))</f>
        <v/>
      </c>
      <c r="F2923" s="332"/>
      <c r="G2923" s="333"/>
    </row>
    <row r="2924" spans="1:7" x14ac:dyDescent="0.25">
      <c r="B2924" s="333"/>
      <c r="C2924" s="137" t="str">
        <f ca="1">IF(OFFSET(Zdroj!AI$16,A2922-1,0)=0,"",CONCATENATE("A",$A$2+2," - ",Zdroj!$AI$15))</f>
        <v/>
      </c>
      <c r="D2924" s="134" t="str">
        <f ca="1">IF(C2924="","",CONCATENATE(OFFSET(Zdroj!AI$16,A2922-1,0)," - ",OFFSET(Zdroj!AY$16,A2922-1,0)))</f>
        <v/>
      </c>
      <c r="E2924" s="66" t="str">
        <f ca="1">IF(C2924="","",OFFSET(Zdroj!AZ$16,A2922-1,0))</f>
        <v/>
      </c>
      <c r="F2924" s="332"/>
      <c r="G2924" s="333"/>
    </row>
    <row r="2925" spans="1:7" x14ac:dyDescent="0.25">
      <c r="B2925" s="333"/>
      <c r="C2925" s="137" t="str">
        <f ca="1">IF(OFFSET(Zdroj!AJ$16,A2922-1,0)=0,"",CONCATENATE("A",$A$2+3," - ",Zdroj!$AJ$15))</f>
        <v/>
      </c>
      <c r="D2925" s="134" t="str">
        <f ca="1">IF(C2925="","",CONCATENATE(OFFSET(Zdroj!AJ$16,A2922-1,0)," - ",OFFSET(Zdroj!BA$16,A2922-1,0)))</f>
        <v/>
      </c>
      <c r="E2925" s="66" t="str">
        <f ca="1">IF(C2925="","",OFFSET(Zdroj!BB$16,A2922-1,0))</f>
        <v/>
      </c>
      <c r="F2925" s="332"/>
      <c r="G2925" s="333"/>
    </row>
    <row r="2926" spans="1:7" x14ac:dyDescent="0.25">
      <c r="B2926" s="333"/>
      <c r="C2926" s="137" t="str">
        <f ca="1">IF(OFFSET(Zdroj!AK$16,A2922-1,0)=0,"",CONCATENATE("A",$A$2+4," - ",Zdroj!$AK$15))</f>
        <v/>
      </c>
      <c r="D2926" s="134" t="str">
        <f ca="1">IF(C2926="","",CONCATENATE(OFFSET(Zdroj!AK$16,A2922-1,0)," - ",OFFSET(Zdroj!BC$16,A2922-1,0)))</f>
        <v/>
      </c>
      <c r="E2926" s="66" t="str">
        <f ca="1">IF(C2926="","",OFFSET(Zdroj!BD$16,A2922-1,0))</f>
        <v/>
      </c>
      <c r="F2926" s="332"/>
      <c r="G2926" s="333"/>
    </row>
    <row r="2927" spans="1:7" x14ac:dyDescent="0.25">
      <c r="B2927" s="333"/>
      <c r="C2927" s="137" t="str">
        <f ca="1">IF(OFFSET(Zdroj!AL$16,A2922-1,0)=0,"",CONCATENATE("A",$A$2+5," - ",Zdroj!$AL$15))</f>
        <v/>
      </c>
      <c r="D2927" s="134" t="str">
        <f ca="1">IF(C2927="","",CONCATENATE(OFFSET(Zdroj!AL$16,A2922-1,0)," - ",OFFSET(Zdroj!BE$16,A2922-1,0)))</f>
        <v/>
      </c>
      <c r="E2927" s="66" t="str">
        <f ca="1">IF(C2927="","",OFFSET(Zdroj!BF$16,A2922-1,0))</f>
        <v/>
      </c>
      <c r="F2927" s="332"/>
      <c r="G2927" s="333"/>
    </row>
    <row r="2928" spans="1:7" x14ac:dyDescent="0.25">
      <c r="B2928" s="333"/>
      <c r="C2928" s="137" t="str">
        <f ca="1">IF(OFFSET(Zdroj!AM$16,A2922-1,0)=0,"",CONCATENATE("B",$A$2," - ",Zdroj!$AM$15))</f>
        <v/>
      </c>
      <c r="D2928" s="134" t="str">
        <f ca="1">IF(C2928="","",CONCATENATE(OFFSET(Zdroj!AM$16,A2922-1,0)))</f>
        <v/>
      </c>
      <c r="E2928" s="67" t="str">
        <f ca="1">IF(C2928="","",OFFSET(Zdroj!AN$16,A2922-1,0))</f>
        <v/>
      </c>
      <c r="F2928" s="334" t="str">
        <f t="shared" ref="F2928" ca="1" si="872">IF(SUM(E2928:E2931)=0,"",SUM(E2928:E2931))</f>
        <v/>
      </c>
      <c r="G2928" s="333"/>
    </row>
    <row r="2929" spans="1:7" x14ac:dyDescent="0.25">
      <c r="B2929" s="333"/>
      <c r="C2929" s="137" t="str">
        <f ca="1">IF(OFFSET(Zdroj!AO$16,A2922-1,0)=0,"",CONCATENATE("B",$A$2+1," - ",Zdroj!$AO$15))</f>
        <v/>
      </c>
      <c r="D2929" s="134" t="str">
        <f ca="1">IF(C2929="","",CONCATENATE(OFFSET(Zdroj!AO$16,A2922-1,0)))</f>
        <v/>
      </c>
      <c r="E2929" s="66" t="str">
        <f ca="1">IF(C2929="","",OFFSET(Zdroj!AP$16,A2922-1,0))</f>
        <v/>
      </c>
      <c r="F2929" s="334"/>
      <c r="G2929" s="333"/>
    </row>
    <row r="2930" spans="1:7" x14ac:dyDescent="0.25">
      <c r="B2930" s="333"/>
      <c r="C2930" s="137" t="str">
        <f ca="1">IF(OFFSET(Zdroj!AQ$16,A2922-1,0)=0,"",CONCATENATE("B",$A$2+2," - ",Zdroj!$AQ$15))</f>
        <v/>
      </c>
      <c r="D2930" s="134" t="str">
        <f ca="1">IF(C2930="","",CONCATENATE(OFFSET(Zdroj!AQ$16,A2922-1,0)))</f>
        <v/>
      </c>
      <c r="E2930" s="66" t="str">
        <f ca="1">IF(C2930="","",OFFSET(Zdroj!AR$16,A2922-1,0))</f>
        <v/>
      </c>
      <c r="F2930" s="334"/>
      <c r="G2930" s="333"/>
    </row>
    <row r="2931" spans="1:7" x14ac:dyDescent="0.25">
      <c r="B2931" s="333"/>
      <c r="C2931" s="137" t="str">
        <f ca="1">IF(OFFSET(Zdroj!AT$16,A2922-1,0)=0,"",CONCATENATE("B",$A$2+3," - ",Zdroj!$AS$15))</f>
        <v/>
      </c>
      <c r="D2931" s="134" t="str">
        <f ca="1">IF(C2931="","",CONCATENATE(OFFSET(Zdroj!AS$16,A2922-1,0)))</f>
        <v/>
      </c>
      <c r="E2931" s="66" t="str">
        <f ca="1">IF(C2931="","",OFFSET(Zdroj!AT$16,A2922-1,0))</f>
        <v/>
      </c>
      <c r="F2931" s="334"/>
      <c r="G2931" s="333"/>
    </row>
    <row r="2932" spans="1:7" x14ac:dyDescent="0.25">
      <c r="A2932" s="127">
        <f>SUM((ROW()+8)/10)</f>
        <v>294</v>
      </c>
      <c r="B2932" s="333" t="str">
        <f ca="1">IF(OFFSET(Zdroj!$B$16,A2932-1,0)&gt;0,OFFSET(Zdroj!$B$16,A2932-1,0),"")</f>
        <v/>
      </c>
      <c r="C2932" s="136" t="str">
        <f ca="1">IF(OFFSET(Zdroj!AG$16,A2932-1,0)=0,"",CONCATENATE("A",$A$2," - ",Zdroj!$AG$15))</f>
        <v/>
      </c>
      <c r="D2932" s="134" t="str">
        <f ca="1">IF(C2932="","",CONCATENATE(OFFSET(Zdroj!AG$16,A2932-1,0)," - ",OFFSET(Zdroj!AU$16,A2932-1,0)))</f>
        <v/>
      </c>
      <c r="E2932" s="66" t="str">
        <f ca="1">IF(C2932="","",OFFSET(Zdroj!AV$16,A2932-1,0))</f>
        <v/>
      </c>
      <c r="F2932" s="332" t="str">
        <f t="shared" ref="F2932" ca="1" si="873">IF(SUM(E2932:E2937)=0,"",SUM(E2932:E2937))</f>
        <v/>
      </c>
      <c r="G2932" s="333" t="str">
        <f t="shared" ref="G2932" ca="1" si="874">IF(SUM(E2932:E2941)=0,"",SUM(E2932:E2941))</f>
        <v/>
      </c>
    </row>
    <row r="2933" spans="1:7" x14ac:dyDescent="0.25">
      <c r="B2933" s="333"/>
      <c r="C2933" s="137" t="str">
        <f ca="1">IF(OFFSET(Zdroj!AH$16,A2932-1,0)=0,"",CONCATENATE("A",$A$2+1," - ",Zdroj!$AH$15))</f>
        <v/>
      </c>
      <c r="D2933" s="134" t="str">
        <f ca="1">IF(C2933="","",CONCATENATE(OFFSET(Zdroj!AH$16,A2932-1,0)," - ",OFFSET(Zdroj!AW$16,A2932-1,0)))</f>
        <v/>
      </c>
      <c r="E2933" s="66" t="str">
        <f ca="1">IF(C2933="","",OFFSET(Zdroj!AX$16,A2932-1,0))</f>
        <v/>
      </c>
      <c r="F2933" s="332"/>
      <c r="G2933" s="333"/>
    </row>
    <row r="2934" spans="1:7" x14ac:dyDescent="0.25">
      <c r="B2934" s="333"/>
      <c r="C2934" s="137" t="str">
        <f ca="1">IF(OFFSET(Zdroj!AI$16,A2932-1,0)=0,"",CONCATENATE("A",$A$2+2," - ",Zdroj!$AI$15))</f>
        <v/>
      </c>
      <c r="D2934" s="134" t="str">
        <f ca="1">IF(C2934="","",CONCATENATE(OFFSET(Zdroj!AI$16,A2932-1,0)," - ",OFFSET(Zdroj!AY$16,A2932-1,0)))</f>
        <v/>
      </c>
      <c r="E2934" s="66" t="str">
        <f ca="1">IF(C2934="","",OFFSET(Zdroj!AZ$16,A2932-1,0))</f>
        <v/>
      </c>
      <c r="F2934" s="332"/>
      <c r="G2934" s="333"/>
    </row>
    <row r="2935" spans="1:7" x14ac:dyDescent="0.25">
      <c r="B2935" s="333"/>
      <c r="C2935" s="137" t="str">
        <f ca="1">IF(OFFSET(Zdroj!AJ$16,A2932-1,0)=0,"",CONCATENATE("A",$A$2+3," - ",Zdroj!$AJ$15))</f>
        <v/>
      </c>
      <c r="D2935" s="134" t="str">
        <f ca="1">IF(C2935="","",CONCATENATE(OFFSET(Zdroj!AJ$16,A2932-1,0)," - ",OFFSET(Zdroj!BA$16,A2932-1,0)))</f>
        <v/>
      </c>
      <c r="E2935" s="66" t="str">
        <f ca="1">IF(C2935="","",OFFSET(Zdroj!BB$16,A2932-1,0))</f>
        <v/>
      </c>
      <c r="F2935" s="332"/>
      <c r="G2935" s="333"/>
    </row>
    <row r="2936" spans="1:7" x14ac:dyDescent="0.25">
      <c r="B2936" s="333"/>
      <c r="C2936" s="137" t="str">
        <f ca="1">IF(OFFSET(Zdroj!AK$16,A2932-1,0)=0,"",CONCATENATE("A",$A$2+4," - ",Zdroj!$AK$15))</f>
        <v/>
      </c>
      <c r="D2936" s="134" t="str">
        <f ca="1">IF(C2936="","",CONCATENATE(OFFSET(Zdroj!AK$16,A2932-1,0)," - ",OFFSET(Zdroj!BC$16,A2932-1,0)))</f>
        <v/>
      </c>
      <c r="E2936" s="66" t="str">
        <f ca="1">IF(C2936="","",OFFSET(Zdroj!BD$16,A2932-1,0))</f>
        <v/>
      </c>
      <c r="F2936" s="332"/>
      <c r="G2936" s="333"/>
    </row>
    <row r="2937" spans="1:7" x14ac:dyDescent="0.25">
      <c r="B2937" s="333"/>
      <c r="C2937" s="137" t="str">
        <f ca="1">IF(OFFSET(Zdroj!AL$16,A2932-1,0)=0,"",CONCATENATE("A",$A$2+5," - ",Zdroj!$AL$15))</f>
        <v/>
      </c>
      <c r="D2937" s="134" t="str">
        <f ca="1">IF(C2937="","",CONCATENATE(OFFSET(Zdroj!AL$16,A2932-1,0)," - ",OFFSET(Zdroj!BE$16,A2932-1,0)))</f>
        <v/>
      </c>
      <c r="E2937" s="66" t="str">
        <f ca="1">IF(C2937="","",OFFSET(Zdroj!BF$16,A2932-1,0))</f>
        <v/>
      </c>
      <c r="F2937" s="332"/>
      <c r="G2937" s="333"/>
    </row>
    <row r="2938" spans="1:7" x14ac:dyDescent="0.25">
      <c r="B2938" s="333"/>
      <c r="C2938" s="137" t="str">
        <f ca="1">IF(OFFSET(Zdroj!AM$16,A2932-1,0)=0,"",CONCATENATE("B",$A$2," - ",Zdroj!$AM$15))</f>
        <v/>
      </c>
      <c r="D2938" s="134" t="str">
        <f ca="1">IF(C2938="","",CONCATENATE(OFFSET(Zdroj!AM$16,A2932-1,0)))</f>
        <v/>
      </c>
      <c r="E2938" s="67" t="str">
        <f ca="1">IF(C2938="","",OFFSET(Zdroj!AN$16,A2932-1,0))</f>
        <v/>
      </c>
      <c r="F2938" s="334" t="str">
        <f t="shared" ref="F2938" ca="1" si="875">IF(SUM(E2938:E2941)=0,"",SUM(E2938:E2941))</f>
        <v/>
      </c>
      <c r="G2938" s="333"/>
    </row>
    <row r="2939" spans="1:7" x14ac:dyDescent="0.25">
      <c r="B2939" s="333"/>
      <c r="C2939" s="137" t="str">
        <f ca="1">IF(OFFSET(Zdroj!AO$16,A2932-1,0)=0,"",CONCATENATE("B",$A$2+1," - ",Zdroj!$AO$15))</f>
        <v/>
      </c>
      <c r="D2939" s="134" t="str">
        <f ca="1">IF(C2939="","",CONCATENATE(OFFSET(Zdroj!AO$16,A2932-1,0)))</f>
        <v/>
      </c>
      <c r="E2939" s="66" t="str">
        <f ca="1">IF(C2939="","",OFFSET(Zdroj!AP$16,A2932-1,0))</f>
        <v/>
      </c>
      <c r="F2939" s="334"/>
      <c r="G2939" s="333"/>
    </row>
    <row r="2940" spans="1:7" x14ac:dyDescent="0.25">
      <c r="B2940" s="333"/>
      <c r="C2940" s="137" t="str">
        <f ca="1">IF(OFFSET(Zdroj!AQ$16,A2932-1,0)=0,"",CONCATENATE("B",$A$2+2," - ",Zdroj!$AQ$15))</f>
        <v/>
      </c>
      <c r="D2940" s="134" t="str">
        <f ca="1">IF(C2940="","",CONCATENATE(OFFSET(Zdroj!AQ$16,A2932-1,0)))</f>
        <v/>
      </c>
      <c r="E2940" s="66" t="str">
        <f ca="1">IF(C2940="","",OFFSET(Zdroj!AR$16,A2932-1,0))</f>
        <v/>
      </c>
      <c r="F2940" s="334"/>
      <c r="G2940" s="333"/>
    </row>
    <row r="2941" spans="1:7" x14ac:dyDescent="0.25">
      <c r="B2941" s="333"/>
      <c r="C2941" s="137" t="str">
        <f ca="1">IF(OFFSET(Zdroj!AT$16,A2932-1,0)=0,"",CONCATENATE("B",$A$2+3," - ",Zdroj!$AS$15))</f>
        <v/>
      </c>
      <c r="D2941" s="134" t="str">
        <f ca="1">IF(C2941="","",CONCATENATE(OFFSET(Zdroj!AS$16,A2932-1,0)))</f>
        <v/>
      </c>
      <c r="E2941" s="66" t="str">
        <f ca="1">IF(C2941="","",OFFSET(Zdroj!AT$16,A2932-1,0))</f>
        <v/>
      </c>
      <c r="F2941" s="334"/>
      <c r="G2941" s="333"/>
    </row>
    <row r="2942" spans="1:7" x14ac:dyDescent="0.25">
      <c r="A2942" s="127">
        <f>SUM((ROW()+8)/10)</f>
        <v>295</v>
      </c>
      <c r="B2942" s="333" t="str">
        <f ca="1">IF(OFFSET(Zdroj!$B$16,A2942-1,0)&gt;0,OFFSET(Zdroj!$B$16,A2942-1,0),"")</f>
        <v/>
      </c>
      <c r="C2942" s="136" t="str">
        <f ca="1">IF(OFFSET(Zdroj!AG$16,A2942-1,0)=0,"",CONCATENATE("A",$A$2," - ",Zdroj!$AG$15))</f>
        <v/>
      </c>
      <c r="D2942" s="134" t="str">
        <f ca="1">IF(C2942="","",CONCATENATE(OFFSET(Zdroj!AG$16,A2942-1,0)," - ",OFFSET(Zdroj!AU$16,A2942-1,0)))</f>
        <v/>
      </c>
      <c r="E2942" s="66" t="str">
        <f ca="1">IF(C2942="","",OFFSET(Zdroj!AV$16,A2942-1,0))</f>
        <v/>
      </c>
      <c r="F2942" s="332" t="str">
        <f t="shared" ref="F2942" ca="1" si="876">IF(SUM(E2942:E2947)=0,"",SUM(E2942:E2947))</f>
        <v/>
      </c>
      <c r="G2942" s="333" t="str">
        <f t="shared" ref="G2942" ca="1" si="877">IF(SUM(E2942:E2951)=0,"",SUM(E2942:E2951))</f>
        <v/>
      </c>
    </row>
    <row r="2943" spans="1:7" x14ac:dyDescent="0.25">
      <c r="B2943" s="333"/>
      <c r="C2943" s="137" t="str">
        <f ca="1">IF(OFFSET(Zdroj!AH$16,A2942-1,0)=0,"",CONCATENATE("A",$A$2+1," - ",Zdroj!$AH$15))</f>
        <v/>
      </c>
      <c r="D2943" s="134" t="str">
        <f ca="1">IF(C2943="","",CONCATENATE(OFFSET(Zdroj!AH$16,A2942-1,0)," - ",OFFSET(Zdroj!AW$16,A2942-1,0)))</f>
        <v/>
      </c>
      <c r="E2943" s="66" t="str">
        <f ca="1">IF(C2943="","",OFFSET(Zdroj!AX$16,A2942-1,0))</f>
        <v/>
      </c>
      <c r="F2943" s="332"/>
      <c r="G2943" s="333"/>
    </row>
    <row r="2944" spans="1:7" x14ac:dyDescent="0.25">
      <c r="B2944" s="333"/>
      <c r="C2944" s="137" t="str">
        <f ca="1">IF(OFFSET(Zdroj!AI$16,A2942-1,0)=0,"",CONCATENATE("A",$A$2+2," - ",Zdroj!$AI$15))</f>
        <v/>
      </c>
      <c r="D2944" s="134" t="str">
        <f ca="1">IF(C2944="","",CONCATENATE(OFFSET(Zdroj!AI$16,A2942-1,0)," - ",OFFSET(Zdroj!AY$16,A2942-1,0)))</f>
        <v/>
      </c>
      <c r="E2944" s="66" t="str">
        <f ca="1">IF(C2944="","",OFFSET(Zdroj!AZ$16,A2942-1,0))</f>
        <v/>
      </c>
      <c r="F2944" s="332"/>
      <c r="G2944" s="333"/>
    </row>
    <row r="2945" spans="1:7" x14ac:dyDescent="0.25">
      <c r="B2945" s="333"/>
      <c r="C2945" s="137" t="str">
        <f ca="1">IF(OFFSET(Zdroj!AJ$16,A2942-1,0)=0,"",CONCATENATE("A",$A$2+3," - ",Zdroj!$AJ$15))</f>
        <v/>
      </c>
      <c r="D2945" s="134" t="str">
        <f ca="1">IF(C2945="","",CONCATENATE(OFFSET(Zdroj!AJ$16,A2942-1,0)," - ",OFFSET(Zdroj!BA$16,A2942-1,0)))</f>
        <v/>
      </c>
      <c r="E2945" s="66" t="str">
        <f ca="1">IF(C2945="","",OFFSET(Zdroj!BB$16,A2942-1,0))</f>
        <v/>
      </c>
      <c r="F2945" s="332"/>
      <c r="G2945" s="333"/>
    </row>
    <row r="2946" spans="1:7" x14ac:dyDescent="0.25">
      <c r="B2946" s="333"/>
      <c r="C2946" s="137" t="str">
        <f ca="1">IF(OFFSET(Zdroj!AK$16,A2942-1,0)=0,"",CONCATENATE("A",$A$2+4," - ",Zdroj!$AK$15))</f>
        <v/>
      </c>
      <c r="D2946" s="134" t="str">
        <f ca="1">IF(C2946="","",CONCATENATE(OFFSET(Zdroj!AK$16,A2942-1,0)," - ",OFFSET(Zdroj!BC$16,A2942-1,0)))</f>
        <v/>
      </c>
      <c r="E2946" s="66" t="str">
        <f ca="1">IF(C2946="","",OFFSET(Zdroj!BD$16,A2942-1,0))</f>
        <v/>
      </c>
      <c r="F2946" s="332"/>
      <c r="G2946" s="333"/>
    </row>
    <row r="2947" spans="1:7" x14ac:dyDescent="0.25">
      <c r="B2947" s="333"/>
      <c r="C2947" s="137" t="str">
        <f ca="1">IF(OFFSET(Zdroj!AL$16,A2942-1,0)=0,"",CONCATENATE("A",$A$2+5," - ",Zdroj!$AL$15))</f>
        <v/>
      </c>
      <c r="D2947" s="134" t="str">
        <f ca="1">IF(C2947="","",CONCATENATE(OFFSET(Zdroj!AL$16,A2942-1,0)," - ",OFFSET(Zdroj!BE$16,A2942-1,0)))</f>
        <v/>
      </c>
      <c r="E2947" s="66" t="str">
        <f ca="1">IF(C2947="","",OFFSET(Zdroj!BF$16,A2942-1,0))</f>
        <v/>
      </c>
      <c r="F2947" s="332"/>
      <c r="G2947" s="333"/>
    </row>
    <row r="2948" spans="1:7" x14ac:dyDescent="0.25">
      <c r="B2948" s="333"/>
      <c r="C2948" s="137" t="str">
        <f ca="1">IF(OFFSET(Zdroj!AM$16,A2942-1,0)=0,"",CONCATENATE("B",$A$2," - ",Zdroj!$AM$15))</f>
        <v/>
      </c>
      <c r="D2948" s="134" t="str">
        <f ca="1">IF(C2948="","",CONCATENATE(OFFSET(Zdroj!AM$16,A2942-1,0)))</f>
        <v/>
      </c>
      <c r="E2948" s="67" t="str">
        <f ca="1">IF(C2948="","",OFFSET(Zdroj!AN$16,A2942-1,0))</f>
        <v/>
      </c>
      <c r="F2948" s="334" t="str">
        <f t="shared" ref="F2948" ca="1" si="878">IF(SUM(E2948:E2951)=0,"",SUM(E2948:E2951))</f>
        <v/>
      </c>
      <c r="G2948" s="333"/>
    </row>
    <row r="2949" spans="1:7" x14ac:dyDescent="0.25">
      <c r="B2949" s="333"/>
      <c r="C2949" s="137" t="str">
        <f ca="1">IF(OFFSET(Zdroj!AO$16,A2942-1,0)=0,"",CONCATENATE("B",$A$2+1," - ",Zdroj!$AO$15))</f>
        <v/>
      </c>
      <c r="D2949" s="134" t="str">
        <f ca="1">IF(C2949="","",CONCATENATE(OFFSET(Zdroj!AO$16,A2942-1,0)))</f>
        <v/>
      </c>
      <c r="E2949" s="66" t="str">
        <f ca="1">IF(C2949="","",OFFSET(Zdroj!AP$16,A2942-1,0))</f>
        <v/>
      </c>
      <c r="F2949" s="334"/>
      <c r="G2949" s="333"/>
    </row>
    <row r="2950" spans="1:7" x14ac:dyDescent="0.25">
      <c r="B2950" s="333"/>
      <c r="C2950" s="137" t="str">
        <f ca="1">IF(OFFSET(Zdroj!AQ$16,A2942-1,0)=0,"",CONCATENATE("B",$A$2+2," - ",Zdroj!$AQ$15))</f>
        <v/>
      </c>
      <c r="D2950" s="134" t="str">
        <f ca="1">IF(C2950="","",CONCATENATE(OFFSET(Zdroj!AQ$16,A2942-1,0)))</f>
        <v/>
      </c>
      <c r="E2950" s="66" t="str">
        <f ca="1">IF(C2950="","",OFFSET(Zdroj!AR$16,A2942-1,0))</f>
        <v/>
      </c>
      <c r="F2950" s="334"/>
      <c r="G2950" s="333"/>
    </row>
    <row r="2951" spans="1:7" x14ac:dyDescent="0.25">
      <c r="B2951" s="333"/>
      <c r="C2951" s="137" t="str">
        <f ca="1">IF(OFFSET(Zdroj!AT$16,A2942-1,0)=0,"",CONCATENATE("B",$A$2+3," - ",Zdroj!$AS$15))</f>
        <v/>
      </c>
      <c r="D2951" s="134" t="str">
        <f ca="1">IF(C2951="","",CONCATENATE(OFFSET(Zdroj!AS$16,A2942-1,0)))</f>
        <v/>
      </c>
      <c r="E2951" s="66" t="str">
        <f ca="1">IF(C2951="","",OFFSET(Zdroj!AT$16,A2942-1,0))</f>
        <v/>
      </c>
      <c r="F2951" s="334"/>
      <c r="G2951" s="333"/>
    </row>
    <row r="2952" spans="1:7" x14ac:dyDescent="0.25">
      <c r="A2952" s="127">
        <f>SUM((ROW()+8)/10)</f>
        <v>296</v>
      </c>
      <c r="B2952" s="333" t="str">
        <f ca="1">IF(OFFSET(Zdroj!$B$16,A2952-1,0)&gt;0,OFFSET(Zdroj!$B$16,A2952-1,0),"")</f>
        <v/>
      </c>
      <c r="C2952" s="136" t="str">
        <f ca="1">IF(OFFSET(Zdroj!AG$16,A2952-1,0)=0,"",CONCATENATE("A",$A$2," - ",Zdroj!$AG$15))</f>
        <v/>
      </c>
      <c r="D2952" s="134" t="str">
        <f ca="1">IF(C2952="","",CONCATENATE(OFFSET(Zdroj!AG$16,A2952-1,0)," - ",OFFSET(Zdroj!AU$16,A2952-1,0)))</f>
        <v/>
      </c>
      <c r="E2952" s="66" t="str">
        <f ca="1">IF(C2952="","",OFFSET(Zdroj!AV$16,A2952-1,0))</f>
        <v/>
      </c>
      <c r="F2952" s="332" t="str">
        <f t="shared" ref="F2952" ca="1" si="879">IF(SUM(E2952:E2957)=0,"",SUM(E2952:E2957))</f>
        <v/>
      </c>
      <c r="G2952" s="333" t="str">
        <f t="shared" ref="G2952" ca="1" si="880">IF(SUM(E2952:E2961)=0,"",SUM(E2952:E2961))</f>
        <v/>
      </c>
    </row>
    <row r="2953" spans="1:7" x14ac:dyDescent="0.25">
      <c r="B2953" s="333"/>
      <c r="C2953" s="137" t="str">
        <f ca="1">IF(OFFSET(Zdroj!AH$16,A2952-1,0)=0,"",CONCATENATE("A",$A$2+1," - ",Zdroj!$AH$15))</f>
        <v/>
      </c>
      <c r="D2953" s="134" t="str">
        <f ca="1">IF(C2953="","",CONCATENATE(OFFSET(Zdroj!AH$16,A2952-1,0)," - ",OFFSET(Zdroj!AW$16,A2952-1,0)))</f>
        <v/>
      </c>
      <c r="E2953" s="66" t="str">
        <f ca="1">IF(C2953="","",OFFSET(Zdroj!AX$16,A2952-1,0))</f>
        <v/>
      </c>
      <c r="F2953" s="332"/>
      <c r="G2953" s="333"/>
    </row>
    <row r="2954" spans="1:7" x14ac:dyDescent="0.25">
      <c r="B2954" s="333"/>
      <c r="C2954" s="137" t="str">
        <f ca="1">IF(OFFSET(Zdroj!AI$16,A2952-1,0)=0,"",CONCATENATE("A",$A$2+2," - ",Zdroj!$AI$15))</f>
        <v/>
      </c>
      <c r="D2954" s="134" t="str">
        <f ca="1">IF(C2954="","",CONCATENATE(OFFSET(Zdroj!AI$16,A2952-1,0)," - ",OFFSET(Zdroj!AY$16,A2952-1,0)))</f>
        <v/>
      </c>
      <c r="E2954" s="66" t="str">
        <f ca="1">IF(C2954="","",OFFSET(Zdroj!AZ$16,A2952-1,0))</f>
        <v/>
      </c>
      <c r="F2954" s="332"/>
      <c r="G2954" s="333"/>
    </row>
    <row r="2955" spans="1:7" x14ac:dyDescent="0.25">
      <c r="B2955" s="333"/>
      <c r="C2955" s="137" t="str">
        <f ca="1">IF(OFFSET(Zdroj!AJ$16,A2952-1,0)=0,"",CONCATENATE("A",$A$2+3," - ",Zdroj!$AJ$15))</f>
        <v/>
      </c>
      <c r="D2955" s="134" t="str">
        <f ca="1">IF(C2955="","",CONCATENATE(OFFSET(Zdroj!AJ$16,A2952-1,0)," - ",OFFSET(Zdroj!BA$16,A2952-1,0)))</f>
        <v/>
      </c>
      <c r="E2955" s="66" t="str">
        <f ca="1">IF(C2955="","",OFFSET(Zdroj!BB$16,A2952-1,0))</f>
        <v/>
      </c>
      <c r="F2955" s="332"/>
      <c r="G2955" s="333"/>
    </row>
    <row r="2956" spans="1:7" x14ac:dyDescent="0.25">
      <c r="B2956" s="333"/>
      <c r="C2956" s="137" t="str">
        <f ca="1">IF(OFFSET(Zdroj!AK$16,A2952-1,0)=0,"",CONCATENATE("A",$A$2+4," - ",Zdroj!$AK$15))</f>
        <v/>
      </c>
      <c r="D2956" s="134" t="str">
        <f ca="1">IF(C2956="","",CONCATENATE(OFFSET(Zdroj!AK$16,A2952-1,0)," - ",OFFSET(Zdroj!BC$16,A2952-1,0)))</f>
        <v/>
      </c>
      <c r="E2956" s="66" t="str">
        <f ca="1">IF(C2956="","",OFFSET(Zdroj!BD$16,A2952-1,0))</f>
        <v/>
      </c>
      <c r="F2956" s="332"/>
      <c r="G2956" s="333"/>
    </row>
    <row r="2957" spans="1:7" x14ac:dyDescent="0.25">
      <c r="B2957" s="333"/>
      <c r="C2957" s="137" t="str">
        <f ca="1">IF(OFFSET(Zdroj!AL$16,A2952-1,0)=0,"",CONCATENATE("A",$A$2+5," - ",Zdroj!$AL$15))</f>
        <v/>
      </c>
      <c r="D2957" s="134" t="str">
        <f ca="1">IF(C2957="","",CONCATENATE(OFFSET(Zdroj!AL$16,A2952-1,0)," - ",OFFSET(Zdroj!BE$16,A2952-1,0)))</f>
        <v/>
      </c>
      <c r="E2957" s="66" t="str">
        <f ca="1">IF(C2957="","",OFFSET(Zdroj!BF$16,A2952-1,0))</f>
        <v/>
      </c>
      <c r="F2957" s="332"/>
      <c r="G2957" s="333"/>
    </row>
    <row r="2958" spans="1:7" x14ac:dyDescent="0.25">
      <c r="B2958" s="333"/>
      <c r="C2958" s="137" t="str">
        <f ca="1">IF(OFFSET(Zdroj!AM$16,A2952-1,0)=0,"",CONCATENATE("B",$A$2," - ",Zdroj!$AM$15))</f>
        <v/>
      </c>
      <c r="D2958" s="134" t="str">
        <f ca="1">IF(C2958="","",CONCATENATE(OFFSET(Zdroj!AM$16,A2952-1,0)))</f>
        <v/>
      </c>
      <c r="E2958" s="67" t="str">
        <f ca="1">IF(C2958="","",OFFSET(Zdroj!AN$16,A2952-1,0))</f>
        <v/>
      </c>
      <c r="F2958" s="334" t="str">
        <f t="shared" ref="F2958" ca="1" si="881">IF(SUM(E2958:E2961)=0,"",SUM(E2958:E2961))</f>
        <v/>
      </c>
      <c r="G2958" s="333"/>
    </row>
    <row r="2959" spans="1:7" x14ac:dyDescent="0.25">
      <c r="B2959" s="333"/>
      <c r="C2959" s="137" t="str">
        <f ca="1">IF(OFFSET(Zdroj!AO$16,A2952-1,0)=0,"",CONCATENATE("B",$A$2+1," - ",Zdroj!$AO$15))</f>
        <v/>
      </c>
      <c r="D2959" s="134" t="str">
        <f ca="1">IF(C2959="","",CONCATENATE(OFFSET(Zdroj!AO$16,A2952-1,0)))</f>
        <v/>
      </c>
      <c r="E2959" s="66" t="str">
        <f ca="1">IF(C2959="","",OFFSET(Zdroj!AP$16,A2952-1,0))</f>
        <v/>
      </c>
      <c r="F2959" s="334"/>
      <c r="G2959" s="333"/>
    </row>
    <row r="2960" spans="1:7" x14ac:dyDescent="0.25">
      <c r="B2960" s="333"/>
      <c r="C2960" s="137" t="str">
        <f ca="1">IF(OFFSET(Zdroj!AQ$16,A2952-1,0)=0,"",CONCATENATE("B",$A$2+2," - ",Zdroj!$AQ$15))</f>
        <v/>
      </c>
      <c r="D2960" s="134" t="str">
        <f ca="1">IF(C2960="","",CONCATENATE(OFFSET(Zdroj!AQ$16,A2952-1,0)))</f>
        <v/>
      </c>
      <c r="E2960" s="66" t="str">
        <f ca="1">IF(C2960="","",OFFSET(Zdroj!AR$16,A2952-1,0))</f>
        <v/>
      </c>
      <c r="F2960" s="334"/>
      <c r="G2960" s="333"/>
    </row>
    <row r="2961" spans="1:7" x14ac:dyDescent="0.25">
      <c r="B2961" s="333"/>
      <c r="C2961" s="137" t="str">
        <f ca="1">IF(OFFSET(Zdroj!AT$16,A2952-1,0)=0,"",CONCATENATE("B",$A$2+3," - ",Zdroj!$AS$15))</f>
        <v/>
      </c>
      <c r="D2961" s="134" t="str">
        <f ca="1">IF(C2961="","",CONCATENATE(OFFSET(Zdroj!AS$16,A2952-1,0)))</f>
        <v/>
      </c>
      <c r="E2961" s="66" t="str">
        <f ca="1">IF(C2961="","",OFFSET(Zdroj!AT$16,A2952-1,0))</f>
        <v/>
      </c>
      <c r="F2961" s="334"/>
      <c r="G2961" s="333"/>
    </row>
    <row r="2962" spans="1:7" x14ac:dyDescent="0.25">
      <c r="A2962" s="127">
        <f>SUM((ROW()+8)/10)</f>
        <v>297</v>
      </c>
      <c r="B2962" s="333" t="str">
        <f ca="1">IF(OFFSET(Zdroj!$B$16,A2962-1,0)&gt;0,OFFSET(Zdroj!$B$16,A2962-1,0),"")</f>
        <v/>
      </c>
      <c r="C2962" s="136" t="str">
        <f ca="1">IF(OFFSET(Zdroj!AG$16,A2962-1,0)=0,"",CONCATENATE("A",$A$2," - ",Zdroj!$AG$15))</f>
        <v/>
      </c>
      <c r="D2962" s="134" t="str">
        <f ca="1">IF(C2962="","",CONCATENATE(OFFSET(Zdroj!AG$16,A2962-1,0)," - ",OFFSET(Zdroj!AU$16,A2962-1,0)))</f>
        <v/>
      </c>
      <c r="E2962" s="66" t="str">
        <f ca="1">IF(C2962="","",OFFSET(Zdroj!AV$16,A2962-1,0))</f>
        <v/>
      </c>
      <c r="F2962" s="332" t="str">
        <f t="shared" ref="F2962" ca="1" si="882">IF(SUM(E2962:E2967)=0,"",SUM(E2962:E2967))</f>
        <v/>
      </c>
      <c r="G2962" s="333" t="str">
        <f t="shared" ref="G2962" ca="1" si="883">IF(SUM(E2962:E2971)=0,"",SUM(E2962:E2971))</f>
        <v/>
      </c>
    </row>
    <row r="2963" spans="1:7" x14ac:dyDescent="0.25">
      <c r="B2963" s="333"/>
      <c r="C2963" s="137" t="str">
        <f ca="1">IF(OFFSET(Zdroj!AH$16,A2962-1,0)=0,"",CONCATENATE("A",$A$2+1," - ",Zdroj!$AH$15))</f>
        <v/>
      </c>
      <c r="D2963" s="134" t="str">
        <f ca="1">IF(C2963="","",CONCATENATE(OFFSET(Zdroj!AH$16,A2962-1,0)," - ",OFFSET(Zdroj!AW$16,A2962-1,0)))</f>
        <v/>
      </c>
      <c r="E2963" s="66" t="str">
        <f ca="1">IF(C2963="","",OFFSET(Zdroj!AX$16,A2962-1,0))</f>
        <v/>
      </c>
      <c r="F2963" s="332"/>
      <c r="G2963" s="333"/>
    </row>
    <row r="2964" spans="1:7" x14ac:dyDescent="0.25">
      <c r="B2964" s="333"/>
      <c r="C2964" s="137" t="str">
        <f ca="1">IF(OFFSET(Zdroj!AI$16,A2962-1,0)=0,"",CONCATENATE("A",$A$2+2," - ",Zdroj!$AI$15))</f>
        <v/>
      </c>
      <c r="D2964" s="134" t="str">
        <f ca="1">IF(C2964="","",CONCATENATE(OFFSET(Zdroj!AI$16,A2962-1,0)," - ",OFFSET(Zdroj!AY$16,A2962-1,0)))</f>
        <v/>
      </c>
      <c r="E2964" s="66" t="str">
        <f ca="1">IF(C2964="","",OFFSET(Zdroj!AZ$16,A2962-1,0))</f>
        <v/>
      </c>
      <c r="F2964" s="332"/>
      <c r="G2964" s="333"/>
    </row>
    <row r="2965" spans="1:7" x14ac:dyDescent="0.25">
      <c r="B2965" s="333"/>
      <c r="C2965" s="137" t="str">
        <f ca="1">IF(OFFSET(Zdroj!AJ$16,A2962-1,0)=0,"",CONCATENATE("A",$A$2+3," - ",Zdroj!$AJ$15))</f>
        <v/>
      </c>
      <c r="D2965" s="134" t="str">
        <f ca="1">IF(C2965="","",CONCATENATE(OFFSET(Zdroj!AJ$16,A2962-1,0)," - ",OFFSET(Zdroj!BA$16,A2962-1,0)))</f>
        <v/>
      </c>
      <c r="E2965" s="66" t="str">
        <f ca="1">IF(C2965="","",OFFSET(Zdroj!BB$16,A2962-1,0))</f>
        <v/>
      </c>
      <c r="F2965" s="332"/>
      <c r="G2965" s="333"/>
    </row>
    <row r="2966" spans="1:7" x14ac:dyDescent="0.25">
      <c r="B2966" s="333"/>
      <c r="C2966" s="137" t="str">
        <f ca="1">IF(OFFSET(Zdroj!AK$16,A2962-1,0)=0,"",CONCATENATE("A",$A$2+4," - ",Zdroj!$AK$15))</f>
        <v/>
      </c>
      <c r="D2966" s="134" t="str">
        <f ca="1">IF(C2966="","",CONCATENATE(OFFSET(Zdroj!AK$16,A2962-1,0)," - ",OFFSET(Zdroj!BC$16,A2962-1,0)))</f>
        <v/>
      </c>
      <c r="E2966" s="66" t="str">
        <f ca="1">IF(C2966="","",OFFSET(Zdroj!BD$16,A2962-1,0))</f>
        <v/>
      </c>
      <c r="F2966" s="332"/>
      <c r="G2966" s="333"/>
    </row>
    <row r="2967" spans="1:7" x14ac:dyDescent="0.25">
      <c r="B2967" s="333"/>
      <c r="C2967" s="137" t="str">
        <f ca="1">IF(OFFSET(Zdroj!AL$16,A2962-1,0)=0,"",CONCATENATE("A",$A$2+5," - ",Zdroj!$AL$15))</f>
        <v/>
      </c>
      <c r="D2967" s="134" t="str">
        <f ca="1">IF(C2967="","",CONCATENATE(OFFSET(Zdroj!AL$16,A2962-1,0)," - ",OFFSET(Zdroj!BE$16,A2962-1,0)))</f>
        <v/>
      </c>
      <c r="E2967" s="66" t="str">
        <f ca="1">IF(C2967="","",OFFSET(Zdroj!BF$16,A2962-1,0))</f>
        <v/>
      </c>
      <c r="F2967" s="332"/>
      <c r="G2967" s="333"/>
    </row>
    <row r="2968" spans="1:7" x14ac:dyDescent="0.25">
      <c r="B2968" s="333"/>
      <c r="C2968" s="137" t="str">
        <f ca="1">IF(OFFSET(Zdroj!AM$16,A2962-1,0)=0,"",CONCATENATE("B",$A$2," - ",Zdroj!$AM$15))</f>
        <v/>
      </c>
      <c r="D2968" s="134" t="str">
        <f ca="1">IF(C2968="","",CONCATENATE(OFFSET(Zdroj!AM$16,A2962-1,0)))</f>
        <v/>
      </c>
      <c r="E2968" s="67" t="str">
        <f ca="1">IF(C2968="","",OFFSET(Zdroj!AN$16,A2962-1,0))</f>
        <v/>
      </c>
      <c r="F2968" s="334" t="str">
        <f t="shared" ref="F2968" ca="1" si="884">IF(SUM(E2968:E2971)=0,"",SUM(E2968:E2971))</f>
        <v/>
      </c>
      <c r="G2968" s="333"/>
    </row>
    <row r="2969" spans="1:7" x14ac:dyDescent="0.25">
      <c r="B2969" s="333"/>
      <c r="C2969" s="137" t="str">
        <f ca="1">IF(OFFSET(Zdroj!AO$16,A2962-1,0)=0,"",CONCATENATE("B",$A$2+1," - ",Zdroj!$AO$15))</f>
        <v/>
      </c>
      <c r="D2969" s="134" t="str">
        <f ca="1">IF(C2969="","",CONCATENATE(OFFSET(Zdroj!AO$16,A2962-1,0)))</f>
        <v/>
      </c>
      <c r="E2969" s="66" t="str">
        <f ca="1">IF(C2969="","",OFFSET(Zdroj!AP$16,A2962-1,0))</f>
        <v/>
      </c>
      <c r="F2969" s="334"/>
      <c r="G2969" s="333"/>
    </row>
    <row r="2970" spans="1:7" x14ac:dyDescent="0.25">
      <c r="B2970" s="333"/>
      <c r="C2970" s="137" t="str">
        <f ca="1">IF(OFFSET(Zdroj!AQ$16,A2962-1,0)=0,"",CONCATENATE("B",$A$2+2," - ",Zdroj!$AQ$15))</f>
        <v/>
      </c>
      <c r="D2970" s="134" t="str">
        <f ca="1">IF(C2970="","",CONCATENATE(OFFSET(Zdroj!AQ$16,A2962-1,0)))</f>
        <v/>
      </c>
      <c r="E2970" s="66" t="str">
        <f ca="1">IF(C2970="","",OFFSET(Zdroj!AR$16,A2962-1,0))</f>
        <v/>
      </c>
      <c r="F2970" s="334"/>
      <c r="G2970" s="333"/>
    </row>
    <row r="2971" spans="1:7" x14ac:dyDescent="0.25">
      <c r="B2971" s="333"/>
      <c r="C2971" s="137" t="str">
        <f ca="1">IF(OFFSET(Zdroj!AT$16,A2962-1,0)=0,"",CONCATENATE("B",$A$2+3," - ",Zdroj!$AS$15))</f>
        <v/>
      </c>
      <c r="D2971" s="134" t="str">
        <f ca="1">IF(C2971="","",CONCATENATE(OFFSET(Zdroj!AS$16,A2962-1,0)))</f>
        <v/>
      </c>
      <c r="E2971" s="66" t="str">
        <f ca="1">IF(C2971="","",OFFSET(Zdroj!AT$16,A2962-1,0))</f>
        <v/>
      </c>
      <c r="F2971" s="334"/>
      <c r="G2971" s="333"/>
    </row>
    <row r="2972" spans="1:7" x14ac:dyDescent="0.25">
      <c r="A2972" s="127">
        <f>SUM((ROW()+8)/10)</f>
        <v>298</v>
      </c>
      <c r="B2972" s="333" t="str">
        <f ca="1">IF(OFFSET(Zdroj!$B$16,A2972-1,0)&gt;0,OFFSET(Zdroj!$B$16,A2972-1,0),"")</f>
        <v/>
      </c>
      <c r="C2972" s="136" t="str">
        <f ca="1">IF(OFFSET(Zdroj!AG$16,A2972-1,0)=0,"",CONCATENATE("A",$A$2," - ",Zdroj!$AG$15))</f>
        <v/>
      </c>
      <c r="D2972" s="134" t="str">
        <f ca="1">IF(C2972="","",CONCATENATE(OFFSET(Zdroj!AG$16,A2972-1,0)," - ",OFFSET(Zdroj!AU$16,A2972-1,0)))</f>
        <v/>
      </c>
      <c r="E2972" s="66" t="str">
        <f ca="1">IF(C2972="","",OFFSET(Zdroj!AV$16,A2972-1,0))</f>
        <v/>
      </c>
      <c r="F2972" s="332" t="str">
        <f t="shared" ref="F2972" ca="1" si="885">IF(SUM(E2972:E2977)=0,"",SUM(E2972:E2977))</f>
        <v/>
      </c>
      <c r="G2972" s="333" t="str">
        <f t="shared" ref="G2972" ca="1" si="886">IF(SUM(E2972:E2981)=0,"",SUM(E2972:E2981))</f>
        <v/>
      </c>
    </row>
    <row r="2973" spans="1:7" x14ac:dyDescent="0.25">
      <c r="B2973" s="333"/>
      <c r="C2973" s="137" t="str">
        <f ca="1">IF(OFFSET(Zdroj!AH$16,A2972-1,0)=0,"",CONCATENATE("A",$A$2+1," - ",Zdroj!$AH$15))</f>
        <v/>
      </c>
      <c r="D2973" s="134" t="str">
        <f ca="1">IF(C2973="","",CONCATENATE(OFFSET(Zdroj!AH$16,A2972-1,0)," - ",OFFSET(Zdroj!AW$16,A2972-1,0)))</f>
        <v/>
      </c>
      <c r="E2973" s="66" t="str">
        <f ca="1">IF(C2973="","",OFFSET(Zdroj!AX$16,A2972-1,0))</f>
        <v/>
      </c>
      <c r="F2973" s="332"/>
      <c r="G2973" s="333"/>
    </row>
    <row r="2974" spans="1:7" x14ac:dyDescent="0.25">
      <c r="B2974" s="333"/>
      <c r="C2974" s="137" t="str">
        <f ca="1">IF(OFFSET(Zdroj!AI$16,A2972-1,0)=0,"",CONCATENATE("A",$A$2+2," - ",Zdroj!$AI$15))</f>
        <v/>
      </c>
      <c r="D2974" s="134" t="str">
        <f ca="1">IF(C2974="","",CONCATENATE(OFFSET(Zdroj!AI$16,A2972-1,0)," - ",OFFSET(Zdroj!AY$16,A2972-1,0)))</f>
        <v/>
      </c>
      <c r="E2974" s="66" t="str">
        <f ca="1">IF(C2974="","",OFFSET(Zdroj!AZ$16,A2972-1,0))</f>
        <v/>
      </c>
      <c r="F2974" s="332"/>
      <c r="G2974" s="333"/>
    </row>
    <row r="2975" spans="1:7" x14ac:dyDescent="0.25">
      <c r="B2975" s="333"/>
      <c r="C2975" s="137" t="str">
        <f ca="1">IF(OFFSET(Zdroj!AJ$16,A2972-1,0)=0,"",CONCATENATE("A",$A$2+3," - ",Zdroj!$AJ$15))</f>
        <v/>
      </c>
      <c r="D2975" s="134" t="str">
        <f ca="1">IF(C2975="","",CONCATENATE(OFFSET(Zdroj!AJ$16,A2972-1,0)," - ",OFFSET(Zdroj!BA$16,A2972-1,0)))</f>
        <v/>
      </c>
      <c r="E2975" s="66" t="str">
        <f ca="1">IF(C2975="","",OFFSET(Zdroj!BB$16,A2972-1,0))</f>
        <v/>
      </c>
      <c r="F2975" s="332"/>
      <c r="G2975" s="333"/>
    </row>
    <row r="2976" spans="1:7" x14ac:dyDescent="0.25">
      <c r="B2976" s="333"/>
      <c r="C2976" s="137" t="str">
        <f ca="1">IF(OFFSET(Zdroj!AK$16,A2972-1,0)=0,"",CONCATENATE("A",$A$2+4," - ",Zdroj!$AK$15))</f>
        <v/>
      </c>
      <c r="D2976" s="134" t="str">
        <f ca="1">IF(C2976="","",CONCATENATE(OFFSET(Zdroj!AK$16,A2972-1,0)," - ",OFFSET(Zdroj!BC$16,A2972-1,0)))</f>
        <v/>
      </c>
      <c r="E2976" s="66" t="str">
        <f ca="1">IF(C2976="","",OFFSET(Zdroj!BD$16,A2972-1,0))</f>
        <v/>
      </c>
      <c r="F2976" s="332"/>
      <c r="G2976" s="333"/>
    </row>
    <row r="2977" spans="1:7" x14ac:dyDescent="0.25">
      <c r="B2977" s="333"/>
      <c r="C2977" s="137" t="str">
        <f ca="1">IF(OFFSET(Zdroj!AL$16,A2972-1,0)=0,"",CONCATENATE("A",$A$2+5," - ",Zdroj!$AL$15))</f>
        <v/>
      </c>
      <c r="D2977" s="134" t="str">
        <f ca="1">IF(C2977="","",CONCATENATE(OFFSET(Zdroj!AL$16,A2972-1,0)," - ",OFFSET(Zdroj!BE$16,A2972-1,0)))</f>
        <v/>
      </c>
      <c r="E2977" s="66" t="str">
        <f ca="1">IF(C2977="","",OFFSET(Zdroj!BF$16,A2972-1,0))</f>
        <v/>
      </c>
      <c r="F2977" s="332"/>
      <c r="G2977" s="333"/>
    </row>
    <row r="2978" spans="1:7" x14ac:dyDescent="0.25">
      <c r="B2978" s="333"/>
      <c r="C2978" s="137" t="str">
        <f ca="1">IF(OFFSET(Zdroj!AM$16,A2972-1,0)=0,"",CONCATENATE("B",$A$2," - ",Zdroj!$AM$15))</f>
        <v/>
      </c>
      <c r="D2978" s="134" t="str">
        <f ca="1">IF(C2978="","",CONCATENATE(OFFSET(Zdroj!AM$16,A2972-1,0)))</f>
        <v/>
      </c>
      <c r="E2978" s="67" t="str">
        <f ca="1">IF(C2978="","",OFFSET(Zdroj!AN$16,A2972-1,0))</f>
        <v/>
      </c>
      <c r="F2978" s="334" t="str">
        <f t="shared" ref="F2978" ca="1" si="887">IF(SUM(E2978:E2981)=0,"",SUM(E2978:E2981))</f>
        <v/>
      </c>
      <c r="G2978" s="333"/>
    </row>
    <row r="2979" spans="1:7" x14ac:dyDescent="0.25">
      <c r="B2979" s="333"/>
      <c r="C2979" s="137" t="str">
        <f ca="1">IF(OFFSET(Zdroj!AO$16,A2972-1,0)=0,"",CONCATENATE("B",$A$2+1," - ",Zdroj!$AO$15))</f>
        <v/>
      </c>
      <c r="D2979" s="134" t="str">
        <f ca="1">IF(C2979="","",CONCATENATE(OFFSET(Zdroj!AO$16,A2972-1,0)))</f>
        <v/>
      </c>
      <c r="E2979" s="66" t="str">
        <f ca="1">IF(C2979="","",OFFSET(Zdroj!AP$16,A2972-1,0))</f>
        <v/>
      </c>
      <c r="F2979" s="334"/>
      <c r="G2979" s="333"/>
    </row>
    <row r="2980" spans="1:7" x14ac:dyDescent="0.25">
      <c r="B2980" s="333"/>
      <c r="C2980" s="137" t="str">
        <f ca="1">IF(OFFSET(Zdroj!AQ$16,A2972-1,0)=0,"",CONCATENATE("B",$A$2+2," - ",Zdroj!$AQ$15))</f>
        <v/>
      </c>
      <c r="D2980" s="134" t="str">
        <f ca="1">IF(C2980="","",CONCATENATE(OFFSET(Zdroj!AQ$16,A2972-1,0)))</f>
        <v/>
      </c>
      <c r="E2980" s="66" t="str">
        <f ca="1">IF(C2980="","",OFFSET(Zdroj!AR$16,A2972-1,0))</f>
        <v/>
      </c>
      <c r="F2980" s="334"/>
      <c r="G2980" s="333"/>
    </row>
    <row r="2981" spans="1:7" x14ac:dyDescent="0.25">
      <c r="B2981" s="333"/>
      <c r="C2981" s="137" t="str">
        <f ca="1">IF(OFFSET(Zdroj!AT$16,A2972-1,0)=0,"",CONCATENATE("B",$A$2+3," - ",Zdroj!$AS$15))</f>
        <v/>
      </c>
      <c r="D2981" s="134" t="str">
        <f ca="1">IF(C2981="","",CONCATENATE(OFFSET(Zdroj!AS$16,A2972-1,0)))</f>
        <v/>
      </c>
      <c r="E2981" s="66" t="str">
        <f ca="1">IF(C2981="","",OFFSET(Zdroj!AT$16,A2972-1,0))</f>
        <v/>
      </c>
      <c r="F2981" s="334"/>
      <c r="G2981" s="333"/>
    </row>
    <row r="2982" spans="1:7" x14ac:dyDescent="0.25">
      <c r="A2982" s="127">
        <f>SUM((ROW()+8)/10)</f>
        <v>299</v>
      </c>
      <c r="B2982" s="333" t="str">
        <f ca="1">IF(OFFSET(Zdroj!$B$16,A2982-1,0)&gt;0,OFFSET(Zdroj!$B$16,A2982-1,0),"")</f>
        <v/>
      </c>
      <c r="C2982" s="136" t="str">
        <f ca="1">IF(OFFSET(Zdroj!AG$16,A2982-1,0)=0,"",CONCATENATE("A",$A$2," - ",Zdroj!$AG$15))</f>
        <v/>
      </c>
      <c r="D2982" s="134" t="str">
        <f ca="1">IF(C2982="","",CONCATENATE(OFFSET(Zdroj!AG$16,A2982-1,0)," - ",OFFSET(Zdroj!AU$16,A2982-1,0)))</f>
        <v/>
      </c>
      <c r="E2982" s="66" t="str">
        <f ca="1">IF(C2982="","",OFFSET(Zdroj!AV$16,A2982-1,0))</f>
        <v/>
      </c>
      <c r="F2982" s="332" t="str">
        <f t="shared" ref="F2982" ca="1" si="888">IF(SUM(E2982:E2987)=0,"",SUM(E2982:E2987))</f>
        <v/>
      </c>
      <c r="G2982" s="333" t="str">
        <f t="shared" ref="G2982" ca="1" si="889">IF(SUM(E2982:E2991)=0,"",SUM(E2982:E2991))</f>
        <v/>
      </c>
    </row>
    <row r="2983" spans="1:7" x14ac:dyDescent="0.25">
      <c r="B2983" s="333"/>
      <c r="C2983" s="137" t="str">
        <f ca="1">IF(OFFSET(Zdroj!AH$16,A2982-1,0)=0,"",CONCATENATE("A",$A$2+1," - ",Zdroj!$AH$15))</f>
        <v/>
      </c>
      <c r="D2983" s="134" t="str">
        <f ca="1">IF(C2983="","",CONCATENATE(OFFSET(Zdroj!AH$16,A2982-1,0)," - ",OFFSET(Zdroj!AW$16,A2982-1,0)))</f>
        <v/>
      </c>
      <c r="E2983" s="66" t="str">
        <f ca="1">IF(C2983="","",OFFSET(Zdroj!AX$16,A2982-1,0))</f>
        <v/>
      </c>
      <c r="F2983" s="332"/>
      <c r="G2983" s="333"/>
    </row>
    <row r="2984" spans="1:7" x14ac:dyDescent="0.25">
      <c r="B2984" s="333"/>
      <c r="C2984" s="137" t="str">
        <f ca="1">IF(OFFSET(Zdroj!AI$16,A2982-1,0)=0,"",CONCATENATE("A",$A$2+2," - ",Zdroj!$AI$15))</f>
        <v/>
      </c>
      <c r="D2984" s="134" t="str">
        <f ca="1">IF(C2984="","",CONCATENATE(OFFSET(Zdroj!AI$16,A2982-1,0)," - ",OFFSET(Zdroj!AY$16,A2982-1,0)))</f>
        <v/>
      </c>
      <c r="E2984" s="66" t="str">
        <f ca="1">IF(C2984="","",OFFSET(Zdroj!AZ$16,A2982-1,0))</f>
        <v/>
      </c>
      <c r="F2984" s="332"/>
      <c r="G2984" s="333"/>
    </row>
    <row r="2985" spans="1:7" x14ac:dyDescent="0.25">
      <c r="B2985" s="333"/>
      <c r="C2985" s="137" t="str">
        <f ca="1">IF(OFFSET(Zdroj!AJ$16,A2982-1,0)=0,"",CONCATENATE("A",$A$2+3," - ",Zdroj!$AJ$15))</f>
        <v/>
      </c>
      <c r="D2985" s="134" t="str">
        <f ca="1">IF(C2985="","",CONCATENATE(OFFSET(Zdroj!AJ$16,A2982-1,0)," - ",OFFSET(Zdroj!BA$16,A2982-1,0)))</f>
        <v/>
      </c>
      <c r="E2985" s="66" t="str">
        <f ca="1">IF(C2985="","",OFFSET(Zdroj!BB$16,A2982-1,0))</f>
        <v/>
      </c>
      <c r="F2985" s="332"/>
      <c r="G2985" s="333"/>
    </row>
    <row r="2986" spans="1:7" x14ac:dyDescent="0.25">
      <c r="B2986" s="333"/>
      <c r="C2986" s="137" t="str">
        <f ca="1">IF(OFFSET(Zdroj!AK$16,A2982-1,0)=0,"",CONCATENATE("A",$A$2+4," - ",Zdroj!$AK$15))</f>
        <v/>
      </c>
      <c r="D2986" s="134" t="str">
        <f ca="1">IF(C2986="","",CONCATENATE(OFFSET(Zdroj!AK$16,A2982-1,0)," - ",OFFSET(Zdroj!BC$16,A2982-1,0)))</f>
        <v/>
      </c>
      <c r="E2986" s="66" t="str">
        <f ca="1">IF(C2986="","",OFFSET(Zdroj!BD$16,A2982-1,0))</f>
        <v/>
      </c>
      <c r="F2986" s="332"/>
      <c r="G2986" s="333"/>
    </row>
    <row r="2987" spans="1:7" x14ac:dyDescent="0.25">
      <c r="B2987" s="333"/>
      <c r="C2987" s="137" t="str">
        <f ca="1">IF(OFFSET(Zdroj!AL$16,A2982-1,0)=0,"",CONCATENATE("A",$A$2+5," - ",Zdroj!$AL$15))</f>
        <v/>
      </c>
      <c r="D2987" s="134" t="str">
        <f ca="1">IF(C2987="","",CONCATENATE(OFFSET(Zdroj!AL$16,A2982-1,0)," - ",OFFSET(Zdroj!BE$16,A2982-1,0)))</f>
        <v/>
      </c>
      <c r="E2987" s="66" t="str">
        <f ca="1">IF(C2987="","",OFFSET(Zdroj!BF$16,A2982-1,0))</f>
        <v/>
      </c>
      <c r="F2987" s="332"/>
      <c r="G2987" s="333"/>
    </row>
    <row r="2988" spans="1:7" x14ac:dyDescent="0.25">
      <c r="B2988" s="333"/>
      <c r="C2988" s="137" t="str">
        <f ca="1">IF(OFFSET(Zdroj!AM$16,A2982-1,0)=0,"",CONCATENATE("B",$A$2," - ",Zdroj!$AM$15))</f>
        <v/>
      </c>
      <c r="D2988" s="134" t="str">
        <f ca="1">IF(C2988="","",CONCATENATE(OFFSET(Zdroj!AM$16,A2982-1,0)))</f>
        <v/>
      </c>
      <c r="E2988" s="67" t="str">
        <f ca="1">IF(C2988="","",OFFSET(Zdroj!AN$16,A2982-1,0))</f>
        <v/>
      </c>
      <c r="F2988" s="334" t="str">
        <f t="shared" ref="F2988" ca="1" si="890">IF(SUM(E2988:E2991)=0,"",SUM(E2988:E2991))</f>
        <v/>
      </c>
      <c r="G2988" s="333"/>
    </row>
    <row r="2989" spans="1:7" x14ac:dyDescent="0.25">
      <c r="B2989" s="333"/>
      <c r="C2989" s="137" t="str">
        <f ca="1">IF(OFFSET(Zdroj!AO$16,A2982-1,0)=0,"",CONCATENATE("B",$A$2+1," - ",Zdroj!$AO$15))</f>
        <v/>
      </c>
      <c r="D2989" s="134" t="str">
        <f ca="1">IF(C2989="","",CONCATENATE(OFFSET(Zdroj!AO$16,A2982-1,0)))</f>
        <v/>
      </c>
      <c r="E2989" s="66" t="str">
        <f ca="1">IF(C2989="","",OFFSET(Zdroj!AP$16,A2982-1,0))</f>
        <v/>
      </c>
      <c r="F2989" s="334"/>
      <c r="G2989" s="333"/>
    </row>
    <row r="2990" spans="1:7" x14ac:dyDescent="0.25">
      <c r="B2990" s="333"/>
      <c r="C2990" s="137" t="str">
        <f ca="1">IF(OFFSET(Zdroj!AQ$16,A2982-1,0)=0,"",CONCATENATE("B",$A$2+2," - ",Zdroj!$AQ$15))</f>
        <v/>
      </c>
      <c r="D2990" s="134" t="str">
        <f ca="1">IF(C2990="","",CONCATENATE(OFFSET(Zdroj!AQ$16,A2982-1,0)))</f>
        <v/>
      </c>
      <c r="E2990" s="66" t="str">
        <f ca="1">IF(C2990="","",OFFSET(Zdroj!AR$16,A2982-1,0))</f>
        <v/>
      </c>
      <c r="F2990" s="334"/>
      <c r="G2990" s="333"/>
    </row>
    <row r="2991" spans="1:7" x14ac:dyDescent="0.25">
      <c r="B2991" s="333"/>
      <c r="C2991" s="137" t="str">
        <f ca="1">IF(OFFSET(Zdroj!AT$16,A2982-1,0)=0,"",CONCATENATE("B",$A$2+3," - ",Zdroj!$AS$15))</f>
        <v/>
      </c>
      <c r="D2991" s="134" t="str">
        <f ca="1">IF(C2991="","",CONCATENATE(OFFSET(Zdroj!AS$16,A2982-1,0)))</f>
        <v/>
      </c>
      <c r="E2991" s="66" t="str">
        <f ca="1">IF(C2991="","",OFFSET(Zdroj!AT$16,A2982-1,0))</f>
        <v/>
      </c>
      <c r="F2991" s="334"/>
      <c r="G2991" s="333"/>
    </row>
    <row r="2992" spans="1:7" x14ac:dyDescent="0.25">
      <c r="A2992" s="127">
        <f>SUM((ROW()+8)/10)</f>
        <v>300</v>
      </c>
      <c r="B2992" s="333" t="str">
        <f ca="1">IF(OFFSET(Zdroj!$B$16,A2992-1,0)&gt;0,OFFSET(Zdroj!$B$16,A2992-1,0),"")</f>
        <v/>
      </c>
      <c r="C2992" s="136" t="str">
        <f ca="1">IF(OFFSET(Zdroj!AG$16,A2992-1,0)=0,"",CONCATENATE("A",$A$2," - ",Zdroj!$AG$15))</f>
        <v/>
      </c>
      <c r="D2992" s="134" t="str">
        <f ca="1">IF(C2992="","",CONCATENATE(OFFSET(Zdroj!AG$16,A2992-1,0)," - ",OFFSET(Zdroj!AU$16,A2992-1,0)))</f>
        <v/>
      </c>
      <c r="E2992" s="66" t="str">
        <f ca="1">IF(C2992="","",OFFSET(Zdroj!AV$16,A2992-1,0))</f>
        <v/>
      </c>
      <c r="F2992" s="332" t="str">
        <f t="shared" ref="F2992" ca="1" si="891">IF(SUM(E2992:E2997)=0,"",SUM(E2992:E2997))</f>
        <v/>
      </c>
      <c r="G2992" s="333" t="str">
        <f t="shared" ref="G2992" ca="1" si="892">IF(SUM(E2992:E3001)=0,"",SUM(E2992:E3001))</f>
        <v/>
      </c>
    </row>
    <row r="2993" spans="1:7" x14ac:dyDescent="0.25">
      <c r="B2993" s="333"/>
      <c r="C2993" s="137" t="str">
        <f ca="1">IF(OFFSET(Zdroj!AH$16,A2992-1,0)=0,"",CONCATENATE("A",$A$2+1," - ",Zdroj!$AH$15))</f>
        <v/>
      </c>
      <c r="D2993" s="134" t="str">
        <f ca="1">IF(C2993="","",CONCATENATE(OFFSET(Zdroj!AH$16,A2992-1,0)," - ",OFFSET(Zdroj!AW$16,A2992-1,0)))</f>
        <v/>
      </c>
      <c r="E2993" s="66" t="str">
        <f ca="1">IF(C2993="","",OFFSET(Zdroj!AX$16,A2992-1,0))</f>
        <v/>
      </c>
      <c r="F2993" s="332"/>
      <c r="G2993" s="333"/>
    </row>
    <row r="2994" spans="1:7" x14ac:dyDescent="0.25">
      <c r="B2994" s="333"/>
      <c r="C2994" s="137" t="str">
        <f ca="1">IF(OFFSET(Zdroj!AI$16,A2992-1,0)=0,"",CONCATENATE("A",$A$2+2," - ",Zdroj!$AI$15))</f>
        <v/>
      </c>
      <c r="D2994" s="134" t="str">
        <f ca="1">IF(C2994="","",CONCATENATE(OFFSET(Zdroj!AI$16,A2992-1,0)," - ",OFFSET(Zdroj!AY$16,A2992-1,0)))</f>
        <v/>
      </c>
      <c r="E2994" s="66" t="str">
        <f ca="1">IF(C2994="","",OFFSET(Zdroj!AZ$16,A2992-1,0))</f>
        <v/>
      </c>
      <c r="F2994" s="332"/>
      <c r="G2994" s="333"/>
    </row>
    <row r="2995" spans="1:7" x14ac:dyDescent="0.25">
      <c r="B2995" s="333"/>
      <c r="C2995" s="137" t="str">
        <f ca="1">IF(OFFSET(Zdroj!AJ$16,A2992-1,0)=0,"",CONCATENATE("A",$A$2+3," - ",Zdroj!$AJ$15))</f>
        <v/>
      </c>
      <c r="D2995" s="134" t="str">
        <f ca="1">IF(C2995="","",CONCATENATE(OFFSET(Zdroj!AJ$16,A2992-1,0)," - ",OFFSET(Zdroj!BA$16,A2992-1,0)))</f>
        <v/>
      </c>
      <c r="E2995" s="66" t="str">
        <f ca="1">IF(C2995="","",OFFSET(Zdroj!BB$16,A2992-1,0))</f>
        <v/>
      </c>
      <c r="F2995" s="332"/>
      <c r="G2995" s="333"/>
    </row>
    <row r="2996" spans="1:7" x14ac:dyDescent="0.25">
      <c r="B2996" s="333"/>
      <c r="C2996" s="137" t="str">
        <f ca="1">IF(OFFSET(Zdroj!AK$16,A2992-1,0)=0,"",CONCATENATE("A",$A$2+4," - ",Zdroj!$AK$15))</f>
        <v/>
      </c>
      <c r="D2996" s="134" t="str">
        <f ca="1">IF(C2996="","",CONCATENATE(OFFSET(Zdroj!AK$16,A2992-1,0)," - ",OFFSET(Zdroj!BC$16,A2992-1,0)))</f>
        <v/>
      </c>
      <c r="E2996" s="66" t="str">
        <f ca="1">IF(C2996="","",OFFSET(Zdroj!BD$16,A2992-1,0))</f>
        <v/>
      </c>
      <c r="F2996" s="332"/>
      <c r="G2996" s="333"/>
    </row>
    <row r="2997" spans="1:7" x14ac:dyDescent="0.25">
      <c r="B2997" s="333"/>
      <c r="C2997" s="137" t="str">
        <f ca="1">IF(OFFSET(Zdroj!AL$16,A2992-1,0)=0,"",CONCATENATE("A",$A$2+5," - ",Zdroj!$AL$15))</f>
        <v/>
      </c>
      <c r="D2997" s="134" t="str">
        <f ca="1">IF(C2997="","",CONCATENATE(OFFSET(Zdroj!AL$16,A2992-1,0)," - ",OFFSET(Zdroj!BE$16,A2992-1,0)))</f>
        <v/>
      </c>
      <c r="E2997" s="66" t="str">
        <f ca="1">IF(C2997="","",OFFSET(Zdroj!BF$16,A2992-1,0))</f>
        <v/>
      </c>
      <c r="F2997" s="332"/>
      <c r="G2997" s="333"/>
    </row>
    <row r="2998" spans="1:7" x14ac:dyDescent="0.25">
      <c r="B2998" s="333"/>
      <c r="C2998" s="137" t="str">
        <f ca="1">IF(OFFSET(Zdroj!AM$16,A2992-1,0)=0,"",CONCATENATE("B",$A$2," - ",Zdroj!$AM$15))</f>
        <v/>
      </c>
      <c r="D2998" s="134" t="str">
        <f ca="1">IF(C2998="","",CONCATENATE(OFFSET(Zdroj!AM$16,A2992-1,0)))</f>
        <v/>
      </c>
      <c r="E2998" s="67" t="str">
        <f ca="1">IF(C2998="","",OFFSET(Zdroj!AN$16,A2992-1,0))</f>
        <v/>
      </c>
      <c r="F2998" s="334" t="str">
        <f t="shared" ref="F2998" ca="1" si="893">IF(SUM(E2998:E3001)=0,"",SUM(E2998:E3001))</f>
        <v/>
      </c>
      <c r="G2998" s="333"/>
    </row>
    <row r="2999" spans="1:7" x14ac:dyDescent="0.25">
      <c r="B2999" s="333"/>
      <c r="C2999" s="137" t="str">
        <f ca="1">IF(OFFSET(Zdroj!AO$16,A2992-1,0)=0,"",CONCATENATE("B",$A$2+1," - ",Zdroj!$AO$15))</f>
        <v/>
      </c>
      <c r="D2999" s="134" t="str">
        <f ca="1">IF(C2999="","",CONCATENATE(OFFSET(Zdroj!AO$16,A2992-1,0)))</f>
        <v/>
      </c>
      <c r="E2999" s="66" t="str">
        <f ca="1">IF(C2999="","",OFFSET(Zdroj!AP$16,A2992-1,0))</f>
        <v/>
      </c>
      <c r="F2999" s="334"/>
      <c r="G2999" s="333"/>
    </row>
    <row r="3000" spans="1:7" x14ac:dyDescent="0.25">
      <c r="B3000" s="333"/>
      <c r="C3000" s="137" t="str">
        <f ca="1">IF(OFFSET(Zdroj!AQ$16,A2992-1,0)=0,"",CONCATENATE("B",$A$2+2," - ",Zdroj!$AQ$15))</f>
        <v/>
      </c>
      <c r="D3000" s="134" t="str">
        <f ca="1">IF(C3000="","",CONCATENATE(OFFSET(Zdroj!AQ$16,A2992-1,0)))</f>
        <v/>
      </c>
      <c r="E3000" s="66" t="str">
        <f ca="1">IF(C3000="","",OFFSET(Zdroj!AR$16,A2992-1,0))</f>
        <v/>
      </c>
      <c r="F3000" s="334"/>
      <c r="G3000" s="333"/>
    </row>
    <row r="3001" spans="1:7" x14ac:dyDescent="0.25">
      <c r="B3001" s="333"/>
      <c r="C3001" s="137" t="str">
        <f ca="1">IF(OFFSET(Zdroj!AT$16,A2992-1,0)=0,"",CONCATENATE("B",$A$2+3," - ",Zdroj!$AS$15))</f>
        <v/>
      </c>
      <c r="D3001" s="134" t="str">
        <f ca="1">IF(C3001="","",CONCATENATE(OFFSET(Zdroj!AS$16,A2992-1,0)))</f>
        <v/>
      </c>
      <c r="E3001" s="66" t="str">
        <f ca="1">IF(C3001="","",OFFSET(Zdroj!AT$16,A2992-1,0))</f>
        <v/>
      </c>
      <c r="F3001" s="334"/>
      <c r="G3001" s="333"/>
    </row>
    <row r="3002" spans="1:7" x14ac:dyDescent="0.25">
      <c r="A3002" s="127">
        <f>SUM((ROW()+8)/10)</f>
        <v>301</v>
      </c>
      <c r="B3002" s="333" t="str">
        <f ca="1">IF(OFFSET(Zdroj!$B$16,A3002-1,0)&gt;0,OFFSET(Zdroj!$B$16,A3002-1,0),"")</f>
        <v/>
      </c>
      <c r="C3002" s="136" t="str">
        <f ca="1">IF(OFFSET(Zdroj!AG$16,A3002-1,0)=0,"",CONCATENATE("A",$A$2," - ",Zdroj!$AG$15))</f>
        <v/>
      </c>
      <c r="D3002" s="134" t="str">
        <f ca="1">IF(C3002="","",CONCATENATE(OFFSET(Zdroj!AG$16,A3002-1,0)," - ",OFFSET(Zdroj!AU$16,A3002-1,0)))</f>
        <v/>
      </c>
      <c r="E3002" s="66" t="str">
        <f ca="1">IF(C3002="","",OFFSET(Zdroj!AV$16,A3002-1,0))</f>
        <v/>
      </c>
      <c r="F3002" s="332" t="str">
        <f t="shared" ref="F3002" ca="1" si="894">IF(SUM(E3002:E3007)=0,"",SUM(E3002:E3007))</f>
        <v/>
      </c>
      <c r="G3002" s="333" t="str">
        <f t="shared" ref="G3002" ca="1" si="895">IF(SUM(E3002:E3011)=0,"",SUM(E3002:E3011))</f>
        <v/>
      </c>
    </row>
    <row r="3003" spans="1:7" x14ac:dyDescent="0.25">
      <c r="B3003" s="333"/>
      <c r="C3003" s="137" t="str">
        <f ca="1">IF(OFFSET(Zdroj!AH$16,A3002-1,0)=0,"",CONCATENATE("A",$A$2+1," - ",Zdroj!$AH$15))</f>
        <v/>
      </c>
      <c r="D3003" s="134" t="str">
        <f ca="1">IF(C3003="","",CONCATENATE(OFFSET(Zdroj!AH$16,A3002-1,0)," - ",OFFSET(Zdroj!AW$16,A3002-1,0)))</f>
        <v/>
      </c>
      <c r="E3003" s="66" t="str">
        <f ca="1">IF(C3003="","",OFFSET(Zdroj!AX$16,A3002-1,0))</f>
        <v/>
      </c>
      <c r="F3003" s="332"/>
      <c r="G3003" s="333"/>
    </row>
    <row r="3004" spans="1:7" x14ac:dyDescent="0.25">
      <c r="B3004" s="333"/>
      <c r="C3004" s="137" t="str">
        <f ca="1">IF(OFFSET(Zdroj!AI$16,A3002-1,0)=0,"",CONCATENATE("A",$A$2+2," - ",Zdroj!$AI$15))</f>
        <v/>
      </c>
      <c r="D3004" s="134" t="str">
        <f ca="1">IF(C3004="","",CONCATENATE(OFFSET(Zdroj!AI$16,A3002-1,0)," - ",OFFSET(Zdroj!AY$16,A3002-1,0)))</f>
        <v/>
      </c>
      <c r="E3004" s="66" t="str">
        <f ca="1">IF(C3004="","",OFFSET(Zdroj!AZ$16,A3002-1,0))</f>
        <v/>
      </c>
      <c r="F3004" s="332"/>
      <c r="G3004" s="333"/>
    </row>
    <row r="3005" spans="1:7" x14ac:dyDescent="0.25">
      <c r="B3005" s="333"/>
      <c r="C3005" s="137" t="str">
        <f ca="1">IF(OFFSET(Zdroj!AJ$16,A3002-1,0)=0,"",CONCATENATE("A",$A$2+3," - ",Zdroj!$AJ$15))</f>
        <v/>
      </c>
      <c r="D3005" s="134" t="str">
        <f ca="1">IF(C3005="","",CONCATENATE(OFFSET(Zdroj!AJ$16,A3002-1,0)," - ",OFFSET(Zdroj!BA$16,A3002-1,0)))</f>
        <v/>
      </c>
      <c r="E3005" s="66" t="str">
        <f ca="1">IF(C3005="","",OFFSET(Zdroj!BB$16,A3002-1,0))</f>
        <v/>
      </c>
      <c r="F3005" s="332"/>
      <c r="G3005" s="333"/>
    </row>
    <row r="3006" spans="1:7" x14ac:dyDescent="0.25">
      <c r="B3006" s="333"/>
      <c r="C3006" s="137" t="str">
        <f ca="1">IF(OFFSET(Zdroj!AK$16,A3002-1,0)=0,"",CONCATENATE("A",$A$2+4," - ",Zdroj!$AK$15))</f>
        <v/>
      </c>
      <c r="D3006" s="134" t="str">
        <f ca="1">IF(C3006="","",CONCATENATE(OFFSET(Zdroj!AK$16,A3002-1,0)," - ",OFFSET(Zdroj!BC$16,A3002-1,0)))</f>
        <v/>
      </c>
      <c r="E3006" s="66" t="str">
        <f ca="1">IF(C3006="","",OFFSET(Zdroj!BD$16,A3002-1,0))</f>
        <v/>
      </c>
      <c r="F3006" s="332"/>
      <c r="G3006" s="333"/>
    </row>
    <row r="3007" spans="1:7" x14ac:dyDescent="0.25">
      <c r="B3007" s="333"/>
      <c r="C3007" s="137" t="str">
        <f ca="1">IF(OFFSET(Zdroj!AL$16,A3002-1,0)=0,"",CONCATENATE("A",$A$2+5," - ",Zdroj!$AL$15))</f>
        <v/>
      </c>
      <c r="D3007" s="134" t="str">
        <f ca="1">IF(C3007="","",CONCATENATE(OFFSET(Zdroj!AL$16,A3002-1,0)," - ",OFFSET(Zdroj!BE$16,A3002-1,0)))</f>
        <v/>
      </c>
      <c r="E3007" s="66" t="str">
        <f ca="1">IF(C3007="","",OFFSET(Zdroj!BF$16,A3002-1,0))</f>
        <v/>
      </c>
      <c r="F3007" s="332"/>
      <c r="G3007" s="333"/>
    </row>
    <row r="3008" spans="1:7" x14ac:dyDescent="0.25">
      <c r="B3008" s="333"/>
      <c r="C3008" s="137" t="str">
        <f ca="1">IF(OFFSET(Zdroj!AM$16,A3002-1,0)=0,"",CONCATENATE("B",$A$2," - ",Zdroj!$AM$15))</f>
        <v/>
      </c>
      <c r="D3008" s="134" t="str">
        <f ca="1">IF(C3008="","",CONCATENATE(OFFSET(Zdroj!AM$16,A3002-1,0)))</f>
        <v/>
      </c>
      <c r="E3008" s="67" t="str">
        <f ca="1">IF(C3008="","",OFFSET(Zdroj!AN$16,A3002-1,0))</f>
        <v/>
      </c>
      <c r="F3008" s="334" t="str">
        <f t="shared" ref="F3008" ca="1" si="896">IF(SUM(E3008:E3011)=0,"",SUM(E3008:E3011))</f>
        <v/>
      </c>
      <c r="G3008" s="333"/>
    </row>
    <row r="3009" spans="1:7" x14ac:dyDescent="0.25">
      <c r="B3009" s="333"/>
      <c r="C3009" s="137" t="str">
        <f ca="1">IF(OFFSET(Zdroj!AO$16,A3002-1,0)=0,"",CONCATENATE("B",$A$2+1," - ",Zdroj!$AO$15))</f>
        <v/>
      </c>
      <c r="D3009" s="134" t="str">
        <f ca="1">IF(C3009="","",CONCATENATE(OFFSET(Zdroj!AO$16,A3002-1,0)))</f>
        <v/>
      </c>
      <c r="E3009" s="66" t="str">
        <f ca="1">IF(C3009="","",OFFSET(Zdroj!AP$16,A3002-1,0))</f>
        <v/>
      </c>
      <c r="F3009" s="334"/>
      <c r="G3009" s="333"/>
    </row>
    <row r="3010" spans="1:7" x14ac:dyDescent="0.25">
      <c r="B3010" s="333"/>
      <c r="C3010" s="137" t="str">
        <f ca="1">IF(OFFSET(Zdroj!AQ$16,A3002-1,0)=0,"",CONCATENATE("B",$A$2+2," - ",Zdroj!$AQ$15))</f>
        <v/>
      </c>
      <c r="D3010" s="134" t="str">
        <f ca="1">IF(C3010="","",CONCATENATE(OFFSET(Zdroj!AQ$16,A3002-1,0)))</f>
        <v/>
      </c>
      <c r="E3010" s="66" t="str">
        <f ca="1">IF(C3010="","",OFFSET(Zdroj!AR$16,A3002-1,0))</f>
        <v/>
      </c>
      <c r="F3010" s="334"/>
      <c r="G3010" s="333"/>
    </row>
    <row r="3011" spans="1:7" x14ac:dyDescent="0.25">
      <c r="B3011" s="333"/>
      <c r="C3011" s="137" t="str">
        <f ca="1">IF(OFFSET(Zdroj!AT$16,A3002-1,0)=0,"",CONCATENATE("B",$A$2+3," - ",Zdroj!$AS$15))</f>
        <v/>
      </c>
      <c r="D3011" s="134" t="str">
        <f ca="1">IF(C3011="","",CONCATENATE(OFFSET(Zdroj!AS$16,A3002-1,0)))</f>
        <v/>
      </c>
      <c r="E3011" s="66" t="str">
        <f ca="1">IF(C3011="","",OFFSET(Zdroj!AT$16,A3002-1,0))</f>
        <v/>
      </c>
      <c r="F3011" s="334"/>
      <c r="G3011" s="333"/>
    </row>
    <row r="3012" spans="1:7" x14ac:dyDescent="0.25">
      <c r="A3012" s="127">
        <f>SUM((ROW()+8)/10)</f>
        <v>302</v>
      </c>
      <c r="B3012" s="333" t="str">
        <f ca="1">IF(OFFSET(Zdroj!$B$16,A3012-1,0)&gt;0,OFFSET(Zdroj!$B$16,A3012-1,0),"")</f>
        <v/>
      </c>
      <c r="C3012" s="136" t="str">
        <f ca="1">IF(OFFSET(Zdroj!AG$16,A3012-1,0)=0,"",CONCATENATE("A",$A$2," - ",Zdroj!$AG$15))</f>
        <v/>
      </c>
      <c r="D3012" s="134" t="str">
        <f ca="1">IF(C3012="","",CONCATENATE(OFFSET(Zdroj!AG$16,A3012-1,0)," - ",OFFSET(Zdroj!AU$16,A3012-1,0)))</f>
        <v/>
      </c>
      <c r="E3012" s="66" t="str">
        <f ca="1">IF(C3012="","",OFFSET(Zdroj!AV$16,A3012-1,0))</f>
        <v/>
      </c>
      <c r="F3012" s="332" t="str">
        <f t="shared" ref="F3012" ca="1" si="897">IF(SUM(E3012:E3017)=0,"",SUM(E3012:E3017))</f>
        <v/>
      </c>
      <c r="G3012" s="333" t="str">
        <f t="shared" ref="G3012" ca="1" si="898">IF(SUM(E3012:E3021)=0,"",SUM(E3012:E3021))</f>
        <v/>
      </c>
    </row>
    <row r="3013" spans="1:7" x14ac:dyDescent="0.25">
      <c r="B3013" s="333"/>
      <c r="C3013" s="137" t="str">
        <f ca="1">IF(OFFSET(Zdroj!AH$16,A3012-1,0)=0,"",CONCATENATE("A",$A$2+1," - ",Zdroj!$AH$15))</f>
        <v/>
      </c>
      <c r="D3013" s="134" t="str">
        <f ca="1">IF(C3013="","",CONCATENATE(OFFSET(Zdroj!AH$16,A3012-1,0)," - ",OFFSET(Zdroj!AW$16,A3012-1,0)))</f>
        <v/>
      </c>
      <c r="E3013" s="66" t="str">
        <f ca="1">IF(C3013="","",OFFSET(Zdroj!AX$16,A3012-1,0))</f>
        <v/>
      </c>
      <c r="F3013" s="332"/>
      <c r="G3013" s="333"/>
    </row>
    <row r="3014" spans="1:7" x14ac:dyDescent="0.25">
      <c r="B3014" s="333"/>
      <c r="C3014" s="137" t="str">
        <f ca="1">IF(OFFSET(Zdroj!AI$16,A3012-1,0)=0,"",CONCATENATE("A",$A$2+2," - ",Zdroj!$AI$15))</f>
        <v/>
      </c>
      <c r="D3014" s="134" t="str">
        <f ca="1">IF(C3014="","",CONCATENATE(OFFSET(Zdroj!AI$16,A3012-1,0)," - ",OFFSET(Zdroj!AY$16,A3012-1,0)))</f>
        <v/>
      </c>
      <c r="E3014" s="66" t="str">
        <f ca="1">IF(C3014="","",OFFSET(Zdroj!AZ$16,A3012-1,0))</f>
        <v/>
      </c>
      <c r="F3014" s="332"/>
      <c r="G3014" s="333"/>
    </row>
    <row r="3015" spans="1:7" x14ac:dyDescent="0.25">
      <c r="B3015" s="333"/>
      <c r="C3015" s="137" t="str">
        <f ca="1">IF(OFFSET(Zdroj!AJ$16,A3012-1,0)=0,"",CONCATENATE("A",$A$2+3," - ",Zdroj!$AJ$15))</f>
        <v/>
      </c>
      <c r="D3015" s="134" t="str">
        <f ca="1">IF(C3015="","",CONCATENATE(OFFSET(Zdroj!AJ$16,A3012-1,0)," - ",OFFSET(Zdroj!BA$16,A3012-1,0)))</f>
        <v/>
      </c>
      <c r="E3015" s="66" t="str">
        <f ca="1">IF(C3015="","",OFFSET(Zdroj!BB$16,A3012-1,0))</f>
        <v/>
      </c>
      <c r="F3015" s="332"/>
      <c r="G3015" s="333"/>
    </row>
    <row r="3016" spans="1:7" x14ac:dyDescent="0.25">
      <c r="B3016" s="333"/>
      <c r="C3016" s="137" t="str">
        <f ca="1">IF(OFFSET(Zdroj!AK$16,A3012-1,0)=0,"",CONCATENATE("A",$A$2+4," - ",Zdroj!$AK$15))</f>
        <v/>
      </c>
      <c r="D3016" s="134" t="str">
        <f ca="1">IF(C3016="","",CONCATENATE(OFFSET(Zdroj!AK$16,A3012-1,0)," - ",OFFSET(Zdroj!BC$16,A3012-1,0)))</f>
        <v/>
      </c>
      <c r="E3016" s="66" t="str">
        <f ca="1">IF(C3016="","",OFFSET(Zdroj!BD$16,A3012-1,0))</f>
        <v/>
      </c>
      <c r="F3016" s="332"/>
      <c r="G3016" s="333"/>
    </row>
    <row r="3017" spans="1:7" x14ac:dyDescent="0.25">
      <c r="B3017" s="333"/>
      <c r="C3017" s="137" t="str">
        <f ca="1">IF(OFFSET(Zdroj!AL$16,A3012-1,0)=0,"",CONCATENATE("A",$A$2+5," - ",Zdroj!$AL$15))</f>
        <v/>
      </c>
      <c r="D3017" s="134" t="str">
        <f ca="1">IF(C3017="","",CONCATENATE(OFFSET(Zdroj!AL$16,A3012-1,0)," - ",OFFSET(Zdroj!BE$16,A3012-1,0)))</f>
        <v/>
      </c>
      <c r="E3017" s="66" t="str">
        <f ca="1">IF(C3017="","",OFFSET(Zdroj!BF$16,A3012-1,0))</f>
        <v/>
      </c>
      <c r="F3017" s="332"/>
      <c r="G3017" s="333"/>
    </row>
    <row r="3018" spans="1:7" x14ac:dyDescent="0.25">
      <c r="B3018" s="333"/>
      <c r="C3018" s="137" t="str">
        <f ca="1">IF(OFFSET(Zdroj!AM$16,A3012-1,0)=0,"",CONCATENATE("B",$A$2," - ",Zdroj!$AM$15))</f>
        <v/>
      </c>
      <c r="D3018" s="134" t="str">
        <f ca="1">IF(C3018="","",CONCATENATE(OFFSET(Zdroj!AM$16,A3012-1,0)))</f>
        <v/>
      </c>
      <c r="E3018" s="67" t="str">
        <f ca="1">IF(C3018="","",OFFSET(Zdroj!AN$16,A3012-1,0))</f>
        <v/>
      </c>
      <c r="F3018" s="334" t="str">
        <f t="shared" ref="F3018" ca="1" si="899">IF(SUM(E3018:E3021)=0,"",SUM(E3018:E3021))</f>
        <v/>
      </c>
      <c r="G3018" s="333"/>
    </row>
    <row r="3019" spans="1:7" x14ac:dyDescent="0.25">
      <c r="B3019" s="333"/>
      <c r="C3019" s="137" t="str">
        <f ca="1">IF(OFFSET(Zdroj!AO$16,A3012-1,0)=0,"",CONCATENATE("B",$A$2+1," - ",Zdroj!$AO$15))</f>
        <v/>
      </c>
      <c r="D3019" s="134" t="str">
        <f ca="1">IF(C3019="","",CONCATENATE(OFFSET(Zdroj!AO$16,A3012-1,0)))</f>
        <v/>
      </c>
      <c r="E3019" s="66" t="str">
        <f ca="1">IF(C3019="","",OFFSET(Zdroj!AP$16,A3012-1,0))</f>
        <v/>
      </c>
      <c r="F3019" s="334"/>
      <c r="G3019" s="333"/>
    </row>
    <row r="3020" spans="1:7" x14ac:dyDescent="0.25">
      <c r="B3020" s="333"/>
      <c r="C3020" s="137" t="str">
        <f ca="1">IF(OFFSET(Zdroj!AQ$16,A3012-1,0)=0,"",CONCATENATE("B",$A$2+2," - ",Zdroj!$AQ$15))</f>
        <v/>
      </c>
      <c r="D3020" s="134" t="str">
        <f ca="1">IF(C3020="","",CONCATENATE(OFFSET(Zdroj!AQ$16,A3012-1,0)))</f>
        <v/>
      </c>
      <c r="E3020" s="66" t="str">
        <f ca="1">IF(C3020="","",OFFSET(Zdroj!AR$16,A3012-1,0))</f>
        <v/>
      </c>
      <c r="F3020" s="334"/>
      <c r="G3020" s="333"/>
    </row>
    <row r="3021" spans="1:7" x14ac:dyDescent="0.25">
      <c r="B3021" s="333"/>
      <c r="C3021" s="137" t="str">
        <f ca="1">IF(OFFSET(Zdroj!AT$16,A3012-1,0)=0,"",CONCATENATE("B",$A$2+3," - ",Zdroj!$AS$15))</f>
        <v/>
      </c>
      <c r="D3021" s="134" t="str">
        <f ca="1">IF(C3021="","",CONCATENATE(OFFSET(Zdroj!AS$16,A3012-1,0)))</f>
        <v/>
      </c>
      <c r="E3021" s="66" t="str">
        <f ca="1">IF(C3021="","",OFFSET(Zdroj!AT$16,A3012-1,0))</f>
        <v/>
      </c>
      <c r="F3021" s="334"/>
      <c r="G3021" s="333"/>
    </row>
    <row r="3022" spans="1:7" x14ac:dyDescent="0.25">
      <c r="A3022" s="127">
        <f>SUM((ROW()+8)/10)</f>
        <v>303</v>
      </c>
      <c r="B3022" s="333" t="str">
        <f ca="1">IF(OFFSET(Zdroj!$B$16,A3022-1,0)&gt;0,OFFSET(Zdroj!$B$16,A3022-1,0),"")</f>
        <v/>
      </c>
      <c r="C3022" s="136" t="str">
        <f ca="1">IF(OFFSET(Zdroj!AG$16,A3022-1,0)=0,"",CONCATENATE("A",$A$2," - ",Zdroj!$AG$15))</f>
        <v/>
      </c>
      <c r="D3022" s="134" t="str">
        <f ca="1">IF(C3022="","",CONCATENATE(OFFSET(Zdroj!AG$16,A3022-1,0)," - ",OFFSET(Zdroj!AU$16,A3022-1,0)))</f>
        <v/>
      </c>
      <c r="E3022" s="66" t="str">
        <f ca="1">IF(C3022="","",OFFSET(Zdroj!AV$16,A3022-1,0))</f>
        <v/>
      </c>
      <c r="F3022" s="332" t="str">
        <f t="shared" ref="F3022" ca="1" si="900">IF(SUM(E3022:E3027)=0,"",SUM(E3022:E3027))</f>
        <v/>
      </c>
      <c r="G3022" s="333" t="str">
        <f t="shared" ref="G3022" ca="1" si="901">IF(SUM(E3022:E3031)=0,"",SUM(E3022:E3031))</f>
        <v/>
      </c>
    </row>
    <row r="3023" spans="1:7" x14ac:dyDescent="0.25">
      <c r="B3023" s="333"/>
      <c r="C3023" s="137" t="str">
        <f ca="1">IF(OFFSET(Zdroj!AH$16,A3022-1,0)=0,"",CONCATENATE("A",$A$2+1," - ",Zdroj!$AH$15))</f>
        <v/>
      </c>
      <c r="D3023" s="134" t="str">
        <f ca="1">IF(C3023="","",CONCATENATE(OFFSET(Zdroj!AH$16,A3022-1,0)," - ",OFFSET(Zdroj!AW$16,A3022-1,0)))</f>
        <v/>
      </c>
      <c r="E3023" s="66" t="str">
        <f ca="1">IF(C3023="","",OFFSET(Zdroj!AX$16,A3022-1,0))</f>
        <v/>
      </c>
      <c r="F3023" s="332"/>
      <c r="G3023" s="333"/>
    </row>
    <row r="3024" spans="1:7" x14ac:dyDescent="0.25">
      <c r="B3024" s="333"/>
      <c r="C3024" s="137" t="str">
        <f ca="1">IF(OFFSET(Zdroj!AI$16,A3022-1,0)=0,"",CONCATENATE("A",$A$2+2," - ",Zdroj!$AI$15))</f>
        <v/>
      </c>
      <c r="D3024" s="134" t="str">
        <f ca="1">IF(C3024="","",CONCATENATE(OFFSET(Zdroj!AI$16,A3022-1,0)," - ",OFFSET(Zdroj!AY$16,A3022-1,0)))</f>
        <v/>
      </c>
      <c r="E3024" s="66" t="str">
        <f ca="1">IF(C3024="","",OFFSET(Zdroj!AZ$16,A3022-1,0))</f>
        <v/>
      </c>
      <c r="F3024" s="332"/>
      <c r="G3024" s="333"/>
    </row>
    <row r="3025" spans="1:7" x14ac:dyDescent="0.25">
      <c r="B3025" s="333"/>
      <c r="C3025" s="137" t="str">
        <f ca="1">IF(OFFSET(Zdroj!AJ$16,A3022-1,0)=0,"",CONCATENATE("A",$A$2+3," - ",Zdroj!$AJ$15))</f>
        <v/>
      </c>
      <c r="D3025" s="134" t="str">
        <f ca="1">IF(C3025="","",CONCATENATE(OFFSET(Zdroj!AJ$16,A3022-1,0)," - ",OFFSET(Zdroj!BA$16,A3022-1,0)))</f>
        <v/>
      </c>
      <c r="E3025" s="66" t="str">
        <f ca="1">IF(C3025="","",OFFSET(Zdroj!BB$16,A3022-1,0))</f>
        <v/>
      </c>
      <c r="F3025" s="332"/>
      <c r="G3025" s="333"/>
    </row>
    <row r="3026" spans="1:7" x14ac:dyDescent="0.25">
      <c r="B3026" s="333"/>
      <c r="C3026" s="137" t="str">
        <f ca="1">IF(OFFSET(Zdroj!AK$16,A3022-1,0)=0,"",CONCATENATE("A",$A$2+4," - ",Zdroj!$AK$15))</f>
        <v/>
      </c>
      <c r="D3026" s="134" t="str">
        <f ca="1">IF(C3026="","",CONCATENATE(OFFSET(Zdroj!AK$16,A3022-1,0)," - ",OFFSET(Zdroj!BC$16,A3022-1,0)))</f>
        <v/>
      </c>
      <c r="E3026" s="66" t="str">
        <f ca="1">IF(C3026="","",OFFSET(Zdroj!BD$16,A3022-1,0))</f>
        <v/>
      </c>
      <c r="F3026" s="332"/>
      <c r="G3026" s="333"/>
    </row>
    <row r="3027" spans="1:7" x14ac:dyDescent="0.25">
      <c r="B3027" s="333"/>
      <c r="C3027" s="137" t="str">
        <f ca="1">IF(OFFSET(Zdroj!AL$16,A3022-1,0)=0,"",CONCATENATE("A",$A$2+5," - ",Zdroj!$AL$15))</f>
        <v/>
      </c>
      <c r="D3027" s="134" t="str">
        <f ca="1">IF(C3027="","",CONCATENATE(OFFSET(Zdroj!AL$16,A3022-1,0)," - ",OFFSET(Zdroj!BE$16,A3022-1,0)))</f>
        <v/>
      </c>
      <c r="E3027" s="66" t="str">
        <f ca="1">IF(C3027="","",OFFSET(Zdroj!BF$16,A3022-1,0))</f>
        <v/>
      </c>
      <c r="F3027" s="332"/>
      <c r="G3027" s="333"/>
    </row>
    <row r="3028" spans="1:7" x14ac:dyDescent="0.25">
      <c r="B3028" s="333"/>
      <c r="C3028" s="137" t="str">
        <f ca="1">IF(OFFSET(Zdroj!AM$16,A3022-1,0)=0,"",CONCATENATE("B",$A$2," - ",Zdroj!$AM$15))</f>
        <v/>
      </c>
      <c r="D3028" s="134" t="str">
        <f ca="1">IF(C3028="","",CONCATENATE(OFFSET(Zdroj!AM$16,A3022-1,0)))</f>
        <v/>
      </c>
      <c r="E3028" s="67" t="str">
        <f ca="1">IF(C3028="","",OFFSET(Zdroj!AN$16,A3022-1,0))</f>
        <v/>
      </c>
      <c r="F3028" s="334" t="str">
        <f t="shared" ref="F3028" ca="1" si="902">IF(SUM(E3028:E3031)=0,"",SUM(E3028:E3031))</f>
        <v/>
      </c>
      <c r="G3028" s="333"/>
    </row>
    <row r="3029" spans="1:7" x14ac:dyDescent="0.25">
      <c r="B3029" s="333"/>
      <c r="C3029" s="137" t="str">
        <f ca="1">IF(OFFSET(Zdroj!AO$16,A3022-1,0)=0,"",CONCATENATE("B",$A$2+1," - ",Zdroj!$AO$15))</f>
        <v/>
      </c>
      <c r="D3029" s="134" t="str">
        <f ca="1">IF(C3029="","",CONCATENATE(OFFSET(Zdroj!AO$16,A3022-1,0)))</f>
        <v/>
      </c>
      <c r="E3029" s="66" t="str">
        <f ca="1">IF(C3029="","",OFFSET(Zdroj!AP$16,A3022-1,0))</f>
        <v/>
      </c>
      <c r="F3029" s="334"/>
      <c r="G3029" s="333"/>
    </row>
    <row r="3030" spans="1:7" x14ac:dyDescent="0.25">
      <c r="B3030" s="333"/>
      <c r="C3030" s="137" t="str">
        <f ca="1">IF(OFFSET(Zdroj!AQ$16,A3022-1,0)=0,"",CONCATENATE("B",$A$2+2," - ",Zdroj!$AQ$15))</f>
        <v/>
      </c>
      <c r="D3030" s="134" t="str">
        <f ca="1">IF(C3030="","",CONCATENATE(OFFSET(Zdroj!AQ$16,A3022-1,0)))</f>
        <v/>
      </c>
      <c r="E3030" s="66" t="str">
        <f ca="1">IF(C3030="","",OFFSET(Zdroj!AR$16,A3022-1,0))</f>
        <v/>
      </c>
      <c r="F3030" s="334"/>
      <c r="G3030" s="333"/>
    </row>
    <row r="3031" spans="1:7" x14ac:dyDescent="0.25">
      <c r="B3031" s="333"/>
      <c r="C3031" s="137" t="str">
        <f ca="1">IF(OFFSET(Zdroj!AT$16,A3022-1,0)=0,"",CONCATENATE("B",$A$2+3," - ",Zdroj!$AS$15))</f>
        <v/>
      </c>
      <c r="D3031" s="134" t="str">
        <f ca="1">IF(C3031="","",CONCATENATE(OFFSET(Zdroj!AS$16,A3022-1,0)))</f>
        <v/>
      </c>
      <c r="E3031" s="66" t="str">
        <f ca="1">IF(C3031="","",OFFSET(Zdroj!AT$16,A3022-1,0))</f>
        <v/>
      </c>
      <c r="F3031" s="334"/>
      <c r="G3031" s="333"/>
    </row>
    <row r="3032" spans="1:7" x14ac:dyDescent="0.25">
      <c r="A3032" s="127">
        <f>SUM((ROW()+8)/10)</f>
        <v>304</v>
      </c>
      <c r="B3032" s="333" t="str">
        <f ca="1">IF(OFFSET(Zdroj!$B$16,A3032-1,0)&gt;0,OFFSET(Zdroj!$B$16,A3032-1,0),"")</f>
        <v/>
      </c>
      <c r="C3032" s="136" t="str">
        <f ca="1">IF(OFFSET(Zdroj!AG$16,A3032-1,0)=0,"",CONCATENATE("A",$A$2," - ",Zdroj!$AG$15))</f>
        <v/>
      </c>
      <c r="D3032" s="134" t="str">
        <f ca="1">IF(C3032="","",CONCATENATE(OFFSET(Zdroj!AG$16,A3032-1,0)," - ",OFFSET(Zdroj!AU$16,A3032-1,0)))</f>
        <v/>
      </c>
      <c r="E3032" s="66" t="str">
        <f ca="1">IF(C3032="","",OFFSET(Zdroj!AV$16,A3032-1,0))</f>
        <v/>
      </c>
      <c r="F3032" s="332" t="str">
        <f t="shared" ref="F3032" ca="1" si="903">IF(SUM(E3032:E3037)=0,"",SUM(E3032:E3037))</f>
        <v/>
      </c>
      <c r="G3032" s="333" t="str">
        <f t="shared" ref="G3032" ca="1" si="904">IF(SUM(E3032:E3041)=0,"",SUM(E3032:E3041))</f>
        <v/>
      </c>
    </row>
    <row r="3033" spans="1:7" x14ac:dyDescent="0.25">
      <c r="B3033" s="333"/>
      <c r="C3033" s="137" t="str">
        <f ca="1">IF(OFFSET(Zdroj!AH$16,A3032-1,0)=0,"",CONCATENATE("A",$A$2+1," - ",Zdroj!$AH$15))</f>
        <v/>
      </c>
      <c r="D3033" s="134" t="str">
        <f ca="1">IF(C3033="","",CONCATENATE(OFFSET(Zdroj!AH$16,A3032-1,0)," - ",OFFSET(Zdroj!AW$16,A3032-1,0)))</f>
        <v/>
      </c>
      <c r="E3033" s="66" t="str">
        <f ca="1">IF(C3033="","",OFFSET(Zdroj!AX$16,A3032-1,0))</f>
        <v/>
      </c>
      <c r="F3033" s="332"/>
      <c r="G3033" s="333"/>
    </row>
    <row r="3034" spans="1:7" x14ac:dyDescent="0.25">
      <c r="B3034" s="333"/>
      <c r="C3034" s="137" t="str">
        <f ca="1">IF(OFFSET(Zdroj!AI$16,A3032-1,0)=0,"",CONCATENATE("A",$A$2+2," - ",Zdroj!$AI$15))</f>
        <v/>
      </c>
      <c r="D3034" s="134" t="str">
        <f ca="1">IF(C3034="","",CONCATENATE(OFFSET(Zdroj!AI$16,A3032-1,0)," - ",OFFSET(Zdroj!AY$16,A3032-1,0)))</f>
        <v/>
      </c>
      <c r="E3034" s="66" t="str">
        <f ca="1">IF(C3034="","",OFFSET(Zdroj!AZ$16,A3032-1,0))</f>
        <v/>
      </c>
      <c r="F3034" s="332"/>
      <c r="G3034" s="333"/>
    </row>
    <row r="3035" spans="1:7" x14ac:dyDescent="0.25">
      <c r="B3035" s="333"/>
      <c r="C3035" s="137" t="str">
        <f ca="1">IF(OFFSET(Zdroj!AJ$16,A3032-1,0)=0,"",CONCATENATE("A",$A$2+3," - ",Zdroj!$AJ$15))</f>
        <v/>
      </c>
      <c r="D3035" s="134" t="str">
        <f ca="1">IF(C3035="","",CONCATENATE(OFFSET(Zdroj!AJ$16,A3032-1,0)," - ",OFFSET(Zdroj!BA$16,A3032-1,0)))</f>
        <v/>
      </c>
      <c r="E3035" s="66" t="str">
        <f ca="1">IF(C3035="","",OFFSET(Zdroj!BB$16,A3032-1,0))</f>
        <v/>
      </c>
      <c r="F3035" s="332"/>
      <c r="G3035" s="333"/>
    </row>
    <row r="3036" spans="1:7" x14ac:dyDescent="0.25">
      <c r="B3036" s="333"/>
      <c r="C3036" s="137" t="str">
        <f ca="1">IF(OFFSET(Zdroj!AK$16,A3032-1,0)=0,"",CONCATENATE("A",$A$2+4," - ",Zdroj!$AK$15))</f>
        <v/>
      </c>
      <c r="D3036" s="134" t="str">
        <f ca="1">IF(C3036="","",CONCATENATE(OFFSET(Zdroj!AK$16,A3032-1,0)," - ",OFFSET(Zdroj!BC$16,A3032-1,0)))</f>
        <v/>
      </c>
      <c r="E3036" s="66" t="str">
        <f ca="1">IF(C3036="","",OFFSET(Zdroj!BD$16,A3032-1,0))</f>
        <v/>
      </c>
      <c r="F3036" s="332"/>
      <c r="G3036" s="333"/>
    </row>
    <row r="3037" spans="1:7" x14ac:dyDescent="0.25">
      <c r="B3037" s="333"/>
      <c r="C3037" s="137" t="str">
        <f ca="1">IF(OFFSET(Zdroj!AL$16,A3032-1,0)=0,"",CONCATENATE("A",$A$2+5," - ",Zdroj!$AL$15))</f>
        <v/>
      </c>
      <c r="D3037" s="134" t="str">
        <f ca="1">IF(C3037="","",CONCATENATE(OFFSET(Zdroj!AL$16,A3032-1,0)," - ",OFFSET(Zdroj!BE$16,A3032-1,0)))</f>
        <v/>
      </c>
      <c r="E3037" s="66" t="str">
        <f ca="1">IF(C3037="","",OFFSET(Zdroj!BF$16,A3032-1,0))</f>
        <v/>
      </c>
      <c r="F3037" s="332"/>
      <c r="G3037" s="333"/>
    </row>
    <row r="3038" spans="1:7" x14ac:dyDescent="0.25">
      <c r="B3038" s="333"/>
      <c r="C3038" s="137" t="str">
        <f ca="1">IF(OFFSET(Zdroj!AM$16,A3032-1,0)=0,"",CONCATENATE("B",$A$2," - ",Zdroj!$AM$15))</f>
        <v/>
      </c>
      <c r="D3038" s="134" t="str">
        <f ca="1">IF(C3038="","",CONCATENATE(OFFSET(Zdroj!AM$16,A3032-1,0)))</f>
        <v/>
      </c>
      <c r="E3038" s="67" t="str">
        <f ca="1">IF(C3038="","",OFFSET(Zdroj!AN$16,A3032-1,0))</f>
        <v/>
      </c>
      <c r="F3038" s="334" t="str">
        <f t="shared" ref="F3038" ca="1" si="905">IF(SUM(E3038:E3041)=0,"",SUM(E3038:E3041))</f>
        <v/>
      </c>
      <c r="G3038" s="333"/>
    </row>
    <row r="3039" spans="1:7" x14ac:dyDescent="0.25">
      <c r="B3039" s="333"/>
      <c r="C3039" s="137" t="str">
        <f ca="1">IF(OFFSET(Zdroj!AO$16,A3032-1,0)=0,"",CONCATENATE("B",$A$2+1," - ",Zdroj!$AO$15))</f>
        <v/>
      </c>
      <c r="D3039" s="134" t="str">
        <f ca="1">IF(C3039="","",CONCATENATE(OFFSET(Zdroj!AO$16,A3032-1,0)))</f>
        <v/>
      </c>
      <c r="E3039" s="66" t="str">
        <f ca="1">IF(C3039="","",OFFSET(Zdroj!AP$16,A3032-1,0))</f>
        <v/>
      </c>
      <c r="F3039" s="334"/>
      <c r="G3039" s="333"/>
    </row>
    <row r="3040" spans="1:7" x14ac:dyDescent="0.25">
      <c r="B3040" s="333"/>
      <c r="C3040" s="137" t="str">
        <f ca="1">IF(OFFSET(Zdroj!AQ$16,A3032-1,0)=0,"",CONCATENATE("B",$A$2+2," - ",Zdroj!$AQ$15))</f>
        <v/>
      </c>
      <c r="D3040" s="134" t="str">
        <f ca="1">IF(C3040="","",CONCATENATE(OFFSET(Zdroj!AQ$16,A3032-1,0)))</f>
        <v/>
      </c>
      <c r="E3040" s="66" t="str">
        <f ca="1">IF(C3040="","",OFFSET(Zdroj!AR$16,A3032-1,0))</f>
        <v/>
      </c>
      <c r="F3040" s="334"/>
      <c r="G3040" s="333"/>
    </row>
    <row r="3041" spans="1:7" x14ac:dyDescent="0.25">
      <c r="B3041" s="333"/>
      <c r="C3041" s="137" t="str">
        <f ca="1">IF(OFFSET(Zdroj!AT$16,A3032-1,0)=0,"",CONCATENATE("B",$A$2+3," - ",Zdroj!$AS$15))</f>
        <v/>
      </c>
      <c r="D3041" s="134" t="str">
        <f ca="1">IF(C3041="","",CONCATENATE(OFFSET(Zdroj!AS$16,A3032-1,0)))</f>
        <v/>
      </c>
      <c r="E3041" s="66" t="str">
        <f ca="1">IF(C3041="","",OFFSET(Zdroj!AT$16,A3032-1,0))</f>
        <v/>
      </c>
      <c r="F3041" s="334"/>
      <c r="G3041" s="333"/>
    </row>
    <row r="3042" spans="1:7" x14ac:dyDescent="0.25">
      <c r="A3042" s="127">
        <f>SUM((ROW()+8)/10)</f>
        <v>305</v>
      </c>
      <c r="B3042" s="333" t="str">
        <f ca="1">IF(OFFSET(Zdroj!$B$16,A3042-1,0)&gt;0,OFFSET(Zdroj!$B$16,A3042-1,0),"")</f>
        <v/>
      </c>
      <c r="C3042" s="136" t="str">
        <f ca="1">IF(OFFSET(Zdroj!AG$16,A3042-1,0)=0,"",CONCATENATE("A",$A$2," - ",Zdroj!$AG$15))</f>
        <v/>
      </c>
      <c r="D3042" s="134" t="str">
        <f ca="1">IF(C3042="","",CONCATENATE(OFFSET(Zdroj!AG$16,A3042-1,0)," - ",OFFSET(Zdroj!AU$16,A3042-1,0)))</f>
        <v/>
      </c>
      <c r="E3042" s="66" t="str">
        <f ca="1">IF(C3042="","",OFFSET(Zdroj!AV$16,A3042-1,0))</f>
        <v/>
      </c>
      <c r="F3042" s="332" t="str">
        <f t="shared" ref="F3042" ca="1" si="906">IF(SUM(E3042:E3047)=0,"",SUM(E3042:E3047))</f>
        <v/>
      </c>
      <c r="G3042" s="333" t="str">
        <f t="shared" ref="G3042" ca="1" si="907">IF(SUM(E3042:E3051)=0,"",SUM(E3042:E3051))</f>
        <v/>
      </c>
    </row>
    <row r="3043" spans="1:7" x14ac:dyDescent="0.25">
      <c r="B3043" s="333"/>
      <c r="C3043" s="137" t="str">
        <f ca="1">IF(OFFSET(Zdroj!AH$16,A3042-1,0)=0,"",CONCATENATE("A",$A$2+1," - ",Zdroj!$AH$15))</f>
        <v/>
      </c>
      <c r="D3043" s="134" t="str">
        <f ca="1">IF(C3043="","",CONCATENATE(OFFSET(Zdroj!AH$16,A3042-1,0)," - ",OFFSET(Zdroj!AW$16,A3042-1,0)))</f>
        <v/>
      </c>
      <c r="E3043" s="66" t="str">
        <f ca="1">IF(C3043="","",OFFSET(Zdroj!AX$16,A3042-1,0))</f>
        <v/>
      </c>
      <c r="F3043" s="332"/>
      <c r="G3043" s="333"/>
    </row>
    <row r="3044" spans="1:7" x14ac:dyDescent="0.25">
      <c r="B3044" s="333"/>
      <c r="C3044" s="137" t="str">
        <f ca="1">IF(OFFSET(Zdroj!AI$16,A3042-1,0)=0,"",CONCATENATE("A",$A$2+2," - ",Zdroj!$AI$15))</f>
        <v/>
      </c>
      <c r="D3044" s="134" t="str">
        <f ca="1">IF(C3044="","",CONCATENATE(OFFSET(Zdroj!AI$16,A3042-1,0)," - ",OFFSET(Zdroj!AY$16,A3042-1,0)))</f>
        <v/>
      </c>
      <c r="E3044" s="66" t="str">
        <f ca="1">IF(C3044="","",OFFSET(Zdroj!AZ$16,A3042-1,0))</f>
        <v/>
      </c>
      <c r="F3044" s="332"/>
      <c r="G3044" s="333"/>
    </row>
    <row r="3045" spans="1:7" x14ac:dyDescent="0.25">
      <c r="B3045" s="333"/>
      <c r="C3045" s="137" t="str">
        <f ca="1">IF(OFFSET(Zdroj!AJ$16,A3042-1,0)=0,"",CONCATENATE("A",$A$2+3," - ",Zdroj!$AJ$15))</f>
        <v/>
      </c>
      <c r="D3045" s="134" t="str">
        <f ca="1">IF(C3045="","",CONCATENATE(OFFSET(Zdroj!AJ$16,A3042-1,0)," - ",OFFSET(Zdroj!BA$16,A3042-1,0)))</f>
        <v/>
      </c>
      <c r="E3045" s="66" t="str">
        <f ca="1">IF(C3045="","",OFFSET(Zdroj!BB$16,A3042-1,0))</f>
        <v/>
      </c>
      <c r="F3045" s="332"/>
      <c r="G3045" s="333"/>
    </row>
    <row r="3046" spans="1:7" x14ac:dyDescent="0.25">
      <c r="B3046" s="333"/>
      <c r="C3046" s="137" t="str">
        <f ca="1">IF(OFFSET(Zdroj!AK$16,A3042-1,0)=0,"",CONCATENATE("A",$A$2+4," - ",Zdroj!$AK$15))</f>
        <v/>
      </c>
      <c r="D3046" s="134" t="str">
        <f ca="1">IF(C3046="","",CONCATENATE(OFFSET(Zdroj!AK$16,A3042-1,0)," - ",OFFSET(Zdroj!BC$16,A3042-1,0)))</f>
        <v/>
      </c>
      <c r="E3046" s="66" t="str">
        <f ca="1">IF(C3046="","",OFFSET(Zdroj!BD$16,A3042-1,0))</f>
        <v/>
      </c>
      <c r="F3046" s="332"/>
      <c r="G3046" s="333"/>
    </row>
    <row r="3047" spans="1:7" x14ac:dyDescent="0.25">
      <c r="B3047" s="333"/>
      <c r="C3047" s="137" t="str">
        <f ca="1">IF(OFFSET(Zdroj!AL$16,A3042-1,0)=0,"",CONCATENATE("A",$A$2+5," - ",Zdroj!$AL$15))</f>
        <v/>
      </c>
      <c r="D3047" s="134" t="str">
        <f ca="1">IF(C3047="","",CONCATENATE(OFFSET(Zdroj!AL$16,A3042-1,0)," - ",OFFSET(Zdroj!BE$16,A3042-1,0)))</f>
        <v/>
      </c>
      <c r="E3047" s="66" t="str">
        <f ca="1">IF(C3047="","",OFFSET(Zdroj!BF$16,A3042-1,0))</f>
        <v/>
      </c>
      <c r="F3047" s="332"/>
      <c r="G3047" s="333"/>
    </row>
    <row r="3048" spans="1:7" x14ac:dyDescent="0.25">
      <c r="B3048" s="333"/>
      <c r="C3048" s="137" t="str">
        <f ca="1">IF(OFFSET(Zdroj!AM$16,A3042-1,0)=0,"",CONCATENATE("B",$A$2," - ",Zdroj!$AM$15))</f>
        <v/>
      </c>
      <c r="D3048" s="134" t="str">
        <f ca="1">IF(C3048="","",CONCATENATE(OFFSET(Zdroj!AM$16,A3042-1,0)))</f>
        <v/>
      </c>
      <c r="E3048" s="67" t="str">
        <f ca="1">IF(C3048="","",OFFSET(Zdroj!AN$16,A3042-1,0))</f>
        <v/>
      </c>
      <c r="F3048" s="334" t="str">
        <f t="shared" ref="F3048" ca="1" si="908">IF(SUM(E3048:E3051)=0,"",SUM(E3048:E3051))</f>
        <v/>
      </c>
      <c r="G3048" s="333"/>
    </row>
    <row r="3049" spans="1:7" x14ac:dyDescent="0.25">
      <c r="B3049" s="333"/>
      <c r="C3049" s="137" t="str">
        <f ca="1">IF(OFFSET(Zdroj!AO$16,A3042-1,0)=0,"",CONCATENATE("B",$A$2+1," - ",Zdroj!$AO$15))</f>
        <v/>
      </c>
      <c r="D3049" s="134" t="str">
        <f ca="1">IF(C3049="","",CONCATENATE(OFFSET(Zdroj!AO$16,A3042-1,0)))</f>
        <v/>
      </c>
      <c r="E3049" s="66" t="str">
        <f ca="1">IF(C3049="","",OFFSET(Zdroj!AP$16,A3042-1,0))</f>
        <v/>
      </c>
      <c r="F3049" s="334"/>
      <c r="G3049" s="333"/>
    </row>
    <row r="3050" spans="1:7" x14ac:dyDescent="0.25">
      <c r="B3050" s="333"/>
      <c r="C3050" s="137" t="str">
        <f ca="1">IF(OFFSET(Zdroj!AQ$16,A3042-1,0)=0,"",CONCATENATE("B",$A$2+2," - ",Zdroj!$AQ$15))</f>
        <v/>
      </c>
      <c r="D3050" s="134" t="str">
        <f ca="1">IF(C3050="","",CONCATENATE(OFFSET(Zdroj!AQ$16,A3042-1,0)))</f>
        <v/>
      </c>
      <c r="E3050" s="66" t="str">
        <f ca="1">IF(C3050="","",OFFSET(Zdroj!AR$16,A3042-1,0))</f>
        <v/>
      </c>
      <c r="F3050" s="334"/>
      <c r="G3050" s="333"/>
    </row>
    <row r="3051" spans="1:7" x14ac:dyDescent="0.25">
      <c r="B3051" s="333"/>
      <c r="C3051" s="137" t="str">
        <f ca="1">IF(OFFSET(Zdroj!AT$16,A3042-1,0)=0,"",CONCATENATE("B",$A$2+3," - ",Zdroj!$AS$15))</f>
        <v/>
      </c>
      <c r="D3051" s="134" t="str">
        <f ca="1">IF(C3051="","",CONCATENATE(OFFSET(Zdroj!AS$16,A3042-1,0)))</f>
        <v/>
      </c>
      <c r="E3051" s="66" t="str">
        <f ca="1">IF(C3051="","",OFFSET(Zdroj!AT$16,A3042-1,0))</f>
        <v/>
      </c>
      <c r="F3051" s="334"/>
      <c r="G3051" s="333"/>
    </row>
    <row r="3052" spans="1:7" x14ac:dyDescent="0.25">
      <c r="A3052" s="127">
        <f>SUM((ROW()+8)/10)</f>
        <v>306</v>
      </c>
      <c r="B3052" s="333" t="str">
        <f ca="1">IF(OFFSET(Zdroj!$B$16,A3052-1,0)&gt;0,OFFSET(Zdroj!$B$16,A3052-1,0),"")</f>
        <v/>
      </c>
      <c r="C3052" s="136" t="str">
        <f ca="1">IF(OFFSET(Zdroj!AG$16,A3052-1,0)=0,"",CONCATENATE("A",$A$2," - ",Zdroj!$AG$15))</f>
        <v/>
      </c>
      <c r="D3052" s="134" t="str">
        <f ca="1">IF(C3052="","",CONCATENATE(OFFSET(Zdroj!AG$16,A3052-1,0)," - ",OFFSET(Zdroj!AU$16,A3052-1,0)))</f>
        <v/>
      </c>
      <c r="E3052" s="66" t="str">
        <f ca="1">IF(C3052="","",OFFSET(Zdroj!AV$16,A3052-1,0))</f>
        <v/>
      </c>
      <c r="F3052" s="332" t="str">
        <f t="shared" ref="F3052" ca="1" si="909">IF(SUM(E3052:E3057)=0,"",SUM(E3052:E3057))</f>
        <v/>
      </c>
      <c r="G3052" s="333" t="str">
        <f t="shared" ref="G3052" ca="1" si="910">IF(SUM(E3052:E3061)=0,"",SUM(E3052:E3061))</f>
        <v/>
      </c>
    </row>
    <row r="3053" spans="1:7" x14ac:dyDescent="0.25">
      <c r="B3053" s="333"/>
      <c r="C3053" s="137" t="str">
        <f ca="1">IF(OFFSET(Zdroj!AH$16,A3052-1,0)=0,"",CONCATENATE("A",$A$2+1," - ",Zdroj!$AH$15))</f>
        <v/>
      </c>
      <c r="D3053" s="134" t="str">
        <f ca="1">IF(C3053="","",CONCATENATE(OFFSET(Zdroj!AH$16,A3052-1,0)," - ",OFFSET(Zdroj!AW$16,A3052-1,0)))</f>
        <v/>
      </c>
      <c r="E3053" s="66" t="str">
        <f ca="1">IF(C3053="","",OFFSET(Zdroj!AX$16,A3052-1,0))</f>
        <v/>
      </c>
      <c r="F3053" s="332"/>
      <c r="G3053" s="333"/>
    </row>
    <row r="3054" spans="1:7" x14ac:dyDescent="0.25">
      <c r="B3054" s="333"/>
      <c r="C3054" s="137" t="str">
        <f ca="1">IF(OFFSET(Zdroj!AI$16,A3052-1,0)=0,"",CONCATENATE("A",$A$2+2," - ",Zdroj!$AI$15))</f>
        <v/>
      </c>
      <c r="D3054" s="134" t="str">
        <f ca="1">IF(C3054="","",CONCATENATE(OFFSET(Zdroj!AI$16,A3052-1,0)," - ",OFFSET(Zdroj!AY$16,A3052-1,0)))</f>
        <v/>
      </c>
      <c r="E3054" s="66" t="str">
        <f ca="1">IF(C3054="","",OFFSET(Zdroj!AZ$16,A3052-1,0))</f>
        <v/>
      </c>
      <c r="F3054" s="332"/>
      <c r="G3054" s="333"/>
    </row>
    <row r="3055" spans="1:7" x14ac:dyDescent="0.25">
      <c r="B3055" s="333"/>
      <c r="C3055" s="137" t="str">
        <f ca="1">IF(OFFSET(Zdroj!AJ$16,A3052-1,0)=0,"",CONCATENATE("A",$A$2+3," - ",Zdroj!$AJ$15))</f>
        <v/>
      </c>
      <c r="D3055" s="134" t="str">
        <f ca="1">IF(C3055="","",CONCATENATE(OFFSET(Zdroj!AJ$16,A3052-1,0)," - ",OFFSET(Zdroj!BA$16,A3052-1,0)))</f>
        <v/>
      </c>
      <c r="E3055" s="66" t="str">
        <f ca="1">IF(C3055="","",OFFSET(Zdroj!BB$16,A3052-1,0))</f>
        <v/>
      </c>
      <c r="F3055" s="332"/>
      <c r="G3055" s="333"/>
    </row>
    <row r="3056" spans="1:7" x14ac:dyDescent="0.25">
      <c r="B3056" s="333"/>
      <c r="C3056" s="137" t="str">
        <f ca="1">IF(OFFSET(Zdroj!AK$16,A3052-1,0)=0,"",CONCATENATE("A",$A$2+4," - ",Zdroj!$AK$15))</f>
        <v/>
      </c>
      <c r="D3056" s="134" t="str">
        <f ca="1">IF(C3056="","",CONCATENATE(OFFSET(Zdroj!AK$16,A3052-1,0)," - ",OFFSET(Zdroj!BC$16,A3052-1,0)))</f>
        <v/>
      </c>
      <c r="E3056" s="66" t="str">
        <f ca="1">IF(C3056="","",OFFSET(Zdroj!BD$16,A3052-1,0))</f>
        <v/>
      </c>
      <c r="F3056" s="332"/>
      <c r="G3056" s="333"/>
    </row>
    <row r="3057" spans="1:7" x14ac:dyDescent="0.25">
      <c r="B3057" s="333"/>
      <c r="C3057" s="137" t="str">
        <f ca="1">IF(OFFSET(Zdroj!AL$16,A3052-1,0)=0,"",CONCATENATE("A",$A$2+5," - ",Zdroj!$AL$15))</f>
        <v/>
      </c>
      <c r="D3057" s="134" t="str">
        <f ca="1">IF(C3057="","",CONCATENATE(OFFSET(Zdroj!AL$16,A3052-1,0)," - ",OFFSET(Zdroj!BE$16,A3052-1,0)))</f>
        <v/>
      </c>
      <c r="E3057" s="66" t="str">
        <f ca="1">IF(C3057="","",OFFSET(Zdroj!BF$16,A3052-1,0))</f>
        <v/>
      </c>
      <c r="F3057" s="332"/>
      <c r="G3057" s="333"/>
    </row>
    <row r="3058" spans="1:7" x14ac:dyDescent="0.25">
      <c r="B3058" s="333"/>
      <c r="C3058" s="137" t="str">
        <f ca="1">IF(OFFSET(Zdroj!AM$16,A3052-1,0)=0,"",CONCATENATE("B",$A$2," - ",Zdroj!$AM$15))</f>
        <v/>
      </c>
      <c r="D3058" s="134" t="str">
        <f ca="1">IF(C3058="","",CONCATENATE(OFFSET(Zdroj!AM$16,A3052-1,0)))</f>
        <v/>
      </c>
      <c r="E3058" s="67" t="str">
        <f ca="1">IF(C3058="","",OFFSET(Zdroj!AN$16,A3052-1,0))</f>
        <v/>
      </c>
      <c r="F3058" s="334" t="str">
        <f t="shared" ref="F3058" ca="1" si="911">IF(SUM(E3058:E3061)=0,"",SUM(E3058:E3061))</f>
        <v/>
      </c>
      <c r="G3058" s="333"/>
    </row>
    <row r="3059" spans="1:7" x14ac:dyDescent="0.25">
      <c r="B3059" s="333"/>
      <c r="C3059" s="137" t="str">
        <f ca="1">IF(OFFSET(Zdroj!AO$16,A3052-1,0)=0,"",CONCATENATE("B",$A$2+1," - ",Zdroj!$AO$15))</f>
        <v/>
      </c>
      <c r="D3059" s="134" t="str">
        <f ca="1">IF(C3059="","",CONCATENATE(OFFSET(Zdroj!AO$16,A3052-1,0)))</f>
        <v/>
      </c>
      <c r="E3059" s="66" t="str">
        <f ca="1">IF(C3059="","",OFFSET(Zdroj!AP$16,A3052-1,0))</f>
        <v/>
      </c>
      <c r="F3059" s="334"/>
      <c r="G3059" s="333"/>
    </row>
    <row r="3060" spans="1:7" x14ac:dyDescent="0.25">
      <c r="B3060" s="333"/>
      <c r="C3060" s="137" t="str">
        <f ca="1">IF(OFFSET(Zdroj!AQ$16,A3052-1,0)=0,"",CONCATENATE("B",$A$2+2," - ",Zdroj!$AQ$15))</f>
        <v/>
      </c>
      <c r="D3060" s="134" t="str">
        <f ca="1">IF(C3060="","",CONCATENATE(OFFSET(Zdroj!AQ$16,A3052-1,0)))</f>
        <v/>
      </c>
      <c r="E3060" s="66" t="str">
        <f ca="1">IF(C3060="","",OFFSET(Zdroj!AR$16,A3052-1,0))</f>
        <v/>
      </c>
      <c r="F3060" s="334"/>
      <c r="G3060" s="333"/>
    </row>
    <row r="3061" spans="1:7" x14ac:dyDescent="0.25">
      <c r="B3061" s="333"/>
      <c r="C3061" s="137" t="str">
        <f ca="1">IF(OFFSET(Zdroj!AT$16,A3052-1,0)=0,"",CONCATENATE("B",$A$2+3," - ",Zdroj!$AS$15))</f>
        <v/>
      </c>
      <c r="D3061" s="134" t="str">
        <f ca="1">IF(C3061="","",CONCATENATE(OFFSET(Zdroj!AS$16,A3052-1,0)))</f>
        <v/>
      </c>
      <c r="E3061" s="66" t="str">
        <f ca="1">IF(C3061="","",OFFSET(Zdroj!AT$16,A3052-1,0))</f>
        <v/>
      </c>
      <c r="F3061" s="334"/>
      <c r="G3061" s="333"/>
    </row>
    <row r="3062" spans="1:7" x14ac:dyDescent="0.25">
      <c r="A3062" s="127">
        <f>SUM((ROW()+8)/10)</f>
        <v>307</v>
      </c>
      <c r="B3062" s="333" t="str">
        <f ca="1">IF(OFFSET(Zdroj!$B$16,A3062-1,0)&gt;0,OFFSET(Zdroj!$B$16,A3062-1,0),"")</f>
        <v/>
      </c>
      <c r="C3062" s="136" t="str">
        <f ca="1">IF(OFFSET(Zdroj!AG$16,A3062-1,0)=0,"",CONCATENATE("A",$A$2," - ",Zdroj!$AG$15))</f>
        <v/>
      </c>
      <c r="D3062" s="134" t="str">
        <f ca="1">IF(C3062="","",CONCATENATE(OFFSET(Zdroj!AG$16,A3062-1,0)," - ",OFFSET(Zdroj!AU$16,A3062-1,0)))</f>
        <v/>
      </c>
      <c r="E3062" s="66" t="str">
        <f ca="1">IF(C3062="","",OFFSET(Zdroj!AV$16,A3062-1,0))</f>
        <v/>
      </c>
      <c r="F3062" s="332" t="str">
        <f t="shared" ref="F3062" ca="1" si="912">IF(SUM(E3062:E3067)=0,"",SUM(E3062:E3067))</f>
        <v/>
      </c>
      <c r="G3062" s="333" t="str">
        <f t="shared" ref="G3062" ca="1" si="913">IF(SUM(E3062:E3071)=0,"",SUM(E3062:E3071))</f>
        <v/>
      </c>
    </row>
    <row r="3063" spans="1:7" x14ac:dyDescent="0.25">
      <c r="B3063" s="333"/>
      <c r="C3063" s="137" t="str">
        <f ca="1">IF(OFFSET(Zdroj!AH$16,A3062-1,0)=0,"",CONCATENATE("A",$A$2+1," - ",Zdroj!$AH$15))</f>
        <v/>
      </c>
      <c r="D3063" s="134" t="str">
        <f ca="1">IF(C3063="","",CONCATENATE(OFFSET(Zdroj!AH$16,A3062-1,0)," - ",OFFSET(Zdroj!AW$16,A3062-1,0)))</f>
        <v/>
      </c>
      <c r="E3063" s="66" t="str">
        <f ca="1">IF(C3063="","",OFFSET(Zdroj!AX$16,A3062-1,0))</f>
        <v/>
      </c>
      <c r="F3063" s="332"/>
      <c r="G3063" s="333"/>
    </row>
    <row r="3064" spans="1:7" x14ac:dyDescent="0.25">
      <c r="B3064" s="333"/>
      <c r="C3064" s="137" t="str">
        <f ca="1">IF(OFFSET(Zdroj!AI$16,A3062-1,0)=0,"",CONCATENATE("A",$A$2+2," - ",Zdroj!$AI$15))</f>
        <v/>
      </c>
      <c r="D3064" s="134" t="str">
        <f ca="1">IF(C3064="","",CONCATENATE(OFFSET(Zdroj!AI$16,A3062-1,0)," - ",OFFSET(Zdroj!AY$16,A3062-1,0)))</f>
        <v/>
      </c>
      <c r="E3064" s="66" t="str">
        <f ca="1">IF(C3064="","",OFFSET(Zdroj!AZ$16,A3062-1,0))</f>
        <v/>
      </c>
      <c r="F3064" s="332"/>
      <c r="G3064" s="333"/>
    </row>
    <row r="3065" spans="1:7" x14ac:dyDescent="0.25">
      <c r="B3065" s="333"/>
      <c r="C3065" s="137" t="str">
        <f ca="1">IF(OFFSET(Zdroj!AJ$16,A3062-1,0)=0,"",CONCATENATE("A",$A$2+3," - ",Zdroj!$AJ$15))</f>
        <v/>
      </c>
      <c r="D3065" s="134" t="str">
        <f ca="1">IF(C3065="","",CONCATENATE(OFFSET(Zdroj!AJ$16,A3062-1,0)," - ",OFFSET(Zdroj!BA$16,A3062-1,0)))</f>
        <v/>
      </c>
      <c r="E3065" s="66" t="str">
        <f ca="1">IF(C3065="","",OFFSET(Zdroj!BB$16,A3062-1,0))</f>
        <v/>
      </c>
      <c r="F3065" s="332"/>
      <c r="G3065" s="333"/>
    </row>
    <row r="3066" spans="1:7" x14ac:dyDescent="0.25">
      <c r="B3066" s="333"/>
      <c r="C3066" s="137" t="str">
        <f ca="1">IF(OFFSET(Zdroj!AK$16,A3062-1,0)=0,"",CONCATENATE("A",$A$2+4," - ",Zdroj!$AK$15))</f>
        <v/>
      </c>
      <c r="D3066" s="134" t="str">
        <f ca="1">IF(C3066="","",CONCATENATE(OFFSET(Zdroj!AK$16,A3062-1,0)," - ",OFFSET(Zdroj!BC$16,A3062-1,0)))</f>
        <v/>
      </c>
      <c r="E3066" s="66" t="str">
        <f ca="1">IF(C3066="","",OFFSET(Zdroj!BD$16,A3062-1,0))</f>
        <v/>
      </c>
      <c r="F3066" s="332"/>
      <c r="G3066" s="333"/>
    </row>
    <row r="3067" spans="1:7" x14ac:dyDescent="0.25">
      <c r="B3067" s="333"/>
      <c r="C3067" s="137" t="str">
        <f ca="1">IF(OFFSET(Zdroj!AL$16,A3062-1,0)=0,"",CONCATENATE("A",$A$2+5," - ",Zdroj!$AL$15))</f>
        <v/>
      </c>
      <c r="D3067" s="134" t="str">
        <f ca="1">IF(C3067="","",CONCATENATE(OFFSET(Zdroj!AL$16,A3062-1,0)," - ",OFFSET(Zdroj!BE$16,A3062-1,0)))</f>
        <v/>
      </c>
      <c r="E3067" s="66" t="str">
        <f ca="1">IF(C3067="","",OFFSET(Zdroj!BF$16,A3062-1,0))</f>
        <v/>
      </c>
      <c r="F3067" s="332"/>
      <c r="G3067" s="333"/>
    </row>
    <row r="3068" spans="1:7" x14ac:dyDescent="0.25">
      <c r="B3068" s="333"/>
      <c r="C3068" s="137" t="str">
        <f ca="1">IF(OFFSET(Zdroj!AM$16,A3062-1,0)=0,"",CONCATENATE("B",$A$2," - ",Zdroj!$AM$15))</f>
        <v/>
      </c>
      <c r="D3068" s="134" t="str">
        <f ca="1">IF(C3068="","",CONCATENATE(OFFSET(Zdroj!AM$16,A3062-1,0)))</f>
        <v/>
      </c>
      <c r="E3068" s="67" t="str">
        <f ca="1">IF(C3068="","",OFFSET(Zdroj!AN$16,A3062-1,0))</f>
        <v/>
      </c>
      <c r="F3068" s="334" t="str">
        <f t="shared" ref="F3068" ca="1" si="914">IF(SUM(E3068:E3071)=0,"",SUM(E3068:E3071))</f>
        <v/>
      </c>
      <c r="G3068" s="333"/>
    </row>
    <row r="3069" spans="1:7" x14ac:dyDescent="0.25">
      <c r="B3069" s="333"/>
      <c r="C3069" s="137" t="str">
        <f ca="1">IF(OFFSET(Zdroj!AO$16,A3062-1,0)=0,"",CONCATENATE("B",$A$2+1," - ",Zdroj!$AO$15))</f>
        <v/>
      </c>
      <c r="D3069" s="134" t="str">
        <f ca="1">IF(C3069="","",CONCATENATE(OFFSET(Zdroj!AO$16,A3062-1,0)))</f>
        <v/>
      </c>
      <c r="E3069" s="66" t="str">
        <f ca="1">IF(C3069="","",OFFSET(Zdroj!AP$16,A3062-1,0))</f>
        <v/>
      </c>
      <c r="F3069" s="334"/>
      <c r="G3069" s="333"/>
    </row>
    <row r="3070" spans="1:7" x14ac:dyDescent="0.25">
      <c r="B3070" s="333"/>
      <c r="C3070" s="137" t="str">
        <f ca="1">IF(OFFSET(Zdroj!AQ$16,A3062-1,0)=0,"",CONCATENATE("B",$A$2+2," - ",Zdroj!$AQ$15))</f>
        <v/>
      </c>
      <c r="D3070" s="134" t="str">
        <f ca="1">IF(C3070="","",CONCATENATE(OFFSET(Zdroj!AQ$16,A3062-1,0)))</f>
        <v/>
      </c>
      <c r="E3070" s="66" t="str">
        <f ca="1">IF(C3070="","",OFFSET(Zdroj!AR$16,A3062-1,0))</f>
        <v/>
      </c>
      <c r="F3070" s="334"/>
      <c r="G3070" s="333"/>
    </row>
    <row r="3071" spans="1:7" x14ac:dyDescent="0.25">
      <c r="B3071" s="333"/>
      <c r="C3071" s="137" t="str">
        <f ca="1">IF(OFFSET(Zdroj!AT$16,A3062-1,0)=0,"",CONCATENATE("B",$A$2+3," - ",Zdroj!$AS$15))</f>
        <v/>
      </c>
      <c r="D3071" s="134" t="str">
        <f ca="1">IF(C3071="","",CONCATENATE(OFFSET(Zdroj!AS$16,A3062-1,0)))</f>
        <v/>
      </c>
      <c r="E3071" s="66" t="str">
        <f ca="1">IF(C3071="","",OFFSET(Zdroj!AT$16,A3062-1,0))</f>
        <v/>
      </c>
      <c r="F3071" s="334"/>
      <c r="G3071" s="333"/>
    </row>
    <row r="3072" spans="1:7" x14ac:dyDescent="0.25">
      <c r="A3072" s="127">
        <f>SUM((ROW()+8)/10)</f>
        <v>308</v>
      </c>
      <c r="B3072" s="333" t="str">
        <f ca="1">IF(OFFSET(Zdroj!$B$16,A3072-1,0)&gt;0,OFFSET(Zdroj!$B$16,A3072-1,0),"")</f>
        <v/>
      </c>
      <c r="C3072" s="136" t="str">
        <f ca="1">IF(OFFSET(Zdroj!AG$16,A3072-1,0)=0,"",CONCATENATE("A",$A$2," - ",Zdroj!$AG$15))</f>
        <v/>
      </c>
      <c r="D3072" s="134" t="str">
        <f ca="1">IF(C3072="","",CONCATENATE(OFFSET(Zdroj!AG$16,A3072-1,0)," - ",OFFSET(Zdroj!AU$16,A3072-1,0)))</f>
        <v/>
      </c>
      <c r="E3072" s="66" t="str">
        <f ca="1">IF(C3072="","",OFFSET(Zdroj!AV$16,A3072-1,0))</f>
        <v/>
      </c>
      <c r="F3072" s="332" t="str">
        <f t="shared" ref="F3072" ca="1" si="915">IF(SUM(E3072:E3077)=0,"",SUM(E3072:E3077))</f>
        <v/>
      </c>
      <c r="G3072" s="333" t="str">
        <f t="shared" ref="G3072" ca="1" si="916">IF(SUM(E3072:E3081)=0,"",SUM(E3072:E3081))</f>
        <v/>
      </c>
    </row>
    <row r="3073" spans="1:7" x14ac:dyDescent="0.25">
      <c r="B3073" s="333"/>
      <c r="C3073" s="137" t="str">
        <f ca="1">IF(OFFSET(Zdroj!AH$16,A3072-1,0)=0,"",CONCATENATE("A",$A$2+1," - ",Zdroj!$AH$15))</f>
        <v/>
      </c>
      <c r="D3073" s="134" t="str">
        <f ca="1">IF(C3073="","",CONCATENATE(OFFSET(Zdroj!AH$16,A3072-1,0)," - ",OFFSET(Zdroj!AW$16,A3072-1,0)))</f>
        <v/>
      </c>
      <c r="E3073" s="66" t="str">
        <f ca="1">IF(C3073="","",OFFSET(Zdroj!AX$16,A3072-1,0))</f>
        <v/>
      </c>
      <c r="F3073" s="332"/>
      <c r="G3073" s="333"/>
    </row>
    <row r="3074" spans="1:7" x14ac:dyDescent="0.25">
      <c r="B3074" s="333"/>
      <c r="C3074" s="137" t="str">
        <f ca="1">IF(OFFSET(Zdroj!AI$16,A3072-1,0)=0,"",CONCATENATE("A",$A$2+2," - ",Zdroj!$AI$15))</f>
        <v/>
      </c>
      <c r="D3074" s="134" t="str">
        <f ca="1">IF(C3074="","",CONCATENATE(OFFSET(Zdroj!AI$16,A3072-1,0)," - ",OFFSET(Zdroj!AY$16,A3072-1,0)))</f>
        <v/>
      </c>
      <c r="E3074" s="66" t="str">
        <f ca="1">IF(C3074="","",OFFSET(Zdroj!AZ$16,A3072-1,0))</f>
        <v/>
      </c>
      <c r="F3074" s="332"/>
      <c r="G3074" s="333"/>
    </row>
    <row r="3075" spans="1:7" x14ac:dyDescent="0.25">
      <c r="B3075" s="333"/>
      <c r="C3075" s="137" t="str">
        <f ca="1">IF(OFFSET(Zdroj!AJ$16,A3072-1,0)=0,"",CONCATENATE("A",$A$2+3," - ",Zdroj!$AJ$15))</f>
        <v/>
      </c>
      <c r="D3075" s="134" t="str">
        <f ca="1">IF(C3075="","",CONCATENATE(OFFSET(Zdroj!AJ$16,A3072-1,0)," - ",OFFSET(Zdroj!BA$16,A3072-1,0)))</f>
        <v/>
      </c>
      <c r="E3075" s="66" t="str">
        <f ca="1">IF(C3075="","",OFFSET(Zdroj!BB$16,A3072-1,0))</f>
        <v/>
      </c>
      <c r="F3075" s="332"/>
      <c r="G3075" s="333"/>
    </row>
    <row r="3076" spans="1:7" x14ac:dyDescent="0.25">
      <c r="B3076" s="333"/>
      <c r="C3076" s="137" t="str">
        <f ca="1">IF(OFFSET(Zdroj!AK$16,A3072-1,0)=0,"",CONCATENATE("A",$A$2+4," - ",Zdroj!$AK$15))</f>
        <v/>
      </c>
      <c r="D3076" s="134" t="str">
        <f ca="1">IF(C3076="","",CONCATENATE(OFFSET(Zdroj!AK$16,A3072-1,0)," - ",OFFSET(Zdroj!BC$16,A3072-1,0)))</f>
        <v/>
      </c>
      <c r="E3076" s="66" t="str">
        <f ca="1">IF(C3076="","",OFFSET(Zdroj!BD$16,A3072-1,0))</f>
        <v/>
      </c>
      <c r="F3076" s="332"/>
      <c r="G3076" s="333"/>
    </row>
    <row r="3077" spans="1:7" x14ac:dyDescent="0.25">
      <c r="B3077" s="333"/>
      <c r="C3077" s="137" t="str">
        <f ca="1">IF(OFFSET(Zdroj!AL$16,A3072-1,0)=0,"",CONCATENATE("A",$A$2+5," - ",Zdroj!$AL$15))</f>
        <v/>
      </c>
      <c r="D3077" s="134" t="str">
        <f ca="1">IF(C3077="","",CONCATENATE(OFFSET(Zdroj!AL$16,A3072-1,0)," - ",OFFSET(Zdroj!BE$16,A3072-1,0)))</f>
        <v/>
      </c>
      <c r="E3077" s="66" t="str">
        <f ca="1">IF(C3077="","",OFFSET(Zdroj!BF$16,A3072-1,0))</f>
        <v/>
      </c>
      <c r="F3077" s="332"/>
      <c r="G3077" s="333"/>
    </row>
    <row r="3078" spans="1:7" x14ac:dyDescent="0.25">
      <c r="B3078" s="333"/>
      <c r="C3078" s="137" t="str">
        <f ca="1">IF(OFFSET(Zdroj!AM$16,A3072-1,0)=0,"",CONCATENATE("B",$A$2," - ",Zdroj!$AM$15))</f>
        <v/>
      </c>
      <c r="D3078" s="134" t="str">
        <f ca="1">IF(C3078="","",CONCATENATE(OFFSET(Zdroj!AM$16,A3072-1,0)))</f>
        <v/>
      </c>
      <c r="E3078" s="67" t="str">
        <f ca="1">IF(C3078="","",OFFSET(Zdroj!AN$16,A3072-1,0))</f>
        <v/>
      </c>
      <c r="F3078" s="334" t="str">
        <f t="shared" ref="F3078" ca="1" si="917">IF(SUM(E3078:E3081)=0,"",SUM(E3078:E3081))</f>
        <v/>
      </c>
      <c r="G3078" s="333"/>
    </row>
    <row r="3079" spans="1:7" x14ac:dyDescent="0.25">
      <c r="B3079" s="333"/>
      <c r="C3079" s="137" t="str">
        <f ca="1">IF(OFFSET(Zdroj!AO$16,A3072-1,0)=0,"",CONCATENATE("B",$A$2+1," - ",Zdroj!$AO$15))</f>
        <v/>
      </c>
      <c r="D3079" s="134" t="str">
        <f ca="1">IF(C3079="","",CONCATENATE(OFFSET(Zdroj!AO$16,A3072-1,0)))</f>
        <v/>
      </c>
      <c r="E3079" s="66" t="str">
        <f ca="1">IF(C3079="","",OFFSET(Zdroj!AP$16,A3072-1,0))</f>
        <v/>
      </c>
      <c r="F3079" s="334"/>
      <c r="G3079" s="333"/>
    </row>
    <row r="3080" spans="1:7" x14ac:dyDescent="0.25">
      <c r="B3080" s="333"/>
      <c r="C3080" s="137" t="str">
        <f ca="1">IF(OFFSET(Zdroj!AQ$16,A3072-1,0)=0,"",CONCATENATE("B",$A$2+2," - ",Zdroj!$AQ$15))</f>
        <v/>
      </c>
      <c r="D3080" s="134" t="str">
        <f ca="1">IF(C3080="","",CONCATENATE(OFFSET(Zdroj!AQ$16,A3072-1,0)))</f>
        <v/>
      </c>
      <c r="E3080" s="66" t="str">
        <f ca="1">IF(C3080="","",OFFSET(Zdroj!AR$16,A3072-1,0))</f>
        <v/>
      </c>
      <c r="F3080" s="334"/>
      <c r="G3080" s="333"/>
    </row>
    <row r="3081" spans="1:7" x14ac:dyDescent="0.25">
      <c r="B3081" s="333"/>
      <c r="C3081" s="137" t="str">
        <f ca="1">IF(OFFSET(Zdroj!AT$16,A3072-1,0)=0,"",CONCATENATE("B",$A$2+3," - ",Zdroj!$AS$15))</f>
        <v/>
      </c>
      <c r="D3081" s="134" t="str">
        <f ca="1">IF(C3081="","",CONCATENATE(OFFSET(Zdroj!AS$16,A3072-1,0)))</f>
        <v/>
      </c>
      <c r="E3081" s="66" t="str">
        <f ca="1">IF(C3081="","",OFFSET(Zdroj!AT$16,A3072-1,0))</f>
        <v/>
      </c>
      <c r="F3081" s="334"/>
      <c r="G3081" s="333"/>
    </row>
    <row r="3082" spans="1:7" x14ac:dyDescent="0.25">
      <c r="A3082" s="127">
        <f>SUM((ROW()+8)/10)</f>
        <v>309</v>
      </c>
      <c r="B3082" s="333" t="str">
        <f ca="1">IF(OFFSET(Zdroj!$B$16,A3082-1,0)&gt;0,OFFSET(Zdroj!$B$16,A3082-1,0),"")</f>
        <v/>
      </c>
      <c r="C3082" s="136" t="str">
        <f ca="1">IF(OFFSET(Zdroj!AG$16,A3082-1,0)=0,"",CONCATENATE("A",$A$2," - ",Zdroj!$AG$15))</f>
        <v/>
      </c>
      <c r="D3082" s="134" t="str">
        <f ca="1">IF(C3082="","",CONCATENATE(OFFSET(Zdroj!AG$16,A3082-1,0)," - ",OFFSET(Zdroj!AU$16,A3082-1,0)))</f>
        <v/>
      </c>
      <c r="E3082" s="66" t="str">
        <f ca="1">IF(C3082="","",OFFSET(Zdroj!AV$16,A3082-1,0))</f>
        <v/>
      </c>
      <c r="F3082" s="332" t="str">
        <f t="shared" ref="F3082" ca="1" si="918">IF(SUM(E3082:E3087)=0,"",SUM(E3082:E3087))</f>
        <v/>
      </c>
      <c r="G3082" s="333" t="str">
        <f t="shared" ref="G3082" ca="1" si="919">IF(SUM(E3082:E3091)=0,"",SUM(E3082:E3091))</f>
        <v/>
      </c>
    </row>
    <row r="3083" spans="1:7" x14ac:dyDescent="0.25">
      <c r="B3083" s="333"/>
      <c r="C3083" s="137" t="str">
        <f ca="1">IF(OFFSET(Zdroj!AH$16,A3082-1,0)=0,"",CONCATENATE("A",$A$2+1," - ",Zdroj!$AH$15))</f>
        <v/>
      </c>
      <c r="D3083" s="134" t="str">
        <f ca="1">IF(C3083="","",CONCATENATE(OFFSET(Zdroj!AH$16,A3082-1,0)," - ",OFFSET(Zdroj!AW$16,A3082-1,0)))</f>
        <v/>
      </c>
      <c r="E3083" s="66" t="str">
        <f ca="1">IF(C3083="","",OFFSET(Zdroj!AX$16,A3082-1,0))</f>
        <v/>
      </c>
      <c r="F3083" s="332"/>
      <c r="G3083" s="333"/>
    </row>
    <row r="3084" spans="1:7" x14ac:dyDescent="0.25">
      <c r="B3084" s="333"/>
      <c r="C3084" s="137" t="str">
        <f ca="1">IF(OFFSET(Zdroj!AI$16,A3082-1,0)=0,"",CONCATENATE("A",$A$2+2," - ",Zdroj!$AI$15))</f>
        <v/>
      </c>
      <c r="D3084" s="134" t="str">
        <f ca="1">IF(C3084="","",CONCATENATE(OFFSET(Zdroj!AI$16,A3082-1,0)," - ",OFFSET(Zdroj!AY$16,A3082-1,0)))</f>
        <v/>
      </c>
      <c r="E3084" s="66" t="str">
        <f ca="1">IF(C3084="","",OFFSET(Zdroj!AZ$16,A3082-1,0))</f>
        <v/>
      </c>
      <c r="F3084" s="332"/>
      <c r="G3084" s="333"/>
    </row>
    <row r="3085" spans="1:7" x14ac:dyDescent="0.25">
      <c r="B3085" s="333"/>
      <c r="C3085" s="137" t="str">
        <f ca="1">IF(OFFSET(Zdroj!AJ$16,A3082-1,0)=0,"",CONCATENATE("A",$A$2+3," - ",Zdroj!$AJ$15))</f>
        <v/>
      </c>
      <c r="D3085" s="134" t="str">
        <f ca="1">IF(C3085="","",CONCATENATE(OFFSET(Zdroj!AJ$16,A3082-1,0)," - ",OFFSET(Zdroj!BA$16,A3082-1,0)))</f>
        <v/>
      </c>
      <c r="E3085" s="66" t="str">
        <f ca="1">IF(C3085="","",OFFSET(Zdroj!BB$16,A3082-1,0))</f>
        <v/>
      </c>
      <c r="F3085" s="332"/>
      <c r="G3085" s="333"/>
    </row>
    <row r="3086" spans="1:7" x14ac:dyDescent="0.25">
      <c r="B3086" s="333"/>
      <c r="C3086" s="137" t="str">
        <f ca="1">IF(OFFSET(Zdroj!AK$16,A3082-1,0)=0,"",CONCATENATE("A",$A$2+4," - ",Zdroj!$AK$15))</f>
        <v/>
      </c>
      <c r="D3086" s="134" t="str">
        <f ca="1">IF(C3086="","",CONCATENATE(OFFSET(Zdroj!AK$16,A3082-1,0)," - ",OFFSET(Zdroj!BC$16,A3082-1,0)))</f>
        <v/>
      </c>
      <c r="E3086" s="66" t="str">
        <f ca="1">IF(C3086="","",OFFSET(Zdroj!BD$16,A3082-1,0))</f>
        <v/>
      </c>
      <c r="F3086" s="332"/>
      <c r="G3086" s="333"/>
    </row>
    <row r="3087" spans="1:7" x14ac:dyDescent="0.25">
      <c r="B3087" s="333"/>
      <c r="C3087" s="137" t="str">
        <f ca="1">IF(OFFSET(Zdroj!AL$16,A3082-1,0)=0,"",CONCATENATE("A",$A$2+5," - ",Zdroj!$AL$15))</f>
        <v/>
      </c>
      <c r="D3087" s="134" t="str">
        <f ca="1">IF(C3087="","",CONCATENATE(OFFSET(Zdroj!AL$16,A3082-1,0)," - ",OFFSET(Zdroj!BE$16,A3082-1,0)))</f>
        <v/>
      </c>
      <c r="E3087" s="66" t="str">
        <f ca="1">IF(C3087="","",OFFSET(Zdroj!BF$16,A3082-1,0))</f>
        <v/>
      </c>
      <c r="F3087" s="332"/>
      <c r="G3087" s="333"/>
    </row>
    <row r="3088" spans="1:7" x14ac:dyDescent="0.25">
      <c r="B3088" s="333"/>
      <c r="C3088" s="137" t="str">
        <f ca="1">IF(OFFSET(Zdroj!AM$16,A3082-1,0)=0,"",CONCATENATE("B",$A$2," - ",Zdroj!$AM$15))</f>
        <v/>
      </c>
      <c r="D3088" s="134" t="str">
        <f ca="1">IF(C3088="","",CONCATENATE(OFFSET(Zdroj!AM$16,A3082-1,0)))</f>
        <v/>
      </c>
      <c r="E3088" s="67" t="str">
        <f ca="1">IF(C3088="","",OFFSET(Zdroj!AN$16,A3082-1,0))</f>
        <v/>
      </c>
      <c r="F3088" s="334" t="str">
        <f t="shared" ref="F3088" ca="1" si="920">IF(SUM(E3088:E3091)=0,"",SUM(E3088:E3091))</f>
        <v/>
      </c>
      <c r="G3088" s="333"/>
    </row>
    <row r="3089" spans="1:7" x14ac:dyDescent="0.25">
      <c r="B3089" s="333"/>
      <c r="C3089" s="137" t="str">
        <f ca="1">IF(OFFSET(Zdroj!AO$16,A3082-1,0)=0,"",CONCATENATE("B",$A$2+1," - ",Zdroj!$AO$15))</f>
        <v/>
      </c>
      <c r="D3089" s="134" t="str">
        <f ca="1">IF(C3089="","",CONCATENATE(OFFSET(Zdroj!AO$16,A3082-1,0)))</f>
        <v/>
      </c>
      <c r="E3089" s="66" t="str">
        <f ca="1">IF(C3089="","",OFFSET(Zdroj!AP$16,A3082-1,0))</f>
        <v/>
      </c>
      <c r="F3089" s="334"/>
      <c r="G3089" s="333"/>
    </row>
    <row r="3090" spans="1:7" x14ac:dyDescent="0.25">
      <c r="B3090" s="333"/>
      <c r="C3090" s="137" t="str">
        <f ca="1">IF(OFFSET(Zdroj!AQ$16,A3082-1,0)=0,"",CONCATENATE("B",$A$2+2," - ",Zdroj!$AQ$15))</f>
        <v/>
      </c>
      <c r="D3090" s="134" t="str">
        <f ca="1">IF(C3090="","",CONCATENATE(OFFSET(Zdroj!AQ$16,A3082-1,0)))</f>
        <v/>
      </c>
      <c r="E3090" s="66" t="str">
        <f ca="1">IF(C3090="","",OFFSET(Zdroj!AR$16,A3082-1,0))</f>
        <v/>
      </c>
      <c r="F3090" s="334"/>
      <c r="G3090" s="333"/>
    </row>
    <row r="3091" spans="1:7" x14ac:dyDescent="0.25">
      <c r="B3091" s="333"/>
      <c r="C3091" s="137" t="str">
        <f ca="1">IF(OFFSET(Zdroj!AT$16,A3082-1,0)=0,"",CONCATENATE("B",$A$2+3," - ",Zdroj!$AS$15))</f>
        <v/>
      </c>
      <c r="D3091" s="134" t="str">
        <f ca="1">IF(C3091="","",CONCATENATE(OFFSET(Zdroj!AS$16,A3082-1,0)))</f>
        <v/>
      </c>
      <c r="E3091" s="66" t="str">
        <f ca="1">IF(C3091="","",OFFSET(Zdroj!AT$16,A3082-1,0))</f>
        <v/>
      </c>
      <c r="F3091" s="334"/>
      <c r="G3091" s="333"/>
    </row>
    <row r="3092" spans="1:7" x14ac:dyDescent="0.25">
      <c r="A3092" s="127">
        <f>SUM((ROW()+8)/10)</f>
        <v>310</v>
      </c>
      <c r="B3092" s="333" t="str">
        <f ca="1">IF(OFFSET(Zdroj!$B$16,A3092-1,0)&gt;0,OFFSET(Zdroj!$B$16,A3092-1,0),"")</f>
        <v/>
      </c>
      <c r="C3092" s="136" t="str">
        <f ca="1">IF(OFFSET(Zdroj!AG$16,A3092-1,0)=0,"",CONCATENATE("A",$A$2," - ",Zdroj!$AG$15))</f>
        <v/>
      </c>
      <c r="D3092" s="134" t="str">
        <f ca="1">IF(C3092="","",CONCATENATE(OFFSET(Zdroj!AG$16,A3092-1,0)," - ",OFFSET(Zdroj!AU$16,A3092-1,0)))</f>
        <v/>
      </c>
      <c r="E3092" s="66" t="str">
        <f ca="1">IF(C3092="","",OFFSET(Zdroj!AV$16,A3092-1,0))</f>
        <v/>
      </c>
      <c r="F3092" s="332" t="str">
        <f t="shared" ref="F3092" ca="1" si="921">IF(SUM(E3092:E3097)=0,"",SUM(E3092:E3097))</f>
        <v/>
      </c>
      <c r="G3092" s="333" t="str">
        <f t="shared" ref="G3092" ca="1" si="922">IF(SUM(E3092:E3101)=0,"",SUM(E3092:E3101))</f>
        <v/>
      </c>
    </row>
    <row r="3093" spans="1:7" x14ac:dyDescent="0.25">
      <c r="B3093" s="333"/>
      <c r="C3093" s="137" t="str">
        <f ca="1">IF(OFFSET(Zdroj!AH$16,A3092-1,0)=0,"",CONCATENATE("A",$A$2+1," - ",Zdroj!$AH$15))</f>
        <v/>
      </c>
      <c r="D3093" s="134" t="str">
        <f ca="1">IF(C3093="","",CONCATENATE(OFFSET(Zdroj!AH$16,A3092-1,0)," - ",OFFSET(Zdroj!AW$16,A3092-1,0)))</f>
        <v/>
      </c>
      <c r="E3093" s="66" t="str">
        <f ca="1">IF(C3093="","",OFFSET(Zdroj!AX$16,A3092-1,0))</f>
        <v/>
      </c>
      <c r="F3093" s="332"/>
      <c r="G3093" s="333"/>
    </row>
    <row r="3094" spans="1:7" x14ac:dyDescent="0.25">
      <c r="B3094" s="333"/>
      <c r="C3094" s="137" t="str">
        <f ca="1">IF(OFFSET(Zdroj!AI$16,A3092-1,0)=0,"",CONCATENATE("A",$A$2+2," - ",Zdroj!$AI$15))</f>
        <v/>
      </c>
      <c r="D3094" s="134" t="str">
        <f ca="1">IF(C3094="","",CONCATENATE(OFFSET(Zdroj!AI$16,A3092-1,0)," - ",OFFSET(Zdroj!AY$16,A3092-1,0)))</f>
        <v/>
      </c>
      <c r="E3094" s="66" t="str">
        <f ca="1">IF(C3094="","",OFFSET(Zdroj!AZ$16,A3092-1,0))</f>
        <v/>
      </c>
      <c r="F3094" s="332"/>
      <c r="G3094" s="333"/>
    </row>
    <row r="3095" spans="1:7" x14ac:dyDescent="0.25">
      <c r="B3095" s="333"/>
      <c r="C3095" s="137" t="str">
        <f ca="1">IF(OFFSET(Zdroj!AJ$16,A3092-1,0)=0,"",CONCATENATE("A",$A$2+3," - ",Zdroj!$AJ$15))</f>
        <v/>
      </c>
      <c r="D3095" s="134" t="str">
        <f ca="1">IF(C3095="","",CONCATENATE(OFFSET(Zdroj!AJ$16,A3092-1,0)," - ",OFFSET(Zdroj!BA$16,A3092-1,0)))</f>
        <v/>
      </c>
      <c r="E3095" s="66" t="str">
        <f ca="1">IF(C3095="","",OFFSET(Zdroj!BB$16,A3092-1,0))</f>
        <v/>
      </c>
      <c r="F3095" s="332"/>
      <c r="G3095" s="333"/>
    </row>
    <row r="3096" spans="1:7" x14ac:dyDescent="0.25">
      <c r="B3096" s="333"/>
      <c r="C3096" s="137" t="str">
        <f ca="1">IF(OFFSET(Zdroj!AK$16,A3092-1,0)=0,"",CONCATENATE("A",$A$2+4," - ",Zdroj!$AK$15))</f>
        <v/>
      </c>
      <c r="D3096" s="134" t="str">
        <f ca="1">IF(C3096="","",CONCATENATE(OFFSET(Zdroj!AK$16,A3092-1,0)," - ",OFFSET(Zdroj!BC$16,A3092-1,0)))</f>
        <v/>
      </c>
      <c r="E3096" s="66" t="str">
        <f ca="1">IF(C3096="","",OFFSET(Zdroj!BD$16,A3092-1,0))</f>
        <v/>
      </c>
      <c r="F3096" s="332"/>
      <c r="G3096" s="333"/>
    </row>
    <row r="3097" spans="1:7" x14ac:dyDescent="0.25">
      <c r="B3097" s="333"/>
      <c r="C3097" s="137" t="str">
        <f ca="1">IF(OFFSET(Zdroj!AL$16,A3092-1,0)=0,"",CONCATENATE("A",$A$2+5," - ",Zdroj!$AL$15))</f>
        <v/>
      </c>
      <c r="D3097" s="134" t="str">
        <f ca="1">IF(C3097="","",CONCATENATE(OFFSET(Zdroj!AL$16,A3092-1,0)," - ",OFFSET(Zdroj!BE$16,A3092-1,0)))</f>
        <v/>
      </c>
      <c r="E3097" s="66" t="str">
        <f ca="1">IF(C3097="","",OFFSET(Zdroj!BF$16,A3092-1,0))</f>
        <v/>
      </c>
      <c r="F3097" s="332"/>
      <c r="G3097" s="333"/>
    </row>
    <row r="3098" spans="1:7" x14ac:dyDescent="0.25">
      <c r="B3098" s="333"/>
      <c r="C3098" s="137" t="str">
        <f ca="1">IF(OFFSET(Zdroj!AM$16,A3092-1,0)=0,"",CONCATENATE("B",$A$2," - ",Zdroj!$AM$15))</f>
        <v/>
      </c>
      <c r="D3098" s="134" t="str">
        <f ca="1">IF(C3098="","",CONCATENATE(OFFSET(Zdroj!AM$16,A3092-1,0)))</f>
        <v/>
      </c>
      <c r="E3098" s="67" t="str">
        <f ca="1">IF(C3098="","",OFFSET(Zdroj!AN$16,A3092-1,0))</f>
        <v/>
      </c>
      <c r="F3098" s="334" t="str">
        <f t="shared" ref="F3098" ca="1" si="923">IF(SUM(E3098:E3101)=0,"",SUM(E3098:E3101))</f>
        <v/>
      </c>
      <c r="G3098" s="333"/>
    </row>
    <row r="3099" spans="1:7" x14ac:dyDescent="0.25">
      <c r="B3099" s="333"/>
      <c r="C3099" s="137" t="str">
        <f ca="1">IF(OFFSET(Zdroj!AO$16,A3092-1,0)=0,"",CONCATENATE("B",$A$2+1," - ",Zdroj!$AO$15))</f>
        <v/>
      </c>
      <c r="D3099" s="134" t="str">
        <f ca="1">IF(C3099="","",CONCATENATE(OFFSET(Zdroj!AO$16,A3092-1,0)))</f>
        <v/>
      </c>
      <c r="E3099" s="66" t="str">
        <f ca="1">IF(C3099="","",OFFSET(Zdroj!AP$16,A3092-1,0))</f>
        <v/>
      </c>
      <c r="F3099" s="334"/>
      <c r="G3099" s="333"/>
    </row>
    <row r="3100" spans="1:7" x14ac:dyDescent="0.25">
      <c r="B3100" s="333"/>
      <c r="C3100" s="137" t="str">
        <f ca="1">IF(OFFSET(Zdroj!AQ$16,A3092-1,0)=0,"",CONCATENATE("B",$A$2+2," - ",Zdroj!$AQ$15))</f>
        <v/>
      </c>
      <c r="D3100" s="134" t="str">
        <f ca="1">IF(C3100="","",CONCATENATE(OFFSET(Zdroj!AQ$16,A3092-1,0)))</f>
        <v/>
      </c>
      <c r="E3100" s="66" t="str">
        <f ca="1">IF(C3100="","",OFFSET(Zdroj!AR$16,A3092-1,0))</f>
        <v/>
      </c>
      <c r="F3100" s="334"/>
      <c r="G3100" s="333"/>
    </row>
    <row r="3101" spans="1:7" x14ac:dyDescent="0.25">
      <c r="B3101" s="333"/>
      <c r="C3101" s="137" t="str">
        <f ca="1">IF(OFFSET(Zdroj!AT$16,A3092-1,0)=0,"",CONCATENATE("B",$A$2+3," - ",Zdroj!$AS$15))</f>
        <v/>
      </c>
      <c r="D3101" s="134" t="str">
        <f ca="1">IF(C3101="","",CONCATENATE(OFFSET(Zdroj!AS$16,A3092-1,0)))</f>
        <v/>
      </c>
      <c r="E3101" s="66" t="str">
        <f ca="1">IF(C3101="","",OFFSET(Zdroj!AT$16,A3092-1,0))</f>
        <v/>
      </c>
      <c r="F3101" s="334"/>
      <c r="G3101" s="333"/>
    </row>
    <row r="3102" spans="1:7" x14ac:dyDescent="0.25">
      <c r="A3102" s="127">
        <f>SUM((ROW()+8)/10)</f>
        <v>311</v>
      </c>
      <c r="B3102" s="333" t="str">
        <f ca="1">IF(OFFSET(Zdroj!$B$16,A3102-1,0)&gt;0,OFFSET(Zdroj!$B$16,A3102-1,0),"")</f>
        <v/>
      </c>
      <c r="C3102" s="136" t="str">
        <f ca="1">IF(OFFSET(Zdroj!AG$16,A3102-1,0)=0,"",CONCATENATE("A",$A$2," - ",Zdroj!$AG$15))</f>
        <v/>
      </c>
      <c r="D3102" s="134" t="str">
        <f ca="1">IF(C3102="","",CONCATENATE(OFFSET(Zdroj!AG$16,A3102-1,0)," - ",OFFSET(Zdroj!AU$16,A3102-1,0)))</f>
        <v/>
      </c>
      <c r="E3102" s="66" t="str">
        <f ca="1">IF(C3102="","",OFFSET(Zdroj!AV$16,A3102-1,0))</f>
        <v/>
      </c>
      <c r="F3102" s="332" t="str">
        <f t="shared" ref="F3102" ca="1" si="924">IF(SUM(E3102:E3107)=0,"",SUM(E3102:E3107))</f>
        <v/>
      </c>
      <c r="G3102" s="333" t="str">
        <f t="shared" ref="G3102" ca="1" si="925">IF(SUM(E3102:E3111)=0,"",SUM(E3102:E3111))</f>
        <v/>
      </c>
    </row>
    <row r="3103" spans="1:7" x14ac:dyDescent="0.25">
      <c r="B3103" s="333"/>
      <c r="C3103" s="137" t="str">
        <f ca="1">IF(OFFSET(Zdroj!AH$16,A3102-1,0)=0,"",CONCATENATE("A",$A$2+1," - ",Zdroj!$AH$15))</f>
        <v/>
      </c>
      <c r="D3103" s="134" t="str">
        <f ca="1">IF(C3103="","",CONCATENATE(OFFSET(Zdroj!AH$16,A3102-1,0)," - ",OFFSET(Zdroj!AW$16,A3102-1,0)))</f>
        <v/>
      </c>
      <c r="E3103" s="66" t="str">
        <f ca="1">IF(C3103="","",OFFSET(Zdroj!AX$16,A3102-1,0))</f>
        <v/>
      </c>
      <c r="F3103" s="332"/>
      <c r="G3103" s="333"/>
    </row>
    <row r="3104" spans="1:7" x14ac:dyDescent="0.25">
      <c r="B3104" s="333"/>
      <c r="C3104" s="137" t="str">
        <f ca="1">IF(OFFSET(Zdroj!AI$16,A3102-1,0)=0,"",CONCATENATE("A",$A$2+2," - ",Zdroj!$AI$15))</f>
        <v/>
      </c>
      <c r="D3104" s="134" t="str">
        <f ca="1">IF(C3104="","",CONCATENATE(OFFSET(Zdroj!AI$16,A3102-1,0)," - ",OFFSET(Zdroj!AY$16,A3102-1,0)))</f>
        <v/>
      </c>
      <c r="E3104" s="66" t="str">
        <f ca="1">IF(C3104="","",OFFSET(Zdroj!AZ$16,A3102-1,0))</f>
        <v/>
      </c>
      <c r="F3104" s="332"/>
      <c r="G3104" s="333"/>
    </row>
    <row r="3105" spans="1:7" x14ac:dyDescent="0.25">
      <c r="B3105" s="333"/>
      <c r="C3105" s="137" t="str">
        <f ca="1">IF(OFFSET(Zdroj!AJ$16,A3102-1,0)=0,"",CONCATENATE("A",$A$2+3," - ",Zdroj!$AJ$15))</f>
        <v/>
      </c>
      <c r="D3105" s="134" t="str">
        <f ca="1">IF(C3105="","",CONCATENATE(OFFSET(Zdroj!AJ$16,A3102-1,0)," - ",OFFSET(Zdroj!BA$16,A3102-1,0)))</f>
        <v/>
      </c>
      <c r="E3105" s="66" t="str">
        <f ca="1">IF(C3105="","",OFFSET(Zdroj!BB$16,A3102-1,0))</f>
        <v/>
      </c>
      <c r="F3105" s="332"/>
      <c r="G3105" s="333"/>
    </row>
    <row r="3106" spans="1:7" x14ac:dyDescent="0.25">
      <c r="B3106" s="333"/>
      <c r="C3106" s="137" t="str">
        <f ca="1">IF(OFFSET(Zdroj!AK$16,A3102-1,0)=0,"",CONCATENATE("A",$A$2+4," - ",Zdroj!$AK$15))</f>
        <v/>
      </c>
      <c r="D3106" s="134" t="str">
        <f ca="1">IF(C3106="","",CONCATENATE(OFFSET(Zdroj!AK$16,A3102-1,0)," - ",OFFSET(Zdroj!BC$16,A3102-1,0)))</f>
        <v/>
      </c>
      <c r="E3106" s="66" t="str">
        <f ca="1">IF(C3106="","",OFFSET(Zdroj!BD$16,A3102-1,0))</f>
        <v/>
      </c>
      <c r="F3106" s="332"/>
      <c r="G3106" s="333"/>
    </row>
    <row r="3107" spans="1:7" x14ac:dyDescent="0.25">
      <c r="B3107" s="333"/>
      <c r="C3107" s="137" t="str">
        <f ca="1">IF(OFFSET(Zdroj!AL$16,A3102-1,0)=0,"",CONCATENATE("A",$A$2+5," - ",Zdroj!$AL$15))</f>
        <v/>
      </c>
      <c r="D3107" s="134" t="str">
        <f ca="1">IF(C3107="","",CONCATENATE(OFFSET(Zdroj!AL$16,A3102-1,0)," - ",OFFSET(Zdroj!BE$16,A3102-1,0)))</f>
        <v/>
      </c>
      <c r="E3107" s="66" t="str">
        <f ca="1">IF(C3107="","",OFFSET(Zdroj!BF$16,A3102-1,0))</f>
        <v/>
      </c>
      <c r="F3107" s="332"/>
      <c r="G3107" s="333"/>
    </row>
    <row r="3108" spans="1:7" x14ac:dyDescent="0.25">
      <c r="B3108" s="333"/>
      <c r="C3108" s="137" t="str">
        <f ca="1">IF(OFFSET(Zdroj!AM$16,A3102-1,0)=0,"",CONCATENATE("B",$A$2," - ",Zdroj!$AM$15))</f>
        <v/>
      </c>
      <c r="D3108" s="134" t="str">
        <f ca="1">IF(C3108="","",CONCATENATE(OFFSET(Zdroj!AM$16,A3102-1,0)))</f>
        <v/>
      </c>
      <c r="E3108" s="67" t="str">
        <f ca="1">IF(C3108="","",OFFSET(Zdroj!AN$16,A3102-1,0))</f>
        <v/>
      </c>
      <c r="F3108" s="334" t="str">
        <f t="shared" ref="F3108" ca="1" si="926">IF(SUM(E3108:E3111)=0,"",SUM(E3108:E3111))</f>
        <v/>
      </c>
      <c r="G3108" s="333"/>
    </row>
    <row r="3109" spans="1:7" x14ac:dyDescent="0.25">
      <c r="B3109" s="333"/>
      <c r="C3109" s="137" t="str">
        <f ca="1">IF(OFFSET(Zdroj!AO$16,A3102-1,0)=0,"",CONCATENATE("B",$A$2+1," - ",Zdroj!$AO$15))</f>
        <v/>
      </c>
      <c r="D3109" s="134" t="str">
        <f ca="1">IF(C3109="","",CONCATENATE(OFFSET(Zdroj!AO$16,A3102-1,0)))</f>
        <v/>
      </c>
      <c r="E3109" s="66" t="str">
        <f ca="1">IF(C3109="","",OFFSET(Zdroj!AP$16,A3102-1,0))</f>
        <v/>
      </c>
      <c r="F3109" s="334"/>
      <c r="G3109" s="333"/>
    </row>
    <row r="3110" spans="1:7" x14ac:dyDescent="0.25">
      <c r="B3110" s="333"/>
      <c r="C3110" s="137" t="str">
        <f ca="1">IF(OFFSET(Zdroj!AQ$16,A3102-1,0)=0,"",CONCATENATE("B",$A$2+2," - ",Zdroj!$AQ$15))</f>
        <v/>
      </c>
      <c r="D3110" s="134" t="str">
        <f ca="1">IF(C3110="","",CONCATENATE(OFFSET(Zdroj!AQ$16,A3102-1,0)))</f>
        <v/>
      </c>
      <c r="E3110" s="66" t="str">
        <f ca="1">IF(C3110="","",OFFSET(Zdroj!AR$16,A3102-1,0))</f>
        <v/>
      </c>
      <c r="F3110" s="334"/>
      <c r="G3110" s="333"/>
    </row>
    <row r="3111" spans="1:7" x14ac:dyDescent="0.25">
      <c r="B3111" s="333"/>
      <c r="C3111" s="137" t="str">
        <f ca="1">IF(OFFSET(Zdroj!AT$16,A3102-1,0)=0,"",CONCATENATE("B",$A$2+3," - ",Zdroj!$AS$15))</f>
        <v/>
      </c>
      <c r="D3111" s="134" t="str">
        <f ca="1">IF(C3111="","",CONCATENATE(OFFSET(Zdroj!AS$16,A3102-1,0)))</f>
        <v/>
      </c>
      <c r="E3111" s="66" t="str">
        <f ca="1">IF(C3111="","",OFFSET(Zdroj!AT$16,A3102-1,0))</f>
        <v/>
      </c>
      <c r="F3111" s="334"/>
      <c r="G3111" s="333"/>
    </row>
    <row r="3112" spans="1:7" x14ac:dyDescent="0.25">
      <c r="A3112" s="127">
        <f>SUM((ROW()+8)/10)</f>
        <v>312</v>
      </c>
      <c r="B3112" s="333" t="str">
        <f ca="1">IF(OFFSET(Zdroj!$B$16,A3112-1,0)&gt;0,OFFSET(Zdroj!$B$16,A3112-1,0),"")</f>
        <v/>
      </c>
      <c r="C3112" s="136" t="str">
        <f ca="1">IF(OFFSET(Zdroj!AG$16,A3112-1,0)=0,"",CONCATENATE("A",$A$2," - ",Zdroj!$AG$15))</f>
        <v/>
      </c>
      <c r="D3112" s="134" t="str">
        <f ca="1">IF(C3112="","",CONCATENATE(OFFSET(Zdroj!AG$16,A3112-1,0)," - ",OFFSET(Zdroj!AU$16,A3112-1,0)))</f>
        <v/>
      </c>
      <c r="E3112" s="66" t="str">
        <f ca="1">IF(C3112="","",OFFSET(Zdroj!AV$16,A3112-1,0))</f>
        <v/>
      </c>
      <c r="F3112" s="332" t="str">
        <f t="shared" ref="F3112" ca="1" si="927">IF(SUM(E3112:E3117)=0,"",SUM(E3112:E3117))</f>
        <v/>
      </c>
      <c r="G3112" s="333" t="str">
        <f t="shared" ref="G3112" ca="1" si="928">IF(SUM(E3112:E3121)=0,"",SUM(E3112:E3121))</f>
        <v/>
      </c>
    </row>
    <row r="3113" spans="1:7" x14ac:dyDescent="0.25">
      <c r="B3113" s="333"/>
      <c r="C3113" s="137" t="str">
        <f ca="1">IF(OFFSET(Zdroj!AH$16,A3112-1,0)=0,"",CONCATENATE("A",$A$2+1," - ",Zdroj!$AH$15))</f>
        <v/>
      </c>
      <c r="D3113" s="134" t="str">
        <f ca="1">IF(C3113="","",CONCATENATE(OFFSET(Zdroj!AH$16,A3112-1,0)," - ",OFFSET(Zdroj!AW$16,A3112-1,0)))</f>
        <v/>
      </c>
      <c r="E3113" s="66" t="str">
        <f ca="1">IF(C3113="","",OFFSET(Zdroj!AX$16,A3112-1,0))</f>
        <v/>
      </c>
      <c r="F3113" s="332"/>
      <c r="G3113" s="333"/>
    </row>
    <row r="3114" spans="1:7" x14ac:dyDescent="0.25">
      <c r="B3114" s="333"/>
      <c r="C3114" s="137" t="str">
        <f ca="1">IF(OFFSET(Zdroj!AI$16,A3112-1,0)=0,"",CONCATENATE("A",$A$2+2," - ",Zdroj!$AI$15))</f>
        <v/>
      </c>
      <c r="D3114" s="134" t="str">
        <f ca="1">IF(C3114="","",CONCATENATE(OFFSET(Zdroj!AI$16,A3112-1,0)," - ",OFFSET(Zdroj!AY$16,A3112-1,0)))</f>
        <v/>
      </c>
      <c r="E3114" s="66" t="str">
        <f ca="1">IF(C3114="","",OFFSET(Zdroj!AZ$16,A3112-1,0))</f>
        <v/>
      </c>
      <c r="F3114" s="332"/>
      <c r="G3114" s="333"/>
    </row>
    <row r="3115" spans="1:7" x14ac:dyDescent="0.25">
      <c r="B3115" s="333"/>
      <c r="C3115" s="137" t="str">
        <f ca="1">IF(OFFSET(Zdroj!AJ$16,A3112-1,0)=0,"",CONCATENATE("A",$A$2+3," - ",Zdroj!$AJ$15))</f>
        <v/>
      </c>
      <c r="D3115" s="134" t="str">
        <f ca="1">IF(C3115="","",CONCATENATE(OFFSET(Zdroj!AJ$16,A3112-1,0)," - ",OFFSET(Zdroj!BA$16,A3112-1,0)))</f>
        <v/>
      </c>
      <c r="E3115" s="66" t="str">
        <f ca="1">IF(C3115="","",OFFSET(Zdroj!BB$16,A3112-1,0))</f>
        <v/>
      </c>
      <c r="F3115" s="332"/>
      <c r="G3115" s="333"/>
    </row>
    <row r="3116" spans="1:7" x14ac:dyDescent="0.25">
      <c r="B3116" s="333"/>
      <c r="C3116" s="137" t="str">
        <f ca="1">IF(OFFSET(Zdroj!AK$16,A3112-1,0)=0,"",CONCATENATE("A",$A$2+4," - ",Zdroj!$AK$15))</f>
        <v/>
      </c>
      <c r="D3116" s="134" t="str">
        <f ca="1">IF(C3116="","",CONCATENATE(OFFSET(Zdroj!AK$16,A3112-1,0)," - ",OFFSET(Zdroj!BC$16,A3112-1,0)))</f>
        <v/>
      </c>
      <c r="E3116" s="66" t="str">
        <f ca="1">IF(C3116="","",OFFSET(Zdroj!BD$16,A3112-1,0))</f>
        <v/>
      </c>
      <c r="F3116" s="332"/>
      <c r="G3116" s="333"/>
    </row>
    <row r="3117" spans="1:7" x14ac:dyDescent="0.25">
      <c r="B3117" s="333"/>
      <c r="C3117" s="137" t="str">
        <f ca="1">IF(OFFSET(Zdroj!AL$16,A3112-1,0)=0,"",CONCATENATE("A",$A$2+5," - ",Zdroj!$AL$15))</f>
        <v/>
      </c>
      <c r="D3117" s="134" t="str">
        <f ca="1">IF(C3117="","",CONCATENATE(OFFSET(Zdroj!AL$16,A3112-1,0)," - ",OFFSET(Zdroj!BE$16,A3112-1,0)))</f>
        <v/>
      </c>
      <c r="E3117" s="66" t="str">
        <f ca="1">IF(C3117="","",OFFSET(Zdroj!BF$16,A3112-1,0))</f>
        <v/>
      </c>
      <c r="F3117" s="332"/>
      <c r="G3117" s="333"/>
    </row>
    <row r="3118" spans="1:7" x14ac:dyDescent="0.25">
      <c r="B3118" s="333"/>
      <c r="C3118" s="137" t="str">
        <f ca="1">IF(OFFSET(Zdroj!AM$16,A3112-1,0)=0,"",CONCATENATE("B",$A$2," - ",Zdroj!$AM$15))</f>
        <v/>
      </c>
      <c r="D3118" s="134" t="str">
        <f ca="1">IF(C3118="","",CONCATENATE(OFFSET(Zdroj!AM$16,A3112-1,0)))</f>
        <v/>
      </c>
      <c r="E3118" s="67" t="str">
        <f ca="1">IF(C3118="","",OFFSET(Zdroj!AN$16,A3112-1,0))</f>
        <v/>
      </c>
      <c r="F3118" s="334" t="str">
        <f t="shared" ref="F3118" ca="1" si="929">IF(SUM(E3118:E3121)=0,"",SUM(E3118:E3121))</f>
        <v/>
      </c>
      <c r="G3118" s="333"/>
    </row>
    <row r="3119" spans="1:7" x14ac:dyDescent="0.25">
      <c r="B3119" s="333"/>
      <c r="C3119" s="137" t="str">
        <f ca="1">IF(OFFSET(Zdroj!AO$16,A3112-1,0)=0,"",CONCATENATE("B",$A$2+1," - ",Zdroj!$AO$15))</f>
        <v/>
      </c>
      <c r="D3119" s="134" t="str">
        <f ca="1">IF(C3119="","",CONCATENATE(OFFSET(Zdroj!AO$16,A3112-1,0)))</f>
        <v/>
      </c>
      <c r="E3119" s="66" t="str">
        <f ca="1">IF(C3119="","",OFFSET(Zdroj!AP$16,A3112-1,0))</f>
        <v/>
      </c>
      <c r="F3119" s="334"/>
      <c r="G3119" s="333"/>
    </row>
    <row r="3120" spans="1:7" x14ac:dyDescent="0.25">
      <c r="B3120" s="333"/>
      <c r="C3120" s="137" t="str">
        <f ca="1">IF(OFFSET(Zdroj!AQ$16,A3112-1,0)=0,"",CONCATENATE("B",$A$2+2," - ",Zdroj!$AQ$15))</f>
        <v/>
      </c>
      <c r="D3120" s="134" t="str">
        <f ca="1">IF(C3120="","",CONCATENATE(OFFSET(Zdroj!AQ$16,A3112-1,0)))</f>
        <v/>
      </c>
      <c r="E3120" s="66" t="str">
        <f ca="1">IF(C3120="","",OFFSET(Zdroj!AR$16,A3112-1,0))</f>
        <v/>
      </c>
      <c r="F3120" s="334"/>
      <c r="G3120" s="333"/>
    </row>
    <row r="3121" spans="1:7" x14ac:dyDescent="0.25">
      <c r="B3121" s="333"/>
      <c r="C3121" s="137" t="str">
        <f ca="1">IF(OFFSET(Zdroj!AT$16,A3112-1,0)=0,"",CONCATENATE("B",$A$2+3," - ",Zdroj!$AS$15))</f>
        <v/>
      </c>
      <c r="D3121" s="134" t="str">
        <f ca="1">IF(C3121="","",CONCATENATE(OFFSET(Zdroj!AS$16,A3112-1,0)))</f>
        <v/>
      </c>
      <c r="E3121" s="66" t="str">
        <f ca="1">IF(C3121="","",OFFSET(Zdroj!AT$16,A3112-1,0))</f>
        <v/>
      </c>
      <c r="F3121" s="334"/>
      <c r="G3121" s="333"/>
    </row>
    <row r="3122" spans="1:7" x14ac:dyDescent="0.25">
      <c r="A3122" s="127">
        <f>SUM((ROW()+8)/10)</f>
        <v>313</v>
      </c>
      <c r="B3122" s="333" t="str">
        <f ca="1">IF(OFFSET(Zdroj!$B$16,A3122-1,0)&gt;0,OFFSET(Zdroj!$B$16,A3122-1,0),"")</f>
        <v/>
      </c>
      <c r="C3122" s="136" t="str">
        <f ca="1">IF(OFFSET(Zdroj!AG$16,A3122-1,0)=0,"",CONCATENATE("A",$A$2," - ",Zdroj!$AG$15))</f>
        <v/>
      </c>
      <c r="D3122" s="134" t="str">
        <f ca="1">IF(C3122="","",CONCATENATE(OFFSET(Zdroj!AG$16,A3122-1,0)," - ",OFFSET(Zdroj!AU$16,A3122-1,0)))</f>
        <v/>
      </c>
      <c r="E3122" s="66" t="str">
        <f ca="1">IF(C3122="","",OFFSET(Zdroj!AV$16,A3122-1,0))</f>
        <v/>
      </c>
      <c r="F3122" s="332" t="str">
        <f t="shared" ref="F3122" ca="1" si="930">IF(SUM(E3122:E3127)=0,"",SUM(E3122:E3127))</f>
        <v/>
      </c>
      <c r="G3122" s="333" t="str">
        <f t="shared" ref="G3122" ca="1" si="931">IF(SUM(E3122:E3131)=0,"",SUM(E3122:E3131))</f>
        <v/>
      </c>
    </row>
    <row r="3123" spans="1:7" x14ac:dyDescent="0.25">
      <c r="B3123" s="333"/>
      <c r="C3123" s="137" t="str">
        <f ca="1">IF(OFFSET(Zdroj!AH$16,A3122-1,0)=0,"",CONCATENATE("A",$A$2+1," - ",Zdroj!$AH$15))</f>
        <v/>
      </c>
      <c r="D3123" s="134" t="str">
        <f ca="1">IF(C3123="","",CONCATENATE(OFFSET(Zdroj!AH$16,A3122-1,0)," - ",OFFSET(Zdroj!AW$16,A3122-1,0)))</f>
        <v/>
      </c>
      <c r="E3123" s="66" t="str">
        <f ca="1">IF(C3123="","",OFFSET(Zdroj!AX$16,A3122-1,0))</f>
        <v/>
      </c>
      <c r="F3123" s="332"/>
      <c r="G3123" s="333"/>
    </row>
    <row r="3124" spans="1:7" x14ac:dyDescent="0.25">
      <c r="B3124" s="333"/>
      <c r="C3124" s="137" t="str">
        <f ca="1">IF(OFFSET(Zdroj!AI$16,A3122-1,0)=0,"",CONCATENATE("A",$A$2+2," - ",Zdroj!$AI$15))</f>
        <v/>
      </c>
      <c r="D3124" s="134" t="str">
        <f ca="1">IF(C3124="","",CONCATENATE(OFFSET(Zdroj!AI$16,A3122-1,0)," - ",OFFSET(Zdroj!AY$16,A3122-1,0)))</f>
        <v/>
      </c>
      <c r="E3124" s="66" t="str">
        <f ca="1">IF(C3124="","",OFFSET(Zdroj!AZ$16,A3122-1,0))</f>
        <v/>
      </c>
      <c r="F3124" s="332"/>
      <c r="G3124" s="333"/>
    </row>
    <row r="3125" spans="1:7" x14ac:dyDescent="0.25">
      <c r="B3125" s="333"/>
      <c r="C3125" s="137" t="str">
        <f ca="1">IF(OFFSET(Zdroj!AJ$16,A3122-1,0)=0,"",CONCATENATE("A",$A$2+3," - ",Zdroj!$AJ$15))</f>
        <v/>
      </c>
      <c r="D3125" s="134" t="str">
        <f ca="1">IF(C3125="","",CONCATENATE(OFFSET(Zdroj!AJ$16,A3122-1,0)," - ",OFFSET(Zdroj!BA$16,A3122-1,0)))</f>
        <v/>
      </c>
      <c r="E3125" s="66" t="str">
        <f ca="1">IF(C3125="","",OFFSET(Zdroj!BB$16,A3122-1,0))</f>
        <v/>
      </c>
      <c r="F3125" s="332"/>
      <c r="G3125" s="333"/>
    </row>
    <row r="3126" spans="1:7" x14ac:dyDescent="0.25">
      <c r="B3126" s="333"/>
      <c r="C3126" s="137" t="str">
        <f ca="1">IF(OFFSET(Zdroj!AK$16,A3122-1,0)=0,"",CONCATENATE("A",$A$2+4," - ",Zdroj!$AK$15))</f>
        <v/>
      </c>
      <c r="D3126" s="134" t="str">
        <f ca="1">IF(C3126="","",CONCATENATE(OFFSET(Zdroj!AK$16,A3122-1,0)," - ",OFFSET(Zdroj!BC$16,A3122-1,0)))</f>
        <v/>
      </c>
      <c r="E3126" s="66" t="str">
        <f ca="1">IF(C3126="","",OFFSET(Zdroj!BD$16,A3122-1,0))</f>
        <v/>
      </c>
      <c r="F3126" s="332"/>
      <c r="G3126" s="333"/>
    </row>
    <row r="3127" spans="1:7" x14ac:dyDescent="0.25">
      <c r="B3127" s="333"/>
      <c r="C3127" s="137" t="str">
        <f ca="1">IF(OFFSET(Zdroj!AL$16,A3122-1,0)=0,"",CONCATENATE("A",$A$2+5," - ",Zdroj!$AL$15))</f>
        <v/>
      </c>
      <c r="D3127" s="134" t="str">
        <f ca="1">IF(C3127="","",CONCATENATE(OFFSET(Zdroj!AL$16,A3122-1,0)," - ",OFFSET(Zdroj!BE$16,A3122-1,0)))</f>
        <v/>
      </c>
      <c r="E3127" s="66" t="str">
        <f ca="1">IF(C3127="","",OFFSET(Zdroj!BF$16,A3122-1,0))</f>
        <v/>
      </c>
      <c r="F3127" s="332"/>
      <c r="G3127" s="333"/>
    </row>
    <row r="3128" spans="1:7" x14ac:dyDescent="0.25">
      <c r="B3128" s="333"/>
      <c r="C3128" s="137" t="str">
        <f ca="1">IF(OFFSET(Zdroj!AM$16,A3122-1,0)=0,"",CONCATENATE("B",$A$2," - ",Zdroj!$AM$15))</f>
        <v/>
      </c>
      <c r="D3128" s="134" t="str">
        <f ca="1">IF(C3128="","",CONCATENATE(OFFSET(Zdroj!AM$16,A3122-1,0)))</f>
        <v/>
      </c>
      <c r="E3128" s="67" t="str">
        <f ca="1">IF(C3128="","",OFFSET(Zdroj!AN$16,A3122-1,0))</f>
        <v/>
      </c>
      <c r="F3128" s="334" t="str">
        <f t="shared" ref="F3128" ca="1" si="932">IF(SUM(E3128:E3131)=0,"",SUM(E3128:E3131))</f>
        <v/>
      </c>
      <c r="G3128" s="333"/>
    </row>
    <row r="3129" spans="1:7" x14ac:dyDescent="0.25">
      <c r="B3129" s="333"/>
      <c r="C3129" s="137" t="str">
        <f ca="1">IF(OFFSET(Zdroj!AO$16,A3122-1,0)=0,"",CONCATENATE("B",$A$2+1," - ",Zdroj!$AO$15))</f>
        <v/>
      </c>
      <c r="D3129" s="134" t="str">
        <f ca="1">IF(C3129="","",CONCATENATE(OFFSET(Zdroj!AO$16,A3122-1,0)))</f>
        <v/>
      </c>
      <c r="E3129" s="66" t="str">
        <f ca="1">IF(C3129="","",OFFSET(Zdroj!AP$16,A3122-1,0))</f>
        <v/>
      </c>
      <c r="F3129" s="334"/>
      <c r="G3129" s="333"/>
    </row>
    <row r="3130" spans="1:7" x14ac:dyDescent="0.25">
      <c r="B3130" s="333"/>
      <c r="C3130" s="137" t="str">
        <f ca="1">IF(OFFSET(Zdroj!AQ$16,A3122-1,0)=0,"",CONCATENATE("B",$A$2+2," - ",Zdroj!$AQ$15))</f>
        <v/>
      </c>
      <c r="D3130" s="134" t="str">
        <f ca="1">IF(C3130="","",CONCATENATE(OFFSET(Zdroj!AQ$16,A3122-1,0)))</f>
        <v/>
      </c>
      <c r="E3130" s="66" t="str">
        <f ca="1">IF(C3130="","",OFFSET(Zdroj!AR$16,A3122-1,0))</f>
        <v/>
      </c>
      <c r="F3130" s="334"/>
      <c r="G3130" s="333"/>
    </row>
    <row r="3131" spans="1:7" x14ac:dyDescent="0.25">
      <c r="B3131" s="333"/>
      <c r="C3131" s="137" t="str">
        <f ca="1">IF(OFFSET(Zdroj!AT$16,A3122-1,0)=0,"",CONCATENATE("B",$A$2+3," - ",Zdroj!$AS$15))</f>
        <v/>
      </c>
      <c r="D3131" s="134" t="str">
        <f ca="1">IF(C3131="","",CONCATENATE(OFFSET(Zdroj!AS$16,A3122-1,0)))</f>
        <v/>
      </c>
      <c r="E3131" s="66" t="str">
        <f ca="1">IF(C3131="","",OFFSET(Zdroj!AT$16,A3122-1,0))</f>
        <v/>
      </c>
      <c r="F3131" s="334"/>
      <c r="G3131" s="333"/>
    </row>
    <row r="3132" spans="1:7" x14ac:dyDescent="0.25">
      <c r="A3132" s="127">
        <f>SUM((ROW()+8)/10)</f>
        <v>314</v>
      </c>
      <c r="B3132" s="333" t="str">
        <f ca="1">IF(OFFSET(Zdroj!$B$16,A3132-1,0)&gt;0,OFFSET(Zdroj!$B$16,A3132-1,0),"")</f>
        <v/>
      </c>
      <c r="C3132" s="136" t="str">
        <f ca="1">IF(OFFSET(Zdroj!AG$16,A3132-1,0)=0,"",CONCATENATE("A",$A$2," - ",Zdroj!$AG$15))</f>
        <v/>
      </c>
      <c r="D3132" s="134" t="str">
        <f ca="1">IF(C3132="","",CONCATENATE(OFFSET(Zdroj!AG$16,A3132-1,0)," - ",OFFSET(Zdroj!AU$16,A3132-1,0)))</f>
        <v/>
      </c>
      <c r="E3132" s="66" t="str">
        <f ca="1">IF(C3132="","",OFFSET(Zdroj!AV$16,A3132-1,0))</f>
        <v/>
      </c>
      <c r="F3132" s="332" t="str">
        <f t="shared" ref="F3132" ca="1" si="933">IF(SUM(E3132:E3137)=0,"",SUM(E3132:E3137))</f>
        <v/>
      </c>
      <c r="G3132" s="333" t="str">
        <f t="shared" ref="G3132" ca="1" si="934">IF(SUM(E3132:E3141)=0,"",SUM(E3132:E3141))</f>
        <v/>
      </c>
    </row>
    <row r="3133" spans="1:7" x14ac:dyDescent="0.25">
      <c r="B3133" s="333"/>
      <c r="C3133" s="137" t="str">
        <f ca="1">IF(OFFSET(Zdroj!AH$16,A3132-1,0)=0,"",CONCATENATE("A",$A$2+1," - ",Zdroj!$AH$15))</f>
        <v/>
      </c>
      <c r="D3133" s="134" t="str">
        <f ca="1">IF(C3133="","",CONCATENATE(OFFSET(Zdroj!AH$16,A3132-1,0)," - ",OFFSET(Zdroj!AW$16,A3132-1,0)))</f>
        <v/>
      </c>
      <c r="E3133" s="66" t="str">
        <f ca="1">IF(C3133="","",OFFSET(Zdroj!AX$16,A3132-1,0))</f>
        <v/>
      </c>
      <c r="F3133" s="332"/>
      <c r="G3133" s="333"/>
    </row>
    <row r="3134" spans="1:7" x14ac:dyDescent="0.25">
      <c r="B3134" s="333"/>
      <c r="C3134" s="137" t="str">
        <f ca="1">IF(OFFSET(Zdroj!AI$16,A3132-1,0)=0,"",CONCATENATE("A",$A$2+2," - ",Zdroj!$AI$15))</f>
        <v/>
      </c>
      <c r="D3134" s="134" t="str">
        <f ca="1">IF(C3134="","",CONCATENATE(OFFSET(Zdroj!AI$16,A3132-1,0)," - ",OFFSET(Zdroj!AY$16,A3132-1,0)))</f>
        <v/>
      </c>
      <c r="E3134" s="66" t="str">
        <f ca="1">IF(C3134="","",OFFSET(Zdroj!AZ$16,A3132-1,0))</f>
        <v/>
      </c>
      <c r="F3134" s="332"/>
      <c r="G3134" s="333"/>
    </row>
    <row r="3135" spans="1:7" x14ac:dyDescent="0.25">
      <c r="B3135" s="333"/>
      <c r="C3135" s="137" t="str">
        <f ca="1">IF(OFFSET(Zdroj!AJ$16,A3132-1,0)=0,"",CONCATENATE("A",$A$2+3," - ",Zdroj!$AJ$15))</f>
        <v/>
      </c>
      <c r="D3135" s="134" t="str">
        <f ca="1">IF(C3135="","",CONCATENATE(OFFSET(Zdroj!AJ$16,A3132-1,0)," - ",OFFSET(Zdroj!BA$16,A3132-1,0)))</f>
        <v/>
      </c>
      <c r="E3135" s="66" t="str">
        <f ca="1">IF(C3135="","",OFFSET(Zdroj!BB$16,A3132-1,0))</f>
        <v/>
      </c>
      <c r="F3135" s="332"/>
      <c r="G3135" s="333"/>
    </row>
    <row r="3136" spans="1:7" x14ac:dyDescent="0.25">
      <c r="B3136" s="333"/>
      <c r="C3136" s="137" t="str">
        <f ca="1">IF(OFFSET(Zdroj!AK$16,A3132-1,0)=0,"",CONCATENATE("A",$A$2+4," - ",Zdroj!$AK$15))</f>
        <v/>
      </c>
      <c r="D3136" s="134" t="str">
        <f ca="1">IF(C3136="","",CONCATENATE(OFFSET(Zdroj!AK$16,A3132-1,0)," - ",OFFSET(Zdroj!BC$16,A3132-1,0)))</f>
        <v/>
      </c>
      <c r="E3136" s="66" t="str">
        <f ca="1">IF(C3136="","",OFFSET(Zdroj!BD$16,A3132-1,0))</f>
        <v/>
      </c>
      <c r="F3136" s="332"/>
      <c r="G3136" s="333"/>
    </row>
    <row r="3137" spans="1:7" x14ac:dyDescent="0.25">
      <c r="B3137" s="333"/>
      <c r="C3137" s="137" t="str">
        <f ca="1">IF(OFFSET(Zdroj!AL$16,A3132-1,0)=0,"",CONCATENATE("A",$A$2+5," - ",Zdroj!$AL$15))</f>
        <v/>
      </c>
      <c r="D3137" s="134" t="str">
        <f ca="1">IF(C3137="","",CONCATENATE(OFFSET(Zdroj!AL$16,A3132-1,0)," - ",OFFSET(Zdroj!BE$16,A3132-1,0)))</f>
        <v/>
      </c>
      <c r="E3137" s="66" t="str">
        <f ca="1">IF(C3137="","",OFFSET(Zdroj!BF$16,A3132-1,0))</f>
        <v/>
      </c>
      <c r="F3137" s="332"/>
      <c r="G3137" s="333"/>
    </row>
    <row r="3138" spans="1:7" x14ac:dyDescent="0.25">
      <c r="B3138" s="333"/>
      <c r="C3138" s="137" t="str">
        <f ca="1">IF(OFFSET(Zdroj!AM$16,A3132-1,0)=0,"",CONCATENATE("B",$A$2," - ",Zdroj!$AM$15))</f>
        <v/>
      </c>
      <c r="D3138" s="134" t="str">
        <f ca="1">IF(C3138="","",CONCATENATE(OFFSET(Zdroj!AM$16,A3132-1,0)))</f>
        <v/>
      </c>
      <c r="E3138" s="67" t="str">
        <f ca="1">IF(C3138="","",OFFSET(Zdroj!AN$16,A3132-1,0))</f>
        <v/>
      </c>
      <c r="F3138" s="334" t="str">
        <f t="shared" ref="F3138" ca="1" si="935">IF(SUM(E3138:E3141)=0,"",SUM(E3138:E3141))</f>
        <v/>
      </c>
      <c r="G3138" s="333"/>
    </row>
    <row r="3139" spans="1:7" x14ac:dyDescent="0.25">
      <c r="B3139" s="333"/>
      <c r="C3139" s="137" t="str">
        <f ca="1">IF(OFFSET(Zdroj!AO$16,A3132-1,0)=0,"",CONCATENATE("B",$A$2+1," - ",Zdroj!$AO$15))</f>
        <v/>
      </c>
      <c r="D3139" s="134" t="str">
        <f ca="1">IF(C3139="","",CONCATENATE(OFFSET(Zdroj!AO$16,A3132-1,0)))</f>
        <v/>
      </c>
      <c r="E3139" s="66" t="str">
        <f ca="1">IF(C3139="","",OFFSET(Zdroj!AP$16,A3132-1,0))</f>
        <v/>
      </c>
      <c r="F3139" s="334"/>
      <c r="G3139" s="333"/>
    </row>
    <row r="3140" spans="1:7" x14ac:dyDescent="0.25">
      <c r="B3140" s="333"/>
      <c r="C3140" s="137" t="str">
        <f ca="1">IF(OFFSET(Zdroj!AQ$16,A3132-1,0)=0,"",CONCATENATE("B",$A$2+2," - ",Zdroj!$AQ$15))</f>
        <v/>
      </c>
      <c r="D3140" s="134" t="str">
        <f ca="1">IF(C3140="","",CONCATENATE(OFFSET(Zdroj!AQ$16,A3132-1,0)))</f>
        <v/>
      </c>
      <c r="E3140" s="66" t="str">
        <f ca="1">IF(C3140="","",OFFSET(Zdroj!AR$16,A3132-1,0))</f>
        <v/>
      </c>
      <c r="F3140" s="334"/>
      <c r="G3140" s="333"/>
    </row>
    <row r="3141" spans="1:7" x14ac:dyDescent="0.25">
      <c r="B3141" s="333"/>
      <c r="C3141" s="137" t="str">
        <f ca="1">IF(OFFSET(Zdroj!AT$16,A3132-1,0)=0,"",CONCATENATE("B",$A$2+3," - ",Zdroj!$AS$15))</f>
        <v/>
      </c>
      <c r="D3141" s="134" t="str">
        <f ca="1">IF(C3141="","",CONCATENATE(OFFSET(Zdroj!AS$16,A3132-1,0)))</f>
        <v/>
      </c>
      <c r="E3141" s="66" t="str">
        <f ca="1">IF(C3141="","",OFFSET(Zdroj!AT$16,A3132-1,0))</f>
        <v/>
      </c>
      <c r="F3141" s="334"/>
      <c r="G3141" s="333"/>
    </row>
    <row r="3142" spans="1:7" x14ac:dyDescent="0.25">
      <c r="A3142" s="127">
        <f>SUM((ROW()+8)/10)</f>
        <v>315</v>
      </c>
      <c r="B3142" s="333" t="str">
        <f ca="1">IF(OFFSET(Zdroj!$B$16,A3142-1,0)&gt;0,OFFSET(Zdroj!$B$16,A3142-1,0),"")</f>
        <v/>
      </c>
      <c r="C3142" s="136" t="str">
        <f ca="1">IF(OFFSET(Zdroj!AG$16,A3142-1,0)=0,"",CONCATENATE("A",$A$2," - ",Zdroj!$AG$15))</f>
        <v/>
      </c>
      <c r="D3142" s="134" t="str">
        <f ca="1">IF(C3142="","",CONCATENATE(OFFSET(Zdroj!AG$16,A3142-1,0)," - ",OFFSET(Zdroj!AU$16,A3142-1,0)))</f>
        <v/>
      </c>
      <c r="E3142" s="66" t="str">
        <f ca="1">IF(C3142="","",OFFSET(Zdroj!AV$16,A3142-1,0))</f>
        <v/>
      </c>
      <c r="F3142" s="332" t="str">
        <f t="shared" ref="F3142" ca="1" si="936">IF(SUM(E3142:E3147)=0,"",SUM(E3142:E3147))</f>
        <v/>
      </c>
      <c r="G3142" s="333" t="str">
        <f t="shared" ref="G3142" ca="1" si="937">IF(SUM(E3142:E3151)=0,"",SUM(E3142:E3151))</f>
        <v/>
      </c>
    </row>
    <row r="3143" spans="1:7" x14ac:dyDescent="0.25">
      <c r="B3143" s="333"/>
      <c r="C3143" s="137" t="str">
        <f ca="1">IF(OFFSET(Zdroj!AH$16,A3142-1,0)=0,"",CONCATENATE("A",$A$2+1," - ",Zdroj!$AH$15))</f>
        <v/>
      </c>
      <c r="D3143" s="134" t="str">
        <f ca="1">IF(C3143="","",CONCATENATE(OFFSET(Zdroj!AH$16,A3142-1,0)," - ",OFFSET(Zdroj!AW$16,A3142-1,0)))</f>
        <v/>
      </c>
      <c r="E3143" s="66" t="str">
        <f ca="1">IF(C3143="","",OFFSET(Zdroj!AX$16,A3142-1,0))</f>
        <v/>
      </c>
      <c r="F3143" s="332"/>
      <c r="G3143" s="333"/>
    </row>
    <row r="3144" spans="1:7" x14ac:dyDescent="0.25">
      <c r="B3144" s="333"/>
      <c r="C3144" s="137" t="str">
        <f ca="1">IF(OFFSET(Zdroj!AI$16,A3142-1,0)=0,"",CONCATENATE("A",$A$2+2," - ",Zdroj!$AI$15))</f>
        <v/>
      </c>
      <c r="D3144" s="134" t="str">
        <f ca="1">IF(C3144="","",CONCATENATE(OFFSET(Zdroj!AI$16,A3142-1,0)," - ",OFFSET(Zdroj!AY$16,A3142-1,0)))</f>
        <v/>
      </c>
      <c r="E3144" s="66" t="str">
        <f ca="1">IF(C3144="","",OFFSET(Zdroj!AZ$16,A3142-1,0))</f>
        <v/>
      </c>
      <c r="F3144" s="332"/>
      <c r="G3144" s="333"/>
    </row>
    <row r="3145" spans="1:7" x14ac:dyDescent="0.25">
      <c r="B3145" s="333"/>
      <c r="C3145" s="137" t="str">
        <f ca="1">IF(OFFSET(Zdroj!AJ$16,A3142-1,0)=0,"",CONCATENATE("A",$A$2+3," - ",Zdroj!$AJ$15))</f>
        <v/>
      </c>
      <c r="D3145" s="134" t="str">
        <f ca="1">IF(C3145="","",CONCATENATE(OFFSET(Zdroj!AJ$16,A3142-1,0)," - ",OFFSET(Zdroj!BA$16,A3142-1,0)))</f>
        <v/>
      </c>
      <c r="E3145" s="66" t="str">
        <f ca="1">IF(C3145="","",OFFSET(Zdroj!BB$16,A3142-1,0))</f>
        <v/>
      </c>
      <c r="F3145" s="332"/>
      <c r="G3145" s="333"/>
    </row>
    <row r="3146" spans="1:7" x14ac:dyDescent="0.25">
      <c r="B3146" s="333"/>
      <c r="C3146" s="137" t="str">
        <f ca="1">IF(OFFSET(Zdroj!AK$16,A3142-1,0)=0,"",CONCATENATE("A",$A$2+4," - ",Zdroj!$AK$15))</f>
        <v/>
      </c>
      <c r="D3146" s="134" t="str">
        <f ca="1">IF(C3146="","",CONCATENATE(OFFSET(Zdroj!AK$16,A3142-1,0)," - ",OFFSET(Zdroj!BC$16,A3142-1,0)))</f>
        <v/>
      </c>
      <c r="E3146" s="66" t="str">
        <f ca="1">IF(C3146="","",OFFSET(Zdroj!BD$16,A3142-1,0))</f>
        <v/>
      </c>
      <c r="F3146" s="332"/>
      <c r="G3146" s="333"/>
    </row>
    <row r="3147" spans="1:7" x14ac:dyDescent="0.25">
      <c r="B3147" s="333"/>
      <c r="C3147" s="137" t="str">
        <f ca="1">IF(OFFSET(Zdroj!AL$16,A3142-1,0)=0,"",CONCATENATE("A",$A$2+5," - ",Zdroj!$AL$15))</f>
        <v/>
      </c>
      <c r="D3147" s="134" t="str">
        <f ca="1">IF(C3147="","",CONCATENATE(OFFSET(Zdroj!AL$16,A3142-1,0)," - ",OFFSET(Zdroj!BE$16,A3142-1,0)))</f>
        <v/>
      </c>
      <c r="E3147" s="66" t="str">
        <f ca="1">IF(C3147="","",OFFSET(Zdroj!BF$16,A3142-1,0))</f>
        <v/>
      </c>
      <c r="F3147" s="332"/>
      <c r="G3147" s="333"/>
    </row>
    <row r="3148" spans="1:7" x14ac:dyDescent="0.25">
      <c r="B3148" s="333"/>
      <c r="C3148" s="137" t="str">
        <f ca="1">IF(OFFSET(Zdroj!AM$16,A3142-1,0)=0,"",CONCATENATE("B",$A$2," - ",Zdroj!$AM$15))</f>
        <v/>
      </c>
      <c r="D3148" s="134" t="str">
        <f ca="1">IF(C3148="","",CONCATENATE(OFFSET(Zdroj!AM$16,A3142-1,0)))</f>
        <v/>
      </c>
      <c r="E3148" s="67" t="str">
        <f ca="1">IF(C3148="","",OFFSET(Zdroj!AN$16,A3142-1,0))</f>
        <v/>
      </c>
      <c r="F3148" s="334" t="str">
        <f t="shared" ref="F3148" ca="1" si="938">IF(SUM(E3148:E3151)=0,"",SUM(E3148:E3151))</f>
        <v/>
      </c>
      <c r="G3148" s="333"/>
    </row>
    <row r="3149" spans="1:7" x14ac:dyDescent="0.25">
      <c r="B3149" s="333"/>
      <c r="C3149" s="137" t="str">
        <f ca="1">IF(OFFSET(Zdroj!AO$16,A3142-1,0)=0,"",CONCATENATE("B",$A$2+1," - ",Zdroj!$AO$15))</f>
        <v/>
      </c>
      <c r="D3149" s="134" t="str">
        <f ca="1">IF(C3149="","",CONCATENATE(OFFSET(Zdroj!AO$16,A3142-1,0)))</f>
        <v/>
      </c>
      <c r="E3149" s="66" t="str">
        <f ca="1">IF(C3149="","",OFFSET(Zdroj!AP$16,A3142-1,0))</f>
        <v/>
      </c>
      <c r="F3149" s="334"/>
      <c r="G3149" s="333"/>
    </row>
    <row r="3150" spans="1:7" x14ac:dyDescent="0.25">
      <c r="B3150" s="333"/>
      <c r="C3150" s="137" t="str">
        <f ca="1">IF(OFFSET(Zdroj!AQ$16,A3142-1,0)=0,"",CONCATENATE("B",$A$2+2," - ",Zdroj!$AQ$15))</f>
        <v/>
      </c>
      <c r="D3150" s="134" t="str">
        <f ca="1">IF(C3150="","",CONCATENATE(OFFSET(Zdroj!AQ$16,A3142-1,0)))</f>
        <v/>
      </c>
      <c r="E3150" s="66" t="str">
        <f ca="1">IF(C3150="","",OFFSET(Zdroj!AR$16,A3142-1,0))</f>
        <v/>
      </c>
      <c r="F3150" s="334"/>
      <c r="G3150" s="333"/>
    </row>
    <row r="3151" spans="1:7" x14ac:dyDescent="0.25">
      <c r="B3151" s="333"/>
      <c r="C3151" s="137" t="str">
        <f ca="1">IF(OFFSET(Zdroj!AT$16,A3142-1,0)=0,"",CONCATENATE("B",$A$2+3," - ",Zdroj!$AS$15))</f>
        <v/>
      </c>
      <c r="D3151" s="134" t="str">
        <f ca="1">IF(C3151="","",CONCATENATE(OFFSET(Zdroj!AS$16,A3142-1,0)))</f>
        <v/>
      </c>
      <c r="E3151" s="66" t="str">
        <f ca="1">IF(C3151="","",OFFSET(Zdroj!AT$16,A3142-1,0))</f>
        <v/>
      </c>
      <c r="F3151" s="334"/>
      <c r="G3151" s="333"/>
    </row>
    <row r="3152" spans="1:7" x14ac:dyDescent="0.25">
      <c r="A3152" s="127">
        <f>SUM((ROW()+8)/10)</f>
        <v>316</v>
      </c>
      <c r="B3152" s="333" t="str">
        <f ca="1">IF(OFFSET(Zdroj!$B$16,A3152-1,0)&gt;0,OFFSET(Zdroj!$B$16,A3152-1,0),"")</f>
        <v/>
      </c>
      <c r="C3152" s="136" t="str">
        <f ca="1">IF(OFFSET(Zdroj!AG$16,A3152-1,0)=0,"",CONCATENATE("A",$A$2," - ",Zdroj!$AG$15))</f>
        <v/>
      </c>
      <c r="D3152" s="134" t="str">
        <f ca="1">IF(C3152="","",CONCATENATE(OFFSET(Zdroj!AG$16,A3152-1,0)," - ",OFFSET(Zdroj!AU$16,A3152-1,0)))</f>
        <v/>
      </c>
      <c r="E3152" s="66" t="str">
        <f ca="1">IF(C3152="","",OFFSET(Zdroj!AV$16,A3152-1,0))</f>
        <v/>
      </c>
      <c r="F3152" s="332" t="str">
        <f t="shared" ref="F3152" ca="1" si="939">IF(SUM(E3152:E3157)=0,"",SUM(E3152:E3157))</f>
        <v/>
      </c>
      <c r="G3152" s="333" t="str">
        <f t="shared" ref="G3152" ca="1" si="940">IF(SUM(E3152:E3161)=0,"",SUM(E3152:E3161))</f>
        <v/>
      </c>
    </row>
    <row r="3153" spans="1:7" x14ac:dyDescent="0.25">
      <c r="B3153" s="333"/>
      <c r="C3153" s="137" t="str">
        <f ca="1">IF(OFFSET(Zdroj!AH$16,A3152-1,0)=0,"",CONCATENATE("A",$A$2+1," - ",Zdroj!$AH$15))</f>
        <v/>
      </c>
      <c r="D3153" s="134" t="str">
        <f ca="1">IF(C3153="","",CONCATENATE(OFFSET(Zdroj!AH$16,A3152-1,0)," - ",OFFSET(Zdroj!AW$16,A3152-1,0)))</f>
        <v/>
      </c>
      <c r="E3153" s="66" t="str">
        <f ca="1">IF(C3153="","",OFFSET(Zdroj!AX$16,A3152-1,0))</f>
        <v/>
      </c>
      <c r="F3153" s="332"/>
      <c r="G3153" s="333"/>
    </row>
    <row r="3154" spans="1:7" x14ac:dyDescent="0.25">
      <c r="B3154" s="333"/>
      <c r="C3154" s="137" t="str">
        <f ca="1">IF(OFFSET(Zdroj!AI$16,A3152-1,0)=0,"",CONCATENATE("A",$A$2+2," - ",Zdroj!$AI$15))</f>
        <v/>
      </c>
      <c r="D3154" s="134" t="str">
        <f ca="1">IF(C3154="","",CONCATENATE(OFFSET(Zdroj!AI$16,A3152-1,0)," - ",OFFSET(Zdroj!AY$16,A3152-1,0)))</f>
        <v/>
      </c>
      <c r="E3154" s="66" t="str">
        <f ca="1">IF(C3154="","",OFFSET(Zdroj!AZ$16,A3152-1,0))</f>
        <v/>
      </c>
      <c r="F3154" s="332"/>
      <c r="G3154" s="333"/>
    </row>
    <row r="3155" spans="1:7" x14ac:dyDescent="0.25">
      <c r="B3155" s="333"/>
      <c r="C3155" s="137" t="str">
        <f ca="1">IF(OFFSET(Zdroj!AJ$16,A3152-1,0)=0,"",CONCATENATE("A",$A$2+3," - ",Zdroj!$AJ$15))</f>
        <v/>
      </c>
      <c r="D3155" s="134" t="str">
        <f ca="1">IF(C3155="","",CONCATENATE(OFFSET(Zdroj!AJ$16,A3152-1,0)," - ",OFFSET(Zdroj!BA$16,A3152-1,0)))</f>
        <v/>
      </c>
      <c r="E3155" s="66" t="str">
        <f ca="1">IF(C3155="","",OFFSET(Zdroj!BB$16,A3152-1,0))</f>
        <v/>
      </c>
      <c r="F3155" s="332"/>
      <c r="G3155" s="333"/>
    </row>
    <row r="3156" spans="1:7" x14ac:dyDescent="0.25">
      <c r="B3156" s="333"/>
      <c r="C3156" s="137" t="str">
        <f ca="1">IF(OFFSET(Zdroj!AK$16,A3152-1,0)=0,"",CONCATENATE("A",$A$2+4," - ",Zdroj!$AK$15))</f>
        <v/>
      </c>
      <c r="D3156" s="134" t="str">
        <f ca="1">IF(C3156="","",CONCATENATE(OFFSET(Zdroj!AK$16,A3152-1,0)," - ",OFFSET(Zdroj!BC$16,A3152-1,0)))</f>
        <v/>
      </c>
      <c r="E3156" s="66" t="str">
        <f ca="1">IF(C3156="","",OFFSET(Zdroj!BD$16,A3152-1,0))</f>
        <v/>
      </c>
      <c r="F3156" s="332"/>
      <c r="G3156" s="333"/>
    </row>
    <row r="3157" spans="1:7" x14ac:dyDescent="0.25">
      <c r="B3157" s="333"/>
      <c r="C3157" s="137" t="str">
        <f ca="1">IF(OFFSET(Zdroj!AL$16,A3152-1,0)=0,"",CONCATENATE("A",$A$2+5," - ",Zdroj!$AL$15))</f>
        <v/>
      </c>
      <c r="D3157" s="134" t="str">
        <f ca="1">IF(C3157="","",CONCATENATE(OFFSET(Zdroj!AL$16,A3152-1,0)," - ",OFFSET(Zdroj!BE$16,A3152-1,0)))</f>
        <v/>
      </c>
      <c r="E3157" s="66" t="str">
        <f ca="1">IF(C3157="","",OFFSET(Zdroj!BF$16,A3152-1,0))</f>
        <v/>
      </c>
      <c r="F3157" s="332"/>
      <c r="G3157" s="333"/>
    </row>
    <row r="3158" spans="1:7" x14ac:dyDescent="0.25">
      <c r="B3158" s="333"/>
      <c r="C3158" s="137" t="str">
        <f ca="1">IF(OFFSET(Zdroj!AM$16,A3152-1,0)=0,"",CONCATENATE("B",$A$2," - ",Zdroj!$AM$15))</f>
        <v/>
      </c>
      <c r="D3158" s="134" t="str">
        <f ca="1">IF(C3158="","",CONCATENATE(OFFSET(Zdroj!AM$16,A3152-1,0)))</f>
        <v/>
      </c>
      <c r="E3158" s="67" t="str">
        <f ca="1">IF(C3158="","",OFFSET(Zdroj!AN$16,A3152-1,0))</f>
        <v/>
      </c>
      <c r="F3158" s="334" t="str">
        <f t="shared" ref="F3158" ca="1" si="941">IF(SUM(E3158:E3161)=0,"",SUM(E3158:E3161))</f>
        <v/>
      </c>
      <c r="G3158" s="333"/>
    </row>
    <row r="3159" spans="1:7" x14ac:dyDescent="0.25">
      <c r="B3159" s="333"/>
      <c r="C3159" s="137" t="str">
        <f ca="1">IF(OFFSET(Zdroj!AO$16,A3152-1,0)=0,"",CONCATENATE("B",$A$2+1," - ",Zdroj!$AO$15))</f>
        <v/>
      </c>
      <c r="D3159" s="134" t="str">
        <f ca="1">IF(C3159="","",CONCATENATE(OFFSET(Zdroj!AO$16,A3152-1,0)))</f>
        <v/>
      </c>
      <c r="E3159" s="66" t="str">
        <f ca="1">IF(C3159="","",OFFSET(Zdroj!AP$16,A3152-1,0))</f>
        <v/>
      </c>
      <c r="F3159" s="334"/>
      <c r="G3159" s="333"/>
    </row>
    <row r="3160" spans="1:7" x14ac:dyDescent="0.25">
      <c r="B3160" s="333"/>
      <c r="C3160" s="137" t="str">
        <f ca="1">IF(OFFSET(Zdroj!AQ$16,A3152-1,0)=0,"",CONCATENATE("B",$A$2+2," - ",Zdroj!$AQ$15))</f>
        <v/>
      </c>
      <c r="D3160" s="134" t="str">
        <f ca="1">IF(C3160="","",CONCATENATE(OFFSET(Zdroj!AQ$16,A3152-1,0)))</f>
        <v/>
      </c>
      <c r="E3160" s="66" t="str">
        <f ca="1">IF(C3160="","",OFFSET(Zdroj!AR$16,A3152-1,0))</f>
        <v/>
      </c>
      <c r="F3160" s="334"/>
      <c r="G3160" s="333"/>
    </row>
    <row r="3161" spans="1:7" x14ac:dyDescent="0.25">
      <c r="B3161" s="333"/>
      <c r="C3161" s="137" t="str">
        <f ca="1">IF(OFFSET(Zdroj!AT$16,A3152-1,0)=0,"",CONCATENATE("B",$A$2+3," - ",Zdroj!$AS$15))</f>
        <v/>
      </c>
      <c r="D3161" s="134" t="str">
        <f ca="1">IF(C3161="","",CONCATENATE(OFFSET(Zdroj!AS$16,A3152-1,0)))</f>
        <v/>
      </c>
      <c r="E3161" s="66" t="str">
        <f ca="1">IF(C3161="","",OFFSET(Zdroj!AT$16,A3152-1,0))</f>
        <v/>
      </c>
      <c r="F3161" s="334"/>
      <c r="G3161" s="333"/>
    </row>
    <row r="3162" spans="1:7" x14ac:dyDescent="0.25">
      <c r="A3162" s="127">
        <f>SUM((ROW()+8)/10)</f>
        <v>317</v>
      </c>
      <c r="B3162" s="333" t="str">
        <f ca="1">IF(OFFSET(Zdroj!$B$16,A3162-1,0)&gt;0,OFFSET(Zdroj!$B$16,A3162-1,0),"")</f>
        <v/>
      </c>
      <c r="C3162" s="136" t="str">
        <f ca="1">IF(OFFSET(Zdroj!AG$16,A3162-1,0)=0,"",CONCATENATE("A",$A$2," - ",Zdroj!$AG$15))</f>
        <v/>
      </c>
      <c r="D3162" s="134" t="str">
        <f ca="1">IF(C3162="","",CONCATENATE(OFFSET(Zdroj!AG$16,A3162-1,0)," - ",OFFSET(Zdroj!AU$16,A3162-1,0)))</f>
        <v/>
      </c>
      <c r="E3162" s="66" t="str">
        <f ca="1">IF(C3162="","",OFFSET(Zdroj!AV$16,A3162-1,0))</f>
        <v/>
      </c>
      <c r="F3162" s="332" t="str">
        <f t="shared" ref="F3162" ca="1" si="942">IF(SUM(E3162:E3167)=0,"",SUM(E3162:E3167))</f>
        <v/>
      </c>
      <c r="G3162" s="333" t="str">
        <f t="shared" ref="G3162" ca="1" si="943">IF(SUM(E3162:E3171)=0,"",SUM(E3162:E3171))</f>
        <v/>
      </c>
    </row>
    <row r="3163" spans="1:7" x14ac:dyDescent="0.25">
      <c r="B3163" s="333"/>
      <c r="C3163" s="137" t="str">
        <f ca="1">IF(OFFSET(Zdroj!AH$16,A3162-1,0)=0,"",CONCATENATE("A",$A$2+1," - ",Zdroj!$AH$15))</f>
        <v/>
      </c>
      <c r="D3163" s="134" t="str">
        <f ca="1">IF(C3163="","",CONCATENATE(OFFSET(Zdroj!AH$16,A3162-1,0)," - ",OFFSET(Zdroj!AW$16,A3162-1,0)))</f>
        <v/>
      </c>
      <c r="E3163" s="66" t="str">
        <f ca="1">IF(C3163="","",OFFSET(Zdroj!AX$16,A3162-1,0))</f>
        <v/>
      </c>
      <c r="F3163" s="332"/>
      <c r="G3163" s="333"/>
    </row>
    <row r="3164" spans="1:7" x14ac:dyDescent="0.25">
      <c r="B3164" s="333"/>
      <c r="C3164" s="137" t="str">
        <f ca="1">IF(OFFSET(Zdroj!AI$16,A3162-1,0)=0,"",CONCATENATE("A",$A$2+2," - ",Zdroj!$AI$15))</f>
        <v/>
      </c>
      <c r="D3164" s="134" t="str">
        <f ca="1">IF(C3164="","",CONCATENATE(OFFSET(Zdroj!AI$16,A3162-1,0)," - ",OFFSET(Zdroj!AY$16,A3162-1,0)))</f>
        <v/>
      </c>
      <c r="E3164" s="66" t="str">
        <f ca="1">IF(C3164="","",OFFSET(Zdroj!AZ$16,A3162-1,0))</f>
        <v/>
      </c>
      <c r="F3164" s="332"/>
      <c r="G3164" s="333"/>
    </row>
    <row r="3165" spans="1:7" x14ac:dyDescent="0.25">
      <c r="B3165" s="333"/>
      <c r="C3165" s="137" t="str">
        <f ca="1">IF(OFFSET(Zdroj!AJ$16,A3162-1,0)=0,"",CONCATENATE("A",$A$2+3," - ",Zdroj!$AJ$15))</f>
        <v/>
      </c>
      <c r="D3165" s="134" t="str">
        <f ca="1">IF(C3165="","",CONCATENATE(OFFSET(Zdroj!AJ$16,A3162-1,0)," - ",OFFSET(Zdroj!BA$16,A3162-1,0)))</f>
        <v/>
      </c>
      <c r="E3165" s="66" t="str">
        <f ca="1">IF(C3165="","",OFFSET(Zdroj!BB$16,A3162-1,0))</f>
        <v/>
      </c>
      <c r="F3165" s="332"/>
      <c r="G3165" s="333"/>
    </row>
    <row r="3166" spans="1:7" x14ac:dyDescent="0.25">
      <c r="B3166" s="333"/>
      <c r="C3166" s="137" t="str">
        <f ca="1">IF(OFFSET(Zdroj!AK$16,A3162-1,0)=0,"",CONCATENATE("A",$A$2+4," - ",Zdroj!$AK$15))</f>
        <v/>
      </c>
      <c r="D3166" s="134" t="str">
        <f ca="1">IF(C3166="","",CONCATENATE(OFFSET(Zdroj!AK$16,A3162-1,0)," - ",OFFSET(Zdroj!BC$16,A3162-1,0)))</f>
        <v/>
      </c>
      <c r="E3166" s="66" t="str">
        <f ca="1">IF(C3166="","",OFFSET(Zdroj!BD$16,A3162-1,0))</f>
        <v/>
      </c>
      <c r="F3166" s="332"/>
      <c r="G3166" s="333"/>
    </row>
    <row r="3167" spans="1:7" x14ac:dyDescent="0.25">
      <c r="B3167" s="333"/>
      <c r="C3167" s="137" t="str">
        <f ca="1">IF(OFFSET(Zdroj!AL$16,A3162-1,0)=0,"",CONCATENATE("A",$A$2+5," - ",Zdroj!$AL$15))</f>
        <v/>
      </c>
      <c r="D3167" s="134" t="str">
        <f ca="1">IF(C3167="","",CONCATENATE(OFFSET(Zdroj!AL$16,A3162-1,0)," - ",OFFSET(Zdroj!BE$16,A3162-1,0)))</f>
        <v/>
      </c>
      <c r="E3167" s="66" t="str">
        <f ca="1">IF(C3167="","",OFFSET(Zdroj!BF$16,A3162-1,0))</f>
        <v/>
      </c>
      <c r="F3167" s="332"/>
      <c r="G3167" s="333"/>
    </row>
    <row r="3168" spans="1:7" x14ac:dyDescent="0.25">
      <c r="B3168" s="333"/>
      <c r="C3168" s="137" t="str">
        <f ca="1">IF(OFFSET(Zdroj!AM$16,A3162-1,0)=0,"",CONCATENATE("B",$A$2," - ",Zdroj!$AM$15))</f>
        <v/>
      </c>
      <c r="D3168" s="134" t="str">
        <f ca="1">IF(C3168="","",CONCATENATE(OFFSET(Zdroj!AM$16,A3162-1,0)))</f>
        <v/>
      </c>
      <c r="E3168" s="67" t="str">
        <f ca="1">IF(C3168="","",OFFSET(Zdroj!AN$16,A3162-1,0))</f>
        <v/>
      </c>
      <c r="F3168" s="334" t="str">
        <f t="shared" ref="F3168" ca="1" si="944">IF(SUM(E3168:E3171)=0,"",SUM(E3168:E3171))</f>
        <v/>
      </c>
      <c r="G3168" s="333"/>
    </row>
    <row r="3169" spans="1:7" x14ac:dyDescent="0.25">
      <c r="B3169" s="333"/>
      <c r="C3169" s="137" t="str">
        <f ca="1">IF(OFFSET(Zdroj!AO$16,A3162-1,0)=0,"",CONCATENATE("B",$A$2+1," - ",Zdroj!$AO$15))</f>
        <v/>
      </c>
      <c r="D3169" s="134" t="str">
        <f ca="1">IF(C3169="","",CONCATENATE(OFFSET(Zdroj!AO$16,A3162-1,0)))</f>
        <v/>
      </c>
      <c r="E3169" s="66" t="str">
        <f ca="1">IF(C3169="","",OFFSET(Zdroj!AP$16,A3162-1,0))</f>
        <v/>
      </c>
      <c r="F3169" s="334"/>
      <c r="G3169" s="333"/>
    </row>
    <row r="3170" spans="1:7" x14ac:dyDescent="0.25">
      <c r="B3170" s="333"/>
      <c r="C3170" s="137" t="str">
        <f ca="1">IF(OFFSET(Zdroj!AQ$16,A3162-1,0)=0,"",CONCATENATE("B",$A$2+2," - ",Zdroj!$AQ$15))</f>
        <v/>
      </c>
      <c r="D3170" s="134" t="str">
        <f ca="1">IF(C3170="","",CONCATENATE(OFFSET(Zdroj!AQ$16,A3162-1,0)))</f>
        <v/>
      </c>
      <c r="E3170" s="66" t="str">
        <f ca="1">IF(C3170="","",OFFSET(Zdroj!AR$16,A3162-1,0))</f>
        <v/>
      </c>
      <c r="F3170" s="334"/>
      <c r="G3170" s="333"/>
    </row>
    <row r="3171" spans="1:7" x14ac:dyDescent="0.25">
      <c r="B3171" s="333"/>
      <c r="C3171" s="137" t="str">
        <f ca="1">IF(OFFSET(Zdroj!AT$16,A3162-1,0)=0,"",CONCATENATE("B",$A$2+3," - ",Zdroj!$AS$15))</f>
        <v/>
      </c>
      <c r="D3171" s="134" t="str">
        <f ca="1">IF(C3171="","",CONCATENATE(OFFSET(Zdroj!AS$16,A3162-1,0)))</f>
        <v/>
      </c>
      <c r="E3171" s="66" t="str">
        <f ca="1">IF(C3171="","",OFFSET(Zdroj!AT$16,A3162-1,0))</f>
        <v/>
      </c>
      <c r="F3171" s="334"/>
      <c r="G3171" s="333"/>
    </row>
    <row r="3172" spans="1:7" x14ac:dyDescent="0.25">
      <c r="A3172" s="127">
        <f>SUM((ROW()+8)/10)</f>
        <v>318</v>
      </c>
      <c r="B3172" s="333" t="str">
        <f ca="1">IF(OFFSET(Zdroj!$B$16,A3172-1,0)&gt;0,OFFSET(Zdroj!$B$16,A3172-1,0),"")</f>
        <v/>
      </c>
      <c r="C3172" s="136" t="str">
        <f ca="1">IF(OFFSET(Zdroj!AG$16,A3172-1,0)=0,"",CONCATENATE("A",$A$2," - ",Zdroj!$AG$15))</f>
        <v/>
      </c>
      <c r="D3172" s="134" t="str">
        <f ca="1">IF(C3172="","",CONCATENATE(OFFSET(Zdroj!AG$16,A3172-1,0)," - ",OFFSET(Zdroj!AU$16,A3172-1,0)))</f>
        <v/>
      </c>
      <c r="E3172" s="66" t="str">
        <f ca="1">IF(C3172="","",OFFSET(Zdroj!AV$16,A3172-1,0))</f>
        <v/>
      </c>
      <c r="F3172" s="332" t="str">
        <f t="shared" ref="F3172" ca="1" si="945">IF(SUM(E3172:E3177)=0,"",SUM(E3172:E3177))</f>
        <v/>
      </c>
      <c r="G3172" s="333" t="str">
        <f t="shared" ref="G3172" ca="1" si="946">IF(SUM(E3172:E3181)=0,"",SUM(E3172:E3181))</f>
        <v/>
      </c>
    </row>
    <row r="3173" spans="1:7" x14ac:dyDescent="0.25">
      <c r="B3173" s="333"/>
      <c r="C3173" s="137" t="str">
        <f ca="1">IF(OFFSET(Zdroj!AH$16,A3172-1,0)=0,"",CONCATENATE("A",$A$2+1," - ",Zdroj!$AH$15))</f>
        <v/>
      </c>
      <c r="D3173" s="134" t="str">
        <f ca="1">IF(C3173="","",CONCATENATE(OFFSET(Zdroj!AH$16,A3172-1,0)," - ",OFFSET(Zdroj!AW$16,A3172-1,0)))</f>
        <v/>
      </c>
      <c r="E3173" s="66" t="str">
        <f ca="1">IF(C3173="","",OFFSET(Zdroj!AX$16,A3172-1,0))</f>
        <v/>
      </c>
      <c r="F3173" s="332"/>
      <c r="G3173" s="333"/>
    </row>
    <row r="3174" spans="1:7" x14ac:dyDescent="0.25">
      <c r="B3174" s="333"/>
      <c r="C3174" s="137" t="str">
        <f ca="1">IF(OFFSET(Zdroj!AI$16,A3172-1,0)=0,"",CONCATENATE("A",$A$2+2," - ",Zdroj!$AI$15))</f>
        <v/>
      </c>
      <c r="D3174" s="134" t="str">
        <f ca="1">IF(C3174="","",CONCATENATE(OFFSET(Zdroj!AI$16,A3172-1,0)," - ",OFFSET(Zdroj!AY$16,A3172-1,0)))</f>
        <v/>
      </c>
      <c r="E3174" s="66" t="str">
        <f ca="1">IF(C3174="","",OFFSET(Zdroj!AZ$16,A3172-1,0))</f>
        <v/>
      </c>
      <c r="F3174" s="332"/>
      <c r="G3174" s="333"/>
    </row>
    <row r="3175" spans="1:7" x14ac:dyDescent="0.25">
      <c r="B3175" s="333"/>
      <c r="C3175" s="137" t="str">
        <f ca="1">IF(OFFSET(Zdroj!AJ$16,A3172-1,0)=0,"",CONCATENATE("A",$A$2+3," - ",Zdroj!$AJ$15))</f>
        <v/>
      </c>
      <c r="D3175" s="134" t="str">
        <f ca="1">IF(C3175="","",CONCATENATE(OFFSET(Zdroj!AJ$16,A3172-1,0)," - ",OFFSET(Zdroj!BA$16,A3172-1,0)))</f>
        <v/>
      </c>
      <c r="E3175" s="66" t="str">
        <f ca="1">IF(C3175="","",OFFSET(Zdroj!BB$16,A3172-1,0))</f>
        <v/>
      </c>
      <c r="F3175" s="332"/>
      <c r="G3175" s="333"/>
    </row>
    <row r="3176" spans="1:7" x14ac:dyDescent="0.25">
      <c r="B3176" s="333"/>
      <c r="C3176" s="137" t="str">
        <f ca="1">IF(OFFSET(Zdroj!AK$16,A3172-1,0)=0,"",CONCATENATE("A",$A$2+4," - ",Zdroj!$AK$15))</f>
        <v/>
      </c>
      <c r="D3176" s="134" t="str">
        <f ca="1">IF(C3176="","",CONCATENATE(OFFSET(Zdroj!AK$16,A3172-1,0)," - ",OFFSET(Zdroj!BC$16,A3172-1,0)))</f>
        <v/>
      </c>
      <c r="E3176" s="66" t="str">
        <f ca="1">IF(C3176="","",OFFSET(Zdroj!BD$16,A3172-1,0))</f>
        <v/>
      </c>
      <c r="F3176" s="332"/>
      <c r="G3176" s="333"/>
    </row>
    <row r="3177" spans="1:7" x14ac:dyDescent="0.25">
      <c r="B3177" s="333"/>
      <c r="C3177" s="137" t="str">
        <f ca="1">IF(OFFSET(Zdroj!AL$16,A3172-1,0)=0,"",CONCATENATE("A",$A$2+5," - ",Zdroj!$AL$15))</f>
        <v/>
      </c>
      <c r="D3177" s="134" t="str">
        <f ca="1">IF(C3177="","",CONCATENATE(OFFSET(Zdroj!AL$16,A3172-1,0)," - ",OFFSET(Zdroj!BE$16,A3172-1,0)))</f>
        <v/>
      </c>
      <c r="E3177" s="66" t="str">
        <f ca="1">IF(C3177="","",OFFSET(Zdroj!BF$16,A3172-1,0))</f>
        <v/>
      </c>
      <c r="F3177" s="332"/>
      <c r="G3177" s="333"/>
    </row>
    <row r="3178" spans="1:7" x14ac:dyDescent="0.25">
      <c r="B3178" s="333"/>
      <c r="C3178" s="137" t="str">
        <f ca="1">IF(OFFSET(Zdroj!AM$16,A3172-1,0)=0,"",CONCATENATE("B",$A$2," - ",Zdroj!$AM$15))</f>
        <v/>
      </c>
      <c r="D3178" s="134" t="str">
        <f ca="1">IF(C3178="","",CONCATENATE(OFFSET(Zdroj!AM$16,A3172-1,0)))</f>
        <v/>
      </c>
      <c r="E3178" s="67" t="str">
        <f ca="1">IF(C3178="","",OFFSET(Zdroj!AN$16,A3172-1,0))</f>
        <v/>
      </c>
      <c r="F3178" s="334" t="str">
        <f t="shared" ref="F3178" ca="1" si="947">IF(SUM(E3178:E3181)=0,"",SUM(E3178:E3181))</f>
        <v/>
      </c>
      <c r="G3178" s="333"/>
    </row>
    <row r="3179" spans="1:7" x14ac:dyDescent="0.25">
      <c r="B3179" s="333"/>
      <c r="C3179" s="137" t="str">
        <f ca="1">IF(OFFSET(Zdroj!AO$16,A3172-1,0)=0,"",CONCATENATE("B",$A$2+1," - ",Zdroj!$AO$15))</f>
        <v/>
      </c>
      <c r="D3179" s="134" t="str">
        <f ca="1">IF(C3179="","",CONCATENATE(OFFSET(Zdroj!AO$16,A3172-1,0)))</f>
        <v/>
      </c>
      <c r="E3179" s="66" t="str">
        <f ca="1">IF(C3179="","",OFFSET(Zdroj!AP$16,A3172-1,0))</f>
        <v/>
      </c>
      <c r="F3179" s="334"/>
      <c r="G3179" s="333"/>
    </row>
    <row r="3180" spans="1:7" x14ac:dyDescent="0.25">
      <c r="B3180" s="333"/>
      <c r="C3180" s="137" t="str">
        <f ca="1">IF(OFFSET(Zdroj!AQ$16,A3172-1,0)=0,"",CONCATENATE("B",$A$2+2," - ",Zdroj!$AQ$15))</f>
        <v/>
      </c>
      <c r="D3180" s="134" t="str">
        <f ca="1">IF(C3180="","",CONCATENATE(OFFSET(Zdroj!AQ$16,A3172-1,0)))</f>
        <v/>
      </c>
      <c r="E3180" s="66" t="str">
        <f ca="1">IF(C3180="","",OFFSET(Zdroj!AR$16,A3172-1,0))</f>
        <v/>
      </c>
      <c r="F3180" s="334"/>
      <c r="G3180" s="333"/>
    </row>
    <row r="3181" spans="1:7" x14ac:dyDescent="0.25">
      <c r="B3181" s="333"/>
      <c r="C3181" s="137" t="str">
        <f ca="1">IF(OFFSET(Zdroj!AT$16,A3172-1,0)=0,"",CONCATENATE("B",$A$2+3," - ",Zdroj!$AS$15))</f>
        <v/>
      </c>
      <c r="D3181" s="134" t="str">
        <f ca="1">IF(C3181="","",CONCATENATE(OFFSET(Zdroj!AS$16,A3172-1,0)))</f>
        <v/>
      </c>
      <c r="E3181" s="66" t="str">
        <f ca="1">IF(C3181="","",OFFSET(Zdroj!AT$16,A3172-1,0))</f>
        <v/>
      </c>
      <c r="F3181" s="334"/>
      <c r="G3181" s="333"/>
    </row>
    <row r="3182" spans="1:7" x14ac:dyDescent="0.25">
      <c r="A3182" s="127">
        <f>SUM((ROW()+8)/10)</f>
        <v>319</v>
      </c>
      <c r="B3182" s="333" t="str">
        <f ca="1">IF(OFFSET(Zdroj!$B$16,A3182-1,0)&gt;0,OFFSET(Zdroj!$B$16,A3182-1,0),"")</f>
        <v/>
      </c>
      <c r="C3182" s="136" t="str">
        <f ca="1">IF(OFFSET(Zdroj!AG$16,A3182-1,0)=0,"",CONCATENATE("A",$A$2," - ",Zdroj!$AG$15))</f>
        <v/>
      </c>
      <c r="D3182" s="134" t="str">
        <f ca="1">IF(C3182="","",CONCATENATE(OFFSET(Zdroj!AG$16,A3182-1,0)," - ",OFFSET(Zdroj!AU$16,A3182-1,0)))</f>
        <v/>
      </c>
      <c r="E3182" s="66" t="str">
        <f ca="1">IF(C3182="","",OFFSET(Zdroj!AV$16,A3182-1,0))</f>
        <v/>
      </c>
      <c r="F3182" s="332" t="str">
        <f t="shared" ref="F3182" ca="1" si="948">IF(SUM(E3182:E3187)=0,"",SUM(E3182:E3187))</f>
        <v/>
      </c>
      <c r="G3182" s="333" t="str">
        <f t="shared" ref="G3182" ca="1" si="949">IF(SUM(E3182:E3191)=0,"",SUM(E3182:E3191))</f>
        <v/>
      </c>
    </row>
    <row r="3183" spans="1:7" x14ac:dyDescent="0.25">
      <c r="B3183" s="333"/>
      <c r="C3183" s="137" t="str">
        <f ca="1">IF(OFFSET(Zdroj!AH$16,A3182-1,0)=0,"",CONCATENATE("A",$A$2+1," - ",Zdroj!$AH$15))</f>
        <v/>
      </c>
      <c r="D3183" s="134" t="str">
        <f ca="1">IF(C3183="","",CONCATENATE(OFFSET(Zdroj!AH$16,A3182-1,0)," - ",OFFSET(Zdroj!AW$16,A3182-1,0)))</f>
        <v/>
      </c>
      <c r="E3183" s="66" t="str">
        <f ca="1">IF(C3183="","",OFFSET(Zdroj!AX$16,A3182-1,0))</f>
        <v/>
      </c>
      <c r="F3183" s="332"/>
      <c r="G3183" s="333"/>
    </row>
    <row r="3184" spans="1:7" x14ac:dyDescent="0.25">
      <c r="B3184" s="333"/>
      <c r="C3184" s="137" t="str">
        <f ca="1">IF(OFFSET(Zdroj!AI$16,A3182-1,0)=0,"",CONCATENATE("A",$A$2+2," - ",Zdroj!$AI$15))</f>
        <v/>
      </c>
      <c r="D3184" s="134" t="str">
        <f ca="1">IF(C3184="","",CONCATENATE(OFFSET(Zdroj!AI$16,A3182-1,0)," - ",OFFSET(Zdroj!AY$16,A3182-1,0)))</f>
        <v/>
      </c>
      <c r="E3184" s="66" t="str">
        <f ca="1">IF(C3184="","",OFFSET(Zdroj!AZ$16,A3182-1,0))</f>
        <v/>
      </c>
      <c r="F3184" s="332"/>
      <c r="G3184" s="333"/>
    </row>
    <row r="3185" spans="1:7" x14ac:dyDescent="0.25">
      <c r="B3185" s="333"/>
      <c r="C3185" s="137" t="str">
        <f ca="1">IF(OFFSET(Zdroj!AJ$16,A3182-1,0)=0,"",CONCATENATE("A",$A$2+3," - ",Zdroj!$AJ$15))</f>
        <v/>
      </c>
      <c r="D3185" s="134" t="str">
        <f ca="1">IF(C3185="","",CONCATENATE(OFFSET(Zdroj!AJ$16,A3182-1,0)," - ",OFFSET(Zdroj!BA$16,A3182-1,0)))</f>
        <v/>
      </c>
      <c r="E3185" s="66" t="str">
        <f ca="1">IF(C3185="","",OFFSET(Zdroj!BB$16,A3182-1,0))</f>
        <v/>
      </c>
      <c r="F3185" s="332"/>
      <c r="G3185" s="333"/>
    </row>
    <row r="3186" spans="1:7" x14ac:dyDescent="0.25">
      <c r="B3186" s="333"/>
      <c r="C3186" s="137" t="str">
        <f ca="1">IF(OFFSET(Zdroj!AK$16,A3182-1,0)=0,"",CONCATENATE("A",$A$2+4," - ",Zdroj!$AK$15))</f>
        <v/>
      </c>
      <c r="D3186" s="134" t="str">
        <f ca="1">IF(C3186="","",CONCATENATE(OFFSET(Zdroj!AK$16,A3182-1,0)," - ",OFFSET(Zdroj!BC$16,A3182-1,0)))</f>
        <v/>
      </c>
      <c r="E3186" s="66" t="str">
        <f ca="1">IF(C3186="","",OFFSET(Zdroj!BD$16,A3182-1,0))</f>
        <v/>
      </c>
      <c r="F3186" s="332"/>
      <c r="G3186" s="333"/>
    </row>
    <row r="3187" spans="1:7" x14ac:dyDescent="0.25">
      <c r="B3187" s="333"/>
      <c r="C3187" s="137" t="str">
        <f ca="1">IF(OFFSET(Zdroj!AL$16,A3182-1,0)=0,"",CONCATENATE("A",$A$2+5," - ",Zdroj!$AL$15))</f>
        <v/>
      </c>
      <c r="D3187" s="134" t="str">
        <f ca="1">IF(C3187="","",CONCATENATE(OFFSET(Zdroj!AL$16,A3182-1,0)," - ",OFFSET(Zdroj!BE$16,A3182-1,0)))</f>
        <v/>
      </c>
      <c r="E3187" s="66" t="str">
        <f ca="1">IF(C3187="","",OFFSET(Zdroj!BF$16,A3182-1,0))</f>
        <v/>
      </c>
      <c r="F3187" s="332"/>
      <c r="G3187" s="333"/>
    </row>
    <row r="3188" spans="1:7" x14ac:dyDescent="0.25">
      <c r="B3188" s="333"/>
      <c r="C3188" s="137" t="str">
        <f ca="1">IF(OFFSET(Zdroj!AM$16,A3182-1,0)=0,"",CONCATENATE("B",$A$2," - ",Zdroj!$AM$15))</f>
        <v/>
      </c>
      <c r="D3188" s="134" t="str">
        <f ca="1">IF(C3188="","",CONCATENATE(OFFSET(Zdroj!AM$16,A3182-1,0)))</f>
        <v/>
      </c>
      <c r="E3188" s="67" t="str">
        <f ca="1">IF(C3188="","",OFFSET(Zdroj!AN$16,A3182-1,0))</f>
        <v/>
      </c>
      <c r="F3188" s="334" t="str">
        <f t="shared" ref="F3188" ca="1" si="950">IF(SUM(E3188:E3191)=0,"",SUM(E3188:E3191))</f>
        <v/>
      </c>
      <c r="G3188" s="333"/>
    </row>
    <row r="3189" spans="1:7" x14ac:dyDescent="0.25">
      <c r="B3189" s="333"/>
      <c r="C3189" s="137" t="str">
        <f ca="1">IF(OFFSET(Zdroj!AO$16,A3182-1,0)=0,"",CONCATENATE("B",$A$2+1," - ",Zdroj!$AO$15))</f>
        <v/>
      </c>
      <c r="D3189" s="134" t="str">
        <f ca="1">IF(C3189="","",CONCATENATE(OFFSET(Zdroj!AO$16,A3182-1,0)))</f>
        <v/>
      </c>
      <c r="E3189" s="66" t="str">
        <f ca="1">IF(C3189="","",OFFSET(Zdroj!AP$16,A3182-1,0))</f>
        <v/>
      </c>
      <c r="F3189" s="334"/>
      <c r="G3189" s="333"/>
    </row>
    <row r="3190" spans="1:7" x14ac:dyDescent="0.25">
      <c r="B3190" s="333"/>
      <c r="C3190" s="137" t="str">
        <f ca="1">IF(OFFSET(Zdroj!AQ$16,A3182-1,0)=0,"",CONCATENATE("B",$A$2+2," - ",Zdroj!$AQ$15))</f>
        <v/>
      </c>
      <c r="D3190" s="134" t="str">
        <f ca="1">IF(C3190="","",CONCATENATE(OFFSET(Zdroj!AQ$16,A3182-1,0)))</f>
        <v/>
      </c>
      <c r="E3190" s="66" t="str">
        <f ca="1">IF(C3190="","",OFFSET(Zdroj!AR$16,A3182-1,0))</f>
        <v/>
      </c>
      <c r="F3190" s="334"/>
      <c r="G3190" s="333"/>
    </row>
    <row r="3191" spans="1:7" x14ac:dyDescent="0.25">
      <c r="B3191" s="333"/>
      <c r="C3191" s="137" t="str">
        <f ca="1">IF(OFFSET(Zdroj!AT$16,A3182-1,0)=0,"",CONCATENATE("B",$A$2+3," - ",Zdroj!$AS$15))</f>
        <v/>
      </c>
      <c r="D3191" s="134" t="str">
        <f ca="1">IF(C3191="","",CONCATENATE(OFFSET(Zdroj!AS$16,A3182-1,0)))</f>
        <v/>
      </c>
      <c r="E3191" s="66" t="str">
        <f ca="1">IF(C3191="","",OFFSET(Zdroj!AT$16,A3182-1,0))</f>
        <v/>
      </c>
      <c r="F3191" s="334"/>
      <c r="G3191" s="333"/>
    </row>
    <row r="3192" spans="1:7" x14ac:dyDescent="0.25">
      <c r="A3192" s="127">
        <f>SUM((ROW()+8)/10)</f>
        <v>320</v>
      </c>
      <c r="B3192" s="333" t="str">
        <f ca="1">IF(OFFSET(Zdroj!$B$16,A3192-1,0)&gt;0,OFFSET(Zdroj!$B$16,A3192-1,0),"")</f>
        <v/>
      </c>
      <c r="C3192" s="136" t="str">
        <f ca="1">IF(OFFSET(Zdroj!AG$16,A3192-1,0)=0,"",CONCATENATE("A",$A$2," - ",Zdroj!$AG$15))</f>
        <v/>
      </c>
      <c r="D3192" s="134" t="str">
        <f ca="1">IF(C3192="","",CONCATENATE(OFFSET(Zdroj!AG$16,A3192-1,0)," - ",OFFSET(Zdroj!AU$16,A3192-1,0)))</f>
        <v/>
      </c>
      <c r="E3192" s="66" t="str">
        <f ca="1">IF(C3192="","",OFFSET(Zdroj!AV$16,A3192-1,0))</f>
        <v/>
      </c>
      <c r="F3192" s="332" t="str">
        <f t="shared" ref="F3192" ca="1" si="951">IF(SUM(E3192:E3197)=0,"",SUM(E3192:E3197))</f>
        <v/>
      </c>
      <c r="G3192" s="333" t="str">
        <f t="shared" ref="G3192" ca="1" si="952">IF(SUM(E3192:E3201)=0,"",SUM(E3192:E3201))</f>
        <v/>
      </c>
    </row>
    <row r="3193" spans="1:7" x14ac:dyDescent="0.25">
      <c r="B3193" s="333"/>
      <c r="C3193" s="137" t="str">
        <f ca="1">IF(OFFSET(Zdroj!AH$16,A3192-1,0)=0,"",CONCATENATE("A",$A$2+1," - ",Zdroj!$AH$15))</f>
        <v/>
      </c>
      <c r="D3193" s="134" t="str">
        <f ca="1">IF(C3193="","",CONCATENATE(OFFSET(Zdroj!AH$16,A3192-1,0)," - ",OFFSET(Zdroj!AW$16,A3192-1,0)))</f>
        <v/>
      </c>
      <c r="E3193" s="66" t="str">
        <f ca="1">IF(C3193="","",OFFSET(Zdroj!AX$16,A3192-1,0))</f>
        <v/>
      </c>
      <c r="F3193" s="332"/>
      <c r="G3193" s="333"/>
    </row>
    <row r="3194" spans="1:7" x14ac:dyDescent="0.25">
      <c r="B3194" s="333"/>
      <c r="C3194" s="137" t="str">
        <f ca="1">IF(OFFSET(Zdroj!AI$16,A3192-1,0)=0,"",CONCATENATE("A",$A$2+2," - ",Zdroj!$AI$15))</f>
        <v/>
      </c>
      <c r="D3194" s="134" t="str">
        <f ca="1">IF(C3194="","",CONCATENATE(OFFSET(Zdroj!AI$16,A3192-1,0)," - ",OFFSET(Zdroj!AY$16,A3192-1,0)))</f>
        <v/>
      </c>
      <c r="E3194" s="66" t="str">
        <f ca="1">IF(C3194="","",OFFSET(Zdroj!AZ$16,A3192-1,0))</f>
        <v/>
      </c>
      <c r="F3194" s="332"/>
      <c r="G3194" s="333"/>
    </row>
    <row r="3195" spans="1:7" x14ac:dyDescent="0.25">
      <c r="B3195" s="333"/>
      <c r="C3195" s="137" t="str">
        <f ca="1">IF(OFFSET(Zdroj!AJ$16,A3192-1,0)=0,"",CONCATENATE("A",$A$2+3," - ",Zdroj!$AJ$15))</f>
        <v/>
      </c>
      <c r="D3195" s="134" t="str">
        <f ca="1">IF(C3195="","",CONCATENATE(OFFSET(Zdroj!AJ$16,A3192-1,0)," - ",OFFSET(Zdroj!BA$16,A3192-1,0)))</f>
        <v/>
      </c>
      <c r="E3195" s="66" t="str">
        <f ca="1">IF(C3195="","",OFFSET(Zdroj!BB$16,A3192-1,0))</f>
        <v/>
      </c>
      <c r="F3195" s="332"/>
      <c r="G3195" s="333"/>
    </row>
    <row r="3196" spans="1:7" x14ac:dyDescent="0.25">
      <c r="B3196" s="333"/>
      <c r="C3196" s="137" t="str">
        <f ca="1">IF(OFFSET(Zdroj!AK$16,A3192-1,0)=0,"",CONCATENATE("A",$A$2+4," - ",Zdroj!$AK$15))</f>
        <v/>
      </c>
      <c r="D3196" s="134" t="str">
        <f ca="1">IF(C3196="","",CONCATENATE(OFFSET(Zdroj!AK$16,A3192-1,0)," - ",OFFSET(Zdroj!BC$16,A3192-1,0)))</f>
        <v/>
      </c>
      <c r="E3196" s="66" t="str">
        <f ca="1">IF(C3196="","",OFFSET(Zdroj!BD$16,A3192-1,0))</f>
        <v/>
      </c>
      <c r="F3196" s="332"/>
      <c r="G3196" s="333"/>
    </row>
    <row r="3197" spans="1:7" x14ac:dyDescent="0.25">
      <c r="B3197" s="333"/>
      <c r="C3197" s="137" t="str">
        <f ca="1">IF(OFFSET(Zdroj!AL$16,A3192-1,0)=0,"",CONCATENATE("A",$A$2+5," - ",Zdroj!$AL$15))</f>
        <v/>
      </c>
      <c r="D3197" s="134" t="str">
        <f ca="1">IF(C3197="","",CONCATENATE(OFFSET(Zdroj!AL$16,A3192-1,0)," - ",OFFSET(Zdroj!BE$16,A3192-1,0)))</f>
        <v/>
      </c>
      <c r="E3197" s="66" t="str">
        <f ca="1">IF(C3197="","",OFFSET(Zdroj!BF$16,A3192-1,0))</f>
        <v/>
      </c>
      <c r="F3197" s="332"/>
      <c r="G3197" s="333"/>
    </row>
    <row r="3198" spans="1:7" x14ac:dyDescent="0.25">
      <c r="B3198" s="333"/>
      <c r="C3198" s="137" t="str">
        <f ca="1">IF(OFFSET(Zdroj!AM$16,A3192-1,0)=0,"",CONCATENATE("B",$A$2," - ",Zdroj!$AM$15))</f>
        <v/>
      </c>
      <c r="D3198" s="134" t="str">
        <f ca="1">IF(C3198="","",CONCATENATE(OFFSET(Zdroj!AM$16,A3192-1,0)))</f>
        <v/>
      </c>
      <c r="E3198" s="67" t="str">
        <f ca="1">IF(C3198="","",OFFSET(Zdroj!AN$16,A3192-1,0))</f>
        <v/>
      </c>
      <c r="F3198" s="334" t="str">
        <f t="shared" ref="F3198" ca="1" si="953">IF(SUM(E3198:E3201)=0,"",SUM(E3198:E3201))</f>
        <v/>
      </c>
      <c r="G3198" s="333"/>
    </row>
    <row r="3199" spans="1:7" x14ac:dyDescent="0.25">
      <c r="B3199" s="333"/>
      <c r="C3199" s="137" t="str">
        <f ca="1">IF(OFFSET(Zdroj!AO$16,A3192-1,0)=0,"",CONCATENATE("B",$A$2+1," - ",Zdroj!$AO$15))</f>
        <v/>
      </c>
      <c r="D3199" s="134" t="str">
        <f ca="1">IF(C3199="","",CONCATENATE(OFFSET(Zdroj!AO$16,A3192-1,0)))</f>
        <v/>
      </c>
      <c r="E3199" s="66" t="str">
        <f ca="1">IF(C3199="","",OFFSET(Zdroj!AP$16,A3192-1,0))</f>
        <v/>
      </c>
      <c r="F3199" s="334"/>
      <c r="G3199" s="333"/>
    </row>
    <row r="3200" spans="1:7" x14ac:dyDescent="0.25">
      <c r="B3200" s="333"/>
      <c r="C3200" s="137" t="str">
        <f ca="1">IF(OFFSET(Zdroj!AQ$16,A3192-1,0)=0,"",CONCATENATE("B",$A$2+2," - ",Zdroj!$AQ$15))</f>
        <v/>
      </c>
      <c r="D3200" s="134" t="str">
        <f ca="1">IF(C3200="","",CONCATENATE(OFFSET(Zdroj!AQ$16,A3192-1,0)))</f>
        <v/>
      </c>
      <c r="E3200" s="66" t="str">
        <f ca="1">IF(C3200="","",OFFSET(Zdroj!AR$16,A3192-1,0))</f>
        <v/>
      </c>
      <c r="F3200" s="334"/>
      <c r="G3200" s="333"/>
    </row>
    <row r="3201" spans="1:7" x14ac:dyDescent="0.25">
      <c r="B3201" s="333"/>
      <c r="C3201" s="137" t="str">
        <f ca="1">IF(OFFSET(Zdroj!AT$16,A3192-1,0)=0,"",CONCATENATE("B",$A$2+3," - ",Zdroj!$AS$15))</f>
        <v/>
      </c>
      <c r="D3201" s="134" t="str">
        <f ca="1">IF(C3201="","",CONCATENATE(OFFSET(Zdroj!AS$16,A3192-1,0)))</f>
        <v/>
      </c>
      <c r="E3201" s="66" t="str">
        <f ca="1">IF(C3201="","",OFFSET(Zdroj!AT$16,A3192-1,0))</f>
        <v/>
      </c>
      <c r="F3201" s="334"/>
      <c r="G3201" s="333"/>
    </row>
    <row r="3202" spans="1:7" x14ac:dyDescent="0.25">
      <c r="A3202" s="127">
        <f>SUM((ROW()+8)/10)</f>
        <v>321</v>
      </c>
      <c r="B3202" s="333" t="str">
        <f ca="1">IF(OFFSET(Zdroj!$B$16,A3202-1,0)&gt;0,OFFSET(Zdroj!$B$16,A3202-1,0),"")</f>
        <v/>
      </c>
      <c r="C3202" s="136" t="str">
        <f ca="1">IF(OFFSET(Zdroj!AG$16,A3202-1,0)=0,"",CONCATENATE("A",$A$2," - ",Zdroj!$AG$15))</f>
        <v/>
      </c>
      <c r="D3202" s="134" t="str">
        <f ca="1">IF(C3202="","",CONCATENATE(OFFSET(Zdroj!AG$16,A3202-1,0)," - ",OFFSET(Zdroj!AU$16,A3202-1,0)))</f>
        <v/>
      </c>
      <c r="E3202" s="66" t="str">
        <f ca="1">IF(C3202="","",OFFSET(Zdroj!AV$16,A3202-1,0))</f>
        <v/>
      </c>
      <c r="F3202" s="332" t="str">
        <f t="shared" ref="F3202" ca="1" si="954">IF(SUM(E3202:E3207)=0,"",SUM(E3202:E3207))</f>
        <v/>
      </c>
      <c r="G3202" s="333" t="str">
        <f t="shared" ref="G3202" ca="1" si="955">IF(SUM(E3202:E3211)=0,"",SUM(E3202:E3211))</f>
        <v/>
      </c>
    </row>
    <row r="3203" spans="1:7" x14ac:dyDescent="0.25">
      <c r="B3203" s="333"/>
      <c r="C3203" s="137" t="str">
        <f ca="1">IF(OFFSET(Zdroj!AH$16,A3202-1,0)=0,"",CONCATENATE("A",$A$2+1," - ",Zdroj!$AH$15))</f>
        <v/>
      </c>
      <c r="D3203" s="134" t="str">
        <f ca="1">IF(C3203="","",CONCATENATE(OFFSET(Zdroj!AH$16,A3202-1,0)," - ",OFFSET(Zdroj!AW$16,A3202-1,0)))</f>
        <v/>
      </c>
      <c r="E3203" s="66" t="str">
        <f ca="1">IF(C3203="","",OFFSET(Zdroj!AX$16,A3202-1,0))</f>
        <v/>
      </c>
      <c r="F3203" s="332"/>
      <c r="G3203" s="333"/>
    </row>
    <row r="3204" spans="1:7" x14ac:dyDescent="0.25">
      <c r="B3204" s="333"/>
      <c r="C3204" s="137" t="str">
        <f ca="1">IF(OFFSET(Zdroj!AI$16,A3202-1,0)=0,"",CONCATENATE("A",$A$2+2," - ",Zdroj!$AI$15))</f>
        <v/>
      </c>
      <c r="D3204" s="134" t="str">
        <f ca="1">IF(C3204="","",CONCATENATE(OFFSET(Zdroj!AI$16,A3202-1,0)," - ",OFFSET(Zdroj!AY$16,A3202-1,0)))</f>
        <v/>
      </c>
      <c r="E3204" s="66" t="str">
        <f ca="1">IF(C3204="","",OFFSET(Zdroj!AZ$16,A3202-1,0))</f>
        <v/>
      </c>
      <c r="F3204" s="332"/>
      <c r="G3204" s="333"/>
    </row>
    <row r="3205" spans="1:7" x14ac:dyDescent="0.25">
      <c r="B3205" s="333"/>
      <c r="C3205" s="137" t="str">
        <f ca="1">IF(OFFSET(Zdroj!AJ$16,A3202-1,0)=0,"",CONCATENATE("A",$A$2+3," - ",Zdroj!$AJ$15))</f>
        <v/>
      </c>
      <c r="D3205" s="134" t="str">
        <f ca="1">IF(C3205="","",CONCATENATE(OFFSET(Zdroj!AJ$16,A3202-1,0)," - ",OFFSET(Zdroj!BA$16,A3202-1,0)))</f>
        <v/>
      </c>
      <c r="E3205" s="66" t="str">
        <f ca="1">IF(C3205="","",OFFSET(Zdroj!BB$16,A3202-1,0))</f>
        <v/>
      </c>
      <c r="F3205" s="332"/>
      <c r="G3205" s="333"/>
    </row>
    <row r="3206" spans="1:7" x14ac:dyDescent="0.25">
      <c r="B3206" s="333"/>
      <c r="C3206" s="137" t="str">
        <f ca="1">IF(OFFSET(Zdroj!AK$16,A3202-1,0)=0,"",CONCATENATE("A",$A$2+4," - ",Zdroj!$AK$15))</f>
        <v/>
      </c>
      <c r="D3206" s="134" t="str">
        <f ca="1">IF(C3206="","",CONCATENATE(OFFSET(Zdroj!AK$16,A3202-1,0)," - ",OFFSET(Zdroj!BC$16,A3202-1,0)))</f>
        <v/>
      </c>
      <c r="E3206" s="66" t="str">
        <f ca="1">IF(C3206="","",OFFSET(Zdroj!BD$16,A3202-1,0))</f>
        <v/>
      </c>
      <c r="F3206" s="332"/>
      <c r="G3206" s="333"/>
    </row>
    <row r="3207" spans="1:7" x14ac:dyDescent="0.25">
      <c r="B3207" s="333"/>
      <c r="C3207" s="137" t="str">
        <f ca="1">IF(OFFSET(Zdroj!AL$16,A3202-1,0)=0,"",CONCATENATE("A",$A$2+5," - ",Zdroj!$AL$15))</f>
        <v/>
      </c>
      <c r="D3207" s="134" t="str">
        <f ca="1">IF(C3207="","",CONCATENATE(OFFSET(Zdroj!AL$16,A3202-1,0)," - ",OFFSET(Zdroj!BE$16,A3202-1,0)))</f>
        <v/>
      </c>
      <c r="E3207" s="66" t="str">
        <f ca="1">IF(C3207="","",OFFSET(Zdroj!BF$16,A3202-1,0))</f>
        <v/>
      </c>
      <c r="F3207" s="332"/>
      <c r="G3207" s="333"/>
    </row>
    <row r="3208" spans="1:7" x14ac:dyDescent="0.25">
      <c r="B3208" s="333"/>
      <c r="C3208" s="137" t="str">
        <f ca="1">IF(OFFSET(Zdroj!AM$16,A3202-1,0)=0,"",CONCATENATE("B",$A$2," - ",Zdroj!$AM$15))</f>
        <v/>
      </c>
      <c r="D3208" s="134" t="str">
        <f ca="1">IF(C3208="","",CONCATENATE(OFFSET(Zdroj!AM$16,A3202-1,0)))</f>
        <v/>
      </c>
      <c r="E3208" s="67" t="str">
        <f ca="1">IF(C3208="","",OFFSET(Zdroj!AN$16,A3202-1,0))</f>
        <v/>
      </c>
      <c r="F3208" s="334" t="str">
        <f t="shared" ref="F3208" ca="1" si="956">IF(SUM(E3208:E3211)=0,"",SUM(E3208:E3211))</f>
        <v/>
      </c>
      <c r="G3208" s="333"/>
    </row>
    <row r="3209" spans="1:7" x14ac:dyDescent="0.25">
      <c r="B3209" s="333"/>
      <c r="C3209" s="137" t="str">
        <f ca="1">IF(OFFSET(Zdroj!AO$16,A3202-1,0)=0,"",CONCATENATE("B",$A$2+1," - ",Zdroj!$AO$15))</f>
        <v/>
      </c>
      <c r="D3209" s="134" t="str">
        <f ca="1">IF(C3209="","",CONCATENATE(OFFSET(Zdroj!AO$16,A3202-1,0)))</f>
        <v/>
      </c>
      <c r="E3209" s="66" t="str">
        <f ca="1">IF(C3209="","",OFFSET(Zdroj!AP$16,A3202-1,0))</f>
        <v/>
      </c>
      <c r="F3209" s="334"/>
      <c r="G3209" s="333"/>
    </row>
    <row r="3210" spans="1:7" x14ac:dyDescent="0.25">
      <c r="B3210" s="333"/>
      <c r="C3210" s="137" t="str">
        <f ca="1">IF(OFFSET(Zdroj!AQ$16,A3202-1,0)=0,"",CONCATENATE("B",$A$2+2," - ",Zdroj!$AQ$15))</f>
        <v/>
      </c>
      <c r="D3210" s="134" t="str">
        <f ca="1">IF(C3210="","",CONCATENATE(OFFSET(Zdroj!AQ$16,A3202-1,0)))</f>
        <v/>
      </c>
      <c r="E3210" s="66" t="str">
        <f ca="1">IF(C3210="","",OFFSET(Zdroj!AR$16,A3202-1,0))</f>
        <v/>
      </c>
      <c r="F3210" s="334"/>
      <c r="G3210" s="333"/>
    </row>
    <row r="3211" spans="1:7" x14ac:dyDescent="0.25">
      <c r="B3211" s="333"/>
      <c r="C3211" s="137" t="str">
        <f ca="1">IF(OFFSET(Zdroj!AT$16,A3202-1,0)=0,"",CONCATENATE("B",$A$2+3," - ",Zdroj!$AS$15))</f>
        <v/>
      </c>
      <c r="D3211" s="134" t="str">
        <f ca="1">IF(C3211="","",CONCATENATE(OFFSET(Zdroj!AS$16,A3202-1,0)))</f>
        <v/>
      </c>
      <c r="E3211" s="66" t="str">
        <f ca="1">IF(C3211="","",OFFSET(Zdroj!AT$16,A3202-1,0))</f>
        <v/>
      </c>
      <c r="F3211" s="334"/>
      <c r="G3211" s="333"/>
    </row>
    <row r="3212" spans="1:7" x14ac:dyDescent="0.25">
      <c r="A3212" s="127">
        <f>SUM((ROW()+8)/10)</f>
        <v>322</v>
      </c>
      <c r="B3212" s="333" t="str">
        <f ca="1">IF(OFFSET(Zdroj!$B$16,A3212-1,0)&gt;0,OFFSET(Zdroj!$B$16,A3212-1,0),"")</f>
        <v/>
      </c>
      <c r="C3212" s="136" t="str">
        <f ca="1">IF(OFFSET(Zdroj!AG$16,A3212-1,0)=0,"",CONCATENATE("A",$A$2," - ",Zdroj!$AG$15))</f>
        <v/>
      </c>
      <c r="D3212" s="134" t="str">
        <f ca="1">IF(C3212="","",CONCATENATE(OFFSET(Zdroj!AG$16,A3212-1,0)," - ",OFFSET(Zdroj!AU$16,A3212-1,0)))</f>
        <v/>
      </c>
      <c r="E3212" s="66" t="str">
        <f ca="1">IF(C3212="","",OFFSET(Zdroj!AV$16,A3212-1,0))</f>
        <v/>
      </c>
      <c r="F3212" s="332" t="str">
        <f t="shared" ref="F3212" ca="1" si="957">IF(SUM(E3212:E3217)=0,"",SUM(E3212:E3217))</f>
        <v/>
      </c>
      <c r="G3212" s="333" t="str">
        <f t="shared" ref="G3212" ca="1" si="958">IF(SUM(E3212:E3221)=0,"",SUM(E3212:E3221))</f>
        <v/>
      </c>
    </row>
    <row r="3213" spans="1:7" x14ac:dyDescent="0.25">
      <c r="B3213" s="333"/>
      <c r="C3213" s="137" t="str">
        <f ca="1">IF(OFFSET(Zdroj!AH$16,A3212-1,0)=0,"",CONCATENATE("A",$A$2+1," - ",Zdroj!$AH$15))</f>
        <v/>
      </c>
      <c r="D3213" s="134" t="str">
        <f ca="1">IF(C3213="","",CONCATENATE(OFFSET(Zdroj!AH$16,A3212-1,0)," - ",OFFSET(Zdroj!AW$16,A3212-1,0)))</f>
        <v/>
      </c>
      <c r="E3213" s="66" t="str">
        <f ca="1">IF(C3213="","",OFFSET(Zdroj!AX$16,A3212-1,0))</f>
        <v/>
      </c>
      <c r="F3213" s="332"/>
      <c r="G3213" s="333"/>
    </row>
    <row r="3214" spans="1:7" x14ac:dyDescent="0.25">
      <c r="B3214" s="333"/>
      <c r="C3214" s="137" t="str">
        <f ca="1">IF(OFFSET(Zdroj!AI$16,A3212-1,0)=0,"",CONCATENATE("A",$A$2+2," - ",Zdroj!$AI$15))</f>
        <v/>
      </c>
      <c r="D3214" s="134" t="str">
        <f ca="1">IF(C3214="","",CONCATENATE(OFFSET(Zdroj!AI$16,A3212-1,0)," - ",OFFSET(Zdroj!AY$16,A3212-1,0)))</f>
        <v/>
      </c>
      <c r="E3214" s="66" t="str">
        <f ca="1">IF(C3214="","",OFFSET(Zdroj!AZ$16,A3212-1,0))</f>
        <v/>
      </c>
      <c r="F3214" s="332"/>
      <c r="G3214" s="333"/>
    </row>
    <row r="3215" spans="1:7" x14ac:dyDescent="0.25">
      <c r="B3215" s="333"/>
      <c r="C3215" s="137" t="str">
        <f ca="1">IF(OFFSET(Zdroj!AJ$16,A3212-1,0)=0,"",CONCATENATE("A",$A$2+3," - ",Zdroj!$AJ$15))</f>
        <v/>
      </c>
      <c r="D3215" s="134" t="str">
        <f ca="1">IF(C3215="","",CONCATENATE(OFFSET(Zdroj!AJ$16,A3212-1,0)," - ",OFFSET(Zdroj!BA$16,A3212-1,0)))</f>
        <v/>
      </c>
      <c r="E3215" s="66" t="str">
        <f ca="1">IF(C3215="","",OFFSET(Zdroj!BB$16,A3212-1,0))</f>
        <v/>
      </c>
      <c r="F3215" s="332"/>
      <c r="G3215" s="333"/>
    </row>
    <row r="3216" spans="1:7" x14ac:dyDescent="0.25">
      <c r="B3216" s="333"/>
      <c r="C3216" s="137" t="str">
        <f ca="1">IF(OFFSET(Zdroj!AK$16,A3212-1,0)=0,"",CONCATENATE("A",$A$2+4," - ",Zdroj!$AK$15))</f>
        <v/>
      </c>
      <c r="D3216" s="134" t="str">
        <f ca="1">IF(C3216="","",CONCATENATE(OFFSET(Zdroj!AK$16,A3212-1,0)," - ",OFFSET(Zdroj!BC$16,A3212-1,0)))</f>
        <v/>
      </c>
      <c r="E3216" s="66" t="str">
        <f ca="1">IF(C3216="","",OFFSET(Zdroj!BD$16,A3212-1,0))</f>
        <v/>
      </c>
      <c r="F3216" s="332"/>
      <c r="G3216" s="333"/>
    </row>
    <row r="3217" spans="1:7" x14ac:dyDescent="0.25">
      <c r="B3217" s="333"/>
      <c r="C3217" s="137" t="str">
        <f ca="1">IF(OFFSET(Zdroj!AL$16,A3212-1,0)=0,"",CONCATENATE("A",$A$2+5," - ",Zdroj!$AL$15))</f>
        <v/>
      </c>
      <c r="D3217" s="134" t="str">
        <f ca="1">IF(C3217="","",CONCATENATE(OFFSET(Zdroj!AL$16,A3212-1,0)," - ",OFFSET(Zdroj!BE$16,A3212-1,0)))</f>
        <v/>
      </c>
      <c r="E3217" s="66" t="str">
        <f ca="1">IF(C3217="","",OFFSET(Zdroj!BF$16,A3212-1,0))</f>
        <v/>
      </c>
      <c r="F3217" s="332"/>
      <c r="G3217" s="333"/>
    </row>
    <row r="3218" spans="1:7" x14ac:dyDescent="0.25">
      <c r="B3218" s="333"/>
      <c r="C3218" s="137" t="str">
        <f ca="1">IF(OFFSET(Zdroj!AM$16,A3212-1,0)=0,"",CONCATENATE("B",$A$2," - ",Zdroj!$AM$15))</f>
        <v/>
      </c>
      <c r="D3218" s="134" t="str">
        <f ca="1">IF(C3218="","",CONCATENATE(OFFSET(Zdroj!AM$16,A3212-1,0)))</f>
        <v/>
      </c>
      <c r="E3218" s="67" t="str">
        <f ca="1">IF(C3218="","",OFFSET(Zdroj!AN$16,A3212-1,0))</f>
        <v/>
      </c>
      <c r="F3218" s="334" t="str">
        <f t="shared" ref="F3218" ca="1" si="959">IF(SUM(E3218:E3221)=0,"",SUM(E3218:E3221))</f>
        <v/>
      </c>
      <c r="G3218" s="333"/>
    </row>
    <row r="3219" spans="1:7" x14ac:dyDescent="0.25">
      <c r="B3219" s="333"/>
      <c r="C3219" s="137" t="str">
        <f ca="1">IF(OFFSET(Zdroj!AO$16,A3212-1,0)=0,"",CONCATENATE("B",$A$2+1," - ",Zdroj!$AO$15))</f>
        <v/>
      </c>
      <c r="D3219" s="134" t="str">
        <f ca="1">IF(C3219="","",CONCATENATE(OFFSET(Zdroj!AO$16,A3212-1,0)))</f>
        <v/>
      </c>
      <c r="E3219" s="66" t="str">
        <f ca="1">IF(C3219="","",OFFSET(Zdroj!AP$16,A3212-1,0))</f>
        <v/>
      </c>
      <c r="F3219" s="334"/>
      <c r="G3219" s="333"/>
    </row>
    <row r="3220" spans="1:7" x14ac:dyDescent="0.25">
      <c r="B3220" s="333"/>
      <c r="C3220" s="137" t="str">
        <f ca="1">IF(OFFSET(Zdroj!AQ$16,A3212-1,0)=0,"",CONCATENATE("B",$A$2+2," - ",Zdroj!$AQ$15))</f>
        <v/>
      </c>
      <c r="D3220" s="134" t="str">
        <f ca="1">IF(C3220="","",CONCATENATE(OFFSET(Zdroj!AQ$16,A3212-1,0)))</f>
        <v/>
      </c>
      <c r="E3220" s="66" t="str">
        <f ca="1">IF(C3220="","",OFFSET(Zdroj!AR$16,A3212-1,0))</f>
        <v/>
      </c>
      <c r="F3220" s="334"/>
      <c r="G3220" s="333"/>
    </row>
    <row r="3221" spans="1:7" x14ac:dyDescent="0.25">
      <c r="B3221" s="333"/>
      <c r="C3221" s="137" t="str">
        <f ca="1">IF(OFFSET(Zdroj!AT$16,A3212-1,0)=0,"",CONCATENATE("B",$A$2+3," - ",Zdroj!$AS$15))</f>
        <v/>
      </c>
      <c r="D3221" s="134" t="str">
        <f ca="1">IF(C3221="","",CONCATENATE(OFFSET(Zdroj!AS$16,A3212-1,0)))</f>
        <v/>
      </c>
      <c r="E3221" s="66" t="str">
        <f ca="1">IF(C3221="","",OFFSET(Zdroj!AT$16,A3212-1,0))</f>
        <v/>
      </c>
      <c r="F3221" s="334"/>
      <c r="G3221" s="333"/>
    </row>
    <row r="3222" spans="1:7" x14ac:dyDescent="0.25">
      <c r="A3222" s="127">
        <f>SUM((ROW()+8)/10)</f>
        <v>323</v>
      </c>
      <c r="B3222" s="333" t="str">
        <f ca="1">IF(OFFSET(Zdroj!$B$16,A3222-1,0)&gt;0,OFFSET(Zdroj!$B$16,A3222-1,0),"")</f>
        <v/>
      </c>
      <c r="C3222" s="136" t="str">
        <f ca="1">IF(OFFSET(Zdroj!AG$16,A3222-1,0)=0,"",CONCATENATE("A",$A$2," - ",Zdroj!$AG$15))</f>
        <v/>
      </c>
      <c r="D3222" s="134" t="str">
        <f ca="1">IF(C3222="","",CONCATENATE(OFFSET(Zdroj!AG$16,A3222-1,0)," - ",OFFSET(Zdroj!AU$16,A3222-1,0)))</f>
        <v/>
      </c>
      <c r="E3222" s="66" t="str">
        <f ca="1">IF(C3222="","",OFFSET(Zdroj!AV$16,A3222-1,0))</f>
        <v/>
      </c>
      <c r="F3222" s="332" t="str">
        <f t="shared" ref="F3222" ca="1" si="960">IF(SUM(E3222:E3227)=0,"",SUM(E3222:E3227))</f>
        <v/>
      </c>
      <c r="G3222" s="333" t="str">
        <f t="shared" ref="G3222" ca="1" si="961">IF(SUM(E3222:E3231)=0,"",SUM(E3222:E3231))</f>
        <v/>
      </c>
    </row>
    <row r="3223" spans="1:7" x14ac:dyDescent="0.25">
      <c r="B3223" s="333"/>
      <c r="C3223" s="137" t="str">
        <f ca="1">IF(OFFSET(Zdroj!AH$16,A3222-1,0)=0,"",CONCATENATE("A",$A$2+1," - ",Zdroj!$AH$15))</f>
        <v/>
      </c>
      <c r="D3223" s="134" t="str">
        <f ca="1">IF(C3223="","",CONCATENATE(OFFSET(Zdroj!AH$16,A3222-1,0)," - ",OFFSET(Zdroj!AW$16,A3222-1,0)))</f>
        <v/>
      </c>
      <c r="E3223" s="66" t="str">
        <f ca="1">IF(C3223="","",OFFSET(Zdroj!AX$16,A3222-1,0))</f>
        <v/>
      </c>
      <c r="F3223" s="332"/>
      <c r="G3223" s="333"/>
    </row>
    <row r="3224" spans="1:7" x14ac:dyDescent="0.25">
      <c r="B3224" s="333"/>
      <c r="C3224" s="137" t="str">
        <f ca="1">IF(OFFSET(Zdroj!AI$16,A3222-1,0)=0,"",CONCATENATE("A",$A$2+2," - ",Zdroj!$AI$15))</f>
        <v/>
      </c>
      <c r="D3224" s="134" t="str">
        <f ca="1">IF(C3224="","",CONCATENATE(OFFSET(Zdroj!AI$16,A3222-1,0)," - ",OFFSET(Zdroj!AY$16,A3222-1,0)))</f>
        <v/>
      </c>
      <c r="E3224" s="66" t="str">
        <f ca="1">IF(C3224="","",OFFSET(Zdroj!AZ$16,A3222-1,0))</f>
        <v/>
      </c>
      <c r="F3224" s="332"/>
      <c r="G3224" s="333"/>
    </row>
    <row r="3225" spans="1:7" x14ac:dyDescent="0.25">
      <c r="B3225" s="333"/>
      <c r="C3225" s="137" t="str">
        <f ca="1">IF(OFFSET(Zdroj!AJ$16,A3222-1,0)=0,"",CONCATENATE("A",$A$2+3," - ",Zdroj!$AJ$15))</f>
        <v/>
      </c>
      <c r="D3225" s="134" t="str">
        <f ca="1">IF(C3225="","",CONCATENATE(OFFSET(Zdroj!AJ$16,A3222-1,0)," - ",OFFSET(Zdroj!BA$16,A3222-1,0)))</f>
        <v/>
      </c>
      <c r="E3225" s="66" t="str">
        <f ca="1">IF(C3225="","",OFFSET(Zdroj!BB$16,A3222-1,0))</f>
        <v/>
      </c>
      <c r="F3225" s="332"/>
      <c r="G3225" s="333"/>
    </row>
    <row r="3226" spans="1:7" x14ac:dyDescent="0.25">
      <c r="B3226" s="333"/>
      <c r="C3226" s="137" t="str">
        <f ca="1">IF(OFFSET(Zdroj!AK$16,A3222-1,0)=0,"",CONCATENATE("A",$A$2+4," - ",Zdroj!$AK$15))</f>
        <v/>
      </c>
      <c r="D3226" s="134" t="str">
        <f ca="1">IF(C3226="","",CONCATENATE(OFFSET(Zdroj!AK$16,A3222-1,0)," - ",OFFSET(Zdroj!BC$16,A3222-1,0)))</f>
        <v/>
      </c>
      <c r="E3226" s="66" t="str">
        <f ca="1">IF(C3226="","",OFFSET(Zdroj!BD$16,A3222-1,0))</f>
        <v/>
      </c>
      <c r="F3226" s="332"/>
      <c r="G3226" s="333"/>
    </row>
    <row r="3227" spans="1:7" x14ac:dyDescent="0.25">
      <c r="B3227" s="333"/>
      <c r="C3227" s="137" t="str">
        <f ca="1">IF(OFFSET(Zdroj!AL$16,A3222-1,0)=0,"",CONCATENATE("A",$A$2+5," - ",Zdroj!$AL$15))</f>
        <v/>
      </c>
      <c r="D3227" s="134" t="str">
        <f ca="1">IF(C3227="","",CONCATENATE(OFFSET(Zdroj!AL$16,A3222-1,0)," - ",OFFSET(Zdroj!BE$16,A3222-1,0)))</f>
        <v/>
      </c>
      <c r="E3227" s="66" t="str">
        <f ca="1">IF(C3227="","",OFFSET(Zdroj!BF$16,A3222-1,0))</f>
        <v/>
      </c>
      <c r="F3227" s="332"/>
      <c r="G3227" s="333"/>
    </row>
    <row r="3228" spans="1:7" x14ac:dyDescent="0.25">
      <c r="B3228" s="333"/>
      <c r="C3228" s="137" t="str">
        <f ca="1">IF(OFFSET(Zdroj!AM$16,A3222-1,0)=0,"",CONCATENATE("B",$A$2," - ",Zdroj!$AM$15))</f>
        <v/>
      </c>
      <c r="D3228" s="134" t="str">
        <f ca="1">IF(C3228="","",CONCATENATE(OFFSET(Zdroj!AM$16,A3222-1,0)))</f>
        <v/>
      </c>
      <c r="E3228" s="67" t="str">
        <f ca="1">IF(C3228="","",OFFSET(Zdroj!AN$16,A3222-1,0))</f>
        <v/>
      </c>
      <c r="F3228" s="334" t="str">
        <f t="shared" ref="F3228" ca="1" si="962">IF(SUM(E3228:E3231)=0,"",SUM(E3228:E3231))</f>
        <v/>
      </c>
      <c r="G3228" s="333"/>
    </row>
    <row r="3229" spans="1:7" x14ac:dyDescent="0.25">
      <c r="B3229" s="333"/>
      <c r="C3229" s="137" t="str">
        <f ca="1">IF(OFFSET(Zdroj!AO$16,A3222-1,0)=0,"",CONCATENATE("B",$A$2+1," - ",Zdroj!$AO$15))</f>
        <v/>
      </c>
      <c r="D3229" s="134" t="str">
        <f ca="1">IF(C3229="","",CONCATENATE(OFFSET(Zdroj!AO$16,A3222-1,0)))</f>
        <v/>
      </c>
      <c r="E3229" s="66" t="str">
        <f ca="1">IF(C3229="","",OFFSET(Zdroj!AP$16,A3222-1,0))</f>
        <v/>
      </c>
      <c r="F3229" s="334"/>
      <c r="G3229" s="333"/>
    </row>
    <row r="3230" spans="1:7" x14ac:dyDescent="0.25">
      <c r="B3230" s="333"/>
      <c r="C3230" s="137" t="str">
        <f ca="1">IF(OFFSET(Zdroj!AQ$16,A3222-1,0)=0,"",CONCATENATE("B",$A$2+2," - ",Zdroj!$AQ$15))</f>
        <v/>
      </c>
      <c r="D3230" s="134" t="str">
        <f ca="1">IF(C3230="","",CONCATENATE(OFFSET(Zdroj!AQ$16,A3222-1,0)))</f>
        <v/>
      </c>
      <c r="E3230" s="66" t="str">
        <f ca="1">IF(C3230="","",OFFSET(Zdroj!AR$16,A3222-1,0))</f>
        <v/>
      </c>
      <c r="F3230" s="334"/>
      <c r="G3230" s="333"/>
    </row>
    <row r="3231" spans="1:7" x14ac:dyDescent="0.25">
      <c r="B3231" s="333"/>
      <c r="C3231" s="137" t="str">
        <f ca="1">IF(OFFSET(Zdroj!AT$16,A3222-1,0)=0,"",CONCATENATE("B",$A$2+3," - ",Zdroj!$AS$15))</f>
        <v/>
      </c>
      <c r="D3231" s="134" t="str">
        <f ca="1">IF(C3231="","",CONCATENATE(OFFSET(Zdroj!AS$16,A3222-1,0)))</f>
        <v/>
      </c>
      <c r="E3231" s="66" t="str">
        <f ca="1">IF(C3231="","",OFFSET(Zdroj!AT$16,A3222-1,0))</f>
        <v/>
      </c>
      <c r="F3231" s="334"/>
      <c r="G3231" s="333"/>
    </row>
    <row r="3232" spans="1:7" x14ac:dyDescent="0.25">
      <c r="A3232" s="127">
        <f>SUM((ROW()+8)/10)</f>
        <v>324</v>
      </c>
      <c r="B3232" s="333" t="str">
        <f ca="1">IF(OFFSET(Zdroj!$B$16,A3232-1,0)&gt;0,OFFSET(Zdroj!$B$16,A3232-1,0),"")</f>
        <v/>
      </c>
      <c r="C3232" s="136" t="str">
        <f ca="1">IF(OFFSET(Zdroj!AG$16,A3232-1,0)=0,"",CONCATENATE("A",$A$2," - ",Zdroj!$AG$15))</f>
        <v/>
      </c>
      <c r="D3232" s="134" t="str">
        <f ca="1">IF(C3232="","",CONCATENATE(OFFSET(Zdroj!AG$16,A3232-1,0)," - ",OFFSET(Zdroj!AU$16,A3232-1,0)))</f>
        <v/>
      </c>
      <c r="E3232" s="66" t="str">
        <f ca="1">IF(C3232="","",OFFSET(Zdroj!AV$16,A3232-1,0))</f>
        <v/>
      </c>
      <c r="F3232" s="332" t="str">
        <f t="shared" ref="F3232" ca="1" si="963">IF(SUM(E3232:E3237)=0,"",SUM(E3232:E3237))</f>
        <v/>
      </c>
      <c r="G3232" s="333" t="str">
        <f t="shared" ref="G3232" ca="1" si="964">IF(SUM(E3232:E3241)=0,"",SUM(E3232:E3241))</f>
        <v/>
      </c>
    </row>
    <row r="3233" spans="1:7" x14ac:dyDescent="0.25">
      <c r="B3233" s="333"/>
      <c r="C3233" s="137" t="str">
        <f ca="1">IF(OFFSET(Zdroj!AH$16,A3232-1,0)=0,"",CONCATENATE("A",$A$2+1," - ",Zdroj!$AH$15))</f>
        <v/>
      </c>
      <c r="D3233" s="134" t="str">
        <f ca="1">IF(C3233="","",CONCATENATE(OFFSET(Zdroj!AH$16,A3232-1,0)," - ",OFFSET(Zdroj!AW$16,A3232-1,0)))</f>
        <v/>
      </c>
      <c r="E3233" s="66" t="str">
        <f ca="1">IF(C3233="","",OFFSET(Zdroj!AX$16,A3232-1,0))</f>
        <v/>
      </c>
      <c r="F3233" s="332"/>
      <c r="G3233" s="333"/>
    </row>
    <row r="3234" spans="1:7" x14ac:dyDescent="0.25">
      <c r="B3234" s="333"/>
      <c r="C3234" s="137" t="str">
        <f ca="1">IF(OFFSET(Zdroj!AI$16,A3232-1,0)=0,"",CONCATENATE("A",$A$2+2," - ",Zdroj!$AI$15))</f>
        <v/>
      </c>
      <c r="D3234" s="134" t="str">
        <f ca="1">IF(C3234="","",CONCATENATE(OFFSET(Zdroj!AI$16,A3232-1,0)," - ",OFFSET(Zdroj!AY$16,A3232-1,0)))</f>
        <v/>
      </c>
      <c r="E3234" s="66" t="str">
        <f ca="1">IF(C3234="","",OFFSET(Zdroj!AZ$16,A3232-1,0))</f>
        <v/>
      </c>
      <c r="F3234" s="332"/>
      <c r="G3234" s="333"/>
    </row>
    <row r="3235" spans="1:7" x14ac:dyDescent="0.25">
      <c r="B3235" s="333"/>
      <c r="C3235" s="137" t="str">
        <f ca="1">IF(OFFSET(Zdroj!AJ$16,A3232-1,0)=0,"",CONCATENATE("A",$A$2+3," - ",Zdroj!$AJ$15))</f>
        <v/>
      </c>
      <c r="D3235" s="134" t="str">
        <f ca="1">IF(C3235="","",CONCATENATE(OFFSET(Zdroj!AJ$16,A3232-1,0)," - ",OFFSET(Zdroj!BA$16,A3232-1,0)))</f>
        <v/>
      </c>
      <c r="E3235" s="66" t="str">
        <f ca="1">IF(C3235="","",OFFSET(Zdroj!BB$16,A3232-1,0))</f>
        <v/>
      </c>
      <c r="F3235" s="332"/>
      <c r="G3235" s="333"/>
    </row>
    <row r="3236" spans="1:7" x14ac:dyDescent="0.25">
      <c r="B3236" s="333"/>
      <c r="C3236" s="137" t="str">
        <f ca="1">IF(OFFSET(Zdroj!AK$16,A3232-1,0)=0,"",CONCATENATE("A",$A$2+4," - ",Zdroj!$AK$15))</f>
        <v/>
      </c>
      <c r="D3236" s="134" t="str">
        <f ca="1">IF(C3236="","",CONCATENATE(OFFSET(Zdroj!AK$16,A3232-1,0)," - ",OFFSET(Zdroj!BC$16,A3232-1,0)))</f>
        <v/>
      </c>
      <c r="E3236" s="66" t="str">
        <f ca="1">IF(C3236="","",OFFSET(Zdroj!BD$16,A3232-1,0))</f>
        <v/>
      </c>
      <c r="F3236" s="332"/>
      <c r="G3236" s="333"/>
    </row>
    <row r="3237" spans="1:7" x14ac:dyDescent="0.25">
      <c r="B3237" s="333"/>
      <c r="C3237" s="137" t="str">
        <f ca="1">IF(OFFSET(Zdroj!AL$16,A3232-1,0)=0,"",CONCATENATE("A",$A$2+5," - ",Zdroj!$AL$15))</f>
        <v/>
      </c>
      <c r="D3237" s="134" t="str">
        <f ca="1">IF(C3237="","",CONCATENATE(OFFSET(Zdroj!AL$16,A3232-1,0)," - ",OFFSET(Zdroj!BE$16,A3232-1,0)))</f>
        <v/>
      </c>
      <c r="E3237" s="66" t="str">
        <f ca="1">IF(C3237="","",OFFSET(Zdroj!BF$16,A3232-1,0))</f>
        <v/>
      </c>
      <c r="F3237" s="332"/>
      <c r="G3237" s="333"/>
    </row>
    <row r="3238" spans="1:7" x14ac:dyDescent="0.25">
      <c r="B3238" s="333"/>
      <c r="C3238" s="137" t="str">
        <f ca="1">IF(OFFSET(Zdroj!AM$16,A3232-1,0)=0,"",CONCATENATE("B",$A$2," - ",Zdroj!$AM$15))</f>
        <v/>
      </c>
      <c r="D3238" s="134" t="str">
        <f ca="1">IF(C3238="","",CONCATENATE(OFFSET(Zdroj!AM$16,A3232-1,0)))</f>
        <v/>
      </c>
      <c r="E3238" s="67" t="str">
        <f ca="1">IF(C3238="","",OFFSET(Zdroj!AN$16,A3232-1,0))</f>
        <v/>
      </c>
      <c r="F3238" s="334" t="str">
        <f t="shared" ref="F3238" ca="1" si="965">IF(SUM(E3238:E3241)=0,"",SUM(E3238:E3241))</f>
        <v/>
      </c>
      <c r="G3238" s="333"/>
    </row>
    <row r="3239" spans="1:7" x14ac:dyDescent="0.25">
      <c r="B3239" s="333"/>
      <c r="C3239" s="137" t="str">
        <f ca="1">IF(OFFSET(Zdroj!AO$16,A3232-1,0)=0,"",CONCATENATE("B",$A$2+1," - ",Zdroj!$AO$15))</f>
        <v/>
      </c>
      <c r="D3239" s="134" t="str">
        <f ca="1">IF(C3239="","",CONCATENATE(OFFSET(Zdroj!AO$16,A3232-1,0)))</f>
        <v/>
      </c>
      <c r="E3239" s="66" t="str">
        <f ca="1">IF(C3239="","",OFFSET(Zdroj!AP$16,A3232-1,0))</f>
        <v/>
      </c>
      <c r="F3239" s="334"/>
      <c r="G3239" s="333"/>
    </row>
    <row r="3240" spans="1:7" x14ac:dyDescent="0.25">
      <c r="B3240" s="333"/>
      <c r="C3240" s="137" t="str">
        <f ca="1">IF(OFFSET(Zdroj!AQ$16,A3232-1,0)=0,"",CONCATENATE("B",$A$2+2," - ",Zdroj!$AQ$15))</f>
        <v/>
      </c>
      <c r="D3240" s="134" t="str">
        <f ca="1">IF(C3240="","",CONCATENATE(OFFSET(Zdroj!AQ$16,A3232-1,0)))</f>
        <v/>
      </c>
      <c r="E3240" s="66" t="str">
        <f ca="1">IF(C3240="","",OFFSET(Zdroj!AR$16,A3232-1,0))</f>
        <v/>
      </c>
      <c r="F3240" s="334"/>
      <c r="G3240" s="333"/>
    </row>
    <row r="3241" spans="1:7" x14ac:dyDescent="0.25">
      <c r="B3241" s="333"/>
      <c r="C3241" s="137" t="str">
        <f ca="1">IF(OFFSET(Zdroj!AT$16,A3232-1,0)=0,"",CONCATENATE("B",$A$2+3," - ",Zdroj!$AS$15))</f>
        <v/>
      </c>
      <c r="D3241" s="134" t="str">
        <f ca="1">IF(C3241="","",CONCATENATE(OFFSET(Zdroj!AS$16,A3232-1,0)))</f>
        <v/>
      </c>
      <c r="E3241" s="66" t="str">
        <f ca="1">IF(C3241="","",OFFSET(Zdroj!AT$16,A3232-1,0))</f>
        <v/>
      </c>
      <c r="F3241" s="334"/>
      <c r="G3241" s="333"/>
    </row>
    <row r="3242" spans="1:7" x14ac:dyDescent="0.25">
      <c r="A3242" s="127">
        <f>SUM((ROW()+8)/10)</f>
        <v>325</v>
      </c>
      <c r="B3242" s="333" t="str">
        <f ca="1">IF(OFFSET(Zdroj!$B$16,A3242-1,0)&gt;0,OFFSET(Zdroj!$B$16,A3242-1,0),"")</f>
        <v/>
      </c>
      <c r="C3242" s="136" t="str">
        <f ca="1">IF(OFFSET(Zdroj!AG$16,A3242-1,0)=0,"",CONCATENATE("A",$A$2," - ",Zdroj!$AG$15))</f>
        <v/>
      </c>
      <c r="D3242" s="134" t="str">
        <f ca="1">IF(C3242="","",CONCATENATE(OFFSET(Zdroj!AG$16,A3242-1,0)," - ",OFFSET(Zdroj!AU$16,A3242-1,0)))</f>
        <v/>
      </c>
      <c r="E3242" s="66" t="str">
        <f ca="1">IF(C3242="","",OFFSET(Zdroj!AV$16,A3242-1,0))</f>
        <v/>
      </c>
      <c r="F3242" s="332" t="str">
        <f t="shared" ref="F3242" ca="1" si="966">IF(SUM(E3242:E3247)=0,"",SUM(E3242:E3247))</f>
        <v/>
      </c>
      <c r="G3242" s="333" t="str">
        <f t="shared" ref="G3242" ca="1" si="967">IF(SUM(E3242:E3251)=0,"",SUM(E3242:E3251))</f>
        <v/>
      </c>
    </row>
    <row r="3243" spans="1:7" x14ac:dyDescent="0.25">
      <c r="B3243" s="333"/>
      <c r="C3243" s="137" t="str">
        <f ca="1">IF(OFFSET(Zdroj!AH$16,A3242-1,0)=0,"",CONCATENATE("A",$A$2+1," - ",Zdroj!$AH$15))</f>
        <v/>
      </c>
      <c r="D3243" s="134" t="str">
        <f ca="1">IF(C3243="","",CONCATENATE(OFFSET(Zdroj!AH$16,A3242-1,0)," - ",OFFSET(Zdroj!AW$16,A3242-1,0)))</f>
        <v/>
      </c>
      <c r="E3243" s="66" t="str">
        <f ca="1">IF(C3243="","",OFFSET(Zdroj!AX$16,A3242-1,0))</f>
        <v/>
      </c>
      <c r="F3243" s="332"/>
      <c r="G3243" s="333"/>
    </row>
    <row r="3244" spans="1:7" x14ac:dyDescent="0.25">
      <c r="B3244" s="333"/>
      <c r="C3244" s="137" t="str">
        <f ca="1">IF(OFFSET(Zdroj!AI$16,A3242-1,0)=0,"",CONCATENATE("A",$A$2+2," - ",Zdroj!$AI$15))</f>
        <v/>
      </c>
      <c r="D3244" s="134" t="str">
        <f ca="1">IF(C3244="","",CONCATENATE(OFFSET(Zdroj!AI$16,A3242-1,0)," - ",OFFSET(Zdroj!AY$16,A3242-1,0)))</f>
        <v/>
      </c>
      <c r="E3244" s="66" t="str">
        <f ca="1">IF(C3244="","",OFFSET(Zdroj!AZ$16,A3242-1,0))</f>
        <v/>
      </c>
      <c r="F3244" s="332"/>
      <c r="G3244" s="333"/>
    </row>
    <row r="3245" spans="1:7" x14ac:dyDescent="0.25">
      <c r="B3245" s="333"/>
      <c r="C3245" s="137" t="str">
        <f ca="1">IF(OFFSET(Zdroj!AJ$16,A3242-1,0)=0,"",CONCATENATE("A",$A$2+3," - ",Zdroj!$AJ$15))</f>
        <v/>
      </c>
      <c r="D3245" s="134" t="str">
        <f ca="1">IF(C3245="","",CONCATENATE(OFFSET(Zdroj!AJ$16,A3242-1,0)," - ",OFFSET(Zdroj!BA$16,A3242-1,0)))</f>
        <v/>
      </c>
      <c r="E3245" s="66" t="str">
        <f ca="1">IF(C3245="","",OFFSET(Zdroj!BB$16,A3242-1,0))</f>
        <v/>
      </c>
      <c r="F3245" s="332"/>
      <c r="G3245" s="333"/>
    </row>
    <row r="3246" spans="1:7" x14ac:dyDescent="0.25">
      <c r="B3246" s="333"/>
      <c r="C3246" s="137" t="str">
        <f ca="1">IF(OFFSET(Zdroj!AK$16,A3242-1,0)=0,"",CONCATENATE("A",$A$2+4," - ",Zdroj!$AK$15))</f>
        <v/>
      </c>
      <c r="D3246" s="134" t="str">
        <f ca="1">IF(C3246="","",CONCATENATE(OFFSET(Zdroj!AK$16,A3242-1,0)," - ",OFFSET(Zdroj!BC$16,A3242-1,0)))</f>
        <v/>
      </c>
      <c r="E3246" s="66" t="str">
        <f ca="1">IF(C3246="","",OFFSET(Zdroj!BD$16,A3242-1,0))</f>
        <v/>
      </c>
      <c r="F3246" s="332"/>
      <c r="G3246" s="333"/>
    </row>
    <row r="3247" spans="1:7" x14ac:dyDescent="0.25">
      <c r="B3247" s="333"/>
      <c r="C3247" s="137" t="str">
        <f ca="1">IF(OFFSET(Zdroj!AL$16,A3242-1,0)=0,"",CONCATENATE("A",$A$2+5," - ",Zdroj!$AL$15))</f>
        <v/>
      </c>
      <c r="D3247" s="134" t="str">
        <f ca="1">IF(C3247="","",CONCATENATE(OFFSET(Zdroj!AL$16,A3242-1,0)," - ",OFFSET(Zdroj!BE$16,A3242-1,0)))</f>
        <v/>
      </c>
      <c r="E3247" s="66" t="str">
        <f ca="1">IF(C3247="","",OFFSET(Zdroj!BF$16,A3242-1,0))</f>
        <v/>
      </c>
      <c r="F3247" s="332"/>
      <c r="G3247" s="333"/>
    </row>
    <row r="3248" spans="1:7" x14ac:dyDescent="0.25">
      <c r="B3248" s="333"/>
      <c r="C3248" s="137" t="str">
        <f ca="1">IF(OFFSET(Zdroj!AM$16,A3242-1,0)=0,"",CONCATENATE("B",$A$2," - ",Zdroj!$AM$15))</f>
        <v/>
      </c>
      <c r="D3248" s="134" t="str">
        <f ca="1">IF(C3248="","",CONCATENATE(OFFSET(Zdroj!AM$16,A3242-1,0)))</f>
        <v/>
      </c>
      <c r="E3248" s="67" t="str">
        <f ca="1">IF(C3248="","",OFFSET(Zdroj!AN$16,A3242-1,0))</f>
        <v/>
      </c>
      <c r="F3248" s="334" t="str">
        <f t="shared" ref="F3248" ca="1" si="968">IF(SUM(E3248:E3251)=0,"",SUM(E3248:E3251))</f>
        <v/>
      </c>
      <c r="G3248" s="333"/>
    </row>
    <row r="3249" spans="1:7" x14ac:dyDescent="0.25">
      <c r="B3249" s="333"/>
      <c r="C3249" s="137" t="str">
        <f ca="1">IF(OFFSET(Zdroj!AO$16,A3242-1,0)=0,"",CONCATENATE("B",$A$2+1," - ",Zdroj!$AO$15))</f>
        <v/>
      </c>
      <c r="D3249" s="134" t="str">
        <f ca="1">IF(C3249="","",CONCATENATE(OFFSET(Zdroj!AO$16,A3242-1,0)))</f>
        <v/>
      </c>
      <c r="E3249" s="66" t="str">
        <f ca="1">IF(C3249="","",OFFSET(Zdroj!AP$16,A3242-1,0))</f>
        <v/>
      </c>
      <c r="F3249" s="334"/>
      <c r="G3249" s="333"/>
    </row>
    <row r="3250" spans="1:7" x14ac:dyDescent="0.25">
      <c r="B3250" s="333"/>
      <c r="C3250" s="137" t="str">
        <f ca="1">IF(OFFSET(Zdroj!AQ$16,A3242-1,0)=0,"",CONCATENATE("B",$A$2+2," - ",Zdroj!$AQ$15))</f>
        <v/>
      </c>
      <c r="D3250" s="134" t="str">
        <f ca="1">IF(C3250="","",CONCATENATE(OFFSET(Zdroj!AQ$16,A3242-1,0)))</f>
        <v/>
      </c>
      <c r="E3250" s="66" t="str">
        <f ca="1">IF(C3250="","",OFFSET(Zdroj!AR$16,A3242-1,0))</f>
        <v/>
      </c>
      <c r="F3250" s="334"/>
      <c r="G3250" s="333"/>
    </row>
    <row r="3251" spans="1:7" x14ac:dyDescent="0.25">
      <c r="B3251" s="333"/>
      <c r="C3251" s="137" t="str">
        <f ca="1">IF(OFFSET(Zdroj!AT$16,A3242-1,0)=0,"",CONCATENATE("B",$A$2+3," - ",Zdroj!$AS$15))</f>
        <v/>
      </c>
      <c r="D3251" s="134" t="str">
        <f ca="1">IF(C3251="","",CONCATENATE(OFFSET(Zdroj!AS$16,A3242-1,0)))</f>
        <v/>
      </c>
      <c r="E3251" s="66" t="str">
        <f ca="1">IF(C3251="","",OFFSET(Zdroj!AT$16,A3242-1,0))</f>
        <v/>
      </c>
      <c r="F3251" s="334"/>
      <c r="G3251" s="333"/>
    </row>
    <row r="3252" spans="1:7" x14ac:dyDescent="0.25">
      <c r="A3252" s="127">
        <f>SUM((ROW()+8)/10)</f>
        <v>326</v>
      </c>
      <c r="B3252" s="333" t="str">
        <f ca="1">IF(OFFSET(Zdroj!$B$16,A3252-1,0)&gt;0,OFFSET(Zdroj!$B$16,A3252-1,0),"")</f>
        <v/>
      </c>
      <c r="C3252" s="136" t="str">
        <f ca="1">IF(OFFSET(Zdroj!AG$16,A3252-1,0)=0,"",CONCATENATE("A",$A$2," - ",Zdroj!$AG$15))</f>
        <v/>
      </c>
      <c r="D3252" s="134" t="str">
        <f ca="1">IF(C3252="","",CONCATENATE(OFFSET(Zdroj!AG$16,A3252-1,0)," - ",OFFSET(Zdroj!AU$16,A3252-1,0)))</f>
        <v/>
      </c>
      <c r="E3252" s="66" t="str">
        <f ca="1">IF(C3252="","",OFFSET(Zdroj!AV$16,A3252-1,0))</f>
        <v/>
      </c>
      <c r="F3252" s="332" t="str">
        <f t="shared" ref="F3252" ca="1" si="969">IF(SUM(E3252:E3257)=0,"",SUM(E3252:E3257))</f>
        <v/>
      </c>
      <c r="G3252" s="333" t="str">
        <f t="shared" ref="G3252" ca="1" si="970">IF(SUM(E3252:E3261)=0,"",SUM(E3252:E3261))</f>
        <v/>
      </c>
    </row>
    <row r="3253" spans="1:7" x14ac:dyDescent="0.25">
      <c r="B3253" s="333"/>
      <c r="C3253" s="137" t="str">
        <f ca="1">IF(OFFSET(Zdroj!AH$16,A3252-1,0)=0,"",CONCATENATE("A",$A$2+1," - ",Zdroj!$AH$15))</f>
        <v/>
      </c>
      <c r="D3253" s="134" t="str">
        <f ca="1">IF(C3253="","",CONCATENATE(OFFSET(Zdroj!AH$16,A3252-1,0)," - ",OFFSET(Zdroj!AW$16,A3252-1,0)))</f>
        <v/>
      </c>
      <c r="E3253" s="66" t="str">
        <f ca="1">IF(C3253="","",OFFSET(Zdroj!AX$16,A3252-1,0))</f>
        <v/>
      </c>
      <c r="F3253" s="332"/>
      <c r="G3253" s="333"/>
    </row>
    <row r="3254" spans="1:7" x14ac:dyDescent="0.25">
      <c r="B3254" s="333"/>
      <c r="C3254" s="137" t="str">
        <f ca="1">IF(OFFSET(Zdroj!AI$16,A3252-1,0)=0,"",CONCATENATE("A",$A$2+2," - ",Zdroj!$AI$15))</f>
        <v/>
      </c>
      <c r="D3254" s="134" t="str">
        <f ca="1">IF(C3254="","",CONCATENATE(OFFSET(Zdroj!AI$16,A3252-1,0)," - ",OFFSET(Zdroj!AY$16,A3252-1,0)))</f>
        <v/>
      </c>
      <c r="E3254" s="66" t="str">
        <f ca="1">IF(C3254="","",OFFSET(Zdroj!AZ$16,A3252-1,0))</f>
        <v/>
      </c>
      <c r="F3254" s="332"/>
      <c r="G3254" s="333"/>
    </row>
    <row r="3255" spans="1:7" x14ac:dyDescent="0.25">
      <c r="B3255" s="333"/>
      <c r="C3255" s="137" t="str">
        <f ca="1">IF(OFFSET(Zdroj!AJ$16,A3252-1,0)=0,"",CONCATENATE("A",$A$2+3," - ",Zdroj!$AJ$15))</f>
        <v/>
      </c>
      <c r="D3255" s="134" t="str">
        <f ca="1">IF(C3255="","",CONCATENATE(OFFSET(Zdroj!AJ$16,A3252-1,0)," - ",OFFSET(Zdroj!BA$16,A3252-1,0)))</f>
        <v/>
      </c>
      <c r="E3255" s="66" t="str">
        <f ca="1">IF(C3255="","",OFFSET(Zdroj!BB$16,A3252-1,0))</f>
        <v/>
      </c>
      <c r="F3255" s="332"/>
      <c r="G3255" s="333"/>
    </row>
    <row r="3256" spans="1:7" x14ac:dyDescent="0.25">
      <c r="B3256" s="333"/>
      <c r="C3256" s="137" t="str">
        <f ca="1">IF(OFFSET(Zdroj!AK$16,A3252-1,0)=0,"",CONCATENATE("A",$A$2+4," - ",Zdroj!$AK$15))</f>
        <v/>
      </c>
      <c r="D3256" s="134" t="str">
        <f ca="1">IF(C3256="","",CONCATENATE(OFFSET(Zdroj!AK$16,A3252-1,0)," - ",OFFSET(Zdroj!BC$16,A3252-1,0)))</f>
        <v/>
      </c>
      <c r="E3256" s="66" t="str">
        <f ca="1">IF(C3256="","",OFFSET(Zdroj!BD$16,A3252-1,0))</f>
        <v/>
      </c>
      <c r="F3256" s="332"/>
      <c r="G3256" s="333"/>
    </row>
    <row r="3257" spans="1:7" x14ac:dyDescent="0.25">
      <c r="B3257" s="333"/>
      <c r="C3257" s="137" t="str">
        <f ca="1">IF(OFFSET(Zdroj!AL$16,A3252-1,0)=0,"",CONCATENATE("A",$A$2+5," - ",Zdroj!$AL$15))</f>
        <v/>
      </c>
      <c r="D3257" s="134" t="str">
        <f ca="1">IF(C3257="","",CONCATENATE(OFFSET(Zdroj!AL$16,A3252-1,0)," - ",OFFSET(Zdroj!BE$16,A3252-1,0)))</f>
        <v/>
      </c>
      <c r="E3257" s="66" t="str">
        <f ca="1">IF(C3257="","",OFFSET(Zdroj!BF$16,A3252-1,0))</f>
        <v/>
      </c>
      <c r="F3257" s="332"/>
      <c r="G3257" s="333"/>
    </row>
    <row r="3258" spans="1:7" x14ac:dyDescent="0.25">
      <c r="B3258" s="333"/>
      <c r="C3258" s="137" t="str">
        <f ca="1">IF(OFFSET(Zdroj!AM$16,A3252-1,0)=0,"",CONCATENATE("B",$A$2," - ",Zdroj!$AM$15))</f>
        <v/>
      </c>
      <c r="D3258" s="134" t="str">
        <f ca="1">IF(C3258="","",CONCATENATE(OFFSET(Zdroj!AM$16,A3252-1,0)))</f>
        <v/>
      </c>
      <c r="E3258" s="67" t="str">
        <f ca="1">IF(C3258="","",OFFSET(Zdroj!AN$16,A3252-1,0))</f>
        <v/>
      </c>
      <c r="F3258" s="334" t="str">
        <f t="shared" ref="F3258" ca="1" si="971">IF(SUM(E3258:E3261)=0,"",SUM(E3258:E3261))</f>
        <v/>
      </c>
      <c r="G3258" s="333"/>
    </row>
    <row r="3259" spans="1:7" x14ac:dyDescent="0.25">
      <c r="B3259" s="333"/>
      <c r="C3259" s="137" t="str">
        <f ca="1">IF(OFFSET(Zdroj!AO$16,A3252-1,0)=0,"",CONCATENATE("B",$A$2+1," - ",Zdroj!$AO$15))</f>
        <v/>
      </c>
      <c r="D3259" s="134" t="str">
        <f ca="1">IF(C3259="","",CONCATENATE(OFFSET(Zdroj!AO$16,A3252-1,0)))</f>
        <v/>
      </c>
      <c r="E3259" s="66" t="str">
        <f ca="1">IF(C3259="","",OFFSET(Zdroj!AP$16,A3252-1,0))</f>
        <v/>
      </c>
      <c r="F3259" s="334"/>
      <c r="G3259" s="333"/>
    </row>
    <row r="3260" spans="1:7" x14ac:dyDescent="0.25">
      <c r="B3260" s="333"/>
      <c r="C3260" s="137" t="str">
        <f ca="1">IF(OFFSET(Zdroj!AQ$16,A3252-1,0)=0,"",CONCATENATE("B",$A$2+2," - ",Zdroj!$AQ$15))</f>
        <v/>
      </c>
      <c r="D3260" s="134" t="str">
        <f ca="1">IF(C3260="","",CONCATENATE(OFFSET(Zdroj!AQ$16,A3252-1,0)))</f>
        <v/>
      </c>
      <c r="E3260" s="66" t="str">
        <f ca="1">IF(C3260="","",OFFSET(Zdroj!AR$16,A3252-1,0))</f>
        <v/>
      </c>
      <c r="F3260" s="334"/>
      <c r="G3260" s="333"/>
    </row>
    <row r="3261" spans="1:7" x14ac:dyDescent="0.25">
      <c r="B3261" s="333"/>
      <c r="C3261" s="137" t="str">
        <f ca="1">IF(OFFSET(Zdroj!AT$16,A3252-1,0)=0,"",CONCATENATE("B",$A$2+3," - ",Zdroj!$AS$15))</f>
        <v/>
      </c>
      <c r="D3261" s="134" t="str">
        <f ca="1">IF(C3261="","",CONCATENATE(OFFSET(Zdroj!AS$16,A3252-1,0)))</f>
        <v/>
      </c>
      <c r="E3261" s="66" t="str">
        <f ca="1">IF(C3261="","",OFFSET(Zdroj!AT$16,A3252-1,0))</f>
        <v/>
      </c>
      <c r="F3261" s="334"/>
      <c r="G3261" s="333"/>
    </row>
    <row r="3262" spans="1:7" x14ac:dyDescent="0.25">
      <c r="A3262" s="127">
        <f>SUM((ROW()+8)/10)</f>
        <v>327</v>
      </c>
      <c r="B3262" s="333" t="str">
        <f ca="1">IF(OFFSET(Zdroj!$B$16,A3262-1,0)&gt;0,OFFSET(Zdroj!$B$16,A3262-1,0),"")</f>
        <v/>
      </c>
      <c r="C3262" s="136" t="str">
        <f ca="1">IF(OFFSET(Zdroj!AG$16,A3262-1,0)=0,"",CONCATENATE("A",$A$2," - ",Zdroj!$AG$15))</f>
        <v/>
      </c>
      <c r="D3262" s="134" t="str">
        <f ca="1">IF(C3262="","",CONCATENATE(OFFSET(Zdroj!AG$16,A3262-1,0)," - ",OFFSET(Zdroj!AU$16,A3262-1,0)))</f>
        <v/>
      </c>
      <c r="E3262" s="66" t="str">
        <f ca="1">IF(C3262="","",OFFSET(Zdroj!AV$16,A3262-1,0))</f>
        <v/>
      </c>
      <c r="F3262" s="332" t="str">
        <f t="shared" ref="F3262" ca="1" si="972">IF(SUM(E3262:E3267)=0,"",SUM(E3262:E3267))</f>
        <v/>
      </c>
      <c r="G3262" s="333" t="str">
        <f t="shared" ref="G3262" ca="1" si="973">IF(SUM(E3262:E3271)=0,"",SUM(E3262:E3271))</f>
        <v/>
      </c>
    </row>
    <row r="3263" spans="1:7" x14ac:dyDescent="0.25">
      <c r="B3263" s="333"/>
      <c r="C3263" s="137" t="str">
        <f ca="1">IF(OFFSET(Zdroj!AH$16,A3262-1,0)=0,"",CONCATENATE("A",$A$2+1," - ",Zdroj!$AH$15))</f>
        <v/>
      </c>
      <c r="D3263" s="134" t="str">
        <f ca="1">IF(C3263="","",CONCATENATE(OFFSET(Zdroj!AH$16,A3262-1,0)," - ",OFFSET(Zdroj!AW$16,A3262-1,0)))</f>
        <v/>
      </c>
      <c r="E3263" s="66" t="str">
        <f ca="1">IF(C3263="","",OFFSET(Zdroj!AX$16,A3262-1,0))</f>
        <v/>
      </c>
      <c r="F3263" s="332"/>
      <c r="G3263" s="333"/>
    </row>
    <row r="3264" spans="1:7" x14ac:dyDescent="0.25">
      <c r="B3264" s="333"/>
      <c r="C3264" s="137" t="str">
        <f ca="1">IF(OFFSET(Zdroj!AI$16,A3262-1,0)=0,"",CONCATENATE("A",$A$2+2," - ",Zdroj!$AI$15))</f>
        <v/>
      </c>
      <c r="D3264" s="134" t="str">
        <f ca="1">IF(C3264="","",CONCATENATE(OFFSET(Zdroj!AI$16,A3262-1,0)," - ",OFFSET(Zdroj!AY$16,A3262-1,0)))</f>
        <v/>
      </c>
      <c r="E3264" s="66" t="str">
        <f ca="1">IF(C3264="","",OFFSET(Zdroj!AZ$16,A3262-1,0))</f>
        <v/>
      </c>
      <c r="F3264" s="332"/>
      <c r="G3264" s="333"/>
    </row>
    <row r="3265" spans="1:7" x14ac:dyDescent="0.25">
      <c r="B3265" s="333"/>
      <c r="C3265" s="137" t="str">
        <f ca="1">IF(OFFSET(Zdroj!AJ$16,A3262-1,0)=0,"",CONCATENATE("A",$A$2+3," - ",Zdroj!$AJ$15))</f>
        <v/>
      </c>
      <c r="D3265" s="134" t="str">
        <f ca="1">IF(C3265="","",CONCATENATE(OFFSET(Zdroj!AJ$16,A3262-1,0)," - ",OFFSET(Zdroj!BA$16,A3262-1,0)))</f>
        <v/>
      </c>
      <c r="E3265" s="66" t="str">
        <f ca="1">IF(C3265="","",OFFSET(Zdroj!BB$16,A3262-1,0))</f>
        <v/>
      </c>
      <c r="F3265" s="332"/>
      <c r="G3265" s="333"/>
    </row>
    <row r="3266" spans="1:7" x14ac:dyDescent="0.25">
      <c r="B3266" s="333"/>
      <c r="C3266" s="137" t="str">
        <f ca="1">IF(OFFSET(Zdroj!AK$16,A3262-1,0)=0,"",CONCATENATE("A",$A$2+4," - ",Zdroj!$AK$15))</f>
        <v/>
      </c>
      <c r="D3266" s="134" t="str">
        <f ca="1">IF(C3266="","",CONCATENATE(OFFSET(Zdroj!AK$16,A3262-1,0)," - ",OFFSET(Zdroj!BC$16,A3262-1,0)))</f>
        <v/>
      </c>
      <c r="E3266" s="66" t="str">
        <f ca="1">IF(C3266="","",OFFSET(Zdroj!BD$16,A3262-1,0))</f>
        <v/>
      </c>
      <c r="F3266" s="332"/>
      <c r="G3266" s="333"/>
    </row>
    <row r="3267" spans="1:7" x14ac:dyDescent="0.25">
      <c r="B3267" s="333"/>
      <c r="C3267" s="137" t="str">
        <f ca="1">IF(OFFSET(Zdroj!AL$16,A3262-1,0)=0,"",CONCATENATE("A",$A$2+5," - ",Zdroj!$AL$15))</f>
        <v/>
      </c>
      <c r="D3267" s="134" t="str">
        <f ca="1">IF(C3267="","",CONCATENATE(OFFSET(Zdroj!AL$16,A3262-1,0)," - ",OFFSET(Zdroj!BE$16,A3262-1,0)))</f>
        <v/>
      </c>
      <c r="E3267" s="66" t="str">
        <f ca="1">IF(C3267="","",OFFSET(Zdroj!BF$16,A3262-1,0))</f>
        <v/>
      </c>
      <c r="F3267" s="332"/>
      <c r="G3267" s="333"/>
    </row>
    <row r="3268" spans="1:7" x14ac:dyDescent="0.25">
      <c r="B3268" s="333"/>
      <c r="C3268" s="137" t="str">
        <f ca="1">IF(OFFSET(Zdroj!AM$16,A3262-1,0)=0,"",CONCATENATE("B",$A$2," - ",Zdroj!$AM$15))</f>
        <v/>
      </c>
      <c r="D3268" s="134" t="str">
        <f ca="1">IF(C3268="","",CONCATENATE(OFFSET(Zdroj!AM$16,A3262-1,0)))</f>
        <v/>
      </c>
      <c r="E3268" s="67" t="str">
        <f ca="1">IF(C3268="","",OFFSET(Zdroj!AN$16,A3262-1,0))</f>
        <v/>
      </c>
      <c r="F3268" s="334" t="str">
        <f t="shared" ref="F3268" ca="1" si="974">IF(SUM(E3268:E3271)=0,"",SUM(E3268:E3271))</f>
        <v/>
      </c>
      <c r="G3268" s="333"/>
    </row>
    <row r="3269" spans="1:7" x14ac:dyDescent="0.25">
      <c r="B3269" s="333"/>
      <c r="C3269" s="137" t="str">
        <f ca="1">IF(OFFSET(Zdroj!AO$16,A3262-1,0)=0,"",CONCATENATE("B",$A$2+1," - ",Zdroj!$AO$15))</f>
        <v/>
      </c>
      <c r="D3269" s="134" t="str">
        <f ca="1">IF(C3269="","",CONCATENATE(OFFSET(Zdroj!AO$16,A3262-1,0)))</f>
        <v/>
      </c>
      <c r="E3269" s="66" t="str">
        <f ca="1">IF(C3269="","",OFFSET(Zdroj!AP$16,A3262-1,0))</f>
        <v/>
      </c>
      <c r="F3269" s="334"/>
      <c r="G3269" s="333"/>
    </row>
    <row r="3270" spans="1:7" x14ac:dyDescent="0.25">
      <c r="B3270" s="333"/>
      <c r="C3270" s="137" t="str">
        <f ca="1">IF(OFFSET(Zdroj!AQ$16,A3262-1,0)=0,"",CONCATENATE("B",$A$2+2," - ",Zdroj!$AQ$15))</f>
        <v/>
      </c>
      <c r="D3270" s="134" t="str">
        <f ca="1">IF(C3270="","",CONCATENATE(OFFSET(Zdroj!AQ$16,A3262-1,0)))</f>
        <v/>
      </c>
      <c r="E3270" s="66" t="str">
        <f ca="1">IF(C3270="","",OFFSET(Zdroj!AR$16,A3262-1,0))</f>
        <v/>
      </c>
      <c r="F3270" s="334"/>
      <c r="G3270" s="333"/>
    </row>
    <row r="3271" spans="1:7" x14ac:dyDescent="0.25">
      <c r="B3271" s="333"/>
      <c r="C3271" s="137" t="str">
        <f ca="1">IF(OFFSET(Zdroj!AT$16,A3262-1,0)=0,"",CONCATENATE("B",$A$2+3," - ",Zdroj!$AS$15))</f>
        <v/>
      </c>
      <c r="D3271" s="134" t="str">
        <f ca="1">IF(C3271="","",CONCATENATE(OFFSET(Zdroj!AS$16,A3262-1,0)))</f>
        <v/>
      </c>
      <c r="E3271" s="66" t="str">
        <f ca="1">IF(C3271="","",OFFSET(Zdroj!AT$16,A3262-1,0))</f>
        <v/>
      </c>
      <c r="F3271" s="334"/>
      <c r="G3271" s="333"/>
    </row>
    <row r="3272" spans="1:7" x14ac:dyDescent="0.25">
      <c r="A3272" s="127">
        <f>SUM((ROW()+8)/10)</f>
        <v>328</v>
      </c>
      <c r="B3272" s="333" t="str">
        <f ca="1">IF(OFFSET(Zdroj!$B$16,A3272-1,0)&gt;0,OFFSET(Zdroj!$B$16,A3272-1,0),"")</f>
        <v/>
      </c>
      <c r="C3272" s="136" t="str">
        <f ca="1">IF(OFFSET(Zdroj!AG$16,A3272-1,0)=0,"",CONCATENATE("A",$A$2," - ",Zdroj!$AG$15))</f>
        <v/>
      </c>
      <c r="D3272" s="134" t="str">
        <f ca="1">IF(C3272="","",CONCATENATE(OFFSET(Zdroj!AG$16,A3272-1,0)," - ",OFFSET(Zdroj!AU$16,A3272-1,0)))</f>
        <v/>
      </c>
      <c r="E3272" s="66" t="str">
        <f ca="1">IF(C3272="","",OFFSET(Zdroj!AV$16,A3272-1,0))</f>
        <v/>
      </c>
      <c r="F3272" s="332" t="str">
        <f t="shared" ref="F3272" ca="1" si="975">IF(SUM(E3272:E3277)=0,"",SUM(E3272:E3277))</f>
        <v/>
      </c>
      <c r="G3272" s="333" t="str">
        <f t="shared" ref="G3272" ca="1" si="976">IF(SUM(E3272:E3281)=0,"",SUM(E3272:E3281))</f>
        <v/>
      </c>
    </row>
    <row r="3273" spans="1:7" x14ac:dyDescent="0.25">
      <c r="B3273" s="333"/>
      <c r="C3273" s="137" t="str">
        <f ca="1">IF(OFFSET(Zdroj!AH$16,A3272-1,0)=0,"",CONCATENATE("A",$A$2+1," - ",Zdroj!$AH$15))</f>
        <v/>
      </c>
      <c r="D3273" s="134" t="str">
        <f ca="1">IF(C3273="","",CONCATENATE(OFFSET(Zdroj!AH$16,A3272-1,0)," - ",OFFSET(Zdroj!AW$16,A3272-1,0)))</f>
        <v/>
      </c>
      <c r="E3273" s="66" t="str">
        <f ca="1">IF(C3273="","",OFFSET(Zdroj!AX$16,A3272-1,0))</f>
        <v/>
      </c>
      <c r="F3273" s="332"/>
      <c r="G3273" s="333"/>
    </row>
    <row r="3274" spans="1:7" x14ac:dyDescent="0.25">
      <c r="B3274" s="333"/>
      <c r="C3274" s="137" t="str">
        <f ca="1">IF(OFFSET(Zdroj!AI$16,A3272-1,0)=0,"",CONCATENATE("A",$A$2+2," - ",Zdroj!$AI$15))</f>
        <v/>
      </c>
      <c r="D3274" s="134" t="str">
        <f ca="1">IF(C3274="","",CONCATENATE(OFFSET(Zdroj!AI$16,A3272-1,0)," - ",OFFSET(Zdroj!AY$16,A3272-1,0)))</f>
        <v/>
      </c>
      <c r="E3274" s="66" t="str">
        <f ca="1">IF(C3274="","",OFFSET(Zdroj!AZ$16,A3272-1,0))</f>
        <v/>
      </c>
      <c r="F3274" s="332"/>
      <c r="G3274" s="333"/>
    </row>
    <row r="3275" spans="1:7" x14ac:dyDescent="0.25">
      <c r="B3275" s="333"/>
      <c r="C3275" s="137" t="str">
        <f ca="1">IF(OFFSET(Zdroj!AJ$16,A3272-1,0)=0,"",CONCATENATE("A",$A$2+3," - ",Zdroj!$AJ$15))</f>
        <v/>
      </c>
      <c r="D3275" s="134" t="str">
        <f ca="1">IF(C3275="","",CONCATENATE(OFFSET(Zdroj!AJ$16,A3272-1,0)," - ",OFFSET(Zdroj!BA$16,A3272-1,0)))</f>
        <v/>
      </c>
      <c r="E3275" s="66" t="str">
        <f ca="1">IF(C3275="","",OFFSET(Zdroj!BB$16,A3272-1,0))</f>
        <v/>
      </c>
      <c r="F3275" s="332"/>
      <c r="G3275" s="333"/>
    </row>
    <row r="3276" spans="1:7" x14ac:dyDescent="0.25">
      <c r="B3276" s="333"/>
      <c r="C3276" s="137" t="str">
        <f ca="1">IF(OFFSET(Zdroj!AK$16,A3272-1,0)=0,"",CONCATENATE("A",$A$2+4," - ",Zdroj!$AK$15))</f>
        <v/>
      </c>
      <c r="D3276" s="134" t="str">
        <f ca="1">IF(C3276="","",CONCATENATE(OFFSET(Zdroj!AK$16,A3272-1,0)," - ",OFFSET(Zdroj!BC$16,A3272-1,0)))</f>
        <v/>
      </c>
      <c r="E3276" s="66" t="str">
        <f ca="1">IF(C3276="","",OFFSET(Zdroj!BD$16,A3272-1,0))</f>
        <v/>
      </c>
      <c r="F3276" s="332"/>
      <c r="G3276" s="333"/>
    </row>
    <row r="3277" spans="1:7" x14ac:dyDescent="0.25">
      <c r="B3277" s="333"/>
      <c r="C3277" s="137" t="str">
        <f ca="1">IF(OFFSET(Zdroj!AL$16,A3272-1,0)=0,"",CONCATENATE("A",$A$2+5," - ",Zdroj!$AL$15))</f>
        <v/>
      </c>
      <c r="D3277" s="134" t="str">
        <f ca="1">IF(C3277="","",CONCATENATE(OFFSET(Zdroj!AL$16,A3272-1,0)," - ",OFFSET(Zdroj!BE$16,A3272-1,0)))</f>
        <v/>
      </c>
      <c r="E3277" s="66" t="str">
        <f ca="1">IF(C3277="","",OFFSET(Zdroj!BF$16,A3272-1,0))</f>
        <v/>
      </c>
      <c r="F3277" s="332"/>
      <c r="G3277" s="333"/>
    </row>
    <row r="3278" spans="1:7" x14ac:dyDescent="0.25">
      <c r="B3278" s="333"/>
      <c r="C3278" s="137" t="str">
        <f ca="1">IF(OFFSET(Zdroj!AM$16,A3272-1,0)=0,"",CONCATENATE("B",$A$2," - ",Zdroj!$AM$15))</f>
        <v/>
      </c>
      <c r="D3278" s="134" t="str">
        <f ca="1">IF(C3278="","",CONCATENATE(OFFSET(Zdroj!AM$16,A3272-1,0)))</f>
        <v/>
      </c>
      <c r="E3278" s="67" t="str">
        <f ca="1">IF(C3278="","",OFFSET(Zdroj!AN$16,A3272-1,0))</f>
        <v/>
      </c>
      <c r="F3278" s="334" t="str">
        <f t="shared" ref="F3278" ca="1" si="977">IF(SUM(E3278:E3281)=0,"",SUM(E3278:E3281))</f>
        <v/>
      </c>
      <c r="G3278" s="333"/>
    </row>
    <row r="3279" spans="1:7" x14ac:dyDescent="0.25">
      <c r="B3279" s="333"/>
      <c r="C3279" s="137" t="str">
        <f ca="1">IF(OFFSET(Zdroj!AO$16,A3272-1,0)=0,"",CONCATENATE("B",$A$2+1," - ",Zdroj!$AO$15))</f>
        <v/>
      </c>
      <c r="D3279" s="134" t="str">
        <f ca="1">IF(C3279="","",CONCATENATE(OFFSET(Zdroj!AO$16,A3272-1,0)))</f>
        <v/>
      </c>
      <c r="E3279" s="66" t="str">
        <f ca="1">IF(C3279="","",OFFSET(Zdroj!AP$16,A3272-1,0))</f>
        <v/>
      </c>
      <c r="F3279" s="334"/>
      <c r="G3279" s="333"/>
    </row>
    <row r="3280" spans="1:7" x14ac:dyDescent="0.25">
      <c r="B3280" s="333"/>
      <c r="C3280" s="137" t="str">
        <f ca="1">IF(OFFSET(Zdroj!AQ$16,A3272-1,0)=0,"",CONCATENATE("B",$A$2+2," - ",Zdroj!$AQ$15))</f>
        <v/>
      </c>
      <c r="D3280" s="134" t="str">
        <f ca="1">IF(C3280="","",CONCATENATE(OFFSET(Zdroj!AQ$16,A3272-1,0)))</f>
        <v/>
      </c>
      <c r="E3280" s="66" t="str">
        <f ca="1">IF(C3280="","",OFFSET(Zdroj!AR$16,A3272-1,0))</f>
        <v/>
      </c>
      <c r="F3280" s="334"/>
      <c r="G3280" s="333"/>
    </row>
    <row r="3281" spans="1:7" x14ac:dyDescent="0.25">
      <c r="B3281" s="333"/>
      <c r="C3281" s="137" t="str">
        <f ca="1">IF(OFFSET(Zdroj!AT$16,A3272-1,0)=0,"",CONCATENATE("B",$A$2+3," - ",Zdroj!$AS$15))</f>
        <v/>
      </c>
      <c r="D3281" s="134" t="str">
        <f ca="1">IF(C3281="","",CONCATENATE(OFFSET(Zdroj!AS$16,A3272-1,0)))</f>
        <v/>
      </c>
      <c r="E3281" s="66" t="str">
        <f ca="1">IF(C3281="","",OFFSET(Zdroj!AT$16,A3272-1,0))</f>
        <v/>
      </c>
      <c r="F3281" s="334"/>
      <c r="G3281" s="333"/>
    </row>
    <row r="3282" spans="1:7" x14ac:dyDescent="0.25">
      <c r="A3282" s="127">
        <f>SUM((ROW()+8)/10)</f>
        <v>329</v>
      </c>
      <c r="B3282" s="333" t="str">
        <f ca="1">IF(OFFSET(Zdroj!$B$16,A3282-1,0)&gt;0,OFFSET(Zdroj!$B$16,A3282-1,0),"")</f>
        <v/>
      </c>
      <c r="C3282" s="136" t="str">
        <f ca="1">IF(OFFSET(Zdroj!AG$16,A3282-1,0)=0,"",CONCATENATE("A",$A$2," - ",Zdroj!$AG$15))</f>
        <v/>
      </c>
      <c r="D3282" s="134" t="str">
        <f ca="1">IF(C3282="","",CONCATENATE(OFFSET(Zdroj!AG$16,A3282-1,0)," - ",OFFSET(Zdroj!AU$16,A3282-1,0)))</f>
        <v/>
      </c>
      <c r="E3282" s="66" t="str">
        <f ca="1">IF(C3282="","",OFFSET(Zdroj!AV$16,A3282-1,0))</f>
        <v/>
      </c>
      <c r="F3282" s="332" t="str">
        <f t="shared" ref="F3282" ca="1" si="978">IF(SUM(E3282:E3287)=0,"",SUM(E3282:E3287))</f>
        <v/>
      </c>
      <c r="G3282" s="333" t="str">
        <f t="shared" ref="G3282" ca="1" si="979">IF(SUM(E3282:E3291)=0,"",SUM(E3282:E3291))</f>
        <v/>
      </c>
    </row>
    <row r="3283" spans="1:7" x14ac:dyDescent="0.25">
      <c r="B3283" s="333"/>
      <c r="C3283" s="137" t="str">
        <f ca="1">IF(OFFSET(Zdroj!AH$16,A3282-1,0)=0,"",CONCATENATE("A",$A$2+1," - ",Zdroj!$AH$15))</f>
        <v/>
      </c>
      <c r="D3283" s="134" t="str">
        <f ca="1">IF(C3283="","",CONCATENATE(OFFSET(Zdroj!AH$16,A3282-1,0)," - ",OFFSET(Zdroj!AW$16,A3282-1,0)))</f>
        <v/>
      </c>
      <c r="E3283" s="66" t="str">
        <f ca="1">IF(C3283="","",OFFSET(Zdroj!AX$16,A3282-1,0))</f>
        <v/>
      </c>
      <c r="F3283" s="332"/>
      <c r="G3283" s="333"/>
    </row>
    <row r="3284" spans="1:7" x14ac:dyDescent="0.25">
      <c r="B3284" s="333"/>
      <c r="C3284" s="137" t="str">
        <f ca="1">IF(OFFSET(Zdroj!AI$16,A3282-1,0)=0,"",CONCATENATE("A",$A$2+2," - ",Zdroj!$AI$15))</f>
        <v/>
      </c>
      <c r="D3284" s="134" t="str">
        <f ca="1">IF(C3284="","",CONCATENATE(OFFSET(Zdroj!AI$16,A3282-1,0)," - ",OFFSET(Zdroj!AY$16,A3282-1,0)))</f>
        <v/>
      </c>
      <c r="E3284" s="66" t="str">
        <f ca="1">IF(C3284="","",OFFSET(Zdroj!AZ$16,A3282-1,0))</f>
        <v/>
      </c>
      <c r="F3284" s="332"/>
      <c r="G3284" s="333"/>
    </row>
    <row r="3285" spans="1:7" x14ac:dyDescent="0.25">
      <c r="B3285" s="333"/>
      <c r="C3285" s="137" t="str">
        <f ca="1">IF(OFFSET(Zdroj!AJ$16,A3282-1,0)=0,"",CONCATENATE("A",$A$2+3," - ",Zdroj!$AJ$15))</f>
        <v/>
      </c>
      <c r="D3285" s="134" t="str">
        <f ca="1">IF(C3285="","",CONCATENATE(OFFSET(Zdroj!AJ$16,A3282-1,0)," - ",OFFSET(Zdroj!BA$16,A3282-1,0)))</f>
        <v/>
      </c>
      <c r="E3285" s="66" t="str">
        <f ca="1">IF(C3285="","",OFFSET(Zdroj!BB$16,A3282-1,0))</f>
        <v/>
      </c>
      <c r="F3285" s="332"/>
      <c r="G3285" s="333"/>
    </row>
    <row r="3286" spans="1:7" x14ac:dyDescent="0.25">
      <c r="B3286" s="333"/>
      <c r="C3286" s="137" t="str">
        <f ca="1">IF(OFFSET(Zdroj!AK$16,A3282-1,0)=0,"",CONCATENATE("A",$A$2+4," - ",Zdroj!$AK$15))</f>
        <v/>
      </c>
      <c r="D3286" s="134" t="str">
        <f ca="1">IF(C3286="","",CONCATENATE(OFFSET(Zdroj!AK$16,A3282-1,0)," - ",OFFSET(Zdroj!BC$16,A3282-1,0)))</f>
        <v/>
      </c>
      <c r="E3286" s="66" t="str">
        <f ca="1">IF(C3286="","",OFFSET(Zdroj!BD$16,A3282-1,0))</f>
        <v/>
      </c>
      <c r="F3286" s="332"/>
      <c r="G3286" s="333"/>
    </row>
    <row r="3287" spans="1:7" x14ac:dyDescent="0.25">
      <c r="B3287" s="333"/>
      <c r="C3287" s="137" t="str">
        <f ca="1">IF(OFFSET(Zdroj!AL$16,A3282-1,0)=0,"",CONCATENATE("A",$A$2+5," - ",Zdroj!$AL$15))</f>
        <v/>
      </c>
      <c r="D3287" s="134" t="str">
        <f ca="1">IF(C3287="","",CONCATENATE(OFFSET(Zdroj!AL$16,A3282-1,0)," - ",OFFSET(Zdroj!BE$16,A3282-1,0)))</f>
        <v/>
      </c>
      <c r="E3287" s="66" t="str">
        <f ca="1">IF(C3287="","",OFFSET(Zdroj!BF$16,A3282-1,0))</f>
        <v/>
      </c>
      <c r="F3287" s="332"/>
      <c r="G3287" s="333"/>
    </row>
    <row r="3288" spans="1:7" x14ac:dyDescent="0.25">
      <c r="B3288" s="333"/>
      <c r="C3288" s="137" t="str">
        <f ca="1">IF(OFFSET(Zdroj!AM$16,A3282-1,0)=0,"",CONCATENATE("B",$A$2," - ",Zdroj!$AM$15))</f>
        <v/>
      </c>
      <c r="D3288" s="134" t="str">
        <f ca="1">IF(C3288="","",CONCATENATE(OFFSET(Zdroj!AM$16,A3282-1,0)))</f>
        <v/>
      </c>
      <c r="E3288" s="67" t="str">
        <f ca="1">IF(C3288="","",OFFSET(Zdroj!AN$16,A3282-1,0))</f>
        <v/>
      </c>
      <c r="F3288" s="334" t="str">
        <f t="shared" ref="F3288" ca="1" si="980">IF(SUM(E3288:E3291)=0,"",SUM(E3288:E3291))</f>
        <v/>
      </c>
      <c r="G3288" s="333"/>
    </row>
    <row r="3289" spans="1:7" x14ac:dyDescent="0.25">
      <c r="B3289" s="333"/>
      <c r="C3289" s="137" t="str">
        <f ca="1">IF(OFFSET(Zdroj!AO$16,A3282-1,0)=0,"",CONCATENATE("B",$A$2+1," - ",Zdroj!$AO$15))</f>
        <v/>
      </c>
      <c r="D3289" s="134" t="str">
        <f ca="1">IF(C3289="","",CONCATENATE(OFFSET(Zdroj!AO$16,A3282-1,0)))</f>
        <v/>
      </c>
      <c r="E3289" s="66" t="str">
        <f ca="1">IF(C3289="","",OFFSET(Zdroj!AP$16,A3282-1,0))</f>
        <v/>
      </c>
      <c r="F3289" s="334"/>
      <c r="G3289" s="333"/>
    </row>
    <row r="3290" spans="1:7" x14ac:dyDescent="0.25">
      <c r="B3290" s="333"/>
      <c r="C3290" s="137" t="str">
        <f ca="1">IF(OFFSET(Zdroj!AQ$16,A3282-1,0)=0,"",CONCATENATE("B",$A$2+2," - ",Zdroj!$AQ$15))</f>
        <v/>
      </c>
      <c r="D3290" s="134" t="str">
        <f ca="1">IF(C3290="","",CONCATENATE(OFFSET(Zdroj!AQ$16,A3282-1,0)))</f>
        <v/>
      </c>
      <c r="E3290" s="66" t="str">
        <f ca="1">IF(C3290="","",OFFSET(Zdroj!AR$16,A3282-1,0))</f>
        <v/>
      </c>
      <c r="F3290" s="334"/>
      <c r="G3290" s="333"/>
    </row>
    <row r="3291" spans="1:7" x14ac:dyDescent="0.25">
      <c r="B3291" s="333"/>
      <c r="C3291" s="137" t="str">
        <f ca="1">IF(OFFSET(Zdroj!AT$16,A3282-1,0)=0,"",CONCATENATE("B",$A$2+3," - ",Zdroj!$AS$15))</f>
        <v/>
      </c>
      <c r="D3291" s="134" t="str">
        <f ca="1">IF(C3291="","",CONCATENATE(OFFSET(Zdroj!AS$16,A3282-1,0)))</f>
        <v/>
      </c>
      <c r="E3291" s="66" t="str">
        <f ca="1">IF(C3291="","",OFFSET(Zdroj!AT$16,A3282-1,0))</f>
        <v/>
      </c>
      <c r="F3291" s="334"/>
      <c r="G3291" s="333"/>
    </row>
    <row r="3292" spans="1:7" x14ac:dyDescent="0.25">
      <c r="A3292" s="127">
        <f>SUM((ROW()+8)/10)</f>
        <v>330</v>
      </c>
      <c r="B3292" s="333" t="str">
        <f ca="1">IF(OFFSET(Zdroj!$B$16,A3292-1,0)&gt;0,OFFSET(Zdroj!$B$16,A3292-1,0),"")</f>
        <v/>
      </c>
      <c r="C3292" s="136" t="str">
        <f ca="1">IF(OFFSET(Zdroj!AG$16,A3292-1,0)=0,"",CONCATENATE("A",$A$2," - ",Zdroj!$AG$15))</f>
        <v/>
      </c>
      <c r="D3292" s="134" t="str">
        <f ca="1">IF(C3292="","",CONCATENATE(OFFSET(Zdroj!AG$16,A3292-1,0)," - ",OFFSET(Zdroj!AU$16,A3292-1,0)))</f>
        <v/>
      </c>
      <c r="E3292" s="66" t="str">
        <f ca="1">IF(C3292="","",OFFSET(Zdroj!AV$16,A3292-1,0))</f>
        <v/>
      </c>
      <c r="F3292" s="332" t="str">
        <f t="shared" ref="F3292" ca="1" si="981">IF(SUM(E3292:E3297)=0,"",SUM(E3292:E3297))</f>
        <v/>
      </c>
      <c r="G3292" s="333" t="str">
        <f t="shared" ref="G3292" ca="1" si="982">IF(SUM(E3292:E3301)=0,"",SUM(E3292:E3301))</f>
        <v/>
      </c>
    </row>
    <row r="3293" spans="1:7" x14ac:dyDescent="0.25">
      <c r="B3293" s="333"/>
      <c r="C3293" s="137" t="str">
        <f ca="1">IF(OFFSET(Zdroj!AH$16,A3292-1,0)=0,"",CONCATENATE("A",$A$2+1," - ",Zdroj!$AH$15))</f>
        <v/>
      </c>
      <c r="D3293" s="134" t="str">
        <f ca="1">IF(C3293="","",CONCATENATE(OFFSET(Zdroj!AH$16,A3292-1,0)," - ",OFFSET(Zdroj!AW$16,A3292-1,0)))</f>
        <v/>
      </c>
      <c r="E3293" s="66" t="str">
        <f ca="1">IF(C3293="","",OFFSET(Zdroj!AX$16,A3292-1,0))</f>
        <v/>
      </c>
      <c r="F3293" s="332"/>
      <c r="G3293" s="333"/>
    </row>
    <row r="3294" spans="1:7" x14ac:dyDescent="0.25">
      <c r="B3294" s="333"/>
      <c r="C3294" s="137" t="str">
        <f ca="1">IF(OFFSET(Zdroj!AI$16,A3292-1,0)=0,"",CONCATENATE("A",$A$2+2," - ",Zdroj!$AI$15))</f>
        <v/>
      </c>
      <c r="D3294" s="134" t="str">
        <f ca="1">IF(C3294="","",CONCATENATE(OFFSET(Zdroj!AI$16,A3292-1,0)," - ",OFFSET(Zdroj!AY$16,A3292-1,0)))</f>
        <v/>
      </c>
      <c r="E3294" s="66" t="str">
        <f ca="1">IF(C3294="","",OFFSET(Zdroj!AZ$16,A3292-1,0))</f>
        <v/>
      </c>
      <c r="F3294" s="332"/>
      <c r="G3294" s="333"/>
    </row>
    <row r="3295" spans="1:7" x14ac:dyDescent="0.25">
      <c r="B3295" s="333"/>
      <c r="C3295" s="137" t="str">
        <f ca="1">IF(OFFSET(Zdroj!AJ$16,A3292-1,0)=0,"",CONCATENATE("A",$A$2+3," - ",Zdroj!$AJ$15))</f>
        <v/>
      </c>
      <c r="D3295" s="134" t="str">
        <f ca="1">IF(C3295="","",CONCATENATE(OFFSET(Zdroj!AJ$16,A3292-1,0)," - ",OFFSET(Zdroj!BA$16,A3292-1,0)))</f>
        <v/>
      </c>
      <c r="E3295" s="66" t="str">
        <f ca="1">IF(C3295="","",OFFSET(Zdroj!BB$16,A3292-1,0))</f>
        <v/>
      </c>
      <c r="F3295" s="332"/>
      <c r="G3295" s="333"/>
    </row>
    <row r="3296" spans="1:7" x14ac:dyDescent="0.25">
      <c r="B3296" s="333"/>
      <c r="C3296" s="137" t="str">
        <f ca="1">IF(OFFSET(Zdroj!AK$16,A3292-1,0)=0,"",CONCATENATE("A",$A$2+4," - ",Zdroj!$AK$15))</f>
        <v/>
      </c>
      <c r="D3296" s="134" t="str">
        <f ca="1">IF(C3296="","",CONCATENATE(OFFSET(Zdroj!AK$16,A3292-1,0)," - ",OFFSET(Zdroj!BC$16,A3292-1,0)))</f>
        <v/>
      </c>
      <c r="E3296" s="66" t="str">
        <f ca="1">IF(C3296="","",OFFSET(Zdroj!BD$16,A3292-1,0))</f>
        <v/>
      </c>
      <c r="F3296" s="332"/>
      <c r="G3296" s="333"/>
    </row>
    <row r="3297" spans="1:7" x14ac:dyDescent="0.25">
      <c r="B3297" s="333"/>
      <c r="C3297" s="137" t="str">
        <f ca="1">IF(OFFSET(Zdroj!AL$16,A3292-1,0)=0,"",CONCATENATE("A",$A$2+5," - ",Zdroj!$AL$15))</f>
        <v/>
      </c>
      <c r="D3297" s="134" t="str">
        <f ca="1">IF(C3297="","",CONCATENATE(OFFSET(Zdroj!AL$16,A3292-1,0)," - ",OFFSET(Zdroj!BE$16,A3292-1,0)))</f>
        <v/>
      </c>
      <c r="E3297" s="66" t="str">
        <f ca="1">IF(C3297="","",OFFSET(Zdroj!BF$16,A3292-1,0))</f>
        <v/>
      </c>
      <c r="F3297" s="332"/>
      <c r="G3297" s="333"/>
    </row>
    <row r="3298" spans="1:7" x14ac:dyDescent="0.25">
      <c r="B3298" s="333"/>
      <c r="C3298" s="137" t="str">
        <f ca="1">IF(OFFSET(Zdroj!AM$16,A3292-1,0)=0,"",CONCATENATE("B",$A$2," - ",Zdroj!$AM$15))</f>
        <v/>
      </c>
      <c r="D3298" s="134" t="str">
        <f ca="1">IF(C3298="","",CONCATENATE(OFFSET(Zdroj!AM$16,A3292-1,0)))</f>
        <v/>
      </c>
      <c r="E3298" s="67" t="str">
        <f ca="1">IF(C3298="","",OFFSET(Zdroj!AN$16,A3292-1,0))</f>
        <v/>
      </c>
      <c r="F3298" s="334" t="str">
        <f t="shared" ref="F3298" ca="1" si="983">IF(SUM(E3298:E3301)=0,"",SUM(E3298:E3301))</f>
        <v/>
      </c>
      <c r="G3298" s="333"/>
    </row>
    <row r="3299" spans="1:7" x14ac:dyDescent="0.25">
      <c r="B3299" s="333"/>
      <c r="C3299" s="137" t="str">
        <f ca="1">IF(OFFSET(Zdroj!AO$16,A3292-1,0)=0,"",CONCATENATE("B",$A$2+1," - ",Zdroj!$AO$15))</f>
        <v/>
      </c>
      <c r="D3299" s="134" t="str">
        <f ca="1">IF(C3299="","",CONCATENATE(OFFSET(Zdroj!AO$16,A3292-1,0)))</f>
        <v/>
      </c>
      <c r="E3299" s="66" t="str">
        <f ca="1">IF(C3299="","",OFFSET(Zdroj!AP$16,A3292-1,0))</f>
        <v/>
      </c>
      <c r="F3299" s="334"/>
      <c r="G3299" s="333"/>
    </row>
    <row r="3300" spans="1:7" x14ac:dyDescent="0.25">
      <c r="B3300" s="333"/>
      <c r="C3300" s="137" t="str">
        <f ca="1">IF(OFFSET(Zdroj!AQ$16,A3292-1,0)=0,"",CONCATENATE("B",$A$2+2," - ",Zdroj!$AQ$15))</f>
        <v/>
      </c>
      <c r="D3300" s="134" t="str">
        <f ca="1">IF(C3300="","",CONCATENATE(OFFSET(Zdroj!AQ$16,A3292-1,0)))</f>
        <v/>
      </c>
      <c r="E3300" s="66" t="str">
        <f ca="1">IF(C3300="","",OFFSET(Zdroj!AR$16,A3292-1,0))</f>
        <v/>
      </c>
      <c r="F3300" s="334"/>
      <c r="G3300" s="333"/>
    </row>
    <row r="3301" spans="1:7" x14ac:dyDescent="0.25">
      <c r="B3301" s="333"/>
      <c r="C3301" s="137" t="str">
        <f ca="1">IF(OFFSET(Zdroj!AT$16,A3292-1,0)=0,"",CONCATENATE("B",$A$2+3," - ",Zdroj!$AS$15))</f>
        <v/>
      </c>
      <c r="D3301" s="134" t="str">
        <f ca="1">IF(C3301="","",CONCATENATE(OFFSET(Zdroj!AS$16,A3292-1,0)))</f>
        <v/>
      </c>
      <c r="E3301" s="66" t="str">
        <f ca="1">IF(C3301="","",OFFSET(Zdroj!AT$16,A3292-1,0))</f>
        <v/>
      </c>
      <c r="F3301" s="334"/>
      <c r="G3301" s="333"/>
    </row>
    <row r="3302" spans="1:7" x14ac:dyDescent="0.25">
      <c r="A3302" s="127">
        <f>SUM((ROW()+8)/10)</f>
        <v>331</v>
      </c>
      <c r="B3302" s="333" t="str">
        <f ca="1">IF(OFFSET(Zdroj!$B$16,A3302-1,0)&gt;0,OFFSET(Zdroj!$B$16,A3302-1,0),"")</f>
        <v/>
      </c>
      <c r="C3302" s="136" t="str">
        <f ca="1">IF(OFFSET(Zdroj!AG$16,A3302-1,0)=0,"",CONCATENATE("A",$A$2," - ",Zdroj!$AG$15))</f>
        <v/>
      </c>
      <c r="D3302" s="134" t="str">
        <f ca="1">IF(C3302="","",CONCATENATE(OFFSET(Zdroj!AG$16,A3302-1,0)," - ",OFFSET(Zdroj!AU$16,A3302-1,0)))</f>
        <v/>
      </c>
      <c r="E3302" s="66" t="str">
        <f ca="1">IF(C3302="","",OFFSET(Zdroj!AV$16,A3302-1,0))</f>
        <v/>
      </c>
      <c r="F3302" s="332" t="str">
        <f t="shared" ref="F3302" ca="1" si="984">IF(SUM(E3302:E3307)=0,"",SUM(E3302:E3307))</f>
        <v/>
      </c>
      <c r="G3302" s="333" t="str">
        <f t="shared" ref="G3302" ca="1" si="985">IF(SUM(E3302:E3311)=0,"",SUM(E3302:E3311))</f>
        <v/>
      </c>
    </row>
    <row r="3303" spans="1:7" x14ac:dyDescent="0.25">
      <c r="B3303" s="333"/>
      <c r="C3303" s="137" t="str">
        <f ca="1">IF(OFFSET(Zdroj!AH$16,A3302-1,0)=0,"",CONCATENATE("A",$A$2+1," - ",Zdroj!$AH$15))</f>
        <v/>
      </c>
      <c r="D3303" s="134" t="str">
        <f ca="1">IF(C3303="","",CONCATENATE(OFFSET(Zdroj!AH$16,A3302-1,0)," - ",OFFSET(Zdroj!AW$16,A3302-1,0)))</f>
        <v/>
      </c>
      <c r="E3303" s="66" t="str">
        <f ca="1">IF(C3303="","",OFFSET(Zdroj!AX$16,A3302-1,0))</f>
        <v/>
      </c>
      <c r="F3303" s="332"/>
      <c r="G3303" s="333"/>
    </row>
    <row r="3304" spans="1:7" x14ac:dyDescent="0.25">
      <c r="B3304" s="333"/>
      <c r="C3304" s="137" t="str">
        <f ca="1">IF(OFFSET(Zdroj!AI$16,A3302-1,0)=0,"",CONCATENATE("A",$A$2+2," - ",Zdroj!$AI$15))</f>
        <v/>
      </c>
      <c r="D3304" s="134" t="str">
        <f ca="1">IF(C3304="","",CONCATENATE(OFFSET(Zdroj!AI$16,A3302-1,0)," - ",OFFSET(Zdroj!AY$16,A3302-1,0)))</f>
        <v/>
      </c>
      <c r="E3304" s="66" t="str">
        <f ca="1">IF(C3304="","",OFFSET(Zdroj!AZ$16,A3302-1,0))</f>
        <v/>
      </c>
      <c r="F3304" s="332"/>
      <c r="G3304" s="333"/>
    </row>
    <row r="3305" spans="1:7" x14ac:dyDescent="0.25">
      <c r="B3305" s="333"/>
      <c r="C3305" s="137" t="str">
        <f ca="1">IF(OFFSET(Zdroj!AJ$16,A3302-1,0)=0,"",CONCATENATE("A",$A$2+3," - ",Zdroj!$AJ$15))</f>
        <v/>
      </c>
      <c r="D3305" s="134" t="str">
        <f ca="1">IF(C3305="","",CONCATENATE(OFFSET(Zdroj!AJ$16,A3302-1,0)," - ",OFFSET(Zdroj!BA$16,A3302-1,0)))</f>
        <v/>
      </c>
      <c r="E3305" s="66" t="str">
        <f ca="1">IF(C3305="","",OFFSET(Zdroj!BB$16,A3302-1,0))</f>
        <v/>
      </c>
      <c r="F3305" s="332"/>
      <c r="G3305" s="333"/>
    </row>
    <row r="3306" spans="1:7" x14ac:dyDescent="0.25">
      <c r="B3306" s="333"/>
      <c r="C3306" s="137" t="str">
        <f ca="1">IF(OFFSET(Zdroj!AK$16,A3302-1,0)=0,"",CONCATENATE("A",$A$2+4," - ",Zdroj!$AK$15))</f>
        <v/>
      </c>
      <c r="D3306" s="134" t="str">
        <f ca="1">IF(C3306="","",CONCATENATE(OFFSET(Zdroj!AK$16,A3302-1,0)," - ",OFFSET(Zdroj!BC$16,A3302-1,0)))</f>
        <v/>
      </c>
      <c r="E3306" s="66" t="str">
        <f ca="1">IF(C3306="","",OFFSET(Zdroj!BD$16,A3302-1,0))</f>
        <v/>
      </c>
      <c r="F3306" s="332"/>
      <c r="G3306" s="333"/>
    </row>
    <row r="3307" spans="1:7" x14ac:dyDescent="0.25">
      <c r="B3307" s="333"/>
      <c r="C3307" s="137" t="str">
        <f ca="1">IF(OFFSET(Zdroj!AL$16,A3302-1,0)=0,"",CONCATENATE("A",$A$2+5," - ",Zdroj!$AL$15))</f>
        <v/>
      </c>
      <c r="D3307" s="134" t="str">
        <f ca="1">IF(C3307="","",CONCATENATE(OFFSET(Zdroj!AL$16,A3302-1,0)," - ",OFFSET(Zdroj!BE$16,A3302-1,0)))</f>
        <v/>
      </c>
      <c r="E3307" s="66" t="str">
        <f ca="1">IF(C3307="","",OFFSET(Zdroj!BF$16,A3302-1,0))</f>
        <v/>
      </c>
      <c r="F3307" s="332"/>
      <c r="G3307" s="333"/>
    </row>
    <row r="3308" spans="1:7" x14ac:dyDescent="0.25">
      <c r="B3308" s="333"/>
      <c r="C3308" s="137" t="str">
        <f ca="1">IF(OFFSET(Zdroj!AM$16,A3302-1,0)=0,"",CONCATENATE("B",$A$2," - ",Zdroj!$AM$15))</f>
        <v/>
      </c>
      <c r="D3308" s="134" t="str">
        <f ca="1">IF(C3308="","",CONCATENATE(OFFSET(Zdroj!AM$16,A3302-1,0)))</f>
        <v/>
      </c>
      <c r="E3308" s="67" t="str">
        <f ca="1">IF(C3308="","",OFFSET(Zdroj!AN$16,A3302-1,0))</f>
        <v/>
      </c>
      <c r="F3308" s="334" t="str">
        <f t="shared" ref="F3308" ca="1" si="986">IF(SUM(E3308:E3311)=0,"",SUM(E3308:E3311))</f>
        <v/>
      </c>
      <c r="G3308" s="333"/>
    </row>
    <row r="3309" spans="1:7" x14ac:dyDescent="0.25">
      <c r="B3309" s="333"/>
      <c r="C3309" s="137" t="str">
        <f ca="1">IF(OFFSET(Zdroj!AO$16,A3302-1,0)=0,"",CONCATENATE("B",$A$2+1," - ",Zdroj!$AO$15))</f>
        <v/>
      </c>
      <c r="D3309" s="134" t="str">
        <f ca="1">IF(C3309="","",CONCATENATE(OFFSET(Zdroj!AO$16,A3302-1,0)))</f>
        <v/>
      </c>
      <c r="E3309" s="66" t="str">
        <f ca="1">IF(C3309="","",OFFSET(Zdroj!AP$16,A3302-1,0))</f>
        <v/>
      </c>
      <c r="F3309" s="334"/>
      <c r="G3309" s="333"/>
    </row>
    <row r="3310" spans="1:7" x14ac:dyDescent="0.25">
      <c r="B3310" s="333"/>
      <c r="C3310" s="137" t="str">
        <f ca="1">IF(OFFSET(Zdroj!AQ$16,A3302-1,0)=0,"",CONCATENATE("B",$A$2+2," - ",Zdroj!$AQ$15))</f>
        <v/>
      </c>
      <c r="D3310" s="134" t="str">
        <f ca="1">IF(C3310="","",CONCATENATE(OFFSET(Zdroj!AQ$16,A3302-1,0)))</f>
        <v/>
      </c>
      <c r="E3310" s="66" t="str">
        <f ca="1">IF(C3310="","",OFFSET(Zdroj!AR$16,A3302-1,0))</f>
        <v/>
      </c>
      <c r="F3310" s="334"/>
      <c r="G3310" s="333"/>
    </row>
    <row r="3311" spans="1:7" x14ac:dyDescent="0.25">
      <c r="B3311" s="333"/>
      <c r="C3311" s="137" t="str">
        <f ca="1">IF(OFFSET(Zdroj!AT$16,A3302-1,0)=0,"",CONCATENATE("B",$A$2+3," - ",Zdroj!$AS$15))</f>
        <v/>
      </c>
      <c r="D3311" s="134" t="str">
        <f ca="1">IF(C3311="","",CONCATENATE(OFFSET(Zdroj!AS$16,A3302-1,0)))</f>
        <v/>
      </c>
      <c r="E3311" s="66" t="str">
        <f ca="1">IF(C3311="","",OFFSET(Zdroj!AT$16,A3302-1,0))</f>
        <v/>
      </c>
      <c r="F3311" s="334"/>
      <c r="G3311" s="333"/>
    </row>
    <row r="3312" spans="1:7" x14ac:dyDescent="0.25">
      <c r="A3312" s="127">
        <f>SUM((ROW()+8)/10)</f>
        <v>332</v>
      </c>
      <c r="B3312" s="333" t="str">
        <f ca="1">IF(OFFSET(Zdroj!$B$16,A3312-1,0)&gt;0,OFFSET(Zdroj!$B$16,A3312-1,0),"")</f>
        <v/>
      </c>
      <c r="C3312" s="136" t="str">
        <f ca="1">IF(OFFSET(Zdroj!AG$16,A3312-1,0)=0,"",CONCATENATE("A",$A$2," - ",Zdroj!$AG$15))</f>
        <v/>
      </c>
      <c r="D3312" s="134" t="str">
        <f ca="1">IF(C3312="","",CONCATENATE(OFFSET(Zdroj!AG$16,A3312-1,0)," - ",OFFSET(Zdroj!AU$16,A3312-1,0)))</f>
        <v/>
      </c>
      <c r="E3312" s="66" t="str">
        <f ca="1">IF(C3312="","",OFFSET(Zdroj!AV$16,A3312-1,0))</f>
        <v/>
      </c>
      <c r="F3312" s="332" t="str">
        <f t="shared" ref="F3312" ca="1" si="987">IF(SUM(E3312:E3317)=0,"",SUM(E3312:E3317))</f>
        <v/>
      </c>
      <c r="G3312" s="333" t="str">
        <f t="shared" ref="G3312" ca="1" si="988">IF(SUM(E3312:E3321)=0,"",SUM(E3312:E3321))</f>
        <v/>
      </c>
    </row>
    <row r="3313" spans="1:7" x14ac:dyDescent="0.25">
      <c r="B3313" s="333"/>
      <c r="C3313" s="137" t="str">
        <f ca="1">IF(OFFSET(Zdroj!AH$16,A3312-1,0)=0,"",CONCATENATE("A",$A$2+1," - ",Zdroj!$AH$15))</f>
        <v/>
      </c>
      <c r="D3313" s="134" t="str">
        <f ca="1">IF(C3313="","",CONCATENATE(OFFSET(Zdroj!AH$16,A3312-1,0)," - ",OFFSET(Zdroj!AW$16,A3312-1,0)))</f>
        <v/>
      </c>
      <c r="E3313" s="66" t="str">
        <f ca="1">IF(C3313="","",OFFSET(Zdroj!AX$16,A3312-1,0))</f>
        <v/>
      </c>
      <c r="F3313" s="332"/>
      <c r="G3313" s="333"/>
    </row>
    <row r="3314" spans="1:7" x14ac:dyDescent="0.25">
      <c r="B3314" s="333"/>
      <c r="C3314" s="137" t="str">
        <f ca="1">IF(OFFSET(Zdroj!AI$16,A3312-1,0)=0,"",CONCATENATE("A",$A$2+2," - ",Zdroj!$AI$15))</f>
        <v/>
      </c>
      <c r="D3314" s="134" t="str">
        <f ca="1">IF(C3314="","",CONCATENATE(OFFSET(Zdroj!AI$16,A3312-1,0)," - ",OFFSET(Zdroj!AY$16,A3312-1,0)))</f>
        <v/>
      </c>
      <c r="E3314" s="66" t="str">
        <f ca="1">IF(C3314="","",OFFSET(Zdroj!AZ$16,A3312-1,0))</f>
        <v/>
      </c>
      <c r="F3314" s="332"/>
      <c r="G3314" s="333"/>
    </row>
    <row r="3315" spans="1:7" x14ac:dyDescent="0.25">
      <c r="B3315" s="333"/>
      <c r="C3315" s="137" t="str">
        <f ca="1">IF(OFFSET(Zdroj!AJ$16,A3312-1,0)=0,"",CONCATENATE("A",$A$2+3," - ",Zdroj!$AJ$15))</f>
        <v/>
      </c>
      <c r="D3315" s="134" t="str">
        <f ca="1">IF(C3315="","",CONCATENATE(OFFSET(Zdroj!AJ$16,A3312-1,0)," - ",OFFSET(Zdroj!BA$16,A3312-1,0)))</f>
        <v/>
      </c>
      <c r="E3315" s="66" t="str">
        <f ca="1">IF(C3315="","",OFFSET(Zdroj!BB$16,A3312-1,0))</f>
        <v/>
      </c>
      <c r="F3315" s="332"/>
      <c r="G3315" s="333"/>
    </row>
    <row r="3316" spans="1:7" x14ac:dyDescent="0.25">
      <c r="B3316" s="333"/>
      <c r="C3316" s="137" t="str">
        <f ca="1">IF(OFFSET(Zdroj!AK$16,A3312-1,0)=0,"",CONCATENATE("A",$A$2+4," - ",Zdroj!$AK$15))</f>
        <v/>
      </c>
      <c r="D3316" s="134" t="str">
        <f ca="1">IF(C3316="","",CONCATENATE(OFFSET(Zdroj!AK$16,A3312-1,0)," - ",OFFSET(Zdroj!BC$16,A3312-1,0)))</f>
        <v/>
      </c>
      <c r="E3316" s="66" t="str">
        <f ca="1">IF(C3316="","",OFFSET(Zdroj!BD$16,A3312-1,0))</f>
        <v/>
      </c>
      <c r="F3316" s="332"/>
      <c r="G3316" s="333"/>
    </row>
    <row r="3317" spans="1:7" x14ac:dyDescent="0.25">
      <c r="B3317" s="333"/>
      <c r="C3317" s="137" t="str">
        <f ca="1">IF(OFFSET(Zdroj!AL$16,A3312-1,0)=0,"",CONCATENATE("A",$A$2+5," - ",Zdroj!$AL$15))</f>
        <v/>
      </c>
      <c r="D3317" s="134" t="str">
        <f ca="1">IF(C3317="","",CONCATENATE(OFFSET(Zdroj!AL$16,A3312-1,0)," - ",OFFSET(Zdroj!BE$16,A3312-1,0)))</f>
        <v/>
      </c>
      <c r="E3317" s="66" t="str">
        <f ca="1">IF(C3317="","",OFFSET(Zdroj!BF$16,A3312-1,0))</f>
        <v/>
      </c>
      <c r="F3317" s="332"/>
      <c r="G3317" s="333"/>
    </row>
    <row r="3318" spans="1:7" x14ac:dyDescent="0.25">
      <c r="B3318" s="333"/>
      <c r="C3318" s="137" t="str">
        <f ca="1">IF(OFFSET(Zdroj!AM$16,A3312-1,0)=0,"",CONCATENATE("B",$A$2," - ",Zdroj!$AM$15))</f>
        <v/>
      </c>
      <c r="D3318" s="134" t="str">
        <f ca="1">IF(C3318="","",CONCATENATE(OFFSET(Zdroj!AM$16,A3312-1,0)))</f>
        <v/>
      </c>
      <c r="E3318" s="67" t="str">
        <f ca="1">IF(C3318="","",OFFSET(Zdroj!AN$16,A3312-1,0))</f>
        <v/>
      </c>
      <c r="F3318" s="334" t="str">
        <f t="shared" ref="F3318" ca="1" si="989">IF(SUM(E3318:E3321)=0,"",SUM(E3318:E3321))</f>
        <v/>
      </c>
      <c r="G3318" s="333"/>
    </row>
    <row r="3319" spans="1:7" x14ac:dyDescent="0.25">
      <c r="B3319" s="333"/>
      <c r="C3319" s="137" t="str">
        <f ca="1">IF(OFFSET(Zdroj!AO$16,A3312-1,0)=0,"",CONCATENATE("B",$A$2+1," - ",Zdroj!$AO$15))</f>
        <v/>
      </c>
      <c r="D3319" s="134" t="str">
        <f ca="1">IF(C3319="","",CONCATENATE(OFFSET(Zdroj!AO$16,A3312-1,0)))</f>
        <v/>
      </c>
      <c r="E3319" s="66" t="str">
        <f ca="1">IF(C3319="","",OFFSET(Zdroj!AP$16,A3312-1,0))</f>
        <v/>
      </c>
      <c r="F3319" s="334"/>
      <c r="G3319" s="333"/>
    </row>
    <row r="3320" spans="1:7" x14ac:dyDescent="0.25">
      <c r="B3320" s="333"/>
      <c r="C3320" s="137" t="str">
        <f ca="1">IF(OFFSET(Zdroj!AQ$16,A3312-1,0)=0,"",CONCATENATE("B",$A$2+2," - ",Zdroj!$AQ$15))</f>
        <v/>
      </c>
      <c r="D3320" s="134" t="str">
        <f ca="1">IF(C3320="","",CONCATENATE(OFFSET(Zdroj!AQ$16,A3312-1,0)))</f>
        <v/>
      </c>
      <c r="E3320" s="66" t="str">
        <f ca="1">IF(C3320="","",OFFSET(Zdroj!AR$16,A3312-1,0))</f>
        <v/>
      </c>
      <c r="F3320" s="334"/>
      <c r="G3320" s="333"/>
    </row>
    <row r="3321" spans="1:7" x14ac:dyDescent="0.25">
      <c r="B3321" s="333"/>
      <c r="C3321" s="137" t="str">
        <f ca="1">IF(OFFSET(Zdroj!AT$16,A3312-1,0)=0,"",CONCATENATE("B",$A$2+3," - ",Zdroj!$AS$15))</f>
        <v/>
      </c>
      <c r="D3321" s="134" t="str">
        <f ca="1">IF(C3321="","",CONCATENATE(OFFSET(Zdroj!AS$16,A3312-1,0)))</f>
        <v/>
      </c>
      <c r="E3321" s="66" t="str">
        <f ca="1">IF(C3321="","",OFFSET(Zdroj!AT$16,A3312-1,0))</f>
        <v/>
      </c>
      <c r="F3321" s="334"/>
      <c r="G3321" s="333"/>
    </row>
    <row r="3322" spans="1:7" x14ac:dyDescent="0.25">
      <c r="A3322" s="127">
        <f>SUM((ROW()+8)/10)</f>
        <v>333</v>
      </c>
      <c r="B3322" s="333" t="str">
        <f ca="1">IF(OFFSET(Zdroj!$B$16,A3322-1,0)&gt;0,OFFSET(Zdroj!$B$16,A3322-1,0),"")</f>
        <v/>
      </c>
      <c r="C3322" s="136" t="str">
        <f ca="1">IF(OFFSET(Zdroj!AG$16,A3322-1,0)=0,"",CONCATENATE("A",$A$2," - ",Zdroj!$AG$15))</f>
        <v/>
      </c>
      <c r="D3322" s="134" t="str">
        <f ca="1">IF(C3322="","",CONCATENATE(OFFSET(Zdroj!AG$16,A3322-1,0)," - ",OFFSET(Zdroj!AU$16,A3322-1,0)))</f>
        <v/>
      </c>
      <c r="E3322" s="66" t="str">
        <f ca="1">IF(C3322="","",OFFSET(Zdroj!AV$16,A3322-1,0))</f>
        <v/>
      </c>
      <c r="F3322" s="332" t="str">
        <f t="shared" ref="F3322" ca="1" si="990">IF(SUM(E3322:E3327)=0,"",SUM(E3322:E3327))</f>
        <v/>
      </c>
      <c r="G3322" s="333" t="str">
        <f t="shared" ref="G3322" ca="1" si="991">IF(SUM(E3322:E3331)=0,"",SUM(E3322:E3331))</f>
        <v/>
      </c>
    </row>
    <row r="3323" spans="1:7" x14ac:dyDescent="0.25">
      <c r="B3323" s="333"/>
      <c r="C3323" s="137" t="str">
        <f ca="1">IF(OFFSET(Zdroj!AH$16,A3322-1,0)=0,"",CONCATENATE("A",$A$2+1," - ",Zdroj!$AH$15))</f>
        <v/>
      </c>
      <c r="D3323" s="134" t="str">
        <f ca="1">IF(C3323="","",CONCATENATE(OFFSET(Zdroj!AH$16,A3322-1,0)," - ",OFFSET(Zdroj!AW$16,A3322-1,0)))</f>
        <v/>
      </c>
      <c r="E3323" s="66" t="str">
        <f ca="1">IF(C3323="","",OFFSET(Zdroj!AX$16,A3322-1,0))</f>
        <v/>
      </c>
      <c r="F3323" s="332"/>
      <c r="G3323" s="333"/>
    </row>
    <row r="3324" spans="1:7" x14ac:dyDescent="0.25">
      <c r="B3324" s="333"/>
      <c r="C3324" s="137" t="str">
        <f ca="1">IF(OFFSET(Zdroj!AI$16,A3322-1,0)=0,"",CONCATENATE("A",$A$2+2," - ",Zdroj!$AI$15))</f>
        <v/>
      </c>
      <c r="D3324" s="134" t="str">
        <f ca="1">IF(C3324="","",CONCATENATE(OFFSET(Zdroj!AI$16,A3322-1,0)," - ",OFFSET(Zdroj!AY$16,A3322-1,0)))</f>
        <v/>
      </c>
      <c r="E3324" s="66" t="str">
        <f ca="1">IF(C3324="","",OFFSET(Zdroj!AZ$16,A3322-1,0))</f>
        <v/>
      </c>
      <c r="F3324" s="332"/>
      <c r="G3324" s="333"/>
    </row>
    <row r="3325" spans="1:7" x14ac:dyDescent="0.25">
      <c r="B3325" s="333"/>
      <c r="C3325" s="137" t="str">
        <f ca="1">IF(OFFSET(Zdroj!AJ$16,A3322-1,0)=0,"",CONCATENATE("A",$A$2+3," - ",Zdroj!$AJ$15))</f>
        <v/>
      </c>
      <c r="D3325" s="134" t="str">
        <f ca="1">IF(C3325="","",CONCATENATE(OFFSET(Zdroj!AJ$16,A3322-1,0)," - ",OFFSET(Zdroj!BA$16,A3322-1,0)))</f>
        <v/>
      </c>
      <c r="E3325" s="66" t="str">
        <f ca="1">IF(C3325="","",OFFSET(Zdroj!BB$16,A3322-1,0))</f>
        <v/>
      </c>
      <c r="F3325" s="332"/>
      <c r="G3325" s="333"/>
    </row>
    <row r="3326" spans="1:7" x14ac:dyDescent="0.25">
      <c r="B3326" s="333"/>
      <c r="C3326" s="137" t="str">
        <f ca="1">IF(OFFSET(Zdroj!AK$16,A3322-1,0)=0,"",CONCATENATE("A",$A$2+4," - ",Zdroj!$AK$15))</f>
        <v/>
      </c>
      <c r="D3326" s="134" t="str">
        <f ca="1">IF(C3326="","",CONCATENATE(OFFSET(Zdroj!AK$16,A3322-1,0)," - ",OFFSET(Zdroj!BC$16,A3322-1,0)))</f>
        <v/>
      </c>
      <c r="E3326" s="66" t="str">
        <f ca="1">IF(C3326="","",OFFSET(Zdroj!BD$16,A3322-1,0))</f>
        <v/>
      </c>
      <c r="F3326" s="332"/>
      <c r="G3326" s="333"/>
    </row>
    <row r="3327" spans="1:7" x14ac:dyDescent="0.25">
      <c r="B3327" s="333"/>
      <c r="C3327" s="137" t="str">
        <f ca="1">IF(OFFSET(Zdroj!AL$16,A3322-1,0)=0,"",CONCATENATE("A",$A$2+5," - ",Zdroj!$AL$15))</f>
        <v/>
      </c>
      <c r="D3327" s="134" t="str">
        <f ca="1">IF(C3327="","",CONCATENATE(OFFSET(Zdroj!AL$16,A3322-1,0)," - ",OFFSET(Zdroj!BE$16,A3322-1,0)))</f>
        <v/>
      </c>
      <c r="E3327" s="66" t="str">
        <f ca="1">IF(C3327="","",OFFSET(Zdroj!BF$16,A3322-1,0))</f>
        <v/>
      </c>
      <c r="F3327" s="332"/>
      <c r="G3327" s="333"/>
    </row>
    <row r="3328" spans="1:7" x14ac:dyDescent="0.25">
      <c r="B3328" s="333"/>
      <c r="C3328" s="137" t="str">
        <f ca="1">IF(OFFSET(Zdroj!AM$16,A3322-1,0)=0,"",CONCATENATE("B",$A$2," - ",Zdroj!$AM$15))</f>
        <v/>
      </c>
      <c r="D3328" s="134" t="str">
        <f ca="1">IF(C3328="","",CONCATENATE(OFFSET(Zdroj!AM$16,A3322-1,0)))</f>
        <v/>
      </c>
      <c r="E3328" s="67" t="str">
        <f ca="1">IF(C3328="","",OFFSET(Zdroj!AN$16,A3322-1,0))</f>
        <v/>
      </c>
      <c r="F3328" s="334" t="str">
        <f t="shared" ref="F3328" ca="1" si="992">IF(SUM(E3328:E3331)=0,"",SUM(E3328:E3331))</f>
        <v/>
      </c>
      <c r="G3328" s="333"/>
    </row>
    <row r="3329" spans="1:7" x14ac:dyDescent="0.25">
      <c r="B3329" s="333"/>
      <c r="C3329" s="137" t="str">
        <f ca="1">IF(OFFSET(Zdroj!AO$16,A3322-1,0)=0,"",CONCATENATE("B",$A$2+1," - ",Zdroj!$AO$15))</f>
        <v/>
      </c>
      <c r="D3329" s="134" t="str">
        <f ca="1">IF(C3329="","",CONCATENATE(OFFSET(Zdroj!AO$16,A3322-1,0)))</f>
        <v/>
      </c>
      <c r="E3329" s="66" t="str">
        <f ca="1">IF(C3329="","",OFFSET(Zdroj!AP$16,A3322-1,0))</f>
        <v/>
      </c>
      <c r="F3329" s="334"/>
      <c r="G3329" s="333"/>
    </row>
    <row r="3330" spans="1:7" x14ac:dyDescent="0.25">
      <c r="B3330" s="333"/>
      <c r="C3330" s="137" t="str">
        <f ca="1">IF(OFFSET(Zdroj!AQ$16,A3322-1,0)=0,"",CONCATENATE("B",$A$2+2," - ",Zdroj!$AQ$15))</f>
        <v/>
      </c>
      <c r="D3330" s="134" t="str">
        <f ca="1">IF(C3330="","",CONCATENATE(OFFSET(Zdroj!AQ$16,A3322-1,0)))</f>
        <v/>
      </c>
      <c r="E3330" s="66" t="str">
        <f ca="1">IF(C3330="","",OFFSET(Zdroj!AR$16,A3322-1,0))</f>
        <v/>
      </c>
      <c r="F3330" s="334"/>
      <c r="G3330" s="333"/>
    </row>
    <row r="3331" spans="1:7" x14ac:dyDescent="0.25">
      <c r="B3331" s="333"/>
      <c r="C3331" s="137" t="str">
        <f ca="1">IF(OFFSET(Zdroj!AT$16,A3322-1,0)=0,"",CONCATENATE("B",$A$2+3," - ",Zdroj!$AS$15))</f>
        <v/>
      </c>
      <c r="D3331" s="134" t="str">
        <f ca="1">IF(C3331="","",CONCATENATE(OFFSET(Zdroj!AS$16,A3322-1,0)))</f>
        <v/>
      </c>
      <c r="E3331" s="66" t="str">
        <f ca="1">IF(C3331="","",OFFSET(Zdroj!AT$16,A3322-1,0))</f>
        <v/>
      </c>
      <c r="F3331" s="334"/>
      <c r="G3331" s="333"/>
    </row>
    <row r="3332" spans="1:7" x14ac:dyDescent="0.25">
      <c r="A3332" s="127">
        <f>SUM((ROW()+8)/10)</f>
        <v>334</v>
      </c>
      <c r="B3332" s="333" t="str">
        <f ca="1">IF(OFFSET(Zdroj!$B$16,A3332-1,0)&gt;0,OFFSET(Zdroj!$B$16,A3332-1,0),"")</f>
        <v/>
      </c>
      <c r="C3332" s="136" t="str">
        <f ca="1">IF(OFFSET(Zdroj!AG$16,A3332-1,0)=0,"",CONCATENATE("A",$A$2," - ",Zdroj!$AG$15))</f>
        <v/>
      </c>
      <c r="D3332" s="134" t="str">
        <f ca="1">IF(C3332="","",CONCATENATE(OFFSET(Zdroj!AG$16,A3332-1,0)," - ",OFFSET(Zdroj!AU$16,A3332-1,0)))</f>
        <v/>
      </c>
      <c r="E3332" s="66" t="str">
        <f ca="1">IF(C3332="","",OFFSET(Zdroj!AV$16,A3332-1,0))</f>
        <v/>
      </c>
      <c r="F3332" s="332" t="str">
        <f t="shared" ref="F3332" ca="1" si="993">IF(SUM(E3332:E3337)=0,"",SUM(E3332:E3337))</f>
        <v/>
      </c>
      <c r="G3332" s="333" t="str">
        <f t="shared" ref="G3332" ca="1" si="994">IF(SUM(E3332:E3341)=0,"",SUM(E3332:E3341))</f>
        <v/>
      </c>
    </row>
    <row r="3333" spans="1:7" x14ac:dyDescent="0.25">
      <c r="B3333" s="333"/>
      <c r="C3333" s="137" t="str">
        <f ca="1">IF(OFFSET(Zdroj!AH$16,A3332-1,0)=0,"",CONCATENATE("A",$A$2+1," - ",Zdroj!$AH$15))</f>
        <v/>
      </c>
      <c r="D3333" s="134" t="str">
        <f ca="1">IF(C3333="","",CONCATENATE(OFFSET(Zdroj!AH$16,A3332-1,0)," - ",OFFSET(Zdroj!AW$16,A3332-1,0)))</f>
        <v/>
      </c>
      <c r="E3333" s="66" t="str">
        <f ca="1">IF(C3333="","",OFFSET(Zdroj!AX$16,A3332-1,0))</f>
        <v/>
      </c>
      <c r="F3333" s="332"/>
      <c r="G3333" s="333"/>
    </row>
    <row r="3334" spans="1:7" x14ac:dyDescent="0.25">
      <c r="B3334" s="333"/>
      <c r="C3334" s="137" t="str">
        <f ca="1">IF(OFFSET(Zdroj!AI$16,A3332-1,0)=0,"",CONCATENATE("A",$A$2+2," - ",Zdroj!$AI$15))</f>
        <v/>
      </c>
      <c r="D3334" s="134" t="str">
        <f ca="1">IF(C3334="","",CONCATENATE(OFFSET(Zdroj!AI$16,A3332-1,0)," - ",OFFSET(Zdroj!AY$16,A3332-1,0)))</f>
        <v/>
      </c>
      <c r="E3334" s="66" t="str">
        <f ca="1">IF(C3334="","",OFFSET(Zdroj!AZ$16,A3332-1,0))</f>
        <v/>
      </c>
      <c r="F3334" s="332"/>
      <c r="G3334" s="333"/>
    </row>
    <row r="3335" spans="1:7" x14ac:dyDescent="0.25">
      <c r="B3335" s="333"/>
      <c r="C3335" s="137" t="str">
        <f ca="1">IF(OFFSET(Zdroj!AJ$16,A3332-1,0)=0,"",CONCATENATE("A",$A$2+3," - ",Zdroj!$AJ$15))</f>
        <v/>
      </c>
      <c r="D3335" s="134" t="str">
        <f ca="1">IF(C3335="","",CONCATENATE(OFFSET(Zdroj!AJ$16,A3332-1,0)," - ",OFFSET(Zdroj!BA$16,A3332-1,0)))</f>
        <v/>
      </c>
      <c r="E3335" s="66" t="str">
        <f ca="1">IF(C3335="","",OFFSET(Zdroj!BB$16,A3332-1,0))</f>
        <v/>
      </c>
      <c r="F3335" s="332"/>
      <c r="G3335" s="333"/>
    </row>
    <row r="3336" spans="1:7" x14ac:dyDescent="0.25">
      <c r="B3336" s="333"/>
      <c r="C3336" s="137" t="str">
        <f ca="1">IF(OFFSET(Zdroj!AK$16,A3332-1,0)=0,"",CONCATENATE("A",$A$2+4," - ",Zdroj!$AK$15))</f>
        <v/>
      </c>
      <c r="D3336" s="134" t="str">
        <f ca="1">IF(C3336="","",CONCATENATE(OFFSET(Zdroj!AK$16,A3332-1,0)," - ",OFFSET(Zdroj!BC$16,A3332-1,0)))</f>
        <v/>
      </c>
      <c r="E3336" s="66" t="str">
        <f ca="1">IF(C3336="","",OFFSET(Zdroj!BD$16,A3332-1,0))</f>
        <v/>
      </c>
      <c r="F3336" s="332"/>
      <c r="G3336" s="333"/>
    </row>
    <row r="3337" spans="1:7" x14ac:dyDescent="0.25">
      <c r="B3337" s="333"/>
      <c r="C3337" s="137" t="str">
        <f ca="1">IF(OFFSET(Zdroj!AL$16,A3332-1,0)=0,"",CONCATENATE("A",$A$2+5," - ",Zdroj!$AL$15))</f>
        <v/>
      </c>
      <c r="D3337" s="134" t="str">
        <f ca="1">IF(C3337="","",CONCATENATE(OFFSET(Zdroj!AL$16,A3332-1,0)," - ",OFFSET(Zdroj!BE$16,A3332-1,0)))</f>
        <v/>
      </c>
      <c r="E3337" s="66" t="str">
        <f ca="1">IF(C3337="","",OFFSET(Zdroj!BF$16,A3332-1,0))</f>
        <v/>
      </c>
      <c r="F3337" s="332"/>
      <c r="G3337" s="333"/>
    </row>
    <row r="3338" spans="1:7" x14ac:dyDescent="0.25">
      <c r="B3338" s="333"/>
      <c r="C3338" s="137" t="str">
        <f ca="1">IF(OFFSET(Zdroj!AM$16,A3332-1,0)=0,"",CONCATENATE("B",$A$2," - ",Zdroj!$AM$15))</f>
        <v/>
      </c>
      <c r="D3338" s="134" t="str">
        <f ca="1">IF(C3338="","",CONCATENATE(OFFSET(Zdroj!AM$16,A3332-1,0)))</f>
        <v/>
      </c>
      <c r="E3338" s="67" t="str">
        <f ca="1">IF(C3338="","",OFFSET(Zdroj!AN$16,A3332-1,0))</f>
        <v/>
      </c>
      <c r="F3338" s="334" t="str">
        <f t="shared" ref="F3338" ca="1" si="995">IF(SUM(E3338:E3341)=0,"",SUM(E3338:E3341))</f>
        <v/>
      </c>
      <c r="G3338" s="333"/>
    </row>
    <row r="3339" spans="1:7" x14ac:dyDescent="0.25">
      <c r="B3339" s="333"/>
      <c r="C3339" s="137" t="str">
        <f ca="1">IF(OFFSET(Zdroj!AO$16,A3332-1,0)=0,"",CONCATENATE("B",$A$2+1," - ",Zdroj!$AO$15))</f>
        <v/>
      </c>
      <c r="D3339" s="134" t="str">
        <f ca="1">IF(C3339="","",CONCATENATE(OFFSET(Zdroj!AO$16,A3332-1,0)))</f>
        <v/>
      </c>
      <c r="E3339" s="66" t="str">
        <f ca="1">IF(C3339="","",OFFSET(Zdroj!AP$16,A3332-1,0))</f>
        <v/>
      </c>
      <c r="F3339" s="334"/>
      <c r="G3339" s="333"/>
    </row>
    <row r="3340" spans="1:7" x14ac:dyDescent="0.25">
      <c r="B3340" s="333"/>
      <c r="C3340" s="137" t="str">
        <f ca="1">IF(OFFSET(Zdroj!AQ$16,A3332-1,0)=0,"",CONCATENATE("B",$A$2+2," - ",Zdroj!$AQ$15))</f>
        <v/>
      </c>
      <c r="D3340" s="134" t="str">
        <f ca="1">IF(C3340="","",CONCATENATE(OFFSET(Zdroj!AQ$16,A3332-1,0)))</f>
        <v/>
      </c>
      <c r="E3340" s="66" t="str">
        <f ca="1">IF(C3340="","",OFFSET(Zdroj!AR$16,A3332-1,0))</f>
        <v/>
      </c>
      <c r="F3340" s="334"/>
      <c r="G3340" s="333"/>
    </row>
    <row r="3341" spans="1:7" x14ac:dyDescent="0.25">
      <c r="B3341" s="333"/>
      <c r="C3341" s="137" t="str">
        <f ca="1">IF(OFFSET(Zdroj!AT$16,A3332-1,0)=0,"",CONCATENATE("B",$A$2+3," - ",Zdroj!$AS$15))</f>
        <v/>
      </c>
      <c r="D3341" s="134" t="str">
        <f ca="1">IF(C3341="","",CONCATENATE(OFFSET(Zdroj!AS$16,A3332-1,0)))</f>
        <v/>
      </c>
      <c r="E3341" s="66" t="str">
        <f ca="1">IF(C3341="","",OFFSET(Zdroj!AT$16,A3332-1,0))</f>
        <v/>
      </c>
      <c r="F3341" s="334"/>
      <c r="G3341" s="333"/>
    </row>
    <row r="3342" spans="1:7" x14ac:dyDescent="0.25">
      <c r="A3342" s="127">
        <f>SUM((ROW()+8)/10)</f>
        <v>335</v>
      </c>
      <c r="B3342" s="333" t="str">
        <f ca="1">IF(OFFSET(Zdroj!$B$16,A3342-1,0)&gt;0,OFFSET(Zdroj!$B$16,A3342-1,0),"")</f>
        <v/>
      </c>
      <c r="C3342" s="136" t="str">
        <f ca="1">IF(OFFSET(Zdroj!AG$16,A3342-1,0)=0,"",CONCATENATE("A",$A$2," - ",Zdroj!$AG$15))</f>
        <v/>
      </c>
      <c r="D3342" s="134" t="str">
        <f ca="1">IF(C3342="","",CONCATENATE(OFFSET(Zdroj!AG$16,A3342-1,0)," - ",OFFSET(Zdroj!AU$16,A3342-1,0)))</f>
        <v/>
      </c>
      <c r="E3342" s="66" t="str">
        <f ca="1">IF(C3342="","",OFFSET(Zdroj!AV$16,A3342-1,0))</f>
        <v/>
      </c>
      <c r="F3342" s="332" t="str">
        <f t="shared" ref="F3342" ca="1" si="996">IF(SUM(E3342:E3347)=0,"",SUM(E3342:E3347))</f>
        <v/>
      </c>
      <c r="G3342" s="333" t="str">
        <f t="shared" ref="G3342" ca="1" si="997">IF(SUM(E3342:E3351)=0,"",SUM(E3342:E3351))</f>
        <v/>
      </c>
    </row>
    <row r="3343" spans="1:7" x14ac:dyDescent="0.25">
      <c r="B3343" s="333"/>
      <c r="C3343" s="137" t="str">
        <f ca="1">IF(OFFSET(Zdroj!AH$16,A3342-1,0)=0,"",CONCATENATE("A",$A$2+1," - ",Zdroj!$AH$15))</f>
        <v/>
      </c>
      <c r="D3343" s="134" t="str">
        <f ca="1">IF(C3343="","",CONCATENATE(OFFSET(Zdroj!AH$16,A3342-1,0)," - ",OFFSET(Zdroj!AW$16,A3342-1,0)))</f>
        <v/>
      </c>
      <c r="E3343" s="66" t="str">
        <f ca="1">IF(C3343="","",OFFSET(Zdroj!AX$16,A3342-1,0))</f>
        <v/>
      </c>
      <c r="F3343" s="332"/>
      <c r="G3343" s="333"/>
    </row>
    <row r="3344" spans="1:7" x14ac:dyDescent="0.25">
      <c r="B3344" s="333"/>
      <c r="C3344" s="137" t="str">
        <f ca="1">IF(OFFSET(Zdroj!AI$16,A3342-1,0)=0,"",CONCATENATE("A",$A$2+2," - ",Zdroj!$AI$15))</f>
        <v/>
      </c>
      <c r="D3344" s="134" t="str">
        <f ca="1">IF(C3344="","",CONCATENATE(OFFSET(Zdroj!AI$16,A3342-1,0)," - ",OFFSET(Zdroj!AY$16,A3342-1,0)))</f>
        <v/>
      </c>
      <c r="E3344" s="66" t="str">
        <f ca="1">IF(C3344="","",OFFSET(Zdroj!AZ$16,A3342-1,0))</f>
        <v/>
      </c>
      <c r="F3344" s="332"/>
      <c r="G3344" s="333"/>
    </row>
    <row r="3345" spans="1:7" x14ac:dyDescent="0.25">
      <c r="B3345" s="333"/>
      <c r="C3345" s="137" t="str">
        <f ca="1">IF(OFFSET(Zdroj!AJ$16,A3342-1,0)=0,"",CONCATENATE("A",$A$2+3," - ",Zdroj!$AJ$15))</f>
        <v/>
      </c>
      <c r="D3345" s="134" t="str">
        <f ca="1">IF(C3345="","",CONCATENATE(OFFSET(Zdroj!AJ$16,A3342-1,0)," - ",OFFSET(Zdroj!BA$16,A3342-1,0)))</f>
        <v/>
      </c>
      <c r="E3345" s="66" t="str">
        <f ca="1">IF(C3345="","",OFFSET(Zdroj!BB$16,A3342-1,0))</f>
        <v/>
      </c>
      <c r="F3345" s="332"/>
      <c r="G3345" s="333"/>
    </row>
    <row r="3346" spans="1:7" x14ac:dyDescent="0.25">
      <c r="B3346" s="333"/>
      <c r="C3346" s="137" t="str">
        <f ca="1">IF(OFFSET(Zdroj!AK$16,A3342-1,0)=0,"",CONCATENATE("A",$A$2+4," - ",Zdroj!$AK$15))</f>
        <v/>
      </c>
      <c r="D3346" s="134" t="str">
        <f ca="1">IF(C3346="","",CONCATENATE(OFFSET(Zdroj!AK$16,A3342-1,0)," - ",OFFSET(Zdroj!BC$16,A3342-1,0)))</f>
        <v/>
      </c>
      <c r="E3346" s="66" t="str">
        <f ca="1">IF(C3346="","",OFFSET(Zdroj!BD$16,A3342-1,0))</f>
        <v/>
      </c>
      <c r="F3346" s="332"/>
      <c r="G3346" s="333"/>
    </row>
    <row r="3347" spans="1:7" x14ac:dyDescent="0.25">
      <c r="B3347" s="333"/>
      <c r="C3347" s="137" t="str">
        <f ca="1">IF(OFFSET(Zdroj!AL$16,A3342-1,0)=0,"",CONCATENATE("A",$A$2+5," - ",Zdroj!$AL$15))</f>
        <v/>
      </c>
      <c r="D3347" s="134" t="str">
        <f ca="1">IF(C3347="","",CONCATENATE(OFFSET(Zdroj!AL$16,A3342-1,0)," - ",OFFSET(Zdroj!BE$16,A3342-1,0)))</f>
        <v/>
      </c>
      <c r="E3347" s="66" t="str">
        <f ca="1">IF(C3347="","",OFFSET(Zdroj!BF$16,A3342-1,0))</f>
        <v/>
      </c>
      <c r="F3347" s="332"/>
      <c r="G3347" s="333"/>
    </row>
    <row r="3348" spans="1:7" x14ac:dyDescent="0.25">
      <c r="B3348" s="333"/>
      <c r="C3348" s="137" t="str">
        <f ca="1">IF(OFFSET(Zdroj!AM$16,A3342-1,0)=0,"",CONCATENATE("B",$A$2," - ",Zdroj!$AM$15))</f>
        <v/>
      </c>
      <c r="D3348" s="134" t="str">
        <f ca="1">IF(C3348="","",CONCATENATE(OFFSET(Zdroj!AM$16,A3342-1,0)))</f>
        <v/>
      </c>
      <c r="E3348" s="67" t="str">
        <f ca="1">IF(C3348="","",OFFSET(Zdroj!AN$16,A3342-1,0))</f>
        <v/>
      </c>
      <c r="F3348" s="334" t="str">
        <f t="shared" ref="F3348" ca="1" si="998">IF(SUM(E3348:E3351)=0,"",SUM(E3348:E3351))</f>
        <v/>
      </c>
      <c r="G3348" s="333"/>
    </row>
    <row r="3349" spans="1:7" x14ac:dyDescent="0.25">
      <c r="B3349" s="333"/>
      <c r="C3349" s="137" t="str">
        <f ca="1">IF(OFFSET(Zdroj!AO$16,A3342-1,0)=0,"",CONCATENATE("B",$A$2+1," - ",Zdroj!$AO$15))</f>
        <v/>
      </c>
      <c r="D3349" s="134" t="str">
        <f ca="1">IF(C3349="","",CONCATENATE(OFFSET(Zdroj!AO$16,A3342-1,0)))</f>
        <v/>
      </c>
      <c r="E3349" s="66" t="str">
        <f ca="1">IF(C3349="","",OFFSET(Zdroj!AP$16,A3342-1,0))</f>
        <v/>
      </c>
      <c r="F3349" s="334"/>
      <c r="G3349" s="333"/>
    </row>
    <row r="3350" spans="1:7" x14ac:dyDescent="0.25">
      <c r="B3350" s="333"/>
      <c r="C3350" s="137" t="str">
        <f ca="1">IF(OFFSET(Zdroj!AQ$16,A3342-1,0)=0,"",CONCATENATE("B",$A$2+2," - ",Zdroj!$AQ$15))</f>
        <v/>
      </c>
      <c r="D3350" s="134" t="str">
        <f ca="1">IF(C3350="","",CONCATENATE(OFFSET(Zdroj!AQ$16,A3342-1,0)))</f>
        <v/>
      </c>
      <c r="E3350" s="66" t="str">
        <f ca="1">IF(C3350="","",OFFSET(Zdroj!AR$16,A3342-1,0))</f>
        <v/>
      </c>
      <c r="F3350" s="334"/>
      <c r="G3350" s="333"/>
    </row>
    <row r="3351" spans="1:7" x14ac:dyDescent="0.25">
      <c r="B3351" s="333"/>
      <c r="C3351" s="137" t="str">
        <f ca="1">IF(OFFSET(Zdroj!AT$16,A3342-1,0)=0,"",CONCATENATE("B",$A$2+3," - ",Zdroj!$AS$15))</f>
        <v/>
      </c>
      <c r="D3351" s="134" t="str">
        <f ca="1">IF(C3351="","",CONCATENATE(OFFSET(Zdroj!AS$16,A3342-1,0)))</f>
        <v/>
      </c>
      <c r="E3351" s="66" t="str">
        <f ca="1">IF(C3351="","",OFFSET(Zdroj!AT$16,A3342-1,0))</f>
        <v/>
      </c>
      <c r="F3351" s="334"/>
      <c r="G3351" s="333"/>
    </row>
    <row r="3352" spans="1:7" x14ac:dyDescent="0.25">
      <c r="A3352" s="127">
        <f>SUM((ROW()+8)/10)</f>
        <v>336</v>
      </c>
      <c r="B3352" s="333" t="str">
        <f ca="1">IF(OFFSET(Zdroj!$B$16,A3352-1,0)&gt;0,OFFSET(Zdroj!$B$16,A3352-1,0),"")</f>
        <v/>
      </c>
      <c r="C3352" s="136" t="str">
        <f ca="1">IF(OFFSET(Zdroj!AG$16,A3352-1,0)=0,"",CONCATENATE("A",$A$2," - ",Zdroj!$AG$15))</f>
        <v/>
      </c>
      <c r="D3352" s="134" t="str">
        <f ca="1">IF(C3352="","",CONCATENATE(OFFSET(Zdroj!AG$16,A3352-1,0)," - ",OFFSET(Zdroj!AU$16,A3352-1,0)))</f>
        <v/>
      </c>
      <c r="E3352" s="66" t="str">
        <f ca="1">IF(C3352="","",OFFSET(Zdroj!AV$16,A3352-1,0))</f>
        <v/>
      </c>
      <c r="F3352" s="332" t="str">
        <f t="shared" ref="F3352" ca="1" si="999">IF(SUM(E3352:E3357)=0,"",SUM(E3352:E3357))</f>
        <v/>
      </c>
      <c r="G3352" s="333" t="str">
        <f t="shared" ref="G3352" ca="1" si="1000">IF(SUM(E3352:E3361)=0,"",SUM(E3352:E3361))</f>
        <v/>
      </c>
    </row>
    <row r="3353" spans="1:7" x14ac:dyDescent="0.25">
      <c r="B3353" s="333"/>
      <c r="C3353" s="137" t="str">
        <f ca="1">IF(OFFSET(Zdroj!AH$16,A3352-1,0)=0,"",CONCATENATE("A",$A$2+1," - ",Zdroj!$AH$15))</f>
        <v/>
      </c>
      <c r="D3353" s="134" t="str">
        <f ca="1">IF(C3353="","",CONCATENATE(OFFSET(Zdroj!AH$16,A3352-1,0)," - ",OFFSET(Zdroj!AW$16,A3352-1,0)))</f>
        <v/>
      </c>
      <c r="E3353" s="66" t="str">
        <f ca="1">IF(C3353="","",OFFSET(Zdroj!AX$16,A3352-1,0))</f>
        <v/>
      </c>
      <c r="F3353" s="332"/>
      <c r="G3353" s="333"/>
    </row>
    <row r="3354" spans="1:7" x14ac:dyDescent="0.25">
      <c r="B3354" s="333"/>
      <c r="C3354" s="137" t="str">
        <f ca="1">IF(OFFSET(Zdroj!AI$16,A3352-1,0)=0,"",CONCATENATE("A",$A$2+2," - ",Zdroj!$AI$15))</f>
        <v/>
      </c>
      <c r="D3354" s="134" t="str">
        <f ca="1">IF(C3354="","",CONCATENATE(OFFSET(Zdroj!AI$16,A3352-1,0)," - ",OFFSET(Zdroj!AY$16,A3352-1,0)))</f>
        <v/>
      </c>
      <c r="E3354" s="66" t="str">
        <f ca="1">IF(C3354="","",OFFSET(Zdroj!AZ$16,A3352-1,0))</f>
        <v/>
      </c>
      <c r="F3354" s="332"/>
      <c r="G3354" s="333"/>
    </row>
    <row r="3355" spans="1:7" x14ac:dyDescent="0.25">
      <c r="B3355" s="333"/>
      <c r="C3355" s="137" t="str">
        <f ca="1">IF(OFFSET(Zdroj!AJ$16,A3352-1,0)=0,"",CONCATENATE("A",$A$2+3," - ",Zdroj!$AJ$15))</f>
        <v/>
      </c>
      <c r="D3355" s="134" t="str">
        <f ca="1">IF(C3355="","",CONCATENATE(OFFSET(Zdroj!AJ$16,A3352-1,0)," - ",OFFSET(Zdroj!BA$16,A3352-1,0)))</f>
        <v/>
      </c>
      <c r="E3355" s="66" t="str">
        <f ca="1">IF(C3355="","",OFFSET(Zdroj!BB$16,A3352-1,0))</f>
        <v/>
      </c>
      <c r="F3355" s="332"/>
      <c r="G3355" s="333"/>
    </row>
    <row r="3356" spans="1:7" x14ac:dyDescent="0.25">
      <c r="B3356" s="333"/>
      <c r="C3356" s="137" t="str">
        <f ca="1">IF(OFFSET(Zdroj!AK$16,A3352-1,0)=0,"",CONCATENATE("A",$A$2+4," - ",Zdroj!$AK$15))</f>
        <v/>
      </c>
      <c r="D3356" s="134" t="str">
        <f ca="1">IF(C3356="","",CONCATENATE(OFFSET(Zdroj!AK$16,A3352-1,0)," - ",OFFSET(Zdroj!BC$16,A3352-1,0)))</f>
        <v/>
      </c>
      <c r="E3356" s="66" t="str">
        <f ca="1">IF(C3356="","",OFFSET(Zdroj!BD$16,A3352-1,0))</f>
        <v/>
      </c>
      <c r="F3356" s="332"/>
      <c r="G3356" s="333"/>
    </row>
    <row r="3357" spans="1:7" x14ac:dyDescent="0.25">
      <c r="B3357" s="333"/>
      <c r="C3357" s="137" t="str">
        <f ca="1">IF(OFFSET(Zdroj!AL$16,A3352-1,0)=0,"",CONCATENATE("A",$A$2+5," - ",Zdroj!$AL$15))</f>
        <v/>
      </c>
      <c r="D3357" s="134" t="str">
        <f ca="1">IF(C3357="","",CONCATENATE(OFFSET(Zdroj!AL$16,A3352-1,0)," - ",OFFSET(Zdroj!BE$16,A3352-1,0)))</f>
        <v/>
      </c>
      <c r="E3357" s="66" t="str">
        <f ca="1">IF(C3357="","",OFFSET(Zdroj!BF$16,A3352-1,0))</f>
        <v/>
      </c>
      <c r="F3357" s="332"/>
      <c r="G3357" s="333"/>
    </row>
    <row r="3358" spans="1:7" x14ac:dyDescent="0.25">
      <c r="B3358" s="333"/>
      <c r="C3358" s="137" t="str">
        <f ca="1">IF(OFFSET(Zdroj!AM$16,A3352-1,0)=0,"",CONCATENATE("B",$A$2," - ",Zdroj!$AM$15))</f>
        <v/>
      </c>
      <c r="D3358" s="134" t="str">
        <f ca="1">IF(C3358="","",CONCATENATE(OFFSET(Zdroj!AM$16,A3352-1,0)))</f>
        <v/>
      </c>
      <c r="E3358" s="67" t="str">
        <f ca="1">IF(C3358="","",OFFSET(Zdroj!AN$16,A3352-1,0))</f>
        <v/>
      </c>
      <c r="F3358" s="334" t="str">
        <f t="shared" ref="F3358" ca="1" si="1001">IF(SUM(E3358:E3361)=0,"",SUM(E3358:E3361))</f>
        <v/>
      </c>
      <c r="G3358" s="333"/>
    </row>
    <row r="3359" spans="1:7" x14ac:dyDescent="0.25">
      <c r="B3359" s="333"/>
      <c r="C3359" s="137" t="str">
        <f ca="1">IF(OFFSET(Zdroj!AO$16,A3352-1,0)=0,"",CONCATENATE("B",$A$2+1," - ",Zdroj!$AO$15))</f>
        <v/>
      </c>
      <c r="D3359" s="134" t="str">
        <f ca="1">IF(C3359="","",CONCATENATE(OFFSET(Zdroj!AO$16,A3352-1,0)))</f>
        <v/>
      </c>
      <c r="E3359" s="66" t="str">
        <f ca="1">IF(C3359="","",OFFSET(Zdroj!AP$16,A3352-1,0))</f>
        <v/>
      </c>
      <c r="F3359" s="334"/>
      <c r="G3359" s="333"/>
    </row>
    <row r="3360" spans="1:7" x14ac:dyDescent="0.25">
      <c r="B3360" s="333"/>
      <c r="C3360" s="137" t="str">
        <f ca="1">IF(OFFSET(Zdroj!AQ$16,A3352-1,0)=0,"",CONCATENATE("B",$A$2+2," - ",Zdroj!$AQ$15))</f>
        <v/>
      </c>
      <c r="D3360" s="134" t="str">
        <f ca="1">IF(C3360="","",CONCATENATE(OFFSET(Zdroj!AQ$16,A3352-1,0)))</f>
        <v/>
      </c>
      <c r="E3360" s="66" t="str">
        <f ca="1">IF(C3360="","",OFFSET(Zdroj!AR$16,A3352-1,0))</f>
        <v/>
      </c>
      <c r="F3360" s="334"/>
      <c r="G3360" s="333"/>
    </row>
    <row r="3361" spans="1:7" x14ac:dyDescent="0.25">
      <c r="B3361" s="333"/>
      <c r="C3361" s="137" t="str">
        <f ca="1">IF(OFFSET(Zdroj!AT$16,A3352-1,0)=0,"",CONCATENATE("B",$A$2+3," - ",Zdroj!$AS$15))</f>
        <v/>
      </c>
      <c r="D3361" s="134" t="str">
        <f ca="1">IF(C3361="","",CONCATENATE(OFFSET(Zdroj!AS$16,A3352-1,0)))</f>
        <v/>
      </c>
      <c r="E3361" s="66" t="str">
        <f ca="1">IF(C3361="","",OFFSET(Zdroj!AT$16,A3352-1,0))</f>
        <v/>
      </c>
      <c r="F3361" s="334"/>
      <c r="G3361" s="333"/>
    </row>
    <row r="3362" spans="1:7" x14ac:dyDescent="0.25">
      <c r="A3362" s="127">
        <f>SUM((ROW()+8)/10)</f>
        <v>337</v>
      </c>
      <c r="B3362" s="333" t="str">
        <f ca="1">IF(OFFSET(Zdroj!$B$16,A3362-1,0)&gt;0,OFFSET(Zdroj!$B$16,A3362-1,0),"")</f>
        <v/>
      </c>
      <c r="C3362" s="136" t="str">
        <f ca="1">IF(OFFSET(Zdroj!AG$16,A3362-1,0)=0,"",CONCATENATE("A",$A$2," - ",Zdroj!$AG$15))</f>
        <v/>
      </c>
      <c r="D3362" s="134" t="str">
        <f ca="1">IF(C3362="","",CONCATENATE(OFFSET(Zdroj!AG$16,A3362-1,0)," - ",OFFSET(Zdroj!AU$16,A3362-1,0)))</f>
        <v/>
      </c>
      <c r="E3362" s="66" t="str">
        <f ca="1">IF(C3362="","",OFFSET(Zdroj!AV$16,A3362-1,0))</f>
        <v/>
      </c>
      <c r="F3362" s="332" t="str">
        <f t="shared" ref="F3362" ca="1" si="1002">IF(SUM(E3362:E3367)=0,"",SUM(E3362:E3367))</f>
        <v/>
      </c>
      <c r="G3362" s="333" t="str">
        <f t="shared" ref="G3362" ca="1" si="1003">IF(SUM(E3362:E3371)=0,"",SUM(E3362:E3371))</f>
        <v/>
      </c>
    </row>
    <row r="3363" spans="1:7" x14ac:dyDescent="0.25">
      <c r="B3363" s="333"/>
      <c r="C3363" s="137" t="str">
        <f ca="1">IF(OFFSET(Zdroj!AH$16,A3362-1,0)=0,"",CONCATENATE("A",$A$2+1," - ",Zdroj!$AH$15))</f>
        <v/>
      </c>
      <c r="D3363" s="134" t="str">
        <f ca="1">IF(C3363="","",CONCATENATE(OFFSET(Zdroj!AH$16,A3362-1,0)," - ",OFFSET(Zdroj!AW$16,A3362-1,0)))</f>
        <v/>
      </c>
      <c r="E3363" s="66" t="str">
        <f ca="1">IF(C3363="","",OFFSET(Zdroj!AX$16,A3362-1,0))</f>
        <v/>
      </c>
      <c r="F3363" s="332"/>
      <c r="G3363" s="333"/>
    </row>
    <row r="3364" spans="1:7" x14ac:dyDescent="0.25">
      <c r="B3364" s="333"/>
      <c r="C3364" s="137" t="str">
        <f ca="1">IF(OFFSET(Zdroj!AI$16,A3362-1,0)=0,"",CONCATENATE("A",$A$2+2," - ",Zdroj!$AI$15))</f>
        <v/>
      </c>
      <c r="D3364" s="134" t="str">
        <f ca="1">IF(C3364="","",CONCATENATE(OFFSET(Zdroj!AI$16,A3362-1,0)," - ",OFFSET(Zdroj!AY$16,A3362-1,0)))</f>
        <v/>
      </c>
      <c r="E3364" s="66" t="str">
        <f ca="1">IF(C3364="","",OFFSET(Zdroj!AZ$16,A3362-1,0))</f>
        <v/>
      </c>
      <c r="F3364" s="332"/>
      <c r="G3364" s="333"/>
    </row>
    <row r="3365" spans="1:7" x14ac:dyDescent="0.25">
      <c r="B3365" s="333"/>
      <c r="C3365" s="137" t="str">
        <f ca="1">IF(OFFSET(Zdroj!AJ$16,A3362-1,0)=0,"",CONCATENATE("A",$A$2+3," - ",Zdroj!$AJ$15))</f>
        <v/>
      </c>
      <c r="D3365" s="134" t="str">
        <f ca="1">IF(C3365="","",CONCATENATE(OFFSET(Zdroj!AJ$16,A3362-1,0)," - ",OFFSET(Zdroj!BA$16,A3362-1,0)))</f>
        <v/>
      </c>
      <c r="E3365" s="66" t="str">
        <f ca="1">IF(C3365="","",OFFSET(Zdroj!BB$16,A3362-1,0))</f>
        <v/>
      </c>
      <c r="F3365" s="332"/>
      <c r="G3365" s="333"/>
    </row>
    <row r="3366" spans="1:7" x14ac:dyDescent="0.25">
      <c r="B3366" s="333"/>
      <c r="C3366" s="137" t="str">
        <f ca="1">IF(OFFSET(Zdroj!AK$16,A3362-1,0)=0,"",CONCATENATE("A",$A$2+4," - ",Zdroj!$AK$15))</f>
        <v/>
      </c>
      <c r="D3366" s="134" t="str">
        <f ca="1">IF(C3366="","",CONCATENATE(OFFSET(Zdroj!AK$16,A3362-1,0)," - ",OFFSET(Zdroj!BC$16,A3362-1,0)))</f>
        <v/>
      </c>
      <c r="E3366" s="66" t="str">
        <f ca="1">IF(C3366="","",OFFSET(Zdroj!BD$16,A3362-1,0))</f>
        <v/>
      </c>
      <c r="F3366" s="332"/>
      <c r="G3366" s="333"/>
    </row>
    <row r="3367" spans="1:7" x14ac:dyDescent="0.25">
      <c r="B3367" s="333"/>
      <c r="C3367" s="137" t="str">
        <f ca="1">IF(OFFSET(Zdroj!AL$16,A3362-1,0)=0,"",CONCATENATE("A",$A$2+5," - ",Zdroj!$AL$15))</f>
        <v/>
      </c>
      <c r="D3367" s="134" t="str">
        <f ca="1">IF(C3367="","",CONCATENATE(OFFSET(Zdroj!AL$16,A3362-1,0)," - ",OFFSET(Zdroj!BE$16,A3362-1,0)))</f>
        <v/>
      </c>
      <c r="E3367" s="66" t="str">
        <f ca="1">IF(C3367="","",OFFSET(Zdroj!BF$16,A3362-1,0))</f>
        <v/>
      </c>
      <c r="F3367" s="332"/>
      <c r="G3367" s="333"/>
    </row>
    <row r="3368" spans="1:7" x14ac:dyDescent="0.25">
      <c r="B3368" s="333"/>
      <c r="C3368" s="137" t="str">
        <f ca="1">IF(OFFSET(Zdroj!AM$16,A3362-1,0)=0,"",CONCATENATE("B",$A$2," - ",Zdroj!$AM$15))</f>
        <v/>
      </c>
      <c r="D3368" s="134" t="str">
        <f ca="1">IF(C3368="","",CONCATENATE(OFFSET(Zdroj!AM$16,A3362-1,0)))</f>
        <v/>
      </c>
      <c r="E3368" s="67" t="str">
        <f ca="1">IF(C3368="","",OFFSET(Zdroj!AN$16,A3362-1,0))</f>
        <v/>
      </c>
      <c r="F3368" s="334" t="str">
        <f t="shared" ref="F3368" ca="1" si="1004">IF(SUM(E3368:E3371)=0,"",SUM(E3368:E3371))</f>
        <v/>
      </c>
      <c r="G3368" s="333"/>
    </row>
    <row r="3369" spans="1:7" x14ac:dyDescent="0.25">
      <c r="B3369" s="333"/>
      <c r="C3369" s="137" t="str">
        <f ca="1">IF(OFFSET(Zdroj!AO$16,A3362-1,0)=0,"",CONCATENATE("B",$A$2+1," - ",Zdroj!$AO$15))</f>
        <v/>
      </c>
      <c r="D3369" s="134" t="str">
        <f ca="1">IF(C3369="","",CONCATENATE(OFFSET(Zdroj!AO$16,A3362-1,0)))</f>
        <v/>
      </c>
      <c r="E3369" s="66" t="str">
        <f ca="1">IF(C3369="","",OFFSET(Zdroj!AP$16,A3362-1,0))</f>
        <v/>
      </c>
      <c r="F3369" s="334"/>
      <c r="G3369" s="333"/>
    </row>
    <row r="3370" spans="1:7" x14ac:dyDescent="0.25">
      <c r="B3370" s="333"/>
      <c r="C3370" s="137" t="str">
        <f ca="1">IF(OFFSET(Zdroj!AQ$16,A3362-1,0)=0,"",CONCATENATE("B",$A$2+2," - ",Zdroj!$AQ$15))</f>
        <v/>
      </c>
      <c r="D3370" s="134" t="str">
        <f ca="1">IF(C3370="","",CONCATENATE(OFFSET(Zdroj!AQ$16,A3362-1,0)))</f>
        <v/>
      </c>
      <c r="E3370" s="66" t="str">
        <f ca="1">IF(C3370="","",OFFSET(Zdroj!AR$16,A3362-1,0))</f>
        <v/>
      </c>
      <c r="F3370" s="334"/>
      <c r="G3370" s="333"/>
    </row>
    <row r="3371" spans="1:7" x14ac:dyDescent="0.25">
      <c r="B3371" s="333"/>
      <c r="C3371" s="137" t="str">
        <f ca="1">IF(OFFSET(Zdroj!AT$16,A3362-1,0)=0,"",CONCATENATE("B",$A$2+3," - ",Zdroj!$AS$15))</f>
        <v/>
      </c>
      <c r="D3371" s="134" t="str">
        <f ca="1">IF(C3371="","",CONCATENATE(OFFSET(Zdroj!AS$16,A3362-1,0)))</f>
        <v/>
      </c>
      <c r="E3371" s="66" t="str">
        <f ca="1">IF(C3371="","",OFFSET(Zdroj!AT$16,A3362-1,0))</f>
        <v/>
      </c>
      <c r="F3371" s="334"/>
      <c r="G3371" s="333"/>
    </row>
    <row r="3372" spans="1:7" x14ac:dyDescent="0.25">
      <c r="A3372" s="127">
        <f>SUM((ROW()+8)/10)</f>
        <v>338</v>
      </c>
      <c r="B3372" s="333" t="str">
        <f ca="1">IF(OFFSET(Zdroj!$B$16,A3372-1,0)&gt;0,OFFSET(Zdroj!$B$16,A3372-1,0),"")</f>
        <v/>
      </c>
      <c r="C3372" s="136" t="str">
        <f ca="1">IF(OFFSET(Zdroj!AG$16,A3372-1,0)=0,"",CONCATENATE("A",$A$2," - ",Zdroj!$AG$15))</f>
        <v/>
      </c>
      <c r="D3372" s="134" t="str">
        <f ca="1">IF(C3372="","",CONCATENATE(OFFSET(Zdroj!AG$16,A3372-1,0)," - ",OFFSET(Zdroj!AU$16,A3372-1,0)))</f>
        <v/>
      </c>
      <c r="E3372" s="66" t="str">
        <f ca="1">IF(C3372="","",OFFSET(Zdroj!AV$16,A3372-1,0))</f>
        <v/>
      </c>
      <c r="F3372" s="332" t="str">
        <f t="shared" ref="F3372" ca="1" si="1005">IF(SUM(E3372:E3377)=0,"",SUM(E3372:E3377))</f>
        <v/>
      </c>
      <c r="G3372" s="333" t="str">
        <f t="shared" ref="G3372" ca="1" si="1006">IF(SUM(E3372:E3381)=0,"",SUM(E3372:E3381))</f>
        <v/>
      </c>
    </row>
    <row r="3373" spans="1:7" x14ac:dyDescent="0.25">
      <c r="B3373" s="333"/>
      <c r="C3373" s="137" t="str">
        <f ca="1">IF(OFFSET(Zdroj!AH$16,A3372-1,0)=0,"",CONCATENATE("A",$A$2+1," - ",Zdroj!$AH$15))</f>
        <v/>
      </c>
      <c r="D3373" s="134" t="str">
        <f ca="1">IF(C3373="","",CONCATENATE(OFFSET(Zdroj!AH$16,A3372-1,0)," - ",OFFSET(Zdroj!AW$16,A3372-1,0)))</f>
        <v/>
      </c>
      <c r="E3373" s="66" t="str">
        <f ca="1">IF(C3373="","",OFFSET(Zdroj!AX$16,A3372-1,0))</f>
        <v/>
      </c>
      <c r="F3373" s="332"/>
      <c r="G3373" s="333"/>
    </row>
    <row r="3374" spans="1:7" x14ac:dyDescent="0.25">
      <c r="B3374" s="333"/>
      <c r="C3374" s="137" t="str">
        <f ca="1">IF(OFFSET(Zdroj!AI$16,A3372-1,0)=0,"",CONCATENATE("A",$A$2+2," - ",Zdroj!$AI$15))</f>
        <v/>
      </c>
      <c r="D3374" s="134" t="str">
        <f ca="1">IF(C3374="","",CONCATENATE(OFFSET(Zdroj!AI$16,A3372-1,0)," - ",OFFSET(Zdroj!AY$16,A3372-1,0)))</f>
        <v/>
      </c>
      <c r="E3374" s="66" t="str">
        <f ca="1">IF(C3374="","",OFFSET(Zdroj!AZ$16,A3372-1,0))</f>
        <v/>
      </c>
      <c r="F3374" s="332"/>
      <c r="G3374" s="333"/>
    </row>
    <row r="3375" spans="1:7" x14ac:dyDescent="0.25">
      <c r="B3375" s="333"/>
      <c r="C3375" s="137" t="str">
        <f ca="1">IF(OFFSET(Zdroj!AJ$16,A3372-1,0)=0,"",CONCATENATE("A",$A$2+3," - ",Zdroj!$AJ$15))</f>
        <v/>
      </c>
      <c r="D3375" s="134" t="str">
        <f ca="1">IF(C3375="","",CONCATENATE(OFFSET(Zdroj!AJ$16,A3372-1,0)," - ",OFFSET(Zdroj!BA$16,A3372-1,0)))</f>
        <v/>
      </c>
      <c r="E3375" s="66" t="str">
        <f ca="1">IF(C3375="","",OFFSET(Zdroj!BB$16,A3372-1,0))</f>
        <v/>
      </c>
      <c r="F3375" s="332"/>
      <c r="G3375" s="333"/>
    </row>
    <row r="3376" spans="1:7" x14ac:dyDescent="0.25">
      <c r="B3376" s="333"/>
      <c r="C3376" s="137" t="str">
        <f ca="1">IF(OFFSET(Zdroj!AK$16,A3372-1,0)=0,"",CONCATENATE("A",$A$2+4," - ",Zdroj!$AK$15))</f>
        <v/>
      </c>
      <c r="D3376" s="134" t="str">
        <f ca="1">IF(C3376="","",CONCATENATE(OFFSET(Zdroj!AK$16,A3372-1,0)," - ",OFFSET(Zdroj!BC$16,A3372-1,0)))</f>
        <v/>
      </c>
      <c r="E3376" s="66" t="str">
        <f ca="1">IF(C3376="","",OFFSET(Zdroj!BD$16,A3372-1,0))</f>
        <v/>
      </c>
      <c r="F3376" s="332"/>
      <c r="G3376" s="333"/>
    </row>
    <row r="3377" spans="1:7" x14ac:dyDescent="0.25">
      <c r="B3377" s="333"/>
      <c r="C3377" s="137" t="str">
        <f ca="1">IF(OFFSET(Zdroj!AL$16,A3372-1,0)=0,"",CONCATENATE("A",$A$2+5," - ",Zdroj!$AL$15))</f>
        <v/>
      </c>
      <c r="D3377" s="134" t="str">
        <f ca="1">IF(C3377="","",CONCATENATE(OFFSET(Zdroj!AL$16,A3372-1,0)," - ",OFFSET(Zdroj!BE$16,A3372-1,0)))</f>
        <v/>
      </c>
      <c r="E3377" s="66" t="str">
        <f ca="1">IF(C3377="","",OFFSET(Zdroj!BF$16,A3372-1,0))</f>
        <v/>
      </c>
      <c r="F3377" s="332"/>
      <c r="G3377" s="333"/>
    </row>
    <row r="3378" spans="1:7" x14ac:dyDescent="0.25">
      <c r="B3378" s="333"/>
      <c r="C3378" s="137" t="str">
        <f ca="1">IF(OFFSET(Zdroj!AM$16,A3372-1,0)=0,"",CONCATENATE("B",$A$2," - ",Zdroj!$AM$15))</f>
        <v/>
      </c>
      <c r="D3378" s="134" t="str">
        <f ca="1">IF(C3378="","",CONCATENATE(OFFSET(Zdroj!AM$16,A3372-1,0)))</f>
        <v/>
      </c>
      <c r="E3378" s="67" t="str">
        <f ca="1">IF(C3378="","",OFFSET(Zdroj!AN$16,A3372-1,0))</f>
        <v/>
      </c>
      <c r="F3378" s="334" t="str">
        <f t="shared" ref="F3378" ca="1" si="1007">IF(SUM(E3378:E3381)=0,"",SUM(E3378:E3381))</f>
        <v/>
      </c>
      <c r="G3378" s="333"/>
    </row>
    <row r="3379" spans="1:7" x14ac:dyDescent="0.25">
      <c r="B3379" s="333"/>
      <c r="C3379" s="137" t="str">
        <f ca="1">IF(OFFSET(Zdroj!AO$16,A3372-1,0)=0,"",CONCATENATE("B",$A$2+1," - ",Zdroj!$AO$15))</f>
        <v/>
      </c>
      <c r="D3379" s="134" t="str">
        <f ca="1">IF(C3379="","",CONCATENATE(OFFSET(Zdroj!AO$16,A3372-1,0)))</f>
        <v/>
      </c>
      <c r="E3379" s="66" t="str">
        <f ca="1">IF(C3379="","",OFFSET(Zdroj!AP$16,A3372-1,0))</f>
        <v/>
      </c>
      <c r="F3379" s="334"/>
      <c r="G3379" s="333"/>
    </row>
    <row r="3380" spans="1:7" x14ac:dyDescent="0.25">
      <c r="B3380" s="333"/>
      <c r="C3380" s="137" t="str">
        <f ca="1">IF(OFFSET(Zdroj!AQ$16,A3372-1,0)=0,"",CONCATENATE("B",$A$2+2," - ",Zdroj!$AQ$15))</f>
        <v/>
      </c>
      <c r="D3380" s="134" t="str">
        <f ca="1">IF(C3380="","",CONCATENATE(OFFSET(Zdroj!AQ$16,A3372-1,0)))</f>
        <v/>
      </c>
      <c r="E3380" s="66" t="str">
        <f ca="1">IF(C3380="","",OFFSET(Zdroj!AR$16,A3372-1,0))</f>
        <v/>
      </c>
      <c r="F3380" s="334"/>
      <c r="G3380" s="333"/>
    </row>
    <row r="3381" spans="1:7" x14ac:dyDescent="0.25">
      <c r="B3381" s="333"/>
      <c r="C3381" s="137" t="str">
        <f ca="1">IF(OFFSET(Zdroj!AT$16,A3372-1,0)=0,"",CONCATENATE("B",$A$2+3," - ",Zdroj!$AS$15))</f>
        <v/>
      </c>
      <c r="D3381" s="134" t="str">
        <f ca="1">IF(C3381="","",CONCATENATE(OFFSET(Zdroj!AS$16,A3372-1,0)))</f>
        <v/>
      </c>
      <c r="E3381" s="66" t="str">
        <f ca="1">IF(C3381="","",OFFSET(Zdroj!AT$16,A3372-1,0))</f>
        <v/>
      </c>
      <c r="F3381" s="334"/>
      <c r="G3381" s="333"/>
    </row>
    <row r="3382" spans="1:7" x14ac:dyDescent="0.25">
      <c r="A3382" s="127">
        <f>SUM((ROW()+8)/10)</f>
        <v>339</v>
      </c>
      <c r="B3382" s="333" t="str">
        <f ca="1">IF(OFFSET(Zdroj!$B$16,A3382-1,0)&gt;0,OFFSET(Zdroj!$B$16,A3382-1,0),"")</f>
        <v/>
      </c>
      <c r="C3382" s="136" t="str">
        <f ca="1">IF(OFFSET(Zdroj!AG$16,A3382-1,0)=0,"",CONCATENATE("A",$A$2," - ",Zdroj!$AG$15))</f>
        <v/>
      </c>
      <c r="D3382" s="134" t="str">
        <f ca="1">IF(C3382="","",CONCATENATE(OFFSET(Zdroj!AG$16,A3382-1,0)," - ",OFFSET(Zdroj!AU$16,A3382-1,0)))</f>
        <v/>
      </c>
      <c r="E3382" s="66" t="str">
        <f ca="1">IF(C3382="","",OFFSET(Zdroj!AV$16,A3382-1,0))</f>
        <v/>
      </c>
      <c r="F3382" s="332" t="str">
        <f t="shared" ref="F3382" ca="1" si="1008">IF(SUM(E3382:E3387)=0,"",SUM(E3382:E3387))</f>
        <v/>
      </c>
      <c r="G3382" s="333" t="str">
        <f t="shared" ref="G3382" ca="1" si="1009">IF(SUM(E3382:E3391)=0,"",SUM(E3382:E3391))</f>
        <v/>
      </c>
    </row>
    <row r="3383" spans="1:7" x14ac:dyDescent="0.25">
      <c r="B3383" s="333"/>
      <c r="C3383" s="137" t="str">
        <f ca="1">IF(OFFSET(Zdroj!AH$16,A3382-1,0)=0,"",CONCATENATE("A",$A$2+1," - ",Zdroj!$AH$15))</f>
        <v/>
      </c>
      <c r="D3383" s="134" t="str">
        <f ca="1">IF(C3383="","",CONCATENATE(OFFSET(Zdroj!AH$16,A3382-1,0)," - ",OFFSET(Zdroj!AW$16,A3382-1,0)))</f>
        <v/>
      </c>
      <c r="E3383" s="66" t="str">
        <f ca="1">IF(C3383="","",OFFSET(Zdroj!AX$16,A3382-1,0))</f>
        <v/>
      </c>
      <c r="F3383" s="332"/>
      <c r="G3383" s="333"/>
    </row>
    <row r="3384" spans="1:7" x14ac:dyDescent="0.25">
      <c r="B3384" s="333"/>
      <c r="C3384" s="137" t="str">
        <f ca="1">IF(OFFSET(Zdroj!AI$16,A3382-1,0)=0,"",CONCATENATE("A",$A$2+2," - ",Zdroj!$AI$15))</f>
        <v/>
      </c>
      <c r="D3384" s="134" t="str">
        <f ca="1">IF(C3384="","",CONCATENATE(OFFSET(Zdroj!AI$16,A3382-1,0)," - ",OFFSET(Zdroj!AY$16,A3382-1,0)))</f>
        <v/>
      </c>
      <c r="E3384" s="66" t="str">
        <f ca="1">IF(C3384="","",OFFSET(Zdroj!AZ$16,A3382-1,0))</f>
        <v/>
      </c>
      <c r="F3384" s="332"/>
      <c r="G3384" s="333"/>
    </row>
    <row r="3385" spans="1:7" x14ac:dyDescent="0.25">
      <c r="B3385" s="333"/>
      <c r="C3385" s="137" t="str">
        <f ca="1">IF(OFFSET(Zdroj!AJ$16,A3382-1,0)=0,"",CONCATENATE("A",$A$2+3," - ",Zdroj!$AJ$15))</f>
        <v/>
      </c>
      <c r="D3385" s="134" t="str">
        <f ca="1">IF(C3385="","",CONCATENATE(OFFSET(Zdroj!AJ$16,A3382-1,0)," - ",OFFSET(Zdroj!BA$16,A3382-1,0)))</f>
        <v/>
      </c>
      <c r="E3385" s="66" t="str">
        <f ca="1">IF(C3385="","",OFFSET(Zdroj!BB$16,A3382-1,0))</f>
        <v/>
      </c>
      <c r="F3385" s="332"/>
      <c r="G3385" s="333"/>
    </row>
    <row r="3386" spans="1:7" x14ac:dyDescent="0.25">
      <c r="B3386" s="333"/>
      <c r="C3386" s="137" t="str">
        <f ca="1">IF(OFFSET(Zdroj!AK$16,A3382-1,0)=0,"",CONCATENATE("A",$A$2+4," - ",Zdroj!$AK$15))</f>
        <v/>
      </c>
      <c r="D3386" s="134" t="str">
        <f ca="1">IF(C3386="","",CONCATENATE(OFFSET(Zdroj!AK$16,A3382-1,0)," - ",OFFSET(Zdroj!BC$16,A3382-1,0)))</f>
        <v/>
      </c>
      <c r="E3386" s="66" t="str">
        <f ca="1">IF(C3386="","",OFFSET(Zdroj!BD$16,A3382-1,0))</f>
        <v/>
      </c>
      <c r="F3386" s="332"/>
      <c r="G3386" s="333"/>
    </row>
    <row r="3387" spans="1:7" x14ac:dyDescent="0.25">
      <c r="B3387" s="333"/>
      <c r="C3387" s="137" t="str">
        <f ca="1">IF(OFFSET(Zdroj!AL$16,A3382-1,0)=0,"",CONCATENATE("A",$A$2+5," - ",Zdroj!$AL$15))</f>
        <v/>
      </c>
      <c r="D3387" s="134" t="str">
        <f ca="1">IF(C3387="","",CONCATENATE(OFFSET(Zdroj!AL$16,A3382-1,0)," - ",OFFSET(Zdroj!BE$16,A3382-1,0)))</f>
        <v/>
      </c>
      <c r="E3387" s="66" t="str">
        <f ca="1">IF(C3387="","",OFFSET(Zdroj!BF$16,A3382-1,0))</f>
        <v/>
      </c>
      <c r="F3387" s="332"/>
      <c r="G3387" s="333"/>
    </row>
    <row r="3388" spans="1:7" x14ac:dyDescent="0.25">
      <c r="B3388" s="333"/>
      <c r="C3388" s="137" t="str">
        <f ca="1">IF(OFFSET(Zdroj!AM$16,A3382-1,0)=0,"",CONCATENATE("B",$A$2," - ",Zdroj!$AM$15))</f>
        <v/>
      </c>
      <c r="D3388" s="134" t="str">
        <f ca="1">IF(C3388="","",CONCATENATE(OFFSET(Zdroj!AM$16,A3382-1,0)))</f>
        <v/>
      </c>
      <c r="E3388" s="67" t="str">
        <f ca="1">IF(C3388="","",OFFSET(Zdroj!AN$16,A3382-1,0))</f>
        <v/>
      </c>
      <c r="F3388" s="334" t="str">
        <f t="shared" ref="F3388" ca="1" si="1010">IF(SUM(E3388:E3391)=0,"",SUM(E3388:E3391))</f>
        <v/>
      </c>
      <c r="G3388" s="333"/>
    </row>
    <row r="3389" spans="1:7" x14ac:dyDescent="0.25">
      <c r="B3389" s="333"/>
      <c r="C3389" s="137" t="str">
        <f ca="1">IF(OFFSET(Zdroj!AO$16,A3382-1,0)=0,"",CONCATENATE("B",$A$2+1," - ",Zdroj!$AO$15))</f>
        <v/>
      </c>
      <c r="D3389" s="134" t="str">
        <f ca="1">IF(C3389="","",CONCATENATE(OFFSET(Zdroj!AO$16,A3382-1,0)))</f>
        <v/>
      </c>
      <c r="E3389" s="66" t="str">
        <f ca="1">IF(C3389="","",OFFSET(Zdroj!AP$16,A3382-1,0))</f>
        <v/>
      </c>
      <c r="F3389" s="334"/>
      <c r="G3389" s="333"/>
    </row>
    <row r="3390" spans="1:7" x14ac:dyDescent="0.25">
      <c r="B3390" s="333"/>
      <c r="C3390" s="137" t="str">
        <f ca="1">IF(OFFSET(Zdroj!AQ$16,A3382-1,0)=0,"",CONCATENATE("B",$A$2+2," - ",Zdroj!$AQ$15))</f>
        <v/>
      </c>
      <c r="D3390" s="134" t="str">
        <f ca="1">IF(C3390="","",CONCATENATE(OFFSET(Zdroj!AQ$16,A3382-1,0)))</f>
        <v/>
      </c>
      <c r="E3390" s="66" t="str">
        <f ca="1">IF(C3390="","",OFFSET(Zdroj!AR$16,A3382-1,0))</f>
        <v/>
      </c>
      <c r="F3390" s="334"/>
      <c r="G3390" s="333"/>
    </row>
    <row r="3391" spans="1:7" x14ac:dyDescent="0.25">
      <c r="B3391" s="333"/>
      <c r="C3391" s="137" t="str">
        <f ca="1">IF(OFFSET(Zdroj!AT$16,A3382-1,0)=0,"",CONCATENATE("B",$A$2+3," - ",Zdroj!$AS$15))</f>
        <v/>
      </c>
      <c r="D3391" s="134" t="str">
        <f ca="1">IF(C3391="","",CONCATENATE(OFFSET(Zdroj!AS$16,A3382-1,0)))</f>
        <v/>
      </c>
      <c r="E3391" s="66" t="str">
        <f ca="1">IF(C3391="","",OFFSET(Zdroj!AT$16,A3382-1,0))</f>
        <v/>
      </c>
      <c r="F3391" s="334"/>
      <c r="G3391" s="333"/>
    </row>
    <row r="3392" spans="1:7" x14ac:dyDescent="0.25">
      <c r="A3392" s="127">
        <f>SUM((ROW()+8)/10)</f>
        <v>340</v>
      </c>
      <c r="B3392" s="333" t="str">
        <f ca="1">IF(OFFSET(Zdroj!$B$16,A3392-1,0)&gt;0,OFFSET(Zdroj!$B$16,A3392-1,0),"")</f>
        <v/>
      </c>
      <c r="C3392" s="136" t="str">
        <f ca="1">IF(OFFSET(Zdroj!AG$16,A3392-1,0)=0,"",CONCATENATE("A",$A$2," - ",Zdroj!$AG$15))</f>
        <v/>
      </c>
      <c r="D3392" s="134" t="str">
        <f ca="1">IF(C3392="","",CONCATENATE(OFFSET(Zdroj!AG$16,A3392-1,0)," - ",OFFSET(Zdroj!AU$16,A3392-1,0)))</f>
        <v/>
      </c>
      <c r="E3392" s="66" t="str">
        <f ca="1">IF(C3392="","",OFFSET(Zdroj!AV$16,A3392-1,0))</f>
        <v/>
      </c>
      <c r="F3392" s="332" t="str">
        <f t="shared" ref="F3392" ca="1" si="1011">IF(SUM(E3392:E3397)=0,"",SUM(E3392:E3397))</f>
        <v/>
      </c>
      <c r="G3392" s="333" t="str">
        <f t="shared" ref="G3392" ca="1" si="1012">IF(SUM(E3392:E3401)=0,"",SUM(E3392:E3401))</f>
        <v/>
      </c>
    </row>
    <row r="3393" spans="1:7" x14ac:dyDescent="0.25">
      <c r="B3393" s="333"/>
      <c r="C3393" s="137" t="str">
        <f ca="1">IF(OFFSET(Zdroj!AH$16,A3392-1,0)=0,"",CONCATENATE("A",$A$2+1," - ",Zdroj!$AH$15))</f>
        <v/>
      </c>
      <c r="D3393" s="134" t="str">
        <f ca="1">IF(C3393="","",CONCATENATE(OFFSET(Zdroj!AH$16,A3392-1,0)," - ",OFFSET(Zdroj!AW$16,A3392-1,0)))</f>
        <v/>
      </c>
      <c r="E3393" s="66" t="str">
        <f ca="1">IF(C3393="","",OFFSET(Zdroj!AX$16,A3392-1,0))</f>
        <v/>
      </c>
      <c r="F3393" s="332"/>
      <c r="G3393" s="333"/>
    </row>
    <row r="3394" spans="1:7" x14ac:dyDescent="0.25">
      <c r="B3394" s="333"/>
      <c r="C3394" s="137" t="str">
        <f ca="1">IF(OFFSET(Zdroj!AI$16,A3392-1,0)=0,"",CONCATENATE("A",$A$2+2," - ",Zdroj!$AI$15))</f>
        <v/>
      </c>
      <c r="D3394" s="134" t="str">
        <f ca="1">IF(C3394="","",CONCATENATE(OFFSET(Zdroj!AI$16,A3392-1,0)," - ",OFFSET(Zdroj!AY$16,A3392-1,0)))</f>
        <v/>
      </c>
      <c r="E3394" s="66" t="str">
        <f ca="1">IF(C3394="","",OFFSET(Zdroj!AZ$16,A3392-1,0))</f>
        <v/>
      </c>
      <c r="F3394" s="332"/>
      <c r="G3394" s="333"/>
    </row>
    <row r="3395" spans="1:7" x14ac:dyDescent="0.25">
      <c r="B3395" s="333"/>
      <c r="C3395" s="137" t="str">
        <f ca="1">IF(OFFSET(Zdroj!AJ$16,A3392-1,0)=0,"",CONCATENATE("A",$A$2+3," - ",Zdroj!$AJ$15))</f>
        <v/>
      </c>
      <c r="D3395" s="134" t="str">
        <f ca="1">IF(C3395="","",CONCATENATE(OFFSET(Zdroj!AJ$16,A3392-1,0)," - ",OFFSET(Zdroj!BA$16,A3392-1,0)))</f>
        <v/>
      </c>
      <c r="E3395" s="66" t="str">
        <f ca="1">IF(C3395="","",OFFSET(Zdroj!BB$16,A3392-1,0))</f>
        <v/>
      </c>
      <c r="F3395" s="332"/>
      <c r="G3395" s="333"/>
    </row>
    <row r="3396" spans="1:7" x14ac:dyDescent="0.25">
      <c r="B3396" s="333"/>
      <c r="C3396" s="137" t="str">
        <f ca="1">IF(OFFSET(Zdroj!AK$16,A3392-1,0)=0,"",CONCATENATE("A",$A$2+4," - ",Zdroj!$AK$15))</f>
        <v/>
      </c>
      <c r="D3396" s="134" t="str">
        <f ca="1">IF(C3396="","",CONCATENATE(OFFSET(Zdroj!AK$16,A3392-1,0)," - ",OFFSET(Zdroj!BC$16,A3392-1,0)))</f>
        <v/>
      </c>
      <c r="E3396" s="66" t="str">
        <f ca="1">IF(C3396="","",OFFSET(Zdroj!BD$16,A3392-1,0))</f>
        <v/>
      </c>
      <c r="F3396" s="332"/>
      <c r="G3396" s="333"/>
    </row>
    <row r="3397" spans="1:7" x14ac:dyDescent="0.25">
      <c r="B3397" s="333"/>
      <c r="C3397" s="137" t="str">
        <f ca="1">IF(OFFSET(Zdroj!AL$16,A3392-1,0)=0,"",CONCATENATE("A",$A$2+5," - ",Zdroj!$AL$15))</f>
        <v/>
      </c>
      <c r="D3397" s="134" t="str">
        <f ca="1">IF(C3397="","",CONCATENATE(OFFSET(Zdroj!AL$16,A3392-1,0)," - ",OFFSET(Zdroj!BE$16,A3392-1,0)))</f>
        <v/>
      </c>
      <c r="E3397" s="66" t="str">
        <f ca="1">IF(C3397="","",OFFSET(Zdroj!BF$16,A3392-1,0))</f>
        <v/>
      </c>
      <c r="F3397" s="332"/>
      <c r="G3397" s="333"/>
    </row>
    <row r="3398" spans="1:7" x14ac:dyDescent="0.25">
      <c r="B3398" s="333"/>
      <c r="C3398" s="137" t="str">
        <f ca="1">IF(OFFSET(Zdroj!AM$16,A3392-1,0)=0,"",CONCATENATE("B",$A$2," - ",Zdroj!$AM$15))</f>
        <v/>
      </c>
      <c r="D3398" s="134" t="str">
        <f ca="1">IF(C3398="","",CONCATENATE(OFFSET(Zdroj!AM$16,A3392-1,0)))</f>
        <v/>
      </c>
      <c r="E3398" s="67" t="str">
        <f ca="1">IF(C3398="","",OFFSET(Zdroj!AN$16,A3392-1,0))</f>
        <v/>
      </c>
      <c r="F3398" s="334" t="str">
        <f t="shared" ref="F3398" ca="1" si="1013">IF(SUM(E3398:E3401)=0,"",SUM(E3398:E3401))</f>
        <v/>
      </c>
      <c r="G3398" s="333"/>
    </row>
    <row r="3399" spans="1:7" x14ac:dyDescent="0.25">
      <c r="B3399" s="333"/>
      <c r="C3399" s="137" t="str">
        <f ca="1">IF(OFFSET(Zdroj!AO$16,A3392-1,0)=0,"",CONCATENATE("B",$A$2+1," - ",Zdroj!$AO$15))</f>
        <v/>
      </c>
      <c r="D3399" s="134" t="str">
        <f ca="1">IF(C3399="","",CONCATENATE(OFFSET(Zdroj!AO$16,A3392-1,0)))</f>
        <v/>
      </c>
      <c r="E3399" s="66" t="str">
        <f ca="1">IF(C3399="","",OFFSET(Zdroj!AP$16,A3392-1,0))</f>
        <v/>
      </c>
      <c r="F3399" s="334"/>
      <c r="G3399" s="333"/>
    </row>
    <row r="3400" spans="1:7" x14ac:dyDescent="0.25">
      <c r="B3400" s="333"/>
      <c r="C3400" s="137" t="str">
        <f ca="1">IF(OFFSET(Zdroj!AQ$16,A3392-1,0)=0,"",CONCATENATE("B",$A$2+2," - ",Zdroj!$AQ$15))</f>
        <v/>
      </c>
      <c r="D3400" s="134" t="str">
        <f ca="1">IF(C3400="","",CONCATENATE(OFFSET(Zdroj!AQ$16,A3392-1,0)))</f>
        <v/>
      </c>
      <c r="E3400" s="66" t="str">
        <f ca="1">IF(C3400="","",OFFSET(Zdroj!AR$16,A3392-1,0))</f>
        <v/>
      </c>
      <c r="F3400" s="334"/>
      <c r="G3400" s="333"/>
    </row>
    <row r="3401" spans="1:7" x14ac:dyDescent="0.25">
      <c r="B3401" s="333"/>
      <c r="C3401" s="137" t="str">
        <f ca="1">IF(OFFSET(Zdroj!AT$16,A3392-1,0)=0,"",CONCATENATE("B",$A$2+3," - ",Zdroj!$AS$15))</f>
        <v/>
      </c>
      <c r="D3401" s="134" t="str">
        <f ca="1">IF(C3401="","",CONCATENATE(OFFSET(Zdroj!AS$16,A3392-1,0)))</f>
        <v/>
      </c>
      <c r="E3401" s="66" t="str">
        <f ca="1">IF(C3401="","",OFFSET(Zdroj!AT$16,A3392-1,0))</f>
        <v/>
      </c>
      <c r="F3401" s="334"/>
      <c r="G3401" s="333"/>
    </row>
    <row r="3402" spans="1:7" x14ac:dyDescent="0.25">
      <c r="A3402" s="127">
        <f>SUM((ROW()+8)/10)</f>
        <v>341</v>
      </c>
      <c r="B3402" s="333" t="str">
        <f ca="1">IF(OFFSET(Zdroj!$B$16,A3402-1,0)&gt;0,OFFSET(Zdroj!$B$16,A3402-1,0),"")</f>
        <v/>
      </c>
      <c r="C3402" s="136" t="str">
        <f ca="1">IF(OFFSET(Zdroj!AG$16,A3402-1,0)=0,"",CONCATENATE("A",$A$2," - ",Zdroj!$AG$15))</f>
        <v/>
      </c>
      <c r="D3402" s="134" t="str">
        <f ca="1">IF(C3402="","",CONCATENATE(OFFSET(Zdroj!AG$16,A3402-1,0)," - ",OFFSET(Zdroj!AU$16,A3402-1,0)))</f>
        <v/>
      </c>
      <c r="E3402" s="66" t="str">
        <f ca="1">IF(C3402="","",OFFSET(Zdroj!AV$16,A3402-1,0))</f>
        <v/>
      </c>
      <c r="F3402" s="332" t="str">
        <f t="shared" ref="F3402" ca="1" si="1014">IF(SUM(E3402:E3407)=0,"",SUM(E3402:E3407))</f>
        <v/>
      </c>
      <c r="G3402" s="333" t="str">
        <f t="shared" ref="G3402" ca="1" si="1015">IF(SUM(E3402:E3411)=0,"",SUM(E3402:E3411))</f>
        <v/>
      </c>
    </row>
    <row r="3403" spans="1:7" x14ac:dyDescent="0.25">
      <c r="B3403" s="333"/>
      <c r="C3403" s="137" t="str">
        <f ca="1">IF(OFFSET(Zdroj!AH$16,A3402-1,0)=0,"",CONCATENATE("A",$A$2+1," - ",Zdroj!$AH$15))</f>
        <v/>
      </c>
      <c r="D3403" s="134" t="str">
        <f ca="1">IF(C3403="","",CONCATENATE(OFFSET(Zdroj!AH$16,A3402-1,0)," - ",OFFSET(Zdroj!AW$16,A3402-1,0)))</f>
        <v/>
      </c>
      <c r="E3403" s="66" t="str">
        <f ca="1">IF(C3403="","",OFFSET(Zdroj!AX$16,A3402-1,0))</f>
        <v/>
      </c>
      <c r="F3403" s="332"/>
      <c r="G3403" s="333"/>
    </row>
    <row r="3404" spans="1:7" x14ac:dyDescent="0.25">
      <c r="B3404" s="333"/>
      <c r="C3404" s="137" t="str">
        <f ca="1">IF(OFFSET(Zdroj!AI$16,A3402-1,0)=0,"",CONCATENATE("A",$A$2+2," - ",Zdroj!$AI$15))</f>
        <v/>
      </c>
      <c r="D3404" s="134" t="str">
        <f ca="1">IF(C3404="","",CONCATENATE(OFFSET(Zdroj!AI$16,A3402-1,0)," - ",OFFSET(Zdroj!AY$16,A3402-1,0)))</f>
        <v/>
      </c>
      <c r="E3404" s="66" t="str">
        <f ca="1">IF(C3404="","",OFFSET(Zdroj!AZ$16,A3402-1,0))</f>
        <v/>
      </c>
      <c r="F3404" s="332"/>
      <c r="G3404" s="333"/>
    </row>
    <row r="3405" spans="1:7" x14ac:dyDescent="0.25">
      <c r="B3405" s="333"/>
      <c r="C3405" s="137" t="str">
        <f ca="1">IF(OFFSET(Zdroj!AJ$16,A3402-1,0)=0,"",CONCATENATE("A",$A$2+3," - ",Zdroj!$AJ$15))</f>
        <v/>
      </c>
      <c r="D3405" s="134" t="str">
        <f ca="1">IF(C3405="","",CONCATENATE(OFFSET(Zdroj!AJ$16,A3402-1,0)," - ",OFFSET(Zdroj!BA$16,A3402-1,0)))</f>
        <v/>
      </c>
      <c r="E3405" s="66" t="str">
        <f ca="1">IF(C3405="","",OFFSET(Zdroj!BB$16,A3402-1,0))</f>
        <v/>
      </c>
      <c r="F3405" s="332"/>
      <c r="G3405" s="333"/>
    </row>
    <row r="3406" spans="1:7" x14ac:dyDescent="0.25">
      <c r="B3406" s="333"/>
      <c r="C3406" s="137" t="str">
        <f ca="1">IF(OFFSET(Zdroj!AK$16,A3402-1,0)=0,"",CONCATENATE("A",$A$2+4," - ",Zdroj!$AK$15))</f>
        <v/>
      </c>
      <c r="D3406" s="134" t="str">
        <f ca="1">IF(C3406="","",CONCATENATE(OFFSET(Zdroj!AK$16,A3402-1,0)," - ",OFFSET(Zdroj!BC$16,A3402-1,0)))</f>
        <v/>
      </c>
      <c r="E3406" s="66" t="str">
        <f ca="1">IF(C3406="","",OFFSET(Zdroj!BD$16,A3402-1,0))</f>
        <v/>
      </c>
      <c r="F3406" s="332"/>
      <c r="G3406" s="333"/>
    </row>
    <row r="3407" spans="1:7" x14ac:dyDescent="0.25">
      <c r="B3407" s="333"/>
      <c r="C3407" s="137" t="str">
        <f ca="1">IF(OFFSET(Zdroj!AL$16,A3402-1,0)=0,"",CONCATENATE("A",$A$2+5," - ",Zdroj!$AL$15))</f>
        <v/>
      </c>
      <c r="D3407" s="134" t="str">
        <f ca="1">IF(C3407="","",CONCATENATE(OFFSET(Zdroj!AL$16,A3402-1,0)," - ",OFFSET(Zdroj!BE$16,A3402-1,0)))</f>
        <v/>
      </c>
      <c r="E3407" s="66" t="str">
        <f ca="1">IF(C3407="","",OFFSET(Zdroj!BF$16,A3402-1,0))</f>
        <v/>
      </c>
      <c r="F3407" s="332"/>
      <c r="G3407" s="333"/>
    </row>
    <row r="3408" spans="1:7" x14ac:dyDescent="0.25">
      <c r="B3408" s="333"/>
      <c r="C3408" s="137" t="str">
        <f ca="1">IF(OFFSET(Zdroj!AM$16,A3402-1,0)=0,"",CONCATENATE("B",$A$2," - ",Zdroj!$AM$15))</f>
        <v/>
      </c>
      <c r="D3408" s="134" t="str">
        <f ca="1">IF(C3408="","",CONCATENATE(OFFSET(Zdroj!AM$16,A3402-1,0)))</f>
        <v/>
      </c>
      <c r="E3408" s="67" t="str">
        <f ca="1">IF(C3408="","",OFFSET(Zdroj!AN$16,A3402-1,0))</f>
        <v/>
      </c>
      <c r="F3408" s="334" t="str">
        <f t="shared" ref="F3408" ca="1" si="1016">IF(SUM(E3408:E3411)=0,"",SUM(E3408:E3411))</f>
        <v/>
      </c>
      <c r="G3408" s="333"/>
    </row>
    <row r="3409" spans="1:7" x14ac:dyDescent="0.25">
      <c r="B3409" s="333"/>
      <c r="C3409" s="137" t="str">
        <f ca="1">IF(OFFSET(Zdroj!AO$16,A3402-1,0)=0,"",CONCATENATE("B",$A$2+1," - ",Zdroj!$AO$15))</f>
        <v/>
      </c>
      <c r="D3409" s="134" t="str">
        <f ca="1">IF(C3409="","",CONCATENATE(OFFSET(Zdroj!AO$16,A3402-1,0)))</f>
        <v/>
      </c>
      <c r="E3409" s="66" t="str">
        <f ca="1">IF(C3409="","",OFFSET(Zdroj!AP$16,A3402-1,0))</f>
        <v/>
      </c>
      <c r="F3409" s="334"/>
      <c r="G3409" s="333"/>
    </row>
    <row r="3410" spans="1:7" x14ac:dyDescent="0.25">
      <c r="B3410" s="333"/>
      <c r="C3410" s="137" t="str">
        <f ca="1">IF(OFFSET(Zdroj!AQ$16,A3402-1,0)=0,"",CONCATENATE("B",$A$2+2," - ",Zdroj!$AQ$15))</f>
        <v/>
      </c>
      <c r="D3410" s="134" t="str">
        <f ca="1">IF(C3410="","",CONCATENATE(OFFSET(Zdroj!AQ$16,A3402-1,0)))</f>
        <v/>
      </c>
      <c r="E3410" s="66" t="str">
        <f ca="1">IF(C3410="","",OFFSET(Zdroj!AR$16,A3402-1,0))</f>
        <v/>
      </c>
      <c r="F3410" s="334"/>
      <c r="G3410" s="333"/>
    </row>
    <row r="3411" spans="1:7" x14ac:dyDescent="0.25">
      <c r="B3411" s="333"/>
      <c r="C3411" s="137" t="str">
        <f ca="1">IF(OFFSET(Zdroj!AT$16,A3402-1,0)=0,"",CONCATENATE("B",$A$2+3," - ",Zdroj!$AS$15))</f>
        <v/>
      </c>
      <c r="D3411" s="134" t="str">
        <f ca="1">IF(C3411="","",CONCATENATE(OFFSET(Zdroj!AS$16,A3402-1,0)))</f>
        <v/>
      </c>
      <c r="E3411" s="66" t="str">
        <f ca="1">IF(C3411="","",OFFSET(Zdroj!AT$16,A3402-1,0))</f>
        <v/>
      </c>
      <c r="F3411" s="334"/>
      <c r="G3411" s="333"/>
    </row>
    <row r="3412" spans="1:7" x14ac:dyDescent="0.25">
      <c r="A3412" s="127">
        <f>SUM((ROW()+8)/10)</f>
        <v>342</v>
      </c>
      <c r="B3412" s="333" t="str">
        <f ca="1">IF(OFFSET(Zdroj!$B$16,A3412-1,0)&gt;0,OFFSET(Zdroj!$B$16,A3412-1,0),"")</f>
        <v/>
      </c>
      <c r="C3412" s="136" t="str">
        <f ca="1">IF(OFFSET(Zdroj!AG$16,A3412-1,0)=0,"",CONCATENATE("A",$A$2," - ",Zdroj!$AG$15))</f>
        <v/>
      </c>
      <c r="D3412" s="134" t="str">
        <f ca="1">IF(C3412="","",CONCATENATE(OFFSET(Zdroj!AG$16,A3412-1,0)," - ",OFFSET(Zdroj!AU$16,A3412-1,0)))</f>
        <v/>
      </c>
      <c r="E3412" s="66" t="str">
        <f ca="1">IF(C3412="","",OFFSET(Zdroj!AV$16,A3412-1,0))</f>
        <v/>
      </c>
      <c r="F3412" s="332" t="str">
        <f t="shared" ref="F3412" ca="1" si="1017">IF(SUM(E3412:E3417)=0,"",SUM(E3412:E3417))</f>
        <v/>
      </c>
      <c r="G3412" s="333" t="str">
        <f t="shared" ref="G3412" ca="1" si="1018">IF(SUM(E3412:E3421)=0,"",SUM(E3412:E3421))</f>
        <v/>
      </c>
    </row>
    <row r="3413" spans="1:7" x14ac:dyDescent="0.25">
      <c r="B3413" s="333"/>
      <c r="C3413" s="137" t="str">
        <f ca="1">IF(OFFSET(Zdroj!AH$16,A3412-1,0)=0,"",CONCATENATE("A",$A$2+1," - ",Zdroj!$AH$15))</f>
        <v/>
      </c>
      <c r="D3413" s="134" t="str">
        <f ca="1">IF(C3413="","",CONCATENATE(OFFSET(Zdroj!AH$16,A3412-1,0)," - ",OFFSET(Zdroj!AW$16,A3412-1,0)))</f>
        <v/>
      </c>
      <c r="E3413" s="66" t="str">
        <f ca="1">IF(C3413="","",OFFSET(Zdroj!AX$16,A3412-1,0))</f>
        <v/>
      </c>
      <c r="F3413" s="332"/>
      <c r="G3413" s="333"/>
    </row>
    <row r="3414" spans="1:7" x14ac:dyDescent="0.25">
      <c r="B3414" s="333"/>
      <c r="C3414" s="137" t="str">
        <f ca="1">IF(OFFSET(Zdroj!AI$16,A3412-1,0)=0,"",CONCATENATE("A",$A$2+2," - ",Zdroj!$AI$15))</f>
        <v/>
      </c>
      <c r="D3414" s="134" t="str">
        <f ca="1">IF(C3414="","",CONCATENATE(OFFSET(Zdroj!AI$16,A3412-1,0)," - ",OFFSET(Zdroj!AY$16,A3412-1,0)))</f>
        <v/>
      </c>
      <c r="E3414" s="66" t="str">
        <f ca="1">IF(C3414="","",OFFSET(Zdroj!AZ$16,A3412-1,0))</f>
        <v/>
      </c>
      <c r="F3414" s="332"/>
      <c r="G3414" s="333"/>
    </row>
    <row r="3415" spans="1:7" x14ac:dyDescent="0.25">
      <c r="B3415" s="333"/>
      <c r="C3415" s="137" t="str">
        <f ca="1">IF(OFFSET(Zdroj!AJ$16,A3412-1,0)=0,"",CONCATENATE("A",$A$2+3," - ",Zdroj!$AJ$15))</f>
        <v/>
      </c>
      <c r="D3415" s="134" t="str">
        <f ca="1">IF(C3415="","",CONCATENATE(OFFSET(Zdroj!AJ$16,A3412-1,0)," - ",OFFSET(Zdroj!BA$16,A3412-1,0)))</f>
        <v/>
      </c>
      <c r="E3415" s="66" t="str">
        <f ca="1">IF(C3415="","",OFFSET(Zdroj!BB$16,A3412-1,0))</f>
        <v/>
      </c>
      <c r="F3415" s="332"/>
      <c r="G3415" s="333"/>
    </row>
    <row r="3416" spans="1:7" x14ac:dyDescent="0.25">
      <c r="B3416" s="333"/>
      <c r="C3416" s="137" t="str">
        <f ca="1">IF(OFFSET(Zdroj!AK$16,A3412-1,0)=0,"",CONCATENATE("A",$A$2+4," - ",Zdroj!$AK$15))</f>
        <v/>
      </c>
      <c r="D3416" s="134" t="str">
        <f ca="1">IF(C3416="","",CONCATENATE(OFFSET(Zdroj!AK$16,A3412-1,0)," - ",OFFSET(Zdroj!BC$16,A3412-1,0)))</f>
        <v/>
      </c>
      <c r="E3416" s="66" t="str">
        <f ca="1">IF(C3416="","",OFFSET(Zdroj!BD$16,A3412-1,0))</f>
        <v/>
      </c>
      <c r="F3416" s="332"/>
      <c r="G3416" s="333"/>
    </row>
    <row r="3417" spans="1:7" x14ac:dyDescent="0.25">
      <c r="B3417" s="333"/>
      <c r="C3417" s="137" t="str">
        <f ca="1">IF(OFFSET(Zdroj!AL$16,A3412-1,0)=0,"",CONCATENATE("A",$A$2+5," - ",Zdroj!$AL$15))</f>
        <v/>
      </c>
      <c r="D3417" s="134" t="str">
        <f ca="1">IF(C3417="","",CONCATENATE(OFFSET(Zdroj!AL$16,A3412-1,0)," - ",OFFSET(Zdroj!BE$16,A3412-1,0)))</f>
        <v/>
      </c>
      <c r="E3417" s="66" t="str">
        <f ca="1">IF(C3417="","",OFFSET(Zdroj!BF$16,A3412-1,0))</f>
        <v/>
      </c>
      <c r="F3417" s="332"/>
      <c r="G3417" s="333"/>
    </row>
    <row r="3418" spans="1:7" x14ac:dyDescent="0.25">
      <c r="B3418" s="333"/>
      <c r="C3418" s="137" t="str">
        <f ca="1">IF(OFFSET(Zdroj!AM$16,A3412-1,0)=0,"",CONCATENATE("B",$A$2," - ",Zdroj!$AM$15))</f>
        <v/>
      </c>
      <c r="D3418" s="134" t="str">
        <f ca="1">IF(C3418="","",CONCATENATE(OFFSET(Zdroj!AM$16,A3412-1,0)))</f>
        <v/>
      </c>
      <c r="E3418" s="67" t="str">
        <f ca="1">IF(C3418="","",OFFSET(Zdroj!AN$16,A3412-1,0))</f>
        <v/>
      </c>
      <c r="F3418" s="334" t="str">
        <f t="shared" ref="F3418" ca="1" si="1019">IF(SUM(E3418:E3421)=0,"",SUM(E3418:E3421))</f>
        <v/>
      </c>
      <c r="G3418" s="333"/>
    </row>
    <row r="3419" spans="1:7" x14ac:dyDescent="0.25">
      <c r="B3419" s="333"/>
      <c r="C3419" s="137" t="str">
        <f ca="1">IF(OFFSET(Zdroj!AO$16,A3412-1,0)=0,"",CONCATENATE("B",$A$2+1," - ",Zdroj!$AO$15))</f>
        <v/>
      </c>
      <c r="D3419" s="134" t="str">
        <f ca="1">IF(C3419="","",CONCATENATE(OFFSET(Zdroj!AO$16,A3412-1,0)))</f>
        <v/>
      </c>
      <c r="E3419" s="66" t="str">
        <f ca="1">IF(C3419="","",OFFSET(Zdroj!AP$16,A3412-1,0))</f>
        <v/>
      </c>
      <c r="F3419" s="334"/>
      <c r="G3419" s="333"/>
    </row>
    <row r="3420" spans="1:7" x14ac:dyDescent="0.25">
      <c r="B3420" s="333"/>
      <c r="C3420" s="137" t="str">
        <f ca="1">IF(OFFSET(Zdroj!AQ$16,A3412-1,0)=0,"",CONCATENATE("B",$A$2+2," - ",Zdroj!$AQ$15))</f>
        <v/>
      </c>
      <c r="D3420" s="134" t="str">
        <f ca="1">IF(C3420="","",CONCATENATE(OFFSET(Zdroj!AQ$16,A3412-1,0)))</f>
        <v/>
      </c>
      <c r="E3420" s="66" t="str">
        <f ca="1">IF(C3420="","",OFFSET(Zdroj!AR$16,A3412-1,0))</f>
        <v/>
      </c>
      <c r="F3420" s="334"/>
      <c r="G3420" s="333"/>
    </row>
    <row r="3421" spans="1:7" x14ac:dyDescent="0.25">
      <c r="B3421" s="333"/>
      <c r="C3421" s="137" t="str">
        <f ca="1">IF(OFFSET(Zdroj!AT$16,A3412-1,0)=0,"",CONCATENATE("B",$A$2+3," - ",Zdroj!$AS$15))</f>
        <v/>
      </c>
      <c r="D3421" s="134" t="str">
        <f ca="1">IF(C3421="","",CONCATENATE(OFFSET(Zdroj!AS$16,A3412-1,0)))</f>
        <v/>
      </c>
      <c r="E3421" s="66" t="str">
        <f ca="1">IF(C3421="","",OFFSET(Zdroj!AT$16,A3412-1,0))</f>
        <v/>
      </c>
      <c r="F3421" s="334"/>
      <c r="G3421" s="333"/>
    </row>
    <row r="3422" spans="1:7" x14ac:dyDescent="0.25">
      <c r="A3422" s="127">
        <f>SUM((ROW()+8)/10)</f>
        <v>343</v>
      </c>
      <c r="B3422" s="333" t="str">
        <f ca="1">IF(OFFSET(Zdroj!$B$16,A3422-1,0)&gt;0,OFFSET(Zdroj!$B$16,A3422-1,0),"")</f>
        <v/>
      </c>
      <c r="C3422" s="136" t="str">
        <f ca="1">IF(OFFSET(Zdroj!AG$16,A3422-1,0)=0,"",CONCATENATE("A",$A$2," - ",Zdroj!$AG$15))</f>
        <v/>
      </c>
      <c r="D3422" s="134" t="str">
        <f ca="1">IF(C3422="","",CONCATENATE(OFFSET(Zdroj!AG$16,A3422-1,0)," - ",OFFSET(Zdroj!AU$16,A3422-1,0)))</f>
        <v/>
      </c>
      <c r="E3422" s="66" t="str">
        <f ca="1">IF(C3422="","",OFFSET(Zdroj!AV$16,A3422-1,0))</f>
        <v/>
      </c>
      <c r="F3422" s="332" t="str">
        <f t="shared" ref="F3422" ca="1" si="1020">IF(SUM(E3422:E3427)=0,"",SUM(E3422:E3427))</f>
        <v/>
      </c>
      <c r="G3422" s="333" t="str">
        <f t="shared" ref="G3422" ca="1" si="1021">IF(SUM(E3422:E3431)=0,"",SUM(E3422:E3431))</f>
        <v/>
      </c>
    </row>
    <row r="3423" spans="1:7" x14ac:dyDescent="0.25">
      <c r="B3423" s="333"/>
      <c r="C3423" s="137" t="str">
        <f ca="1">IF(OFFSET(Zdroj!AH$16,A3422-1,0)=0,"",CONCATENATE("A",$A$2+1," - ",Zdroj!$AH$15))</f>
        <v/>
      </c>
      <c r="D3423" s="134" t="str">
        <f ca="1">IF(C3423="","",CONCATENATE(OFFSET(Zdroj!AH$16,A3422-1,0)," - ",OFFSET(Zdroj!AW$16,A3422-1,0)))</f>
        <v/>
      </c>
      <c r="E3423" s="66" t="str">
        <f ca="1">IF(C3423="","",OFFSET(Zdroj!AX$16,A3422-1,0))</f>
        <v/>
      </c>
      <c r="F3423" s="332"/>
      <c r="G3423" s="333"/>
    </row>
    <row r="3424" spans="1:7" x14ac:dyDescent="0.25">
      <c r="B3424" s="333"/>
      <c r="C3424" s="137" t="str">
        <f ca="1">IF(OFFSET(Zdroj!AI$16,A3422-1,0)=0,"",CONCATENATE("A",$A$2+2," - ",Zdroj!$AI$15))</f>
        <v/>
      </c>
      <c r="D3424" s="134" t="str">
        <f ca="1">IF(C3424="","",CONCATENATE(OFFSET(Zdroj!AI$16,A3422-1,0)," - ",OFFSET(Zdroj!AY$16,A3422-1,0)))</f>
        <v/>
      </c>
      <c r="E3424" s="66" t="str">
        <f ca="1">IF(C3424="","",OFFSET(Zdroj!AZ$16,A3422-1,0))</f>
        <v/>
      </c>
      <c r="F3424" s="332"/>
      <c r="G3424" s="333"/>
    </row>
    <row r="3425" spans="1:7" x14ac:dyDescent="0.25">
      <c r="B3425" s="333"/>
      <c r="C3425" s="137" t="str">
        <f ca="1">IF(OFFSET(Zdroj!AJ$16,A3422-1,0)=0,"",CONCATENATE("A",$A$2+3," - ",Zdroj!$AJ$15))</f>
        <v/>
      </c>
      <c r="D3425" s="134" t="str">
        <f ca="1">IF(C3425="","",CONCATENATE(OFFSET(Zdroj!AJ$16,A3422-1,0)," - ",OFFSET(Zdroj!BA$16,A3422-1,0)))</f>
        <v/>
      </c>
      <c r="E3425" s="66" t="str">
        <f ca="1">IF(C3425="","",OFFSET(Zdroj!BB$16,A3422-1,0))</f>
        <v/>
      </c>
      <c r="F3425" s="332"/>
      <c r="G3425" s="333"/>
    </row>
    <row r="3426" spans="1:7" x14ac:dyDescent="0.25">
      <c r="B3426" s="333"/>
      <c r="C3426" s="137" t="str">
        <f ca="1">IF(OFFSET(Zdroj!AK$16,A3422-1,0)=0,"",CONCATENATE("A",$A$2+4," - ",Zdroj!$AK$15))</f>
        <v/>
      </c>
      <c r="D3426" s="134" t="str">
        <f ca="1">IF(C3426="","",CONCATENATE(OFFSET(Zdroj!AK$16,A3422-1,0)," - ",OFFSET(Zdroj!BC$16,A3422-1,0)))</f>
        <v/>
      </c>
      <c r="E3426" s="66" t="str">
        <f ca="1">IF(C3426="","",OFFSET(Zdroj!BD$16,A3422-1,0))</f>
        <v/>
      </c>
      <c r="F3426" s="332"/>
      <c r="G3426" s="333"/>
    </row>
    <row r="3427" spans="1:7" x14ac:dyDescent="0.25">
      <c r="B3427" s="333"/>
      <c r="C3427" s="137" t="str">
        <f ca="1">IF(OFFSET(Zdroj!AL$16,A3422-1,0)=0,"",CONCATENATE("A",$A$2+5," - ",Zdroj!$AL$15))</f>
        <v/>
      </c>
      <c r="D3427" s="134" t="str">
        <f ca="1">IF(C3427="","",CONCATENATE(OFFSET(Zdroj!AL$16,A3422-1,0)," - ",OFFSET(Zdroj!BE$16,A3422-1,0)))</f>
        <v/>
      </c>
      <c r="E3427" s="66" t="str">
        <f ca="1">IF(C3427="","",OFFSET(Zdroj!BF$16,A3422-1,0))</f>
        <v/>
      </c>
      <c r="F3427" s="332"/>
      <c r="G3427" s="333"/>
    </row>
    <row r="3428" spans="1:7" x14ac:dyDescent="0.25">
      <c r="B3428" s="333"/>
      <c r="C3428" s="137" t="str">
        <f ca="1">IF(OFFSET(Zdroj!AM$16,A3422-1,0)=0,"",CONCATENATE("B",$A$2," - ",Zdroj!$AM$15))</f>
        <v/>
      </c>
      <c r="D3428" s="134" t="str">
        <f ca="1">IF(C3428="","",CONCATENATE(OFFSET(Zdroj!AM$16,A3422-1,0)))</f>
        <v/>
      </c>
      <c r="E3428" s="67" t="str">
        <f ca="1">IF(C3428="","",OFFSET(Zdroj!AN$16,A3422-1,0))</f>
        <v/>
      </c>
      <c r="F3428" s="334" t="str">
        <f t="shared" ref="F3428" ca="1" si="1022">IF(SUM(E3428:E3431)=0,"",SUM(E3428:E3431))</f>
        <v/>
      </c>
      <c r="G3428" s="333"/>
    </row>
    <row r="3429" spans="1:7" x14ac:dyDescent="0.25">
      <c r="B3429" s="333"/>
      <c r="C3429" s="137" t="str">
        <f ca="1">IF(OFFSET(Zdroj!AO$16,A3422-1,0)=0,"",CONCATENATE("B",$A$2+1," - ",Zdroj!$AO$15))</f>
        <v/>
      </c>
      <c r="D3429" s="134" t="str">
        <f ca="1">IF(C3429="","",CONCATENATE(OFFSET(Zdroj!AO$16,A3422-1,0)))</f>
        <v/>
      </c>
      <c r="E3429" s="66" t="str">
        <f ca="1">IF(C3429="","",OFFSET(Zdroj!AP$16,A3422-1,0))</f>
        <v/>
      </c>
      <c r="F3429" s="334"/>
      <c r="G3429" s="333"/>
    </row>
    <row r="3430" spans="1:7" x14ac:dyDescent="0.25">
      <c r="B3430" s="333"/>
      <c r="C3430" s="137" t="str">
        <f ca="1">IF(OFFSET(Zdroj!AQ$16,A3422-1,0)=0,"",CONCATENATE("B",$A$2+2," - ",Zdroj!$AQ$15))</f>
        <v/>
      </c>
      <c r="D3430" s="134" t="str">
        <f ca="1">IF(C3430="","",CONCATENATE(OFFSET(Zdroj!AQ$16,A3422-1,0)))</f>
        <v/>
      </c>
      <c r="E3430" s="66" t="str">
        <f ca="1">IF(C3430="","",OFFSET(Zdroj!AR$16,A3422-1,0))</f>
        <v/>
      </c>
      <c r="F3430" s="334"/>
      <c r="G3430" s="333"/>
    </row>
    <row r="3431" spans="1:7" x14ac:dyDescent="0.25">
      <c r="B3431" s="333"/>
      <c r="C3431" s="137" t="str">
        <f ca="1">IF(OFFSET(Zdroj!AT$16,A3422-1,0)=0,"",CONCATENATE("B",$A$2+3," - ",Zdroj!$AS$15))</f>
        <v/>
      </c>
      <c r="D3431" s="134" t="str">
        <f ca="1">IF(C3431="","",CONCATENATE(OFFSET(Zdroj!AS$16,A3422-1,0)))</f>
        <v/>
      </c>
      <c r="E3431" s="66" t="str">
        <f ca="1">IF(C3431="","",OFFSET(Zdroj!AT$16,A3422-1,0))</f>
        <v/>
      </c>
      <c r="F3431" s="334"/>
      <c r="G3431" s="333"/>
    </row>
    <row r="3432" spans="1:7" x14ac:dyDescent="0.25">
      <c r="A3432" s="127">
        <f>SUM((ROW()+8)/10)</f>
        <v>344</v>
      </c>
      <c r="B3432" s="333" t="str">
        <f ca="1">IF(OFFSET(Zdroj!$B$16,A3432-1,0)&gt;0,OFFSET(Zdroj!$B$16,A3432-1,0),"")</f>
        <v/>
      </c>
      <c r="C3432" s="136" t="str">
        <f ca="1">IF(OFFSET(Zdroj!AG$16,A3432-1,0)=0,"",CONCATENATE("A",$A$2," - ",Zdroj!$AG$15))</f>
        <v/>
      </c>
      <c r="D3432" s="134" t="str">
        <f ca="1">IF(C3432="","",CONCATENATE(OFFSET(Zdroj!AG$16,A3432-1,0)," - ",OFFSET(Zdroj!AU$16,A3432-1,0)))</f>
        <v/>
      </c>
      <c r="E3432" s="66" t="str">
        <f ca="1">IF(C3432="","",OFFSET(Zdroj!AV$16,A3432-1,0))</f>
        <v/>
      </c>
      <c r="F3432" s="332" t="str">
        <f t="shared" ref="F3432" ca="1" si="1023">IF(SUM(E3432:E3437)=0,"",SUM(E3432:E3437))</f>
        <v/>
      </c>
      <c r="G3432" s="333" t="str">
        <f t="shared" ref="G3432" ca="1" si="1024">IF(SUM(E3432:E3441)=0,"",SUM(E3432:E3441))</f>
        <v/>
      </c>
    </row>
    <row r="3433" spans="1:7" x14ac:dyDescent="0.25">
      <c r="B3433" s="333"/>
      <c r="C3433" s="137" t="str">
        <f ca="1">IF(OFFSET(Zdroj!AH$16,A3432-1,0)=0,"",CONCATENATE("A",$A$2+1," - ",Zdroj!$AH$15))</f>
        <v/>
      </c>
      <c r="D3433" s="134" t="str">
        <f ca="1">IF(C3433="","",CONCATENATE(OFFSET(Zdroj!AH$16,A3432-1,0)," - ",OFFSET(Zdroj!AW$16,A3432-1,0)))</f>
        <v/>
      </c>
      <c r="E3433" s="66" t="str">
        <f ca="1">IF(C3433="","",OFFSET(Zdroj!AX$16,A3432-1,0))</f>
        <v/>
      </c>
      <c r="F3433" s="332"/>
      <c r="G3433" s="333"/>
    </row>
    <row r="3434" spans="1:7" x14ac:dyDescent="0.25">
      <c r="B3434" s="333"/>
      <c r="C3434" s="137" t="str">
        <f ca="1">IF(OFFSET(Zdroj!AI$16,A3432-1,0)=0,"",CONCATENATE("A",$A$2+2," - ",Zdroj!$AI$15))</f>
        <v/>
      </c>
      <c r="D3434" s="134" t="str">
        <f ca="1">IF(C3434="","",CONCATENATE(OFFSET(Zdroj!AI$16,A3432-1,0)," - ",OFFSET(Zdroj!AY$16,A3432-1,0)))</f>
        <v/>
      </c>
      <c r="E3434" s="66" t="str">
        <f ca="1">IF(C3434="","",OFFSET(Zdroj!AZ$16,A3432-1,0))</f>
        <v/>
      </c>
      <c r="F3434" s="332"/>
      <c r="G3434" s="333"/>
    </row>
    <row r="3435" spans="1:7" x14ac:dyDescent="0.25">
      <c r="B3435" s="333"/>
      <c r="C3435" s="137" t="str">
        <f ca="1">IF(OFFSET(Zdroj!AJ$16,A3432-1,0)=0,"",CONCATENATE("A",$A$2+3," - ",Zdroj!$AJ$15))</f>
        <v/>
      </c>
      <c r="D3435" s="134" t="str">
        <f ca="1">IF(C3435="","",CONCATENATE(OFFSET(Zdroj!AJ$16,A3432-1,0)," - ",OFFSET(Zdroj!BA$16,A3432-1,0)))</f>
        <v/>
      </c>
      <c r="E3435" s="66" t="str">
        <f ca="1">IF(C3435="","",OFFSET(Zdroj!BB$16,A3432-1,0))</f>
        <v/>
      </c>
      <c r="F3435" s="332"/>
      <c r="G3435" s="333"/>
    </row>
    <row r="3436" spans="1:7" x14ac:dyDescent="0.25">
      <c r="B3436" s="333"/>
      <c r="C3436" s="137" t="str">
        <f ca="1">IF(OFFSET(Zdroj!AK$16,A3432-1,0)=0,"",CONCATENATE("A",$A$2+4," - ",Zdroj!$AK$15))</f>
        <v/>
      </c>
      <c r="D3436" s="134" t="str">
        <f ca="1">IF(C3436="","",CONCATENATE(OFFSET(Zdroj!AK$16,A3432-1,0)," - ",OFFSET(Zdroj!BC$16,A3432-1,0)))</f>
        <v/>
      </c>
      <c r="E3436" s="66" t="str">
        <f ca="1">IF(C3436="","",OFFSET(Zdroj!BD$16,A3432-1,0))</f>
        <v/>
      </c>
      <c r="F3436" s="332"/>
      <c r="G3436" s="333"/>
    </row>
    <row r="3437" spans="1:7" x14ac:dyDescent="0.25">
      <c r="B3437" s="333"/>
      <c r="C3437" s="137" t="str">
        <f ca="1">IF(OFFSET(Zdroj!AL$16,A3432-1,0)=0,"",CONCATENATE("A",$A$2+5," - ",Zdroj!$AL$15))</f>
        <v/>
      </c>
      <c r="D3437" s="134" t="str">
        <f ca="1">IF(C3437="","",CONCATENATE(OFFSET(Zdroj!AL$16,A3432-1,0)," - ",OFFSET(Zdroj!BE$16,A3432-1,0)))</f>
        <v/>
      </c>
      <c r="E3437" s="66" t="str">
        <f ca="1">IF(C3437="","",OFFSET(Zdroj!BF$16,A3432-1,0))</f>
        <v/>
      </c>
      <c r="F3437" s="332"/>
      <c r="G3437" s="333"/>
    </row>
    <row r="3438" spans="1:7" x14ac:dyDescent="0.25">
      <c r="B3438" s="333"/>
      <c r="C3438" s="137" t="str">
        <f ca="1">IF(OFFSET(Zdroj!AM$16,A3432-1,0)=0,"",CONCATENATE("B",$A$2," - ",Zdroj!$AM$15))</f>
        <v/>
      </c>
      <c r="D3438" s="134" t="str">
        <f ca="1">IF(C3438="","",CONCATENATE(OFFSET(Zdroj!AM$16,A3432-1,0)))</f>
        <v/>
      </c>
      <c r="E3438" s="67" t="str">
        <f ca="1">IF(C3438="","",OFFSET(Zdroj!AN$16,A3432-1,0))</f>
        <v/>
      </c>
      <c r="F3438" s="334" t="str">
        <f t="shared" ref="F3438" ca="1" si="1025">IF(SUM(E3438:E3441)=0,"",SUM(E3438:E3441))</f>
        <v/>
      </c>
      <c r="G3438" s="333"/>
    </row>
    <row r="3439" spans="1:7" x14ac:dyDescent="0.25">
      <c r="B3439" s="333"/>
      <c r="C3439" s="137" t="str">
        <f ca="1">IF(OFFSET(Zdroj!AO$16,A3432-1,0)=0,"",CONCATENATE("B",$A$2+1," - ",Zdroj!$AO$15))</f>
        <v/>
      </c>
      <c r="D3439" s="134" t="str">
        <f ca="1">IF(C3439="","",CONCATENATE(OFFSET(Zdroj!AO$16,A3432-1,0)))</f>
        <v/>
      </c>
      <c r="E3439" s="66" t="str">
        <f ca="1">IF(C3439="","",OFFSET(Zdroj!AP$16,A3432-1,0))</f>
        <v/>
      </c>
      <c r="F3439" s="334"/>
      <c r="G3439" s="333"/>
    </row>
    <row r="3440" spans="1:7" x14ac:dyDescent="0.25">
      <c r="B3440" s="333"/>
      <c r="C3440" s="137" t="str">
        <f ca="1">IF(OFFSET(Zdroj!AQ$16,A3432-1,0)=0,"",CONCATENATE("B",$A$2+2," - ",Zdroj!$AQ$15))</f>
        <v/>
      </c>
      <c r="D3440" s="134" t="str">
        <f ca="1">IF(C3440="","",CONCATENATE(OFFSET(Zdroj!AQ$16,A3432-1,0)))</f>
        <v/>
      </c>
      <c r="E3440" s="66" t="str">
        <f ca="1">IF(C3440="","",OFFSET(Zdroj!AR$16,A3432-1,0))</f>
        <v/>
      </c>
      <c r="F3440" s="334"/>
      <c r="G3440" s="333"/>
    </row>
    <row r="3441" spans="1:7" x14ac:dyDescent="0.25">
      <c r="B3441" s="333"/>
      <c r="C3441" s="137" t="str">
        <f ca="1">IF(OFFSET(Zdroj!AT$16,A3432-1,0)=0,"",CONCATENATE("B",$A$2+3," - ",Zdroj!$AS$15))</f>
        <v/>
      </c>
      <c r="D3441" s="134" t="str">
        <f ca="1">IF(C3441="","",CONCATENATE(OFFSET(Zdroj!AS$16,A3432-1,0)))</f>
        <v/>
      </c>
      <c r="E3441" s="66" t="str">
        <f ca="1">IF(C3441="","",OFFSET(Zdroj!AT$16,A3432-1,0))</f>
        <v/>
      </c>
      <c r="F3441" s="334"/>
      <c r="G3441" s="333"/>
    </row>
    <row r="3442" spans="1:7" x14ac:dyDescent="0.25">
      <c r="A3442" s="127">
        <f>SUM((ROW()+8)/10)</f>
        <v>345</v>
      </c>
      <c r="B3442" s="333" t="str">
        <f ca="1">IF(OFFSET(Zdroj!$B$16,A3442-1,0)&gt;0,OFFSET(Zdroj!$B$16,A3442-1,0),"")</f>
        <v/>
      </c>
      <c r="C3442" s="136" t="str">
        <f ca="1">IF(OFFSET(Zdroj!AG$16,A3442-1,0)=0,"",CONCATENATE("A",$A$2," - ",Zdroj!$AG$15))</f>
        <v/>
      </c>
      <c r="D3442" s="134" t="str">
        <f ca="1">IF(C3442="","",CONCATENATE(OFFSET(Zdroj!AG$16,A3442-1,0)," - ",OFFSET(Zdroj!AU$16,A3442-1,0)))</f>
        <v/>
      </c>
      <c r="E3442" s="66" t="str">
        <f ca="1">IF(C3442="","",OFFSET(Zdroj!AV$16,A3442-1,0))</f>
        <v/>
      </c>
      <c r="F3442" s="332" t="str">
        <f t="shared" ref="F3442" ca="1" si="1026">IF(SUM(E3442:E3447)=0,"",SUM(E3442:E3447))</f>
        <v/>
      </c>
      <c r="G3442" s="333" t="str">
        <f t="shared" ref="G3442" ca="1" si="1027">IF(SUM(E3442:E3451)=0,"",SUM(E3442:E3451))</f>
        <v/>
      </c>
    </row>
    <row r="3443" spans="1:7" x14ac:dyDescent="0.25">
      <c r="B3443" s="333"/>
      <c r="C3443" s="137" t="str">
        <f ca="1">IF(OFFSET(Zdroj!AH$16,A3442-1,0)=0,"",CONCATENATE("A",$A$2+1," - ",Zdroj!$AH$15))</f>
        <v/>
      </c>
      <c r="D3443" s="134" t="str">
        <f ca="1">IF(C3443="","",CONCATENATE(OFFSET(Zdroj!AH$16,A3442-1,0)," - ",OFFSET(Zdroj!AW$16,A3442-1,0)))</f>
        <v/>
      </c>
      <c r="E3443" s="66" t="str">
        <f ca="1">IF(C3443="","",OFFSET(Zdroj!AX$16,A3442-1,0))</f>
        <v/>
      </c>
      <c r="F3443" s="332"/>
      <c r="G3443" s="333"/>
    </row>
    <row r="3444" spans="1:7" x14ac:dyDescent="0.25">
      <c r="B3444" s="333"/>
      <c r="C3444" s="137" t="str">
        <f ca="1">IF(OFFSET(Zdroj!AI$16,A3442-1,0)=0,"",CONCATENATE("A",$A$2+2," - ",Zdroj!$AI$15))</f>
        <v/>
      </c>
      <c r="D3444" s="134" t="str">
        <f ca="1">IF(C3444="","",CONCATENATE(OFFSET(Zdroj!AI$16,A3442-1,0)," - ",OFFSET(Zdroj!AY$16,A3442-1,0)))</f>
        <v/>
      </c>
      <c r="E3444" s="66" t="str">
        <f ca="1">IF(C3444="","",OFFSET(Zdroj!AZ$16,A3442-1,0))</f>
        <v/>
      </c>
      <c r="F3444" s="332"/>
      <c r="G3444" s="333"/>
    </row>
    <row r="3445" spans="1:7" x14ac:dyDescent="0.25">
      <c r="B3445" s="333"/>
      <c r="C3445" s="137" t="str">
        <f ca="1">IF(OFFSET(Zdroj!AJ$16,A3442-1,0)=0,"",CONCATENATE("A",$A$2+3," - ",Zdroj!$AJ$15))</f>
        <v/>
      </c>
      <c r="D3445" s="134" t="str">
        <f ca="1">IF(C3445="","",CONCATENATE(OFFSET(Zdroj!AJ$16,A3442-1,0)," - ",OFFSET(Zdroj!BA$16,A3442-1,0)))</f>
        <v/>
      </c>
      <c r="E3445" s="66" t="str">
        <f ca="1">IF(C3445="","",OFFSET(Zdroj!BB$16,A3442-1,0))</f>
        <v/>
      </c>
      <c r="F3445" s="332"/>
      <c r="G3445" s="333"/>
    </row>
    <row r="3446" spans="1:7" x14ac:dyDescent="0.25">
      <c r="B3446" s="333"/>
      <c r="C3446" s="137" t="str">
        <f ca="1">IF(OFFSET(Zdroj!AK$16,A3442-1,0)=0,"",CONCATENATE("A",$A$2+4," - ",Zdroj!$AK$15))</f>
        <v/>
      </c>
      <c r="D3446" s="134" t="str">
        <f ca="1">IF(C3446="","",CONCATENATE(OFFSET(Zdroj!AK$16,A3442-1,0)," - ",OFFSET(Zdroj!BC$16,A3442-1,0)))</f>
        <v/>
      </c>
      <c r="E3446" s="66" t="str">
        <f ca="1">IF(C3446="","",OFFSET(Zdroj!BD$16,A3442-1,0))</f>
        <v/>
      </c>
      <c r="F3446" s="332"/>
      <c r="G3446" s="333"/>
    </row>
    <row r="3447" spans="1:7" x14ac:dyDescent="0.25">
      <c r="B3447" s="333"/>
      <c r="C3447" s="137" t="str">
        <f ca="1">IF(OFFSET(Zdroj!AL$16,A3442-1,0)=0,"",CONCATENATE("A",$A$2+5," - ",Zdroj!$AL$15))</f>
        <v/>
      </c>
      <c r="D3447" s="134" t="str">
        <f ca="1">IF(C3447="","",CONCATENATE(OFFSET(Zdroj!AL$16,A3442-1,0)," - ",OFFSET(Zdroj!BE$16,A3442-1,0)))</f>
        <v/>
      </c>
      <c r="E3447" s="66" t="str">
        <f ca="1">IF(C3447="","",OFFSET(Zdroj!BF$16,A3442-1,0))</f>
        <v/>
      </c>
      <c r="F3447" s="332"/>
      <c r="G3447" s="333"/>
    </row>
    <row r="3448" spans="1:7" x14ac:dyDescent="0.25">
      <c r="B3448" s="333"/>
      <c r="C3448" s="137" t="str">
        <f ca="1">IF(OFFSET(Zdroj!AM$16,A3442-1,0)=0,"",CONCATENATE("B",$A$2," - ",Zdroj!$AM$15))</f>
        <v/>
      </c>
      <c r="D3448" s="134" t="str">
        <f ca="1">IF(C3448="","",CONCATENATE(OFFSET(Zdroj!AM$16,A3442-1,0)))</f>
        <v/>
      </c>
      <c r="E3448" s="67" t="str">
        <f ca="1">IF(C3448="","",OFFSET(Zdroj!AN$16,A3442-1,0))</f>
        <v/>
      </c>
      <c r="F3448" s="334" t="str">
        <f t="shared" ref="F3448" ca="1" si="1028">IF(SUM(E3448:E3451)=0,"",SUM(E3448:E3451))</f>
        <v/>
      </c>
      <c r="G3448" s="333"/>
    </row>
    <row r="3449" spans="1:7" x14ac:dyDescent="0.25">
      <c r="B3449" s="333"/>
      <c r="C3449" s="137" t="str">
        <f ca="1">IF(OFFSET(Zdroj!AO$16,A3442-1,0)=0,"",CONCATENATE("B",$A$2+1," - ",Zdroj!$AO$15))</f>
        <v/>
      </c>
      <c r="D3449" s="134" t="str">
        <f ca="1">IF(C3449="","",CONCATENATE(OFFSET(Zdroj!AO$16,A3442-1,0)))</f>
        <v/>
      </c>
      <c r="E3449" s="66" t="str">
        <f ca="1">IF(C3449="","",OFFSET(Zdroj!AP$16,A3442-1,0))</f>
        <v/>
      </c>
      <c r="F3449" s="334"/>
      <c r="G3449" s="333"/>
    </row>
    <row r="3450" spans="1:7" x14ac:dyDescent="0.25">
      <c r="B3450" s="333"/>
      <c r="C3450" s="137" t="str">
        <f ca="1">IF(OFFSET(Zdroj!AQ$16,A3442-1,0)=0,"",CONCATENATE("B",$A$2+2," - ",Zdroj!$AQ$15))</f>
        <v/>
      </c>
      <c r="D3450" s="134" t="str">
        <f ca="1">IF(C3450="","",CONCATENATE(OFFSET(Zdroj!AQ$16,A3442-1,0)))</f>
        <v/>
      </c>
      <c r="E3450" s="66" t="str">
        <f ca="1">IF(C3450="","",OFFSET(Zdroj!AR$16,A3442-1,0))</f>
        <v/>
      </c>
      <c r="F3450" s="334"/>
      <c r="G3450" s="333"/>
    </row>
    <row r="3451" spans="1:7" x14ac:dyDescent="0.25">
      <c r="B3451" s="333"/>
      <c r="C3451" s="137" t="str">
        <f ca="1">IF(OFFSET(Zdroj!AT$16,A3442-1,0)=0,"",CONCATENATE("B",$A$2+3," - ",Zdroj!$AS$15))</f>
        <v/>
      </c>
      <c r="D3451" s="134" t="str">
        <f ca="1">IF(C3451="","",CONCATENATE(OFFSET(Zdroj!AS$16,A3442-1,0)))</f>
        <v/>
      </c>
      <c r="E3451" s="66" t="str">
        <f ca="1">IF(C3451="","",OFFSET(Zdroj!AT$16,A3442-1,0))</f>
        <v/>
      </c>
      <c r="F3451" s="334"/>
      <c r="G3451" s="333"/>
    </row>
    <row r="3452" spans="1:7" x14ac:dyDescent="0.25">
      <c r="A3452" s="127">
        <f>SUM((ROW()+8)/10)</f>
        <v>346</v>
      </c>
      <c r="B3452" s="333" t="str">
        <f ca="1">IF(OFFSET(Zdroj!$B$16,A3452-1,0)&gt;0,OFFSET(Zdroj!$B$16,A3452-1,0),"")</f>
        <v/>
      </c>
      <c r="C3452" s="136" t="str">
        <f ca="1">IF(OFFSET(Zdroj!AG$16,A3452-1,0)=0,"",CONCATENATE("A",$A$2," - ",Zdroj!$AG$15))</f>
        <v/>
      </c>
      <c r="D3452" s="134" t="str">
        <f ca="1">IF(C3452="","",CONCATENATE(OFFSET(Zdroj!AG$16,A3452-1,0)," - ",OFFSET(Zdroj!AU$16,A3452-1,0)))</f>
        <v/>
      </c>
      <c r="E3452" s="66" t="str">
        <f ca="1">IF(C3452="","",OFFSET(Zdroj!AV$16,A3452-1,0))</f>
        <v/>
      </c>
      <c r="F3452" s="332" t="str">
        <f t="shared" ref="F3452" ca="1" si="1029">IF(SUM(E3452:E3457)=0,"",SUM(E3452:E3457))</f>
        <v/>
      </c>
      <c r="G3452" s="333" t="str">
        <f t="shared" ref="G3452" ca="1" si="1030">IF(SUM(E3452:E3461)=0,"",SUM(E3452:E3461))</f>
        <v/>
      </c>
    </row>
    <row r="3453" spans="1:7" x14ac:dyDescent="0.25">
      <c r="B3453" s="333"/>
      <c r="C3453" s="137" t="str">
        <f ca="1">IF(OFFSET(Zdroj!AH$16,A3452-1,0)=0,"",CONCATENATE("A",$A$2+1," - ",Zdroj!$AH$15))</f>
        <v/>
      </c>
      <c r="D3453" s="134" t="str">
        <f ca="1">IF(C3453="","",CONCATENATE(OFFSET(Zdroj!AH$16,A3452-1,0)," - ",OFFSET(Zdroj!AW$16,A3452-1,0)))</f>
        <v/>
      </c>
      <c r="E3453" s="66" t="str">
        <f ca="1">IF(C3453="","",OFFSET(Zdroj!AX$16,A3452-1,0))</f>
        <v/>
      </c>
      <c r="F3453" s="332"/>
      <c r="G3453" s="333"/>
    </row>
    <row r="3454" spans="1:7" x14ac:dyDescent="0.25">
      <c r="B3454" s="333"/>
      <c r="C3454" s="137" t="str">
        <f ca="1">IF(OFFSET(Zdroj!AI$16,A3452-1,0)=0,"",CONCATENATE("A",$A$2+2," - ",Zdroj!$AI$15))</f>
        <v/>
      </c>
      <c r="D3454" s="134" t="str">
        <f ca="1">IF(C3454="","",CONCATENATE(OFFSET(Zdroj!AI$16,A3452-1,0)," - ",OFFSET(Zdroj!AY$16,A3452-1,0)))</f>
        <v/>
      </c>
      <c r="E3454" s="66" t="str">
        <f ca="1">IF(C3454="","",OFFSET(Zdroj!AZ$16,A3452-1,0))</f>
        <v/>
      </c>
      <c r="F3454" s="332"/>
      <c r="G3454" s="333"/>
    </row>
    <row r="3455" spans="1:7" x14ac:dyDescent="0.25">
      <c r="B3455" s="333"/>
      <c r="C3455" s="137" t="str">
        <f ca="1">IF(OFFSET(Zdroj!AJ$16,A3452-1,0)=0,"",CONCATENATE("A",$A$2+3," - ",Zdroj!$AJ$15))</f>
        <v/>
      </c>
      <c r="D3455" s="134" t="str">
        <f ca="1">IF(C3455="","",CONCATENATE(OFFSET(Zdroj!AJ$16,A3452-1,0)," - ",OFFSET(Zdroj!BA$16,A3452-1,0)))</f>
        <v/>
      </c>
      <c r="E3455" s="66" t="str">
        <f ca="1">IF(C3455="","",OFFSET(Zdroj!BB$16,A3452-1,0))</f>
        <v/>
      </c>
      <c r="F3455" s="332"/>
      <c r="G3455" s="333"/>
    </row>
    <row r="3456" spans="1:7" x14ac:dyDescent="0.25">
      <c r="B3456" s="333"/>
      <c r="C3456" s="137" t="str">
        <f ca="1">IF(OFFSET(Zdroj!AK$16,A3452-1,0)=0,"",CONCATENATE("A",$A$2+4," - ",Zdroj!$AK$15))</f>
        <v/>
      </c>
      <c r="D3456" s="134" t="str">
        <f ca="1">IF(C3456="","",CONCATENATE(OFFSET(Zdroj!AK$16,A3452-1,0)," - ",OFFSET(Zdroj!BC$16,A3452-1,0)))</f>
        <v/>
      </c>
      <c r="E3456" s="66" t="str">
        <f ca="1">IF(C3456="","",OFFSET(Zdroj!BD$16,A3452-1,0))</f>
        <v/>
      </c>
      <c r="F3456" s="332"/>
      <c r="G3456" s="333"/>
    </row>
    <row r="3457" spans="1:7" x14ac:dyDescent="0.25">
      <c r="B3457" s="333"/>
      <c r="C3457" s="137" t="str">
        <f ca="1">IF(OFFSET(Zdroj!AL$16,A3452-1,0)=0,"",CONCATENATE("A",$A$2+5," - ",Zdroj!$AL$15))</f>
        <v/>
      </c>
      <c r="D3457" s="134" t="str">
        <f ca="1">IF(C3457="","",CONCATENATE(OFFSET(Zdroj!AL$16,A3452-1,0)," - ",OFFSET(Zdroj!BE$16,A3452-1,0)))</f>
        <v/>
      </c>
      <c r="E3457" s="66" t="str">
        <f ca="1">IF(C3457="","",OFFSET(Zdroj!BF$16,A3452-1,0))</f>
        <v/>
      </c>
      <c r="F3457" s="332"/>
      <c r="G3457" s="333"/>
    </row>
    <row r="3458" spans="1:7" x14ac:dyDescent="0.25">
      <c r="B3458" s="333"/>
      <c r="C3458" s="137" t="str">
        <f ca="1">IF(OFFSET(Zdroj!AM$16,A3452-1,0)=0,"",CONCATENATE("B",$A$2," - ",Zdroj!$AM$15))</f>
        <v/>
      </c>
      <c r="D3458" s="134" t="str">
        <f ca="1">IF(C3458="","",CONCATENATE(OFFSET(Zdroj!AM$16,A3452-1,0)))</f>
        <v/>
      </c>
      <c r="E3458" s="67" t="str">
        <f ca="1">IF(C3458="","",OFFSET(Zdroj!AN$16,A3452-1,0))</f>
        <v/>
      </c>
      <c r="F3458" s="334" t="str">
        <f t="shared" ref="F3458" ca="1" si="1031">IF(SUM(E3458:E3461)=0,"",SUM(E3458:E3461))</f>
        <v/>
      </c>
      <c r="G3458" s="333"/>
    </row>
    <row r="3459" spans="1:7" x14ac:dyDescent="0.25">
      <c r="B3459" s="333"/>
      <c r="C3459" s="137" t="str">
        <f ca="1">IF(OFFSET(Zdroj!AO$16,A3452-1,0)=0,"",CONCATENATE("B",$A$2+1," - ",Zdroj!$AO$15))</f>
        <v/>
      </c>
      <c r="D3459" s="134" t="str">
        <f ca="1">IF(C3459="","",CONCATENATE(OFFSET(Zdroj!AO$16,A3452-1,0)))</f>
        <v/>
      </c>
      <c r="E3459" s="66" t="str">
        <f ca="1">IF(C3459="","",OFFSET(Zdroj!AP$16,A3452-1,0))</f>
        <v/>
      </c>
      <c r="F3459" s="334"/>
      <c r="G3459" s="333"/>
    </row>
    <row r="3460" spans="1:7" x14ac:dyDescent="0.25">
      <c r="B3460" s="333"/>
      <c r="C3460" s="137" t="str">
        <f ca="1">IF(OFFSET(Zdroj!AQ$16,A3452-1,0)=0,"",CONCATENATE("B",$A$2+2," - ",Zdroj!$AQ$15))</f>
        <v/>
      </c>
      <c r="D3460" s="134" t="str">
        <f ca="1">IF(C3460="","",CONCATENATE(OFFSET(Zdroj!AQ$16,A3452-1,0)))</f>
        <v/>
      </c>
      <c r="E3460" s="66" t="str">
        <f ca="1">IF(C3460="","",OFFSET(Zdroj!AR$16,A3452-1,0))</f>
        <v/>
      </c>
      <c r="F3460" s="334"/>
      <c r="G3460" s="333"/>
    </row>
    <row r="3461" spans="1:7" x14ac:dyDescent="0.25">
      <c r="B3461" s="333"/>
      <c r="C3461" s="137" t="str">
        <f ca="1">IF(OFFSET(Zdroj!AT$16,A3452-1,0)=0,"",CONCATENATE("B",$A$2+3," - ",Zdroj!$AS$15))</f>
        <v/>
      </c>
      <c r="D3461" s="134" t="str">
        <f ca="1">IF(C3461="","",CONCATENATE(OFFSET(Zdroj!AS$16,A3452-1,0)))</f>
        <v/>
      </c>
      <c r="E3461" s="66" t="str">
        <f ca="1">IF(C3461="","",OFFSET(Zdroj!AT$16,A3452-1,0))</f>
        <v/>
      </c>
      <c r="F3461" s="334"/>
      <c r="G3461" s="333"/>
    </row>
    <row r="3462" spans="1:7" x14ac:dyDescent="0.25">
      <c r="A3462" s="127">
        <f>SUM((ROW()+8)/10)</f>
        <v>347</v>
      </c>
      <c r="B3462" s="333" t="str">
        <f ca="1">IF(OFFSET(Zdroj!$B$16,A3462-1,0)&gt;0,OFFSET(Zdroj!$B$16,A3462-1,0),"")</f>
        <v/>
      </c>
      <c r="C3462" s="136" t="str">
        <f ca="1">IF(OFFSET(Zdroj!AG$16,A3462-1,0)=0,"",CONCATENATE("A",$A$2," - ",Zdroj!$AG$15))</f>
        <v/>
      </c>
      <c r="D3462" s="134" t="str">
        <f ca="1">IF(C3462="","",CONCATENATE(OFFSET(Zdroj!AG$16,A3462-1,0)," - ",OFFSET(Zdroj!AU$16,A3462-1,0)))</f>
        <v/>
      </c>
      <c r="E3462" s="66" t="str">
        <f ca="1">IF(C3462="","",OFFSET(Zdroj!AV$16,A3462-1,0))</f>
        <v/>
      </c>
      <c r="F3462" s="332" t="str">
        <f t="shared" ref="F3462" ca="1" si="1032">IF(SUM(E3462:E3467)=0,"",SUM(E3462:E3467))</f>
        <v/>
      </c>
      <c r="G3462" s="333" t="str">
        <f t="shared" ref="G3462" ca="1" si="1033">IF(SUM(E3462:E3471)=0,"",SUM(E3462:E3471))</f>
        <v/>
      </c>
    </row>
    <row r="3463" spans="1:7" x14ac:dyDescent="0.25">
      <c r="B3463" s="333"/>
      <c r="C3463" s="137" t="str">
        <f ca="1">IF(OFFSET(Zdroj!AH$16,A3462-1,0)=0,"",CONCATENATE("A",$A$2+1," - ",Zdroj!$AH$15))</f>
        <v/>
      </c>
      <c r="D3463" s="134" t="str">
        <f ca="1">IF(C3463="","",CONCATENATE(OFFSET(Zdroj!AH$16,A3462-1,0)," - ",OFFSET(Zdroj!AW$16,A3462-1,0)))</f>
        <v/>
      </c>
      <c r="E3463" s="66" t="str">
        <f ca="1">IF(C3463="","",OFFSET(Zdroj!AX$16,A3462-1,0))</f>
        <v/>
      </c>
      <c r="F3463" s="332"/>
      <c r="G3463" s="333"/>
    </row>
    <row r="3464" spans="1:7" x14ac:dyDescent="0.25">
      <c r="B3464" s="333"/>
      <c r="C3464" s="137" t="str">
        <f ca="1">IF(OFFSET(Zdroj!AI$16,A3462-1,0)=0,"",CONCATENATE("A",$A$2+2," - ",Zdroj!$AI$15))</f>
        <v/>
      </c>
      <c r="D3464" s="134" t="str">
        <f ca="1">IF(C3464="","",CONCATENATE(OFFSET(Zdroj!AI$16,A3462-1,0)," - ",OFFSET(Zdroj!AY$16,A3462-1,0)))</f>
        <v/>
      </c>
      <c r="E3464" s="66" t="str">
        <f ca="1">IF(C3464="","",OFFSET(Zdroj!AZ$16,A3462-1,0))</f>
        <v/>
      </c>
      <c r="F3464" s="332"/>
      <c r="G3464" s="333"/>
    </row>
    <row r="3465" spans="1:7" x14ac:dyDescent="0.25">
      <c r="B3465" s="333"/>
      <c r="C3465" s="137" t="str">
        <f ca="1">IF(OFFSET(Zdroj!AJ$16,A3462-1,0)=0,"",CONCATENATE("A",$A$2+3," - ",Zdroj!$AJ$15))</f>
        <v/>
      </c>
      <c r="D3465" s="134" t="str">
        <f ca="1">IF(C3465="","",CONCATENATE(OFFSET(Zdroj!AJ$16,A3462-1,0)," - ",OFFSET(Zdroj!BA$16,A3462-1,0)))</f>
        <v/>
      </c>
      <c r="E3465" s="66" t="str">
        <f ca="1">IF(C3465="","",OFFSET(Zdroj!BB$16,A3462-1,0))</f>
        <v/>
      </c>
      <c r="F3465" s="332"/>
      <c r="G3465" s="333"/>
    </row>
    <row r="3466" spans="1:7" x14ac:dyDescent="0.25">
      <c r="B3466" s="333"/>
      <c r="C3466" s="137" t="str">
        <f ca="1">IF(OFFSET(Zdroj!AK$16,A3462-1,0)=0,"",CONCATENATE("A",$A$2+4," - ",Zdroj!$AK$15))</f>
        <v/>
      </c>
      <c r="D3466" s="134" t="str">
        <f ca="1">IF(C3466="","",CONCATENATE(OFFSET(Zdroj!AK$16,A3462-1,0)," - ",OFFSET(Zdroj!BC$16,A3462-1,0)))</f>
        <v/>
      </c>
      <c r="E3466" s="66" t="str">
        <f ca="1">IF(C3466="","",OFFSET(Zdroj!BD$16,A3462-1,0))</f>
        <v/>
      </c>
      <c r="F3466" s="332"/>
      <c r="G3466" s="333"/>
    </row>
    <row r="3467" spans="1:7" x14ac:dyDescent="0.25">
      <c r="B3467" s="333"/>
      <c r="C3467" s="137" t="str">
        <f ca="1">IF(OFFSET(Zdroj!AL$16,A3462-1,0)=0,"",CONCATENATE("A",$A$2+5," - ",Zdroj!$AL$15))</f>
        <v/>
      </c>
      <c r="D3467" s="134" t="str">
        <f ca="1">IF(C3467="","",CONCATENATE(OFFSET(Zdroj!AL$16,A3462-1,0)," - ",OFFSET(Zdroj!BE$16,A3462-1,0)))</f>
        <v/>
      </c>
      <c r="E3467" s="66" t="str">
        <f ca="1">IF(C3467="","",OFFSET(Zdroj!BF$16,A3462-1,0))</f>
        <v/>
      </c>
      <c r="F3467" s="332"/>
      <c r="G3467" s="333"/>
    </row>
    <row r="3468" spans="1:7" x14ac:dyDescent="0.25">
      <c r="B3468" s="333"/>
      <c r="C3468" s="137" t="str">
        <f ca="1">IF(OFFSET(Zdroj!AM$16,A3462-1,0)=0,"",CONCATENATE("B",$A$2," - ",Zdroj!$AM$15))</f>
        <v/>
      </c>
      <c r="D3468" s="134" t="str">
        <f ca="1">IF(C3468="","",CONCATENATE(OFFSET(Zdroj!AM$16,A3462-1,0)))</f>
        <v/>
      </c>
      <c r="E3468" s="67" t="str">
        <f ca="1">IF(C3468="","",OFFSET(Zdroj!AN$16,A3462-1,0))</f>
        <v/>
      </c>
      <c r="F3468" s="334" t="str">
        <f t="shared" ref="F3468" ca="1" si="1034">IF(SUM(E3468:E3471)=0,"",SUM(E3468:E3471))</f>
        <v/>
      </c>
      <c r="G3468" s="333"/>
    </row>
    <row r="3469" spans="1:7" x14ac:dyDescent="0.25">
      <c r="B3469" s="333"/>
      <c r="C3469" s="137" t="str">
        <f ca="1">IF(OFFSET(Zdroj!AO$16,A3462-1,0)=0,"",CONCATENATE("B",$A$2+1," - ",Zdroj!$AO$15))</f>
        <v/>
      </c>
      <c r="D3469" s="134" t="str">
        <f ca="1">IF(C3469="","",CONCATENATE(OFFSET(Zdroj!AO$16,A3462-1,0)))</f>
        <v/>
      </c>
      <c r="E3469" s="66" t="str">
        <f ca="1">IF(C3469="","",OFFSET(Zdroj!AP$16,A3462-1,0))</f>
        <v/>
      </c>
      <c r="F3469" s="334"/>
      <c r="G3469" s="333"/>
    </row>
    <row r="3470" spans="1:7" x14ac:dyDescent="0.25">
      <c r="B3470" s="333"/>
      <c r="C3470" s="137" t="str">
        <f ca="1">IF(OFFSET(Zdroj!AQ$16,A3462-1,0)=0,"",CONCATENATE("B",$A$2+2," - ",Zdroj!$AQ$15))</f>
        <v/>
      </c>
      <c r="D3470" s="134" t="str">
        <f ca="1">IF(C3470="","",CONCATENATE(OFFSET(Zdroj!AQ$16,A3462-1,0)))</f>
        <v/>
      </c>
      <c r="E3470" s="66" t="str">
        <f ca="1">IF(C3470="","",OFFSET(Zdroj!AR$16,A3462-1,0))</f>
        <v/>
      </c>
      <c r="F3470" s="334"/>
      <c r="G3470" s="333"/>
    </row>
    <row r="3471" spans="1:7" x14ac:dyDescent="0.25">
      <c r="B3471" s="333"/>
      <c r="C3471" s="137" t="str">
        <f ca="1">IF(OFFSET(Zdroj!AT$16,A3462-1,0)=0,"",CONCATENATE("B",$A$2+3," - ",Zdroj!$AS$15))</f>
        <v/>
      </c>
      <c r="D3471" s="134" t="str">
        <f ca="1">IF(C3471="","",CONCATENATE(OFFSET(Zdroj!AS$16,A3462-1,0)))</f>
        <v/>
      </c>
      <c r="E3471" s="66" t="str">
        <f ca="1">IF(C3471="","",OFFSET(Zdroj!AT$16,A3462-1,0))</f>
        <v/>
      </c>
      <c r="F3471" s="334"/>
      <c r="G3471" s="333"/>
    </row>
    <row r="3472" spans="1:7" x14ac:dyDescent="0.25">
      <c r="A3472" s="127">
        <f>SUM((ROW()+8)/10)</f>
        <v>348</v>
      </c>
      <c r="B3472" s="333" t="str">
        <f ca="1">IF(OFFSET(Zdroj!$B$16,A3472-1,0)&gt;0,OFFSET(Zdroj!$B$16,A3472-1,0),"")</f>
        <v/>
      </c>
      <c r="C3472" s="136" t="str">
        <f ca="1">IF(OFFSET(Zdroj!AG$16,A3472-1,0)=0,"",CONCATENATE("A",$A$2," - ",Zdroj!$AG$15))</f>
        <v/>
      </c>
      <c r="D3472" s="134" t="str">
        <f ca="1">IF(C3472="","",CONCATENATE(OFFSET(Zdroj!AG$16,A3472-1,0)," - ",OFFSET(Zdroj!AU$16,A3472-1,0)))</f>
        <v/>
      </c>
      <c r="E3472" s="66" t="str">
        <f ca="1">IF(C3472="","",OFFSET(Zdroj!AV$16,A3472-1,0))</f>
        <v/>
      </c>
      <c r="F3472" s="332" t="str">
        <f t="shared" ref="F3472" ca="1" si="1035">IF(SUM(E3472:E3477)=0,"",SUM(E3472:E3477))</f>
        <v/>
      </c>
      <c r="G3472" s="333" t="str">
        <f t="shared" ref="G3472" ca="1" si="1036">IF(SUM(E3472:E3481)=0,"",SUM(E3472:E3481))</f>
        <v/>
      </c>
    </row>
    <row r="3473" spans="1:7" x14ac:dyDescent="0.25">
      <c r="B3473" s="333"/>
      <c r="C3473" s="137" t="str">
        <f ca="1">IF(OFFSET(Zdroj!AH$16,A3472-1,0)=0,"",CONCATENATE("A",$A$2+1," - ",Zdroj!$AH$15))</f>
        <v/>
      </c>
      <c r="D3473" s="134" t="str">
        <f ca="1">IF(C3473="","",CONCATENATE(OFFSET(Zdroj!AH$16,A3472-1,0)," - ",OFFSET(Zdroj!AW$16,A3472-1,0)))</f>
        <v/>
      </c>
      <c r="E3473" s="66" t="str">
        <f ca="1">IF(C3473="","",OFFSET(Zdroj!AX$16,A3472-1,0))</f>
        <v/>
      </c>
      <c r="F3473" s="332"/>
      <c r="G3473" s="333"/>
    </row>
    <row r="3474" spans="1:7" x14ac:dyDescent="0.25">
      <c r="B3474" s="333"/>
      <c r="C3474" s="137" t="str">
        <f ca="1">IF(OFFSET(Zdroj!AI$16,A3472-1,0)=0,"",CONCATENATE("A",$A$2+2," - ",Zdroj!$AI$15))</f>
        <v/>
      </c>
      <c r="D3474" s="134" t="str">
        <f ca="1">IF(C3474="","",CONCATENATE(OFFSET(Zdroj!AI$16,A3472-1,0)," - ",OFFSET(Zdroj!AY$16,A3472-1,0)))</f>
        <v/>
      </c>
      <c r="E3474" s="66" t="str">
        <f ca="1">IF(C3474="","",OFFSET(Zdroj!AZ$16,A3472-1,0))</f>
        <v/>
      </c>
      <c r="F3474" s="332"/>
      <c r="G3474" s="333"/>
    </row>
    <row r="3475" spans="1:7" x14ac:dyDescent="0.25">
      <c r="B3475" s="333"/>
      <c r="C3475" s="137" t="str">
        <f ca="1">IF(OFFSET(Zdroj!AJ$16,A3472-1,0)=0,"",CONCATENATE("A",$A$2+3," - ",Zdroj!$AJ$15))</f>
        <v/>
      </c>
      <c r="D3475" s="134" t="str">
        <f ca="1">IF(C3475="","",CONCATENATE(OFFSET(Zdroj!AJ$16,A3472-1,0)," - ",OFFSET(Zdroj!BA$16,A3472-1,0)))</f>
        <v/>
      </c>
      <c r="E3475" s="66" t="str">
        <f ca="1">IF(C3475="","",OFFSET(Zdroj!BB$16,A3472-1,0))</f>
        <v/>
      </c>
      <c r="F3475" s="332"/>
      <c r="G3475" s="333"/>
    </row>
    <row r="3476" spans="1:7" x14ac:dyDescent="0.25">
      <c r="B3476" s="333"/>
      <c r="C3476" s="137" t="str">
        <f ca="1">IF(OFFSET(Zdroj!AK$16,A3472-1,0)=0,"",CONCATENATE("A",$A$2+4," - ",Zdroj!$AK$15))</f>
        <v/>
      </c>
      <c r="D3476" s="134" t="str">
        <f ca="1">IF(C3476="","",CONCATENATE(OFFSET(Zdroj!AK$16,A3472-1,0)," - ",OFFSET(Zdroj!BC$16,A3472-1,0)))</f>
        <v/>
      </c>
      <c r="E3476" s="66" t="str">
        <f ca="1">IF(C3476="","",OFFSET(Zdroj!BD$16,A3472-1,0))</f>
        <v/>
      </c>
      <c r="F3476" s="332"/>
      <c r="G3476" s="333"/>
    </row>
    <row r="3477" spans="1:7" x14ac:dyDescent="0.25">
      <c r="B3477" s="333"/>
      <c r="C3477" s="137" t="str">
        <f ca="1">IF(OFFSET(Zdroj!AL$16,A3472-1,0)=0,"",CONCATENATE("A",$A$2+5," - ",Zdroj!$AL$15))</f>
        <v/>
      </c>
      <c r="D3477" s="134" t="str">
        <f ca="1">IF(C3477="","",CONCATENATE(OFFSET(Zdroj!AL$16,A3472-1,0)," - ",OFFSET(Zdroj!BE$16,A3472-1,0)))</f>
        <v/>
      </c>
      <c r="E3477" s="66" t="str">
        <f ca="1">IF(C3477="","",OFFSET(Zdroj!BF$16,A3472-1,0))</f>
        <v/>
      </c>
      <c r="F3477" s="332"/>
      <c r="G3477" s="333"/>
    </row>
    <row r="3478" spans="1:7" x14ac:dyDescent="0.25">
      <c r="B3478" s="333"/>
      <c r="C3478" s="137" t="str">
        <f ca="1">IF(OFFSET(Zdroj!AM$16,A3472-1,0)=0,"",CONCATENATE("B",$A$2," - ",Zdroj!$AM$15))</f>
        <v/>
      </c>
      <c r="D3478" s="134" t="str">
        <f ca="1">IF(C3478="","",CONCATENATE(OFFSET(Zdroj!AM$16,A3472-1,0)))</f>
        <v/>
      </c>
      <c r="E3478" s="67" t="str">
        <f ca="1">IF(C3478="","",OFFSET(Zdroj!AN$16,A3472-1,0))</f>
        <v/>
      </c>
      <c r="F3478" s="334" t="str">
        <f t="shared" ref="F3478" ca="1" si="1037">IF(SUM(E3478:E3481)=0,"",SUM(E3478:E3481))</f>
        <v/>
      </c>
      <c r="G3478" s="333"/>
    </row>
    <row r="3479" spans="1:7" x14ac:dyDescent="0.25">
      <c r="B3479" s="333"/>
      <c r="C3479" s="137" t="str">
        <f ca="1">IF(OFFSET(Zdroj!AO$16,A3472-1,0)=0,"",CONCATENATE("B",$A$2+1," - ",Zdroj!$AO$15))</f>
        <v/>
      </c>
      <c r="D3479" s="134" t="str">
        <f ca="1">IF(C3479="","",CONCATENATE(OFFSET(Zdroj!AO$16,A3472-1,0)))</f>
        <v/>
      </c>
      <c r="E3479" s="66" t="str">
        <f ca="1">IF(C3479="","",OFFSET(Zdroj!AP$16,A3472-1,0))</f>
        <v/>
      </c>
      <c r="F3479" s="334"/>
      <c r="G3479" s="333"/>
    </row>
    <row r="3480" spans="1:7" x14ac:dyDescent="0.25">
      <c r="B3480" s="333"/>
      <c r="C3480" s="137" t="str">
        <f ca="1">IF(OFFSET(Zdroj!AQ$16,A3472-1,0)=0,"",CONCATENATE("B",$A$2+2," - ",Zdroj!$AQ$15))</f>
        <v/>
      </c>
      <c r="D3480" s="134" t="str">
        <f ca="1">IF(C3480="","",CONCATENATE(OFFSET(Zdroj!AQ$16,A3472-1,0)))</f>
        <v/>
      </c>
      <c r="E3480" s="66" t="str">
        <f ca="1">IF(C3480="","",OFFSET(Zdroj!AR$16,A3472-1,0))</f>
        <v/>
      </c>
      <c r="F3480" s="334"/>
      <c r="G3480" s="333"/>
    </row>
    <row r="3481" spans="1:7" x14ac:dyDescent="0.25">
      <c r="B3481" s="333"/>
      <c r="C3481" s="137" t="str">
        <f ca="1">IF(OFFSET(Zdroj!AT$16,A3472-1,0)=0,"",CONCATENATE("B",$A$2+3," - ",Zdroj!$AS$15))</f>
        <v/>
      </c>
      <c r="D3481" s="134" t="str">
        <f ca="1">IF(C3481="","",CONCATENATE(OFFSET(Zdroj!AS$16,A3472-1,0)))</f>
        <v/>
      </c>
      <c r="E3481" s="66" t="str">
        <f ca="1">IF(C3481="","",OFFSET(Zdroj!AT$16,A3472-1,0))</f>
        <v/>
      </c>
      <c r="F3481" s="334"/>
      <c r="G3481" s="333"/>
    </row>
    <row r="3482" spans="1:7" x14ac:dyDescent="0.25">
      <c r="A3482" s="127">
        <f>SUM((ROW()+8)/10)</f>
        <v>349</v>
      </c>
      <c r="B3482" s="333" t="str">
        <f ca="1">IF(OFFSET(Zdroj!$B$16,A3482-1,0)&gt;0,OFFSET(Zdroj!$B$16,A3482-1,0),"")</f>
        <v/>
      </c>
      <c r="C3482" s="136" t="str">
        <f ca="1">IF(OFFSET(Zdroj!AG$16,A3482-1,0)=0,"",CONCATENATE("A",$A$2," - ",Zdroj!$AG$15))</f>
        <v/>
      </c>
      <c r="D3482" s="134" t="str">
        <f ca="1">IF(C3482="","",CONCATENATE(OFFSET(Zdroj!AG$16,A3482-1,0)," - ",OFFSET(Zdroj!AU$16,A3482-1,0)))</f>
        <v/>
      </c>
      <c r="E3482" s="66" t="str">
        <f ca="1">IF(C3482="","",OFFSET(Zdroj!AV$16,A3482-1,0))</f>
        <v/>
      </c>
      <c r="F3482" s="332" t="str">
        <f t="shared" ref="F3482" ca="1" si="1038">IF(SUM(E3482:E3487)=0,"",SUM(E3482:E3487))</f>
        <v/>
      </c>
      <c r="G3482" s="333" t="str">
        <f t="shared" ref="G3482" ca="1" si="1039">IF(SUM(E3482:E3491)=0,"",SUM(E3482:E3491))</f>
        <v/>
      </c>
    </row>
    <row r="3483" spans="1:7" x14ac:dyDescent="0.25">
      <c r="B3483" s="333"/>
      <c r="C3483" s="137" t="str">
        <f ca="1">IF(OFFSET(Zdroj!AH$16,A3482-1,0)=0,"",CONCATENATE("A",$A$2+1," - ",Zdroj!$AH$15))</f>
        <v/>
      </c>
      <c r="D3483" s="134" t="str">
        <f ca="1">IF(C3483="","",CONCATENATE(OFFSET(Zdroj!AH$16,A3482-1,0)," - ",OFFSET(Zdroj!AW$16,A3482-1,0)))</f>
        <v/>
      </c>
      <c r="E3483" s="66" t="str">
        <f ca="1">IF(C3483="","",OFFSET(Zdroj!AX$16,A3482-1,0))</f>
        <v/>
      </c>
      <c r="F3483" s="332"/>
      <c r="G3483" s="333"/>
    </row>
    <row r="3484" spans="1:7" x14ac:dyDescent="0.25">
      <c r="B3484" s="333"/>
      <c r="C3484" s="137" t="str">
        <f ca="1">IF(OFFSET(Zdroj!AI$16,A3482-1,0)=0,"",CONCATENATE("A",$A$2+2," - ",Zdroj!$AI$15))</f>
        <v/>
      </c>
      <c r="D3484" s="134" t="str">
        <f ca="1">IF(C3484="","",CONCATENATE(OFFSET(Zdroj!AI$16,A3482-1,0)," - ",OFFSET(Zdroj!AY$16,A3482-1,0)))</f>
        <v/>
      </c>
      <c r="E3484" s="66" t="str">
        <f ca="1">IF(C3484="","",OFFSET(Zdroj!AZ$16,A3482-1,0))</f>
        <v/>
      </c>
      <c r="F3484" s="332"/>
      <c r="G3484" s="333"/>
    </row>
    <row r="3485" spans="1:7" x14ac:dyDescent="0.25">
      <c r="B3485" s="333"/>
      <c r="C3485" s="137" t="str">
        <f ca="1">IF(OFFSET(Zdroj!AJ$16,A3482-1,0)=0,"",CONCATENATE("A",$A$2+3," - ",Zdroj!$AJ$15))</f>
        <v/>
      </c>
      <c r="D3485" s="134" t="str">
        <f ca="1">IF(C3485="","",CONCATENATE(OFFSET(Zdroj!AJ$16,A3482-1,0)," - ",OFFSET(Zdroj!BA$16,A3482-1,0)))</f>
        <v/>
      </c>
      <c r="E3485" s="66" t="str">
        <f ca="1">IF(C3485="","",OFFSET(Zdroj!BB$16,A3482-1,0))</f>
        <v/>
      </c>
      <c r="F3485" s="332"/>
      <c r="G3485" s="333"/>
    </row>
    <row r="3486" spans="1:7" x14ac:dyDescent="0.25">
      <c r="B3486" s="333"/>
      <c r="C3486" s="137" t="str">
        <f ca="1">IF(OFFSET(Zdroj!AK$16,A3482-1,0)=0,"",CONCATENATE("A",$A$2+4," - ",Zdroj!$AK$15))</f>
        <v/>
      </c>
      <c r="D3486" s="134" t="str">
        <f ca="1">IF(C3486="","",CONCATENATE(OFFSET(Zdroj!AK$16,A3482-1,0)," - ",OFFSET(Zdroj!BC$16,A3482-1,0)))</f>
        <v/>
      </c>
      <c r="E3486" s="66" t="str">
        <f ca="1">IF(C3486="","",OFFSET(Zdroj!BD$16,A3482-1,0))</f>
        <v/>
      </c>
      <c r="F3486" s="332"/>
      <c r="G3486" s="333"/>
    </row>
    <row r="3487" spans="1:7" x14ac:dyDescent="0.25">
      <c r="B3487" s="333"/>
      <c r="C3487" s="137" t="str">
        <f ca="1">IF(OFFSET(Zdroj!AL$16,A3482-1,0)=0,"",CONCATENATE("A",$A$2+5," - ",Zdroj!$AL$15))</f>
        <v/>
      </c>
      <c r="D3487" s="134" t="str">
        <f ca="1">IF(C3487="","",CONCATENATE(OFFSET(Zdroj!AL$16,A3482-1,0)," - ",OFFSET(Zdroj!BE$16,A3482-1,0)))</f>
        <v/>
      </c>
      <c r="E3487" s="66" t="str">
        <f ca="1">IF(C3487="","",OFFSET(Zdroj!BF$16,A3482-1,0))</f>
        <v/>
      </c>
      <c r="F3487" s="332"/>
      <c r="G3487" s="333"/>
    </row>
    <row r="3488" spans="1:7" x14ac:dyDescent="0.25">
      <c r="B3488" s="333"/>
      <c r="C3488" s="137" t="str">
        <f ca="1">IF(OFFSET(Zdroj!AM$16,A3482-1,0)=0,"",CONCATENATE("B",$A$2," - ",Zdroj!$AM$15))</f>
        <v/>
      </c>
      <c r="D3488" s="134" t="str">
        <f ca="1">IF(C3488="","",CONCATENATE(OFFSET(Zdroj!AM$16,A3482-1,0)))</f>
        <v/>
      </c>
      <c r="E3488" s="67" t="str">
        <f ca="1">IF(C3488="","",OFFSET(Zdroj!AN$16,A3482-1,0))</f>
        <v/>
      </c>
      <c r="F3488" s="334" t="str">
        <f t="shared" ref="F3488" ca="1" si="1040">IF(SUM(E3488:E3491)=0,"",SUM(E3488:E3491))</f>
        <v/>
      </c>
      <c r="G3488" s="333"/>
    </row>
    <row r="3489" spans="1:7" x14ac:dyDescent="0.25">
      <c r="B3489" s="333"/>
      <c r="C3489" s="137" t="str">
        <f ca="1">IF(OFFSET(Zdroj!AO$16,A3482-1,0)=0,"",CONCATENATE("B",$A$2+1," - ",Zdroj!$AO$15))</f>
        <v/>
      </c>
      <c r="D3489" s="134" t="str">
        <f ca="1">IF(C3489="","",CONCATENATE(OFFSET(Zdroj!AO$16,A3482-1,0)))</f>
        <v/>
      </c>
      <c r="E3489" s="66" t="str">
        <f ca="1">IF(C3489="","",OFFSET(Zdroj!AP$16,A3482-1,0))</f>
        <v/>
      </c>
      <c r="F3489" s="334"/>
      <c r="G3489" s="333"/>
    </row>
    <row r="3490" spans="1:7" x14ac:dyDescent="0.25">
      <c r="B3490" s="333"/>
      <c r="C3490" s="137" t="str">
        <f ca="1">IF(OFFSET(Zdroj!AQ$16,A3482-1,0)=0,"",CONCATENATE("B",$A$2+2," - ",Zdroj!$AQ$15))</f>
        <v/>
      </c>
      <c r="D3490" s="134" t="str">
        <f ca="1">IF(C3490="","",CONCATENATE(OFFSET(Zdroj!AQ$16,A3482-1,0)))</f>
        <v/>
      </c>
      <c r="E3490" s="66" t="str">
        <f ca="1">IF(C3490="","",OFFSET(Zdroj!AR$16,A3482-1,0))</f>
        <v/>
      </c>
      <c r="F3490" s="334"/>
      <c r="G3490" s="333"/>
    </row>
    <row r="3491" spans="1:7" x14ac:dyDescent="0.25">
      <c r="B3491" s="333"/>
      <c r="C3491" s="137" t="str">
        <f ca="1">IF(OFFSET(Zdroj!AT$16,A3482-1,0)=0,"",CONCATENATE("B",$A$2+3," - ",Zdroj!$AS$15))</f>
        <v/>
      </c>
      <c r="D3491" s="134" t="str">
        <f ca="1">IF(C3491="","",CONCATENATE(OFFSET(Zdroj!AS$16,A3482-1,0)))</f>
        <v/>
      </c>
      <c r="E3491" s="66" t="str">
        <f ca="1">IF(C3491="","",OFFSET(Zdroj!AT$16,A3482-1,0))</f>
        <v/>
      </c>
      <c r="F3491" s="334"/>
      <c r="G3491" s="333"/>
    </row>
    <row r="3492" spans="1:7" x14ac:dyDescent="0.25">
      <c r="A3492" s="127">
        <f>SUM((ROW()+8)/10)</f>
        <v>350</v>
      </c>
      <c r="B3492" s="333" t="str">
        <f ca="1">IF(OFFSET(Zdroj!$B$16,A3492-1,0)&gt;0,OFFSET(Zdroj!$B$16,A3492-1,0),"")</f>
        <v/>
      </c>
      <c r="C3492" s="136" t="str">
        <f ca="1">IF(OFFSET(Zdroj!AG$16,A3492-1,0)=0,"",CONCATENATE("A",$A$2," - ",Zdroj!$AG$15))</f>
        <v/>
      </c>
      <c r="D3492" s="134" t="str">
        <f ca="1">IF(C3492="","",CONCATENATE(OFFSET(Zdroj!AG$16,A3492-1,0)," - ",OFFSET(Zdroj!AU$16,A3492-1,0)))</f>
        <v/>
      </c>
      <c r="E3492" s="66" t="str">
        <f ca="1">IF(C3492="","",OFFSET(Zdroj!AV$16,A3492-1,0))</f>
        <v/>
      </c>
      <c r="F3492" s="332" t="str">
        <f t="shared" ref="F3492" ca="1" si="1041">IF(SUM(E3492:E3497)=0,"",SUM(E3492:E3497))</f>
        <v/>
      </c>
      <c r="G3492" s="333" t="str">
        <f t="shared" ref="G3492" ca="1" si="1042">IF(SUM(E3492:E3501)=0,"",SUM(E3492:E3501))</f>
        <v/>
      </c>
    </row>
    <row r="3493" spans="1:7" x14ac:dyDescent="0.25">
      <c r="B3493" s="333"/>
      <c r="C3493" s="137" t="str">
        <f ca="1">IF(OFFSET(Zdroj!AH$16,A3492-1,0)=0,"",CONCATENATE("A",$A$2+1," - ",Zdroj!$AH$15))</f>
        <v/>
      </c>
      <c r="D3493" s="134" t="str">
        <f ca="1">IF(C3493="","",CONCATENATE(OFFSET(Zdroj!AH$16,A3492-1,0)," - ",OFFSET(Zdroj!AW$16,A3492-1,0)))</f>
        <v/>
      </c>
      <c r="E3493" s="66" t="str">
        <f ca="1">IF(C3493="","",OFFSET(Zdroj!AX$16,A3492-1,0))</f>
        <v/>
      </c>
      <c r="F3493" s="332"/>
      <c r="G3493" s="333"/>
    </row>
    <row r="3494" spans="1:7" x14ac:dyDescent="0.25">
      <c r="B3494" s="333"/>
      <c r="C3494" s="137" t="str">
        <f ca="1">IF(OFFSET(Zdroj!AI$16,A3492-1,0)=0,"",CONCATENATE("A",$A$2+2," - ",Zdroj!$AI$15))</f>
        <v/>
      </c>
      <c r="D3494" s="134" t="str">
        <f ca="1">IF(C3494="","",CONCATENATE(OFFSET(Zdroj!AI$16,A3492-1,0)," - ",OFFSET(Zdroj!AY$16,A3492-1,0)))</f>
        <v/>
      </c>
      <c r="E3494" s="66" t="str">
        <f ca="1">IF(C3494="","",OFFSET(Zdroj!AZ$16,A3492-1,0))</f>
        <v/>
      </c>
      <c r="F3494" s="332"/>
      <c r="G3494" s="333"/>
    </row>
    <row r="3495" spans="1:7" x14ac:dyDescent="0.25">
      <c r="B3495" s="333"/>
      <c r="C3495" s="137" t="str">
        <f ca="1">IF(OFFSET(Zdroj!AJ$16,A3492-1,0)=0,"",CONCATENATE("A",$A$2+3," - ",Zdroj!$AJ$15))</f>
        <v/>
      </c>
      <c r="D3495" s="134" t="str">
        <f ca="1">IF(C3495="","",CONCATENATE(OFFSET(Zdroj!AJ$16,A3492-1,0)," - ",OFFSET(Zdroj!BA$16,A3492-1,0)))</f>
        <v/>
      </c>
      <c r="E3495" s="66" t="str">
        <f ca="1">IF(C3495="","",OFFSET(Zdroj!BB$16,A3492-1,0))</f>
        <v/>
      </c>
      <c r="F3495" s="332"/>
      <c r="G3495" s="333"/>
    </row>
    <row r="3496" spans="1:7" x14ac:dyDescent="0.25">
      <c r="B3496" s="333"/>
      <c r="C3496" s="137" t="str">
        <f ca="1">IF(OFFSET(Zdroj!AK$16,A3492-1,0)=0,"",CONCATENATE("A",$A$2+4," - ",Zdroj!$AK$15))</f>
        <v/>
      </c>
      <c r="D3496" s="134" t="str">
        <f ca="1">IF(C3496="","",CONCATENATE(OFFSET(Zdroj!AK$16,A3492-1,0)," - ",OFFSET(Zdroj!BC$16,A3492-1,0)))</f>
        <v/>
      </c>
      <c r="E3496" s="66" t="str">
        <f ca="1">IF(C3496="","",OFFSET(Zdroj!BD$16,A3492-1,0))</f>
        <v/>
      </c>
      <c r="F3496" s="332"/>
      <c r="G3496" s="333"/>
    </row>
    <row r="3497" spans="1:7" x14ac:dyDescent="0.25">
      <c r="B3497" s="333"/>
      <c r="C3497" s="137" t="str">
        <f ca="1">IF(OFFSET(Zdroj!AL$16,A3492-1,0)=0,"",CONCATENATE("A",$A$2+5," - ",Zdroj!$AL$15))</f>
        <v/>
      </c>
      <c r="D3497" s="134" t="str">
        <f ca="1">IF(C3497="","",CONCATENATE(OFFSET(Zdroj!AL$16,A3492-1,0)," - ",OFFSET(Zdroj!BE$16,A3492-1,0)))</f>
        <v/>
      </c>
      <c r="E3497" s="66" t="str">
        <f ca="1">IF(C3497="","",OFFSET(Zdroj!BF$16,A3492-1,0))</f>
        <v/>
      </c>
      <c r="F3497" s="332"/>
      <c r="G3497" s="333"/>
    </row>
    <row r="3498" spans="1:7" x14ac:dyDescent="0.25">
      <c r="B3498" s="333"/>
      <c r="C3498" s="137" t="str">
        <f ca="1">IF(OFFSET(Zdroj!AM$16,A3492-1,0)=0,"",CONCATENATE("B",$A$2," - ",Zdroj!$AM$15))</f>
        <v/>
      </c>
      <c r="D3498" s="134" t="str">
        <f ca="1">IF(C3498="","",CONCATENATE(OFFSET(Zdroj!AM$16,A3492-1,0)))</f>
        <v/>
      </c>
      <c r="E3498" s="67" t="str">
        <f ca="1">IF(C3498="","",OFFSET(Zdroj!AN$16,A3492-1,0))</f>
        <v/>
      </c>
      <c r="F3498" s="334" t="str">
        <f t="shared" ref="F3498" ca="1" si="1043">IF(SUM(E3498:E3501)=0,"",SUM(E3498:E3501))</f>
        <v/>
      </c>
      <c r="G3498" s="333"/>
    </row>
    <row r="3499" spans="1:7" x14ac:dyDescent="0.25">
      <c r="B3499" s="333"/>
      <c r="C3499" s="137" t="str">
        <f ca="1">IF(OFFSET(Zdroj!AO$16,A3492-1,0)=0,"",CONCATENATE("B",$A$2+1," - ",Zdroj!$AO$15))</f>
        <v/>
      </c>
      <c r="D3499" s="134" t="str">
        <f ca="1">IF(C3499="","",CONCATENATE(OFFSET(Zdroj!AO$16,A3492-1,0)))</f>
        <v/>
      </c>
      <c r="E3499" s="66" t="str">
        <f ca="1">IF(C3499="","",OFFSET(Zdroj!AP$16,A3492-1,0))</f>
        <v/>
      </c>
      <c r="F3499" s="334"/>
      <c r="G3499" s="333"/>
    </row>
    <row r="3500" spans="1:7" x14ac:dyDescent="0.25">
      <c r="B3500" s="333"/>
      <c r="C3500" s="137" t="str">
        <f ca="1">IF(OFFSET(Zdroj!AQ$16,A3492-1,0)=0,"",CONCATENATE("B",$A$2+2," - ",Zdroj!$AQ$15))</f>
        <v/>
      </c>
      <c r="D3500" s="134" t="str">
        <f ca="1">IF(C3500="","",CONCATENATE(OFFSET(Zdroj!AQ$16,A3492-1,0)))</f>
        <v/>
      </c>
      <c r="E3500" s="66" t="str">
        <f ca="1">IF(C3500="","",OFFSET(Zdroj!AR$16,A3492-1,0))</f>
        <v/>
      </c>
      <c r="F3500" s="334"/>
      <c r="G3500" s="333"/>
    </row>
    <row r="3501" spans="1:7" x14ac:dyDescent="0.25">
      <c r="B3501" s="333"/>
      <c r="C3501" s="137" t="str">
        <f ca="1">IF(OFFSET(Zdroj!AT$16,A3492-1,0)=0,"",CONCATENATE("B",$A$2+3," - ",Zdroj!$AS$15))</f>
        <v/>
      </c>
      <c r="D3501" s="134" t="str">
        <f ca="1">IF(C3501="","",CONCATENATE(OFFSET(Zdroj!AS$16,A3492-1,0)))</f>
        <v/>
      </c>
      <c r="E3501" s="66" t="str">
        <f ca="1">IF(C3501="","",OFFSET(Zdroj!AT$16,A3492-1,0))</f>
        <v/>
      </c>
      <c r="F3501" s="334"/>
      <c r="G3501" s="333"/>
    </row>
    <row r="3502" spans="1:7" x14ac:dyDescent="0.25">
      <c r="A3502" s="127">
        <f>SUM((ROW()+8)/10)</f>
        <v>351</v>
      </c>
      <c r="B3502" s="333" t="str">
        <f ca="1">IF(OFFSET(Zdroj!$B$16,A3502-1,0)&gt;0,OFFSET(Zdroj!$B$16,A3502-1,0),"")</f>
        <v/>
      </c>
      <c r="C3502" s="136" t="str">
        <f ca="1">IF(OFFSET(Zdroj!AG$16,A3502-1,0)=0,"",CONCATENATE("A",$A$2," - ",Zdroj!$AG$15))</f>
        <v/>
      </c>
      <c r="D3502" s="134" t="str">
        <f ca="1">IF(C3502="","",CONCATENATE(OFFSET(Zdroj!AG$16,A3502-1,0)," - ",OFFSET(Zdroj!AU$16,A3502-1,0)))</f>
        <v/>
      </c>
      <c r="E3502" s="66" t="str">
        <f ca="1">IF(C3502="","",OFFSET(Zdroj!AV$16,A3502-1,0))</f>
        <v/>
      </c>
      <c r="F3502" s="332" t="str">
        <f t="shared" ref="F3502" ca="1" si="1044">IF(SUM(E3502:E3507)=0,"",SUM(E3502:E3507))</f>
        <v/>
      </c>
      <c r="G3502" s="333" t="str">
        <f t="shared" ref="G3502" ca="1" si="1045">IF(SUM(E3502:E3511)=0,"",SUM(E3502:E3511))</f>
        <v/>
      </c>
    </row>
    <row r="3503" spans="1:7" x14ac:dyDescent="0.25">
      <c r="B3503" s="333"/>
      <c r="C3503" s="137" t="str">
        <f ca="1">IF(OFFSET(Zdroj!AH$16,A3502-1,0)=0,"",CONCATENATE("A",$A$2+1," - ",Zdroj!$AH$15))</f>
        <v/>
      </c>
      <c r="D3503" s="134" t="str">
        <f ca="1">IF(C3503="","",CONCATENATE(OFFSET(Zdroj!AH$16,A3502-1,0)," - ",OFFSET(Zdroj!AW$16,A3502-1,0)))</f>
        <v/>
      </c>
      <c r="E3503" s="66" t="str">
        <f ca="1">IF(C3503="","",OFFSET(Zdroj!AX$16,A3502-1,0))</f>
        <v/>
      </c>
      <c r="F3503" s="332"/>
      <c r="G3503" s="333"/>
    </row>
    <row r="3504" spans="1:7" x14ac:dyDescent="0.25">
      <c r="B3504" s="333"/>
      <c r="C3504" s="137" t="str">
        <f ca="1">IF(OFFSET(Zdroj!AI$16,A3502-1,0)=0,"",CONCATENATE("A",$A$2+2," - ",Zdroj!$AI$15))</f>
        <v/>
      </c>
      <c r="D3504" s="134" t="str">
        <f ca="1">IF(C3504="","",CONCATENATE(OFFSET(Zdroj!AI$16,A3502-1,0)," - ",OFFSET(Zdroj!AY$16,A3502-1,0)))</f>
        <v/>
      </c>
      <c r="E3504" s="66" t="str">
        <f ca="1">IF(C3504="","",OFFSET(Zdroj!AZ$16,A3502-1,0))</f>
        <v/>
      </c>
      <c r="F3504" s="332"/>
      <c r="G3504" s="333"/>
    </row>
    <row r="3505" spans="1:7" x14ac:dyDescent="0.25">
      <c r="B3505" s="333"/>
      <c r="C3505" s="137" t="str">
        <f ca="1">IF(OFFSET(Zdroj!AJ$16,A3502-1,0)=0,"",CONCATENATE("A",$A$2+3," - ",Zdroj!$AJ$15))</f>
        <v/>
      </c>
      <c r="D3505" s="134" t="str">
        <f ca="1">IF(C3505="","",CONCATENATE(OFFSET(Zdroj!AJ$16,A3502-1,0)," - ",OFFSET(Zdroj!BA$16,A3502-1,0)))</f>
        <v/>
      </c>
      <c r="E3505" s="66" t="str">
        <f ca="1">IF(C3505="","",OFFSET(Zdroj!BB$16,A3502-1,0))</f>
        <v/>
      </c>
      <c r="F3505" s="332"/>
      <c r="G3505" s="333"/>
    </row>
    <row r="3506" spans="1:7" x14ac:dyDescent="0.25">
      <c r="B3506" s="333"/>
      <c r="C3506" s="137" t="str">
        <f ca="1">IF(OFFSET(Zdroj!AK$16,A3502-1,0)=0,"",CONCATENATE("A",$A$2+4," - ",Zdroj!$AK$15))</f>
        <v/>
      </c>
      <c r="D3506" s="134" t="str">
        <f ca="1">IF(C3506="","",CONCATENATE(OFFSET(Zdroj!AK$16,A3502-1,0)," - ",OFFSET(Zdroj!BC$16,A3502-1,0)))</f>
        <v/>
      </c>
      <c r="E3506" s="66" t="str">
        <f ca="1">IF(C3506="","",OFFSET(Zdroj!BD$16,A3502-1,0))</f>
        <v/>
      </c>
      <c r="F3506" s="332"/>
      <c r="G3506" s="333"/>
    </row>
    <row r="3507" spans="1:7" x14ac:dyDescent="0.25">
      <c r="B3507" s="333"/>
      <c r="C3507" s="137" t="str">
        <f ca="1">IF(OFFSET(Zdroj!AL$16,A3502-1,0)=0,"",CONCATENATE("A",$A$2+5," - ",Zdroj!$AL$15))</f>
        <v/>
      </c>
      <c r="D3507" s="134" t="str">
        <f ca="1">IF(C3507="","",CONCATENATE(OFFSET(Zdroj!AL$16,A3502-1,0)," - ",OFFSET(Zdroj!BE$16,A3502-1,0)))</f>
        <v/>
      </c>
      <c r="E3507" s="66" t="str">
        <f ca="1">IF(C3507="","",OFFSET(Zdroj!BF$16,A3502-1,0))</f>
        <v/>
      </c>
      <c r="F3507" s="332"/>
      <c r="G3507" s="333"/>
    </row>
    <row r="3508" spans="1:7" x14ac:dyDescent="0.25">
      <c r="B3508" s="333"/>
      <c r="C3508" s="137" t="str">
        <f ca="1">IF(OFFSET(Zdroj!AM$16,A3502-1,0)=0,"",CONCATENATE("B",$A$2," - ",Zdroj!$AM$15))</f>
        <v/>
      </c>
      <c r="D3508" s="134" t="str">
        <f ca="1">IF(C3508="","",CONCATENATE(OFFSET(Zdroj!AM$16,A3502-1,0)))</f>
        <v/>
      </c>
      <c r="E3508" s="67" t="str">
        <f ca="1">IF(C3508="","",OFFSET(Zdroj!AN$16,A3502-1,0))</f>
        <v/>
      </c>
      <c r="F3508" s="334" t="str">
        <f t="shared" ref="F3508" ca="1" si="1046">IF(SUM(E3508:E3511)=0,"",SUM(E3508:E3511))</f>
        <v/>
      </c>
      <c r="G3508" s="333"/>
    </row>
    <row r="3509" spans="1:7" x14ac:dyDescent="0.25">
      <c r="B3509" s="333"/>
      <c r="C3509" s="137" t="str">
        <f ca="1">IF(OFFSET(Zdroj!AO$16,A3502-1,0)=0,"",CONCATENATE("B",$A$2+1," - ",Zdroj!$AO$15))</f>
        <v/>
      </c>
      <c r="D3509" s="134" t="str">
        <f ca="1">IF(C3509="","",CONCATENATE(OFFSET(Zdroj!AO$16,A3502-1,0)))</f>
        <v/>
      </c>
      <c r="E3509" s="66" t="str">
        <f ca="1">IF(C3509="","",OFFSET(Zdroj!AP$16,A3502-1,0))</f>
        <v/>
      </c>
      <c r="F3509" s="334"/>
      <c r="G3509" s="333"/>
    </row>
    <row r="3510" spans="1:7" x14ac:dyDescent="0.25">
      <c r="B3510" s="333"/>
      <c r="C3510" s="137" t="str">
        <f ca="1">IF(OFFSET(Zdroj!AQ$16,A3502-1,0)=0,"",CONCATENATE("B",$A$2+2," - ",Zdroj!$AQ$15))</f>
        <v/>
      </c>
      <c r="D3510" s="134" t="str">
        <f ca="1">IF(C3510="","",CONCATENATE(OFFSET(Zdroj!AQ$16,A3502-1,0)))</f>
        <v/>
      </c>
      <c r="E3510" s="66" t="str">
        <f ca="1">IF(C3510="","",OFFSET(Zdroj!AR$16,A3502-1,0))</f>
        <v/>
      </c>
      <c r="F3510" s="334"/>
      <c r="G3510" s="333"/>
    </row>
    <row r="3511" spans="1:7" x14ac:dyDescent="0.25">
      <c r="B3511" s="333"/>
      <c r="C3511" s="137" t="str">
        <f ca="1">IF(OFFSET(Zdroj!AT$16,A3502-1,0)=0,"",CONCATENATE("B",$A$2+3," - ",Zdroj!$AS$15))</f>
        <v/>
      </c>
      <c r="D3511" s="134" t="str">
        <f ca="1">IF(C3511="","",CONCATENATE(OFFSET(Zdroj!AS$16,A3502-1,0)))</f>
        <v/>
      </c>
      <c r="E3511" s="66" t="str">
        <f ca="1">IF(C3511="","",OFFSET(Zdroj!AT$16,A3502-1,0))</f>
        <v/>
      </c>
      <c r="F3511" s="334"/>
      <c r="G3511" s="333"/>
    </row>
    <row r="3512" spans="1:7" x14ac:dyDescent="0.25">
      <c r="A3512" s="127">
        <f>SUM((ROW()+8)/10)</f>
        <v>352</v>
      </c>
      <c r="B3512" s="333" t="str">
        <f ca="1">IF(OFFSET(Zdroj!$B$16,A3512-1,0)&gt;0,OFFSET(Zdroj!$B$16,A3512-1,0),"")</f>
        <v/>
      </c>
      <c r="C3512" s="136" t="str">
        <f ca="1">IF(OFFSET(Zdroj!AG$16,A3512-1,0)=0,"",CONCATENATE("A",$A$2," - ",Zdroj!$AG$15))</f>
        <v/>
      </c>
      <c r="D3512" s="134" t="str">
        <f ca="1">IF(C3512="","",CONCATENATE(OFFSET(Zdroj!AG$16,A3512-1,0)," - ",OFFSET(Zdroj!AU$16,A3512-1,0)))</f>
        <v/>
      </c>
      <c r="E3512" s="66" t="str">
        <f ca="1">IF(C3512="","",OFFSET(Zdroj!AV$16,A3512-1,0))</f>
        <v/>
      </c>
      <c r="F3512" s="332" t="str">
        <f t="shared" ref="F3512" ca="1" si="1047">IF(SUM(E3512:E3517)=0,"",SUM(E3512:E3517))</f>
        <v/>
      </c>
      <c r="G3512" s="333" t="str">
        <f t="shared" ref="G3512" ca="1" si="1048">IF(SUM(E3512:E3521)=0,"",SUM(E3512:E3521))</f>
        <v/>
      </c>
    </row>
    <row r="3513" spans="1:7" x14ac:dyDescent="0.25">
      <c r="B3513" s="333"/>
      <c r="C3513" s="137" t="str">
        <f ca="1">IF(OFFSET(Zdroj!AH$16,A3512-1,0)=0,"",CONCATENATE("A",$A$2+1," - ",Zdroj!$AH$15))</f>
        <v/>
      </c>
      <c r="D3513" s="134" t="str">
        <f ca="1">IF(C3513="","",CONCATENATE(OFFSET(Zdroj!AH$16,A3512-1,0)," - ",OFFSET(Zdroj!AW$16,A3512-1,0)))</f>
        <v/>
      </c>
      <c r="E3513" s="66" t="str">
        <f ca="1">IF(C3513="","",OFFSET(Zdroj!AX$16,A3512-1,0))</f>
        <v/>
      </c>
      <c r="F3513" s="332"/>
      <c r="G3513" s="333"/>
    </row>
    <row r="3514" spans="1:7" x14ac:dyDescent="0.25">
      <c r="B3514" s="333"/>
      <c r="C3514" s="137" t="str">
        <f ca="1">IF(OFFSET(Zdroj!AI$16,A3512-1,0)=0,"",CONCATENATE("A",$A$2+2," - ",Zdroj!$AI$15))</f>
        <v/>
      </c>
      <c r="D3514" s="134" t="str">
        <f ca="1">IF(C3514="","",CONCATENATE(OFFSET(Zdroj!AI$16,A3512-1,0)," - ",OFFSET(Zdroj!AY$16,A3512-1,0)))</f>
        <v/>
      </c>
      <c r="E3514" s="66" t="str">
        <f ca="1">IF(C3514="","",OFFSET(Zdroj!AZ$16,A3512-1,0))</f>
        <v/>
      </c>
      <c r="F3514" s="332"/>
      <c r="G3514" s="333"/>
    </row>
    <row r="3515" spans="1:7" x14ac:dyDescent="0.25">
      <c r="B3515" s="333"/>
      <c r="C3515" s="137" t="str">
        <f ca="1">IF(OFFSET(Zdroj!AJ$16,A3512-1,0)=0,"",CONCATENATE("A",$A$2+3," - ",Zdroj!$AJ$15))</f>
        <v/>
      </c>
      <c r="D3515" s="134" t="str">
        <f ca="1">IF(C3515="","",CONCATENATE(OFFSET(Zdroj!AJ$16,A3512-1,0)," - ",OFFSET(Zdroj!BA$16,A3512-1,0)))</f>
        <v/>
      </c>
      <c r="E3515" s="66" t="str">
        <f ca="1">IF(C3515="","",OFFSET(Zdroj!BB$16,A3512-1,0))</f>
        <v/>
      </c>
      <c r="F3515" s="332"/>
      <c r="G3515" s="333"/>
    </row>
    <row r="3516" spans="1:7" x14ac:dyDescent="0.25">
      <c r="B3516" s="333"/>
      <c r="C3516" s="137" t="str">
        <f ca="1">IF(OFFSET(Zdroj!AK$16,A3512-1,0)=0,"",CONCATENATE("A",$A$2+4," - ",Zdroj!$AK$15))</f>
        <v/>
      </c>
      <c r="D3516" s="134" t="str">
        <f ca="1">IF(C3516="","",CONCATENATE(OFFSET(Zdroj!AK$16,A3512-1,0)," - ",OFFSET(Zdroj!BC$16,A3512-1,0)))</f>
        <v/>
      </c>
      <c r="E3516" s="66" t="str">
        <f ca="1">IF(C3516="","",OFFSET(Zdroj!BD$16,A3512-1,0))</f>
        <v/>
      </c>
      <c r="F3516" s="332"/>
      <c r="G3516" s="333"/>
    </row>
    <row r="3517" spans="1:7" x14ac:dyDescent="0.25">
      <c r="B3517" s="333"/>
      <c r="C3517" s="137" t="str">
        <f ca="1">IF(OFFSET(Zdroj!AL$16,A3512-1,0)=0,"",CONCATENATE("A",$A$2+5," - ",Zdroj!$AL$15))</f>
        <v/>
      </c>
      <c r="D3517" s="134" t="str">
        <f ca="1">IF(C3517="","",CONCATENATE(OFFSET(Zdroj!AL$16,A3512-1,0)," - ",OFFSET(Zdroj!BE$16,A3512-1,0)))</f>
        <v/>
      </c>
      <c r="E3517" s="66" t="str">
        <f ca="1">IF(C3517="","",OFFSET(Zdroj!BF$16,A3512-1,0))</f>
        <v/>
      </c>
      <c r="F3517" s="332"/>
      <c r="G3517" s="333"/>
    </row>
    <row r="3518" spans="1:7" x14ac:dyDescent="0.25">
      <c r="B3518" s="333"/>
      <c r="C3518" s="137" t="str">
        <f ca="1">IF(OFFSET(Zdroj!AM$16,A3512-1,0)=0,"",CONCATENATE("B",$A$2," - ",Zdroj!$AM$15))</f>
        <v/>
      </c>
      <c r="D3518" s="134" t="str">
        <f ca="1">IF(C3518="","",CONCATENATE(OFFSET(Zdroj!AM$16,A3512-1,0)))</f>
        <v/>
      </c>
      <c r="E3518" s="67" t="str">
        <f ca="1">IF(C3518="","",OFFSET(Zdroj!AN$16,A3512-1,0))</f>
        <v/>
      </c>
      <c r="F3518" s="334" t="str">
        <f t="shared" ref="F3518" ca="1" si="1049">IF(SUM(E3518:E3521)=0,"",SUM(E3518:E3521))</f>
        <v/>
      </c>
      <c r="G3518" s="333"/>
    </row>
    <row r="3519" spans="1:7" x14ac:dyDescent="0.25">
      <c r="B3519" s="333"/>
      <c r="C3519" s="137" t="str">
        <f ca="1">IF(OFFSET(Zdroj!AO$16,A3512-1,0)=0,"",CONCATENATE("B",$A$2+1," - ",Zdroj!$AO$15))</f>
        <v/>
      </c>
      <c r="D3519" s="134" t="str">
        <f ca="1">IF(C3519="","",CONCATENATE(OFFSET(Zdroj!AO$16,A3512-1,0)))</f>
        <v/>
      </c>
      <c r="E3519" s="66" t="str">
        <f ca="1">IF(C3519="","",OFFSET(Zdroj!AP$16,A3512-1,0))</f>
        <v/>
      </c>
      <c r="F3519" s="334"/>
      <c r="G3519" s="333"/>
    </row>
    <row r="3520" spans="1:7" x14ac:dyDescent="0.25">
      <c r="B3520" s="333"/>
      <c r="C3520" s="137" t="str">
        <f ca="1">IF(OFFSET(Zdroj!AQ$16,A3512-1,0)=0,"",CONCATENATE("B",$A$2+2," - ",Zdroj!$AQ$15))</f>
        <v/>
      </c>
      <c r="D3520" s="134" t="str">
        <f ca="1">IF(C3520="","",CONCATENATE(OFFSET(Zdroj!AQ$16,A3512-1,0)))</f>
        <v/>
      </c>
      <c r="E3520" s="66" t="str">
        <f ca="1">IF(C3520="","",OFFSET(Zdroj!AR$16,A3512-1,0))</f>
        <v/>
      </c>
      <c r="F3520" s="334"/>
      <c r="G3520" s="333"/>
    </row>
    <row r="3521" spans="1:7" x14ac:dyDescent="0.25">
      <c r="B3521" s="333"/>
      <c r="C3521" s="137" t="str">
        <f ca="1">IF(OFFSET(Zdroj!AT$16,A3512-1,0)=0,"",CONCATENATE("B",$A$2+3," - ",Zdroj!$AS$15))</f>
        <v/>
      </c>
      <c r="D3521" s="134" t="str">
        <f ca="1">IF(C3521="","",CONCATENATE(OFFSET(Zdroj!AS$16,A3512-1,0)))</f>
        <v/>
      </c>
      <c r="E3521" s="66" t="str">
        <f ca="1">IF(C3521="","",OFFSET(Zdroj!AT$16,A3512-1,0))</f>
        <v/>
      </c>
      <c r="F3521" s="334"/>
      <c r="G3521" s="333"/>
    </row>
    <row r="3522" spans="1:7" x14ac:dyDescent="0.25">
      <c r="A3522" s="127">
        <f>SUM((ROW()+8)/10)</f>
        <v>353</v>
      </c>
      <c r="B3522" s="333" t="str">
        <f ca="1">IF(OFFSET(Zdroj!$B$16,A3522-1,0)&gt;0,OFFSET(Zdroj!$B$16,A3522-1,0),"")</f>
        <v/>
      </c>
      <c r="C3522" s="136" t="str">
        <f ca="1">IF(OFFSET(Zdroj!AG$16,A3522-1,0)=0,"",CONCATENATE("A",$A$2," - ",Zdroj!$AG$15))</f>
        <v/>
      </c>
      <c r="D3522" s="134" t="str">
        <f ca="1">IF(C3522="","",CONCATENATE(OFFSET(Zdroj!AG$16,A3522-1,0)," - ",OFFSET(Zdroj!AU$16,A3522-1,0)))</f>
        <v/>
      </c>
      <c r="E3522" s="66" t="str">
        <f ca="1">IF(C3522="","",OFFSET(Zdroj!AV$16,A3522-1,0))</f>
        <v/>
      </c>
      <c r="F3522" s="332" t="str">
        <f t="shared" ref="F3522" ca="1" si="1050">IF(SUM(E3522:E3527)=0,"",SUM(E3522:E3527))</f>
        <v/>
      </c>
      <c r="G3522" s="333" t="str">
        <f t="shared" ref="G3522" ca="1" si="1051">IF(SUM(E3522:E3531)=0,"",SUM(E3522:E3531))</f>
        <v/>
      </c>
    </row>
    <row r="3523" spans="1:7" x14ac:dyDescent="0.25">
      <c r="B3523" s="333"/>
      <c r="C3523" s="137" t="str">
        <f ca="1">IF(OFFSET(Zdroj!AH$16,A3522-1,0)=0,"",CONCATENATE("A",$A$2+1," - ",Zdroj!$AH$15))</f>
        <v/>
      </c>
      <c r="D3523" s="134" t="str">
        <f ca="1">IF(C3523="","",CONCATENATE(OFFSET(Zdroj!AH$16,A3522-1,0)," - ",OFFSET(Zdroj!AW$16,A3522-1,0)))</f>
        <v/>
      </c>
      <c r="E3523" s="66" t="str">
        <f ca="1">IF(C3523="","",OFFSET(Zdroj!AX$16,A3522-1,0))</f>
        <v/>
      </c>
      <c r="F3523" s="332"/>
      <c r="G3523" s="333"/>
    </row>
    <row r="3524" spans="1:7" x14ac:dyDescent="0.25">
      <c r="B3524" s="333"/>
      <c r="C3524" s="137" t="str">
        <f ca="1">IF(OFFSET(Zdroj!AI$16,A3522-1,0)=0,"",CONCATENATE("A",$A$2+2," - ",Zdroj!$AI$15))</f>
        <v/>
      </c>
      <c r="D3524" s="134" t="str">
        <f ca="1">IF(C3524="","",CONCATENATE(OFFSET(Zdroj!AI$16,A3522-1,0)," - ",OFFSET(Zdroj!AY$16,A3522-1,0)))</f>
        <v/>
      </c>
      <c r="E3524" s="66" t="str">
        <f ca="1">IF(C3524="","",OFFSET(Zdroj!AZ$16,A3522-1,0))</f>
        <v/>
      </c>
      <c r="F3524" s="332"/>
      <c r="G3524" s="333"/>
    </row>
    <row r="3525" spans="1:7" x14ac:dyDescent="0.25">
      <c r="B3525" s="333"/>
      <c r="C3525" s="137" t="str">
        <f ca="1">IF(OFFSET(Zdroj!AJ$16,A3522-1,0)=0,"",CONCATENATE("A",$A$2+3," - ",Zdroj!$AJ$15))</f>
        <v/>
      </c>
      <c r="D3525" s="134" t="str">
        <f ca="1">IF(C3525="","",CONCATENATE(OFFSET(Zdroj!AJ$16,A3522-1,0)," - ",OFFSET(Zdroj!BA$16,A3522-1,0)))</f>
        <v/>
      </c>
      <c r="E3525" s="66" t="str">
        <f ca="1">IF(C3525="","",OFFSET(Zdroj!BB$16,A3522-1,0))</f>
        <v/>
      </c>
      <c r="F3525" s="332"/>
      <c r="G3525" s="333"/>
    </row>
    <row r="3526" spans="1:7" x14ac:dyDescent="0.25">
      <c r="B3526" s="333"/>
      <c r="C3526" s="137" t="str">
        <f ca="1">IF(OFFSET(Zdroj!AK$16,A3522-1,0)=0,"",CONCATENATE("A",$A$2+4," - ",Zdroj!$AK$15))</f>
        <v/>
      </c>
      <c r="D3526" s="134" t="str">
        <f ca="1">IF(C3526="","",CONCATENATE(OFFSET(Zdroj!AK$16,A3522-1,0)," - ",OFFSET(Zdroj!BC$16,A3522-1,0)))</f>
        <v/>
      </c>
      <c r="E3526" s="66" t="str">
        <f ca="1">IF(C3526="","",OFFSET(Zdroj!BD$16,A3522-1,0))</f>
        <v/>
      </c>
      <c r="F3526" s="332"/>
      <c r="G3526" s="333"/>
    </row>
    <row r="3527" spans="1:7" x14ac:dyDescent="0.25">
      <c r="B3527" s="333"/>
      <c r="C3527" s="137" t="str">
        <f ca="1">IF(OFFSET(Zdroj!AL$16,A3522-1,0)=0,"",CONCATENATE("A",$A$2+5," - ",Zdroj!$AL$15))</f>
        <v/>
      </c>
      <c r="D3527" s="134" t="str">
        <f ca="1">IF(C3527="","",CONCATENATE(OFFSET(Zdroj!AL$16,A3522-1,0)," - ",OFFSET(Zdroj!BE$16,A3522-1,0)))</f>
        <v/>
      </c>
      <c r="E3527" s="66" t="str">
        <f ca="1">IF(C3527="","",OFFSET(Zdroj!BF$16,A3522-1,0))</f>
        <v/>
      </c>
      <c r="F3527" s="332"/>
      <c r="G3527" s="333"/>
    </row>
    <row r="3528" spans="1:7" x14ac:dyDescent="0.25">
      <c r="B3528" s="333"/>
      <c r="C3528" s="137" t="str">
        <f ca="1">IF(OFFSET(Zdroj!AM$16,A3522-1,0)=0,"",CONCATENATE("B",$A$2," - ",Zdroj!$AM$15))</f>
        <v/>
      </c>
      <c r="D3528" s="134" t="str">
        <f ca="1">IF(C3528="","",CONCATENATE(OFFSET(Zdroj!AM$16,A3522-1,0)))</f>
        <v/>
      </c>
      <c r="E3528" s="67" t="str">
        <f ca="1">IF(C3528="","",OFFSET(Zdroj!AN$16,A3522-1,0))</f>
        <v/>
      </c>
      <c r="F3528" s="334" t="str">
        <f t="shared" ref="F3528" ca="1" si="1052">IF(SUM(E3528:E3531)=0,"",SUM(E3528:E3531))</f>
        <v/>
      </c>
      <c r="G3528" s="333"/>
    </row>
    <row r="3529" spans="1:7" x14ac:dyDescent="0.25">
      <c r="B3529" s="333"/>
      <c r="C3529" s="137" t="str">
        <f ca="1">IF(OFFSET(Zdroj!AO$16,A3522-1,0)=0,"",CONCATENATE("B",$A$2+1," - ",Zdroj!$AO$15))</f>
        <v/>
      </c>
      <c r="D3529" s="134" t="str">
        <f ca="1">IF(C3529="","",CONCATENATE(OFFSET(Zdroj!AO$16,A3522-1,0)))</f>
        <v/>
      </c>
      <c r="E3529" s="66" t="str">
        <f ca="1">IF(C3529="","",OFFSET(Zdroj!AP$16,A3522-1,0))</f>
        <v/>
      </c>
      <c r="F3529" s="334"/>
      <c r="G3529" s="333"/>
    </row>
    <row r="3530" spans="1:7" x14ac:dyDescent="0.25">
      <c r="B3530" s="333"/>
      <c r="C3530" s="137" t="str">
        <f ca="1">IF(OFFSET(Zdroj!AQ$16,A3522-1,0)=0,"",CONCATENATE("B",$A$2+2," - ",Zdroj!$AQ$15))</f>
        <v/>
      </c>
      <c r="D3530" s="134" t="str">
        <f ca="1">IF(C3530="","",CONCATENATE(OFFSET(Zdroj!AQ$16,A3522-1,0)))</f>
        <v/>
      </c>
      <c r="E3530" s="66" t="str">
        <f ca="1">IF(C3530="","",OFFSET(Zdroj!AR$16,A3522-1,0))</f>
        <v/>
      </c>
      <c r="F3530" s="334"/>
      <c r="G3530" s="333"/>
    </row>
    <row r="3531" spans="1:7" x14ac:dyDescent="0.25">
      <c r="B3531" s="333"/>
      <c r="C3531" s="137" t="str">
        <f ca="1">IF(OFFSET(Zdroj!AT$16,A3522-1,0)=0,"",CONCATENATE("B",$A$2+3," - ",Zdroj!$AS$15))</f>
        <v/>
      </c>
      <c r="D3531" s="134" t="str">
        <f ca="1">IF(C3531="","",CONCATENATE(OFFSET(Zdroj!AS$16,A3522-1,0)))</f>
        <v/>
      </c>
      <c r="E3531" s="66" t="str">
        <f ca="1">IF(C3531="","",OFFSET(Zdroj!AT$16,A3522-1,0))</f>
        <v/>
      </c>
      <c r="F3531" s="334"/>
      <c r="G3531" s="333"/>
    </row>
    <row r="3532" spans="1:7" x14ac:dyDescent="0.25">
      <c r="A3532" s="127">
        <f>SUM((ROW()+8)/10)</f>
        <v>354</v>
      </c>
      <c r="B3532" s="333" t="str">
        <f ca="1">IF(OFFSET(Zdroj!$B$16,A3532-1,0)&gt;0,OFFSET(Zdroj!$B$16,A3532-1,0),"")</f>
        <v/>
      </c>
      <c r="C3532" s="136" t="str">
        <f ca="1">IF(OFFSET(Zdroj!AG$16,A3532-1,0)=0,"",CONCATENATE("A",$A$2," - ",Zdroj!$AG$15))</f>
        <v/>
      </c>
      <c r="D3532" s="134" t="str">
        <f ca="1">IF(C3532="","",CONCATENATE(OFFSET(Zdroj!AG$16,A3532-1,0)," - ",OFFSET(Zdroj!AU$16,A3532-1,0)))</f>
        <v/>
      </c>
      <c r="E3532" s="66" t="str">
        <f ca="1">IF(C3532="","",OFFSET(Zdroj!AV$16,A3532-1,0))</f>
        <v/>
      </c>
      <c r="F3532" s="332" t="str">
        <f t="shared" ref="F3532" ca="1" si="1053">IF(SUM(E3532:E3537)=0,"",SUM(E3532:E3537))</f>
        <v/>
      </c>
      <c r="G3532" s="333" t="str">
        <f t="shared" ref="G3532" ca="1" si="1054">IF(SUM(E3532:E3541)=0,"",SUM(E3532:E3541))</f>
        <v/>
      </c>
    </row>
    <row r="3533" spans="1:7" x14ac:dyDescent="0.25">
      <c r="B3533" s="333"/>
      <c r="C3533" s="137" t="str">
        <f ca="1">IF(OFFSET(Zdroj!AH$16,A3532-1,0)=0,"",CONCATENATE("A",$A$2+1," - ",Zdroj!$AH$15))</f>
        <v/>
      </c>
      <c r="D3533" s="134" t="str">
        <f ca="1">IF(C3533="","",CONCATENATE(OFFSET(Zdroj!AH$16,A3532-1,0)," - ",OFFSET(Zdroj!AW$16,A3532-1,0)))</f>
        <v/>
      </c>
      <c r="E3533" s="66" t="str">
        <f ca="1">IF(C3533="","",OFFSET(Zdroj!AX$16,A3532-1,0))</f>
        <v/>
      </c>
      <c r="F3533" s="332"/>
      <c r="G3533" s="333"/>
    </row>
    <row r="3534" spans="1:7" x14ac:dyDescent="0.25">
      <c r="B3534" s="333"/>
      <c r="C3534" s="137" t="str">
        <f ca="1">IF(OFFSET(Zdroj!AI$16,A3532-1,0)=0,"",CONCATENATE("A",$A$2+2," - ",Zdroj!$AI$15))</f>
        <v/>
      </c>
      <c r="D3534" s="134" t="str">
        <f ca="1">IF(C3534="","",CONCATENATE(OFFSET(Zdroj!AI$16,A3532-1,0)," - ",OFFSET(Zdroj!AY$16,A3532-1,0)))</f>
        <v/>
      </c>
      <c r="E3534" s="66" t="str">
        <f ca="1">IF(C3534="","",OFFSET(Zdroj!AZ$16,A3532-1,0))</f>
        <v/>
      </c>
      <c r="F3534" s="332"/>
      <c r="G3534" s="333"/>
    </row>
    <row r="3535" spans="1:7" x14ac:dyDescent="0.25">
      <c r="B3535" s="333"/>
      <c r="C3535" s="137" t="str">
        <f ca="1">IF(OFFSET(Zdroj!AJ$16,A3532-1,0)=0,"",CONCATENATE("A",$A$2+3," - ",Zdroj!$AJ$15))</f>
        <v/>
      </c>
      <c r="D3535" s="134" t="str">
        <f ca="1">IF(C3535="","",CONCATENATE(OFFSET(Zdroj!AJ$16,A3532-1,0)," - ",OFFSET(Zdroj!BA$16,A3532-1,0)))</f>
        <v/>
      </c>
      <c r="E3535" s="66" t="str">
        <f ca="1">IF(C3535="","",OFFSET(Zdroj!BB$16,A3532-1,0))</f>
        <v/>
      </c>
      <c r="F3535" s="332"/>
      <c r="G3535" s="333"/>
    </row>
    <row r="3536" spans="1:7" x14ac:dyDescent="0.25">
      <c r="B3536" s="333"/>
      <c r="C3536" s="137" t="str">
        <f ca="1">IF(OFFSET(Zdroj!AK$16,A3532-1,0)=0,"",CONCATENATE("A",$A$2+4," - ",Zdroj!$AK$15))</f>
        <v/>
      </c>
      <c r="D3536" s="134" t="str">
        <f ca="1">IF(C3536="","",CONCATENATE(OFFSET(Zdroj!AK$16,A3532-1,0)," - ",OFFSET(Zdroj!BC$16,A3532-1,0)))</f>
        <v/>
      </c>
      <c r="E3536" s="66" t="str">
        <f ca="1">IF(C3536="","",OFFSET(Zdroj!BD$16,A3532-1,0))</f>
        <v/>
      </c>
      <c r="F3536" s="332"/>
      <c r="G3536" s="333"/>
    </row>
    <row r="3537" spans="1:7" x14ac:dyDescent="0.25">
      <c r="B3537" s="333"/>
      <c r="C3537" s="137" t="str">
        <f ca="1">IF(OFFSET(Zdroj!AL$16,A3532-1,0)=0,"",CONCATENATE("A",$A$2+5," - ",Zdroj!$AL$15))</f>
        <v/>
      </c>
      <c r="D3537" s="134" t="str">
        <f ca="1">IF(C3537="","",CONCATENATE(OFFSET(Zdroj!AL$16,A3532-1,0)," - ",OFFSET(Zdroj!BE$16,A3532-1,0)))</f>
        <v/>
      </c>
      <c r="E3537" s="66" t="str">
        <f ca="1">IF(C3537="","",OFFSET(Zdroj!BF$16,A3532-1,0))</f>
        <v/>
      </c>
      <c r="F3537" s="332"/>
      <c r="G3537" s="333"/>
    </row>
    <row r="3538" spans="1:7" x14ac:dyDescent="0.25">
      <c r="B3538" s="333"/>
      <c r="C3538" s="137" t="str">
        <f ca="1">IF(OFFSET(Zdroj!AM$16,A3532-1,0)=0,"",CONCATENATE("B",$A$2," - ",Zdroj!$AM$15))</f>
        <v/>
      </c>
      <c r="D3538" s="134" t="str">
        <f ca="1">IF(C3538="","",CONCATENATE(OFFSET(Zdroj!AM$16,A3532-1,0)))</f>
        <v/>
      </c>
      <c r="E3538" s="67" t="str">
        <f ca="1">IF(C3538="","",OFFSET(Zdroj!AN$16,A3532-1,0))</f>
        <v/>
      </c>
      <c r="F3538" s="334" t="str">
        <f t="shared" ref="F3538" ca="1" si="1055">IF(SUM(E3538:E3541)=0,"",SUM(E3538:E3541))</f>
        <v/>
      </c>
      <c r="G3538" s="333"/>
    </row>
    <row r="3539" spans="1:7" x14ac:dyDescent="0.25">
      <c r="B3539" s="333"/>
      <c r="C3539" s="137" t="str">
        <f ca="1">IF(OFFSET(Zdroj!AO$16,A3532-1,0)=0,"",CONCATENATE("B",$A$2+1," - ",Zdroj!$AO$15))</f>
        <v/>
      </c>
      <c r="D3539" s="134" t="str">
        <f ca="1">IF(C3539="","",CONCATENATE(OFFSET(Zdroj!AO$16,A3532-1,0)))</f>
        <v/>
      </c>
      <c r="E3539" s="66" t="str">
        <f ca="1">IF(C3539="","",OFFSET(Zdroj!AP$16,A3532-1,0))</f>
        <v/>
      </c>
      <c r="F3539" s="334"/>
      <c r="G3539" s="333"/>
    </row>
    <row r="3540" spans="1:7" x14ac:dyDescent="0.25">
      <c r="B3540" s="333"/>
      <c r="C3540" s="137" t="str">
        <f ca="1">IF(OFFSET(Zdroj!AQ$16,A3532-1,0)=0,"",CONCATENATE("B",$A$2+2," - ",Zdroj!$AQ$15))</f>
        <v/>
      </c>
      <c r="D3540" s="134" t="str">
        <f ca="1">IF(C3540="","",CONCATENATE(OFFSET(Zdroj!AQ$16,A3532-1,0)))</f>
        <v/>
      </c>
      <c r="E3540" s="66" t="str">
        <f ca="1">IF(C3540="","",OFFSET(Zdroj!AR$16,A3532-1,0))</f>
        <v/>
      </c>
      <c r="F3540" s="334"/>
      <c r="G3540" s="333"/>
    </row>
    <row r="3541" spans="1:7" x14ac:dyDescent="0.25">
      <c r="B3541" s="333"/>
      <c r="C3541" s="137" t="str">
        <f ca="1">IF(OFFSET(Zdroj!AT$16,A3532-1,0)=0,"",CONCATENATE("B",$A$2+3," - ",Zdroj!$AS$15))</f>
        <v/>
      </c>
      <c r="D3541" s="134" t="str">
        <f ca="1">IF(C3541="","",CONCATENATE(OFFSET(Zdroj!AS$16,A3532-1,0)))</f>
        <v/>
      </c>
      <c r="E3541" s="66" t="str">
        <f ca="1">IF(C3541="","",OFFSET(Zdroj!AT$16,A3532-1,0))</f>
        <v/>
      </c>
      <c r="F3541" s="334"/>
      <c r="G3541" s="333"/>
    </row>
    <row r="3542" spans="1:7" x14ac:dyDescent="0.25">
      <c r="A3542" s="127">
        <f>SUM((ROW()+8)/10)</f>
        <v>355</v>
      </c>
      <c r="B3542" s="333" t="str">
        <f ca="1">IF(OFFSET(Zdroj!$B$16,A3542-1,0)&gt;0,OFFSET(Zdroj!$B$16,A3542-1,0),"")</f>
        <v/>
      </c>
      <c r="C3542" s="136" t="str">
        <f ca="1">IF(OFFSET(Zdroj!AG$16,A3542-1,0)=0,"",CONCATENATE("A",$A$2," - ",Zdroj!$AG$15))</f>
        <v/>
      </c>
      <c r="D3542" s="134" t="str">
        <f ca="1">IF(C3542="","",CONCATENATE(OFFSET(Zdroj!AG$16,A3542-1,0)," - ",OFFSET(Zdroj!AU$16,A3542-1,0)))</f>
        <v/>
      </c>
      <c r="E3542" s="66" t="str">
        <f ca="1">IF(C3542="","",OFFSET(Zdroj!AV$16,A3542-1,0))</f>
        <v/>
      </c>
      <c r="F3542" s="332" t="str">
        <f t="shared" ref="F3542" ca="1" si="1056">IF(SUM(E3542:E3547)=0,"",SUM(E3542:E3547))</f>
        <v/>
      </c>
      <c r="G3542" s="333" t="str">
        <f t="shared" ref="G3542" ca="1" si="1057">IF(SUM(E3542:E3551)=0,"",SUM(E3542:E3551))</f>
        <v/>
      </c>
    </row>
    <row r="3543" spans="1:7" x14ac:dyDescent="0.25">
      <c r="B3543" s="333"/>
      <c r="C3543" s="137" t="str">
        <f ca="1">IF(OFFSET(Zdroj!AH$16,A3542-1,0)=0,"",CONCATENATE("A",$A$2+1," - ",Zdroj!$AH$15))</f>
        <v/>
      </c>
      <c r="D3543" s="134" t="str">
        <f ca="1">IF(C3543="","",CONCATENATE(OFFSET(Zdroj!AH$16,A3542-1,0)," - ",OFFSET(Zdroj!AW$16,A3542-1,0)))</f>
        <v/>
      </c>
      <c r="E3543" s="66" t="str">
        <f ca="1">IF(C3543="","",OFFSET(Zdroj!AX$16,A3542-1,0))</f>
        <v/>
      </c>
      <c r="F3543" s="332"/>
      <c r="G3543" s="333"/>
    </row>
    <row r="3544" spans="1:7" x14ac:dyDescent="0.25">
      <c r="B3544" s="333"/>
      <c r="C3544" s="137" t="str">
        <f ca="1">IF(OFFSET(Zdroj!AI$16,A3542-1,0)=0,"",CONCATENATE("A",$A$2+2," - ",Zdroj!$AI$15))</f>
        <v/>
      </c>
      <c r="D3544" s="134" t="str">
        <f ca="1">IF(C3544="","",CONCATENATE(OFFSET(Zdroj!AI$16,A3542-1,0)," - ",OFFSET(Zdroj!AY$16,A3542-1,0)))</f>
        <v/>
      </c>
      <c r="E3544" s="66" t="str">
        <f ca="1">IF(C3544="","",OFFSET(Zdroj!AZ$16,A3542-1,0))</f>
        <v/>
      </c>
      <c r="F3544" s="332"/>
      <c r="G3544" s="333"/>
    </row>
    <row r="3545" spans="1:7" x14ac:dyDescent="0.25">
      <c r="B3545" s="333"/>
      <c r="C3545" s="137" t="str">
        <f ca="1">IF(OFFSET(Zdroj!AJ$16,A3542-1,0)=0,"",CONCATENATE("A",$A$2+3," - ",Zdroj!$AJ$15))</f>
        <v/>
      </c>
      <c r="D3545" s="134" t="str">
        <f ca="1">IF(C3545="","",CONCATENATE(OFFSET(Zdroj!AJ$16,A3542-1,0)," - ",OFFSET(Zdroj!BA$16,A3542-1,0)))</f>
        <v/>
      </c>
      <c r="E3545" s="66" t="str">
        <f ca="1">IF(C3545="","",OFFSET(Zdroj!BB$16,A3542-1,0))</f>
        <v/>
      </c>
      <c r="F3545" s="332"/>
      <c r="G3545" s="333"/>
    </row>
    <row r="3546" spans="1:7" x14ac:dyDescent="0.25">
      <c r="B3546" s="333"/>
      <c r="C3546" s="137" t="str">
        <f ca="1">IF(OFFSET(Zdroj!AK$16,A3542-1,0)=0,"",CONCATENATE("A",$A$2+4," - ",Zdroj!$AK$15))</f>
        <v/>
      </c>
      <c r="D3546" s="134" t="str">
        <f ca="1">IF(C3546="","",CONCATENATE(OFFSET(Zdroj!AK$16,A3542-1,0)," - ",OFFSET(Zdroj!BC$16,A3542-1,0)))</f>
        <v/>
      </c>
      <c r="E3546" s="66" t="str">
        <f ca="1">IF(C3546="","",OFFSET(Zdroj!BD$16,A3542-1,0))</f>
        <v/>
      </c>
      <c r="F3546" s="332"/>
      <c r="G3546" s="333"/>
    </row>
    <row r="3547" spans="1:7" x14ac:dyDescent="0.25">
      <c r="B3547" s="333"/>
      <c r="C3547" s="137" t="str">
        <f ca="1">IF(OFFSET(Zdroj!AL$16,A3542-1,0)=0,"",CONCATENATE("A",$A$2+5," - ",Zdroj!$AL$15))</f>
        <v/>
      </c>
      <c r="D3547" s="134" t="str">
        <f ca="1">IF(C3547="","",CONCATENATE(OFFSET(Zdroj!AL$16,A3542-1,0)," - ",OFFSET(Zdroj!BE$16,A3542-1,0)))</f>
        <v/>
      </c>
      <c r="E3547" s="66" t="str">
        <f ca="1">IF(C3547="","",OFFSET(Zdroj!BF$16,A3542-1,0))</f>
        <v/>
      </c>
      <c r="F3547" s="332"/>
      <c r="G3547" s="333"/>
    </row>
    <row r="3548" spans="1:7" x14ac:dyDescent="0.25">
      <c r="B3548" s="333"/>
      <c r="C3548" s="137" t="str">
        <f ca="1">IF(OFFSET(Zdroj!AM$16,A3542-1,0)=0,"",CONCATENATE("B",$A$2," - ",Zdroj!$AM$15))</f>
        <v/>
      </c>
      <c r="D3548" s="134" t="str">
        <f ca="1">IF(C3548="","",CONCATENATE(OFFSET(Zdroj!AM$16,A3542-1,0)))</f>
        <v/>
      </c>
      <c r="E3548" s="67" t="str">
        <f ca="1">IF(C3548="","",OFFSET(Zdroj!AN$16,A3542-1,0))</f>
        <v/>
      </c>
      <c r="F3548" s="334" t="str">
        <f t="shared" ref="F3548" ca="1" si="1058">IF(SUM(E3548:E3551)=0,"",SUM(E3548:E3551))</f>
        <v/>
      </c>
      <c r="G3548" s="333"/>
    </row>
    <row r="3549" spans="1:7" x14ac:dyDescent="0.25">
      <c r="B3549" s="333"/>
      <c r="C3549" s="137" t="str">
        <f ca="1">IF(OFFSET(Zdroj!AO$16,A3542-1,0)=0,"",CONCATENATE("B",$A$2+1," - ",Zdroj!$AO$15))</f>
        <v/>
      </c>
      <c r="D3549" s="134" t="str">
        <f ca="1">IF(C3549="","",CONCATENATE(OFFSET(Zdroj!AO$16,A3542-1,0)))</f>
        <v/>
      </c>
      <c r="E3549" s="66" t="str">
        <f ca="1">IF(C3549="","",OFFSET(Zdroj!AP$16,A3542-1,0))</f>
        <v/>
      </c>
      <c r="F3549" s="334"/>
      <c r="G3549" s="333"/>
    </row>
    <row r="3550" spans="1:7" x14ac:dyDescent="0.25">
      <c r="B3550" s="333"/>
      <c r="C3550" s="137" t="str">
        <f ca="1">IF(OFFSET(Zdroj!AQ$16,A3542-1,0)=0,"",CONCATENATE("B",$A$2+2," - ",Zdroj!$AQ$15))</f>
        <v/>
      </c>
      <c r="D3550" s="134" t="str">
        <f ca="1">IF(C3550="","",CONCATENATE(OFFSET(Zdroj!AQ$16,A3542-1,0)))</f>
        <v/>
      </c>
      <c r="E3550" s="66" t="str">
        <f ca="1">IF(C3550="","",OFFSET(Zdroj!AR$16,A3542-1,0))</f>
        <v/>
      </c>
      <c r="F3550" s="334"/>
      <c r="G3550" s="333"/>
    </row>
    <row r="3551" spans="1:7" x14ac:dyDescent="0.25">
      <c r="B3551" s="333"/>
      <c r="C3551" s="137" t="str">
        <f ca="1">IF(OFFSET(Zdroj!AT$16,A3542-1,0)=0,"",CONCATENATE("B",$A$2+3," - ",Zdroj!$AS$15))</f>
        <v/>
      </c>
      <c r="D3551" s="134" t="str">
        <f ca="1">IF(C3551="","",CONCATENATE(OFFSET(Zdroj!AS$16,A3542-1,0)))</f>
        <v/>
      </c>
      <c r="E3551" s="66" t="str">
        <f ca="1">IF(C3551="","",OFFSET(Zdroj!AT$16,A3542-1,0))</f>
        <v/>
      </c>
      <c r="F3551" s="334"/>
      <c r="G3551" s="333"/>
    </row>
    <row r="3552" spans="1:7" x14ac:dyDescent="0.25">
      <c r="A3552" s="127">
        <f>SUM((ROW()+8)/10)</f>
        <v>356</v>
      </c>
      <c r="B3552" s="333" t="str">
        <f ca="1">IF(OFFSET(Zdroj!$B$16,A3552-1,0)&gt;0,OFFSET(Zdroj!$B$16,A3552-1,0),"")</f>
        <v/>
      </c>
      <c r="C3552" s="136" t="str">
        <f ca="1">IF(OFFSET(Zdroj!AG$16,A3552-1,0)=0,"",CONCATENATE("A",$A$2," - ",Zdroj!$AG$15))</f>
        <v/>
      </c>
      <c r="D3552" s="134" t="str">
        <f ca="1">IF(C3552="","",CONCATENATE(OFFSET(Zdroj!AG$16,A3552-1,0)," - ",OFFSET(Zdroj!AU$16,A3552-1,0)))</f>
        <v/>
      </c>
      <c r="E3552" s="66" t="str">
        <f ca="1">IF(C3552="","",OFFSET(Zdroj!AV$16,A3552-1,0))</f>
        <v/>
      </c>
      <c r="F3552" s="332" t="str">
        <f t="shared" ref="F3552" ca="1" si="1059">IF(SUM(E3552:E3557)=0,"",SUM(E3552:E3557))</f>
        <v/>
      </c>
      <c r="G3552" s="333" t="str">
        <f t="shared" ref="G3552" ca="1" si="1060">IF(SUM(E3552:E3561)=0,"",SUM(E3552:E3561))</f>
        <v/>
      </c>
    </row>
    <row r="3553" spans="1:7" x14ac:dyDescent="0.25">
      <c r="B3553" s="333"/>
      <c r="C3553" s="137" t="str">
        <f ca="1">IF(OFFSET(Zdroj!AH$16,A3552-1,0)=0,"",CONCATENATE("A",$A$2+1," - ",Zdroj!$AH$15))</f>
        <v/>
      </c>
      <c r="D3553" s="134" t="str">
        <f ca="1">IF(C3553="","",CONCATENATE(OFFSET(Zdroj!AH$16,A3552-1,0)," - ",OFFSET(Zdroj!AW$16,A3552-1,0)))</f>
        <v/>
      </c>
      <c r="E3553" s="66" t="str">
        <f ca="1">IF(C3553="","",OFFSET(Zdroj!AX$16,A3552-1,0))</f>
        <v/>
      </c>
      <c r="F3553" s="332"/>
      <c r="G3553" s="333"/>
    </row>
    <row r="3554" spans="1:7" x14ac:dyDescent="0.25">
      <c r="B3554" s="333"/>
      <c r="C3554" s="137" t="str">
        <f ca="1">IF(OFFSET(Zdroj!AI$16,A3552-1,0)=0,"",CONCATENATE("A",$A$2+2," - ",Zdroj!$AI$15))</f>
        <v/>
      </c>
      <c r="D3554" s="134" t="str">
        <f ca="1">IF(C3554="","",CONCATENATE(OFFSET(Zdroj!AI$16,A3552-1,0)," - ",OFFSET(Zdroj!AY$16,A3552-1,0)))</f>
        <v/>
      </c>
      <c r="E3554" s="66" t="str">
        <f ca="1">IF(C3554="","",OFFSET(Zdroj!AZ$16,A3552-1,0))</f>
        <v/>
      </c>
      <c r="F3554" s="332"/>
      <c r="G3554" s="333"/>
    </row>
    <row r="3555" spans="1:7" x14ac:dyDescent="0.25">
      <c r="B3555" s="333"/>
      <c r="C3555" s="137" t="str">
        <f ca="1">IF(OFFSET(Zdroj!AJ$16,A3552-1,0)=0,"",CONCATENATE("A",$A$2+3," - ",Zdroj!$AJ$15))</f>
        <v/>
      </c>
      <c r="D3555" s="134" t="str">
        <f ca="1">IF(C3555="","",CONCATENATE(OFFSET(Zdroj!AJ$16,A3552-1,0)," - ",OFFSET(Zdroj!BA$16,A3552-1,0)))</f>
        <v/>
      </c>
      <c r="E3555" s="66" t="str">
        <f ca="1">IF(C3555="","",OFFSET(Zdroj!BB$16,A3552-1,0))</f>
        <v/>
      </c>
      <c r="F3555" s="332"/>
      <c r="G3555" s="333"/>
    </row>
    <row r="3556" spans="1:7" x14ac:dyDescent="0.25">
      <c r="B3556" s="333"/>
      <c r="C3556" s="137" t="str">
        <f ca="1">IF(OFFSET(Zdroj!AK$16,A3552-1,0)=0,"",CONCATENATE("A",$A$2+4," - ",Zdroj!$AK$15))</f>
        <v/>
      </c>
      <c r="D3556" s="134" t="str">
        <f ca="1">IF(C3556="","",CONCATENATE(OFFSET(Zdroj!AK$16,A3552-1,0)," - ",OFFSET(Zdroj!BC$16,A3552-1,0)))</f>
        <v/>
      </c>
      <c r="E3556" s="66" t="str">
        <f ca="1">IF(C3556="","",OFFSET(Zdroj!BD$16,A3552-1,0))</f>
        <v/>
      </c>
      <c r="F3556" s="332"/>
      <c r="G3556" s="333"/>
    </row>
    <row r="3557" spans="1:7" x14ac:dyDescent="0.25">
      <c r="B3557" s="333"/>
      <c r="C3557" s="137" t="str">
        <f ca="1">IF(OFFSET(Zdroj!AL$16,A3552-1,0)=0,"",CONCATENATE("A",$A$2+5," - ",Zdroj!$AL$15))</f>
        <v/>
      </c>
      <c r="D3557" s="134" t="str">
        <f ca="1">IF(C3557="","",CONCATENATE(OFFSET(Zdroj!AL$16,A3552-1,0)," - ",OFFSET(Zdroj!BE$16,A3552-1,0)))</f>
        <v/>
      </c>
      <c r="E3557" s="66" t="str">
        <f ca="1">IF(C3557="","",OFFSET(Zdroj!BF$16,A3552-1,0))</f>
        <v/>
      </c>
      <c r="F3557" s="332"/>
      <c r="G3557" s="333"/>
    </row>
    <row r="3558" spans="1:7" x14ac:dyDescent="0.25">
      <c r="B3558" s="333"/>
      <c r="C3558" s="137" t="str">
        <f ca="1">IF(OFFSET(Zdroj!AM$16,A3552-1,0)=0,"",CONCATENATE("B",$A$2," - ",Zdroj!$AM$15))</f>
        <v/>
      </c>
      <c r="D3558" s="134" t="str">
        <f ca="1">IF(C3558="","",CONCATENATE(OFFSET(Zdroj!AM$16,A3552-1,0)))</f>
        <v/>
      </c>
      <c r="E3558" s="67" t="str">
        <f ca="1">IF(C3558="","",OFFSET(Zdroj!AN$16,A3552-1,0))</f>
        <v/>
      </c>
      <c r="F3558" s="334" t="str">
        <f t="shared" ref="F3558" ca="1" si="1061">IF(SUM(E3558:E3561)=0,"",SUM(E3558:E3561))</f>
        <v/>
      </c>
      <c r="G3558" s="333"/>
    </row>
    <row r="3559" spans="1:7" x14ac:dyDescent="0.25">
      <c r="B3559" s="333"/>
      <c r="C3559" s="137" t="str">
        <f ca="1">IF(OFFSET(Zdroj!AO$16,A3552-1,0)=0,"",CONCATENATE("B",$A$2+1," - ",Zdroj!$AO$15))</f>
        <v/>
      </c>
      <c r="D3559" s="134" t="str">
        <f ca="1">IF(C3559="","",CONCATENATE(OFFSET(Zdroj!AO$16,A3552-1,0)))</f>
        <v/>
      </c>
      <c r="E3559" s="66" t="str">
        <f ca="1">IF(C3559="","",OFFSET(Zdroj!AP$16,A3552-1,0))</f>
        <v/>
      </c>
      <c r="F3559" s="334"/>
      <c r="G3559" s="333"/>
    </row>
    <row r="3560" spans="1:7" x14ac:dyDescent="0.25">
      <c r="B3560" s="333"/>
      <c r="C3560" s="137" t="str">
        <f ca="1">IF(OFFSET(Zdroj!AQ$16,A3552-1,0)=0,"",CONCATENATE("B",$A$2+2," - ",Zdroj!$AQ$15))</f>
        <v/>
      </c>
      <c r="D3560" s="134" t="str">
        <f ca="1">IF(C3560="","",CONCATENATE(OFFSET(Zdroj!AQ$16,A3552-1,0)))</f>
        <v/>
      </c>
      <c r="E3560" s="66" t="str">
        <f ca="1">IF(C3560="","",OFFSET(Zdroj!AR$16,A3552-1,0))</f>
        <v/>
      </c>
      <c r="F3560" s="334"/>
      <c r="G3560" s="333"/>
    </row>
    <row r="3561" spans="1:7" x14ac:dyDescent="0.25">
      <c r="B3561" s="333"/>
      <c r="C3561" s="137" t="str">
        <f ca="1">IF(OFFSET(Zdroj!AT$16,A3552-1,0)=0,"",CONCATENATE("B",$A$2+3," - ",Zdroj!$AS$15))</f>
        <v/>
      </c>
      <c r="D3561" s="134" t="str">
        <f ca="1">IF(C3561="","",CONCATENATE(OFFSET(Zdroj!AS$16,A3552-1,0)))</f>
        <v/>
      </c>
      <c r="E3561" s="66" t="str">
        <f ca="1">IF(C3561="","",OFFSET(Zdroj!AT$16,A3552-1,0))</f>
        <v/>
      </c>
      <c r="F3561" s="334"/>
      <c r="G3561" s="333"/>
    </row>
    <row r="3562" spans="1:7" x14ac:dyDescent="0.25">
      <c r="A3562" s="127">
        <f>SUM((ROW()+8)/10)</f>
        <v>357</v>
      </c>
      <c r="B3562" s="333" t="str">
        <f ca="1">IF(OFFSET(Zdroj!$B$16,A3562-1,0)&gt;0,OFFSET(Zdroj!$B$16,A3562-1,0),"")</f>
        <v/>
      </c>
      <c r="C3562" s="136" t="str">
        <f ca="1">IF(OFFSET(Zdroj!AG$16,A3562-1,0)=0,"",CONCATENATE("A",$A$2," - ",Zdroj!$AG$15))</f>
        <v/>
      </c>
      <c r="D3562" s="134" t="str">
        <f ca="1">IF(C3562="","",CONCATENATE(OFFSET(Zdroj!AG$16,A3562-1,0)," - ",OFFSET(Zdroj!AU$16,A3562-1,0)))</f>
        <v/>
      </c>
      <c r="E3562" s="66" t="str">
        <f ca="1">IF(C3562="","",OFFSET(Zdroj!AV$16,A3562-1,0))</f>
        <v/>
      </c>
      <c r="F3562" s="332" t="str">
        <f t="shared" ref="F3562" ca="1" si="1062">IF(SUM(E3562:E3567)=0,"",SUM(E3562:E3567))</f>
        <v/>
      </c>
      <c r="G3562" s="333" t="str">
        <f t="shared" ref="G3562" ca="1" si="1063">IF(SUM(E3562:E3571)=0,"",SUM(E3562:E3571))</f>
        <v/>
      </c>
    </row>
    <row r="3563" spans="1:7" x14ac:dyDescent="0.25">
      <c r="B3563" s="333"/>
      <c r="C3563" s="137" t="str">
        <f ca="1">IF(OFFSET(Zdroj!AH$16,A3562-1,0)=0,"",CONCATENATE("A",$A$2+1," - ",Zdroj!$AH$15))</f>
        <v/>
      </c>
      <c r="D3563" s="134" t="str">
        <f ca="1">IF(C3563="","",CONCATENATE(OFFSET(Zdroj!AH$16,A3562-1,0)," - ",OFFSET(Zdroj!AW$16,A3562-1,0)))</f>
        <v/>
      </c>
      <c r="E3563" s="66" t="str">
        <f ca="1">IF(C3563="","",OFFSET(Zdroj!AX$16,A3562-1,0))</f>
        <v/>
      </c>
      <c r="F3563" s="332"/>
      <c r="G3563" s="333"/>
    </row>
    <row r="3564" spans="1:7" x14ac:dyDescent="0.25">
      <c r="B3564" s="333"/>
      <c r="C3564" s="137" t="str">
        <f ca="1">IF(OFFSET(Zdroj!AI$16,A3562-1,0)=0,"",CONCATENATE("A",$A$2+2," - ",Zdroj!$AI$15))</f>
        <v/>
      </c>
      <c r="D3564" s="134" t="str">
        <f ca="1">IF(C3564="","",CONCATENATE(OFFSET(Zdroj!AI$16,A3562-1,0)," - ",OFFSET(Zdroj!AY$16,A3562-1,0)))</f>
        <v/>
      </c>
      <c r="E3564" s="66" t="str">
        <f ca="1">IF(C3564="","",OFFSET(Zdroj!AZ$16,A3562-1,0))</f>
        <v/>
      </c>
      <c r="F3564" s="332"/>
      <c r="G3564" s="333"/>
    </row>
    <row r="3565" spans="1:7" x14ac:dyDescent="0.25">
      <c r="B3565" s="333"/>
      <c r="C3565" s="137" t="str">
        <f ca="1">IF(OFFSET(Zdroj!AJ$16,A3562-1,0)=0,"",CONCATENATE("A",$A$2+3," - ",Zdroj!$AJ$15))</f>
        <v/>
      </c>
      <c r="D3565" s="134" t="str">
        <f ca="1">IF(C3565="","",CONCATENATE(OFFSET(Zdroj!AJ$16,A3562-1,0)," - ",OFFSET(Zdroj!BA$16,A3562-1,0)))</f>
        <v/>
      </c>
      <c r="E3565" s="66" t="str">
        <f ca="1">IF(C3565="","",OFFSET(Zdroj!BB$16,A3562-1,0))</f>
        <v/>
      </c>
      <c r="F3565" s="332"/>
      <c r="G3565" s="333"/>
    </row>
    <row r="3566" spans="1:7" x14ac:dyDescent="0.25">
      <c r="B3566" s="333"/>
      <c r="C3566" s="137" t="str">
        <f ca="1">IF(OFFSET(Zdroj!AK$16,A3562-1,0)=0,"",CONCATENATE("A",$A$2+4," - ",Zdroj!$AK$15))</f>
        <v/>
      </c>
      <c r="D3566" s="134" t="str">
        <f ca="1">IF(C3566="","",CONCATENATE(OFFSET(Zdroj!AK$16,A3562-1,0)," - ",OFFSET(Zdroj!BC$16,A3562-1,0)))</f>
        <v/>
      </c>
      <c r="E3566" s="66" t="str">
        <f ca="1">IF(C3566="","",OFFSET(Zdroj!BD$16,A3562-1,0))</f>
        <v/>
      </c>
      <c r="F3566" s="332"/>
      <c r="G3566" s="333"/>
    </row>
    <row r="3567" spans="1:7" x14ac:dyDescent="0.25">
      <c r="B3567" s="333"/>
      <c r="C3567" s="137" t="str">
        <f ca="1">IF(OFFSET(Zdroj!AL$16,A3562-1,0)=0,"",CONCATENATE("A",$A$2+5," - ",Zdroj!$AL$15))</f>
        <v/>
      </c>
      <c r="D3567" s="134" t="str">
        <f ca="1">IF(C3567="","",CONCATENATE(OFFSET(Zdroj!AL$16,A3562-1,0)," - ",OFFSET(Zdroj!BE$16,A3562-1,0)))</f>
        <v/>
      </c>
      <c r="E3567" s="66" t="str">
        <f ca="1">IF(C3567="","",OFFSET(Zdroj!BF$16,A3562-1,0))</f>
        <v/>
      </c>
      <c r="F3567" s="332"/>
      <c r="G3567" s="333"/>
    </row>
    <row r="3568" spans="1:7" x14ac:dyDescent="0.25">
      <c r="B3568" s="333"/>
      <c r="C3568" s="137" t="str">
        <f ca="1">IF(OFFSET(Zdroj!AM$16,A3562-1,0)=0,"",CONCATENATE("B",$A$2," - ",Zdroj!$AM$15))</f>
        <v/>
      </c>
      <c r="D3568" s="134" t="str">
        <f ca="1">IF(C3568="","",CONCATENATE(OFFSET(Zdroj!AM$16,A3562-1,0)))</f>
        <v/>
      </c>
      <c r="E3568" s="67" t="str">
        <f ca="1">IF(C3568="","",OFFSET(Zdroj!AN$16,A3562-1,0))</f>
        <v/>
      </c>
      <c r="F3568" s="334" t="str">
        <f t="shared" ref="F3568" ca="1" si="1064">IF(SUM(E3568:E3571)=0,"",SUM(E3568:E3571))</f>
        <v/>
      </c>
      <c r="G3568" s="333"/>
    </row>
    <row r="3569" spans="1:7" x14ac:dyDescent="0.25">
      <c r="B3569" s="333"/>
      <c r="C3569" s="137" t="str">
        <f ca="1">IF(OFFSET(Zdroj!AO$16,A3562-1,0)=0,"",CONCATENATE("B",$A$2+1," - ",Zdroj!$AO$15))</f>
        <v/>
      </c>
      <c r="D3569" s="134" t="str">
        <f ca="1">IF(C3569="","",CONCATENATE(OFFSET(Zdroj!AO$16,A3562-1,0)))</f>
        <v/>
      </c>
      <c r="E3569" s="66" t="str">
        <f ca="1">IF(C3569="","",OFFSET(Zdroj!AP$16,A3562-1,0))</f>
        <v/>
      </c>
      <c r="F3569" s="334"/>
      <c r="G3569" s="333"/>
    </row>
    <row r="3570" spans="1:7" x14ac:dyDescent="0.25">
      <c r="B3570" s="333"/>
      <c r="C3570" s="137" t="str">
        <f ca="1">IF(OFFSET(Zdroj!AQ$16,A3562-1,0)=0,"",CONCATENATE("B",$A$2+2," - ",Zdroj!$AQ$15))</f>
        <v/>
      </c>
      <c r="D3570" s="134" t="str">
        <f ca="1">IF(C3570="","",CONCATENATE(OFFSET(Zdroj!AQ$16,A3562-1,0)))</f>
        <v/>
      </c>
      <c r="E3570" s="66" t="str">
        <f ca="1">IF(C3570="","",OFFSET(Zdroj!AR$16,A3562-1,0))</f>
        <v/>
      </c>
      <c r="F3570" s="334"/>
      <c r="G3570" s="333"/>
    </row>
    <row r="3571" spans="1:7" x14ac:dyDescent="0.25">
      <c r="B3571" s="333"/>
      <c r="C3571" s="137" t="str">
        <f ca="1">IF(OFFSET(Zdroj!AT$16,A3562-1,0)=0,"",CONCATENATE("B",$A$2+3," - ",Zdroj!$AS$15))</f>
        <v/>
      </c>
      <c r="D3571" s="134" t="str">
        <f ca="1">IF(C3571="","",CONCATENATE(OFFSET(Zdroj!AS$16,A3562-1,0)))</f>
        <v/>
      </c>
      <c r="E3571" s="66" t="str">
        <f ca="1">IF(C3571="","",OFFSET(Zdroj!AT$16,A3562-1,0))</f>
        <v/>
      </c>
      <c r="F3571" s="334"/>
      <c r="G3571" s="333"/>
    </row>
    <row r="3572" spans="1:7" x14ac:dyDescent="0.25">
      <c r="A3572" s="127">
        <f>SUM((ROW()+8)/10)</f>
        <v>358</v>
      </c>
      <c r="B3572" s="333" t="str">
        <f ca="1">IF(OFFSET(Zdroj!$B$16,A3572-1,0)&gt;0,OFFSET(Zdroj!$B$16,A3572-1,0),"")</f>
        <v/>
      </c>
      <c r="C3572" s="136" t="str">
        <f ca="1">IF(OFFSET(Zdroj!AG$16,A3572-1,0)=0,"",CONCATENATE("A",$A$2," - ",Zdroj!$AG$15))</f>
        <v/>
      </c>
      <c r="D3572" s="134" t="str">
        <f ca="1">IF(C3572="","",CONCATENATE(OFFSET(Zdroj!AG$16,A3572-1,0)," - ",OFFSET(Zdroj!AU$16,A3572-1,0)))</f>
        <v/>
      </c>
      <c r="E3572" s="66" t="str">
        <f ca="1">IF(C3572="","",OFFSET(Zdroj!AV$16,A3572-1,0))</f>
        <v/>
      </c>
      <c r="F3572" s="332" t="str">
        <f t="shared" ref="F3572" ca="1" si="1065">IF(SUM(E3572:E3577)=0,"",SUM(E3572:E3577))</f>
        <v/>
      </c>
      <c r="G3572" s="333" t="str">
        <f t="shared" ref="G3572" ca="1" si="1066">IF(SUM(E3572:E3581)=0,"",SUM(E3572:E3581))</f>
        <v/>
      </c>
    </row>
    <row r="3573" spans="1:7" x14ac:dyDescent="0.25">
      <c r="B3573" s="333"/>
      <c r="C3573" s="137" t="str">
        <f ca="1">IF(OFFSET(Zdroj!AH$16,A3572-1,0)=0,"",CONCATENATE("A",$A$2+1," - ",Zdroj!$AH$15))</f>
        <v/>
      </c>
      <c r="D3573" s="134" t="str">
        <f ca="1">IF(C3573="","",CONCATENATE(OFFSET(Zdroj!AH$16,A3572-1,0)," - ",OFFSET(Zdroj!AW$16,A3572-1,0)))</f>
        <v/>
      </c>
      <c r="E3573" s="66" t="str">
        <f ca="1">IF(C3573="","",OFFSET(Zdroj!AX$16,A3572-1,0))</f>
        <v/>
      </c>
      <c r="F3573" s="332"/>
      <c r="G3573" s="333"/>
    </row>
    <row r="3574" spans="1:7" x14ac:dyDescent="0.25">
      <c r="B3574" s="333"/>
      <c r="C3574" s="137" t="str">
        <f ca="1">IF(OFFSET(Zdroj!AI$16,A3572-1,0)=0,"",CONCATENATE("A",$A$2+2," - ",Zdroj!$AI$15))</f>
        <v/>
      </c>
      <c r="D3574" s="134" t="str">
        <f ca="1">IF(C3574="","",CONCATENATE(OFFSET(Zdroj!AI$16,A3572-1,0)," - ",OFFSET(Zdroj!AY$16,A3572-1,0)))</f>
        <v/>
      </c>
      <c r="E3574" s="66" t="str">
        <f ca="1">IF(C3574="","",OFFSET(Zdroj!AZ$16,A3572-1,0))</f>
        <v/>
      </c>
      <c r="F3574" s="332"/>
      <c r="G3574" s="333"/>
    </row>
    <row r="3575" spans="1:7" x14ac:dyDescent="0.25">
      <c r="B3575" s="333"/>
      <c r="C3575" s="137" t="str">
        <f ca="1">IF(OFFSET(Zdroj!AJ$16,A3572-1,0)=0,"",CONCATENATE("A",$A$2+3," - ",Zdroj!$AJ$15))</f>
        <v/>
      </c>
      <c r="D3575" s="134" t="str">
        <f ca="1">IF(C3575="","",CONCATENATE(OFFSET(Zdroj!AJ$16,A3572-1,0)," - ",OFFSET(Zdroj!BA$16,A3572-1,0)))</f>
        <v/>
      </c>
      <c r="E3575" s="66" t="str">
        <f ca="1">IF(C3575="","",OFFSET(Zdroj!BB$16,A3572-1,0))</f>
        <v/>
      </c>
      <c r="F3575" s="332"/>
      <c r="G3575" s="333"/>
    </row>
    <row r="3576" spans="1:7" x14ac:dyDescent="0.25">
      <c r="B3576" s="333"/>
      <c r="C3576" s="137" t="str">
        <f ca="1">IF(OFFSET(Zdroj!AK$16,A3572-1,0)=0,"",CONCATENATE("A",$A$2+4," - ",Zdroj!$AK$15))</f>
        <v/>
      </c>
      <c r="D3576" s="134" t="str">
        <f ca="1">IF(C3576="","",CONCATENATE(OFFSET(Zdroj!AK$16,A3572-1,0)," - ",OFFSET(Zdroj!BC$16,A3572-1,0)))</f>
        <v/>
      </c>
      <c r="E3576" s="66" t="str">
        <f ca="1">IF(C3576="","",OFFSET(Zdroj!BD$16,A3572-1,0))</f>
        <v/>
      </c>
      <c r="F3576" s="332"/>
      <c r="G3576" s="333"/>
    </row>
    <row r="3577" spans="1:7" x14ac:dyDescent="0.25">
      <c r="B3577" s="333"/>
      <c r="C3577" s="137" t="str">
        <f ca="1">IF(OFFSET(Zdroj!AL$16,A3572-1,0)=0,"",CONCATENATE("A",$A$2+5," - ",Zdroj!$AL$15))</f>
        <v/>
      </c>
      <c r="D3577" s="134" t="str">
        <f ca="1">IF(C3577="","",CONCATENATE(OFFSET(Zdroj!AL$16,A3572-1,0)," - ",OFFSET(Zdroj!BE$16,A3572-1,0)))</f>
        <v/>
      </c>
      <c r="E3577" s="66" t="str">
        <f ca="1">IF(C3577="","",OFFSET(Zdroj!BF$16,A3572-1,0))</f>
        <v/>
      </c>
      <c r="F3577" s="332"/>
      <c r="G3577" s="333"/>
    </row>
    <row r="3578" spans="1:7" x14ac:dyDescent="0.25">
      <c r="B3578" s="333"/>
      <c r="C3578" s="137" t="str">
        <f ca="1">IF(OFFSET(Zdroj!AM$16,A3572-1,0)=0,"",CONCATENATE("B",$A$2," - ",Zdroj!$AM$15))</f>
        <v/>
      </c>
      <c r="D3578" s="134" t="str">
        <f ca="1">IF(C3578="","",CONCATENATE(OFFSET(Zdroj!AM$16,A3572-1,0)))</f>
        <v/>
      </c>
      <c r="E3578" s="67" t="str">
        <f ca="1">IF(C3578="","",OFFSET(Zdroj!AN$16,A3572-1,0))</f>
        <v/>
      </c>
      <c r="F3578" s="334" t="str">
        <f t="shared" ref="F3578" ca="1" si="1067">IF(SUM(E3578:E3581)=0,"",SUM(E3578:E3581))</f>
        <v/>
      </c>
      <c r="G3578" s="333"/>
    </row>
    <row r="3579" spans="1:7" x14ac:dyDescent="0.25">
      <c r="B3579" s="333"/>
      <c r="C3579" s="137" t="str">
        <f ca="1">IF(OFFSET(Zdroj!AO$16,A3572-1,0)=0,"",CONCATENATE("B",$A$2+1," - ",Zdroj!$AO$15))</f>
        <v/>
      </c>
      <c r="D3579" s="134" t="str">
        <f ca="1">IF(C3579="","",CONCATENATE(OFFSET(Zdroj!AO$16,A3572-1,0)))</f>
        <v/>
      </c>
      <c r="E3579" s="66" t="str">
        <f ca="1">IF(C3579="","",OFFSET(Zdroj!AP$16,A3572-1,0))</f>
        <v/>
      </c>
      <c r="F3579" s="334"/>
      <c r="G3579" s="333"/>
    </row>
    <row r="3580" spans="1:7" x14ac:dyDescent="0.25">
      <c r="B3580" s="333"/>
      <c r="C3580" s="137" t="str">
        <f ca="1">IF(OFFSET(Zdroj!AQ$16,A3572-1,0)=0,"",CONCATENATE("B",$A$2+2," - ",Zdroj!$AQ$15))</f>
        <v/>
      </c>
      <c r="D3580" s="134" t="str">
        <f ca="1">IF(C3580="","",CONCATENATE(OFFSET(Zdroj!AQ$16,A3572-1,0)))</f>
        <v/>
      </c>
      <c r="E3580" s="66" t="str">
        <f ca="1">IF(C3580="","",OFFSET(Zdroj!AR$16,A3572-1,0))</f>
        <v/>
      </c>
      <c r="F3580" s="334"/>
      <c r="G3580" s="333"/>
    </row>
    <row r="3581" spans="1:7" x14ac:dyDescent="0.25">
      <c r="B3581" s="333"/>
      <c r="C3581" s="137" t="str">
        <f ca="1">IF(OFFSET(Zdroj!AT$16,A3572-1,0)=0,"",CONCATENATE("B",$A$2+3," - ",Zdroj!$AS$15))</f>
        <v/>
      </c>
      <c r="D3581" s="134" t="str">
        <f ca="1">IF(C3581="","",CONCATENATE(OFFSET(Zdroj!AS$16,A3572-1,0)))</f>
        <v/>
      </c>
      <c r="E3581" s="66" t="str">
        <f ca="1">IF(C3581="","",OFFSET(Zdroj!AT$16,A3572-1,0))</f>
        <v/>
      </c>
      <c r="F3581" s="334"/>
      <c r="G3581" s="333"/>
    </row>
    <row r="3582" spans="1:7" x14ac:dyDescent="0.25">
      <c r="A3582" s="127">
        <f>SUM((ROW()+8)/10)</f>
        <v>359</v>
      </c>
      <c r="B3582" s="333" t="str">
        <f ca="1">IF(OFFSET(Zdroj!$B$16,A3582-1,0)&gt;0,OFFSET(Zdroj!$B$16,A3582-1,0),"")</f>
        <v/>
      </c>
      <c r="C3582" s="136" t="str">
        <f ca="1">IF(OFFSET(Zdroj!AG$16,A3582-1,0)=0,"",CONCATENATE("A",$A$2," - ",Zdroj!$AG$15))</f>
        <v/>
      </c>
      <c r="D3582" s="134" t="str">
        <f ca="1">IF(C3582="","",CONCATENATE(OFFSET(Zdroj!AG$16,A3582-1,0)," - ",OFFSET(Zdroj!AU$16,A3582-1,0)))</f>
        <v/>
      </c>
      <c r="E3582" s="66" t="str">
        <f ca="1">IF(C3582="","",OFFSET(Zdroj!AV$16,A3582-1,0))</f>
        <v/>
      </c>
      <c r="F3582" s="332" t="str">
        <f t="shared" ref="F3582" ca="1" si="1068">IF(SUM(E3582:E3587)=0,"",SUM(E3582:E3587))</f>
        <v/>
      </c>
      <c r="G3582" s="333" t="str">
        <f t="shared" ref="G3582" ca="1" si="1069">IF(SUM(E3582:E3591)=0,"",SUM(E3582:E3591))</f>
        <v/>
      </c>
    </row>
    <row r="3583" spans="1:7" x14ac:dyDescent="0.25">
      <c r="B3583" s="333"/>
      <c r="C3583" s="137" t="str">
        <f ca="1">IF(OFFSET(Zdroj!AH$16,A3582-1,0)=0,"",CONCATENATE("A",$A$2+1," - ",Zdroj!$AH$15))</f>
        <v/>
      </c>
      <c r="D3583" s="134" t="str">
        <f ca="1">IF(C3583="","",CONCATENATE(OFFSET(Zdroj!AH$16,A3582-1,0)," - ",OFFSET(Zdroj!AW$16,A3582-1,0)))</f>
        <v/>
      </c>
      <c r="E3583" s="66" t="str">
        <f ca="1">IF(C3583="","",OFFSET(Zdroj!AX$16,A3582-1,0))</f>
        <v/>
      </c>
      <c r="F3583" s="332"/>
      <c r="G3583" s="333"/>
    </row>
    <row r="3584" spans="1:7" x14ac:dyDescent="0.25">
      <c r="B3584" s="333"/>
      <c r="C3584" s="137" t="str">
        <f ca="1">IF(OFFSET(Zdroj!AI$16,A3582-1,0)=0,"",CONCATENATE("A",$A$2+2," - ",Zdroj!$AI$15))</f>
        <v/>
      </c>
      <c r="D3584" s="134" t="str">
        <f ca="1">IF(C3584="","",CONCATENATE(OFFSET(Zdroj!AI$16,A3582-1,0)," - ",OFFSET(Zdroj!AY$16,A3582-1,0)))</f>
        <v/>
      </c>
      <c r="E3584" s="66" t="str">
        <f ca="1">IF(C3584="","",OFFSET(Zdroj!AZ$16,A3582-1,0))</f>
        <v/>
      </c>
      <c r="F3584" s="332"/>
      <c r="G3584" s="333"/>
    </row>
    <row r="3585" spans="1:7" x14ac:dyDescent="0.25">
      <c r="B3585" s="333"/>
      <c r="C3585" s="137" t="str">
        <f ca="1">IF(OFFSET(Zdroj!AJ$16,A3582-1,0)=0,"",CONCATENATE("A",$A$2+3," - ",Zdroj!$AJ$15))</f>
        <v/>
      </c>
      <c r="D3585" s="134" t="str">
        <f ca="1">IF(C3585="","",CONCATENATE(OFFSET(Zdroj!AJ$16,A3582-1,0)," - ",OFFSET(Zdroj!BA$16,A3582-1,0)))</f>
        <v/>
      </c>
      <c r="E3585" s="66" t="str">
        <f ca="1">IF(C3585="","",OFFSET(Zdroj!BB$16,A3582-1,0))</f>
        <v/>
      </c>
      <c r="F3585" s="332"/>
      <c r="G3585" s="333"/>
    </row>
    <row r="3586" spans="1:7" x14ac:dyDescent="0.25">
      <c r="B3586" s="333"/>
      <c r="C3586" s="137" t="str">
        <f ca="1">IF(OFFSET(Zdroj!AK$16,A3582-1,0)=0,"",CONCATENATE("A",$A$2+4," - ",Zdroj!$AK$15))</f>
        <v/>
      </c>
      <c r="D3586" s="134" t="str">
        <f ca="1">IF(C3586="","",CONCATENATE(OFFSET(Zdroj!AK$16,A3582-1,0)," - ",OFFSET(Zdroj!BC$16,A3582-1,0)))</f>
        <v/>
      </c>
      <c r="E3586" s="66" t="str">
        <f ca="1">IF(C3586="","",OFFSET(Zdroj!BD$16,A3582-1,0))</f>
        <v/>
      </c>
      <c r="F3586" s="332"/>
      <c r="G3586" s="333"/>
    </row>
    <row r="3587" spans="1:7" x14ac:dyDescent="0.25">
      <c r="B3587" s="333"/>
      <c r="C3587" s="137" t="str">
        <f ca="1">IF(OFFSET(Zdroj!AL$16,A3582-1,0)=0,"",CONCATENATE("A",$A$2+5," - ",Zdroj!$AL$15))</f>
        <v/>
      </c>
      <c r="D3587" s="134" t="str">
        <f ca="1">IF(C3587="","",CONCATENATE(OFFSET(Zdroj!AL$16,A3582-1,0)," - ",OFFSET(Zdroj!BE$16,A3582-1,0)))</f>
        <v/>
      </c>
      <c r="E3587" s="66" t="str">
        <f ca="1">IF(C3587="","",OFFSET(Zdroj!BF$16,A3582-1,0))</f>
        <v/>
      </c>
      <c r="F3587" s="332"/>
      <c r="G3587" s="333"/>
    </row>
    <row r="3588" spans="1:7" x14ac:dyDescent="0.25">
      <c r="B3588" s="333"/>
      <c r="C3588" s="137" t="str">
        <f ca="1">IF(OFFSET(Zdroj!AM$16,A3582-1,0)=0,"",CONCATENATE("B",$A$2," - ",Zdroj!$AM$15))</f>
        <v/>
      </c>
      <c r="D3588" s="134" t="str">
        <f ca="1">IF(C3588="","",CONCATENATE(OFFSET(Zdroj!AM$16,A3582-1,0)))</f>
        <v/>
      </c>
      <c r="E3588" s="67" t="str">
        <f ca="1">IF(C3588="","",OFFSET(Zdroj!AN$16,A3582-1,0))</f>
        <v/>
      </c>
      <c r="F3588" s="334" t="str">
        <f t="shared" ref="F3588" ca="1" si="1070">IF(SUM(E3588:E3591)=0,"",SUM(E3588:E3591))</f>
        <v/>
      </c>
      <c r="G3588" s="333"/>
    </row>
    <row r="3589" spans="1:7" x14ac:dyDescent="0.25">
      <c r="B3589" s="333"/>
      <c r="C3589" s="137" t="str">
        <f ca="1">IF(OFFSET(Zdroj!AO$16,A3582-1,0)=0,"",CONCATENATE("B",$A$2+1," - ",Zdroj!$AO$15))</f>
        <v/>
      </c>
      <c r="D3589" s="134" t="str">
        <f ca="1">IF(C3589="","",CONCATENATE(OFFSET(Zdroj!AO$16,A3582-1,0)))</f>
        <v/>
      </c>
      <c r="E3589" s="66" t="str">
        <f ca="1">IF(C3589="","",OFFSET(Zdroj!AP$16,A3582-1,0))</f>
        <v/>
      </c>
      <c r="F3589" s="334"/>
      <c r="G3589" s="333"/>
    </row>
    <row r="3590" spans="1:7" x14ac:dyDescent="0.25">
      <c r="B3590" s="333"/>
      <c r="C3590" s="137" t="str">
        <f ca="1">IF(OFFSET(Zdroj!AQ$16,A3582-1,0)=0,"",CONCATENATE("B",$A$2+2," - ",Zdroj!$AQ$15))</f>
        <v/>
      </c>
      <c r="D3590" s="134" t="str">
        <f ca="1">IF(C3590="","",CONCATENATE(OFFSET(Zdroj!AQ$16,A3582-1,0)))</f>
        <v/>
      </c>
      <c r="E3590" s="66" t="str">
        <f ca="1">IF(C3590="","",OFFSET(Zdroj!AR$16,A3582-1,0))</f>
        <v/>
      </c>
      <c r="F3590" s="334"/>
      <c r="G3590" s="333"/>
    </row>
    <row r="3591" spans="1:7" x14ac:dyDescent="0.25">
      <c r="B3591" s="333"/>
      <c r="C3591" s="137" t="str">
        <f ca="1">IF(OFFSET(Zdroj!AT$16,A3582-1,0)=0,"",CONCATENATE("B",$A$2+3," - ",Zdroj!$AS$15))</f>
        <v/>
      </c>
      <c r="D3591" s="134" t="str">
        <f ca="1">IF(C3591="","",CONCATENATE(OFFSET(Zdroj!AS$16,A3582-1,0)))</f>
        <v/>
      </c>
      <c r="E3591" s="66" t="str">
        <f ca="1">IF(C3591="","",OFFSET(Zdroj!AT$16,A3582-1,0))</f>
        <v/>
      </c>
      <c r="F3591" s="334"/>
      <c r="G3591" s="333"/>
    </row>
    <row r="3592" spans="1:7" x14ac:dyDescent="0.25">
      <c r="A3592" s="127">
        <f>SUM((ROW()+8)/10)</f>
        <v>360</v>
      </c>
      <c r="B3592" s="333" t="str">
        <f ca="1">IF(OFFSET(Zdroj!$B$16,A3592-1,0)&gt;0,OFFSET(Zdroj!$B$16,A3592-1,0),"")</f>
        <v/>
      </c>
      <c r="C3592" s="136" t="str">
        <f ca="1">IF(OFFSET(Zdroj!AG$16,A3592-1,0)=0,"",CONCATENATE("A",$A$2," - ",Zdroj!$AG$15))</f>
        <v/>
      </c>
      <c r="D3592" s="134" t="str">
        <f ca="1">IF(C3592="","",CONCATENATE(OFFSET(Zdroj!AG$16,A3592-1,0)," - ",OFFSET(Zdroj!AU$16,A3592-1,0)))</f>
        <v/>
      </c>
      <c r="E3592" s="66" t="str">
        <f ca="1">IF(C3592="","",OFFSET(Zdroj!AV$16,A3592-1,0))</f>
        <v/>
      </c>
      <c r="F3592" s="332" t="str">
        <f t="shared" ref="F3592" ca="1" si="1071">IF(SUM(E3592:E3597)=0,"",SUM(E3592:E3597))</f>
        <v/>
      </c>
      <c r="G3592" s="333" t="str">
        <f t="shared" ref="G3592" ca="1" si="1072">IF(SUM(E3592:E3601)=0,"",SUM(E3592:E3601))</f>
        <v/>
      </c>
    </row>
    <row r="3593" spans="1:7" x14ac:dyDescent="0.25">
      <c r="B3593" s="333"/>
      <c r="C3593" s="137" t="str">
        <f ca="1">IF(OFFSET(Zdroj!AH$16,A3592-1,0)=0,"",CONCATENATE("A",$A$2+1," - ",Zdroj!$AH$15))</f>
        <v/>
      </c>
      <c r="D3593" s="134" t="str">
        <f ca="1">IF(C3593="","",CONCATENATE(OFFSET(Zdroj!AH$16,A3592-1,0)," - ",OFFSET(Zdroj!AW$16,A3592-1,0)))</f>
        <v/>
      </c>
      <c r="E3593" s="66" t="str">
        <f ca="1">IF(C3593="","",OFFSET(Zdroj!AX$16,A3592-1,0))</f>
        <v/>
      </c>
      <c r="F3593" s="332"/>
      <c r="G3593" s="333"/>
    </row>
    <row r="3594" spans="1:7" x14ac:dyDescent="0.25">
      <c r="B3594" s="333"/>
      <c r="C3594" s="137" t="str">
        <f ca="1">IF(OFFSET(Zdroj!AI$16,A3592-1,0)=0,"",CONCATENATE("A",$A$2+2," - ",Zdroj!$AI$15))</f>
        <v/>
      </c>
      <c r="D3594" s="134" t="str">
        <f ca="1">IF(C3594="","",CONCATENATE(OFFSET(Zdroj!AI$16,A3592-1,0)," - ",OFFSET(Zdroj!AY$16,A3592-1,0)))</f>
        <v/>
      </c>
      <c r="E3594" s="66" t="str">
        <f ca="1">IF(C3594="","",OFFSET(Zdroj!AZ$16,A3592-1,0))</f>
        <v/>
      </c>
      <c r="F3594" s="332"/>
      <c r="G3594" s="333"/>
    </row>
    <row r="3595" spans="1:7" x14ac:dyDescent="0.25">
      <c r="B3595" s="333"/>
      <c r="C3595" s="137" t="str">
        <f ca="1">IF(OFFSET(Zdroj!AJ$16,A3592-1,0)=0,"",CONCATENATE("A",$A$2+3," - ",Zdroj!$AJ$15))</f>
        <v/>
      </c>
      <c r="D3595" s="134" t="str">
        <f ca="1">IF(C3595="","",CONCATENATE(OFFSET(Zdroj!AJ$16,A3592-1,0)," - ",OFFSET(Zdroj!BA$16,A3592-1,0)))</f>
        <v/>
      </c>
      <c r="E3595" s="66" t="str">
        <f ca="1">IF(C3595="","",OFFSET(Zdroj!BB$16,A3592-1,0))</f>
        <v/>
      </c>
      <c r="F3595" s="332"/>
      <c r="G3595" s="333"/>
    </row>
    <row r="3596" spans="1:7" x14ac:dyDescent="0.25">
      <c r="B3596" s="333"/>
      <c r="C3596" s="137" t="str">
        <f ca="1">IF(OFFSET(Zdroj!AK$16,A3592-1,0)=0,"",CONCATENATE("A",$A$2+4," - ",Zdroj!$AK$15))</f>
        <v/>
      </c>
      <c r="D3596" s="134" t="str">
        <f ca="1">IF(C3596="","",CONCATENATE(OFFSET(Zdroj!AK$16,A3592-1,0)," - ",OFFSET(Zdroj!BC$16,A3592-1,0)))</f>
        <v/>
      </c>
      <c r="E3596" s="66" t="str">
        <f ca="1">IF(C3596="","",OFFSET(Zdroj!BD$16,A3592-1,0))</f>
        <v/>
      </c>
      <c r="F3596" s="332"/>
      <c r="G3596" s="333"/>
    </row>
    <row r="3597" spans="1:7" x14ac:dyDescent="0.25">
      <c r="B3597" s="333"/>
      <c r="C3597" s="137" t="str">
        <f ca="1">IF(OFFSET(Zdroj!AL$16,A3592-1,0)=0,"",CONCATENATE("A",$A$2+5," - ",Zdroj!$AL$15))</f>
        <v/>
      </c>
      <c r="D3597" s="134" t="str">
        <f ca="1">IF(C3597="","",CONCATENATE(OFFSET(Zdroj!AL$16,A3592-1,0)," - ",OFFSET(Zdroj!BE$16,A3592-1,0)))</f>
        <v/>
      </c>
      <c r="E3597" s="66" t="str">
        <f ca="1">IF(C3597="","",OFFSET(Zdroj!BF$16,A3592-1,0))</f>
        <v/>
      </c>
      <c r="F3597" s="332"/>
      <c r="G3597" s="333"/>
    </row>
    <row r="3598" spans="1:7" x14ac:dyDescent="0.25">
      <c r="B3598" s="333"/>
      <c r="C3598" s="137" t="str">
        <f ca="1">IF(OFFSET(Zdroj!AM$16,A3592-1,0)=0,"",CONCATENATE("B",$A$2," - ",Zdroj!$AM$15))</f>
        <v/>
      </c>
      <c r="D3598" s="134" t="str">
        <f ca="1">IF(C3598="","",CONCATENATE(OFFSET(Zdroj!AM$16,A3592-1,0)))</f>
        <v/>
      </c>
      <c r="E3598" s="67" t="str">
        <f ca="1">IF(C3598="","",OFFSET(Zdroj!AN$16,A3592-1,0))</f>
        <v/>
      </c>
      <c r="F3598" s="334" t="str">
        <f t="shared" ref="F3598" ca="1" si="1073">IF(SUM(E3598:E3601)=0,"",SUM(E3598:E3601))</f>
        <v/>
      </c>
      <c r="G3598" s="333"/>
    </row>
    <row r="3599" spans="1:7" x14ac:dyDescent="0.25">
      <c r="B3599" s="333"/>
      <c r="C3599" s="137" t="str">
        <f ca="1">IF(OFFSET(Zdroj!AO$16,A3592-1,0)=0,"",CONCATENATE("B",$A$2+1," - ",Zdroj!$AO$15))</f>
        <v/>
      </c>
      <c r="D3599" s="134" t="str">
        <f ca="1">IF(C3599="","",CONCATENATE(OFFSET(Zdroj!AO$16,A3592-1,0)))</f>
        <v/>
      </c>
      <c r="E3599" s="66" t="str">
        <f ca="1">IF(C3599="","",OFFSET(Zdroj!AP$16,A3592-1,0))</f>
        <v/>
      </c>
      <c r="F3599" s="334"/>
      <c r="G3599" s="333"/>
    </row>
    <row r="3600" spans="1:7" x14ac:dyDescent="0.25">
      <c r="B3600" s="333"/>
      <c r="C3600" s="137" t="str">
        <f ca="1">IF(OFFSET(Zdroj!AQ$16,A3592-1,0)=0,"",CONCATENATE("B",$A$2+2," - ",Zdroj!$AQ$15))</f>
        <v/>
      </c>
      <c r="D3600" s="134" t="str">
        <f ca="1">IF(C3600="","",CONCATENATE(OFFSET(Zdroj!AQ$16,A3592-1,0)))</f>
        <v/>
      </c>
      <c r="E3600" s="66" t="str">
        <f ca="1">IF(C3600="","",OFFSET(Zdroj!AR$16,A3592-1,0))</f>
        <v/>
      </c>
      <c r="F3600" s="334"/>
      <c r="G3600" s="333"/>
    </row>
    <row r="3601" spans="1:7" x14ac:dyDescent="0.25">
      <c r="B3601" s="333"/>
      <c r="C3601" s="137" t="str">
        <f ca="1">IF(OFFSET(Zdroj!AT$16,A3592-1,0)=0,"",CONCATENATE("B",$A$2+3," - ",Zdroj!$AS$15))</f>
        <v/>
      </c>
      <c r="D3601" s="134" t="str">
        <f ca="1">IF(C3601="","",CONCATENATE(OFFSET(Zdroj!AS$16,A3592-1,0)))</f>
        <v/>
      </c>
      <c r="E3601" s="66" t="str">
        <f ca="1">IF(C3601="","",OFFSET(Zdroj!AT$16,A3592-1,0))</f>
        <v/>
      </c>
      <c r="F3601" s="334"/>
      <c r="G3601" s="333"/>
    </row>
    <row r="3602" spans="1:7" x14ac:dyDescent="0.25">
      <c r="A3602" s="127">
        <f>SUM((ROW()+8)/10)</f>
        <v>361</v>
      </c>
      <c r="B3602" s="333" t="str">
        <f ca="1">IF(OFFSET(Zdroj!$B$16,A3602-1,0)&gt;0,OFFSET(Zdroj!$B$16,A3602-1,0),"")</f>
        <v/>
      </c>
      <c r="C3602" s="136" t="str">
        <f ca="1">IF(OFFSET(Zdroj!AG$16,A3602-1,0)=0,"",CONCATENATE("A",$A$2," - ",Zdroj!$AG$15))</f>
        <v/>
      </c>
      <c r="D3602" s="134" t="str">
        <f ca="1">IF(C3602="","",CONCATENATE(OFFSET(Zdroj!AG$16,A3602-1,0)," - ",OFFSET(Zdroj!AU$16,A3602-1,0)))</f>
        <v/>
      </c>
      <c r="E3602" s="66" t="str">
        <f ca="1">IF(C3602="","",OFFSET(Zdroj!AV$16,A3602-1,0))</f>
        <v/>
      </c>
      <c r="F3602" s="332" t="str">
        <f t="shared" ref="F3602" ca="1" si="1074">IF(SUM(E3602:E3607)=0,"",SUM(E3602:E3607))</f>
        <v/>
      </c>
      <c r="G3602" s="333" t="str">
        <f t="shared" ref="G3602" ca="1" si="1075">IF(SUM(E3602:E3611)=0,"",SUM(E3602:E3611))</f>
        <v/>
      </c>
    </row>
    <row r="3603" spans="1:7" x14ac:dyDescent="0.25">
      <c r="B3603" s="333"/>
      <c r="C3603" s="137" t="str">
        <f ca="1">IF(OFFSET(Zdroj!AH$16,A3602-1,0)=0,"",CONCATENATE("A",$A$2+1," - ",Zdroj!$AH$15))</f>
        <v/>
      </c>
      <c r="D3603" s="134" t="str">
        <f ca="1">IF(C3603="","",CONCATENATE(OFFSET(Zdroj!AH$16,A3602-1,0)," - ",OFFSET(Zdroj!AW$16,A3602-1,0)))</f>
        <v/>
      </c>
      <c r="E3603" s="66" t="str">
        <f ca="1">IF(C3603="","",OFFSET(Zdroj!AX$16,A3602-1,0))</f>
        <v/>
      </c>
      <c r="F3603" s="332"/>
      <c r="G3603" s="333"/>
    </row>
    <row r="3604" spans="1:7" x14ac:dyDescent="0.25">
      <c r="B3604" s="333"/>
      <c r="C3604" s="137" t="str">
        <f ca="1">IF(OFFSET(Zdroj!AI$16,A3602-1,0)=0,"",CONCATENATE("A",$A$2+2," - ",Zdroj!$AI$15))</f>
        <v/>
      </c>
      <c r="D3604" s="134" t="str">
        <f ca="1">IF(C3604="","",CONCATENATE(OFFSET(Zdroj!AI$16,A3602-1,0)," - ",OFFSET(Zdroj!AY$16,A3602-1,0)))</f>
        <v/>
      </c>
      <c r="E3604" s="66" t="str">
        <f ca="1">IF(C3604="","",OFFSET(Zdroj!AZ$16,A3602-1,0))</f>
        <v/>
      </c>
      <c r="F3604" s="332"/>
      <c r="G3604" s="333"/>
    </row>
    <row r="3605" spans="1:7" x14ac:dyDescent="0.25">
      <c r="B3605" s="333"/>
      <c r="C3605" s="137" t="str">
        <f ca="1">IF(OFFSET(Zdroj!AJ$16,A3602-1,0)=0,"",CONCATENATE("A",$A$2+3," - ",Zdroj!$AJ$15))</f>
        <v/>
      </c>
      <c r="D3605" s="134" t="str">
        <f ca="1">IF(C3605="","",CONCATENATE(OFFSET(Zdroj!AJ$16,A3602-1,0)," - ",OFFSET(Zdroj!BA$16,A3602-1,0)))</f>
        <v/>
      </c>
      <c r="E3605" s="66" t="str">
        <f ca="1">IF(C3605="","",OFFSET(Zdroj!BB$16,A3602-1,0))</f>
        <v/>
      </c>
      <c r="F3605" s="332"/>
      <c r="G3605" s="333"/>
    </row>
    <row r="3606" spans="1:7" x14ac:dyDescent="0.25">
      <c r="B3606" s="333"/>
      <c r="C3606" s="137" t="str">
        <f ca="1">IF(OFFSET(Zdroj!AK$16,A3602-1,0)=0,"",CONCATENATE("A",$A$2+4," - ",Zdroj!$AK$15))</f>
        <v/>
      </c>
      <c r="D3606" s="134" t="str">
        <f ca="1">IF(C3606="","",CONCATENATE(OFFSET(Zdroj!AK$16,A3602-1,0)," - ",OFFSET(Zdroj!BC$16,A3602-1,0)))</f>
        <v/>
      </c>
      <c r="E3606" s="66" t="str">
        <f ca="1">IF(C3606="","",OFFSET(Zdroj!BD$16,A3602-1,0))</f>
        <v/>
      </c>
      <c r="F3606" s="332"/>
      <c r="G3606" s="333"/>
    </row>
    <row r="3607" spans="1:7" x14ac:dyDescent="0.25">
      <c r="B3607" s="333"/>
      <c r="C3607" s="137" t="str">
        <f ca="1">IF(OFFSET(Zdroj!AL$16,A3602-1,0)=0,"",CONCATENATE("A",$A$2+5," - ",Zdroj!$AL$15))</f>
        <v/>
      </c>
      <c r="D3607" s="134" t="str">
        <f ca="1">IF(C3607="","",CONCATENATE(OFFSET(Zdroj!AL$16,A3602-1,0)," - ",OFFSET(Zdroj!BE$16,A3602-1,0)))</f>
        <v/>
      </c>
      <c r="E3607" s="66" t="str">
        <f ca="1">IF(C3607="","",OFFSET(Zdroj!BF$16,A3602-1,0))</f>
        <v/>
      </c>
      <c r="F3607" s="332"/>
      <c r="G3607" s="333"/>
    </row>
    <row r="3608" spans="1:7" x14ac:dyDescent="0.25">
      <c r="B3608" s="333"/>
      <c r="C3608" s="137" t="str">
        <f ca="1">IF(OFFSET(Zdroj!AM$16,A3602-1,0)=0,"",CONCATENATE("B",$A$2," - ",Zdroj!$AM$15))</f>
        <v/>
      </c>
      <c r="D3608" s="134" t="str">
        <f ca="1">IF(C3608="","",CONCATENATE(OFFSET(Zdroj!AM$16,A3602-1,0)))</f>
        <v/>
      </c>
      <c r="E3608" s="67" t="str">
        <f ca="1">IF(C3608="","",OFFSET(Zdroj!AN$16,A3602-1,0))</f>
        <v/>
      </c>
      <c r="F3608" s="334" t="str">
        <f t="shared" ref="F3608" ca="1" si="1076">IF(SUM(E3608:E3611)=0,"",SUM(E3608:E3611))</f>
        <v/>
      </c>
      <c r="G3608" s="333"/>
    </row>
    <row r="3609" spans="1:7" x14ac:dyDescent="0.25">
      <c r="B3609" s="333"/>
      <c r="C3609" s="137" t="str">
        <f ca="1">IF(OFFSET(Zdroj!AO$16,A3602-1,0)=0,"",CONCATENATE("B",$A$2+1," - ",Zdroj!$AO$15))</f>
        <v/>
      </c>
      <c r="D3609" s="134" t="str">
        <f ca="1">IF(C3609="","",CONCATENATE(OFFSET(Zdroj!AO$16,A3602-1,0)))</f>
        <v/>
      </c>
      <c r="E3609" s="66" t="str">
        <f ca="1">IF(C3609="","",OFFSET(Zdroj!AP$16,A3602-1,0))</f>
        <v/>
      </c>
      <c r="F3609" s="334"/>
      <c r="G3609" s="333"/>
    </row>
    <row r="3610" spans="1:7" x14ac:dyDescent="0.25">
      <c r="B3610" s="333"/>
      <c r="C3610" s="137" t="str">
        <f ca="1">IF(OFFSET(Zdroj!AQ$16,A3602-1,0)=0,"",CONCATENATE("B",$A$2+2," - ",Zdroj!$AQ$15))</f>
        <v/>
      </c>
      <c r="D3610" s="134" t="str">
        <f ca="1">IF(C3610="","",CONCATENATE(OFFSET(Zdroj!AQ$16,A3602-1,0)))</f>
        <v/>
      </c>
      <c r="E3610" s="66" t="str">
        <f ca="1">IF(C3610="","",OFFSET(Zdroj!AR$16,A3602-1,0))</f>
        <v/>
      </c>
      <c r="F3610" s="334"/>
      <c r="G3610" s="333"/>
    </row>
    <row r="3611" spans="1:7" x14ac:dyDescent="0.25">
      <c r="B3611" s="333"/>
      <c r="C3611" s="137" t="str">
        <f ca="1">IF(OFFSET(Zdroj!AT$16,A3602-1,0)=0,"",CONCATENATE("B",$A$2+3," - ",Zdroj!$AS$15))</f>
        <v/>
      </c>
      <c r="D3611" s="134" t="str">
        <f ca="1">IF(C3611="","",CONCATENATE(OFFSET(Zdroj!AS$16,A3602-1,0)))</f>
        <v/>
      </c>
      <c r="E3611" s="66" t="str">
        <f ca="1">IF(C3611="","",OFFSET(Zdroj!AT$16,A3602-1,0))</f>
        <v/>
      </c>
      <c r="F3611" s="334"/>
      <c r="G3611" s="333"/>
    </row>
    <row r="3612" spans="1:7" x14ac:dyDescent="0.25">
      <c r="A3612" s="127">
        <f>SUM((ROW()+8)/10)</f>
        <v>362</v>
      </c>
      <c r="B3612" s="333" t="str">
        <f ca="1">IF(OFFSET(Zdroj!$B$16,A3612-1,0)&gt;0,OFFSET(Zdroj!$B$16,A3612-1,0),"")</f>
        <v/>
      </c>
      <c r="C3612" s="136" t="str">
        <f ca="1">IF(OFFSET(Zdroj!AG$16,A3612-1,0)=0,"",CONCATENATE("A",$A$2," - ",Zdroj!$AG$15))</f>
        <v/>
      </c>
      <c r="D3612" s="134" t="str">
        <f ca="1">IF(C3612="","",CONCATENATE(OFFSET(Zdroj!AG$16,A3612-1,0)," - ",OFFSET(Zdroj!AU$16,A3612-1,0)))</f>
        <v/>
      </c>
      <c r="E3612" s="66" t="str">
        <f ca="1">IF(C3612="","",OFFSET(Zdroj!AV$16,A3612-1,0))</f>
        <v/>
      </c>
      <c r="F3612" s="332" t="str">
        <f t="shared" ref="F3612" ca="1" si="1077">IF(SUM(E3612:E3617)=0,"",SUM(E3612:E3617))</f>
        <v/>
      </c>
      <c r="G3612" s="333" t="str">
        <f t="shared" ref="G3612" ca="1" si="1078">IF(SUM(E3612:E3621)=0,"",SUM(E3612:E3621))</f>
        <v/>
      </c>
    </row>
    <row r="3613" spans="1:7" x14ac:dyDescent="0.25">
      <c r="B3613" s="333"/>
      <c r="C3613" s="137" t="str">
        <f ca="1">IF(OFFSET(Zdroj!AH$16,A3612-1,0)=0,"",CONCATENATE("A",$A$2+1," - ",Zdroj!$AH$15))</f>
        <v/>
      </c>
      <c r="D3613" s="134" t="str">
        <f ca="1">IF(C3613="","",CONCATENATE(OFFSET(Zdroj!AH$16,A3612-1,0)," - ",OFFSET(Zdroj!AW$16,A3612-1,0)))</f>
        <v/>
      </c>
      <c r="E3613" s="66" t="str">
        <f ca="1">IF(C3613="","",OFFSET(Zdroj!AX$16,A3612-1,0))</f>
        <v/>
      </c>
      <c r="F3613" s="332"/>
      <c r="G3613" s="333"/>
    </row>
    <row r="3614" spans="1:7" x14ac:dyDescent="0.25">
      <c r="B3614" s="333"/>
      <c r="C3614" s="137" t="str">
        <f ca="1">IF(OFFSET(Zdroj!AI$16,A3612-1,0)=0,"",CONCATENATE("A",$A$2+2," - ",Zdroj!$AI$15))</f>
        <v/>
      </c>
      <c r="D3614" s="134" t="str">
        <f ca="1">IF(C3614="","",CONCATENATE(OFFSET(Zdroj!AI$16,A3612-1,0)," - ",OFFSET(Zdroj!AY$16,A3612-1,0)))</f>
        <v/>
      </c>
      <c r="E3614" s="66" t="str">
        <f ca="1">IF(C3614="","",OFFSET(Zdroj!AZ$16,A3612-1,0))</f>
        <v/>
      </c>
      <c r="F3614" s="332"/>
      <c r="G3614" s="333"/>
    </row>
    <row r="3615" spans="1:7" x14ac:dyDescent="0.25">
      <c r="B3615" s="333"/>
      <c r="C3615" s="137" t="str">
        <f ca="1">IF(OFFSET(Zdroj!AJ$16,A3612-1,0)=0,"",CONCATENATE("A",$A$2+3," - ",Zdroj!$AJ$15))</f>
        <v/>
      </c>
      <c r="D3615" s="134" t="str">
        <f ca="1">IF(C3615="","",CONCATENATE(OFFSET(Zdroj!AJ$16,A3612-1,0)," - ",OFFSET(Zdroj!BA$16,A3612-1,0)))</f>
        <v/>
      </c>
      <c r="E3615" s="66" t="str">
        <f ca="1">IF(C3615="","",OFFSET(Zdroj!BB$16,A3612-1,0))</f>
        <v/>
      </c>
      <c r="F3615" s="332"/>
      <c r="G3615" s="333"/>
    </row>
    <row r="3616" spans="1:7" x14ac:dyDescent="0.25">
      <c r="B3616" s="333"/>
      <c r="C3616" s="137" t="str">
        <f ca="1">IF(OFFSET(Zdroj!AK$16,A3612-1,0)=0,"",CONCATENATE("A",$A$2+4," - ",Zdroj!$AK$15))</f>
        <v/>
      </c>
      <c r="D3616" s="134" t="str">
        <f ca="1">IF(C3616="","",CONCATENATE(OFFSET(Zdroj!AK$16,A3612-1,0)," - ",OFFSET(Zdroj!BC$16,A3612-1,0)))</f>
        <v/>
      </c>
      <c r="E3616" s="66" t="str">
        <f ca="1">IF(C3616="","",OFFSET(Zdroj!BD$16,A3612-1,0))</f>
        <v/>
      </c>
      <c r="F3616" s="332"/>
      <c r="G3616" s="333"/>
    </row>
    <row r="3617" spans="1:7" x14ac:dyDescent="0.25">
      <c r="B3617" s="333"/>
      <c r="C3617" s="137" t="str">
        <f ca="1">IF(OFFSET(Zdroj!AL$16,A3612-1,0)=0,"",CONCATENATE("A",$A$2+5," - ",Zdroj!$AL$15))</f>
        <v/>
      </c>
      <c r="D3617" s="134" t="str">
        <f ca="1">IF(C3617="","",CONCATENATE(OFFSET(Zdroj!AL$16,A3612-1,0)," - ",OFFSET(Zdroj!BE$16,A3612-1,0)))</f>
        <v/>
      </c>
      <c r="E3617" s="66" t="str">
        <f ca="1">IF(C3617="","",OFFSET(Zdroj!BF$16,A3612-1,0))</f>
        <v/>
      </c>
      <c r="F3617" s="332"/>
      <c r="G3617" s="333"/>
    </row>
    <row r="3618" spans="1:7" x14ac:dyDescent="0.25">
      <c r="B3618" s="333"/>
      <c r="C3618" s="137" t="str">
        <f ca="1">IF(OFFSET(Zdroj!AM$16,A3612-1,0)=0,"",CONCATENATE("B",$A$2," - ",Zdroj!$AM$15))</f>
        <v/>
      </c>
      <c r="D3618" s="134" t="str">
        <f ca="1">IF(C3618="","",CONCATENATE(OFFSET(Zdroj!AM$16,A3612-1,0)))</f>
        <v/>
      </c>
      <c r="E3618" s="67" t="str">
        <f ca="1">IF(C3618="","",OFFSET(Zdroj!AN$16,A3612-1,0))</f>
        <v/>
      </c>
      <c r="F3618" s="334" t="str">
        <f t="shared" ref="F3618" ca="1" si="1079">IF(SUM(E3618:E3621)=0,"",SUM(E3618:E3621))</f>
        <v/>
      </c>
      <c r="G3618" s="333"/>
    </row>
    <row r="3619" spans="1:7" x14ac:dyDescent="0.25">
      <c r="B3619" s="333"/>
      <c r="C3619" s="137" t="str">
        <f ca="1">IF(OFFSET(Zdroj!AO$16,A3612-1,0)=0,"",CONCATENATE("B",$A$2+1," - ",Zdroj!$AO$15))</f>
        <v/>
      </c>
      <c r="D3619" s="134" t="str">
        <f ca="1">IF(C3619="","",CONCATENATE(OFFSET(Zdroj!AO$16,A3612-1,0)))</f>
        <v/>
      </c>
      <c r="E3619" s="66" t="str">
        <f ca="1">IF(C3619="","",OFFSET(Zdroj!AP$16,A3612-1,0))</f>
        <v/>
      </c>
      <c r="F3619" s="334"/>
      <c r="G3619" s="333"/>
    </row>
    <row r="3620" spans="1:7" x14ac:dyDescent="0.25">
      <c r="B3620" s="333"/>
      <c r="C3620" s="137" t="str">
        <f ca="1">IF(OFFSET(Zdroj!AQ$16,A3612-1,0)=0,"",CONCATENATE("B",$A$2+2," - ",Zdroj!$AQ$15))</f>
        <v/>
      </c>
      <c r="D3620" s="134" t="str">
        <f ca="1">IF(C3620="","",CONCATENATE(OFFSET(Zdroj!AQ$16,A3612-1,0)))</f>
        <v/>
      </c>
      <c r="E3620" s="66" t="str">
        <f ca="1">IF(C3620="","",OFFSET(Zdroj!AR$16,A3612-1,0))</f>
        <v/>
      </c>
      <c r="F3620" s="334"/>
      <c r="G3620" s="333"/>
    </row>
    <row r="3621" spans="1:7" x14ac:dyDescent="0.25">
      <c r="B3621" s="333"/>
      <c r="C3621" s="137" t="str">
        <f ca="1">IF(OFFSET(Zdroj!AT$16,A3612-1,0)=0,"",CONCATENATE("B",$A$2+3," - ",Zdroj!$AS$15))</f>
        <v/>
      </c>
      <c r="D3621" s="134" t="str">
        <f ca="1">IF(C3621="","",CONCATENATE(OFFSET(Zdroj!AS$16,A3612-1,0)))</f>
        <v/>
      </c>
      <c r="E3621" s="66" t="str">
        <f ca="1">IF(C3621="","",OFFSET(Zdroj!AT$16,A3612-1,0))</f>
        <v/>
      </c>
      <c r="F3621" s="334"/>
      <c r="G3621" s="333"/>
    </row>
    <row r="3622" spans="1:7" x14ac:dyDescent="0.25">
      <c r="A3622" s="127">
        <f>SUM((ROW()+8)/10)</f>
        <v>363</v>
      </c>
      <c r="B3622" s="333" t="str">
        <f ca="1">IF(OFFSET(Zdroj!$B$16,A3622-1,0)&gt;0,OFFSET(Zdroj!$B$16,A3622-1,0),"")</f>
        <v/>
      </c>
      <c r="C3622" s="136" t="str">
        <f ca="1">IF(OFFSET(Zdroj!AG$16,A3622-1,0)=0,"",CONCATENATE("A",$A$2," - ",Zdroj!$AG$15))</f>
        <v/>
      </c>
      <c r="D3622" s="134" t="str">
        <f ca="1">IF(C3622="","",CONCATENATE(OFFSET(Zdroj!AG$16,A3622-1,0)," - ",OFFSET(Zdroj!AU$16,A3622-1,0)))</f>
        <v/>
      </c>
      <c r="E3622" s="66" t="str">
        <f ca="1">IF(C3622="","",OFFSET(Zdroj!AV$16,A3622-1,0))</f>
        <v/>
      </c>
      <c r="F3622" s="332" t="str">
        <f t="shared" ref="F3622" ca="1" si="1080">IF(SUM(E3622:E3627)=0,"",SUM(E3622:E3627))</f>
        <v/>
      </c>
      <c r="G3622" s="333" t="str">
        <f t="shared" ref="G3622" ca="1" si="1081">IF(SUM(E3622:E3631)=0,"",SUM(E3622:E3631))</f>
        <v/>
      </c>
    </row>
    <row r="3623" spans="1:7" x14ac:dyDescent="0.25">
      <c r="B3623" s="333"/>
      <c r="C3623" s="137" t="str">
        <f ca="1">IF(OFFSET(Zdroj!AH$16,A3622-1,0)=0,"",CONCATENATE("A",$A$2+1," - ",Zdroj!$AH$15))</f>
        <v/>
      </c>
      <c r="D3623" s="134" t="str">
        <f ca="1">IF(C3623="","",CONCATENATE(OFFSET(Zdroj!AH$16,A3622-1,0)," - ",OFFSET(Zdroj!AW$16,A3622-1,0)))</f>
        <v/>
      </c>
      <c r="E3623" s="66" t="str">
        <f ca="1">IF(C3623="","",OFFSET(Zdroj!AX$16,A3622-1,0))</f>
        <v/>
      </c>
      <c r="F3623" s="332"/>
      <c r="G3623" s="333"/>
    </row>
    <row r="3624" spans="1:7" x14ac:dyDescent="0.25">
      <c r="B3624" s="333"/>
      <c r="C3624" s="137" t="str">
        <f ca="1">IF(OFFSET(Zdroj!AI$16,A3622-1,0)=0,"",CONCATENATE("A",$A$2+2," - ",Zdroj!$AI$15))</f>
        <v/>
      </c>
      <c r="D3624" s="134" t="str">
        <f ca="1">IF(C3624="","",CONCATENATE(OFFSET(Zdroj!AI$16,A3622-1,0)," - ",OFFSET(Zdroj!AY$16,A3622-1,0)))</f>
        <v/>
      </c>
      <c r="E3624" s="66" t="str">
        <f ca="1">IF(C3624="","",OFFSET(Zdroj!AZ$16,A3622-1,0))</f>
        <v/>
      </c>
      <c r="F3624" s="332"/>
      <c r="G3624" s="333"/>
    </row>
    <row r="3625" spans="1:7" x14ac:dyDescent="0.25">
      <c r="B3625" s="333"/>
      <c r="C3625" s="137" t="str">
        <f ca="1">IF(OFFSET(Zdroj!AJ$16,A3622-1,0)=0,"",CONCATENATE("A",$A$2+3," - ",Zdroj!$AJ$15))</f>
        <v/>
      </c>
      <c r="D3625" s="134" t="str">
        <f ca="1">IF(C3625="","",CONCATENATE(OFFSET(Zdroj!AJ$16,A3622-1,0)," - ",OFFSET(Zdroj!BA$16,A3622-1,0)))</f>
        <v/>
      </c>
      <c r="E3625" s="66" t="str">
        <f ca="1">IF(C3625="","",OFFSET(Zdroj!BB$16,A3622-1,0))</f>
        <v/>
      </c>
      <c r="F3625" s="332"/>
      <c r="G3625" s="333"/>
    </row>
    <row r="3626" spans="1:7" x14ac:dyDescent="0.25">
      <c r="B3626" s="333"/>
      <c r="C3626" s="137" t="str">
        <f ca="1">IF(OFFSET(Zdroj!AK$16,A3622-1,0)=0,"",CONCATENATE("A",$A$2+4," - ",Zdroj!$AK$15))</f>
        <v/>
      </c>
      <c r="D3626" s="134" t="str">
        <f ca="1">IF(C3626="","",CONCATENATE(OFFSET(Zdroj!AK$16,A3622-1,0)," - ",OFFSET(Zdroj!BC$16,A3622-1,0)))</f>
        <v/>
      </c>
      <c r="E3626" s="66" t="str">
        <f ca="1">IF(C3626="","",OFFSET(Zdroj!BD$16,A3622-1,0))</f>
        <v/>
      </c>
      <c r="F3626" s="332"/>
      <c r="G3626" s="333"/>
    </row>
    <row r="3627" spans="1:7" x14ac:dyDescent="0.25">
      <c r="B3627" s="333"/>
      <c r="C3627" s="137" t="str">
        <f ca="1">IF(OFFSET(Zdroj!AL$16,A3622-1,0)=0,"",CONCATENATE("A",$A$2+5," - ",Zdroj!$AL$15))</f>
        <v/>
      </c>
      <c r="D3627" s="134" t="str">
        <f ca="1">IF(C3627="","",CONCATENATE(OFFSET(Zdroj!AL$16,A3622-1,0)," - ",OFFSET(Zdroj!BE$16,A3622-1,0)))</f>
        <v/>
      </c>
      <c r="E3627" s="66" t="str">
        <f ca="1">IF(C3627="","",OFFSET(Zdroj!BF$16,A3622-1,0))</f>
        <v/>
      </c>
      <c r="F3627" s="332"/>
      <c r="G3627" s="333"/>
    </row>
    <row r="3628" spans="1:7" x14ac:dyDescent="0.25">
      <c r="B3628" s="333"/>
      <c r="C3628" s="137" t="str">
        <f ca="1">IF(OFFSET(Zdroj!AM$16,A3622-1,0)=0,"",CONCATENATE("B",$A$2," - ",Zdroj!$AM$15))</f>
        <v/>
      </c>
      <c r="D3628" s="134" t="str">
        <f ca="1">IF(C3628="","",CONCATENATE(OFFSET(Zdroj!AM$16,A3622-1,0)))</f>
        <v/>
      </c>
      <c r="E3628" s="67" t="str">
        <f ca="1">IF(C3628="","",OFFSET(Zdroj!AN$16,A3622-1,0))</f>
        <v/>
      </c>
      <c r="F3628" s="334" t="str">
        <f t="shared" ref="F3628" ca="1" si="1082">IF(SUM(E3628:E3631)=0,"",SUM(E3628:E3631))</f>
        <v/>
      </c>
      <c r="G3628" s="333"/>
    </row>
    <row r="3629" spans="1:7" x14ac:dyDescent="0.25">
      <c r="B3629" s="333"/>
      <c r="C3629" s="137" t="str">
        <f ca="1">IF(OFFSET(Zdroj!AO$16,A3622-1,0)=0,"",CONCATENATE("B",$A$2+1," - ",Zdroj!$AO$15))</f>
        <v/>
      </c>
      <c r="D3629" s="134" t="str">
        <f ca="1">IF(C3629="","",CONCATENATE(OFFSET(Zdroj!AO$16,A3622-1,0)))</f>
        <v/>
      </c>
      <c r="E3629" s="66" t="str">
        <f ca="1">IF(C3629="","",OFFSET(Zdroj!AP$16,A3622-1,0))</f>
        <v/>
      </c>
      <c r="F3629" s="334"/>
      <c r="G3629" s="333"/>
    </row>
    <row r="3630" spans="1:7" x14ac:dyDescent="0.25">
      <c r="B3630" s="333"/>
      <c r="C3630" s="137" t="str">
        <f ca="1">IF(OFFSET(Zdroj!AQ$16,A3622-1,0)=0,"",CONCATENATE("B",$A$2+2," - ",Zdroj!$AQ$15))</f>
        <v/>
      </c>
      <c r="D3630" s="134" t="str">
        <f ca="1">IF(C3630="","",CONCATENATE(OFFSET(Zdroj!AQ$16,A3622-1,0)))</f>
        <v/>
      </c>
      <c r="E3630" s="66" t="str">
        <f ca="1">IF(C3630="","",OFFSET(Zdroj!AR$16,A3622-1,0))</f>
        <v/>
      </c>
      <c r="F3630" s="334"/>
      <c r="G3630" s="333"/>
    </row>
    <row r="3631" spans="1:7" x14ac:dyDescent="0.25">
      <c r="B3631" s="333"/>
      <c r="C3631" s="137" t="str">
        <f ca="1">IF(OFFSET(Zdroj!AT$16,A3622-1,0)=0,"",CONCATENATE("B",$A$2+3," - ",Zdroj!$AS$15))</f>
        <v/>
      </c>
      <c r="D3631" s="134" t="str">
        <f ca="1">IF(C3631="","",CONCATENATE(OFFSET(Zdroj!AS$16,A3622-1,0)))</f>
        <v/>
      </c>
      <c r="E3631" s="66" t="str">
        <f ca="1">IF(C3631="","",OFFSET(Zdroj!AT$16,A3622-1,0))</f>
        <v/>
      </c>
      <c r="F3631" s="334"/>
      <c r="G3631" s="333"/>
    </row>
    <row r="3632" spans="1:7" x14ac:dyDescent="0.25">
      <c r="A3632" s="127">
        <f>SUM((ROW()+8)/10)</f>
        <v>364</v>
      </c>
      <c r="B3632" s="333" t="str">
        <f ca="1">IF(OFFSET(Zdroj!$B$16,A3632-1,0)&gt;0,OFFSET(Zdroj!$B$16,A3632-1,0),"")</f>
        <v/>
      </c>
      <c r="C3632" s="136" t="str">
        <f ca="1">IF(OFFSET(Zdroj!AG$16,A3632-1,0)=0,"",CONCATENATE("A",$A$2," - ",Zdroj!$AG$15))</f>
        <v/>
      </c>
      <c r="D3632" s="134" t="str">
        <f ca="1">IF(C3632="","",CONCATENATE(OFFSET(Zdroj!AG$16,A3632-1,0)," - ",OFFSET(Zdroj!AU$16,A3632-1,0)))</f>
        <v/>
      </c>
      <c r="E3632" s="66" t="str">
        <f ca="1">IF(C3632="","",OFFSET(Zdroj!AV$16,A3632-1,0))</f>
        <v/>
      </c>
      <c r="F3632" s="332" t="str">
        <f t="shared" ref="F3632" ca="1" si="1083">IF(SUM(E3632:E3637)=0,"",SUM(E3632:E3637))</f>
        <v/>
      </c>
      <c r="G3632" s="333" t="str">
        <f t="shared" ref="G3632" ca="1" si="1084">IF(SUM(E3632:E3641)=0,"",SUM(E3632:E3641))</f>
        <v/>
      </c>
    </row>
    <row r="3633" spans="1:7" x14ac:dyDescent="0.25">
      <c r="B3633" s="333"/>
      <c r="C3633" s="137" t="str">
        <f ca="1">IF(OFFSET(Zdroj!AH$16,A3632-1,0)=0,"",CONCATENATE("A",$A$2+1," - ",Zdroj!$AH$15))</f>
        <v/>
      </c>
      <c r="D3633" s="134" t="str">
        <f ca="1">IF(C3633="","",CONCATENATE(OFFSET(Zdroj!AH$16,A3632-1,0)," - ",OFFSET(Zdroj!AW$16,A3632-1,0)))</f>
        <v/>
      </c>
      <c r="E3633" s="66" t="str">
        <f ca="1">IF(C3633="","",OFFSET(Zdroj!AX$16,A3632-1,0))</f>
        <v/>
      </c>
      <c r="F3633" s="332"/>
      <c r="G3633" s="333"/>
    </row>
    <row r="3634" spans="1:7" x14ac:dyDescent="0.25">
      <c r="B3634" s="333"/>
      <c r="C3634" s="137" t="str">
        <f ca="1">IF(OFFSET(Zdroj!AI$16,A3632-1,0)=0,"",CONCATENATE("A",$A$2+2," - ",Zdroj!$AI$15))</f>
        <v/>
      </c>
      <c r="D3634" s="134" t="str">
        <f ca="1">IF(C3634="","",CONCATENATE(OFFSET(Zdroj!AI$16,A3632-1,0)," - ",OFFSET(Zdroj!AY$16,A3632-1,0)))</f>
        <v/>
      </c>
      <c r="E3634" s="66" t="str">
        <f ca="1">IF(C3634="","",OFFSET(Zdroj!AZ$16,A3632-1,0))</f>
        <v/>
      </c>
      <c r="F3634" s="332"/>
      <c r="G3634" s="333"/>
    </row>
    <row r="3635" spans="1:7" x14ac:dyDescent="0.25">
      <c r="B3635" s="333"/>
      <c r="C3635" s="137" t="str">
        <f ca="1">IF(OFFSET(Zdroj!AJ$16,A3632-1,0)=0,"",CONCATENATE("A",$A$2+3," - ",Zdroj!$AJ$15))</f>
        <v/>
      </c>
      <c r="D3635" s="134" t="str">
        <f ca="1">IF(C3635="","",CONCATENATE(OFFSET(Zdroj!AJ$16,A3632-1,0)," - ",OFFSET(Zdroj!BA$16,A3632-1,0)))</f>
        <v/>
      </c>
      <c r="E3635" s="66" t="str">
        <f ca="1">IF(C3635="","",OFFSET(Zdroj!BB$16,A3632-1,0))</f>
        <v/>
      </c>
      <c r="F3635" s="332"/>
      <c r="G3635" s="333"/>
    </row>
    <row r="3636" spans="1:7" x14ac:dyDescent="0.25">
      <c r="B3636" s="333"/>
      <c r="C3636" s="137" t="str">
        <f ca="1">IF(OFFSET(Zdroj!AK$16,A3632-1,0)=0,"",CONCATENATE("A",$A$2+4," - ",Zdroj!$AK$15))</f>
        <v/>
      </c>
      <c r="D3636" s="134" t="str">
        <f ca="1">IF(C3636="","",CONCATENATE(OFFSET(Zdroj!AK$16,A3632-1,0)," - ",OFFSET(Zdroj!BC$16,A3632-1,0)))</f>
        <v/>
      </c>
      <c r="E3636" s="66" t="str">
        <f ca="1">IF(C3636="","",OFFSET(Zdroj!BD$16,A3632-1,0))</f>
        <v/>
      </c>
      <c r="F3636" s="332"/>
      <c r="G3636" s="333"/>
    </row>
    <row r="3637" spans="1:7" x14ac:dyDescent="0.25">
      <c r="B3637" s="333"/>
      <c r="C3637" s="137" t="str">
        <f ca="1">IF(OFFSET(Zdroj!AL$16,A3632-1,0)=0,"",CONCATENATE("A",$A$2+5," - ",Zdroj!$AL$15))</f>
        <v/>
      </c>
      <c r="D3637" s="134" t="str">
        <f ca="1">IF(C3637="","",CONCATENATE(OFFSET(Zdroj!AL$16,A3632-1,0)," - ",OFFSET(Zdroj!BE$16,A3632-1,0)))</f>
        <v/>
      </c>
      <c r="E3637" s="66" t="str">
        <f ca="1">IF(C3637="","",OFFSET(Zdroj!BF$16,A3632-1,0))</f>
        <v/>
      </c>
      <c r="F3637" s="332"/>
      <c r="G3637" s="333"/>
    </row>
    <row r="3638" spans="1:7" x14ac:dyDescent="0.25">
      <c r="B3638" s="333"/>
      <c r="C3638" s="137" t="str">
        <f ca="1">IF(OFFSET(Zdroj!AM$16,A3632-1,0)=0,"",CONCATENATE("B",$A$2," - ",Zdroj!$AM$15))</f>
        <v/>
      </c>
      <c r="D3638" s="134" t="str">
        <f ca="1">IF(C3638="","",CONCATENATE(OFFSET(Zdroj!AM$16,A3632-1,0)))</f>
        <v/>
      </c>
      <c r="E3638" s="67" t="str">
        <f ca="1">IF(C3638="","",OFFSET(Zdroj!AN$16,A3632-1,0))</f>
        <v/>
      </c>
      <c r="F3638" s="334" t="str">
        <f t="shared" ref="F3638" ca="1" si="1085">IF(SUM(E3638:E3641)=0,"",SUM(E3638:E3641))</f>
        <v/>
      </c>
      <c r="G3638" s="333"/>
    </row>
    <row r="3639" spans="1:7" x14ac:dyDescent="0.25">
      <c r="B3639" s="333"/>
      <c r="C3639" s="137" t="str">
        <f ca="1">IF(OFFSET(Zdroj!AO$16,A3632-1,0)=0,"",CONCATENATE("B",$A$2+1," - ",Zdroj!$AO$15))</f>
        <v/>
      </c>
      <c r="D3639" s="134" t="str">
        <f ca="1">IF(C3639="","",CONCATENATE(OFFSET(Zdroj!AO$16,A3632-1,0)))</f>
        <v/>
      </c>
      <c r="E3639" s="66" t="str">
        <f ca="1">IF(C3639="","",OFFSET(Zdroj!AP$16,A3632-1,0))</f>
        <v/>
      </c>
      <c r="F3639" s="334"/>
      <c r="G3639" s="333"/>
    </row>
    <row r="3640" spans="1:7" x14ac:dyDescent="0.25">
      <c r="B3640" s="333"/>
      <c r="C3640" s="137" t="str">
        <f ca="1">IF(OFFSET(Zdroj!AQ$16,A3632-1,0)=0,"",CONCATENATE("B",$A$2+2," - ",Zdroj!$AQ$15))</f>
        <v/>
      </c>
      <c r="D3640" s="134" t="str">
        <f ca="1">IF(C3640="","",CONCATENATE(OFFSET(Zdroj!AQ$16,A3632-1,0)))</f>
        <v/>
      </c>
      <c r="E3640" s="66" t="str">
        <f ca="1">IF(C3640="","",OFFSET(Zdroj!AR$16,A3632-1,0))</f>
        <v/>
      </c>
      <c r="F3640" s="334"/>
      <c r="G3640" s="333"/>
    </row>
    <row r="3641" spans="1:7" x14ac:dyDescent="0.25">
      <c r="B3641" s="333"/>
      <c r="C3641" s="137" t="str">
        <f ca="1">IF(OFFSET(Zdroj!AT$16,A3632-1,0)=0,"",CONCATENATE("B",$A$2+3," - ",Zdroj!$AS$15))</f>
        <v/>
      </c>
      <c r="D3641" s="134" t="str">
        <f ca="1">IF(C3641="","",CONCATENATE(OFFSET(Zdroj!AS$16,A3632-1,0)))</f>
        <v/>
      </c>
      <c r="E3641" s="66" t="str">
        <f ca="1">IF(C3641="","",OFFSET(Zdroj!AT$16,A3632-1,0))</f>
        <v/>
      </c>
      <c r="F3641" s="334"/>
      <c r="G3641" s="333"/>
    </row>
    <row r="3642" spans="1:7" x14ac:dyDescent="0.25">
      <c r="A3642" s="127">
        <f>SUM((ROW()+8)/10)</f>
        <v>365</v>
      </c>
      <c r="B3642" s="333" t="str">
        <f ca="1">IF(OFFSET(Zdroj!$B$16,A3642-1,0)&gt;0,OFFSET(Zdroj!$B$16,A3642-1,0),"")</f>
        <v/>
      </c>
      <c r="C3642" s="136" t="str">
        <f ca="1">IF(OFFSET(Zdroj!AG$16,A3642-1,0)=0,"",CONCATENATE("A",$A$2," - ",Zdroj!$AG$15))</f>
        <v/>
      </c>
      <c r="D3642" s="134" t="str">
        <f ca="1">IF(C3642="","",CONCATENATE(OFFSET(Zdroj!AG$16,A3642-1,0)," - ",OFFSET(Zdroj!AU$16,A3642-1,0)))</f>
        <v/>
      </c>
      <c r="E3642" s="66" t="str">
        <f ca="1">IF(C3642="","",OFFSET(Zdroj!AV$16,A3642-1,0))</f>
        <v/>
      </c>
      <c r="F3642" s="332" t="str">
        <f t="shared" ref="F3642" ca="1" si="1086">IF(SUM(E3642:E3647)=0,"",SUM(E3642:E3647))</f>
        <v/>
      </c>
      <c r="G3642" s="333" t="str">
        <f t="shared" ref="G3642" ca="1" si="1087">IF(SUM(E3642:E3651)=0,"",SUM(E3642:E3651))</f>
        <v/>
      </c>
    </row>
    <row r="3643" spans="1:7" x14ac:dyDescent="0.25">
      <c r="B3643" s="333"/>
      <c r="C3643" s="137" t="str">
        <f ca="1">IF(OFFSET(Zdroj!AH$16,A3642-1,0)=0,"",CONCATENATE("A",$A$2+1," - ",Zdroj!$AH$15))</f>
        <v/>
      </c>
      <c r="D3643" s="134" t="str">
        <f ca="1">IF(C3643="","",CONCATENATE(OFFSET(Zdroj!AH$16,A3642-1,0)," - ",OFFSET(Zdroj!AW$16,A3642-1,0)))</f>
        <v/>
      </c>
      <c r="E3643" s="66" t="str">
        <f ca="1">IF(C3643="","",OFFSET(Zdroj!AX$16,A3642-1,0))</f>
        <v/>
      </c>
      <c r="F3643" s="332"/>
      <c r="G3643" s="333"/>
    </row>
    <row r="3644" spans="1:7" x14ac:dyDescent="0.25">
      <c r="B3644" s="333"/>
      <c r="C3644" s="137" t="str">
        <f ca="1">IF(OFFSET(Zdroj!AI$16,A3642-1,0)=0,"",CONCATENATE("A",$A$2+2," - ",Zdroj!$AI$15))</f>
        <v/>
      </c>
      <c r="D3644" s="134" t="str">
        <f ca="1">IF(C3644="","",CONCATENATE(OFFSET(Zdroj!AI$16,A3642-1,0)," - ",OFFSET(Zdroj!AY$16,A3642-1,0)))</f>
        <v/>
      </c>
      <c r="E3644" s="66" t="str">
        <f ca="1">IF(C3644="","",OFFSET(Zdroj!AZ$16,A3642-1,0))</f>
        <v/>
      </c>
      <c r="F3644" s="332"/>
      <c r="G3644" s="333"/>
    </row>
    <row r="3645" spans="1:7" x14ac:dyDescent="0.25">
      <c r="B3645" s="333"/>
      <c r="C3645" s="137" t="str">
        <f ca="1">IF(OFFSET(Zdroj!AJ$16,A3642-1,0)=0,"",CONCATENATE("A",$A$2+3," - ",Zdroj!$AJ$15))</f>
        <v/>
      </c>
      <c r="D3645" s="134" t="str">
        <f ca="1">IF(C3645="","",CONCATENATE(OFFSET(Zdroj!AJ$16,A3642-1,0)," - ",OFFSET(Zdroj!BA$16,A3642-1,0)))</f>
        <v/>
      </c>
      <c r="E3645" s="66" t="str">
        <f ca="1">IF(C3645="","",OFFSET(Zdroj!BB$16,A3642-1,0))</f>
        <v/>
      </c>
      <c r="F3645" s="332"/>
      <c r="G3645" s="333"/>
    </row>
    <row r="3646" spans="1:7" x14ac:dyDescent="0.25">
      <c r="B3646" s="333"/>
      <c r="C3646" s="137" t="str">
        <f ca="1">IF(OFFSET(Zdroj!AK$16,A3642-1,0)=0,"",CONCATENATE("A",$A$2+4," - ",Zdroj!$AK$15))</f>
        <v/>
      </c>
      <c r="D3646" s="134" t="str">
        <f ca="1">IF(C3646="","",CONCATENATE(OFFSET(Zdroj!AK$16,A3642-1,0)," - ",OFFSET(Zdroj!BC$16,A3642-1,0)))</f>
        <v/>
      </c>
      <c r="E3646" s="66" t="str">
        <f ca="1">IF(C3646="","",OFFSET(Zdroj!BD$16,A3642-1,0))</f>
        <v/>
      </c>
      <c r="F3646" s="332"/>
      <c r="G3646" s="333"/>
    </row>
    <row r="3647" spans="1:7" x14ac:dyDescent="0.25">
      <c r="B3647" s="333"/>
      <c r="C3647" s="137" t="str">
        <f ca="1">IF(OFFSET(Zdroj!AL$16,A3642-1,0)=0,"",CONCATENATE("A",$A$2+5," - ",Zdroj!$AL$15))</f>
        <v/>
      </c>
      <c r="D3647" s="134" t="str">
        <f ca="1">IF(C3647="","",CONCATENATE(OFFSET(Zdroj!AL$16,A3642-1,0)," - ",OFFSET(Zdroj!BE$16,A3642-1,0)))</f>
        <v/>
      </c>
      <c r="E3647" s="66" t="str">
        <f ca="1">IF(C3647="","",OFFSET(Zdroj!BF$16,A3642-1,0))</f>
        <v/>
      </c>
      <c r="F3647" s="332"/>
      <c r="G3647" s="333"/>
    </row>
    <row r="3648" spans="1:7" x14ac:dyDescent="0.25">
      <c r="B3648" s="333"/>
      <c r="C3648" s="137" t="str">
        <f ca="1">IF(OFFSET(Zdroj!AM$16,A3642-1,0)=0,"",CONCATENATE("B",$A$2," - ",Zdroj!$AM$15))</f>
        <v/>
      </c>
      <c r="D3648" s="134" t="str">
        <f ca="1">IF(C3648="","",CONCATENATE(OFFSET(Zdroj!AM$16,A3642-1,0)))</f>
        <v/>
      </c>
      <c r="E3648" s="67" t="str">
        <f ca="1">IF(C3648="","",OFFSET(Zdroj!AN$16,A3642-1,0))</f>
        <v/>
      </c>
      <c r="F3648" s="334" t="str">
        <f t="shared" ref="F3648" ca="1" si="1088">IF(SUM(E3648:E3651)=0,"",SUM(E3648:E3651))</f>
        <v/>
      </c>
      <c r="G3648" s="333"/>
    </row>
    <row r="3649" spans="1:7" x14ac:dyDescent="0.25">
      <c r="B3649" s="333"/>
      <c r="C3649" s="137" t="str">
        <f ca="1">IF(OFFSET(Zdroj!AO$16,A3642-1,0)=0,"",CONCATENATE("B",$A$2+1," - ",Zdroj!$AO$15))</f>
        <v/>
      </c>
      <c r="D3649" s="134" t="str">
        <f ca="1">IF(C3649="","",CONCATENATE(OFFSET(Zdroj!AO$16,A3642-1,0)))</f>
        <v/>
      </c>
      <c r="E3649" s="66" t="str">
        <f ca="1">IF(C3649="","",OFFSET(Zdroj!AP$16,A3642-1,0))</f>
        <v/>
      </c>
      <c r="F3649" s="334"/>
      <c r="G3649" s="333"/>
    </row>
    <row r="3650" spans="1:7" x14ac:dyDescent="0.25">
      <c r="B3650" s="333"/>
      <c r="C3650" s="137" t="str">
        <f ca="1">IF(OFFSET(Zdroj!AQ$16,A3642-1,0)=0,"",CONCATENATE("B",$A$2+2," - ",Zdroj!$AQ$15))</f>
        <v/>
      </c>
      <c r="D3650" s="134" t="str">
        <f ca="1">IF(C3650="","",CONCATENATE(OFFSET(Zdroj!AQ$16,A3642-1,0)))</f>
        <v/>
      </c>
      <c r="E3650" s="66" t="str">
        <f ca="1">IF(C3650="","",OFFSET(Zdroj!AR$16,A3642-1,0))</f>
        <v/>
      </c>
      <c r="F3650" s="334"/>
      <c r="G3650" s="333"/>
    </row>
    <row r="3651" spans="1:7" x14ac:dyDescent="0.25">
      <c r="B3651" s="333"/>
      <c r="C3651" s="137" t="str">
        <f ca="1">IF(OFFSET(Zdroj!AT$16,A3642-1,0)=0,"",CONCATENATE("B",$A$2+3," - ",Zdroj!$AS$15))</f>
        <v/>
      </c>
      <c r="D3651" s="134" t="str">
        <f ca="1">IF(C3651="","",CONCATENATE(OFFSET(Zdroj!AS$16,A3642-1,0)))</f>
        <v/>
      </c>
      <c r="E3651" s="66" t="str">
        <f ca="1">IF(C3651="","",OFFSET(Zdroj!AT$16,A3642-1,0))</f>
        <v/>
      </c>
      <c r="F3651" s="334"/>
      <c r="G3651" s="333"/>
    </row>
    <row r="3652" spans="1:7" x14ac:dyDescent="0.25">
      <c r="A3652" s="127">
        <f>SUM((ROW()+8)/10)</f>
        <v>366</v>
      </c>
      <c r="B3652" s="333" t="str">
        <f ca="1">IF(OFFSET(Zdroj!$B$16,A3652-1,0)&gt;0,OFFSET(Zdroj!$B$16,A3652-1,0),"")</f>
        <v/>
      </c>
      <c r="C3652" s="136" t="str">
        <f ca="1">IF(OFFSET(Zdroj!AG$16,A3652-1,0)=0,"",CONCATENATE("A",$A$2," - ",Zdroj!$AG$15))</f>
        <v/>
      </c>
      <c r="D3652" s="134" t="str">
        <f ca="1">IF(C3652="","",CONCATENATE(OFFSET(Zdroj!AG$16,A3652-1,0)," - ",OFFSET(Zdroj!AU$16,A3652-1,0)))</f>
        <v/>
      </c>
      <c r="E3652" s="66" t="str">
        <f ca="1">IF(C3652="","",OFFSET(Zdroj!AV$16,A3652-1,0))</f>
        <v/>
      </c>
      <c r="F3652" s="332" t="str">
        <f t="shared" ref="F3652" ca="1" si="1089">IF(SUM(E3652:E3657)=0,"",SUM(E3652:E3657))</f>
        <v/>
      </c>
      <c r="G3652" s="333" t="str">
        <f t="shared" ref="G3652" ca="1" si="1090">IF(SUM(E3652:E3661)=0,"",SUM(E3652:E3661))</f>
        <v/>
      </c>
    </row>
    <row r="3653" spans="1:7" x14ac:dyDescent="0.25">
      <c r="B3653" s="333"/>
      <c r="C3653" s="137" t="str">
        <f ca="1">IF(OFFSET(Zdroj!AH$16,A3652-1,0)=0,"",CONCATENATE("A",$A$2+1," - ",Zdroj!$AH$15))</f>
        <v/>
      </c>
      <c r="D3653" s="134" t="str">
        <f ca="1">IF(C3653="","",CONCATENATE(OFFSET(Zdroj!AH$16,A3652-1,0)," - ",OFFSET(Zdroj!AW$16,A3652-1,0)))</f>
        <v/>
      </c>
      <c r="E3653" s="66" t="str">
        <f ca="1">IF(C3653="","",OFFSET(Zdroj!AX$16,A3652-1,0))</f>
        <v/>
      </c>
      <c r="F3653" s="332"/>
      <c r="G3653" s="333"/>
    </row>
    <row r="3654" spans="1:7" x14ac:dyDescent="0.25">
      <c r="B3654" s="333"/>
      <c r="C3654" s="137" t="str">
        <f ca="1">IF(OFFSET(Zdroj!AI$16,A3652-1,0)=0,"",CONCATENATE("A",$A$2+2," - ",Zdroj!$AI$15))</f>
        <v/>
      </c>
      <c r="D3654" s="134" t="str">
        <f ca="1">IF(C3654="","",CONCATENATE(OFFSET(Zdroj!AI$16,A3652-1,0)," - ",OFFSET(Zdroj!AY$16,A3652-1,0)))</f>
        <v/>
      </c>
      <c r="E3654" s="66" t="str">
        <f ca="1">IF(C3654="","",OFFSET(Zdroj!AZ$16,A3652-1,0))</f>
        <v/>
      </c>
      <c r="F3654" s="332"/>
      <c r="G3654" s="333"/>
    </row>
    <row r="3655" spans="1:7" x14ac:dyDescent="0.25">
      <c r="B3655" s="333"/>
      <c r="C3655" s="137" t="str">
        <f ca="1">IF(OFFSET(Zdroj!AJ$16,A3652-1,0)=0,"",CONCATENATE("A",$A$2+3," - ",Zdroj!$AJ$15))</f>
        <v/>
      </c>
      <c r="D3655" s="134" t="str">
        <f ca="1">IF(C3655="","",CONCATENATE(OFFSET(Zdroj!AJ$16,A3652-1,0)," - ",OFFSET(Zdroj!BA$16,A3652-1,0)))</f>
        <v/>
      </c>
      <c r="E3655" s="66" t="str">
        <f ca="1">IF(C3655="","",OFFSET(Zdroj!BB$16,A3652-1,0))</f>
        <v/>
      </c>
      <c r="F3655" s="332"/>
      <c r="G3655" s="333"/>
    </row>
    <row r="3656" spans="1:7" x14ac:dyDescent="0.25">
      <c r="B3656" s="333"/>
      <c r="C3656" s="137" t="str">
        <f ca="1">IF(OFFSET(Zdroj!AK$16,A3652-1,0)=0,"",CONCATENATE("A",$A$2+4," - ",Zdroj!$AK$15))</f>
        <v/>
      </c>
      <c r="D3656" s="134" t="str">
        <f ca="1">IF(C3656="","",CONCATENATE(OFFSET(Zdroj!AK$16,A3652-1,0)," - ",OFFSET(Zdroj!BC$16,A3652-1,0)))</f>
        <v/>
      </c>
      <c r="E3656" s="66" t="str">
        <f ca="1">IF(C3656="","",OFFSET(Zdroj!BD$16,A3652-1,0))</f>
        <v/>
      </c>
      <c r="F3656" s="332"/>
      <c r="G3656" s="333"/>
    </row>
    <row r="3657" spans="1:7" x14ac:dyDescent="0.25">
      <c r="B3657" s="333"/>
      <c r="C3657" s="137" t="str">
        <f ca="1">IF(OFFSET(Zdroj!AL$16,A3652-1,0)=0,"",CONCATENATE("A",$A$2+5," - ",Zdroj!$AL$15))</f>
        <v/>
      </c>
      <c r="D3657" s="134" t="str">
        <f ca="1">IF(C3657="","",CONCATENATE(OFFSET(Zdroj!AL$16,A3652-1,0)," - ",OFFSET(Zdroj!BE$16,A3652-1,0)))</f>
        <v/>
      </c>
      <c r="E3657" s="66" t="str">
        <f ca="1">IF(C3657="","",OFFSET(Zdroj!BF$16,A3652-1,0))</f>
        <v/>
      </c>
      <c r="F3657" s="332"/>
      <c r="G3657" s="333"/>
    </row>
    <row r="3658" spans="1:7" x14ac:dyDescent="0.25">
      <c r="B3658" s="333"/>
      <c r="C3658" s="137" t="str">
        <f ca="1">IF(OFFSET(Zdroj!AM$16,A3652-1,0)=0,"",CONCATENATE("B",$A$2," - ",Zdroj!$AM$15))</f>
        <v/>
      </c>
      <c r="D3658" s="134" t="str">
        <f ca="1">IF(C3658="","",CONCATENATE(OFFSET(Zdroj!AM$16,A3652-1,0)))</f>
        <v/>
      </c>
      <c r="E3658" s="67" t="str">
        <f ca="1">IF(C3658="","",OFFSET(Zdroj!AN$16,A3652-1,0))</f>
        <v/>
      </c>
      <c r="F3658" s="334" t="str">
        <f t="shared" ref="F3658" ca="1" si="1091">IF(SUM(E3658:E3661)=0,"",SUM(E3658:E3661))</f>
        <v/>
      </c>
      <c r="G3658" s="333"/>
    </row>
    <row r="3659" spans="1:7" x14ac:dyDescent="0.25">
      <c r="B3659" s="333"/>
      <c r="C3659" s="137" t="str">
        <f ca="1">IF(OFFSET(Zdroj!AO$16,A3652-1,0)=0,"",CONCATENATE("B",$A$2+1," - ",Zdroj!$AO$15))</f>
        <v/>
      </c>
      <c r="D3659" s="134" t="str">
        <f ca="1">IF(C3659="","",CONCATENATE(OFFSET(Zdroj!AO$16,A3652-1,0)))</f>
        <v/>
      </c>
      <c r="E3659" s="66" t="str">
        <f ca="1">IF(C3659="","",OFFSET(Zdroj!AP$16,A3652-1,0))</f>
        <v/>
      </c>
      <c r="F3659" s="334"/>
      <c r="G3659" s="333"/>
    </row>
    <row r="3660" spans="1:7" x14ac:dyDescent="0.25">
      <c r="B3660" s="333"/>
      <c r="C3660" s="137" t="str">
        <f ca="1">IF(OFFSET(Zdroj!AQ$16,A3652-1,0)=0,"",CONCATENATE("B",$A$2+2," - ",Zdroj!$AQ$15))</f>
        <v/>
      </c>
      <c r="D3660" s="134" t="str">
        <f ca="1">IF(C3660="","",CONCATENATE(OFFSET(Zdroj!AQ$16,A3652-1,0)))</f>
        <v/>
      </c>
      <c r="E3660" s="66" t="str">
        <f ca="1">IF(C3660="","",OFFSET(Zdroj!AR$16,A3652-1,0))</f>
        <v/>
      </c>
      <c r="F3660" s="334"/>
      <c r="G3660" s="333"/>
    </row>
    <row r="3661" spans="1:7" x14ac:dyDescent="0.25">
      <c r="B3661" s="333"/>
      <c r="C3661" s="137" t="str">
        <f ca="1">IF(OFFSET(Zdroj!AT$16,A3652-1,0)=0,"",CONCATENATE("B",$A$2+3," - ",Zdroj!$AS$15))</f>
        <v/>
      </c>
      <c r="D3661" s="134" t="str">
        <f ca="1">IF(C3661="","",CONCATENATE(OFFSET(Zdroj!AS$16,A3652-1,0)))</f>
        <v/>
      </c>
      <c r="E3661" s="66" t="str">
        <f ca="1">IF(C3661="","",OFFSET(Zdroj!AT$16,A3652-1,0))</f>
        <v/>
      </c>
      <c r="F3661" s="334"/>
      <c r="G3661" s="333"/>
    </row>
    <row r="3662" spans="1:7" x14ac:dyDescent="0.25">
      <c r="A3662" s="127">
        <f>SUM((ROW()+8)/10)</f>
        <v>367</v>
      </c>
      <c r="B3662" s="333" t="str">
        <f ca="1">IF(OFFSET(Zdroj!$B$16,A3662-1,0)&gt;0,OFFSET(Zdroj!$B$16,A3662-1,0),"")</f>
        <v/>
      </c>
      <c r="C3662" s="136" t="str">
        <f ca="1">IF(OFFSET(Zdroj!AG$16,A3662-1,0)=0,"",CONCATENATE("A",$A$2," - ",Zdroj!$AG$15))</f>
        <v/>
      </c>
      <c r="D3662" s="134" t="str">
        <f ca="1">IF(C3662="","",CONCATENATE(OFFSET(Zdroj!AG$16,A3662-1,0)," - ",OFFSET(Zdroj!AU$16,A3662-1,0)))</f>
        <v/>
      </c>
      <c r="E3662" s="66" t="str">
        <f ca="1">IF(C3662="","",OFFSET(Zdroj!AV$16,A3662-1,0))</f>
        <v/>
      </c>
      <c r="F3662" s="332" t="str">
        <f t="shared" ref="F3662" ca="1" si="1092">IF(SUM(E3662:E3667)=0,"",SUM(E3662:E3667))</f>
        <v/>
      </c>
      <c r="G3662" s="333" t="str">
        <f t="shared" ref="G3662" ca="1" si="1093">IF(SUM(E3662:E3671)=0,"",SUM(E3662:E3671))</f>
        <v/>
      </c>
    </row>
    <row r="3663" spans="1:7" x14ac:dyDescent="0.25">
      <c r="B3663" s="333"/>
      <c r="C3663" s="137" t="str">
        <f ca="1">IF(OFFSET(Zdroj!AH$16,A3662-1,0)=0,"",CONCATENATE("A",$A$2+1," - ",Zdroj!$AH$15))</f>
        <v/>
      </c>
      <c r="D3663" s="134" t="str">
        <f ca="1">IF(C3663="","",CONCATENATE(OFFSET(Zdroj!AH$16,A3662-1,0)," - ",OFFSET(Zdroj!AW$16,A3662-1,0)))</f>
        <v/>
      </c>
      <c r="E3663" s="66" t="str">
        <f ca="1">IF(C3663="","",OFFSET(Zdroj!AX$16,A3662-1,0))</f>
        <v/>
      </c>
      <c r="F3663" s="332"/>
      <c r="G3663" s="333"/>
    </row>
    <row r="3664" spans="1:7" x14ac:dyDescent="0.25">
      <c r="B3664" s="333"/>
      <c r="C3664" s="137" t="str">
        <f ca="1">IF(OFFSET(Zdroj!AI$16,A3662-1,0)=0,"",CONCATENATE("A",$A$2+2," - ",Zdroj!$AI$15))</f>
        <v/>
      </c>
      <c r="D3664" s="134" t="str">
        <f ca="1">IF(C3664="","",CONCATENATE(OFFSET(Zdroj!AI$16,A3662-1,0)," - ",OFFSET(Zdroj!AY$16,A3662-1,0)))</f>
        <v/>
      </c>
      <c r="E3664" s="66" t="str">
        <f ca="1">IF(C3664="","",OFFSET(Zdroj!AZ$16,A3662-1,0))</f>
        <v/>
      </c>
      <c r="F3664" s="332"/>
      <c r="G3664" s="333"/>
    </row>
    <row r="3665" spans="1:7" x14ac:dyDescent="0.25">
      <c r="B3665" s="333"/>
      <c r="C3665" s="137" t="str">
        <f ca="1">IF(OFFSET(Zdroj!AJ$16,A3662-1,0)=0,"",CONCATENATE("A",$A$2+3," - ",Zdroj!$AJ$15))</f>
        <v/>
      </c>
      <c r="D3665" s="134" t="str">
        <f ca="1">IF(C3665="","",CONCATENATE(OFFSET(Zdroj!AJ$16,A3662-1,0)," - ",OFFSET(Zdroj!BA$16,A3662-1,0)))</f>
        <v/>
      </c>
      <c r="E3665" s="66" t="str">
        <f ca="1">IF(C3665="","",OFFSET(Zdroj!BB$16,A3662-1,0))</f>
        <v/>
      </c>
      <c r="F3665" s="332"/>
      <c r="G3665" s="333"/>
    </row>
    <row r="3666" spans="1:7" x14ac:dyDescent="0.25">
      <c r="B3666" s="333"/>
      <c r="C3666" s="137" t="str">
        <f ca="1">IF(OFFSET(Zdroj!AK$16,A3662-1,0)=0,"",CONCATENATE("A",$A$2+4," - ",Zdroj!$AK$15))</f>
        <v/>
      </c>
      <c r="D3666" s="134" t="str">
        <f ca="1">IF(C3666="","",CONCATENATE(OFFSET(Zdroj!AK$16,A3662-1,0)," - ",OFFSET(Zdroj!BC$16,A3662-1,0)))</f>
        <v/>
      </c>
      <c r="E3666" s="66" t="str">
        <f ca="1">IF(C3666="","",OFFSET(Zdroj!BD$16,A3662-1,0))</f>
        <v/>
      </c>
      <c r="F3666" s="332"/>
      <c r="G3666" s="333"/>
    </row>
    <row r="3667" spans="1:7" x14ac:dyDescent="0.25">
      <c r="B3667" s="333"/>
      <c r="C3667" s="137" t="str">
        <f ca="1">IF(OFFSET(Zdroj!AL$16,A3662-1,0)=0,"",CONCATENATE("A",$A$2+5," - ",Zdroj!$AL$15))</f>
        <v/>
      </c>
      <c r="D3667" s="134" t="str">
        <f ca="1">IF(C3667="","",CONCATENATE(OFFSET(Zdroj!AL$16,A3662-1,0)," - ",OFFSET(Zdroj!BE$16,A3662-1,0)))</f>
        <v/>
      </c>
      <c r="E3667" s="66" t="str">
        <f ca="1">IF(C3667="","",OFFSET(Zdroj!BF$16,A3662-1,0))</f>
        <v/>
      </c>
      <c r="F3667" s="332"/>
      <c r="G3667" s="333"/>
    </row>
    <row r="3668" spans="1:7" x14ac:dyDescent="0.25">
      <c r="B3668" s="333"/>
      <c r="C3668" s="137" t="str">
        <f ca="1">IF(OFFSET(Zdroj!AM$16,A3662-1,0)=0,"",CONCATENATE("B",$A$2," - ",Zdroj!$AM$15))</f>
        <v/>
      </c>
      <c r="D3668" s="134" t="str">
        <f ca="1">IF(C3668="","",CONCATENATE(OFFSET(Zdroj!AM$16,A3662-1,0)))</f>
        <v/>
      </c>
      <c r="E3668" s="67" t="str">
        <f ca="1">IF(C3668="","",OFFSET(Zdroj!AN$16,A3662-1,0))</f>
        <v/>
      </c>
      <c r="F3668" s="334" t="str">
        <f t="shared" ref="F3668" ca="1" si="1094">IF(SUM(E3668:E3671)=0,"",SUM(E3668:E3671))</f>
        <v/>
      </c>
      <c r="G3668" s="333"/>
    </row>
    <row r="3669" spans="1:7" x14ac:dyDescent="0.25">
      <c r="B3669" s="333"/>
      <c r="C3669" s="137" t="str">
        <f ca="1">IF(OFFSET(Zdroj!AO$16,A3662-1,0)=0,"",CONCATENATE("B",$A$2+1," - ",Zdroj!$AO$15))</f>
        <v/>
      </c>
      <c r="D3669" s="134" t="str">
        <f ca="1">IF(C3669="","",CONCATENATE(OFFSET(Zdroj!AO$16,A3662-1,0)))</f>
        <v/>
      </c>
      <c r="E3669" s="66" t="str">
        <f ca="1">IF(C3669="","",OFFSET(Zdroj!AP$16,A3662-1,0))</f>
        <v/>
      </c>
      <c r="F3669" s="334"/>
      <c r="G3669" s="333"/>
    </row>
    <row r="3670" spans="1:7" x14ac:dyDescent="0.25">
      <c r="B3670" s="333"/>
      <c r="C3670" s="137" t="str">
        <f ca="1">IF(OFFSET(Zdroj!AQ$16,A3662-1,0)=0,"",CONCATENATE("B",$A$2+2," - ",Zdroj!$AQ$15))</f>
        <v/>
      </c>
      <c r="D3670" s="134" t="str">
        <f ca="1">IF(C3670="","",CONCATENATE(OFFSET(Zdroj!AQ$16,A3662-1,0)))</f>
        <v/>
      </c>
      <c r="E3670" s="66" t="str">
        <f ca="1">IF(C3670="","",OFFSET(Zdroj!AR$16,A3662-1,0))</f>
        <v/>
      </c>
      <c r="F3670" s="334"/>
      <c r="G3670" s="333"/>
    </row>
    <row r="3671" spans="1:7" x14ac:dyDescent="0.25">
      <c r="B3671" s="333"/>
      <c r="C3671" s="137" t="str">
        <f ca="1">IF(OFFSET(Zdroj!AT$16,A3662-1,0)=0,"",CONCATENATE("B",$A$2+3," - ",Zdroj!$AS$15))</f>
        <v/>
      </c>
      <c r="D3671" s="134" t="str">
        <f ca="1">IF(C3671="","",CONCATENATE(OFFSET(Zdroj!AS$16,A3662-1,0)))</f>
        <v/>
      </c>
      <c r="E3671" s="66" t="str">
        <f ca="1">IF(C3671="","",OFFSET(Zdroj!AT$16,A3662-1,0))</f>
        <v/>
      </c>
      <c r="F3671" s="334"/>
      <c r="G3671" s="333"/>
    </row>
    <row r="3672" spans="1:7" x14ac:dyDescent="0.25">
      <c r="A3672" s="127">
        <f>SUM((ROW()+8)/10)</f>
        <v>368</v>
      </c>
      <c r="B3672" s="333" t="str">
        <f ca="1">IF(OFFSET(Zdroj!$B$16,A3672-1,0)&gt;0,OFFSET(Zdroj!$B$16,A3672-1,0),"")</f>
        <v/>
      </c>
      <c r="C3672" s="136" t="str">
        <f ca="1">IF(OFFSET(Zdroj!AG$16,A3672-1,0)=0,"",CONCATENATE("A",$A$2," - ",Zdroj!$AG$15))</f>
        <v/>
      </c>
      <c r="D3672" s="134" t="str">
        <f ca="1">IF(C3672="","",CONCATENATE(OFFSET(Zdroj!AG$16,A3672-1,0)," - ",OFFSET(Zdroj!AU$16,A3672-1,0)))</f>
        <v/>
      </c>
      <c r="E3672" s="66" t="str">
        <f ca="1">IF(C3672="","",OFFSET(Zdroj!AV$16,A3672-1,0))</f>
        <v/>
      </c>
      <c r="F3672" s="332" t="str">
        <f t="shared" ref="F3672" ca="1" si="1095">IF(SUM(E3672:E3677)=0,"",SUM(E3672:E3677))</f>
        <v/>
      </c>
      <c r="G3672" s="333" t="str">
        <f t="shared" ref="G3672" ca="1" si="1096">IF(SUM(E3672:E3681)=0,"",SUM(E3672:E3681))</f>
        <v/>
      </c>
    </row>
    <row r="3673" spans="1:7" x14ac:dyDescent="0.25">
      <c r="B3673" s="333"/>
      <c r="C3673" s="137" t="str">
        <f ca="1">IF(OFFSET(Zdroj!AH$16,A3672-1,0)=0,"",CONCATENATE("A",$A$2+1," - ",Zdroj!$AH$15))</f>
        <v/>
      </c>
      <c r="D3673" s="134" t="str">
        <f ca="1">IF(C3673="","",CONCATENATE(OFFSET(Zdroj!AH$16,A3672-1,0)," - ",OFFSET(Zdroj!AW$16,A3672-1,0)))</f>
        <v/>
      </c>
      <c r="E3673" s="66" t="str">
        <f ca="1">IF(C3673="","",OFFSET(Zdroj!AX$16,A3672-1,0))</f>
        <v/>
      </c>
      <c r="F3673" s="332"/>
      <c r="G3673" s="333"/>
    </row>
    <row r="3674" spans="1:7" x14ac:dyDescent="0.25">
      <c r="B3674" s="333"/>
      <c r="C3674" s="137" t="str">
        <f ca="1">IF(OFFSET(Zdroj!AI$16,A3672-1,0)=0,"",CONCATENATE("A",$A$2+2," - ",Zdroj!$AI$15))</f>
        <v/>
      </c>
      <c r="D3674" s="134" t="str">
        <f ca="1">IF(C3674="","",CONCATENATE(OFFSET(Zdroj!AI$16,A3672-1,0)," - ",OFFSET(Zdroj!AY$16,A3672-1,0)))</f>
        <v/>
      </c>
      <c r="E3674" s="66" t="str">
        <f ca="1">IF(C3674="","",OFFSET(Zdroj!AZ$16,A3672-1,0))</f>
        <v/>
      </c>
      <c r="F3674" s="332"/>
      <c r="G3674" s="333"/>
    </row>
    <row r="3675" spans="1:7" x14ac:dyDescent="0.25">
      <c r="B3675" s="333"/>
      <c r="C3675" s="137" t="str">
        <f ca="1">IF(OFFSET(Zdroj!AJ$16,A3672-1,0)=0,"",CONCATENATE("A",$A$2+3," - ",Zdroj!$AJ$15))</f>
        <v/>
      </c>
      <c r="D3675" s="134" t="str">
        <f ca="1">IF(C3675="","",CONCATENATE(OFFSET(Zdroj!AJ$16,A3672-1,0)," - ",OFFSET(Zdroj!BA$16,A3672-1,0)))</f>
        <v/>
      </c>
      <c r="E3675" s="66" t="str">
        <f ca="1">IF(C3675="","",OFFSET(Zdroj!BB$16,A3672-1,0))</f>
        <v/>
      </c>
      <c r="F3675" s="332"/>
      <c r="G3675" s="333"/>
    </row>
    <row r="3676" spans="1:7" x14ac:dyDescent="0.25">
      <c r="B3676" s="333"/>
      <c r="C3676" s="137" t="str">
        <f ca="1">IF(OFFSET(Zdroj!AK$16,A3672-1,0)=0,"",CONCATENATE("A",$A$2+4," - ",Zdroj!$AK$15))</f>
        <v/>
      </c>
      <c r="D3676" s="134" t="str">
        <f ca="1">IF(C3676="","",CONCATENATE(OFFSET(Zdroj!AK$16,A3672-1,0)," - ",OFFSET(Zdroj!BC$16,A3672-1,0)))</f>
        <v/>
      </c>
      <c r="E3676" s="66" t="str">
        <f ca="1">IF(C3676="","",OFFSET(Zdroj!BD$16,A3672-1,0))</f>
        <v/>
      </c>
      <c r="F3676" s="332"/>
      <c r="G3676" s="333"/>
    </row>
    <row r="3677" spans="1:7" x14ac:dyDescent="0.25">
      <c r="B3677" s="333"/>
      <c r="C3677" s="137" t="str">
        <f ca="1">IF(OFFSET(Zdroj!AL$16,A3672-1,0)=0,"",CONCATENATE("A",$A$2+5," - ",Zdroj!$AL$15))</f>
        <v/>
      </c>
      <c r="D3677" s="134" t="str">
        <f ca="1">IF(C3677="","",CONCATENATE(OFFSET(Zdroj!AL$16,A3672-1,0)," - ",OFFSET(Zdroj!BE$16,A3672-1,0)))</f>
        <v/>
      </c>
      <c r="E3677" s="66" t="str">
        <f ca="1">IF(C3677="","",OFFSET(Zdroj!BF$16,A3672-1,0))</f>
        <v/>
      </c>
      <c r="F3677" s="332"/>
      <c r="G3677" s="333"/>
    </row>
    <row r="3678" spans="1:7" x14ac:dyDescent="0.25">
      <c r="B3678" s="333"/>
      <c r="C3678" s="137" t="str">
        <f ca="1">IF(OFFSET(Zdroj!AM$16,A3672-1,0)=0,"",CONCATENATE("B",$A$2," - ",Zdroj!$AM$15))</f>
        <v/>
      </c>
      <c r="D3678" s="134" t="str">
        <f ca="1">IF(C3678="","",CONCATENATE(OFFSET(Zdroj!AM$16,A3672-1,0)))</f>
        <v/>
      </c>
      <c r="E3678" s="67" t="str">
        <f ca="1">IF(C3678="","",OFFSET(Zdroj!AN$16,A3672-1,0))</f>
        <v/>
      </c>
      <c r="F3678" s="334" t="str">
        <f t="shared" ref="F3678" ca="1" si="1097">IF(SUM(E3678:E3681)=0,"",SUM(E3678:E3681))</f>
        <v/>
      </c>
      <c r="G3678" s="333"/>
    </row>
    <row r="3679" spans="1:7" x14ac:dyDescent="0.25">
      <c r="B3679" s="333"/>
      <c r="C3679" s="137" t="str">
        <f ca="1">IF(OFFSET(Zdroj!AO$16,A3672-1,0)=0,"",CONCATENATE("B",$A$2+1," - ",Zdroj!$AO$15))</f>
        <v/>
      </c>
      <c r="D3679" s="134" t="str">
        <f ca="1">IF(C3679="","",CONCATENATE(OFFSET(Zdroj!AO$16,A3672-1,0)))</f>
        <v/>
      </c>
      <c r="E3679" s="66" t="str">
        <f ca="1">IF(C3679="","",OFFSET(Zdroj!AP$16,A3672-1,0))</f>
        <v/>
      </c>
      <c r="F3679" s="334"/>
      <c r="G3679" s="333"/>
    </row>
    <row r="3680" spans="1:7" x14ac:dyDescent="0.25">
      <c r="B3680" s="333"/>
      <c r="C3680" s="137" t="str">
        <f ca="1">IF(OFFSET(Zdroj!AQ$16,A3672-1,0)=0,"",CONCATENATE("B",$A$2+2," - ",Zdroj!$AQ$15))</f>
        <v/>
      </c>
      <c r="D3680" s="134" t="str">
        <f ca="1">IF(C3680="","",CONCATENATE(OFFSET(Zdroj!AQ$16,A3672-1,0)))</f>
        <v/>
      </c>
      <c r="E3680" s="66" t="str">
        <f ca="1">IF(C3680="","",OFFSET(Zdroj!AR$16,A3672-1,0))</f>
        <v/>
      </c>
      <c r="F3680" s="334"/>
      <c r="G3680" s="333"/>
    </row>
    <row r="3681" spans="1:7" x14ac:dyDescent="0.25">
      <c r="B3681" s="333"/>
      <c r="C3681" s="137" t="str">
        <f ca="1">IF(OFFSET(Zdroj!AT$16,A3672-1,0)=0,"",CONCATENATE("B",$A$2+3," - ",Zdroj!$AS$15))</f>
        <v/>
      </c>
      <c r="D3681" s="134" t="str">
        <f ca="1">IF(C3681="","",CONCATENATE(OFFSET(Zdroj!AS$16,A3672-1,0)))</f>
        <v/>
      </c>
      <c r="E3681" s="66" t="str">
        <f ca="1">IF(C3681="","",OFFSET(Zdroj!AT$16,A3672-1,0))</f>
        <v/>
      </c>
      <c r="F3681" s="334"/>
      <c r="G3681" s="333"/>
    </row>
    <row r="3682" spans="1:7" x14ac:dyDescent="0.25">
      <c r="A3682" s="127">
        <f>SUM((ROW()+8)/10)</f>
        <v>369</v>
      </c>
      <c r="B3682" s="333" t="str">
        <f ca="1">IF(OFFSET(Zdroj!$B$16,A3682-1,0)&gt;0,OFFSET(Zdroj!$B$16,A3682-1,0),"")</f>
        <v/>
      </c>
      <c r="C3682" s="136" t="str">
        <f ca="1">IF(OFFSET(Zdroj!AG$16,A3682-1,0)=0,"",CONCATENATE("A",$A$2," - ",Zdroj!$AG$15))</f>
        <v/>
      </c>
      <c r="D3682" s="134" t="str">
        <f ca="1">IF(C3682="","",CONCATENATE(OFFSET(Zdroj!AG$16,A3682-1,0)," - ",OFFSET(Zdroj!AU$16,A3682-1,0)))</f>
        <v/>
      </c>
      <c r="E3682" s="66" t="str">
        <f ca="1">IF(C3682="","",OFFSET(Zdroj!AV$16,A3682-1,0))</f>
        <v/>
      </c>
      <c r="F3682" s="332" t="str">
        <f t="shared" ref="F3682" ca="1" si="1098">IF(SUM(E3682:E3687)=0,"",SUM(E3682:E3687))</f>
        <v/>
      </c>
      <c r="G3682" s="333" t="str">
        <f t="shared" ref="G3682" ca="1" si="1099">IF(SUM(E3682:E3691)=0,"",SUM(E3682:E3691))</f>
        <v/>
      </c>
    </row>
    <row r="3683" spans="1:7" x14ac:dyDescent="0.25">
      <c r="B3683" s="333"/>
      <c r="C3683" s="137" t="str">
        <f ca="1">IF(OFFSET(Zdroj!AH$16,A3682-1,0)=0,"",CONCATENATE("A",$A$2+1," - ",Zdroj!$AH$15))</f>
        <v/>
      </c>
      <c r="D3683" s="134" t="str">
        <f ca="1">IF(C3683="","",CONCATENATE(OFFSET(Zdroj!AH$16,A3682-1,0)," - ",OFFSET(Zdroj!AW$16,A3682-1,0)))</f>
        <v/>
      </c>
      <c r="E3683" s="66" t="str">
        <f ca="1">IF(C3683="","",OFFSET(Zdroj!AX$16,A3682-1,0))</f>
        <v/>
      </c>
      <c r="F3683" s="332"/>
      <c r="G3683" s="333"/>
    </row>
    <row r="3684" spans="1:7" x14ac:dyDescent="0.25">
      <c r="B3684" s="333"/>
      <c r="C3684" s="137" t="str">
        <f ca="1">IF(OFFSET(Zdroj!AI$16,A3682-1,0)=0,"",CONCATENATE("A",$A$2+2," - ",Zdroj!$AI$15))</f>
        <v/>
      </c>
      <c r="D3684" s="134" t="str">
        <f ca="1">IF(C3684="","",CONCATENATE(OFFSET(Zdroj!AI$16,A3682-1,0)," - ",OFFSET(Zdroj!AY$16,A3682-1,0)))</f>
        <v/>
      </c>
      <c r="E3684" s="66" t="str">
        <f ca="1">IF(C3684="","",OFFSET(Zdroj!AZ$16,A3682-1,0))</f>
        <v/>
      </c>
      <c r="F3684" s="332"/>
      <c r="G3684" s="333"/>
    </row>
    <row r="3685" spans="1:7" x14ac:dyDescent="0.25">
      <c r="B3685" s="333"/>
      <c r="C3685" s="137" t="str">
        <f ca="1">IF(OFFSET(Zdroj!AJ$16,A3682-1,0)=0,"",CONCATENATE("A",$A$2+3," - ",Zdroj!$AJ$15))</f>
        <v/>
      </c>
      <c r="D3685" s="134" t="str">
        <f ca="1">IF(C3685="","",CONCATENATE(OFFSET(Zdroj!AJ$16,A3682-1,0)," - ",OFFSET(Zdroj!BA$16,A3682-1,0)))</f>
        <v/>
      </c>
      <c r="E3685" s="66" t="str">
        <f ca="1">IF(C3685="","",OFFSET(Zdroj!BB$16,A3682-1,0))</f>
        <v/>
      </c>
      <c r="F3685" s="332"/>
      <c r="G3685" s="333"/>
    </row>
    <row r="3686" spans="1:7" x14ac:dyDescent="0.25">
      <c r="B3686" s="333"/>
      <c r="C3686" s="137" t="str">
        <f ca="1">IF(OFFSET(Zdroj!AK$16,A3682-1,0)=0,"",CONCATENATE("A",$A$2+4," - ",Zdroj!$AK$15))</f>
        <v/>
      </c>
      <c r="D3686" s="134" t="str">
        <f ca="1">IF(C3686="","",CONCATENATE(OFFSET(Zdroj!AK$16,A3682-1,0)," - ",OFFSET(Zdroj!BC$16,A3682-1,0)))</f>
        <v/>
      </c>
      <c r="E3686" s="66" t="str">
        <f ca="1">IF(C3686="","",OFFSET(Zdroj!BD$16,A3682-1,0))</f>
        <v/>
      </c>
      <c r="F3686" s="332"/>
      <c r="G3686" s="333"/>
    </row>
    <row r="3687" spans="1:7" x14ac:dyDescent="0.25">
      <c r="B3687" s="333"/>
      <c r="C3687" s="137" t="str">
        <f ca="1">IF(OFFSET(Zdroj!AL$16,A3682-1,0)=0,"",CONCATENATE("A",$A$2+5," - ",Zdroj!$AL$15))</f>
        <v/>
      </c>
      <c r="D3687" s="134" t="str">
        <f ca="1">IF(C3687="","",CONCATENATE(OFFSET(Zdroj!AL$16,A3682-1,0)," - ",OFFSET(Zdroj!BE$16,A3682-1,0)))</f>
        <v/>
      </c>
      <c r="E3687" s="66" t="str">
        <f ca="1">IF(C3687="","",OFFSET(Zdroj!BF$16,A3682-1,0))</f>
        <v/>
      </c>
      <c r="F3687" s="332"/>
      <c r="G3687" s="333"/>
    </row>
    <row r="3688" spans="1:7" x14ac:dyDescent="0.25">
      <c r="B3688" s="333"/>
      <c r="C3688" s="137" t="str">
        <f ca="1">IF(OFFSET(Zdroj!AM$16,A3682-1,0)=0,"",CONCATENATE("B",$A$2," - ",Zdroj!$AM$15))</f>
        <v/>
      </c>
      <c r="D3688" s="134" t="str">
        <f ca="1">IF(C3688="","",CONCATENATE(OFFSET(Zdroj!AM$16,A3682-1,0)))</f>
        <v/>
      </c>
      <c r="E3688" s="67" t="str">
        <f ca="1">IF(C3688="","",OFFSET(Zdroj!AN$16,A3682-1,0))</f>
        <v/>
      </c>
      <c r="F3688" s="334" t="str">
        <f t="shared" ref="F3688" ca="1" si="1100">IF(SUM(E3688:E3691)=0,"",SUM(E3688:E3691))</f>
        <v/>
      </c>
      <c r="G3688" s="333"/>
    </row>
    <row r="3689" spans="1:7" x14ac:dyDescent="0.25">
      <c r="B3689" s="333"/>
      <c r="C3689" s="137" t="str">
        <f ca="1">IF(OFFSET(Zdroj!AO$16,A3682-1,0)=0,"",CONCATENATE("B",$A$2+1," - ",Zdroj!$AO$15))</f>
        <v/>
      </c>
      <c r="D3689" s="134" t="str">
        <f ca="1">IF(C3689="","",CONCATENATE(OFFSET(Zdroj!AO$16,A3682-1,0)))</f>
        <v/>
      </c>
      <c r="E3689" s="66" t="str">
        <f ca="1">IF(C3689="","",OFFSET(Zdroj!AP$16,A3682-1,0))</f>
        <v/>
      </c>
      <c r="F3689" s="334"/>
      <c r="G3689" s="333"/>
    </row>
    <row r="3690" spans="1:7" x14ac:dyDescent="0.25">
      <c r="B3690" s="333"/>
      <c r="C3690" s="137" t="str">
        <f ca="1">IF(OFFSET(Zdroj!AQ$16,A3682-1,0)=0,"",CONCATENATE("B",$A$2+2," - ",Zdroj!$AQ$15))</f>
        <v/>
      </c>
      <c r="D3690" s="134" t="str">
        <f ca="1">IF(C3690="","",CONCATENATE(OFFSET(Zdroj!AQ$16,A3682-1,0)))</f>
        <v/>
      </c>
      <c r="E3690" s="66" t="str">
        <f ca="1">IF(C3690="","",OFFSET(Zdroj!AR$16,A3682-1,0))</f>
        <v/>
      </c>
      <c r="F3690" s="334"/>
      <c r="G3690" s="333"/>
    </row>
    <row r="3691" spans="1:7" x14ac:dyDescent="0.25">
      <c r="B3691" s="333"/>
      <c r="C3691" s="137" t="str">
        <f ca="1">IF(OFFSET(Zdroj!AT$16,A3682-1,0)=0,"",CONCATENATE("B",$A$2+3," - ",Zdroj!$AS$15))</f>
        <v/>
      </c>
      <c r="D3691" s="134" t="str">
        <f ca="1">IF(C3691="","",CONCATENATE(OFFSET(Zdroj!AS$16,A3682-1,0)))</f>
        <v/>
      </c>
      <c r="E3691" s="66" t="str">
        <f ca="1">IF(C3691="","",OFFSET(Zdroj!AT$16,A3682-1,0))</f>
        <v/>
      </c>
      <c r="F3691" s="334"/>
      <c r="G3691" s="333"/>
    </row>
    <row r="3692" spans="1:7" x14ac:dyDescent="0.25">
      <c r="A3692" s="127">
        <f>SUM((ROW()+8)/10)</f>
        <v>370</v>
      </c>
      <c r="B3692" s="333" t="str">
        <f ca="1">IF(OFFSET(Zdroj!$B$16,A3692-1,0)&gt;0,OFFSET(Zdroj!$B$16,A3692-1,0),"")</f>
        <v/>
      </c>
      <c r="C3692" s="136" t="str">
        <f ca="1">IF(OFFSET(Zdroj!AG$16,A3692-1,0)=0,"",CONCATENATE("A",$A$2," - ",Zdroj!$AG$15))</f>
        <v/>
      </c>
      <c r="D3692" s="134" t="str">
        <f ca="1">IF(C3692="","",CONCATENATE(OFFSET(Zdroj!AG$16,A3692-1,0)," - ",OFFSET(Zdroj!AU$16,A3692-1,0)))</f>
        <v/>
      </c>
      <c r="E3692" s="66" t="str">
        <f ca="1">IF(C3692="","",OFFSET(Zdroj!AV$16,A3692-1,0))</f>
        <v/>
      </c>
      <c r="F3692" s="332" t="str">
        <f t="shared" ref="F3692" ca="1" si="1101">IF(SUM(E3692:E3697)=0,"",SUM(E3692:E3697))</f>
        <v/>
      </c>
      <c r="G3692" s="333" t="str">
        <f t="shared" ref="G3692" ca="1" si="1102">IF(SUM(E3692:E3701)=0,"",SUM(E3692:E3701))</f>
        <v/>
      </c>
    </row>
    <row r="3693" spans="1:7" x14ac:dyDescent="0.25">
      <c r="B3693" s="333"/>
      <c r="C3693" s="137" t="str">
        <f ca="1">IF(OFFSET(Zdroj!AH$16,A3692-1,0)=0,"",CONCATENATE("A",$A$2+1," - ",Zdroj!$AH$15))</f>
        <v/>
      </c>
      <c r="D3693" s="134" t="str">
        <f ca="1">IF(C3693="","",CONCATENATE(OFFSET(Zdroj!AH$16,A3692-1,0)," - ",OFFSET(Zdroj!AW$16,A3692-1,0)))</f>
        <v/>
      </c>
      <c r="E3693" s="66" t="str">
        <f ca="1">IF(C3693="","",OFFSET(Zdroj!AX$16,A3692-1,0))</f>
        <v/>
      </c>
      <c r="F3693" s="332"/>
      <c r="G3693" s="333"/>
    </row>
    <row r="3694" spans="1:7" x14ac:dyDescent="0.25">
      <c r="B3694" s="333"/>
      <c r="C3694" s="137" t="str">
        <f ca="1">IF(OFFSET(Zdroj!AI$16,A3692-1,0)=0,"",CONCATENATE("A",$A$2+2," - ",Zdroj!$AI$15))</f>
        <v/>
      </c>
      <c r="D3694" s="134" t="str">
        <f ca="1">IF(C3694="","",CONCATENATE(OFFSET(Zdroj!AI$16,A3692-1,0)," - ",OFFSET(Zdroj!AY$16,A3692-1,0)))</f>
        <v/>
      </c>
      <c r="E3694" s="66" t="str">
        <f ca="1">IF(C3694="","",OFFSET(Zdroj!AZ$16,A3692-1,0))</f>
        <v/>
      </c>
      <c r="F3694" s="332"/>
      <c r="G3694" s="333"/>
    </row>
    <row r="3695" spans="1:7" x14ac:dyDescent="0.25">
      <c r="B3695" s="333"/>
      <c r="C3695" s="137" t="str">
        <f ca="1">IF(OFFSET(Zdroj!AJ$16,A3692-1,0)=0,"",CONCATENATE("A",$A$2+3," - ",Zdroj!$AJ$15))</f>
        <v/>
      </c>
      <c r="D3695" s="134" t="str">
        <f ca="1">IF(C3695="","",CONCATENATE(OFFSET(Zdroj!AJ$16,A3692-1,0)," - ",OFFSET(Zdroj!BA$16,A3692-1,0)))</f>
        <v/>
      </c>
      <c r="E3695" s="66" t="str">
        <f ca="1">IF(C3695="","",OFFSET(Zdroj!BB$16,A3692-1,0))</f>
        <v/>
      </c>
      <c r="F3695" s="332"/>
      <c r="G3695" s="333"/>
    </row>
    <row r="3696" spans="1:7" x14ac:dyDescent="0.25">
      <c r="B3696" s="333"/>
      <c r="C3696" s="137" t="str">
        <f ca="1">IF(OFFSET(Zdroj!AK$16,A3692-1,0)=0,"",CONCATENATE("A",$A$2+4," - ",Zdroj!$AK$15))</f>
        <v/>
      </c>
      <c r="D3696" s="134" t="str">
        <f ca="1">IF(C3696="","",CONCATENATE(OFFSET(Zdroj!AK$16,A3692-1,0)," - ",OFFSET(Zdroj!BC$16,A3692-1,0)))</f>
        <v/>
      </c>
      <c r="E3696" s="66" t="str">
        <f ca="1">IF(C3696="","",OFFSET(Zdroj!BD$16,A3692-1,0))</f>
        <v/>
      </c>
      <c r="F3696" s="332"/>
      <c r="G3696" s="333"/>
    </row>
    <row r="3697" spans="1:7" x14ac:dyDescent="0.25">
      <c r="B3697" s="333"/>
      <c r="C3697" s="137" t="str">
        <f ca="1">IF(OFFSET(Zdroj!AL$16,A3692-1,0)=0,"",CONCATENATE("A",$A$2+5," - ",Zdroj!$AL$15))</f>
        <v/>
      </c>
      <c r="D3697" s="134" t="str">
        <f ca="1">IF(C3697="","",CONCATENATE(OFFSET(Zdroj!AL$16,A3692-1,0)," - ",OFFSET(Zdroj!BE$16,A3692-1,0)))</f>
        <v/>
      </c>
      <c r="E3697" s="66" t="str">
        <f ca="1">IF(C3697="","",OFFSET(Zdroj!BF$16,A3692-1,0))</f>
        <v/>
      </c>
      <c r="F3697" s="332"/>
      <c r="G3697" s="333"/>
    </row>
    <row r="3698" spans="1:7" x14ac:dyDescent="0.25">
      <c r="B3698" s="333"/>
      <c r="C3698" s="137" t="str">
        <f ca="1">IF(OFFSET(Zdroj!AM$16,A3692-1,0)=0,"",CONCATENATE("B",$A$2," - ",Zdroj!$AM$15))</f>
        <v/>
      </c>
      <c r="D3698" s="134" t="str">
        <f ca="1">IF(C3698="","",CONCATENATE(OFFSET(Zdroj!AM$16,A3692-1,0)))</f>
        <v/>
      </c>
      <c r="E3698" s="67" t="str">
        <f ca="1">IF(C3698="","",OFFSET(Zdroj!AN$16,A3692-1,0))</f>
        <v/>
      </c>
      <c r="F3698" s="334" t="str">
        <f t="shared" ref="F3698" ca="1" si="1103">IF(SUM(E3698:E3701)=0,"",SUM(E3698:E3701))</f>
        <v/>
      </c>
      <c r="G3698" s="333"/>
    </row>
    <row r="3699" spans="1:7" x14ac:dyDescent="0.25">
      <c r="B3699" s="333"/>
      <c r="C3699" s="137" t="str">
        <f ca="1">IF(OFFSET(Zdroj!AO$16,A3692-1,0)=0,"",CONCATENATE("B",$A$2+1," - ",Zdroj!$AO$15))</f>
        <v/>
      </c>
      <c r="D3699" s="134" t="str">
        <f ca="1">IF(C3699="","",CONCATENATE(OFFSET(Zdroj!AO$16,A3692-1,0)))</f>
        <v/>
      </c>
      <c r="E3699" s="66" t="str">
        <f ca="1">IF(C3699="","",OFFSET(Zdroj!AP$16,A3692-1,0))</f>
        <v/>
      </c>
      <c r="F3699" s="334"/>
      <c r="G3699" s="333"/>
    </row>
    <row r="3700" spans="1:7" x14ac:dyDescent="0.25">
      <c r="B3700" s="333"/>
      <c r="C3700" s="137" t="str">
        <f ca="1">IF(OFFSET(Zdroj!AQ$16,A3692-1,0)=0,"",CONCATENATE("B",$A$2+2," - ",Zdroj!$AQ$15))</f>
        <v/>
      </c>
      <c r="D3700" s="134" t="str">
        <f ca="1">IF(C3700="","",CONCATENATE(OFFSET(Zdroj!AQ$16,A3692-1,0)))</f>
        <v/>
      </c>
      <c r="E3700" s="66" t="str">
        <f ca="1">IF(C3700="","",OFFSET(Zdroj!AR$16,A3692-1,0))</f>
        <v/>
      </c>
      <c r="F3700" s="334"/>
      <c r="G3700" s="333"/>
    </row>
    <row r="3701" spans="1:7" x14ac:dyDescent="0.25">
      <c r="B3701" s="333"/>
      <c r="C3701" s="137" t="str">
        <f ca="1">IF(OFFSET(Zdroj!AT$16,A3692-1,0)=0,"",CONCATENATE("B",$A$2+3," - ",Zdroj!$AS$15))</f>
        <v/>
      </c>
      <c r="D3701" s="134" t="str">
        <f ca="1">IF(C3701="","",CONCATENATE(OFFSET(Zdroj!AS$16,A3692-1,0)))</f>
        <v/>
      </c>
      <c r="E3701" s="66" t="str">
        <f ca="1">IF(C3701="","",OFFSET(Zdroj!AT$16,A3692-1,0))</f>
        <v/>
      </c>
      <c r="F3701" s="334"/>
      <c r="G3701" s="333"/>
    </row>
    <row r="3702" spans="1:7" x14ac:dyDescent="0.25">
      <c r="A3702" s="127">
        <f>SUM((ROW()+8)/10)</f>
        <v>371</v>
      </c>
      <c r="B3702" s="333" t="str">
        <f ca="1">IF(OFFSET(Zdroj!$B$16,A3702-1,0)&gt;0,OFFSET(Zdroj!$B$16,A3702-1,0),"")</f>
        <v/>
      </c>
      <c r="C3702" s="136" t="str">
        <f ca="1">IF(OFFSET(Zdroj!AG$16,A3702-1,0)=0,"",CONCATENATE("A",$A$2," - ",Zdroj!$AG$15))</f>
        <v/>
      </c>
      <c r="D3702" s="134" t="str">
        <f ca="1">IF(C3702="","",CONCATENATE(OFFSET(Zdroj!AG$16,A3702-1,0)," - ",OFFSET(Zdroj!AU$16,A3702-1,0)))</f>
        <v/>
      </c>
      <c r="E3702" s="66" t="str">
        <f ca="1">IF(C3702="","",OFFSET(Zdroj!AV$16,A3702-1,0))</f>
        <v/>
      </c>
      <c r="F3702" s="332" t="str">
        <f t="shared" ref="F3702" ca="1" si="1104">IF(SUM(E3702:E3707)=0,"",SUM(E3702:E3707))</f>
        <v/>
      </c>
      <c r="G3702" s="333" t="str">
        <f t="shared" ref="G3702" ca="1" si="1105">IF(SUM(E3702:E3711)=0,"",SUM(E3702:E3711))</f>
        <v/>
      </c>
    </row>
    <row r="3703" spans="1:7" x14ac:dyDescent="0.25">
      <c r="B3703" s="333"/>
      <c r="C3703" s="137" t="str">
        <f ca="1">IF(OFFSET(Zdroj!AH$16,A3702-1,0)=0,"",CONCATENATE("A",$A$2+1," - ",Zdroj!$AH$15))</f>
        <v/>
      </c>
      <c r="D3703" s="134" t="str">
        <f ca="1">IF(C3703="","",CONCATENATE(OFFSET(Zdroj!AH$16,A3702-1,0)," - ",OFFSET(Zdroj!AW$16,A3702-1,0)))</f>
        <v/>
      </c>
      <c r="E3703" s="66" t="str">
        <f ca="1">IF(C3703="","",OFFSET(Zdroj!AX$16,A3702-1,0))</f>
        <v/>
      </c>
      <c r="F3703" s="332"/>
      <c r="G3703" s="333"/>
    </row>
    <row r="3704" spans="1:7" x14ac:dyDescent="0.25">
      <c r="B3704" s="333"/>
      <c r="C3704" s="137" t="str">
        <f ca="1">IF(OFFSET(Zdroj!AI$16,A3702-1,0)=0,"",CONCATENATE("A",$A$2+2," - ",Zdroj!$AI$15))</f>
        <v/>
      </c>
      <c r="D3704" s="134" t="str">
        <f ca="1">IF(C3704="","",CONCATENATE(OFFSET(Zdroj!AI$16,A3702-1,0)," - ",OFFSET(Zdroj!AY$16,A3702-1,0)))</f>
        <v/>
      </c>
      <c r="E3704" s="66" t="str">
        <f ca="1">IF(C3704="","",OFFSET(Zdroj!AZ$16,A3702-1,0))</f>
        <v/>
      </c>
      <c r="F3704" s="332"/>
      <c r="G3704" s="333"/>
    </row>
    <row r="3705" spans="1:7" x14ac:dyDescent="0.25">
      <c r="B3705" s="333"/>
      <c r="C3705" s="137" t="str">
        <f ca="1">IF(OFFSET(Zdroj!AJ$16,A3702-1,0)=0,"",CONCATENATE("A",$A$2+3," - ",Zdroj!$AJ$15))</f>
        <v/>
      </c>
      <c r="D3705" s="134" t="str">
        <f ca="1">IF(C3705="","",CONCATENATE(OFFSET(Zdroj!AJ$16,A3702-1,0)," - ",OFFSET(Zdroj!BA$16,A3702-1,0)))</f>
        <v/>
      </c>
      <c r="E3705" s="66" t="str">
        <f ca="1">IF(C3705="","",OFFSET(Zdroj!BB$16,A3702-1,0))</f>
        <v/>
      </c>
      <c r="F3705" s="332"/>
      <c r="G3705" s="333"/>
    </row>
    <row r="3706" spans="1:7" x14ac:dyDescent="0.25">
      <c r="B3706" s="333"/>
      <c r="C3706" s="137" t="str">
        <f ca="1">IF(OFFSET(Zdroj!AK$16,A3702-1,0)=0,"",CONCATENATE("A",$A$2+4," - ",Zdroj!$AK$15))</f>
        <v/>
      </c>
      <c r="D3706" s="134" t="str">
        <f ca="1">IF(C3706="","",CONCATENATE(OFFSET(Zdroj!AK$16,A3702-1,0)," - ",OFFSET(Zdroj!BC$16,A3702-1,0)))</f>
        <v/>
      </c>
      <c r="E3706" s="66" t="str">
        <f ca="1">IF(C3706="","",OFFSET(Zdroj!BD$16,A3702-1,0))</f>
        <v/>
      </c>
      <c r="F3706" s="332"/>
      <c r="G3706" s="333"/>
    </row>
    <row r="3707" spans="1:7" x14ac:dyDescent="0.25">
      <c r="B3707" s="333"/>
      <c r="C3707" s="137" t="str">
        <f ca="1">IF(OFFSET(Zdroj!AL$16,A3702-1,0)=0,"",CONCATENATE("A",$A$2+5," - ",Zdroj!$AL$15))</f>
        <v/>
      </c>
      <c r="D3707" s="134" t="str">
        <f ca="1">IF(C3707="","",CONCATENATE(OFFSET(Zdroj!AL$16,A3702-1,0)," - ",OFFSET(Zdroj!BE$16,A3702-1,0)))</f>
        <v/>
      </c>
      <c r="E3707" s="66" t="str">
        <f ca="1">IF(C3707="","",OFFSET(Zdroj!BF$16,A3702-1,0))</f>
        <v/>
      </c>
      <c r="F3707" s="332"/>
      <c r="G3707" s="333"/>
    </row>
    <row r="3708" spans="1:7" x14ac:dyDescent="0.25">
      <c r="B3708" s="333"/>
      <c r="C3708" s="137" t="str">
        <f ca="1">IF(OFFSET(Zdroj!AM$16,A3702-1,0)=0,"",CONCATENATE("B",$A$2," - ",Zdroj!$AM$15))</f>
        <v/>
      </c>
      <c r="D3708" s="134" t="str">
        <f ca="1">IF(C3708="","",CONCATENATE(OFFSET(Zdroj!AM$16,A3702-1,0)))</f>
        <v/>
      </c>
      <c r="E3708" s="67" t="str">
        <f ca="1">IF(C3708="","",OFFSET(Zdroj!AN$16,A3702-1,0))</f>
        <v/>
      </c>
      <c r="F3708" s="334" t="str">
        <f t="shared" ref="F3708" ca="1" si="1106">IF(SUM(E3708:E3711)=0,"",SUM(E3708:E3711))</f>
        <v/>
      </c>
      <c r="G3708" s="333"/>
    </row>
    <row r="3709" spans="1:7" x14ac:dyDescent="0.25">
      <c r="B3709" s="333"/>
      <c r="C3709" s="137" t="str">
        <f ca="1">IF(OFFSET(Zdroj!AO$16,A3702-1,0)=0,"",CONCATENATE("B",$A$2+1," - ",Zdroj!$AO$15))</f>
        <v/>
      </c>
      <c r="D3709" s="134" t="str">
        <f ca="1">IF(C3709="","",CONCATENATE(OFFSET(Zdroj!AO$16,A3702-1,0)))</f>
        <v/>
      </c>
      <c r="E3709" s="66" t="str">
        <f ca="1">IF(C3709="","",OFFSET(Zdroj!AP$16,A3702-1,0))</f>
        <v/>
      </c>
      <c r="F3709" s="334"/>
      <c r="G3709" s="333"/>
    </row>
    <row r="3710" spans="1:7" x14ac:dyDescent="0.25">
      <c r="B3710" s="333"/>
      <c r="C3710" s="137" t="str">
        <f ca="1">IF(OFFSET(Zdroj!AQ$16,A3702-1,0)=0,"",CONCATENATE("B",$A$2+2," - ",Zdroj!$AQ$15))</f>
        <v/>
      </c>
      <c r="D3710" s="134" t="str">
        <f ca="1">IF(C3710="","",CONCATENATE(OFFSET(Zdroj!AQ$16,A3702-1,0)))</f>
        <v/>
      </c>
      <c r="E3710" s="66" t="str">
        <f ca="1">IF(C3710="","",OFFSET(Zdroj!AR$16,A3702-1,0))</f>
        <v/>
      </c>
      <c r="F3710" s="334"/>
      <c r="G3710" s="333"/>
    </row>
    <row r="3711" spans="1:7" x14ac:dyDescent="0.25">
      <c r="B3711" s="333"/>
      <c r="C3711" s="137" t="str">
        <f ca="1">IF(OFFSET(Zdroj!AT$16,A3702-1,0)=0,"",CONCATENATE("B",$A$2+3," - ",Zdroj!$AS$15))</f>
        <v/>
      </c>
      <c r="D3711" s="134" t="str">
        <f ca="1">IF(C3711="","",CONCATENATE(OFFSET(Zdroj!AS$16,A3702-1,0)))</f>
        <v/>
      </c>
      <c r="E3711" s="66" t="str">
        <f ca="1">IF(C3711="","",OFFSET(Zdroj!AT$16,A3702-1,0))</f>
        <v/>
      </c>
      <c r="F3711" s="334"/>
      <c r="G3711" s="333"/>
    </row>
    <row r="3712" spans="1:7" x14ac:dyDescent="0.25">
      <c r="A3712" s="127">
        <f>SUM((ROW()+8)/10)</f>
        <v>372</v>
      </c>
      <c r="B3712" s="333" t="str">
        <f ca="1">IF(OFFSET(Zdroj!$B$16,A3712-1,0)&gt;0,OFFSET(Zdroj!$B$16,A3712-1,0),"")</f>
        <v/>
      </c>
      <c r="C3712" s="136" t="str">
        <f ca="1">IF(OFFSET(Zdroj!AG$16,A3712-1,0)=0,"",CONCATENATE("A",$A$2," - ",Zdroj!$AG$15))</f>
        <v/>
      </c>
      <c r="D3712" s="134" t="str">
        <f ca="1">IF(C3712="","",CONCATENATE(OFFSET(Zdroj!AG$16,A3712-1,0)," - ",OFFSET(Zdroj!AU$16,A3712-1,0)))</f>
        <v/>
      </c>
      <c r="E3712" s="66" t="str">
        <f ca="1">IF(C3712="","",OFFSET(Zdroj!AV$16,A3712-1,0))</f>
        <v/>
      </c>
      <c r="F3712" s="332" t="str">
        <f t="shared" ref="F3712" ca="1" si="1107">IF(SUM(E3712:E3717)=0,"",SUM(E3712:E3717))</f>
        <v/>
      </c>
      <c r="G3712" s="333" t="str">
        <f t="shared" ref="G3712" ca="1" si="1108">IF(SUM(E3712:E3721)=0,"",SUM(E3712:E3721))</f>
        <v/>
      </c>
    </row>
    <row r="3713" spans="1:7" x14ac:dyDescent="0.25">
      <c r="B3713" s="333"/>
      <c r="C3713" s="137" t="str">
        <f ca="1">IF(OFFSET(Zdroj!AH$16,A3712-1,0)=0,"",CONCATENATE("A",$A$2+1," - ",Zdroj!$AH$15))</f>
        <v/>
      </c>
      <c r="D3713" s="134" t="str">
        <f ca="1">IF(C3713="","",CONCATENATE(OFFSET(Zdroj!AH$16,A3712-1,0)," - ",OFFSET(Zdroj!AW$16,A3712-1,0)))</f>
        <v/>
      </c>
      <c r="E3713" s="66" t="str">
        <f ca="1">IF(C3713="","",OFFSET(Zdroj!AX$16,A3712-1,0))</f>
        <v/>
      </c>
      <c r="F3713" s="332"/>
      <c r="G3713" s="333"/>
    </row>
    <row r="3714" spans="1:7" x14ac:dyDescent="0.25">
      <c r="B3714" s="333"/>
      <c r="C3714" s="137" t="str">
        <f ca="1">IF(OFFSET(Zdroj!AI$16,A3712-1,0)=0,"",CONCATENATE("A",$A$2+2," - ",Zdroj!$AI$15))</f>
        <v/>
      </c>
      <c r="D3714" s="134" t="str">
        <f ca="1">IF(C3714="","",CONCATENATE(OFFSET(Zdroj!AI$16,A3712-1,0)," - ",OFFSET(Zdroj!AY$16,A3712-1,0)))</f>
        <v/>
      </c>
      <c r="E3714" s="66" t="str">
        <f ca="1">IF(C3714="","",OFFSET(Zdroj!AZ$16,A3712-1,0))</f>
        <v/>
      </c>
      <c r="F3714" s="332"/>
      <c r="G3714" s="333"/>
    </row>
    <row r="3715" spans="1:7" x14ac:dyDescent="0.25">
      <c r="B3715" s="333"/>
      <c r="C3715" s="137" t="str">
        <f ca="1">IF(OFFSET(Zdroj!AJ$16,A3712-1,0)=0,"",CONCATENATE("A",$A$2+3," - ",Zdroj!$AJ$15))</f>
        <v/>
      </c>
      <c r="D3715" s="134" t="str">
        <f ca="1">IF(C3715="","",CONCATENATE(OFFSET(Zdroj!AJ$16,A3712-1,0)," - ",OFFSET(Zdroj!BA$16,A3712-1,0)))</f>
        <v/>
      </c>
      <c r="E3715" s="66" t="str">
        <f ca="1">IF(C3715="","",OFFSET(Zdroj!BB$16,A3712-1,0))</f>
        <v/>
      </c>
      <c r="F3715" s="332"/>
      <c r="G3715" s="333"/>
    </row>
    <row r="3716" spans="1:7" x14ac:dyDescent="0.25">
      <c r="B3716" s="333"/>
      <c r="C3716" s="137" t="str">
        <f ca="1">IF(OFFSET(Zdroj!AK$16,A3712-1,0)=0,"",CONCATENATE("A",$A$2+4," - ",Zdroj!$AK$15))</f>
        <v/>
      </c>
      <c r="D3716" s="134" t="str">
        <f ca="1">IF(C3716="","",CONCATENATE(OFFSET(Zdroj!AK$16,A3712-1,0)," - ",OFFSET(Zdroj!BC$16,A3712-1,0)))</f>
        <v/>
      </c>
      <c r="E3716" s="66" t="str">
        <f ca="1">IF(C3716="","",OFFSET(Zdroj!BD$16,A3712-1,0))</f>
        <v/>
      </c>
      <c r="F3716" s="332"/>
      <c r="G3716" s="333"/>
    </row>
    <row r="3717" spans="1:7" x14ac:dyDescent="0.25">
      <c r="B3717" s="333"/>
      <c r="C3717" s="137" t="str">
        <f ca="1">IF(OFFSET(Zdroj!AL$16,A3712-1,0)=0,"",CONCATENATE("A",$A$2+5," - ",Zdroj!$AL$15))</f>
        <v/>
      </c>
      <c r="D3717" s="134" t="str">
        <f ca="1">IF(C3717="","",CONCATENATE(OFFSET(Zdroj!AL$16,A3712-1,0)," - ",OFFSET(Zdroj!BE$16,A3712-1,0)))</f>
        <v/>
      </c>
      <c r="E3717" s="66" t="str">
        <f ca="1">IF(C3717="","",OFFSET(Zdroj!BF$16,A3712-1,0))</f>
        <v/>
      </c>
      <c r="F3717" s="332"/>
      <c r="G3717" s="333"/>
    </row>
    <row r="3718" spans="1:7" x14ac:dyDescent="0.25">
      <c r="B3718" s="333"/>
      <c r="C3718" s="137" t="str">
        <f ca="1">IF(OFFSET(Zdroj!AM$16,A3712-1,0)=0,"",CONCATENATE("B",$A$2," - ",Zdroj!$AM$15))</f>
        <v/>
      </c>
      <c r="D3718" s="134" t="str">
        <f ca="1">IF(C3718="","",CONCATENATE(OFFSET(Zdroj!AM$16,A3712-1,0)))</f>
        <v/>
      </c>
      <c r="E3718" s="67" t="str">
        <f ca="1">IF(C3718="","",OFFSET(Zdroj!AN$16,A3712-1,0))</f>
        <v/>
      </c>
      <c r="F3718" s="334" t="str">
        <f t="shared" ref="F3718" ca="1" si="1109">IF(SUM(E3718:E3721)=0,"",SUM(E3718:E3721))</f>
        <v/>
      </c>
      <c r="G3718" s="333"/>
    </row>
    <row r="3719" spans="1:7" x14ac:dyDescent="0.25">
      <c r="B3719" s="333"/>
      <c r="C3719" s="137" t="str">
        <f ca="1">IF(OFFSET(Zdroj!AO$16,A3712-1,0)=0,"",CONCATENATE("B",$A$2+1," - ",Zdroj!$AO$15))</f>
        <v/>
      </c>
      <c r="D3719" s="134" t="str">
        <f ca="1">IF(C3719="","",CONCATENATE(OFFSET(Zdroj!AO$16,A3712-1,0)))</f>
        <v/>
      </c>
      <c r="E3719" s="66" t="str">
        <f ca="1">IF(C3719="","",OFFSET(Zdroj!AP$16,A3712-1,0))</f>
        <v/>
      </c>
      <c r="F3719" s="334"/>
      <c r="G3719" s="333"/>
    </row>
    <row r="3720" spans="1:7" x14ac:dyDescent="0.25">
      <c r="B3720" s="333"/>
      <c r="C3720" s="137" t="str">
        <f ca="1">IF(OFFSET(Zdroj!AQ$16,A3712-1,0)=0,"",CONCATENATE("B",$A$2+2," - ",Zdroj!$AQ$15))</f>
        <v/>
      </c>
      <c r="D3720" s="134" t="str">
        <f ca="1">IF(C3720="","",CONCATENATE(OFFSET(Zdroj!AQ$16,A3712-1,0)))</f>
        <v/>
      </c>
      <c r="E3720" s="66" t="str">
        <f ca="1">IF(C3720="","",OFFSET(Zdroj!AR$16,A3712-1,0))</f>
        <v/>
      </c>
      <c r="F3720" s="334"/>
      <c r="G3720" s="333"/>
    </row>
    <row r="3721" spans="1:7" x14ac:dyDescent="0.25">
      <c r="B3721" s="333"/>
      <c r="C3721" s="137" t="str">
        <f ca="1">IF(OFFSET(Zdroj!AT$16,A3712-1,0)=0,"",CONCATENATE("B",$A$2+3," - ",Zdroj!$AS$15))</f>
        <v/>
      </c>
      <c r="D3721" s="134" t="str">
        <f ca="1">IF(C3721="","",CONCATENATE(OFFSET(Zdroj!AS$16,A3712-1,0)))</f>
        <v/>
      </c>
      <c r="E3721" s="66" t="str">
        <f ca="1">IF(C3721="","",OFFSET(Zdroj!AT$16,A3712-1,0))</f>
        <v/>
      </c>
      <c r="F3721" s="334"/>
      <c r="G3721" s="333"/>
    </row>
    <row r="3722" spans="1:7" x14ac:dyDescent="0.25">
      <c r="A3722" s="127">
        <f>SUM((ROW()+8)/10)</f>
        <v>373</v>
      </c>
      <c r="B3722" s="333" t="str">
        <f ca="1">IF(OFFSET(Zdroj!$B$16,A3722-1,0)&gt;0,OFFSET(Zdroj!$B$16,A3722-1,0),"")</f>
        <v/>
      </c>
      <c r="C3722" s="136" t="str">
        <f ca="1">IF(OFFSET(Zdroj!AG$16,A3722-1,0)=0,"",CONCATENATE("A",$A$2," - ",Zdroj!$AG$15))</f>
        <v/>
      </c>
      <c r="D3722" s="134" t="str">
        <f ca="1">IF(C3722="","",CONCATENATE(OFFSET(Zdroj!AG$16,A3722-1,0)," - ",OFFSET(Zdroj!AU$16,A3722-1,0)))</f>
        <v/>
      </c>
      <c r="E3722" s="66" t="str">
        <f ca="1">IF(C3722="","",OFFSET(Zdroj!AV$16,A3722-1,0))</f>
        <v/>
      </c>
      <c r="F3722" s="332" t="str">
        <f t="shared" ref="F3722" ca="1" si="1110">IF(SUM(E3722:E3727)=0,"",SUM(E3722:E3727))</f>
        <v/>
      </c>
      <c r="G3722" s="333" t="str">
        <f t="shared" ref="G3722" ca="1" si="1111">IF(SUM(E3722:E3731)=0,"",SUM(E3722:E3731))</f>
        <v/>
      </c>
    </row>
    <row r="3723" spans="1:7" x14ac:dyDescent="0.25">
      <c r="B3723" s="333"/>
      <c r="C3723" s="137" t="str">
        <f ca="1">IF(OFFSET(Zdroj!AH$16,A3722-1,0)=0,"",CONCATENATE("A",$A$2+1," - ",Zdroj!$AH$15))</f>
        <v/>
      </c>
      <c r="D3723" s="134" t="str">
        <f ca="1">IF(C3723="","",CONCATENATE(OFFSET(Zdroj!AH$16,A3722-1,0)," - ",OFFSET(Zdroj!AW$16,A3722-1,0)))</f>
        <v/>
      </c>
      <c r="E3723" s="66" t="str">
        <f ca="1">IF(C3723="","",OFFSET(Zdroj!AX$16,A3722-1,0))</f>
        <v/>
      </c>
      <c r="F3723" s="332"/>
      <c r="G3723" s="333"/>
    </row>
    <row r="3724" spans="1:7" x14ac:dyDescent="0.25">
      <c r="B3724" s="333"/>
      <c r="C3724" s="137" t="str">
        <f ca="1">IF(OFFSET(Zdroj!AI$16,A3722-1,0)=0,"",CONCATENATE("A",$A$2+2," - ",Zdroj!$AI$15))</f>
        <v/>
      </c>
      <c r="D3724" s="134" t="str">
        <f ca="1">IF(C3724="","",CONCATENATE(OFFSET(Zdroj!AI$16,A3722-1,0)," - ",OFFSET(Zdroj!AY$16,A3722-1,0)))</f>
        <v/>
      </c>
      <c r="E3724" s="66" t="str">
        <f ca="1">IF(C3724="","",OFFSET(Zdroj!AZ$16,A3722-1,0))</f>
        <v/>
      </c>
      <c r="F3724" s="332"/>
      <c r="G3724" s="333"/>
    </row>
    <row r="3725" spans="1:7" x14ac:dyDescent="0.25">
      <c r="B3725" s="333"/>
      <c r="C3725" s="137" t="str">
        <f ca="1">IF(OFFSET(Zdroj!AJ$16,A3722-1,0)=0,"",CONCATENATE("A",$A$2+3," - ",Zdroj!$AJ$15))</f>
        <v/>
      </c>
      <c r="D3725" s="134" t="str">
        <f ca="1">IF(C3725="","",CONCATENATE(OFFSET(Zdroj!AJ$16,A3722-1,0)," - ",OFFSET(Zdroj!BA$16,A3722-1,0)))</f>
        <v/>
      </c>
      <c r="E3725" s="66" t="str">
        <f ca="1">IF(C3725="","",OFFSET(Zdroj!BB$16,A3722-1,0))</f>
        <v/>
      </c>
      <c r="F3725" s="332"/>
      <c r="G3725" s="333"/>
    </row>
    <row r="3726" spans="1:7" x14ac:dyDescent="0.25">
      <c r="B3726" s="333"/>
      <c r="C3726" s="137" t="str">
        <f ca="1">IF(OFFSET(Zdroj!AK$16,A3722-1,0)=0,"",CONCATENATE("A",$A$2+4," - ",Zdroj!$AK$15))</f>
        <v/>
      </c>
      <c r="D3726" s="134" t="str">
        <f ca="1">IF(C3726="","",CONCATENATE(OFFSET(Zdroj!AK$16,A3722-1,0)," - ",OFFSET(Zdroj!BC$16,A3722-1,0)))</f>
        <v/>
      </c>
      <c r="E3726" s="66" t="str">
        <f ca="1">IF(C3726="","",OFFSET(Zdroj!BD$16,A3722-1,0))</f>
        <v/>
      </c>
      <c r="F3726" s="332"/>
      <c r="G3726" s="333"/>
    </row>
    <row r="3727" spans="1:7" x14ac:dyDescent="0.25">
      <c r="B3727" s="333"/>
      <c r="C3727" s="137" t="str">
        <f ca="1">IF(OFFSET(Zdroj!AL$16,A3722-1,0)=0,"",CONCATENATE("A",$A$2+5," - ",Zdroj!$AL$15))</f>
        <v/>
      </c>
      <c r="D3727" s="134" t="str">
        <f ca="1">IF(C3727="","",CONCATENATE(OFFSET(Zdroj!AL$16,A3722-1,0)," - ",OFFSET(Zdroj!BE$16,A3722-1,0)))</f>
        <v/>
      </c>
      <c r="E3727" s="66" t="str">
        <f ca="1">IF(C3727="","",OFFSET(Zdroj!BF$16,A3722-1,0))</f>
        <v/>
      </c>
      <c r="F3727" s="332"/>
      <c r="G3727" s="333"/>
    </row>
    <row r="3728" spans="1:7" x14ac:dyDescent="0.25">
      <c r="B3728" s="333"/>
      <c r="C3728" s="137" t="str">
        <f ca="1">IF(OFFSET(Zdroj!AM$16,A3722-1,0)=0,"",CONCATENATE("B",$A$2," - ",Zdroj!$AM$15))</f>
        <v/>
      </c>
      <c r="D3728" s="134" t="str">
        <f ca="1">IF(C3728="","",CONCATENATE(OFFSET(Zdroj!AM$16,A3722-1,0)))</f>
        <v/>
      </c>
      <c r="E3728" s="67" t="str">
        <f ca="1">IF(C3728="","",OFFSET(Zdroj!AN$16,A3722-1,0))</f>
        <v/>
      </c>
      <c r="F3728" s="334" t="str">
        <f t="shared" ref="F3728" ca="1" si="1112">IF(SUM(E3728:E3731)=0,"",SUM(E3728:E3731))</f>
        <v/>
      </c>
      <c r="G3728" s="333"/>
    </row>
    <row r="3729" spans="1:7" x14ac:dyDescent="0.25">
      <c r="B3729" s="333"/>
      <c r="C3729" s="137" t="str">
        <f ca="1">IF(OFFSET(Zdroj!AO$16,A3722-1,0)=0,"",CONCATENATE("B",$A$2+1," - ",Zdroj!$AO$15))</f>
        <v/>
      </c>
      <c r="D3729" s="134" t="str">
        <f ca="1">IF(C3729="","",CONCATENATE(OFFSET(Zdroj!AO$16,A3722-1,0)))</f>
        <v/>
      </c>
      <c r="E3729" s="66" t="str">
        <f ca="1">IF(C3729="","",OFFSET(Zdroj!AP$16,A3722-1,0))</f>
        <v/>
      </c>
      <c r="F3729" s="334"/>
      <c r="G3729" s="333"/>
    </row>
    <row r="3730" spans="1:7" x14ac:dyDescent="0.25">
      <c r="B3730" s="333"/>
      <c r="C3730" s="137" t="str">
        <f ca="1">IF(OFFSET(Zdroj!AQ$16,A3722-1,0)=0,"",CONCATENATE("B",$A$2+2," - ",Zdroj!$AQ$15))</f>
        <v/>
      </c>
      <c r="D3730" s="134" t="str">
        <f ca="1">IF(C3730="","",CONCATENATE(OFFSET(Zdroj!AQ$16,A3722-1,0)))</f>
        <v/>
      </c>
      <c r="E3730" s="66" t="str">
        <f ca="1">IF(C3730="","",OFFSET(Zdroj!AR$16,A3722-1,0))</f>
        <v/>
      </c>
      <c r="F3730" s="334"/>
      <c r="G3730" s="333"/>
    </row>
    <row r="3731" spans="1:7" x14ac:dyDescent="0.25">
      <c r="B3731" s="333"/>
      <c r="C3731" s="137" t="str">
        <f ca="1">IF(OFFSET(Zdroj!AT$16,A3722-1,0)=0,"",CONCATENATE("B",$A$2+3," - ",Zdroj!$AS$15))</f>
        <v/>
      </c>
      <c r="D3731" s="134" t="str">
        <f ca="1">IF(C3731="","",CONCATENATE(OFFSET(Zdroj!AS$16,A3722-1,0)))</f>
        <v/>
      </c>
      <c r="E3731" s="66" t="str">
        <f ca="1">IF(C3731="","",OFFSET(Zdroj!AT$16,A3722-1,0))</f>
        <v/>
      </c>
      <c r="F3731" s="334"/>
      <c r="G3731" s="333"/>
    </row>
    <row r="3732" spans="1:7" x14ac:dyDescent="0.25">
      <c r="A3732" s="127">
        <f>SUM((ROW()+8)/10)</f>
        <v>374</v>
      </c>
      <c r="B3732" s="333" t="str">
        <f ca="1">IF(OFFSET(Zdroj!$B$16,A3732-1,0)&gt;0,OFFSET(Zdroj!$B$16,A3732-1,0),"")</f>
        <v/>
      </c>
      <c r="C3732" s="136" t="str">
        <f ca="1">IF(OFFSET(Zdroj!AG$16,A3732-1,0)=0,"",CONCATENATE("A",$A$2," - ",Zdroj!$AG$15))</f>
        <v/>
      </c>
      <c r="D3732" s="134" t="str">
        <f ca="1">IF(C3732="","",CONCATENATE(OFFSET(Zdroj!AG$16,A3732-1,0)," - ",OFFSET(Zdroj!AU$16,A3732-1,0)))</f>
        <v/>
      </c>
      <c r="E3732" s="66" t="str">
        <f ca="1">IF(C3732="","",OFFSET(Zdroj!AV$16,A3732-1,0))</f>
        <v/>
      </c>
      <c r="F3732" s="332" t="str">
        <f t="shared" ref="F3732" ca="1" si="1113">IF(SUM(E3732:E3737)=0,"",SUM(E3732:E3737))</f>
        <v/>
      </c>
      <c r="G3732" s="333" t="str">
        <f t="shared" ref="G3732" ca="1" si="1114">IF(SUM(E3732:E3741)=0,"",SUM(E3732:E3741))</f>
        <v/>
      </c>
    </row>
    <row r="3733" spans="1:7" x14ac:dyDescent="0.25">
      <c r="B3733" s="333"/>
      <c r="C3733" s="137" t="str">
        <f ca="1">IF(OFFSET(Zdroj!AH$16,A3732-1,0)=0,"",CONCATENATE("A",$A$2+1," - ",Zdroj!$AH$15))</f>
        <v/>
      </c>
      <c r="D3733" s="134" t="str">
        <f ca="1">IF(C3733="","",CONCATENATE(OFFSET(Zdroj!AH$16,A3732-1,0)," - ",OFFSET(Zdroj!AW$16,A3732-1,0)))</f>
        <v/>
      </c>
      <c r="E3733" s="66" t="str">
        <f ca="1">IF(C3733="","",OFFSET(Zdroj!AX$16,A3732-1,0))</f>
        <v/>
      </c>
      <c r="F3733" s="332"/>
      <c r="G3733" s="333"/>
    </row>
    <row r="3734" spans="1:7" x14ac:dyDescent="0.25">
      <c r="B3734" s="333"/>
      <c r="C3734" s="137" t="str">
        <f ca="1">IF(OFFSET(Zdroj!AI$16,A3732-1,0)=0,"",CONCATENATE("A",$A$2+2," - ",Zdroj!$AI$15))</f>
        <v/>
      </c>
      <c r="D3734" s="134" t="str">
        <f ca="1">IF(C3734="","",CONCATENATE(OFFSET(Zdroj!AI$16,A3732-1,0)," - ",OFFSET(Zdroj!AY$16,A3732-1,0)))</f>
        <v/>
      </c>
      <c r="E3734" s="66" t="str">
        <f ca="1">IF(C3734="","",OFFSET(Zdroj!AZ$16,A3732-1,0))</f>
        <v/>
      </c>
      <c r="F3734" s="332"/>
      <c r="G3734" s="333"/>
    </row>
    <row r="3735" spans="1:7" x14ac:dyDescent="0.25">
      <c r="B3735" s="333"/>
      <c r="C3735" s="137" t="str">
        <f ca="1">IF(OFFSET(Zdroj!AJ$16,A3732-1,0)=0,"",CONCATENATE("A",$A$2+3," - ",Zdroj!$AJ$15))</f>
        <v/>
      </c>
      <c r="D3735" s="134" t="str">
        <f ca="1">IF(C3735="","",CONCATENATE(OFFSET(Zdroj!AJ$16,A3732-1,0)," - ",OFFSET(Zdroj!BA$16,A3732-1,0)))</f>
        <v/>
      </c>
      <c r="E3735" s="66" t="str">
        <f ca="1">IF(C3735="","",OFFSET(Zdroj!BB$16,A3732-1,0))</f>
        <v/>
      </c>
      <c r="F3735" s="332"/>
      <c r="G3735" s="333"/>
    </row>
    <row r="3736" spans="1:7" x14ac:dyDescent="0.25">
      <c r="B3736" s="333"/>
      <c r="C3736" s="137" t="str">
        <f ca="1">IF(OFFSET(Zdroj!AK$16,A3732-1,0)=0,"",CONCATENATE("A",$A$2+4," - ",Zdroj!$AK$15))</f>
        <v/>
      </c>
      <c r="D3736" s="134" t="str">
        <f ca="1">IF(C3736="","",CONCATENATE(OFFSET(Zdroj!AK$16,A3732-1,0)," - ",OFFSET(Zdroj!BC$16,A3732-1,0)))</f>
        <v/>
      </c>
      <c r="E3736" s="66" t="str">
        <f ca="1">IF(C3736="","",OFFSET(Zdroj!BD$16,A3732-1,0))</f>
        <v/>
      </c>
      <c r="F3736" s="332"/>
      <c r="G3736" s="333"/>
    </row>
    <row r="3737" spans="1:7" x14ac:dyDescent="0.25">
      <c r="B3737" s="333"/>
      <c r="C3737" s="137" t="str">
        <f ca="1">IF(OFFSET(Zdroj!AL$16,A3732-1,0)=0,"",CONCATENATE("A",$A$2+5," - ",Zdroj!$AL$15))</f>
        <v/>
      </c>
      <c r="D3737" s="134" t="str">
        <f ca="1">IF(C3737="","",CONCATENATE(OFFSET(Zdroj!AL$16,A3732-1,0)," - ",OFFSET(Zdroj!BE$16,A3732-1,0)))</f>
        <v/>
      </c>
      <c r="E3737" s="66" t="str">
        <f ca="1">IF(C3737="","",OFFSET(Zdroj!BF$16,A3732-1,0))</f>
        <v/>
      </c>
      <c r="F3737" s="332"/>
      <c r="G3737" s="333"/>
    </row>
    <row r="3738" spans="1:7" x14ac:dyDescent="0.25">
      <c r="B3738" s="333"/>
      <c r="C3738" s="137" t="str">
        <f ca="1">IF(OFFSET(Zdroj!AM$16,A3732-1,0)=0,"",CONCATENATE("B",$A$2," - ",Zdroj!$AM$15))</f>
        <v/>
      </c>
      <c r="D3738" s="134" t="str">
        <f ca="1">IF(C3738="","",CONCATENATE(OFFSET(Zdroj!AM$16,A3732-1,0)))</f>
        <v/>
      </c>
      <c r="E3738" s="67" t="str">
        <f ca="1">IF(C3738="","",OFFSET(Zdroj!AN$16,A3732-1,0))</f>
        <v/>
      </c>
      <c r="F3738" s="334" t="str">
        <f t="shared" ref="F3738" ca="1" si="1115">IF(SUM(E3738:E3741)=0,"",SUM(E3738:E3741))</f>
        <v/>
      </c>
      <c r="G3738" s="333"/>
    </row>
    <row r="3739" spans="1:7" x14ac:dyDescent="0.25">
      <c r="B3739" s="333"/>
      <c r="C3739" s="137" t="str">
        <f ca="1">IF(OFFSET(Zdroj!AO$16,A3732-1,0)=0,"",CONCATENATE("B",$A$2+1," - ",Zdroj!$AO$15))</f>
        <v/>
      </c>
      <c r="D3739" s="134" t="str">
        <f ca="1">IF(C3739="","",CONCATENATE(OFFSET(Zdroj!AO$16,A3732-1,0)))</f>
        <v/>
      </c>
      <c r="E3739" s="66" t="str">
        <f ca="1">IF(C3739="","",OFFSET(Zdroj!AP$16,A3732-1,0))</f>
        <v/>
      </c>
      <c r="F3739" s="334"/>
      <c r="G3739" s="333"/>
    </row>
    <row r="3740" spans="1:7" x14ac:dyDescent="0.25">
      <c r="B3740" s="333"/>
      <c r="C3740" s="137" t="str">
        <f ca="1">IF(OFFSET(Zdroj!AQ$16,A3732-1,0)=0,"",CONCATENATE("B",$A$2+2," - ",Zdroj!$AQ$15))</f>
        <v/>
      </c>
      <c r="D3740" s="134" t="str">
        <f ca="1">IF(C3740="","",CONCATENATE(OFFSET(Zdroj!AQ$16,A3732-1,0)))</f>
        <v/>
      </c>
      <c r="E3740" s="66" t="str">
        <f ca="1">IF(C3740="","",OFFSET(Zdroj!AR$16,A3732-1,0))</f>
        <v/>
      </c>
      <c r="F3740" s="334"/>
      <c r="G3740" s="333"/>
    </row>
    <row r="3741" spans="1:7" x14ac:dyDescent="0.25">
      <c r="B3741" s="333"/>
      <c r="C3741" s="137" t="str">
        <f ca="1">IF(OFFSET(Zdroj!AT$16,A3732-1,0)=0,"",CONCATENATE("B",$A$2+3," - ",Zdroj!$AS$15))</f>
        <v/>
      </c>
      <c r="D3741" s="134" t="str">
        <f ca="1">IF(C3741="","",CONCATENATE(OFFSET(Zdroj!AS$16,A3732-1,0)))</f>
        <v/>
      </c>
      <c r="E3741" s="66" t="str">
        <f ca="1">IF(C3741="","",OFFSET(Zdroj!AT$16,A3732-1,0))</f>
        <v/>
      </c>
      <c r="F3741" s="334"/>
      <c r="G3741" s="333"/>
    </row>
    <row r="3742" spans="1:7" x14ac:dyDescent="0.25">
      <c r="A3742" s="127">
        <f>SUM((ROW()+8)/10)</f>
        <v>375</v>
      </c>
      <c r="B3742" s="333" t="str">
        <f ca="1">IF(OFFSET(Zdroj!$B$16,A3742-1,0)&gt;0,OFFSET(Zdroj!$B$16,A3742-1,0),"")</f>
        <v/>
      </c>
      <c r="C3742" s="136" t="str">
        <f ca="1">IF(OFFSET(Zdroj!AG$16,A3742-1,0)=0,"",CONCATENATE("A",$A$2," - ",Zdroj!$AG$15))</f>
        <v/>
      </c>
      <c r="D3742" s="134" t="str">
        <f ca="1">IF(C3742="","",CONCATENATE(OFFSET(Zdroj!AG$16,A3742-1,0)," - ",OFFSET(Zdroj!AU$16,A3742-1,0)))</f>
        <v/>
      </c>
      <c r="E3742" s="66" t="str">
        <f ca="1">IF(C3742="","",OFFSET(Zdroj!AV$16,A3742-1,0))</f>
        <v/>
      </c>
      <c r="F3742" s="332" t="str">
        <f t="shared" ref="F3742" ca="1" si="1116">IF(SUM(E3742:E3747)=0,"",SUM(E3742:E3747))</f>
        <v/>
      </c>
      <c r="G3742" s="333" t="str">
        <f t="shared" ref="G3742" ca="1" si="1117">IF(SUM(E3742:E3751)=0,"",SUM(E3742:E3751))</f>
        <v/>
      </c>
    </row>
    <row r="3743" spans="1:7" x14ac:dyDescent="0.25">
      <c r="B3743" s="333"/>
      <c r="C3743" s="137" t="str">
        <f ca="1">IF(OFFSET(Zdroj!AH$16,A3742-1,0)=0,"",CONCATENATE("A",$A$2+1," - ",Zdroj!$AH$15))</f>
        <v/>
      </c>
      <c r="D3743" s="134" t="str">
        <f ca="1">IF(C3743="","",CONCATENATE(OFFSET(Zdroj!AH$16,A3742-1,0)," - ",OFFSET(Zdroj!AW$16,A3742-1,0)))</f>
        <v/>
      </c>
      <c r="E3743" s="66" t="str">
        <f ca="1">IF(C3743="","",OFFSET(Zdroj!AX$16,A3742-1,0))</f>
        <v/>
      </c>
      <c r="F3743" s="332"/>
      <c r="G3743" s="333"/>
    </row>
    <row r="3744" spans="1:7" x14ac:dyDescent="0.25">
      <c r="B3744" s="333"/>
      <c r="C3744" s="137" t="str">
        <f ca="1">IF(OFFSET(Zdroj!AI$16,A3742-1,0)=0,"",CONCATENATE("A",$A$2+2," - ",Zdroj!$AI$15))</f>
        <v/>
      </c>
      <c r="D3744" s="134" t="str">
        <f ca="1">IF(C3744="","",CONCATENATE(OFFSET(Zdroj!AI$16,A3742-1,0)," - ",OFFSET(Zdroj!AY$16,A3742-1,0)))</f>
        <v/>
      </c>
      <c r="E3744" s="66" t="str">
        <f ca="1">IF(C3744="","",OFFSET(Zdroj!AZ$16,A3742-1,0))</f>
        <v/>
      </c>
      <c r="F3744" s="332"/>
      <c r="G3744" s="333"/>
    </row>
    <row r="3745" spans="1:7" x14ac:dyDescent="0.25">
      <c r="B3745" s="333"/>
      <c r="C3745" s="137" t="str">
        <f ca="1">IF(OFFSET(Zdroj!AJ$16,A3742-1,0)=0,"",CONCATENATE("A",$A$2+3," - ",Zdroj!$AJ$15))</f>
        <v/>
      </c>
      <c r="D3745" s="134" t="str">
        <f ca="1">IF(C3745="","",CONCATENATE(OFFSET(Zdroj!AJ$16,A3742-1,0)," - ",OFFSET(Zdroj!BA$16,A3742-1,0)))</f>
        <v/>
      </c>
      <c r="E3745" s="66" t="str">
        <f ca="1">IF(C3745="","",OFFSET(Zdroj!BB$16,A3742-1,0))</f>
        <v/>
      </c>
      <c r="F3745" s="332"/>
      <c r="G3745" s="333"/>
    </row>
    <row r="3746" spans="1:7" x14ac:dyDescent="0.25">
      <c r="B3746" s="333"/>
      <c r="C3746" s="137" t="str">
        <f ca="1">IF(OFFSET(Zdroj!AK$16,A3742-1,0)=0,"",CONCATENATE("A",$A$2+4," - ",Zdroj!$AK$15))</f>
        <v/>
      </c>
      <c r="D3746" s="134" t="str">
        <f ca="1">IF(C3746="","",CONCATENATE(OFFSET(Zdroj!AK$16,A3742-1,0)," - ",OFFSET(Zdroj!BC$16,A3742-1,0)))</f>
        <v/>
      </c>
      <c r="E3746" s="66" t="str">
        <f ca="1">IF(C3746="","",OFFSET(Zdroj!BD$16,A3742-1,0))</f>
        <v/>
      </c>
      <c r="F3746" s="332"/>
      <c r="G3746" s="333"/>
    </row>
    <row r="3747" spans="1:7" x14ac:dyDescent="0.25">
      <c r="B3747" s="333"/>
      <c r="C3747" s="137" t="str">
        <f ca="1">IF(OFFSET(Zdroj!AL$16,A3742-1,0)=0,"",CONCATENATE("A",$A$2+5," - ",Zdroj!$AL$15))</f>
        <v/>
      </c>
      <c r="D3747" s="134" t="str">
        <f ca="1">IF(C3747="","",CONCATENATE(OFFSET(Zdroj!AL$16,A3742-1,0)," - ",OFFSET(Zdroj!BE$16,A3742-1,0)))</f>
        <v/>
      </c>
      <c r="E3747" s="66" t="str">
        <f ca="1">IF(C3747="","",OFFSET(Zdroj!BF$16,A3742-1,0))</f>
        <v/>
      </c>
      <c r="F3747" s="332"/>
      <c r="G3747" s="333"/>
    </row>
    <row r="3748" spans="1:7" x14ac:dyDescent="0.25">
      <c r="B3748" s="333"/>
      <c r="C3748" s="137" t="str">
        <f ca="1">IF(OFFSET(Zdroj!AM$16,A3742-1,0)=0,"",CONCATENATE("B",$A$2," - ",Zdroj!$AM$15))</f>
        <v/>
      </c>
      <c r="D3748" s="134" t="str">
        <f ca="1">IF(C3748="","",CONCATENATE(OFFSET(Zdroj!AM$16,A3742-1,0)))</f>
        <v/>
      </c>
      <c r="E3748" s="67" t="str">
        <f ca="1">IF(C3748="","",OFFSET(Zdroj!AN$16,A3742-1,0))</f>
        <v/>
      </c>
      <c r="F3748" s="334" t="str">
        <f t="shared" ref="F3748" ca="1" si="1118">IF(SUM(E3748:E3751)=0,"",SUM(E3748:E3751))</f>
        <v/>
      </c>
      <c r="G3748" s="333"/>
    </row>
    <row r="3749" spans="1:7" x14ac:dyDescent="0.25">
      <c r="B3749" s="333"/>
      <c r="C3749" s="137" t="str">
        <f ca="1">IF(OFFSET(Zdroj!AO$16,A3742-1,0)=0,"",CONCATENATE("B",$A$2+1," - ",Zdroj!$AO$15))</f>
        <v/>
      </c>
      <c r="D3749" s="134" t="str">
        <f ca="1">IF(C3749="","",CONCATENATE(OFFSET(Zdroj!AO$16,A3742-1,0)))</f>
        <v/>
      </c>
      <c r="E3749" s="66" t="str">
        <f ca="1">IF(C3749="","",OFFSET(Zdroj!AP$16,A3742-1,0))</f>
        <v/>
      </c>
      <c r="F3749" s="334"/>
      <c r="G3749" s="333"/>
    </row>
    <row r="3750" spans="1:7" x14ac:dyDescent="0.25">
      <c r="B3750" s="333"/>
      <c r="C3750" s="137" t="str">
        <f ca="1">IF(OFFSET(Zdroj!AQ$16,A3742-1,0)=0,"",CONCATENATE("B",$A$2+2," - ",Zdroj!$AQ$15))</f>
        <v/>
      </c>
      <c r="D3750" s="134" t="str">
        <f ca="1">IF(C3750="","",CONCATENATE(OFFSET(Zdroj!AQ$16,A3742-1,0)))</f>
        <v/>
      </c>
      <c r="E3750" s="66" t="str">
        <f ca="1">IF(C3750="","",OFFSET(Zdroj!AR$16,A3742-1,0))</f>
        <v/>
      </c>
      <c r="F3750" s="334"/>
      <c r="G3750" s="333"/>
    </row>
    <row r="3751" spans="1:7" x14ac:dyDescent="0.25">
      <c r="B3751" s="333"/>
      <c r="C3751" s="137" t="str">
        <f ca="1">IF(OFFSET(Zdroj!AT$16,A3742-1,0)=0,"",CONCATENATE("B",$A$2+3," - ",Zdroj!$AS$15))</f>
        <v/>
      </c>
      <c r="D3751" s="134" t="str">
        <f ca="1">IF(C3751="","",CONCATENATE(OFFSET(Zdroj!AS$16,A3742-1,0)))</f>
        <v/>
      </c>
      <c r="E3751" s="66" t="str">
        <f ca="1">IF(C3751="","",OFFSET(Zdroj!AT$16,A3742-1,0))</f>
        <v/>
      </c>
      <c r="F3751" s="334"/>
      <c r="G3751" s="333"/>
    </row>
    <row r="3752" spans="1:7" x14ac:dyDescent="0.25">
      <c r="A3752" s="127">
        <f>SUM((ROW()+8)/10)</f>
        <v>376</v>
      </c>
      <c r="B3752" s="333" t="str">
        <f ca="1">IF(OFFSET(Zdroj!$B$16,A3752-1,0)&gt;0,OFFSET(Zdroj!$B$16,A3752-1,0),"")</f>
        <v/>
      </c>
      <c r="C3752" s="136" t="str">
        <f ca="1">IF(OFFSET(Zdroj!AG$16,A3752-1,0)=0,"",CONCATENATE("A",$A$2," - ",Zdroj!$AG$15))</f>
        <v/>
      </c>
      <c r="D3752" s="134" t="str">
        <f ca="1">IF(C3752="","",CONCATENATE(OFFSET(Zdroj!AG$16,A3752-1,0)," - ",OFFSET(Zdroj!AU$16,A3752-1,0)))</f>
        <v/>
      </c>
      <c r="E3752" s="66" t="str">
        <f ca="1">IF(C3752="","",OFFSET(Zdroj!AV$16,A3752-1,0))</f>
        <v/>
      </c>
      <c r="F3752" s="332" t="str">
        <f t="shared" ref="F3752" ca="1" si="1119">IF(SUM(E3752:E3757)=0,"",SUM(E3752:E3757))</f>
        <v/>
      </c>
      <c r="G3752" s="333" t="str">
        <f t="shared" ref="G3752" ca="1" si="1120">IF(SUM(E3752:E3761)=0,"",SUM(E3752:E3761))</f>
        <v/>
      </c>
    </row>
    <row r="3753" spans="1:7" x14ac:dyDescent="0.25">
      <c r="B3753" s="333"/>
      <c r="C3753" s="137" t="str">
        <f ca="1">IF(OFFSET(Zdroj!AH$16,A3752-1,0)=0,"",CONCATENATE("A",$A$2+1," - ",Zdroj!$AH$15))</f>
        <v/>
      </c>
      <c r="D3753" s="134" t="str">
        <f ca="1">IF(C3753="","",CONCATENATE(OFFSET(Zdroj!AH$16,A3752-1,0)," - ",OFFSET(Zdroj!AW$16,A3752-1,0)))</f>
        <v/>
      </c>
      <c r="E3753" s="66" t="str">
        <f ca="1">IF(C3753="","",OFFSET(Zdroj!AX$16,A3752-1,0))</f>
        <v/>
      </c>
      <c r="F3753" s="332"/>
      <c r="G3753" s="333"/>
    </row>
    <row r="3754" spans="1:7" x14ac:dyDescent="0.25">
      <c r="B3754" s="333"/>
      <c r="C3754" s="137" t="str">
        <f ca="1">IF(OFFSET(Zdroj!AI$16,A3752-1,0)=0,"",CONCATENATE("A",$A$2+2," - ",Zdroj!$AI$15))</f>
        <v/>
      </c>
      <c r="D3754" s="134" t="str">
        <f ca="1">IF(C3754="","",CONCATENATE(OFFSET(Zdroj!AI$16,A3752-1,0)," - ",OFFSET(Zdroj!AY$16,A3752-1,0)))</f>
        <v/>
      </c>
      <c r="E3754" s="66" t="str">
        <f ca="1">IF(C3754="","",OFFSET(Zdroj!AZ$16,A3752-1,0))</f>
        <v/>
      </c>
      <c r="F3754" s="332"/>
      <c r="G3754" s="333"/>
    </row>
    <row r="3755" spans="1:7" x14ac:dyDescent="0.25">
      <c r="B3755" s="333"/>
      <c r="C3755" s="137" t="str">
        <f ca="1">IF(OFFSET(Zdroj!AJ$16,A3752-1,0)=0,"",CONCATENATE("A",$A$2+3," - ",Zdroj!$AJ$15))</f>
        <v/>
      </c>
      <c r="D3755" s="134" t="str">
        <f ca="1">IF(C3755="","",CONCATENATE(OFFSET(Zdroj!AJ$16,A3752-1,0)," - ",OFFSET(Zdroj!BA$16,A3752-1,0)))</f>
        <v/>
      </c>
      <c r="E3755" s="66" t="str">
        <f ca="1">IF(C3755="","",OFFSET(Zdroj!BB$16,A3752-1,0))</f>
        <v/>
      </c>
      <c r="F3755" s="332"/>
      <c r="G3755" s="333"/>
    </row>
    <row r="3756" spans="1:7" x14ac:dyDescent="0.25">
      <c r="B3756" s="333"/>
      <c r="C3756" s="137" t="str">
        <f ca="1">IF(OFFSET(Zdroj!AK$16,A3752-1,0)=0,"",CONCATENATE("A",$A$2+4," - ",Zdroj!$AK$15))</f>
        <v/>
      </c>
      <c r="D3756" s="134" t="str">
        <f ca="1">IF(C3756="","",CONCATENATE(OFFSET(Zdroj!AK$16,A3752-1,0)," - ",OFFSET(Zdroj!BC$16,A3752-1,0)))</f>
        <v/>
      </c>
      <c r="E3756" s="66" t="str">
        <f ca="1">IF(C3756="","",OFFSET(Zdroj!BD$16,A3752-1,0))</f>
        <v/>
      </c>
      <c r="F3756" s="332"/>
      <c r="G3756" s="333"/>
    </row>
    <row r="3757" spans="1:7" x14ac:dyDescent="0.25">
      <c r="B3757" s="333"/>
      <c r="C3757" s="137" t="str">
        <f ca="1">IF(OFFSET(Zdroj!AL$16,A3752-1,0)=0,"",CONCATENATE("A",$A$2+5," - ",Zdroj!$AL$15))</f>
        <v/>
      </c>
      <c r="D3757" s="134" t="str">
        <f ca="1">IF(C3757="","",CONCATENATE(OFFSET(Zdroj!AL$16,A3752-1,0)," - ",OFFSET(Zdroj!BE$16,A3752-1,0)))</f>
        <v/>
      </c>
      <c r="E3757" s="66" t="str">
        <f ca="1">IF(C3757="","",OFFSET(Zdroj!BF$16,A3752-1,0))</f>
        <v/>
      </c>
      <c r="F3757" s="332"/>
      <c r="G3757" s="333"/>
    </row>
    <row r="3758" spans="1:7" x14ac:dyDescent="0.25">
      <c r="B3758" s="333"/>
      <c r="C3758" s="137" t="str">
        <f ca="1">IF(OFFSET(Zdroj!AM$16,A3752-1,0)=0,"",CONCATENATE("B",$A$2," - ",Zdroj!$AM$15))</f>
        <v/>
      </c>
      <c r="D3758" s="134" t="str">
        <f ca="1">IF(C3758="","",CONCATENATE(OFFSET(Zdroj!AM$16,A3752-1,0)))</f>
        <v/>
      </c>
      <c r="E3758" s="67" t="str">
        <f ca="1">IF(C3758="","",OFFSET(Zdroj!AN$16,A3752-1,0))</f>
        <v/>
      </c>
      <c r="F3758" s="334" t="str">
        <f t="shared" ref="F3758" ca="1" si="1121">IF(SUM(E3758:E3761)=0,"",SUM(E3758:E3761))</f>
        <v/>
      </c>
      <c r="G3758" s="333"/>
    </row>
    <row r="3759" spans="1:7" x14ac:dyDescent="0.25">
      <c r="B3759" s="333"/>
      <c r="C3759" s="137" t="str">
        <f ca="1">IF(OFFSET(Zdroj!AO$16,A3752-1,0)=0,"",CONCATENATE("B",$A$2+1," - ",Zdroj!$AO$15))</f>
        <v/>
      </c>
      <c r="D3759" s="134" t="str">
        <f ca="1">IF(C3759="","",CONCATENATE(OFFSET(Zdroj!AO$16,A3752-1,0)))</f>
        <v/>
      </c>
      <c r="E3759" s="66" t="str">
        <f ca="1">IF(C3759="","",OFFSET(Zdroj!AP$16,A3752-1,0))</f>
        <v/>
      </c>
      <c r="F3759" s="334"/>
      <c r="G3759" s="333"/>
    </row>
    <row r="3760" spans="1:7" x14ac:dyDescent="0.25">
      <c r="B3760" s="333"/>
      <c r="C3760" s="137" t="str">
        <f ca="1">IF(OFFSET(Zdroj!AQ$16,A3752-1,0)=0,"",CONCATENATE("B",$A$2+2," - ",Zdroj!$AQ$15))</f>
        <v/>
      </c>
      <c r="D3760" s="134" t="str">
        <f ca="1">IF(C3760="","",CONCATENATE(OFFSET(Zdroj!AQ$16,A3752-1,0)))</f>
        <v/>
      </c>
      <c r="E3760" s="66" t="str">
        <f ca="1">IF(C3760="","",OFFSET(Zdroj!AR$16,A3752-1,0))</f>
        <v/>
      </c>
      <c r="F3760" s="334"/>
      <c r="G3760" s="333"/>
    </row>
    <row r="3761" spans="1:7" x14ac:dyDescent="0.25">
      <c r="B3761" s="333"/>
      <c r="C3761" s="137" t="str">
        <f ca="1">IF(OFFSET(Zdroj!AT$16,A3752-1,0)=0,"",CONCATENATE("B",$A$2+3," - ",Zdroj!$AS$15))</f>
        <v/>
      </c>
      <c r="D3761" s="134" t="str">
        <f ca="1">IF(C3761="","",CONCATENATE(OFFSET(Zdroj!AS$16,A3752-1,0)))</f>
        <v/>
      </c>
      <c r="E3761" s="66" t="str">
        <f ca="1">IF(C3761="","",OFFSET(Zdroj!AT$16,A3752-1,0))</f>
        <v/>
      </c>
      <c r="F3761" s="334"/>
      <c r="G3761" s="333"/>
    </row>
    <row r="3762" spans="1:7" x14ac:dyDescent="0.25">
      <c r="A3762" s="127">
        <f>SUM((ROW()+8)/10)</f>
        <v>377</v>
      </c>
      <c r="B3762" s="333" t="str">
        <f ca="1">IF(OFFSET(Zdroj!$B$16,A3762-1,0)&gt;0,OFFSET(Zdroj!$B$16,A3762-1,0),"")</f>
        <v/>
      </c>
      <c r="C3762" s="136" t="str">
        <f ca="1">IF(OFFSET(Zdroj!AG$16,A3762-1,0)=0,"",CONCATENATE("A",$A$2," - ",Zdroj!$AG$15))</f>
        <v/>
      </c>
      <c r="D3762" s="134" t="str">
        <f ca="1">IF(C3762="","",CONCATENATE(OFFSET(Zdroj!AG$16,A3762-1,0)," - ",OFFSET(Zdroj!AU$16,A3762-1,0)))</f>
        <v/>
      </c>
      <c r="E3762" s="66" t="str">
        <f ca="1">IF(C3762="","",OFFSET(Zdroj!AV$16,A3762-1,0))</f>
        <v/>
      </c>
      <c r="F3762" s="332" t="str">
        <f t="shared" ref="F3762" ca="1" si="1122">IF(SUM(E3762:E3767)=0,"",SUM(E3762:E3767))</f>
        <v/>
      </c>
      <c r="G3762" s="333" t="str">
        <f t="shared" ref="G3762" ca="1" si="1123">IF(SUM(E3762:E3771)=0,"",SUM(E3762:E3771))</f>
        <v/>
      </c>
    </row>
    <row r="3763" spans="1:7" x14ac:dyDescent="0.25">
      <c r="B3763" s="333"/>
      <c r="C3763" s="137" t="str">
        <f ca="1">IF(OFFSET(Zdroj!AH$16,A3762-1,0)=0,"",CONCATENATE("A",$A$2+1," - ",Zdroj!$AH$15))</f>
        <v/>
      </c>
      <c r="D3763" s="134" t="str">
        <f ca="1">IF(C3763="","",CONCATENATE(OFFSET(Zdroj!AH$16,A3762-1,0)," - ",OFFSET(Zdroj!AW$16,A3762-1,0)))</f>
        <v/>
      </c>
      <c r="E3763" s="66" t="str">
        <f ca="1">IF(C3763="","",OFFSET(Zdroj!AX$16,A3762-1,0))</f>
        <v/>
      </c>
      <c r="F3763" s="332"/>
      <c r="G3763" s="333"/>
    </row>
    <row r="3764" spans="1:7" x14ac:dyDescent="0.25">
      <c r="B3764" s="333"/>
      <c r="C3764" s="137" t="str">
        <f ca="1">IF(OFFSET(Zdroj!AI$16,A3762-1,0)=0,"",CONCATENATE("A",$A$2+2," - ",Zdroj!$AI$15))</f>
        <v/>
      </c>
      <c r="D3764" s="134" t="str">
        <f ca="1">IF(C3764="","",CONCATENATE(OFFSET(Zdroj!AI$16,A3762-1,0)," - ",OFFSET(Zdroj!AY$16,A3762-1,0)))</f>
        <v/>
      </c>
      <c r="E3764" s="66" t="str">
        <f ca="1">IF(C3764="","",OFFSET(Zdroj!AZ$16,A3762-1,0))</f>
        <v/>
      </c>
      <c r="F3764" s="332"/>
      <c r="G3764" s="333"/>
    </row>
    <row r="3765" spans="1:7" x14ac:dyDescent="0.25">
      <c r="B3765" s="333"/>
      <c r="C3765" s="137" t="str">
        <f ca="1">IF(OFFSET(Zdroj!AJ$16,A3762-1,0)=0,"",CONCATENATE("A",$A$2+3," - ",Zdroj!$AJ$15))</f>
        <v/>
      </c>
      <c r="D3765" s="134" t="str">
        <f ca="1">IF(C3765="","",CONCATENATE(OFFSET(Zdroj!AJ$16,A3762-1,0)," - ",OFFSET(Zdroj!BA$16,A3762-1,0)))</f>
        <v/>
      </c>
      <c r="E3765" s="66" t="str">
        <f ca="1">IF(C3765="","",OFFSET(Zdroj!BB$16,A3762-1,0))</f>
        <v/>
      </c>
      <c r="F3765" s="332"/>
      <c r="G3765" s="333"/>
    </row>
    <row r="3766" spans="1:7" x14ac:dyDescent="0.25">
      <c r="B3766" s="333"/>
      <c r="C3766" s="137" t="str">
        <f ca="1">IF(OFFSET(Zdroj!AK$16,A3762-1,0)=0,"",CONCATENATE("A",$A$2+4," - ",Zdroj!$AK$15))</f>
        <v/>
      </c>
      <c r="D3766" s="134" t="str">
        <f ca="1">IF(C3766="","",CONCATENATE(OFFSET(Zdroj!AK$16,A3762-1,0)," - ",OFFSET(Zdroj!BC$16,A3762-1,0)))</f>
        <v/>
      </c>
      <c r="E3766" s="66" t="str">
        <f ca="1">IF(C3766="","",OFFSET(Zdroj!BD$16,A3762-1,0))</f>
        <v/>
      </c>
      <c r="F3766" s="332"/>
      <c r="G3766" s="333"/>
    </row>
    <row r="3767" spans="1:7" x14ac:dyDescent="0.25">
      <c r="B3767" s="333"/>
      <c r="C3767" s="137" t="str">
        <f ca="1">IF(OFFSET(Zdroj!AL$16,A3762-1,0)=0,"",CONCATENATE("A",$A$2+5," - ",Zdroj!$AL$15))</f>
        <v/>
      </c>
      <c r="D3767" s="134" t="str">
        <f ca="1">IF(C3767="","",CONCATENATE(OFFSET(Zdroj!AL$16,A3762-1,0)," - ",OFFSET(Zdroj!BE$16,A3762-1,0)))</f>
        <v/>
      </c>
      <c r="E3767" s="66" t="str">
        <f ca="1">IF(C3767="","",OFFSET(Zdroj!BF$16,A3762-1,0))</f>
        <v/>
      </c>
      <c r="F3767" s="332"/>
      <c r="G3767" s="333"/>
    </row>
    <row r="3768" spans="1:7" x14ac:dyDescent="0.25">
      <c r="B3768" s="333"/>
      <c r="C3768" s="137" t="str">
        <f ca="1">IF(OFFSET(Zdroj!AM$16,A3762-1,0)=0,"",CONCATENATE("B",$A$2," - ",Zdroj!$AM$15))</f>
        <v/>
      </c>
      <c r="D3768" s="134" t="str">
        <f ca="1">IF(C3768="","",CONCATENATE(OFFSET(Zdroj!AM$16,A3762-1,0)))</f>
        <v/>
      </c>
      <c r="E3768" s="67" t="str">
        <f ca="1">IF(C3768="","",OFFSET(Zdroj!AN$16,A3762-1,0))</f>
        <v/>
      </c>
      <c r="F3768" s="334" t="str">
        <f t="shared" ref="F3768" ca="1" si="1124">IF(SUM(E3768:E3771)=0,"",SUM(E3768:E3771))</f>
        <v/>
      </c>
      <c r="G3768" s="333"/>
    </row>
    <row r="3769" spans="1:7" x14ac:dyDescent="0.25">
      <c r="B3769" s="333"/>
      <c r="C3769" s="137" t="str">
        <f ca="1">IF(OFFSET(Zdroj!AO$16,A3762-1,0)=0,"",CONCATENATE("B",$A$2+1," - ",Zdroj!$AO$15))</f>
        <v/>
      </c>
      <c r="D3769" s="134" t="str">
        <f ca="1">IF(C3769="","",CONCATENATE(OFFSET(Zdroj!AO$16,A3762-1,0)))</f>
        <v/>
      </c>
      <c r="E3769" s="66" t="str">
        <f ca="1">IF(C3769="","",OFFSET(Zdroj!AP$16,A3762-1,0))</f>
        <v/>
      </c>
      <c r="F3769" s="334"/>
      <c r="G3769" s="333"/>
    </row>
    <row r="3770" spans="1:7" x14ac:dyDescent="0.25">
      <c r="B3770" s="333"/>
      <c r="C3770" s="137" t="str">
        <f ca="1">IF(OFFSET(Zdroj!AQ$16,A3762-1,0)=0,"",CONCATENATE("B",$A$2+2," - ",Zdroj!$AQ$15))</f>
        <v/>
      </c>
      <c r="D3770" s="134" t="str">
        <f ca="1">IF(C3770="","",CONCATENATE(OFFSET(Zdroj!AQ$16,A3762-1,0)))</f>
        <v/>
      </c>
      <c r="E3770" s="66" t="str">
        <f ca="1">IF(C3770="","",OFFSET(Zdroj!AR$16,A3762-1,0))</f>
        <v/>
      </c>
      <c r="F3770" s="334"/>
      <c r="G3770" s="333"/>
    </row>
    <row r="3771" spans="1:7" x14ac:dyDescent="0.25">
      <c r="B3771" s="333"/>
      <c r="C3771" s="137" t="str">
        <f ca="1">IF(OFFSET(Zdroj!AT$16,A3762-1,0)=0,"",CONCATENATE("B",$A$2+3," - ",Zdroj!$AS$15))</f>
        <v/>
      </c>
      <c r="D3771" s="134" t="str">
        <f ca="1">IF(C3771="","",CONCATENATE(OFFSET(Zdroj!AS$16,A3762-1,0)))</f>
        <v/>
      </c>
      <c r="E3771" s="66" t="str">
        <f ca="1">IF(C3771="","",OFFSET(Zdroj!AT$16,A3762-1,0))</f>
        <v/>
      </c>
      <c r="F3771" s="334"/>
      <c r="G3771" s="333"/>
    </row>
    <row r="3772" spans="1:7" x14ac:dyDescent="0.25">
      <c r="A3772" s="127">
        <f>SUM((ROW()+8)/10)</f>
        <v>378</v>
      </c>
      <c r="B3772" s="333" t="str">
        <f ca="1">IF(OFFSET(Zdroj!$B$16,A3772-1,0)&gt;0,OFFSET(Zdroj!$B$16,A3772-1,0),"")</f>
        <v/>
      </c>
      <c r="C3772" s="136" t="str">
        <f ca="1">IF(OFFSET(Zdroj!AG$16,A3772-1,0)=0,"",CONCATENATE("A",$A$2," - ",Zdroj!$AG$15))</f>
        <v/>
      </c>
      <c r="D3772" s="134" t="str">
        <f ca="1">IF(C3772="","",CONCATENATE(OFFSET(Zdroj!AG$16,A3772-1,0)," - ",OFFSET(Zdroj!AU$16,A3772-1,0)))</f>
        <v/>
      </c>
      <c r="E3772" s="66" t="str">
        <f ca="1">IF(C3772="","",OFFSET(Zdroj!AV$16,A3772-1,0))</f>
        <v/>
      </c>
      <c r="F3772" s="332" t="str">
        <f t="shared" ref="F3772" ca="1" si="1125">IF(SUM(E3772:E3777)=0,"",SUM(E3772:E3777))</f>
        <v/>
      </c>
      <c r="G3772" s="333" t="str">
        <f t="shared" ref="G3772" ca="1" si="1126">IF(SUM(E3772:E3781)=0,"",SUM(E3772:E3781))</f>
        <v/>
      </c>
    </row>
    <row r="3773" spans="1:7" x14ac:dyDescent="0.25">
      <c r="B3773" s="333"/>
      <c r="C3773" s="137" t="str">
        <f ca="1">IF(OFFSET(Zdroj!AH$16,A3772-1,0)=0,"",CONCATENATE("A",$A$2+1," - ",Zdroj!$AH$15))</f>
        <v/>
      </c>
      <c r="D3773" s="134" t="str">
        <f ca="1">IF(C3773="","",CONCATENATE(OFFSET(Zdroj!AH$16,A3772-1,0)," - ",OFFSET(Zdroj!AW$16,A3772-1,0)))</f>
        <v/>
      </c>
      <c r="E3773" s="66" t="str">
        <f ca="1">IF(C3773="","",OFFSET(Zdroj!AX$16,A3772-1,0))</f>
        <v/>
      </c>
      <c r="F3773" s="332"/>
      <c r="G3773" s="333"/>
    </row>
    <row r="3774" spans="1:7" x14ac:dyDescent="0.25">
      <c r="B3774" s="333"/>
      <c r="C3774" s="137" t="str">
        <f ca="1">IF(OFFSET(Zdroj!AI$16,A3772-1,0)=0,"",CONCATENATE("A",$A$2+2," - ",Zdroj!$AI$15))</f>
        <v/>
      </c>
      <c r="D3774" s="134" t="str">
        <f ca="1">IF(C3774="","",CONCATENATE(OFFSET(Zdroj!AI$16,A3772-1,0)," - ",OFFSET(Zdroj!AY$16,A3772-1,0)))</f>
        <v/>
      </c>
      <c r="E3774" s="66" t="str">
        <f ca="1">IF(C3774="","",OFFSET(Zdroj!AZ$16,A3772-1,0))</f>
        <v/>
      </c>
      <c r="F3774" s="332"/>
      <c r="G3774" s="333"/>
    </row>
    <row r="3775" spans="1:7" x14ac:dyDescent="0.25">
      <c r="B3775" s="333"/>
      <c r="C3775" s="137" t="str">
        <f ca="1">IF(OFFSET(Zdroj!AJ$16,A3772-1,0)=0,"",CONCATENATE("A",$A$2+3," - ",Zdroj!$AJ$15))</f>
        <v/>
      </c>
      <c r="D3775" s="134" t="str">
        <f ca="1">IF(C3775="","",CONCATENATE(OFFSET(Zdroj!AJ$16,A3772-1,0)," - ",OFFSET(Zdroj!BA$16,A3772-1,0)))</f>
        <v/>
      </c>
      <c r="E3775" s="66" t="str">
        <f ca="1">IF(C3775="","",OFFSET(Zdroj!BB$16,A3772-1,0))</f>
        <v/>
      </c>
      <c r="F3775" s="332"/>
      <c r="G3775" s="333"/>
    </row>
    <row r="3776" spans="1:7" x14ac:dyDescent="0.25">
      <c r="B3776" s="333"/>
      <c r="C3776" s="137" t="str">
        <f ca="1">IF(OFFSET(Zdroj!AK$16,A3772-1,0)=0,"",CONCATENATE("A",$A$2+4," - ",Zdroj!$AK$15))</f>
        <v/>
      </c>
      <c r="D3776" s="134" t="str">
        <f ca="1">IF(C3776="","",CONCATENATE(OFFSET(Zdroj!AK$16,A3772-1,0)," - ",OFFSET(Zdroj!BC$16,A3772-1,0)))</f>
        <v/>
      </c>
      <c r="E3776" s="66" t="str">
        <f ca="1">IF(C3776="","",OFFSET(Zdroj!BD$16,A3772-1,0))</f>
        <v/>
      </c>
      <c r="F3776" s="332"/>
      <c r="G3776" s="333"/>
    </row>
    <row r="3777" spans="1:7" x14ac:dyDescent="0.25">
      <c r="B3777" s="333"/>
      <c r="C3777" s="137" t="str">
        <f ca="1">IF(OFFSET(Zdroj!AL$16,A3772-1,0)=0,"",CONCATENATE("A",$A$2+5," - ",Zdroj!$AL$15))</f>
        <v/>
      </c>
      <c r="D3777" s="134" t="str">
        <f ca="1">IF(C3777="","",CONCATENATE(OFFSET(Zdroj!AL$16,A3772-1,0)," - ",OFFSET(Zdroj!BE$16,A3772-1,0)))</f>
        <v/>
      </c>
      <c r="E3777" s="66" t="str">
        <f ca="1">IF(C3777="","",OFFSET(Zdroj!BF$16,A3772-1,0))</f>
        <v/>
      </c>
      <c r="F3777" s="332"/>
      <c r="G3777" s="333"/>
    </row>
    <row r="3778" spans="1:7" x14ac:dyDescent="0.25">
      <c r="B3778" s="333"/>
      <c r="C3778" s="137" t="str">
        <f ca="1">IF(OFFSET(Zdroj!AM$16,A3772-1,0)=0,"",CONCATENATE("B",$A$2," - ",Zdroj!$AM$15))</f>
        <v/>
      </c>
      <c r="D3778" s="134" t="str">
        <f ca="1">IF(C3778="","",CONCATENATE(OFFSET(Zdroj!AM$16,A3772-1,0)))</f>
        <v/>
      </c>
      <c r="E3778" s="67" t="str">
        <f ca="1">IF(C3778="","",OFFSET(Zdroj!AN$16,A3772-1,0))</f>
        <v/>
      </c>
      <c r="F3778" s="334" t="str">
        <f t="shared" ref="F3778" ca="1" si="1127">IF(SUM(E3778:E3781)=0,"",SUM(E3778:E3781))</f>
        <v/>
      </c>
      <c r="G3778" s="333"/>
    </row>
    <row r="3779" spans="1:7" x14ac:dyDescent="0.25">
      <c r="B3779" s="333"/>
      <c r="C3779" s="137" t="str">
        <f ca="1">IF(OFFSET(Zdroj!AO$16,A3772-1,0)=0,"",CONCATENATE("B",$A$2+1," - ",Zdroj!$AO$15))</f>
        <v/>
      </c>
      <c r="D3779" s="134" t="str">
        <f ca="1">IF(C3779="","",CONCATENATE(OFFSET(Zdroj!AO$16,A3772-1,0)))</f>
        <v/>
      </c>
      <c r="E3779" s="66" t="str">
        <f ca="1">IF(C3779="","",OFFSET(Zdroj!AP$16,A3772-1,0))</f>
        <v/>
      </c>
      <c r="F3779" s="334"/>
      <c r="G3779" s="333"/>
    </row>
    <row r="3780" spans="1:7" x14ac:dyDescent="0.25">
      <c r="B3780" s="333"/>
      <c r="C3780" s="137" t="str">
        <f ca="1">IF(OFFSET(Zdroj!AQ$16,A3772-1,0)=0,"",CONCATENATE("B",$A$2+2," - ",Zdroj!$AQ$15))</f>
        <v/>
      </c>
      <c r="D3780" s="134" t="str">
        <f ca="1">IF(C3780="","",CONCATENATE(OFFSET(Zdroj!AQ$16,A3772-1,0)))</f>
        <v/>
      </c>
      <c r="E3780" s="66" t="str">
        <f ca="1">IF(C3780="","",OFFSET(Zdroj!AR$16,A3772-1,0))</f>
        <v/>
      </c>
      <c r="F3780" s="334"/>
      <c r="G3780" s="333"/>
    </row>
    <row r="3781" spans="1:7" x14ac:dyDescent="0.25">
      <c r="B3781" s="333"/>
      <c r="C3781" s="137" t="str">
        <f ca="1">IF(OFFSET(Zdroj!AT$16,A3772-1,0)=0,"",CONCATENATE("B",$A$2+3," - ",Zdroj!$AS$15))</f>
        <v/>
      </c>
      <c r="D3781" s="134" t="str">
        <f ca="1">IF(C3781="","",CONCATENATE(OFFSET(Zdroj!AS$16,A3772-1,0)))</f>
        <v/>
      </c>
      <c r="E3781" s="66" t="str">
        <f ca="1">IF(C3781="","",OFFSET(Zdroj!AT$16,A3772-1,0))</f>
        <v/>
      </c>
      <c r="F3781" s="334"/>
      <c r="G3781" s="333"/>
    </row>
    <row r="3782" spans="1:7" x14ac:dyDescent="0.25">
      <c r="A3782" s="127">
        <f>SUM((ROW()+8)/10)</f>
        <v>379</v>
      </c>
      <c r="B3782" s="333" t="str">
        <f ca="1">IF(OFFSET(Zdroj!$B$16,A3782-1,0)&gt;0,OFFSET(Zdroj!$B$16,A3782-1,0),"")</f>
        <v/>
      </c>
      <c r="C3782" s="136" t="str">
        <f ca="1">IF(OFFSET(Zdroj!AG$16,A3782-1,0)=0,"",CONCATENATE("A",$A$2," - ",Zdroj!$AG$15))</f>
        <v/>
      </c>
      <c r="D3782" s="134" t="str">
        <f ca="1">IF(C3782="","",CONCATENATE(OFFSET(Zdroj!AG$16,A3782-1,0)," - ",OFFSET(Zdroj!AU$16,A3782-1,0)))</f>
        <v/>
      </c>
      <c r="E3782" s="66" t="str">
        <f ca="1">IF(C3782="","",OFFSET(Zdroj!AV$16,A3782-1,0))</f>
        <v/>
      </c>
      <c r="F3782" s="332" t="str">
        <f t="shared" ref="F3782" ca="1" si="1128">IF(SUM(E3782:E3787)=0,"",SUM(E3782:E3787))</f>
        <v/>
      </c>
      <c r="G3782" s="333" t="str">
        <f t="shared" ref="G3782" ca="1" si="1129">IF(SUM(E3782:E3791)=0,"",SUM(E3782:E3791))</f>
        <v/>
      </c>
    </row>
    <row r="3783" spans="1:7" x14ac:dyDescent="0.25">
      <c r="B3783" s="333"/>
      <c r="C3783" s="137" t="str">
        <f ca="1">IF(OFFSET(Zdroj!AH$16,A3782-1,0)=0,"",CONCATENATE("A",$A$2+1," - ",Zdroj!$AH$15))</f>
        <v/>
      </c>
      <c r="D3783" s="134" t="str">
        <f ca="1">IF(C3783="","",CONCATENATE(OFFSET(Zdroj!AH$16,A3782-1,0)," - ",OFFSET(Zdroj!AW$16,A3782-1,0)))</f>
        <v/>
      </c>
      <c r="E3783" s="66" t="str">
        <f ca="1">IF(C3783="","",OFFSET(Zdroj!AX$16,A3782-1,0))</f>
        <v/>
      </c>
      <c r="F3783" s="332"/>
      <c r="G3783" s="333"/>
    </row>
    <row r="3784" spans="1:7" x14ac:dyDescent="0.25">
      <c r="B3784" s="333"/>
      <c r="C3784" s="137" t="str">
        <f ca="1">IF(OFFSET(Zdroj!AI$16,A3782-1,0)=0,"",CONCATENATE("A",$A$2+2," - ",Zdroj!$AI$15))</f>
        <v/>
      </c>
      <c r="D3784" s="134" t="str">
        <f ca="1">IF(C3784="","",CONCATENATE(OFFSET(Zdroj!AI$16,A3782-1,0)," - ",OFFSET(Zdroj!AY$16,A3782-1,0)))</f>
        <v/>
      </c>
      <c r="E3784" s="66" t="str">
        <f ca="1">IF(C3784="","",OFFSET(Zdroj!AZ$16,A3782-1,0))</f>
        <v/>
      </c>
      <c r="F3784" s="332"/>
      <c r="G3784" s="333"/>
    </row>
    <row r="3785" spans="1:7" x14ac:dyDescent="0.25">
      <c r="B3785" s="333"/>
      <c r="C3785" s="137" t="str">
        <f ca="1">IF(OFFSET(Zdroj!AJ$16,A3782-1,0)=0,"",CONCATENATE("A",$A$2+3," - ",Zdroj!$AJ$15))</f>
        <v/>
      </c>
      <c r="D3785" s="134" t="str">
        <f ca="1">IF(C3785="","",CONCATENATE(OFFSET(Zdroj!AJ$16,A3782-1,0)," - ",OFFSET(Zdroj!BA$16,A3782-1,0)))</f>
        <v/>
      </c>
      <c r="E3785" s="66" t="str">
        <f ca="1">IF(C3785="","",OFFSET(Zdroj!BB$16,A3782-1,0))</f>
        <v/>
      </c>
      <c r="F3785" s="332"/>
      <c r="G3785" s="333"/>
    </row>
    <row r="3786" spans="1:7" x14ac:dyDescent="0.25">
      <c r="B3786" s="333"/>
      <c r="C3786" s="137" t="str">
        <f ca="1">IF(OFFSET(Zdroj!AK$16,A3782-1,0)=0,"",CONCATENATE("A",$A$2+4," - ",Zdroj!$AK$15))</f>
        <v/>
      </c>
      <c r="D3786" s="134" t="str">
        <f ca="1">IF(C3786="","",CONCATENATE(OFFSET(Zdroj!AK$16,A3782-1,0)," - ",OFFSET(Zdroj!BC$16,A3782-1,0)))</f>
        <v/>
      </c>
      <c r="E3786" s="66" t="str">
        <f ca="1">IF(C3786="","",OFFSET(Zdroj!BD$16,A3782-1,0))</f>
        <v/>
      </c>
      <c r="F3786" s="332"/>
      <c r="G3786" s="333"/>
    </row>
    <row r="3787" spans="1:7" x14ac:dyDescent="0.25">
      <c r="B3787" s="333"/>
      <c r="C3787" s="137" t="str">
        <f ca="1">IF(OFFSET(Zdroj!AL$16,A3782-1,0)=0,"",CONCATENATE("A",$A$2+5," - ",Zdroj!$AL$15))</f>
        <v/>
      </c>
      <c r="D3787" s="134" t="str">
        <f ca="1">IF(C3787="","",CONCATENATE(OFFSET(Zdroj!AL$16,A3782-1,0)," - ",OFFSET(Zdroj!BE$16,A3782-1,0)))</f>
        <v/>
      </c>
      <c r="E3787" s="66" t="str">
        <f ca="1">IF(C3787="","",OFFSET(Zdroj!BF$16,A3782-1,0))</f>
        <v/>
      </c>
      <c r="F3787" s="332"/>
      <c r="G3787" s="333"/>
    </row>
    <row r="3788" spans="1:7" x14ac:dyDescent="0.25">
      <c r="B3788" s="333"/>
      <c r="C3788" s="137" t="str">
        <f ca="1">IF(OFFSET(Zdroj!AM$16,A3782-1,0)=0,"",CONCATENATE("B",$A$2," - ",Zdroj!$AM$15))</f>
        <v/>
      </c>
      <c r="D3788" s="134" t="str">
        <f ca="1">IF(C3788="","",CONCATENATE(OFFSET(Zdroj!AM$16,A3782-1,0)))</f>
        <v/>
      </c>
      <c r="E3788" s="67" t="str">
        <f ca="1">IF(C3788="","",OFFSET(Zdroj!AN$16,A3782-1,0))</f>
        <v/>
      </c>
      <c r="F3788" s="334" t="str">
        <f t="shared" ref="F3788" ca="1" si="1130">IF(SUM(E3788:E3791)=0,"",SUM(E3788:E3791))</f>
        <v/>
      </c>
      <c r="G3788" s="333"/>
    </row>
    <row r="3789" spans="1:7" x14ac:dyDescent="0.25">
      <c r="B3789" s="333"/>
      <c r="C3789" s="137" t="str">
        <f ca="1">IF(OFFSET(Zdroj!AO$16,A3782-1,0)=0,"",CONCATENATE("B",$A$2+1," - ",Zdroj!$AO$15))</f>
        <v/>
      </c>
      <c r="D3789" s="134" t="str">
        <f ca="1">IF(C3789="","",CONCATENATE(OFFSET(Zdroj!AO$16,A3782-1,0)))</f>
        <v/>
      </c>
      <c r="E3789" s="66" t="str">
        <f ca="1">IF(C3789="","",OFFSET(Zdroj!AP$16,A3782-1,0))</f>
        <v/>
      </c>
      <c r="F3789" s="334"/>
      <c r="G3789" s="333"/>
    </row>
    <row r="3790" spans="1:7" x14ac:dyDescent="0.25">
      <c r="B3790" s="333"/>
      <c r="C3790" s="137" t="str">
        <f ca="1">IF(OFFSET(Zdroj!AQ$16,A3782-1,0)=0,"",CONCATENATE("B",$A$2+2," - ",Zdroj!$AQ$15))</f>
        <v/>
      </c>
      <c r="D3790" s="134" t="str">
        <f ca="1">IF(C3790="","",CONCATENATE(OFFSET(Zdroj!AQ$16,A3782-1,0)))</f>
        <v/>
      </c>
      <c r="E3790" s="66" t="str">
        <f ca="1">IF(C3790="","",OFFSET(Zdroj!AR$16,A3782-1,0))</f>
        <v/>
      </c>
      <c r="F3790" s="334"/>
      <c r="G3790" s="333"/>
    </row>
    <row r="3791" spans="1:7" x14ac:dyDescent="0.25">
      <c r="B3791" s="333"/>
      <c r="C3791" s="137" t="str">
        <f ca="1">IF(OFFSET(Zdroj!AT$16,A3782-1,0)=0,"",CONCATENATE("B",$A$2+3," - ",Zdroj!$AS$15))</f>
        <v/>
      </c>
      <c r="D3791" s="134" t="str">
        <f ca="1">IF(C3791="","",CONCATENATE(OFFSET(Zdroj!AS$16,A3782-1,0)))</f>
        <v/>
      </c>
      <c r="E3791" s="66" t="str">
        <f ca="1">IF(C3791="","",OFFSET(Zdroj!AT$16,A3782-1,0))</f>
        <v/>
      </c>
      <c r="F3791" s="334"/>
      <c r="G3791" s="333"/>
    </row>
    <row r="3792" spans="1:7" x14ac:dyDescent="0.25">
      <c r="A3792" s="127">
        <f>SUM((ROW()+8)/10)</f>
        <v>380</v>
      </c>
      <c r="B3792" s="333" t="str">
        <f ca="1">IF(OFFSET(Zdroj!$B$16,A3792-1,0)&gt;0,OFFSET(Zdroj!$B$16,A3792-1,0),"")</f>
        <v/>
      </c>
      <c r="C3792" s="136" t="str">
        <f ca="1">IF(OFFSET(Zdroj!AG$16,A3792-1,0)=0,"",CONCATENATE("A",$A$2," - ",Zdroj!$AG$15))</f>
        <v/>
      </c>
      <c r="D3792" s="134" t="str">
        <f ca="1">IF(C3792="","",CONCATENATE(OFFSET(Zdroj!AG$16,A3792-1,0)," - ",OFFSET(Zdroj!AU$16,A3792-1,0)))</f>
        <v/>
      </c>
      <c r="E3792" s="66" t="str">
        <f ca="1">IF(C3792="","",OFFSET(Zdroj!AV$16,A3792-1,0))</f>
        <v/>
      </c>
      <c r="F3792" s="332" t="str">
        <f t="shared" ref="F3792" ca="1" si="1131">IF(SUM(E3792:E3797)=0,"",SUM(E3792:E3797))</f>
        <v/>
      </c>
      <c r="G3792" s="333" t="str">
        <f t="shared" ref="G3792" ca="1" si="1132">IF(SUM(E3792:E3801)=0,"",SUM(E3792:E3801))</f>
        <v/>
      </c>
    </row>
    <row r="3793" spans="1:7" x14ac:dyDescent="0.25">
      <c r="B3793" s="333"/>
      <c r="C3793" s="137" t="str">
        <f ca="1">IF(OFFSET(Zdroj!AH$16,A3792-1,0)=0,"",CONCATENATE("A",$A$2+1," - ",Zdroj!$AH$15))</f>
        <v/>
      </c>
      <c r="D3793" s="134" t="str">
        <f ca="1">IF(C3793="","",CONCATENATE(OFFSET(Zdroj!AH$16,A3792-1,0)," - ",OFFSET(Zdroj!AW$16,A3792-1,0)))</f>
        <v/>
      </c>
      <c r="E3793" s="66" t="str">
        <f ca="1">IF(C3793="","",OFFSET(Zdroj!AX$16,A3792-1,0))</f>
        <v/>
      </c>
      <c r="F3793" s="332"/>
      <c r="G3793" s="333"/>
    </row>
    <row r="3794" spans="1:7" x14ac:dyDescent="0.25">
      <c r="B3794" s="333"/>
      <c r="C3794" s="137" t="str">
        <f ca="1">IF(OFFSET(Zdroj!AI$16,A3792-1,0)=0,"",CONCATENATE("A",$A$2+2," - ",Zdroj!$AI$15))</f>
        <v/>
      </c>
      <c r="D3794" s="134" t="str">
        <f ca="1">IF(C3794="","",CONCATENATE(OFFSET(Zdroj!AI$16,A3792-1,0)," - ",OFFSET(Zdroj!AY$16,A3792-1,0)))</f>
        <v/>
      </c>
      <c r="E3794" s="66" t="str">
        <f ca="1">IF(C3794="","",OFFSET(Zdroj!AZ$16,A3792-1,0))</f>
        <v/>
      </c>
      <c r="F3794" s="332"/>
      <c r="G3794" s="333"/>
    </row>
    <row r="3795" spans="1:7" x14ac:dyDescent="0.25">
      <c r="B3795" s="333"/>
      <c r="C3795" s="137" t="str">
        <f ca="1">IF(OFFSET(Zdroj!AJ$16,A3792-1,0)=0,"",CONCATENATE("A",$A$2+3," - ",Zdroj!$AJ$15))</f>
        <v/>
      </c>
      <c r="D3795" s="134" t="str">
        <f ca="1">IF(C3795="","",CONCATENATE(OFFSET(Zdroj!AJ$16,A3792-1,0)," - ",OFFSET(Zdroj!BA$16,A3792-1,0)))</f>
        <v/>
      </c>
      <c r="E3795" s="66" t="str">
        <f ca="1">IF(C3795="","",OFFSET(Zdroj!BB$16,A3792-1,0))</f>
        <v/>
      </c>
      <c r="F3795" s="332"/>
      <c r="G3795" s="333"/>
    </row>
    <row r="3796" spans="1:7" x14ac:dyDescent="0.25">
      <c r="B3796" s="333"/>
      <c r="C3796" s="137" t="str">
        <f ca="1">IF(OFFSET(Zdroj!AK$16,A3792-1,0)=0,"",CONCATENATE("A",$A$2+4," - ",Zdroj!$AK$15))</f>
        <v/>
      </c>
      <c r="D3796" s="134" t="str">
        <f ca="1">IF(C3796="","",CONCATENATE(OFFSET(Zdroj!AK$16,A3792-1,0)," - ",OFFSET(Zdroj!BC$16,A3792-1,0)))</f>
        <v/>
      </c>
      <c r="E3796" s="66" t="str">
        <f ca="1">IF(C3796="","",OFFSET(Zdroj!BD$16,A3792-1,0))</f>
        <v/>
      </c>
      <c r="F3796" s="332"/>
      <c r="G3796" s="333"/>
    </row>
    <row r="3797" spans="1:7" x14ac:dyDescent="0.25">
      <c r="B3797" s="333"/>
      <c r="C3797" s="137" t="str">
        <f ca="1">IF(OFFSET(Zdroj!AL$16,A3792-1,0)=0,"",CONCATENATE("A",$A$2+5," - ",Zdroj!$AL$15))</f>
        <v/>
      </c>
      <c r="D3797" s="134" t="str">
        <f ca="1">IF(C3797="","",CONCATENATE(OFFSET(Zdroj!AL$16,A3792-1,0)," - ",OFFSET(Zdroj!BE$16,A3792-1,0)))</f>
        <v/>
      </c>
      <c r="E3797" s="66" t="str">
        <f ca="1">IF(C3797="","",OFFSET(Zdroj!BF$16,A3792-1,0))</f>
        <v/>
      </c>
      <c r="F3797" s="332"/>
      <c r="G3797" s="333"/>
    </row>
    <row r="3798" spans="1:7" x14ac:dyDescent="0.25">
      <c r="B3798" s="333"/>
      <c r="C3798" s="137" t="str">
        <f ca="1">IF(OFFSET(Zdroj!AM$16,A3792-1,0)=0,"",CONCATENATE("B",$A$2," - ",Zdroj!$AM$15))</f>
        <v/>
      </c>
      <c r="D3798" s="134" t="str">
        <f ca="1">IF(C3798="","",CONCATENATE(OFFSET(Zdroj!AM$16,A3792-1,0)))</f>
        <v/>
      </c>
      <c r="E3798" s="67" t="str">
        <f ca="1">IF(C3798="","",OFFSET(Zdroj!AN$16,A3792-1,0))</f>
        <v/>
      </c>
      <c r="F3798" s="334" t="str">
        <f t="shared" ref="F3798" ca="1" si="1133">IF(SUM(E3798:E3801)=0,"",SUM(E3798:E3801))</f>
        <v/>
      </c>
      <c r="G3798" s="333"/>
    </row>
    <row r="3799" spans="1:7" x14ac:dyDescent="0.25">
      <c r="B3799" s="333"/>
      <c r="C3799" s="137" t="str">
        <f ca="1">IF(OFFSET(Zdroj!AO$16,A3792-1,0)=0,"",CONCATENATE("B",$A$2+1," - ",Zdroj!$AO$15))</f>
        <v/>
      </c>
      <c r="D3799" s="134" t="str">
        <f ca="1">IF(C3799="","",CONCATENATE(OFFSET(Zdroj!AO$16,A3792-1,0)))</f>
        <v/>
      </c>
      <c r="E3799" s="66" t="str">
        <f ca="1">IF(C3799="","",OFFSET(Zdroj!AP$16,A3792-1,0))</f>
        <v/>
      </c>
      <c r="F3799" s="334"/>
      <c r="G3799" s="333"/>
    </row>
    <row r="3800" spans="1:7" x14ac:dyDescent="0.25">
      <c r="B3800" s="333"/>
      <c r="C3800" s="137" t="str">
        <f ca="1">IF(OFFSET(Zdroj!AQ$16,A3792-1,0)=0,"",CONCATENATE("B",$A$2+2," - ",Zdroj!$AQ$15))</f>
        <v/>
      </c>
      <c r="D3800" s="134" t="str">
        <f ca="1">IF(C3800="","",CONCATENATE(OFFSET(Zdroj!AQ$16,A3792-1,0)))</f>
        <v/>
      </c>
      <c r="E3800" s="66" t="str">
        <f ca="1">IF(C3800="","",OFFSET(Zdroj!AR$16,A3792-1,0))</f>
        <v/>
      </c>
      <c r="F3800" s="334"/>
      <c r="G3800" s="333"/>
    </row>
    <row r="3801" spans="1:7" x14ac:dyDescent="0.25">
      <c r="B3801" s="333"/>
      <c r="C3801" s="137" t="str">
        <f ca="1">IF(OFFSET(Zdroj!AT$16,A3792-1,0)=0,"",CONCATENATE("B",$A$2+3," - ",Zdroj!$AS$15))</f>
        <v/>
      </c>
      <c r="D3801" s="134" t="str">
        <f ca="1">IF(C3801="","",CONCATENATE(OFFSET(Zdroj!AS$16,A3792-1,0)))</f>
        <v/>
      </c>
      <c r="E3801" s="66" t="str">
        <f ca="1">IF(C3801="","",OFFSET(Zdroj!AT$16,A3792-1,0))</f>
        <v/>
      </c>
      <c r="F3801" s="334"/>
      <c r="G3801" s="333"/>
    </row>
    <row r="3802" spans="1:7" x14ac:dyDescent="0.25">
      <c r="A3802" s="127">
        <f>SUM((ROW()+8)/10)</f>
        <v>381</v>
      </c>
      <c r="B3802" s="333" t="str">
        <f ca="1">IF(OFFSET(Zdroj!$B$16,A3802-1,0)&gt;0,OFFSET(Zdroj!$B$16,A3802-1,0),"")</f>
        <v/>
      </c>
      <c r="C3802" s="136" t="str">
        <f ca="1">IF(OFFSET(Zdroj!AG$16,A3802-1,0)=0,"",CONCATENATE("A",$A$2," - ",Zdroj!$AG$15))</f>
        <v/>
      </c>
      <c r="D3802" s="134" t="str">
        <f ca="1">IF(C3802="","",CONCATENATE(OFFSET(Zdroj!AG$16,A3802-1,0)," - ",OFFSET(Zdroj!AU$16,A3802-1,0)))</f>
        <v/>
      </c>
      <c r="E3802" s="66" t="str">
        <f ca="1">IF(C3802="","",OFFSET(Zdroj!AV$16,A3802-1,0))</f>
        <v/>
      </c>
      <c r="F3802" s="332" t="str">
        <f t="shared" ref="F3802" ca="1" si="1134">IF(SUM(E3802:E3807)=0,"",SUM(E3802:E3807))</f>
        <v/>
      </c>
      <c r="G3802" s="333" t="str">
        <f t="shared" ref="G3802" ca="1" si="1135">IF(SUM(E3802:E3811)=0,"",SUM(E3802:E3811))</f>
        <v/>
      </c>
    </row>
    <row r="3803" spans="1:7" x14ac:dyDescent="0.25">
      <c r="B3803" s="333"/>
      <c r="C3803" s="137" t="str">
        <f ca="1">IF(OFFSET(Zdroj!AH$16,A3802-1,0)=0,"",CONCATENATE("A",$A$2+1," - ",Zdroj!$AH$15))</f>
        <v/>
      </c>
      <c r="D3803" s="134" t="str">
        <f ca="1">IF(C3803="","",CONCATENATE(OFFSET(Zdroj!AH$16,A3802-1,0)," - ",OFFSET(Zdroj!AW$16,A3802-1,0)))</f>
        <v/>
      </c>
      <c r="E3803" s="66" t="str">
        <f ca="1">IF(C3803="","",OFFSET(Zdroj!AX$16,A3802-1,0))</f>
        <v/>
      </c>
      <c r="F3803" s="332"/>
      <c r="G3803" s="333"/>
    </row>
    <row r="3804" spans="1:7" x14ac:dyDescent="0.25">
      <c r="B3804" s="333"/>
      <c r="C3804" s="137" t="str">
        <f ca="1">IF(OFFSET(Zdroj!AI$16,A3802-1,0)=0,"",CONCATENATE("A",$A$2+2," - ",Zdroj!$AI$15))</f>
        <v/>
      </c>
      <c r="D3804" s="134" t="str">
        <f ca="1">IF(C3804="","",CONCATENATE(OFFSET(Zdroj!AI$16,A3802-1,0)," - ",OFFSET(Zdroj!AY$16,A3802-1,0)))</f>
        <v/>
      </c>
      <c r="E3804" s="66" t="str">
        <f ca="1">IF(C3804="","",OFFSET(Zdroj!AZ$16,A3802-1,0))</f>
        <v/>
      </c>
      <c r="F3804" s="332"/>
      <c r="G3804" s="333"/>
    </row>
    <row r="3805" spans="1:7" x14ac:dyDescent="0.25">
      <c r="B3805" s="333"/>
      <c r="C3805" s="137" t="str">
        <f ca="1">IF(OFFSET(Zdroj!AJ$16,A3802-1,0)=0,"",CONCATENATE("A",$A$2+3," - ",Zdroj!$AJ$15))</f>
        <v/>
      </c>
      <c r="D3805" s="134" t="str">
        <f ca="1">IF(C3805="","",CONCATENATE(OFFSET(Zdroj!AJ$16,A3802-1,0)," - ",OFFSET(Zdroj!BA$16,A3802-1,0)))</f>
        <v/>
      </c>
      <c r="E3805" s="66" t="str">
        <f ca="1">IF(C3805="","",OFFSET(Zdroj!BB$16,A3802-1,0))</f>
        <v/>
      </c>
      <c r="F3805" s="332"/>
      <c r="G3805" s="333"/>
    </row>
    <row r="3806" spans="1:7" x14ac:dyDescent="0.25">
      <c r="B3806" s="333"/>
      <c r="C3806" s="137" t="str">
        <f ca="1">IF(OFFSET(Zdroj!AK$16,A3802-1,0)=0,"",CONCATENATE("A",$A$2+4," - ",Zdroj!$AK$15))</f>
        <v/>
      </c>
      <c r="D3806" s="134" t="str">
        <f ca="1">IF(C3806="","",CONCATENATE(OFFSET(Zdroj!AK$16,A3802-1,0)," - ",OFFSET(Zdroj!BC$16,A3802-1,0)))</f>
        <v/>
      </c>
      <c r="E3806" s="66" t="str">
        <f ca="1">IF(C3806="","",OFFSET(Zdroj!BD$16,A3802-1,0))</f>
        <v/>
      </c>
      <c r="F3806" s="332"/>
      <c r="G3806" s="333"/>
    </row>
    <row r="3807" spans="1:7" x14ac:dyDescent="0.25">
      <c r="B3807" s="333"/>
      <c r="C3807" s="137" t="str">
        <f ca="1">IF(OFFSET(Zdroj!AL$16,A3802-1,0)=0,"",CONCATENATE("A",$A$2+5," - ",Zdroj!$AL$15))</f>
        <v/>
      </c>
      <c r="D3807" s="134" t="str">
        <f ca="1">IF(C3807="","",CONCATENATE(OFFSET(Zdroj!AL$16,A3802-1,0)," - ",OFFSET(Zdroj!BE$16,A3802-1,0)))</f>
        <v/>
      </c>
      <c r="E3807" s="66" t="str">
        <f ca="1">IF(C3807="","",OFFSET(Zdroj!BF$16,A3802-1,0))</f>
        <v/>
      </c>
      <c r="F3807" s="332"/>
      <c r="G3807" s="333"/>
    </row>
    <row r="3808" spans="1:7" x14ac:dyDescent="0.25">
      <c r="B3808" s="333"/>
      <c r="C3808" s="137" t="str">
        <f ca="1">IF(OFFSET(Zdroj!AM$16,A3802-1,0)=0,"",CONCATENATE("B",$A$2," - ",Zdroj!$AM$15))</f>
        <v/>
      </c>
      <c r="D3808" s="134" t="str">
        <f ca="1">IF(C3808="","",CONCATENATE(OFFSET(Zdroj!AM$16,A3802-1,0)))</f>
        <v/>
      </c>
      <c r="E3808" s="67" t="str">
        <f ca="1">IF(C3808="","",OFFSET(Zdroj!AN$16,A3802-1,0))</f>
        <v/>
      </c>
      <c r="F3808" s="334" t="str">
        <f t="shared" ref="F3808" ca="1" si="1136">IF(SUM(E3808:E3811)=0,"",SUM(E3808:E3811))</f>
        <v/>
      </c>
      <c r="G3808" s="333"/>
    </row>
    <row r="3809" spans="1:7" x14ac:dyDescent="0.25">
      <c r="B3809" s="333"/>
      <c r="C3809" s="137" t="str">
        <f ca="1">IF(OFFSET(Zdroj!AO$16,A3802-1,0)=0,"",CONCATENATE("B",$A$2+1," - ",Zdroj!$AO$15))</f>
        <v/>
      </c>
      <c r="D3809" s="134" t="str">
        <f ca="1">IF(C3809="","",CONCATENATE(OFFSET(Zdroj!AO$16,A3802-1,0)))</f>
        <v/>
      </c>
      <c r="E3809" s="66" t="str">
        <f ca="1">IF(C3809="","",OFFSET(Zdroj!AP$16,A3802-1,0))</f>
        <v/>
      </c>
      <c r="F3809" s="334"/>
      <c r="G3809" s="333"/>
    </row>
    <row r="3810" spans="1:7" x14ac:dyDescent="0.25">
      <c r="B3810" s="333"/>
      <c r="C3810" s="137" t="str">
        <f ca="1">IF(OFFSET(Zdroj!AQ$16,A3802-1,0)=0,"",CONCATENATE("B",$A$2+2," - ",Zdroj!$AQ$15))</f>
        <v/>
      </c>
      <c r="D3810" s="134" t="str">
        <f ca="1">IF(C3810="","",CONCATENATE(OFFSET(Zdroj!AQ$16,A3802-1,0)))</f>
        <v/>
      </c>
      <c r="E3810" s="66" t="str">
        <f ca="1">IF(C3810="","",OFFSET(Zdroj!AR$16,A3802-1,0))</f>
        <v/>
      </c>
      <c r="F3810" s="334"/>
      <c r="G3810" s="333"/>
    </row>
    <row r="3811" spans="1:7" x14ac:dyDescent="0.25">
      <c r="B3811" s="333"/>
      <c r="C3811" s="137" t="str">
        <f ca="1">IF(OFFSET(Zdroj!AT$16,A3802-1,0)=0,"",CONCATENATE("B",$A$2+3," - ",Zdroj!$AS$15))</f>
        <v/>
      </c>
      <c r="D3811" s="134" t="str">
        <f ca="1">IF(C3811="","",CONCATENATE(OFFSET(Zdroj!AS$16,A3802-1,0)))</f>
        <v/>
      </c>
      <c r="E3811" s="66" t="str">
        <f ca="1">IF(C3811="","",OFFSET(Zdroj!AT$16,A3802-1,0))</f>
        <v/>
      </c>
      <c r="F3811" s="334"/>
      <c r="G3811" s="333"/>
    </row>
    <row r="3812" spans="1:7" x14ac:dyDescent="0.25">
      <c r="A3812" s="127">
        <f>SUM((ROW()+8)/10)</f>
        <v>382</v>
      </c>
      <c r="B3812" s="333" t="str">
        <f ca="1">IF(OFFSET(Zdroj!$B$16,A3812-1,0)&gt;0,OFFSET(Zdroj!$B$16,A3812-1,0),"")</f>
        <v/>
      </c>
      <c r="C3812" s="136" t="str">
        <f ca="1">IF(OFFSET(Zdroj!AG$16,A3812-1,0)=0,"",CONCATENATE("A",$A$2," - ",Zdroj!$AG$15))</f>
        <v/>
      </c>
      <c r="D3812" s="134" t="str">
        <f ca="1">IF(C3812="","",CONCATENATE(OFFSET(Zdroj!AG$16,A3812-1,0)," - ",OFFSET(Zdroj!AU$16,A3812-1,0)))</f>
        <v/>
      </c>
      <c r="E3812" s="66" t="str">
        <f ca="1">IF(C3812="","",OFFSET(Zdroj!AV$16,A3812-1,0))</f>
        <v/>
      </c>
      <c r="F3812" s="332" t="str">
        <f t="shared" ref="F3812" ca="1" si="1137">IF(SUM(E3812:E3817)=0,"",SUM(E3812:E3817))</f>
        <v/>
      </c>
      <c r="G3812" s="333" t="str">
        <f t="shared" ref="G3812" ca="1" si="1138">IF(SUM(E3812:E3821)=0,"",SUM(E3812:E3821))</f>
        <v/>
      </c>
    </row>
    <row r="3813" spans="1:7" x14ac:dyDescent="0.25">
      <c r="B3813" s="333"/>
      <c r="C3813" s="137" t="str">
        <f ca="1">IF(OFFSET(Zdroj!AH$16,A3812-1,0)=0,"",CONCATENATE("A",$A$2+1," - ",Zdroj!$AH$15))</f>
        <v/>
      </c>
      <c r="D3813" s="134" t="str">
        <f ca="1">IF(C3813="","",CONCATENATE(OFFSET(Zdroj!AH$16,A3812-1,0)," - ",OFFSET(Zdroj!AW$16,A3812-1,0)))</f>
        <v/>
      </c>
      <c r="E3813" s="66" t="str">
        <f ca="1">IF(C3813="","",OFFSET(Zdroj!AX$16,A3812-1,0))</f>
        <v/>
      </c>
      <c r="F3813" s="332"/>
      <c r="G3813" s="333"/>
    </row>
    <row r="3814" spans="1:7" x14ac:dyDescent="0.25">
      <c r="B3814" s="333"/>
      <c r="C3814" s="137" t="str">
        <f ca="1">IF(OFFSET(Zdroj!AI$16,A3812-1,0)=0,"",CONCATENATE("A",$A$2+2," - ",Zdroj!$AI$15))</f>
        <v/>
      </c>
      <c r="D3814" s="134" t="str">
        <f ca="1">IF(C3814="","",CONCATENATE(OFFSET(Zdroj!AI$16,A3812-1,0)," - ",OFFSET(Zdroj!AY$16,A3812-1,0)))</f>
        <v/>
      </c>
      <c r="E3814" s="66" t="str">
        <f ca="1">IF(C3814="","",OFFSET(Zdroj!AZ$16,A3812-1,0))</f>
        <v/>
      </c>
      <c r="F3814" s="332"/>
      <c r="G3814" s="333"/>
    </row>
    <row r="3815" spans="1:7" x14ac:dyDescent="0.25">
      <c r="B3815" s="333"/>
      <c r="C3815" s="137" t="str">
        <f ca="1">IF(OFFSET(Zdroj!AJ$16,A3812-1,0)=0,"",CONCATENATE("A",$A$2+3," - ",Zdroj!$AJ$15))</f>
        <v/>
      </c>
      <c r="D3815" s="134" t="str">
        <f ca="1">IF(C3815="","",CONCATENATE(OFFSET(Zdroj!AJ$16,A3812-1,0)," - ",OFFSET(Zdroj!BA$16,A3812-1,0)))</f>
        <v/>
      </c>
      <c r="E3815" s="66" t="str">
        <f ca="1">IF(C3815="","",OFFSET(Zdroj!BB$16,A3812-1,0))</f>
        <v/>
      </c>
      <c r="F3815" s="332"/>
      <c r="G3815" s="333"/>
    </row>
    <row r="3816" spans="1:7" x14ac:dyDescent="0.25">
      <c r="B3816" s="333"/>
      <c r="C3816" s="137" t="str">
        <f ca="1">IF(OFFSET(Zdroj!AK$16,A3812-1,0)=0,"",CONCATENATE("A",$A$2+4," - ",Zdroj!$AK$15))</f>
        <v/>
      </c>
      <c r="D3816" s="134" t="str">
        <f ca="1">IF(C3816="","",CONCATENATE(OFFSET(Zdroj!AK$16,A3812-1,0)," - ",OFFSET(Zdroj!BC$16,A3812-1,0)))</f>
        <v/>
      </c>
      <c r="E3816" s="66" t="str">
        <f ca="1">IF(C3816="","",OFFSET(Zdroj!BD$16,A3812-1,0))</f>
        <v/>
      </c>
      <c r="F3816" s="332"/>
      <c r="G3816" s="333"/>
    </row>
    <row r="3817" spans="1:7" x14ac:dyDescent="0.25">
      <c r="B3817" s="333"/>
      <c r="C3817" s="137" t="str">
        <f ca="1">IF(OFFSET(Zdroj!AL$16,A3812-1,0)=0,"",CONCATENATE("A",$A$2+5," - ",Zdroj!$AL$15))</f>
        <v/>
      </c>
      <c r="D3817" s="134" t="str">
        <f ca="1">IF(C3817="","",CONCATENATE(OFFSET(Zdroj!AL$16,A3812-1,0)," - ",OFFSET(Zdroj!BE$16,A3812-1,0)))</f>
        <v/>
      </c>
      <c r="E3817" s="66" t="str">
        <f ca="1">IF(C3817="","",OFFSET(Zdroj!BF$16,A3812-1,0))</f>
        <v/>
      </c>
      <c r="F3817" s="332"/>
      <c r="G3817" s="333"/>
    </row>
    <row r="3818" spans="1:7" x14ac:dyDescent="0.25">
      <c r="B3818" s="333"/>
      <c r="C3818" s="137" t="str">
        <f ca="1">IF(OFFSET(Zdroj!AM$16,A3812-1,0)=0,"",CONCATENATE("B",$A$2," - ",Zdroj!$AM$15))</f>
        <v/>
      </c>
      <c r="D3818" s="134" t="str">
        <f ca="1">IF(C3818="","",CONCATENATE(OFFSET(Zdroj!AM$16,A3812-1,0)))</f>
        <v/>
      </c>
      <c r="E3818" s="67" t="str">
        <f ca="1">IF(C3818="","",OFFSET(Zdroj!AN$16,A3812-1,0))</f>
        <v/>
      </c>
      <c r="F3818" s="334" t="str">
        <f t="shared" ref="F3818" ca="1" si="1139">IF(SUM(E3818:E3821)=0,"",SUM(E3818:E3821))</f>
        <v/>
      </c>
      <c r="G3818" s="333"/>
    </row>
    <row r="3819" spans="1:7" x14ac:dyDescent="0.25">
      <c r="B3819" s="333"/>
      <c r="C3819" s="137" t="str">
        <f ca="1">IF(OFFSET(Zdroj!AO$16,A3812-1,0)=0,"",CONCATENATE("B",$A$2+1," - ",Zdroj!$AO$15))</f>
        <v/>
      </c>
      <c r="D3819" s="134" t="str">
        <f ca="1">IF(C3819="","",CONCATENATE(OFFSET(Zdroj!AO$16,A3812-1,0)))</f>
        <v/>
      </c>
      <c r="E3819" s="66" t="str">
        <f ca="1">IF(C3819="","",OFFSET(Zdroj!AP$16,A3812-1,0))</f>
        <v/>
      </c>
      <c r="F3819" s="334"/>
      <c r="G3819" s="333"/>
    </row>
    <row r="3820" spans="1:7" x14ac:dyDescent="0.25">
      <c r="B3820" s="333"/>
      <c r="C3820" s="137" t="str">
        <f ca="1">IF(OFFSET(Zdroj!AQ$16,A3812-1,0)=0,"",CONCATENATE("B",$A$2+2," - ",Zdroj!$AQ$15))</f>
        <v/>
      </c>
      <c r="D3820" s="134" t="str">
        <f ca="1">IF(C3820="","",CONCATENATE(OFFSET(Zdroj!AQ$16,A3812-1,0)))</f>
        <v/>
      </c>
      <c r="E3820" s="66" t="str">
        <f ca="1">IF(C3820="","",OFFSET(Zdroj!AR$16,A3812-1,0))</f>
        <v/>
      </c>
      <c r="F3820" s="334"/>
      <c r="G3820" s="333"/>
    </row>
    <row r="3821" spans="1:7" x14ac:dyDescent="0.25">
      <c r="B3821" s="333"/>
      <c r="C3821" s="137" t="str">
        <f ca="1">IF(OFFSET(Zdroj!AT$16,A3812-1,0)=0,"",CONCATENATE("B",$A$2+3," - ",Zdroj!$AS$15))</f>
        <v/>
      </c>
      <c r="D3821" s="134" t="str">
        <f ca="1">IF(C3821="","",CONCATENATE(OFFSET(Zdroj!AS$16,A3812-1,0)))</f>
        <v/>
      </c>
      <c r="E3821" s="66" t="str">
        <f ca="1">IF(C3821="","",OFFSET(Zdroj!AT$16,A3812-1,0))</f>
        <v/>
      </c>
      <c r="F3821" s="334"/>
      <c r="G3821" s="333"/>
    </row>
    <row r="3822" spans="1:7" x14ac:dyDescent="0.25">
      <c r="A3822" s="127">
        <f>SUM((ROW()+8)/10)</f>
        <v>383</v>
      </c>
      <c r="B3822" s="333" t="str">
        <f ca="1">IF(OFFSET(Zdroj!$B$16,A3822-1,0)&gt;0,OFFSET(Zdroj!$B$16,A3822-1,0),"")</f>
        <v/>
      </c>
      <c r="C3822" s="136" t="str">
        <f ca="1">IF(OFFSET(Zdroj!AG$16,A3822-1,0)=0,"",CONCATENATE("A",$A$2," - ",Zdroj!$AG$15))</f>
        <v/>
      </c>
      <c r="D3822" s="134" t="str">
        <f ca="1">IF(C3822="","",CONCATENATE(OFFSET(Zdroj!AG$16,A3822-1,0)," - ",OFFSET(Zdroj!AU$16,A3822-1,0)))</f>
        <v/>
      </c>
      <c r="E3822" s="66" t="str">
        <f ca="1">IF(C3822="","",OFFSET(Zdroj!AV$16,A3822-1,0))</f>
        <v/>
      </c>
      <c r="F3822" s="332" t="str">
        <f t="shared" ref="F3822" ca="1" si="1140">IF(SUM(E3822:E3827)=0,"",SUM(E3822:E3827))</f>
        <v/>
      </c>
      <c r="G3822" s="333" t="str">
        <f t="shared" ref="G3822" ca="1" si="1141">IF(SUM(E3822:E3831)=0,"",SUM(E3822:E3831))</f>
        <v/>
      </c>
    </row>
    <row r="3823" spans="1:7" x14ac:dyDescent="0.25">
      <c r="B3823" s="333"/>
      <c r="C3823" s="137" t="str">
        <f ca="1">IF(OFFSET(Zdroj!AH$16,A3822-1,0)=0,"",CONCATENATE("A",$A$2+1," - ",Zdroj!$AH$15))</f>
        <v/>
      </c>
      <c r="D3823" s="134" t="str">
        <f ca="1">IF(C3823="","",CONCATENATE(OFFSET(Zdroj!AH$16,A3822-1,0)," - ",OFFSET(Zdroj!AW$16,A3822-1,0)))</f>
        <v/>
      </c>
      <c r="E3823" s="66" t="str">
        <f ca="1">IF(C3823="","",OFFSET(Zdroj!AX$16,A3822-1,0))</f>
        <v/>
      </c>
      <c r="F3823" s="332"/>
      <c r="G3823" s="333"/>
    </row>
    <row r="3824" spans="1:7" x14ac:dyDescent="0.25">
      <c r="B3824" s="333"/>
      <c r="C3824" s="137" t="str">
        <f ca="1">IF(OFFSET(Zdroj!AI$16,A3822-1,0)=0,"",CONCATENATE("A",$A$2+2," - ",Zdroj!$AI$15))</f>
        <v/>
      </c>
      <c r="D3824" s="134" t="str">
        <f ca="1">IF(C3824="","",CONCATENATE(OFFSET(Zdroj!AI$16,A3822-1,0)," - ",OFFSET(Zdroj!AY$16,A3822-1,0)))</f>
        <v/>
      </c>
      <c r="E3824" s="66" t="str">
        <f ca="1">IF(C3824="","",OFFSET(Zdroj!AZ$16,A3822-1,0))</f>
        <v/>
      </c>
      <c r="F3824" s="332"/>
      <c r="G3824" s="333"/>
    </row>
    <row r="3825" spans="1:7" x14ac:dyDescent="0.25">
      <c r="B3825" s="333"/>
      <c r="C3825" s="137" t="str">
        <f ca="1">IF(OFFSET(Zdroj!AJ$16,A3822-1,0)=0,"",CONCATENATE("A",$A$2+3," - ",Zdroj!$AJ$15))</f>
        <v/>
      </c>
      <c r="D3825" s="134" t="str">
        <f ca="1">IF(C3825="","",CONCATENATE(OFFSET(Zdroj!AJ$16,A3822-1,0)," - ",OFFSET(Zdroj!BA$16,A3822-1,0)))</f>
        <v/>
      </c>
      <c r="E3825" s="66" t="str">
        <f ca="1">IF(C3825="","",OFFSET(Zdroj!BB$16,A3822-1,0))</f>
        <v/>
      </c>
      <c r="F3825" s="332"/>
      <c r="G3825" s="333"/>
    </row>
    <row r="3826" spans="1:7" x14ac:dyDescent="0.25">
      <c r="B3826" s="333"/>
      <c r="C3826" s="137" t="str">
        <f ca="1">IF(OFFSET(Zdroj!AK$16,A3822-1,0)=0,"",CONCATENATE("A",$A$2+4," - ",Zdroj!$AK$15))</f>
        <v/>
      </c>
      <c r="D3826" s="134" t="str">
        <f ca="1">IF(C3826="","",CONCATENATE(OFFSET(Zdroj!AK$16,A3822-1,0)," - ",OFFSET(Zdroj!BC$16,A3822-1,0)))</f>
        <v/>
      </c>
      <c r="E3826" s="66" t="str">
        <f ca="1">IF(C3826="","",OFFSET(Zdroj!BD$16,A3822-1,0))</f>
        <v/>
      </c>
      <c r="F3826" s="332"/>
      <c r="G3826" s="333"/>
    </row>
    <row r="3827" spans="1:7" x14ac:dyDescent="0.25">
      <c r="B3827" s="333"/>
      <c r="C3827" s="137" t="str">
        <f ca="1">IF(OFFSET(Zdroj!AL$16,A3822-1,0)=0,"",CONCATENATE("A",$A$2+5," - ",Zdroj!$AL$15))</f>
        <v/>
      </c>
      <c r="D3827" s="134" t="str">
        <f ca="1">IF(C3827="","",CONCATENATE(OFFSET(Zdroj!AL$16,A3822-1,0)," - ",OFFSET(Zdroj!BE$16,A3822-1,0)))</f>
        <v/>
      </c>
      <c r="E3827" s="66" t="str">
        <f ca="1">IF(C3827="","",OFFSET(Zdroj!BF$16,A3822-1,0))</f>
        <v/>
      </c>
      <c r="F3827" s="332"/>
      <c r="G3827" s="333"/>
    </row>
    <row r="3828" spans="1:7" x14ac:dyDescent="0.25">
      <c r="B3828" s="333"/>
      <c r="C3828" s="137" t="str">
        <f ca="1">IF(OFFSET(Zdroj!AM$16,A3822-1,0)=0,"",CONCATENATE("B",$A$2," - ",Zdroj!$AM$15))</f>
        <v/>
      </c>
      <c r="D3828" s="134" t="str">
        <f ca="1">IF(C3828="","",CONCATENATE(OFFSET(Zdroj!AM$16,A3822-1,0)))</f>
        <v/>
      </c>
      <c r="E3828" s="67" t="str">
        <f ca="1">IF(C3828="","",OFFSET(Zdroj!AN$16,A3822-1,0))</f>
        <v/>
      </c>
      <c r="F3828" s="334" t="str">
        <f t="shared" ref="F3828" ca="1" si="1142">IF(SUM(E3828:E3831)=0,"",SUM(E3828:E3831))</f>
        <v/>
      </c>
      <c r="G3828" s="333"/>
    </row>
    <row r="3829" spans="1:7" x14ac:dyDescent="0.25">
      <c r="B3829" s="333"/>
      <c r="C3829" s="137" t="str">
        <f ca="1">IF(OFFSET(Zdroj!AO$16,A3822-1,0)=0,"",CONCATENATE("B",$A$2+1," - ",Zdroj!$AO$15))</f>
        <v/>
      </c>
      <c r="D3829" s="134" t="str">
        <f ca="1">IF(C3829="","",CONCATENATE(OFFSET(Zdroj!AO$16,A3822-1,0)))</f>
        <v/>
      </c>
      <c r="E3829" s="66" t="str">
        <f ca="1">IF(C3829="","",OFFSET(Zdroj!AP$16,A3822-1,0))</f>
        <v/>
      </c>
      <c r="F3829" s="334"/>
      <c r="G3829" s="333"/>
    </row>
    <row r="3830" spans="1:7" x14ac:dyDescent="0.25">
      <c r="B3830" s="333"/>
      <c r="C3830" s="137" t="str">
        <f ca="1">IF(OFFSET(Zdroj!AQ$16,A3822-1,0)=0,"",CONCATENATE("B",$A$2+2," - ",Zdroj!$AQ$15))</f>
        <v/>
      </c>
      <c r="D3830" s="134" t="str">
        <f ca="1">IF(C3830="","",CONCATENATE(OFFSET(Zdroj!AQ$16,A3822-1,0)))</f>
        <v/>
      </c>
      <c r="E3830" s="66" t="str">
        <f ca="1">IF(C3830="","",OFFSET(Zdroj!AR$16,A3822-1,0))</f>
        <v/>
      </c>
      <c r="F3830" s="334"/>
      <c r="G3830" s="333"/>
    </row>
    <row r="3831" spans="1:7" x14ac:dyDescent="0.25">
      <c r="B3831" s="333"/>
      <c r="C3831" s="137" t="str">
        <f ca="1">IF(OFFSET(Zdroj!AT$16,A3822-1,0)=0,"",CONCATENATE("B",$A$2+3," - ",Zdroj!$AS$15))</f>
        <v/>
      </c>
      <c r="D3831" s="134" t="str">
        <f ca="1">IF(C3831="","",CONCATENATE(OFFSET(Zdroj!AS$16,A3822-1,0)))</f>
        <v/>
      </c>
      <c r="E3831" s="66" t="str">
        <f ca="1">IF(C3831="","",OFFSET(Zdroj!AT$16,A3822-1,0))</f>
        <v/>
      </c>
      <c r="F3831" s="334"/>
      <c r="G3831" s="333"/>
    </row>
    <row r="3832" spans="1:7" x14ac:dyDescent="0.25">
      <c r="A3832" s="127">
        <f>SUM((ROW()+8)/10)</f>
        <v>384</v>
      </c>
      <c r="B3832" s="333" t="str">
        <f ca="1">IF(OFFSET(Zdroj!$B$16,A3832-1,0)&gt;0,OFFSET(Zdroj!$B$16,A3832-1,0),"")</f>
        <v/>
      </c>
      <c r="C3832" s="136" t="str">
        <f ca="1">IF(OFFSET(Zdroj!AG$16,A3832-1,0)=0,"",CONCATENATE("A",$A$2," - ",Zdroj!$AG$15))</f>
        <v/>
      </c>
      <c r="D3832" s="134" t="str">
        <f ca="1">IF(C3832="","",CONCATENATE(OFFSET(Zdroj!AG$16,A3832-1,0)," - ",OFFSET(Zdroj!AU$16,A3832-1,0)))</f>
        <v/>
      </c>
      <c r="E3832" s="66" t="str">
        <f ca="1">IF(C3832="","",OFFSET(Zdroj!AV$16,A3832-1,0))</f>
        <v/>
      </c>
      <c r="F3832" s="332" t="str">
        <f t="shared" ref="F3832" ca="1" si="1143">IF(SUM(E3832:E3837)=0,"",SUM(E3832:E3837))</f>
        <v/>
      </c>
      <c r="G3832" s="333" t="str">
        <f t="shared" ref="G3832" ca="1" si="1144">IF(SUM(E3832:E3841)=0,"",SUM(E3832:E3841))</f>
        <v/>
      </c>
    </row>
    <row r="3833" spans="1:7" x14ac:dyDescent="0.25">
      <c r="B3833" s="333"/>
      <c r="C3833" s="137" t="str">
        <f ca="1">IF(OFFSET(Zdroj!AH$16,A3832-1,0)=0,"",CONCATENATE("A",$A$2+1," - ",Zdroj!$AH$15))</f>
        <v/>
      </c>
      <c r="D3833" s="134" t="str">
        <f ca="1">IF(C3833="","",CONCATENATE(OFFSET(Zdroj!AH$16,A3832-1,0)," - ",OFFSET(Zdroj!AW$16,A3832-1,0)))</f>
        <v/>
      </c>
      <c r="E3833" s="66" t="str">
        <f ca="1">IF(C3833="","",OFFSET(Zdroj!AX$16,A3832-1,0))</f>
        <v/>
      </c>
      <c r="F3833" s="332"/>
      <c r="G3833" s="333"/>
    </row>
    <row r="3834" spans="1:7" x14ac:dyDescent="0.25">
      <c r="B3834" s="333"/>
      <c r="C3834" s="137" t="str">
        <f ca="1">IF(OFFSET(Zdroj!AI$16,A3832-1,0)=0,"",CONCATENATE("A",$A$2+2," - ",Zdroj!$AI$15))</f>
        <v/>
      </c>
      <c r="D3834" s="134" t="str">
        <f ca="1">IF(C3834="","",CONCATENATE(OFFSET(Zdroj!AI$16,A3832-1,0)," - ",OFFSET(Zdroj!AY$16,A3832-1,0)))</f>
        <v/>
      </c>
      <c r="E3834" s="66" t="str">
        <f ca="1">IF(C3834="","",OFFSET(Zdroj!AZ$16,A3832-1,0))</f>
        <v/>
      </c>
      <c r="F3834" s="332"/>
      <c r="G3834" s="333"/>
    </row>
    <row r="3835" spans="1:7" x14ac:dyDescent="0.25">
      <c r="B3835" s="333"/>
      <c r="C3835" s="137" t="str">
        <f ca="1">IF(OFFSET(Zdroj!AJ$16,A3832-1,0)=0,"",CONCATENATE("A",$A$2+3," - ",Zdroj!$AJ$15))</f>
        <v/>
      </c>
      <c r="D3835" s="134" t="str">
        <f ca="1">IF(C3835="","",CONCATENATE(OFFSET(Zdroj!AJ$16,A3832-1,0)," - ",OFFSET(Zdroj!BA$16,A3832-1,0)))</f>
        <v/>
      </c>
      <c r="E3835" s="66" t="str">
        <f ca="1">IF(C3835="","",OFFSET(Zdroj!BB$16,A3832-1,0))</f>
        <v/>
      </c>
      <c r="F3835" s="332"/>
      <c r="G3835" s="333"/>
    </row>
    <row r="3836" spans="1:7" x14ac:dyDescent="0.25">
      <c r="B3836" s="333"/>
      <c r="C3836" s="137" t="str">
        <f ca="1">IF(OFFSET(Zdroj!AK$16,A3832-1,0)=0,"",CONCATENATE("A",$A$2+4," - ",Zdroj!$AK$15))</f>
        <v/>
      </c>
      <c r="D3836" s="134" t="str">
        <f ca="1">IF(C3836="","",CONCATENATE(OFFSET(Zdroj!AK$16,A3832-1,0)," - ",OFFSET(Zdroj!BC$16,A3832-1,0)))</f>
        <v/>
      </c>
      <c r="E3836" s="66" t="str">
        <f ca="1">IF(C3836="","",OFFSET(Zdroj!BD$16,A3832-1,0))</f>
        <v/>
      </c>
      <c r="F3836" s="332"/>
      <c r="G3836" s="333"/>
    </row>
    <row r="3837" spans="1:7" x14ac:dyDescent="0.25">
      <c r="B3837" s="333"/>
      <c r="C3837" s="137" t="str">
        <f ca="1">IF(OFFSET(Zdroj!AL$16,A3832-1,0)=0,"",CONCATENATE("A",$A$2+5," - ",Zdroj!$AL$15))</f>
        <v/>
      </c>
      <c r="D3837" s="134" t="str">
        <f ca="1">IF(C3837="","",CONCATENATE(OFFSET(Zdroj!AL$16,A3832-1,0)," - ",OFFSET(Zdroj!BE$16,A3832-1,0)))</f>
        <v/>
      </c>
      <c r="E3837" s="66" t="str">
        <f ca="1">IF(C3837="","",OFFSET(Zdroj!BF$16,A3832-1,0))</f>
        <v/>
      </c>
      <c r="F3837" s="332"/>
      <c r="G3837" s="333"/>
    </row>
    <row r="3838" spans="1:7" x14ac:dyDescent="0.25">
      <c r="B3838" s="333"/>
      <c r="C3838" s="137" t="str">
        <f ca="1">IF(OFFSET(Zdroj!AM$16,A3832-1,0)=0,"",CONCATENATE("B",$A$2," - ",Zdroj!$AM$15))</f>
        <v/>
      </c>
      <c r="D3838" s="134" t="str">
        <f ca="1">IF(C3838="","",CONCATENATE(OFFSET(Zdroj!AM$16,A3832-1,0)))</f>
        <v/>
      </c>
      <c r="E3838" s="67" t="str">
        <f ca="1">IF(C3838="","",OFFSET(Zdroj!AN$16,A3832-1,0))</f>
        <v/>
      </c>
      <c r="F3838" s="334" t="str">
        <f t="shared" ref="F3838" ca="1" si="1145">IF(SUM(E3838:E3841)=0,"",SUM(E3838:E3841))</f>
        <v/>
      </c>
      <c r="G3838" s="333"/>
    </row>
    <row r="3839" spans="1:7" x14ac:dyDescent="0.25">
      <c r="B3839" s="333"/>
      <c r="C3839" s="137" t="str">
        <f ca="1">IF(OFFSET(Zdroj!AO$16,A3832-1,0)=0,"",CONCATENATE("B",$A$2+1," - ",Zdroj!$AO$15))</f>
        <v/>
      </c>
      <c r="D3839" s="134" t="str">
        <f ca="1">IF(C3839="","",CONCATENATE(OFFSET(Zdroj!AO$16,A3832-1,0)))</f>
        <v/>
      </c>
      <c r="E3839" s="66" t="str">
        <f ca="1">IF(C3839="","",OFFSET(Zdroj!AP$16,A3832-1,0))</f>
        <v/>
      </c>
      <c r="F3839" s="334"/>
      <c r="G3839" s="333"/>
    </row>
    <row r="3840" spans="1:7" x14ac:dyDescent="0.25">
      <c r="B3840" s="333"/>
      <c r="C3840" s="137" t="str">
        <f ca="1">IF(OFFSET(Zdroj!AQ$16,A3832-1,0)=0,"",CONCATENATE("B",$A$2+2," - ",Zdroj!$AQ$15))</f>
        <v/>
      </c>
      <c r="D3840" s="134" t="str">
        <f ca="1">IF(C3840="","",CONCATENATE(OFFSET(Zdroj!AQ$16,A3832-1,0)))</f>
        <v/>
      </c>
      <c r="E3840" s="66" t="str">
        <f ca="1">IF(C3840="","",OFFSET(Zdroj!AR$16,A3832-1,0))</f>
        <v/>
      </c>
      <c r="F3840" s="334"/>
      <c r="G3840" s="333"/>
    </row>
    <row r="3841" spans="1:7" x14ac:dyDescent="0.25">
      <c r="B3841" s="333"/>
      <c r="C3841" s="137" t="str">
        <f ca="1">IF(OFFSET(Zdroj!AT$16,A3832-1,0)=0,"",CONCATENATE("B",$A$2+3," - ",Zdroj!$AS$15))</f>
        <v/>
      </c>
      <c r="D3841" s="134" t="str">
        <f ca="1">IF(C3841="","",CONCATENATE(OFFSET(Zdroj!AS$16,A3832-1,0)))</f>
        <v/>
      </c>
      <c r="E3841" s="66" t="str">
        <f ca="1">IF(C3841="","",OFFSET(Zdroj!AT$16,A3832-1,0))</f>
        <v/>
      </c>
      <c r="F3841" s="334"/>
      <c r="G3841" s="333"/>
    </row>
    <row r="3842" spans="1:7" x14ac:dyDescent="0.25">
      <c r="A3842" s="127">
        <f>SUM((ROW()+8)/10)</f>
        <v>385</v>
      </c>
      <c r="B3842" s="333" t="str">
        <f ca="1">IF(OFFSET(Zdroj!$B$16,A3842-1,0)&gt;0,OFFSET(Zdroj!$B$16,A3842-1,0),"")</f>
        <v/>
      </c>
      <c r="C3842" s="136" t="str">
        <f ca="1">IF(OFFSET(Zdroj!AG$16,A3842-1,0)=0,"",CONCATENATE("A",$A$2," - ",Zdroj!$AG$15))</f>
        <v/>
      </c>
      <c r="D3842" s="134" t="str">
        <f ca="1">IF(C3842="","",CONCATENATE(OFFSET(Zdroj!AG$16,A3842-1,0)," - ",OFFSET(Zdroj!AU$16,A3842-1,0)))</f>
        <v/>
      </c>
      <c r="E3842" s="66" t="str">
        <f ca="1">IF(C3842="","",OFFSET(Zdroj!AV$16,A3842-1,0))</f>
        <v/>
      </c>
      <c r="F3842" s="332" t="str">
        <f t="shared" ref="F3842" ca="1" si="1146">IF(SUM(E3842:E3847)=0,"",SUM(E3842:E3847))</f>
        <v/>
      </c>
      <c r="G3842" s="333" t="str">
        <f t="shared" ref="G3842" ca="1" si="1147">IF(SUM(E3842:E3851)=0,"",SUM(E3842:E3851))</f>
        <v/>
      </c>
    </row>
    <row r="3843" spans="1:7" x14ac:dyDescent="0.25">
      <c r="B3843" s="333"/>
      <c r="C3843" s="137" t="str">
        <f ca="1">IF(OFFSET(Zdroj!AH$16,A3842-1,0)=0,"",CONCATENATE("A",$A$2+1," - ",Zdroj!$AH$15))</f>
        <v/>
      </c>
      <c r="D3843" s="134" t="str">
        <f ca="1">IF(C3843="","",CONCATENATE(OFFSET(Zdroj!AH$16,A3842-1,0)," - ",OFFSET(Zdroj!AW$16,A3842-1,0)))</f>
        <v/>
      </c>
      <c r="E3843" s="66" t="str">
        <f ca="1">IF(C3843="","",OFFSET(Zdroj!AX$16,A3842-1,0))</f>
        <v/>
      </c>
      <c r="F3843" s="332"/>
      <c r="G3843" s="333"/>
    </row>
    <row r="3844" spans="1:7" x14ac:dyDescent="0.25">
      <c r="B3844" s="333"/>
      <c r="C3844" s="137" t="str">
        <f ca="1">IF(OFFSET(Zdroj!AI$16,A3842-1,0)=0,"",CONCATENATE("A",$A$2+2," - ",Zdroj!$AI$15))</f>
        <v/>
      </c>
      <c r="D3844" s="134" t="str">
        <f ca="1">IF(C3844="","",CONCATENATE(OFFSET(Zdroj!AI$16,A3842-1,0)," - ",OFFSET(Zdroj!AY$16,A3842-1,0)))</f>
        <v/>
      </c>
      <c r="E3844" s="66" t="str">
        <f ca="1">IF(C3844="","",OFFSET(Zdroj!AZ$16,A3842-1,0))</f>
        <v/>
      </c>
      <c r="F3844" s="332"/>
      <c r="G3844" s="333"/>
    </row>
    <row r="3845" spans="1:7" x14ac:dyDescent="0.25">
      <c r="B3845" s="333"/>
      <c r="C3845" s="137" t="str">
        <f ca="1">IF(OFFSET(Zdroj!AJ$16,A3842-1,0)=0,"",CONCATENATE("A",$A$2+3," - ",Zdroj!$AJ$15))</f>
        <v/>
      </c>
      <c r="D3845" s="134" t="str">
        <f ca="1">IF(C3845="","",CONCATENATE(OFFSET(Zdroj!AJ$16,A3842-1,0)," - ",OFFSET(Zdroj!BA$16,A3842-1,0)))</f>
        <v/>
      </c>
      <c r="E3845" s="66" t="str">
        <f ca="1">IF(C3845="","",OFFSET(Zdroj!BB$16,A3842-1,0))</f>
        <v/>
      </c>
      <c r="F3845" s="332"/>
      <c r="G3845" s="333"/>
    </row>
    <row r="3846" spans="1:7" x14ac:dyDescent="0.25">
      <c r="B3846" s="333"/>
      <c r="C3846" s="137" t="str">
        <f ca="1">IF(OFFSET(Zdroj!AK$16,A3842-1,0)=0,"",CONCATENATE("A",$A$2+4," - ",Zdroj!$AK$15))</f>
        <v/>
      </c>
      <c r="D3846" s="134" t="str">
        <f ca="1">IF(C3846="","",CONCATENATE(OFFSET(Zdroj!AK$16,A3842-1,0)," - ",OFFSET(Zdroj!BC$16,A3842-1,0)))</f>
        <v/>
      </c>
      <c r="E3846" s="66" t="str">
        <f ca="1">IF(C3846="","",OFFSET(Zdroj!BD$16,A3842-1,0))</f>
        <v/>
      </c>
      <c r="F3846" s="332"/>
      <c r="G3846" s="333"/>
    </row>
    <row r="3847" spans="1:7" x14ac:dyDescent="0.25">
      <c r="B3847" s="333"/>
      <c r="C3847" s="137" t="str">
        <f ca="1">IF(OFFSET(Zdroj!AL$16,A3842-1,0)=0,"",CONCATENATE("A",$A$2+5," - ",Zdroj!$AL$15))</f>
        <v/>
      </c>
      <c r="D3847" s="134" t="str">
        <f ca="1">IF(C3847="","",CONCATENATE(OFFSET(Zdroj!AL$16,A3842-1,0)," - ",OFFSET(Zdroj!BE$16,A3842-1,0)))</f>
        <v/>
      </c>
      <c r="E3847" s="66" t="str">
        <f ca="1">IF(C3847="","",OFFSET(Zdroj!BF$16,A3842-1,0))</f>
        <v/>
      </c>
      <c r="F3847" s="332"/>
      <c r="G3847" s="333"/>
    </row>
    <row r="3848" spans="1:7" x14ac:dyDescent="0.25">
      <c r="B3848" s="333"/>
      <c r="C3848" s="137" t="str">
        <f ca="1">IF(OFFSET(Zdroj!AM$16,A3842-1,0)=0,"",CONCATENATE("B",$A$2," - ",Zdroj!$AM$15))</f>
        <v/>
      </c>
      <c r="D3848" s="134" t="str">
        <f ca="1">IF(C3848="","",CONCATENATE(OFFSET(Zdroj!AM$16,A3842-1,0)))</f>
        <v/>
      </c>
      <c r="E3848" s="67" t="str">
        <f ca="1">IF(C3848="","",OFFSET(Zdroj!AN$16,A3842-1,0))</f>
        <v/>
      </c>
      <c r="F3848" s="334" t="str">
        <f t="shared" ref="F3848" ca="1" si="1148">IF(SUM(E3848:E3851)=0,"",SUM(E3848:E3851))</f>
        <v/>
      </c>
      <c r="G3848" s="333"/>
    </row>
    <row r="3849" spans="1:7" x14ac:dyDescent="0.25">
      <c r="B3849" s="333"/>
      <c r="C3849" s="137" t="str">
        <f ca="1">IF(OFFSET(Zdroj!AO$16,A3842-1,0)=0,"",CONCATENATE("B",$A$2+1," - ",Zdroj!$AO$15))</f>
        <v/>
      </c>
      <c r="D3849" s="134" t="str">
        <f ca="1">IF(C3849="","",CONCATENATE(OFFSET(Zdroj!AO$16,A3842-1,0)))</f>
        <v/>
      </c>
      <c r="E3849" s="66" t="str">
        <f ca="1">IF(C3849="","",OFFSET(Zdroj!AP$16,A3842-1,0))</f>
        <v/>
      </c>
      <c r="F3849" s="334"/>
      <c r="G3849" s="333"/>
    </row>
    <row r="3850" spans="1:7" x14ac:dyDescent="0.25">
      <c r="B3850" s="333"/>
      <c r="C3850" s="137" t="str">
        <f ca="1">IF(OFFSET(Zdroj!AQ$16,A3842-1,0)=0,"",CONCATENATE("B",$A$2+2," - ",Zdroj!$AQ$15))</f>
        <v/>
      </c>
      <c r="D3850" s="134" t="str">
        <f ca="1">IF(C3850="","",CONCATENATE(OFFSET(Zdroj!AQ$16,A3842-1,0)))</f>
        <v/>
      </c>
      <c r="E3850" s="66" t="str">
        <f ca="1">IF(C3850="","",OFFSET(Zdroj!AR$16,A3842-1,0))</f>
        <v/>
      </c>
      <c r="F3850" s="334"/>
      <c r="G3850" s="333"/>
    </row>
    <row r="3851" spans="1:7" x14ac:dyDescent="0.25">
      <c r="B3851" s="333"/>
      <c r="C3851" s="137" t="str">
        <f ca="1">IF(OFFSET(Zdroj!AT$16,A3842-1,0)=0,"",CONCATENATE("B",$A$2+3," - ",Zdroj!$AS$15))</f>
        <v/>
      </c>
      <c r="D3851" s="134" t="str">
        <f ca="1">IF(C3851="","",CONCATENATE(OFFSET(Zdroj!AS$16,A3842-1,0)))</f>
        <v/>
      </c>
      <c r="E3851" s="66" t="str">
        <f ca="1">IF(C3851="","",OFFSET(Zdroj!AT$16,A3842-1,0))</f>
        <v/>
      </c>
      <c r="F3851" s="334"/>
      <c r="G3851" s="333"/>
    </row>
    <row r="3852" spans="1:7" x14ac:dyDescent="0.25">
      <c r="A3852" s="127">
        <f>SUM((ROW()+8)/10)</f>
        <v>386</v>
      </c>
      <c r="B3852" s="333" t="str">
        <f ca="1">IF(OFFSET(Zdroj!$B$16,A3852-1,0)&gt;0,OFFSET(Zdroj!$B$16,A3852-1,0),"")</f>
        <v/>
      </c>
      <c r="C3852" s="136" t="str">
        <f ca="1">IF(OFFSET(Zdroj!AG$16,A3852-1,0)=0,"",CONCATENATE("A",$A$2," - ",Zdroj!$AG$15))</f>
        <v/>
      </c>
      <c r="D3852" s="134" t="str">
        <f ca="1">IF(C3852="","",CONCATENATE(OFFSET(Zdroj!AG$16,A3852-1,0)," - ",OFFSET(Zdroj!AU$16,A3852-1,0)))</f>
        <v/>
      </c>
      <c r="E3852" s="66" t="str">
        <f ca="1">IF(C3852="","",OFFSET(Zdroj!AV$16,A3852-1,0))</f>
        <v/>
      </c>
      <c r="F3852" s="332" t="str">
        <f t="shared" ref="F3852" ca="1" si="1149">IF(SUM(E3852:E3857)=0,"",SUM(E3852:E3857))</f>
        <v/>
      </c>
      <c r="G3852" s="333" t="str">
        <f t="shared" ref="G3852" ca="1" si="1150">IF(SUM(E3852:E3861)=0,"",SUM(E3852:E3861))</f>
        <v/>
      </c>
    </row>
    <row r="3853" spans="1:7" x14ac:dyDescent="0.25">
      <c r="B3853" s="333"/>
      <c r="C3853" s="137" t="str">
        <f ca="1">IF(OFFSET(Zdroj!AH$16,A3852-1,0)=0,"",CONCATENATE("A",$A$2+1," - ",Zdroj!$AH$15))</f>
        <v/>
      </c>
      <c r="D3853" s="134" t="str">
        <f ca="1">IF(C3853="","",CONCATENATE(OFFSET(Zdroj!AH$16,A3852-1,0)," - ",OFFSET(Zdroj!AW$16,A3852-1,0)))</f>
        <v/>
      </c>
      <c r="E3853" s="66" t="str">
        <f ca="1">IF(C3853="","",OFFSET(Zdroj!AX$16,A3852-1,0))</f>
        <v/>
      </c>
      <c r="F3853" s="332"/>
      <c r="G3853" s="333"/>
    </row>
    <row r="3854" spans="1:7" x14ac:dyDescent="0.25">
      <c r="B3854" s="333"/>
      <c r="C3854" s="137" t="str">
        <f ca="1">IF(OFFSET(Zdroj!AI$16,A3852-1,0)=0,"",CONCATENATE("A",$A$2+2," - ",Zdroj!$AI$15))</f>
        <v/>
      </c>
      <c r="D3854" s="134" t="str">
        <f ca="1">IF(C3854="","",CONCATENATE(OFFSET(Zdroj!AI$16,A3852-1,0)," - ",OFFSET(Zdroj!AY$16,A3852-1,0)))</f>
        <v/>
      </c>
      <c r="E3854" s="66" t="str">
        <f ca="1">IF(C3854="","",OFFSET(Zdroj!AZ$16,A3852-1,0))</f>
        <v/>
      </c>
      <c r="F3854" s="332"/>
      <c r="G3854" s="333"/>
    </row>
    <row r="3855" spans="1:7" x14ac:dyDescent="0.25">
      <c r="B3855" s="333"/>
      <c r="C3855" s="137" t="str">
        <f ca="1">IF(OFFSET(Zdroj!AJ$16,A3852-1,0)=0,"",CONCATENATE("A",$A$2+3," - ",Zdroj!$AJ$15))</f>
        <v/>
      </c>
      <c r="D3855" s="134" t="str">
        <f ca="1">IF(C3855="","",CONCATENATE(OFFSET(Zdroj!AJ$16,A3852-1,0)," - ",OFFSET(Zdroj!BA$16,A3852-1,0)))</f>
        <v/>
      </c>
      <c r="E3855" s="66" t="str">
        <f ca="1">IF(C3855="","",OFFSET(Zdroj!BB$16,A3852-1,0))</f>
        <v/>
      </c>
      <c r="F3855" s="332"/>
      <c r="G3855" s="333"/>
    </row>
    <row r="3856" spans="1:7" x14ac:dyDescent="0.25">
      <c r="B3856" s="333"/>
      <c r="C3856" s="137" t="str">
        <f ca="1">IF(OFFSET(Zdroj!AK$16,A3852-1,0)=0,"",CONCATENATE("A",$A$2+4," - ",Zdroj!$AK$15))</f>
        <v/>
      </c>
      <c r="D3856" s="134" t="str">
        <f ca="1">IF(C3856="","",CONCATENATE(OFFSET(Zdroj!AK$16,A3852-1,0)," - ",OFFSET(Zdroj!BC$16,A3852-1,0)))</f>
        <v/>
      </c>
      <c r="E3856" s="66" t="str">
        <f ca="1">IF(C3856="","",OFFSET(Zdroj!BD$16,A3852-1,0))</f>
        <v/>
      </c>
      <c r="F3856" s="332"/>
      <c r="G3856" s="333"/>
    </row>
    <row r="3857" spans="1:7" x14ac:dyDescent="0.25">
      <c r="B3857" s="333"/>
      <c r="C3857" s="137" t="str">
        <f ca="1">IF(OFFSET(Zdroj!AL$16,A3852-1,0)=0,"",CONCATENATE("A",$A$2+5," - ",Zdroj!$AL$15))</f>
        <v/>
      </c>
      <c r="D3857" s="134" t="str">
        <f ca="1">IF(C3857="","",CONCATENATE(OFFSET(Zdroj!AL$16,A3852-1,0)," - ",OFFSET(Zdroj!BE$16,A3852-1,0)))</f>
        <v/>
      </c>
      <c r="E3857" s="66" t="str">
        <f ca="1">IF(C3857="","",OFFSET(Zdroj!BF$16,A3852-1,0))</f>
        <v/>
      </c>
      <c r="F3857" s="332"/>
      <c r="G3857" s="333"/>
    </row>
    <row r="3858" spans="1:7" x14ac:dyDescent="0.25">
      <c r="B3858" s="333"/>
      <c r="C3858" s="137" t="str">
        <f ca="1">IF(OFFSET(Zdroj!AM$16,A3852-1,0)=0,"",CONCATENATE("B",$A$2," - ",Zdroj!$AM$15))</f>
        <v/>
      </c>
      <c r="D3858" s="134" t="str">
        <f ca="1">IF(C3858="","",CONCATENATE(OFFSET(Zdroj!AM$16,A3852-1,0)))</f>
        <v/>
      </c>
      <c r="E3858" s="67" t="str">
        <f ca="1">IF(C3858="","",OFFSET(Zdroj!AN$16,A3852-1,0))</f>
        <v/>
      </c>
      <c r="F3858" s="334" t="str">
        <f t="shared" ref="F3858" ca="1" si="1151">IF(SUM(E3858:E3861)=0,"",SUM(E3858:E3861))</f>
        <v/>
      </c>
      <c r="G3858" s="333"/>
    </row>
    <row r="3859" spans="1:7" x14ac:dyDescent="0.25">
      <c r="B3859" s="333"/>
      <c r="C3859" s="137" t="str">
        <f ca="1">IF(OFFSET(Zdroj!AO$16,A3852-1,0)=0,"",CONCATENATE("B",$A$2+1," - ",Zdroj!$AO$15))</f>
        <v/>
      </c>
      <c r="D3859" s="134" t="str">
        <f ca="1">IF(C3859="","",CONCATENATE(OFFSET(Zdroj!AO$16,A3852-1,0)))</f>
        <v/>
      </c>
      <c r="E3859" s="66" t="str">
        <f ca="1">IF(C3859="","",OFFSET(Zdroj!AP$16,A3852-1,0))</f>
        <v/>
      </c>
      <c r="F3859" s="334"/>
      <c r="G3859" s="333"/>
    </row>
    <row r="3860" spans="1:7" x14ac:dyDescent="0.25">
      <c r="B3860" s="333"/>
      <c r="C3860" s="137" t="str">
        <f ca="1">IF(OFFSET(Zdroj!AQ$16,A3852-1,0)=0,"",CONCATENATE("B",$A$2+2," - ",Zdroj!$AQ$15))</f>
        <v/>
      </c>
      <c r="D3860" s="134" t="str">
        <f ca="1">IF(C3860="","",CONCATENATE(OFFSET(Zdroj!AQ$16,A3852-1,0)))</f>
        <v/>
      </c>
      <c r="E3860" s="66" t="str">
        <f ca="1">IF(C3860="","",OFFSET(Zdroj!AR$16,A3852-1,0))</f>
        <v/>
      </c>
      <c r="F3860" s="334"/>
      <c r="G3860" s="333"/>
    </row>
    <row r="3861" spans="1:7" x14ac:dyDescent="0.25">
      <c r="B3861" s="333"/>
      <c r="C3861" s="137" t="str">
        <f ca="1">IF(OFFSET(Zdroj!AT$16,A3852-1,0)=0,"",CONCATENATE("B",$A$2+3," - ",Zdroj!$AS$15))</f>
        <v/>
      </c>
      <c r="D3861" s="134" t="str">
        <f ca="1">IF(C3861="","",CONCATENATE(OFFSET(Zdroj!AS$16,A3852-1,0)))</f>
        <v/>
      </c>
      <c r="E3861" s="66" t="str">
        <f ca="1">IF(C3861="","",OFFSET(Zdroj!AT$16,A3852-1,0))</f>
        <v/>
      </c>
      <c r="F3861" s="334"/>
      <c r="G3861" s="333"/>
    </row>
    <row r="3862" spans="1:7" x14ac:dyDescent="0.25">
      <c r="A3862" s="127">
        <f>SUM((ROW()+8)/10)</f>
        <v>387</v>
      </c>
      <c r="B3862" s="333" t="str">
        <f ca="1">IF(OFFSET(Zdroj!$B$16,A3862-1,0)&gt;0,OFFSET(Zdroj!$B$16,A3862-1,0),"")</f>
        <v/>
      </c>
      <c r="C3862" s="136" t="str">
        <f ca="1">IF(OFFSET(Zdroj!AG$16,A3862-1,0)=0,"",CONCATENATE("A",$A$2," - ",Zdroj!$AG$15))</f>
        <v/>
      </c>
      <c r="D3862" s="134" t="str">
        <f ca="1">IF(C3862="","",CONCATENATE(OFFSET(Zdroj!AG$16,A3862-1,0)," - ",OFFSET(Zdroj!AU$16,A3862-1,0)))</f>
        <v/>
      </c>
      <c r="E3862" s="66" t="str">
        <f ca="1">IF(C3862="","",OFFSET(Zdroj!AV$16,A3862-1,0))</f>
        <v/>
      </c>
      <c r="F3862" s="332" t="str">
        <f t="shared" ref="F3862" ca="1" si="1152">IF(SUM(E3862:E3867)=0,"",SUM(E3862:E3867))</f>
        <v/>
      </c>
      <c r="G3862" s="333" t="str">
        <f t="shared" ref="G3862" ca="1" si="1153">IF(SUM(E3862:E3871)=0,"",SUM(E3862:E3871))</f>
        <v/>
      </c>
    </row>
    <row r="3863" spans="1:7" x14ac:dyDescent="0.25">
      <c r="B3863" s="333"/>
      <c r="C3863" s="137" t="str">
        <f ca="1">IF(OFFSET(Zdroj!AH$16,A3862-1,0)=0,"",CONCATENATE("A",$A$2+1," - ",Zdroj!$AH$15))</f>
        <v/>
      </c>
      <c r="D3863" s="134" t="str">
        <f ca="1">IF(C3863="","",CONCATENATE(OFFSET(Zdroj!AH$16,A3862-1,0)," - ",OFFSET(Zdroj!AW$16,A3862-1,0)))</f>
        <v/>
      </c>
      <c r="E3863" s="66" t="str">
        <f ca="1">IF(C3863="","",OFFSET(Zdroj!AX$16,A3862-1,0))</f>
        <v/>
      </c>
      <c r="F3863" s="332"/>
      <c r="G3863" s="333"/>
    </row>
    <row r="3864" spans="1:7" x14ac:dyDescent="0.25">
      <c r="B3864" s="333"/>
      <c r="C3864" s="137" t="str">
        <f ca="1">IF(OFFSET(Zdroj!AI$16,A3862-1,0)=0,"",CONCATENATE("A",$A$2+2," - ",Zdroj!$AI$15))</f>
        <v/>
      </c>
      <c r="D3864" s="134" t="str">
        <f ca="1">IF(C3864="","",CONCATENATE(OFFSET(Zdroj!AI$16,A3862-1,0)," - ",OFFSET(Zdroj!AY$16,A3862-1,0)))</f>
        <v/>
      </c>
      <c r="E3864" s="66" t="str">
        <f ca="1">IF(C3864="","",OFFSET(Zdroj!AZ$16,A3862-1,0))</f>
        <v/>
      </c>
      <c r="F3864" s="332"/>
      <c r="G3864" s="333"/>
    </row>
    <row r="3865" spans="1:7" x14ac:dyDescent="0.25">
      <c r="B3865" s="333"/>
      <c r="C3865" s="137" t="str">
        <f ca="1">IF(OFFSET(Zdroj!AJ$16,A3862-1,0)=0,"",CONCATENATE("A",$A$2+3," - ",Zdroj!$AJ$15))</f>
        <v/>
      </c>
      <c r="D3865" s="134" t="str">
        <f ca="1">IF(C3865="","",CONCATENATE(OFFSET(Zdroj!AJ$16,A3862-1,0)," - ",OFFSET(Zdroj!BA$16,A3862-1,0)))</f>
        <v/>
      </c>
      <c r="E3865" s="66" t="str">
        <f ca="1">IF(C3865="","",OFFSET(Zdroj!BB$16,A3862-1,0))</f>
        <v/>
      </c>
      <c r="F3865" s="332"/>
      <c r="G3865" s="333"/>
    </row>
    <row r="3866" spans="1:7" x14ac:dyDescent="0.25">
      <c r="B3866" s="333"/>
      <c r="C3866" s="137" t="str">
        <f ca="1">IF(OFFSET(Zdroj!AK$16,A3862-1,0)=0,"",CONCATENATE("A",$A$2+4," - ",Zdroj!$AK$15))</f>
        <v/>
      </c>
      <c r="D3866" s="134" t="str">
        <f ca="1">IF(C3866="","",CONCATENATE(OFFSET(Zdroj!AK$16,A3862-1,0)," - ",OFFSET(Zdroj!BC$16,A3862-1,0)))</f>
        <v/>
      </c>
      <c r="E3866" s="66" t="str">
        <f ca="1">IF(C3866="","",OFFSET(Zdroj!BD$16,A3862-1,0))</f>
        <v/>
      </c>
      <c r="F3866" s="332"/>
      <c r="G3866" s="333"/>
    </row>
    <row r="3867" spans="1:7" x14ac:dyDescent="0.25">
      <c r="B3867" s="333"/>
      <c r="C3867" s="137" t="str">
        <f ca="1">IF(OFFSET(Zdroj!AL$16,A3862-1,0)=0,"",CONCATENATE("A",$A$2+5," - ",Zdroj!$AL$15))</f>
        <v/>
      </c>
      <c r="D3867" s="134" t="str">
        <f ca="1">IF(C3867="","",CONCATENATE(OFFSET(Zdroj!AL$16,A3862-1,0)," - ",OFFSET(Zdroj!BE$16,A3862-1,0)))</f>
        <v/>
      </c>
      <c r="E3867" s="66" t="str">
        <f ca="1">IF(C3867="","",OFFSET(Zdroj!BF$16,A3862-1,0))</f>
        <v/>
      </c>
      <c r="F3867" s="332"/>
      <c r="G3867" s="333"/>
    </row>
    <row r="3868" spans="1:7" x14ac:dyDescent="0.25">
      <c r="B3868" s="333"/>
      <c r="C3868" s="137" t="str">
        <f ca="1">IF(OFFSET(Zdroj!AM$16,A3862-1,0)=0,"",CONCATENATE("B",$A$2," - ",Zdroj!$AM$15))</f>
        <v/>
      </c>
      <c r="D3868" s="134" t="str">
        <f ca="1">IF(C3868="","",CONCATENATE(OFFSET(Zdroj!AM$16,A3862-1,0)))</f>
        <v/>
      </c>
      <c r="E3868" s="67" t="str">
        <f ca="1">IF(C3868="","",OFFSET(Zdroj!AN$16,A3862-1,0))</f>
        <v/>
      </c>
      <c r="F3868" s="334" t="str">
        <f t="shared" ref="F3868" ca="1" si="1154">IF(SUM(E3868:E3871)=0,"",SUM(E3868:E3871))</f>
        <v/>
      </c>
      <c r="G3868" s="333"/>
    </row>
    <row r="3869" spans="1:7" x14ac:dyDescent="0.25">
      <c r="B3869" s="333"/>
      <c r="C3869" s="137" t="str">
        <f ca="1">IF(OFFSET(Zdroj!AO$16,A3862-1,0)=0,"",CONCATENATE("B",$A$2+1," - ",Zdroj!$AO$15))</f>
        <v/>
      </c>
      <c r="D3869" s="134" t="str">
        <f ca="1">IF(C3869="","",CONCATENATE(OFFSET(Zdroj!AO$16,A3862-1,0)))</f>
        <v/>
      </c>
      <c r="E3869" s="66" t="str">
        <f ca="1">IF(C3869="","",OFFSET(Zdroj!AP$16,A3862-1,0))</f>
        <v/>
      </c>
      <c r="F3869" s="334"/>
      <c r="G3869" s="333"/>
    </row>
    <row r="3870" spans="1:7" x14ac:dyDescent="0.25">
      <c r="B3870" s="333"/>
      <c r="C3870" s="137" t="str">
        <f ca="1">IF(OFFSET(Zdroj!AQ$16,A3862-1,0)=0,"",CONCATENATE("B",$A$2+2," - ",Zdroj!$AQ$15))</f>
        <v/>
      </c>
      <c r="D3870" s="134" t="str">
        <f ca="1">IF(C3870="","",CONCATENATE(OFFSET(Zdroj!AQ$16,A3862-1,0)))</f>
        <v/>
      </c>
      <c r="E3870" s="66" t="str">
        <f ca="1">IF(C3870="","",OFFSET(Zdroj!AR$16,A3862-1,0))</f>
        <v/>
      </c>
      <c r="F3870" s="334"/>
      <c r="G3870" s="333"/>
    </row>
    <row r="3871" spans="1:7" x14ac:dyDescent="0.25">
      <c r="B3871" s="333"/>
      <c r="C3871" s="137" t="str">
        <f ca="1">IF(OFFSET(Zdroj!AT$16,A3862-1,0)=0,"",CONCATENATE("B",$A$2+3," - ",Zdroj!$AS$15))</f>
        <v/>
      </c>
      <c r="D3871" s="134" t="str">
        <f ca="1">IF(C3871="","",CONCATENATE(OFFSET(Zdroj!AS$16,A3862-1,0)))</f>
        <v/>
      </c>
      <c r="E3871" s="66" t="str">
        <f ca="1">IF(C3871="","",OFFSET(Zdroj!AT$16,A3862-1,0))</f>
        <v/>
      </c>
      <c r="F3871" s="334"/>
      <c r="G3871" s="333"/>
    </row>
    <row r="3872" spans="1:7" x14ac:dyDescent="0.25">
      <c r="A3872" s="127">
        <f>SUM((ROW()+8)/10)</f>
        <v>388</v>
      </c>
      <c r="B3872" s="333" t="str">
        <f ca="1">IF(OFFSET(Zdroj!$B$16,A3872-1,0)&gt;0,OFFSET(Zdroj!$B$16,A3872-1,0),"")</f>
        <v/>
      </c>
      <c r="C3872" s="136" t="str">
        <f ca="1">IF(OFFSET(Zdroj!AG$16,A3872-1,0)=0,"",CONCATENATE("A",$A$2," - ",Zdroj!$AG$15))</f>
        <v/>
      </c>
      <c r="D3872" s="134" t="str">
        <f ca="1">IF(C3872="","",CONCATENATE(OFFSET(Zdroj!AG$16,A3872-1,0)," - ",OFFSET(Zdroj!AU$16,A3872-1,0)))</f>
        <v/>
      </c>
      <c r="E3872" s="66" t="str">
        <f ca="1">IF(C3872="","",OFFSET(Zdroj!AV$16,A3872-1,0))</f>
        <v/>
      </c>
      <c r="F3872" s="332" t="str">
        <f t="shared" ref="F3872" ca="1" si="1155">IF(SUM(E3872:E3877)=0,"",SUM(E3872:E3877))</f>
        <v/>
      </c>
      <c r="G3872" s="333" t="str">
        <f t="shared" ref="G3872" ca="1" si="1156">IF(SUM(E3872:E3881)=0,"",SUM(E3872:E3881))</f>
        <v/>
      </c>
    </row>
    <row r="3873" spans="1:7" x14ac:dyDescent="0.25">
      <c r="B3873" s="333"/>
      <c r="C3873" s="137" t="str">
        <f ca="1">IF(OFFSET(Zdroj!AH$16,A3872-1,0)=0,"",CONCATENATE("A",$A$2+1," - ",Zdroj!$AH$15))</f>
        <v/>
      </c>
      <c r="D3873" s="134" t="str">
        <f ca="1">IF(C3873="","",CONCATENATE(OFFSET(Zdroj!AH$16,A3872-1,0)," - ",OFFSET(Zdroj!AW$16,A3872-1,0)))</f>
        <v/>
      </c>
      <c r="E3873" s="66" t="str">
        <f ca="1">IF(C3873="","",OFFSET(Zdroj!AX$16,A3872-1,0))</f>
        <v/>
      </c>
      <c r="F3873" s="332"/>
      <c r="G3873" s="333"/>
    </row>
    <row r="3874" spans="1:7" x14ac:dyDescent="0.25">
      <c r="B3874" s="333"/>
      <c r="C3874" s="137" t="str">
        <f ca="1">IF(OFFSET(Zdroj!AI$16,A3872-1,0)=0,"",CONCATENATE("A",$A$2+2," - ",Zdroj!$AI$15))</f>
        <v/>
      </c>
      <c r="D3874" s="134" t="str">
        <f ca="1">IF(C3874="","",CONCATENATE(OFFSET(Zdroj!AI$16,A3872-1,0)," - ",OFFSET(Zdroj!AY$16,A3872-1,0)))</f>
        <v/>
      </c>
      <c r="E3874" s="66" t="str">
        <f ca="1">IF(C3874="","",OFFSET(Zdroj!AZ$16,A3872-1,0))</f>
        <v/>
      </c>
      <c r="F3874" s="332"/>
      <c r="G3874" s="333"/>
    </row>
    <row r="3875" spans="1:7" x14ac:dyDescent="0.25">
      <c r="B3875" s="333"/>
      <c r="C3875" s="137" t="str">
        <f ca="1">IF(OFFSET(Zdroj!AJ$16,A3872-1,0)=0,"",CONCATENATE("A",$A$2+3," - ",Zdroj!$AJ$15))</f>
        <v/>
      </c>
      <c r="D3875" s="134" t="str">
        <f ca="1">IF(C3875="","",CONCATENATE(OFFSET(Zdroj!AJ$16,A3872-1,0)," - ",OFFSET(Zdroj!BA$16,A3872-1,0)))</f>
        <v/>
      </c>
      <c r="E3875" s="66" t="str">
        <f ca="1">IF(C3875="","",OFFSET(Zdroj!BB$16,A3872-1,0))</f>
        <v/>
      </c>
      <c r="F3875" s="332"/>
      <c r="G3875" s="333"/>
    </row>
    <row r="3876" spans="1:7" x14ac:dyDescent="0.25">
      <c r="B3876" s="333"/>
      <c r="C3876" s="137" t="str">
        <f ca="1">IF(OFFSET(Zdroj!AK$16,A3872-1,0)=0,"",CONCATENATE("A",$A$2+4," - ",Zdroj!$AK$15))</f>
        <v/>
      </c>
      <c r="D3876" s="134" t="str">
        <f ca="1">IF(C3876="","",CONCATENATE(OFFSET(Zdroj!AK$16,A3872-1,0)," - ",OFFSET(Zdroj!BC$16,A3872-1,0)))</f>
        <v/>
      </c>
      <c r="E3876" s="66" t="str">
        <f ca="1">IF(C3876="","",OFFSET(Zdroj!BD$16,A3872-1,0))</f>
        <v/>
      </c>
      <c r="F3876" s="332"/>
      <c r="G3876" s="333"/>
    </row>
    <row r="3877" spans="1:7" x14ac:dyDescent="0.25">
      <c r="B3877" s="333"/>
      <c r="C3877" s="137" t="str">
        <f ca="1">IF(OFFSET(Zdroj!AL$16,A3872-1,0)=0,"",CONCATENATE("A",$A$2+5," - ",Zdroj!$AL$15))</f>
        <v/>
      </c>
      <c r="D3877" s="134" t="str">
        <f ca="1">IF(C3877="","",CONCATENATE(OFFSET(Zdroj!AL$16,A3872-1,0)," - ",OFFSET(Zdroj!BE$16,A3872-1,0)))</f>
        <v/>
      </c>
      <c r="E3877" s="66" t="str">
        <f ca="1">IF(C3877="","",OFFSET(Zdroj!BF$16,A3872-1,0))</f>
        <v/>
      </c>
      <c r="F3877" s="332"/>
      <c r="G3877" s="333"/>
    </row>
    <row r="3878" spans="1:7" x14ac:dyDescent="0.25">
      <c r="B3878" s="333"/>
      <c r="C3878" s="137" t="str">
        <f ca="1">IF(OFFSET(Zdroj!AM$16,A3872-1,0)=0,"",CONCATENATE("B",$A$2," - ",Zdroj!$AM$15))</f>
        <v/>
      </c>
      <c r="D3878" s="134" t="str">
        <f ca="1">IF(C3878="","",CONCATENATE(OFFSET(Zdroj!AM$16,A3872-1,0)))</f>
        <v/>
      </c>
      <c r="E3878" s="67" t="str">
        <f ca="1">IF(C3878="","",OFFSET(Zdroj!AN$16,A3872-1,0))</f>
        <v/>
      </c>
      <c r="F3878" s="334" t="str">
        <f t="shared" ref="F3878" ca="1" si="1157">IF(SUM(E3878:E3881)=0,"",SUM(E3878:E3881))</f>
        <v/>
      </c>
      <c r="G3878" s="333"/>
    </row>
    <row r="3879" spans="1:7" x14ac:dyDescent="0.25">
      <c r="B3879" s="333"/>
      <c r="C3879" s="137" t="str">
        <f ca="1">IF(OFFSET(Zdroj!AO$16,A3872-1,0)=0,"",CONCATENATE("B",$A$2+1," - ",Zdroj!$AO$15))</f>
        <v/>
      </c>
      <c r="D3879" s="134" t="str">
        <f ca="1">IF(C3879="","",CONCATENATE(OFFSET(Zdroj!AO$16,A3872-1,0)))</f>
        <v/>
      </c>
      <c r="E3879" s="66" t="str">
        <f ca="1">IF(C3879="","",OFFSET(Zdroj!AP$16,A3872-1,0))</f>
        <v/>
      </c>
      <c r="F3879" s="334"/>
      <c r="G3879" s="333"/>
    </row>
    <row r="3880" spans="1:7" x14ac:dyDescent="0.25">
      <c r="B3880" s="333"/>
      <c r="C3880" s="137" t="str">
        <f ca="1">IF(OFFSET(Zdroj!AQ$16,A3872-1,0)=0,"",CONCATENATE("B",$A$2+2," - ",Zdroj!$AQ$15))</f>
        <v/>
      </c>
      <c r="D3880" s="134" t="str">
        <f ca="1">IF(C3880="","",CONCATENATE(OFFSET(Zdroj!AQ$16,A3872-1,0)))</f>
        <v/>
      </c>
      <c r="E3880" s="66" t="str">
        <f ca="1">IF(C3880="","",OFFSET(Zdroj!AR$16,A3872-1,0))</f>
        <v/>
      </c>
      <c r="F3880" s="334"/>
      <c r="G3880" s="333"/>
    </row>
    <row r="3881" spans="1:7" x14ac:dyDescent="0.25">
      <c r="B3881" s="333"/>
      <c r="C3881" s="137" t="str">
        <f ca="1">IF(OFFSET(Zdroj!AT$16,A3872-1,0)=0,"",CONCATENATE("B",$A$2+3," - ",Zdroj!$AS$15))</f>
        <v/>
      </c>
      <c r="D3881" s="134" t="str">
        <f ca="1">IF(C3881="","",CONCATENATE(OFFSET(Zdroj!AS$16,A3872-1,0)))</f>
        <v/>
      </c>
      <c r="E3881" s="66" t="str">
        <f ca="1">IF(C3881="","",OFFSET(Zdroj!AT$16,A3872-1,0))</f>
        <v/>
      </c>
      <c r="F3881" s="334"/>
      <c r="G3881" s="333"/>
    </row>
    <row r="3882" spans="1:7" x14ac:dyDescent="0.25">
      <c r="A3882" s="127">
        <f>SUM((ROW()+8)/10)</f>
        <v>389</v>
      </c>
      <c r="B3882" s="333" t="str">
        <f ca="1">IF(OFFSET(Zdroj!$B$16,A3882-1,0)&gt;0,OFFSET(Zdroj!$B$16,A3882-1,0),"")</f>
        <v/>
      </c>
      <c r="C3882" s="136" t="str">
        <f ca="1">IF(OFFSET(Zdroj!AG$16,A3882-1,0)=0,"",CONCATENATE("A",$A$2," - ",Zdroj!$AG$15))</f>
        <v/>
      </c>
      <c r="D3882" s="134" t="str">
        <f ca="1">IF(C3882="","",CONCATENATE(OFFSET(Zdroj!AG$16,A3882-1,0)," - ",OFFSET(Zdroj!AU$16,A3882-1,0)))</f>
        <v/>
      </c>
      <c r="E3882" s="66" t="str">
        <f ca="1">IF(C3882="","",OFFSET(Zdroj!AV$16,A3882-1,0))</f>
        <v/>
      </c>
      <c r="F3882" s="332" t="str">
        <f t="shared" ref="F3882" ca="1" si="1158">IF(SUM(E3882:E3887)=0,"",SUM(E3882:E3887))</f>
        <v/>
      </c>
      <c r="G3882" s="333" t="str">
        <f t="shared" ref="G3882" ca="1" si="1159">IF(SUM(E3882:E3891)=0,"",SUM(E3882:E3891))</f>
        <v/>
      </c>
    </row>
    <row r="3883" spans="1:7" x14ac:dyDescent="0.25">
      <c r="B3883" s="333"/>
      <c r="C3883" s="137" t="str">
        <f ca="1">IF(OFFSET(Zdroj!AH$16,A3882-1,0)=0,"",CONCATENATE("A",$A$2+1," - ",Zdroj!$AH$15))</f>
        <v/>
      </c>
      <c r="D3883" s="134" t="str">
        <f ca="1">IF(C3883="","",CONCATENATE(OFFSET(Zdroj!AH$16,A3882-1,0)," - ",OFFSET(Zdroj!AW$16,A3882-1,0)))</f>
        <v/>
      </c>
      <c r="E3883" s="66" t="str">
        <f ca="1">IF(C3883="","",OFFSET(Zdroj!AX$16,A3882-1,0))</f>
        <v/>
      </c>
      <c r="F3883" s="332"/>
      <c r="G3883" s="333"/>
    </row>
    <row r="3884" spans="1:7" x14ac:dyDescent="0.25">
      <c r="B3884" s="333"/>
      <c r="C3884" s="137" t="str">
        <f ca="1">IF(OFFSET(Zdroj!AI$16,A3882-1,0)=0,"",CONCATENATE("A",$A$2+2," - ",Zdroj!$AI$15))</f>
        <v/>
      </c>
      <c r="D3884" s="134" t="str">
        <f ca="1">IF(C3884="","",CONCATENATE(OFFSET(Zdroj!AI$16,A3882-1,0)," - ",OFFSET(Zdroj!AY$16,A3882-1,0)))</f>
        <v/>
      </c>
      <c r="E3884" s="66" t="str">
        <f ca="1">IF(C3884="","",OFFSET(Zdroj!AZ$16,A3882-1,0))</f>
        <v/>
      </c>
      <c r="F3884" s="332"/>
      <c r="G3884" s="333"/>
    </row>
    <row r="3885" spans="1:7" x14ac:dyDescent="0.25">
      <c r="B3885" s="333"/>
      <c r="C3885" s="137" t="str">
        <f ca="1">IF(OFFSET(Zdroj!AJ$16,A3882-1,0)=0,"",CONCATENATE("A",$A$2+3," - ",Zdroj!$AJ$15))</f>
        <v/>
      </c>
      <c r="D3885" s="134" t="str">
        <f ca="1">IF(C3885="","",CONCATENATE(OFFSET(Zdroj!AJ$16,A3882-1,0)," - ",OFFSET(Zdroj!BA$16,A3882-1,0)))</f>
        <v/>
      </c>
      <c r="E3885" s="66" t="str">
        <f ca="1">IF(C3885="","",OFFSET(Zdroj!BB$16,A3882-1,0))</f>
        <v/>
      </c>
      <c r="F3885" s="332"/>
      <c r="G3885" s="333"/>
    </row>
    <row r="3886" spans="1:7" x14ac:dyDescent="0.25">
      <c r="B3886" s="333"/>
      <c r="C3886" s="137" t="str">
        <f ca="1">IF(OFFSET(Zdroj!AK$16,A3882-1,0)=0,"",CONCATENATE("A",$A$2+4," - ",Zdroj!$AK$15))</f>
        <v/>
      </c>
      <c r="D3886" s="134" t="str">
        <f ca="1">IF(C3886="","",CONCATENATE(OFFSET(Zdroj!AK$16,A3882-1,0)," - ",OFFSET(Zdroj!BC$16,A3882-1,0)))</f>
        <v/>
      </c>
      <c r="E3886" s="66" t="str">
        <f ca="1">IF(C3886="","",OFFSET(Zdroj!BD$16,A3882-1,0))</f>
        <v/>
      </c>
      <c r="F3886" s="332"/>
      <c r="G3886" s="333"/>
    </row>
    <row r="3887" spans="1:7" x14ac:dyDescent="0.25">
      <c r="B3887" s="333"/>
      <c r="C3887" s="137" t="str">
        <f ca="1">IF(OFFSET(Zdroj!AL$16,A3882-1,0)=0,"",CONCATENATE("A",$A$2+5," - ",Zdroj!$AL$15))</f>
        <v/>
      </c>
      <c r="D3887" s="134" t="str">
        <f ca="1">IF(C3887="","",CONCATENATE(OFFSET(Zdroj!AL$16,A3882-1,0)," - ",OFFSET(Zdroj!BE$16,A3882-1,0)))</f>
        <v/>
      </c>
      <c r="E3887" s="66" t="str">
        <f ca="1">IF(C3887="","",OFFSET(Zdroj!BF$16,A3882-1,0))</f>
        <v/>
      </c>
      <c r="F3887" s="332"/>
      <c r="G3887" s="333"/>
    </row>
    <row r="3888" spans="1:7" x14ac:dyDescent="0.25">
      <c r="B3888" s="333"/>
      <c r="C3888" s="137" t="str">
        <f ca="1">IF(OFFSET(Zdroj!AM$16,A3882-1,0)=0,"",CONCATENATE("B",$A$2," - ",Zdroj!$AM$15))</f>
        <v/>
      </c>
      <c r="D3888" s="134" t="str">
        <f ca="1">IF(C3888="","",CONCATENATE(OFFSET(Zdroj!AM$16,A3882-1,0)))</f>
        <v/>
      </c>
      <c r="E3888" s="67" t="str">
        <f ca="1">IF(C3888="","",OFFSET(Zdroj!AN$16,A3882-1,0))</f>
        <v/>
      </c>
      <c r="F3888" s="334" t="str">
        <f t="shared" ref="F3888" ca="1" si="1160">IF(SUM(E3888:E3891)=0,"",SUM(E3888:E3891))</f>
        <v/>
      </c>
      <c r="G3888" s="333"/>
    </row>
    <row r="3889" spans="1:7" x14ac:dyDescent="0.25">
      <c r="B3889" s="333"/>
      <c r="C3889" s="137" t="str">
        <f ca="1">IF(OFFSET(Zdroj!AO$16,A3882-1,0)=0,"",CONCATENATE("B",$A$2+1," - ",Zdroj!$AO$15))</f>
        <v/>
      </c>
      <c r="D3889" s="134" t="str">
        <f ca="1">IF(C3889="","",CONCATENATE(OFFSET(Zdroj!AO$16,A3882-1,0)))</f>
        <v/>
      </c>
      <c r="E3889" s="66" t="str">
        <f ca="1">IF(C3889="","",OFFSET(Zdroj!AP$16,A3882-1,0))</f>
        <v/>
      </c>
      <c r="F3889" s="334"/>
      <c r="G3889" s="333"/>
    </row>
    <row r="3890" spans="1:7" x14ac:dyDescent="0.25">
      <c r="B3890" s="333"/>
      <c r="C3890" s="137" t="str">
        <f ca="1">IF(OFFSET(Zdroj!AQ$16,A3882-1,0)=0,"",CONCATENATE("B",$A$2+2," - ",Zdroj!$AQ$15))</f>
        <v/>
      </c>
      <c r="D3890" s="134" t="str">
        <f ca="1">IF(C3890="","",CONCATENATE(OFFSET(Zdroj!AQ$16,A3882-1,0)))</f>
        <v/>
      </c>
      <c r="E3890" s="66" t="str">
        <f ca="1">IF(C3890="","",OFFSET(Zdroj!AR$16,A3882-1,0))</f>
        <v/>
      </c>
      <c r="F3890" s="334"/>
      <c r="G3890" s="333"/>
    </row>
    <row r="3891" spans="1:7" x14ac:dyDescent="0.25">
      <c r="B3891" s="333"/>
      <c r="C3891" s="137" t="str">
        <f ca="1">IF(OFFSET(Zdroj!AT$16,A3882-1,0)=0,"",CONCATENATE("B",$A$2+3," - ",Zdroj!$AS$15))</f>
        <v/>
      </c>
      <c r="D3891" s="134" t="str">
        <f ca="1">IF(C3891="","",CONCATENATE(OFFSET(Zdroj!AS$16,A3882-1,0)))</f>
        <v/>
      </c>
      <c r="E3891" s="66" t="str">
        <f ca="1">IF(C3891="","",OFFSET(Zdroj!AT$16,A3882-1,0))</f>
        <v/>
      </c>
      <c r="F3891" s="334"/>
      <c r="G3891" s="333"/>
    </row>
    <row r="3892" spans="1:7" x14ac:dyDescent="0.25">
      <c r="A3892" s="127">
        <f>SUM((ROW()+8)/10)</f>
        <v>390</v>
      </c>
      <c r="B3892" s="333" t="str">
        <f ca="1">IF(OFFSET(Zdroj!$B$16,A3892-1,0)&gt;0,OFFSET(Zdroj!$B$16,A3892-1,0),"")</f>
        <v/>
      </c>
      <c r="C3892" s="136" t="str">
        <f ca="1">IF(OFFSET(Zdroj!AG$16,A3892-1,0)=0,"",CONCATENATE("A",$A$2," - ",Zdroj!$AG$15))</f>
        <v/>
      </c>
      <c r="D3892" s="134" t="str">
        <f ca="1">IF(C3892="","",CONCATENATE(OFFSET(Zdroj!AG$16,A3892-1,0)," - ",OFFSET(Zdroj!AU$16,A3892-1,0)))</f>
        <v/>
      </c>
      <c r="E3892" s="66" t="str">
        <f ca="1">IF(C3892="","",OFFSET(Zdroj!AV$16,A3892-1,0))</f>
        <v/>
      </c>
      <c r="F3892" s="332" t="str">
        <f t="shared" ref="F3892" ca="1" si="1161">IF(SUM(E3892:E3897)=0,"",SUM(E3892:E3897))</f>
        <v/>
      </c>
      <c r="G3892" s="333" t="str">
        <f t="shared" ref="G3892" ca="1" si="1162">IF(SUM(E3892:E3901)=0,"",SUM(E3892:E3901))</f>
        <v/>
      </c>
    </row>
    <row r="3893" spans="1:7" x14ac:dyDescent="0.25">
      <c r="B3893" s="333"/>
      <c r="C3893" s="137" t="str">
        <f ca="1">IF(OFFSET(Zdroj!AH$16,A3892-1,0)=0,"",CONCATENATE("A",$A$2+1," - ",Zdroj!$AH$15))</f>
        <v/>
      </c>
      <c r="D3893" s="134" t="str">
        <f ca="1">IF(C3893="","",CONCATENATE(OFFSET(Zdroj!AH$16,A3892-1,0)," - ",OFFSET(Zdroj!AW$16,A3892-1,0)))</f>
        <v/>
      </c>
      <c r="E3893" s="66" t="str">
        <f ca="1">IF(C3893="","",OFFSET(Zdroj!AX$16,A3892-1,0))</f>
        <v/>
      </c>
      <c r="F3893" s="332"/>
      <c r="G3893" s="333"/>
    </row>
    <row r="3894" spans="1:7" x14ac:dyDescent="0.25">
      <c r="B3894" s="333"/>
      <c r="C3894" s="137" t="str">
        <f ca="1">IF(OFFSET(Zdroj!AI$16,A3892-1,0)=0,"",CONCATENATE("A",$A$2+2," - ",Zdroj!$AI$15))</f>
        <v/>
      </c>
      <c r="D3894" s="134" t="str">
        <f ca="1">IF(C3894="","",CONCATENATE(OFFSET(Zdroj!AI$16,A3892-1,0)," - ",OFFSET(Zdroj!AY$16,A3892-1,0)))</f>
        <v/>
      </c>
      <c r="E3894" s="66" t="str">
        <f ca="1">IF(C3894="","",OFFSET(Zdroj!AZ$16,A3892-1,0))</f>
        <v/>
      </c>
      <c r="F3894" s="332"/>
      <c r="G3894" s="333"/>
    </row>
    <row r="3895" spans="1:7" x14ac:dyDescent="0.25">
      <c r="B3895" s="333"/>
      <c r="C3895" s="137" t="str">
        <f ca="1">IF(OFFSET(Zdroj!AJ$16,A3892-1,0)=0,"",CONCATENATE("A",$A$2+3," - ",Zdroj!$AJ$15))</f>
        <v/>
      </c>
      <c r="D3895" s="134" t="str">
        <f ca="1">IF(C3895="","",CONCATENATE(OFFSET(Zdroj!AJ$16,A3892-1,0)," - ",OFFSET(Zdroj!BA$16,A3892-1,0)))</f>
        <v/>
      </c>
      <c r="E3895" s="66" t="str">
        <f ca="1">IF(C3895="","",OFFSET(Zdroj!BB$16,A3892-1,0))</f>
        <v/>
      </c>
      <c r="F3895" s="332"/>
      <c r="G3895" s="333"/>
    </row>
    <row r="3896" spans="1:7" x14ac:dyDescent="0.25">
      <c r="B3896" s="333"/>
      <c r="C3896" s="137" t="str">
        <f ca="1">IF(OFFSET(Zdroj!AK$16,A3892-1,0)=0,"",CONCATENATE("A",$A$2+4," - ",Zdroj!$AK$15))</f>
        <v/>
      </c>
      <c r="D3896" s="134" t="str">
        <f ca="1">IF(C3896="","",CONCATENATE(OFFSET(Zdroj!AK$16,A3892-1,0)," - ",OFFSET(Zdroj!BC$16,A3892-1,0)))</f>
        <v/>
      </c>
      <c r="E3896" s="66" t="str">
        <f ca="1">IF(C3896="","",OFFSET(Zdroj!BD$16,A3892-1,0))</f>
        <v/>
      </c>
      <c r="F3896" s="332"/>
      <c r="G3896" s="333"/>
    </row>
    <row r="3897" spans="1:7" x14ac:dyDescent="0.25">
      <c r="B3897" s="333"/>
      <c r="C3897" s="137" t="str">
        <f ca="1">IF(OFFSET(Zdroj!AL$16,A3892-1,0)=0,"",CONCATENATE("A",$A$2+5," - ",Zdroj!$AL$15))</f>
        <v/>
      </c>
      <c r="D3897" s="134" t="str">
        <f ca="1">IF(C3897="","",CONCATENATE(OFFSET(Zdroj!AL$16,A3892-1,0)," - ",OFFSET(Zdroj!BE$16,A3892-1,0)))</f>
        <v/>
      </c>
      <c r="E3897" s="66" t="str">
        <f ca="1">IF(C3897="","",OFFSET(Zdroj!BF$16,A3892-1,0))</f>
        <v/>
      </c>
      <c r="F3897" s="332"/>
      <c r="G3897" s="333"/>
    </row>
    <row r="3898" spans="1:7" x14ac:dyDescent="0.25">
      <c r="B3898" s="333"/>
      <c r="C3898" s="137" t="str">
        <f ca="1">IF(OFFSET(Zdroj!AM$16,A3892-1,0)=0,"",CONCATENATE("B",$A$2," - ",Zdroj!$AM$15))</f>
        <v/>
      </c>
      <c r="D3898" s="134" t="str">
        <f ca="1">IF(C3898="","",CONCATENATE(OFFSET(Zdroj!AM$16,A3892-1,0)))</f>
        <v/>
      </c>
      <c r="E3898" s="67" t="str">
        <f ca="1">IF(C3898="","",OFFSET(Zdroj!AN$16,A3892-1,0))</f>
        <v/>
      </c>
      <c r="F3898" s="334" t="str">
        <f t="shared" ref="F3898" ca="1" si="1163">IF(SUM(E3898:E3901)=0,"",SUM(E3898:E3901))</f>
        <v/>
      </c>
      <c r="G3898" s="333"/>
    </row>
    <row r="3899" spans="1:7" x14ac:dyDescent="0.25">
      <c r="B3899" s="333"/>
      <c r="C3899" s="137" t="str">
        <f ca="1">IF(OFFSET(Zdroj!AO$16,A3892-1,0)=0,"",CONCATENATE("B",$A$2+1," - ",Zdroj!$AO$15))</f>
        <v/>
      </c>
      <c r="D3899" s="134" t="str">
        <f ca="1">IF(C3899="","",CONCATENATE(OFFSET(Zdroj!AO$16,A3892-1,0)))</f>
        <v/>
      </c>
      <c r="E3899" s="66" t="str">
        <f ca="1">IF(C3899="","",OFFSET(Zdroj!AP$16,A3892-1,0))</f>
        <v/>
      </c>
      <c r="F3899" s="334"/>
      <c r="G3899" s="333"/>
    </row>
    <row r="3900" spans="1:7" x14ac:dyDescent="0.25">
      <c r="B3900" s="333"/>
      <c r="C3900" s="137" t="str">
        <f ca="1">IF(OFFSET(Zdroj!AQ$16,A3892-1,0)=0,"",CONCATENATE("B",$A$2+2," - ",Zdroj!$AQ$15))</f>
        <v/>
      </c>
      <c r="D3900" s="134" t="str">
        <f ca="1">IF(C3900="","",CONCATENATE(OFFSET(Zdroj!AQ$16,A3892-1,0)))</f>
        <v/>
      </c>
      <c r="E3900" s="66" t="str">
        <f ca="1">IF(C3900="","",OFFSET(Zdroj!AR$16,A3892-1,0))</f>
        <v/>
      </c>
      <c r="F3900" s="334"/>
      <c r="G3900" s="333"/>
    </row>
    <row r="3901" spans="1:7" x14ac:dyDescent="0.25">
      <c r="B3901" s="333"/>
      <c r="C3901" s="137" t="str">
        <f ca="1">IF(OFFSET(Zdroj!AT$16,A3892-1,0)=0,"",CONCATENATE("B",$A$2+3," - ",Zdroj!$AS$15))</f>
        <v/>
      </c>
      <c r="D3901" s="134" t="str">
        <f ca="1">IF(C3901="","",CONCATENATE(OFFSET(Zdroj!AS$16,A3892-1,0)))</f>
        <v/>
      </c>
      <c r="E3901" s="66" t="str">
        <f ca="1">IF(C3901="","",OFFSET(Zdroj!AT$16,A3892-1,0))</f>
        <v/>
      </c>
      <c r="F3901" s="334"/>
      <c r="G3901" s="333"/>
    </row>
    <row r="3902" spans="1:7" x14ac:dyDescent="0.25">
      <c r="A3902" s="127">
        <f>SUM((ROW()+8)/10)</f>
        <v>391</v>
      </c>
      <c r="B3902" s="333" t="str">
        <f ca="1">IF(OFFSET(Zdroj!$B$16,A3902-1,0)&gt;0,OFFSET(Zdroj!$B$16,A3902-1,0),"")</f>
        <v/>
      </c>
      <c r="C3902" s="136" t="str">
        <f ca="1">IF(OFFSET(Zdroj!AG$16,A3902-1,0)=0,"",CONCATENATE("A",$A$2," - ",Zdroj!$AG$15))</f>
        <v/>
      </c>
      <c r="D3902" s="134" t="str">
        <f ca="1">IF(C3902="","",CONCATENATE(OFFSET(Zdroj!AG$16,A3902-1,0)," - ",OFFSET(Zdroj!AU$16,A3902-1,0)))</f>
        <v/>
      </c>
      <c r="E3902" s="66" t="str">
        <f ca="1">IF(C3902="","",OFFSET(Zdroj!AV$16,A3902-1,0))</f>
        <v/>
      </c>
      <c r="F3902" s="332" t="str">
        <f t="shared" ref="F3902" ca="1" si="1164">IF(SUM(E3902:E3907)=0,"",SUM(E3902:E3907))</f>
        <v/>
      </c>
      <c r="G3902" s="333" t="str">
        <f t="shared" ref="G3902" ca="1" si="1165">IF(SUM(E3902:E3911)=0,"",SUM(E3902:E3911))</f>
        <v/>
      </c>
    </row>
    <row r="3903" spans="1:7" x14ac:dyDescent="0.25">
      <c r="B3903" s="333"/>
      <c r="C3903" s="137" t="str">
        <f ca="1">IF(OFFSET(Zdroj!AH$16,A3902-1,0)=0,"",CONCATENATE("A",$A$2+1," - ",Zdroj!$AH$15))</f>
        <v/>
      </c>
      <c r="D3903" s="134" t="str">
        <f ca="1">IF(C3903="","",CONCATENATE(OFFSET(Zdroj!AH$16,A3902-1,0)," - ",OFFSET(Zdroj!AW$16,A3902-1,0)))</f>
        <v/>
      </c>
      <c r="E3903" s="66" t="str">
        <f ca="1">IF(C3903="","",OFFSET(Zdroj!AX$16,A3902-1,0))</f>
        <v/>
      </c>
      <c r="F3903" s="332"/>
      <c r="G3903" s="333"/>
    </row>
    <row r="3904" spans="1:7" x14ac:dyDescent="0.25">
      <c r="B3904" s="333"/>
      <c r="C3904" s="137" t="str">
        <f ca="1">IF(OFFSET(Zdroj!AI$16,A3902-1,0)=0,"",CONCATENATE("A",$A$2+2," - ",Zdroj!$AI$15))</f>
        <v/>
      </c>
      <c r="D3904" s="134" t="str">
        <f ca="1">IF(C3904="","",CONCATENATE(OFFSET(Zdroj!AI$16,A3902-1,0)," - ",OFFSET(Zdroj!AY$16,A3902-1,0)))</f>
        <v/>
      </c>
      <c r="E3904" s="66" t="str">
        <f ca="1">IF(C3904="","",OFFSET(Zdroj!AZ$16,A3902-1,0))</f>
        <v/>
      </c>
      <c r="F3904" s="332"/>
      <c r="G3904" s="333"/>
    </row>
    <row r="3905" spans="1:7" x14ac:dyDescent="0.25">
      <c r="B3905" s="333"/>
      <c r="C3905" s="137" t="str">
        <f ca="1">IF(OFFSET(Zdroj!AJ$16,A3902-1,0)=0,"",CONCATENATE("A",$A$2+3," - ",Zdroj!$AJ$15))</f>
        <v/>
      </c>
      <c r="D3905" s="134" t="str">
        <f ca="1">IF(C3905="","",CONCATENATE(OFFSET(Zdroj!AJ$16,A3902-1,0)," - ",OFFSET(Zdroj!BA$16,A3902-1,0)))</f>
        <v/>
      </c>
      <c r="E3905" s="66" t="str">
        <f ca="1">IF(C3905="","",OFFSET(Zdroj!BB$16,A3902-1,0))</f>
        <v/>
      </c>
      <c r="F3905" s="332"/>
      <c r="G3905" s="333"/>
    </row>
    <row r="3906" spans="1:7" x14ac:dyDescent="0.25">
      <c r="B3906" s="333"/>
      <c r="C3906" s="137" t="str">
        <f ca="1">IF(OFFSET(Zdroj!AK$16,A3902-1,0)=0,"",CONCATENATE("A",$A$2+4," - ",Zdroj!$AK$15))</f>
        <v/>
      </c>
      <c r="D3906" s="134" t="str">
        <f ca="1">IF(C3906="","",CONCATENATE(OFFSET(Zdroj!AK$16,A3902-1,0)," - ",OFFSET(Zdroj!BC$16,A3902-1,0)))</f>
        <v/>
      </c>
      <c r="E3906" s="66" t="str">
        <f ca="1">IF(C3906="","",OFFSET(Zdroj!BD$16,A3902-1,0))</f>
        <v/>
      </c>
      <c r="F3906" s="332"/>
      <c r="G3906" s="333"/>
    </row>
    <row r="3907" spans="1:7" x14ac:dyDescent="0.25">
      <c r="B3907" s="333"/>
      <c r="C3907" s="137" t="str">
        <f ca="1">IF(OFFSET(Zdroj!AL$16,A3902-1,0)=0,"",CONCATENATE("A",$A$2+5," - ",Zdroj!$AL$15))</f>
        <v/>
      </c>
      <c r="D3907" s="134" t="str">
        <f ca="1">IF(C3907="","",CONCATENATE(OFFSET(Zdroj!AL$16,A3902-1,0)," - ",OFFSET(Zdroj!BE$16,A3902-1,0)))</f>
        <v/>
      </c>
      <c r="E3907" s="66" t="str">
        <f ca="1">IF(C3907="","",OFFSET(Zdroj!BF$16,A3902-1,0))</f>
        <v/>
      </c>
      <c r="F3907" s="332"/>
      <c r="G3907" s="333"/>
    </row>
    <row r="3908" spans="1:7" x14ac:dyDescent="0.25">
      <c r="B3908" s="333"/>
      <c r="C3908" s="137" t="str">
        <f ca="1">IF(OFFSET(Zdroj!AM$16,A3902-1,0)=0,"",CONCATENATE("B",$A$2," - ",Zdroj!$AM$15))</f>
        <v/>
      </c>
      <c r="D3908" s="134" t="str">
        <f ca="1">IF(C3908="","",CONCATENATE(OFFSET(Zdroj!AM$16,A3902-1,0)))</f>
        <v/>
      </c>
      <c r="E3908" s="67" t="str">
        <f ca="1">IF(C3908="","",OFFSET(Zdroj!AN$16,A3902-1,0))</f>
        <v/>
      </c>
      <c r="F3908" s="334" t="str">
        <f t="shared" ref="F3908" ca="1" si="1166">IF(SUM(E3908:E3911)=0,"",SUM(E3908:E3911))</f>
        <v/>
      </c>
      <c r="G3908" s="333"/>
    </row>
    <row r="3909" spans="1:7" x14ac:dyDescent="0.25">
      <c r="B3909" s="333"/>
      <c r="C3909" s="137" t="str">
        <f ca="1">IF(OFFSET(Zdroj!AO$16,A3902-1,0)=0,"",CONCATENATE("B",$A$2+1," - ",Zdroj!$AO$15))</f>
        <v/>
      </c>
      <c r="D3909" s="134" t="str">
        <f ca="1">IF(C3909="","",CONCATENATE(OFFSET(Zdroj!AO$16,A3902-1,0)))</f>
        <v/>
      </c>
      <c r="E3909" s="66" t="str">
        <f ca="1">IF(C3909="","",OFFSET(Zdroj!AP$16,A3902-1,0))</f>
        <v/>
      </c>
      <c r="F3909" s="334"/>
      <c r="G3909" s="333"/>
    </row>
    <row r="3910" spans="1:7" x14ac:dyDescent="0.25">
      <c r="B3910" s="333"/>
      <c r="C3910" s="137" t="str">
        <f ca="1">IF(OFFSET(Zdroj!AQ$16,A3902-1,0)=0,"",CONCATENATE("B",$A$2+2," - ",Zdroj!$AQ$15))</f>
        <v/>
      </c>
      <c r="D3910" s="134" t="str">
        <f ca="1">IF(C3910="","",CONCATENATE(OFFSET(Zdroj!AQ$16,A3902-1,0)))</f>
        <v/>
      </c>
      <c r="E3910" s="66" t="str">
        <f ca="1">IF(C3910="","",OFFSET(Zdroj!AR$16,A3902-1,0))</f>
        <v/>
      </c>
      <c r="F3910" s="334"/>
      <c r="G3910" s="333"/>
    </row>
    <row r="3911" spans="1:7" x14ac:dyDescent="0.25">
      <c r="B3911" s="333"/>
      <c r="C3911" s="137" t="str">
        <f ca="1">IF(OFFSET(Zdroj!AT$16,A3902-1,0)=0,"",CONCATENATE("B",$A$2+3," - ",Zdroj!$AS$15))</f>
        <v/>
      </c>
      <c r="D3911" s="134" t="str">
        <f ca="1">IF(C3911="","",CONCATENATE(OFFSET(Zdroj!AS$16,A3902-1,0)))</f>
        <v/>
      </c>
      <c r="E3911" s="66" t="str">
        <f ca="1">IF(C3911="","",OFFSET(Zdroj!AT$16,A3902-1,0))</f>
        <v/>
      </c>
      <c r="F3911" s="334"/>
      <c r="G3911" s="333"/>
    </row>
    <row r="3912" spans="1:7" x14ac:dyDescent="0.25">
      <c r="A3912" s="127">
        <f>SUM((ROW()+8)/10)</f>
        <v>392</v>
      </c>
      <c r="B3912" s="333" t="str">
        <f ca="1">IF(OFFSET(Zdroj!$B$16,A3912-1,0)&gt;0,OFFSET(Zdroj!$B$16,A3912-1,0),"")</f>
        <v/>
      </c>
      <c r="C3912" s="136" t="str">
        <f ca="1">IF(OFFSET(Zdroj!AG$16,A3912-1,0)=0,"",CONCATENATE("A",$A$2," - ",Zdroj!$AG$15))</f>
        <v/>
      </c>
      <c r="D3912" s="134" t="str">
        <f ca="1">IF(C3912="","",CONCATENATE(OFFSET(Zdroj!AG$16,A3912-1,0)," - ",OFFSET(Zdroj!AU$16,A3912-1,0)))</f>
        <v/>
      </c>
      <c r="E3912" s="66" t="str">
        <f ca="1">IF(C3912="","",OFFSET(Zdroj!AV$16,A3912-1,0))</f>
        <v/>
      </c>
      <c r="F3912" s="332" t="str">
        <f t="shared" ref="F3912" ca="1" si="1167">IF(SUM(E3912:E3917)=0,"",SUM(E3912:E3917))</f>
        <v/>
      </c>
      <c r="G3912" s="333" t="str">
        <f t="shared" ref="G3912" ca="1" si="1168">IF(SUM(E3912:E3921)=0,"",SUM(E3912:E3921))</f>
        <v/>
      </c>
    </row>
    <row r="3913" spans="1:7" x14ac:dyDescent="0.25">
      <c r="B3913" s="333"/>
      <c r="C3913" s="137" t="str">
        <f ca="1">IF(OFFSET(Zdroj!AH$16,A3912-1,0)=0,"",CONCATENATE("A",$A$2+1," - ",Zdroj!$AH$15))</f>
        <v/>
      </c>
      <c r="D3913" s="134" t="str">
        <f ca="1">IF(C3913="","",CONCATENATE(OFFSET(Zdroj!AH$16,A3912-1,0)," - ",OFFSET(Zdroj!AW$16,A3912-1,0)))</f>
        <v/>
      </c>
      <c r="E3913" s="66" t="str">
        <f ca="1">IF(C3913="","",OFFSET(Zdroj!AX$16,A3912-1,0))</f>
        <v/>
      </c>
      <c r="F3913" s="332"/>
      <c r="G3913" s="333"/>
    </row>
    <row r="3914" spans="1:7" x14ac:dyDescent="0.25">
      <c r="B3914" s="333"/>
      <c r="C3914" s="137" t="str">
        <f ca="1">IF(OFFSET(Zdroj!AI$16,A3912-1,0)=0,"",CONCATENATE("A",$A$2+2," - ",Zdroj!$AI$15))</f>
        <v/>
      </c>
      <c r="D3914" s="134" t="str">
        <f ca="1">IF(C3914="","",CONCATENATE(OFFSET(Zdroj!AI$16,A3912-1,0)," - ",OFFSET(Zdroj!AY$16,A3912-1,0)))</f>
        <v/>
      </c>
      <c r="E3914" s="66" t="str">
        <f ca="1">IF(C3914="","",OFFSET(Zdroj!AZ$16,A3912-1,0))</f>
        <v/>
      </c>
      <c r="F3914" s="332"/>
      <c r="G3914" s="333"/>
    </row>
    <row r="3915" spans="1:7" x14ac:dyDescent="0.25">
      <c r="B3915" s="333"/>
      <c r="C3915" s="137" t="str">
        <f ca="1">IF(OFFSET(Zdroj!AJ$16,A3912-1,0)=0,"",CONCATENATE("A",$A$2+3," - ",Zdroj!$AJ$15))</f>
        <v/>
      </c>
      <c r="D3915" s="134" t="str">
        <f ca="1">IF(C3915="","",CONCATENATE(OFFSET(Zdroj!AJ$16,A3912-1,0)," - ",OFFSET(Zdroj!BA$16,A3912-1,0)))</f>
        <v/>
      </c>
      <c r="E3915" s="66" t="str">
        <f ca="1">IF(C3915="","",OFFSET(Zdroj!BB$16,A3912-1,0))</f>
        <v/>
      </c>
      <c r="F3915" s="332"/>
      <c r="G3915" s="333"/>
    </row>
    <row r="3916" spans="1:7" x14ac:dyDescent="0.25">
      <c r="B3916" s="333"/>
      <c r="C3916" s="137" t="str">
        <f ca="1">IF(OFFSET(Zdroj!AK$16,A3912-1,0)=0,"",CONCATENATE("A",$A$2+4," - ",Zdroj!$AK$15))</f>
        <v/>
      </c>
      <c r="D3916" s="134" t="str">
        <f ca="1">IF(C3916="","",CONCATENATE(OFFSET(Zdroj!AK$16,A3912-1,0)," - ",OFFSET(Zdroj!BC$16,A3912-1,0)))</f>
        <v/>
      </c>
      <c r="E3916" s="66" t="str">
        <f ca="1">IF(C3916="","",OFFSET(Zdroj!BD$16,A3912-1,0))</f>
        <v/>
      </c>
      <c r="F3916" s="332"/>
      <c r="G3916" s="333"/>
    </row>
    <row r="3917" spans="1:7" x14ac:dyDescent="0.25">
      <c r="B3917" s="333"/>
      <c r="C3917" s="137" t="str">
        <f ca="1">IF(OFFSET(Zdroj!AL$16,A3912-1,0)=0,"",CONCATENATE("A",$A$2+5," - ",Zdroj!$AL$15))</f>
        <v/>
      </c>
      <c r="D3917" s="134" t="str">
        <f ca="1">IF(C3917="","",CONCATENATE(OFFSET(Zdroj!AL$16,A3912-1,0)," - ",OFFSET(Zdroj!BE$16,A3912-1,0)))</f>
        <v/>
      </c>
      <c r="E3917" s="66" t="str">
        <f ca="1">IF(C3917="","",OFFSET(Zdroj!BF$16,A3912-1,0))</f>
        <v/>
      </c>
      <c r="F3917" s="332"/>
      <c r="G3917" s="333"/>
    </row>
    <row r="3918" spans="1:7" x14ac:dyDescent="0.25">
      <c r="B3918" s="333"/>
      <c r="C3918" s="137" t="str">
        <f ca="1">IF(OFFSET(Zdroj!AM$16,A3912-1,0)=0,"",CONCATENATE("B",$A$2," - ",Zdroj!$AM$15))</f>
        <v/>
      </c>
      <c r="D3918" s="134" t="str">
        <f ca="1">IF(C3918="","",CONCATENATE(OFFSET(Zdroj!AM$16,A3912-1,0)))</f>
        <v/>
      </c>
      <c r="E3918" s="67" t="str">
        <f ca="1">IF(C3918="","",OFFSET(Zdroj!AN$16,A3912-1,0))</f>
        <v/>
      </c>
      <c r="F3918" s="334" t="str">
        <f t="shared" ref="F3918" ca="1" si="1169">IF(SUM(E3918:E3921)=0,"",SUM(E3918:E3921))</f>
        <v/>
      </c>
      <c r="G3918" s="333"/>
    </row>
    <row r="3919" spans="1:7" x14ac:dyDescent="0.25">
      <c r="B3919" s="333"/>
      <c r="C3919" s="137" t="str">
        <f ca="1">IF(OFFSET(Zdroj!AO$16,A3912-1,0)=0,"",CONCATENATE("B",$A$2+1," - ",Zdroj!$AO$15))</f>
        <v/>
      </c>
      <c r="D3919" s="134" t="str">
        <f ca="1">IF(C3919="","",CONCATENATE(OFFSET(Zdroj!AO$16,A3912-1,0)))</f>
        <v/>
      </c>
      <c r="E3919" s="66" t="str">
        <f ca="1">IF(C3919="","",OFFSET(Zdroj!AP$16,A3912-1,0))</f>
        <v/>
      </c>
      <c r="F3919" s="334"/>
      <c r="G3919" s="333"/>
    </row>
    <row r="3920" spans="1:7" x14ac:dyDescent="0.25">
      <c r="B3920" s="333"/>
      <c r="C3920" s="137" t="str">
        <f ca="1">IF(OFFSET(Zdroj!AQ$16,A3912-1,0)=0,"",CONCATENATE("B",$A$2+2," - ",Zdroj!$AQ$15))</f>
        <v/>
      </c>
      <c r="D3920" s="134" t="str">
        <f ca="1">IF(C3920="","",CONCATENATE(OFFSET(Zdroj!AQ$16,A3912-1,0)))</f>
        <v/>
      </c>
      <c r="E3920" s="66" t="str">
        <f ca="1">IF(C3920="","",OFFSET(Zdroj!AR$16,A3912-1,0))</f>
        <v/>
      </c>
      <c r="F3920" s="334"/>
      <c r="G3920" s="333"/>
    </row>
    <row r="3921" spans="1:7" x14ac:dyDescent="0.25">
      <c r="B3921" s="333"/>
      <c r="C3921" s="137" t="str">
        <f ca="1">IF(OFFSET(Zdroj!AT$16,A3912-1,0)=0,"",CONCATENATE("B",$A$2+3," - ",Zdroj!$AS$15))</f>
        <v/>
      </c>
      <c r="D3921" s="134" t="str">
        <f ca="1">IF(C3921="","",CONCATENATE(OFFSET(Zdroj!AS$16,A3912-1,0)))</f>
        <v/>
      </c>
      <c r="E3921" s="66" t="str">
        <f ca="1">IF(C3921="","",OFFSET(Zdroj!AT$16,A3912-1,0))</f>
        <v/>
      </c>
      <c r="F3921" s="334"/>
      <c r="G3921" s="333"/>
    </row>
    <row r="3922" spans="1:7" x14ac:dyDescent="0.25">
      <c r="A3922" s="127">
        <f>SUM((ROW()+8)/10)</f>
        <v>393</v>
      </c>
      <c r="B3922" s="333" t="str">
        <f ca="1">IF(OFFSET(Zdroj!$B$16,A3922-1,0)&gt;0,OFFSET(Zdroj!$B$16,A3922-1,0),"")</f>
        <v/>
      </c>
      <c r="C3922" s="136" t="str">
        <f ca="1">IF(OFFSET(Zdroj!AG$16,A3922-1,0)=0,"",CONCATENATE("A",$A$2," - ",Zdroj!$AG$15))</f>
        <v/>
      </c>
      <c r="D3922" s="134" t="str">
        <f ca="1">IF(C3922="","",CONCATENATE(OFFSET(Zdroj!AG$16,A3922-1,0)," - ",OFFSET(Zdroj!AU$16,A3922-1,0)))</f>
        <v/>
      </c>
      <c r="E3922" s="66" t="str">
        <f ca="1">IF(C3922="","",OFFSET(Zdroj!AV$16,A3922-1,0))</f>
        <v/>
      </c>
      <c r="F3922" s="332" t="str">
        <f t="shared" ref="F3922" ca="1" si="1170">IF(SUM(E3922:E3927)=0,"",SUM(E3922:E3927))</f>
        <v/>
      </c>
      <c r="G3922" s="333" t="str">
        <f t="shared" ref="G3922" ca="1" si="1171">IF(SUM(E3922:E3931)=0,"",SUM(E3922:E3931))</f>
        <v/>
      </c>
    </row>
    <row r="3923" spans="1:7" x14ac:dyDescent="0.25">
      <c r="B3923" s="333"/>
      <c r="C3923" s="137" t="str">
        <f ca="1">IF(OFFSET(Zdroj!AH$16,A3922-1,0)=0,"",CONCATENATE("A",$A$2+1," - ",Zdroj!$AH$15))</f>
        <v/>
      </c>
      <c r="D3923" s="134" t="str">
        <f ca="1">IF(C3923="","",CONCATENATE(OFFSET(Zdroj!AH$16,A3922-1,0)," - ",OFFSET(Zdroj!AW$16,A3922-1,0)))</f>
        <v/>
      </c>
      <c r="E3923" s="66" t="str">
        <f ca="1">IF(C3923="","",OFFSET(Zdroj!AX$16,A3922-1,0))</f>
        <v/>
      </c>
      <c r="F3923" s="332"/>
      <c r="G3923" s="333"/>
    </row>
    <row r="3924" spans="1:7" x14ac:dyDescent="0.25">
      <c r="B3924" s="333"/>
      <c r="C3924" s="137" t="str">
        <f ca="1">IF(OFFSET(Zdroj!AI$16,A3922-1,0)=0,"",CONCATENATE("A",$A$2+2," - ",Zdroj!$AI$15))</f>
        <v/>
      </c>
      <c r="D3924" s="134" t="str">
        <f ca="1">IF(C3924="","",CONCATENATE(OFFSET(Zdroj!AI$16,A3922-1,0)," - ",OFFSET(Zdroj!AY$16,A3922-1,0)))</f>
        <v/>
      </c>
      <c r="E3924" s="66" t="str">
        <f ca="1">IF(C3924="","",OFFSET(Zdroj!AZ$16,A3922-1,0))</f>
        <v/>
      </c>
      <c r="F3924" s="332"/>
      <c r="G3924" s="333"/>
    </row>
    <row r="3925" spans="1:7" x14ac:dyDescent="0.25">
      <c r="B3925" s="333"/>
      <c r="C3925" s="137" t="str">
        <f ca="1">IF(OFFSET(Zdroj!AJ$16,A3922-1,0)=0,"",CONCATENATE("A",$A$2+3," - ",Zdroj!$AJ$15))</f>
        <v/>
      </c>
      <c r="D3925" s="134" t="str">
        <f ca="1">IF(C3925="","",CONCATENATE(OFFSET(Zdroj!AJ$16,A3922-1,0)," - ",OFFSET(Zdroj!BA$16,A3922-1,0)))</f>
        <v/>
      </c>
      <c r="E3925" s="66" t="str">
        <f ca="1">IF(C3925="","",OFFSET(Zdroj!BB$16,A3922-1,0))</f>
        <v/>
      </c>
      <c r="F3925" s="332"/>
      <c r="G3925" s="333"/>
    </row>
    <row r="3926" spans="1:7" x14ac:dyDescent="0.25">
      <c r="B3926" s="333"/>
      <c r="C3926" s="137" t="str">
        <f ca="1">IF(OFFSET(Zdroj!AK$16,A3922-1,0)=0,"",CONCATENATE("A",$A$2+4," - ",Zdroj!$AK$15))</f>
        <v/>
      </c>
      <c r="D3926" s="134" t="str">
        <f ca="1">IF(C3926="","",CONCATENATE(OFFSET(Zdroj!AK$16,A3922-1,0)," - ",OFFSET(Zdroj!BC$16,A3922-1,0)))</f>
        <v/>
      </c>
      <c r="E3926" s="66" t="str">
        <f ca="1">IF(C3926="","",OFFSET(Zdroj!BD$16,A3922-1,0))</f>
        <v/>
      </c>
      <c r="F3926" s="332"/>
      <c r="G3926" s="333"/>
    </row>
    <row r="3927" spans="1:7" x14ac:dyDescent="0.25">
      <c r="B3927" s="333"/>
      <c r="C3927" s="137" t="str">
        <f ca="1">IF(OFFSET(Zdroj!AL$16,A3922-1,0)=0,"",CONCATENATE("A",$A$2+5," - ",Zdroj!$AL$15))</f>
        <v/>
      </c>
      <c r="D3927" s="134" t="str">
        <f ca="1">IF(C3927="","",CONCATENATE(OFFSET(Zdroj!AL$16,A3922-1,0)," - ",OFFSET(Zdroj!BE$16,A3922-1,0)))</f>
        <v/>
      </c>
      <c r="E3927" s="66" t="str">
        <f ca="1">IF(C3927="","",OFFSET(Zdroj!BF$16,A3922-1,0))</f>
        <v/>
      </c>
      <c r="F3927" s="332"/>
      <c r="G3927" s="333"/>
    </row>
    <row r="3928" spans="1:7" x14ac:dyDescent="0.25">
      <c r="B3928" s="333"/>
      <c r="C3928" s="137" t="str">
        <f ca="1">IF(OFFSET(Zdroj!AM$16,A3922-1,0)=0,"",CONCATENATE("B",$A$2," - ",Zdroj!$AM$15))</f>
        <v/>
      </c>
      <c r="D3928" s="134" t="str">
        <f ca="1">IF(C3928="","",CONCATENATE(OFFSET(Zdroj!AM$16,A3922-1,0)))</f>
        <v/>
      </c>
      <c r="E3928" s="67" t="str">
        <f ca="1">IF(C3928="","",OFFSET(Zdroj!AN$16,A3922-1,0))</f>
        <v/>
      </c>
      <c r="F3928" s="334" t="str">
        <f t="shared" ref="F3928" ca="1" si="1172">IF(SUM(E3928:E3931)=0,"",SUM(E3928:E3931))</f>
        <v/>
      </c>
      <c r="G3928" s="333"/>
    </row>
    <row r="3929" spans="1:7" x14ac:dyDescent="0.25">
      <c r="B3929" s="333"/>
      <c r="C3929" s="137" t="str">
        <f ca="1">IF(OFFSET(Zdroj!AO$16,A3922-1,0)=0,"",CONCATENATE("B",$A$2+1," - ",Zdroj!$AO$15))</f>
        <v/>
      </c>
      <c r="D3929" s="134" t="str">
        <f ca="1">IF(C3929="","",CONCATENATE(OFFSET(Zdroj!AO$16,A3922-1,0)))</f>
        <v/>
      </c>
      <c r="E3929" s="66" t="str">
        <f ca="1">IF(C3929="","",OFFSET(Zdroj!AP$16,A3922-1,0))</f>
        <v/>
      </c>
      <c r="F3929" s="334"/>
      <c r="G3929" s="333"/>
    </row>
    <row r="3930" spans="1:7" x14ac:dyDescent="0.25">
      <c r="B3930" s="333"/>
      <c r="C3930" s="137" t="str">
        <f ca="1">IF(OFFSET(Zdroj!AQ$16,A3922-1,0)=0,"",CONCATENATE("B",$A$2+2," - ",Zdroj!$AQ$15))</f>
        <v/>
      </c>
      <c r="D3930" s="134" t="str">
        <f ca="1">IF(C3930="","",CONCATENATE(OFFSET(Zdroj!AQ$16,A3922-1,0)))</f>
        <v/>
      </c>
      <c r="E3930" s="66" t="str">
        <f ca="1">IF(C3930="","",OFFSET(Zdroj!AR$16,A3922-1,0))</f>
        <v/>
      </c>
      <c r="F3930" s="334"/>
      <c r="G3930" s="333"/>
    </row>
    <row r="3931" spans="1:7" x14ac:dyDescent="0.25">
      <c r="B3931" s="333"/>
      <c r="C3931" s="137" t="str">
        <f ca="1">IF(OFFSET(Zdroj!AT$16,A3922-1,0)=0,"",CONCATENATE("B",$A$2+3," - ",Zdroj!$AS$15))</f>
        <v/>
      </c>
      <c r="D3931" s="134" t="str">
        <f ca="1">IF(C3931="","",CONCATENATE(OFFSET(Zdroj!AS$16,A3922-1,0)))</f>
        <v/>
      </c>
      <c r="E3931" s="66" t="str">
        <f ca="1">IF(C3931="","",OFFSET(Zdroj!AT$16,A3922-1,0))</f>
        <v/>
      </c>
      <c r="F3931" s="334"/>
      <c r="G3931" s="333"/>
    </row>
    <row r="3932" spans="1:7" x14ac:dyDescent="0.25">
      <c r="A3932" s="127">
        <f>SUM((ROW()+8)/10)</f>
        <v>394</v>
      </c>
      <c r="B3932" s="333" t="str">
        <f ca="1">IF(OFFSET(Zdroj!$B$16,A3932-1,0)&gt;0,OFFSET(Zdroj!$B$16,A3932-1,0),"")</f>
        <v/>
      </c>
      <c r="C3932" s="136" t="str">
        <f ca="1">IF(OFFSET(Zdroj!AG$16,A3932-1,0)=0,"",CONCATENATE("A",$A$2," - ",Zdroj!$AG$15))</f>
        <v/>
      </c>
      <c r="D3932" s="134" t="str">
        <f ca="1">IF(C3932="","",CONCATENATE(OFFSET(Zdroj!AG$16,A3932-1,0)," - ",OFFSET(Zdroj!AU$16,A3932-1,0)))</f>
        <v/>
      </c>
      <c r="E3932" s="66" t="str">
        <f ca="1">IF(C3932="","",OFFSET(Zdroj!AV$16,A3932-1,0))</f>
        <v/>
      </c>
      <c r="F3932" s="332" t="str">
        <f t="shared" ref="F3932" ca="1" si="1173">IF(SUM(E3932:E3937)=0,"",SUM(E3932:E3937))</f>
        <v/>
      </c>
      <c r="G3932" s="333" t="str">
        <f t="shared" ref="G3932" ca="1" si="1174">IF(SUM(E3932:E3941)=0,"",SUM(E3932:E3941))</f>
        <v/>
      </c>
    </row>
    <row r="3933" spans="1:7" x14ac:dyDescent="0.25">
      <c r="B3933" s="333"/>
      <c r="C3933" s="137" t="str">
        <f ca="1">IF(OFFSET(Zdroj!AH$16,A3932-1,0)=0,"",CONCATENATE("A",$A$2+1," - ",Zdroj!$AH$15))</f>
        <v/>
      </c>
      <c r="D3933" s="134" t="str">
        <f ca="1">IF(C3933="","",CONCATENATE(OFFSET(Zdroj!AH$16,A3932-1,0)," - ",OFFSET(Zdroj!AW$16,A3932-1,0)))</f>
        <v/>
      </c>
      <c r="E3933" s="66" t="str">
        <f ca="1">IF(C3933="","",OFFSET(Zdroj!AX$16,A3932-1,0))</f>
        <v/>
      </c>
      <c r="F3933" s="332"/>
      <c r="G3933" s="333"/>
    </row>
    <row r="3934" spans="1:7" x14ac:dyDescent="0.25">
      <c r="B3934" s="333"/>
      <c r="C3934" s="137" t="str">
        <f ca="1">IF(OFFSET(Zdroj!AI$16,A3932-1,0)=0,"",CONCATENATE("A",$A$2+2," - ",Zdroj!$AI$15))</f>
        <v/>
      </c>
      <c r="D3934" s="134" t="str">
        <f ca="1">IF(C3934="","",CONCATENATE(OFFSET(Zdroj!AI$16,A3932-1,0)," - ",OFFSET(Zdroj!AY$16,A3932-1,0)))</f>
        <v/>
      </c>
      <c r="E3934" s="66" t="str">
        <f ca="1">IF(C3934="","",OFFSET(Zdroj!AZ$16,A3932-1,0))</f>
        <v/>
      </c>
      <c r="F3934" s="332"/>
      <c r="G3934" s="333"/>
    </row>
    <row r="3935" spans="1:7" x14ac:dyDescent="0.25">
      <c r="B3935" s="333"/>
      <c r="C3935" s="137" t="str">
        <f ca="1">IF(OFFSET(Zdroj!AJ$16,A3932-1,0)=0,"",CONCATENATE("A",$A$2+3," - ",Zdroj!$AJ$15))</f>
        <v/>
      </c>
      <c r="D3935" s="134" t="str">
        <f ca="1">IF(C3935="","",CONCATENATE(OFFSET(Zdroj!AJ$16,A3932-1,0)," - ",OFFSET(Zdroj!BA$16,A3932-1,0)))</f>
        <v/>
      </c>
      <c r="E3935" s="66" t="str">
        <f ca="1">IF(C3935="","",OFFSET(Zdroj!BB$16,A3932-1,0))</f>
        <v/>
      </c>
      <c r="F3935" s="332"/>
      <c r="G3935" s="333"/>
    </row>
    <row r="3936" spans="1:7" x14ac:dyDescent="0.25">
      <c r="B3936" s="333"/>
      <c r="C3936" s="137" t="str">
        <f ca="1">IF(OFFSET(Zdroj!AK$16,A3932-1,0)=0,"",CONCATENATE("A",$A$2+4," - ",Zdroj!$AK$15))</f>
        <v/>
      </c>
      <c r="D3936" s="134" t="str">
        <f ca="1">IF(C3936="","",CONCATENATE(OFFSET(Zdroj!AK$16,A3932-1,0)," - ",OFFSET(Zdroj!BC$16,A3932-1,0)))</f>
        <v/>
      </c>
      <c r="E3936" s="66" t="str">
        <f ca="1">IF(C3936="","",OFFSET(Zdroj!BD$16,A3932-1,0))</f>
        <v/>
      </c>
      <c r="F3936" s="332"/>
      <c r="G3936" s="333"/>
    </row>
    <row r="3937" spans="1:7" x14ac:dyDescent="0.25">
      <c r="B3937" s="333"/>
      <c r="C3937" s="137" t="str">
        <f ca="1">IF(OFFSET(Zdroj!AL$16,A3932-1,0)=0,"",CONCATENATE("A",$A$2+5," - ",Zdroj!$AL$15))</f>
        <v/>
      </c>
      <c r="D3937" s="134" t="str">
        <f ca="1">IF(C3937="","",CONCATENATE(OFFSET(Zdroj!AL$16,A3932-1,0)," - ",OFFSET(Zdroj!BE$16,A3932-1,0)))</f>
        <v/>
      </c>
      <c r="E3937" s="66" t="str">
        <f ca="1">IF(C3937="","",OFFSET(Zdroj!BF$16,A3932-1,0))</f>
        <v/>
      </c>
      <c r="F3937" s="332"/>
      <c r="G3937" s="333"/>
    </row>
    <row r="3938" spans="1:7" x14ac:dyDescent="0.25">
      <c r="B3938" s="333"/>
      <c r="C3938" s="137" t="str">
        <f ca="1">IF(OFFSET(Zdroj!AM$16,A3932-1,0)=0,"",CONCATENATE("B",$A$2," - ",Zdroj!$AM$15))</f>
        <v/>
      </c>
      <c r="D3938" s="134" t="str">
        <f ca="1">IF(C3938="","",CONCATENATE(OFFSET(Zdroj!AM$16,A3932-1,0)))</f>
        <v/>
      </c>
      <c r="E3938" s="67" t="str">
        <f ca="1">IF(C3938="","",OFFSET(Zdroj!AN$16,A3932-1,0))</f>
        <v/>
      </c>
      <c r="F3938" s="334" t="str">
        <f t="shared" ref="F3938" ca="1" si="1175">IF(SUM(E3938:E3941)=0,"",SUM(E3938:E3941))</f>
        <v/>
      </c>
      <c r="G3938" s="333"/>
    </row>
    <row r="3939" spans="1:7" x14ac:dyDescent="0.25">
      <c r="B3939" s="333"/>
      <c r="C3939" s="137" t="str">
        <f ca="1">IF(OFFSET(Zdroj!AO$16,A3932-1,0)=0,"",CONCATENATE("B",$A$2+1," - ",Zdroj!$AO$15))</f>
        <v/>
      </c>
      <c r="D3939" s="134" t="str">
        <f ca="1">IF(C3939="","",CONCATENATE(OFFSET(Zdroj!AO$16,A3932-1,0)))</f>
        <v/>
      </c>
      <c r="E3939" s="66" t="str">
        <f ca="1">IF(C3939="","",OFFSET(Zdroj!AP$16,A3932-1,0))</f>
        <v/>
      </c>
      <c r="F3939" s="334"/>
      <c r="G3939" s="333"/>
    </row>
    <row r="3940" spans="1:7" x14ac:dyDescent="0.25">
      <c r="B3940" s="333"/>
      <c r="C3940" s="137" t="str">
        <f ca="1">IF(OFFSET(Zdroj!AQ$16,A3932-1,0)=0,"",CONCATENATE("B",$A$2+2," - ",Zdroj!$AQ$15))</f>
        <v/>
      </c>
      <c r="D3940" s="134" t="str">
        <f ca="1">IF(C3940="","",CONCATENATE(OFFSET(Zdroj!AQ$16,A3932-1,0)))</f>
        <v/>
      </c>
      <c r="E3940" s="66" t="str">
        <f ca="1">IF(C3940="","",OFFSET(Zdroj!AR$16,A3932-1,0))</f>
        <v/>
      </c>
      <c r="F3940" s="334"/>
      <c r="G3940" s="333"/>
    </row>
    <row r="3941" spans="1:7" x14ac:dyDescent="0.25">
      <c r="B3941" s="333"/>
      <c r="C3941" s="137" t="str">
        <f ca="1">IF(OFFSET(Zdroj!AT$16,A3932-1,0)=0,"",CONCATENATE("B",$A$2+3," - ",Zdroj!$AS$15))</f>
        <v/>
      </c>
      <c r="D3941" s="134" t="str">
        <f ca="1">IF(C3941="","",CONCATENATE(OFFSET(Zdroj!AS$16,A3932-1,0)))</f>
        <v/>
      </c>
      <c r="E3941" s="66" t="str">
        <f ca="1">IF(C3941="","",OFFSET(Zdroj!AT$16,A3932-1,0))</f>
        <v/>
      </c>
      <c r="F3941" s="334"/>
      <c r="G3941" s="333"/>
    </row>
    <row r="3942" spans="1:7" x14ac:dyDescent="0.25">
      <c r="A3942" s="127">
        <f>SUM((ROW()+8)/10)</f>
        <v>395</v>
      </c>
      <c r="B3942" s="333" t="str">
        <f ca="1">IF(OFFSET(Zdroj!$B$16,A3942-1,0)&gt;0,OFFSET(Zdroj!$B$16,A3942-1,0),"")</f>
        <v/>
      </c>
      <c r="C3942" s="136" t="str">
        <f ca="1">IF(OFFSET(Zdroj!AG$16,A3942-1,0)=0,"",CONCATENATE("A",$A$2," - ",Zdroj!$AG$15))</f>
        <v/>
      </c>
      <c r="D3942" s="134" t="str">
        <f ca="1">IF(C3942="","",CONCATENATE(OFFSET(Zdroj!AG$16,A3942-1,0)," - ",OFFSET(Zdroj!AU$16,A3942-1,0)))</f>
        <v/>
      </c>
      <c r="E3942" s="66" t="str">
        <f ca="1">IF(C3942="","",OFFSET(Zdroj!AV$16,A3942-1,0))</f>
        <v/>
      </c>
      <c r="F3942" s="332" t="str">
        <f t="shared" ref="F3942" ca="1" si="1176">IF(SUM(E3942:E3947)=0,"",SUM(E3942:E3947))</f>
        <v/>
      </c>
      <c r="G3942" s="333" t="str">
        <f t="shared" ref="G3942" ca="1" si="1177">IF(SUM(E3942:E3951)=0,"",SUM(E3942:E3951))</f>
        <v/>
      </c>
    </row>
    <row r="3943" spans="1:7" x14ac:dyDescent="0.25">
      <c r="B3943" s="333"/>
      <c r="C3943" s="137" t="str">
        <f ca="1">IF(OFFSET(Zdroj!AH$16,A3942-1,0)=0,"",CONCATENATE("A",$A$2+1," - ",Zdroj!$AH$15))</f>
        <v/>
      </c>
      <c r="D3943" s="134" t="str">
        <f ca="1">IF(C3943="","",CONCATENATE(OFFSET(Zdroj!AH$16,A3942-1,0)," - ",OFFSET(Zdroj!AW$16,A3942-1,0)))</f>
        <v/>
      </c>
      <c r="E3943" s="66" t="str">
        <f ca="1">IF(C3943="","",OFFSET(Zdroj!AX$16,A3942-1,0))</f>
        <v/>
      </c>
      <c r="F3943" s="332"/>
      <c r="G3943" s="333"/>
    </row>
    <row r="3944" spans="1:7" x14ac:dyDescent="0.25">
      <c r="B3944" s="333"/>
      <c r="C3944" s="137" t="str">
        <f ca="1">IF(OFFSET(Zdroj!AI$16,A3942-1,0)=0,"",CONCATENATE("A",$A$2+2," - ",Zdroj!$AI$15))</f>
        <v/>
      </c>
      <c r="D3944" s="134" t="str">
        <f ca="1">IF(C3944="","",CONCATENATE(OFFSET(Zdroj!AI$16,A3942-1,0)," - ",OFFSET(Zdroj!AY$16,A3942-1,0)))</f>
        <v/>
      </c>
      <c r="E3944" s="66" t="str">
        <f ca="1">IF(C3944="","",OFFSET(Zdroj!AZ$16,A3942-1,0))</f>
        <v/>
      </c>
      <c r="F3944" s="332"/>
      <c r="G3944" s="333"/>
    </row>
    <row r="3945" spans="1:7" x14ac:dyDescent="0.25">
      <c r="B3945" s="333"/>
      <c r="C3945" s="137" t="str">
        <f ca="1">IF(OFFSET(Zdroj!AJ$16,A3942-1,0)=0,"",CONCATENATE("A",$A$2+3," - ",Zdroj!$AJ$15))</f>
        <v/>
      </c>
      <c r="D3945" s="134" t="str">
        <f ca="1">IF(C3945="","",CONCATENATE(OFFSET(Zdroj!AJ$16,A3942-1,0)," - ",OFFSET(Zdroj!BA$16,A3942-1,0)))</f>
        <v/>
      </c>
      <c r="E3945" s="66" t="str">
        <f ca="1">IF(C3945="","",OFFSET(Zdroj!BB$16,A3942-1,0))</f>
        <v/>
      </c>
      <c r="F3945" s="332"/>
      <c r="G3945" s="333"/>
    </row>
    <row r="3946" spans="1:7" x14ac:dyDescent="0.25">
      <c r="B3946" s="333"/>
      <c r="C3946" s="137" t="str">
        <f ca="1">IF(OFFSET(Zdroj!AK$16,A3942-1,0)=0,"",CONCATENATE("A",$A$2+4," - ",Zdroj!$AK$15))</f>
        <v/>
      </c>
      <c r="D3946" s="134" t="str">
        <f ca="1">IF(C3946="","",CONCATENATE(OFFSET(Zdroj!AK$16,A3942-1,0)," - ",OFFSET(Zdroj!BC$16,A3942-1,0)))</f>
        <v/>
      </c>
      <c r="E3946" s="66" t="str">
        <f ca="1">IF(C3946="","",OFFSET(Zdroj!BD$16,A3942-1,0))</f>
        <v/>
      </c>
      <c r="F3946" s="332"/>
      <c r="G3946" s="333"/>
    </row>
    <row r="3947" spans="1:7" x14ac:dyDescent="0.25">
      <c r="B3947" s="333"/>
      <c r="C3947" s="137" t="str">
        <f ca="1">IF(OFFSET(Zdroj!AL$16,A3942-1,0)=0,"",CONCATENATE("A",$A$2+5," - ",Zdroj!$AL$15))</f>
        <v/>
      </c>
      <c r="D3947" s="134" t="str">
        <f ca="1">IF(C3947="","",CONCATENATE(OFFSET(Zdroj!AL$16,A3942-1,0)," - ",OFFSET(Zdroj!BE$16,A3942-1,0)))</f>
        <v/>
      </c>
      <c r="E3947" s="66" t="str">
        <f ca="1">IF(C3947="","",OFFSET(Zdroj!BF$16,A3942-1,0))</f>
        <v/>
      </c>
      <c r="F3947" s="332"/>
      <c r="G3947" s="333"/>
    </row>
    <row r="3948" spans="1:7" x14ac:dyDescent="0.25">
      <c r="B3948" s="333"/>
      <c r="C3948" s="137" t="str">
        <f ca="1">IF(OFFSET(Zdroj!AM$16,A3942-1,0)=0,"",CONCATENATE("B",$A$2," - ",Zdroj!$AM$15))</f>
        <v/>
      </c>
      <c r="D3948" s="134" t="str">
        <f ca="1">IF(C3948="","",CONCATENATE(OFFSET(Zdroj!AM$16,A3942-1,0)))</f>
        <v/>
      </c>
      <c r="E3948" s="67" t="str">
        <f ca="1">IF(C3948="","",OFFSET(Zdroj!AN$16,A3942-1,0))</f>
        <v/>
      </c>
      <c r="F3948" s="334" t="str">
        <f t="shared" ref="F3948" ca="1" si="1178">IF(SUM(E3948:E3951)=0,"",SUM(E3948:E3951))</f>
        <v/>
      </c>
      <c r="G3948" s="333"/>
    </row>
    <row r="3949" spans="1:7" x14ac:dyDescent="0.25">
      <c r="B3949" s="333"/>
      <c r="C3949" s="137" t="str">
        <f ca="1">IF(OFFSET(Zdroj!AO$16,A3942-1,0)=0,"",CONCATENATE("B",$A$2+1," - ",Zdroj!$AO$15))</f>
        <v/>
      </c>
      <c r="D3949" s="134" t="str">
        <f ca="1">IF(C3949="","",CONCATENATE(OFFSET(Zdroj!AO$16,A3942-1,0)))</f>
        <v/>
      </c>
      <c r="E3949" s="66" t="str">
        <f ca="1">IF(C3949="","",OFFSET(Zdroj!AP$16,A3942-1,0))</f>
        <v/>
      </c>
      <c r="F3949" s="334"/>
      <c r="G3949" s="333"/>
    </row>
    <row r="3950" spans="1:7" x14ac:dyDescent="0.25">
      <c r="B3950" s="333"/>
      <c r="C3950" s="137" t="str">
        <f ca="1">IF(OFFSET(Zdroj!AQ$16,A3942-1,0)=0,"",CONCATENATE("B",$A$2+2," - ",Zdroj!$AQ$15))</f>
        <v/>
      </c>
      <c r="D3950" s="134" t="str">
        <f ca="1">IF(C3950="","",CONCATENATE(OFFSET(Zdroj!AQ$16,A3942-1,0)))</f>
        <v/>
      </c>
      <c r="E3950" s="66" t="str">
        <f ca="1">IF(C3950="","",OFFSET(Zdroj!AR$16,A3942-1,0))</f>
        <v/>
      </c>
      <c r="F3950" s="334"/>
      <c r="G3950" s="333"/>
    </row>
    <row r="3951" spans="1:7" x14ac:dyDescent="0.25">
      <c r="B3951" s="333"/>
      <c r="C3951" s="137" t="str">
        <f ca="1">IF(OFFSET(Zdroj!AT$16,A3942-1,0)=0,"",CONCATENATE("B",$A$2+3," - ",Zdroj!$AS$15))</f>
        <v/>
      </c>
      <c r="D3951" s="134" t="str">
        <f ca="1">IF(C3951="","",CONCATENATE(OFFSET(Zdroj!AS$16,A3942-1,0)))</f>
        <v/>
      </c>
      <c r="E3951" s="66" t="str">
        <f ca="1">IF(C3951="","",OFFSET(Zdroj!AT$16,A3942-1,0))</f>
        <v/>
      </c>
      <c r="F3951" s="334"/>
      <c r="G3951" s="333"/>
    </row>
    <row r="3952" spans="1:7" x14ac:dyDescent="0.25">
      <c r="A3952" s="127">
        <f>SUM((ROW()+8)/10)</f>
        <v>396</v>
      </c>
      <c r="B3952" s="333" t="str">
        <f ca="1">IF(OFFSET(Zdroj!$B$16,A3952-1,0)&gt;0,OFFSET(Zdroj!$B$16,A3952-1,0),"")</f>
        <v/>
      </c>
      <c r="C3952" s="136" t="str">
        <f ca="1">IF(OFFSET(Zdroj!AG$16,A3952-1,0)=0,"",CONCATENATE("A",$A$2," - ",Zdroj!$AG$15))</f>
        <v/>
      </c>
      <c r="D3952" s="134" t="str">
        <f ca="1">IF(C3952="","",CONCATENATE(OFFSET(Zdroj!AG$16,A3952-1,0)," - ",OFFSET(Zdroj!AU$16,A3952-1,0)))</f>
        <v/>
      </c>
      <c r="E3952" s="66" t="str">
        <f ca="1">IF(C3952="","",OFFSET(Zdroj!AV$16,A3952-1,0))</f>
        <v/>
      </c>
      <c r="F3952" s="332" t="str">
        <f t="shared" ref="F3952" ca="1" si="1179">IF(SUM(E3952:E3957)=0,"",SUM(E3952:E3957))</f>
        <v/>
      </c>
      <c r="G3952" s="333" t="str">
        <f t="shared" ref="G3952" ca="1" si="1180">IF(SUM(E3952:E3961)=0,"",SUM(E3952:E3961))</f>
        <v/>
      </c>
    </row>
    <row r="3953" spans="1:7" x14ac:dyDescent="0.25">
      <c r="B3953" s="333"/>
      <c r="C3953" s="137" t="str">
        <f ca="1">IF(OFFSET(Zdroj!AH$16,A3952-1,0)=0,"",CONCATENATE("A",$A$2+1," - ",Zdroj!$AH$15))</f>
        <v/>
      </c>
      <c r="D3953" s="134" t="str">
        <f ca="1">IF(C3953="","",CONCATENATE(OFFSET(Zdroj!AH$16,A3952-1,0)," - ",OFFSET(Zdroj!AW$16,A3952-1,0)))</f>
        <v/>
      </c>
      <c r="E3953" s="66" t="str">
        <f ca="1">IF(C3953="","",OFFSET(Zdroj!AX$16,A3952-1,0))</f>
        <v/>
      </c>
      <c r="F3953" s="332"/>
      <c r="G3953" s="333"/>
    </row>
    <row r="3954" spans="1:7" x14ac:dyDescent="0.25">
      <c r="B3954" s="333"/>
      <c r="C3954" s="137" t="str">
        <f ca="1">IF(OFFSET(Zdroj!AI$16,A3952-1,0)=0,"",CONCATENATE("A",$A$2+2," - ",Zdroj!$AI$15))</f>
        <v/>
      </c>
      <c r="D3954" s="134" t="str">
        <f ca="1">IF(C3954="","",CONCATENATE(OFFSET(Zdroj!AI$16,A3952-1,0)," - ",OFFSET(Zdroj!AY$16,A3952-1,0)))</f>
        <v/>
      </c>
      <c r="E3954" s="66" t="str">
        <f ca="1">IF(C3954="","",OFFSET(Zdroj!AZ$16,A3952-1,0))</f>
        <v/>
      </c>
      <c r="F3954" s="332"/>
      <c r="G3954" s="333"/>
    </row>
    <row r="3955" spans="1:7" x14ac:dyDescent="0.25">
      <c r="B3955" s="333"/>
      <c r="C3955" s="137" t="str">
        <f ca="1">IF(OFFSET(Zdroj!AJ$16,A3952-1,0)=0,"",CONCATENATE("A",$A$2+3," - ",Zdroj!$AJ$15))</f>
        <v/>
      </c>
      <c r="D3955" s="134" t="str">
        <f ca="1">IF(C3955="","",CONCATENATE(OFFSET(Zdroj!AJ$16,A3952-1,0)," - ",OFFSET(Zdroj!BA$16,A3952-1,0)))</f>
        <v/>
      </c>
      <c r="E3955" s="66" t="str">
        <f ca="1">IF(C3955="","",OFFSET(Zdroj!BB$16,A3952-1,0))</f>
        <v/>
      </c>
      <c r="F3955" s="332"/>
      <c r="G3955" s="333"/>
    </row>
    <row r="3956" spans="1:7" x14ac:dyDescent="0.25">
      <c r="B3956" s="333"/>
      <c r="C3956" s="137" t="str">
        <f ca="1">IF(OFFSET(Zdroj!AK$16,A3952-1,0)=0,"",CONCATENATE("A",$A$2+4," - ",Zdroj!$AK$15))</f>
        <v/>
      </c>
      <c r="D3956" s="134" t="str">
        <f ca="1">IF(C3956="","",CONCATENATE(OFFSET(Zdroj!AK$16,A3952-1,0)," - ",OFFSET(Zdroj!BC$16,A3952-1,0)))</f>
        <v/>
      </c>
      <c r="E3956" s="66" t="str">
        <f ca="1">IF(C3956="","",OFFSET(Zdroj!BD$16,A3952-1,0))</f>
        <v/>
      </c>
      <c r="F3956" s="332"/>
      <c r="G3956" s="333"/>
    </row>
    <row r="3957" spans="1:7" x14ac:dyDescent="0.25">
      <c r="B3957" s="333"/>
      <c r="C3957" s="137" t="str">
        <f ca="1">IF(OFFSET(Zdroj!AL$16,A3952-1,0)=0,"",CONCATENATE("A",$A$2+5," - ",Zdroj!$AL$15))</f>
        <v/>
      </c>
      <c r="D3957" s="134" t="str">
        <f ca="1">IF(C3957="","",CONCATENATE(OFFSET(Zdroj!AL$16,A3952-1,0)," - ",OFFSET(Zdroj!BE$16,A3952-1,0)))</f>
        <v/>
      </c>
      <c r="E3957" s="66" t="str">
        <f ca="1">IF(C3957="","",OFFSET(Zdroj!BF$16,A3952-1,0))</f>
        <v/>
      </c>
      <c r="F3957" s="332"/>
      <c r="G3957" s="333"/>
    </row>
    <row r="3958" spans="1:7" x14ac:dyDescent="0.25">
      <c r="B3958" s="333"/>
      <c r="C3958" s="137" t="str">
        <f ca="1">IF(OFFSET(Zdroj!AM$16,A3952-1,0)=0,"",CONCATENATE("B",$A$2," - ",Zdroj!$AM$15))</f>
        <v/>
      </c>
      <c r="D3958" s="134" t="str">
        <f ca="1">IF(C3958="","",CONCATENATE(OFFSET(Zdroj!AM$16,A3952-1,0)))</f>
        <v/>
      </c>
      <c r="E3958" s="67" t="str">
        <f ca="1">IF(C3958="","",OFFSET(Zdroj!AN$16,A3952-1,0))</f>
        <v/>
      </c>
      <c r="F3958" s="334" t="str">
        <f t="shared" ref="F3958" ca="1" si="1181">IF(SUM(E3958:E3961)=0,"",SUM(E3958:E3961))</f>
        <v/>
      </c>
      <c r="G3958" s="333"/>
    </row>
    <row r="3959" spans="1:7" x14ac:dyDescent="0.25">
      <c r="B3959" s="333"/>
      <c r="C3959" s="137" t="str">
        <f ca="1">IF(OFFSET(Zdroj!AO$16,A3952-1,0)=0,"",CONCATENATE("B",$A$2+1," - ",Zdroj!$AO$15))</f>
        <v/>
      </c>
      <c r="D3959" s="134" t="str">
        <f ca="1">IF(C3959="","",CONCATENATE(OFFSET(Zdroj!AO$16,A3952-1,0)))</f>
        <v/>
      </c>
      <c r="E3959" s="66" t="str">
        <f ca="1">IF(C3959="","",OFFSET(Zdroj!AP$16,A3952-1,0))</f>
        <v/>
      </c>
      <c r="F3959" s="334"/>
      <c r="G3959" s="333"/>
    </row>
    <row r="3960" spans="1:7" x14ac:dyDescent="0.25">
      <c r="B3960" s="333"/>
      <c r="C3960" s="137" t="str">
        <f ca="1">IF(OFFSET(Zdroj!AQ$16,A3952-1,0)=0,"",CONCATENATE("B",$A$2+2," - ",Zdroj!$AQ$15))</f>
        <v/>
      </c>
      <c r="D3960" s="134" t="str">
        <f ca="1">IF(C3960="","",CONCATENATE(OFFSET(Zdroj!AQ$16,A3952-1,0)))</f>
        <v/>
      </c>
      <c r="E3960" s="66" t="str">
        <f ca="1">IF(C3960="","",OFFSET(Zdroj!AR$16,A3952-1,0))</f>
        <v/>
      </c>
      <c r="F3960" s="334"/>
      <c r="G3960" s="333"/>
    </row>
    <row r="3961" spans="1:7" x14ac:dyDescent="0.25">
      <c r="B3961" s="333"/>
      <c r="C3961" s="137" t="str">
        <f ca="1">IF(OFFSET(Zdroj!AT$16,A3952-1,0)=0,"",CONCATENATE("B",$A$2+3," - ",Zdroj!$AS$15))</f>
        <v/>
      </c>
      <c r="D3961" s="134" t="str">
        <f ca="1">IF(C3961="","",CONCATENATE(OFFSET(Zdroj!AS$16,A3952-1,0)))</f>
        <v/>
      </c>
      <c r="E3961" s="66" t="str">
        <f ca="1">IF(C3961="","",OFFSET(Zdroj!AT$16,A3952-1,0))</f>
        <v/>
      </c>
      <c r="F3961" s="334"/>
      <c r="G3961" s="333"/>
    </row>
    <row r="3962" spans="1:7" x14ac:dyDescent="0.25">
      <c r="A3962" s="127">
        <f>SUM((ROW()+8)/10)</f>
        <v>397</v>
      </c>
      <c r="B3962" s="333" t="str">
        <f ca="1">IF(OFFSET(Zdroj!$B$16,A3962-1,0)&gt;0,OFFSET(Zdroj!$B$16,A3962-1,0),"")</f>
        <v/>
      </c>
      <c r="C3962" s="136" t="str">
        <f ca="1">IF(OFFSET(Zdroj!AG$16,A3962-1,0)=0,"",CONCATENATE("A",$A$2," - ",Zdroj!$AG$15))</f>
        <v/>
      </c>
      <c r="D3962" s="134" t="str">
        <f ca="1">IF(C3962="","",CONCATENATE(OFFSET(Zdroj!AG$16,A3962-1,0)," - ",OFFSET(Zdroj!AU$16,A3962-1,0)))</f>
        <v/>
      </c>
      <c r="E3962" s="66" t="str">
        <f ca="1">IF(C3962="","",OFFSET(Zdroj!AV$16,A3962-1,0))</f>
        <v/>
      </c>
      <c r="F3962" s="332" t="str">
        <f t="shared" ref="F3962" ca="1" si="1182">IF(SUM(E3962:E3967)=0,"",SUM(E3962:E3967))</f>
        <v/>
      </c>
      <c r="G3962" s="333" t="str">
        <f t="shared" ref="G3962" ca="1" si="1183">IF(SUM(E3962:E3971)=0,"",SUM(E3962:E3971))</f>
        <v/>
      </c>
    </row>
    <row r="3963" spans="1:7" x14ac:dyDescent="0.25">
      <c r="B3963" s="333"/>
      <c r="C3963" s="137" t="str">
        <f ca="1">IF(OFFSET(Zdroj!AH$16,A3962-1,0)=0,"",CONCATENATE("A",$A$2+1," - ",Zdroj!$AH$15))</f>
        <v/>
      </c>
      <c r="D3963" s="134" t="str">
        <f ca="1">IF(C3963="","",CONCATENATE(OFFSET(Zdroj!AH$16,A3962-1,0)," - ",OFFSET(Zdroj!AW$16,A3962-1,0)))</f>
        <v/>
      </c>
      <c r="E3963" s="66" t="str">
        <f ca="1">IF(C3963="","",OFFSET(Zdroj!AX$16,A3962-1,0))</f>
        <v/>
      </c>
      <c r="F3963" s="332"/>
      <c r="G3963" s="333"/>
    </row>
    <row r="3964" spans="1:7" x14ac:dyDescent="0.25">
      <c r="B3964" s="333"/>
      <c r="C3964" s="137" t="str">
        <f ca="1">IF(OFFSET(Zdroj!AI$16,A3962-1,0)=0,"",CONCATENATE("A",$A$2+2," - ",Zdroj!$AI$15))</f>
        <v/>
      </c>
      <c r="D3964" s="134" t="str">
        <f ca="1">IF(C3964="","",CONCATENATE(OFFSET(Zdroj!AI$16,A3962-1,0)," - ",OFFSET(Zdroj!AY$16,A3962-1,0)))</f>
        <v/>
      </c>
      <c r="E3964" s="66" t="str">
        <f ca="1">IF(C3964="","",OFFSET(Zdroj!AZ$16,A3962-1,0))</f>
        <v/>
      </c>
      <c r="F3964" s="332"/>
      <c r="G3964" s="333"/>
    </row>
    <row r="3965" spans="1:7" x14ac:dyDescent="0.25">
      <c r="B3965" s="333"/>
      <c r="C3965" s="137" t="str">
        <f ca="1">IF(OFFSET(Zdroj!AJ$16,A3962-1,0)=0,"",CONCATENATE("A",$A$2+3," - ",Zdroj!$AJ$15))</f>
        <v/>
      </c>
      <c r="D3965" s="134" t="str">
        <f ca="1">IF(C3965="","",CONCATENATE(OFFSET(Zdroj!AJ$16,A3962-1,0)," - ",OFFSET(Zdroj!BA$16,A3962-1,0)))</f>
        <v/>
      </c>
      <c r="E3965" s="66" t="str">
        <f ca="1">IF(C3965="","",OFFSET(Zdroj!BB$16,A3962-1,0))</f>
        <v/>
      </c>
      <c r="F3965" s="332"/>
      <c r="G3965" s="333"/>
    </row>
    <row r="3966" spans="1:7" x14ac:dyDescent="0.25">
      <c r="B3966" s="333"/>
      <c r="C3966" s="137" t="str">
        <f ca="1">IF(OFFSET(Zdroj!AK$16,A3962-1,0)=0,"",CONCATENATE("A",$A$2+4," - ",Zdroj!$AK$15))</f>
        <v/>
      </c>
      <c r="D3966" s="134" t="str">
        <f ca="1">IF(C3966="","",CONCATENATE(OFFSET(Zdroj!AK$16,A3962-1,0)," - ",OFFSET(Zdroj!BC$16,A3962-1,0)))</f>
        <v/>
      </c>
      <c r="E3966" s="66" t="str">
        <f ca="1">IF(C3966="","",OFFSET(Zdroj!BD$16,A3962-1,0))</f>
        <v/>
      </c>
      <c r="F3966" s="332"/>
      <c r="G3966" s="333"/>
    </row>
    <row r="3967" spans="1:7" x14ac:dyDescent="0.25">
      <c r="B3967" s="333"/>
      <c r="C3967" s="137" t="str">
        <f ca="1">IF(OFFSET(Zdroj!AL$16,A3962-1,0)=0,"",CONCATENATE("A",$A$2+5," - ",Zdroj!$AL$15))</f>
        <v/>
      </c>
      <c r="D3967" s="134" t="str">
        <f ca="1">IF(C3967="","",CONCATENATE(OFFSET(Zdroj!AL$16,A3962-1,0)," - ",OFFSET(Zdroj!BE$16,A3962-1,0)))</f>
        <v/>
      </c>
      <c r="E3967" s="66" t="str">
        <f ca="1">IF(C3967="","",OFFSET(Zdroj!BF$16,A3962-1,0))</f>
        <v/>
      </c>
      <c r="F3967" s="332"/>
      <c r="G3967" s="333"/>
    </row>
    <row r="3968" spans="1:7" x14ac:dyDescent="0.25">
      <c r="B3968" s="333"/>
      <c r="C3968" s="137" t="str">
        <f ca="1">IF(OFFSET(Zdroj!AM$16,A3962-1,0)=0,"",CONCATENATE("B",$A$2," - ",Zdroj!$AM$15))</f>
        <v/>
      </c>
      <c r="D3968" s="134" t="str">
        <f ca="1">IF(C3968="","",CONCATENATE(OFFSET(Zdroj!AM$16,A3962-1,0)))</f>
        <v/>
      </c>
      <c r="E3968" s="67" t="str">
        <f ca="1">IF(C3968="","",OFFSET(Zdroj!AN$16,A3962-1,0))</f>
        <v/>
      </c>
      <c r="F3968" s="334" t="str">
        <f t="shared" ref="F3968" ca="1" si="1184">IF(SUM(E3968:E3971)=0,"",SUM(E3968:E3971))</f>
        <v/>
      </c>
      <c r="G3968" s="333"/>
    </row>
    <row r="3969" spans="1:7" x14ac:dyDescent="0.25">
      <c r="B3969" s="333"/>
      <c r="C3969" s="137" t="str">
        <f ca="1">IF(OFFSET(Zdroj!AO$16,A3962-1,0)=0,"",CONCATENATE("B",$A$2+1," - ",Zdroj!$AO$15))</f>
        <v/>
      </c>
      <c r="D3969" s="134" t="str">
        <f ca="1">IF(C3969="","",CONCATENATE(OFFSET(Zdroj!AO$16,A3962-1,0)))</f>
        <v/>
      </c>
      <c r="E3969" s="66" t="str">
        <f ca="1">IF(C3969="","",OFFSET(Zdroj!AP$16,A3962-1,0))</f>
        <v/>
      </c>
      <c r="F3969" s="334"/>
      <c r="G3969" s="333"/>
    </row>
    <row r="3970" spans="1:7" x14ac:dyDescent="0.25">
      <c r="B3970" s="333"/>
      <c r="C3970" s="137" t="str">
        <f ca="1">IF(OFFSET(Zdroj!AQ$16,A3962-1,0)=0,"",CONCATENATE("B",$A$2+2," - ",Zdroj!$AQ$15))</f>
        <v/>
      </c>
      <c r="D3970" s="134" t="str">
        <f ca="1">IF(C3970="","",CONCATENATE(OFFSET(Zdroj!AQ$16,A3962-1,0)))</f>
        <v/>
      </c>
      <c r="E3970" s="66" t="str">
        <f ca="1">IF(C3970="","",OFFSET(Zdroj!AR$16,A3962-1,0))</f>
        <v/>
      </c>
      <c r="F3970" s="334"/>
      <c r="G3970" s="333"/>
    </row>
    <row r="3971" spans="1:7" x14ac:dyDescent="0.25">
      <c r="B3971" s="333"/>
      <c r="C3971" s="137" t="str">
        <f ca="1">IF(OFFSET(Zdroj!AT$16,A3962-1,0)=0,"",CONCATENATE("B",$A$2+3," - ",Zdroj!$AS$15))</f>
        <v/>
      </c>
      <c r="D3971" s="134" t="str">
        <f ca="1">IF(C3971="","",CONCATENATE(OFFSET(Zdroj!AS$16,A3962-1,0)))</f>
        <v/>
      </c>
      <c r="E3971" s="66" t="str">
        <f ca="1">IF(C3971="","",OFFSET(Zdroj!AT$16,A3962-1,0))</f>
        <v/>
      </c>
      <c r="F3971" s="334"/>
      <c r="G3971" s="333"/>
    </row>
    <row r="3972" spans="1:7" x14ac:dyDescent="0.25">
      <c r="A3972" s="127">
        <f>SUM((ROW()+8)/10)</f>
        <v>398</v>
      </c>
      <c r="B3972" s="333" t="str">
        <f ca="1">IF(OFFSET(Zdroj!$B$16,A3972-1,0)&gt;0,OFFSET(Zdroj!$B$16,A3972-1,0),"")</f>
        <v/>
      </c>
      <c r="C3972" s="136" t="str">
        <f ca="1">IF(OFFSET(Zdroj!AG$16,A3972-1,0)=0,"",CONCATENATE("A",$A$2," - ",Zdroj!$AG$15))</f>
        <v/>
      </c>
      <c r="D3972" s="134" t="str">
        <f ca="1">IF(C3972="","",CONCATENATE(OFFSET(Zdroj!AG$16,A3972-1,0)," - ",OFFSET(Zdroj!AU$16,A3972-1,0)))</f>
        <v/>
      </c>
      <c r="E3972" s="66" t="str">
        <f ca="1">IF(C3972="","",OFFSET(Zdroj!AV$16,A3972-1,0))</f>
        <v/>
      </c>
      <c r="F3972" s="332" t="str">
        <f t="shared" ref="F3972" ca="1" si="1185">IF(SUM(E3972:E3977)=0,"",SUM(E3972:E3977))</f>
        <v/>
      </c>
      <c r="G3972" s="333" t="str">
        <f t="shared" ref="G3972" ca="1" si="1186">IF(SUM(E3972:E3981)=0,"",SUM(E3972:E3981))</f>
        <v/>
      </c>
    </row>
    <row r="3973" spans="1:7" x14ac:dyDescent="0.25">
      <c r="B3973" s="333"/>
      <c r="C3973" s="137" t="str">
        <f ca="1">IF(OFFSET(Zdroj!AH$16,A3972-1,0)=0,"",CONCATENATE("A",$A$2+1," - ",Zdroj!$AH$15))</f>
        <v/>
      </c>
      <c r="D3973" s="134" t="str">
        <f ca="1">IF(C3973="","",CONCATENATE(OFFSET(Zdroj!AH$16,A3972-1,0)," - ",OFFSET(Zdroj!AW$16,A3972-1,0)))</f>
        <v/>
      </c>
      <c r="E3973" s="66" t="str">
        <f ca="1">IF(C3973="","",OFFSET(Zdroj!AX$16,A3972-1,0))</f>
        <v/>
      </c>
      <c r="F3973" s="332"/>
      <c r="G3973" s="333"/>
    </row>
    <row r="3974" spans="1:7" x14ac:dyDescent="0.25">
      <c r="B3974" s="333"/>
      <c r="C3974" s="137" t="str">
        <f ca="1">IF(OFFSET(Zdroj!AI$16,A3972-1,0)=0,"",CONCATENATE("A",$A$2+2," - ",Zdroj!$AI$15))</f>
        <v/>
      </c>
      <c r="D3974" s="134" t="str">
        <f ca="1">IF(C3974="","",CONCATENATE(OFFSET(Zdroj!AI$16,A3972-1,0)," - ",OFFSET(Zdroj!AY$16,A3972-1,0)))</f>
        <v/>
      </c>
      <c r="E3974" s="66" t="str">
        <f ca="1">IF(C3974="","",OFFSET(Zdroj!AZ$16,A3972-1,0))</f>
        <v/>
      </c>
      <c r="F3974" s="332"/>
      <c r="G3974" s="333"/>
    </row>
    <row r="3975" spans="1:7" x14ac:dyDescent="0.25">
      <c r="B3975" s="333"/>
      <c r="C3975" s="137" t="str">
        <f ca="1">IF(OFFSET(Zdroj!AJ$16,A3972-1,0)=0,"",CONCATENATE("A",$A$2+3," - ",Zdroj!$AJ$15))</f>
        <v/>
      </c>
      <c r="D3975" s="134" t="str">
        <f ca="1">IF(C3975="","",CONCATENATE(OFFSET(Zdroj!AJ$16,A3972-1,0)," - ",OFFSET(Zdroj!BA$16,A3972-1,0)))</f>
        <v/>
      </c>
      <c r="E3975" s="66" t="str">
        <f ca="1">IF(C3975="","",OFFSET(Zdroj!BB$16,A3972-1,0))</f>
        <v/>
      </c>
      <c r="F3975" s="332"/>
      <c r="G3975" s="333"/>
    </row>
    <row r="3976" spans="1:7" x14ac:dyDescent="0.25">
      <c r="B3976" s="333"/>
      <c r="C3976" s="137" t="str">
        <f ca="1">IF(OFFSET(Zdroj!AK$16,A3972-1,0)=0,"",CONCATENATE("A",$A$2+4," - ",Zdroj!$AK$15))</f>
        <v/>
      </c>
      <c r="D3976" s="134" t="str">
        <f ca="1">IF(C3976="","",CONCATENATE(OFFSET(Zdroj!AK$16,A3972-1,0)," - ",OFFSET(Zdroj!BC$16,A3972-1,0)))</f>
        <v/>
      </c>
      <c r="E3976" s="66" t="str">
        <f ca="1">IF(C3976="","",OFFSET(Zdroj!BD$16,A3972-1,0))</f>
        <v/>
      </c>
      <c r="F3976" s="332"/>
      <c r="G3976" s="333"/>
    </row>
    <row r="3977" spans="1:7" x14ac:dyDescent="0.25">
      <c r="B3977" s="333"/>
      <c r="C3977" s="137" t="str">
        <f ca="1">IF(OFFSET(Zdroj!AL$16,A3972-1,0)=0,"",CONCATENATE("A",$A$2+5," - ",Zdroj!$AL$15))</f>
        <v/>
      </c>
      <c r="D3977" s="134" t="str">
        <f ca="1">IF(C3977="","",CONCATENATE(OFFSET(Zdroj!AL$16,A3972-1,0)," - ",OFFSET(Zdroj!BE$16,A3972-1,0)))</f>
        <v/>
      </c>
      <c r="E3977" s="66" t="str">
        <f ca="1">IF(C3977="","",OFFSET(Zdroj!BF$16,A3972-1,0))</f>
        <v/>
      </c>
      <c r="F3977" s="332"/>
      <c r="G3977" s="333"/>
    </row>
    <row r="3978" spans="1:7" x14ac:dyDescent="0.25">
      <c r="B3978" s="333"/>
      <c r="C3978" s="137" t="str">
        <f ca="1">IF(OFFSET(Zdroj!AM$16,A3972-1,0)=0,"",CONCATENATE("B",$A$2," - ",Zdroj!$AM$15))</f>
        <v/>
      </c>
      <c r="D3978" s="134" t="str">
        <f ca="1">IF(C3978="","",CONCATENATE(OFFSET(Zdroj!AM$16,A3972-1,0)))</f>
        <v/>
      </c>
      <c r="E3978" s="67" t="str">
        <f ca="1">IF(C3978="","",OFFSET(Zdroj!AN$16,A3972-1,0))</f>
        <v/>
      </c>
      <c r="F3978" s="334" t="str">
        <f t="shared" ref="F3978" ca="1" si="1187">IF(SUM(E3978:E3981)=0,"",SUM(E3978:E3981))</f>
        <v/>
      </c>
      <c r="G3978" s="333"/>
    </row>
    <row r="3979" spans="1:7" x14ac:dyDescent="0.25">
      <c r="B3979" s="333"/>
      <c r="C3979" s="137" t="str">
        <f ca="1">IF(OFFSET(Zdroj!AO$16,A3972-1,0)=0,"",CONCATENATE("B",$A$2+1," - ",Zdroj!$AO$15))</f>
        <v/>
      </c>
      <c r="D3979" s="134" t="str">
        <f ca="1">IF(C3979="","",CONCATENATE(OFFSET(Zdroj!AO$16,A3972-1,0)))</f>
        <v/>
      </c>
      <c r="E3979" s="66" t="str">
        <f ca="1">IF(C3979="","",OFFSET(Zdroj!AP$16,A3972-1,0))</f>
        <v/>
      </c>
      <c r="F3979" s="334"/>
      <c r="G3979" s="333"/>
    </row>
    <row r="3980" spans="1:7" x14ac:dyDescent="0.25">
      <c r="B3980" s="333"/>
      <c r="C3980" s="137" t="str">
        <f ca="1">IF(OFFSET(Zdroj!AQ$16,A3972-1,0)=0,"",CONCATENATE("B",$A$2+2," - ",Zdroj!$AQ$15))</f>
        <v/>
      </c>
      <c r="D3980" s="134" t="str">
        <f ca="1">IF(C3980="","",CONCATENATE(OFFSET(Zdroj!AQ$16,A3972-1,0)))</f>
        <v/>
      </c>
      <c r="E3980" s="66" t="str">
        <f ca="1">IF(C3980="","",OFFSET(Zdroj!AR$16,A3972-1,0))</f>
        <v/>
      </c>
      <c r="F3980" s="334"/>
      <c r="G3980" s="333"/>
    </row>
    <row r="3981" spans="1:7" x14ac:dyDescent="0.25">
      <c r="B3981" s="333"/>
      <c r="C3981" s="137" t="str">
        <f ca="1">IF(OFFSET(Zdroj!AT$16,A3972-1,0)=0,"",CONCATENATE("B",$A$2+3," - ",Zdroj!$AS$15))</f>
        <v/>
      </c>
      <c r="D3981" s="134" t="str">
        <f ca="1">IF(C3981="","",CONCATENATE(OFFSET(Zdroj!AS$16,A3972-1,0)))</f>
        <v/>
      </c>
      <c r="E3981" s="66" t="str">
        <f ca="1">IF(C3981="","",OFFSET(Zdroj!AT$16,A3972-1,0))</f>
        <v/>
      </c>
      <c r="F3981" s="334"/>
      <c r="G3981" s="333"/>
    </row>
    <row r="3982" spans="1:7" x14ac:dyDescent="0.25">
      <c r="A3982" s="127">
        <f>SUM((ROW()+8)/10)</f>
        <v>399</v>
      </c>
      <c r="B3982" s="333" t="str">
        <f ca="1">IF(OFFSET(Zdroj!$B$16,A3982-1,0)&gt;0,OFFSET(Zdroj!$B$16,A3982-1,0),"")</f>
        <v/>
      </c>
      <c r="C3982" s="136" t="str">
        <f ca="1">IF(OFFSET(Zdroj!AG$16,A3982-1,0)=0,"",CONCATENATE("A",$A$2," - ",Zdroj!$AG$15))</f>
        <v/>
      </c>
      <c r="D3982" s="134" t="str">
        <f ca="1">IF(C3982="","",CONCATENATE(OFFSET(Zdroj!AG$16,A3982-1,0)," - ",OFFSET(Zdroj!AU$16,A3982-1,0)))</f>
        <v/>
      </c>
      <c r="E3982" s="66" t="str">
        <f ca="1">IF(C3982="","",OFFSET(Zdroj!AV$16,A3982-1,0))</f>
        <v/>
      </c>
      <c r="F3982" s="332" t="str">
        <f t="shared" ref="F3982" ca="1" si="1188">IF(SUM(E3982:E3987)=0,"",SUM(E3982:E3987))</f>
        <v/>
      </c>
      <c r="G3982" s="333" t="str">
        <f t="shared" ref="G3982" ca="1" si="1189">IF(SUM(E3982:E3991)=0,"",SUM(E3982:E3991))</f>
        <v/>
      </c>
    </row>
    <row r="3983" spans="1:7" x14ac:dyDescent="0.25">
      <c r="B3983" s="333"/>
      <c r="C3983" s="137" t="str">
        <f ca="1">IF(OFFSET(Zdroj!AH$16,A3982-1,0)=0,"",CONCATENATE("A",$A$2+1," - ",Zdroj!$AH$15))</f>
        <v/>
      </c>
      <c r="D3983" s="134" t="str">
        <f ca="1">IF(C3983="","",CONCATENATE(OFFSET(Zdroj!AH$16,A3982-1,0)," - ",OFFSET(Zdroj!AW$16,A3982-1,0)))</f>
        <v/>
      </c>
      <c r="E3983" s="66" t="str">
        <f ca="1">IF(C3983="","",OFFSET(Zdroj!AX$16,A3982-1,0))</f>
        <v/>
      </c>
      <c r="F3983" s="332"/>
      <c r="G3983" s="333"/>
    </row>
    <row r="3984" spans="1:7" x14ac:dyDescent="0.25">
      <c r="B3984" s="333"/>
      <c r="C3984" s="137" t="str">
        <f ca="1">IF(OFFSET(Zdroj!AI$16,A3982-1,0)=0,"",CONCATENATE("A",$A$2+2," - ",Zdroj!$AI$15))</f>
        <v/>
      </c>
      <c r="D3984" s="134" t="str">
        <f ca="1">IF(C3984="","",CONCATENATE(OFFSET(Zdroj!AI$16,A3982-1,0)," - ",OFFSET(Zdroj!AY$16,A3982-1,0)))</f>
        <v/>
      </c>
      <c r="E3984" s="66" t="str">
        <f ca="1">IF(C3984="","",OFFSET(Zdroj!AZ$16,A3982-1,0))</f>
        <v/>
      </c>
      <c r="F3984" s="332"/>
      <c r="G3984" s="333"/>
    </row>
    <row r="3985" spans="1:7" x14ac:dyDescent="0.25">
      <c r="B3985" s="333"/>
      <c r="C3985" s="137" t="str">
        <f ca="1">IF(OFFSET(Zdroj!AJ$16,A3982-1,0)=0,"",CONCATENATE("A",$A$2+3," - ",Zdroj!$AJ$15))</f>
        <v/>
      </c>
      <c r="D3985" s="134" t="str">
        <f ca="1">IF(C3985="","",CONCATENATE(OFFSET(Zdroj!AJ$16,A3982-1,0)," - ",OFFSET(Zdroj!BA$16,A3982-1,0)))</f>
        <v/>
      </c>
      <c r="E3985" s="66" t="str">
        <f ca="1">IF(C3985="","",OFFSET(Zdroj!BB$16,A3982-1,0))</f>
        <v/>
      </c>
      <c r="F3985" s="332"/>
      <c r="G3985" s="333"/>
    </row>
    <row r="3986" spans="1:7" x14ac:dyDescent="0.25">
      <c r="B3986" s="333"/>
      <c r="C3986" s="137" t="str">
        <f ca="1">IF(OFFSET(Zdroj!AK$16,A3982-1,0)=0,"",CONCATENATE("A",$A$2+4," - ",Zdroj!$AK$15))</f>
        <v/>
      </c>
      <c r="D3986" s="134" t="str">
        <f ca="1">IF(C3986="","",CONCATENATE(OFFSET(Zdroj!AK$16,A3982-1,0)," - ",OFFSET(Zdroj!BC$16,A3982-1,0)))</f>
        <v/>
      </c>
      <c r="E3986" s="66" t="str">
        <f ca="1">IF(C3986="","",OFFSET(Zdroj!BD$16,A3982-1,0))</f>
        <v/>
      </c>
      <c r="F3986" s="332"/>
      <c r="G3986" s="333"/>
    </row>
    <row r="3987" spans="1:7" x14ac:dyDescent="0.25">
      <c r="B3987" s="333"/>
      <c r="C3987" s="137" t="str">
        <f ca="1">IF(OFFSET(Zdroj!AL$16,A3982-1,0)=0,"",CONCATENATE("A",$A$2+5," - ",Zdroj!$AL$15))</f>
        <v/>
      </c>
      <c r="D3987" s="134" t="str">
        <f ca="1">IF(C3987="","",CONCATENATE(OFFSET(Zdroj!AL$16,A3982-1,0)," - ",OFFSET(Zdroj!BE$16,A3982-1,0)))</f>
        <v/>
      </c>
      <c r="E3987" s="66" t="str">
        <f ca="1">IF(C3987="","",OFFSET(Zdroj!BF$16,A3982-1,0))</f>
        <v/>
      </c>
      <c r="F3987" s="332"/>
      <c r="G3987" s="333"/>
    </row>
    <row r="3988" spans="1:7" x14ac:dyDescent="0.25">
      <c r="B3988" s="333"/>
      <c r="C3988" s="137" t="str">
        <f ca="1">IF(OFFSET(Zdroj!AM$16,A3982-1,0)=0,"",CONCATENATE("B",$A$2," - ",Zdroj!$AM$15))</f>
        <v/>
      </c>
      <c r="D3988" s="134" t="str">
        <f ca="1">IF(C3988="","",CONCATENATE(OFFSET(Zdroj!AM$16,A3982-1,0)))</f>
        <v/>
      </c>
      <c r="E3988" s="67" t="str">
        <f ca="1">IF(C3988="","",OFFSET(Zdroj!AN$16,A3982-1,0))</f>
        <v/>
      </c>
      <c r="F3988" s="334" t="str">
        <f t="shared" ref="F3988" ca="1" si="1190">IF(SUM(E3988:E3991)=0,"",SUM(E3988:E3991))</f>
        <v/>
      </c>
      <c r="G3988" s="333"/>
    </row>
    <row r="3989" spans="1:7" x14ac:dyDescent="0.25">
      <c r="B3989" s="333"/>
      <c r="C3989" s="137" t="str">
        <f ca="1">IF(OFFSET(Zdroj!AO$16,A3982-1,0)=0,"",CONCATENATE("B",$A$2+1," - ",Zdroj!$AO$15))</f>
        <v/>
      </c>
      <c r="D3989" s="134" t="str">
        <f ca="1">IF(C3989="","",CONCATENATE(OFFSET(Zdroj!AO$16,A3982-1,0)))</f>
        <v/>
      </c>
      <c r="E3989" s="66" t="str">
        <f ca="1">IF(C3989="","",OFFSET(Zdroj!AP$16,A3982-1,0))</f>
        <v/>
      </c>
      <c r="F3989" s="334"/>
      <c r="G3989" s="333"/>
    </row>
    <row r="3990" spans="1:7" x14ac:dyDescent="0.25">
      <c r="B3990" s="333"/>
      <c r="C3990" s="137" t="str">
        <f ca="1">IF(OFFSET(Zdroj!AQ$16,A3982-1,0)=0,"",CONCATENATE("B",$A$2+2," - ",Zdroj!$AQ$15))</f>
        <v/>
      </c>
      <c r="D3990" s="134" t="str">
        <f ca="1">IF(C3990="","",CONCATENATE(OFFSET(Zdroj!AQ$16,A3982-1,0)))</f>
        <v/>
      </c>
      <c r="E3990" s="66" t="str">
        <f ca="1">IF(C3990="","",OFFSET(Zdroj!AR$16,A3982-1,0))</f>
        <v/>
      </c>
      <c r="F3990" s="334"/>
      <c r="G3990" s="333"/>
    </row>
    <row r="3991" spans="1:7" x14ac:dyDescent="0.25">
      <c r="B3991" s="333"/>
      <c r="C3991" s="137" t="str">
        <f ca="1">IF(OFFSET(Zdroj!AT$16,A3982-1,0)=0,"",CONCATENATE("B",$A$2+3," - ",Zdroj!$AS$15))</f>
        <v/>
      </c>
      <c r="D3991" s="134" t="str">
        <f ca="1">IF(C3991="","",CONCATENATE(OFFSET(Zdroj!AS$16,A3982-1,0)))</f>
        <v/>
      </c>
      <c r="E3991" s="66" t="str">
        <f ca="1">IF(C3991="","",OFFSET(Zdroj!AT$16,A3982-1,0))</f>
        <v/>
      </c>
      <c r="F3991" s="334"/>
      <c r="G3991" s="333"/>
    </row>
    <row r="3992" spans="1:7" x14ac:dyDescent="0.25">
      <c r="A3992" s="127">
        <f>SUM((ROW()+8)/10)</f>
        <v>400</v>
      </c>
      <c r="B3992" s="333" t="str">
        <f ca="1">IF(OFFSET(Zdroj!$B$16,A3992-1,0)&gt;0,OFFSET(Zdroj!$B$16,A3992-1,0),"")</f>
        <v/>
      </c>
      <c r="C3992" s="136" t="str">
        <f ca="1">IF(OFFSET(Zdroj!AG$16,A3992-1,0)=0,"",CONCATENATE("A",$A$2," - ",Zdroj!$AG$15))</f>
        <v/>
      </c>
      <c r="D3992" s="134" t="str">
        <f ca="1">IF(C3992="","",CONCATENATE(OFFSET(Zdroj!AG$16,A3992-1,0)," - ",OFFSET(Zdroj!AU$16,A3992-1,0)))</f>
        <v/>
      </c>
      <c r="E3992" s="66" t="str">
        <f ca="1">IF(C3992="","",OFFSET(Zdroj!AV$16,A3992-1,0))</f>
        <v/>
      </c>
      <c r="F3992" s="332" t="str">
        <f t="shared" ref="F3992" ca="1" si="1191">IF(SUM(E3992:E3997)=0,"",SUM(E3992:E3997))</f>
        <v/>
      </c>
      <c r="G3992" s="333" t="str">
        <f t="shared" ref="G3992" ca="1" si="1192">IF(SUM(E3992:E4001)=0,"",SUM(E3992:E4001))</f>
        <v/>
      </c>
    </row>
    <row r="3993" spans="1:7" x14ac:dyDescent="0.25">
      <c r="B3993" s="333"/>
      <c r="C3993" s="137" t="str">
        <f ca="1">IF(OFFSET(Zdroj!AH$16,A3992-1,0)=0,"",CONCATENATE("A",$A$2+1," - ",Zdroj!$AH$15))</f>
        <v/>
      </c>
      <c r="D3993" s="134" t="str">
        <f ca="1">IF(C3993="","",CONCATENATE(OFFSET(Zdroj!AH$16,A3992-1,0)," - ",OFFSET(Zdroj!AW$16,A3992-1,0)))</f>
        <v/>
      </c>
      <c r="E3993" s="66" t="str">
        <f ca="1">IF(C3993="","",OFFSET(Zdroj!AX$16,A3992-1,0))</f>
        <v/>
      </c>
      <c r="F3993" s="332"/>
      <c r="G3993" s="333"/>
    </row>
    <row r="3994" spans="1:7" x14ac:dyDescent="0.25">
      <c r="B3994" s="333"/>
      <c r="C3994" s="137" t="str">
        <f ca="1">IF(OFFSET(Zdroj!AI$16,A3992-1,0)=0,"",CONCATENATE("A",$A$2+2," - ",Zdroj!$AI$15))</f>
        <v/>
      </c>
      <c r="D3994" s="134" t="str">
        <f ca="1">IF(C3994="","",CONCATENATE(OFFSET(Zdroj!AI$16,A3992-1,0)," - ",OFFSET(Zdroj!AY$16,A3992-1,0)))</f>
        <v/>
      </c>
      <c r="E3994" s="66" t="str">
        <f ca="1">IF(C3994="","",OFFSET(Zdroj!AZ$16,A3992-1,0))</f>
        <v/>
      </c>
      <c r="F3994" s="332"/>
      <c r="G3994" s="333"/>
    </row>
    <row r="3995" spans="1:7" x14ac:dyDescent="0.25">
      <c r="B3995" s="333"/>
      <c r="C3995" s="137" t="str">
        <f ca="1">IF(OFFSET(Zdroj!AJ$16,A3992-1,0)=0,"",CONCATENATE("A",$A$2+3," - ",Zdroj!$AJ$15))</f>
        <v/>
      </c>
      <c r="D3995" s="134" t="str">
        <f ca="1">IF(C3995="","",CONCATENATE(OFFSET(Zdroj!AJ$16,A3992-1,0)," - ",OFFSET(Zdroj!BA$16,A3992-1,0)))</f>
        <v/>
      </c>
      <c r="E3995" s="66" t="str">
        <f ca="1">IF(C3995="","",OFFSET(Zdroj!BB$16,A3992-1,0))</f>
        <v/>
      </c>
      <c r="F3995" s="332"/>
      <c r="G3995" s="333"/>
    </row>
    <row r="3996" spans="1:7" x14ac:dyDescent="0.25">
      <c r="B3996" s="333"/>
      <c r="C3996" s="137" t="str">
        <f ca="1">IF(OFFSET(Zdroj!AK$16,A3992-1,0)=0,"",CONCATENATE("A",$A$2+4," - ",Zdroj!$AK$15))</f>
        <v/>
      </c>
      <c r="D3996" s="134" t="str">
        <f ca="1">IF(C3996="","",CONCATENATE(OFFSET(Zdroj!AK$16,A3992-1,0)," - ",OFFSET(Zdroj!BC$16,A3992-1,0)))</f>
        <v/>
      </c>
      <c r="E3996" s="66" t="str">
        <f ca="1">IF(C3996="","",OFFSET(Zdroj!BD$16,A3992-1,0))</f>
        <v/>
      </c>
      <c r="F3996" s="332"/>
      <c r="G3996" s="333"/>
    </row>
    <row r="3997" spans="1:7" x14ac:dyDescent="0.25">
      <c r="B3997" s="333"/>
      <c r="C3997" s="137" t="str">
        <f ca="1">IF(OFFSET(Zdroj!AL$16,A3992-1,0)=0,"",CONCATENATE("A",$A$2+5," - ",Zdroj!$AL$15))</f>
        <v/>
      </c>
      <c r="D3997" s="134" t="str">
        <f ca="1">IF(C3997="","",CONCATENATE(OFFSET(Zdroj!AL$16,A3992-1,0)," - ",OFFSET(Zdroj!BE$16,A3992-1,0)))</f>
        <v/>
      </c>
      <c r="E3997" s="66" t="str">
        <f ca="1">IF(C3997="","",OFFSET(Zdroj!BF$16,A3992-1,0))</f>
        <v/>
      </c>
      <c r="F3997" s="332"/>
      <c r="G3997" s="333"/>
    </row>
    <row r="3998" spans="1:7" x14ac:dyDescent="0.25">
      <c r="B3998" s="333"/>
      <c r="C3998" s="137" t="str">
        <f ca="1">IF(OFFSET(Zdroj!AM$16,A3992-1,0)=0,"",CONCATENATE("B",$A$2," - ",Zdroj!$AM$15))</f>
        <v/>
      </c>
      <c r="D3998" s="134" t="str">
        <f ca="1">IF(C3998="","",CONCATENATE(OFFSET(Zdroj!AM$16,A3992-1,0)))</f>
        <v/>
      </c>
      <c r="E3998" s="67" t="str">
        <f ca="1">IF(C3998="","",OFFSET(Zdroj!AN$16,A3992-1,0))</f>
        <v/>
      </c>
      <c r="F3998" s="334" t="str">
        <f t="shared" ref="F3998" ca="1" si="1193">IF(SUM(E3998:E4001)=0,"",SUM(E3998:E4001))</f>
        <v/>
      </c>
      <c r="G3998" s="333"/>
    </row>
    <row r="3999" spans="1:7" x14ac:dyDescent="0.25">
      <c r="B3999" s="333"/>
      <c r="C3999" s="137" t="str">
        <f ca="1">IF(OFFSET(Zdroj!AO$16,A3992-1,0)=0,"",CONCATENATE("B",$A$2+1," - ",Zdroj!$AO$15))</f>
        <v/>
      </c>
      <c r="D3999" s="134" t="str">
        <f ca="1">IF(C3999="","",CONCATENATE(OFFSET(Zdroj!AO$16,A3992-1,0)))</f>
        <v/>
      </c>
      <c r="E3999" s="66" t="str">
        <f ca="1">IF(C3999="","",OFFSET(Zdroj!AP$16,A3992-1,0))</f>
        <v/>
      </c>
      <c r="F3999" s="334"/>
      <c r="G3999" s="333"/>
    </row>
    <row r="4000" spans="1:7" x14ac:dyDescent="0.25">
      <c r="B4000" s="333"/>
      <c r="C4000" s="137" t="str">
        <f ca="1">IF(OFFSET(Zdroj!AQ$16,A3992-1,0)=0,"",CONCATENATE("B",$A$2+2," - ",Zdroj!$AQ$15))</f>
        <v/>
      </c>
      <c r="D4000" s="134" t="str">
        <f ca="1">IF(C4000="","",CONCATENATE(OFFSET(Zdroj!AQ$16,A3992-1,0)))</f>
        <v/>
      </c>
      <c r="E4000" s="66" t="str">
        <f ca="1">IF(C4000="","",OFFSET(Zdroj!AR$16,A3992-1,0))</f>
        <v/>
      </c>
      <c r="F4000" s="334"/>
      <c r="G4000" s="333"/>
    </row>
    <row r="4001" spans="1:7" x14ac:dyDescent="0.25">
      <c r="B4001" s="333"/>
      <c r="C4001" s="137" t="str">
        <f ca="1">IF(OFFSET(Zdroj!AT$16,A3992-1,0)=0,"",CONCATENATE("B",$A$2+3," - ",Zdroj!$AS$15))</f>
        <v/>
      </c>
      <c r="D4001" s="134" t="str">
        <f ca="1">IF(C4001="","",CONCATENATE(OFFSET(Zdroj!AS$16,A3992-1,0)))</f>
        <v/>
      </c>
      <c r="E4001" s="66" t="str">
        <f ca="1">IF(C4001="","",OFFSET(Zdroj!AT$16,A3992-1,0))</f>
        <v/>
      </c>
      <c r="F4001" s="334"/>
      <c r="G4001" s="333"/>
    </row>
    <row r="4002" spans="1:7" x14ac:dyDescent="0.25">
      <c r="A4002" s="127">
        <f>SUM((ROW()+8)/10)</f>
        <v>401</v>
      </c>
      <c r="B4002" s="333" t="str">
        <f ca="1">IF(OFFSET(Zdroj!$B$16,A4002-1,0)&gt;0,OFFSET(Zdroj!$B$16,A4002-1,0),"")</f>
        <v/>
      </c>
      <c r="C4002" s="136" t="str">
        <f ca="1">IF(OFFSET(Zdroj!AG$16,A4002-1,0)=0,"",CONCATENATE("A",$A$2," - ",Zdroj!$AG$15))</f>
        <v/>
      </c>
      <c r="D4002" s="134" t="str">
        <f ca="1">IF(C4002="","",CONCATENATE(OFFSET(Zdroj!AG$16,A4002-1,0)," - ",OFFSET(Zdroj!AU$16,A4002-1,0)))</f>
        <v/>
      </c>
      <c r="E4002" s="66" t="str">
        <f ca="1">IF(C4002="","",OFFSET(Zdroj!AV$16,A4002-1,0))</f>
        <v/>
      </c>
      <c r="F4002" s="332" t="str">
        <f t="shared" ref="F4002" ca="1" si="1194">IF(SUM(E4002:E4007)=0,"",SUM(E4002:E4007))</f>
        <v/>
      </c>
      <c r="G4002" s="333" t="str">
        <f t="shared" ref="G4002" ca="1" si="1195">IF(SUM(E4002:E4011)=0,"",SUM(E4002:E4011))</f>
        <v/>
      </c>
    </row>
    <row r="4003" spans="1:7" x14ac:dyDescent="0.25">
      <c r="B4003" s="333"/>
      <c r="C4003" s="137" t="str">
        <f ca="1">IF(OFFSET(Zdroj!AH$16,A4002-1,0)=0,"",CONCATENATE("A",$A$2+1," - ",Zdroj!$AH$15))</f>
        <v/>
      </c>
      <c r="D4003" s="134" t="str">
        <f ca="1">IF(C4003="","",CONCATENATE(OFFSET(Zdroj!AH$16,A4002-1,0)," - ",OFFSET(Zdroj!AW$16,A4002-1,0)))</f>
        <v/>
      </c>
      <c r="E4003" s="66" t="str">
        <f ca="1">IF(C4003="","",OFFSET(Zdroj!AX$16,A4002-1,0))</f>
        <v/>
      </c>
      <c r="F4003" s="332"/>
      <c r="G4003" s="333"/>
    </row>
    <row r="4004" spans="1:7" x14ac:dyDescent="0.25">
      <c r="B4004" s="333"/>
      <c r="C4004" s="137" t="str">
        <f ca="1">IF(OFFSET(Zdroj!AI$16,A4002-1,0)=0,"",CONCATENATE("A",$A$2+2," - ",Zdroj!$AI$15))</f>
        <v/>
      </c>
      <c r="D4004" s="134" t="str">
        <f ca="1">IF(C4004="","",CONCATENATE(OFFSET(Zdroj!AI$16,A4002-1,0)," - ",OFFSET(Zdroj!AY$16,A4002-1,0)))</f>
        <v/>
      </c>
      <c r="E4004" s="66" t="str">
        <f ca="1">IF(C4004="","",OFFSET(Zdroj!AZ$16,A4002-1,0))</f>
        <v/>
      </c>
      <c r="F4004" s="332"/>
      <c r="G4004" s="333"/>
    </row>
    <row r="4005" spans="1:7" x14ac:dyDescent="0.25">
      <c r="B4005" s="333"/>
      <c r="C4005" s="137" t="str">
        <f ca="1">IF(OFFSET(Zdroj!AJ$16,A4002-1,0)=0,"",CONCATENATE("A",$A$2+3," - ",Zdroj!$AJ$15))</f>
        <v/>
      </c>
      <c r="D4005" s="134" t="str">
        <f ca="1">IF(C4005="","",CONCATENATE(OFFSET(Zdroj!AJ$16,A4002-1,0)," - ",OFFSET(Zdroj!BA$16,A4002-1,0)))</f>
        <v/>
      </c>
      <c r="E4005" s="66" t="str">
        <f ca="1">IF(C4005="","",OFFSET(Zdroj!BB$16,A4002-1,0))</f>
        <v/>
      </c>
      <c r="F4005" s="332"/>
      <c r="G4005" s="333"/>
    </row>
    <row r="4006" spans="1:7" x14ac:dyDescent="0.25">
      <c r="B4006" s="333"/>
      <c r="C4006" s="137" t="str">
        <f ca="1">IF(OFFSET(Zdroj!AK$16,A4002-1,0)=0,"",CONCATENATE("A",$A$2+4," - ",Zdroj!$AK$15))</f>
        <v/>
      </c>
      <c r="D4006" s="134" t="str">
        <f ca="1">IF(C4006="","",CONCATENATE(OFFSET(Zdroj!AK$16,A4002-1,0)," - ",OFFSET(Zdroj!BC$16,A4002-1,0)))</f>
        <v/>
      </c>
      <c r="E4006" s="66" t="str">
        <f ca="1">IF(C4006="","",OFFSET(Zdroj!BD$16,A4002-1,0))</f>
        <v/>
      </c>
      <c r="F4006" s="332"/>
      <c r="G4006" s="333"/>
    </row>
    <row r="4007" spans="1:7" x14ac:dyDescent="0.25">
      <c r="B4007" s="333"/>
      <c r="C4007" s="137" t="str">
        <f ca="1">IF(OFFSET(Zdroj!AL$16,A4002-1,0)=0,"",CONCATENATE("A",$A$2+5," - ",Zdroj!$AL$15))</f>
        <v/>
      </c>
      <c r="D4007" s="134" t="str">
        <f ca="1">IF(C4007="","",CONCATENATE(OFFSET(Zdroj!AL$16,A4002-1,0)," - ",OFFSET(Zdroj!BE$16,A4002-1,0)))</f>
        <v/>
      </c>
      <c r="E4007" s="66" t="str">
        <f ca="1">IF(C4007="","",OFFSET(Zdroj!BF$16,A4002-1,0))</f>
        <v/>
      </c>
      <c r="F4007" s="332"/>
      <c r="G4007" s="333"/>
    </row>
    <row r="4008" spans="1:7" x14ac:dyDescent="0.25">
      <c r="B4008" s="333"/>
      <c r="C4008" s="137" t="str">
        <f ca="1">IF(OFFSET(Zdroj!AM$16,A4002-1,0)=0,"",CONCATENATE("B",$A$2," - ",Zdroj!$AM$15))</f>
        <v/>
      </c>
      <c r="D4008" s="134" t="str">
        <f ca="1">IF(C4008="","",CONCATENATE(OFFSET(Zdroj!AM$16,A4002-1,0)))</f>
        <v/>
      </c>
      <c r="E4008" s="67" t="str">
        <f ca="1">IF(C4008="","",OFFSET(Zdroj!AN$16,A4002-1,0))</f>
        <v/>
      </c>
      <c r="F4008" s="334" t="str">
        <f t="shared" ref="F4008" ca="1" si="1196">IF(SUM(E4008:E4011)=0,"",SUM(E4008:E4011))</f>
        <v/>
      </c>
      <c r="G4008" s="333"/>
    </row>
    <row r="4009" spans="1:7" x14ac:dyDescent="0.25">
      <c r="B4009" s="333"/>
      <c r="C4009" s="137" t="str">
        <f ca="1">IF(OFFSET(Zdroj!AO$16,A4002-1,0)=0,"",CONCATENATE("B",$A$2+1," - ",Zdroj!$AO$15))</f>
        <v/>
      </c>
      <c r="D4009" s="134" t="str">
        <f ca="1">IF(C4009="","",CONCATENATE(OFFSET(Zdroj!AO$16,A4002-1,0)))</f>
        <v/>
      </c>
      <c r="E4009" s="66" t="str">
        <f ca="1">IF(C4009="","",OFFSET(Zdroj!AP$16,A4002-1,0))</f>
        <v/>
      </c>
      <c r="F4009" s="334"/>
      <c r="G4009" s="333"/>
    </row>
    <row r="4010" spans="1:7" x14ac:dyDescent="0.25">
      <c r="B4010" s="333"/>
      <c r="C4010" s="137" t="str">
        <f ca="1">IF(OFFSET(Zdroj!AQ$16,A4002-1,0)=0,"",CONCATENATE("B",$A$2+2," - ",Zdroj!$AQ$15))</f>
        <v/>
      </c>
      <c r="D4010" s="134" t="str">
        <f ca="1">IF(C4010="","",CONCATENATE(OFFSET(Zdroj!AQ$16,A4002-1,0)))</f>
        <v/>
      </c>
      <c r="E4010" s="66" t="str">
        <f ca="1">IF(C4010="","",OFFSET(Zdroj!AR$16,A4002-1,0))</f>
        <v/>
      </c>
      <c r="F4010" s="334"/>
      <c r="G4010" s="333"/>
    </row>
    <row r="4011" spans="1:7" x14ac:dyDescent="0.25">
      <c r="B4011" s="333"/>
      <c r="C4011" s="137" t="str">
        <f ca="1">IF(OFFSET(Zdroj!AT$16,A4002-1,0)=0,"",CONCATENATE("B",$A$2+3," - ",Zdroj!$AS$15))</f>
        <v/>
      </c>
      <c r="D4011" s="134" t="str">
        <f ca="1">IF(C4011="","",CONCATENATE(OFFSET(Zdroj!AS$16,A4002-1,0)))</f>
        <v/>
      </c>
      <c r="E4011" s="66" t="str">
        <f ca="1">IF(C4011="","",OFFSET(Zdroj!AT$16,A4002-1,0))</f>
        <v/>
      </c>
      <c r="F4011" s="334"/>
      <c r="G4011" s="333"/>
    </row>
    <row r="4012" spans="1:7" x14ac:dyDescent="0.25">
      <c r="A4012" s="127">
        <f>SUM((ROW()+8)/10)</f>
        <v>402</v>
      </c>
      <c r="B4012" s="333" t="str">
        <f ca="1">IF(OFFSET(Zdroj!$B$16,A4012-1,0)&gt;0,OFFSET(Zdroj!$B$16,A4012-1,0),"")</f>
        <v/>
      </c>
      <c r="C4012" s="136" t="str">
        <f ca="1">IF(OFFSET(Zdroj!AG$16,A4012-1,0)=0,"",CONCATENATE("A",$A$2," - ",Zdroj!$AG$15))</f>
        <v/>
      </c>
      <c r="D4012" s="134" t="str">
        <f ca="1">IF(C4012="","",CONCATENATE(OFFSET(Zdroj!AG$16,A4012-1,0)," - ",OFFSET(Zdroj!AU$16,A4012-1,0)))</f>
        <v/>
      </c>
      <c r="E4012" s="66" t="str">
        <f ca="1">IF(C4012="","",OFFSET(Zdroj!AV$16,A4012-1,0))</f>
        <v/>
      </c>
      <c r="F4012" s="332" t="str">
        <f t="shared" ref="F4012" ca="1" si="1197">IF(SUM(E4012:E4017)=0,"",SUM(E4012:E4017))</f>
        <v/>
      </c>
      <c r="G4012" s="333" t="str">
        <f t="shared" ref="G4012" ca="1" si="1198">IF(SUM(E4012:E4021)=0,"",SUM(E4012:E4021))</f>
        <v/>
      </c>
    </row>
    <row r="4013" spans="1:7" x14ac:dyDescent="0.25">
      <c r="B4013" s="333"/>
      <c r="C4013" s="137" t="str">
        <f ca="1">IF(OFFSET(Zdroj!AH$16,A4012-1,0)=0,"",CONCATENATE("A",$A$2+1," - ",Zdroj!$AH$15))</f>
        <v/>
      </c>
      <c r="D4013" s="134" t="str">
        <f ca="1">IF(C4013="","",CONCATENATE(OFFSET(Zdroj!AH$16,A4012-1,0)," - ",OFFSET(Zdroj!AW$16,A4012-1,0)))</f>
        <v/>
      </c>
      <c r="E4013" s="66" t="str">
        <f ca="1">IF(C4013="","",OFFSET(Zdroj!AX$16,A4012-1,0))</f>
        <v/>
      </c>
      <c r="F4013" s="332"/>
      <c r="G4013" s="333"/>
    </row>
    <row r="4014" spans="1:7" x14ac:dyDescent="0.25">
      <c r="B4014" s="333"/>
      <c r="C4014" s="137" t="str">
        <f ca="1">IF(OFFSET(Zdroj!AI$16,A4012-1,0)=0,"",CONCATENATE("A",$A$2+2," - ",Zdroj!$AI$15))</f>
        <v/>
      </c>
      <c r="D4014" s="134" t="str">
        <f ca="1">IF(C4014="","",CONCATENATE(OFFSET(Zdroj!AI$16,A4012-1,0)," - ",OFFSET(Zdroj!AY$16,A4012-1,0)))</f>
        <v/>
      </c>
      <c r="E4014" s="66" t="str">
        <f ca="1">IF(C4014="","",OFFSET(Zdroj!AZ$16,A4012-1,0))</f>
        <v/>
      </c>
      <c r="F4014" s="332"/>
      <c r="G4014" s="333"/>
    </row>
    <row r="4015" spans="1:7" x14ac:dyDescent="0.25">
      <c r="B4015" s="333"/>
      <c r="C4015" s="137" t="str">
        <f ca="1">IF(OFFSET(Zdroj!AJ$16,A4012-1,0)=0,"",CONCATENATE("A",$A$2+3," - ",Zdroj!$AJ$15))</f>
        <v/>
      </c>
      <c r="D4015" s="134" t="str">
        <f ca="1">IF(C4015="","",CONCATENATE(OFFSET(Zdroj!AJ$16,A4012-1,0)," - ",OFFSET(Zdroj!BA$16,A4012-1,0)))</f>
        <v/>
      </c>
      <c r="E4015" s="66" t="str">
        <f ca="1">IF(C4015="","",OFFSET(Zdroj!BB$16,A4012-1,0))</f>
        <v/>
      </c>
      <c r="F4015" s="332"/>
      <c r="G4015" s="333"/>
    </row>
    <row r="4016" spans="1:7" x14ac:dyDescent="0.25">
      <c r="B4016" s="333"/>
      <c r="C4016" s="137" t="str">
        <f ca="1">IF(OFFSET(Zdroj!AK$16,A4012-1,0)=0,"",CONCATENATE("A",$A$2+4," - ",Zdroj!$AK$15))</f>
        <v/>
      </c>
      <c r="D4016" s="134" t="str">
        <f ca="1">IF(C4016="","",CONCATENATE(OFFSET(Zdroj!AK$16,A4012-1,0)," - ",OFFSET(Zdroj!BC$16,A4012-1,0)))</f>
        <v/>
      </c>
      <c r="E4016" s="66" t="str">
        <f ca="1">IF(C4016="","",OFFSET(Zdroj!BD$16,A4012-1,0))</f>
        <v/>
      </c>
      <c r="F4016" s="332"/>
      <c r="G4016" s="333"/>
    </row>
    <row r="4017" spans="1:7" x14ac:dyDescent="0.25">
      <c r="B4017" s="333"/>
      <c r="C4017" s="137" t="str">
        <f ca="1">IF(OFFSET(Zdroj!AL$16,A4012-1,0)=0,"",CONCATENATE("A",$A$2+5," - ",Zdroj!$AL$15))</f>
        <v/>
      </c>
      <c r="D4017" s="134" t="str">
        <f ca="1">IF(C4017="","",CONCATENATE(OFFSET(Zdroj!AL$16,A4012-1,0)," - ",OFFSET(Zdroj!BE$16,A4012-1,0)))</f>
        <v/>
      </c>
      <c r="E4017" s="66" t="str">
        <f ca="1">IF(C4017="","",OFFSET(Zdroj!BF$16,A4012-1,0))</f>
        <v/>
      </c>
      <c r="F4017" s="332"/>
      <c r="G4017" s="333"/>
    </row>
    <row r="4018" spans="1:7" x14ac:dyDescent="0.25">
      <c r="B4018" s="333"/>
      <c r="C4018" s="137" t="str">
        <f ca="1">IF(OFFSET(Zdroj!AM$16,A4012-1,0)=0,"",CONCATENATE("B",$A$2," - ",Zdroj!$AM$15))</f>
        <v/>
      </c>
      <c r="D4018" s="134" t="str">
        <f ca="1">IF(C4018="","",CONCATENATE(OFFSET(Zdroj!AM$16,A4012-1,0)))</f>
        <v/>
      </c>
      <c r="E4018" s="67" t="str">
        <f ca="1">IF(C4018="","",OFFSET(Zdroj!AN$16,A4012-1,0))</f>
        <v/>
      </c>
      <c r="F4018" s="334" t="str">
        <f t="shared" ref="F4018" ca="1" si="1199">IF(SUM(E4018:E4021)=0,"",SUM(E4018:E4021))</f>
        <v/>
      </c>
      <c r="G4018" s="333"/>
    </row>
    <row r="4019" spans="1:7" x14ac:dyDescent="0.25">
      <c r="B4019" s="333"/>
      <c r="C4019" s="137" t="str">
        <f ca="1">IF(OFFSET(Zdroj!AO$16,A4012-1,0)=0,"",CONCATENATE("B",$A$2+1," - ",Zdroj!$AO$15))</f>
        <v/>
      </c>
      <c r="D4019" s="134" t="str">
        <f ca="1">IF(C4019="","",CONCATENATE(OFFSET(Zdroj!AO$16,A4012-1,0)))</f>
        <v/>
      </c>
      <c r="E4019" s="66" t="str">
        <f ca="1">IF(C4019="","",OFFSET(Zdroj!AP$16,A4012-1,0))</f>
        <v/>
      </c>
      <c r="F4019" s="334"/>
      <c r="G4019" s="333"/>
    </row>
    <row r="4020" spans="1:7" x14ac:dyDescent="0.25">
      <c r="B4020" s="333"/>
      <c r="C4020" s="137" t="str">
        <f ca="1">IF(OFFSET(Zdroj!AQ$16,A4012-1,0)=0,"",CONCATENATE("B",$A$2+2," - ",Zdroj!$AQ$15))</f>
        <v/>
      </c>
      <c r="D4020" s="134" t="str">
        <f ca="1">IF(C4020="","",CONCATENATE(OFFSET(Zdroj!AQ$16,A4012-1,0)))</f>
        <v/>
      </c>
      <c r="E4020" s="66" t="str">
        <f ca="1">IF(C4020="","",OFFSET(Zdroj!AR$16,A4012-1,0))</f>
        <v/>
      </c>
      <c r="F4020" s="334"/>
      <c r="G4020" s="333"/>
    </row>
    <row r="4021" spans="1:7" x14ac:dyDescent="0.25">
      <c r="B4021" s="333"/>
      <c r="C4021" s="137" t="str">
        <f ca="1">IF(OFFSET(Zdroj!AT$16,A4012-1,0)=0,"",CONCATENATE("B",$A$2+3," - ",Zdroj!$AS$15))</f>
        <v/>
      </c>
      <c r="D4021" s="134" t="str">
        <f ca="1">IF(C4021="","",CONCATENATE(OFFSET(Zdroj!AS$16,A4012-1,0)))</f>
        <v/>
      </c>
      <c r="E4021" s="66" t="str">
        <f ca="1">IF(C4021="","",OFFSET(Zdroj!AT$16,A4012-1,0))</f>
        <v/>
      </c>
      <c r="F4021" s="334"/>
      <c r="G4021" s="333"/>
    </row>
    <row r="4022" spans="1:7" x14ac:dyDescent="0.25">
      <c r="A4022" s="127">
        <f>SUM((ROW()+8)/10)</f>
        <v>403</v>
      </c>
      <c r="B4022" s="333" t="str">
        <f ca="1">IF(OFFSET(Zdroj!$B$16,A4022-1,0)&gt;0,OFFSET(Zdroj!$B$16,A4022-1,0),"")</f>
        <v/>
      </c>
      <c r="C4022" s="136" t="str">
        <f ca="1">IF(OFFSET(Zdroj!AG$16,A4022-1,0)=0,"",CONCATENATE("A",$A$2," - ",Zdroj!$AG$15))</f>
        <v/>
      </c>
      <c r="D4022" s="134" t="str">
        <f ca="1">IF(C4022="","",CONCATENATE(OFFSET(Zdroj!AG$16,A4022-1,0)," - ",OFFSET(Zdroj!AU$16,A4022-1,0)))</f>
        <v/>
      </c>
      <c r="E4022" s="66" t="str">
        <f ca="1">IF(C4022="","",OFFSET(Zdroj!AV$16,A4022-1,0))</f>
        <v/>
      </c>
      <c r="F4022" s="332" t="str">
        <f t="shared" ref="F4022" ca="1" si="1200">IF(SUM(E4022:E4027)=0,"",SUM(E4022:E4027))</f>
        <v/>
      </c>
      <c r="G4022" s="333" t="str">
        <f t="shared" ref="G4022" ca="1" si="1201">IF(SUM(E4022:E4031)=0,"",SUM(E4022:E4031))</f>
        <v/>
      </c>
    </row>
    <row r="4023" spans="1:7" x14ac:dyDescent="0.25">
      <c r="B4023" s="333"/>
      <c r="C4023" s="137" t="str">
        <f ca="1">IF(OFFSET(Zdroj!AH$16,A4022-1,0)=0,"",CONCATENATE("A",$A$2+1," - ",Zdroj!$AH$15))</f>
        <v/>
      </c>
      <c r="D4023" s="134" t="str">
        <f ca="1">IF(C4023="","",CONCATENATE(OFFSET(Zdroj!AH$16,A4022-1,0)," - ",OFFSET(Zdroj!AW$16,A4022-1,0)))</f>
        <v/>
      </c>
      <c r="E4023" s="66" t="str">
        <f ca="1">IF(C4023="","",OFFSET(Zdroj!AX$16,A4022-1,0))</f>
        <v/>
      </c>
      <c r="F4023" s="332"/>
      <c r="G4023" s="333"/>
    </row>
    <row r="4024" spans="1:7" x14ac:dyDescent="0.25">
      <c r="B4024" s="333"/>
      <c r="C4024" s="137" t="str">
        <f ca="1">IF(OFFSET(Zdroj!AI$16,A4022-1,0)=0,"",CONCATENATE("A",$A$2+2," - ",Zdroj!$AI$15))</f>
        <v/>
      </c>
      <c r="D4024" s="134" t="str">
        <f ca="1">IF(C4024="","",CONCATENATE(OFFSET(Zdroj!AI$16,A4022-1,0)," - ",OFFSET(Zdroj!AY$16,A4022-1,0)))</f>
        <v/>
      </c>
      <c r="E4024" s="66" t="str">
        <f ca="1">IF(C4024="","",OFFSET(Zdroj!AZ$16,A4022-1,0))</f>
        <v/>
      </c>
      <c r="F4024" s="332"/>
      <c r="G4024" s="333"/>
    </row>
    <row r="4025" spans="1:7" x14ac:dyDescent="0.25">
      <c r="B4025" s="333"/>
      <c r="C4025" s="137" t="str">
        <f ca="1">IF(OFFSET(Zdroj!AJ$16,A4022-1,0)=0,"",CONCATENATE("A",$A$2+3," - ",Zdroj!$AJ$15))</f>
        <v/>
      </c>
      <c r="D4025" s="134" t="str">
        <f ca="1">IF(C4025="","",CONCATENATE(OFFSET(Zdroj!AJ$16,A4022-1,0)," - ",OFFSET(Zdroj!BA$16,A4022-1,0)))</f>
        <v/>
      </c>
      <c r="E4025" s="66" t="str">
        <f ca="1">IF(C4025="","",OFFSET(Zdroj!BB$16,A4022-1,0))</f>
        <v/>
      </c>
      <c r="F4025" s="332"/>
      <c r="G4025" s="333"/>
    </row>
    <row r="4026" spans="1:7" x14ac:dyDescent="0.25">
      <c r="B4026" s="333"/>
      <c r="C4026" s="137" t="str">
        <f ca="1">IF(OFFSET(Zdroj!AK$16,A4022-1,0)=0,"",CONCATENATE("A",$A$2+4," - ",Zdroj!$AK$15))</f>
        <v/>
      </c>
      <c r="D4026" s="134" t="str">
        <f ca="1">IF(C4026="","",CONCATENATE(OFFSET(Zdroj!AK$16,A4022-1,0)," - ",OFFSET(Zdroj!BC$16,A4022-1,0)))</f>
        <v/>
      </c>
      <c r="E4026" s="66" t="str">
        <f ca="1">IF(C4026="","",OFFSET(Zdroj!BD$16,A4022-1,0))</f>
        <v/>
      </c>
      <c r="F4026" s="332"/>
      <c r="G4026" s="333"/>
    </row>
    <row r="4027" spans="1:7" x14ac:dyDescent="0.25">
      <c r="B4027" s="333"/>
      <c r="C4027" s="137" t="str">
        <f ca="1">IF(OFFSET(Zdroj!AL$16,A4022-1,0)=0,"",CONCATENATE("A",$A$2+5," - ",Zdroj!$AL$15))</f>
        <v/>
      </c>
      <c r="D4027" s="134" t="str">
        <f ca="1">IF(C4027="","",CONCATENATE(OFFSET(Zdroj!AL$16,A4022-1,0)," - ",OFFSET(Zdroj!BE$16,A4022-1,0)))</f>
        <v/>
      </c>
      <c r="E4027" s="66" t="str">
        <f ca="1">IF(C4027="","",OFFSET(Zdroj!BF$16,A4022-1,0))</f>
        <v/>
      </c>
      <c r="F4027" s="332"/>
      <c r="G4027" s="333"/>
    </row>
    <row r="4028" spans="1:7" x14ac:dyDescent="0.25">
      <c r="B4028" s="333"/>
      <c r="C4028" s="137" t="str">
        <f ca="1">IF(OFFSET(Zdroj!AM$16,A4022-1,0)=0,"",CONCATENATE("B",$A$2," - ",Zdroj!$AM$15))</f>
        <v/>
      </c>
      <c r="D4028" s="134" t="str">
        <f ca="1">IF(C4028="","",CONCATENATE(OFFSET(Zdroj!AM$16,A4022-1,0)))</f>
        <v/>
      </c>
      <c r="E4028" s="67" t="str">
        <f ca="1">IF(C4028="","",OFFSET(Zdroj!AN$16,A4022-1,0))</f>
        <v/>
      </c>
      <c r="F4028" s="334" t="str">
        <f t="shared" ref="F4028" ca="1" si="1202">IF(SUM(E4028:E4031)=0,"",SUM(E4028:E4031))</f>
        <v/>
      </c>
      <c r="G4028" s="333"/>
    </row>
    <row r="4029" spans="1:7" x14ac:dyDescent="0.25">
      <c r="B4029" s="333"/>
      <c r="C4029" s="137" t="str">
        <f ca="1">IF(OFFSET(Zdroj!AO$16,A4022-1,0)=0,"",CONCATENATE("B",$A$2+1," - ",Zdroj!$AO$15))</f>
        <v/>
      </c>
      <c r="D4029" s="134" t="str">
        <f ca="1">IF(C4029="","",CONCATENATE(OFFSET(Zdroj!AO$16,A4022-1,0)))</f>
        <v/>
      </c>
      <c r="E4029" s="66" t="str">
        <f ca="1">IF(C4029="","",OFFSET(Zdroj!AP$16,A4022-1,0))</f>
        <v/>
      </c>
      <c r="F4029" s="334"/>
      <c r="G4029" s="333"/>
    </row>
    <row r="4030" spans="1:7" x14ac:dyDescent="0.25">
      <c r="B4030" s="333"/>
      <c r="C4030" s="137" t="str">
        <f ca="1">IF(OFFSET(Zdroj!AQ$16,A4022-1,0)=0,"",CONCATENATE("B",$A$2+2," - ",Zdroj!$AQ$15))</f>
        <v/>
      </c>
      <c r="D4030" s="134" t="str">
        <f ca="1">IF(C4030="","",CONCATENATE(OFFSET(Zdroj!AQ$16,A4022-1,0)))</f>
        <v/>
      </c>
      <c r="E4030" s="66" t="str">
        <f ca="1">IF(C4030="","",OFFSET(Zdroj!AR$16,A4022-1,0))</f>
        <v/>
      </c>
      <c r="F4030" s="334"/>
      <c r="G4030" s="333"/>
    </row>
    <row r="4031" spans="1:7" x14ac:dyDescent="0.25">
      <c r="B4031" s="333"/>
      <c r="C4031" s="137" t="str">
        <f ca="1">IF(OFFSET(Zdroj!AT$16,A4022-1,0)=0,"",CONCATENATE("B",$A$2+3," - ",Zdroj!$AS$15))</f>
        <v/>
      </c>
      <c r="D4031" s="134" t="str">
        <f ca="1">IF(C4031="","",CONCATENATE(OFFSET(Zdroj!AS$16,A4022-1,0)))</f>
        <v/>
      </c>
      <c r="E4031" s="66" t="str">
        <f ca="1">IF(C4031="","",OFFSET(Zdroj!AT$16,A4022-1,0))</f>
        <v/>
      </c>
      <c r="F4031" s="334"/>
      <c r="G4031" s="333"/>
    </row>
    <row r="4032" spans="1:7" x14ac:dyDescent="0.25">
      <c r="A4032" s="127">
        <f>SUM((ROW()+8)/10)</f>
        <v>404</v>
      </c>
      <c r="B4032" s="333" t="str">
        <f ca="1">IF(OFFSET(Zdroj!$B$16,A4032-1,0)&gt;0,OFFSET(Zdroj!$B$16,A4032-1,0),"")</f>
        <v/>
      </c>
      <c r="C4032" s="136" t="str">
        <f ca="1">IF(OFFSET(Zdroj!AG$16,A4032-1,0)=0,"",CONCATENATE("A",$A$2," - ",Zdroj!$AG$15))</f>
        <v/>
      </c>
      <c r="D4032" s="134" t="str">
        <f ca="1">IF(C4032="","",CONCATENATE(OFFSET(Zdroj!AG$16,A4032-1,0)," - ",OFFSET(Zdroj!AU$16,A4032-1,0)))</f>
        <v/>
      </c>
      <c r="E4032" s="66" t="str">
        <f ca="1">IF(C4032="","",OFFSET(Zdroj!AV$16,A4032-1,0))</f>
        <v/>
      </c>
      <c r="F4032" s="332" t="str">
        <f t="shared" ref="F4032" ca="1" si="1203">IF(SUM(E4032:E4037)=0,"",SUM(E4032:E4037))</f>
        <v/>
      </c>
      <c r="G4032" s="333" t="str">
        <f t="shared" ref="G4032" ca="1" si="1204">IF(SUM(E4032:E4041)=0,"",SUM(E4032:E4041))</f>
        <v/>
      </c>
    </row>
    <row r="4033" spans="1:7" x14ac:dyDescent="0.25">
      <c r="B4033" s="333"/>
      <c r="C4033" s="137" t="str">
        <f ca="1">IF(OFFSET(Zdroj!AH$16,A4032-1,0)=0,"",CONCATENATE("A",$A$2+1," - ",Zdroj!$AH$15))</f>
        <v/>
      </c>
      <c r="D4033" s="134" t="str">
        <f ca="1">IF(C4033="","",CONCATENATE(OFFSET(Zdroj!AH$16,A4032-1,0)," - ",OFFSET(Zdroj!AW$16,A4032-1,0)))</f>
        <v/>
      </c>
      <c r="E4033" s="66" t="str">
        <f ca="1">IF(C4033="","",OFFSET(Zdroj!AX$16,A4032-1,0))</f>
        <v/>
      </c>
      <c r="F4033" s="332"/>
      <c r="G4033" s="333"/>
    </row>
    <row r="4034" spans="1:7" x14ac:dyDescent="0.25">
      <c r="B4034" s="333"/>
      <c r="C4034" s="137" t="str">
        <f ca="1">IF(OFFSET(Zdroj!AI$16,A4032-1,0)=0,"",CONCATENATE("A",$A$2+2," - ",Zdroj!$AI$15))</f>
        <v/>
      </c>
      <c r="D4034" s="134" t="str">
        <f ca="1">IF(C4034="","",CONCATENATE(OFFSET(Zdroj!AI$16,A4032-1,0)," - ",OFFSET(Zdroj!AY$16,A4032-1,0)))</f>
        <v/>
      </c>
      <c r="E4034" s="66" t="str">
        <f ca="1">IF(C4034="","",OFFSET(Zdroj!AZ$16,A4032-1,0))</f>
        <v/>
      </c>
      <c r="F4034" s="332"/>
      <c r="G4034" s="333"/>
    </row>
    <row r="4035" spans="1:7" x14ac:dyDescent="0.25">
      <c r="B4035" s="333"/>
      <c r="C4035" s="137" t="str">
        <f ca="1">IF(OFFSET(Zdroj!AJ$16,A4032-1,0)=0,"",CONCATENATE("A",$A$2+3," - ",Zdroj!$AJ$15))</f>
        <v/>
      </c>
      <c r="D4035" s="134" t="str">
        <f ca="1">IF(C4035="","",CONCATENATE(OFFSET(Zdroj!AJ$16,A4032-1,0)," - ",OFFSET(Zdroj!BA$16,A4032-1,0)))</f>
        <v/>
      </c>
      <c r="E4035" s="66" t="str">
        <f ca="1">IF(C4035="","",OFFSET(Zdroj!BB$16,A4032-1,0))</f>
        <v/>
      </c>
      <c r="F4035" s="332"/>
      <c r="G4035" s="333"/>
    </row>
    <row r="4036" spans="1:7" x14ac:dyDescent="0.25">
      <c r="B4036" s="333"/>
      <c r="C4036" s="137" t="str">
        <f ca="1">IF(OFFSET(Zdroj!AK$16,A4032-1,0)=0,"",CONCATENATE("A",$A$2+4," - ",Zdroj!$AK$15))</f>
        <v/>
      </c>
      <c r="D4036" s="134" t="str">
        <f ca="1">IF(C4036="","",CONCATENATE(OFFSET(Zdroj!AK$16,A4032-1,0)," - ",OFFSET(Zdroj!BC$16,A4032-1,0)))</f>
        <v/>
      </c>
      <c r="E4036" s="66" t="str">
        <f ca="1">IF(C4036="","",OFFSET(Zdroj!BD$16,A4032-1,0))</f>
        <v/>
      </c>
      <c r="F4036" s="332"/>
      <c r="G4036" s="333"/>
    </row>
    <row r="4037" spans="1:7" x14ac:dyDescent="0.25">
      <c r="B4037" s="333"/>
      <c r="C4037" s="137" t="str">
        <f ca="1">IF(OFFSET(Zdroj!AL$16,A4032-1,0)=0,"",CONCATENATE("A",$A$2+5," - ",Zdroj!$AL$15))</f>
        <v/>
      </c>
      <c r="D4037" s="134" t="str">
        <f ca="1">IF(C4037="","",CONCATENATE(OFFSET(Zdroj!AL$16,A4032-1,0)," - ",OFFSET(Zdroj!BE$16,A4032-1,0)))</f>
        <v/>
      </c>
      <c r="E4037" s="66" t="str">
        <f ca="1">IF(C4037="","",OFFSET(Zdroj!BF$16,A4032-1,0))</f>
        <v/>
      </c>
      <c r="F4037" s="332"/>
      <c r="G4037" s="333"/>
    </row>
    <row r="4038" spans="1:7" x14ac:dyDescent="0.25">
      <c r="B4038" s="333"/>
      <c r="C4038" s="137" t="str">
        <f ca="1">IF(OFFSET(Zdroj!AM$16,A4032-1,0)=0,"",CONCATENATE("B",$A$2," - ",Zdroj!$AM$15))</f>
        <v/>
      </c>
      <c r="D4038" s="134" t="str">
        <f ca="1">IF(C4038="","",CONCATENATE(OFFSET(Zdroj!AM$16,A4032-1,0)))</f>
        <v/>
      </c>
      <c r="E4038" s="67" t="str">
        <f ca="1">IF(C4038="","",OFFSET(Zdroj!AN$16,A4032-1,0))</f>
        <v/>
      </c>
      <c r="F4038" s="334" t="str">
        <f t="shared" ref="F4038" ca="1" si="1205">IF(SUM(E4038:E4041)=0,"",SUM(E4038:E4041))</f>
        <v/>
      </c>
      <c r="G4038" s="333"/>
    </row>
    <row r="4039" spans="1:7" x14ac:dyDescent="0.25">
      <c r="B4039" s="333"/>
      <c r="C4039" s="137" t="str">
        <f ca="1">IF(OFFSET(Zdroj!AO$16,A4032-1,0)=0,"",CONCATENATE("B",$A$2+1," - ",Zdroj!$AO$15))</f>
        <v/>
      </c>
      <c r="D4039" s="134" t="str">
        <f ca="1">IF(C4039="","",CONCATENATE(OFFSET(Zdroj!AO$16,A4032-1,0)))</f>
        <v/>
      </c>
      <c r="E4039" s="66" t="str">
        <f ca="1">IF(C4039="","",OFFSET(Zdroj!AP$16,A4032-1,0))</f>
        <v/>
      </c>
      <c r="F4039" s="334"/>
      <c r="G4039" s="333"/>
    </row>
    <row r="4040" spans="1:7" x14ac:dyDescent="0.25">
      <c r="B4040" s="333"/>
      <c r="C4040" s="137" t="str">
        <f ca="1">IF(OFFSET(Zdroj!AQ$16,A4032-1,0)=0,"",CONCATENATE("B",$A$2+2," - ",Zdroj!$AQ$15))</f>
        <v/>
      </c>
      <c r="D4040" s="134" t="str">
        <f ca="1">IF(C4040="","",CONCATENATE(OFFSET(Zdroj!AQ$16,A4032-1,0)))</f>
        <v/>
      </c>
      <c r="E4040" s="66" t="str">
        <f ca="1">IF(C4040="","",OFFSET(Zdroj!AR$16,A4032-1,0))</f>
        <v/>
      </c>
      <c r="F4040" s="334"/>
      <c r="G4040" s="333"/>
    </row>
    <row r="4041" spans="1:7" x14ac:dyDescent="0.25">
      <c r="B4041" s="333"/>
      <c r="C4041" s="137" t="str">
        <f ca="1">IF(OFFSET(Zdroj!AT$16,A4032-1,0)=0,"",CONCATENATE("B",$A$2+3," - ",Zdroj!$AS$15))</f>
        <v/>
      </c>
      <c r="D4041" s="134" t="str">
        <f ca="1">IF(C4041="","",CONCATENATE(OFFSET(Zdroj!AS$16,A4032-1,0)))</f>
        <v/>
      </c>
      <c r="E4041" s="66" t="str">
        <f ca="1">IF(C4041="","",OFFSET(Zdroj!AT$16,A4032-1,0))</f>
        <v/>
      </c>
      <c r="F4041" s="334"/>
      <c r="G4041" s="333"/>
    </row>
    <row r="4042" spans="1:7" x14ac:dyDescent="0.25">
      <c r="A4042" s="127">
        <f>SUM((ROW()+8)/10)</f>
        <v>405</v>
      </c>
      <c r="B4042" s="333" t="str">
        <f ca="1">IF(OFFSET(Zdroj!$B$16,A4042-1,0)&gt;0,OFFSET(Zdroj!$B$16,A4042-1,0),"")</f>
        <v/>
      </c>
      <c r="C4042" s="136" t="str">
        <f ca="1">IF(OFFSET(Zdroj!AG$16,A4042-1,0)=0,"",CONCATENATE("A",$A$2," - ",Zdroj!$AG$15))</f>
        <v/>
      </c>
      <c r="D4042" s="134" t="str">
        <f ca="1">IF(C4042="","",CONCATENATE(OFFSET(Zdroj!AG$16,A4042-1,0)," - ",OFFSET(Zdroj!AU$16,A4042-1,0)))</f>
        <v/>
      </c>
      <c r="E4042" s="66" t="str">
        <f ca="1">IF(C4042="","",OFFSET(Zdroj!AV$16,A4042-1,0))</f>
        <v/>
      </c>
      <c r="F4042" s="332" t="str">
        <f t="shared" ref="F4042" ca="1" si="1206">IF(SUM(E4042:E4047)=0,"",SUM(E4042:E4047))</f>
        <v/>
      </c>
      <c r="G4042" s="333" t="str">
        <f t="shared" ref="G4042" ca="1" si="1207">IF(SUM(E4042:E4051)=0,"",SUM(E4042:E4051))</f>
        <v/>
      </c>
    </row>
    <row r="4043" spans="1:7" x14ac:dyDescent="0.25">
      <c r="B4043" s="333"/>
      <c r="C4043" s="137" t="str">
        <f ca="1">IF(OFFSET(Zdroj!AH$16,A4042-1,0)=0,"",CONCATENATE("A",$A$2+1," - ",Zdroj!$AH$15))</f>
        <v/>
      </c>
      <c r="D4043" s="134" t="str">
        <f ca="1">IF(C4043="","",CONCATENATE(OFFSET(Zdroj!AH$16,A4042-1,0)," - ",OFFSET(Zdroj!AW$16,A4042-1,0)))</f>
        <v/>
      </c>
      <c r="E4043" s="66" t="str">
        <f ca="1">IF(C4043="","",OFFSET(Zdroj!AX$16,A4042-1,0))</f>
        <v/>
      </c>
      <c r="F4043" s="332"/>
      <c r="G4043" s="333"/>
    </row>
    <row r="4044" spans="1:7" x14ac:dyDescent="0.25">
      <c r="B4044" s="333"/>
      <c r="C4044" s="137" t="str">
        <f ca="1">IF(OFFSET(Zdroj!AI$16,A4042-1,0)=0,"",CONCATENATE("A",$A$2+2," - ",Zdroj!$AI$15))</f>
        <v/>
      </c>
      <c r="D4044" s="134" t="str">
        <f ca="1">IF(C4044="","",CONCATENATE(OFFSET(Zdroj!AI$16,A4042-1,0)," - ",OFFSET(Zdroj!AY$16,A4042-1,0)))</f>
        <v/>
      </c>
      <c r="E4044" s="66" t="str">
        <f ca="1">IF(C4044="","",OFFSET(Zdroj!AZ$16,A4042-1,0))</f>
        <v/>
      </c>
      <c r="F4044" s="332"/>
      <c r="G4044" s="333"/>
    </row>
    <row r="4045" spans="1:7" x14ac:dyDescent="0.25">
      <c r="B4045" s="333"/>
      <c r="C4045" s="137" t="str">
        <f ca="1">IF(OFFSET(Zdroj!AJ$16,A4042-1,0)=0,"",CONCATENATE("A",$A$2+3," - ",Zdroj!$AJ$15))</f>
        <v/>
      </c>
      <c r="D4045" s="134" t="str">
        <f ca="1">IF(C4045="","",CONCATENATE(OFFSET(Zdroj!AJ$16,A4042-1,0)," - ",OFFSET(Zdroj!BA$16,A4042-1,0)))</f>
        <v/>
      </c>
      <c r="E4045" s="66" t="str">
        <f ca="1">IF(C4045="","",OFFSET(Zdroj!BB$16,A4042-1,0))</f>
        <v/>
      </c>
      <c r="F4045" s="332"/>
      <c r="G4045" s="333"/>
    </row>
    <row r="4046" spans="1:7" x14ac:dyDescent="0.25">
      <c r="B4046" s="333"/>
      <c r="C4046" s="137" t="str">
        <f ca="1">IF(OFFSET(Zdroj!AK$16,A4042-1,0)=0,"",CONCATENATE("A",$A$2+4," - ",Zdroj!$AK$15))</f>
        <v/>
      </c>
      <c r="D4046" s="134" t="str">
        <f ca="1">IF(C4046="","",CONCATENATE(OFFSET(Zdroj!AK$16,A4042-1,0)," - ",OFFSET(Zdroj!BC$16,A4042-1,0)))</f>
        <v/>
      </c>
      <c r="E4046" s="66" t="str">
        <f ca="1">IF(C4046="","",OFFSET(Zdroj!BD$16,A4042-1,0))</f>
        <v/>
      </c>
      <c r="F4046" s="332"/>
      <c r="G4046" s="333"/>
    </row>
    <row r="4047" spans="1:7" x14ac:dyDescent="0.25">
      <c r="B4047" s="333"/>
      <c r="C4047" s="137" t="str">
        <f ca="1">IF(OFFSET(Zdroj!AL$16,A4042-1,0)=0,"",CONCATENATE("A",$A$2+5," - ",Zdroj!$AL$15))</f>
        <v/>
      </c>
      <c r="D4047" s="134" t="str">
        <f ca="1">IF(C4047="","",CONCATENATE(OFFSET(Zdroj!AL$16,A4042-1,0)," - ",OFFSET(Zdroj!BE$16,A4042-1,0)))</f>
        <v/>
      </c>
      <c r="E4047" s="66" t="str">
        <f ca="1">IF(C4047="","",OFFSET(Zdroj!BF$16,A4042-1,0))</f>
        <v/>
      </c>
      <c r="F4047" s="332"/>
      <c r="G4047" s="333"/>
    </row>
    <row r="4048" spans="1:7" x14ac:dyDescent="0.25">
      <c r="B4048" s="333"/>
      <c r="C4048" s="137" t="str">
        <f ca="1">IF(OFFSET(Zdroj!AM$16,A4042-1,0)=0,"",CONCATENATE("B",$A$2," - ",Zdroj!$AM$15))</f>
        <v/>
      </c>
      <c r="D4048" s="134" t="str">
        <f ca="1">IF(C4048="","",CONCATENATE(OFFSET(Zdroj!AM$16,A4042-1,0)))</f>
        <v/>
      </c>
      <c r="E4048" s="67" t="str">
        <f ca="1">IF(C4048="","",OFFSET(Zdroj!AN$16,A4042-1,0))</f>
        <v/>
      </c>
      <c r="F4048" s="334" t="str">
        <f t="shared" ref="F4048" ca="1" si="1208">IF(SUM(E4048:E4051)=0,"",SUM(E4048:E4051))</f>
        <v/>
      </c>
      <c r="G4048" s="333"/>
    </row>
    <row r="4049" spans="1:7" x14ac:dyDescent="0.25">
      <c r="B4049" s="333"/>
      <c r="C4049" s="137" t="str">
        <f ca="1">IF(OFFSET(Zdroj!AO$16,A4042-1,0)=0,"",CONCATENATE("B",$A$2+1," - ",Zdroj!$AO$15))</f>
        <v/>
      </c>
      <c r="D4049" s="134" t="str">
        <f ca="1">IF(C4049="","",CONCATENATE(OFFSET(Zdroj!AO$16,A4042-1,0)))</f>
        <v/>
      </c>
      <c r="E4049" s="66" t="str">
        <f ca="1">IF(C4049="","",OFFSET(Zdroj!AP$16,A4042-1,0))</f>
        <v/>
      </c>
      <c r="F4049" s="334"/>
      <c r="G4049" s="333"/>
    </row>
    <row r="4050" spans="1:7" x14ac:dyDescent="0.25">
      <c r="B4050" s="333"/>
      <c r="C4050" s="137" t="str">
        <f ca="1">IF(OFFSET(Zdroj!AQ$16,A4042-1,0)=0,"",CONCATENATE("B",$A$2+2," - ",Zdroj!$AQ$15))</f>
        <v/>
      </c>
      <c r="D4050" s="134" t="str">
        <f ca="1">IF(C4050="","",CONCATENATE(OFFSET(Zdroj!AQ$16,A4042-1,0)))</f>
        <v/>
      </c>
      <c r="E4050" s="66" t="str">
        <f ca="1">IF(C4050="","",OFFSET(Zdroj!AR$16,A4042-1,0))</f>
        <v/>
      </c>
      <c r="F4050" s="334"/>
      <c r="G4050" s="333"/>
    </row>
    <row r="4051" spans="1:7" x14ac:dyDescent="0.25">
      <c r="B4051" s="333"/>
      <c r="C4051" s="137" t="str">
        <f ca="1">IF(OFFSET(Zdroj!AT$16,A4042-1,0)=0,"",CONCATENATE("B",$A$2+3," - ",Zdroj!$AS$15))</f>
        <v/>
      </c>
      <c r="D4051" s="134" t="str">
        <f ca="1">IF(C4051="","",CONCATENATE(OFFSET(Zdroj!AS$16,A4042-1,0)))</f>
        <v/>
      </c>
      <c r="E4051" s="66" t="str">
        <f ca="1">IF(C4051="","",OFFSET(Zdroj!AT$16,A4042-1,0))</f>
        <v/>
      </c>
      <c r="F4051" s="334"/>
      <c r="G4051" s="333"/>
    </row>
    <row r="4052" spans="1:7" x14ac:dyDescent="0.25">
      <c r="A4052" s="127">
        <f>SUM((ROW()+8)/10)</f>
        <v>406</v>
      </c>
      <c r="B4052" s="333" t="str">
        <f ca="1">IF(OFFSET(Zdroj!$B$16,A4052-1,0)&gt;0,OFFSET(Zdroj!$B$16,A4052-1,0),"")</f>
        <v/>
      </c>
      <c r="C4052" s="136" t="str">
        <f ca="1">IF(OFFSET(Zdroj!AG$16,A4052-1,0)=0,"",CONCATENATE("A",$A$2," - ",Zdroj!$AG$15))</f>
        <v/>
      </c>
      <c r="D4052" s="134" t="str">
        <f ca="1">IF(C4052="","",CONCATENATE(OFFSET(Zdroj!AG$16,A4052-1,0)," - ",OFFSET(Zdroj!AU$16,A4052-1,0)))</f>
        <v/>
      </c>
      <c r="E4052" s="66" t="str">
        <f ca="1">IF(C4052="","",OFFSET(Zdroj!AV$16,A4052-1,0))</f>
        <v/>
      </c>
      <c r="F4052" s="332" t="str">
        <f t="shared" ref="F4052" ca="1" si="1209">IF(SUM(E4052:E4057)=0,"",SUM(E4052:E4057))</f>
        <v/>
      </c>
      <c r="G4052" s="333" t="str">
        <f t="shared" ref="G4052" ca="1" si="1210">IF(SUM(E4052:E4061)=0,"",SUM(E4052:E4061))</f>
        <v/>
      </c>
    </row>
    <row r="4053" spans="1:7" x14ac:dyDescent="0.25">
      <c r="B4053" s="333"/>
      <c r="C4053" s="137" t="str">
        <f ca="1">IF(OFFSET(Zdroj!AH$16,A4052-1,0)=0,"",CONCATENATE("A",$A$2+1," - ",Zdroj!$AH$15))</f>
        <v/>
      </c>
      <c r="D4053" s="134" t="str">
        <f ca="1">IF(C4053="","",CONCATENATE(OFFSET(Zdroj!AH$16,A4052-1,0)," - ",OFFSET(Zdroj!AW$16,A4052-1,0)))</f>
        <v/>
      </c>
      <c r="E4053" s="66" t="str">
        <f ca="1">IF(C4053="","",OFFSET(Zdroj!AX$16,A4052-1,0))</f>
        <v/>
      </c>
      <c r="F4053" s="332"/>
      <c r="G4053" s="333"/>
    </row>
    <row r="4054" spans="1:7" x14ac:dyDescent="0.25">
      <c r="B4054" s="333"/>
      <c r="C4054" s="137" t="str">
        <f ca="1">IF(OFFSET(Zdroj!AI$16,A4052-1,0)=0,"",CONCATENATE("A",$A$2+2," - ",Zdroj!$AI$15))</f>
        <v/>
      </c>
      <c r="D4054" s="134" t="str">
        <f ca="1">IF(C4054="","",CONCATENATE(OFFSET(Zdroj!AI$16,A4052-1,0)," - ",OFFSET(Zdroj!AY$16,A4052-1,0)))</f>
        <v/>
      </c>
      <c r="E4054" s="66" t="str">
        <f ca="1">IF(C4054="","",OFFSET(Zdroj!AZ$16,A4052-1,0))</f>
        <v/>
      </c>
      <c r="F4054" s="332"/>
      <c r="G4054" s="333"/>
    </row>
    <row r="4055" spans="1:7" x14ac:dyDescent="0.25">
      <c r="B4055" s="333"/>
      <c r="C4055" s="137" t="str">
        <f ca="1">IF(OFFSET(Zdroj!AJ$16,A4052-1,0)=0,"",CONCATENATE("A",$A$2+3," - ",Zdroj!$AJ$15))</f>
        <v/>
      </c>
      <c r="D4055" s="134" t="str">
        <f ca="1">IF(C4055="","",CONCATENATE(OFFSET(Zdroj!AJ$16,A4052-1,0)," - ",OFFSET(Zdroj!BA$16,A4052-1,0)))</f>
        <v/>
      </c>
      <c r="E4055" s="66" t="str">
        <f ca="1">IF(C4055="","",OFFSET(Zdroj!BB$16,A4052-1,0))</f>
        <v/>
      </c>
      <c r="F4055" s="332"/>
      <c r="G4055" s="333"/>
    </row>
    <row r="4056" spans="1:7" x14ac:dyDescent="0.25">
      <c r="B4056" s="333"/>
      <c r="C4056" s="137" t="str">
        <f ca="1">IF(OFFSET(Zdroj!AK$16,A4052-1,0)=0,"",CONCATENATE("A",$A$2+4," - ",Zdroj!$AK$15))</f>
        <v/>
      </c>
      <c r="D4056" s="134" t="str">
        <f ca="1">IF(C4056="","",CONCATENATE(OFFSET(Zdroj!AK$16,A4052-1,0)," - ",OFFSET(Zdroj!BC$16,A4052-1,0)))</f>
        <v/>
      </c>
      <c r="E4056" s="66" t="str">
        <f ca="1">IF(C4056="","",OFFSET(Zdroj!BD$16,A4052-1,0))</f>
        <v/>
      </c>
      <c r="F4056" s="332"/>
      <c r="G4056" s="333"/>
    </row>
    <row r="4057" spans="1:7" x14ac:dyDescent="0.25">
      <c r="B4057" s="333"/>
      <c r="C4057" s="137" t="str">
        <f ca="1">IF(OFFSET(Zdroj!AL$16,A4052-1,0)=0,"",CONCATENATE("A",$A$2+5," - ",Zdroj!$AL$15))</f>
        <v/>
      </c>
      <c r="D4057" s="134" t="str">
        <f ca="1">IF(C4057="","",CONCATENATE(OFFSET(Zdroj!AL$16,A4052-1,0)," - ",OFFSET(Zdroj!BE$16,A4052-1,0)))</f>
        <v/>
      </c>
      <c r="E4057" s="66" t="str">
        <f ca="1">IF(C4057="","",OFFSET(Zdroj!BF$16,A4052-1,0))</f>
        <v/>
      </c>
      <c r="F4057" s="332"/>
      <c r="G4057" s="333"/>
    </row>
    <row r="4058" spans="1:7" x14ac:dyDescent="0.25">
      <c r="B4058" s="333"/>
      <c r="C4058" s="137" t="str">
        <f ca="1">IF(OFFSET(Zdroj!AM$16,A4052-1,0)=0,"",CONCATENATE("B",$A$2," - ",Zdroj!$AM$15))</f>
        <v/>
      </c>
      <c r="D4058" s="134" t="str">
        <f ca="1">IF(C4058="","",CONCATENATE(OFFSET(Zdroj!AM$16,A4052-1,0)))</f>
        <v/>
      </c>
      <c r="E4058" s="67" t="str">
        <f ca="1">IF(C4058="","",OFFSET(Zdroj!AN$16,A4052-1,0))</f>
        <v/>
      </c>
      <c r="F4058" s="334" t="str">
        <f t="shared" ref="F4058" ca="1" si="1211">IF(SUM(E4058:E4061)=0,"",SUM(E4058:E4061))</f>
        <v/>
      </c>
      <c r="G4058" s="333"/>
    </row>
    <row r="4059" spans="1:7" x14ac:dyDescent="0.25">
      <c r="B4059" s="333"/>
      <c r="C4059" s="137" t="str">
        <f ca="1">IF(OFFSET(Zdroj!AO$16,A4052-1,0)=0,"",CONCATENATE("B",$A$2+1," - ",Zdroj!$AO$15))</f>
        <v/>
      </c>
      <c r="D4059" s="134" t="str">
        <f ca="1">IF(C4059="","",CONCATENATE(OFFSET(Zdroj!AO$16,A4052-1,0)))</f>
        <v/>
      </c>
      <c r="E4059" s="66" t="str">
        <f ca="1">IF(C4059="","",OFFSET(Zdroj!AP$16,A4052-1,0))</f>
        <v/>
      </c>
      <c r="F4059" s="334"/>
      <c r="G4059" s="333"/>
    </row>
    <row r="4060" spans="1:7" x14ac:dyDescent="0.25">
      <c r="B4060" s="333"/>
      <c r="C4060" s="137" t="str">
        <f ca="1">IF(OFFSET(Zdroj!AQ$16,A4052-1,0)=0,"",CONCATENATE("B",$A$2+2," - ",Zdroj!$AQ$15))</f>
        <v/>
      </c>
      <c r="D4060" s="134" t="str">
        <f ca="1">IF(C4060="","",CONCATENATE(OFFSET(Zdroj!AQ$16,A4052-1,0)))</f>
        <v/>
      </c>
      <c r="E4060" s="66" t="str">
        <f ca="1">IF(C4060="","",OFFSET(Zdroj!AR$16,A4052-1,0))</f>
        <v/>
      </c>
      <c r="F4060" s="334"/>
      <c r="G4060" s="333"/>
    </row>
    <row r="4061" spans="1:7" x14ac:dyDescent="0.25">
      <c r="B4061" s="333"/>
      <c r="C4061" s="137" t="str">
        <f ca="1">IF(OFFSET(Zdroj!AT$16,A4052-1,0)=0,"",CONCATENATE("B",$A$2+3," - ",Zdroj!$AS$15))</f>
        <v/>
      </c>
      <c r="D4061" s="134" t="str">
        <f ca="1">IF(C4061="","",CONCATENATE(OFFSET(Zdroj!AS$16,A4052-1,0)))</f>
        <v/>
      </c>
      <c r="E4061" s="66" t="str">
        <f ca="1">IF(C4061="","",OFFSET(Zdroj!AT$16,A4052-1,0))</f>
        <v/>
      </c>
      <c r="F4061" s="334"/>
      <c r="G4061" s="333"/>
    </row>
    <row r="4062" spans="1:7" x14ac:dyDescent="0.25">
      <c r="A4062" s="127">
        <f>SUM((ROW()+8)/10)</f>
        <v>407</v>
      </c>
      <c r="B4062" s="333" t="str">
        <f ca="1">IF(OFFSET(Zdroj!$B$16,A4062-1,0)&gt;0,OFFSET(Zdroj!$B$16,A4062-1,0),"")</f>
        <v/>
      </c>
      <c r="C4062" s="136" t="str">
        <f ca="1">IF(OFFSET(Zdroj!AG$16,A4062-1,0)=0,"",CONCATENATE("A",$A$2," - ",Zdroj!$AG$15))</f>
        <v/>
      </c>
      <c r="D4062" s="134" t="str">
        <f ca="1">IF(C4062="","",CONCATENATE(OFFSET(Zdroj!AG$16,A4062-1,0)," - ",OFFSET(Zdroj!AU$16,A4062-1,0)))</f>
        <v/>
      </c>
      <c r="E4062" s="66" t="str">
        <f ca="1">IF(C4062="","",OFFSET(Zdroj!AV$16,A4062-1,0))</f>
        <v/>
      </c>
      <c r="F4062" s="332" t="str">
        <f t="shared" ref="F4062" ca="1" si="1212">IF(SUM(E4062:E4067)=0,"",SUM(E4062:E4067))</f>
        <v/>
      </c>
      <c r="G4062" s="333" t="str">
        <f t="shared" ref="G4062" ca="1" si="1213">IF(SUM(E4062:E4071)=0,"",SUM(E4062:E4071))</f>
        <v/>
      </c>
    </row>
    <row r="4063" spans="1:7" x14ac:dyDescent="0.25">
      <c r="B4063" s="333"/>
      <c r="C4063" s="137" t="str">
        <f ca="1">IF(OFFSET(Zdroj!AH$16,A4062-1,0)=0,"",CONCATENATE("A",$A$2+1," - ",Zdroj!$AH$15))</f>
        <v/>
      </c>
      <c r="D4063" s="134" t="str">
        <f ca="1">IF(C4063="","",CONCATENATE(OFFSET(Zdroj!AH$16,A4062-1,0)," - ",OFFSET(Zdroj!AW$16,A4062-1,0)))</f>
        <v/>
      </c>
      <c r="E4063" s="66" t="str">
        <f ca="1">IF(C4063="","",OFFSET(Zdroj!AX$16,A4062-1,0))</f>
        <v/>
      </c>
      <c r="F4063" s="332"/>
      <c r="G4063" s="333"/>
    </row>
    <row r="4064" spans="1:7" x14ac:dyDescent="0.25">
      <c r="B4064" s="333"/>
      <c r="C4064" s="137" t="str">
        <f ca="1">IF(OFFSET(Zdroj!AI$16,A4062-1,0)=0,"",CONCATENATE("A",$A$2+2," - ",Zdroj!$AI$15))</f>
        <v/>
      </c>
      <c r="D4064" s="134" t="str">
        <f ca="1">IF(C4064="","",CONCATENATE(OFFSET(Zdroj!AI$16,A4062-1,0)," - ",OFFSET(Zdroj!AY$16,A4062-1,0)))</f>
        <v/>
      </c>
      <c r="E4064" s="66" t="str">
        <f ca="1">IF(C4064="","",OFFSET(Zdroj!AZ$16,A4062-1,0))</f>
        <v/>
      </c>
      <c r="F4064" s="332"/>
      <c r="G4064" s="333"/>
    </row>
    <row r="4065" spans="1:7" x14ac:dyDescent="0.25">
      <c r="B4065" s="333"/>
      <c r="C4065" s="137" t="str">
        <f ca="1">IF(OFFSET(Zdroj!AJ$16,A4062-1,0)=0,"",CONCATENATE("A",$A$2+3," - ",Zdroj!$AJ$15))</f>
        <v/>
      </c>
      <c r="D4065" s="134" t="str">
        <f ca="1">IF(C4065="","",CONCATENATE(OFFSET(Zdroj!AJ$16,A4062-1,0)," - ",OFFSET(Zdroj!BA$16,A4062-1,0)))</f>
        <v/>
      </c>
      <c r="E4065" s="66" t="str">
        <f ca="1">IF(C4065="","",OFFSET(Zdroj!BB$16,A4062-1,0))</f>
        <v/>
      </c>
      <c r="F4065" s="332"/>
      <c r="G4065" s="333"/>
    </row>
    <row r="4066" spans="1:7" x14ac:dyDescent="0.25">
      <c r="B4066" s="333"/>
      <c r="C4066" s="137" t="str">
        <f ca="1">IF(OFFSET(Zdroj!AK$16,A4062-1,0)=0,"",CONCATENATE("A",$A$2+4," - ",Zdroj!$AK$15))</f>
        <v/>
      </c>
      <c r="D4066" s="134" t="str">
        <f ca="1">IF(C4066="","",CONCATENATE(OFFSET(Zdroj!AK$16,A4062-1,0)," - ",OFFSET(Zdroj!BC$16,A4062-1,0)))</f>
        <v/>
      </c>
      <c r="E4066" s="66" t="str">
        <f ca="1">IF(C4066="","",OFFSET(Zdroj!BD$16,A4062-1,0))</f>
        <v/>
      </c>
      <c r="F4066" s="332"/>
      <c r="G4066" s="333"/>
    </row>
    <row r="4067" spans="1:7" x14ac:dyDescent="0.25">
      <c r="B4067" s="333"/>
      <c r="C4067" s="137" t="str">
        <f ca="1">IF(OFFSET(Zdroj!AL$16,A4062-1,0)=0,"",CONCATENATE("A",$A$2+5," - ",Zdroj!$AL$15))</f>
        <v/>
      </c>
      <c r="D4067" s="134" t="str">
        <f ca="1">IF(C4067="","",CONCATENATE(OFFSET(Zdroj!AL$16,A4062-1,0)," - ",OFFSET(Zdroj!BE$16,A4062-1,0)))</f>
        <v/>
      </c>
      <c r="E4067" s="66" t="str">
        <f ca="1">IF(C4067="","",OFFSET(Zdroj!BF$16,A4062-1,0))</f>
        <v/>
      </c>
      <c r="F4067" s="332"/>
      <c r="G4067" s="333"/>
    </row>
    <row r="4068" spans="1:7" x14ac:dyDescent="0.25">
      <c r="B4068" s="333"/>
      <c r="C4068" s="137" t="str">
        <f ca="1">IF(OFFSET(Zdroj!AM$16,A4062-1,0)=0,"",CONCATENATE("B",$A$2," - ",Zdroj!$AM$15))</f>
        <v/>
      </c>
      <c r="D4068" s="134" t="str">
        <f ca="1">IF(C4068="","",CONCATENATE(OFFSET(Zdroj!AM$16,A4062-1,0)))</f>
        <v/>
      </c>
      <c r="E4068" s="67" t="str">
        <f ca="1">IF(C4068="","",OFFSET(Zdroj!AN$16,A4062-1,0))</f>
        <v/>
      </c>
      <c r="F4068" s="334" t="str">
        <f t="shared" ref="F4068" ca="1" si="1214">IF(SUM(E4068:E4071)=0,"",SUM(E4068:E4071))</f>
        <v/>
      </c>
      <c r="G4068" s="333"/>
    </row>
    <row r="4069" spans="1:7" x14ac:dyDescent="0.25">
      <c r="B4069" s="333"/>
      <c r="C4069" s="137" t="str">
        <f ca="1">IF(OFFSET(Zdroj!AO$16,A4062-1,0)=0,"",CONCATENATE("B",$A$2+1," - ",Zdroj!$AO$15))</f>
        <v/>
      </c>
      <c r="D4069" s="134" t="str">
        <f ca="1">IF(C4069="","",CONCATENATE(OFFSET(Zdroj!AO$16,A4062-1,0)))</f>
        <v/>
      </c>
      <c r="E4069" s="66" t="str">
        <f ca="1">IF(C4069="","",OFFSET(Zdroj!AP$16,A4062-1,0))</f>
        <v/>
      </c>
      <c r="F4069" s="334"/>
      <c r="G4069" s="333"/>
    </row>
    <row r="4070" spans="1:7" x14ac:dyDescent="0.25">
      <c r="B4070" s="333"/>
      <c r="C4070" s="137" t="str">
        <f ca="1">IF(OFFSET(Zdroj!AQ$16,A4062-1,0)=0,"",CONCATENATE("B",$A$2+2," - ",Zdroj!$AQ$15))</f>
        <v/>
      </c>
      <c r="D4070" s="134" t="str">
        <f ca="1">IF(C4070="","",CONCATENATE(OFFSET(Zdroj!AQ$16,A4062-1,0)))</f>
        <v/>
      </c>
      <c r="E4070" s="66" t="str">
        <f ca="1">IF(C4070="","",OFFSET(Zdroj!AR$16,A4062-1,0))</f>
        <v/>
      </c>
      <c r="F4070" s="334"/>
      <c r="G4070" s="333"/>
    </row>
    <row r="4071" spans="1:7" x14ac:dyDescent="0.25">
      <c r="B4071" s="333"/>
      <c r="C4071" s="137" t="str">
        <f ca="1">IF(OFFSET(Zdroj!AT$16,A4062-1,0)=0,"",CONCATENATE("B",$A$2+3," - ",Zdroj!$AS$15))</f>
        <v/>
      </c>
      <c r="D4071" s="134" t="str">
        <f ca="1">IF(C4071="","",CONCATENATE(OFFSET(Zdroj!AS$16,A4062-1,0)))</f>
        <v/>
      </c>
      <c r="E4071" s="66" t="str">
        <f ca="1">IF(C4071="","",OFFSET(Zdroj!AT$16,A4062-1,0))</f>
        <v/>
      </c>
      <c r="F4071" s="334"/>
      <c r="G4071" s="333"/>
    </row>
    <row r="4072" spans="1:7" x14ac:dyDescent="0.25">
      <c r="A4072" s="127">
        <f>SUM((ROW()+8)/10)</f>
        <v>408</v>
      </c>
      <c r="B4072" s="333" t="str">
        <f ca="1">IF(OFFSET(Zdroj!$B$16,A4072-1,0)&gt;0,OFFSET(Zdroj!$B$16,A4072-1,0),"")</f>
        <v/>
      </c>
      <c r="C4072" s="136" t="str">
        <f ca="1">IF(OFFSET(Zdroj!AG$16,A4072-1,0)=0,"",CONCATENATE("A",$A$2," - ",Zdroj!$AG$15))</f>
        <v/>
      </c>
      <c r="D4072" s="134" t="str">
        <f ca="1">IF(C4072="","",CONCATENATE(OFFSET(Zdroj!AG$16,A4072-1,0)," - ",OFFSET(Zdroj!AU$16,A4072-1,0)))</f>
        <v/>
      </c>
      <c r="E4072" s="66" t="str">
        <f ca="1">IF(C4072="","",OFFSET(Zdroj!AV$16,A4072-1,0))</f>
        <v/>
      </c>
      <c r="F4072" s="332" t="str">
        <f t="shared" ref="F4072" ca="1" si="1215">IF(SUM(E4072:E4077)=0,"",SUM(E4072:E4077))</f>
        <v/>
      </c>
      <c r="G4072" s="333" t="str">
        <f t="shared" ref="G4072" ca="1" si="1216">IF(SUM(E4072:E4081)=0,"",SUM(E4072:E4081))</f>
        <v/>
      </c>
    </row>
    <row r="4073" spans="1:7" x14ac:dyDescent="0.25">
      <c r="B4073" s="333"/>
      <c r="C4073" s="137" t="str">
        <f ca="1">IF(OFFSET(Zdroj!AH$16,A4072-1,0)=0,"",CONCATENATE("A",$A$2+1," - ",Zdroj!$AH$15))</f>
        <v/>
      </c>
      <c r="D4073" s="134" t="str">
        <f ca="1">IF(C4073="","",CONCATENATE(OFFSET(Zdroj!AH$16,A4072-1,0)," - ",OFFSET(Zdroj!AW$16,A4072-1,0)))</f>
        <v/>
      </c>
      <c r="E4073" s="66" t="str">
        <f ca="1">IF(C4073="","",OFFSET(Zdroj!AX$16,A4072-1,0))</f>
        <v/>
      </c>
      <c r="F4073" s="332"/>
      <c r="G4073" s="333"/>
    </row>
    <row r="4074" spans="1:7" x14ac:dyDescent="0.25">
      <c r="B4074" s="333"/>
      <c r="C4074" s="137" t="str">
        <f ca="1">IF(OFFSET(Zdroj!AI$16,A4072-1,0)=0,"",CONCATENATE("A",$A$2+2," - ",Zdroj!$AI$15))</f>
        <v/>
      </c>
      <c r="D4074" s="134" t="str">
        <f ca="1">IF(C4074="","",CONCATENATE(OFFSET(Zdroj!AI$16,A4072-1,0)," - ",OFFSET(Zdroj!AY$16,A4072-1,0)))</f>
        <v/>
      </c>
      <c r="E4074" s="66" t="str">
        <f ca="1">IF(C4074="","",OFFSET(Zdroj!AZ$16,A4072-1,0))</f>
        <v/>
      </c>
      <c r="F4074" s="332"/>
      <c r="G4074" s="333"/>
    </row>
    <row r="4075" spans="1:7" x14ac:dyDescent="0.25">
      <c r="B4075" s="333"/>
      <c r="C4075" s="137" t="str">
        <f ca="1">IF(OFFSET(Zdroj!AJ$16,A4072-1,0)=0,"",CONCATENATE("A",$A$2+3," - ",Zdroj!$AJ$15))</f>
        <v/>
      </c>
      <c r="D4075" s="134" t="str">
        <f ca="1">IF(C4075="","",CONCATENATE(OFFSET(Zdroj!AJ$16,A4072-1,0)," - ",OFFSET(Zdroj!BA$16,A4072-1,0)))</f>
        <v/>
      </c>
      <c r="E4075" s="66" t="str">
        <f ca="1">IF(C4075="","",OFFSET(Zdroj!BB$16,A4072-1,0))</f>
        <v/>
      </c>
      <c r="F4075" s="332"/>
      <c r="G4075" s="333"/>
    </row>
    <row r="4076" spans="1:7" x14ac:dyDescent="0.25">
      <c r="B4076" s="333"/>
      <c r="C4076" s="137" t="str">
        <f ca="1">IF(OFFSET(Zdroj!AK$16,A4072-1,0)=0,"",CONCATENATE("A",$A$2+4," - ",Zdroj!$AK$15))</f>
        <v/>
      </c>
      <c r="D4076" s="134" t="str">
        <f ca="1">IF(C4076="","",CONCATENATE(OFFSET(Zdroj!AK$16,A4072-1,0)," - ",OFFSET(Zdroj!BC$16,A4072-1,0)))</f>
        <v/>
      </c>
      <c r="E4076" s="66" t="str">
        <f ca="1">IF(C4076="","",OFFSET(Zdroj!BD$16,A4072-1,0))</f>
        <v/>
      </c>
      <c r="F4076" s="332"/>
      <c r="G4076" s="333"/>
    </row>
    <row r="4077" spans="1:7" x14ac:dyDescent="0.25">
      <c r="B4077" s="333"/>
      <c r="C4077" s="137" t="str">
        <f ca="1">IF(OFFSET(Zdroj!AL$16,A4072-1,0)=0,"",CONCATENATE("A",$A$2+5," - ",Zdroj!$AL$15))</f>
        <v/>
      </c>
      <c r="D4077" s="134" t="str">
        <f ca="1">IF(C4077="","",CONCATENATE(OFFSET(Zdroj!AL$16,A4072-1,0)," - ",OFFSET(Zdroj!BE$16,A4072-1,0)))</f>
        <v/>
      </c>
      <c r="E4077" s="66" t="str">
        <f ca="1">IF(C4077="","",OFFSET(Zdroj!BF$16,A4072-1,0))</f>
        <v/>
      </c>
      <c r="F4077" s="332"/>
      <c r="G4077" s="333"/>
    </row>
    <row r="4078" spans="1:7" x14ac:dyDescent="0.25">
      <c r="B4078" s="333"/>
      <c r="C4078" s="137" t="str">
        <f ca="1">IF(OFFSET(Zdroj!AM$16,A4072-1,0)=0,"",CONCATENATE("B",$A$2," - ",Zdroj!$AM$15))</f>
        <v/>
      </c>
      <c r="D4078" s="134" t="str">
        <f ca="1">IF(C4078="","",CONCATENATE(OFFSET(Zdroj!AM$16,A4072-1,0)))</f>
        <v/>
      </c>
      <c r="E4078" s="67" t="str">
        <f ca="1">IF(C4078="","",OFFSET(Zdroj!AN$16,A4072-1,0))</f>
        <v/>
      </c>
      <c r="F4078" s="334" t="str">
        <f t="shared" ref="F4078" ca="1" si="1217">IF(SUM(E4078:E4081)=0,"",SUM(E4078:E4081))</f>
        <v/>
      </c>
      <c r="G4078" s="333"/>
    </row>
    <row r="4079" spans="1:7" x14ac:dyDescent="0.25">
      <c r="B4079" s="333"/>
      <c r="C4079" s="137" t="str">
        <f ca="1">IF(OFFSET(Zdroj!AO$16,A4072-1,0)=0,"",CONCATENATE("B",$A$2+1," - ",Zdroj!$AO$15))</f>
        <v/>
      </c>
      <c r="D4079" s="134" t="str">
        <f ca="1">IF(C4079="","",CONCATENATE(OFFSET(Zdroj!AO$16,A4072-1,0)))</f>
        <v/>
      </c>
      <c r="E4079" s="66" t="str">
        <f ca="1">IF(C4079="","",OFFSET(Zdroj!AP$16,A4072-1,0))</f>
        <v/>
      </c>
      <c r="F4079" s="334"/>
      <c r="G4079" s="333"/>
    </row>
    <row r="4080" spans="1:7" x14ac:dyDescent="0.25">
      <c r="B4080" s="333"/>
      <c r="C4080" s="137" t="str">
        <f ca="1">IF(OFFSET(Zdroj!AQ$16,A4072-1,0)=0,"",CONCATENATE("B",$A$2+2," - ",Zdroj!$AQ$15))</f>
        <v/>
      </c>
      <c r="D4080" s="134" t="str">
        <f ca="1">IF(C4080="","",CONCATENATE(OFFSET(Zdroj!AQ$16,A4072-1,0)))</f>
        <v/>
      </c>
      <c r="E4080" s="66" t="str">
        <f ca="1">IF(C4080="","",OFFSET(Zdroj!AR$16,A4072-1,0))</f>
        <v/>
      </c>
      <c r="F4080" s="334"/>
      <c r="G4080" s="333"/>
    </row>
    <row r="4081" spans="1:7" x14ac:dyDescent="0.25">
      <c r="B4081" s="333"/>
      <c r="C4081" s="137" t="str">
        <f ca="1">IF(OFFSET(Zdroj!AT$16,A4072-1,0)=0,"",CONCATENATE("B",$A$2+3," - ",Zdroj!$AS$15))</f>
        <v/>
      </c>
      <c r="D4081" s="134" t="str">
        <f ca="1">IF(C4081="","",CONCATENATE(OFFSET(Zdroj!AS$16,A4072-1,0)))</f>
        <v/>
      </c>
      <c r="E4081" s="66" t="str">
        <f ca="1">IF(C4081="","",OFFSET(Zdroj!AT$16,A4072-1,0))</f>
        <v/>
      </c>
      <c r="F4081" s="334"/>
      <c r="G4081" s="333"/>
    </row>
    <row r="4082" spans="1:7" x14ac:dyDescent="0.25">
      <c r="A4082" s="127">
        <f>SUM((ROW()+8)/10)</f>
        <v>409</v>
      </c>
      <c r="B4082" s="333" t="str">
        <f ca="1">IF(OFFSET(Zdroj!$B$16,A4082-1,0)&gt;0,OFFSET(Zdroj!$B$16,A4082-1,0),"")</f>
        <v/>
      </c>
      <c r="C4082" s="136" t="str">
        <f ca="1">IF(OFFSET(Zdroj!AG$16,A4082-1,0)=0,"",CONCATENATE("A",$A$2," - ",Zdroj!$AG$15))</f>
        <v/>
      </c>
      <c r="D4082" s="134" t="str">
        <f ca="1">IF(C4082="","",CONCATENATE(OFFSET(Zdroj!AG$16,A4082-1,0)," - ",OFFSET(Zdroj!AU$16,A4082-1,0)))</f>
        <v/>
      </c>
      <c r="E4082" s="66" t="str">
        <f ca="1">IF(C4082="","",OFFSET(Zdroj!AV$16,A4082-1,0))</f>
        <v/>
      </c>
      <c r="F4082" s="332" t="str">
        <f t="shared" ref="F4082" ca="1" si="1218">IF(SUM(E4082:E4087)=0,"",SUM(E4082:E4087))</f>
        <v/>
      </c>
      <c r="G4082" s="333" t="str">
        <f t="shared" ref="G4082" ca="1" si="1219">IF(SUM(E4082:E4091)=0,"",SUM(E4082:E4091))</f>
        <v/>
      </c>
    </row>
    <row r="4083" spans="1:7" x14ac:dyDescent="0.25">
      <c r="B4083" s="333"/>
      <c r="C4083" s="137" t="str">
        <f ca="1">IF(OFFSET(Zdroj!AH$16,A4082-1,0)=0,"",CONCATENATE("A",$A$2+1," - ",Zdroj!$AH$15))</f>
        <v/>
      </c>
      <c r="D4083" s="134" t="str">
        <f ca="1">IF(C4083="","",CONCATENATE(OFFSET(Zdroj!AH$16,A4082-1,0)," - ",OFFSET(Zdroj!AW$16,A4082-1,0)))</f>
        <v/>
      </c>
      <c r="E4083" s="66" t="str">
        <f ca="1">IF(C4083="","",OFFSET(Zdroj!AX$16,A4082-1,0))</f>
        <v/>
      </c>
      <c r="F4083" s="332"/>
      <c r="G4083" s="333"/>
    </row>
    <row r="4084" spans="1:7" x14ac:dyDescent="0.25">
      <c r="B4084" s="333"/>
      <c r="C4084" s="137" t="str">
        <f ca="1">IF(OFFSET(Zdroj!AI$16,A4082-1,0)=0,"",CONCATENATE("A",$A$2+2," - ",Zdroj!$AI$15))</f>
        <v/>
      </c>
      <c r="D4084" s="134" t="str">
        <f ca="1">IF(C4084="","",CONCATENATE(OFFSET(Zdroj!AI$16,A4082-1,0)," - ",OFFSET(Zdroj!AY$16,A4082-1,0)))</f>
        <v/>
      </c>
      <c r="E4084" s="66" t="str">
        <f ca="1">IF(C4084="","",OFFSET(Zdroj!AZ$16,A4082-1,0))</f>
        <v/>
      </c>
      <c r="F4084" s="332"/>
      <c r="G4084" s="333"/>
    </row>
    <row r="4085" spans="1:7" x14ac:dyDescent="0.25">
      <c r="B4085" s="333"/>
      <c r="C4085" s="137" t="str">
        <f ca="1">IF(OFFSET(Zdroj!AJ$16,A4082-1,0)=0,"",CONCATENATE("A",$A$2+3," - ",Zdroj!$AJ$15))</f>
        <v/>
      </c>
      <c r="D4085" s="134" t="str">
        <f ca="1">IF(C4085="","",CONCATENATE(OFFSET(Zdroj!AJ$16,A4082-1,0)," - ",OFFSET(Zdroj!BA$16,A4082-1,0)))</f>
        <v/>
      </c>
      <c r="E4085" s="66" t="str">
        <f ca="1">IF(C4085="","",OFFSET(Zdroj!BB$16,A4082-1,0))</f>
        <v/>
      </c>
      <c r="F4085" s="332"/>
      <c r="G4085" s="333"/>
    </row>
    <row r="4086" spans="1:7" x14ac:dyDescent="0.25">
      <c r="B4086" s="333"/>
      <c r="C4086" s="137" t="str">
        <f ca="1">IF(OFFSET(Zdroj!AK$16,A4082-1,0)=0,"",CONCATENATE("A",$A$2+4," - ",Zdroj!$AK$15))</f>
        <v/>
      </c>
      <c r="D4086" s="134" t="str">
        <f ca="1">IF(C4086="","",CONCATENATE(OFFSET(Zdroj!AK$16,A4082-1,0)," - ",OFFSET(Zdroj!BC$16,A4082-1,0)))</f>
        <v/>
      </c>
      <c r="E4086" s="66" t="str">
        <f ca="1">IF(C4086="","",OFFSET(Zdroj!BD$16,A4082-1,0))</f>
        <v/>
      </c>
      <c r="F4086" s="332"/>
      <c r="G4086" s="333"/>
    </row>
    <row r="4087" spans="1:7" x14ac:dyDescent="0.25">
      <c r="B4087" s="333"/>
      <c r="C4087" s="137" t="str">
        <f ca="1">IF(OFFSET(Zdroj!AL$16,A4082-1,0)=0,"",CONCATENATE("A",$A$2+5," - ",Zdroj!$AL$15))</f>
        <v/>
      </c>
      <c r="D4087" s="134" t="str">
        <f ca="1">IF(C4087="","",CONCATENATE(OFFSET(Zdroj!AL$16,A4082-1,0)," - ",OFFSET(Zdroj!BE$16,A4082-1,0)))</f>
        <v/>
      </c>
      <c r="E4087" s="66" t="str">
        <f ca="1">IF(C4087="","",OFFSET(Zdroj!BF$16,A4082-1,0))</f>
        <v/>
      </c>
      <c r="F4087" s="332"/>
      <c r="G4087" s="333"/>
    </row>
    <row r="4088" spans="1:7" x14ac:dyDescent="0.25">
      <c r="B4088" s="333"/>
      <c r="C4088" s="137" t="str">
        <f ca="1">IF(OFFSET(Zdroj!AM$16,A4082-1,0)=0,"",CONCATENATE("B",$A$2," - ",Zdroj!$AM$15))</f>
        <v/>
      </c>
      <c r="D4088" s="134" t="str">
        <f ca="1">IF(C4088="","",CONCATENATE(OFFSET(Zdroj!AM$16,A4082-1,0)))</f>
        <v/>
      </c>
      <c r="E4088" s="67" t="str">
        <f ca="1">IF(C4088="","",OFFSET(Zdroj!AN$16,A4082-1,0))</f>
        <v/>
      </c>
      <c r="F4088" s="334" t="str">
        <f t="shared" ref="F4088" ca="1" si="1220">IF(SUM(E4088:E4091)=0,"",SUM(E4088:E4091))</f>
        <v/>
      </c>
      <c r="G4088" s="333"/>
    </row>
    <row r="4089" spans="1:7" x14ac:dyDescent="0.25">
      <c r="B4089" s="333"/>
      <c r="C4089" s="137" t="str">
        <f ca="1">IF(OFFSET(Zdroj!AO$16,A4082-1,0)=0,"",CONCATENATE("B",$A$2+1," - ",Zdroj!$AO$15))</f>
        <v/>
      </c>
      <c r="D4089" s="134" t="str">
        <f ca="1">IF(C4089="","",CONCATENATE(OFFSET(Zdroj!AO$16,A4082-1,0)))</f>
        <v/>
      </c>
      <c r="E4089" s="66" t="str">
        <f ca="1">IF(C4089="","",OFFSET(Zdroj!AP$16,A4082-1,0))</f>
        <v/>
      </c>
      <c r="F4089" s="334"/>
      <c r="G4089" s="333"/>
    </row>
    <row r="4090" spans="1:7" x14ac:dyDescent="0.25">
      <c r="B4090" s="333"/>
      <c r="C4090" s="137" t="str">
        <f ca="1">IF(OFFSET(Zdroj!AQ$16,A4082-1,0)=0,"",CONCATENATE("B",$A$2+2," - ",Zdroj!$AQ$15))</f>
        <v/>
      </c>
      <c r="D4090" s="134" t="str">
        <f ca="1">IF(C4090="","",CONCATENATE(OFFSET(Zdroj!AQ$16,A4082-1,0)))</f>
        <v/>
      </c>
      <c r="E4090" s="66" t="str">
        <f ca="1">IF(C4090="","",OFFSET(Zdroj!AR$16,A4082-1,0))</f>
        <v/>
      </c>
      <c r="F4090" s="334"/>
      <c r="G4090" s="333"/>
    </row>
    <row r="4091" spans="1:7" x14ac:dyDescent="0.25">
      <c r="B4091" s="333"/>
      <c r="C4091" s="137" t="str">
        <f ca="1">IF(OFFSET(Zdroj!AT$16,A4082-1,0)=0,"",CONCATENATE("B",$A$2+3," - ",Zdroj!$AS$15))</f>
        <v/>
      </c>
      <c r="D4091" s="134" t="str">
        <f ca="1">IF(C4091="","",CONCATENATE(OFFSET(Zdroj!AS$16,A4082-1,0)))</f>
        <v/>
      </c>
      <c r="E4091" s="66" t="str">
        <f ca="1">IF(C4091="","",OFFSET(Zdroj!AT$16,A4082-1,0))</f>
        <v/>
      </c>
      <c r="F4091" s="334"/>
      <c r="G4091" s="333"/>
    </row>
    <row r="4092" spans="1:7" x14ac:dyDescent="0.25">
      <c r="A4092" s="127">
        <f>SUM((ROW()+8)/10)</f>
        <v>410</v>
      </c>
      <c r="B4092" s="333" t="str">
        <f ca="1">IF(OFFSET(Zdroj!$B$16,A4092-1,0)&gt;0,OFFSET(Zdroj!$B$16,A4092-1,0),"")</f>
        <v/>
      </c>
      <c r="C4092" s="136" t="str">
        <f ca="1">IF(OFFSET(Zdroj!AG$16,A4092-1,0)=0,"",CONCATENATE("A",$A$2," - ",Zdroj!$AG$15))</f>
        <v/>
      </c>
      <c r="D4092" s="134" t="str">
        <f ca="1">IF(C4092="","",CONCATENATE(OFFSET(Zdroj!AG$16,A4092-1,0)," - ",OFFSET(Zdroj!AU$16,A4092-1,0)))</f>
        <v/>
      </c>
      <c r="E4092" s="66" t="str">
        <f ca="1">IF(C4092="","",OFFSET(Zdroj!AV$16,A4092-1,0))</f>
        <v/>
      </c>
      <c r="F4092" s="332" t="str">
        <f t="shared" ref="F4092" ca="1" si="1221">IF(SUM(E4092:E4097)=0,"",SUM(E4092:E4097))</f>
        <v/>
      </c>
      <c r="G4092" s="333" t="str">
        <f t="shared" ref="G4092" ca="1" si="1222">IF(SUM(E4092:E4101)=0,"",SUM(E4092:E4101))</f>
        <v/>
      </c>
    </row>
    <row r="4093" spans="1:7" x14ac:dyDescent="0.25">
      <c r="B4093" s="333"/>
      <c r="C4093" s="137" t="str">
        <f ca="1">IF(OFFSET(Zdroj!AH$16,A4092-1,0)=0,"",CONCATENATE("A",$A$2+1," - ",Zdroj!$AH$15))</f>
        <v/>
      </c>
      <c r="D4093" s="134" t="str">
        <f ca="1">IF(C4093="","",CONCATENATE(OFFSET(Zdroj!AH$16,A4092-1,0)," - ",OFFSET(Zdroj!AW$16,A4092-1,0)))</f>
        <v/>
      </c>
      <c r="E4093" s="66" t="str">
        <f ca="1">IF(C4093="","",OFFSET(Zdroj!AX$16,A4092-1,0))</f>
        <v/>
      </c>
      <c r="F4093" s="332"/>
      <c r="G4093" s="333"/>
    </row>
    <row r="4094" spans="1:7" x14ac:dyDescent="0.25">
      <c r="B4094" s="333"/>
      <c r="C4094" s="137" t="str">
        <f ca="1">IF(OFFSET(Zdroj!AI$16,A4092-1,0)=0,"",CONCATENATE("A",$A$2+2," - ",Zdroj!$AI$15))</f>
        <v/>
      </c>
      <c r="D4094" s="134" t="str">
        <f ca="1">IF(C4094="","",CONCATENATE(OFFSET(Zdroj!AI$16,A4092-1,0)," - ",OFFSET(Zdroj!AY$16,A4092-1,0)))</f>
        <v/>
      </c>
      <c r="E4094" s="66" t="str">
        <f ca="1">IF(C4094="","",OFFSET(Zdroj!AZ$16,A4092-1,0))</f>
        <v/>
      </c>
      <c r="F4094" s="332"/>
      <c r="G4094" s="333"/>
    </row>
    <row r="4095" spans="1:7" x14ac:dyDescent="0.25">
      <c r="B4095" s="333"/>
      <c r="C4095" s="137" t="str">
        <f ca="1">IF(OFFSET(Zdroj!AJ$16,A4092-1,0)=0,"",CONCATENATE("A",$A$2+3," - ",Zdroj!$AJ$15))</f>
        <v/>
      </c>
      <c r="D4095" s="134" t="str">
        <f ca="1">IF(C4095="","",CONCATENATE(OFFSET(Zdroj!AJ$16,A4092-1,0)," - ",OFFSET(Zdroj!BA$16,A4092-1,0)))</f>
        <v/>
      </c>
      <c r="E4095" s="66" t="str">
        <f ca="1">IF(C4095="","",OFFSET(Zdroj!BB$16,A4092-1,0))</f>
        <v/>
      </c>
      <c r="F4095" s="332"/>
      <c r="G4095" s="333"/>
    </row>
    <row r="4096" spans="1:7" x14ac:dyDescent="0.25">
      <c r="B4096" s="333"/>
      <c r="C4096" s="137" t="str">
        <f ca="1">IF(OFFSET(Zdroj!AK$16,A4092-1,0)=0,"",CONCATENATE("A",$A$2+4," - ",Zdroj!$AK$15))</f>
        <v/>
      </c>
      <c r="D4096" s="134" t="str">
        <f ca="1">IF(C4096="","",CONCATENATE(OFFSET(Zdroj!AK$16,A4092-1,0)," - ",OFFSET(Zdroj!BC$16,A4092-1,0)))</f>
        <v/>
      </c>
      <c r="E4096" s="66" t="str">
        <f ca="1">IF(C4096="","",OFFSET(Zdroj!BD$16,A4092-1,0))</f>
        <v/>
      </c>
      <c r="F4096" s="332"/>
      <c r="G4096" s="333"/>
    </row>
    <row r="4097" spans="1:7" x14ac:dyDescent="0.25">
      <c r="B4097" s="333"/>
      <c r="C4097" s="137" t="str">
        <f ca="1">IF(OFFSET(Zdroj!AL$16,A4092-1,0)=0,"",CONCATENATE("A",$A$2+5," - ",Zdroj!$AL$15))</f>
        <v/>
      </c>
      <c r="D4097" s="134" t="str">
        <f ca="1">IF(C4097="","",CONCATENATE(OFFSET(Zdroj!AL$16,A4092-1,0)," - ",OFFSET(Zdroj!BE$16,A4092-1,0)))</f>
        <v/>
      </c>
      <c r="E4097" s="66" t="str">
        <f ca="1">IF(C4097="","",OFFSET(Zdroj!BF$16,A4092-1,0))</f>
        <v/>
      </c>
      <c r="F4097" s="332"/>
      <c r="G4097" s="333"/>
    </row>
    <row r="4098" spans="1:7" x14ac:dyDescent="0.25">
      <c r="B4098" s="333"/>
      <c r="C4098" s="137" t="str">
        <f ca="1">IF(OFFSET(Zdroj!AM$16,A4092-1,0)=0,"",CONCATENATE("B",$A$2," - ",Zdroj!$AM$15))</f>
        <v/>
      </c>
      <c r="D4098" s="134" t="str">
        <f ca="1">IF(C4098="","",CONCATENATE(OFFSET(Zdroj!AM$16,A4092-1,0)))</f>
        <v/>
      </c>
      <c r="E4098" s="67" t="str">
        <f ca="1">IF(C4098="","",OFFSET(Zdroj!AN$16,A4092-1,0))</f>
        <v/>
      </c>
      <c r="F4098" s="334" t="str">
        <f t="shared" ref="F4098" ca="1" si="1223">IF(SUM(E4098:E4101)=0,"",SUM(E4098:E4101))</f>
        <v/>
      </c>
      <c r="G4098" s="333"/>
    </row>
    <row r="4099" spans="1:7" x14ac:dyDescent="0.25">
      <c r="B4099" s="333"/>
      <c r="C4099" s="137" t="str">
        <f ca="1">IF(OFFSET(Zdroj!AO$16,A4092-1,0)=0,"",CONCATENATE("B",$A$2+1," - ",Zdroj!$AO$15))</f>
        <v/>
      </c>
      <c r="D4099" s="134" t="str">
        <f ca="1">IF(C4099="","",CONCATENATE(OFFSET(Zdroj!AO$16,A4092-1,0)))</f>
        <v/>
      </c>
      <c r="E4099" s="66" t="str">
        <f ca="1">IF(C4099="","",OFFSET(Zdroj!AP$16,A4092-1,0))</f>
        <v/>
      </c>
      <c r="F4099" s="334"/>
      <c r="G4099" s="333"/>
    </row>
    <row r="4100" spans="1:7" x14ac:dyDescent="0.25">
      <c r="B4100" s="333"/>
      <c r="C4100" s="137" t="str">
        <f ca="1">IF(OFFSET(Zdroj!AQ$16,A4092-1,0)=0,"",CONCATENATE("B",$A$2+2," - ",Zdroj!$AQ$15))</f>
        <v/>
      </c>
      <c r="D4100" s="134" t="str">
        <f ca="1">IF(C4100="","",CONCATENATE(OFFSET(Zdroj!AQ$16,A4092-1,0)))</f>
        <v/>
      </c>
      <c r="E4100" s="66" t="str">
        <f ca="1">IF(C4100="","",OFFSET(Zdroj!AR$16,A4092-1,0))</f>
        <v/>
      </c>
      <c r="F4100" s="334"/>
      <c r="G4100" s="333"/>
    </row>
    <row r="4101" spans="1:7" x14ac:dyDescent="0.25">
      <c r="B4101" s="333"/>
      <c r="C4101" s="137" t="str">
        <f ca="1">IF(OFFSET(Zdroj!AT$16,A4092-1,0)=0,"",CONCATENATE("B",$A$2+3," - ",Zdroj!$AS$15))</f>
        <v/>
      </c>
      <c r="D4101" s="134" t="str">
        <f ca="1">IF(C4101="","",CONCATENATE(OFFSET(Zdroj!AS$16,A4092-1,0)))</f>
        <v/>
      </c>
      <c r="E4101" s="66" t="str">
        <f ca="1">IF(C4101="","",OFFSET(Zdroj!AT$16,A4092-1,0))</f>
        <v/>
      </c>
      <c r="F4101" s="334"/>
      <c r="G4101" s="333"/>
    </row>
    <row r="4102" spans="1:7" x14ac:dyDescent="0.25">
      <c r="A4102" s="127">
        <f>SUM((ROW()+8)/10)</f>
        <v>411</v>
      </c>
      <c r="B4102" s="333" t="str">
        <f ca="1">IF(OFFSET(Zdroj!$B$16,A4102-1,0)&gt;0,OFFSET(Zdroj!$B$16,A4102-1,0),"")</f>
        <v/>
      </c>
      <c r="C4102" s="136" t="str">
        <f ca="1">IF(OFFSET(Zdroj!AG$16,A4102-1,0)=0,"",CONCATENATE("A",$A$2," - ",Zdroj!$AG$15))</f>
        <v/>
      </c>
      <c r="D4102" s="134" t="str">
        <f ca="1">IF(C4102="","",CONCATENATE(OFFSET(Zdroj!AG$16,A4102-1,0)," - ",OFFSET(Zdroj!AU$16,A4102-1,0)))</f>
        <v/>
      </c>
      <c r="E4102" s="66" t="str">
        <f ca="1">IF(C4102="","",OFFSET(Zdroj!AV$16,A4102-1,0))</f>
        <v/>
      </c>
      <c r="F4102" s="332" t="str">
        <f t="shared" ref="F4102" ca="1" si="1224">IF(SUM(E4102:E4107)=0,"",SUM(E4102:E4107))</f>
        <v/>
      </c>
      <c r="G4102" s="333" t="str">
        <f t="shared" ref="G4102" ca="1" si="1225">IF(SUM(E4102:E4111)=0,"",SUM(E4102:E4111))</f>
        <v/>
      </c>
    </row>
    <row r="4103" spans="1:7" x14ac:dyDescent="0.25">
      <c r="B4103" s="333"/>
      <c r="C4103" s="137" t="str">
        <f ca="1">IF(OFFSET(Zdroj!AH$16,A4102-1,0)=0,"",CONCATENATE("A",$A$2+1," - ",Zdroj!$AH$15))</f>
        <v/>
      </c>
      <c r="D4103" s="134" t="str">
        <f ca="1">IF(C4103="","",CONCATENATE(OFFSET(Zdroj!AH$16,A4102-1,0)," - ",OFFSET(Zdroj!AW$16,A4102-1,0)))</f>
        <v/>
      </c>
      <c r="E4103" s="66" t="str">
        <f ca="1">IF(C4103="","",OFFSET(Zdroj!AX$16,A4102-1,0))</f>
        <v/>
      </c>
      <c r="F4103" s="332"/>
      <c r="G4103" s="333"/>
    </row>
    <row r="4104" spans="1:7" x14ac:dyDescent="0.25">
      <c r="B4104" s="333"/>
      <c r="C4104" s="137" t="str">
        <f ca="1">IF(OFFSET(Zdroj!AI$16,A4102-1,0)=0,"",CONCATENATE("A",$A$2+2," - ",Zdroj!$AI$15))</f>
        <v/>
      </c>
      <c r="D4104" s="134" t="str">
        <f ca="1">IF(C4104="","",CONCATENATE(OFFSET(Zdroj!AI$16,A4102-1,0)," - ",OFFSET(Zdroj!AY$16,A4102-1,0)))</f>
        <v/>
      </c>
      <c r="E4104" s="66" t="str">
        <f ca="1">IF(C4104="","",OFFSET(Zdroj!AZ$16,A4102-1,0))</f>
        <v/>
      </c>
      <c r="F4104" s="332"/>
      <c r="G4104" s="333"/>
    </row>
    <row r="4105" spans="1:7" x14ac:dyDescent="0.25">
      <c r="B4105" s="333"/>
      <c r="C4105" s="137" t="str">
        <f ca="1">IF(OFFSET(Zdroj!AJ$16,A4102-1,0)=0,"",CONCATENATE("A",$A$2+3," - ",Zdroj!$AJ$15))</f>
        <v/>
      </c>
      <c r="D4105" s="134" t="str">
        <f ca="1">IF(C4105="","",CONCATENATE(OFFSET(Zdroj!AJ$16,A4102-1,0)," - ",OFFSET(Zdroj!BA$16,A4102-1,0)))</f>
        <v/>
      </c>
      <c r="E4105" s="66" t="str">
        <f ca="1">IF(C4105="","",OFFSET(Zdroj!BB$16,A4102-1,0))</f>
        <v/>
      </c>
      <c r="F4105" s="332"/>
      <c r="G4105" s="333"/>
    </row>
    <row r="4106" spans="1:7" x14ac:dyDescent="0.25">
      <c r="B4106" s="333"/>
      <c r="C4106" s="137" t="str">
        <f ca="1">IF(OFFSET(Zdroj!AK$16,A4102-1,0)=0,"",CONCATENATE("A",$A$2+4," - ",Zdroj!$AK$15))</f>
        <v/>
      </c>
      <c r="D4106" s="134" t="str">
        <f ca="1">IF(C4106="","",CONCATENATE(OFFSET(Zdroj!AK$16,A4102-1,0)," - ",OFFSET(Zdroj!BC$16,A4102-1,0)))</f>
        <v/>
      </c>
      <c r="E4106" s="66" t="str">
        <f ca="1">IF(C4106="","",OFFSET(Zdroj!BD$16,A4102-1,0))</f>
        <v/>
      </c>
      <c r="F4106" s="332"/>
      <c r="G4106" s="333"/>
    </row>
    <row r="4107" spans="1:7" x14ac:dyDescent="0.25">
      <c r="B4107" s="333"/>
      <c r="C4107" s="137" t="str">
        <f ca="1">IF(OFFSET(Zdroj!AL$16,A4102-1,0)=0,"",CONCATENATE("A",$A$2+5," - ",Zdroj!$AL$15))</f>
        <v/>
      </c>
      <c r="D4107" s="134" t="str">
        <f ca="1">IF(C4107="","",CONCATENATE(OFFSET(Zdroj!AL$16,A4102-1,0)," - ",OFFSET(Zdroj!BE$16,A4102-1,0)))</f>
        <v/>
      </c>
      <c r="E4107" s="66" t="str">
        <f ca="1">IF(C4107="","",OFFSET(Zdroj!BF$16,A4102-1,0))</f>
        <v/>
      </c>
      <c r="F4107" s="332"/>
      <c r="G4107" s="333"/>
    </row>
    <row r="4108" spans="1:7" x14ac:dyDescent="0.25">
      <c r="B4108" s="333"/>
      <c r="C4108" s="137" t="str">
        <f ca="1">IF(OFFSET(Zdroj!AM$16,A4102-1,0)=0,"",CONCATENATE("B",$A$2," - ",Zdroj!$AM$15))</f>
        <v/>
      </c>
      <c r="D4108" s="134" t="str">
        <f ca="1">IF(C4108="","",CONCATENATE(OFFSET(Zdroj!AM$16,A4102-1,0)))</f>
        <v/>
      </c>
      <c r="E4108" s="67" t="str">
        <f ca="1">IF(C4108="","",OFFSET(Zdroj!AN$16,A4102-1,0))</f>
        <v/>
      </c>
      <c r="F4108" s="334" t="str">
        <f t="shared" ref="F4108" ca="1" si="1226">IF(SUM(E4108:E4111)=0,"",SUM(E4108:E4111))</f>
        <v/>
      </c>
      <c r="G4108" s="333"/>
    </row>
    <row r="4109" spans="1:7" x14ac:dyDescent="0.25">
      <c r="B4109" s="333"/>
      <c r="C4109" s="137" t="str">
        <f ca="1">IF(OFFSET(Zdroj!AO$16,A4102-1,0)=0,"",CONCATENATE("B",$A$2+1," - ",Zdroj!$AO$15))</f>
        <v/>
      </c>
      <c r="D4109" s="134" t="str">
        <f ca="1">IF(C4109="","",CONCATENATE(OFFSET(Zdroj!AO$16,A4102-1,0)))</f>
        <v/>
      </c>
      <c r="E4109" s="66" t="str">
        <f ca="1">IF(C4109="","",OFFSET(Zdroj!AP$16,A4102-1,0))</f>
        <v/>
      </c>
      <c r="F4109" s="334"/>
      <c r="G4109" s="333"/>
    </row>
    <row r="4110" spans="1:7" x14ac:dyDescent="0.25">
      <c r="B4110" s="333"/>
      <c r="C4110" s="137" t="str">
        <f ca="1">IF(OFFSET(Zdroj!AQ$16,A4102-1,0)=0,"",CONCATENATE("B",$A$2+2," - ",Zdroj!$AQ$15))</f>
        <v/>
      </c>
      <c r="D4110" s="134" t="str">
        <f ca="1">IF(C4110="","",CONCATENATE(OFFSET(Zdroj!AQ$16,A4102-1,0)))</f>
        <v/>
      </c>
      <c r="E4110" s="66" t="str">
        <f ca="1">IF(C4110="","",OFFSET(Zdroj!AR$16,A4102-1,0))</f>
        <v/>
      </c>
      <c r="F4110" s="334"/>
      <c r="G4110" s="333"/>
    </row>
    <row r="4111" spans="1:7" x14ac:dyDescent="0.25">
      <c r="B4111" s="333"/>
      <c r="C4111" s="137" t="str">
        <f ca="1">IF(OFFSET(Zdroj!AT$16,A4102-1,0)=0,"",CONCATENATE("B",$A$2+3," - ",Zdroj!$AS$15))</f>
        <v/>
      </c>
      <c r="D4111" s="134" t="str">
        <f ca="1">IF(C4111="","",CONCATENATE(OFFSET(Zdroj!AS$16,A4102-1,0)))</f>
        <v/>
      </c>
      <c r="E4111" s="66" t="str">
        <f ca="1">IF(C4111="","",OFFSET(Zdroj!AT$16,A4102-1,0))</f>
        <v/>
      </c>
      <c r="F4111" s="334"/>
      <c r="G4111" s="333"/>
    </row>
    <row r="4112" spans="1:7" x14ac:dyDescent="0.25">
      <c r="A4112" s="127">
        <f>SUM((ROW()+8)/10)</f>
        <v>412</v>
      </c>
      <c r="B4112" s="333" t="str">
        <f ca="1">IF(OFFSET(Zdroj!$B$16,A4112-1,0)&gt;0,OFFSET(Zdroj!$B$16,A4112-1,0),"")</f>
        <v/>
      </c>
      <c r="C4112" s="136" t="str">
        <f ca="1">IF(OFFSET(Zdroj!AG$16,A4112-1,0)=0,"",CONCATENATE("A",$A$2," - ",Zdroj!$AG$15))</f>
        <v/>
      </c>
      <c r="D4112" s="134" t="str">
        <f ca="1">IF(C4112="","",CONCATENATE(OFFSET(Zdroj!AG$16,A4112-1,0)," - ",OFFSET(Zdroj!AU$16,A4112-1,0)))</f>
        <v/>
      </c>
      <c r="E4112" s="66" t="str">
        <f ca="1">IF(C4112="","",OFFSET(Zdroj!AV$16,A4112-1,0))</f>
        <v/>
      </c>
      <c r="F4112" s="332" t="str">
        <f t="shared" ref="F4112" ca="1" si="1227">IF(SUM(E4112:E4117)=0,"",SUM(E4112:E4117))</f>
        <v/>
      </c>
      <c r="G4112" s="333" t="str">
        <f t="shared" ref="G4112" ca="1" si="1228">IF(SUM(E4112:E4121)=0,"",SUM(E4112:E4121))</f>
        <v/>
      </c>
    </row>
    <row r="4113" spans="1:7" x14ac:dyDescent="0.25">
      <c r="B4113" s="333"/>
      <c r="C4113" s="137" t="str">
        <f ca="1">IF(OFFSET(Zdroj!AH$16,A4112-1,0)=0,"",CONCATENATE("A",$A$2+1," - ",Zdroj!$AH$15))</f>
        <v/>
      </c>
      <c r="D4113" s="134" t="str">
        <f ca="1">IF(C4113="","",CONCATENATE(OFFSET(Zdroj!AH$16,A4112-1,0)," - ",OFFSET(Zdroj!AW$16,A4112-1,0)))</f>
        <v/>
      </c>
      <c r="E4113" s="66" t="str">
        <f ca="1">IF(C4113="","",OFFSET(Zdroj!AX$16,A4112-1,0))</f>
        <v/>
      </c>
      <c r="F4113" s="332"/>
      <c r="G4113" s="333"/>
    </row>
    <row r="4114" spans="1:7" x14ac:dyDescent="0.25">
      <c r="B4114" s="333"/>
      <c r="C4114" s="137" t="str">
        <f ca="1">IF(OFFSET(Zdroj!AI$16,A4112-1,0)=0,"",CONCATENATE("A",$A$2+2," - ",Zdroj!$AI$15))</f>
        <v/>
      </c>
      <c r="D4114" s="134" t="str">
        <f ca="1">IF(C4114="","",CONCATENATE(OFFSET(Zdroj!AI$16,A4112-1,0)," - ",OFFSET(Zdroj!AY$16,A4112-1,0)))</f>
        <v/>
      </c>
      <c r="E4114" s="66" t="str">
        <f ca="1">IF(C4114="","",OFFSET(Zdroj!AZ$16,A4112-1,0))</f>
        <v/>
      </c>
      <c r="F4114" s="332"/>
      <c r="G4114" s="333"/>
    </row>
    <row r="4115" spans="1:7" x14ac:dyDescent="0.25">
      <c r="B4115" s="333"/>
      <c r="C4115" s="137" t="str">
        <f ca="1">IF(OFFSET(Zdroj!AJ$16,A4112-1,0)=0,"",CONCATENATE("A",$A$2+3," - ",Zdroj!$AJ$15))</f>
        <v/>
      </c>
      <c r="D4115" s="134" t="str">
        <f ca="1">IF(C4115="","",CONCATENATE(OFFSET(Zdroj!AJ$16,A4112-1,0)," - ",OFFSET(Zdroj!BA$16,A4112-1,0)))</f>
        <v/>
      </c>
      <c r="E4115" s="66" t="str">
        <f ca="1">IF(C4115="","",OFFSET(Zdroj!BB$16,A4112-1,0))</f>
        <v/>
      </c>
      <c r="F4115" s="332"/>
      <c r="G4115" s="333"/>
    </row>
    <row r="4116" spans="1:7" x14ac:dyDescent="0.25">
      <c r="B4116" s="333"/>
      <c r="C4116" s="137" t="str">
        <f ca="1">IF(OFFSET(Zdroj!AK$16,A4112-1,0)=0,"",CONCATENATE("A",$A$2+4," - ",Zdroj!$AK$15))</f>
        <v/>
      </c>
      <c r="D4116" s="134" t="str">
        <f ca="1">IF(C4116="","",CONCATENATE(OFFSET(Zdroj!AK$16,A4112-1,0)," - ",OFFSET(Zdroj!BC$16,A4112-1,0)))</f>
        <v/>
      </c>
      <c r="E4116" s="66" t="str">
        <f ca="1">IF(C4116="","",OFFSET(Zdroj!BD$16,A4112-1,0))</f>
        <v/>
      </c>
      <c r="F4116" s="332"/>
      <c r="G4116" s="333"/>
    </row>
    <row r="4117" spans="1:7" x14ac:dyDescent="0.25">
      <c r="B4117" s="333"/>
      <c r="C4117" s="137" t="str">
        <f ca="1">IF(OFFSET(Zdroj!AL$16,A4112-1,0)=0,"",CONCATENATE("A",$A$2+5," - ",Zdroj!$AL$15))</f>
        <v/>
      </c>
      <c r="D4117" s="134" t="str">
        <f ca="1">IF(C4117="","",CONCATENATE(OFFSET(Zdroj!AL$16,A4112-1,0)," - ",OFFSET(Zdroj!BE$16,A4112-1,0)))</f>
        <v/>
      </c>
      <c r="E4117" s="66" t="str">
        <f ca="1">IF(C4117="","",OFFSET(Zdroj!BF$16,A4112-1,0))</f>
        <v/>
      </c>
      <c r="F4117" s="332"/>
      <c r="G4117" s="333"/>
    </row>
    <row r="4118" spans="1:7" x14ac:dyDescent="0.25">
      <c r="B4118" s="333"/>
      <c r="C4118" s="137" t="str">
        <f ca="1">IF(OFFSET(Zdroj!AM$16,A4112-1,0)=0,"",CONCATENATE("B",$A$2," - ",Zdroj!$AM$15))</f>
        <v/>
      </c>
      <c r="D4118" s="134" t="str">
        <f ca="1">IF(C4118="","",CONCATENATE(OFFSET(Zdroj!AM$16,A4112-1,0)))</f>
        <v/>
      </c>
      <c r="E4118" s="67" t="str">
        <f ca="1">IF(C4118="","",OFFSET(Zdroj!AN$16,A4112-1,0))</f>
        <v/>
      </c>
      <c r="F4118" s="334" t="str">
        <f t="shared" ref="F4118" ca="1" si="1229">IF(SUM(E4118:E4121)=0,"",SUM(E4118:E4121))</f>
        <v/>
      </c>
      <c r="G4118" s="333"/>
    </row>
    <row r="4119" spans="1:7" x14ac:dyDescent="0.25">
      <c r="B4119" s="333"/>
      <c r="C4119" s="137" t="str">
        <f ca="1">IF(OFFSET(Zdroj!AO$16,A4112-1,0)=0,"",CONCATENATE("B",$A$2+1," - ",Zdroj!$AO$15))</f>
        <v/>
      </c>
      <c r="D4119" s="134" t="str">
        <f ca="1">IF(C4119="","",CONCATENATE(OFFSET(Zdroj!AO$16,A4112-1,0)))</f>
        <v/>
      </c>
      <c r="E4119" s="66" t="str">
        <f ca="1">IF(C4119="","",OFFSET(Zdroj!AP$16,A4112-1,0))</f>
        <v/>
      </c>
      <c r="F4119" s="334"/>
      <c r="G4119" s="333"/>
    </row>
    <row r="4120" spans="1:7" x14ac:dyDescent="0.25">
      <c r="B4120" s="333"/>
      <c r="C4120" s="137" t="str">
        <f ca="1">IF(OFFSET(Zdroj!AQ$16,A4112-1,0)=0,"",CONCATENATE("B",$A$2+2," - ",Zdroj!$AQ$15))</f>
        <v/>
      </c>
      <c r="D4120" s="134" t="str">
        <f ca="1">IF(C4120="","",CONCATENATE(OFFSET(Zdroj!AQ$16,A4112-1,0)))</f>
        <v/>
      </c>
      <c r="E4120" s="66" t="str">
        <f ca="1">IF(C4120="","",OFFSET(Zdroj!AR$16,A4112-1,0))</f>
        <v/>
      </c>
      <c r="F4120" s="334"/>
      <c r="G4120" s="333"/>
    </row>
    <row r="4121" spans="1:7" x14ac:dyDescent="0.25">
      <c r="B4121" s="333"/>
      <c r="C4121" s="137" t="str">
        <f ca="1">IF(OFFSET(Zdroj!AT$16,A4112-1,0)=0,"",CONCATENATE("B",$A$2+3," - ",Zdroj!$AS$15))</f>
        <v/>
      </c>
      <c r="D4121" s="134" t="str">
        <f ca="1">IF(C4121="","",CONCATENATE(OFFSET(Zdroj!AS$16,A4112-1,0)))</f>
        <v/>
      </c>
      <c r="E4121" s="66" t="str">
        <f ca="1">IF(C4121="","",OFFSET(Zdroj!AT$16,A4112-1,0))</f>
        <v/>
      </c>
      <c r="F4121" s="334"/>
      <c r="G4121" s="333"/>
    </row>
    <row r="4122" spans="1:7" x14ac:dyDescent="0.25">
      <c r="A4122" s="127">
        <f>SUM((ROW()+8)/10)</f>
        <v>413</v>
      </c>
      <c r="B4122" s="333" t="str">
        <f ca="1">IF(OFFSET(Zdroj!$B$16,A4122-1,0)&gt;0,OFFSET(Zdroj!$B$16,A4122-1,0),"")</f>
        <v/>
      </c>
      <c r="C4122" s="136" t="str">
        <f ca="1">IF(OFFSET(Zdroj!AG$16,A4122-1,0)=0,"",CONCATENATE("A",$A$2," - ",Zdroj!$AG$15))</f>
        <v/>
      </c>
      <c r="D4122" s="134" t="str">
        <f ca="1">IF(C4122="","",CONCATENATE(OFFSET(Zdroj!AG$16,A4122-1,0)," - ",OFFSET(Zdroj!AU$16,A4122-1,0)))</f>
        <v/>
      </c>
      <c r="E4122" s="66" t="str">
        <f ca="1">IF(C4122="","",OFFSET(Zdroj!AV$16,A4122-1,0))</f>
        <v/>
      </c>
      <c r="F4122" s="332" t="str">
        <f t="shared" ref="F4122" ca="1" si="1230">IF(SUM(E4122:E4127)=0,"",SUM(E4122:E4127))</f>
        <v/>
      </c>
      <c r="G4122" s="333" t="str">
        <f t="shared" ref="G4122" ca="1" si="1231">IF(SUM(E4122:E4131)=0,"",SUM(E4122:E4131))</f>
        <v/>
      </c>
    </row>
    <row r="4123" spans="1:7" x14ac:dyDescent="0.25">
      <c r="B4123" s="333"/>
      <c r="C4123" s="137" t="str">
        <f ca="1">IF(OFFSET(Zdroj!AH$16,A4122-1,0)=0,"",CONCATENATE("A",$A$2+1," - ",Zdroj!$AH$15))</f>
        <v/>
      </c>
      <c r="D4123" s="134" t="str">
        <f ca="1">IF(C4123="","",CONCATENATE(OFFSET(Zdroj!AH$16,A4122-1,0)," - ",OFFSET(Zdroj!AW$16,A4122-1,0)))</f>
        <v/>
      </c>
      <c r="E4123" s="66" t="str">
        <f ca="1">IF(C4123="","",OFFSET(Zdroj!AX$16,A4122-1,0))</f>
        <v/>
      </c>
      <c r="F4123" s="332"/>
      <c r="G4123" s="333"/>
    </row>
    <row r="4124" spans="1:7" x14ac:dyDescent="0.25">
      <c r="B4124" s="333"/>
      <c r="C4124" s="137" t="str">
        <f ca="1">IF(OFFSET(Zdroj!AI$16,A4122-1,0)=0,"",CONCATENATE("A",$A$2+2," - ",Zdroj!$AI$15))</f>
        <v/>
      </c>
      <c r="D4124" s="134" t="str">
        <f ca="1">IF(C4124="","",CONCATENATE(OFFSET(Zdroj!AI$16,A4122-1,0)," - ",OFFSET(Zdroj!AY$16,A4122-1,0)))</f>
        <v/>
      </c>
      <c r="E4124" s="66" t="str">
        <f ca="1">IF(C4124="","",OFFSET(Zdroj!AZ$16,A4122-1,0))</f>
        <v/>
      </c>
      <c r="F4124" s="332"/>
      <c r="G4124" s="333"/>
    </row>
    <row r="4125" spans="1:7" x14ac:dyDescent="0.25">
      <c r="B4125" s="333"/>
      <c r="C4125" s="137" t="str">
        <f ca="1">IF(OFFSET(Zdroj!AJ$16,A4122-1,0)=0,"",CONCATENATE("A",$A$2+3," - ",Zdroj!$AJ$15))</f>
        <v/>
      </c>
      <c r="D4125" s="134" t="str">
        <f ca="1">IF(C4125="","",CONCATENATE(OFFSET(Zdroj!AJ$16,A4122-1,0)," - ",OFFSET(Zdroj!BA$16,A4122-1,0)))</f>
        <v/>
      </c>
      <c r="E4125" s="66" t="str">
        <f ca="1">IF(C4125="","",OFFSET(Zdroj!BB$16,A4122-1,0))</f>
        <v/>
      </c>
      <c r="F4125" s="332"/>
      <c r="G4125" s="333"/>
    </row>
    <row r="4126" spans="1:7" x14ac:dyDescent="0.25">
      <c r="B4126" s="333"/>
      <c r="C4126" s="137" t="str">
        <f ca="1">IF(OFFSET(Zdroj!AK$16,A4122-1,0)=0,"",CONCATENATE("A",$A$2+4," - ",Zdroj!$AK$15))</f>
        <v/>
      </c>
      <c r="D4126" s="134" t="str">
        <f ca="1">IF(C4126="","",CONCATENATE(OFFSET(Zdroj!AK$16,A4122-1,0)," - ",OFFSET(Zdroj!BC$16,A4122-1,0)))</f>
        <v/>
      </c>
      <c r="E4126" s="66" t="str">
        <f ca="1">IF(C4126="","",OFFSET(Zdroj!BD$16,A4122-1,0))</f>
        <v/>
      </c>
      <c r="F4126" s="332"/>
      <c r="G4126" s="333"/>
    </row>
    <row r="4127" spans="1:7" x14ac:dyDescent="0.25">
      <c r="B4127" s="333"/>
      <c r="C4127" s="137" t="str">
        <f ca="1">IF(OFFSET(Zdroj!AL$16,A4122-1,0)=0,"",CONCATENATE("A",$A$2+5," - ",Zdroj!$AL$15))</f>
        <v/>
      </c>
      <c r="D4127" s="134" t="str">
        <f ca="1">IF(C4127="","",CONCATENATE(OFFSET(Zdroj!AL$16,A4122-1,0)," - ",OFFSET(Zdroj!BE$16,A4122-1,0)))</f>
        <v/>
      </c>
      <c r="E4127" s="66" t="str">
        <f ca="1">IF(C4127="","",OFFSET(Zdroj!BF$16,A4122-1,0))</f>
        <v/>
      </c>
      <c r="F4127" s="332"/>
      <c r="G4127" s="333"/>
    </row>
    <row r="4128" spans="1:7" x14ac:dyDescent="0.25">
      <c r="B4128" s="333"/>
      <c r="C4128" s="137" t="str">
        <f ca="1">IF(OFFSET(Zdroj!AM$16,A4122-1,0)=0,"",CONCATENATE("B",$A$2," - ",Zdroj!$AM$15))</f>
        <v/>
      </c>
      <c r="D4128" s="134" t="str">
        <f ca="1">IF(C4128="","",CONCATENATE(OFFSET(Zdroj!AM$16,A4122-1,0)))</f>
        <v/>
      </c>
      <c r="E4128" s="67" t="str">
        <f ca="1">IF(C4128="","",OFFSET(Zdroj!AN$16,A4122-1,0))</f>
        <v/>
      </c>
      <c r="F4128" s="334" t="str">
        <f t="shared" ref="F4128" ca="1" si="1232">IF(SUM(E4128:E4131)=0,"",SUM(E4128:E4131))</f>
        <v/>
      </c>
      <c r="G4128" s="333"/>
    </row>
    <row r="4129" spans="1:7" x14ac:dyDescent="0.25">
      <c r="B4129" s="333"/>
      <c r="C4129" s="137" t="str">
        <f ca="1">IF(OFFSET(Zdroj!AO$16,A4122-1,0)=0,"",CONCATENATE("B",$A$2+1," - ",Zdroj!$AO$15))</f>
        <v/>
      </c>
      <c r="D4129" s="134" t="str">
        <f ca="1">IF(C4129="","",CONCATENATE(OFFSET(Zdroj!AO$16,A4122-1,0)))</f>
        <v/>
      </c>
      <c r="E4129" s="66" t="str">
        <f ca="1">IF(C4129="","",OFFSET(Zdroj!AP$16,A4122-1,0))</f>
        <v/>
      </c>
      <c r="F4129" s="334"/>
      <c r="G4129" s="333"/>
    </row>
    <row r="4130" spans="1:7" x14ac:dyDescent="0.25">
      <c r="B4130" s="333"/>
      <c r="C4130" s="137" t="str">
        <f ca="1">IF(OFFSET(Zdroj!AQ$16,A4122-1,0)=0,"",CONCATENATE("B",$A$2+2," - ",Zdroj!$AQ$15))</f>
        <v/>
      </c>
      <c r="D4130" s="134" t="str">
        <f ca="1">IF(C4130="","",CONCATENATE(OFFSET(Zdroj!AQ$16,A4122-1,0)))</f>
        <v/>
      </c>
      <c r="E4130" s="66" t="str">
        <f ca="1">IF(C4130="","",OFFSET(Zdroj!AR$16,A4122-1,0))</f>
        <v/>
      </c>
      <c r="F4130" s="334"/>
      <c r="G4130" s="333"/>
    </row>
    <row r="4131" spans="1:7" x14ac:dyDescent="0.25">
      <c r="B4131" s="333"/>
      <c r="C4131" s="137" t="str">
        <f ca="1">IF(OFFSET(Zdroj!AT$16,A4122-1,0)=0,"",CONCATENATE("B",$A$2+3," - ",Zdroj!$AS$15))</f>
        <v/>
      </c>
      <c r="D4131" s="134" t="str">
        <f ca="1">IF(C4131="","",CONCATENATE(OFFSET(Zdroj!AS$16,A4122-1,0)))</f>
        <v/>
      </c>
      <c r="E4131" s="66" t="str">
        <f ca="1">IF(C4131="","",OFFSET(Zdroj!AT$16,A4122-1,0))</f>
        <v/>
      </c>
      <c r="F4131" s="334"/>
      <c r="G4131" s="333"/>
    </row>
    <row r="4132" spans="1:7" x14ac:dyDescent="0.25">
      <c r="A4132" s="127">
        <f>SUM((ROW()+8)/10)</f>
        <v>414</v>
      </c>
      <c r="B4132" s="333" t="str">
        <f ca="1">IF(OFFSET(Zdroj!$B$16,A4132-1,0)&gt;0,OFFSET(Zdroj!$B$16,A4132-1,0),"")</f>
        <v/>
      </c>
      <c r="C4132" s="136" t="str">
        <f ca="1">IF(OFFSET(Zdroj!AG$16,A4132-1,0)=0,"",CONCATENATE("A",$A$2," - ",Zdroj!$AG$15))</f>
        <v/>
      </c>
      <c r="D4132" s="134" t="str">
        <f ca="1">IF(C4132="","",CONCATENATE(OFFSET(Zdroj!AG$16,A4132-1,0)," - ",OFFSET(Zdroj!AU$16,A4132-1,0)))</f>
        <v/>
      </c>
      <c r="E4132" s="66" t="str">
        <f ca="1">IF(C4132="","",OFFSET(Zdroj!AV$16,A4132-1,0))</f>
        <v/>
      </c>
      <c r="F4132" s="332" t="str">
        <f t="shared" ref="F4132" ca="1" si="1233">IF(SUM(E4132:E4137)=0,"",SUM(E4132:E4137))</f>
        <v/>
      </c>
      <c r="G4132" s="333" t="str">
        <f t="shared" ref="G4132" ca="1" si="1234">IF(SUM(E4132:E4141)=0,"",SUM(E4132:E4141))</f>
        <v/>
      </c>
    </row>
    <row r="4133" spans="1:7" x14ac:dyDescent="0.25">
      <c r="B4133" s="333"/>
      <c r="C4133" s="137" t="str">
        <f ca="1">IF(OFFSET(Zdroj!AH$16,A4132-1,0)=0,"",CONCATENATE("A",$A$2+1," - ",Zdroj!$AH$15))</f>
        <v/>
      </c>
      <c r="D4133" s="134" t="str">
        <f ca="1">IF(C4133="","",CONCATENATE(OFFSET(Zdroj!AH$16,A4132-1,0)," - ",OFFSET(Zdroj!AW$16,A4132-1,0)))</f>
        <v/>
      </c>
      <c r="E4133" s="66" t="str">
        <f ca="1">IF(C4133="","",OFFSET(Zdroj!AX$16,A4132-1,0))</f>
        <v/>
      </c>
      <c r="F4133" s="332"/>
      <c r="G4133" s="333"/>
    </row>
    <row r="4134" spans="1:7" x14ac:dyDescent="0.25">
      <c r="B4134" s="333"/>
      <c r="C4134" s="137" t="str">
        <f ca="1">IF(OFFSET(Zdroj!AI$16,A4132-1,0)=0,"",CONCATENATE("A",$A$2+2," - ",Zdroj!$AI$15))</f>
        <v/>
      </c>
      <c r="D4134" s="134" t="str">
        <f ca="1">IF(C4134="","",CONCATENATE(OFFSET(Zdroj!AI$16,A4132-1,0)," - ",OFFSET(Zdroj!AY$16,A4132-1,0)))</f>
        <v/>
      </c>
      <c r="E4134" s="66" t="str">
        <f ca="1">IF(C4134="","",OFFSET(Zdroj!AZ$16,A4132-1,0))</f>
        <v/>
      </c>
      <c r="F4134" s="332"/>
      <c r="G4134" s="333"/>
    </row>
    <row r="4135" spans="1:7" x14ac:dyDescent="0.25">
      <c r="B4135" s="333"/>
      <c r="C4135" s="137" t="str">
        <f ca="1">IF(OFFSET(Zdroj!AJ$16,A4132-1,0)=0,"",CONCATENATE("A",$A$2+3," - ",Zdroj!$AJ$15))</f>
        <v/>
      </c>
      <c r="D4135" s="134" t="str">
        <f ca="1">IF(C4135="","",CONCATENATE(OFFSET(Zdroj!AJ$16,A4132-1,0)," - ",OFFSET(Zdroj!BA$16,A4132-1,0)))</f>
        <v/>
      </c>
      <c r="E4135" s="66" t="str">
        <f ca="1">IF(C4135="","",OFFSET(Zdroj!BB$16,A4132-1,0))</f>
        <v/>
      </c>
      <c r="F4135" s="332"/>
      <c r="G4135" s="333"/>
    </row>
    <row r="4136" spans="1:7" x14ac:dyDescent="0.25">
      <c r="B4136" s="333"/>
      <c r="C4136" s="137" t="str">
        <f ca="1">IF(OFFSET(Zdroj!AK$16,A4132-1,0)=0,"",CONCATENATE("A",$A$2+4," - ",Zdroj!$AK$15))</f>
        <v/>
      </c>
      <c r="D4136" s="134" t="str">
        <f ca="1">IF(C4136="","",CONCATENATE(OFFSET(Zdroj!AK$16,A4132-1,0)," - ",OFFSET(Zdroj!BC$16,A4132-1,0)))</f>
        <v/>
      </c>
      <c r="E4136" s="66" t="str">
        <f ca="1">IF(C4136="","",OFFSET(Zdroj!BD$16,A4132-1,0))</f>
        <v/>
      </c>
      <c r="F4136" s="332"/>
      <c r="G4136" s="333"/>
    </row>
    <row r="4137" spans="1:7" x14ac:dyDescent="0.25">
      <c r="B4137" s="333"/>
      <c r="C4137" s="137" t="str">
        <f ca="1">IF(OFFSET(Zdroj!AL$16,A4132-1,0)=0,"",CONCATENATE("A",$A$2+5," - ",Zdroj!$AL$15))</f>
        <v/>
      </c>
      <c r="D4137" s="134" t="str">
        <f ca="1">IF(C4137="","",CONCATENATE(OFFSET(Zdroj!AL$16,A4132-1,0)," - ",OFFSET(Zdroj!BE$16,A4132-1,0)))</f>
        <v/>
      </c>
      <c r="E4137" s="66" t="str">
        <f ca="1">IF(C4137="","",OFFSET(Zdroj!BF$16,A4132-1,0))</f>
        <v/>
      </c>
      <c r="F4137" s="332"/>
      <c r="G4137" s="333"/>
    </row>
    <row r="4138" spans="1:7" x14ac:dyDescent="0.25">
      <c r="B4138" s="333"/>
      <c r="C4138" s="137" t="str">
        <f ca="1">IF(OFFSET(Zdroj!AM$16,A4132-1,0)=0,"",CONCATENATE("B",$A$2," - ",Zdroj!$AM$15))</f>
        <v/>
      </c>
      <c r="D4138" s="134" t="str">
        <f ca="1">IF(C4138="","",CONCATENATE(OFFSET(Zdroj!AM$16,A4132-1,0)))</f>
        <v/>
      </c>
      <c r="E4138" s="67" t="str">
        <f ca="1">IF(C4138="","",OFFSET(Zdroj!AN$16,A4132-1,0))</f>
        <v/>
      </c>
      <c r="F4138" s="334" t="str">
        <f t="shared" ref="F4138" ca="1" si="1235">IF(SUM(E4138:E4141)=0,"",SUM(E4138:E4141))</f>
        <v/>
      </c>
      <c r="G4138" s="333"/>
    </row>
    <row r="4139" spans="1:7" x14ac:dyDescent="0.25">
      <c r="B4139" s="333"/>
      <c r="C4139" s="137" t="str">
        <f ca="1">IF(OFFSET(Zdroj!AO$16,A4132-1,0)=0,"",CONCATENATE("B",$A$2+1," - ",Zdroj!$AO$15))</f>
        <v/>
      </c>
      <c r="D4139" s="134" t="str">
        <f ca="1">IF(C4139="","",CONCATENATE(OFFSET(Zdroj!AO$16,A4132-1,0)))</f>
        <v/>
      </c>
      <c r="E4139" s="66" t="str">
        <f ca="1">IF(C4139="","",OFFSET(Zdroj!AP$16,A4132-1,0))</f>
        <v/>
      </c>
      <c r="F4139" s="334"/>
      <c r="G4139" s="333"/>
    </row>
    <row r="4140" spans="1:7" x14ac:dyDescent="0.25">
      <c r="B4140" s="333"/>
      <c r="C4140" s="137" t="str">
        <f ca="1">IF(OFFSET(Zdroj!AQ$16,A4132-1,0)=0,"",CONCATENATE("B",$A$2+2," - ",Zdroj!$AQ$15))</f>
        <v/>
      </c>
      <c r="D4140" s="134" t="str">
        <f ca="1">IF(C4140="","",CONCATENATE(OFFSET(Zdroj!AQ$16,A4132-1,0)))</f>
        <v/>
      </c>
      <c r="E4140" s="66" t="str">
        <f ca="1">IF(C4140="","",OFFSET(Zdroj!AR$16,A4132-1,0))</f>
        <v/>
      </c>
      <c r="F4140" s="334"/>
      <c r="G4140" s="333"/>
    </row>
    <row r="4141" spans="1:7" x14ac:dyDescent="0.25">
      <c r="B4141" s="333"/>
      <c r="C4141" s="137" t="str">
        <f ca="1">IF(OFFSET(Zdroj!AT$16,A4132-1,0)=0,"",CONCATENATE("B",$A$2+3," - ",Zdroj!$AS$15))</f>
        <v/>
      </c>
      <c r="D4141" s="134" t="str">
        <f ca="1">IF(C4141="","",CONCATENATE(OFFSET(Zdroj!AS$16,A4132-1,0)))</f>
        <v/>
      </c>
      <c r="E4141" s="66" t="str">
        <f ca="1">IF(C4141="","",OFFSET(Zdroj!AT$16,A4132-1,0))</f>
        <v/>
      </c>
      <c r="F4141" s="334"/>
      <c r="G4141" s="333"/>
    </row>
    <row r="4142" spans="1:7" x14ac:dyDescent="0.25">
      <c r="A4142" s="127">
        <f>SUM((ROW()+8)/10)</f>
        <v>415</v>
      </c>
      <c r="B4142" s="333" t="str">
        <f ca="1">IF(OFFSET(Zdroj!$B$16,A4142-1,0)&gt;0,OFFSET(Zdroj!$B$16,A4142-1,0),"")</f>
        <v/>
      </c>
      <c r="C4142" s="136" t="str">
        <f ca="1">IF(OFFSET(Zdroj!AG$16,A4142-1,0)=0,"",CONCATENATE("A",$A$2," - ",Zdroj!$AG$15))</f>
        <v/>
      </c>
      <c r="D4142" s="134" t="str">
        <f ca="1">IF(C4142="","",CONCATENATE(OFFSET(Zdroj!AG$16,A4142-1,0)," - ",OFFSET(Zdroj!AU$16,A4142-1,0)))</f>
        <v/>
      </c>
      <c r="E4142" s="66" t="str">
        <f ca="1">IF(C4142="","",OFFSET(Zdroj!AV$16,A4142-1,0))</f>
        <v/>
      </c>
      <c r="F4142" s="332" t="str">
        <f t="shared" ref="F4142" ca="1" si="1236">IF(SUM(E4142:E4147)=0,"",SUM(E4142:E4147))</f>
        <v/>
      </c>
      <c r="G4142" s="333" t="str">
        <f t="shared" ref="G4142" ca="1" si="1237">IF(SUM(E4142:E4151)=0,"",SUM(E4142:E4151))</f>
        <v/>
      </c>
    </row>
    <row r="4143" spans="1:7" x14ac:dyDescent="0.25">
      <c r="B4143" s="333"/>
      <c r="C4143" s="137" t="str">
        <f ca="1">IF(OFFSET(Zdroj!AH$16,A4142-1,0)=0,"",CONCATENATE("A",$A$2+1," - ",Zdroj!$AH$15))</f>
        <v/>
      </c>
      <c r="D4143" s="134" t="str">
        <f ca="1">IF(C4143="","",CONCATENATE(OFFSET(Zdroj!AH$16,A4142-1,0)," - ",OFFSET(Zdroj!AW$16,A4142-1,0)))</f>
        <v/>
      </c>
      <c r="E4143" s="66" t="str">
        <f ca="1">IF(C4143="","",OFFSET(Zdroj!AX$16,A4142-1,0))</f>
        <v/>
      </c>
      <c r="F4143" s="332"/>
      <c r="G4143" s="333"/>
    </row>
    <row r="4144" spans="1:7" x14ac:dyDescent="0.25">
      <c r="B4144" s="333"/>
      <c r="C4144" s="137" t="str">
        <f ca="1">IF(OFFSET(Zdroj!AI$16,A4142-1,0)=0,"",CONCATENATE("A",$A$2+2," - ",Zdroj!$AI$15))</f>
        <v/>
      </c>
      <c r="D4144" s="134" t="str">
        <f ca="1">IF(C4144="","",CONCATENATE(OFFSET(Zdroj!AI$16,A4142-1,0)," - ",OFFSET(Zdroj!AY$16,A4142-1,0)))</f>
        <v/>
      </c>
      <c r="E4144" s="66" t="str">
        <f ca="1">IF(C4144="","",OFFSET(Zdroj!AZ$16,A4142-1,0))</f>
        <v/>
      </c>
      <c r="F4144" s="332"/>
      <c r="G4144" s="333"/>
    </row>
    <row r="4145" spans="1:7" x14ac:dyDescent="0.25">
      <c r="B4145" s="333"/>
      <c r="C4145" s="137" t="str">
        <f ca="1">IF(OFFSET(Zdroj!AJ$16,A4142-1,0)=0,"",CONCATENATE("A",$A$2+3," - ",Zdroj!$AJ$15))</f>
        <v/>
      </c>
      <c r="D4145" s="134" t="str">
        <f ca="1">IF(C4145="","",CONCATENATE(OFFSET(Zdroj!AJ$16,A4142-1,0)," - ",OFFSET(Zdroj!BA$16,A4142-1,0)))</f>
        <v/>
      </c>
      <c r="E4145" s="66" t="str">
        <f ca="1">IF(C4145="","",OFFSET(Zdroj!BB$16,A4142-1,0))</f>
        <v/>
      </c>
      <c r="F4145" s="332"/>
      <c r="G4145" s="333"/>
    </row>
    <row r="4146" spans="1:7" x14ac:dyDescent="0.25">
      <c r="B4146" s="333"/>
      <c r="C4146" s="137" t="str">
        <f ca="1">IF(OFFSET(Zdroj!AK$16,A4142-1,0)=0,"",CONCATENATE("A",$A$2+4," - ",Zdroj!$AK$15))</f>
        <v/>
      </c>
      <c r="D4146" s="134" t="str">
        <f ca="1">IF(C4146="","",CONCATENATE(OFFSET(Zdroj!AK$16,A4142-1,0)," - ",OFFSET(Zdroj!BC$16,A4142-1,0)))</f>
        <v/>
      </c>
      <c r="E4146" s="66" t="str">
        <f ca="1">IF(C4146="","",OFFSET(Zdroj!BD$16,A4142-1,0))</f>
        <v/>
      </c>
      <c r="F4146" s="332"/>
      <c r="G4146" s="333"/>
    </row>
    <row r="4147" spans="1:7" x14ac:dyDescent="0.25">
      <c r="B4147" s="333"/>
      <c r="C4147" s="137" t="str">
        <f ca="1">IF(OFFSET(Zdroj!AL$16,A4142-1,0)=0,"",CONCATENATE("A",$A$2+5," - ",Zdroj!$AL$15))</f>
        <v/>
      </c>
      <c r="D4147" s="134" t="str">
        <f ca="1">IF(C4147="","",CONCATENATE(OFFSET(Zdroj!AL$16,A4142-1,0)," - ",OFFSET(Zdroj!BE$16,A4142-1,0)))</f>
        <v/>
      </c>
      <c r="E4147" s="66" t="str">
        <f ca="1">IF(C4147="","",OFFSET(Zdroj!BF$16,A4142-1,0))</f>
        <v/>
      </c>
      <c r="F4147" s="332"/>
      <c r="G4147" s="333"/>
    </row>
    <row r="4148" spans="1:7" x14ac:dyDescent="0.25">
      <c r="B4148" s="333"/>
      <c r="C4148" s="137" t="str">
        <f ca="1">IF(OFFSET(Zdroj!AM$16,A4142-1,0)=0,"",CONCATENATE("B",$A$2," - ",Zdroj!$AM$15))</f>
        <v/>
      </c>
      <c r="D4148" s="134" t="str">
        <f ca="1">IF(C4148="","",CONCATENATE(OFFSET(Zdroj!AM$16,A4142-1,0)))</f>
        <v/>
      </c>
      <c r="E4148" s="67" t="str">
        <f ca="1">IF(C4148="","",OFFSET(Zdroj!AN$16,A4142-1,0))</f>
        <v/>
      </c>
      <c r="F4148" s="334" t="str">
        <f t="shared" ref="F4148" ca="1" si="1238">IF(SUM(E4148:E4151)=0,"",SUM(E4148:E4151))</f>
        <v/>
      </c>
      <c r="G4148" s="333"/>
    </row>
    <row r="4149" spans="1:7" x14ac:dyDescent="0.25">
      <c r="B4149" s="333"/>
      <c r="C4149" s="137" t="str">
        <f ca="1">IF(OFFSET(Zdroj!AO$16,A4142-1,0)=0,"",CONCATENATE("B",$A$2+1," - ",Zdroj!$AO$15))</f>
        <v/>
      </c>
      <c r="D4149" s="134" t="str">
        <f ca="1">IF(C4149="","",CONCATENATE(OFFSET(Zdroj!AO$16,A4142-1,0)))</f>
        <v/>
      </c>
      <c r="E4149" s="66" t="str">
        <f ca="1">IF(C4149="","",OFFSET(Zdroj!AP$16,A4142-1,0))</f>
        <v/>
      </c>
      <c r="F4149" s="334"/>
      <c r="G4149" s="333"/>
    </row>
    <row r="4150" spans="1:7" x14ac:dyDescent="0.25">
      <c r="B4150" s="333"/>
      <c r="C4150" s="137" t="str">
        <f ca="1">IF(OFFSET(Zdroj!AQ$16,A4142-1,0)=0,"",CONCATENATE("B",$A$2+2," - ",Zdroj!$AQ$15))</f>
        <v/>
      </c>
      <c r="D4150" s="134" t="str">
        <f ca="1">IF(C4150="","",CONCATENATE(OFFSET(Zdroj!AQ$16,A4142-1,0)))</f>
        <v/>
      </c>
      <c r="E4150" s="66" t="str">
        <f ca="1">IF(C4150="","",OFFSET(Zdroj!AR$16,A4142-1,0))</f>
        <v/>
      </c>
      <c r="F4150" s="334"/>
      <c r="G4150" s="333"/>
    </row>
    <row r="4151" spans="1:7" x14ac:dyDescent="0.25">
      <c r="B4151" s="333"/>
      <c r="C4151" s="137" t="str">
        <f ca="1">IF(OFFSET(Zdroj!AT$16,A4142-1,0)=0,"",CONCATENATE("B",$A$2+3," - ",Zdroj!$AS$15))</f>
        <v/>
      </c>
      <c r="D4151" s="134" t="str">
        <f ca="1">IF(C4151="","",CONCATENATE(OFFSET(Zdroj!AS$16,A4142-1,0)))</f>
        <v/>
      </c>
      <c r="E4151" s="66" t="str">
        <f ca="1">IF(C4151="","",OFFSET(Zdroj!AT$16,A4142-1,0))</f>
        <v/>
      </c>
      <c r="F4151" s="334"/>
      <c r="G4151" s="333"/>
    </row>
    <row r="4152" spans="1:7" x14ac:dyDescent="0.25">
      <c r="A4152" s="127">
        <f>SUM((ROW()+8)/10)</f>
        <v>416</v>
      </c>
      <c r="B4152" s="333" t="str">
        <f ca="1">IF(OFFSET(Zdroj!$B$16,A4152-1,0)&gt;0,OFFSET(Zdroj!$B$16,A4152-1,0),"")</f>
        <v/>
      </c>
      <c r="C4152" s="136" t="str">
        <f ca="1">IF(OFFSET(Zdroj!AG$16,A4152-1,0)=0,"",CONCATENATE("A",$A$2," - ",Zdroj!$AG$15))</f>
        <v/>
      </c>
      <c r="D4152" s="134" t="str">
        <f ca="1">IF(C4152="","",CONCATENATE(OFFSET(Zdroj!AG$16,A4152-1,0)," - ",OFFSET(Zdroj!AU$16,A4152-1,0)))</f>
        <v/>
      </c>
      <c r="E4152" s="66" t="str">
        <f ca="1">IF(C4152="","",OFFSET(Zdroj!AV$16,A4152-1,0))</f>
        <v/>
      </c>
      <c r="F4152" s="332" t="str">
        <f t="shared" ref="F4152" ca="1" si="1239">IF(SUM(E4152:E4157)=0,"",SUM(E4152:E4157))</f>
        <v/>
      </c>
      <c r="G4152" s="333" t="str">
        <f t="shared" ref="G4152" ca="1" si="1240">IF(SUM(E4152:E4161)=0,"",SUM(E4152:E4161))</f>
        <v/>
      </c>
    </row>
    <row r="4153" spans="1:7" x14ac:dyDescent="0.25">
      <c r="B4153" s="333"/>
      <c r="C4153" s="137" t="str">
        <f ca="1">IF(OFFSET(Zdroj!AH$16,A4152-1,0)=0,"",CONCATENATE("A",$A$2+1," - ",Zdroj!$AH$15))</f>
        <v/>
      </c>
      <c r="D4153" s="134" t="str">
        <f ca="1">IF(C4153="","",CONCATENATE(OFFSET(Zdroj!AH$16,A4152-1,0)," - ",OFFSET(Zdroj!AW$16,A4152-1,0)))</f>
        <v/>
      </c>
      <c r="E4153" s="66" t="str">
        <f ca="1">IF(C4153="","",OFFSET(Zdroj!AX$16,A4152-1,0))</f>
        <v/>
      </c>
      <c r="F4153" s="332"/>
      <c r="G4153" s="333"/>
    </row>
    <row r="4154" spans="1:7" x14ac:dyDescent="0.25">
      <c r="B4154" s="333"/>
      <c r="C4154" s="137" t="str">
        <f ca="1">IF(OFFSET(Zdroj!AI$16,A4152-1,0)=0,"",CONCATENATE("A",$A$2+2," - ",Zdroj!$AI$15))</f>
        <v/>
      </c>
      <c r="D4154" s="134" t="str">
        <f ca="1">IF(C4154="","",CONCATENATE(OFFSET(Zdroj!AI$16,A4152-1,0)," - ",OFFSET(Zdroj!AY$16,A4152-1,0)))</f>
        <v/>
      </c>
      <c r="E4154" s="66" t="str">
        <f ca="1">IF(C4154="","",OFFSET(Zdroj!AZ$16,A4152-1,0))</f>
        <v/>
      </c>
      <c r="F4154" s="332"/>
      <c r="G4154" s="333"/>
    </row>
    <row r="4155" spans="1:7" x14ac:dyDescent="0.25">
      <c r="B4155" s="333"/>
      <c r="C4155" s="137" t="str">
        <f ca="1">IF(OFFSET(Zdroj!AJ$16,A4152-1,0)=0,"",CONCATENATE("A",$A$2+3," - ",Zdroj!$AJ$15))</f>
        <v/>
      </c>
      <c r="D4155" s="134" t="str">
        <f ca="1">IF(C4155="","",CONCATENATE(OFFSET(Zdroj!AJ$16,A4152-1,0)," - ",OFFSET(Zdroj!BA$16,A4152-1,0)))</f>
        <v/>
      </c>
      <c r="E4155" s="66" t="str">
        <f ca="1">IF(C4155="","",OFFSET(Zdroj!BB$16,A4152-1,0))</f>
        <v/>
      </c>
      <c r="F4155" s="332"/>
      <c r="G4155" s="333"/>
    </row>
    <row r="4156" spans="1:7" x14ac:dyDescent="0.25">
      <c r="B4156" s="333"/>
      <c r="C4156" s="137" t="str">
        <f ca="1">IF(OFFSET(Zdroj!AK$16,A4152-1,0)=0,"",CONCATENATE("A",$A$2+4," - ",Zdroj!$AK$15))</f>
        <v/>
      </c>
      <c r="D4156" s="134" t="str">
        <f ca="1">IF(C4156="","",CONCATENATE(OFFSET(Zdroj!AK$16,A4152-1,0)," - ",OFFSET(Zdroj!BC$16,A4152-1,0)))</f>
        <v/>
      </c>
      <c r="E4156" s="66" t="str">
        <f ca="1">IF(C4156="","",OFFSET(Zdroj!BD$16,A4152-1,0))</f>
        <v/>
      </c>
      <c r="F4156" s="332"/>
      <c r="G4156" s="333"/>
    </row>
    <row r="4157" spans="1:7" x14ac:dyDescent="0.25">
      <c r="B4157" s="333"/>
      <c r="C4157" s="137" t="str">
        <f ca="1">IF(OFFSET(Zdroj!AL$16,A4152-1,0)=0,"",CONCATENATE("A",$A$2+5," - ",Zdroj!$AL$15))</f>
        <v/>
      </c>
      <c r="D4157" s="134" t="str">
        <f ca="1">IF(C4157="","",CONCATENATE(OFFSET(Zdroj!AL$16,A4152-1,0)," - ",OFFSET(Zdroj!BE$16,A4152-1,0)))</f>
        <v/>
      </c>
      <c r="E4157" s="66" t="str">
        <f ca="1">IF(C4157="","",OFFSET(Zdroj!BF$16,A4152-1,0))</f>
        <v/>
      </c>
      <c r="F4157" s="332"/>
      <c r="G4157" s="333"/>
    </row>
    <row r="4158" spans="1:7" x14ac:dyDescent="0.25">
      <c r="B4158" s="333"/>
      <c r="C4158" s="137" t="str">
        <f ca="1">IF(OFFSET(Zdroj!AM$16,A4152-1,0)=0,"",CONCATENATE("B",$A$2," - ",Zdroj!$AM$15))</f>
        <v/>
      </c>
      <c r="D4158" s="134" t="str">
        <f ca="1">IF(C4158="","",CONCATENATE(OFFSET(Zdroj!AM$16,A4152-1,0)))</f>
        <v/>
      </c>
      <c r="E4158" s="67" t="str">
        <f ca="1">IF(C4158="","",OFFSET(Zdroj!AN$16,A4152-1,0))</f>
        <v/>
      </c>
      <c r="F4158" s="334" t="str">
        <f t="shared" ref="F4158" ca="1" si="1241">IF(SUM(E4158:E4161)=0,"",SUM(E4158:E4161))</f>
        <v/>
      </c>
      <c r="G4158" s="333"/>
    </row>
    <row r="4159" spans="1:7" x14ac:dyDescent="0.25">
      <c r="B4159" s="333"/>
      <c r="C4159" s="137" t="str">
        <f ca="1">IF(OFFSET(Zdroj!AO$16,A4152-1,0)=0,"",CONCATENATE("B",$A$2+1," - ",Zdroj!$AO$15))</f>
        <v/>
      </c>
      <c r="D4159" s="134" t="str">
        <f ca="1">IF(C4159="","",CONCATENATE(OFFSET(Zdroj!AO$16,A4152-1,0)))</f>
        <v/>
      </c>
      <c r="E4159" s="66" t="str">
        <f ca="1">IF(C4159="","",OFFSET(Zdroj!AP$16,A4152-1,0))</f>
        <v/>
      </c>
      <c r="F4159" s="334"/>
      <c r="G4159" s="333"/>
    </row>
    <row r="4160" spans="1:7" x14ac:dyDescent="0.25">
      <c r="B4160" s="333"/>
      <c r="C4160" s="137" t="str">
        <f ca="1">IF(OFFSET(Zdroj!AQ$16,A4152-1,0)=0,"",CONCATENATE("B",$A$2+2," - ",Zdroj!$AQ$15))</f>
        <v/>
      </c>
      <c r="D4160" s="134" t="str">
        <f ca="1">IF(C4160="","",CONCATENATE(OFFSET(Zdroj!AQ$16,A4152-1,0)))</f>
        <v/>
      </c>
      <c r="E4160" s="66" t="str">
        <f ca="1">IF(C4160="","",OFFSET(Zdroj!AR$16,A4152-1,0))</f>
        <v/>
      </c>
      <c r="F4160" s="334"/>
      <c r="G4160" s="333"/>
    </row>
    <row r="4161" spans="1:7" x14ac:dyDescent="0.25">
      <c r="B4161" s="333"/>
      <c r="C4161" s="137" t="str">
        <f ca="1">IF(OFFSET(Zdroj!AT$16,A4152-1,0)=0,"",CONCATENATE("B",$A$2+3," - ",Zdroj!$AS$15))</f>
        <v/>
      </c>
      <c r="D4161" s="134" t="str">
        <f ca="1">IF(C4161="","",CONCATENATE(OFFSET(Zdroj!AS$16,A4152-1,0)))</f>
        <v/>
      </c>
      <c r="E4161" s="66" t="str">
        <f ca="1">IF(C4161="","",OFFSET(Zdroj!AT$16,A4152-1,0))</f>
        <v/>
      </c>
      <c r="F4161" s="334"/>
      <c r="G4161" s="333"/>
    </row>
    <row r="4162" spans="1:7" x14ac:dyDescent="0.25">
      <c r="A4162" s="127">
        <f>SUM((ROW()+8)/10)</f>
        <v>417</v>
      </c>
      <c r="B4162" s="333" t="str">
        <f ca="1">IF(OFFSET(Zdroj!$B$16,A4162-1,0)&gt;0,OFFSET(Zdroj!$B$16,A4162-1,0),"")</f>
        <v/>
      </c>
      <c r="C4162" s="136" t="str">
        <f ca="1">IF(OFFSET(Zdroj!AG$16,A4162-1,0)=0,"",CONCATENATE("A",$A$2," - ",Zdroj!$AG$15))</f>
        <v/>
      </c>
      <c r="D4162" s="134" t="str">
        <f ca="1">IF(C4162="","",CONCATENATE(OFFSET(Zdroj!AG$16,A4162-1,0)," - ",OFFSET(Zdroj!AU$16,A4162-1,0)))</f>
        <v/>
      </c>
      <c r="E4162" s="66" t="str">
        <f ca="1">IF(C4162="","",OFFSET(Zdroj!AV$16,A4162-1,0))</f>
        <v/>
      </c>
      <c r="F4162" s="332" t="str">
        <f t="shared" ref="F4162" ca="1" si="1242">IF(SUM(E4162:E4167)=0,"",SUM(E4162:E4167))</f>
        <v/>
      </c>
      <c r="G4162" s="333" t="str">
        <f t="shared" ref="G4162" ca="1" si="1243">IF(SUM(E4162:E4171)=0,"",SUM(E4162:E4171))</f>
        <v/>
      </c>
    </row>
    <row r="4163" spans="1:7" x14ac:dyDescent="0.25">
      <c r="B4163" s="333"/>
      <c r="C4163" s="137" t="str">
        <f ca="1">IF(OFFSET(Zdroj!AH$16,A4162-1,0)=0,"",CONCATENATE("A",$A$2+1," - ",Zdroj!$AH$15))</f>
        <v/>
      </c>
      <c r="D4163" s="134" t="str">
        <f ca="1">IF(C4163="","",CONCATENATE(OFFSET(Zdroj!AH$16,A4162-1,0)," - ",OFFSET(Zdroj!AW$16,A4162-1,0)))</f>
        <v/>
      </c>
      <c r="E4163" s="66" t="str">
        <f ca="1">IF(C4163="","",OFFSET(Zdroj!AX$16,A4162-1,0))</f>
        <v/>
      </c>
      <c r="F4163" s="332"/>
      <c r="G4163" s="333"/>
    </row>
    <row r="4164" spans="1:7" x14ac:dyDescent="0.25">
      <c r="B4164" s="333"/>
      <c r="C4164" s="137" t="str">
        <f ca="1">IF(OFFSET(Zdroj!AI$16,A4162-1,0)=0,"",CONCATENATE("A",$A$2+2," - ",Zdroj!$AI$15))</f>
        <v/>
      </c>
      <c r="D4164" s="134" t="str">
        <f ca="1">IF(C4164="","",CONCATENATE(OFFSET(Zdroj!AI$16,A4162-1,0)," - ",OFFSET(Zdroj!AY$16,A4162-1,0)))</f>
        <v/>
      </c>
      <c r="E4164" s="66" t="str">
        <f ca="1">IF(C4164="","",OFFSET(Zdroj!AZ$16,A4162-1,0))</f>
        <v/>
      </c>
      <c r="F4164" s="332"/>
      <c r="G4164" s="333"/>
    </row>
    <row r="4165" spans="1:7" x14ac:dyDescent="0.25">
      <c r="B4165" s="333"/>
      <c r="C4165" s="137" t="str">
        <f ca="1">IF(OFFSET(Zdroj!AJ$16,A4162-1,0)=0,"",CONCATENATE("A",$A$2+3," - ",Zdroj!$AJ$15))</f>
        <v/>
      </c>
      <c r="D4165" s="134" t="str">
        <f ca="1">IF(C4165="","",CONCATENATE(OFFSET(Zdroj!AJ$16,A4162-1,0)," - ",OFFSET(Zdroj!BA$16,A4162-1,0)))</f>
        <v/>
      </c>
      <c r="E4165" s="66" t="str">
        <f ca="1">IF(C4165="","",OFFSET(Zdroj!BB$16,A4162-1,0))</f>
        <v/>
      </c>
      <c r="F4165" s="332"/>
      <c r="G4165" s="333"/>
    </row>
    <row r="4166" spans="1:7" x14ac:dyDescent="0.25">
      <c r="B4166" s="333"/>
      <c r="C4166" s="137" t="str">
        <f ca="1">IF(OFFSET(Zdroj!AK$16,A4162-1,0)=0,"",CONCATENATE("A",$A$2+4," - ",Zdroj!$AK$15))</f>
        <v/>
      </c>
      <c r="D4166" s="134" t="str">
        <f ca="1">IF(C4166="","",CONCATENATE(OFFSET(Zdroj!AK$16,A4162-1,0)," - ",OFFSET(Zdroj!BC$16,A4162-1,0)))</f>
        <v/>
      </c>
      <c r="E4166" s="66" t="str">
        <f ca="1">IF(C4166="","",OFFSET(Zdroj!BD$16,A4162-1,0))</f>
        <v/>
      </c>
      <c r="F4166" s="332"/>
      <c r="G4166" s="333"/>
    </row>
    <row r="4167" spans="1:7" x14ac:dyDescent="0.25">
      <c r="B4167" s="333"/>
      <c r="C4167" s="137" t="str">
        <f ca="1">IF(OFFSET(Zdroj!AL$16,A4162-1,0)=0,"",CONCATENATE("A",$A$2+5," - ",Zdroj!$AL$15))</f>
        <v/>
      </c>
      <c r="D4167" s="134" t="str">
        <f ca="1">IF(C4167="","",CONCATENATE(OFFSET(Zdroj!AL$16,A4162-1,0)," - ",OFFSET(Zdroj!BE$16,A4162-1,0)))</f>
        <v/>
      </c>
      <c r="E4167" s="66" t="str">
        <f ca="1">IF(C4167="","",OFFSET(Zdroj!BF$16,A4162-1,0))</f>
        <v/>
      </c>
      <c r="F4167" s="332"/>
      <c r="G4167" s="333"/>
    </row>
    <row r="4168" spans="1:7" x14ac:dyDescent="0.25">
      <c r="B4168" s="333"/>
      <c r="C4168" s="137" t="str">
        <f ca="1">IF(OFFSET(Zdroj!AM$16,A4162-1,0)=0,"",CONCATENATE("B",$A$2," - ",Zdroj!$AM$15))</f>
        <v/>
      </c>
      <c r="D4168" s="134" t="str">
        <f ca="1">IF(C4168="","",CONCATENATE(OFFSET(Zdroj!AM$16,A4162-1,0)))</f>
        <v/>
      </c>
      <c r="E4168" s="67" t="str">
        <f ca="1">IF(C4168="","",OFFSET(Zdroj!AN$16,A4162-1,0))</f>
        <v/>
      </c>
      <c r="F4168" s="334" t="str">
        <f t="shared" ref="F4168" ca="1" si="1244">IF(SUM(E4168:E4171)=0,"",SUM(E4168:E4171))</f>
        <v/>
      </c>
      <c r="G4168" s="333"/>
    </row>
    <row r="4169" spans="1:7" x14ac:dyDescent="0.25">
      <c r="B4169" s="333"/>
      <c r="C4169" s="137" t="str">
        <f ca="1">IF(OFFSET(Zdroj!AO$16,A4162-1,0)=0,"",CONCATENATE("B",$A$2+1," - ",Zdroj!$AO$15))</f>
        <v/>
      </c>
      <c r="D4169" s="134" t="str">
        <f ca="1">IF(C4169="","",CONCATENATE(OFFSET(Zdroj!AO$16,A4162-1,0)))</f>
        <v/>
      </c>
      <c r="E4169" s="66" t="str">
        <f ca="1">IF(C4169="","",OFFSET(Zdroj!AP$16,A4162-1,0))</f>
        <v/>
      </c>
      <c r="F4169" s="334"/>
      <c r="G4169" s="333"/>
    </row>
    <row r="4170" spans="1:7" x14ac:dyDescent="0.25">
      <c r="B4170" s="333"/>
      <c r="C4170" s="137" t="str">
        <f ca="1">IF(OFFSET(Zdroj!AQ$16,A4162-1,0)=0,"",CONCATENATE("B",$A$2+2," - ",Zdroj!$AQ$15))</f>
        <v/>
      </c>
      <c r="D4170" s="134" t="str">
        <f ca="1">IF(C4170="","",CONCATENATE(OFFSET(Zdroj!AQ$16,A4162-1,0)))</f>
        <v/>
      </c>
      <c r="E4170" s="66" t="str">
        <f ca="1">IF(C4170="","",OFFSET(Zdroj!AR$16,A4162-1,0))</f>
        <v/>
      </c>
      <c r="F4170" s="334"/>
      <c r="G4170" s="333"/>
    </row>
    <row r="4171" spans="1:7" x14ac:dyDescent="0.25">
      <c r="B4171" s="333"/>
      <c r="C4171" s="137" t="str">
        <f ca="1">IF(OFFSET(Zdroj!AT$16,A4162-1,0)=0,"",CONCATENATE("B",$A$2+3," - ",Zdroj!$AS$15))</f>
        <v/>
      </c>
      <c r="D4171" s="134" t="str">
        <f ca="1">IF(C4171="","",CONCATENATE(OFFSET(Zdroj!AS$16,A4162-1,0)))</f>
        <v/>
      </c>
      <c r="E4171" s="66" t="str">
        <f ca="1">IF(C4171="","",OFFSET(Zdroj!AT$16,A4162-1,0))</f>
        <v/>
      </c>
      <c r="F4171" s="334"/>
      <c r="G4171" s="333"/>
    </row>
    <row r="4172" spans="1:7" x14ac:dyDescent="0.25">
      <c r="A4172" s="127">
        <f>SUM((ROW()+8)/10)</f>
        <v>418</v>
      </c>
      <c r="B4172" s="333" t="str">
        <f ca="1">IF(OFFSET(Zdroj!$B$16,A4172-1,0)&gt;0,OFFSET(Zdroj!$B$16,A4172-1,0),"")</f>
        <v/>
      </c>
      <c r="C4172" s="136" t="str">
        <f ca="1">IF(OFFSET(Zdroj!AG$16,A4172-1,0)=0,"",CONCATENATE("A",$A$2," - ",Zdroj!$AG$15))</f>
        <v/>
      </c>
      <c r="D4172" s="134" t="str">
        <f ca="1">IF(C4172="","",CONCATENATE(OFFSET(Zdroj!AG$16,A4172-1,0)," - ",OFFSET(Zdroj!AU$16,A4172-1,0)))</f>
        <v/>
      </c>
      <c r="E4172" s="66" t="str">
        <f ca="1">IF(C4172="","",OFFSET(Zdroj!AV$16,A4172-1,0))</f>
        <v/>
      </c>
      <c r="F4172" s="332" t="str">
        <f t="shared" ref="F4172" ca="1" si="1245">IF(SUM(E4172:E4177)=0,"",SUM(E4172:E4177))</f>
        <v/>
      </c>
      <c r="G4172" s="333" t="str">
        <f t="shared" ref="G4172" ca="1" si="1246">IF(SUM(E4172:E4181)=0,"",SUM(E4172:E4181))</f>
        <v/>
      </c>
    </row>
    <row r="4173" spans="1:7" x14ac:dyDescent="0.25">
      <c r="B4173" s="333"/>
      <c r="C4173" s="137" t="str">
        <f ca="1">IF(OFFSET(Zdroj!AH$16,A4172-1,0)=0,"",CONCATENATE("A",$A$2+1," - ",Zdroj!$AH$15))</f>
        <v/>
      </c>
      <c r="D4173" s="134" t="str">
        <f ca="1">IF(C4173="","",CONCATENATE(OFFSET(Zdroj!AH$16,A4172-1,0)," - ",OFFSET(Zdroj!AW$16,A4172-1,0)))</f>
        <v/>
      </c>
      <c r="E4173" s="66" t="str">
        <f ca="1">IF(C4173="","",OFFSET(Zdroj!AX$16,A4172-1,0))</f>
        <v/>
      </c>
      <c r="F4173" s="332"/>
      <c r="G4173" s="333"/>
    </row>
    <row r="4174" spans="1:7" x14ac:dyDescent="0.25">
      <c r="B4174" s="333"/>
      <c r="C4174" s="137" t="str">
        <f ca="1">IF(OFFSET(Zdroj!AI$16,A4172-1,0)=0,"",CONCATENATE("A",$A$2+2," - ",Zdroj!$AI$15))</f>
        <v/>
      </c>
      <c r="D4174" s="134" t="str">
        <f ca="1">IF(C4174="","",CONCATENATE(OFFSET(Zdroj!AI$16,A4172-1,0)," - ",OFFSET(Zdroj!AY$16,A4172-1,0)))</f>
        <v/>
      </c>
      <c r="E4174" s="66" t="str">
        <f ca="1">IF(C4174="","",OFFSET(Zdroj!AZ$16,A4172-1,0))</f>
        <v/>
      </c>
      <c r="F4174" s="332"/>
      <c r="G4174" s="333"/>
    </row>
    <row r="4175" spans="1:7" x14ac:dyDescent="0.25">
      <c r="B4175" s="333"/>
      <c r="C4175" s="137" t="str">
        <f ca="1">IF(OFFSET(Zdroj!AJ$16,A4172-1,0)=0,"",CONCATENATE("A",$A$2+3," - ",Zdroj!$AJ$15))</f>
        <v/>
      </c>
      <c r="D4175" s="134" t="str">
        <f ca="1">IF(C4175="","",CONCATENATE(OFFSET(Zdroj!AJ$16,A4172-1,0)," - ",OFFSET(Zdroj!BA$16,A4172-1,0)))</f>
        <v/>
      </c>
      <c r="E4175" s="66" t="str">
        <f ca="1">IF(C4175="","",OFFSET(Zdroj!BB$16,A4172-1,0))</f>
        <v/>
      </c>
      <c r="F4175" s="332"/>
      <c r="G4175" s="333"/>
    </row>
    <row r="4176" spans="1:7" x14ac:dyDescent="0.25">
      <c r="B4176" s="333"/>
      <c r="C4176" s="137" t="str">
        <f ca="1">IF(OFFSET(Zdroj!AK$16,A4172-1,0)=0,"",CONCATENATE("A",$A$2+4," - ",Zdroj!$AK$15))</f>
        <v/>
      </c>
      <c r="D4176" s="134" t="str">
        <f ca="1">IF(C4176="","",CONCATENATE(OFFSET(Zdroj!AK$16,A4172-1,0)," - ",OFFSET(Zdroj!BC$16,A4172-1,0)))</f>
        <v/>
      </c>
      <c r="E4176" s="66" t="str">
        <f ca="1">IF(C4176="","",OFFSET(Zdroj!BD$16,A4172-1,0))</f>
        <v/>
      </c>
      <c r="F4176" s="332"/>
      <c r="G4176" s="333"/>
    </row>
    <row r="4177" spans="1:7" x14ac:dyDescent="0.25">
      <c r="B4177" s="333"/>
      <c r="C4177" s="137" t="str">
        <f ca="1">IF(OFFSET(Zdroj!AL$16,A4172-1,0)=0,"",CONCATENATE("A",$A$2+5," - ",Zdroj!$AL$15))</f>
        <v/>
      </c>
      <c r="D4177" s="134" t="str">
        <f ca="1">IF(C4177="","",CONCATENATE(OFFSET(Zdroj!AL$16,A4172-1,0)," - ",OFFSET(Zdroj!BE$16,A4172-1,0)))</f>
        <v/>
      </c>
      <c r="E4177" s="66" t="str">
        <f ca="1">IF(C4177="","",OFFSET(Zdroj!BF$16,A4172-1,0))</f>
        <v/>
      </c>
      <c r="F4177" s="332"/>
      <c r="G4177" s="333"/>
    </row>
    <row r="4178" spans="1:7" x14ac:dyDescent="0.25">
      <c r="B4178" s="333"/>
      <c r="C4178" s="137" t="str">
        <f ca="1">IF(OFFSET(Zdroj!AM$16,A4172-1,0)=0,"",CONCATENATE("B",$A$2," - ",Zdroj!$AM$15))</f>
        <v/>
      </c>
      <c r="D4178" s="134" t="str">
        <f ca="1">IF(C4178="","",CONCATENATE(OFFSET(Zdroj!AM$16,A4172-1,0)))</f>
        <v/>
      </c>
      <c r="E4178" s="67" t="str">
        <f ca="1">IF(C4178="","",OFFSET(Zdroj!AN$16,A4172-1,0))</f>
        <v/>
      </c>
      <c r="F4178" s="334" t="str">
        <f t="shared" ref="F4178" ca="1" si="1247">IF(SUM(E4178:E4181)=0,"",SUM(E4178:E4181))</f>
        <v/>
      </c>
      <c r="G4178" s="333"/>
    </row>
    <row r="4179" spans="1:7" x14ac:dyDescent="0.25">
      <c r="B4179" s="333"/>
      <c r="C4179" s="137" t="str">
        <f ca="1">IF(OFFSET(Zdroj!AO$16,A4172-1,0)=0,"",CONCATENATE("B",$A$2+1," - ",Zdroj!$AO$15))</f>
        <v/>
      </c>
      <c r="D4179" s="134" t="str">
        <f ca="1">IF(C4179="","",CONCATENATE(OFFSET(Zdroj!AO$16,A4172-1,0)))</f>
        <v/>
      </c>
      <c r="E4179" s="66" t="str">
        <f ca="1">IF(C4179="","",OFFSET(Zdroj!AP$16,A4172-1,0))</f>
        <v/>
      </c>
      <c r="F4179" s="334"/>
      <c r="G4179" s="333"/>
    </row>
    <row r="4180" spans="1:7" x14ac:dyDescent="0.25">
      <c r="B4180" s="333"/>
      <c r="C4180" s="137" t="str">
        <f ca="1">IF(OFFSET(Zdroj!AQ$16,A4172-1,0)=0,"",CONCATENATE("B",$A$2+2," - ",Zdroj!$AQ$15))</f>
        <v/>
      </c>
      <c r="D4180" s="134" t="str">
        <f ca="1">IF(C4180="","",CONCATENATE(OFFSET(Zdroj!AQ$16,A4172-1,0)))</f>
        <v/>
      </c>
      <c r="E4180" s="66" t="str">
        <f ca="1">IF(C4180="","",OFFSET(Zdroj!AR$16,A4172-1,0))</f>
        <v/>
      </c>
      <c r="F4180" s="334"/>
      <c r="G4180" s="333"/>
    </row>
    <row r="4181" spans="1:7" x14ac:dyDescent="0.25">
      <c r="B4181" s="333"/>
      <c r="C4181" s="137" t="str">
        <f ca="1">IF(OFFSET(Zdroj!AT$16,A4172-1,0)=0,"",CONCATENATE("B",$A$2+3," - ",Zdroj!$AS$15))</f>
        <v/>
      </c>
      <c r="D4181" s="134" t="str">
        <f ca="1">IF(C4181="","",CONCATENATE(OFFSET(Zdroj!AS$16,A4172-1,0)))</f>
        <v/>
      </c>
      <c r="E4181" s="66" t="str">
        <f ca="1">IF(C4181="","",OFFSET(Zdroj!AT$16,A4172-1,0))</f>
        <v/>
      </c>
      <c r="F4181" s="334"/>
      <c r="G4181" s="333"/>
    </row>
    <row r="4182" spans="1:7" x14ac:dyDescent="0.25">
      <c r="A4182" s="127">
        <f>SUM((ROW()+8)/10)</f>
        <v>419</v>
      </c>
      <c r="B4182" s="333" t="str">
        <f ca="1">IF(OFFSET(Zdroj!$B$16,A4182-1,0)&gt;0,OFFSET(Zdroj!$B$16,A4182-1,0),"")</f>
        <v/>
      </c>
      <c r="C4182" s="136" t="str">
        <f ca="1">IF(OFFSET(Zdroj!AG$16,A4182-1,0)=0,"",CONCATENATE("A",$A$2," - ",Zdroj!$AG$15))</f>
        <v/>
      </c>
      <c r="D4182" s="134" t="str">
        <f ca="1">IF(C4182="","",CONCATENATE(OFFSET(Zdroj!AG$16,A4182-1,0)," - ",OFFSET(Zdroj!AU$16,A4182-1,0)))</f>
        <v/>
      </c>
      <c r="E4182" s="66" t="str">
        <f ca="1">IF(C4182="","",OFFSET(Zdroj!AV$16,A4182-1,0))</f>
        <v/>
      </c>
      <c r="F4182" s="332" t="str">
        <f t="shared" ref="F4182" ca="1" si="1248">IF(SUM(E4182:E4187)=0,"",SUM(E4182:E4187))</f>
        <v/>
      </c>
      <c r="G4182" s="333" t="str">
        <f t="shared" ref="G4182" ca="1" si="1249">IF(SUM(E4182:E4191)=0,"",SUM(E4182:E4191))</f>
        <v/>
      </c>
    </row>
    <row r="4183" spans="1:7" x14ac:dyDescent="0.25">
      <c r="B4183" s="333"/>
      <c r="C4183" s="137" t="str">
        <f ca="1">IF(OFFSET(Zdroj!AH$16,A4182-1,0)=0,"",CONCATENATE("A",$A$2+1," - ",Zdroj!$AH$15))</f>
        <v/>
      </c>
      <c r="D4183" s="134" t="str">
        <f ca="1">IF(C4183="","",CONCATENATE(OFFSET(Zdroj!AH$16,A4182-1,0)," - ",OFFSET(Zdroj!AW$16,A4182-1,0)))</f>
        <v/>
      </c>
      <c r="E4183" s="66" t="str">
        <f ca="1">IF(C4183="","",OFFSET(Zdroj!AX$16,A4182-1,0))</f>
        <v/>
      </c>
      <c r="F4183" s="332"/>
      <c r="G4183" s="333"/>
    </row>
    <row r="4184" spans="1:7" x14ac:dyDescent="0.25">
      <c r="B4184" s="333"/>
      <c r="C4184" s="137" t="str">
        <f ca="1">IF(OFFSET(Zdroj!AI$16,A4182-1,0)=0,"",CONCATENATE("A",$A$2+2," - ",Zdroj!$AI$15))</f>
        <v/>
      </c>
      <c r="D4184" s="134" t="str">
        <f ca="1">IF(C4184="","",CONCATENATE(OFFSET(Zdroj!AI$16,A4182-1,0)," - ",OFFSET(Zdroj!AY$16,A4182-1,0)))</f>
        <v/>
      </c>
      <c r="E4184" s="66" t="str">
        <f ca="1">IF(C4184="","",OFFSET(Zdroj!AZ$16,A4182-1,0))</f>
        <v/>
      </c>
      <c r="F4184" s="332"/>
      <c r="G4184" s="333"/>
    </row>
    <row r="4185" spans="1:7" x14ac:dyDescent="0.25">
      <c r="B4185" s="333"/>
      <c r="C4185" s="137" t="str">
        <f ca="1">IF(OFFSET(Zdroj!AJ$16,A4182-1,0)=0,"",CONCATENATE("A",$A$2+3," - ",Zdroj!$AJ$15))</f>
        <v/>
      </c>
      <c r="D4185" s="134" t="str">
        <f ca="1">IF(C4185="","",CONCATENATE(OFFSET(Zdroj!AJ$16,A4182-1,0)," - ",OFFSET(Zdroj!BA$16,A4182-1,0)))</f>
        <v/>
      </c>
      <c r="E4185" s="66" t="str">
        <f ca="1">IF(C4185="","",OFFSET(Zdroj!BB$16,A4182-1,0))</f>
        <v/>
      </c>
      <c r="F4185" s="332"/>
      <c r="G4185" s="333"/>
    </row>
    <row r="4186" spans="1:7" x14ac:dyDescent="0.25">
      <c r="B4186" s="333"/>
      <c r="C4186" s="137" t="str">
        <f ca="1">IF(OFFSET(Zdroj!AK$16,A4182-1,0)=0,"",CONCATENATE("A",$A$2+4," - ",Zdroj!$AK$15))</f>
        <v/>
      </c>
      <c r="D4186" s="134" t="str">
        <f ca="1">IF(C4186="","",CONCATENATE(OFFSET(Zdroj!AK$16,A4182-1,0)," - ",OFFSET(Zdroj!BC$16,A4182-1,0)))</f>
        <v/>
      </c>
      <c r="E4186" s="66" t="str">
        <f ca="1">IF(C4186="","",OFFSET(Zdroj!BD$16,A4182-1,0))</f>
        <v/>
      </c>
      <c r="F4186" s="332"/>
      <c r="G4186" s="333"/>
    </row>
    <row r="4187" spans="1:7" x14ac:dyDescent="0.25">
      <c r="B4187" s="333"/>
      <c r="C4187" s="137" t="str">
        <f ca="1">IF(OFFSET(Zdroj!AL$16,A4182-1,0)=0,"",CONCATENATE("A",$A$2+5," - ",Zdroj!$AL$15))</f>
        <v/>
      </c>
      <c r="D4187" s="134" t="str">
        <f ca="1">IF(C4187="","",CONCATENATE(OFFSET(Zdroj!AL$16,A4182-1,0)," - ",OFFSET(Zdroj!BE$16,A4182-1,0)))</f>
        <v/>
      </c>
      <c r="E4187" s="66" t="str">
        <f ca="1">IF(C4187="","",OFFSET(Zdroj!BF$16,A4182-1,0))</f>
        <v/>
      </c>
      <c r="F4187" s="332"/>
      <c r="G4187" s="333"/>
    </row>
    <row r="4188" spans="1:7" x14ac:dyDescent="0.25">
      <c r="B4188" s="333"/>
      <c r="C4188" s="137" t="str">
        <f ca="1">IF(OFFSET(Zdroj!AM$16,A4182-1,0)=0,"",CONCATENATE("B",$A$2," - ",Zdroj!$AM$15))</f>
        <v/>
      </c>
      <c r="D4188" s="134" t="str">
        <f ca="1">IF(C4188="","",CONCATENATE(OFFSET(Zdroj!AM$16,A4182-1,0)))</f>
        <v/>
      </c>
      <c r="E4188" s="67" t="str">
        <f ca="1">IF(C4188="","",OFFSET(Zdroj!AN$16,A4182-1,0))</f>
        <v/>
      </c>
      <c r="F4188" s="334" t="str">
        <f t="shared" ref="F4188" ca="1" si="1250">IF(SUM(E4188:E4191)=0,"",SUM(E4188:E4191))</f>
        <v/>
      </c>
      <c r="G4188" s="333"/>
    </row>
    <row r="4189" spans="1:7" x14ac:dyDescent="0.25">
      <c r="B4189" s="333"/>
      <c r="C4189" s="137" t="str">
        <f ca="1">IF(OFFSET(Zdroj!AO$16,A4182-1,0)=0,"",CONCATENATE("B",$A$2+1," - ",Zdroj!$AO$15))</f>
        <v/>
      </c>
      <c r="D4189" s="134" t="str">
        <f ca="1">IF(C4189="","",CONCATENATE(OFFSET(Zdroj!AO$16,A4182-1,0)))</f>
        <v/>
      </c>
      <c r="E4189" s="66" t="str">
        <f ca="1">IF(C4189="","",OFFSET(Zdroj!AP$16,A4182-1,0))</f>
        <v/>
      </c>
      <c r="F4189" s="334"/>
      <c r="G4189" s="333"/>
    </row>
    <row r="4190" spans="1:7" x14ac:dyDescent="0.25">
      <c r="B4190" s="333"/>
      <c r="C4190" s="137" t="str">
        <f ca="1">IF(OFFSET(Zdroj!AQ$16,A4182-1,0)=0,"",CONCATENATE("B",$A$2+2," - ",Zdroj!$AQ$15))</f>
        <v/>
      </c>
      <c r="D4190" s="134" t="str">
        <f ca="1">IF(C4190="","",CONCATENATE(OFFSET(Zdroj!AQ$16,A4182-1,0)))</f>
        <v/>
      </c>
      <c r="E4190" s="66" t="str">
        <f ca="1">IF(C4190="","",OFFSET(Zdroj!AR$16,A4182-1,0))</f>
        <v/>
      </c>
      <c r="F4190" s="334"/>
      <c r="G4190" s="333"/>
    </row>
    <row r="4191" spans="1:7" x14ac:dyDescent="0.25">
      <c r="B4191" s="333"/>
      <c r="C4191" s="137" t="str">
        <f ca="1">IF(OFFSET(Zdroj!AT$16,A4182-1,0)=0,"",CONCATENATE("B",$A$2+3," - ",Zdroj!$AS$15))</f>
        <v/>
      </c>
      <c r="D4191" s="134" t="str">
        <f ca="1">IF(C4191="","",CONCATENATE(OFFSET(Zdroj!AS$16,A4182-1,0)))</f>
        <v/>
      </c>
      <c r="E4191" s="66" t="str">
        <f ca="1">IF(C4191="","",OFFSET(Zdroj!AT$16,A4182-1,0))</f>
        <v/>
      </c>
      <c r="F4191" s="334"/>
      <c r="G4191" s="333"/>
    </row>
    <row r="4192" spans="1:7" x14ac:dyDescent="0.25">
      <c r="A4192" s="127">
        <f>SUM((ROW()+8)/10)</f>
        <v>420</v>
      </c>
      <c r="B4192" s="333" t="str">
        <f ca="1">IF(OFFSET(Zdroj!$B$16,A4192-1,0)&gt;0,OFFSET(Zdroj!$B$16,A4192-1,0),"")</f>
        <v/>
      </c>
      <c r="C4192" s="136" t="str">
        <f ca="1">IF(OFFSET(Zdroj!AG$16,A4192-1,0)=0,"",CONCATENATE("A",$A$2," - ",Zdroj!$AG$15))</f>
        <v/>
      </c>
      <c r="D4192" s="134" t="str">
        <f ca="1">IF(C4192="","",CONCATENATE(OFFSET(Zdroj!AG$16,A4192-1,0)," - ",OFFSET(Zdroj!AU$16,A4192-1,0)))</f>
        <v/>
      </c>
      <c r="E4192" s="66" t="str">
        <f ca="1">IF(C4192="","",OFFSET(Zdroj!AV$16,A4192-1,0))</f>
        <v/>
      </c>
      <c r="F4192" s="332" t="str">
        <f t="shared" ref="F4192" ca="1" si="1251">IF(SUM(E4192:E4197)=0,"",SUM(E4192:E4197))</f>
        <v/>
      </c>
      <c r="G4192" s="333" t="str">
        <f t="shared" ref="G4192" ca="1" si="1252">IF(SUM(E4192:E4201)=0,"",SUM(E4192:E4201))</f>
        <v/>
      </c>
    </row>
    <row r="4193" spans="1:7" x14ac:dyDescent="0.25">
      <c r="B4193" s="333"/>
      <c r="C4193" s="137" t="str">
        <f ca="1">IF(OFFSET(Zdroj!AH$16,A4192-1,0)=0,"",CONCATENATE("A",$A$2+1," - ",Zdroj!$AH$15))</f>
        <v/>
      </c>
      <c r="D4193" s="134" t="str">
        <f ca="1">IF(C4193="","",CONCATENATE(OFFSET(Zdroj!AH$16,A4192-1,0)," - ",OFFSET(Zdroj!AW$16,A4192-1,0)))</f>
        <v/>
      </c>
      <c r="E4193" s="66" t="str">
        <f ca="1">IF(C4193="","",OFFSET(Zdroj!AX$16,A4192-1,0))</f>
        <v/>
      </c>
      <c r="F4193" s="332"/>
      <c r="G4193" s="333"/>
    </row>
    <row r="4194" spans="1:7" x14ac:dyDescent="0.25">
      <c r="B4194" s="333"/>
      <c r="C4194" s="137" t="str">
        <f ca="1">IF(OFFSET(Zdroj!AI$16,A4192-1,0)=0,"",CONCATENATE("A",$A$2+2," - ",Zdroj!$AI$15))</f>
        <v/>
      </c>
      <c r="D4194" s="134" t="str">
        <f ca="1">IF(C4194="","",CONCATENATE(OFFSET(Zdroj!AI$16,A4192-1,0)," - ",OFFSET(Zdroj!AY$16,A4192-1,0)))</f>
        <v/>
      </c>
      <c r="E4194" s="66" t="str">
        <f ca="1">IF(C4194="","",OFFSET(Zdroj!AZ$16,A4192-1,0))</f>
        <v/>
      </c>
      <c r="F4194" s="332"/>
      <c r="G4194" s="333"/>
    </row>
    <row r="4195" spans="1:7" x14ac:dyDescent="0.25">
      <c r="B4195" s="333"/>
      <c r="C4195" s="137" t="str">
        <f ca="1">IF(OFFSET(Zdroj!AJ$16,A4192-1,0)=0,"",CONCATENATE("A",$A$2+3," - ",Zdroj!$AJ$15))</f>
        <v/>
      </c>
      <c r="D4195" s="134" t="str">
        <f ca="1">IF(C4195="","",CONCATENATE(OFFSET(Zdroj!AJ$16,A4192-1,0)," - ",OFFSET(Zdroj!BA$16,A4192-1,0)))</f>
        <v/>
      </c>
      <c r="E4195" s="66" t="str">
        <f ca="1">IF(C4195="","",OFFSET(Zdroj!BB$16,A4192-1,0))</f>
        <v/>
      </c>
      <c r="F4195" s="332"/>
      <c r="G4195" s="333"/>
    </row>
    <row r="4196" spans="1:7" x14ac:dyDescent="0.25">
      <c r="B4196" s="333"/>
      <c r="C4196" s="137" t="str">
        <f ca="1">IF(OFFSET(Zdroj!AK$16,A4192-1,0)=0,"",CONCATENATE("A",$A$2+4," - ",Zdroj!$AK$15))</f>
        <v/>
      </c>
      <c r="D4196" s="134" t="str">
        <f ca="1">IF(C4196="","",CONCATENATE(OFFSET(Zdroj!AK$16,A4192-1,0)," - ",OFFSET(Zdroj!BC$16,A4192-1,0)))</f>
        <v/>
      </c>
      <c r="E4196" s="66" t="str">
        <f ca="1">IF(C4196="","",OFFSET(Zdroj!BD$16,A4192-1,0))</f>
        <v/>
      </c>
      <c r="F4196" s="332"/>
      <c r="G4196" s="333"/>
    </row>
    <row r="4197" spans="1:7" x14ac:dyDescent="0.25">
      <c r="B4197" s="333"/>
      <c r="C4197" s="137" t="str">
        <f ca="1">IF(OFFSET(Zdroj!AL$16,A4192-1,0)=0,"",CONCATENATE("A",$A$2+5," - ",Zdroj!$AL$15))</f>
        <v/>
      </c>
      <c r="D4197" s="134" t="str">
        <f ca="1">IF(C4197="","",CONCATENATE(OFFSET(Zdroj!AL$16,A4192-1,0)," - ",OFFSET(Zdroj!BE$16,A4192-1,0)))</f>
        <v/>
      </c>
      <c r="E4197" s="66" t="str">
        <f ca="1">IF(C4197="","",OFFSET(Zdroj!BF$16,A4192-1,0))</f>
        <v/>
      </c>
      <c r="F4197" s="332"/>
      <c r="G4197" s="333"/>
    </row>
    <row r="4198" spans="1:7" x14ac:dyDescent="0.25">
      <c r="B4198" s="333"/>
      <c r="C4198" s="137" t="str">
        <f ca="1">IF(OFFSET(Zdroj!AM$16,A4192-1,0)=0,"",CONCATENATE("B",$A$2," - ",Zdroj!$AM$15))</f>
        <v/>
      </c>
      <c r="D4198" s="134" t="str">
        <f ca="1">IF(C4198="","",CONCATENATE(OFFSET(Zdroj!AM$16,A4192-1,0)))</f>
        <v/>
      </c>
      <c r="E4198" s="67" t="str">
        <f ca="1">IF(C4198="","",OFFSET(Zdroj!AN$16,A4192-1,0))</f>
        <v/>
      </c>
      <c r="F4198" s="334" t="str">
        <f t="shared" ref="F4198" ca="1" si="1253">IF(SUM(E4198:E4201)=0,"",SUM(E4198:E4201))</f>
        <v/>
      </c>
      <c r="G4198" s="333"/>
    </row>
    <row r="4199" spans="1:7" x14ac:dyDescent="0.25">
      <c r="B4199" s="333"/>
      <c r="C4199" s="137" t="str">
        <f ca="1">IF(OFFSET(Zdroj!AO$16,A4192-1,0)=0,"",CONCATENATE("B",$A$2+1," - ",Zdroj!$AO$15))</f>
        <v/>
      </c>
      <c r="D4199" s="134" t="str">
        <f ca="1">IF(C4199="","",CONCATENATE(OFFSET(Zdroj!AO$16,A4192-1,0)))</f>
        <v/>
      </c>
      <c r="E4199" s="66" t="str">
        <f ca="1">IF(C4199="","",OFFSET(Zdroj!AP$16,A4192-1,0))</f>
        <v/>
      </c>
      <c r="F4199" s="334"/>
      <c r="G4199" s="333"/>
    </row>
    <row r="4200" spans="1:7" x14ac:dyDescent="0.25">
      <c r="B4200" s="333"/>
      <c r="C4200" s="137" t="str">
        <f ca="1">IF(OFFSET(Zdroj!AQ$16,A4192-1,0)=0,"",CONCATENATE("B",$A$2+2," - ",Zdroj!$AQ$15))</f>
        <v/>
      </c>
      <c r="D4200" s="134" t="str">
        <f ca="1">IF(C4200="","",CONCATENATE(OFFSET(Zdroj!AQ$16,A4192-1,0)))</f>
        <v/>
      </c>
      <c r="E4200" s="66" t="str">
        <f ca="1">IF(C4200="","",OFFSET(Zdroj!AR$16,A4192-1,0))</f>
        <v/>
      </c>
      <c r="F4200" s="334"/>
      <c r="G4200" s="333"/>
    </row>
    <row r="4201" spans="1:7" x14ac:dyDescent="0.25">
      <c r="B4201" s="333"/>
      <c r="C4201" s="137" t="str">
        <f ca="1">IF(OFFSET(Zdroj!AT$16,A4192-1,0)=0,"",CONCATENATE("B",$A$2+3," - ",Zdroj!$AS$15))</f>
        <v/>
      </c>
      <c r="D4201" s="134" t="str">
        <f ca="1">IF(C4201="","",CONCATENATE(OFFSET(Zdroj!AS$16,A4192-1,0)))</f>
        <v/>
      </c>
      <c r="E4201" s="66" t="str">
        <f ca="1">IF(C4201="","",OFFSET(Zdroj!AT$16,A4192-1,0))</f>
        <v/>
      </c>
      <c r="F4201" s="334"/>
      <c r="G4201" s="333"/>
    </row>
    <row r="4202" spans="1:7" x14ac:dyDescent="0.25">
      <c r="A4202" s="127">
        <f>SUM((ROW()+8)/10)</f>
        <v>421</v>
      </c>
      <c r="B4202" s="333" t="str">
        <f ca="1">IF(OFFSET(Zdroj!$B$16,A4202-1,0)&gt;0,OFFSET(Zdroj!$B$16,A4202-1,0),"")</f>
        <v/>
      </c>
      <c r="C4202" s="136" t="str">
        <f ca="1">IF(OFFSET(Zdroj!AG$16,A4202-1,0)=0,"",CONCATENATE("A",$A$2," - ",Zdroj!$AG$15))</f>
        <v/>
      </c>
      <c r="D4202" s="134" t="str">
        <f ca="1">IF(C4202="","",CONCATENATE(OFFSET(Zdroj!AG$16,A4202-1,0)," - ",OFFSET(Zdroj!AU$16,A4202-1,0)))</f>
        <v/>
      </c>
      <c r="E4202" s="66" t="str">
        <f ca="1">IF(C4202="","",OFFSET(Zdroj!AV$16,A4202-1,0))</f>
        <v/>
      </c>
      <c r="F4202" s="332" t="str">
        <f t="shared" ref="F4202" ca="1" si="1254">IF(SUM(E4202:E4207)=0,"",SUM(E4202:E4207))</f>
        <v/>
      </c>
      <c r="G4202" s="333" t="str">
        <f t="shared" ref="G4202" ca="1" si="1255">IF(SUM(E4202:E4211)=0,"",SUM(E4202:E4211))</f>
        <v/>
      </c>
    </row>
    <row r="4203" spans="1:7" x14ac:dyDescent="0.25">
      <c r="B4203" s="333"/>
      <c r="C4203" s="137" t="str">
        <f ca="1">IF(OFFSET(Zdroj!AH$16,A4202-1,0)=0,"",CONCATENATE("A",$A$2+1," - ",Zdroj!$AH$15))</f>
        <v/>
      </c>
      <c r="D4203" s="134" t="str">
        <f ca="1">IF(C4203="","",CONCATENATE(OFFSET(Zdroj!AH$16,A4202-1,0)," - ",OFFSET(Zdroj!AW$16,A4202-1,0)))</f>
        <v/>
      </c>
      <c r="E4203" s="66" t="str">
        <f ca="1">IF(C4203="","",OFFSET(Zdroj!AX$16,A4202-1,0))</f>
        <v/>
      </c>
      <c r="F4203" s="332"/>
      <c r="G4203" s="333"/>
    </row>
    <row r="4204" spans="1:7" x14ac:dyDescent="0.25">
      <c r="B4204" s="333"/>
      <c r="C4204" s="137" t="str">
        <f ca="1">IF(OFFSET(Zdroj!AI$16,A4202-1,0)=0,"",CONCATENATE("A",$A$2+2," - ",Zdroj!$AI$15))</f>
        <v/>
      </c>
      <c r="D4204" s="134" t="str">
        <f ca="1">IF(C4204="","",CONCATENATE(OFFSET(Zdroj!AI$16,A4202-1,0)," - ",OFFSET(Zdroj!AY$16,A4202-1,0)))</f>
        <v/>
      </c>
      <c r="E4204" s="66" t="str">
        <f ca="1">IF(C4204="","",OFFSET(Zdroj!AZ$16,A4202-1,0))</f>
        <v/>
      </c>
      <c r="F4204" s="332"/>
      <c r="G4204" s="333"/>
    </row>
    <row r="4205" spans="1:7" x14ac:dyDescent="0.25">
      <c r="B4205" s="333"/>
      <c r="C4205" s="137" t="str">
        <f ca="1">IF(OFFSET(Zdroj!AJ$16,A4202-1,0)=0,"",CONCATENATE("A",$A$2+3," - ",Zdroj!$AJ$15))</f>
        <v/>
      </c>
      <c r="D4205" s="134" t="str">
        <f ca="1">IF(C4205="","",CONCATENATE(OFFSET(Zdroj!AJ$16,A4202-1,0)," - ",OFFSET(Zdroj!BA$16,A4202-1,0)))</f>
        <v/>
      </c>
      <c r="E4205" s="66" t="str">
        <f ca="1">IF(C4205="","",OFFSET(Zdroj!BB$16,A4202-1,0))</f>
        <v/>
      </c>
      <c r="F4205" s="332"/>
      <c r="G4205" s="333"/>
    </row>
    <row r="4206" spans="1:7" x14ac:dyDescent="0.25">
      <c r="B4206" s="333"/>
      <c r="C4206" s="137" t="str">
        <f ca="1">IF(OFFSET(Zdroj!AK$16,A4202-1,0)=0,"",CONCATENATE("A",$A$2+4," - ",Zdroj!$AK$15))</f>
        <v/>
      </c>
      <c r="D4206" s="134" t="str">
        <f ca="1">IF(C4206="","",CONCATENATE(OFFSET(Zdroj!AK$16,A4202-1,0)," - ",OFFSET(Zdroj!BC$16,A4202-1,0)))</f>
        <v/>
      </c>
      <c r="E4206" s="66" t="str">
        <f ca="1">IF(C4206="","",OFFSET(Zdroj!BD$16,A4202-1,0))</f>
        <v/>
      </c>
      <c r="F4206" s="332"/>
      <c r="G4206" s="333"/>
    </row>
    <row r="4207" spans="1:7" x14ac:dyDescent="0.25">
      <c r="B4207" s="333"/>
      <c r="C4207" s="137" t="str">
        <f ca="1">IF(OFFSET(Zdroj!AL$16,A4202-1,0)=0,"",CONCATENATE("A",$A$2+5," - ",Zdroj!$AL$15))</f>
        <v/>
      </c>
      <c r="D4207" s="134" t="str">
        <f ca="1">IF(C4207="","",CONCATENATE(OFFSET(Zdroj!AL$16,A4202-1,0)," - ",OFFSET(Zdroj!BE$16,A4202-1,0)))</f>
        <v/>
      </c>
      <c r="E4207" s="66" t="str">
        <f ca="1">IF(C4207="","",OFFSET(Zdroj!BF$16,A4202-1,0))</f>
        <v/>
      </c>
      <c r="F4207" s="332"/>
      <c r="G4207" s="333"/>
    </row>
    <row r="4208" spans="1:7" x14ac:dyDescent="0.25">
      <c r="B4208" s="333"/>
      <c r="C4208" s="137" t="str">
        <f ca="1">IF(OFFSET(Zdroj!AM$16,A4202-1,0)=0,"",CONCATENATE("B",$A$2," - ",Zdroj!$AM$15))</f>
        <v/>
      </c>
      <c r="D4208" s="134" t="str">
        <f ca="1">IF(C4208="","",CONCATENATE(OFFSET(Zdroj!AM$16,A4202-1,0)))</f>
        <v/>
      </c>
      <c r="E4208" s="67" t="str">
        <f ca="1">IF(C4208="","",OFFSET(Zdroj!AN$16,A4202-1,0))</f>
        <v/>
      </c>
      <c r="F4208" s="334" t="str">
        <f t="shared" ref="F4208" ca="1" si="1256">IF(SUM(E4208:E4211)=0,"",SUM(E4208:E4211))</f>
        <v/>
      </c>
      <c r="G4208" s="333"/>
    </row>
    <row r="4209" spans="1:7" x14ac:dyDescent="0.25">
      <c r="B4209" s="333"/>
      <c r="C4209" s="137" t="str">
        <f ca="1">IF(OFFSET(Zdroj!AO$16,A4202-1,0)=0,"",CONCATENATE("B",$A$2+1," - ",Zdroj!$AO$15))</f>
        <v/>
      </c>
      <c r="D4209" s="134" t="str">
        <f ca="1">IF(C4209="","",CONCATENATE(OFFSET(Zdroj!AO$16,A4202-1,0)))</f>
        <v/>
      </c>
      <c r="E4209" s="66" t="str">
        <f ca="1">IF(C4209="","",OFFSET(Zdroj!AP$16,A4202-1,0))</f>
        <v/>
      </c>
      <c r="F4209" s="334"/>
      <c r="G4209" s="333"/>
    </row>
    <row r="4210" spans="1:7" x14ac:dyDescent="0.25">
      <c r="B4210" s="333"/>
      <c r="C4210" s="137" t="str">
        <f ca="1">IF(OFFSET(Zdroj!AQ$16,A4202-1,0)=0,"",CONCATENATE("B",$A$2+2," - ",Zdroj!$AQ$15))</f>
        <v/>
      </c>
      <c r="D4210" s="134" t="str">
        <f ca="1">IF(C4210="","",CONCATENATE(OFFSET(Zdroj!AQ$16,A4202-1,0)))</f>
        <v/>
      </c>
      <c r="E4210" s="66" t="str">
        <f ca="1">IF(C4210="","",OFFSET(Zdroj!AR$16,A4202-1,0))</f>
        <v/>
      </c>
      <c r="F4210" s="334"/>
      <c r="G4210" s="333"/>
    </row>
    <row r="4211" spans="1:7" x14ac:dyDescent="0.25">
      <c r="B4211" s="333"/>
      <c r="C4211" s="137" t="str">
        <f ca="1">IF(OFFSET(Zdroj!AT$16,A4202-1,0)=0,"",CONCATENATE("B",$A$2+3," - ",Zdroj!$AS$15))</f>
        <v/>
      </c>
      <c r="D4211" s="134" t="str">
        <f ca="1">IF(C4211="","",CONCATENATE(OFFSET(Zdroj!AS$16,A4202-1,0)))</f>
        <v/>
      </c>
      <c r="E4211" s="66" t="str">
        <f ca="1">IF(C4211="","",OFFSET(Zdroj!AT$16,A4202-1,0))</f>
        <v/>
      </c>
      <c r="F4211" s="334"/>
      <c r="G4211" s="333"/>
    </row>
    <row r="4212" spans="1:7" x14ac:dyDescent="0.25">
      <c r="A4212" s="127">
        <f>SUM((ROW()+8)/10)</f>
        <v>422</v>
      </c>
      <c r="B4212" s="333" t="str">
        <f ca="1">IF(OFFSET(Zdroj!$B$16,A4212-1,0)&gt;0,OFFSET(Zdroj!$B$16,A4212-1,0),"")</f>
        <v/>
      </c>
      <c r="C4212" s="136" t="str">
        <f ca="1">IF(OFFSET(Zdroj!AG$16,A4212-1,0)=0,"",CONCATENATE("A",$A$2," - ",Zdroj!$AG$15))</f>
        <v/>
      </c>
      <c r="D4212" s="134" t="str">
        <f ca="1">IF(C4212="","",CONCATENATE(OFFSET(Zdroj!AG$16,A4212-1,0)," - ",OFFSET(Zdroj!AU$16,A4212-1,0)))</f>
        <v/>
      </c>
      <c r="E4212" s="66" t="str">
        <f ca="1">IF(C4212="","",OFFSET(Zdroj!AV$16,A4212-1,0))</f>
        <v/>
      </c>
      <c r="F4212" s="332" t="str">
        <f t="shared" ref="F4212" ca="1" si="1257">IF(SUM(E4212:E4217)=0,"",SUM(E4212:E4217))</f>
        <v/>
      </c>
      <c r="G4212" s="333" t="str">
        <f t="shared" ref="G4212" ca="1" si="1258">IF(SUM(E4212:E4221)=0,"",SUM(E4212:E4221))</f>
        <v/>
      </c>
    </row>
    <row r="4213" spans="1:7" x14ac:dyDescent="0.25">
      <c r="B4213" s="333"/>
      <c r="C4213" s="137" t="str">
        <f ca="1">IF(OFFSET(Zdroj!AH$16,A4212-1,0)=0,"",CONCATENATE("A",$A$2+1," - ",Zdroj!$AH$15))</f>
        <v/>
      </c>
      <c r="D4213" s="134" t="str">
        <f ca="1">IF(C4213="","",CONCATENATE(OFFSET(Zdroj!AH$16,A4212-1,0)," - ",OFFSET(Zdroj!AW$16,A4212-1,0)))</f>
        <v/>
      </c>
      <c r="E4213" s="66" t="str">
        <f ca="1">IF(C4213="","",OFFSET(Zdroj!AX$16,A4212-1,0))</f>
        <v/>
      </c>
      <c r="F4213" s="332"/>
      <c r="G4213" s="333"/>
    </row>
    <row r="4214" spans="1:7" x14ac:dyDescent="0.25">
      <c r="B4214" s="333"/>
      <c r="C4214" s="137" t="str">
        <f ca="1">IF(OFFSET(Zdroj!AI$16,A4212-1,0)=0,"",CONCATENATE("A",$A$2+2," - ",Zdroj!$AI$15))</f>
        <v/>
      </c>
      <c r="D4214" s="134" t="str">
        <f ca="1">IF(C4214="","",CONCATENATE(OFFSET(Zdroj!AI$16,A4212-1,0)," - ",OFFSET(Zdroj!AY$16,A4212-1,0)))</f>
        <v/>
      </c>
      <c r="E4214" s="66" t="str">
        <f ca="1">IF(C4214="","",OFFSET(Zdroj!AZ$16,A4212-1,0))</f>
        <v/>
      </c>
      <c r="F4214" s="332"/>
      <c r="G4214" s="333"/>
    </row>
    <row r="4215" spans="1:7" x14ac:dyDescent="0.25">
      <c r="B4215" s="333"/>
      <c r="C4215" s="137" t="str">
        <f ca="1">IF(OFFSET(Zdroj!AJ$16,A4212-1,0)=0,"",CONCATENATE("A",$A$2+3," - ",Zdroj!$AJ$15))</f>
        <v/>
      </c>
      <c r="D4215" s="134" t="str">
        <f ca="1">IF(C4215="","",CONCATENATE(OFFSET(Zdroj!AJ$16,A4212-1,0)," - ",OFFSET(Zdroj!BA$16,A4212-1,0)))</f>
        <v/>
      </c>
      <c r="E4215" s="66" t="str">
        <f ca="1">IF(C4215="","",OFFSET(Zdroj!BB$16,A4212-1,0))</f>
        <v/>
      </c>
      <c r="F4215" s="332"/>
      <c r="G4215" s="333"/>
    </row>
    <row r="4216" spans="1:7" x14ac:dyDescent="0.25">
      <c r="B4216" s="333"/>
      <c r="C4216" s="137" t="str">
        <f ca="1">IF(OFFSET(Zdroj!AK$16,A4212-1,0)=0,"",CONCATENATE("A",$A$2+4," - ",Zdroj!$AK$15))</f>
        <v/>
      </c>
      <c r="D4216" s="134" t="str">
        <f ca="1">IF(C4216="","",CONCATENATE(OFFSET(Zdroj!AK$16,A4212-1,0)," - ",OFFSET(Zdroj!BC$16,A4212-1,0)))</f>
        <v/>
      </c>
      <c r="E4216" s="66" t="str">
        <f ca="1">IF(C4216="","",OFFSET(Zdroj!BD$16,A4212-1,0))</f>
        <v/>
      </c>
      <c r="F4216" s="332"/>
      <c r="G4216" s="333"/>
    </row>
    <row r="4217" spans="1:7" x14ac:dyDescent="0.25">
      <c r="B4217" s="333"/>
      <c r="C4217" s="137" t="str">
        <f ca="1">IF(OFFSET(Zdroj!AL$16,A4212-1,0)=0,"",CONCATENATE("A",$A$2+5," - ",Zdroj!$AL$15))</f>
        <v/>
      </c>
      <c r="D4217" s="134" t="str">
        <f ca="1">IF(C4217="","",CONCATENATE(OFFSET(Zdroj!AL$16,A4212-1,0)," - ",OFFSET(Zdroj!BE$16,A4212-1,0)))</f>
        <v/>
      </c>
      <c r="E4217" s="66" t="str">
        <f ca="1">IF(C4217="","",OFFSET(Zdroj!BF$16,A4212-1,0))</f>
        <v/>
      </c>
      <c r="F4217" s="332"/>
      <c r="G4217" s="333"/>
    </row>
    <row r="4218" spans="1:7" x14ac:dyDescent="0.25">
      <c r="B4218" s="333"/>
      <c r="C4218" s="137" t="str">
        <f ca="1">IF(OFFSET(Zdroj!AM$16,A4212-1,0)=0,"",CONCATENATE("B",$A$2," - ",Zdroj!$AM$15))</f>
        <v/>
      </c>
      <c r="D4218" s="134" t="str">
        <f ca="1">IF(C4218="","",CONCATENATE(OFFSET(Zdroj!AM$16,A4212-1,0)))</f>
        <v/>
      </c>
      <c r="E4218" s="67" t="str">
        <f ca="1">IF(C4218="","",OFFSET(Zdroj!AN$16,A4212-1,0))</f>
        <v/>
      </c>
      <c r="F4218" s="334" t="str">
        <f t="shared" ref="F4218" ca="1" si="1259">IF(SUM(E4218:E4221)=0,"",SUM(E4218:E4221))</f>
        <v/>
      </c>
      <c r="G4218" s="333"/>
    </row>
    <row r="4219" spans="1:7" x14ac:dyDescent="0.25">
      <c r="B4219" s="333"/>
      <c r="C4219" s="137" t="str">
        <f ca="1">IF(OFFSET(Zdroj!AO$16,A4212-1,0)=0,"",CONCATENATE("B",$A$2+1," - ",Zdroj!$AO$15))</f>
        <v/>
      </c>
      <c r="D4219" s="134" t="str">
        <f ca="1">IF(C4219="","",CONCATENATE(OFFSET(Zdroj!AO$16,A4212-1,0)))</f>
        <v/>
      </c>
      <c r="E4219" s="66" t="str">
        <f ca="1">IF(C4219="","",OFFSET(Zdroj!AP$16,A4212-1,0))</f>
        <v/>
      </c>
      <c r="F4219" s="334"/>
      <c r="G4219" s="333"/>
    </row>
    <row r="4220" spans="1:7" x14ac:dyDescent="0.25">
      <c r="B4220" s="333"/>
      <c r="C4220" s="137" t="str">
        <f ca="1">IF(OFFSET(Zdroj!AQ$16,A4212-1,0)=0,"",CONCATENATE("B",$A$2+2," - ",Zdroj!$AQ$15))</f>
        <v/>
      </c>
      <c r="D4220" s="134" t="str">
        <f ca="1">IF(C4220="","",CONCATENATE(OFFSET(Zdroj!AQ$16,A4212-1,0)))</f>
        <v/>
      </c>
      <c r="E4220" s="66" t="str">
        <f ca="1">IF(C4220="","",OFFSET(Zdroj!AR$16,A4212-1,0))</f>
        <v/>
      </c>
      <c r="F4220" s="334"/>
      <c r="G4220" s="333"/>
    </row>
    <row r="4221" spans="1:7" x14ac:dyDescent="0.25">
      <c r="B4221" s="333"/>
      <c r="C4221" s="137" t="str">
        <f ca="1">IF(OFFSET(Zdroj!AT$16,A4212-1,0)=0,"",CONCATENATE("B",$A$2+3," - ",Zdroj!$AS$15))</f>
        <v/>
      </c>
      <c r="D4221" s="134" t="str">
        <f ca="1">IF(C4221="","",CONCATENATE(OFFSET(Zdroj!AS$16,A4212-1,0)))</f>
        <v/>
      </c>
      <c r="E4221" s="66" t="str">
        <f ca="1">IF(C4221="","",OFFSET(Zdroj!AT$16,A4212-1,0))</f>
        <v/>
      </c>
      <c r="F4221" s="334"/>
      <c r="G4221" s="333"/>
    </row>
    <row r="4222" spans="1:7" x14ac:dyDescent="0.25">
      <c r="A4222" s="127">
        <f>SUM((ROW()+8)/10)</f>
        <v>423</v>
      </c>
      <c r="B4222" s="333" t="str">
        <f ca="1">IF(OFFSET(Zdroj!$B$16,A4222-1,0)&gt;0,OFFSET(Zdroj!$B$16,A4222-1,0),"")</f>
        <v/>
      </c>
      <c r="C4222" s="136" t="str">
        <f ca="1">IF(OFFSET(Zdroj!AG$16,A4222-1,0)=0,"",CONCATENATE("A",$A$2," - ",Zdroj!$AG$15))</f>
        <v/>
      </c>
      <c r="D4222" s="134" t="str">
        <f ca="1">IF(C4222="","",CONCATENATE(OFFSET(Zdroj!AG$16,A4222-1,0)," - ",OFFSET(Zdroj!AU$16,A4222-1,0)))</f>
        <v/>
      </c>
      <c r="E4222" s="66" t="str">
        <f ca="1">IF(C4222="","",OFFSET(Zdroj!AV$16,A4222-1,0))</f>
        <v/>
      </c>
      <c r="F4222" s="332" t="str">
        <f t="shared" ref="F4222" ca="1" si="1260">IF(SUM(E4222:E4227)=0,"",SUM(E4222:E4227))</f>
        <v/>
      </c>
      <c r="G4222" s="333" t="str">
        <f t="shared" ref="G4222" ca="1" si="1261">IF(SUM(E4222:E4231)=0,"",SUM(E4222:E4231))</f>
        <v/>
      </c>
    </row>
    <row r="4223" spans="1:7" x14ac:dyDescent="0.25">
      <c r="B4223" s="333"/>
      <c r="C4223" s="137" t="str">
        <f ca="1">IF(OFFSET(Zdroj!AH$16,A4222-1,0)=0,"",CONCATENATE("A",$A$2+1," - ",Zdroj!$AH$15))</f>
        <v/>
      </c>
      <c r="D4223" s="134" t="str">
        <f ca="1">IF(C4223="","",CONCATENATE(OFFSET(Zdroj!AH$16,A4222-1,0)," - ",OFFSET(Zdroj!AW$16,A4222-1,0)))</f>
        <v/>
      </c>
      <c r="E4223" s="66" t="str">
        <f ca="1">IF(C4223="","",OFFSET(Zdroj!AX$16,A4222-1,0))</f>
        <v/>
      </c>
      <c r="F4223" s="332"/>
      <c r="G4223" s="333"/>
    </row>
    <row r="4224" spans="1:7" x14ac:dyDescent="0.25">
      <c r="B4224" s="333"/>
      <c r="C4224" s="137" t="str">
        <f ca="1">IF(OFFSET(Zdroj!AI$16,A4222-1,0)=0,"",CONCATENATE("A",$A$2+2," - ",Zdroj!$AI$15))</f>
        <v/>
      </c>
      <c r="D4224" s="134" t="str">
        <f ca="1">IF(C4224="","",CONCATENATE(OFFSET(Zdroj!AI$16,A4222-1,0)," - ",OFFSET(Zdroj!AY$16,A4222-1,0)))</f>
        <v/>
      </c>
      <c r="E4224" s="66" t="str">
        <f ca="1">IF(C4224="","",OFFSET(Zdroj!AZ$16,A4222-1,0))</f>
        <v/>
      </c>
      <c r="F4224" s="332"/>
      <c r="G4224" s="333"/>
    </row>
    <row r="4225" spans="1:7" x14ac:dyDescent="0.25">
      <c r="B4225" s="333"/>
      <c r="C4225" s="137" t="str">
        <f ca="1">IF(OFFSET(Zdroj!AJ$16,A4222-1,0)=0,"",CONCATENATE("A",$A$2+3," - ",Zdroj!$AJ$15))</f>
        <v/>
      </c>
      <c r="D4225" s="134" t="str">
        <f ca="1">IF(C4225="","",CONCATENATE(OFFSET(Zdroj!AJ$16,A4222-1,0)," - ",OFFSET(Zdroj!BA$16,A4222-1,0)))</f>
        <v/>
      </c>
      <c r="E4225" s="66" t="str">
        <f ca="1">IF(C4225="","",OFFSET(Zdroj!BB$16,A4222-1,0))</f>
        <v/>
      </c>
      <c r="F4225" s="332"/>
      <c r="G4225" s="333"/>
    </row>
    <row r="4226" spans="1:7" x14ac:dyDescent="0.25">
      <c r="B4226" s="333"/>
      <c r="C4226" s="137" t="str">
        <f ca="1">IF(OFFSET(Zdroj!AK$16,A4222-1,0)=0,"",CONCATENATE("A",$A$2+4," - ",Zdroj!$AK$15))</f>
        <v/>
      </c>
      <c r="D4226" s="134" t="str">
        <f ca="1">IF(C4226="","",CONCATENATE(OFFSET(Zdroj!AK$16,A4222-1,0)," - ",OFFSET(Zdroj!BC$16,A4222-1,0)))</f>
        <v/>
      </c>
      <c r="E4226" s="66" t="str">
        <f ca="1">IF(C4226="","",OFFSET(Zdroj!BD$16,A4222-1,0))</f>
        <v/>
      </c>
      <c r="F4226" s="332"/>
      <c r="G4226" s="333"/>
    </row>
    <row r="4227" spans="1:7" x14ac:dyDescent="0.25">
      <c r="B4227" s="333"/>
      <c r="C4227" s="137" t="str">
        <f ca="1">IF(OFFSET(Zdroj!AL$16,A4222-1,0)=0,"",CONCATENATE("A",$A$2+5," - ",Zdroj!$AL$15))</f>
        <v/>
      </c>
      <c r="D4227" s="134" t="str">
        <f ca="1">IF(C4227="","",CONCATENATE(OFFSET(Zdroj!AL$16,A4222-1,0)," - ",OFFSET(Zdroj!BE$16,A4222-1,0)))</f>
        <v/>
      </c>
      <c r="E4227" s="66" t="str">
        <f ca="1">IF(C4227="","",OFFSET(Zdroj!BF$16,A4222-1,0))</f>
        <v/>
      </c>
      <c r="F4227" s="332"/>
      <c r="G4227" s="333"/>
    </row>
    <row r="4228" spans="1:7" x14ac:dyDescent="0.25">
      <c r="B4228" s="333"/>
      <c r="C4228" s="137" t="str">
        <f ca="1">IF(OFFSET(Zdroj!AM$16,A4222-1,0)=0,"",CONCATENATE("B",$A$2," - ",Zdroj!$AM$15))</f>
        <v/>
      </c>
      <c r="D4228" s="134" t="str">
        <f ca="1">IF(C4228="","",CONCATENATE(OFFSET(Zdroj!AM$16,A4222-1,0)))</f>
        <v/>
      </c>
      <c r="E4228" s="67" t="str">
        <f ca="1">IF(C4228="","",OFFSET(Zdroj!AN$16,A4222-1,0))</f>
        <v/>
      </c>
      <c r="F4228" s="334" t="str">
        <f t="shared" ref="F4228" ca="1" si="1262">IF(SUM(E4228:E4231)=0,"",SUM(E4228:E4231))</f>
        <v/>
      </c>
      <c r="G4228" s="333"/>
    </row>
    <row r="4229" spans="1:7" x14ac:dyDescent="0.25">
      <c r="B4229" s="333"/>
      <c r="C4229" s="137" t="str">
        <f ca="1">IF(OFFSET(Zdroj!AO$16,A4222-1,0)=0,"",CONCATENATE("B",$A$2+1," - ",Zdroj!$AO$15))</f>
        <v/>
      </c>
      <c r="D4229" s="134" t="str">
        <f ca="1">IF(C4229="","",CONCATENATE(OFFSET(Zdroj!AO$16,A4222-1,0)))</f>
        <v/>
      </c>
      <c r="E4229" s="66" t="str">
        <f ca="1">IF(C4229="","",OFFSET(Zdroj!AP$16,A4222-1,0))</f>
        <v/>
      </c>
      <c r="F4229" s="334"/>
      <c r="G4229" s="333"/>
    </row>
    <row r="4230" spans="1:7" x14ac:dyDescent="0.25">
      <c r="B4230" s="333"/>
      <c r="C4230" s="137" t="str">
        <f ca="1">IF(OFFSET(Zdroj!AQ$16,A4222-1,0)=0,"",CONCATENATE("B",$A$2+2," - ",Zdroj!$AQ$15))</f>
        <v/>
      </c>
      <c r="D4230" s="134" t="str">
        <f ca="1">IF(C4230="","",CONCATENATE(OFFSET(Zdroj!AQ$16,A4222-1,0)))</f>
        <v/>
      </c>
      <c r="E4230" s="66" t="str">
        <f ca="1">IF(C4230="","",OFFSET(Zdroj!AR$16,A4222-1,0))</f>
        <v/>
      </c>
      <c r="F4230" s="334"/>
      <c r="G4230" s="333"/>
    </row>
    <row r="4231" spans="1:7" x14ac:dyDescent="0.25">
      <c r="B4231" s="333"/>
      <c r="C4231" s="137" t="str">
        <f ca="1">IF(OFFSET(Zdroj!AT$16,A4222-1,0)=0,"",CONCATENATE("B",$A$2+3," - ",Zdroj!$AS$15))</f>
        <v/>
      </c>
      <c r="D4231" s="134" t="str">
        <f ca="1">IF(C4231="","",CONCATENATE(OFFSET(Zdroj!AS$16,A4222-1,0)))</f>
        <v/>
      </c>
      <c r="E4231" s="66" t="str">
        <f ca="1">IF(C4231="","",OFFSET(Zdroj!AT$16,A4222-1,0))</f>
        <v/>
      </c>
      <c r="F4231" s="334"/>
      <c r="G4231" s="333"/>
    </row>
    <row r="4232" spans="1:7" x14ac:dyDescent="0.25">
      <c r="A4232" s="127">
        <f>SUM((ROW()+8)/10)</f>
        <v>424</v>
      </c>
      <c r="B4232" s="333" t="str">
        <f ca="1">IF(OFFSET(Zdroj!$B$16,A4232-1,0)&gt;0,OFFSET(Zdroj!$B$16,A4232-1,0),"")</f>
        <v/>
      </c>
      <c r="C4232" s="136" t="str">
        <f ca="1">IF(OFFSET(Zdroj!AG$16,A4232-1,0)=0,"",CONCATENATE("A",$A$2," - ",Zdroj!$AG$15))</f>
        <v/>
      </c>
      <c r="D4232" s="134" t="str">
        <f ca="1">IF(C4232="","",CONCATENATE(OFFSET(Zdroj!AG$16,A4232-1,0)," - ",OFFSET(Zdroj!AU$16,A4232-1,0)))</f>
        <v/>
      </c>
      <c r="E4232" s="66" t="str">
        <f ca="1">IF(C4232="","",OFFSET(Zdroj!AV$16,A4232-1,0))</f>
        <v/>
      </c>
      <c r="F4232" s="332" t="str">
        <f t="shared" ref="F4232" ca="1" si="1263">IF(SUM(E4232:E4237)=0,"",SUM(E4232:E4237))</f>
        <v/>
      </c>
      <c r="G4232" s="333" t="str">
        <f t="shared" ref="G4232" ca="1" si="1264">IF(SUM(E4232:E4241)=0,"",SUM(E4232:E4241))</f>
        <v/>
      </c>
    </row>
    <row r="4233" spans="1:7" x14ac:dyDescent="0.25">
      <c r="B4233" s="333"/>
      <c r="C4233" s="137" t="str">
        <f ca="1">IF(OFFSET(Zdroj!AH$16,A4232-1,0)=0,"",CONCATENATE("A",$A$2+1," - ",Zdroj!$AH$15))</f>
        <v/>
      </c>
      <c r="D4233" s="134" t="str">
        <f ca="1">IF(C4233="","",CONCATENATE(OFFSET(Zdroj!AH$16,A4232-1,0)," - ",OFFSET(Zdroj!AW$16,A4232-1,0)))</f>
        <v/>
      </c>
      <c r="E4233" s="66" t="str">
        <f ca="1">IF(C4233="","",OFFSET(Zdroj!AX$16,A4232-1,0))</f>
        <v/>
      </c>
      <c r="F4233" s="332"/>
      <c r="G4233" s="333"/>
    </row>
    <row r="4234" spans="1:7" x14ac:dyDescent="0.25">
      <c r="B4234" s="333"/>
      <c r="C4234" s="137" t="str">
        <f ca="1">IF(OFFSET(Zdroj!AI$16,A4232-1,0)=0,"",CONCATENATE("A",$A$2+2," - ",Zdroj!$AI$15))</f>
        <v/>
      </c>
      <c r="D4234" s="134" t="str">
        <f ca="1">IF(C4234="","",CONCATENATE(OFFSET(Zdroj!AI$16,A4232-1,0)," - ",OFFSET(Zdroj!AY$16,A4232-1,0)))</f>
        <v/>
      </c>
      <c r="E4234" s="66" t="str">
        <f ca="1">IF(C4234="","",OFFSET(Zdroj!AZ$16,A4232-1,0))</f>
        <v/>
      </c>
      <c r="F4234" s="332"/>
      <c r="G4234" s="333"/>
    </row>
    <row r="4235" spans="1:7" x14ac:dyDescent="0.25">
      <c r="B4235" s="333"/>
      <c r="C4235" s="137" t="str">
        <f ca="1">IF(OFFSET(Zdroj!AJ$16,A4232-1,0)=0,"",CONCATENATE("A",$A$2+3," - ",Zdroj!$AJ$15))</f>
        <v/>
      </c>
      <c r="D4235" s="134" t="str">
        <f ca="1">IF(C4235="","",CONCATENATE(OFFSET(Zdroj!AJ$16,A4232-1,0)," - ",OFFSET(Zdroj!BA$16,A4232-1,0)))</f>
        <v/>
      </c>
      <c r="E4235" s="66" t="str">
        <f ca="1">IF(C4235="","",OFFSET(Zdroj!BB$16,A4232-1,0))</f>
        <v/>
      </c>
      <c r="F4235" s="332"/>
      <c r="G4235" s="333"/>
    </row>
    <row r="4236" spans="1:7" x14ac:dyDescent="0.25">
      <c r="B4236" s="333"/>
      <c r="C4236" s="137" t="str">
        <f ca="1">IF(OFFSET(Zdroj!AK$16,A4232-1,0)=0,"",CONCATENATE("A",$A$2+4," - ",Zdroj!$AK$15))</f>
        <v/>
      </c>
      <c r="D4236" s="134" t="str">
        <f ca="1">IF(C4236="","",CONCATENATE(OFFSET(Zdroj!AK$16,A4232-1,0)," - ",OFFSET(Zdroj!BC$16,A4232-1,0)))</f>
        <v/>
      </c>
      <c r="E4236" s="66" t="str">
        <f ca="1">IF(C4236="","",OFFSET(Zdroj!BD$16,A4232-1,0))</f>
        <v/>
      </c>
      <c r="F4236" s="332"/>
      <c r="G4236" s="333"/>
    </row>
    <row r="4237" spans="1:7" x14ac:dyDescent="0.25">
      <c r="B4237" s="333"/>
      <c r="C4237" s="137" t="str">
        <f ca="1">IF(OFFSET(Zdroj!AL$16,A4232-1,0)=0,"",CONCATENATE("A",$A$2+5," - ",Zdroj!$AL$15))</f>
        <v/>
      </c>
      <c r="D4237" s="134" t="str">
        <f ca="1">IF(C4237="","",CONCATENATE(OFFSET(Zdroj!AL$16,A4232-1,0)," - ",OFFSET(Zdroj!BE$16,A4232-1,0)))</f>
        <v/>
      </c>
      <c r="E4237" s="66" t="str">
        <f ca="1">IF(C4237="","",OFFSET(Zdroj!BF$16,A4232-1,0))</f>
        <v/>
      </c>
      <c r="F4237" s="332"/>
      <c r="G4237" s="333"/>
    </row>
    <row r="4238" spans="1:7" x14ac:dyDescent="0.25">
      <c r="B4238" s="333"/>
      <c r="C4238" s="137" t="str">
        <f ca="1">IF(OFFSET(Zdroj!AM$16,A4232-1,0)=0,"",CONCATENATE("B",$A$2," - ",Zdroj!$AM$15))</f>
        <v/>
      </c>
      <c r="D4238" s="134" t="str">
        <f ca="1">IF(C4238="","",CONCATENATE(OFFSET(Zdroj!AM$16,A4232-1,0)))</f>
        <v/>
      </c>
      <c r="E4238" s="67" t="str">
        <f ca="1">IF(C4238="","",OFFSET(Zdroj!AN$16,A4232-1,0))</f>
        <v/>
      </c>
      <c r="F4238" s="334" t="str">
        <f t="shared" ref="F4238" ca="1" si="1265">IF(SUM(E4238:E4241)=0,"",SUM(E4238:E4241))</f>
        <v/>
      </c>
      <c r="G4238" s="333"/>
    </row>
    <row r="4239" spans="1:7" x14ac:dyDescent="0.25">
      <c r="B4239" s="333"/>
      <c r="C4239" s="137" t="str">
        <f ca="1">IF(OFFSET(Zdroj!AO$16,A4232-1,0)=0,"",CONCATENATE("B",$A$2+1," - ",Zdroj!$AO$15))</f>
        <v/>
      </c>
      <c r="D4239" s="134" t="str">
        <f ca="1">IF(C4239="","",CONCATENATE(OFFSET(Zdroj!AO$16,A4232-1,0)))</f>
        <v/>
      </c>
      <c r="E4239" s="66" t="str">
        <f ca="1">IF(C4239="","",OFFSET(Zdroj!AP$16,A4232-1,0))</f>
        <v/>
      </c>
      <c r="F4239" s="334"/>
      <c r="G4239" s="333"/>
    </row>
    <row r="4240" spans="1:7" x14ac:dyDescent="0.25">
      <c r="B4240" s="333"/>
      <c r="C4240" s="137" t="str">
        <f ca="1">IF(OFFSET(Zdroj!AQ$16,A4232-1,0)=0,"",CONCATENATE("B",$A$2+2," - ",Zdroj!$AQ$15))</f>
        <v/>
      </c>
      <c r="D4240" s="134" t="str">
        <f ca="1">IF(C4240="","",CONCATENATE(OFFSET(Zdroj!AQ$16,A4232-1,0)))</f>
        <v/>
      </c>
      <c r="E4240" s="66" t="str">
        <f ca="1">IF(C4240="","",OFFSET(Zdroj!AR$16,A4232-1,0))</f>
        <v/>
      </c>
      <c r="F4240" s="334"/>
      <c r="G4240" s="333"/>
    </row>
    <row r="4241" spans="1:7" x14ac:dyDescent="0.25">
      <c r="B4241" s="333"/>
      <c r="C4241" s="137" t="str">
        <f ca="1">IF(OFFSET(Zdroj!AT$16,A4232-1,0)=0,"",CONCATENATE("B",$A$2+3," - ",Zdroj!$AS$15))</f>
        <v/>
      </c>
      <c r="D4241" s="134" t="str">
        <f ca="1">IF(C4241="","",CONCATENATE(OFFSET(Zdroj!AS$16,A4232-1,0)))</f>
        <v/>
      </c>
      <c r="E4241" s="66" t="str">
        <f ca="1">IF(C4241="","",OFFSET(Zdroj!AT$16,A4232-1,0))</f>
        <v/>
      </c>
      <c r="F4241" s="334"/>
      <c r="G4241" s="333"/>
    </row>
    <row r="4242" spans="1:7" x14ac:dyDescent="0.25">
      <c r="A4242" s="127">
        <f>SUM((ROW()+8)/10)</f>
        <v>425</v>
      </c>
      <c r="B4242" s="333" t="str">
        <f ca="1">IF(OFFSET(Zdroj!$B$16,A4242-1,0)&gt;0,OFFSET(Zdroj!$B$16,A4242-1,0),"")</f>
        <v/>
      </c>
      <c r="C4242" s="136" t="str">
        <f ca="1">IF(OFFSET(Zdroj!AG$16,A4242-1,0)=0,"",CONCATENATE("A",$A$2," - ",Zdroj!$AG$15))</f>
        <v/>
      </c>
      <c r="D4242" s="134" t="str">
        <f ca="1">IF(C4242="","",CONCATENATE(OFFSET(Zdroj!AG$16,A4242-1,0)," - ",OFFSET(Zdroj!AU$16,A4242-1,0)))</f>
        <v/>
      </c>
      <c r="E4242" s="66" t="str">
        <f ca="1">IF(C4242="","",OFFSET(Zdroj!AV$16,A4242-1,0))</f>
        <v/>
      </c>
      <c r="F4242" s="332" t="str">
        <f t="shared" ref="F4242" ca="1" si="1266">IF(SUM(E4242:E4247)=0,"",SUM(E4242:E4247))</f>
        <v/>
      </c>
      <c r="G4242" s="333" t="str">
        <f t="shared" ref="G4242" ca="1" si="1267">IF(SUM(E4242:E4251)=0,"",SUM(E4242:E4251))</f>
        <v/>
      </c>
    </row>
    <row r="4243" spans="1:7" x14ac:dyDescent="0.25">
      <c r="B4243" s="333"/>
      <c r="C4243" s="137" t="str">
        <f ca="1">IF(OFFSET(Zdroj!AH$16,A4242-1,0)=0,"",CONCATENATE("A",$A$2+1," - ",Zdroj!$AH$15))</f>
        <v/>
      </c>
      <c r="D4243" s="134" t="str">
        <f ca="1">IF(C4243="","",CONCATENATE(OFFSET(Zdroj!AH$16,A4242-1,0)," - ",OFFSET(Zdroj!AW$16,A4242-1,0)))</f>
        <v/>
      </c>
      <c r="E4243" s="66" t="str">
        <f ca="1">IF(C4243="","",OFFSET(Zdroj!AX$16,A4242-1,0))</f>
        <v/>
      </c>
      <c r="F4243" s="332"/>
      <c r="G4243" s="333"/>
    </row>
    <row r="4244" spans="1:7" x14ac:dyDescent="0.25">
      <c r="B4244" s="333"/>
      <c r="C4244" s="137" t="str">
        <f ca="1">IF(OFFSET(Zdroj!AI$16,A4242-1,0)=0,"",CONCATENATE("A",$A$2+2," - ",Zdroj!$AI$15))</f>
        <v/>
      </c>
      <c r="D4244" s="134" t="str">
        <f ca="1">IF(C4244="","",CONCATENATE(OFFSET(Zdroj!AI$16,A4242-1,0)," - ",OFFSET(Zdroj!AY$16,A4242-1,0)))</f>
        <v/>
      </c>
      <c r="E4244" s="66" t="str">
        <f ca="1">IF(C4244="","",OFFSET(Zdroj!AZ$16,A4242-1,0))</f>
        <v/>
      </c>
      <c r="F4244" s="332"/>
      <c r="G4244" s="333"/>
    </row>
    <row r="4245" spans="1:7" x14ac:dyDescent="0.25">
      <c r="B4245" s="333"/>
      <c r="C4245" s="137" t="str">
        <f ca="1">IF(OFFSET(Zdroj!AJ$16,A4242-1,0)=0,"",CONCATENATE("A",$A$2+3," - ",Zdroj!$AJ$15))</f>
        <v/>
      </c>
      <c r="D4245" s="134" t="str">
        <f ca="1">IF(C4245="","",CONCATENATE(OFFSET(Zdroj!AJ$16,A4242-1,0)," - ",OFFSET(Zdroj!BA$16,A4242-1,0)))</f>
        <v/>
      </c>
      <c r="E4245" s="66" t="str">
        <f ca="1">IF(C4245="","",OFFSET(Zdroj!BB$16,A4242-1,0))</f>
        <v/>
      </c>
      <c r="F4245" s="332"/>
      <c r="G4245" s="333"/>
    </row>
    <row r="4246" spans="1:7" x14ac:dyDescent="0.25">
      <c r="B4246" s="333"/>
      <c r="C4246" s="137" t="str">
        <f ca="1">IF(OFFSET(Zdroj!AK$16,A4242-1,0)=0,"",CONCATENATE("A",$A$2+4," - ",Zdroj!$AK$15))</f>
        <v/>
      </c>
      <c r="D4246" s="134" t="str">
        <f ca="1">IF(C4246="","",CONCATENATE(OFFSET(Zdroj!AK$16,A4242-1,0)," - ",OFFSET(Zdroj!BC$16,A4242-1,0)))</f>
        <v/>
      </c>
      <c r="E4246" s="66" t="str">
        <f ca="1">IF(C4246="","",OFFSET(Zdroj!BD$16,A4242-1,0))</f>
        <v/>
      </c>
      <c r="F4246" s="332"/>
      <c r="G4246" s="333"/>
    </row>
    <row r="4247" spans="1:7" x14ac:dyDescent="0.25">
      <c r="B4247" s="333"/>
      <c r="C4247" s="137" t="str">
        <f ca="1">IF(OFFSET(Zdroj!AL$16,A4242-1,0)=0,"",CONCATENATE("A",$A$2+5," - ",Zdroj!$AL$15))</f>
        <v/>
      </c>
      <c r="D4247" s="134" t="str">
        <f ca="1">IF(C4247="","",CONCATENATE(OFFSET(Zdroj!AL$16,A4242-1,0)," - ",OFFSET(Zdroj!BE$16,A4242-1,0)))</f>
        <v/>
      </c>
      <c r="E4247" s="66" t="str">
        <f ca="1">IF(C4247="","",OFFSET(Zdroj!BF$16,A4242-1,0))</f>
        <v/>
      </c>
      <c r="F4247" s="332"/>
      <c r="G4247" s="333"/>
    </row>
    <row r="4248" spans="1:7" x14ac:dyDescent="0.25">
      <c r="B4248" s="333"/>
      <c r="C4248" s="137" t="str">
        <f ca="1">IF(OFFSET(Zdroj!AM$16,A4242-1,0)=0,"",CONCATENATE("B",$A$2," - ",Zdroj!$AM$15))</f>
        <v/>
      </c>
      <c r="D4248" s="134" t="str">
        <f ca="1">IF(C4248="","",CONCATENATE(OFFSET(Zdroj!AM$16,A4242-1,0)))</f>
        <v/>
      </c>
      <c r="E4248" s="67" t="str">
        <f ca="1">IF(C4248="","",OFFSET(Zdroj!AN$16,A4242-1,0))</f>
        <v/>
      </c>
      <c r="F4248" s="334" t="str">
        <f t="shared" ref="F4248" ca="1" si="1268">IF(SUM(E4248:E4251)=0,"",SUM(E4248:E4251))</f>
        <v/>
      </c>
      <c r="G4248" s="333"/>
    </row>
    <row r="4249" spans="1:7" x14ac:dyDescent="0.25">
      <c r="B4249" s="333"/>
      <c r="C4249" s="137" t="str">
        <f ca="1">IF(OFFSET(Zdroj!AO$16,A4242-1,0)=0,"",CONCATENATE("B",$A$2+1," - ",Zdroj!$AO$15))</f>
        <v/>
      </c>
      <c r="D4249" s="134" t="str">
        <f ca="1">IF(C4249="","",CONCATENATE(OFFSET(Zdroj!AO$16,A4242-1,0)))</f>
        <v/>
      </c>
      <c r="E4249" s="66" t="str">
        <f ca="1">IF(C4249="","",OFFSET(Zdroj!AP$16,A4242-1,0))</f>
        <v/>
      </c>
      <c r="F4249" s="334"/>
      <c r="G4249" s="333"/>
    </row>
    <row r="4250" spans="1:7" x14ac:dyDescent="0.25">
      <c r="B4250" s="333"/>
      <c r="C4250" s="137" t="str">
        <f ca="1">IF(OFFSET(Zdroj!AQ$16,A4242-1,0)=0,"",CONCATENATE("B",$A$2+2," - ",Zdroj!$AQ$15))</f>
        <v/>
      </c>
      <c r="D4250" s="134" t="str">
        <f ca="1">IF(C4250="","",CONCATENATE(OFFSET(Zdroj!AQ$16,A4242-1,0)))</f>
        <v/>
      </c>
      <c r="E4250" s="66" t="str">
        <f ca="1">IF(C4250="","",OFFSET(Zdroj!AR$16,A4242-1,0))</f>
        <v/>
      </c>
      <c r="F4250" s="334"/>
      <c r="G4250" s="333"/>
    </row>
    <row r="4251" spans="1:7" x14ac:dyDescent="0.25">
      <c r="B4251" s="333"/>
      <c r="C4251" s="137" t="str">
        <f ca="1">IF(OFFSET(Zdroj!AT$16,A4242-1,0)=0,"",CONCATENATE("B",$A$2+3," - ",Zdroj!$AS$15))</f>
        <v/>
      </c>
      <c r="D4251" s="134" t="str">
        <f ca="1">IF(C4251="","",CONCATENATE(OFFSET(Zdroj!AS$16,A4242-1,0)))</f>
        <v/>
      </c>
      <c r="E4251" s="66" t="str">
        <f ca="1">IF(C4251="","",OFFSET(Zdroj!AT$16,A4242-1,0))</f>
        <v/>
      </c>
      <c r="F4251" s="334"/>
      <c r="G4251" s="333"/>
    </row>
    <row r="4252" spans="1:7" x14ac:dyDescent="0.25">
      <c r="A4252" s="127">
        <f>SUM((ROW()+8)/10)</f>
        <v>426</v>
      </c>
      <c r="B4252" s="333" t="str">
        <f ca="1">IF(OFFSET(Zdroj!$B$16,A4252-1,0)&gt;0,OFFSET(Zdroj!$B$16,A4252-1,0),"")</f>
        <v/>
      </c>
      <c r="C4252" s="136" t="str">
        <f ca="1">IF(OFFSET(Zdroj!AG$16,A4252-1,0)=0,"",CONCATENATE("A",$A$2," - ",Zdroj!$AG$15))</f>
        <v/>
      </c>
      <c r="D4252" s="134" t="str">
        <f ca="1">IF(C4252="","",CONCATENATE(OFFSET(Zdroj!AG$16,A4252-1,0)," - ",OFFSET(Zdroj!AU$16,A4252-1,0)))</f>
        <v/>
      </c>
      <c r="E4252" s="66" t="str">
        <f ca="1">IF(C4252="","",OFFSET(Zdroj!AV$16,A4252-1,0))</f>
        <v/>
      </c>
      <c r="F4252" s="332" t="str">
        <f t="shared" ref="F4252" ca="1" si="1269">IF(SUM(E4252:E4257)=0,"",SUM(E4252:E4257))</f>
        <v/>
      </c>
      <c r="G4252" s="333" t="str">
        <f t="shared" ref="G4252" ca="1" si="1270">IF(SUM(E4252:E4261)=0,"",SUM(E4252:E4261))</f>
        <v/>
      </c>
    </row>
    <row r="4253" spans="1:7" x14ac:dyDescent="0.25">
      <c r="B4253" s="333"/>
      <c r="C4253" s="137" t="str">
        <f ca="1">IF(OFFSET(Zdroj!AH$16,A4252-1,0)=0,"",CONCATENATE("A",$A$2+1," - ",Zdroj!$AH$15))</f>
        <v/>
      </c>
      <c r="D4253" s="134" t="str">
        <f ca="1">IF(C4253="","",CONCATENATE(OFFSET(Zdroj!AH$16,A4252-1,0)," - ",OFFSET(Zdroj!AW$16,A4252-1,0)))</f>
        <v/>
      </c>
      <c r="E4253" s="66" t="str">
        <f ca="1">IF(C4253="","",OFFSET(Zdroj!AX$16,A4252-1,0))</f>
        <v/>
      </c>
      <c r="F4253" s="332"/>
      <c r="G4253" s="333"/>
    </row>
    <row r="4254" spans="1:7" x14ac:dyDescent="0.25">
      <c r="B4254" s="333"/>
      <c r="C4254" s="137" t="str">
        <f ca="1">IF(OFFSET(Zdroj!AI$16,A4252-1,0)=0,"",CONCATENATE("A",$A$2+2," - ",Zdroj!$AI$15))</f>
        <v/>
      </c>
      <c r="D4254" s="134" t="str">
        <f ca="1">IF(C4254="","",CONCATENATE(OFFSET(Zdroj!AI$16,A4252-1,0)," - ",OFFSET(Zdroj!AY$16,A4252-1,0)))</f>
        <v/>
      </c>
      <c r="E4254" s="66" t="str">
        <f ca="1">IF(C4254="","",OFFSET(Zdroj!AZ$16,A4252-1,0))</f>
        <v/>
      </c>
      <c r="F4254" s="332"/>
      <c r="G4254" s="333"/>
    </row>
    <row r="4255" spans="1:7" x14ac:dyDescent="0.25">
      <c r="B4255" s="333"/>
      <c r="C4255" s="137" t="str">
        <f ca="1">IF(OFFSET(Zdroj!AJ$16,A4252-1,0)=0,"",CONCATENATE("A",$A$2+3," - ",Zdroj!$AJ$15))</f>
        <v/>
      </c>
      <c r="D4255" s="134" t="str">
        <f ca="1">IF(C4255="","",CONCATENATE(OFFSET(Zdroj!AJ$16,A4252-1,0)," - ",OFFSET(Zdroj!BA$16,A4252-1,0)))</f>
        <v/>
      </c>
      <c r="E4255" s="66" t="str">
        <f ca="1">IF(C4255="","",OFFSET(Zdroj!BB$16,A4252-1,0))</f>
        <v/>
      </c>
      <c r="F4255" s="332"/>
      <c r="G4255" s="333"/>
    </row>
    <row r="4256" spans="1:7" x14ac:dyDescent="0.25">
      <c r="B4256" s="333"/>
      <c r="C4256" s="137" t="str">
        <f ca="1">IF(OFFSET(Zdroj!AK$16,A4252-1,0)=0,"",CONCATENATE("A",$A$2+4," - ",Zdroj!$AK$15))</f>
        <v/>
      </c>
      <c r="D4256" s="134" t="str">
        <f ca="1">IF(C4256="","",CONCATENATE(OFFSET(Zdroj!AK$16,A4252-1,0)," - ",OFFSET(Zdroj!BC$16,A4252-1,0)))</f>
        <v/>
      </c>
      <c r="E4256" s="66" t="str">
        <f ca="1">IF(C4256="","",OFFSET(Zdroj!BD$16,A4252-1,0))</f>
        <v/>
      </c>
      <c r="F4256" s="332"/>
      <c r="G4256" s="333"/>
    </row>
    <row r="4257" spans="1:7" x14ac:dyDescent="0.25">
      <c r="B4257" s="333"/>
      <c r="C4257" s="137" t="str">
        <f ca="1">IF(OFFSET(Zdroj!AL$16,A4252-1,0)=0,"",CONCATENATE("A",$A$2+5," - ",Zdroj!$AL$15))</f>
        <v/>
      </c>
      <c r="D4257" s="134" t="str">
        <f ca="1">IF(C4257="","",CONCATENATE(OFFSET(Zdroj!AL$16,A4252-1,0)," - ",OFFSET(Zdroj!BE$16,A4252-1,0)))</f>
        <v/>
      </c>
      <c r="E4257" s="66" t="str">
        <f ca="1">IF(C4257="","",OFFSET(Zdroj!BF$16,A4252-1,0))</f>
        <v/>
      </c>
      <c r="F4257" s="332"/>
      <c r="G4257" s="333"/>
    </row>
    <row r="4258" spans="1:7" x14ac:dyDescent="0.25">
      <c r="B4258" s="333"/>
      <c r="C4258" s="137" t="str">
        <f ca="1">IF(OFFSET(Zdroj!AM$16,A4252-1,0)=0,"",CONCATENATE("B",$A$2," - ",Zdroj!$AM$15))</f>
        <v/>
      </c>
      <c r="D4258" s="134" t="str">
        <f ca="1">IF(C4258="","",CONCATENATE(OFFSET(Zdroj!AM$16,A4252-1,0)))</f>
        <v/>
      </c>
      <c r="E4258" s="67" t="str">
        <f ca="1">IF(C4258="","",OFFSET(Zdroj!AN$16,A4252-1,0))</f>
        <v/>
      </c>
      <c r="F4258" s="334" t="str">
        <f t="shared" ref="F4258" ca="1" si="1271">IF(SUM(E4258:E4261)=0,"",SUM(E4258:E4261))</f>
        <v/>
      </c>
      <c r="G4258" s="333"/>
    </row>
    <row r="4259" spans="1:7" x14ac:dyDescent="0.25">
      <c r="B4259" s="333"/>
      <c r="C4259" s="137" t="str">
        <f ca="1">IF(OFFSET(Zdroj!AO$16,A4252-1,0)=0,"",CONCATENATE("B",$A$2+1," - ",Zdroj!$AO$15))</f>
        <v/>
      </c>
      <c r="D4259" s="134" t="str">
        <f ca="1">IF(C4259="","",CONCATENATE(OFFSET(Zdroj!AO$16,A4252-1,0)))</f>
        <v/>
      </c>
      <c r="E4259" s="66" t="str">
        <f ca="1">IF(C4259="","",OFFSET(Zdroj!AP$16,A4252-1,0))</f>
        <v/>
      </c>
      <c r="F4259" s="334"/>
      <c r="G4259" s="333"/>
    </row>
    <row r="4260" spans="1:7" x14ac:dyDescent="0.25">
      <c r="B4260" s="333"/>
      <c r="C4260" s="137" t="str">
        <f ca="1">IF(OFFSET(Zdroj!AQ$16,A4252-1,0)=0,"",CONCATENATE("B",$A$2+2," - ",Zdroj!$AQ$15))</f>
        <v/>
      </c>
      <c r="D4260" s="134" t="str">
        <f ca="1">IF(C4260="","",CONCATENATE(OFFSET(Zdroj!AQ$16,A4252-1,0)))</f>
        <v/>
      </c>
      <c r="E4260" s="66" t="str">
        <f ca="1">IF(C4260="","",OFFSET(Zdroj!AR$16,A4252-1,0))</f>
        <v/>
      </c>
      <c r="F4260" s="334"/>
      <c r="G4260" s="333"/>
    </row>
    <row r="4261" spans="1:7" x14ac:dyDescent="0.25">
      <c r="B4261" s="333"/>
      <c r="C4261" s="137" t="str">
        <f ca="1">IF(OFFSET(Zdroj!AT$16,A4252-1,0)=0,"",CONCATENATE("B",$A$2+3," - ",Zdroj!$AS$15))</f>
        <v/>
      </c>
      <c r="D4261" s="134" t="str">
        <f ca="1">IF(C4261="","",CONCATENATE(OFFSET(Zdroj!AS$16,A4252-1,0)))</f>
        <v/>
      </c>
      <c r="E4261" s="66" t="str">
        <f ca="1">IF(C4261="","",OFFSET(Zdroj!AT$16,A4252-1,0))</f>
        <v/>
      </c>
      <c r="F4261" s="334"/>
      <c r="G4261" s="333"/>
    </row>
    <row r="4262" spans="1:7" x14ac:dyDescent="0.25">
      <c r="A4262" s="127">
        <f>SUM((ROW()+8)/10)</f>
        <v>427</v>
      </c>
      <c r="B4262" s="333" t="str">
        <f ca="1">IF(OFFSET(Zdroj!$B$16,A4262-1,0)&gt;0,OFFSET(Zdroj!$B$16,A4262-1,0),"")</f>
        <v/>
      </c>
      <c r="C4262" s="136" t="str">
        <f ca="1">IF(OFFSET(Zdroj!AG$16,A4262-1,0)=0,"",CONCATENATE("A",$A$2," - ",Zdroj!$AG$15))</f>
        <v/>
      </c>
      <c r="D4262" s="134" t="str">
        <f ca="1">IF(C4262="","",CONCATENATE(OFFSET(Zdroj!AG$16,A4262-1,0)," - ",OFFSET(Zdroj!AU$16,A4262-1,0)))</f>
        <v/>
      </c>
      <c r="E4262" s="66" t="str">
        <f ca="1">IF(C4262="","",OFFSET(Zdroj!AV$16,A4262-1,0))</f>
        <v/>
      </c>
      <c r="F4262" s="332" t="str">
        <f t="shared" ref="F4262" ca="1" si="1272">IF(SUM(E4262:E4267)=0,"",SUM(E4262:E4267))</f>
        <v/>
      </c>
      <c r="G4262" s="333" t="str">
        <f t="shared" ref="G4262" ca="1" si="1273">IF(SUM(E4262:E4271)=0,"",SUM(E4262:E4271))</f>
        <v/>
      </c>
    </row>
    <row r="4263" spans="1:7" x14ac:dyDescent="0.25">
      <c r="B4263" s="333"/>
      <c r="C4263" s="137" t="str">
        <f ca="1">IF(OFFSET(Zdroj!AH$16,A4262-1,0)=0,"",CONCATENATE("A",$A$2+1," - ",Zdroj!$AH$15))</f>
        <v/>
      </c>
      <c r="D4263" s="134" t="str">
        <f ca="1">IF(C4263="","",CONCATENATE(OFFSET(Zdroj!AH$16,A4262-1,0)," - ",OFFSET(Zdroj!AW$16,A4262-1,0)))</f>
        <v/>
      </c>
      <c r="E4263" s="66" t="str">
        <f ca="1">IF(C4263="","",OFFSET(Zdroj!AX$16,A4262-1,0))</f>
        <v/>
      </c>
      <c r="F4263" s="332"/>
      <c r="G4263" s="333"/>
    </row>
    <row r="4264" spans="1:7" x14ac:dyDescent="0.25">
      <c r="B4264" s="333"/>
      <c r="C4264" s="137" t="str">
        <f ca="1">IF(OFFSET(Zdroj!AI$16,A4262-1,0)=0,"",CONCATENATE("A",$A$2+2," - ",Zdroj!$AI$15))</f>
        <v/>
      </c>
      <c r="D4264" s="134" t="str">
        <f ca="1">IF(C4264="","",CONCATENATE(OFFSET(Zdroj!AI$16,A4262-1,0)," - ",OFFSET(Zdroj!AY$16,A4262-1,0)))</f>
        <v/>
      </c>
      <c r="E4264" s="66" t="str">
        <f ca="1">IF(C4264="","",OFFSET(Zdroj!AZ$16,A4262-1,0))</f>
        <v/>
      </c>
      <c r="F4264" s="332"/>
      <c r="G4264" s="333"/>
    </row>
    <row r="4265" spans="1:7" x14ac:dyDescent="0.25">
      <c r="B4265" s="333"/>
      <c r="C4265" s="137" t="str">
        <f ca="1">IF(OFFSET(Zdroj!AJ$16,A4262-1,0)=0,"",CONCATENATE("A",$A$2+3," - ",Zdroj!$AJ$15))</f>
        <v/>
      </c>
      <c r="D4265" s="134" t="str">
        <f ca="1">IF(C4265="","",CONCATENATE(OFFSET(Zdroj!AJ$16,A4262-1,0)," - ",OFFSET(Zdroj!BA$16,A4262-1,0)))</f>
        <v/>
      </c>
      <c r="E4265" s="66" t="str">
        <f ca="1">IF(C4265="","",OFFSET(Zdroj!BB$16,A4262-1,0))</f>
        <v/>
      </c>
      <c r="F4265" s="332"/>
      <c r="G4265" s="333"/>
    </row>
    <row r="4266" spans="1:7" x14ac:dyDescent="0.25">
      <c r="B4266" s="333"/>
      <c r="C4266" s="137" t="str">
        <f ca="1">IF(OFFSET(Zdroj!AK$16,A4262-1,0)=0,"",CONCATENATE("A",$A$2+4," - ",Zdroj!$AK$15))</f>
        <v/>
      </c>
      <c r="D4266" s="134" t="str">
        <f ca="1">IF(C4266="","",CONCATENATE(OFFSET(Zdroj!AK$16,A4262-1,0)," - ",OFFSET(Zdroj!BC$16,A4262-1,0)))</f>
        <v/>
      </c>
      <c r="E4266" s="66" t="str">
        <f ca="1">IF(C4266="","",OFFSET(Zdroj!BD$16,A4262-1,0))</f>
        <v/>
      </c>
      <c r="F4266" s="332"/>
      <c r="G4266" s="333"/>
    </row>
    <row r="4267" spans="1:7" x14ac:dyDescent="0.25">
      <c r="B4267" s="333"/>
      <c r="C4267" s="137" t="str">
        <f ca="1">IF(OFFSET(Zdroj!AL$16,A4262-1,0)=0,"",CONCATENATE("A",$A$2+5," - ",Zdroj!$AL$15))</f>
        <v/>
      </c>
      <c r="D4267" s="134" t="str">
        <f ca="1">IF(C4267="","",CONCATENATE(OFFSET(Zdroj!AL$16,A4262-1,0)," - ",OFFSET(Zdroj!BE$16,A4262-1,0)))</f>
        <v/>
      </c>
      <c r="E4267" s="66" t="str">
        <f ca="1">IF(C4267="","",OFFSET(Zdroj!BF$16,A4262-1,0))</f>
        <v/>
      </c>
      <c r="F4267" s="332"/>
      <c r="G4267" s="333"/>
    </row>
    <row r="4268" spans="1:7" x14ac:dyDescent="0.25">
      <c r="B4268" s="333"/>
      <c r="C4268" s="137" t="str">
        <f ca="1">IF(OFFSET(Zdroj!AM$16,A4262-1,0)=0,"",CONCATENATE("B",$A$2," - ",Zdroj!$AM$15))</f>
        <v/>
      </c>
      <c r="D4268" s="134" t="str">
        <f ca="1">IF(C4268="","",CONCATENATE(OFFSET(Zdroj!AM$16,A4262-1,0)))</f>
        <v/>
      </c>
      <c r="E4268" s="67" t="str">
        <f ca="1">IF(C4268="","",OFFSET(Zdroj!AN$16,A4262-1,0))</f>
        <v/>
      </c>
      <c r="F4268" s="334" t="str">
        <f t="shared" ref="F4268" ca="1" si="1274">IF(SUM(E4268:E4271)=0,"",SUM(E4268:E4271))</f>
        <v/>
      </c>
      <c r="G4268" s="333"/>
    </row>
    <row r="4269" spans="1:7" x14ac:dyDescent="0.25">
      <c r="B4269" s="333"/>
      <c r="C4269" s="137" t="str">
        <f ca="1">IF(OFFSET(Zdroj!AO$16,A4262-1,0)=0,"",CONCATENATE("B",$A$2+1," - ",Zdroj!$AO$15))</f>
        <v/>
      </c>
      <c r="D4269" s="134" t="str">
        <f ca="1">IF(C4269="","",CONCATENATE(OFFSET(Zdroj!AO$16,A4262-1,0)))</f>
        <v/>
      </c>
      <c r="E4269" s="66" t="str">
        <f ca="1">IF(C4269="","",OFFSET(Zdroj!AP$16,A4262-1,0))</f>
        <v/>
      </c>
      <c r="F4269" s="334"/>
      <c r="G4269" s="333"/>
    </row>
    <row r="4270" spans="1:7" x14ac:dyDescent="0.25">
      <c r="B4270" s="333"/>
      <c r="C4270" s="137" t="str">
        <f ca="1">IF(OFFSET(Zdroj!AQ$16,A4262-1,0)=0,"",CONCATENATE("B",$A$2+2," - ",Zdroj!$AQ$15))</f>
        <v/>
      </c>
      <c r="D4270" s="134" t="str">
        <f ca="1">IF(C4270="","",CONCATENATE(OFFSET(Zdroj!AQ$16,A4262-1,0)))</f>
        <v/>
      </c>
      <c r="E4270" s="66" t="str">
        <f ca="1">IF(C4270="","",OFFSET(Zdroj!AR$16,A4262-1,0))</f>
        <v/>
      </c>
      <c r="F4270" s="334"/>
      <c r="G4270" s="333"/>
    </row>
    <row r="4271" spans="1:7" x14ac:dyDescent="0.25">
      <c r="B4271" s="333"/>
      <c r="C4271" s="137" t="str">
        <f ca="1">IF(OFFSET(Zdroj!AT$16,A4262-1,0)=0,"",CONCATENATE("B",$A$2+3," - ",Zdroj!$AS$15))</f>
        <v/>
      </c>
      <c r="D4271" s="134" t="str">
        <f ca="1">IF(C4271="","",CONCATENATE(OFFSET(Zdroj!AS$16,A4262-1,0)))</f>
        <v/>
      </c>
      <c r="E4271" s="66" t="str">
        <f ca="1">IF(C4271="","",OFFSET(Zdroj!AT$16,A4262-1,0))</f>
        <v/>
      </c>
      <c r="F4271" s="334"/>
      <c r="G4271" s="333"/>
    </row>
    <row r="4272" spans="1:7" x14ac:dyDescent="0.25">
      <c r="A4272" s="127">
        <f>SUM((ROW()+8)/10)</f>
        <v>428</v>
      </c>
      <c r="B4272" s="333" t="str">
        <f ca="1">IF(OFFSET(Zdroj!$B$16,A4272-1,0)&gt;0,OFFSET(Zdroj!$B$16,A4272-1,0),"")</f>
        <v/>
      </c>
      <c r="C4272" s="136" t="str">
        <f ca="1">IF(OFFSET(Zdroj!AG$16,A4272-1,0)=0,"",CONCATENATE("A",$A$2," - ",Zdroj!$AG$15))</f>
        <v/>
      </c>
      <c r="D4272" s="134" t="str">
        <f ca="1">IF(C4272="","",CONCATENATE(OFFSET(Zdroj!AG$16,A4272-1,0)," - ",OFFSET(Zdroj!AU$16,A4272-1,0)))</f>
        <v/>
      </c>
      <c r="E4272" s="66" t="str">
        <f ca="1">IF(C4272="","",OFFSET(Zdroj!AV$16,A4272-1,0))</f>
        <v/>
      </c>
      <c r="F4272" s="332" t="str">
        <f t="shared" ref="F4272" ca="1" si="1275">IF(SUM(E4272:E4277)=0,"",SUM(E4272:E4277))</f>
        <v/>
      </c>
      <c r="G4272" s="333" t="str">
        <f t="shared" ref="G4272" ca="1" si="1276">IF(SUM(E4272:E4281)=0,"",SUM(E4272:E4281))</f>
        <v/>
      </c>
    </row>
    <row r="4273" spans="1:7" x14ac:dyDescent="0.25">
      <c r="B4273" s="333"/>
      <c r="C4273" s="137" t="str">
        <f ca="1">IF(OFFSET(Zdroj!AH$16,A4272-1,0)=0,"",CONCATENATE("A",$A$2+1," - ",Zdroj!$AH$15))</f>
        <v/>
      </c>
      <c r="D4273" s="134" t="str">
        <f ca="1">IF(C4273="","",CONCATENATE(OFFSET(Zdroj!AH$16,A4272-1,0)," - ",OFFSET(Zdroj!AW$16,A4272-1,0)))</f>
        <v/>
      </c>
      <c r="E4273" s="66" t="str">
        <f ca="1">IF(C4273="","",OFFSET(Zdroj!AX$16,A4272-1,0))</f>
        <v/>
      </c>
      <c r="F4273" s="332"/>
      <c r="G4273" s="333"/>
    </row>
    <row r="4274" spans="1:7" x14ac:dyDescent="0.25">
      <c r="B4274" s="333"/>
      <c r="C4274" s="137" t="str">
        <f ca="1">IF(OFFSET(Zdroj!AI$16,A4272-1,0)=0,"",CONCATENATE("A",$A$2+2," - ",Zdroj!$AI$15))</f>
        <v/>
      </c>
      <c r="D4274" s="134" t="str">
        <f ca="1">IF(C4274="","",CONCATENATE(OFFSET(Zdroj!AI$16,A4272-1,0)," - ",OFFSET(Zdroj!AY$16,A4272-1,0)))</f>
        <v/>
      </c>
      <c r="E4274" s="66" t="str">
        <f ca="1">IF(C4274="","",OFFSET(Zdroj!AZ$16,A4272-1,0))</f>
        <v/>
      </c>
      <c r="F4274" s="332"/>
      <c r="G4274" s="333"/>
    </row>
    <row r="4275" spans="1:7" x14ac:dyDescent="0.25">
      <c r="B4275" s="333"/>
      <c r="C4275" s="137" t="str">
        <f ca="1">IF(OFFSET(Zdroj!AJ$16,A4272-1,0)=0,"",CONCATENATE("A",$A$2+3," - ",Zdroj!$AJ$15))</f>
        <v/>
      </c>
      <c r="D4275" s="134" t="str">
        <f ca="1">IF(C4275="","",CONCATENATE(OFFSET(Zdroj!AJ$16,A4272-1,0)," - ",OFFSET(Zdroj!BA$16,A4272-1,0)))</f>
        <v/>
      </c>
      <c r="E4275" s="66" t="str">
        <f ca="1">IF(C4275="","",OFFSET(Zdroj!BB$16,A4272-1,0))</f>
        <v/>
      </c>
      <c r="F4275" s="332"/>
      <c r="G4275" s="333"/>
    </row>
    <row r="4276" spans="1:7" x14ac:dyDescent="0.25">
      <c r="B4276" s="333"/>
      <c r="C4276" s="137" t="str">
        <f ca="1">IF(OFFSET(Zdroj!AK$16,A4272-1,0)=0,"",CONCATENATE("A",$A$2+4," - ",Zdroj!$AK$15))</f>
        <v/>
      </c>
      <c r="D4276" s="134" t="str">
        <f ca="1">IF(C4276="","",CONCATENATE(OFFSET(Zdroj!AK$16,A4272-1,0)," - ",OFFSET(Zdroj!BC$16,A4272-1,0)))</f>
        <v/>
      </c>
      <c r="E4276" s="66" t="str">
        <f ca="1">IF(C4276="","",OFFSET(Zdroj!BD$16,A4272-1,0))</f>
        <v/>
      </c>
      <c r="F4276" s="332"/>
      <c r="G4276" s="333"/>
    </row>
    <row r="4277" spans="1:7" x14ac:dyDescent="0.25">
      <c r="B4277" s="333"/>
      <c r="C4277" s="137" t="str">
        <f ca="1">IF(OFFSET(Zdroj!AL$16,A4272-1,0)=0,"",CONCATENATE("A",$A$2+5," - ",Zdroj!$AL$15))</f>
        <v/>
      </c>
      <c r="D4277" s="134" t="str">
        <f ca="1">IF(C4277="","",CONCATENATE(OFFSET(Zdroj!AL$16,A4272-1,0)," - ",OFFSET(Zdroj!BE$16,A4272-1,0)))</f>
        <v/>
      </c>
      <c r="E4277" s="66" t="str">
        <f ca="1">IF(C4277="","",OFFSET(Zdroj!BF$16,A4272-1,0))</f>
        <v/>
      </c>
      <c r="F4277" s="332"/>
      <c r="G4277" s="333"/>
    </row>
    <row r="4278" spans="1:7" x14ac:dyDescent="0.25">
      <c r="B4278" s="333"/>
      <c r="C4278" s="137" t="str">
        <f ca="1">IF(OFFSET(Zdroj!AM$16,A4272-1,0)=0,"",CONCATENATE("B",$A$2," - ",Zdroj!$AM$15))</f>
        <v/>
      </c>
      <c r="D4278" s="134" t="str">
        <f ca="1">IF(C4278="","",CONCATENATE(OFFSET(Zdroj!AM$16,A4272-1,0)))</f>
        <v/>
      </c>
      <c r="E4278" s="67" t="str">
        <f ca="1">IF(C4278="","",OFFSET(Zdroj!AN$16,A4272-1,0))</f>
        <v/>
      </c>
      <c r="F4278" s="334" t="str">
        <f t="shared" ref="F4278" ca="1" si="1277">IF(SUM(E4278:E4281)=0,"",SUM(E4278:E4281))</f>
        <v/>
      </c>
      <c r="G4278" s="333"/>
    </row>
    <row r="4279" spans="1:7" x14ac:dyDescent="0.25">
      <c r="B4279" s="333"/>
      <c r="C4279" s="137" t="str">
        <f ca="1">IF(OFFSET(Zdroj!AO$16,A4272-1,0)=0,"",CONCATENATE("B",$A$2+1," - ",Zdroj!$AO$15))</f>
        <v/>
      </c>
      <c r="D4279" s="134" t="str">
        <f ca="1">IF(C4279="","",CONCATENATE(OFFSET(Zdroj!AO$16,A4272-1,0)))</f>
        <v/>
      </c>
      <c r="E4279" s="66" t="str">
        <f ca="1">IF(C4279="","",OFFSET(Zdroj!AP$16,A4272-1,0))</f>
        <v/>
      </c>
      <c r="F4279" s="334"/>
      <c r="G4279" s="333"/>
    </row>
    <row r="4280" spans="1:7" x14ac:dyDescent="0.25">
      <c r="B4280" s="333"/>
      <c r="C4280" s="137" t="str">
        <f ca="1">IF(OFFSET(Zdroj!AQ$16,A4272-1,0)=0,"",CONCATENATE("B",$A$2+2," - ",Zdroj!$AQ$15))</f>
        <v/>
      </c>
      <c r="D4280" s="134" t="str">
        <f ca="1">IF(C4280="","",CONCATENATE(OFFSET(Zdroj!AQ$16,A4272-1,0)))</f>
        <v/>
      </c>
      <c r="E4280" s="66" t="str">
        <f ca="1">IF(C4280="","",OFFSET(Zdroj!AR$16,A4272-1,0))</f>
        <v/>
      </c>
      <c r="F4280" s="334"/>
      <c r="G4280" s="333"/>
    </row>
    <row r="4281" spans="1:7" x14ac:dyDescent="0.25">
      <c r="B4281" s="333"/>
      <c r="C4281" s="137" t="str">
        <f ca="1">IF(OFFSET(Zdroj!AT$16,A4272-1,0)=0,"",CONCATENATE("B",$A$2+3," - ",Zdroj!$AS$15))</f>
        <v/>
      </c>
      <c r="D4281" s="134" t="str">
        <f ca="1">IF(C4281="","",CONCATENATE(OFFSET(Zdroj!AS$16,A4272-1,0)))</f>
        <v/>
      </c>
      <c r="E4281" s="66" t="str">
        <f ca="1">IF(C4281="","",OFFSET(Zdroj!AT$16,A4272-1,0))</f>
        <v/>
      </c>
      <c r="F4281" s="334"/>
      <c r="G4281" s="333"/>
    </row>
    <row r="4282" spans="1:7" x14ac:dyDescent="0.25">
      <c r="A4282" s="127">
        <f>SUM((ROW()+8)/10)</f>
        <v>429</v>
      </c>
      <c r="B4282" s="333" t="str">
        <f ca="1">IF(OFFSET(Zdroj!$B$16,A4282-1,0)&gt;0,OFFSET(Zdroj!$B$16,A4282-1,0),"")</f>
        <v/>
      </c>
      <c r="C4282" s="136" t="str">
        <f ca="1">IF(OFFSET(Zdroj!AG$16,A4282-1,0)=0,"",CONCATENATE("A",$A$2," - ",Zdroj!$AG$15))</f>
        <v/>
      </c>
      <c r="D4282" s="134" t="str">
        <f ca="1">IF(C4282="","",CONCATENATE(OFFSET(Zdroj!AG$16,A4282-1,0)," - ",OFFSET(Zdroj!AU$16,A4282-1,0)))</f>
        <v/>
      </c>
      <c r="E4282" s="66" t="str">
        <f ca="1">IF(C4282="","",OFFSET(Zdroj!AV$16,A4282-1,0))</f>
        <v/>
      </c>
      <c r="F4282" s="332" t="str">
        <f t="shared" ref="F4282" ca="1" si="1278">IF(SUM(E4282:E4287)=0,"",SUM(E4282:E4287))</f>
        <v/>
      </c>
      <c r="G4282" s="333" t="str">
        <f t="shared" ref="G4282" ca="1" si="1279">IF(SUM(E4282:E4291)=0,"",SUM(E4282:E4291))</f>
        <v/>
      </c>
    </row>
    <row r="4283" spans="1:7" x14ac:dyDescent="0.25">
      <c r="B4283" s="333"/>
      <c r="C4283" s="137" t="str">
        <f ca="1">IF(OFFSET(Zdroj!AH$16,A4282-1,0)=0,"",CONCATENATE("A",$A$2+1," - ",Zdroj!$AH$15))</f>
        <v/>
      </c>
      <c r="D4283" s="134" t="str">
        <f ca="1">IF(C4283="","",CONCATENATE(OFFSET(Zdroj!AH$16,A4282-1,0)," - ",OFFSET(Zdroj!AW$16,A4282-1,0)))</f>
        <v/>
      </c>
      <c r="E4283" s="66" t="str">
        <f ca="1">IF(C4283="","",OFFSET(Zdroj!AX$16,A4282-1,0))</f>
        <v/>
      </c>
      <c r="F4283" s="332"/>
      <c r="G4283" s="333"/>
    </row>
    <row r="4284" spans="1:7" x14ac:dyDescent="0.25">
      <c r="B4284" s="333"/>
      <c r="C4284" s="137" t="str">
        <f ca="1">IF(OFFSET(Zdroj!AI$16,A4282-1,0)=0,"",CONCATENATE("A",$A$2+2," - ",Zdroj!$AI$15))</f>
        <v/>
      </c>
      <c r="D4284" s="134" t="str">
        <f ca="1">IF(C4284="","",CONCATENATE(OFFSET(Zdroj!AI$16,A4282-1,0)," - ",OFFSET(Zdroj!AY$16,A4282-1,0)))</f>
        <v/>
      </c>
      <c r="E4284" s="66" t="str">
        <f ca="1">IF(C4284="","",OFFSET(Zdroj!AZ$16,A4282-1,0))</f>
        <v/>
      </c>
      <c r="F4284" s="332"/>
      <c r="G4284" s="333"/>
    </row>
    <row r="4285" spans="1:7" x14ac:dyDescent="0.25">
      <c r="B4285" s="333"/>
      <c r="C4285" s="137" t="str">
        <f ca="1">IF(OFFSET(Zdroj!AJ$16,A4282-1,0)=0,"",CONCATENATE("A",$A$2+3," - ",Zdroj!$AJ$15))</f>
        <v/>
      </c>
      <c r="D4285" s="134" t="str">
        <f ca="1">IF(C4285="","",CONCATENATE(OFFSET(Zdroj!AJ$16,A4282-1,0)," - ",OFFSET(Zdroj!BA$16,A4282-1,0)))</f>
        <v/>
      </c>
      <c r="E4285" s="66" t="str">
        <f ca="1">IF(C4285="","",OFFSET(Zdroj!BB$16,A4282-1,0))</f>
        <v/>
      </c>
      <c r="F4285" s="332"/>
      <c r="G4285" s="333"/>
    </row>
    <row r="4286" spans="1:7" x14ac:dyDescent="0.25">
      <c r="B4286" s="333"/>
      <c r="C4286" s="137" t="str">
        <f ca="1">IF(OFFSET(Zdroj!AK$16,A4282-1,0)=0,"",CONCATENATE("A",$A$2+4," - ",Zdroj!$AK$15))</f>
        <v/>
      </c>
      <c r="D4286" s="134" t="str">
        <f ca="1">IF(C4286="","",CONCATENATE(OFFSET(Zdroj!AK$16,A4282-1,0)," - ",OFFSET(Zdroj!BC$16,A4282-1,0)))</f>
        <v/>
      </c>
      <c r="E4286" s="66" t="str">
        <f ca="1">IF(C4286="","",OFFSET(Zdroj!BD$16,A4282-1,0))</f>
        <v/>
      </c>
      <c r="F4286" s="332"/>
      <c r="G4286" s="333"/>
    </row>
    <row r="4287" spans="1:7" x14ac:dyDescent="0.25">
      <c r="B4287" s="333"/>
      <c r="C4287" s="137" t="str">
        <f ca="1">IF(OFFSET(Zdroj!AL$16,A4282-1,0)=0,"",CONCATENATE("A",$A$2+5," - ",Zdroj!$AL$15))</f>
        <v/>
      </c>
      <c r="D4287" s="134" t="str">
        <f ca="1">IF(C4287="","",CONCATENATE(OFFSET(Zdroj!AL$16,A4282-1,0)," - ",OFFSET(Zdroj!BE$16,A4282-1,0)))</f>
        <v/>
      </c>
      <c r="E4287" s="66" t="str">
        <f ca="1">IF(C4287="","",OFFSET(Zdroj!BF$16,A4282-1,0))</f>
        <v/>
      </c>
      <c r="F4287" s="332"/>
      <c r="G4287" s="333"/>
    </row>
    <row r="4288" spans="1:7" x14ac:dyDescent="0.25">
      <c r="B4288" s="333"/>
      <c r="C4288" s="137" t="str">
        <f ca="1">IF(OFFSET(Zdroj!AM$16,A4282-1,0)=0,"",CONCATENATE("B",$A$2," - ",Zdroj!$AM$15))</f>
        <v/>
      </c>
      <c r="D4288" s="134" t="str">
        <f ca="1">IF(C4288="","",CONCATENATE(OFFSET(Zdroj!AM$16,A4282-1,0)))</f>
        <v/>
      </c>
      <c r="E4288" s="67" t="str">
        <f ca="1">IF(C4288="","",OFFSET(Zdroj!AN$16,A4282-1,0))</f>
        <v/>
      </c>
      <c r="F4288" s="334" t="str">
        <f t="shared" ref="F4288" ca="1" si="1280">IF(SUM(E4288:E4291)=0,"",SUM(E4288:E4291))</f>
        <v/>
      </c>
      <c r="G4288" s="333"/>
    </row>
    <row r="4289" spans="1:7" x14ac:dyDescent="0.25">
      <c r="B4289" s="333"/>
      <c r="C4289" s="137" t="str">
        <f ca="1">IF(OFFSET(Zdroj!AO$16,A4282-1,0)=0,"",CONCATENATE("B",$A$2+1," - ",Zdroj!$AO$15))</f>
        <v/>
      </c>
      <c r="D4289" s="134" t="str">
        <f ca="1">IF(C4289="","",CONCATENATE(OFFSET(Zdroj!AO$16,A4282-1,0)))</f>
        <v/>
      </c>
      <c r="E4289" s="66" t="str">
        <f ca="1">IF(C4289="","",OFFSET(Zdroj!AP$16,A4282-1,0))</f>
        <v/>
      </c>
      <c r="F4289" s="334"/>
      <c r="G4289" s="333"/>
    </row>
    <row r="4290" spans="1:7" x14ac:dyDescent="0.25">
      <c r="B4290" s="333"/>
      <c r="C4290" s="137" t="str">
        <f ca="1">IF(OFFSET(Zdroj!AQ$16,A4282-1,0)=0,"",CONCATENATE("B",$A$2+2," - ",Zdroj!$AQ$15))</f>
        <v/>
      </c>
      <c r="D4290" s="134" t="str">
        <f ca="1">IF(C4290="","",CONCATENATE(OFFSET(Zdroj!AQ$16,A4282-1,0)))</f>
        <v/>
      </c>
      <c r="E4290" s="66" t="str">
        <f ca="1">IF(C4290="","",OFFSET(Zdroj!AR$16,A4282-1,0))</f>
        <v/>
      </c>
      <c r="F4290" s="334"/>
      <c r="G4290" s="333"/>
    </row>
    <row r="4291" spans="1:7" x14ac:dyDescent="0.25">
      <c r="B4291" s="333"/>
      <c r="C4291" s="137" t="str">
        <f ca="1">IF(OFFSET(Zdroj!AT$16,A4282-1,0)=0,"",CONCATENATE("B",$A$2+3," - ",Zdroj!$AS$15))</f>
        <v/>
      </c>
      <c r="D4291" s="134" t="str">
        <f ca="1">IF(C4291="","",CONCATENATE(OFFSET(Zdroj!AS$16,A4282-1,0)))</f>
        <v/>
      </c>
      <c r="E4291" s="66" t="str">
        <f ca="1">IF(C4291="","",OFFSET(Zdroj!AT$16,A4282-1,0))</f>
        <v/>
      </c>
      <c r="F4291" s="334"/>
      <c r="G4291" s="333"/>
    </row>
    <row r="4292" spans="1:7" x14ac:dyDescent="0.25">
      <c r="A4292" s="127">
        <f>SUM((ROW()+8)/10)</f>
        <v>430</v>
      </c>
      <c r="B4292" s="333" t="str">
        <f ca="1">IF(OFFSET(Zdroj!$B$16,A4292-1,0)&gt;0,OFFSET(Zdroj!$B$16,A4292-1,0),"")</f>
        <v/>
      </c>
      <c r="C4292" s="136" t="str">
        <f ca="1">IF(OFFSET(Zdroj!AG$16,A4292-1,0)=0,"",CONCATENATE("A",$A$2," - ",Zdroj!$AG$15))</f>
        <v/>
      </c>
      <c r="D4292" s="134" t="str">
        <f ca="1">IF(C4292="","",CONCATENATE(OFFSET(Zdroj!AG$16,A4292-1,0)," - ",OFFSET(Zdroj!AU$16,A4292-1,0)))</f>
        <v/>
      </c>
      <c r="E4292" s="66" t="str">
        <f ca="1">IF(C4292="","",OFFSET(Zdroj!AV$16,A4292-1,0))</f>
        <v/>
      </c>
      <c r="F4292" s="332" t="str">
        <f t="shared" ref="F4292" ca="1" si="1281">IF(SUM(E4292:E4297)=0,"",SUM(E4292:E4297))</f>
        <v/>
      </c>
      <c r="G4292" s="333" t="str">
        <f t="shared" ref="G4292" ca="1" si="1282">IF(SUM(E4292:E4301)=0,"",SUM(E4292:E4301))</f>
        <v/>
      </c>
    </row>
    <row r="4293" spans="1:7" x14ac:dyDescent="0.25">
      <c r="B4293" s="333"/>
      <c r="C4293" s="137" t="str">
        <f ca="1">IF(OFFSET(Zdroj!AH$16,A4292-1,0)=0,"",CONCATENATE("A",$A$2+1," - ",Zdroj!$AH$15))</f>
        <v/>
      </c>
      <c r="D4293" s="134" t="str">
        <f ca="1">IF(C4293="","",CONCATENATE(OFFSET(Zdroj!AH$16,A4292-1,0)," - ",OFFSET(Zdroj!AW$16,A4292-1,0)))</f>
        <v/>
      </c>
      <c r="E4293" s="66" t="str">
        <f ca="1">IF(C4293="","",OFFSET(Zdroj!AX$16,A4292-1,0))</f>
        <v/>
      </c>
      <c r="F4293" s="332"/>
      <c r="G4293" s="333"/>
    </row>
    <row r="4294" spans="1:7" x14ac:dyDescent="0.25">
      <c r="B4294" s="333"/>
      <c r="C4294" s="137" t="str">
        <f ca="1">IF(OFFSET(Zdroj!AI$16,A4292-1,0)=0,"",CONCATENATE("A",$A$2+2," - ",Zdroj!$AI$15))</f>
        <v/>
      </c>
      <c r="D4294" s="134" t="str">
        <f ca="1">IF(C4294="","",CONCATENATE(OFFSET(Zdroj!AI$16,A4292-1,0)," - ",OFFSET(Zdroj!AY$16,A4292-1,0)))</f>
        <v/>
      </c>
      <c r="E4294" s="66" t="str">
        <f ca="1">IF(C4294="","",OFFSET(Zdroj!AZ$16,A4292-1,0))</f>
        <v/>
      </c>
      <c r="F4294" s="332"/>
      <c r="G4294" s="333"/>
    </row>
    <row r="4295" spans="1:7" x14ac:dyDescent="0.25">
      <c r="B4295" s="333"/>
      <c r="C4295" s="137" t="str">
        <f ca="1">IF(OFFSET(Zdroj!AJ$16,A4292-1,0)=0,"",CONCATENATE("A",$A$2+3," - ",Zdroj!$AJ$15))</f>
        <v/>
      </c>
      <c r="D4295" s="134" t="str">
        <f ca="1">IF(C4295="","",CONCATENATE(OFFSET(Zdroj!AJ$16,A4292-1,0)," - ",OFFSET(Zdroj!BA$16,A4292-1,0)))</f>
        <v/>
      </c>
      <c r="E4295" s="66" t="str">
        <f ca="1">IF(C4295="","",OFFSET(Zdroj!BB$16,A4292-1,0))</f>
        <v/>
      </c>
      <c r="F4295" s="332"/>
      <c r="G4295" s="333"/>
    </row>
    <row r="4296" spans="1:7" x14ac:dyDescent="0.25">
      <c r="B4296" s="333"/>
      <c r="C4296" s="137" t="str">
        <f ca="1">IF(OFFSET(Zdroj!AK$16,A4292-1,0)=0,"",CONCATENATE("A",$A$2+4," - ",Zdroj!$AK$15))</f>
        <v/>
      </c>
      <c r="D4296" s="134" t="str">
        <f ca="1">IF(C4296="","",CONCATENATE(OFFSET(Zdroj!AK$16,A4292-1,0)," - ",OFFSET(Zdroj!BC$16,A4292-1,0)))</f>
        <v/>
      </c>
      <c r="E4296" s="66" t="str">
        <f ca="1">IF(C4296="","",OFFSET(Zdroj!BD$16,A4292-1,0))</f>
        <v/>
      </c>
      <c r="F4296" s="332"/>
      <c r="G4296" s="333"/>
    </row>
    <row r="4297" spans="1:7" x14ac:dyDescent="0.25">
      <c r="B4297" s="333"/>
      <c r="C4297" s="137" t="str">
        <f ca="1">IF(OFFSET(Zdroj!AL$16,A4292-1,0)=0,"",CONCATENATE("A",$A$2+5," - ",Zdroj!$AL$15))</f>
        <v/>
      </c>
      <c r="D4297" s="134" t="str">
        <f ca="1">IF(C4297="","",CONCATENATE(OFFSET(Zdroj!AL$16,A4292-1,0)," - ",OFFSET(Zdroj!BE$16,A4292-1,0)))</f>
        <v/>
      </c>
      <c r="E4297" s="66" t="str">
        <f ca="1">IF(C4297="","",OFFSET(Zdroj!BF$16,A4292-1,0))</f>
        <v/>
      </c>
      <c r="F4297" s="332"/>
      <c r="G4297" s="333"/>
    </row>
    <row r="4298" spans="1:7" x14ac:dyDescent="0.25">
      <c r="B4298" s="333"/>
      <c r="C4298" s="137" t="str">
        <f ca="1">IF(OFFSET(Zdroj!AM$16,A4292-1,0)=0,"",CONCATENATE("B",$A$2," - ",Zdroj!$AM$15))</f>
        <v/>
      </c>
      <c r="D4298" s="134" t="str">
        <f ca="1">IF(C4298="","",CONCATENATE(OFFSET(Zdroj!AM$16,A4292-1,0)))</f>
        <v/>
      </c>
      <c r="E4298" s="67" t="str">
        <f ca="1">IF(C4298="","",OFFSET(Zdroj!AN$16,A4292-1,0))</f>
        <v/>
      </c>
      <c r="F4298" s="334" t="str">
        <f t="shared" ref="F4298" ca="1" si="1283">IF(SUM(E4298:E4301)=0,"",SUM(E4298:E4301))</f>
        <v/>
      </c>
      <c r="G4298" s="333"/>
    </row>
    <row r="4299" spans="1:7" x14ac:dyDescent="0.25">
      <c r="B4299" s="333"/>
      <c r="C4299" s="137" t="str">
        <f ca="1">IF(OFFSET(Zdroj!AO$16,A4292-1,0)=0,"",CONCATENATE("B",$A$2+1," - ",Zdroj!$AO$15))</f>
        <v/>
      </c>
      <c r="D4299" s="134" t="str">
        <f ca="1">IF(C4299="","",CONCATENATE(OFFSET(Zdroj!AO$16,A4292-1,0)))</f>
        <v/>
      </c>
      <c r="E4299" s="66" t="str">
        <f ca="1">IF(C4299="","",OFFSET(Zdroj!AP$16,A4292-1,0))</f>
        <v/>
      </c>
      <c r="F4299" s="334"/>
      <c r="G4299" s="333"/>
    </row>
    <row r="4300" spans="1:7" x14ac:dyDescent="0.25">
      <c r="B4300" s="333"/>
      <c r="C4300" s="137" t="str">
        <f ca="1">IF(OFFSET(Zdroj!AQ$16,A4292-1,0)=0,"",CONCATENATE("B",$A$2+2," - ",Zdroj!$AQ$15))</f>
        <v/>
      </c>
      <c r="D4300" s="134" t="str">
        <f ca="1">IF(C4300="","",CONCATENATE(OFFSET(Zdroj!AQ$16,A4292-1,0)))</f>
        <v/>
      </c>
      <c r="E4300" s="66" t="str">
        <f ca="1">IF(C4300="","",OFFSET(Zdroj!AR$16,A4292-1,0))</f>
        <v/>
      </c>
      <c r="F4300" s="334"/>
      <c r="G4300" s="333"/>
    </row>
    <row r="4301" spans="1:7" x14ac:dyDescent="0.25">
      <c r="B4301" s="333"/>
      <c r="C4301" s="137" t="str">
        <f ca="1">IF(OFFSET(Zdroj!AT$16,A4292-1,0)=0,"",CONCATENATE("B",$A$2+3," - ",Zdroj!$AS$15))</f>
        <v/>
      </c>
      <c r="D4301" s="134" t="str">
        <f ca="1">IF(C4301="","",CONCATENATE(OFFSET(Zdroj!AS$16,A4292-1,0)))</f>
        <v/>
      </c>
      <c r="E4301" s="66" t="str">
        <f ca="1">IF(C4301="","",OFFSET(Zdroj!AT$16,A4292-1,0))</f>
        <v/>
      </c>
      <c r="F4301" s="334"/>
      <c r="G4301" s="333"/>
    </row>
    <row r="4302" spans="1:7" x14ac:dyDescent="0.25">
      <c r="A4302" s="127">
        <f>SUM((ROW()+8)/10)</f>
        <v>431</v>
      </c>
      <c r="B4302" s="333" t="str">
        <f ca="1">IF(OFFSET(Zdroj!$B$16,A4302-1,0)&gt;0,OFFSET(Zdroj!$B$16,A4302-1,0),"")</f>
        <v/>
      </c>
      <c r="C4302" s="136" t="str">
        <f ca="1">IF(OFFSET(Zdroj!AG$16,A4302-1,0)=0,"",CONCATENATE("A",$A$2," - ",Zdroj!$AG$15))</f>
        <v/>
      </c>
      <c r="D4302" s="134" t="str">
        <f ca="1">IF(C4302="","",CONCATENATE(OFFSET(Zdroj!AG$16,A4302-1,0)," - ",OFFSET(Zdroj!AU$16,A4302-1,0)))</f>
        <v/>
      </c>
      <c r="E4302" s="66" t="str">
        <f ca="1">IF(C4302="","",OFFSET(Zdroj!AV$16,A4302-1,0))</f>
        <v/>
      </c>
      <c r="F4302" s="332" t="str">
        <f t="shared" ref="F4302" ca="1" si="1284">IF(SUM(E4302:E4307)=0,"",SUM(E4302:E4307))</f>
        <v/>
      </c>
      <c r="G4302" s="333" t="str">
        <f t="shared" ref="G4302" ca="1" si="1285">IF(SUM(E4302:E4311)=0,"",SUM(E4302:E4311))</f>
        <v/>
      </c>
    </row>
    <row r="4303" spans="1:7" x14ac:dyDescent="0.25">
      <c r="B4303" s="333"/>
      <c r="C4303" s="137" t="str">
        <f ca="1">IF(OFFSET(Zdroj!AH$16,A4302-1,0)=0,"",CONCATENATE("A",$A$2+1," - ",Zdroj!$AH$15))</f>
        <v/>
      </c>
      <c r="D4303" s="134" t="str">
        <f ca="1">IF(C4303="","",CONCATENATE(OFFSET(Zdroj!AH$16,A4302-1,0)," - ",OFFSET(Zdroj!AW$16,A4302-1,0)))</f>
        <v/>
      </c>
      <c r="E4303" s="66" t="str">
        <f ca="1">IF(C4303="","",OFFSET(Zdroj!AX$16,A4302-1,0))</f>
        <v/>
      </c>
      <c r="F4303" s="332"/>
      <c r="G4303" s="333"/>
    </row>
    <row r="4304" spans="1:7" x14ac:dyDescent="0.25">
      <c r="B4304" s="333"/>
      <c r="C4304" s="137" t="str">
        <f ca="1">IF(OFFSET(Zdroj!AI$16,A4302-1,0)=0,"",CONCATENATE("A",$A$2+2," - ",Zdroj!$AI$15))</f>
        <v/>
      </c>
      <c r="D4304" s="134" t="str">
        <f ca="1">IF(C4304="","",CONCATENATE(OFFSET(Zdroj!AI$16,A4302-1,0)," - ",OFFSET(Zdroj!AY$16,A4302-1,0)))</f>
        <v/>
      </c>
      <c r="E4304" s="66" t="str">
        <f ca="1">IF(C4304="","",OFFSET(Zdroj!AZ$16,A4302-1,0))</f>
        <v/>
      </c>
      <c r="F4304" s="332"/>
      <c r="G4304" s="333"/>
    </row>
    <row r="4305" spans="1:7" x14ac:dyDescent="0.25">
      <c r="B4305" s="333"/>
      <c r="C4305" s="137" t="str">
        <f ca="1">IF(OFFSET(Zdroj!AJ$16,A4302-1,0)=0,"",CONCATENATE("A",$A$2+3," - ",Zdroj!$AJ$15))</f>
        <v/>
      </c>
      <c r="D4305" s="134" t="str">
        <f ca="1">IF(C4305="","",CONCATENATE(OFFSET(Zdroj!AJ$16,A4302-1,0)," - ",OFFSET(Zdroj!BA$16,A4302-1,0)))</f>
        <v/>
      </c>
      <c r="E4305" s="66" t="str">
        <f ca="1">IF(C4305="","",OFFSET(Zdroj!BB$16,A4302-1,0))</f>
        <v/>
      </c>
      <c r="F4305" s="332"/>
      <c r="G4305" s="333"/>
    </row>
    <row r="4306" spans="1:7" x14ac:dyDescent="0.25">
      <c r="B4306" s="333"/>
      <c r="C4306" s="137" t="str">
        <f ca="1">IF(OFFSET(Zdroj!AK$16,A4302-1,0)=0,"",CONCATENATE("A",$A$2+4," - ",Zdroj!$AK$15))</f>
        <v/>
      </c>
      <c r="D4306" s="134" t="str">
        <f ca="1">IF(C4306="","",CONCATENATE(OFFSET(Zdroj!AK$16,A4302-1,0)," - ",OFFSET(Zdroj!BC$16,A4302-1,0)))</f>
        <v/>
      </c>
      <c r="E4306" s="66" t="str">
        <f ca="1">IF(C4306="","",OFFSET(Zdroj!BD$16,A4302-1,0))</f>
        <v/>
      </c>
      <c r="F4306" s="332"/>
      <c r="G4306" s="333"/>
    </row>
    <row r="4307" spans="1:7" x14ac:dyDescent="0.25">
      <c r="B4307" s="333"/>
      <c r="C4307" s="137" t="str">
        <f ca="1">IF(OFFSET(Zdroj!AL$16,A4302-1,0)=0,"",CONCATENATE("A",$A$2+5," - ",Zdroj!$AL$15))</f>
        <v/>
      </c>
      <c r="D4307" s="134" t="str">
        <f ca="1">IF(C4307="","",CONCATENATE(OFFSET(Zdroj!AL$16,A4302-1,0)," - ",OFFSET(Zdroj!BE$16,A4302-1,0)))</f>
        <v/>
      </c>
      <c r="E4307" s="66" t="str">
        <f ca="1">IF(C4307="","",OFFSET(Zdroj!BF$16,A4302-1,0))</f>
        <v/>
      </c>
      <c r="F4307" s="332"/>
      <c r="G4307" s="333"/>
    </row>
    <row r="4308" spans="1:7" x14ac:dyDescent="0.25">
      <c r="B4308" s="333"/>
      <c r="C4308" s="137" t="str">
        <f ca="1">IF(OFFSET(Zdroj!AM$16,A4302-1,0)=0,"",CONCATENATE("B",$A$2," - ",Zdroj!$AM$15))</f>
        <v/>
      </c>
      <c r="D4308" s="134" t="str">
        <f ca="1">IF(C4308="","",CONCATENATE(OFFSET(Zdroj!AM$16,A4302-1,0)))</f>
        <v/>
      </c>
      <c r="E4308" s="67" t="str">
        <f ca="1">IF(C4308="","",OFFSET(Zdroj!AN$16,A4302-1,0))</f>
        <v/>
      </c>
      <c r="F4308" s="334" t="str">
        <f t="shared" ref="F4308" ca="1" si="1286">IF(SUM(E4308:E4311)=0,"",SUM(E4308:E4311))</f>
        <v/>
      </c>
      <c r="G4308" s="333"/>
    </row>
    <row r="4309" spans="1:7" x14ac:dyDescent="0.25">
      <c r="B4309" s="333"/>
      <c r="C4309" s="137" t="str">
        <f ca="1">IF(OFFSET(Zdroj!AO$16,A4302-1,0)=0,"",CONCATENATE("B",$A$2+1," - ",Zdroj!$AO$15))</f>
        <v/>
      </c>
      <c r="D4309" s="134" t="str">
        <f ca="1">IF(C4309="","",CONCATENATE(OFFSET(Zdroj!AO$16,A4302-1,0)))</f>
        <v/>
      </c>
      <c r="E4309" s="66" t="str">
        <f ca="1">IF(C4309="","",OFFSET(Zdroj!AP$16,A4302-1,0))</f>
        <v/>
      </c>
      <c r="F4309" s="334"/>
      <c r="G4309" s="333"/>
    </row>
    <row r="4310" spans="1:7" x14ac:dyDescent="0.25">
      <c r="B4310" s="333"/>
      <c r="C4310" s="137" t="str">
        <f ca="1">IF(OFFSET(Zdroj!AQ$16,A4302-1,0)=0,"",CONCATENATE("B",$A$2+2," - ",Zdroj!$AQ$15))</f>
        <v/>
      </c>
      <c r="D4310" s="134" t="str">
        <f ca="1">IF(C4310="","",CONCATENATE(OFFSET(Zdroj!AQ$16,A4302-1,0)))</f>
        <v/>
      </c>
      <c r="E4310" s="66" t="str">
        <f ca="1">IF(C4310="","",OFFSET(Zdroj!AR$16,A4302-1,0))</f>
        <v/>
      </c>
      <c r="F4310" s="334"/>
      <c r="G4310" s="333"/>
    </row>
    <row r="4311" spans="1:7" x14ac:dyDescent="0.25">
      <c r="B4311" s="333"/>
      <c r="C4311" s="137" t="str">
        <f ca="1">IF(OFFSET(Zdroj!AT$16,A4302-1,0)=0,"",CONCATENATE("B",$A$2+3," - ",Zdroj!$AS$15))</f>
        <v/>
      </c>
      <c r="D4311" s="134" t="str">
        <f ca="1">IF(C4311="","",CONCATENATE(OFFSET(Zdroj!AS$16,A4302-1,0)))</f>
        <v/>
      </c>
      <c r="E4311" s="66" t="str">
        <f ca="1">IF(C4311="","",OFFSET(Zdroj!AT$16,A4302-1,0))</f>
        <v/>
      </c>
      <c r="F4311" s="334"/>
      <c r="G4311" s="333"/>
    </row>
    <row r="4312" spans="1:7" x14ac:dyDescent="0.25">
      <c r="A4312" s="127">
        <f>SUM((ROW()+8)/10)</f>
        <v>432</v>
      </c>
      <c r="B4312" s="333" t="str">
        <f ca="1">IF(OFFSET(Zdroj!$B$16,A4312-1,0)&gt;0,OFFSET(Zdroj!$B$16,A4312-1,0),"")</f>
        <v/>
      </c>
      <c r="C4312" s="136" t="str">
        <f ca="1">IF(OFFSET(Zdroj!AG$16,A4312-1,0)=0,"",CONCATENATE("A",$A$2," - ",Zdroj!$AG$15))</f>
        <v/>
      </c>
      <c r="D4312" s="134" t="str">
        <f ca="1">IF(C4312="","",CONCATENATE(OFFSET(Zdroj!AG$16,A4312-1,0)," - ",OFFSET(Zdroj!AU$16,A4312-1,0)))</f>
        <v/>
      </c>
      <c r="E4312" s="66" t="str">
        <f ca="1">IF(C4312="","",OFFSET(Zdroj!AV$16,A4312-1,0))</f>
        <v/>
      </c>
      <c r="F4312" s="332" t="str">
        <f t="shared" ref="F4312" ca="1" si="1287">IF(SUM(E4312:E4317)=0,"",SUM(E4312:E4317))</f>
        <v/>
      </c>
      <c r="G4312" s="333" t="str">
        <f t="shared" ref="G4312" ca="1" si="1288">IF(SUM(E4312:E4321)=0,"",SUM(E4312:E4321))</f>
        <v/>
      </c>
    </row>
    <row r="4313" spans="1:7" x14ac:dyDescent="0.25">
      <c r="B4313" s="333"/>
      <c r="C4313" s="137" t="str">
        <f ca="1">IF(OFFSET(Zdroj!AH$16,A4312-1,0)=0,"",CONCATENATE("A",$A$2+1," - ",Zdroj!$AH$15))</f>
        <v/>
      </c>
      <c r="D4313" s="134" t="str">
        <f ca="1">IF(C4313="","",CONCATENATE(OFFSET(Zdroj!AH$16,A4312-1,0)," - ",OFFSET(Zdroj!AW$16,A4312-1,0)))</f>
        <v/>
      </c>
      <c r="E4313" s="66" t="str">
        <f ca="1">IF(C4313="","",OFFSET(Zdroj!AX$16,A4312-1,0))</f>
        <v/>
      </c>
      <c r="F4313" s="332"/>
      <c r="G4313" s="333"/>
    </row>
    <row r="4314" spans="1:7" x14ac:dyDescent="0.25">
      <c r="B4314" s="333"/>
      <c r="C4314" s="137" t="str">
        <f ca="1">IF(OFFSET(Zdroj!AI$16,A4312-1,0)=0,"",CONCATENATE("A",$A$2+2," - ",Zdroj!$AI$15))</f>
        <v/>
      </c>
      <c r="D4314" s="134" t="str">
        <f ca="1">IF(C4314="","",CONCATENATE(OFFSET(Zdroj!AI$16,A4312-1,0)," - ",OFFSET(Zdroj!AY$16,A4312-1,0)))</f>
        <v/>
      </c>
      <c r="E4314" s="66" t="str">
        <f ca="1">IF(C4314="","",OFFSET(Zdroj!AZ$16,A4312-1,0))</f>
        <v/>
      </c>
      <c r="F4314" s="332"/>
      <c r="G4314" s="333"/>
    </row>
    <row r="4315" spans="1:7" x14ac:dyDescent="0.25">
      <c r="B4315" s="333"/>
      <c r="C4315" s="137" t="str">
        <f ca="1">IF(OFFSET(Zdroj!AJ$16,A4312-1,0)=0,"",CONCATENATE("A",$A$2+3," - ",Zdroj!$AJ$15))</f>
        <v/>
      </c>
      <c r="D4315" s="134" t="str">
        <f ca="1">IF(C4315="","",CONCATENATE(OFFSET(Zdroj!AJ$16,A4312-1,0)," - ",OFFSET(Zdroj!BA$16,A4312-1,0)))</f>
        <v/>
      </c>
      <c r="E4315" s="66" t="str">
        <f ca="1">IF(C4315="","",OFFSET(Zdroj!BB$16,A4312-1,0))</f>
        <v/>
      </c>
      <c r="F4315" s="332"/>
      <c r="G4315" s="333"/>
    </row>
    <row r="4316" spans="1:7" x14ac:dyDescent="0.25">
      <c r="B4316" s="333"/>
      <c r="C4316" s="137" t="str">
        <f ca="1">IF(OFFSET(Zdroj!AK$16,A4312-1,0)=0,"",CONCATENATE("A",$A$2+4," - ",Zdroj!$AK$15))</f>
        <v/>
      </c>
      <c r="D4316" s="134" t="str">
        <f ca="1">IF(C4316="","",CONCATENATE(OFFSET(Zdroj!AK$16,A4312-1,0)," - ",OFFSET(Zdroj!BC$16,A4312-1,0)))</f>
        <v/>
      </c>
      <c r="E4316" s="66" t="str">
        <f ca="1">IF(C4316="","",OFFSET(Zdroj!BD$16,A4312-1,0))</f>
        <v/>
      </c>
      <c r="F4316" s="332"/>
      <c r="G4316" s="333"/>
    </row>
    <row r="4317" spans="1:7" x14ac:dyDescent="0.25">
      <c r="B4317" s="333"/>
      <c r="C4317" s="137" t="str">
        <f ca="1">IF(OFFSET(Zdroj!AL$16,A4312-1,0)=0,"",CONCATENATE("A",$A$2+5," - ",Zdroj!$AL$15))</f>
        <v/>
      </c>
      <c r="D4317" s="134" t="str">
        <f ca="1">IF(C4317="","",CONCATENATE(OFFSET(Zdroj!AL$16,A4312-1,0)," - ",OFFSET(Zdroj!BE$16,A4312-1,0)))</f>
        <v/>
      </c>
      <c r="E4317" s="66" t="str">
        <f ca="1">IF(C4317="","",OFFSET(Zdroj!BF$16,A4312-1,0))</f>
        <v/>
      </c>
      <c r="F4317" s="332"/>
      <c r="G4317" s="333"/>
    </row>
    <row r="4318" spans="1:7" x14ac:dyDescent="0.25">
      <c r="B4318" s="333"/>
      <c r="C4318" s="137" t="str">
        <f ca="1">IF(OFFSET(Zdroj!AM$16,A4312-1,0)=0,"",CONCATENATE("B",$A$2," - ",Zdroj!$AM$15))</f>
        <v/>
      </c>
      <c r="D4318" s="134" t="str">
        <f ca="1">IF(C4318="","",CONCATENATE(OFFSET(Zdroj!AM$16,A4312-1,0)))</f>
        <v/>
      </c>
      <c r="E4318" s="67" t="str">
        <f ca="1">IF(C4318="","",OFFSET(Zdroj!AN$16,A4312-1,0))</f>
        <v/>
      </c>
      <c r="F4318" s="334" t="str">
        <f t="shared" ref="F4318" ca="1" si="1289">IF(SUM(E4318:E4321)=0,"",SUM(E4318:E4321))</f>
        <v/>
      </c>
      <c r="G4318" s="333"/>
    </row>
    <row r="4319" spans="1:7" x14ac:dyDescent="0.25">
      <c r="B4319" s="333"/>
      <c r="C4319" s="137" t="str">
        <f ca="1">IF(OFFSET(Zdroj!AO$16,A4312-1,0)=0,"",CONCATENATE("B",$A$2+1," - ",Zdroj!$AO$15))</f>
        <v/>
      </c>
      <c r="D4319" s="134" t="str">
        <f ca="1">IF(C4319="","",CONCATENATE(OFFSET(Zdroj!AO$16,A4312-1,0)))</f>
        <v/>
      </c>
      <c r="E4319" s="66" t="str">
        <f ca="1">IF(C4319="","",OFFSET(Zdroj!AP$16,A4312-1,0))</f>
        <v/>
      </c>
      <c r="F4319" s="334"/>
      <c r="G4319" s="333"/>
    </row>
    <row r="4320" spans="1:7" x14ac:dyDescent="0.25">
      <c r="B4320" s="333"/>
      <c r="C4320" s="137" t="str">
        <f ca="1">IF(OFFSET(Zdroj!AQ$16,A4312-1,0)=0,"",CONCATENATE("B",$A$2+2," - ",Zdroj!$AQ$15))</f>
        <v/>
      </c>
      <c r="D4320" s="134" t="str">
        <f ca="1">IF(C4320="","",CONCATENATE(OFFSET(Zdroj!AQ$16,A4312-1,0)))</f>
        <v/>
      </c>
      <c r="E4320" s="66" t="str">
        <f ca="1">IF(C4320="","",OFFSET(Zdroj!AR$16,A4312-1,0))</f>
        <v/>
      </c>
      <c r="F4320" s="334"/>
      <c r="G4320" s="333"/>
    </row>
    <row r="4321" spans="1:7" x14ac:dyDescent="0.25">
      <c r="B4321" s="333"/>
      <c r="C4321" s="137" t="str">
        <f ca="1">IF(OFFSET(Zdroj!AT$16,A4312-1,0)=0,"",CONCATENATE("B",$A$2+3," - ",Zdroj!$AS$15))</f>
        <v/>
      </c>
      <c r="D4321" s="134" t="str">
        <f ca="1">IF(C4321="","",CONCATENATE(OFFSET(Zdroj!AS$16,A4312-1,0)))</f>
        <v/>
      </c>
      <c r="E4321" s="66" t="str">
        <f ca="1">IF(C4321="","",OFFSET(Zdroj!AT$16,A4312-1,0))</f>
        <v/>
      </c>
      <c r="F4321" s="334"/>
      <c r="G4321" s="333"/>
    </row>
    <row r="4322" spans="1:7" x14ac:dyDescent="0.25">
      <c r="A4322" s="127">
        <f>SUM((ROW()+8)/10)</f>
        <v>433</v>
      </c>
      <c r="B4322" s="333" t="str">
        <f ca="1">IF(OFFSET(Zdroj!$B$16,A4322-1,0)&gt;0,OFFSET(Zdroj!$B$16,A4322-1,0),"")</f>
        <v/>
      </c>
      <c r="C4322" s="136" t="str">
        <f ca="1">IF(OFFSET(Zdroj!AG$16,A4322-1,0)=0,"",CONCATENATE("A",$A$2," - ",Zdroj!$AG$15))</f>
        <v/>
      </c>
      <c r="D4322" s="134" t="str">
        <f ca="1">IF(C4322="","",CONCATENATE(OFFSET(Zdroj!AG$16,A4322-1,0)," - ",OFFSET(Zdroj!AU$16,A4322-1,0)))</f>
        <v/>
      </c>
      <c r="E4322" s="66" t="str">
        <f ca="1">IF(C4322="","",OFFSET(Zdroj!AV$16,A4322-1,0))</f>
        <v/>
      </c>
      <c r="F4322" s="332" t="str">
        <f t="shared" ref="F4322" ca="1" si="1290">IF(SUM(E4322:E4327)=0,"",SUM(E4322:E4327))</f>
        <v/>
      </c>
      <c r="G4322" s="333" t="str">
        <f t="shared" ref="G4322" ca="1" si="1291">IF(SUM(E4322:E4331)=0,"",SUM(E4322:E4331))</f>
        <v/>
      </c>
    </row>
    <row r="4323" spans="1:7" x14ac:dyDescent="0.25">
      <c r="B4323" s="333"/>
      <c r="C4323" s="137" t="str">
        <f ca="1">IF(OFFSET(Zdroj!AH$16,A4322-1,0)=0,"",CONCATENATE("A",$A$2+1," - ",Zdroj!$AH$15))</f>
        <v/>
      </c>
      <c r="D4323" s="134" t="str">
        <f ca="1">IF(C4323="","",CONCATENATE(OFFSET(Zdroj!AH$16,A4322-1,0)," - ",OFFSET(Zdroj!AW$16,A4322-1,0)))</f>
        <v/>
      </c>
      <c r="E4323" s="66" t="str">
        <f ca="1">IF(C4323="","",OFFSET(Zdroj!AX$16,A4322-1,0))</f>
        <v/>
      </c>
      <c r="F4323" s="332"/>
      <c r="G4323" s="333"/>
    </row>
    <row r="4324" spans="1:7" x14ac:dyDescent="0.25">
      <c r="B4324" s="333"/>
      <c r="C4324" s="137" t="str">
        <f ca="1">IF(OFFSET(Zdroj!AI$16,A4322-1,0)=0,"",CONCATENATE("A",$A$2+2," - ",Zdroj!$AI$15))</f>
        <v/>
      </c>
      <c r="D4324" s="134" t="str">
        <f ca="1">IF(C4324="","",CONCATENATE(OFFSET(Zdroj!AI$16,A4322-1,0)," - ",OFFSET(Zdroj!AY$16,A4322-1,0)))</f>
        <v/>
      </c>
      <c r="E4324" s="66" t="str">
        <f ca="1">IF(C4324="","",OFFSET(Zdroj!AZ$16,A4322-1,0))</f>
        <v/>
      </c>
      <c r="F4324" s="332"/>
      <c r="G4324" s="333"/>
    </row>
    <row r="4325" spans="1:7" x14ac:dyDescent="0.25">
      <c r="B4325" s="333"/>
      <c r="C4325" s="137" t="str">
        <f ca="1">IF(OFFSET(Zdroj!AJ$16,A4322-1,0)=0,"",CONCATENATE("A",$A$2+3," - ",Zdroj!$AJ$15))</f>
        <v/>
      </c>
      <c r="D4325" s="134" t="str">
        <f ca="1">IF(C4325="","",CONCATENATE(OFFSET(Zdroj!AJ$16,A4322-1,0)," - ",OFFSET(Zdroj!BA$16,A4322-1,0)))</f>
        <v/>
      </c>
      <c r="E4325" s="66" t="str">
        <f ca="1">IF(C4325="","",OFFSET(Zdroj!BB$16,A4322-1,0))</f>
        <v/>
      </c>
      <c r="F4325" s="332"/>
      <c r="G4325" s="333"/>
    </row>
    <row r="4326" spans="1:7" x14ac:dyDescent="0.25">
      <c r="B4326" s="333"/>
      <c r="C4326" s="137" t="str">
        <f ca="1">IF(OFFSET(Zdroj!AK$16,A4322-1,0)=0,"",CONCATENATE("A",$A$2+4," - ",Zdroj!$AK$15))</f>
        <v/>
      </c>
      <c r="D4326" s="134" t="str">
        <f ca="1">IF(C4326="","",CONCATENATE(OFFSET(Zdroj!AK$16,A4322-1,0)," - ",OFFSET(Zdroj!BC$16,A4322-1,0)))</f>
        <v/>
      </c>
      <c r="E4326" s="66" t="str">
        <f ca="1">IF(C4326="","",OFFSET(Zdroj!BD$16,A4322-1,0))</f>
        <v/>
      </c>
      <c r="F4326" s="332"/>
      <c r="G4326" s="333"/>
    </row>
    <row r="4327" spans="1:7" x14ac:dyDescent="0.25">
      <c r="B4327" s="333"/>
      <c r="C4327" s="137" t="str">
        <f ca="1">IF(OFFSET(Zdroj!AL$16,A4322-1,0)=0,"",CONCATENATE("A",$A$2+5," - ",Zdroj!$AL$15))</f>
        <v/>
      </c>
      <c r="D4327" s="134" t="str">
        <f ca="1">IF(C4327="","",CONCATENATE(OFFSET(Zdroj!AL$16,A4322-1,0)," - ",OFFSET(Zdroj!BE$16,A4322-1,0)))</f>
        <v/>
      </c>
      <c r="E4327" s="66" t="str">
        <f ca="1">IF(C4327="","",OFFSET(Zdroj!BF$16,A4322-1,0))</f>
        <v/>
      </c>
      <c r="F4327" s="332"/>
      <c r="G4327" s="333"/>
    </row>
    <row r="4328" spans="1:7" x14ac:dyDescent="0.25">
      <c r="B4328" s="333"/>
      <c r="C4328" s="137" t="str">
        <f ca="1">IF(OFFSET(Zdroj!AM$16,A4322-1,0)=0,"",CONCATENATE("B",$A$2," - ",Zdroj!$AM$15))</f>
        <v/>
      </c>
      <c r="D4328" s="134" t="str">
        <f ca="1">IF(C4328="","",CONCATENATE(OFFSET(Zdroj!AM$16,A4322-1,0)))</f>
        <v/>
      </c>
      <c r="E4328" s="67" t="str">
        <f ca="1">IF(C4328="","",OFFSET(Zdroj!AN$16,A4322-1,0))</f>
        <v/>
      </c>
      <c r="F4328" s="334" t="str">
        <f t="shared" ref="F4328" ca="1" si="1292">IF(SUM(E4328:E4331)=0,"",SUM(E4328:E4331))</f>
        <v/>
      </c>
      <c r="G4328" s="333"/>
    </row>
    <row r="4329" spans="1:7" x14ac:dyDescent="0.25">
      <c r="B4329" s="333"/>
      <c r="C4329" s="137" t="str">
        <f ca="1">IF(OFFSET(Zdroj!AO$16,A4322-1,0)=0,"",CONCATENATE("B",$A$2+1," - ",Zdroj!$AO$15))</f>
        <v/>
      </c>
      <c r="D4329" s="134" t="str">
        <f ca="1">IF(C4329="","",CONCATENATE(OFFSET(Zdroj!AO$16,A4322-1,0)))</f>
        <v/>
      </c>
      <c r="E4329" s="66" t="str">
        <f ca="1">IF(C4329="","",OFFSET(Zdroj!AP$16,A4322-1,0))</f>
        <v/>
      </c>
      <c r="F4329" s="334"/>
      <c r="G4329" s="333"/>
    </row>
    <row r="4330" spans="1:7" x14ac:dyDescent="0.25">
      <c r="B4330" s="333"/>
      <c r="C4330" s="137" t="str">
        <f ca="1">IF(OFFSET(Zdroj!AQ$16,A4322-1,0)=0,"",CONCATENATE("B",$A$2+2," - ",Zdroj!$AQ$15))</f>
        <v/>
      </c>
      <c r="D4330" s="134" t="str">
        <f ca="1">IF(C4330="","",CONCATENATE(OFFSET(Zdroj!AQ$16,A4322-1,0)))</f>
        <v/>
      </c>
      <c r="E4330" s="66" t="str">
        <f ca="1">IF(C4330="","",OFFSET(Zdroj!AR$16,A4322-1,0))</f>
        <v/>
      </c>
      <c r="F4330" s="334"/>
      <c r="G4330" s="333"/>
    </row>
    <row r="4331" spans="1:7" x14ac:dyDescent="0.25">
      <c r="B4331" s="333"/>
      <c r="C4331" s="137" t="str">
        <f ca="1">IF(OFFSET(Zdroj!AT$16,A4322-1,0)=0,"",CONCATENATE("B",$A$2+3," - ",Zdroj!$AS$15))</f>
        <v/>
      </c>
      <c r="D4331" s="134" t="str">
        <f ca="1">IF(C4331="","",CONCATENATE(OFFSET(Zdroj!AS$16,A4322-1,0)))</f>
        <v/>
      </c>
      <c r="E4331" s="66" t="str">
        <f ca="1">IF(C4331="","",OFFSET(Zdroj!AT$16,A4322-1,0))</f>
        <v/>
      </c>
      <c r="F4331" s="334"/>
      <c r="G4331" s="333"/>
    </row>
    <row r="4332" spans="1:7" x14ac:dyDescent="0.25">
      <c r="A4332" s="127">
        <f>SUM((ROW()+8)/10)</f>
        <v>434</v>
      </c>
      <c r="B4332" s="333" t="str">
        <f ca="1">IF(OFFSET(Zdroj!$B$16,A4332-1,0)&gt;0,OFFSET(Zdroj!$B$16,A4332-1,0),"")</f>
        <v/>
      </c>
      <c r="C4332" s="136" t="str">
        <f ca="1">IF(OFFSET(Zdroj!AG$16,A4332-1,0)=0,"",CONCATENATE("A",$A$2," - ",Zdroj!$AG$15))</f>
        <v/>
      </c>
      <c r="D4332" s="134" t="str">
        <f ca="1">IF(C4332="","",CONCATENATE(OFFSET(Zdroj!AG$16,A4332-1,0)," - ",OFFSET(Zdroj!AU$16,A4332-1,0)))</f>
        <v/>
      </c>
      <c r="E4332" s="66" t="str">
        <f ca="1">IF(C4332="","",OFFSET(Zdroj!AV$16,A4332-1,0))</f>
        <v/>
      </c>
      <c r="F4332" s="332" t="str">
        <f t="shared" ref="F4332" ca="1" si="1293">IF(SUM(E4332:E4337)=0,"",SUM(E4332:E4337))</f>
        <v/>
      </c>
      <c r="G4332" s="333" t="str">
        <f t="shared" ref="G4332" ca="1" si="1294">IF(SUM(E4332:E4341)=0,"",SUM(E4332:E4341))</f>
        <v/>
      </c>
    </row>
    <row r="4333" spans="1:7" x14ac:dyDescent="0.25">
      <c r="B4333" s="333"/>
      <c r="C4333" s="137" t="str">
        <f ca="1">IF(OFFSET(Zdroj!AH$16,A4332-1,0)=0,"",CONCATENATE("A",$A$2+1," - ",Zdroj!$AH$15))</f>
        <v/>
      </c>
      <c r="D4333" s="134" t="str">
        <f ca="1">IF(C4333="","",CONCATENATE(OFFSET(Zdroj!AH$16,A4332-1,0)," - ",OFFSET(Zdroj!AW$16,A4332-1,0)))</f>
        <v/>
      </c>
      <c r="E4333" s="66" t="str">
        <f ca="1">IF(C4333="","",OFFSET(Zdroj!AX$16,A4332-1,0))</f>
        <v/>
      </c>
      <c r="F4333" s="332"/>
      <c r="G4333" s="333"/>
    </row>
    <row r="4334" spans="1:7" x14ac:dyDescent="0.25">
      <c r="B4334" s="333"/>
      <c r="C4334" s="137" t="str">
        <f ca="1">IF(OFFSET(Zdroj!AI$16,A4332-1,0)=0,"",CONCATENATE("A",$A$2+2," - ",Zdroj!$AI$15))</f>
        <v/>
      </c>
      <c r="D4334" s="134" t="str">
        <f ca="1">IF(C4334="","",CONCATENATE(OFFSET(Zdroj!AI$16,A4332-1,0)," - ",OFFSET(Zdroj!AY$16,A4332-1,0)))</f>
        <v/>
      </c>
      <c r="E4334" s="66" t="str">
        <f ca="1">IF(C4334="","",OFFSET(Zdroj!AZ$16,A4332-1,0))</f>
        <v/>
      </c>
      <c r="F4334" s="332"/>
      <c r="G4334" s="333"/>
    </row>
    <row r="4335" spans="1:7" x14ac:dyDescent="0.25">
      <c r="B4335" s="333"/>
      <c r="C4335" s="137" t="str">
        <f ca="1">IF(OFFSET(Zdroj!AJ$16,A4332-1,0)=0,"",CONCATENATE("A",$A$2+3," - ",Zdroj!$AJ$15))</f>
        <v/>
      </c>
      <c r="D4335" s="134" t="str">
        <f ca="1">IF(C4335="","",CONCATENATE(OFFSET(Zdroj!AJ$16,A4332-1,0)," - ",OFFSET(Zdroj!BA$16,A4332-1,0)))</f>
        <v/>
      </c>
      <c r="E4335" s="66" t="str">
        <f ca="1">IF(C4335="","",OFFSET(Zdroj!BB$16,A4332-1,0))</f>
        <v/>
      </c>
      <c r="F4335" s="332"/>
      <c r="G4335" s="333"/>
    </row>
    <row r="4336" spans="1:7" x14ac:dyDescent="0.25">
      <c r="B4336" s="333"/>
      <c r="C4336" s="137" t="str">
        <f ca="1">IF(OFFSET(Zdroj!AK$16,A4332-1,0)=0,"",CONCATENATE("A",$A$2+4," - ",Zdroj!$AK$15))</f>
        <v/>
      </c>
      <c r="D4336" s="134" t="str">
        <f ca="1">IF(C4336="","",CONCATENATE(OFFSET(Zdroj!AK$16,A4332-1,0)," - ",OFFSET(Zdroj!BC$16,A4332-1,0)))</f>
        <v/>
      </c>
      <c r="E4336" s="66" t="str">
        <f ca="1">IF(C4336="","",OFFSET(Zdroj!BD$16,A4332-1,0))</f>
        <v/>
      </c>
      <c r="F4336" s="332"/>
      <c r="G4336" s="333"/>
    </row>
    <row r="4337" spans="1:7" x14ac:dyDescent="0.25">
      <c r="B4337" s="333"/>
      <c r="C4337" s="137" t="str">
        <f ca="1">IF(OFFSET(Zdroj!AL$16,A4332-1,0)=0,"",CONCATENATE("A",$A$2+5," - ",Zdroj!$AL$15))</f>
        <v/>
      </c>
      <c r="D4337" s="134" t="str">
        <f ca="1">IF(C4337="","",CONCATENATE(OFFSET(Zdroj!AL$16,A4332-1,0)," - ",OFFSET(Zdroj!BE$16,A4332-1,0)))</f>
        <v/>
      </c>
      <c r="E4337" s="66" t="str">
        <f ca="1">IF(C4337="","",OFFSET(Zdroj!BF$16,A4332-1,0))</f>
        <v/>
      </c>
      <c r="F4337" s="332"/>
      <c r="G4337" s="333"/>
    </row>
    <row r="4338" spans="1:7" x14ac:dyDescent="0.25">
      <c r="B4338" s="333"/>
      <c r="C4338" s="137" t="str">
        <f ca="1">IF(OFFSET(Zdroj!AM$16,A4332-1,0)=0,"",CONCATENATE("B",$A$2," - ",Zdroj!$AM$15))</f>
        <v/>
      </c>
      <c r="D4338" s="134" t="str">
        <f ca="1">IF(C4338="","",CONCATENATE(OFFSET(Zdroj!AM$16,A4332-1,0)))</f>
        <v/>
      </c>
      <c r="E4338" s="67" t="str">
        <f ca="1">IF(C4338="","",OFFSET(Zdroj!AN$16,A4332-1,0))</f>
        <v/>
      </c>
      <c r="F4338" s="334" t="str">
        <f t="shared" ref="F4338" ca="1" si="1295">IF(SUM(E4338:E4341)=0,"",SUM(E4338:E4341))</f>
        <v/>
      </c>
      <c r="G4338" s="333"/>
    </row>
    <row r="4339" spans="1:7" x14ac:dyDescent="0.25">
      <c r="B4339" s="333"/>
      <c r="C4339" s="137" t="str">
        <f ca="1">IF(OFFSET(Zdroj!AO$16,A4332-1,0)=0,"",CONCATENATE("B",$A$2+1," - ",Zdroj!$AO$15))</f>
        <v/>
      </c>
      <c r="D4339" s="134" t="str">
        <f ca="1">IF(C4339="","",CONCATENATE(OFFSET(Zdroj!AO$16,A4332-1,0)))</f>
        <v/>
      </c>
      <c r="E4339" s="66" t="str">
        <f ca="1">IF(C4339="","",OFFSET(Zdroj!AP$16,A4332-1,0))</f>
        <v/>
      </c>
      <c r="F4339" s="334"/>
      <c r="G4339" s="333"/>
    </row>
    <row r="4340" spans="1:7" x14ac:dyDescent="0.25">
      <c r="B4340" s="333"/>
      <c r="C4340" s="137" t="str">
        <f ca="1">IF(OFFSET(Zdroj!AQ$16,A4332-1,0)=0,"",CONCATENATE("B",$A$2+2," - ",Zdroj!$AQ$15))</f>
        <v/>
      </c>
      <c r="D4340" s="134" t="str">
        <f ca="1">IF(C4340="","",CONCATENATE(OFFSET(Zdroj!AQ$16,A4332-1,0)))</f>
        <v/>
      </c>
      <c r="E4340" s="66" t="str">
        <f ca="1">IF(C4340="","",OFFSET(Zdroj!AR$16,A4332-1,0))</f>
        <v/>
      </c>
      <c r="F4340" s="334"/>
      <c r="G4340" s="333"/>
    </row>
    <row r="4341" spans="1:7" x14ac:dyDescent="0.25">
      <c r="B4341" s="333"/>
      <c r="C4341" s="137" t="str">
        <f ca="1">IF(OFFSET(Zdroj!AT$16,A4332-1,0)=0,"",CONCATENATE("B",$A$2+3," - ",Zdroj!$AS$15))</f>
        <v/>
      </c>
      <c r="D4341" s="134" t="str">
        <f ca="1">IF(C4341="","",CONCATENATE(OFFSET(Zdroj!AS$16,A4332-1,0)))</f>
        <v/>
      </c>
      <c r="E4341" s="66" t="str">
        <f ca="1">IF(C4341="","",OFFSET(Zdroj!AT$16,A4332-1,0))</f>
        <v/>
      </c>
      <c r="F4341" s="334"/>
      <c r="G4341" s="333"/>
    </row>
    <row r="4342" spans="1:7" x14ac:dyDescent="0.25">
      <c r="A4342" s="127">
        <f>SUM((ROW()+8)/10)</f>
        <v>435</v>
      </c>
      <c r="B4342" s="333" t="str">
        <f ca="1">IF(OFFSET(Zdroj!$B$16,A4342-1,0)&gt;0,OFFSET(Zdroj!$B$16,A4342-1,0),"")</f>
        <v/>
      </c>
      <c r="C4342" s="136" t="str">
        <f ca="1">IF(OFFSET(Zdroj!AG$16,A4342-1,0)=0,"",CONCATENATE("A",$A$2," - ",Zdroj!$AG$15))</f>
        <v/>
      </c>
      <c r="D4342" s="134" t="str">
        <f ca="1">IF(C4342="","",CONCATENATE(OFFSET(Zdroj!AG$16,A4342-1,0)," - ",OFFSET(Zdroj!AU$16,A4342-1,0)))</f>
        <v/>
      </c>
      <c r="E4342" s="66" t="str">
        <f ca="1">IF(C4342="","",OFFSET(Zdroj!AV$16,A4342-1,0))</f>
        <v/>
      </c>
      <c r="F4342" s="332" t="str">
        <f t="shared" ref="F4342" ca="1" si="1296">IF(SUM(E4342:E4347)=0,"",SUM(E4342:E4347))</f>
        <v/>
      </c>
      <c r="G4342" s="333" t="str">
        <f t="shared" ref="G4342" ca="1" si="1297">IF(SUM(E4342:E4351)=0,"",SUM(E4342:E4351))</f>
        <v/>
      </c>
    </row>
    <row r="4343" spans="1:7" x14ac:dyDescent="0.25">
      <c r="B4343" s="333"/>
      <c r="C4343" s="137" t="str">
        <f ca="1">IF(OFFSET(Zdroj!AH$16,A4342-1,0)=0,"",CONCATENATE("A",$A$2+1," - ",Zdroj!$AH$15))</f>
        <v/>
      </c>
      <c r="D4343" s="134" t="str">
        <f ca="1">IF(C4343="","",CONCATENATE(OFFSET(Zdroj!AH$16,A4342-1,0)," - ",OFFSET(Zdroj!AW$16,A4342-1,0)))</f>
        <v/>
      </c>
      <c r="E4343" s="66" t="str">
        <f ca="1">IF(C4343="","",OFFSET(Zdroj!AX$16,A4342-1,0))</f>
        <v/>
      </c>
      <c r="F4343" s="332"/>
      <c r="G4343" s="333"/>
    </row>
    <row r="4344" spans="1:7" x14ac:dyDescent="0.25">
      <c r="B4344" s="333"/>
      <c r="C4344" s="137" t="str">
        <f ca="1">IF(OFFSET(Zdroj!AI$16,A4342-1,0)=0,"",CONCATENATE("A",$A$2+2," - ",Zdroj!$AI$15))</f>
        <v/>
      </c>
      <c r="D4344" s="134" t="str">
        <f ca="1">IF(C4344="","",CONCATENATE(OFFSET(Zdroj!AI$16,A4342-1,0)," - ",OFFSET(Zdroj!AY$16,A4342-1,0)))</f>
        <v/>
      </c>
      <c r="E4344" s="66" t="str">
        <f ca="1">IF(C4344="","",OFFSET(Zdroj!AZ$16,A4342-1,0))</f>
        <v/>
      </c>
      <c r="F4344" s="332"/>
      <c r="G4344" s="333"/>
    </row>
    <row r="4345" spans="1:7" x14ac:dyDescent="0.25">
      <c r="B4345" s="333"/>
      <c r="C4345" s="137" t="str">
        <f ca="1">IF(OFFSET(Zdroj!AJ$16,A4342-1,0)=0,"",CONCATENATE("A",$A$2+3," - ",Zdroj!$AJ$15))</f>
        <v/>
      </c>
      <c r="D4345" s="134" t="str">
        <f ca="1">IF(C4345="","",CONCATENATE(OFFSET(Zdroj!AJ$16,A4342-1,0)," - ",OFFSET(Zdroj!BA$16,A4342-1,0)))</f>
        <v/>
      </c>
      <c r="E4345" s="66" t="str">
        <f ca="1">IF(C4345="","",OFFSET(Zdroj!BB$16,A4342-1,0))</f>
        <v/>
      </c>
      <c r="F4345" s="332"/>
      <c r="G4345" s="333"/>
    </row>
    <row r="4346" spans="1:7" x14ac:dyDescent="0.25">
      <c r="B4346" s="333"/>
      <c r="C4346" s="137" t="str">
        <f ca="1">IF(OFFSET(Zdroj!AK$16,A4342-1,0)=0,"",CONCATENATE("A",$A$2+4," - ",Zdroj!$AK$15))</f>
        <v/>
      </c>
      <c r="D4346" s="134" t="str">
        <f ca="1">IF(C4346="","",CONCATENATE(OFFSET(Zdroj!AK$16,A4342-1,0)," - ",OFFSET(Zdroj!BC$16,A4342-1,0)))</f>
        <v/>
      </c>
      <c r="E4346" s="66" t="str">
        <f ca="1">IF(C4346="","",OFFSET(Zdroj!BD$16,A4342-1,0))</f>
        <v/>
      </c>
      <c r="F4346" s="332"/>
      <c r="G4346" s="333"/>
    </row>
    <row r="4347" spans="1:7" x14ac:dyDescent="0.25">
      <c r="B4347" s="333"/>
      <c r="C4347" s="137" t="str">
        <f ca="1">IF(OFFSET(Zdroj!AL$16,A4342-1,0)=0,"",CONCATENATE("A",$A$2+5," - ",Zdroj!$AL$15))</f>
        <v/>
      </c>
      <c r="D4347" s="134" t="str">
        <f ca="1">IF(C4347="","",CONCATENATE(OFFSET(Zdroj!AL$16,A4342-1,0)," - ",OFFSET(Zdroj!BE$16,A4342-1,0)))</f>
        <v/>
      </c>
      <c r="E4347" s="66" t="str">
        <f ca="1">IF(C4347="","",OFFSET(Zdroj!BF$16,A4342-1,0))</f>
        <v/>
      </c>
      <c r="F4347" s="332"/>
      <c r="G4347" s="333"/>
    </row>
    <row r="4348" spans="1:7" x14ac:dyDescent="0.25">
      <c r="B4348" s="333"/>
      <c r="C4348" s="137" t="str">
        <f ca="1">IF(OFFSET(Zdroj!AM$16,A4342-1,0)=0,"",CONCATENATE("B",$A$2," - ",Zdroj!$AM$15))</f>
        <v/>
      </c>
      <c r="D4348" s="134" t="str">
        <f ca="1">IF(C4348="","",CONCATENATE(OFFSET(Zdroj!AM$16,A4342-1,0)))</f>
        <v/>
      </c>
      <c r="E4348" s="67" t="str">
        <f ca="1">IF(C4348="","",OFFSET(Zdroj!AN$16,A4342-1,0))</f>
        <v/>
      </c>
      <c r="F4348" s="334" t="str">
        <f t="shared" ref="F4348" ca="1" si="1298">IF(SUM(E4348:E4351)=0,"",SUM(E4348:E4351))</f>
        <v/>
      </c>
      <c r="G4348" s="333"/>
    </row>
    <row r="4349" spans="1:7" x14ac:dyDescent="0.25">
      <c r="B4349" s="333"/>
      <c r="C4349" s="137" t="str">
        <f ca="1">IF(OFFSET(Zdroj!AO$16,A4342-1,0)=0,"",CONCATENATE("B",$A$2+1," - ",Zdroj!$AO$15))</f>
        <v/>
      </c>
      <c r="D4349" s="134" t="str">
        <f ca="1">IF(C4349="","",CONCATENATE(OFFSET(Zdroj!AO$16,A4342-1,0)))</f>
        <v/>
      </c>
      <c r="E4349" s="66" t="str">
        <f ca="1">IF(C4349="","",OFFSET(Zdroj!AP$16,A4342-1,0))</f>
        <v/>
      </c>
      <c r="F4349" s="334"/>
      <c r="G4349" s="333"/>
    </row>
    <row r="4350" spans="1:7" x14ac:dyDescent="0.25">
      <c r="B4350" s="333"/>
      <c r="C4350" s="137" t="str">
        <f ca="1">IF(OFFSET(Zdroj!AQ$16,A4342-1,0)=0,"",CONCATENATE("B",$A$2+2," - ",Zdroj!$AQ$15))</f>
        <v/>
      </c>
      <c r="D4350" s="134" t="str">
        <f ca="1">IF(C4350="","",CONCATENATE(OFFSET(Zdroj!AQ$16,A4342-1,0)))</f>
        <v/>
      </c>
      <c r="E4350" s="66" t="str">
        <f ca="1">IF(C4350="","",OFFSET(Zdroj!AR$16,A4342-1,0))</f>
        <v/>
      </c>
      <c r="F4350" s="334"/>
      <c r="G4350" s="333"/>
    </row>
    <row r="4351" spans="1:7" x14ac:dyDescent="0.25">
      <c r="B4351" s="333"/>
      <c r="C4351" s="137" t="str">
        <f ca="1">IF(OFFSET(Zdroj!AT$16,A4342-1,0)=0,"",CONCATENATE("B",$A$2+3," - ",Zdroj!$AS$15))</f>
        <v/>
      </c>
      <c r="D4351" s="134" t="str">
        <f ca="1">IF(C4351="","",CONCATENATE(OFFSET(Zdroj!AS$16,A4342-1,0)))</f>
        <v/>
      </c>
      <c r="E4351" s="66" t="str">
        <f ca="1">IF(C4351="","",OFFSET(Zdroj!AT$16,A4342-1,0))</f>
        <v/>
      </c>
      <c r="F4351" s="334"/>
      <c r="G4351" s="333"/>
    </row>
    <row r="4352" spans="1:7" x14ac:dyDescent="0.25">
      <c r="A4352" s="127">
        <f>SUM((ROW()+8)/10)</f>
        <v>436</v>
      </c>
      <c r="B4352" s="333" t="str">
        <f ca="1">IF(OFFSET(Zdroj!$B$16,A4352-1,0)&gt;0,OFFSET(Zdroj!$B$16,A4352-1,0),"")</f>
        <v/>
      </c>
      <c r="C4352" s="136" t="str">
        <f ca="1">IF(OFFSET(Zdroj!AG$16,A4352-1,0)=0,"",CONCATENATE("A",$A$2," - ",Zdroj!$AG$15))</f>
        <v/>
      </c>
      <c r="D4352" s="134" t="str">
        <f ca="1">IF(C4352="","",CONCATENATE(OFFSET(Zdroj!AG$16,A4352-1,0)," - ",OFFSET(Zdroj!AU$16,A4352-1,0)))</f>
        <v/>
      </c>
      <c r="E4352" s="66" t="str">
        <f ca="1">IF(C4352="","",OFFSET(Zdroj!AV$16,A4352-1,0))</f>
        <v/>
      </c>
      <c r="F4352" s="332" t="str">
        <f t="shared" ref="F4352" ca="1" si="1299">IF(SUM(E4352:E4357)=0,"",SUM(E4352:E4357))</f>
        <v/>
      </c>
      <c r="G4352" s="333" t="str">
        <f t="shared" ref="G4352" ca="1" si="1300">IF(SUM(E4352:E4361)=0,"",SUM(E4352:E4361))</f>
        <v/>
      </c>
    </row>
    <row r="4353" spans="1:7" x14ac:dyDescent="0.25">
      <c r="B4353" s="333"/>
      <c r="C4353" s="137" t="str">
        <f ca="1">IF(OFFSET(Zdroj!AH$16,A4352-1,0)=0,"",CONCATENATE("A",$A$2+1," - ",Zdroj!$AH$15))</f>
        <v/>
      </c>
      <c r="D4353" s="134" t="str">
        <f ca="1">IF(C4353="","",CONCATENATE(OFFSET(Zdroj!AH$16,A4352-1,0)," - ",OFFSET(Zdroj!AW$16,A4352-1,0)))</f>
        <v/>
      </c>
      <c r="E4353" s="66" t="str">
        <f ca="1">IF(C4353="","",OFFSET(Zdroj!AX$16,A4352-1,0))</f>
        <v/>
      </c>
      <c r="F4353" s="332"/>
      <c r="G4353" s="333"/>
    </row>
    <row r="4354" spans="1:7" x14ac:dyDescent="0.25">
      <c r="B4354" s="333"/>
      <c r="C4354" s="137" t="str">
        <f ca="1">IF(OFFSET(Zdroj!AI$16,A4352-1,0)=0,"",CONCATENATE("A",$A$2+2," - ",Zdroj!$AI$15))</f>
        <v/>
      </c>
      <c r="D4354" s="134" t="str">
        <f ca="1">IF(C4354="","",CONCATENATE(OFFSET(Zdroj!AI$16,A4352-1,0)," - ",OFFSET(Zdroj!AY$16,A4352-1,0)))</f>
        <v/>
      </c>
      <c r="E4354" s="66" t="str">
        <f ca="1">IF(C4354="","",OFFSET(Zdroj!AZ$16,A4352-1,0))</f>
        <v/>
      </c>
      <c r="F4354" s="332"/>
      <c r="G4354" s="333"/>
    </row>
    <row r="4355" spans="1:7" x14ac:dyDescent="0.25">
      <c r="B4355" s="333"/>
      <c r="C4355" s="137" t="str">
        <f ca="1">IF(OFFSET(Zdroj!AJ$16,A4352-1,0)=0,"",CONCATENATE("A",$A$2+3," - ",Zdroj!$AJ$15))</f>
        <v/>
      </c>
      <c r="D4355" s="134" t="str">
        <f ca="1">IF(C4355="","",CONCATENATE(OFFSET(Zdroj!AJ$16,A4352-1,0)," - ",OFFSET(Zdroj!BA$16,A4352-1,0)))</f>
        <v/>
      </c>
      <c r="E4355" s="66" t="str">
        <f ca="1">IF(C4355="","",OFFSET(Zdroj!BB$16,A4352-1,0))</f>
        <v/>
      </c>
      <c r="F4355" s="332"/>
      <c r="G4355" s="333"/>
    </row>
    <row r="4356" spans="1:7" x14ac:dyDescent="0.25">
      <c r="B4356" s="333"/>
      <c r="C4356" s="137" t="str">
        <f ca="1">IF(OFFSET(Zdroj!AK$16,A4352-1,0)=0,"",CONCATENATE("A",$A$2+4," - ",Zdroj!$AK$15))</f>
        <v/>
      </c>
      <c r="D4356" s="134" t="str">
        <f ca="1">IF(C4356="","",CONCATENATE(OFFSET(Zdroj!AK$16,A4352-1,0)," - ",OFFSET(Zdroj!BC$16,A4352-1,0)))</f>
        <v/>
      </c>
      <c r="E4356" s="66" t="str">
        <f ca="1">IF(C4356="","",OFFSET(Zdroj!BD$16,A4352-1,0))</f>
        <v/>
      </c>
      <c r="F4356" s="332"/>
      <c r="G4356" s="333"/>
    </row>
    <row r="4357" spans="1:7" x14ac:dyDescent="0.25">
      <c r="B4357" s="333"/>
      <c r="C4357" s="137" t="str">
        <f ca="1">IF(OFFSET(Zdroj!AL$16,A4352-1,0)=0,"",CONCATENATE("A",$A$2+5," - ",Zdroj!$AL$15))</f>
        <v/>
      </c>
      <c r="D4357" s="134" t="str">
        <f ca="1">IF(C4357="","",CONCATENATE(OFFSET(Zdroj!AL$16,A4352-1,0)," - ",OFFSET(Zdroj!BE$16,A4352-1,0)))</f>
        <v/>
      </c>
      <c r="E4357" s="66" t="str">
        <f ca="1">IF(C4357="","",OFFSET(Zdroj!BF$16,A4352-1,0))</f>
        <v/>
      </c>
      <c r="F4357" s="332"/>
      <c r="G4357" s="333"/>
    </row>
    <row r="4358" spans="1:7" x14ac:dyDescent="0.25">
      <c r="B4358" s="333"/>
      <c r="C4358" s="137" t="str">
        <f ca="1">IF(OFFSET(Zdroj!AM$16,A4352-1,0)=0,"",CONCATENATE("B",$A$2," - ",Zdroj!$AM$15))</f>
        <v/>
      </c>
      <c r="D4358" s="134" t="str">
        <f ca="1">IF(C4358="","",CONCATENATE(OFFSET(Zdroj!AM$16,A4352-1,0)))</f>
        <v/>
      </c>
      <c r="E4358" s="67" t="str">
        <f ca="1">IF(C4358="","",OFFSET(Zdroj!AN$16,A4352-1,0))</f>
        <v/>
      </c>
      <c r="F4358" s="334" t="str">
        <f t="shared" ref="F4358" ca="1" si="1301">IF(SUM(E4358:E4361)=0,"",SUM(E4358:E4361))</f>
        <v/>
      </c>
      <c r="G4358" s="333"/>
    </row>
    <row r="4359" spans="1:7" x14ac:dyDescent="0.25">
      <c r="B4359" s="333"/>
      <c r="C4359" s="137" t="str">
        <f ca="1">IF(OFFSET(Zdroj!AO$16,A4352-1,0)=0,"",CONCATENATE("B",$A$2+1," - ",Zdroj!$AO$15))</f>
        <v/>
      </c>
      <c r="D4359" s="134" t="str">
        <f ca="1">IF(C4359="","",CONCATENATE(OFFSET(Zdroj!AO$16,A4352-1,0)))</f>
        <v/>
      </c>
      <c r="E4359" s="66" t="str">
        <f ca="1">IF(C4359="","",OFFSET(Zdroj!AP$16,A4352-1,0))</f>
        <v/>
      </c>
      <c r="F4359" s="334"/>
      <c r="G4359" s="333"/>
    </row>
    <row r="4360" spans="1:7" x14ac:dyDescent="0.25">
      <c r="B4360" s="333"/>
      <c r="C4360" s="137" t="str">
        <f ca="1">IF(OFFSET(Zdroj!AQ$16,A4352-1,0)=0,"",CONCATENATE("B",$A$2+2," - ",Zdroj!$AQ$15))</f>
        <v/>
      </c>
      <c r="D4360" s="134" t="str">
        <f ca="1">IF(C4360="","",CONCATENATE(OFFSET(Zdroj!AQ$16,A4352-1,0)))</f>
        <v/>
      </c>
      <c r="E4360" s="66" t="str">
        <f ca="1">IF(C4360="","",OFFSET(Zdroj!AR$16,A4352-1,0))</f>
        <v/>
      </c>
      <c r="F4360" s="334"/>
      <c r="G4360" s="333"/>
    </row>
    <row r="4361" spans="1:7" x14ac:dyDescent="0.25">
      <c r="B4361" s="333"/>
      <c r="C4361" s="137" t="str">
        <f ca="1">IF(OFFSET(Zdroj!AT$16,A4352-1,0)=0,"",CONCATENATE("B",$A$2+3," - ",Zdroj!$AS$15))</f>
        <v/>
      </c>
      <c r="D4361" s="134" t="str">
        <f ca="1">IF(C4361="","",CONCATENATE(OFFSET(Zdroj!AS$16,A4352-1,0)))</f>
        <v/>
      </c>
      <c r="E4361" s="66" t="str">
        <f ca="1">IF(C4361="","",OFFSET(Zdroj!AT$16,A4352-1,0))</f>
        <v/>
      </c>
      <c r="F4361" s="334"/>
      <c r="G4361" s="333"/>
    </row>
    <row r="4362" spans="1:7" x14ac:dyDescent="0.25">
      <c r="A4362" s="127">
        <f>SUM((ROW()+8)/10)</f>
        <v>437</v>
      </c>
      <c r="B4362" s="333" t="str">
        <f ca="1">IF(OFFSET(Zdroj!$B$16,A4362-1,0)&gt;0,OFFSET(Zdroj!$B$16,A4362-1,0),"")</f>
        <v/>
      </c>
      <c r="C4362" s="136" t="str">
        <f ca="1">IF(OFFSET(Zdroj!AG$16,A4362-1,0)=0,"",CONCATENATE("A",$A$2," - ",Zdroj!$AG$15))</f>
        <v/>
      </c>
      <c r="D4362" s="134" t="str">
        <f ca="1">IF(C4362="","",CONCATENATE(OFFSET(Zdroj!AG$16,A4362-1,0)," - ",OFFSET(Zdroj!AU$16,A4362-1,0)))</f>
        <v/>
      </c>
      <c r="E4362" s="66" t="str">
        <f ca="1">IF(C4362="","",OFFSET(Zdroj!AV$16,A4362-1,0))</f>
        <v/>
      </c>
      <c r="F4362" s="332" t="str">
        <f t="shared" ref="F4362" ca="1" si="1302">IF(SUM(E4362:E4367)=0,"",SUM(E4362:E4367))</f>
        <v/>
      </c>
      <c r="G4362" s="333" t="str">
        <f t="shared" ref="G4362" ca="1" si="1303">IF(SUM(E4362:E4371)=0,"",SUM(E4362:E4371))</f>
        <v/>
      </c>
    </row>
    <row r="4363" spans="1:7" x14ac:dyDescent="0.25">
      <c r="B4363" s="333"/>
      <c r="C4363" s="137" t="str">
        <f ca="1">IF(OFFSET(Zdroj!AH$16,A4362-1,0)=0,"",CONCATENATE("A",$A$2+1," - ",Zdroj!$AH$15))</f>
        <v/>
      </c>
      <c r="D4363" s="134" t="str">
        <f ca="1">IF(C4363="","",CONCATENATE(OFFSET(Zdroj!AH$16,A4362-1,0)," - ",OFFSET(Zdroj!AW$16,A4362-1,0)))</f>
        <v/>
      </c>
      <c r="E4363" s="66" t="str">
        <f ca="1">IF(C4363="","",OFFSET(Zdroj!AX$16,A4362-1,0))</f>
        <v/>
      </c>
      <c r="F4363" s="332"/>
      <c r="G4363" s="333"/>
    </row>
    <row r="4364" spans="1:7" x14ac:dyDescent="0.25">
      <c r="B4364" s="333"/>
      <c r="C4364" s="137" t="str">
        <f ca="1">IF(OFFSET(Zdroj!AI$16,A4362-1,0)=0,"",CONCATENATE("A",$A$2+2," - ",Zdroj!$AI$15))</f>
        <v/>
      </c>
      <c r="D4364" s="134" t="str">
        <f ca="1">IF(C4364="","",CONCATENATE(OFFSET(Zdroj!AI$16,A4362-1,0)," - ",OFFSET(Zdroj!AY$16,A4362-1,0)))</f>
        <v/>
      </c>
      <c r="E4364" s="66" t="str">
        <f ca="1">IF(C4364="","",OFFSET(Zdroj!AZ$16,A4362-1,0))</f>
        <v/>
      </c>
      <c r="F4364" s="332"/>
      <c r="G4364" s="333"/>
    </row>
    <row r="4365" spans="1:7" x14ac:dyDescent="0.25">
      <c r="B4365" s="333"/>
      <c r="C4365" s="137" t="str">
        <f ca="1">IF(OFFSET(Zdroj!AJ$16,A4362-1,0)=0,"",CONCATENATE("A",$A$2+3," - ",Zdroj!$AJ$15))</f>
        <v/>
      </c>
      <c r="D4365" s="134" t="str">
        <f ca="1">IF(C4365="","",CONCATENATE(OFFSET(Zdroj!AJ$16,A4362-1,0)," - ",OFFSET(Zdroj!BA$16,A4362-1,0)))</f>
        <v/>
      </c>
      <c r="E4365" s="66" t="str">
        <f ca="1">IF(C4365="","",OFFSET(Zdroj!BB$16,A4362-1,0))</f>
        <v/>
      </c>
      <c r="F4365" s="332"/>
      <c r="G4365" s="333"/>
    </row>
    <row r="4366" spans="1:7" x14ac:dyDescent="0.25">
      <c r="B4366" s="333"/>
      <c r="C4366" s="137" t="str">
        <f ca="1">IF(OFFSET(Zdroj!AK$16,A4362-1,0)=0,"",CONCATENATE("A",$A$2+4," - ",Zdroj!$AK$15))</f>
        <v/>
      </c>
      <c r="D4366" s="134" t="str">
        <f ca="1">IF(C4366="","",CONCATENATE(OFFSET(Zdroj!AK$16,A4362-1,0)," - ",OFFSET(Zdroj!BC$16,A4362-1,0)))</f>
        <v/>
      </c>
      <c r="E4366" s="66" t="str">
        <f ca="1">IF(C4366="","",OFFSET(Zdroj!BD$16,A4362-1,0))</f>
        <v/>
      </c>
      <c r="F4366" s="332"/>
      <c r="G4366" s="333"/>
    </row>
    <row r="4367" spans="1:7" x14ac:dyDescent="0.25">
      <c r="B4367" s="333"/>
      <c r="C4367" s="137" t="str">
        <f ca="1">IF(OFFSET(Zdroj!AL$16,A4362-1,0)=0,"",CONCATENATE("A",$A$2+5," - ",Zdroj!$AL$15))</f>
        <v/>
      </c>
      <c r="D4367" s="134" t="str">
        <f ca="1">IF(C4367="","",CONCATENATE(OFFSET(Zdroj!AL$16,A4362-1,0)," - ",OFFSET(Zdroj!BE$16,A4362-1,0)))</f>
        <v/>
      </c>
      <c r="E4367" s="66" t="str">
        <f ca="1">IF(C4367="","",OFFSET(Zdroj!BF$16,A4362-1,0))</f>
        <v/>
      </c>
      <c r="F4367" s="332"/>
      <c r="G4367" s="333"/>
    </row>
    <row r="4368" spans="1:7" x14ac:dyDescent="0.25">
      <c r="B4368" s="333"/>
      <c r="C4368" s="137" t="str">
        <f ca="1">IF(OFFSET(Zdroj!AM$16,A4362-1,0)=0,"",CONCATENATE("B",$A$2," - ",Zdroj!$AM$15))</f>
        <v/>
      </c>
      <c r="D4368" s="134" t="str">
        <f ca="1">IF(C4368="","",CONCATENATE(OFFSET(Zdroj!AM$16,A4362-1,0)))</f>
        <v/>
      </c>
      <c r="E4368" s="67" t="str">
        <f ca="1">IF(C4368="","",OFFSET(Zdroj!AN$16,A4362-1,0))</f>
        <v/>
      </c>
      <c r="F4368" s="334" t="str">
        <f t="shared" ref="F4368" ca="1" si="1304">IF(SUM(E4368:E4371)=0,"",SUM(E4368:E4371))</f>
        <v/>
      </c>
      <c r="G4368" s="333"/>
    </row>
    <row r="4369" spans="1:7" x14ac:dyDescent="0.25">
      <c r="B4369" s="333"/>
      <c r="C4369" s="137" t="str">
        <f ca="1">IF(OFFSET(Zdroj!AO$16,A4362-1,0)=0,"",CONCATENATE("B",$A$2+1," - ",Zdroj!$AO$15))</f>
        <v/>
      </c>
      <c r="D4369" s="134" t="str">
        <f ca="1">IF(C4369="","",CONCATENATE(OFFSET(Zdroj!AO$16,A4362-1,0)))</f>
        <v/>
      </c>
      <c r="E4369" s="66" t="str">
        <f ca="1">IF(C4369="","",OFFSET(Zdroj!AP$16,A4362-1,0))</f>
        <v/>
      </c>
      <c r="F4369" s="334"/>
      <c r="G4369" s="333"/>
    </row>
    <row r="4370" spans="1:7" x14ac:dyDescent="0.25">
      <c r="B4370" s="333"/>
      <c r="C4370" s="137" t="str">
        <f ca="1">IF(OFFSET(Zdroj!AQ$16,A4362-1,0)=0,"",CONCATENATE("B",$A$2+2," - ",Zdroj!$AQ$15))</f>
        <v/>
      </c>
      <c r="D4370" s="134" t="str">
        <f ca="1">IF(C4370="","",CONCATENATE(OFFSET(Zdroj!AQ$16,A4362-1,0)))</f>
        <v/>
      </c>
      <c r="E4370" s="66" t="str">
        <f ca="1">IF(C4370="","",OFFSET(Zdroj!AR$16,A4362-1,0))</f>
        <v/>
      </c>
      <c r="F4370" s="334"/>
      <c r="G4370" s="333"/>
    </row>
    <row r="4371" spans="1:7" x14ac:dyDescent="0.25">
      <c r="B4371" s="333"/>
      <c r="C4371" s="137" t="str">
        <f ca="1">IF(OFFSET(Zdroj!AT$16,A4362-1,0)=0,"",CONCATENATE("B",$A$2+3," - ",Zdroj!$AS$15))</f>
        <v/>
      </c>
      <c r="D4371" s="134" t="str">
        <f ca="1">IF(C4371="","",CONCATENATE(OFFSET(Zdroj!AS$16,A4362-1,0)))</f>
        <v/>
      </c>
      <c r="E4371" s="66" t="str">
        <f ca="1">IF(C4371="","",OFFSET(Zdroj!AT$16,A4362-1,0))</f>
        <v/>
      </c>
      <c r="F4371" s="334"/>
      <c r="G4371" s="333"/>
    </row>
    <row r="4372" spans="1:7" x14ac:dyDescent="0.25">
      <c r="A4372" s="127">
        <f>SUM((ROW()+8)/10)</f>
        <v>438</v>
      </c>
      <c r="B4372" s="333" t="str">
        <f ca="1">IF(OFFSET(Zdroj!$B$16,A4372-1,0)&gt;0,OFFSET(Zdroj!$B$16,A4372-1,0),"")</f>
        <v/>
      </c>
      <c r="C4372" s="136" t="str">
        <f ca="1">IF(OFFSET(Zdroj!AG$16,A4372-1,0)=0,"",CONCATENATE("A",$A$2," - ",Zdroj!$AG$15))</f>
        <v/>
      </c>
      <c r="D4372" s="134" t="str">
        <f ca="1">IF(C4372="","",CONCATENATE(OFFSET(Zdroj!AG$16,A4372-1,0)," - ",OFFSET(Zdroj!AU$16,A4372-1,0)))</f>
        <v/>
      </c>
      <c r="E4372" s="66" t="str">
        <f ca="1">IF(C4372="","",OFFSET(Zdroj!AV$16,A4372-1,0))</f>
        <v/>
      </c>
      <c r="F4372" s="332" t="str">
        <f t="shared" ref="F4372" ca="1" si="1305">IF(SUM(E4372:E4377)=0,"",SUM(E4372:E4377))</f>
        <v/>
      </c>
      <c r="G4372" s="333" t="str">
        <f t="shared" ref="G4372" ca="1" si="1306">IF(SUM(E4372:E4381)=0,"",SUM(E4372:E4381))</f>
        <v/>
      </c>
    </row>
    <row r="4373" spans="1:7" x14ac:dyDescent="0.25">
      <c r="B4373" s="333"/>
      <c r="C4373" s="137" t="str">
        <f ca="1">IF(OFFSET(Zdroj!AH$16,A4372-1,0)=0,"",CONCATENATE("A",$A$2+1," - ",Zdroj!$AH$15))</f>
        <v/>
      </c>
      <c r="D4373" s="134" t="str">
        <f ca="1">IF(C4373="","",CONCATENATE(OFFSET(Zdroj!AH$16,A4372-1,0)," - ",OFFSET(Zdroj!AW$16,A4372-1,0)))</f>
        <v/>
      </c>
      <c r="E4373" s="66" t="str">
        <f ca="1">IF(C4373="","",OFFSET(Zdroj!AX$16,A4372-1,0))</f>
        <v/>
      </c>
      <c r="F4373" s="332"/>
      <c r="G4373" s="333"/>
    </row>
    <row r="4374" spans="1:7" x14ac:dyDescent="0.25">
      <c r="B4374" s="333"/>
      <c r="C4374" s="137" t="str">
        <f ca="1">IF(OFFSET(Zdroj!AI$16,A4372-1,0)=0,"",CONCATENATE("A",$A$2+2," - ",Zdroj!$AI$15))</f>
        <v/>
      </c>
      <c r="D4374" s="134" t="str">
        <f ca="1">IF(C4374="","",CONCATENATE(OFFSET(Zdroj!AI$16,A4372-1,0)," - ",OFFSET(Zdroj!AY$16,A4372-1,0)))</f>
        <v/>
      </c>
      <c r="E4374" s="66" t="str">
        <f ca="1">IF(C4374="","",OFFSET(Zdroj!AZ$16,A4372-1,0))</f>
        <v/>
      </c>
      <c r="F4374" s="332"/>
      <c r="G4374" s="333"/>
    </row>
    <row r="4375" spans="1:7" x14ac:dyDescent="0.25">
      <c r="B4375" s="333"/>
      <c r="C4375" s="137" t="str">
        <f ca="1">IF(OFFSET(Zdroj!AJ$16,A4372-1,0)=0,"",CONCATENATE("A",$A$2+3," - ",Zdroj!$AJ$15))</f>
        <v/>
      </c>
      <c r="D4375" s="134" t="str">
        <f ca="1">IF(C4375="","",CONCATENATE(OFFSET(Zdroj!AJ$16,A4372-1,0)," - ",OFFSET(Zdroj!BA$16,A4372-1,0)))</f>
        <v/>
      </c>
      <c r="E4375" s="66" t="str">
        <f ca="1">IF(C4375="","",OFFSET(Zdroj!BB$16,A4372-1,0))</f>
        <v/>
      </c>
      <c r="F4375" s="332"/>
      <c r="G4375" s="333"/>
    </row>
    <row r="4376" spans="1:7" x14ac:dyDescent="0.25">
      <c r="B4376" s="333"/>
      <c r="C4376" s="137" t="str">
        <f ca="1">IF(OFFSET(Zdroj!AK$16,A4372-1,0)=0,"",CONCATENATE("A",$A$2+4," - ",Zdroj!$AK$15))</f>
        <v/>
      </c>
      <c r="D4376" s="134" t="str">
        <f ca="1">IF(C4376="","",CONCATENATE(OFFSET(Zdroj!AK$16,A4372-1,0)," - ",OFFSET(Zdroj!BC$16,A4372-1,0)))</f>
        <v/>
      </c>
      <c r="E4376" s="66" t="str">
        <f ca="1">IF(C4376="","",OFFSET(Zdroj!BD$16,A4372-1,0))</f>
        <v/>
      </c>
      <c r="F4376" s="332"/>
      <c r="G4376" s="333"/>
    </row>
    <row r="4377" spans="1:7" x14ac:dyDescent="0.25">
      <c r="B4377" s="333"/>
      <c r="C4377" s="137" t="str">
        <f ca="1">IF(OFFSET(Zdroj!AL$16,A4372-1,0)=0,"",CONCATENATE("A",$A$2+5," - ",Zdroj!$AL$15))</f>
        <v/>
      </c>
      <c r="D4377" s="134" t="str">
        <f ca="1">IF(C4377="","",CONCATENATE(OFFSET(Zdroj!AL$16,A4372-1,0)," - ",OFFSET(Zdroj!BE$16,A4372-1,0)))</f>
        <v/>
      </c>
      <c r="E4377" s="66" t="str">
        <f ca="1">IF(C4377="","",OFFSET(Zdroj!BF$16,A4372-1,0))</f>
        <v/>
      </c>
      <c r="F4377" s="332"/>
      <c r="G4377" s="333"/>
    </row>
    <row r="4378" spans="1:7" x14ac:dyDescent="0.25">
      <c r="B4378" s="333"/>
      <c r="C4378" s="137" t="str">
        <f ca="1">IF(OFFSET(Zdroj!AM$16,A4372-1,0)=0,"",CONCATENATE("B",$A$2," - ",Zdroj!$AM$15))</f>
        <v/>
      </c>
      <c r="D4378" s="134" t="str">
        <f ca="1">IF(C4378="","",CONCATENATE(OFFSET(Zdroj!AM$16,A4372-1,0)))</f>
        <v/>
      </c>
      <c r="E4378" s="67" t="str">
        <f ca="1">IF(C4378="","",OFFSET(Zdroj!AN$16,A4372-1,0))</f>
        <v/>
      </c>
      <c r="F4378" s="334" t="str">
        <f t="shared" ref="F4378" ca="1" si="1307">IF(SUM(E4378:E4381)=0,"",SUM(E4378:E4381))</f>
        <v/>
      </c>
      <c r="G4378" s="333"/>
    </row>
    <row r="4379" spans="1:7" x14ac:dyDescent="0.25">
      <c r="B4379" s="333"/>
      <c r="C4379" s="137" t="str">
        <f ca="1">IF(OFFSET(Zdroj!AO$16,A4372-1,0)=0,"",CONCATENATE("B",$A$2+1," - ",Zdroj!$AO$15))</f>
        <v/>
      </c>
      <c r="D4379" s="134" t="str">
        <f ca="1">IF(C4379="","",CONCATENATE(OFFSET(Zdroj!AO$16,A4372-1,0)))</f>
        <v/>
      </c>
      <c r="E4379" s="66" t="str">
        <f ca="1">IF(C4379="","",OFFSET(Zdroj!AP$16,A4372-1,0))</f>
        <v/>
      </c>
      <c r="F4379" s="334"/>
      <c r="G4379" s="333"/>
    </row>
    <row r="4380" spans="1:7" x14ac:dyDescent="0.25">
      <c r="B4380" s="333"/>
      <c r="C4380" s="137" t="str">
        <f ca="1">IF(OFFSET(Zdroj!AQ$16,A4372-1,0)=0,"",CONCATENATE("B",$A$2+2," - ",Zdroj!$AQ$15))</f>
        <v/>
      </c>
      <c r="D4380" s="134" t="str">
        <f ca="1">IF(C4380="","",CONCATENATE(OFFSET(Zdroj!AQ$16,A4372-1,0)))</f>
        <v/>
      </c>
      <c r="E4380" s="66" t="str">
        <f ca="1">IF(C4380="","",OFFSET(Zdroj!AR$16,A4372-1,0))</f>
        <v/>
      </c>
      <c r="F4380" s="334"/>
      <c r="G4380" s="333"/>
    </row>
    <row r="4381" spans="1:7" x14ac:dyDescent="0.25">
      <c r="B4381" s="333"/>
      <c r="C4381" s="137" t="str">
        <f ca="1">IF(OFFSET(Zdroj!AT$16,A4372-1,0)=0,"",CONCATENATE("B",$A$2+3," - ",Zdroj!$AS$15))</f>
        <v/>
      </c>
      <c r="D4381" s="134" t="str">
        <f ca="1">IF(C4381="","",CONCATENATE(OFFSET(Zdroj!AS$16,A4372-1,0)))</f>
        <v/>
      </c>
      <c r="E4381" s="66" t="str">
        <f ca="1">IF(C4381="","",OFFSET(Zdroj!AT$16,A4372-1,0))</f>
        <v/>
      </c>
      <c r="F4381" s="334"/>
      <c r="G4381" s="333"/>
    </row>
    <row r="4382" spans="1:7" x14ac:dyDescent="0.25">
      <c r="A4382" s="127">
        <f>SUM((ROW()+8)/10)</f>
        <v>439</v>
      </c>
      <c r="B4382" s="333" t="str">
        <f ca="1">IF(OFFSET(Zdroj!$B$16,A4382-1,0)&gt;0,OFFSET(Zdroj!$B$16,A4382-1,0),"")</f>
        <v/>
      </c>
      <c r="C4382" s="136" t="str">
        <f ca="1">IF(OFFSET(Zdroj!AG$16,A4382-1,0)=0,"",CONCATENATE("A",$A$2," - ",Zdroj!$AG$15))</f>
        <v/>
      </c>
      <c r="D4382" s="134" t="str">
        <f ca="1">IF(C4382="","",CONCATENATE(OFFSET(Zdroj!AG$16,A4382-1,0)," - ",OFFSET(Zdroj!AU$16,A4382-1,0)))</f>
        <v/>
      </c>
      <c r="E4382" s="66" t="str">
        <f ca="1">IF(C4382="","",OFFSET(Zdroj!AV$16,A4382-1,0))</f>
        <v/>
      </c>
      <c r="F4382" s="332" t="str">
        <f t="shared" ref="F4382" ca="1" si="1308">IF(SUM(E4382:E4387)=0,"",SUM(E4382:E4387))</f>
        <v/>
      </c>
      <c r="G4382" s="333" t="str">
        <f t="shared" ref="G4382" ca="1" si="1309">IF(SUM(E4382:E4391)=0,"",SUM(E4382:E4391))</f>
        <v/>
      </c>
    </row>
    <row r="4383" spans="1:7" x14ac:dyDescent="0.25">
      <c r="B4383" s="333"/>
      <c r="C4383" s="137" t="str">
        <f ca="1">IF(OFFSET(Zdroj!AH$16,A4382-1,0)=0,"",CONCATENATE("A",$A$2+1," - ",Zdroj!$AH$15))</f>
        <v/>
      </c>
      <c r="D4383" s="134" t="str">
        <f ca="1">IF(C4383="","",CONCATENATE(OFFSET(Zdroj!AH$16,A4382-1,0)," - ",OFFSET(Zdroj!AW$16,A4382-1,0)))</f>
        <v/>
      </c>
      <c r="E4383" s="66" t="str">
        <f ca="1">IF(C4383="","",OFFSET(Zdroj!AX$16,A4382-1,0))</f>
        <v/>
      </c>
      <c r="F4383" s="332"/>
      <c r="G4383" s="333"/>
    </row>
    <row r="4384" spans="1:7" x14ac:dyDescent="0.25">
      <c r="B4384" s="333"/>
      <c r="C4384" s="137" t="str">
        <f ca="1">IF(OFFSET(Zdroj!AI$16,A4382-1,0)=0,"",CONCATENATE("A",$A$2+2," - ",Zdroj!$AI$15))</f>
        <v/>
      </c>
      <c r="D4384" s="134" t="str">
        <f ca="1">IF(C4384="","",CONCATENATE(OFFSET(Zdroj!AI$16,A4382-1,0)," - ",OFFSET(Zdroj!AY$16,A4382-1,0)))</f>
        <v/>
      </c>
      <c r="E4384" s="66" t="str">
        <f ca="1">IF(C4384="","",OFFSET(Zdroj!AZ$16,A4382-1,0))</f>
        <v/>
      </c>
      <c r="F4384" s="332"/>
      <c r="G4384" s="333"/>
    </row>
    <row r="4385" spans="1:7" x14ac:dyDescent="0.25">
      <c r="B4385" s="333"/>
      <c r="C4385" s="137" t="str">
        <f ca="1">IF(OFFSET(Zdroj!AJ$16,A4382-1,0)=0,"",CONCATENATE("A",$A$2+3," - ",Zdroj!$AJ$15))</f>
        <v/>
      </c>
      <c r="D4385" s="134" t="str">
        <f ca="1">IF(C4385="","",CONCATENATE(OFFSET(Zdroj!AJ$16,A4382-1,0)," - ",OFFSET(Zdroj!BA$16,A4382-1,0)))</f>
        <v/>
      </c>
      <c r="E4385" s="66" t="str">
        <f ca="1">IF(C4385="","",OFFSET(Zdroj!BB$16,A4382-1,0))</f>
        <v/>
      </c>
      <c r="F4385" s="332"/>
      <c r="G4385" s="333"/>
    </row>
    <row r="4386" spans="1:7" x14ac:dyDescent="0.25">
      <c r="B4386" s="333"/>
      <c r="C4386" s="137" t="str">
        <f ca="1">IF(OFFSET(Zdroj!AK$16,A4382-1,0)=0,"",CONCATENATE("A",$A$2+4," - ",Zdroj!$AK$15))</f>
        <v/>
      </c>
      <c r="D4386" s="134" t="str">
        <f ca="1">IF(C4386="","",CONCATENATE(OFFSET(Zdroj!AK$16,A4382-1,0)," - ",OFFSET(Zdroj!BC$16,A4382-1,0)))</f>
        <v/>
      </c>
      <c r="E4386" s="66" t="str">
        <f ca="1">IF(C4386="","",OFFSET(Zdroj!BD$16,A4382-1,0))</f>
        <v/>
      </c>
      <c r="F4386" s="332"/>
      <c r="G4386" s="333"/>
    </row>
    <row r="4387" spans="1:7" x14ac:dyDescent="0.25">
      <c r="B4387" s="333"/>
      <c r="C4387" s="137" t="str">
        <f ca="1">IF(OFFSET(Zdroj!AL$16,A4382-1,0)=0,"",CONCATENATE("A",$A$2+5," - ",Zdroj!$AL$15))</f>
        <v/>
      </c>
      <c r="D4387" s="134" t="str">
        <f ca="1">IF(C4387="","",CONCATENATE(OFFSET(Zdroj!AL$16,A4382-1,0)," - ",OFFSET(Zdroj!BE$16,A4382-1,0)))</f>
        <v/>
      </c>
      <c r="E4387" s="66" t="str">
        <f ca="1">IF(C4387="","",OFFSET(Zdroj!BF$16,A4382-1,0))</f>
        <v/>
      </c>
      <c r="F4387" s="332"/>
      <c r="G4387" s="333"/>
    </row>
    <row r="4388" spans="1:7" x14ac:dyDescent="0.25">
      <c r="B4388" s="333"/>
      <c r="C4388" s="137" t="str">
        <f ca="1">IF(OFFSET(Zdroj!AM$16,A4382-1,0)=0,"",CONCATENATE("B",$A$2," - ",Zdroj!$AM$15))</f>
        <v/>
      </c>
      <c r="D4388" s="134" t="str">
        <f ca="1">IF(C4388="","",CONCATENATE(OFFSET(Zdroj!AM$16,A4382-1,0)))</f>
        <v/>
      </c>
      <c r="E4388" s="67" t="str">
        <f ca="1">IF(C4388="","",OFFSET(Zdroj!AN$16,A4382-1,0))</f>
        <v/>
      </c>
      <c r="F4388" s="334" t="str">
        <f t="shared" ref="F4388" ca="1" si="1310">IF(SUM(E4388:E4391)=0,"",SUM(E4388:E4391))</f>
        <v/>
      </c>
      <c r="G4388" s="333"/>
    </row>
    <row r="4389" spans="1:7" x14ac:dyDescent="0.25">
      <c r="B4389" s="333"/>
      <c r="C4389" s="137" t="str">
        <f ca="1">IF(OFFSET(Zdroj!AO$16,A4382-1,0)=0,"",CONCATENATE("B",$A$2+1," - ",Zdroj!$AO$15))</f>
        <v/>
      </c>
      <c r="D4389" s="134" t="str">
        <f ca="1">IF(C4389="","",CONCATENATE(OFFSET(Zdroj!AO$16,A4382-1,0)))</f>
        <v/>
      </c>
      <c r="E4389" s="66" t="str">
        <f ca="1">IF(C4389="","",OFFSET(Zdroj!AP$16,A4382-1,0))</f>
        <v/>
      </c>
      <c r="F4389" s="334"/>
      <c r="G4389" s="333"/>
    </row>
    <row r="4390" spans="1:7" x14ac:dyDescent="0.25">
      <c r="B4390" s="333"/>
      <c r="C4390" s="137" t="str">
        <f ca="1">IF(OFFSET(Zdroj!AQ$16,A4382-1,0)=0,"",CONCATENATE("B",$A$2+2," - ",Zdroj!$AQ$15))</f>
        <v/>
      </c>
      <c r="D4390" s="134" t="str">
        <f ca="1">IF(C4390="","",CONCATENATE(OFFSET(Zdroj!AQ$16,A4382-1,0)))</f>
        <v/>
      </c>
      <c r="E4390" s="66" t="str">
        <f ca="1">IF(C4390="","",OFFSET(Zdroj!AR$16,A4382-1,0))</f>
        <v/>
      </c>
      <c r="F4390" s="334"/>
      <c r="G4390" s="333"/>
    </row>
    <row r="4391" spans="1:7" x14ac:dyDescent="0.25">
      <c r="B4391" s="333"/>
      <c r="C4391" s="137" t="str">
        <f ca="1">IF(OFFSET(Zdroj!AT$16,A4382-1,0)=0,"",CONCATENATE("B",$A$2+3," - ",Zdroj!$AS$15))</f>
        <v/>
      </c>
      <c r="D4391" s="134" t="str">
        <f ca="1">IF(C4391="","",CONCATENATE(OFFSET(Zdroj!AS$16,A4382-1,0)))</f>
        <v/>
      </c>
      <c r="E4391" s="66" t="str">
        <f ca="1">IF(C4391="","",OFFSET(Zdroj!AT$16,A4382-1,0))</f>
        <v/>
      </c>
      <c r="F4391" s="334"/>
      <c r="G4391" s="333"/>
    </row>
    <row r="4392" spans="1:7" x14ac:dyDescent="0.25">
      <c r="A4392" s="127">
        <f>SUM((ROW()+8)/10)</f>
        <v>440</v>
      </c>
      <c r="B4392" s="333" t="str">
        <f ca="1">IF(OFFSET(Zdroj!$B$16,A4392-1,0)&gt;0,OFFSET(Zdroj!$B$16,A4392-1,0),"")</f>
        <v/>
      </c>
      <c r="C4392" s="136" t="str">
        <f ca="1">IF(OFFSET(Zdroj!AG$16,A4392-1,0)=0,"",CONCATENATE("A",$A$2," - ",Zdroj!$AG$15))</f>
        <v/>
      </c>
      <c r="D4392" s="134" t="str">
        <f ca="1">IF(C4392="","",CONCATENATE(OFFSET(Zdroj!AG$16,A4392-1,0)," - ",OFFSET(Zdroj!AU$16,A4392-1,0)))</f>
        <v/>
      </c>
      <c r="E4392" s="66" t="str">
        <f ca="1">IF(C4392="","",OFFSET(Zdroj!AV$16,A4392-1,0))</f>
        <v/>
      </c>
      <c r="F4392" s="332" t="str">
        <f t="shared" ref="F4392" ca="1" si="1311">IF(SUM(E4392:E4397)=0,"",SUM(E4392:E4397))</f>
        <v/>
      </c>
      <c r="G4392" s="333" t="str">
        <f t="shared" ref="G4392" ca="1" si="1312">IF(SUM(E4392:E4401)=0,"",SUM(E4392:E4401))</f>
        <v/>
      </c>
    </row>
    <row r="4393" spans="1:7" x14ac:dyDescent="0.25">
      <c r="B4393" s="333"/>
      <c r="C4393" s="137" t="str">
        <f ca="1">IF(OFFSET(Zdroj!AH$16,A4392-1,0)=0,"",CONCATENATE("A",$A$2+1," - ",Zdroj!$AH$15))</f>
        <v/>
      </c>
      <c r="D4393" s="134" t="str">
        <f ca="1">IF(C4393="","",CONCATENATE(OFFSET(Zdroj!AH$16,A4392-1,0)," - ",OFFSET(Zdroj!AW$16,A4392-1,0)))</f>
        <v/>
      </c>
      <c r="E4393" s="66" t="str">
        <f ca="1">IF(C4393="","",OFFSET(Zdroj!AX$16,A4392-1,0))</f>
        <v/>
      </c>
      <c r="F4393" s="332"/>
      <c r="G4393" s="333"/>
    </row>
    <row r="4394" spans="1:7" x14ac:dyDescent="0.25">
      <c r="B4394" s="333"/>
      <c r="C4394" s="137" t="str">
        <f ca="1">IF(OFFSET(Zdroj!AI$16,A4392-1,0)=0,"",CONCATENATE("A",$A$2+2," - ",Zdroj!$AI$15))</f>
        <v/>
      </c>
      <c r="D4394" s="134" t="str">
        <f ca="1">IF(C4394="","",CONCATENATE(OFFSET(Zdroj!AI$16,A4392-1,0)," - ",OFFSET(Zdroj!AY$16,A4392-1,0)))</f>
        <v/>
      </c>
      <c r="E4394" s="66" t="str">
        <f ca="1">IF(C4394="","",OFFSET(Zdroj!AZ$16,A4392-1,0))</f>
        <v/>
      </c>
      <c r="F4394" s="332"/>
      <c r="G4394" s="333"/>
    </row>
    <row r="4395" spans="1:7" x14ac:dyDescent="0.25">
      <c r="B4395" s="333"/>
      <c r="C4395" s="137" t="str">
        <f ca="1">IF(OFFSET(Zdroj!AJ$16,A4392-1,0)=0,"",CONCATENATE("A",$A$2+3," - ",Zdroj!$AJ$15))</f>
        <v/>
      </c>
      <c r="D4395" s="134" t="str">
        <f ca="1">IF(C4395="","",CONCATENATE(OFFSET(Zdroj!AJ$16,A4392-1,0)," - ",OFFSET(Zdroj!BA$16,A4392-1,0)))</f>
        <v/>
      </c>
      <c r="E4395" s="66" t="str">
        <f ca="1">IF(C4395="","",OFFSET(Zdroj!BB$16,A4392-1,0))</f>
        <v/>
      </c>
      <c r="F4395" s="332"/>
      <c r="G4395" s="333"/>
    </row>
    <row r="4396" spans="1:7" x14ac:dyDescent="0.25">
      <c r="B4396" s="333"/>
      <c r="C4396" s="137" t="str">
        <f ca="1">IF(OFFSET(Zdroj!AK$16,A4392-1,0)=0,"",CONCATENATE("A",$A$2+4," - ",Zdroj!$AK$15))</f>
        <v/>
      </c>
      <c r="D4396" s="134" t="str">
        <f ca="1">IF(C4396="","",CONCATENATE(OFFSET(Zdroj!AK$16,A4392-1,0)," - ",OFFSET(Zdroj!BC$16,A4392-1,0)))</f>
        <v/>
      </c>
      <c r="E4396" s="66" t="str">
        <f ca="1">IF(C4396="","",OFFSET(Zdroj!BD$16,A4392-1,0))</f>
        <v/>
      </c>
      <c r="F4396" s="332"/>
      <c r="G4396" s="333"/>
    </row>
    <row r="4397" spans="1:7" x14ac:dyDescent="0.25">
      <c r="B4397" s="333"/>
      <c r="C4397" s="137" t="str">
        <f ca="1">IF(OFFSET(Zdroj!AL$16,A4392-1,0)=0,"",CONCATENATE("A",$A$2+5," - ",Zdroj!$AL$15))</f>
        <v/>
      </c>
      <c r="D4397" s="134" t="str">
        <f ca="1">IF(C4397="","",CONCATENATE(OFFSET(Zdroj!AL$16,A4392-1,0)," - ",OFFSET(Zdroj!BE$16,A4392-1,0)))</f>
        <v/>
      </c>
      <c r="E4397" s="66" t="str">
        <f ca="1">IF(C4397="","",OFFSET(Zdroj!BF$16,A4392-1,0))</f>
        <v/>
      </c>
      <c r="F4397" s="332"/>
      <c r="G4397" s="333"/>
    </row>
    <row r="4398" spans="1:7" x14ac:dyDescent="0.25">
      <c r="B4398" s="333"/>
      <c r="C4398" s="137" t="str">
        <f ca="1">IF(OFFSET(Zdroj!AM$16,A4392-1,0)=0,"",CONCATENATE("B",$A$2," - ",Zdroj!$AM$15))</f>
        <v/>
      </c>
      <c r="D4398" s="134" t="str">
        <f ca="1">IF(C4398="","",CONCATENATE(OFFSET(Zdroj!AM$16,A4392-1,0)))</f>
        <v/>
      </c>
      <c r="E4398" s="67" t="str">
        <f ca="1">IF(C4398="","",OFFSET(Zdroj!AN$16,A4392-1,0))</f>
        <v/>
      </c>
      <c r="F4398" s="334" t="str">
        <f t="shared" ref="F4398" ca="1" si="1313">IF(SUM(E4398:E4401)=0,"",SUM(E4398:E4401))</f>
        <v/>
      </c>
      <c r="G4398" s="333"/>
    </row>
    <row r="4399" spans="1:7" x14ac:dyDescent="0.25">
      <c r="B4399" s="333"/>
      <c r="C4399" s="137" t="str">
        <f ca="1">IF(OFFSET(Zdroj!AO$16,A4392-1,0)=0,"",CONCATENATE("B",$A$2+1," - ",Zdroj!$AO$15))</f>
        <v/>
      </c>
      <c r="D4399" s="134" t="str">
        <f ca="1">IF(C4399="","",CONCATENATE(OFFSET(Zdroj!AO$16,A4392-1,0)))</f>
        <v/>
      </c>
      <c r="E4399" s="66" t="str">
        <f ca="1">IF(C4399="","",OFFSET(Zdroj!AP$16,A4392-1,0))</f>
        <v/>
      </c>
      <c r="F4399" s="334"/>
      <c r="G4399" s="333"/>
    </row>
    <row r="4400" spans="1:7" x14ac:dyDescent="0.25">
      <c r="B4400" s="333"/>
      <c r="C4400" s="137" t="str">
        <f ca="1">IF(OFFSET(Zdroj!AQ$16,A4392-1,0)=0,"",CONCATENATE("B",$A$2+2," - ",Zdroj!$AQ$15))</f>
        <v/>
      </c>
      <c r="D4400" s="134" t="str">
        <f ca="1">IF(C4400="","",CONCATENATE(OFFSET(Zdroj!AQ$16,A4392-1,0)))</f>
        <v/>
      </c>
      <c r="E4400" s="66" t="str">
        <f ca="1">IF(C4400="","",OFFSET(Zdroj!AR$16,A4392-1,0))</f>
        <v/>
      </c>
      <c r="F4400" s="334"/>
      <c r="G4400" s="333"/>
    </row>
    <row r="4401" spans="1:7" x14ac:dyDescent="0.25">
      <c r="B4401" s="333"/>
      <c r="C4401" s="137" t="str">
        <f ca="1">IF(OFFSET(Zdroj!AT$16,A4392-1,0)=0,"",CONCATENATE("B",$A$2+3," - ",Zdroj!$AS$15))</f>
        <v/>
      </c>
      <c r="D4401" s="134" t="str">
        <f ca="1">IF(C4401="","",CONCATENATE(OFFSET(Zdroj!AS$16,A4392-1,0)))</f>
        <v/>
      </c>
      <c r="E4401" s="66" t="str">
        <f ca="1">IF(C4401="","",OFFSET(Zdroj!AT$16,A4392-1,0))</f>
        <v/>
      </c>
      <c r="F4401" s="334"/>
      <c r="G4401" s="333"/>
    </row>
    <row r="4402" spans="1:7" x14ac:dyDescent="0.25">
      <c r="A4402" s="127">
        <f>SUM((ROW()+8)/10)</f>
        <v>441</v>
      </c>
      <c r="B4402" s="333" t="str">
        <f ca="1">IF(OFFSET(Zdroj!$B$16,A4402-1,0)&gt;0,OFFSET(Zdroj!$B$16,A4402-1,0),"")</f>
        <v/>
      </c>
      <c r="C4402" s="136" t="str">
        <f ca="1">IF(OFFSET(Zdroj!AG$16,A4402-1,0)=0,"",CONCATENATE("A",$A$2," - ",Zdroj!$AG$15))</f>
        <v/>
      </c>
      <c r="D4402" s="134" t="str">
        <f ca="1">IF(C4402="","",CONCATENATE(OFFSET(Zdroj!AG$16,A4402-1,0)," - ",OFFSET(Zdroj!AU$16,A4402-1,0)))</f>
        <v/>
      </c>
      <c r="E4402" s="66" t="str">
        <f ca="1">IF(C4402="","",OFFSET(Zdroj!AV$16,A4402-1,0))</f>
        <v/>
      </c>
      <c r="F4402" s="332" t="str">
        <f t="shared" ref="F4402" ca="1" si="1314">IF(SUM(E4402:E4407)=0,"",SUM(E4402:E4407))</f>
        <v/>
      </c>
      <c r="G4402" s="333" t="str">
        <f t="shared" ref="G4402" ca="1" si="1315">IF(SUM(E4402:E4411)=0,"",SUM(E4402:E4411))</f>
        <v/>
      </c>
    </row>
    <row r="4403" spans="1:7" x14ac:dyDescent="0.25">
      <c r="B4403" s="333"/>
      <c r="C4403" s="137" t="str">
        <f ca="1">IF(OFFSET(Zdroj!AH$16,A4402-1,0)=0,"",CONCATENATE("A",$A$2+1," - ",Zdroj!$AH$15))</f>
        <v/>
      </c>
      <c r="D4403" s="134" t="str">
        <f ca="1">IF(C4403="","",CONCATENATE(OFFSET(Zdroj!AH$16,A4402-1,0)," - ",OFFSET(Zdroj!AW$16,A4402-1,0)))</f>
        <v/>
      </c>
      <c r="E4403" s="66" t="str">
        <f ca="1">IF(C4403="","",OFFSET(Zdroj!AX$16,A4402-1,0))</f>
        <v/>
      </c>
      <c r="F4403" s="332"/>
      <c r="G4403" s="333"/>
    </row>
    <row r="4404" spans="1:7" x14ac:dyDescent="0.25">
      <c r="B4404" s="333"/>
      <c r="C4404" s="137" t="str">
        <f ca="1">IF(OFFSET(Zdroj!AI$16,A4402-1,0)=0,"",CONCATENATE("A",$A$2+2," - ",Zdroj!$AI$15))</f>
        <v/>
      </c>
      <c r="D4404" s="134" t="str">
        <f ca="1">IF(C4404="","",CONCATENATE(OFFSET(Zdroj!AI$16,A4402-1,0)," - ",OFFSET(Zdroj!AY$16,A4402-1,0)))</f>
        <v/>
      </c>
      <c r="E4404" s="66" t="str">
        <f ca="1">IF(C4404="","",OFFSET(Zdroj!AZ$16,A4402-1,0))</f>
        <v/>
      </c>
      <c r="F4404" s="332"/>
      <c r="G4404" s="333"/>
    </row>
    <row r="4405" spans="1:7" x14ac:dyDescent="0.25">
      <c r="B4405" s="333"/>
      <c r="C4405" s="137" t="str">
        <f ca="1">IF(OFFSET(Zdroj!AJ$16,A4402-1,0)=0,"",CONCATENATE("A",$A$2+3," - ",Zdroj!$AJ$15))</f>
        <v/>
      </c>
      <c r="D4405" s="134" t="str">
        <f ca="1">IF(C4405="","",CONCATENATE(OFFSET(Zdroj!AJ$16,A4402-1,0)," - ",OFFSET(Zdroj!BA$16,A4402-1,0)))</f>
        <v/>
      </c>
      <c r="E4405" s="66" t="str">
        <f ca="1">IF(C4405="","",OFFSET(Zdroj!BB$16,A4402-1,0))</f>
        <v/>
      </c>
      <c r="F4405" s="332"/>
      <c r="G4405" s="333"/>
    </row>
    <row r="4406" spans="1:7" x14ac:dyDescent="0.25">
      <c r="B4406" s="333"/>
      <c r="C4406" s="137" t="str">
        <f ca="1">IF(OFFSET(Zdroj!AK$16,A4402-1,0)=0,"",CONCATENATE("A",$A$2+4," - ",Zdroj!$AK$15))</f>
        <v/>
      </c>
      <c r="D4406" s="134" t="str">
        <f ca="1">IF(C4406="","",CONCATENATE(OFFSET(Zdroj!AK$16,A4402-1,0)," - ",OFFSET(Zdroj!BC$16,A4402-1,0)))</f>
        <v/>
      </c>
      <c r="E4406" s="66" t="str">
        <f ca="1">IF(C4406="","",OFFSET(Zdroj!BD$16,A4402-1,0))</f>
        <v/>
      </c>
      <c r="F4406" s="332"/>
      <c r="G4406" s="333"/>
    </row>
    <row r="4407" spans="1:7" x14ac:dyDescent="0.25">
      <c r="B4407" s="333"/>
      <c r="C4407" s="137" t="str">
        <f ca="1">IF(OFFSET(Zdroj!AL$16,A4402-1,0)=0,"",CONCATENATE("A",$A$2+5," - ",Zdroj!$AL$15))</f>
        <v/>
      </c>
      <c r="D4407" s="134" t="str">
        <f ca="1">IF(C4407="","",CONCATENATE(OFFSET(Zdroj!AL$16,A4402-1,0)," - ",OFFSET(Zdroj!BE$16,A4402-1,0)))</f>
        <v/>
      </c>
      <c r="E4407" s="66" t="str">
        <f ca="1">IF(C4407="","",OFFSET(Zdroj!BF$16,A4402-1,0))</f>
        <v/>
      </c>
      <c r="F4407" s="332"/>
      <c r="G4407" s="333"/>
    </row>
    <row r="4408" spans="1:7" x14ac:dyDescent="0.25">
      <c r="B4408" s="333"/>
      <c r="C4408" s="137" t="str">
        <f ca="1">IF(OFFSET(Zdroj!AM$16,A4402-1,0)=0,"",CONCATENATE("B",$A$2," - ",Zdroj!$AM$15))</f>
        <v/>
      </c>
      <c r="D4408" s="134" t="str">
        <f ca="1">IF(C4408="","",CONCATENATE(OFFSET(Zdroj!AM$16,A4402-1,0)))</f>
        <v/>
      </c>
      <c r="E4408" s="67" t="str">
        <f ca="1">IF(C4408="","",OFFSET(Zdroj!AN$16,A4402-1,0))</f>
        <v/>
      </c>
      <c r="F4408" s="334" t="str">
        <f t="shared" ref="F4408" ca="1" si="1316">IF(SUM(E4408:E4411)=0,"",SUM(E4408:E4411))</f>
        <v/>
      </c>
      <c r="G4408" s="333"/>
    </row>
    <row r="4409" spans="1:7" x14ac:dyDescent="0.25">
      <c r="B4409" s="333"/>
      <c r="C4409" s="137" t="str">
        <f ca="1">IF(OFFSET(Zdroj!AO$16,A4402-1,0)=0,"",CONCATENATE("B",$A$2+1," - ",Zdroj!$AO$15))</f>
        <v/>
      </c>
      <c r="D4409" s="134" t="str">
        <f ca="1">IF(C4409="","",CONCATENATE(OFFSET(Zdroj!AO$16,A4402-1,0)))</f>
        <v/>
      </c>
      <c r="E4409" s="66" t="str">
        <f ca="1">IF(C4409="","",OFFSET(Zdroj!AP$16,A4402-1,0))</f>
        <v/>
      </c>
      <c r="F4409" s="334"/>
      <c r="G4409" s="333"/>
    </row>
    <row r="4410" spans="1:7" x14ac:dyDescent="0.25">
      <c r="B4410" s="333"/>
      <c r="C4410" s="137" t="str">
        <f ca="1">IF(OFFSET(Zdroj!AQ$16,A4402-1,0)=0,"",CONCATENATE("B",$A$2+2," - ",Zdroj!$AQ$15))</f>
        <v/>
      </c>
      <c r="D4410" s="134" t="str">
        <f ca="1">IF(C4410="","",CONCATENATE(OFFSET(Zdroj!AQ$16,A4402-1,0)))</f>
        <v/>
      </c>
      <c r="E4410" s="66" t="str">
        <f ca="1">IF(C4410="","",OFFSET(Zdroj!AR$16,A4402-1,0))</f>
        <v/>
      </c>
      <c r="F4410" s="334"/>
      <c r="G4410" s="333"/>
    </row>
    <row r="4411" spans="1:7" x14ac:dyDescent="0.25">
      <c r="B4411" s="333"/>
      <c r="C4411" s="137" t="str">
        <f ca="1">IF(OFFSET(Zdroj!AT$16,A4402-1,0)=0,"",CONCATENATE("B",$A$2+3," - ",Zdroj!$AS$15))</f>
        <v/>
      </c>
      <c r="D4411" s="134" t="str">
        <f ca="1">IF(C4411="","",CONCATENATE(OFFSET(Zdroj!AS$16,A4402-1,0)))</f>
        <v/>
      </c>
      <c r="E4411" s="66" t="str">
        <f ca="1">IF(C4411="","",OFFSET(Zdroj!AT$16,A4402-1,0))</f>
        <v/>
      </c>
      <c r="F4411" s="334"/>
      <c r="G4411" s="333"/>
    </row>
    <row r="4412" spans="1:7" x14ac:dyDescent="0.25">
      <c r="A4412" s="127">
        <f>SUM((ROW()+8)/10)</f>
        <v>442</v>
      </c>
      <c r="B4412" s="333" t="str">
        <f ca="1">IF(OFFSET(Zdroj!$B$16,A4412-1,0)&gt;0,OFFSET(Zdroj!$B$16,A4412-1,0),"")</f>
        <v/>
      </c>
      <c r="C4412" s="136" t="str">
        <f ca="1">IF(OFFSET(Zdroj!AG$16,A4412-1,0)=0,"",CONCATENATE("A",$A$2," - ",Zdroj!$AG$15))</f>
        <v/>
      </c>
      <c r="D4412" s="134" t="str">
        <f ca="1">IF(C4412="","",CONCATENATE(OFFSET(Zdroj!AG$16,A4412-1,0)," - ",OFFSET(Zdroj!AU$16,A4412-1,0)))</f>
        <v/>
      </c>
      <c r="E4412" s="66" t="str">
        <f ca="1">IF(C4412="","",OFFSET(Zdroj!AV$16,A4412-1,0))</f>
        <v/>
      </c>
      <c r="F4412" s="332" t="str">
        <f t="shared" ref="F4412" ca="1" si="1317">IF(SUM(E4412:E4417)=0,"",SUM(E4412:E4417))</f>
        <v/>
      </c>
      <c r="G4412" s="333" t="str">
        <f t="shared" ref="G4412" ca="1" si="1318">IF(SUM(E4412:E4421)=0,"",SUM(E4412:E4421))</f>
        <v/>
      </c>
    </row>
    <row r="4413" spans="1:7" x14ac:dyDescent="0.25">
      <c r="B4413" s="333"/>
      <c r="C4413" s="137" t="str">
        <f ca="1">IF(OFFSET(Zdroj!AH$16,A4412-1,0)=0,"",CONCATENATE("A",$A$2+1," - ",Zdroj!$AH$15))</f>
        <v/>
      </c>
      <c r="D4413" s="134" t="str">
        <f ca="1">IF(C4413="","",CONCATENATE(OFFSET(Zdroj!AH$16,A4412-1,0)," - ",OFFSET(Zdroj!AW$16,A4412-1,0)))</f>
        <v/>
      </c>
      <c r="E4413" s="66" t="str">
        <f ca="1">IF(C4413="","",OFFSET(Zdroj!AX$16,A4412-1,0))</f>
        <v/>
      </c>
      <c r="F4413" s="332"/>
      <c r="G4413" s="333"/>
    </row>
    <row r="4414" spans="1:7" x14ac:dyDescent="0.25">
      <c r="B4414" s="333"/>
      <c r="C4414" s="137" t="str">
        <f ca="1">IF(OFFSET(Zdroj!AI$16,A4412-1,0)=0,"",CONCATENATE("A",$A$2+2," - ",Zdroj!$AI$15))</f>
        <v/>
      </c>
      <c r="D4414" s="134" t="str">
        <f ca="1">IF(C4414="","",CONCATENATE(OFFSET(Zdroj!AI$16,A4412-1,0)," - ",OFFSET(Zdroj!AY$16,A4412-1,0)))</f>
        <v/>
      </c>
      <c r="E4414" s="66" t="str">
        <f ca="1">IF(C4414="","",OFFSET(Zdroj!AZ$16,A4412-1,0))</f>
        <v/>
      </c>
      <c r="F4414" s="332"/>
      <c r="G4414" s="333"/>
    </row>
    <row r="4415" spans="1:7" x14ac:dyDescent="0.25">
      <c r="B4415" s="333"/>
      <c r="C4415" s="137" t="str">
        <f ca="1">IF(OFFSET(Zdroj!AJ$16,A4412-1,0)=0,"",CONCATENATE("A",$A$2+3," - ",Zdroj!$AJ$15))</f>
        <v/>
      </c>
      <c r="D4415" s="134" t="str">
        <f ca="1">IF(C4415="","",CONCATENATE(OFFSET(Zdroj!AJ$16,A4412-1,0)," - ",OFFSET(Zdroj!BA$16,A4412-1,0)))</f>
        <v/>
      </c>
      <c r="E4415" s="66" t="str">
        <f ca="1">IF(C4415="","",OFFSET(Zdroj!BB$16,A4412-1,0))</f>
        <v/>
      </c>
      <c r="F4415" s="332"/>
      <c r="G4415" s="333"/>
    </row>
    <row r="4416" spans="1:7" x14ac:dyDescent="0.25">
      <c r="B4416" s="333"/>
      <c r="C4416" s="137" t="str">
        <f ca="1">IF(OFFSET(Zdroj!AK$16,A4412-1,0)=0,"",CONCATENATE("A",$A$2+4," - ",Zdroj!$AK$15))</f>
        <v/>
      </c>
      <c r="D4416" s="134" t="str">
        <f ca="1">IF(C4416="","",CONCATENATE(OFFSET(Zdroj!AK$16,A4412-1,0)," - ",OFFSET(Zdroj!BC$16,A4412-1,0)))</f>
        <v/>
      </c>
      <c r="E4416" s="66" t="str">
        <f ca="1">IF(C4416="","",OFFSET(Zdroj!BD$16,A4412-1,0))</f>
        <v/>
      </c>
      <c r="F4416" s="332"/>
      <c r="G4416" s="333"/>
    </row>
    <row r="4417" spans="1:7" x14ac:dyDescent="0.25">
      <c r="B4417" s="333"/>
      <c r="C4417" s="137" t="str">
        <f ca="1">IF(OFFSET(Zdroj!AL$16,A4412-1,0)=0,"",CONCATENATE("A",$A$2+5," - ",Zdroj!$AL$15))</f>
        <v/>
      </c>
      <c r="D4417" s="134" t="str">
        <f ca="1">IF(C4417="","",CONCATENATE(OFFSET(Zdroj!AL$16,A4412-1,0)," - ",OFFSET(Zdroj!BE$16,A4412-1,0)))</f>
        <v/>
      </c>
      <c r="E4417" s="66" t="str">
        <f ca="1">IF(C4417="","",OFFSET(Zdroj!BF$16,A4412-1,0))</f>
        <v/>
      </c>
      <c r="F4417" s="332"/>
      <c r="G4417" s="333"/>
    </row>
    <row r="4418" spans="1:7" x14ac:dyDescent="0.25">
      <c r="B4418" s="333"/>
      <c r="C4418" s="137" t="str">
        <f ca="1">IF(OFFSET(Zdroj!AM$16,A4412-1,0)=0,"",CONCATENATE("B",$A$2," - ",Zdroj!$AM$15))</f>
        <v/>
      </c>
      <c r="D4418" s="134" t="str">
        <f ca="1">IF(C4418="","",CONCATENATE(OFFSET(Zdroj!AM$16,A4412-1,0)))</f>
        <v/>
      </c>
      <c r="E4418" s="67" t="str">
        <f ca="1">IF(C4418="","",OFFSET(Zdroj!AN$16,A4412-1,0))</f>
        <v/>
      </c>
      <c r="F4418" s="334" t="str">
        <f t="shared" ref="F4418" ca="1" si="1319">IF(SUM(E4418:E4421)=0,"",SUM(E4418:E4421))</f>
        <v/>
      </c>
      <c r="G4418" s="333"/>
    </row>
    <row r="4419" spans="1:7" x14ac:dyDescent="0.25">
      <c r="B4419" s="333"/>
      <c r="C4419" s="137" t="str">
        <f ca="1">IF(OFFSET(Zdroj!AO$16,A4412-1,0)=0,"",CONCATENATE("B",$A$2+1," - ",Zdroj!$AO$15))</f>
        <v/>
      </c>
      <c r="D4419" s="134" t="str">
        <f ca="1">IF(C4419="","",CONCATENATE(OFFSET(Zdroj!AO$16,A4412-1,0)))</f>
        <v/>
      </c>
      <c r="E4419" s="66" t="str">
        <f ca="1">IF(C4419="","",OFFSET(Zdroj!AP$16,A4412-1,0))</f>
        <v/>
      </c>
      <c r="F4419" s="334"/>
      <c r="G4419" s="333"/>
    </row>
    <row r="4420" spans="1:7" x14ac:dyDescent="0.25">
      <c r="B4420" s="333"/>
      <c r="C4420" s="137" t="str">
        <f ca="1">IF(OFFSET(Zdroj!AQ$16,A4412-1,0)=0,"",CONCATENATE("B",$A$2+2," - ",Zdroj!$AQ$15))</f>
        <v/>
      </c>
      <c r="D4420" s="134" t="str">
        <f ca="1">IF(C4420="","",CONCATENATE(OFFSET(Zdroj!AQ$16,A4412-1,0)))</f>
        <v/>
      </c>
      <c r="E4420" s="66" t="str">
        <f ca="1">IF(C4420="","",OFFSET(Zdroj!AR$16,A4412-1,0))</f>
        <v/>
      </c>
      <c r="F4420" s="334"/>
      <c r="G4420" s="333"/>
    </row>
    <row r="4421" spans="1:7" x14ac:dyDescent="0.25">
      <c r="B4421" s="333"/>
      <c r="C4421" s="137" t="str">
        <f ca="1">IF(OFFSET(Zdroj!AT$16,A4412-1,0)=0,"",CONCATENATE("B",$A$2+3," - ",Zdroj!$AS$15))</f>
        <v/>
      </c>
      <c r="D4421" s="134" t="str">
        <f ca="1">IF(C4421="","",CONCATENATE(OFFSET(Zdroj!AS$16,A4412-1,0)))</f>
        <v/>
      </c>
      <c r="E4421" s="66" t="str">
        <f ca="1">IF(C4421="","",OFFSET(Zdroj!AT$16,A4412-1,0))</f>
        <v/>
      </c>
      <c r="F4421" s="334"/>
      <c r="G4421" s="333"/>
    </row>
    <row r="4422" spans="1:7" x14ac:dyDescent="0.25">
      <c r="A4422" s="127">
        <f>SUM((ROW()+8)/10)</f>
        <v>443</v>
      </c>
      <c r="B4422" s="333" t="str">
        <f ca="1">IF(OFFSET(Zdroj!$B$16,A4422-1,0)&gt;0,OFFSET(Zdroj!$B$16,A4422-1,0),"")</f>
        <v/>
      </c>
      <c r="C4422" s="136" t="str">
        <f ca="1">IF(OFFSET(Zdroj!AG$16,A4422-1,0)=0,"",CONCATENATE("A",$A$2," - ",Zdroj!$AG$15))</f>
        <v/>
      </c>
      <c r="D4422" s="134" t="str">
        <f ca="1">IF(C4422="","",CONCATENATE(OFFSET(Zdroj!AG$16,A4422-1,0)," - ",OFFSET(Zdroj!AU$16,A4422-1,0)))</f>
        <v/>
      </c>
      <c r="E4422" s="66" t="str">
        <f ca="1">IF(C4422="","",OFFSET(Zdroj!AV$16,A4422-1,0))</f>
        <v/>
      </c>
      <c r="F4422" s="332" t="str">
        <f t="shared" ref="F4422" ca="1" si="1320">IF(SUM(E4422:E4427)=0,"",SUM(E4422:E4427))</f>
        <v/>
      </c>
      <c r="G4422" s="333" t="str">
        <f t="shared" ref="G4422" ca="1" si="1321">IF(SUM(E4422:E4431)=0,"",SUM(E4422:E4431))</f>
        <v/>
      </c>
    </row>
    <row r="4423" spans="1:7" x14ac:dyDescent="0.25">
      <c r="B4423" s="333"/>
      <c r="C4423" s="137" t="str">
        <f ca="1">IF(OFFSET(Zdroj!AH$16,A4422-1,0)=0,"",CONCATENATE("A",$A$2+1," - ",Zdroj!$AH$15))</f>
        <v/>
      </c>
      <c r="D4423" s="134" t="str">
        <f ca="1">IF(C4423="","",CONCATENATE(OFFSET(Zdroj!AH$16,A4422-1,0)," - ",OFFSET(Zdroj!AW$16,A4422-1,0)))</f>
        <v/>
      </c>
      <c r="E4423" s="66" t="str">
        <f ca="1">IF(C4423="","",OFFSET(Zdroj!AX$16,A4422-1,0))</f>
        <v/>
      </c>
      <c r="F4423" s="332"/>
      <c r="G4423" s="333"/>
    </row>
    <row r="4424" spans="1:7" x14ac:dyDescent="0.25">
      <c r="B4424" s="333"/>
      <c r="C4424" s="137" t="str">
        <f ca="1">IF(OFFSET(Zdroj!AI$16,A4422-1,0)=0,"",CONCATENATE("A",$A$2+2," - ",Zdroj!$AI$15))</f>
        <v/>
      </c>
      <c r="D4424" s="134" t="str">
        <f ca="1">IF(C4424="","",CONCATENATE(OFFSET(Zdroj!AI$16,A4422-1,0)," - ",OFFSET(Zdroj!AY$16,A4422-1,0)))</f>
        <v/>
      </c>
      <c r="E4424" s="66" t="str">
        <f ca="1">IF(C4424="","",OFFSET(Zdroj!AZ$16,A4422-1,0))</f>
        <v/>
      </c>
      <c r="F4424" s="332"/>
      <c r="G4424" s="333"/>
    </row>
    <row r="4425" spans="1:7" x14ac:dyDescent="0.25">
      <c r="B4425" s="333"/>
      <c r="C4425" s="137" t="str">
        <f ca="1">IF(OFFSET(Zdroj!AJ$16,A4422-1,0)=0,"",CONCATENATE("A",$A$2+3," - ",Zdroj!$AJ$15))</f>
        <v/>
      </c>
      <c r="D4425" s="134" t="str">
        <f ca="1">IF(C4425="","",CONCATENATE(OFFSET(Zdroj!AJ$16,A4422-1,0)," - ",OFFSET(Zdroj!BA$16,A4422-1,0)))</f>
        <v/>
      </c>
      <c r="E4425" s="66" t="str">
        <f ca="1">IF(C4425="","",OFFSET(Zdroj!BB$16,A4422-1,0))</f>
        <v/>
      </c>
      <c r="F4425" s="332"/>
      <c r="G4425" s="333"/>
    </row>
    <row r="4426" spans="1:7" x14ac:dyDescent="0.25">
      <c r="B4426" s="333"/>
      <c r="C4426" s="137" t="str">
        <f ca="1">IF(OFFSET(Zdroj!AK$16,A4422-1,0)=0,"",CONCATENATE("A",$A$2+4," - ",Zdroj!$AK$15))</f>
        <v/>
      </c>
      <c r="D4426" s="134" t="str">
        <f ca="1">IF(C4426="","",CONCATENATE(OFFSET(Zdroj!AK$16,A4422-1,0)," - ",OFFSET(Zdroj!BC$16,A4422-1,0)))</f>
        <v/>
      </c>
      <c r="E4426" s="66" t="str">
        <f ca="1">IF(C4426="","",OFFSET(Zdroj!BD$16,A4422-1,0))</f>
        <v/>
      </c>
      <c r="F4426" s="332"/>
      <c r="G4426" s="333"/>
    </row>
    <row r="4427" spans="1:7" x14ac:dyDescent="0.25">
      <c r="B4427" s="333"/>
      <c r="C4427" s="137" t="str">
        <f ca="1">IF(OFFSET(Zdroj!AL$16,A4422-1,0)=0,"",CONCATENATE("A",$A$2+5," - ",Zdroj!$AL$15))</f>
        <v/>
      </c>
      <c r="D4427" s="134" t="str">
        <f ca="1">IF(C4427="","",CONCATENATE(OFFSET(Zdroj!AL$16,A4422-1,0)," - ",OFFSET(Zdroj!BE$16,A4422-1,0)))</f>
        <v/>
      </c>
      <c r="E4427" s="66" t="str">
        <f ca="1">IF(C4427="","",OFFSET(Zdroj!BF$16,A4422-1,0))</f>
        <v/>
      </c>
      <c r="F4427" s="332"/>
      <c r="G4427" s="333"/>
    </row>
    <row r="4428" spans="1:7" x14ac:dyDescent="0.25">
      <c r="B4428" s="333"/>
      <c r="C4428" s="137" t="str">
        <f ca="1">IF(OFFSET(Zdroj!AM$16,A4422-1,0)=0,"",CONCATENATE("B",$A$2," - ",Zdroj!$AM$15))</f>
        <v/>
      </c>
      <c r="D4428" s="134" t="str">
        <f ca="1">IF(C4428="","",CONCATENATE(OFFSET(Zdroj!AM$16,A4422-1,0)))</f>
        <v/>
      </c>
      <c r="E4428" s="67" t="str">
        <f ca="1">IF(C4428="","",OFFSET(Zdroj!AN$16,A4422-1,0))</f>
        <v/>
      </c>
      <c r="F4428" s="334" t="str">
        <f t="shared" ref="F4428" ca="1" si="1322">IF(SUM(E4428:E4431)=0,"",SUM(E4428:E4431))</f>
        <v/>
      </c>
      <c r="G4428" s="333"/>
    </row>
    <row r="4429" spans="1:7" x14ac:dyDescent="0.25">
      <c r="B4429" s="333"/>
      <c r="C4429" s="137" t="str">
        <f ca="1">IF(OFFSET(Zdroj!AO$16,A4422-1,0)=0,"",CONCATENATE("B",$A$2+1," - ",Zdroj!$AO$15))</f>
        <v/>
      </c>
      <c r="D4429" s="134" t="str">
        <f ca="1">IF(C4429="","",CONCATENATE(OFFSET(Zdroj!AO$16,A4422-1,0)))</f>
        <v/>
      </c>
      <c r="E4429" s="66" t="str">
        <f ca="1">IF(C4429="","",OFFSET(Zdroj!AP$16,A4422-1,0))</f>
        <v/>
      </c>
      <c r="F4429" s="334"/>
      <c r="G4429" s="333"/>
    </row>
    <row r="4430" spans="1:7" x14ac:dyDescent="0.25">
      <c r="B4430" s="333"/>
      <c r="C4430" s="137" t="str">
        <f ca="1">IF(OFFSET(Zdroj!AQ$16,A4422-1,0)=0,"",CONCATENATE("B",$A$2+2," - ",Zdroj!$AQ$15))</f>
        <v/>
      </c>
      <c r="D4430" s="134" t="str">
        <f ca="1">IF(C4430="","",CONCATENATE(OFFSET(Zdroj!AQ$16,A4422-1,0)))</f>
        <v/>
      </c>
      <c r="E4430" s="66" t="str">
        <f ca="1">IF(C4430="","",OFFSET(Zdroj!AR$16,A4422-1,0))</f>
        <v/>
      </c>
      <c r="F4430" s="334"/>
      <c r="G4430" s="333"/>
    </row>
    <row r="4431" spans="1:7" x14ac:dyDescent="0.25">
      <c r="B4431" s="333"/>
      <c r="C4431" s="137" t="str">
        <f ca="1">IF(OFFSET(Zdroj!AT$16,A4422-1,0)=0,"",CONCATENATE("B",$A$2+3," - ",Zdroj!$AS$15))</f>
        <v/>
      </c>
      <c r="D4431" s="134" t="str">
        <f ca="1">IF(C4431="","",CONCATENATE(OFFSET(Zdroj!AS$16,A4422-1,0)))</f>
        <v/>
      </c>
      <c r="E4431" s="66" t="str">
        <f ca="1">IF(C4431="","",OFFSET(Zdroj!AT$16,A4422-1,0))</f>
        <v/>
      </c>
      <c r="F4431" s="334"/>
      <c r="G4431" s="333"/>
    </row>
    <row r="4432" spans="1:7" x14ac:dyDescent="0.25">
      <c r="A4432" s="127">
        <f>SUM((ROW()+8)/10)</f>
        <v>444</v>
      </c>
      <c r="B4432" s="333" t="str">
        <f ca="1">IF(OFFSET(Zdroj!$B$16,A4432-1,0)&gt;0,OFFSET(Zdroj!$B$16,A4432-1,0),"")</f>
        <v/>
      </c>
      <c r="C4432" s="136" t="str">
        <f ca="1">IF(OFFSET(Zdroj!AG$16,A4432-1,0)=0,"",CONCATENATE("A",$A$2," - ",Zdroj!$AG$15))</f>
        <v/>
      </c>
      <c r="D4432" s="134" t="str">
        <f ca="1">IF(C4432="","",CONCATENATE(OFFSET(Zdroj!AG$16,A4432-1,0)," - ",OFFSET(Zdroj!AU$16,A4432-1,0)))</f>
        <v/>
      </c>
      <c r="E4432" s="66" t="str">
        <f ca="1">IF(C4432="","",OFFSET(Zdroj!AV$16,A4432-1,0))</f>
        <v/>
      </c>
      <c r="F4432" s="332" t="str">
        <f t="shared" ref="F4432" ca="1" si="1323">IF(SUM(E4432:E4437)=0,"",SUM(E4432:E4437))</f>
        <v/>
      </c>
      <c r="G4432" s="333" t="str">
        <f t="shared" ref="G4432" ca="1" si="1324">IF(SUM(E4432:E4441)=0,"",SUM(E4432:E4441))</f>
        <v/>
      </c>
    </row>
    <row r="4433" spans="1:7" x14ac:dyDescent="0.25">
      <c r="B4433" s="333"/>
      <c r="C4433" s="137" t="str">
        <f ca="1">IF(OFFSET(Zdroj!AH$16,A4432-1,0)=0,"",CONCATENATE("A",$A$2+1," - ",Zdroj!$AH$15))</f>
        <v/>
      </c>
      <c r="D4433" s="134" t="str">
        <f ca="1">IF(C4433="","",CONCATENATE(OFFSET(Zdroj!AH$16,A4432-1,0)," - ",OFFSET(Zdroj!AW$16,A4432-1,0)))</f>
        <v/>
      </c>
      <c r="E4433" s="66" t="str">
        <f ca="1">IF(C4433="","",OFFSET(Zdroj!AX$16,A4432-1,0))</f>
        <v/>
      </c>
      <c r="F4433" s="332"/>
      <c r="G4433" s="333"/>
    </row>
    <row r="4434" spans="1:7" x14ac:dyDescent="0.25">
      <c r="B4434" s="333"/>
      <c r="C4434" s="137" t="str">
        <f ca="1">IF(OFFSET(Zdroj!AI$16,A4432-1,0)=0,"",CONCATENATE("A",$A$2+2," - ",Zdroj!$AI$15))</f>
        <v/>
      </c>
      <c r="D4434" s="134" t="str">
        <f ca="1">IF(C4434="","",CONCATENATE(OFFSET(Zdroj!AI$16,A4432-1,0)," - ",OFFSET(Zdroj!AY$16,A4432-1,0)))</f>
        <v/>
      </c>
      <c r="E4434" s="66" t="str">
        <f ca="1">IF(C4434="","",OFFSET(Zdroj!AZ$16,A4432-1,0))</f>
        <v/>
      </c>
      <c r="F4434" s="332"/>
      <c r="G4434" s="333"/>
    </row>
    <row r="4435" spans="1:7" x14ac:dyDescent="0.25">
      <c r="B4435" s="333"/>
      <c r="C4435" s="137" t="str">
        <f ca="1">IF(OFFSET(Zdroj!AJ$16,A4432-1,0)=0,"",CONCATENATE("A",$A$2+3," - ",Zdroj!$AJ$15))</f>
        <v/>
      </c>
      <c r="D4435" s="134" t="str">
        <f ca="1">IF(C4435="","",CONCATENATE(OFFSET(Zdroj!AJ$16,A4432-1,0)," - ",OFFSET(Zdroj!BA$16,A4432-1,0)))</f>
        <v/>
      </c>
      <c r="E4435" s="66" t="str">
        <f ca="1">IF(C4435="","",OFFSET(Zdroj!BB$16,A4432-1,0))</f>
        <v/>
      </c>
      <c r="F4435" s="332"/>
      <c r="G4435" s="333"/>
    </row>
    <row r="4436" spans="1:7" x14ac:dyDescent="0.25">
      <c r="B4436" s="333"/>
      <c r="C4436" s="137" t="str">
        <f ca="1">IF(OFFSET(Zdroj!AK$16,A4432-1,0)=0,"",CONCATENATE("A",$A$2+4," - ",Zdroj!$AK$15))</f>
        <v/>
      </c>
      <c r="D4436" s="134" t="str">
        <f ca="1">IF(C4436="","",CONCATENATE(OFFSET(Zdroj!AK$16,A4432-1,0)," - ",OFFSET(Zdroj!BC$16,A4432-1,0)))</f>
        <v/>
      </c>
      <c r="E4436" s="66" t="str">
        <f ca="1">IF(C4436="","",OFFSET(Zdroj!BD$16,A4432-1,0))</f>
        <v/>
      </c>
      <c r="F4436" s="332"/>
      <c r="G4436" s="333"/>
    </row>
    <row r="4437" spans="1:7" x14ac:dyDescent="0.25">
      <c r="B4437" s="333"/>
      <c r="C4437" s="137" t="str">
        <f ca="1">IF(OFFSET(Zdroj!AL$16,A4432-1,0)=0,"",CONCATENATE("A",$A$2+5," - ",Zdroj!$AL$15))</f>
        <v/>
      </c>
      <c r="D4437" s="134" t="str">
        <f ca="1">IF(C4437="","",CONCATENATE(OFFSET(Zdroj!AL$16,A4432-1,0)," - ",OFFSET(Zdroj!BE$16,A4432-1,0)))</f>
        <v/>
      </c>
      <c r="E4437" s="66" t="str">
        <f ca="1">IF(C4437="","",OFFSET(Zdroj!BF$16,A4432-1,0))</f>
        <v/>
      </c>
      <c r="F4437" s="332"/>
      <c r="G4437" s="333"/>
    </row>
    <row r="4438" spans="1:7" x14ac:dyDescent="0.25">
      <c r="B4438" s="333"/>
      <c r="C4438" s="137" t="str">
        <f ca="1">IF(OFFSET(Zdroj!AM$16,A4432-1,0)=0,"",CONCATENATE("B",$A$2," - ",Zdroj!$AM$15))</f>
        <v/>
      </c>
      <c r="D4438" s="134" t="str">
        <f ca="1">IF(C4438="","",CONCATENATE(OFFSET(Zdroj!AM$16,A4432-1,0)))</f>
        <v/>
      </c>
      <c r="E4438" s="67" t="str">
        <f ca="1">IF(C4438="","",OFFSET(Zdroj!AN$16,A4432-1,0))</f>
        <v/>
      </c>
      <c r="F4438" s="334" t="str">
        <f t="shared" ref="F4438" ca="1" si="1325">IF(SUM(E4438:E4441)=0,"",SUM(E4438:E4441))</f>
        <v/>
      </c>
      <c r="G4438" s="333"/>
    </row>
    <row r="4439" spans="1:7" x14ac:dyDescent="0.25">
      <c r="B4439" s="333"/>
      <c r="C4439" s="137" t="str">
        <f ca="1">IF(OFFSET(Zdroj!AO$16,A4432-1,0)=0,"",CONCATENATE("B",$A$2+1," - ",Zdroj!$AO$15))</f>
        <v/>
      </c>
      <c r="D4439" s="134" t="str">
        <f ca="1">IF(C4439="","",CONCATENATE(OFFSET(Zdroj!AO$16,A4432-1,0)))</f>
        <v/>
      </c>
      <c r="E4439" s="66" t="str">
        <f ca="1">IF(C4439="","",OFFSET(Zdroj!AP$16,A4432-1,0))</f>
        <v/>
      </c>
      <c r="F4439" s="334"/>
      <c r="G4439" s="333"/>
    </row>
    <row r="4440" spans="1:7" x14ac:dyDescent="0.25">
      <c r="B4440" s="333"/>
      <c r="C4440" s="137" t="str">
        <f ca="1">IF(OFFSET(Zdroj!AQ$16,A4432-1,0)=0,"",CONCATENATE("B",$A$2+2," - ",Zdroj!$AQ$15))</f>
        <v/>
      </c>
      <c r="D4440" s="134" t="str">
        <f ca="1">IF(C4440="","",CONCATENATE(OFFSET(Zdroj!AQ$16,A4432-1,0)))</f>
        <v/>
      </c>
      <c r="E4440" s="66" t="str">
        <f ca="1">IF(C4440="","",OFFSET(Zdroj!AR$16,A4432-1,0))</f>
        <v/>
      </c>
      <c r="F4440" s="334"/>
      <c r="G4440" s="333"/>
    </row>
    <row r="4441" spans="1:7" x14ac:dyDescent="0.25">
      <c r="B4441" s="333"/>
      <c r="C4441" s="137" t="str">
        <f ca="1">IF(OFFSET(Zdroj!AT$16,A4432-1,0)=0,"",CONCATENATE("B",$A$2+3," - ",Zdroj!$AS$15))</f>
        <v/>
      </c>
      <c r="D4441" s="134" t="str">
        <f ca="1">IF(C4441="","",CONCATENATE(OFFSET(Zdroj!AS$16,A4432-1,0)))</f>
        <v/>
      </c>
      <c r="E4441" s="66" t="str">
        <f ca="1">IF(C4441="","",OFFSET(Zdroj!AT$16,A4432-1,0))</f>
        <v/>
      </c>
      <c r="F4441" s="334"/>
      <c r="G4441" s="333"/>
    </row>
    <row r="4442" spans="1:7" x14ac:dyDescent="0.25">
      <c r="A4442" s="127">
        <f>SUM((ROW()+8)/10)</f>
        <v>445</v>
      </c>
      <c r="B4442" s="333" t="str">
        <f ca="1">IF(OFFSET(Zdroj!$B$16,A4442-1,0)&gt;0,OFFSET(Zdroj!$B$16,A4442-1,0),"")</f>
        <v/>
      </c>
      <c r="C4442" s="136" t="str">
        <f ca="1">IF(OFFSET(Zdroj!AG$16,A4442-1,0)=0,"",CONCATENATE("A",$A$2," - ",Zdroj!$AG$15))</f>
        <v/>
      </c>
      <c r="D4442" s="134" t="str">
        <f ca="1">IF(C4442="","",CONCATENATE(OFFSET(Zdroj!AG$16,A4442-1,0)," - ",OFFSET(Zdroj!AU$16,A4442-1,0)))</f>
        <v/>
      </c>
      <c r="E4442" s="66" t="str">
        <f ca="1">IF(C4442="","",OFFSET(Zdroj!AV$16,A4442-1,0))</f>
        <v/>
      </c>
      <c r="F4442" s="332" t="str">
        <f t="shared" ref="F4442" ca="1" si="1326">IF(SUM(E4442:E4447)=0,"",SUM(E4442:E4447))</f>
        <v/>
      </c>
      <c r="G4442" s="333" t="str">
        <f t="shared" ref="G4442" ca="1" si="1327">IF(SUM(E4442:E4451)=0,"",SUM(E4442:E4451))</f>
        <v/>
      </c>
    </row>
    <row r="4443" spans="1:7" x14ac:dyDescent="0.25">
      <c r="B4443" s="333"/>
      <c r="C4443" s="137" t="str">
        <f ca="1">IF(OFFSET(Zdroj!AH$16,A4442-1,0)=0,"",CONCATENATE("A",$A$2+1," - ",Zdroj!$AH$15))</f>
        <v/>
      </c>
      <c r="D4443" s="134" t="str">
        <f ca="1">IF(C4443="","",CONCATENATE(OFFSET(Zdroj!AH$16,A4442-1,0)," - ",OFFSET(Zdroj!AW$16,A4442-1,0)))</f>
        <v/>
      </c>
      <c r="E4443" s="66" t="str">
        <f ca="1">IF(C4443="","",OFFSET(Zdroj!AX$16,A4442-1,0))</f>
        <v/>
      </c>
      <c r="F4443" s="332"/>
      <c r="G4443" s="333"/>
    </row>
    <row r="4444" spans="1:7" x14ac:dyDescent="0.25">
      <c r="B4444" s="333"/>
      <c r="C4444" s="137" t="str">
        <f ca="1">IF(OFFSET(Zdroj!AI$16,A4442-1,0)=0,"",CONCATENATE("A",$A$2+2," - ",Zdroj!$AI$15))</f>
        <v/>
      </c>
      <c r="D4444" s="134" t="str">
        <f ca="1">IF(C4444="","",CONCATENATE(OFFSET(Zdroj!AI$16,A4442-1,0)," - ",OFFSET(Zdroj!AY$16,A4442-1,0)))</f>
        <v/>
      </c>
      <c r="E4444" s="66" t="str">
        <f ca="1">IF(C4444="","",OFFSET(Zdroj!AZ$16,A4442-1,0))</f>
        <v/>
      </c>
      <c r="F4444" s="332"/>
      <c r="G4444" s="333"/>
    </row>
    <row r="4445" spans="1:7" x14ac:dyDescent="0.25">
      <c r="B4445" s="333"/>
      <c r="C4445" s="137" t="str">
        <f ca="1">IF(OFFSET(Zdroj!AJ$16,A4442-1,0)=0,"",CONCATENATE("A",$A$2+3," - ",Zdroj!$AJ$15))</f>
        <v/>
      </c>
      <c r="D4445" s="134" t="str">
        <f ca="1">IF(C4445="","",CONCATENATE(OFFSET(Zdroj!AJ$16,A4442-1,0)," - ",OFFSET(Zdroj!BA$16,A4442-1,0)))</f>
        <v/>
      </c>
      <c r="E4445" s="66" t="str">
        <f ca="1">IF(C4445="","",OFFSET(Zdroj!BB$16,A4442-1,0))</f>
        <v/>
      </c>
      <c r="F4445" s="332"/>
      <c r="G4445" s="333"/>
    </row>
    <row r="4446" spans="1:7" x14ac:dyDescent="0.25">
      <c r="B4446" s="333"/>
      <c r="C4446" s="137" t="str">
        <f ca="1">IF(OFFSET(Zdroj!AK$16,A4442-1,0)=0,"",CONCATENATE("A",$A$2+4," - ",Zdroj!$AK$15))</f>
        <v/>
      </c>
      <c r="D4446" s="134" t="str">
        <f ca="1">IF(C4446="","",CONCATENATE(OFFSET(Zdroj!AK$16,A4442-1,0)," - ",OFFSET(Zdroj!BC$16,A4442-1,0)))</f>
        <v/>
      </c>
      <c r="E4446" s="66" t="str">
        <f ca="1">IF(C4446="","",OFFSET(Zdroj!BD$16,A4442-1,0))</f>
        <v/>
      </c>
      <c r="F4446" s="332"/>
      <c r="G4446" s="333"/>
    </row>
    <row r="4447" spans="1:7" x14ac:dyDescent="0.25">
      <c r="B4447" s="333"/>
      <c r="C4447" s="137" t="str">
        <f ca="1">IF(OFFSET(Zdroj!AL$16,A4442-1,0)=0,"",CONCATENATE("A",$A$2+5," - ",Zdroj!$AL$15))</f>
        <v/>
      </c>
      <c r="D4447" s="134" t="str">
        <f ca="1">IF(C4447="","",CONCATENATE(OFFSET(Zdroj!AL$16,A4442-1,0)," - ",OFFSET(Zdroj!BE$16,A4442-1,0)))</f>
        <v/>
      </c>
      <c r="E4447" s="66" t="str">
        <f ca="1">IF(C4447="","",OFFSET(Zdroj!BF$16,A4442-1,0))</f>
        <v/>
      </c>
      <c r="F4447" s="332"/>
      <c r="G4447" s="333"/>
    </row>
    <row r="4448" spans="1:7" x14ac:dyDescent="0.25">
      <c r="B4448" s="333"/>
      <c r="C4448" s="137" t="str">
        <f ca="1">IF(OFFSET(Zdroj!AM$16,A4442-1,0)=0,"",CONCATENATE("B",$A$2," - ",Zdroj!$AM$15))</f>
        <v/>
      </c>
      <c r="D4448" s="134" t="str">
        <f ca="1">IF(C4448="","",CONCATENATE(OFFSET(Zdroj!AM$16,A4442-1,0)))</f>
        <v/>
      </c>
      <c r="E4448" s="67" t="str">
        <f ca="1">IF(C4448="","",OFFSET(Zdroj!AN$16,A4442-1,0))</f>
        <v/>
      </c>
      <c r="F4448" s="334" t="str">
        <f t="shared" ref="F4448" ca="1" si="1328">IF(SUM(E4448:E4451)=0,"",SUM(E4448:E4451))</f>
        <v/>
      </c>
      <c r="G4448" s="333"/>
    </row>
    <row r="4449" spans="1:7" x14ac:dyDescent="0.25">
      <c r="B4449" s="333"/>
      <c r="C4449" s="137" t="str">
        <f ca="1">IF(OFFSET(Zdroj!AO$16,A4442-1,0)=0,"",CONCATENATE("B",$A$2+1," - ",Zdroj!$AO$15))</f>
        <v/>
      </c>
      <c r="D4449" s="134" t="str">
        <f ca="1">IF(C4449="","",CONCATENATE(OFFSET(Zdroj!AO$16,A4442-1,0)))</f>
        <v/>
      </c>
      <c r="E4449" s="66" t="str">
        <f ca="1">IF(C4449="","",OFFSET(Zdroj!AP$16,A4442-1,0))</f>
        <v/>
      </c>
      <c r="F4449" s="334"/>
      <c r="G4449" s="333"/>
    </row>
    <row r="4450" spans="1:7" x14ac:dyDescent="0.25">
      <c r="B4450" s="333"/>
      <c r="C4450" s="137" t="str">
        <f ca="1">IF(OFFSET(Zdroj!AQ$16,A4442-1,0)=0,"",CONCATENATE("B",$A$2+2," - ",Zdroj!$AQ$15))</f>
        <v/>
      </c>
      <c r="D4450" s="134" t="str">
        <f ca="1">IF(C4450="","",CONCATENATE(OFFSET(Zdroj!AQ$16,A4442-1,0)))</f>
        <v/>
      </c>
      <c r="E4450" s="66" t="str">
        <f ca="1">IF(C4450="","",OFFSET(Zdroj!AR$16,A4442-1,0))</f>
        <v/>
      </c>
      <c r="F4450" s="334"/>
      <c r="G4450" s="333"/>
    </row>
    <row r="4451" spans="1:7" x14ac:dyDescent="0.25">
      <c r="B4451" s="333"/>
      <c r="C4451" s="137" t="str">
        <f ca="1">IF(OFFSET(Zdroj!AT$16,A4442-1,0)=0,"",CONCATENATE("B",$A$2+3," - ",Zdroj!$AS$15))</f>
        <v/>
      </c>
      <c r="D4451" s="134" t="str">
        <f ca="1">IF(C4451="","",CONCATENATE(OFFSET(Zdroj!AS$16,A4442-1,0)))</f>
        <v/>
      </c>
      <c r="E4451" s="66" t="str">
        <f ca="1">IF(C4451="","",OFFSET(Zdroj!AT$16,A4442-1,0))</f>
        <v/>
      </c>
      <c r="F4451" s="334"/>
      <c r="G4451" s="333"/>
    </row>
    <row r="4452" spans="1:7" x14ac:dyDescent="0.25">
      <c r="A4452" s="127">
        <f>SUM((ROW()+8)/10)</f>
        <v>446</v>
      </c>
      <c r="B4452" s="333" t="str">
        <f ca="1">IF(OFFSET(Zdroj!$B$16,A4452-1,0)&gt;0,OFFSET(Zdroj!$B$16,A4452-1,0),"")</f>
        <v/>
      </c>
      <c r="C4452" s="136" t="str">
        <f ca="1">IF(OFFSET(Zdroj!AG$16,A4452-1,0)=0,"",CONCATENATE("A",$A$2," - ",Zdroj!$AG$15))</f>
        <v/>
      </c>
      <c r="D4452" s="134" t="str">
        <f ca="1">IF(C4452="","",CONCATENATE(OFFSET(Zdroj!AG$16,A4452-1,0)," - ",OFFSET(Zdroj!AU$16,A4452-1,0)))</f>
        <v/>
      </c>
      <c r="E4452" s="66" t="str">
        <f ca="1">IF(C4452="","",OFFSET(Zdroj!AV$16,A4452-1,0))</f>
        <v/>
      </c>
      <c r="F4452" s="332" t="str">
        <f t="shared" ref="F4452" ca="1" si="1329">IF(SUM(E4452:E4457)=0,"",SUM(E4452:E4457))</f>
        <v/>
      </c>
      <c r="G4452" s="333" t="str">
        <f t="shared" ref="G4452" ca="1" si="1330">IF(SUM(E4452:E4461)=0,"",SUM(E4452:E4461))</f>
        <v/>
      </c>
    </row>
    <row r="4453" spans="1:7" x14ac:dyDescent="0.25">
      <c r="B4453" s="333"/>
      <c r="C4453" s="137" t="str">
        <f ca="1">IF(OFFSET(Zdroj!AH$16,A4452-1,0)=0,"",CONCATENATE("A",$A$2+1," - ",Zdroj!$AH$15))</f>
        <v/>
      </c>
      <c r="D4453" s="134" t="str">
        <f ca="1">IF(C4453="","",CONCATENATE(OFFSET(Zdroj!AH$16,A4452-1,0)," - ",OFFSET(Zdroj!AW$16,A4452-1,0)))</f>
        <v/>
      </c>
      <c r="E4453" s="66" t="str">
        <f ca="1">IF(C4453="","",OFFSET(Zdroj!AX$16,A4452-1,0))</f>
        <v/>
      </c>
      <c r="F4453" s="332"/>
      <c r="G4453" s="333"/>
    </row>
    <row r="4454" spans="1:7" x14ac:dyDescent="0.25">
      <c r="B4454" s="333"/>
      <c r="C4454" s="137" t="str">
        <f ca="1">IF(OFFSET(Zdroj!AI$16,A4452-1,0)=0,"",CONCATENATE("A",$A$2+2," - ",Zdroj!$AI$15))</f>
        <v/>
      </c>
      <c r="D4454" s="134" t="str">
        <f ca="1">IF(C4454="","",CONCATENATE(OFFSET(Zdroj!AI$16,A4452-1,0)," - ",OFFSET(Zdroj!AY$16,A4452-1,0)))</f>
        <v/>
      </c>
      <c r="E4454" s="66" t="str">
        <f ca="1">IF(C4454="","",OFFSET(Zdroj!AZ$16,A4452-1,0))</f>
        <v/>
      </c>
      <c r="F4454" s="332"/>
      <c r="G4454" s="333"/>
    </row>
    <row r="4455" spans="1:7" x14ac:dyDescent="0.25">
      <c r="B4455" s="333"/>
      <c r="C4455" s="137" t="str">
        <f ca="1">IF(OFFSET(Zdroj!AJ$16,A4452-1,0)=0,"",CONCATENATE("A",$A$2+3," - ",Zdroj!$AJ$15))</f>
        <v/>
      </c>
      <c r="D4455" s="134" t="str">
        <f ca="1">IF(C4455="","",CONCATENATE(OFFSET(Zdroj!AJ$16,A4452-1,0)," - ",OFFSET(Zdroj!BA$16,A4452-1,0)))</f>
        <v/>
      </c>
      <c r="E4455" s="66" t="str">
        <f ca="1">IF(C4455="","",OFFSET(Zdroj!BB$16,A4452-1,0))</f>
        <v/>
      </c>
      <c r="F4455" s="332"/>
      <c r="G4455" s="333"/>
    </row>
    <row r="4456" spans="1:7" x14ac:dyDescent="0.25">
      <c r="B4456" s="333"/>
      <c r="C4456" s="137" t="str">
        <f ca="1">IF(OFFSET(Zdroj!AK$16,A4452-1,0)=0,"",CONCATENATE("A",$A$2+4," - ",Zdroj!$AK$15))</f>
        <v/>
      </c>
      <c r="D4456" s="134" t="str">
        <f ca="1">IF(C4456="","",CONCATENATE(OFFSET(Zdroj!AK$16,A4452-1,0)," - ",OFFSET(Zdroj!BC$16,A4452-1,0)))</f>
        <v/>
      </c>
      <c r="E4456" s="66" t="str">
        <f ca="1">IF(C4456="","",OFFSET(Zdroj!BD$16,A4452-1,0))</f>
        <v/>
      </c>
      <c r="F4456" s="332"/>
      <c r="G4456" s="333"/>
    </row>
    <row r="4457" spans="1:7" x14ac:dyDescent="0.25">
      <c r="B4457" s="333"/>
      <c r="C4457" s="137" t="str">
        <f ca="1">IF(OFFSET(Zdroj!AL$16,A4452-1,0)=0,"",CONCATENATE("A",$A$2+5," - ",Zdroj!$AL$15))</f>
        <v/>
      </c>
      <c r="D4457" s="134" t="str">
        <f ca="1">IF(C4457="","",CONCATENATE(OFFSET(Zdroj!AL$16,A4452-1,0)," - ",OFFSET(Zdroj!BE$16,A4452-1,0)))</f>
        <v/>
      </c>
      <c r="E4457" s="66" t="str">
        <f ca="1">IF(C4457="","",OFFSET(Zdroj!BF$16,A4452-1,0))</f>
        <v/>
      </c>
      <c r="F4457" s="332"/>
      <c r="G4457" s="333"/>
    </row>
    <row r="4458" spans="1:7" x14ac:dyDescent="0.25">
      <c r="B4458" s="333"/>
      <c r="C4458" s="137" t="str">
        <f ca="1">IF(OFFSET(Zdroj!AM$16,A4452-1,0)=0,"",CONCATENATE("B",$A$2," - ",Zdroj!$AM$15))</f>
        <v/>
      </c>
      <c r="D4458" s="134" t="str">
        <f ca="1">IF(C4458="","",CONCATENATE(OFFSET(Zdroj!AM$16,A4452-1,0)))</f>
        <v/>
      </c>
      <c r="E4458" s="67" t="str">
        <f ca="1">IF(C4458="","",OFFSET(Zdroj!AN$16,A4452-1,0))</f>
        <v/>
      </c>
      <c r="F4458" s="334" t="str">
        <f t="shared" ref="F4458" ca="1" si="1331">IF(SUM(E4458:E4461)=0,"",SUM(E4458:E4461))</f>
        <v/>
      </c>
      <c r="G4458" s="333"/>
    </row>
    <row r="4459" spans="1:7" x14ac:dyDescent="0.25">
      <c r="B4459" s="333"/>
      <c r="C4459" s="137" t="str">
        <f ca="1">IF(OFFSET(Zdroj!AO$16,A4452-1,0)=0,"",CONCATENATE("B",$A$2+1," - ",Zdroj!$AO$15))</f>
        <v/>
      </c>
      <c r="D4459" s="134" t="str">
        <f ca="1">IF(C4459="","",CONCATENATE(OFFSET(Zdroj!AO$16,A4452-1,0)))</f>
        <v/>
      </c>
      <c r="E4459" s="66" t="str">
        <f ca="1">IF(C4459="","",OFFSET(Zdroj!AP$16,A4452-1,0))</f>
        <v/>
      </c>
      <c r="F4459" s="334"/>
      <c r="G4459" s="333"/>
    </row>
    <row r="4460" spans="1:7" x14ac:dyDescent="0.25">
      <c r="B4460" s="333"/>
      <c r="C4460" s="137" t="str">
        <f ca="1">IF(OFFSET(Zdroj!AQ$16,A4452-1,0)=0,"",CONCATENATE("B",$A$2+2," - ",Zdroj!$AQ$15))</f>
        <v/>
      </c>
      <c r="D4460" s="134" t="str">
        <f ca="1">IF(C4460="","",CONCATENATE(OFFSET(Zdroj!AQ$16,A4452-1,0)))</f>
        <v/>
      </c>
      <c r="E4460" s="66" t="str">
        <f ca="1">IF(C4460="","",OFFSET(Zdroj!AR$16,A4452-1,0))</f>
        <v/>
      </c>
      <c r="F4460" s="334"/>
      <c r="G4460" s="333"/>
    </row>
    <row r="4461" spans="1:7" x14ac:dyDescent="0.25">
      <c r="B4461" s="333"/>
      <c r="C4461" s="137" t="str">
        <f ca="1">IF(OFFSET(Zdroj!AT$16,A4452-1,0)=0,"",CONCATENATE("B",$A$2+3," - ",Zdroj!$AS$15))</f>
        <v/>
      </c>
      <c r="D4461" s="134" t="str">
        <f ca="1">IF(C4461="","",CONCATENATE(OFFSET(Zdroj!AS$16,A4452-1,0)))</f>
        <v/>
      </c>
      <c r="E4461" s="66" t="str">
        <f ca="1">IF(C4461="","",OFFSET(Zdroj!AT$16,A4452-1,0))</f>
        <v/>
      </c>
      <c r="F4461" s="334"/>
      <c r="G4461" s="333"/>
    </row>
    <row r="4462" spans="1:7" x14ac:dyDescent="0.25">
      <c r="A4462" s="127">
        <f>SUM((ROW()+8)/10)</f>
        <v>447</v>
      </c>
      <c r="B4462" s="333" t="str">
        <f ca="1">IF(OFFSET(Zdroj!$B$16,A4462-1,0)&gt;0,OFFSET(Zdroj!$B$16,A4462-1,0),"")</f>
        <v/>
      </c>
      <c r="C4462" s="136" t="str">
        <f ca="1">IF(OFFSET(Zdroj!AG$16,A4462-1,0)=0,"",CONCATENATE("A",$A$2," - ",Zdroj!$AG$15))</f>
        <v/>
      </c>
      <c r="D4462" s="134" t="str">
        <f ca="1">IF(C4462="","",CONCATENATE(OFFSET(Zdroj!AG$16,A4462-1,0)," - ",OFFSET(Zdroj!AU$16,A4462-1,0)))</f>
        <v/>
      </c>
      <c r="E4462" s="66" t="str">
        <f ca="1">IF(C4462="","",OFFSET(Zdroj!AV$16,A4462-1,0))</f>
        <v/>
      </c>
      <c r="F4462" s="332" t="str">
        <f t="shared" ref="F4462" ca="1" si="1332">IF(SUM(E4462:E4467)=0,"",SUM(E4462:E4467))</f>
        <v/>
      </c>
      <c r="G4462" s="333" t="str">
        <f t="shared" ref="G4462" ca="1" si="1333">IF(SUM(E4462:E4471)=0,"",SUM(E4462:E4471))</f>
        <v/>
      </c>
    </row>
    <row r="4463" spans="1:7" x14ac:dyDescent="0.25">
      <c r="B4463" s="333"/>
      <c r="C4463" s="137" t="str">
        <f ca="1">IF(OFFSET(Zdroj!AH$16,A4462-1,0)=0,"",CONCATENATE("A",$A$2+1," - ",Zdroj!$AH$15))</f>
        <v/>
      </c>
      <c r="D4463" s="134" t="str">
        <f ca="1">IF(C4463="","",CONCATENATE(OFFSET(Zdroj!AH$16,A4462-1,0)," - ",OFFSET(Zdroj!AW$16,A4462-1,0)))</f>
        <v/>
      </c>
      <c r="E4463" s="66" t="str">
        <f ca="1">IF(C4463="","",OFFSET(Zdroj!AX$16,A4462-1,0))</f>
        <v/>
      </c>
      <c r="F4463" s="332"/>
      <c r="G4463" s="333"/>
    </row>
    <row r="4464" spans="1:7" x14ac:dyDescent="0.25">
      <c r="B4464" s="333"/>
      <c r="C4464" s="137" t="str">
        <f ca="1">IF(OFFSET(Zdroj!AI$16,A4462-1,0)=0,"",CONCATENATE("A",$A$2+2," - ",Zdroj!$AI$15))</f>
        <v/>
      </c>
      <c r="D4464" s="134" t="str">
        <f ca="1">IF(C4464="","",CONCATENATE(OFFSET(Zdroj!AI$16,A4462-1,0)," - ",OFFSET(Zdroj!AY$16,A4462-1,0)))</f>
        <v/>
      </c>
      <c r="E4464" s="66" t="str">
        <f ca="1">IF(C4464="","",OFFSET(Zdroj!AZ$16,A4462-1,0))</f>
        <v/>
      </c>
      <c r="F4464" s="332"/>
      <c r="G4464" s="333"/>
    </row>
    <row r="4465" spans="1:7" x14ac:dyDescent="0.25">
      <c r="B4465" s="333"/>
      <c r="C4465" s="137" t="str">
        <f ca="1">IF(OFFSET(Zdroj!AJ$16,A4462-1,0)=0,"",CONCATENATE("A",$A$2+3," - ",Zdroj!$AJ$15))</f>
        <v/>
      </c>
      <c r="D4465" s="134" t="str">
        <f ca="1">IF(C4465="","",CONCATENATE(OFFSET(Zdroj!AJ$16,A4462-1,0)," - ",OFFSET(Zdroj!BA$16,A4462-1,0)))</f>
        <v/>
      </c>
      <c r="E4465" s="66" t="str">
        <f ca="1">IF(C4465="","",OFFSET(Zdroj!BB$16,A4462-1,0))</f>
        <v/>
      </c>
      <c r="F4465" s="332"/>
      <c r="G4465" s="333"/>
    </row>
    <row r="4466" spans="1:7" x14ac:dyDescent="0.25">
      <c r="B4466" s="333"/>
      <c r="C4466" s="137" t="str">
        <f ca="1">IF(OFFSET(Zdroj!AK$16,A4462-1,0)=0,"",CONCATENATE("A",$A$2+4," - ",Zdroj!$AK$15))</f>
        <v/>
      </c>
      <c r="D4466" s="134" t="str">
        <f ca="1">IF(C4466="","",CONCATENATE(OFFSET(Zdroj!AK$16,A4462-1,0)," - ",OFFSET(Zdroj!BC$16,A4462-1,0)))</f>
        <v/>
      </c>
      <c r="E4466" s="66" t="str">
        <f ca="1">IF(C4466="","",OFFSET(Zdroj!BD$16,A4462-1,0))</f>
        <v/>
      </c>
      <c r="F4466" s="332"/>
      <c r="G4466" s="333"/>
    </row>
    <row r="4467" spans="1:7" x14ac:dyDescent="0.25">
      <c r="B4467" s="333"/>
      <c r="C4467" s="137" t="str">
        <f ca="1">IF(OFFSET(Zdroj!AL$16,A4462-1,0)=0,"",CONCATENATE("A",$A$2+5," - ",Zdroj!$AL$15))</f>
        <v/>
      </c>
      <c r="D4467" s="134" t="str">
        <f ca="1">IF(C4467="","",CONCATENATE(OFFSET(Zdroj!AL$16,A4462-1,0)," - ",OFFSET(Zdroj!BE$16,A4462-1,0)))</f>
        <v/>
      </c>
      <c r="E4467" s="66" t="str">
        <f ca="1">IF(C4467="","",OFFSET(Zdroj!BF$16,A4462-1,0))</f>
        <v/>
      </c>
      <c r="F4467" s="332"/>
      <c r="G4467" s="333"/>
    </row>
    <row r="4468" spans="1:7" x14ac:dyDescent="0.25">
      <c r="B4468" s="333"/>
      <c r="C4468" s="137" t="str">
        <f ca="1">IF(OFFSET(Zdroj!AM$16,A4462-1,0)=0,"",CONCATENATE("B",$A$2," - ",Zdroj!$AM$15))</f>
        <v/>
      </c>
      <c r="D4468" s="134" t="str">
        <f ca="1">IF(C4468="","",CONCATENATE(OFFSET(Zdroj!AM$16,A4462-1,0)))</f>
        <v/>
      </c>
      <c r="E4468" s="67" t="str">
        <f ca="1">IF(C4468="","",OFFSET(Zdroj!AN$16,A4462-1,0))</f>
        <v/>
      </c>
      <c r="F4468" s="334" t="str">
        <f t="shared" ref="F4468" ca="1" si="1334">IF(SUM(E4468:E4471)=0,"",SUM(E4468:E4471))</f>
        <v/>
      </c>
      <c r="G4468" s="333"/>
    </row>
    <row r="4469" spans="1:7" x14ac:dyDescent="0.25">
      <c r="B4469" s="333"/>
      <c r="C4469" s="137" t="str">
        <f ca="1">IF(OFFSET(Zdroj!AO$16,A4462-1,0)=0,"",CONCATENATE("B",$A$2+1," - ",Zdroj!$AO$15))</f>
        <v/>
      </c>
      <c r="D4469" s="134" t="str">
        <f ca="1">IF(C4469="","",CONCATENATE(OFFSET(Zdroj!AO$16,A4462-1,0)))</f>
        <v/>
      </c>
      <c r="E4469" s="66" t="str">
        <f ca="1">IF(C4469="","",OFFSET(Zdroj!AP$16,A4462-1,0))</f>
        <v/>
      </c>
      <c r="F4469" s="334"/>
      <c r="G4469" s="333"/>
    </row>
    <row r="4470" spans="1:7" x14ac:dyDescent="0.25">
      <c r="B4470" s="333"/>
      <c r="C4470" s="137" t="str">
        <f ca="1">IF(OFFSET(Zdroj!AQ$16,A4462-1,0)=0,"",CONCATENATE("B",$A$2+2," - ",Zdroj!$AQ$15))</f>
        <v/>
      </c>
      <c r="D4470" s="134" t="str">
        <f ca="1">IF(C4470="","",CONCATENATE(OFFSET(Zdroj!AQ$16,A4462-1,0)))</f>
        <v/>
      </c>
      <c r="E4470" s="66" t="str">
        <f ca="1">IF(C4470="","",OFFSET(Zdroj!AR$16,A4462-1,0))</f>
        <v/>
      </c>
      <c r="F4470" s="334"/>
      <c r="G4470" s="333"/>
    </row>
    <row r="4471" spans="1:7" x14ac:dyDescent="0.25">
      <c r="B4471" s="333"/>
      <c r="C4471" s="137" t="str">
        <f ca="1">IF(OFFSET(Zdroj!AT$16,A4462-1,0)=0,"",CONCATENATE("B",$A$2+3," - ",Zdroj!$AS$15))</f>
        <v/>
      </c>
      <c r="D4471" s="134" t="str">
        <f ca="1">IF(C4471="","",CONCATENATE(OFFSET(Zdroj!AS$16,A4462-1,0)))</f>
        <v/>
      </c>
      <c r="E4471" s="66" t="str">
        <f ca="1">IF(C4471="","",OFFSET(Zdroj!AT$16,A4462-1,0))</f>
        <v/>
      </c>
      <c r="F4471" s="334"/>
      <c r="G4471" s="333"/>
    </row>
    <row r="4472" spans="1:7" x14ac:dyDescent="0.25">
      <c r="A4472" s="127">
        <f>SUM((ROW()+8)/10)</f>
        <v>448</v>
      </c>
      <c r="B4472" s="333" t="str">
        <f ca="1">IF(OFFSET(Zdroj!$B$16,A4472-1,0)&gt;0,OFFSET(Zdroj!$B$16,A4472-1,0),"")</f>
        <v/>
      </c>
      <c r="C4472" s="136" t="str">
        <f ca="1">IF(OFFSET(Zdroj!AG$16,A4472-1,0)=0,"",CONCATENATE("A",$A$2," - ",Zdroj!$AG$15))</f>
        <v/>
      </c>
      <c r="D4472" s="134" t="str">
        <f ca="1">IF(C4472="","",CONCATENATE(OFFSET(Zdroj!AG$16,A4472-1,0)," - ",OFFSET(Zdroj!AU$16,A4472-1,0)))</f>
        <v/>
      </c>
      <c r="E4472" s="66" t="str">
        <f ca="1">IF(C4472="","",OFFSET(Zdroj!AV$16,A4472-1,0))</f>
        <v/>
      </c>
      <c r="F4472" s="332" t="str">
        <f t="shared" ref="F4472" ca="1" si="1335">IF(SUM(E4472:E4477)=0,"",SUM(E4472:E4477))</f>
        <v/>
      </c>
      <c r="G4472" s="333" t="str">
        <f t="shared" ref="G4472" ca="1" si="1336">IF(SUM(E4472:E4481)=0,"",SUM(E4472:E4481))</f>
        <v/>
      </c>
    </row>
    <row r="4473" spans="1:7" x14ac:dyDescent="0.25">
      <c r="B4473" s="333"/>
      <c r="C4473" s="137" t="str">
        <f ca="1">IF(OFFSET(Zdroj!AH$16,A4472-1,0)=0,"",CONCATENATE("A",$A$2+1," - ",Zdroj!$AH$15))</f>
        <v/>
      </c>
      <c r="D4473" s="134" t="str">
        <f ca="1">IF(C4473="","",CONCATENATE(OFFSET(Zdroj!AH$16,A4472-1,0)," - ",OFFSET(Zdroj!AW$16,A4472-1,0)))</f>
        <v/>
      </c>
      <c r="E4473" s="66" t="str">
        <f ca="1">IF(C4473="","",OFFSET(Zdroj!AX$16,A4472-1,0))</f>
        <v/>
      </c>
      <c r="F4473" s="332"/>
      <c r="G4473" s="333"/>
    </row>
    <row r="4474" spans="1:7" x14ac:dyDescent="0.25">
      <c r="B4474" s="333"/>
      <c r="C4474" s="137" t="str">
        <f ca="1">IF(OFFSET(Zdroj!AI$16,A4472-1,0)=0,"",CONCATENATE("A",$A$2+2," - ",Zdroj!$AI$15))</f>
        <v/>
      </c>
      <c r="D4474" s="134" t="str">
        <f ca="1">IF(C4474="","",CONCATENATE(OFFSET(Zdroj!AI$16,A4472-1,0)," - ",OFFSET(Zdroj!AY$16,A4472-1,0)))</f>
        <v/>
      </c>
      <c r="E4474" s="66" t="str">
        <f ca="1">IF(C4474="","",OFFSET(Zdroj!AZ$16,A4472-1,0))</f>
        <v/>
      </c>
      <c r="F4474" s="332"/>
      <c r="G4474" s="333"/>
    </row>
    <row r="4475" spans="1:7" x14ac:dyDescent="0.25">
      <c r="B4475" s="333"/>
      <c r="C4475" s="137" t="str">
        <f ca="1">IF(OFFSET(Zdroj!AJ$16,A4472-1,0)=0,"",CONCATENATE("A",$A$2+3," - ",Zdroj!$AJ$15))</f>
        <v/>
      </c>
      <c r="D4475" s="134" t="str">
        <f ca="1">IF(C4475="","",CONCATENATE(OFFSET(Zdroj!AJ$16,A4472-1,0)," - ",OFFSET(Zdroj!BA$16,A4472-1,0)))</f>
        <v/>
      </c>
      <c r="E4475" s="66" t="str">
        <f ca="1">IF(C4475="","",OFFSET(Zdroj!BB$16,A4472-1,0))</f>
        <v/>
      </c>
      <c r="F4475" s="332"/>
      <c r="G4475" s="333"/>
    </row>
    <row r="4476" spans="1:7" x14ac:dyDescent="0.25">
      <c r="B4476" s="333"/>
      <c r="C4476" s="137" t="str">
        <f ca="1">IF(OFFSET(Zdroj!AK$16,A4472-1,0)=0,"",CONCATENATE("A",$A$2+4," - ",Zdroj!$AK$15))</f>
        <v/>
      </c>
      <c r="D4476" s="134" t="str">
        <f ca="1">IF(C4476="","",CONCATENATE(OFFSET(Zdroj!AK$16,A4472-1,0)," - ",OFFSET(Zdroj!BC$16,A4472-1,0)))</f>
        <v/>
      </c>
      <c r="E4476" s="66" t="str">
        <f ca="1">IF(C4476="","",OFFSET(Zdroj!BD$16,A4472-1,0))</f>
        <v/>
      </c>
      <c r="F4476" s="332"/>
      <c r="G4476" s="333"/>
    </row>
    <row r="4477" spans="1:7" x14ac:dyDescent="0.25">
      <c r="B4477" s="333"/>
      <c r="C4477" s="137" t="str">
        <f ca="1">IF(OFFSET(Zdroj!AL$16,A4472-1,0)=0,"",CONCATENATE("A",$A$2+5," - ",Zdroj!$AL$15))</f>
        <v/>
      </c>
      <c r="D4477" s="134" t="str">
        <f ca="1">IF(C4477="","",CONCATENATE(OFFSET(Zdroj!AL$16,A4472-1,0)," - ",OFFSET(Zdroj!BE$16,A4472-1,0)))</f>
        <v/>
      </c>
      <c r="E4477" s="66" t="str">
        <f ca="1">IF(C4477="","",OFFSET(Zdroj!BF$16,A4472-1,0))</f>
        <v/>
      </c>
      <c r="F4477" s="332"/>
      <c r="G4477" s="333"/>
    </row>
    <row r="4478" spans="1:7" x14ac:dyDescent="0.25">
      <c r="B4478" s="333"/>
      <c r="C4478" s="137" t="str">
        <f ca="1">IF(OFFSET(Zdroj!AM$16,A4472-1,0)=0,"",CONCATENATE("B",$A$2," - ",Zdroj!$AM$15))</f>
        <v/>
      </c>
      <c r="D4478" s="134" t="str">
        <f ca="1">IF(C4478="","",CONCATENATE(OFFSET(Zdroj!AM$16,A4472-1,0)))</f>
        <v/>
      </c>
      <c r="E4478" s="67" t="str">
        <f ca="1">IF(C4478="","",OFFSET(Zdroj!AN$16,A4472-1,0))</f>
        <v/>
      </c>
      <c r="F4478" s="334" t="str">
        <f t="shared" ref="F4478" ca="1" si="1337">IF(SUM(E4478:E4481)=0,"",SUM(E4478:E4481))</f>
        <v/>
      </c>
      <c r="G4478" s="333"/>
    </row>
    <row r="4479" spans="1:7" x14ac:dyDescent="0.25">
      <c r="B4479" s="333"/>
      <c r="C4479" s="137" t="str">
        <f ca="1">IF(OFFSET(Zdroj!AO$16,A4472-1,0)=0,"",CONCATENATE("B",$A$2+1," - ",Zdroj!$AO$15))</f>
        <v/>
      </c>
      <c r="D4479" s="134" t="str">
        <f ca="1">IF(C4479="","",CONCATENATE(OFFSET(Zdroj!AO$16,A4472-1,0)))</f>
        <v/>
      </c>
      <c r="E4479" s="66" t="str">
        <f ca="1">IF(C4479="","",OFFSET(Zdroj!AP$16,A4472-1,0))</f>
        <v/>
      </c>
      <c r="F4479" s="334"/>
      <c r="G4479" s="333"/>
    </row>
    <row r="4480" spans="1:7" x14ac:dyDescent="0.25">
      <c r="B4480" s="333"/>
      <c r="C4480" s="137" t="str">
        <f ca="1">IF(OFFSET(Zdroj!AQ$16,A4472-1,0)=0,"",CONCATENATE("B",$A$2+2," - ",Zdroj!$AQ$15))</f>
        <v/>
      </c>
      <c r="D4480" s="134" t="str">
        <f ca="1">IF(C4480="","",CONCATENATE(OFFSET(Zdroj!AQ$16,A4472-1,0)))</f>
        <v/>
      </c>
      <c r="E4480" s="66" t="str">
        <f ca="1">IF(C4480="","",OFFSET(Zdroj!AR$16,A4472-1,0))</f>
        <v/>
      </c>
      <c r="F4480" s="334"/>
      <c r="G4480" s="333"/>
    </row>
    <row r="4481" spans="1:7" x14ac:dyDescent="0.25">
      <c r="B4481" s="333"/>
      <c r="C4481" s="137" t="str">
        <f ca="1">IF(OFFSET(Zdroj!AT$16,A4472-1,0)=0,"",CONCATENATE("B",$A$2+3," - ",Zdroj!$AS$15))</f>
        <v/>
      </c>
      <c r="D4481" s="134" t="str">
        <f ca="1">IF(C4481="","",CONCATENATE(OFFSET(Zdroj!AS$16,A4472-1,0)))</f>
        <v/>
      </c>
      <c r="E4481" s="66" t="str">
        <f ca="1">IF(C4481="","",OFFSET(Zdroj!AT$16,A4472-1,0))</f>
        <v/>
      </c>
      <c r="F4481" s="334"/>
      <c r="G4481" s="333"/>
    </row>
    <row r="4482" spans="1:7" x14ac:dyDescent="0.25">
      <c r="A4482" s="127">
        <f>SUM((ROW()+8)/10)</f>
        <v>449</v>
      </c>
      <c r="B4482" s="333" t="str">
        <f ca="1">IF(OFFSET(Zdroj!$B$16,A4482-1,0)&gt;0,OFFSET(Zdroj!$B$16,A4482-1,0),"")</f>
        <v/>
      </c>
      <c r="C4482" s="136" t="str">
        <f ca="1">IF(OFFSET(Zdroj!AG$16,A4482-1,0)=0,"",CONCATENATE("A",$A$2," - ",Zdroj!$AG$15))</f>
        <v/>
      </c>
      <c r="D4482" s="134" t="str">
        <f ca="1">IF(C4482="","",CONCATENATE(OFFSET(Zdroj!AG$16,A4482-1,0)," - ",OFFSET(Zdroj!AU$16,A4482-1,0)))</f>
        <v/>
      </c>
      <c r="E4482" s="66" t="str">
        <f ca="1">IF(C4482="","",OFFSET(Zdroj!AV$16,A4482-1,0))</f>
        <v/>
      </c>
      <c r="F4482" s="332" t="str">
        <f t="shared" ref="F4482" ca="1" si="1338">IF(SUM(E4482:E4487)=0,"",SUM(E4482:E4487))</f>
        <v/>
      </c>
      <c r="G4482" s="333" t="str">
        <f t="shared" ref="G4482" ca="1" si="1339">IF(SUM(E4482:E4491)=0,"",SUM(E4482:E4491))</f>
        <v/>
      </c>
    </row>
    <row r="4483" spans="1:7" x14ac:dyDescent="0.25">
      <c r="B4483" s="333"/>
      <c r="C4483" s="137" t="str">
        <f ca="1">IF(OFFSET(Zdroj!AH$16,A4482-1,0)=0,"",CONCATENATE("A",$A$2+1," - ",Zdroj!$AH$15))</f>
        <v/>
      </c>
      <c r="D4483" s="134" t="str">
        <f ca="1">IF(C4483="","",CONCATENATE(OFFSET(Zdroj!AH$16,A4482-1,0)," - ",OFFSET(Zdroj!AW$16,A4482-1,0)))</f>
        <v/>
      </c>
      <c r="E4483" s="66" t="str">
        <f ca="1">IF(C4483="","",OFFSET(Zdroj!AX$16,A4482-1,0))</f>
        <v/>
      </c>
      <c r="F4483" s="332"/>
      <c r="G4483" s="333"/>
    </row>
    <row r="4484" spans="1:7" x14ac:dyDescent="0.25">
      <c r="B4484" s="333"/>
      <c r="C4484" s="137" t="str">
        <f ca="1">IF(OFFSET(Zdroj!AI$16,A4482-1,0)=0,"",CONCATENATE("A",$A$2+2," - ",Zdroj!$AI$15))</f>
        <v/>
      </c>
      <c r="D4484" s="134" t="str">
        <f ca="1">IF(C4484="","",CONCATENATE(OFFSET(Zdroj!AI$16,A4482-1,0)," - ",OFFSET(Zdroj!AY$16,A4482-1,0)))</f>
        <v/>
      </c>
      <c r="E4484" s="66" t="str">
        <f ca="1">IF(C4484="","",OFFSET(Zdroj!AZ$16,A4482-1,0))</f>
        <v/>
      </c>
      <c r="F4484" s="332"/>
      <c r="G4484" s="333"/>
    </row>
    <row r="4485" spans="1:7" x14ac:dyDescent="0.25">
      <c r="B4485" s="333"/>
      <c r="C4485" s="137" t="str">
        <f ca="1">IF(OFFSET(Zdroj!AJ$16,A4482-1,0)=0,"",CONCATENATE("A",$A$2+3," - ",Zdroj!$AJ$15))</f>
        <v/>
      </c>
      <c r="D4485" s="134" t="str">
        <f ca="1">IF(C4485="","",CONCATENATE(OFFSET(Zdroj!AJ$16,A4482-1,0)," - ",OFFSET(Zdroj!BA$16,A4482-1,0)))</f>
        <v/>
      </c>
      <c r="E4485" s="66" t="str">
        <f ca="1">IF(C4485="","",OFFSET(Zdroj!BB$16,A4482-1,0))</f>
        <v/>
      </c>
      <c r="F4485" s="332"/>
      <c r="G4485" s="333"/>
    </row>
    <row r="4486" spans="1:7" x14ac:dyDescent="0.25">
      <c r="B4486" s="333"/>
      <c r="C4486" s="137" t="str">
        <f ca="1">IF(OFFSET(Zdroj!AK$16,A4482-1,0)=0,"",CONCATENATE("A",$A$2+4," - ",Zdroj!$AK$15))</f>
        <v/>
      </c>
      <c r="D4486" s="134" t="str">
        <f ca="1">IF(C4486="","",CONCATENATE(OFFSET(Zdroj!AK$16,A4482-1,0)," - ",OFFSET(Zdroj!BC$16,A4482-1,0)))</f>
        <v/>
      </c>
      <c r="E4486" s="66" t="str">
        <f ca="1">IF(C4486="","",OFFSET(Zdroj!BD$16,A4482-1,0))</f>
        <v/>
      </c>
      <c r="F4486" s="332"/>
      <c r="G4486" s="333"/>
    </row>
    <row r="4487" spans="1:7" x14ac:dyDescent="0.25">
      <c r="B4487" s="333"/>
      <c r="C4487" s="137" t="str">
        <f ca="1">IF(OFFSET(Zdroj!AL$16,A4482-1,0)=0,"",CONCATENATE("A",$A$2+5," - ",Zdroj!$AL$15))</f>
        <v/>
      </c>
      <c r="D4487" s="134" t="str">
        <f ca="1">IF(C4487="","",CONCATENATE(OFFSET(Zdroj!AL$16,A4482-1,0)," - ",OFFSET(Zdroj!BE$16,A4482-1,0)))</f>
        <v/>
      </c>
      <c r="E4487" s="66" t="str">
        <f ca="1">IF(C4487="","",OFFSET(Zdroj!BF$16,A4482-1,0))</f>
        <v/>
      </c>
      <c r="F4487" s="332"/>
      <c r="G4487" s="333"/>
    </row>
    <row r="4488" spans="1:7" x14ac:dyDescent="0.25">
      <c r="B4488" s="333"/>
      <c r="C4488" s="137" t="str">
        <f ca="1">IF(OFFSET(Zdroj!AM$16,A4482-1,0)=0,"",CONCATENATE("B",$A$2," - ",Zdroj!$AM$15))</f>
        <v/>
      </c>
      <c r="D4488" s="134" t="str">
        <f ca="1">IF(C4488="","",CONCATENATE(OFFSET(Zdroj!AM$16,A4482-1,0)))</f>
        <v/>
      </c>
      <c r="E4488" s="67" t="str">
        <f ca="1">IF(C4488="","",OFFSET(Zdroj!AN$16,A4482-1,0))</f>
        <v/>
      </c>
      <c r="F4488" s="334" t="str">
        <f t="shared" ref="F4488" ca="1" si="1340">IF(SUM(E4488:E4491)=0,"",SUM(E4488:E4491))</f>
        <v/>
      </c>
      <c r="G4488" s="333"/>
    </row>
    <row r="4489" spans="1:7" x14ac:dyDescent="0.25">
      <c r="B4489" s="333"/>
      <c r="C4489" s="137" t="str">
        <f ca="1">IF(OFFSET(Zdroj!AO$16,A4482-1,0)=0,"",CONCATENATE("B",$A$2+1," - ",Zdroj!$AO$15))</f>
        <v/>
      </c>
      <c r="D4489" s="134" t="str">
        <f ca="1">IF(C4489="","",CONCATENATE(OFFSET(Zdroj!AO$16,A4482-1,0)))</f>
        <v/>
      </c>
      <c r="E4489" s="66" t="str">
        <f ca="1">IF(C4489="","",OFFSET(Zdroj!AP$16,A4482-1,0))</f>
        <v/>
      </c>
      <c r="F4489" s="334"/>
      <c r="G4489" s="333"/>
    </row>
    <row r="4490" spans="1:7" x14ac:dyDescent="0.25">
      <c r="B4490" s="333"/>
      <c r="C4490" s="137" t="str">
        <f ca="1">IF(OFFSET(Zdroj!AQ$16,A4482-1,0)=0,"",CONCATENATE("B",$A$2+2," - ",Zdroj!$AQ$15))</f>
        <v/>
      </c>
      <c r="D4490" s="134" t="str">
        <f ca="1">IF(C4490="","",CONCATENATE(OFFSET(Zdroj!AQ$16,A4482-1,0)))</f>
        <v/>
      </c>
      <c r="E4490" s="66" t="str">
        <f ca="1">IF(C4490="","",OFFSET(Zdroj!AR$16,A4482-1,0))</f>
        <v/>
      </c>
      <c r="F4490" s="334"/>
      <c r="G4490" s="333"/>
    </row>
    <row r="4491" spans="1:7" x14ac:dyDescent="0.25">
      <c r="B4491" s="333"/>
      <c r="C4491" s="137" t="str">
        <f ca="1">IF(OFFSET(Zdroj!AT$16,A4482-1,0)=0,"",CONCATENATE("B",$A$2+3," - ",Zdroj!$AS$15))</f>
        <v/>
      </c>
      <c r="D4491" s="134" t="str">
        <f ca="1">IF(C4491="","",CONCATENATE(OFFSET(Zdroj!AS$16,A4482-1,0)))</f>
        <v/>
      </c>
      <c r="E4491" s="66" t="str">
        <f ca="1">IF(C4491="","",OFFSET(Zdroj!AT$16,A4482-1,0))</f>
        <v/>
      </c>
      <c r="F4491" s="334"/>
      <c r="G4491" s="333"/>
    </row>
    <row r="4492" spans="1:7" x14ac:dyDescent="0.25">
      <c r="A4492" s="127">
        <f>SUM((ROW()+8)/10)</f>
        <v>450</v>
      </c>
      <c r="B4492" s="333" t="str">
        <f ca="1">IF(OFFSET(Zdroj!$B$16,A4492-1,0)&gt;0,OFFSET(Zdroj!$B$16,A4492-1,0),"")</f>
        <v/>
      </c>
      <c r="C4492" s="136" t="str">
        <f ca="1">IF(OFFSET(Zdroj!AG$16,A4492-1,0)=0,"",CONCATENATE("A",$A$2," - ",Zdroj!$AG$15))</f>
        <v/>
      </c>
      <c r="D4492" s="134" t="str">
        <f ca="1">IF(C4492="","",CONCATENATE(OFFSET(Zdroj!AG$16,A4492-1,0)," - ",OFFSET(Zdroj!AU$16,A4492-1,0)))</f>
        <v/>
      </c>
      <c r="E4492" s="66" t="str">
        <f ca="1">IF(C4492="","",OFFSET(Zdroj!AV$16,A4492-1,0))</f>
        <v/>
      </c>
      <c r="F4492" s="332" t="str">
        <f t="shared" ref="F4492" ca="1" si="1341">IF(SUM(E4492:E4497)=0,"",SUM(E4492:E4497))</f>
        <v/>
      </c>
      <c r="G4492" s="333" t="str">
        <f t="shared" ref="G4492" ca="1" si="1342">IF(SUM(E4492:E4501)=0,"",SUM(E4492:E4501))</f>
        <v/>
      </c>
    </row>
    <row r="4493" spans="1:7" x14ac:dyDescent="0.25">
      <c r="B4493" s="333"/>
      <c r="C4493" s="137" t="str">
        <f ca="1">IF(OFFSET(Zdroj!AH$16,A4492-1,0)=0,"",CONCATENATE("A",$A$2+1," - ",Zdroj!$AH$15))</f>
        <v/>
      </c>
      <c r="D4493" s="134" t="str">
        <f ca="1">IF(C4493="","",CONCATENATE(OFFSET(Zdroj!AH$16,A4492-1,0)," - ",OFFSET(Zdroj!AW$16,A4492-1,0)))</f>
        <v/>
      </c>
      <c r="E4493" s="66" t="str">
        <f ca="1">IF(C4493="","",OFFSET(Zdroj!AX$16,A4492-1,0))</f>
        <v/>
      </c>
      <c r="F4493" s="332"/>
      <c r="G4493" s="333"/>
    </row>
    <row r="4494" spans="1:7" x14ac:dyDescent="0.25">
      <c r="B4494" s="333"/>
      <c r="C4494" s="137" t="str">
        <f ca="1">IF(OFFSET(Zdroj!AI$16,A4492-1,0)=0,"",CONCATENATE("A",$A$2+2," - ",Zdroj!$AI$15))</f>
        <v/>
      </c>
      <c r="D4494" s="134" t="str">
        <f ca="1">IF(C4494="","",CONCATENATE(OFFSET(Zdroj!AI$16,A4492-1,0)," - ",OFFSET(Zdroj!AY$16,A4492-1,0)))</f>
        <v/>
      </c>
      <c r="E4494" s="66" t="str">
        <f ca="1">IF(C4494="","",OFFSET(Zdroj!AZ$16,A4492-1,0))</f>
        <v/>
      </c>
      <c r="F4494" s="332"/>
      <c r="G4494" s="333"/>
    </row>
    <row r="4495" spans="1:7" x14ac:dyDescent="0.25">
      <c r="B4495" s="333"/>
      <c r="C4495" s="137" t="str">
        <f ca="1">IF(OFFSET(Zdroj!AJ$16,A4492-1,0)=0,"",CONCATENATE("A",$A$2+3," - ",Zdroj!$AJ$15))</f>
        <v/>
      </c>
      <c r="D4495" s="134" t="str">
        <f ca="1">IF(C4495="","",CONCATENATE(OFFSET(Zdroj!AJ$16,A4492-1,0)," - ",OFFSET(Zdroj!BA$16,A4492-1,0)))</f>
        <v/>
      </c>
      <c r="E4495" s="66" t="str">
        <f ca="1">IF(C4495="","",OFFSET(Zdroj!BB$16,A4492-1,0))</f>
        <v/>
      </c>
      <c r="F4495" s="332"/>
      <c r="G4495" s="333"/>
    </row>
    <row r="4496" spans="1:7" x14ac:dyDescent="0.25">
      <c r="B4496" s="333"/>
      <c r="C4496" s="137" t="str">
        <f ca="1">IF(OFFSET(Zdroj!AK$16,A4492-1,0)=0,"",CONCATENATE("A",$A$2+4," - ",Zdroj!$AK$15))</f>
        <v/>
      </c>
      <c r="D4496" s="134" t="str">
        <f ca="1">IF(C4496="","",CONCATENATE(OFFSET(Zdroj!AK$16,A4492-1,0)," - ",OFFSET(Zdroj!BC$16,A4492-1,0)))</f>
        <v/>
      </c>
      <c r="E4496" s="66" t="str">
        <f ca="1">IF(C4496="","",OFFSET(Zdroj!BD$16,A4492-1,0))</f>
        <v/>
      </c>
      <c r="F4496" s="332"/>
      <c r="G4496" s="333"/>
    </row>
    <row r="4497" spans="1:7" x14ac:dyDescent="0.25">
      <c r="B4497" s="333"/>
      <c r="C4497" s="137" t="str">
        <f ca="1">IF(OFFSET(Zdroj!AL$16,A4492-1,0)=0,"",CONCATENATE("A",$A$2+5," - ",Zdroj!$AL$15))</f>
        <v/>
      </c>
      <c r="D4497" s="134" t="str">
        <f ca="1">IF(C4497="","",CONCATENATE(OFFSET(Zdroj!AL$16,A4492-1,0)," - ",OFFSET(Zdroj!BE$16,A4492-1,0)))</f>
        <v/>
      </c>
      <c r="E4497" s="66" t="str">
        <f ca="1">IF(C4497="","",OFFSET(Zdroj!BF$16,A4492-1,0))</f>
        <v/>
      </c>
      <c r="F4497" s="332"/>
      <c r="G4497" s="333"/>
    </row>
    <row r="4498" spans="1:7" x14ac:dyDescent="0.25">
      <c r="B4498" s="333"/>
      <c r="C4498" s="137" t="str">
        <f ca="1">IF(OFFSET(Zdroj!AM$16,A4492-1,0)=0,"",CONCATENATE("B",$A$2," - ",Zdroj!$AM$15))</f>
        <v/>
      </c>
      <c r="D4498" s="134" t="str">
        <f ca="1">IF(C4498="","",CONCATENATE(OFFSET(Zdroj!AM$16,A4492-1,0)))</f>
        <v/>
      </c>
      <c r="E4498" s="67" t="str">
        <f ca="1">IF(C4498="","",OFFSET(Zdroj!AN$16,A4492-1,0))</f>
        <v/>
      </c>
      <c r="F4498" s="334" t="str">
        <f t="shared" ref="F4498" ca="1" si="1343">IF(SUM(E4498:E4501)=0,"",SUM(E4498:E4501))</f>
        <v/>
      </c>
      <c r="G4498" s="333"/>
    </row>
    <row r="4499" spans="1:7" x14ac:dyDescent="0.25">
      <c r="B4499" s="333"/>
      <c r="C4499" s="137" t="str">
        <f ca="1">IF(OFFSET(Zdroj!AO$16,A4492-1,0)=0,"",CONCATENATE("B",$A$2+1," - ",Zdroj!$AO$15))</f>
        <v/>
      </c>
      <c r="D4499" s="134" t="str">
        <f ca="1">IF(C4499="","",CONCATENATE(OFFSET(Zdroj!AO$16,A4492-1,0)))</f>
        <v/>
      </c>
      <c r="E4499" s="66" t="str">
        <f ca="1">IF(C4499="","",OFFSET(Zdroj!AP$16,A4492-1,0))</f>
        <v/>
      </c>
      <c r="F4499" s="334"/>
      <c r="G4499" s="333"/>
    </row>
    <row r="4500" spans="1:7" x14ac:dyDescent="0.25">
      <c r="B4500" s="333"/>
      <c r="C4500" s="137" t="str">
        <f ca="1">IF(OFFSET(Zdroj!AQ$16,A4492-1,0)=0,"",CONCATENATE("B",$A$2+2," - ",Zdroj!$AQ$15))</f>
        <v/>
      </c>
      <c r="D4500" s="134" t="str">
        <f ca="1">IF(C4500="","",CONCATENATE(OFFSET(Zdroj!AQ$16,A4492-1,0)))</f>
        <v/>
      </c>
      <c r="E4500" s="66" t="str">
        <f ca="1">IF(C4500="","",OFFSET(Zdroj!AR$16,A4492-1,0))</f>
        <v/>
      </c>
      <c r="F4500" s="334"/>
      <c r="G4500" s="333"/>
    </row>
    <row r="4501" spans="1:7" x14ac:dyDescent="0.25">
      <c r="B4501" s="333"/>
      <c r="C4501" s="137" t="str">
        <f ca="1">IF(OFFSET(Zdroj!AT$16,A4492-1,0)=0,"",CONCATENATE("B",$A$2+3," - ",Zdroj!$AS$15))</f>
        <v/>
      </c>
      <c r="D4501" s="134" t="str">
        <f ca="1">IF(C4501="","",CONCATENATE(OFFSET(Zdroj!AS$16,A4492-1,0)))</f>
        <v/>
      </c>
      <c r="E4501" s="66" t="str">
        <f ca="1">IF(C4501="","",OFFSET(Zdroj!AT$16,A4492-1,0))</f>
        <v/>
      </c>
      <c r="F4501" s="334"/>
      <c r="G4501" s="333"/>
    </row>
    <row r="4502" spans="1:7" x14ac:dyDescent="0.25">
      <c r="A4502" s="127">
        <f>SUM((ROW()+8)/10)</f>
        <v>451</v>
      </c>
      <c r="B4502" s="333" t="str">
        <f ca="1">IF(OFFSET(Zdroj!$B$16,A4502-1,0)&gt;0,OFFSET(Zdroj!$B$16,A4502-1,0),"")</f>
        <v/>
      </c>
      <c r="C4502" s="136" t="str">
        <f ca="1">IF(OFFSET(Zdroj!AG$16,A4502-1,0)=0,"",CONCATENATE("A",$A$2," - ",Zdroj!$AG$15))</f>
        <v/>
      </c>
      <c r="D4502" s="134" t="str">
        <f ca="1">IF(C4502="","",CONCATENATE(OFFSET(Zdroj!AG$16,A4502-1,0)," - ",OFFSET(Zdroj!AU$16,A4502-1,0)))</f>
        <v/>
      </c>
      <c r="E4502" s="66" t="str">
        <f ca="1">IF(C4502="","",OFFSET(Zdroj!AV$16,A4502-1,0))</f>
        <v/>
      </c>
      <c r="F4502" s="332" t="str">
        <f t="shared" ref="F4502" ca="1" si="1344">IF(SUM(E4502:E4507)=0,"",SUM(E4502:E4507))</f>
        <v/>
      </c>
      <c r="G4502" s="333" t="str">
        <f t="shared" ref="G4502" ca="1" si="1345">IF(SUM(E4502:E4511)=0,"",SUM(E4502:E4511))</f>
        <v/>
      </c>
    </row>
    <row r="4503" spans="1:7" x14ac:dyDescent="0.25">
      <c r="B4503" s="333"/>
      <c r="C4503" s="137" t="str">
        <f ca="1">IF(OFFSET(Zdroj!AH$16,A4502-1,0)=0,"",CONCATENATE("A",$A$2+1," - ",Zdroj!$AH$15))</f>
        <v/>
      </c>
      <c r="D4503" s="134" t="str">
        <f ca="1">IF(C4503="","",CONCATENATE(OFFSET(Zdroj!AH$16,A4502-1,0)," - ",OFFSET(Zdroj!AW$16,A4502-1,0)))</f>
        <v/>
      </c>
      <c r="E4503" s="66" t="str">
        <f ca="1">IF(C4503="","",OFFSET(Zdroj!AX$16,A4502-1,0))</f>
        <v/>
      </c>
      <c r="F4503" s="332"/>
      <c r="G4503" s="333"/>
    </row>
    <row r="4504" spans="1:7" x14ac:dyDescent="0.25">
      <c r="B4504" s="333"/>
      <c r="C4504" s="137" t="str">
        <f ca="1">IF(OFFSET(Zdroj!AI$16,A4502-1,0)=0,"",CONCATENATE("A",$A$2+2," - ",Zdroj!$AI$15))</f>
        <v/>
      </c>
      <c r="D4504" s="134" t="str">
        <f ca="1">IF(C4504="","",CONCATENATE(OFFSET(Zdroj!AI$16,A4502-1,0)," - ",OFFSET(Zdroj!AY$16,A4502-1,0)))</f>
        <v/>
      </c>
      <c r="E4504" s="66" t="str">
        <f ca="1">IF(C4504="","",OFFSET(Zdroj!AZ$16,A4502-1,0))</f>
        <v/>
      </c>
      <c r="F4504" s="332"/>
      <c r="G4504" s="333"/>
    </row>
    <row r="4505" spans="1:7" x14ac:dyDescent="0.25">
      <c r="B4505" s="333"/>
      <c r="C4505" s="137" t="str">
        <f ca="1">IF(OFFSET(Zdroj!AJ$16,A4502-1,0)=0,"",CONCATENATE("A",$A$2+3," - ",Zdroj!$AJ$15))</f>
        <v/>
      </c>
      <c r="D4505" s="134" t="str">
        <f ca="1">IF(C4505="","",CONCATENATE(OFFSET(Zdroj!AJ$16,A4502-1,0)," - ",OFFSET(Zdroj!BA$16,A4502-1,0)))</f>
        <v/>
      </c>
      <c r="E4505" s="66" t="str">
        <f ca="1">IF(C4505="","",OFFSET(Zdroj!BB$16,A4502-1,0))</f>
        <v/>
      </c>
      <c r="F4505" s="332"/>
      <c r="G4505" s="333"/>
    </row>
    <row r="4506" spans="1:7" x14ac:dyDescent="0.25">
      <c r="B4506" s="333"/>
      <c r="C4506" s="137" t="str">
        <f ca="1">IF(OFFSET(Zdroj!AK$16,A4502-1,0)=0,"",CONCATENATE("A",$A$2+4," - ",Zdroj!$AK$15))</f>
        <v/>
      </c>
      <c r="D4506" s="134" t="str">
        <f ca="1">IF(C4506="","",CONCATENATE(OFFSET(Zdroj!AK$16,A4502-1,0)," - ",OFFSET(Zdroj!BC$16,A4502-1,0)))</f>
        <v/>
      </c>
      <c r="E4506" s="66" t="str">
        <f ca="1">IF(C4506="","",OFFSET(Zdroj!BD$16,A4502-1,0))</f>
        <v/>
      </c>
      <c r="F4506" s="332"/>
      <c r="G4506" s="333"/>
    </row>
    <row r="4507" spans="1:7" x14ac:dyDescent="0.25">
      <c r="B4507" s="333"/>
      <c r="C4507" s="137" t="str">
        <f ca="1">IF(OFFSET(Zdroj!AL$16,A4502-1,0)=0,"",CONCATENATE("A",$A$2+5," - ",Zdroj!$AL$15))</f>
        <v/>
      </c>
      <c r="D4507" s="134" t="str">
        <f ca="1">IF(C4507="","",CONCATENATE(OFFSET(Zdroj!AL$16,A4502-1,0)," - ",OFFSET(Zdroj!BE$16,A4502-1,0)))</f>
        <v/>
      </c>
      <c r="E4507" s="66" t="str">
        <f ca="1">IF(C4507="","",OFFSET(Zdroj!BF$16,A4502-1,0))</f>
        <v/>
      </c>
      <c r="F4507" s="332"/>
      <c r="G4507" s="333"/>
    </row>
    <row r="4508" spans="1:7" x14ac:dyDescent="0.25">
      <c r="B4508" s="333"/>
      <c r="C4508" s="137" t="str">
        <f ca="1">IF(OFFSET(Zdroj!AM$16,A4502-1,0)=0,"",CONCATENATE("B",$A$2," - ",Zdroj!$AM$15))</f>
        <v/>
      </c>
      <c r="D4508" s="134" t="str">
        <f ca="1">IF(C4508="","",CONCATENATE(OFFSET(Zdroj!AM$16,A4502-1,0)))</f>
        <v/>
      </c>
      <c r="E4508" s="67" t="str">
        <f ca="1">IF(C4508="","",OFFSET(Zdroj!AN$16,A4502-1,0))</f>
        <v/>
      </c>
      <c r="F4508" s="334" t="str">
        <f t="shared" ref="F4508" ca="1" si="1346">IF(SUM(E4508:E4511)=0,"",SUM(E4508:E4511))</f>
        <v/>
      </c>
      <c r="G4508" s="333"/>
    </row>
    <row r="4509" spans="1:7" x14ac:dyDescent="0.25">
      <c r="B4509" s="333"/>
      <c r="C4509" s="137" t="str">
        <f ca="1">IF(OFFSET(Zdroj!AO$16,A4502-1,0)=0,"",CONCATENATE("B",$A$2+1," - ",Zdroj!$AO$15))</f>
        <v/>
      </c>
      <c r="D4509" s="134" t="str">
        <f ca="1">IF(C4509="","",CONCATENATE(OFFSET(Zdroj!AO$16,A4502-1,0)))</f>
        <v/>
      </c>
      <c r="E4509" s="66" t="str">
        <f ca="1">IF(C4509="","",OFFSET(Zdroj!AP$16,A4502-1,0))</f>
        <v/>
      </c>
      <c r="F4509" s="334"/>
      <c r="G4509" s="333"/>
    </row>
    <row r="4510" spans="1:7" x14ac:dyDescent="0.25">
      <c r="B4510" s="333"/>
      <c r="C4510" s="137" t="str">
        <f ca="1">IF(OFFSET(Zdroj!AQ$16,A4502-1,0)=0,"",CONCATENATE("B",$A$2+2," - ",Zdroj!$AQ$15))</f>
        <v/>
      </c>
      <c r="D4510" s="134" t="str">
        <f ca="1">IF(C4510="","",CONCATENATE(OFFSET(Zdroj!AQ$16,A4502-1,0)))</f>
        <v/>
      </c>
      <c r="E4510" s="66" t="str">
        <f ca="1">IF(C4510="","",OFFSET(Zdroj!AR$16,A4502-1,0))</f>
        <v/>
      </c>
      <c r="F4510" s="334"/>
      <c r="G4510" s="333"/>
    </row>
    <row r="4511" spans="1:7" x14ac:dyDescent="0.25">
      <c r="B4511" s="333"/>
      <c r="C4511" s="137" t="str">
        <f ca="1">IF(OFFSET(Zdroj!AT$16,A4502-1,0)=0,"",CONCATENATE("B",$A$2+3," - ",Zdroj!$AS$15))</f>
        <v/>
      </c>
      <c r="D4511" s="134" t="str">
        <f ca="1">IF(C4511="","",CONCATENATE(OFFSET(Zdroj!AS$16,A4502-1,0)))</f>
        <v/>
      </c>
      <c r="E4511" s="66" t="str">
        <f ca="1">IF(C4511="","",OFFSET(Zdroj!AT$16,A4502-1,0))</f>
        <v/>
      </c>
      <c r="F4511" s="334"/>
      <c r="G4511" s="333"/>
    </row>
  </sheetData>
  <mergeCells count="1804">
    <mergeCell ref="B4502:B4511"/>
    <mergeCell ref="B4442:B4451"/>
    <mergeCell ref="B4452:B4461"/>
    <mergeCell ref="B4462:B4471"/>
    <mergeCell ref="B4472:B4481"/>
    <mergeCell ref="B4482:B4491"/>
    <mergeCell ref="B4492:B4501"/>
    <mergeCell ref="B4382:B4391"/>
    <mergeCell ref="B4392:B4401"/>
    <mergeCell ref="B4402:B4411"/>
    <mergeCell ref="B4412:B4421"/>
    <mergeCell ref="B4422:B4431"/>
    <mergeCell ref="B4432:B4441"/>
    <mergeCell ref="B4322:B4331"/>
    <mergeCell ref="B4332:B4341"/>
    <mergeCell ref="B4342:B4351"/>
    <mergeCell ref="B4352:B4361"/>
    <mergeCell ref="B4362:B4371"/>
    <mergeCell ref="B4372:B4381"/>
    <mergeCell ref="B4142:B4151"/>
    <mergeCell ref="B4152:B4161"/>
    <mergeCell ref="B4162:B4171"/>
    <mergeCell ref="B4172:B4181"/>
    <mergeCell ref="B4182:B4191"/>
    <mergeCell ref="B4192:B4201"/>
    <mergeCell ref="B4082:B4091"/>
    <mergeCell ref="B4092:B4101"/>
    <mergeCell ref="B4102:B4111"/>
    <mergeCell ref="B4112:B4121"/>
    <mergeCell ref="B4122:B4131"/>
    <mergeCell ref="B4132:B4141"/>
    <mergeCell ref="B4272:B4281"/>
    <mergeCell ref="B4282:B4291"/>
    <mergeCell ref="B4292:B4301"/>
    <mergeCell ref="B4302:B4311"/>
    <mergeCell ref="B4312:B4321"/>
    <mergeCell ref="B4202:B4211"/>
    <mergeCell ref="B4212:B4221"/>
    <mergeCell ref="B4222:B4231"/>
    <mergeCell ref="B4232:B4241"/>
    <mergeCell ref="B4242:B4251"/>
    <mergeCell ref="B4252:B4261"/>
    <mergeCell ref="B4262:B4271"/>
    <mergeCell ref="B3952:B3961"/>
    <mergeCell ref="B3842:B3851"/>
    <mergeCell ref="B3852:B3861"/>
    <mergeCell ref="B3862:B3871"/>
    <mergeCell ref="B3872:B3881"/>
    <mergeCell ref="B3882:B3891"/>
    <mergeCell ref="B3892:B3901"/>
    <mergeCell ref="B4022:B4031"/>
    <mergeCell ref="B4032:B4041"/>
    <mergeCell ref="B4042:B4051"/>
    <mergeCell ref="B4052:B4061"/>
    <mergeCell ref="B4062:B4071"/>
    <mergeCell ref="B4072:B4081"/>
    <mergeCell ref="B3962:B3971"/>
    <mergeCell ref="B3972:B3981"/>
    <mergeCell ref="B3982:B3991"/>
    <mergeCell ref="B3992:B4001"/>
    <mergeCell ref="B4002:B4011"/>
    <mergeCell ref="B4012:B4021"/>
    <mergeCell ref="B3782:B3791"/>
    <mergeCell ref="B3792:B3801"/>
    <mergeCell ref="B3802:B3811"/>
    <mergeCell ref="B3812:B3821"/>
    <mergeCell ref="B3822:B3831"/>
    <mergeCell ref="B3832:B3841"/>
    <mergeCell ref="B3722:B3731"/>
    <mergeCell ref="B3732:B3741"/>
    <mergeCell ref="B3742:B3751"/>
    <mergeCell ref="B3752:B3761"/>
    <mergeCell ref="B3762:B3771"/>
    <mergeCell ref="B3772:B3781"/>
    <mergeCell ref="B3902:B3911"/>
    <mergeCell ref="B3912:B3921"/>
    <mergeCell ref="B3922:B3931"/>
    <mergeCell ref="B3932:B3941"/>
    <mergeCell ref="B3942:B3951"/>
    <mergeCell ref="B3592:B3601"/>
    <mergeCell ref="B3482:B3491"/>
    <mergeCell ref="B3492:B3501"/>
    <mergeCell ref="B3502:B3511"/>
    <mergeCell ref="B3512:B3521"/>
    <mergeCell ref="B3522:B3531"/>
    <mergeCell ref="B3532:B3541"/>
    <mergeCell ref="B3662:B3671"/>
    <mergeCell ref="B3672:B3681"/>
    <mergeCell ref="B3682:B3691"/>
    <mergeCell ref="B3692:B3701"/>
    <mergeCell ref="B3702:B3711"/>
    <mergeCell ref="B3712:B3721"/>
    <mergeCell ref="B3602:B3611"/>
    <mergeCell ref="B3612:B3621"/>
    <mergeCell ref="B3622:B3631"/>
    <mergeCell ref="B3632:B3641"/>
    <mergeCell ref="B3642:B3651"/>
    <mergeCell ref="B3652:B3661"/>
    <mergeCell ref="B3422:B3431"/>
    <mergeCell ref="B3432:B3441"/>
    <mergeCell ref="B3442:B3451"/>
    <mergeCell ref="B3452:B3461"/>
    <mergeCell ref="B3462:B3471"/>
    <mergeCell ref="B3472:B3481"/>
    <mergeCell ref="B3362:B3371"/>
    <mergeCell ref="B3372:B3381"/>
    <mergeCell ref="B3382:B3391"/>
    <mergeCell ref="B3392:B3401"/>
    <mergeCell ref="B3402:B3411"/>
    <mergeCell ref="B3412:B3421"/>
    <mergeCell ref="B3542:B3551"/>
    <mergeCell ref="B3552:B3561"/>
    <mergeCell ref="B3562:B3571"/>
    <mergeCell ref="B3572:B3581"/>
    <mergeCell ref="B3582:B3591"/>
    <mergeCell ref="B3232:B3241"/>
    <mergeCell ref="B3122:B3131"/>
    <mergeCell ref="B3132:B3141"/>
    <mergeCell ref="B3142:B3151"/>
    <mergeCell ref="B3152:B3161"/>
    <mergeCell ref="B3162:B3171"/>
    <mergeCell ref="B3172:B3181"/>
    <mergeCell ref="B3302:B3311"/>
    <mergeCell ref="B3312:B3321"/>
    <mergeCell ref="B3322:B3331"/>
    <mergeCell ref="B3332:B3341"/>
    <mergeCell ref="B3342:B3351"/>
    <mergeCell ref="B3352:B3361"/>
    <mergeCell ref="B3242:B3251"/>
    <mergeCell ref="B3252:B3261"/>
    <mergeCell ref="B3262:B3271"/>
    <mergeCell ref="B3272:B3281"/>
    <mergeCell ref="B3282:B3291"/>
    <mergeCell ref="B3292:B3301"/>
    <mergeCell ref="B3062:B3071"/>
    <mergeCell ref="B3072:B3081"/>
    <mergeCell ref="B3082:B3091"/>
    <mergeCell ref="B3092:B3101"/>
    <mergeCell ref="B3102:B3111"/>
    <mergeCell ref="B3112:B3121"/>
    <mergeCell ref="B3002:B3011"/>
    <mergeCell ref="B3012:B3021"/>
    <mergeCell ref="B3022:B3031"/>
    <mergeCell ref="B3032:B3041"/>
    <mergeCell ref="B3042:B3051"/>
    <mergeCell ref="B3052:B3061"/>
    <mergeCell ref="B3182:B3191"/>
    <mergeCell ref="B3192:B3201"/>
    <mergeCell ref="B3202:B3211"/>
    <mergeCell ref="B3212:B3221"/>
    <mergeCell ref="B3222:B3231"/>
    <mergeCell ref="B2872:B2881"/>
    <mergeCell ref="B2762:B2771"/>
    <mergeCell ref="B2772:B2781"/>
    <mergeCell ref="B2782:B2791"/>
    <mergeCell ref="B2792:B2801"/>
    <mergeCell ref="B2802:B2811"/>
    <mergeCell ref="B2812:B2821"/>
    <mergeCell ref="B2942:B2951"/>
    <mergeCell ref="B2952:B2961"/>
    <mergeCell ref="B2962:B2971"/>
    <mergeCell ref="B2972:B2981"/>
    <mergeCell ref="B2982:B2991"/>
    <mergeCell ref="B2992:B3001"/>
    <mergeCell ref="B2882:B2891"/>
    <mergeCell ref="B2892:B2901"/>
    <mergeCell ref="B2902:B2911"/>
    <mergeCell ref="B2912:B2921"/>
    <mergeCell ref="B2922:B2931"/>
    <mergeCell ref="B2932:B2941"/>
    <mergeCell ref="B2702:B2711"/>
    <mergeCell ref="B2712:B2721"/>
    <mergeCell ref="B2722:B2731"/>
    <mergeCell ref="B2732:B2741"/>
    <mergeCell ref="B2742:B2751"/>
    <mergeCell ref="B2752:B2761"/>
    <mergeCell ref="B2642:B2651"/>
    <mergeCell ref="B2652:B2661"/>
    <mergeCell ref="B2662:B2671"/>
    <mergeCell ref="B2672:B2681"/>
    <mergeCell ref="B2682:B2691"/>
    <mergeCell ref="B2692:B2701"/>
    <mergeCell ref="B2822:B2831"/>
    <mergeCell ref="B2832:B2841"/>
    <mergeCell ref="B2842:B2851"/>
    <mergeCell ref="B2852:B2861"/>
    <mergeCell ref="B2862:B2871"/>
    <mergeCell ref="B2512:B2521"/>
    <mergeCell ref="B2402:B2411"/>
    <mergeCell ref="B2412:B2421"/>
    <mergeCell ref="B2422:B2431"/>
    <mergeCell ref="B2432:B2441"/>
    <mergeCell ref="B2442:B2451"/>
    <mergeCell ref="B2452:B2461"/>
    <mergeCell ref="B2582:B2591"/>
    <mergeCell ref="B2592:B2601"/>
    <mergeCell ref="B2602:B2611"/>
    <mergeCell ref="B2612:B2621"/>
    <mergeCell ref="B2622:B2631"/>
    <mergeCell ref="B2632:B2641"/>
    <mergeCell ref="B2522:B2531"/>
    <mergeCell ref="B2532:B2541"/>
    <mergeCell ref="B2542:B2551"/>
    <mergeCell ref="B2552:B2561"/>
    <mergeCell ref="B2562:B2571"/>
    <mergeCell ref="B2572:B2581"/>
    <mergeCell ref="B2342:B2351"/>
    <mergeCell ref="B2352:B2361"/>
    <mergeCell ref="B2362:B2371"/>
    <mergeCell ref="B2372:B2381"/>
    <mergeCell ref="B2382:B2391"/>
    <mergeCell ref="B2392:B2401"/>
    <mergeCell ref="B2282:B2291"/>
    <mergeCell ref="B2292:B2301"/>
    <mergeCell ref="B2302:B2311"/>
    <mergeCell ref="B2312:B2321"/>
    <mergeCell ref="B2322:B2331"/>
    <mergeCell ref="B2332:B2341"/>
    <mergeCell ref="B2462:B2471"/>
    <mergeCell ref="B2472:B2481"/>
    <mergeCell ref="B2482:B2491"/>
    <mergeCell ref="B2492:B2501"/>
    <mergeCell ref="B2502:B2511"/>
    <mergeCell ref="B2152:B2161"/>
    <mergeCell ref="B2042:B2051"/>
    <mergeCell ref="B2052:B2061"/>
    <mergeCell ref="B2062:B2071"/>
    <mergeCell ref="B2072:B2081"/>
    <mergeCell ref="B2082:B2091"/>
    <mergeCell ref="B2092:B2101"/>
    <mergeCell ref="B2222:B2231"/>
    <mergeCell ref="B2232:B2241"/>
    <mergeCell ref="B2242:B2251"/>
    <mergeCell ref="B2252:B2261"/>
    <mergeCell ref="B2262:B2271"/>
    <mergeCell ref="B2272:B2281"/>
    <mergeCell ref="B2162:B2171"/>
    <mergeCell ref="B2172:B2181"/>
    <mergeCell ref="B2182:B2191"/>
    <mergeCell ref="B2192:B2201"/>
    <mergeCell ref="B2202:B2211"/>
    <mergeCell ref="B2212:B2221"/>
    <mergeCell ref="B1982:B1991"/>
    <mergeCell ref="B1992:B2001"/>
    <mergeCell ref="B2002:B2011"/>
    <mergeCell ref="B2012:B2021"/>
    <mergeCell ref="B2022:B2031"/>
    <mergeCell ref="B2032:B2041"/>
    <mergeCell ref="B1922:B1931"/>
    <mergeCell ref="B1932:B1941"/>
    <mergeCell ref="B1942:B1951"/>
    <mergeCell ref="B1952:B1961"/>
    <mergeCell ref="B1962:B1971"/>
    <mergeCell ref="B1972:B1981"/>
    <mergeCell ref="B2102:B2111"/>
    <mergeCell ref="B2112:B2121"/>
    <mergeCell ref="B2122:B2131"/>
    <mergeCell ref="B2132:B2141"/>
    <mergeCell ref="B2142:B2151"/>
    <mergeCell ref="B1792:B1801"/>
    <mergeCell ref="B1682:B1691"/>
    <mergeCell ref="B1692:B1701"/>
    <mergeCell ref="B1702:B1711"/>
    <mergeCell ref="B1712:B1721"/>
    <mergeCell ref="B1722:B1731"/>
    <mergeCell ref="B1732:B1741"/>
    <mergeCell ref="B1862:B1871"/>
    <mergeCell ref="B1872:B1881"/>
    <mergeCell ref="B1882:B1891"/>
    <mergeCell ref="B1892:B1901"/>
    <mergeCell ref="B1902:B1911"/>
    <mergeCell ref="B1912:B1921"/>
    <mergeCell ref="B1802:B1811"/>
    <mergeCell ref="B1812:B1821"/>
    <mergeCell ref="B1822:B1831"/>
    <mergeCell ref="B1832:B1841"/>
    <mergeCell ref="B1842:B1851"/>
    <mergeCell ref="B1852:B1861"/>
    <mergeCell ref="B1622:B1631"/>
    <mergeCell ref="B1632:B1641"/>
    <mergeCell ref="B1642:B1651"/>
    <mergeCell ref="B1652:B1661"/>
    <mergeCell ref="B1662:B1671"/>
    <mergeCell ref="B1672:B1681"/>
    <mergeCell ref="B1562:B1571"/>
    <mergeCell ref="B1572:B1581"/>
    <mergeCell ref="B1582:B1591"/>
    <mergeCell ref="B1592:B1601"/>
    <mergeCell ref="B1602:B1611"/>
    <mergeCell ref="B1612:B1621"/>
    <mergeCell ref="B1742:B1751"/>
    <mergeCell ref="B1752:B1761"/>
    <mergeCell ref="B1762:B1771"/>
    <mergeCell ref="B1772:B1781"/>
    <mergeCell ref="B1782:B1791"/>
    <mergeCell ref="B1432:B1441"/>
    <mergeCell ref="B1322:B1331"/>
    <mergeCell ref="B1332:B1341"/>
    <mergeCell ref="B1342:B1351"/>
    <mergeCell ref="B1352:B1361"/>
    <mergeCell ref="B1362:B1371"/>
    <mergeCell ref="B1372:B1381"/>
    <mergeCell ref="B1502:B1511"/>
    <mergeCell ref="B1512:B1521"/>
    <mergeCell ref="B1522:B1531"/>
    <mergeCell ref="B1532:B1541"/>
    <mergeCell ref="B1542:B1551"/>
    <mergeCell ref="B1552:B1561"/>
    <mergeCell ref="B1442:B1451"/>
    <mergeCell ref="B1452:B1461"/>
    <mergeCell ref="B1462:B1471"/>
    <mergeCell ref="B1472:B1481"/>
    <mergeCell ref="B1482:B1491"/>
    <mergeCell ref="B1492:B1501"/>
    <mergeCell ref="B1262:B1271"/>
    <mergeCell ref="B1272:B1281"/>
    <mergeCell ref="B1282:B1291"/>
    <mergeCell ref="B1292:B1301"/>
    <mergeCell ref="B1302:B1311"/>
    <mergeCell ref="B1312:B1321"/>
    <mergeCell ref="B1202:B1211"/>
    <mergeCell ref="B1212:B1221"/>
    <mergeCell ref="B1222:B1231"/>
    <mergeCell ref="B1232:B1241"/>
    <mergeCell ref="B1242:B1251"/>
    <mergeCell ref="B1252:B1261"/>
    <mergeCell ref="B1382:B1391"/>
    <mergeCell ref="B1392:B1401"/>
    <mergeCell ref="B1402:B1411"/>
    <mergeCell ref="B1412:B1421"/>
    <mergeCell ref="B1422:B1431"/>
    <mergeCell ref="B1072:B1081"/>
    <mergeCell ref="B962:B971"/>
    <mergeCell ref="B972:B981"/>
    <mergeCell ref="B982:B991"/>
    <mergeCell ref="B992:B1001"/>
    <mergeCell ref="B1002:B1011"/>
    <mergeCell ref="B1012:B1021"/>
    <mergeCell ref="B1142:B1151"/>
    <mergeCell ref="B1152:B1161"/>
    <mergeCell ref="B1162:B1171"/>
    <mergeCell ref="B1172:B1181"/>
    <mergeCell ref="B1182:B1191"/>
    <mergeCell ref="B1192:B1201"/>
    <mergeCell ref="B1082:B1091"/>
    <mergeCell ref="B1092:B1101"/>
    <mergeCell ref="B1102:B1111"/>
    <mergeCell ref="B1112:B1121"/>
    <mergeCell ref="B1122:B1131"/>
    <mergeCell ref="B1132:B1141"/>
    <mergeCell ref="B902:B911"/>
    <mergeCell ref="B912:B921"/>
    <mergeCell ref="B922:B931"/>
    <mergeCell ref="B932:B941"/>
    <mergeCell ref="B942:B951"/>
    <mergeCell ref="B952:B961"/>
    <mergeCell ref="B842:B851"/>
    <mergeCell ref="B852:B861"/>
    <mergeCell ref="B862:B871"/>
    <mergeCell ref="B872:B881"/>
    <mergeCell ref="B882:B891"/>
    <mergeCell ref="B892:B901"/>
    <mergeCell ref="B1022:B1031"/>
    <mergeCell ref="B1032:B1041"/>
    <mergeCell ref="B1042:B1051"/>
    <mergeCell ref="B1052:B1061"/>
    <mergeCell ref="B1062:B1071"/>
    <mergeCell ref="B712:B721"/>
    <mergeCell ref="B602:B611"/>
    <mergeCell ref="B612:B621"/>
    <mergeCell ref="B622:B631"/>
    <mergeCell ref="B632:B641"/>
    <mergeCell ref="B642:B651"/>
    <mergeCell ref="B652:B661"/>
    <mergeCell ref="B782:B791"/>
    <mergeCell ref="B792:B801"/>
    <mergeCell ref="B802:B811"/>
    <mergeCell ref="B812:B821"/>
    <mergeCell ref="B822:B831"/>
    <mergeCell ref="B832:B841"/>
    <mergeCell ref="B722:B731"/>
    <mergeCell ref="B732:B741"/>
    <mergeCell ref="B742:B751"/>
    <mergeCell ref="B752:B761"/>
    <mergeCell ref="B762:B771"/>
    <mergeCell ref="B772:B781"/>
    <mergeCell ref="B542:B551"/>
    <mergeCell ref="B552:B561"/>
    <mergeCell ref="B562:B571"/>
    <mergeCell ref="B572:B581"/>
    <mergeCell ref="B582:B591"/>
    <mergeCell ref="B592:B601"/>
    <mergeCell ref="B482:B491"/>
    <mergeCell ref="B492:B501"/>
    <mergeCell ref="B502:B511"/>
    <mergeCell ref="B512:B521"/>
    <mergeCell ref="B522:B531"/>
    <mergeCell ref="B532:B541"/>
    <mergeCell ref="B662:B671"/>
    <mergeCell ref="B672:B681"/>
    <mergeCell ref="B682:B691"/>
    <mergeCell ref="B692:B701"/>
    <mergeCell ref="B702:B711"/>
    <mergeCell ref="B332:B341"/>
    <mergeCell ref="B342:B351"/>
    <mergeCell ref="B352:B361"/>
    <mergeCell ref="B242:B251"/>
    <mergeCell ref="B252:B261"/>
    <mergeCell ref="B262:B271"/>
    <mergeCell ref="B272:B281"/>
    <mergeCell ref="B282:B291"/>
    <mergeCell ref="B292:B301"/>
    <mergeCell ref="B422:B431"/>
    <mergeCell ref="B432:B441"/>
    <mergeCell ref="B442:B451"/>
    <mergeCell ref="B452:B461"/>
    <mergeCell ref="B462:B471"/>
    <mergeCell ref="B472:B481"/>
    <mergeCell ref="B362:B371"/>
    <mergeCell ref="B372:B381"/>
    <mergeCell ref="B382:B391"/>
    <mergeCell ref="B392:B401"/>
    <mergeCell ref="B402:B411"/>
    <mergeCell ref="B412:B421"/>
    <mergeCell ref="G12:G21"/>
    <mergeCell ref="F22:F27"/>
    <mergeCell ref="G22:G31"/>
    <mergeCell ref="F28:F31"/>
    <mergeCell ref="F32:F37"/>
    <mergeCell ref="G32:G41"/>
    <mergeCell ref="F38:F41"/>
    <mergeCell ref="B202:B211"/>
    <mergeCell ref="B212:B221"/>
    <mergeCell ref="B222:B231"/>
    <mergeCell ref="B232:B241"/>
    <mergeCell ref="B152:B161"/>
    <mergeCell ref="B162:B171"/>
    <mergeCell ref="B172:B181"/>
    <mergeCell ref="B302:B311"/>
    <mergeCell ref="B312:B321"/>
    <mergeCell ref="B322:B331"/>
    <mergeCell ref="G72:G81"/>
    <mergeCell ref="F78:F81"/>
    <mergeCell ref="F82:F87"/>
    <mergeCell ref="B62:B71"/>
    <mergeCell ref="B72:B81"/>
    <mergeCell ref="B82:B91"/>
    <mergeCell ref="B92:B101"/>
    <mergeCell ref="B22:B31"/>
    <mergeCell ref="B32:B41"/>
    <mergeCell ref="B42:B51"/>
    <mergeCell ref="B52:B61"/>
    <mergeCell ref="B182:B191"/>
    <mergeCell ref="B192:B201"/>
    <mergeCell ref="B142:B151"/>
    <mergeCell ref="F152:F157"/>
    <mergeCell ref="F2:F7"/>
    <mergeCell ref="F8:F11"/>
    <mergeCell ref="F12:F17"/>
    <mergeCell ref="F18:F21"/>
    <mergeCell ref="G82:G91"/>
    <mergeCell ref="F88:F91"/>
    <mergeCell ref="F92:F97"/>
    <mergeCell ref="G92:G101"/>
    <mergeCell ref="F98:F101"/>
    <mergeCell ref="F102:F107"/>
    <mergeCell ref="G102:G111"/>
    <mergeCell ref="F108:F111"/>
    <mergeCell ref="F112:F117"/>
    <mergeCell ref="G112:G121"/>
    <mergeCell ref="F118:F121"/>
    <mergeCell ref="B122:B131"/>
    <mergeCell ref="B132:B141"/>
    <mergeCell ref="G2:G11"/>
    <mergeCell ref="B102:B111"/>
    <mergeCell ref="B112:B121"/>
    <mergeCell ref="B2:B11"/>
    <mergeCell ref="B12:B21"/>
    <mergeCell ref="F42:F47"/>
    <mergeCell ref="G42:G51"/>
    <mergeCell ref="F48:F51"/>
    <mergeCell ref="F52:F57"/>
    <mergeCell ref="G52:G61"/>
    <mergeCell ref="F58:F61"/>
    <mergeCell ref="F62:F67"/>
    <mergeCell ref="G62:G71"/>
    <mergeCell ref="F68:F71"/>
    <mergeCell ref="F72:F77"/>
    <mergeCell ref="G152:G161"/>
    <mergeCell ref="F158:F161"/>
    <mergeCell ref="F162:F167"/>
    <mergeCell ref="G162:G171"/>
    <mergeCell ref="F168:F171"/>
    <mergeCell ref="F172:F177"/>
    <mergeCell ref="G172:G181"/>
    <mergeCell ref="F178:F181"/>
    <mergeCell ref="F122:F127"/>
    <mergeCell ref="G122:G131"/>
    <mergeCell ref="F128:F131"/>
    <mergeCell ref="F132:F137"/>
    <mergeCell ref="G132:G141"/>
    <mergeCell ref="F138:F141"/>
    <mergeCell ref="F142:F147"/>
    <mergeCell ref="G142:G151"/>
    <mergeCell ref="F148:F151"/>
    <mergeCell ref="F212:F217"/>
    <mergeCell ref="G212:G221"/>
    <mergeCell ref="F218:F221"/>
    <mergeCell ref="F222:F227"/>
    <mergeCell ref="G222:G231"/>
    <mergeCell ref="F228:F231"/>
    <mergeCell ref="F232:F237"/>
    <mergeCell ref="G232:G241"/>
    <mergeCell ref="F238:F241"/>
    <mergeCell ref="F182:F187"/>
    <mergeCell ref="G182:G191"/>
    <mergeCell ref="F188:F191"/>
    <mergeCell ref="F192:F197"/>
    <mergeCell ref="G192:G201"/>
    <mergeCell ref="F198:F201"/>
    <mergeCell ref="F202:F207"/>
    <mergeCell ref="G202:G211"/>
    <mergeCell ref="F208:F211"/>
    <mergeCell ref="F272:F277"/>
    <mergeCell ref="G272:G281"/>
    <mergeCell ref="F278:F281"/>
    <mergeCell ref="F282:F287"/>
    <mergeCell ref="G282:G291"/>
    <mergeCell ref="F288:F291"/>
    <mergeCell ref="F292:F297"/>
    <mergeCell ref="G292:G301"/>
    <mergeCell ref="F298:F301"/>
    <mergeCell ref="F242:F247"/>
    <mergeCell ref="G242:G251"/>
    <mergeCell ref="F248:F251"/>
    <mergeCell ref="F252:F257"/>
    <mergeCell ref="G252:G261"/>
    <mergeCell ref="F258:F261"/>
    <mergeCell ref="F262:F267"/>
    <mergeCell ref="G262:G271"/>
    <mergeCell ref="F268:F271"/>
    <mergeCell ref="F332:F337"/>
    <mergeCell ref="G332:G341"/>
    <mergeCell ref="F338:F341"/>
    <mergeCell ref="F342:F347"/>
    <mergeCell ref="G342:G351"/>
    <mergeCell ref="F348:F351"/>
    <mergeCell ref="F352:F357"/>
    <mergeCell ref="G352:G361"/>
    <mergeCell ref="F358:F361"/>
    <mergeCell ref="F302:F307"/>
    <mergeCell ref="G302:G311"/>
    <mergeCell ref="F308:F311"/>
    <mergeCell ref="F312:F317"/>
    <mergeCell ref="G312:G321"/>
    <mergeCell ref="F318:F321"/>
    <mergeCell ref="F322:F327"/>
    <mergeCell ref="G322:G331"/>
    <mergeCell ref="F328:F331"/>
    <mergeCell ref="F392:F397"/>
    <mergeCell ref="G392:G401"/>
    <mergeCell ref="F398:F401"/>
    <mergeCell ref="F402:F407"/>
    <mergeCell ref="G402:G411"/>
    <mergeCell ref="F408:F411"/>
    <mergeCell ref="F412:F417"/>
    <mergeCell ref="G412:G421"/>
    <mergeCell ref="F418:F421"/>
    <mergeCell ref="F362:F367"/>
    <mergeCell ref="G362:G371"/>
    <mergeCell ref="F368:F371"/>
    <mergeCell ref="F372:F377"/>
    <mergeCell ref="G372:G381"/>
    <mergeCell ref="F378:F381"/>
    <mergeCell ref="F382:F387"/>
    <mergeCell ref="G382:G391"/>
    <mergeCell ref="F388:F391"/>
    <mergeCell ref="F452:F457"/>
    <mergeCell ref="G452:G461"/>
    <mergeCell ref="F458:F461"/>
    <mergeCell ref="F462:F467"/>
    <mergeCell ref="G462:G471"/>
    <mergeCell ref="F468:F471"/>
    <mergeCell ref="F472:F477"/>
    <mergeCell ref="G472:G481"/>
    <mergeCell ref="F478:F481"/>
    <mergeCell ref="F422:F427"/>
    <mergeCell ref="G422:G431"/>
    <mergeCell ref="F428:F431"/>
    <mergeCell ref="F432:F437"/>
    <mergeCell ref="G432:G441"/>
    <mergeCell ref="F438:F441"/>
    <mergeCell ref="F442:F447"/>
    <mergeCell ref="G442:G451"/>
    <mergeCell ref="F448:F451"/>
    <mergeCell ref="F512:F517"/>
    <mergeCell ref="G512:G521"/>
    <mergeCell ref="F518:F521"/>
    <mergeCell ref="F522:F527"/>
    <mergeCell ref="G522:G531"/>
    <mergeCell ref="F528:F531"/>
    <mergeCell ref="F532:F537"/>
    <mergeCell ref="G532:G541"/>
    <mergeCell ref="F538:F541"/>
    <mergeCell ref="F482:F487"/>
    <mergeCell ref="G482:G491"/>
    <mergeCell ref="F488:F491"/>
    <mergeCell ref="F492:F497"/>
    <mergeCell ref="G492:G501"/>
    <mergeCell ref="F498:F501"/>
    <mergeCell ref="F502:F507"/>
    <mergeCell ref="G502:G511"/>
    <mergeCell ref="F508:F511"/>
    <mergeCell ref="F572:F577"/>
    <mergeCell ref="G572:G581"/>
    <mergeCell ref="F578:F581"/>
    <mergeCell ref="F582:F587"/>
    <mergeCell ref="G582:G591"/>
    <mergeCell ref="F588:F591"/>
    <mergeCell ref="F592:F597"/>
    <mergeCell ref="G592:G601"/>
    <mergeCell ref="F598:F601"/>
    <mergeCell ref="F542:F547"/>
    <mergeCell ref="G542:G551"/>
    <mergeCell ref="F548:F551"/>
    <mergeCell ref="F552:F557"/>
    <mergeCell ref="G552:G561"/>
    <mergeCell ref="F558:F561"/>
    <mergeCell ref="F562:F567"/>
    <mergeCell ref="G562:G571"/>
    <mergeCell ref="F568:F571"/>
    <mergeCell ref="F632:F637"/>
    <mergeCell ref="G632:G641"/>
    <mergeCell ref="F638:F641"/>
    <mergeCell ref="F642:F647"/>
    <mergeCell ref="G642:G651"/>
    <mergeCell ref="F648:F651"/>
    <mergeCell ref="F652:F657"/>
    <mergeCell ref="G652:G661"/>
    <mergeCell ref="F658:F661"/>
    <mergeCell ref="F602:F607"/>
    <mergeCell ref="G602:G611"/>
    <mergeCell ref="F608:F611"/>
    <mergeCell ref="F612:F617"/>
    <mergeCell ref="G612:G621"/>
    <mergeCell ref="F618:F621"/>
    <mergeCell ref="F622:F627"/>
    <mergeCell ref="G622:G631"/>
    <mergeCell ref="F628:F631"/>
    <mergeCell ref="F692:F697"/>
    <mergeCell ref="G692:G701"/>
    <mergeCell ref="F698:F701"/>
    <mergeCell ref="F702:F707"/>
    <mergeCell ref="G702:G711"/>
    <mergeCell ref="F708:F711"/>
    <mergeCell ref="F712:F717"/>
    <mergeCell ref="G712:G721"/>
    <mergeCell ref="F718:F721"/>
    <mergeCell ref="F662:F667"/>
    <mergeCell ref="G662:G671"/>
    <mergeCell ref="F668:F671"/>
    <mergeCell ref="F672:F677"/>
    <mergeCell ref="G672:G681"/>
    <mergeCell ref="F678:F681"/>
    <mergeCell ref="F682:F687"/>
    <mergeCell ref="G682:G691"/>
    <mergeCell ref="F688:F691"/>
    <mergeCell ref="F752:F757"/>
    <mergeCell ref="G752:G761"/>
    <mergeCell ref="F758:F761"/>
    <mergeCell ref="F762:F767"/>
    <mergeCell ref="G762:G771"/>
    <mergeCell ref="F768:F771"/>
    <mergeCell ref="F772:F777"/>
    <mergeCell ref="G772:G781"/>
    <mergeCell ref="F778:F781"/>
    <mergeCell ref="F722:F727"/>
    <mergeCell ref="G722:G731"/>
    <mergeCell ref="F728:F731"/>
    <mergeCell ref="F732:F737"/>
    <mergeCell ref="G732:G741"/>
    <mergeCell ref="F738:F741"/>
    <mergeCell ref="F742:F747"/>
    <mergeCell ref="G742:G751"/>
    <mergeCell ref="F748:F751"/>
    <mergeCell ref="F812:F817"/>
    <mergeCell ref="G812:G821"/>
    <mergeCell ref="F818:F821"/>
    <mergeCell ref="F822:F827"/>
    <mergeCell ref="G822:G831"/>
    <mergeCell ref="F828:F831"/>
    <mergeCell ref="F832:F837"/>
    <mergeCell ref="G832:G841"/>
    <mergeCell ref="F838:F841"/>
    <mergeCell ref="F782:F787"/>
    <mergeCell ref="G782:G791"/>
    <mergeCell ref="F788:F791"/>
    <mergeCell ref="F792:F797"/>
    <mergeCell ref="G792:G801"/>
    <mergeCell ref="F798:F801"/>
    <mergeCell ref="F802:F807"/>
    <mergeCell ref="G802:G811"/>
    <mergeCell ref="F808:F811"/>
    <mergeCell ref="F872:F877"/>
    <mergeCell ref="G872:G881"/>
    <mergeCell ref="F878:F881"/>
    <mergeCell ref="F882:F887"/>
    <mergeCell ref="G882:G891"/>
    <mergeCell ref="F888:F891"/>
    <mergeCell ref="F892:F897"/>
    <mergeCell ref="G892:G901"/>
    <mergeCell ref="F898:F901"/>
    <mergeCell ref="F842:F847"/>
    <mergeCell ref="G842:G851"/>
    <mergeCell ref="F848:F851"/>
    <mergeCell ref="F852:F857"/>
    <mergeCell ref="G852:G861"/>
    <mergeCell ref="F858:F861"/>
    <mergeCell ref="F862:F867"/>
    <mergeCell ref="G862:G871"/>
    <mergeCell ref="F868:F871"/>
    <mergeCell ref="F932:F937"/>
    <mergeCell ref="G932:G941"/>
    <mergeCell ref="F938:F941"/>
    <mergeCell ref="F942:F947"/>
    <mergeCell ref="G942:G951"/>
    <mergeCell ref="F948:F951"/>
    <mergeCell ref="F952:F957"/>
    <mergeCell ref="G952:G961"/>
    <mergeCell ref="F958:F961"/>
    <mergeCell ref="F902:F907"/>
    <mergeCell ref="G902:G911"/>
    <mergeCell ref="F908:F911"/>
    <mergeCell ref="F912:F917"/>
    <mergeCell ref="G912:G921"/>
    <mergeCell ref="F918:F921"/>
    <mergeCell ref="F922:F927"/>
    <mergeCell ref="G922:G931"/>
    <mergeCell ref="F928:F931"/>
    <mergeCell ref="F992:F997"/>
    <mergeCell ref="G992:G1001"/>
    <mergeCell ref="F998:F1001"/>
    <mergeCell ref="F1002:F1007"/>
    <mergeCell ref="G1002:G1011"/>
    <mergeCell ref="F1008:F1011"/>
    <mergeCell ref="F1012:F1017"/>
    <mergeCell ref="G1012:G1021"/>
    <mergeCell ref="F1018:F1021"/>
    <mergeCell ref="F962:F967"/>
    <mergeCell ref="G962:G971"/>
    <mergeCell ref="F968:F971"/>
    <mergeCell ref="F972:F977"/>
    <mergeCell ref="G972:G981"/>
    <mergeCell ref="F978:F981"/>
    <mergeCell ref="F982:F987"/>
    <mergeCell ref="G982:G991"/>
    <mergeCell ref="F988:F991"/>
    <mergeCell ref="F1052:F1057"/>
    <mergeCell ref="G1052:G1061"/>
    <mergeCell ref="F1058:F1061"/>
    <mergeCell ref="F1062:F1067"/>
    <mergeCell ref="G1062:G1071"/>
    <mergeCell ref="F1068:F1071"/>
    <mergeCell ref="F1072:F1077"/>
    <mergeCell ref="G1072:G1081"/>
    <mergeCell ref="F1078:F1081"/>
    <mergeCell ref="F1022:F1027"/>
    <mergeCell ref="G1022:G1031"/>
    <mergeCell ref="F1028:F1031"/>
    <mergeCell ref="F1032:F1037"/>
    <mergeCell ref="G1032:G1041"/>
    <mergeCell ref="F1038:F1041"/>
    <mergeCell ref="F1042:F1047"/>
    <mergeCell ref="G1042:G1051"/>
    <mergeCell ref="F1048:F1051"/>
    <mergeCell ref="F1112:F1117"/>
    <mergeCell ref="G1112:G1121"/>
    <mergeCell ref="F1118:F1121"/>
    <mergeCell ref="F1122:F1127"/>
    <mergeCell ref="G1122:G1131"/>
    <mergeCell ref="F1128:F1131"/>
    <mergeCell ref="F1132:F1137"/>
    <mergeCell ref="G1132:G1141"/>
    <mergeCell ref="F1138:F1141"/>
    <mergeCell ref="F1082:F1087"/>
    <mergeCell ref="G1082:G1091"/>
    <mergeCell ref="F1088:F1091"/>
    <mergeCell ref="F1092:F1097"/>
    <mergeCell ref="G1092:G1101"/>
    <mergeCell ref="F1098:F1101"/>
    <mergeCell ref="F1102:F1107"/>
    <mergeCell ref="G1102:G1111"/>
    <mergeCell ref="F1108:F1111"/>
    <mergeCell ref="F1172:F1177"/>
    <mergeCell ref="G1172:G1181"/>
    <mergeCell ref="F1178:F1181"/>
    <mergeCell ref="F1182:F1187"/>
    <mergeCell ref="G1182:G1191"/>
    <mergeCell ref="F1188:F1191"/>
    <mergeCell ref="F1192:F1197"/>
    <mergeCell ref="G1192:G1201"/>
    <mergeCell ref="F1198:F1201"/>
    <mergeCell ref="F1142:F1147"/>
    <mergeCell ref="G1142:G1151"/>
    <mergeCell ref="F1148:F1151"/>
    <mergeCell ref="F1152:F1157"/>
    <mergeCell ref="G1152:G1161"/>
    <mergeCell ref="F1158:F1161"/>
    <mergeCell ref="F1162:F1167"/>
    <mergeCell ref="G1162:G1171"/>
    <mergeCell ref="F1168:F1171"/>
    <mergeCell ref="F1232:F1237"/>
    <mergeCell ref="G1232:G1241"/>
    <mergeCell ref="F1238:F1241"/>
    <mergeCell ref="F1242:F1247"/>
    <mergeCell ref="G1242:G1251"/>
    <mergeCell ref="F1248:F1251"/>
    <mergeCell ref="F1252:F1257"/>
    <mergeCell ref="G1252:G1261"/>
    <mergeCell ref="F1258:F1261"/>
    <mergeCell ref="F1202:F1207"/>
    <mergeCell ref="G1202:G1211"/>
    <mergeCell ref="F1208:F1211"/>
    <mergeCell ref="F1212:F1217"/>
    <mergeCell ref="G1212:G1221"/>
    <mergeCell ref="F1218:F1221"/>
    <mergeCell ref="F1222:F1227"/>
    <mergeCell ref="G1222:G1231"/>
    <mergeCell ref="F1228:F1231"/>
    <mergeCell ref="F1292:F1297"/>
    <mergeCell ref="G1292:G1301"/>
    <mergeCell ref="F1298:F1301"/>
    <mergeCell ref="F1302:F1307"/>
    <mergeCell ref="G1302:G1311"/>
    <mergeCell ref="F1308:F1311"/>
    <mergeCell ref="F1312:F1317"/>
    <mergeCell ref="G1312:G1321"/>
    <mergeCell ref="F1318:F1321"/>
    <mergeCell ref="F1262:F1267"/>
    <mergeCell ref="G1262:G1271"/>
    <mergeCell ref="F1268:F1271"/>
    <mergeCell ref="F1272:F1277"/>
    <mergeCell ref="G1272:G1281"/>
    <mergeCell ref="F1278:F1281"/>
    <mergeCell ref="F1282:F1287"/>
    <mergeCell ref="G1282:G1291"/>
    <mergeCell ref="F1288:F1291"/>
    <mergeCell ref="F1352:F1357"/>
    <mergeCell ref="G1352:G1361"/>
    <mergeCell ref="F1358:F1361"/>
    <mergeCell ref="F1362:F1367"/>
    <mergeCell ref="G1362:G1371"/>
    <mergeCell ref="F1368:F1371"/>
    <mergeCell ref="F1372:F1377"/>
    <mergeCell ref="G1372:G1381"/>
    <mergeCell ref="F1378:F1381"/>
    <mergeCell ref="F1322:F1327"/>
    <mergeCell ref="G1322:G1331"/>
    <mergeCell ref="F1328:F1331"/>
    <mergeCell ref="F1332:F1337"/>
    <mergeCell ref="G1332:G1341"/>
    <mergeCell ref="F1338:F1341"/>
    <mergeCell ref="F1342:F1347"/>
    <mergeCell ref="G1342:G1351"/>
    <mergeCell ref="F1348:F1351"/>
    <mergeCell ref="F1412:F1417"/>
    <mergeCell ref="G1412:G1421"/>
    <mergeCell ref="F1418:F1421"/>
    <mergeCell ref="F1422:F1427"/>
    <mergeCell ref="G1422:G1431"/>
    <mergeCell ref="F1428:F1431"/>
    <mergeCell ref="F1432:F1437"/>
    <mergeCell ref="G1432:G1441"/>
    <mergeCell ref="F1438:F1441"/>
    <mergeCell ref="F1382:F1387"/>
    <mergeCell ref="G1382:G1391"/>
    <mergeCell ref="F1388:F1391"/>
    <mergeCell ref="F1392:F1397"/>
    <mergeCell ref="G1392:G1401"/>
    <mergeCell ref="F1398:F1401"/>
    <mergeCell ref="F1402:F1407"/>
    <mergeCell ref="G1402:G1411"/>
    <mergeCell ref="F1408:F1411"/>
    <mergeCell ref="F1472:F1477"/>
    <mergeCell ref="G1472:G1481"/>
    <mergeCell ref="F1478:F1481"/>
    <mergeCell ref="F1482:F1487"/>
    <mergeCell ref="G1482:G1491"/>
    <mergeCell ref="F1488:F1491"/>
    <mergeCell ref="F1492:F1497"/>
    <mergeCell ref="G1492:G1501"/>
    <mergeCell ref="F1498:F1501"/>
    <mergeCell ref="F1442:F1447"/>
    <mergeCell ref="G1442:G1451"/>
    <mergeCell ref="F1448:F1451"/>
    <mergeCell ref="F1452:F1457"/>
    <mergeCell ref="G1452:G1461"/>
    <mergeCell ref="F1458:F1461"/>
    <mergeCell ref="F1462:F1467"/>
    <mergeCell ref="G1462:G1471"/>
    <mergeCell ref="F1468:F1471"/>
    <mergeCell ref="F1532:F1537"/>
    <mergeCell ref="G1532:G1541"/>
    <mergeCell ref="F1538:F1541"/>
    <mergeCell ref="F1542:F1547"/>
    <mergeCell ref="G1542:G1551"/>
    <mergeCell ref="F1548:F1551"/>
    <mergeCell ref="F1552:F1557"/>
    <mergeCell ref="G1552:G1561"/>
    <mergeCell ref="F1558:F1561"/>
    <mergeCell ref="F1502:F1507"/>
    <mergeCell ref="G1502:G1511"/>
    <mergeCell ref="F1508:F1511"/>
    <mergeCell ref="F1512:F1517"/>
    <mergeCell ref="G1512:G1521"/>
    <mergeCell ref="F1518:F1521"/>
    <mergeCell ref="F1522:F1527"/>
    <mergeCell ref="G1522:G1531"/>
    <mergeCell ref="F1528:F1531"/>
    <mergeCell ref="F1592:F1597"/>
    <mergeCell ref="G1592:G1601"/>
    <mergeCell ref="F1598:F1601"/>
    <mergeCell ref="F1602:F1607"/>
    <mergeCell ref="G1602:G1611"/>
    <mergeCell ref="F1608:F1611"/>
    <mergeCell ref="F1612:F1617"/>
    <mergeCell ref="G1612:G1621"/>
    <mergeCell ref="F1618:F1621"/>
    <mergeCell ref="F1562:F1567"/>
    <mergeCell ref="G1562:G1571"/>
    <mergeCell ref="F1568:F1571"/>
    <mergeCell ref="F1572:F1577"/>
    <mergeCell ref="G1572:G1581"/>
    <mergeCell ref="F1578:F1581"/>
    <mergeCell ref="F1582:F1587"/>
    <mergeCell ref="G1582:G1591"/>
    <mergeCell ref="F1588:F1591"/>
    <mergeCell ref="F1652:F1657"/>
    <mergeCell ref="G1652:G1661"/>
    <mergeCell ref="F1658:F1661"/>
    <mergeCell ref="F1662:F1667"/>
    <mergeCell ref="G1662:G1671"/>
    <mergeCell ref="F1668:F1671"/>
    <mergeCell ref="F1672:F1677"/>
    <mergeCell ref="G1672:G1681"/>
    <mergeCell ref="F1678:F1681"/>
    <mergeCell ref="F1622:F1627"/>
    <mergeCell ref="G1622:G1631"/>
    <mergeCell ref="F1628:F1631"/>
    <mergeCell ref="F1632:F1637"/>
    <mergeCell ref="G1632:G1641"/>
    <mergeCell ref="F1638:F1641"/>
    <mergeCell ref="F1642:F1647"/>
    <mergeCell ref="G1642:G1651"/>
    <mergeCell ref="F1648:F1651"/>
    <mergeCell ref="F1712:F1717"/>
    <mergeCell ref="G1712:G1721"/>
    <mergeCell ref="F1718:F1721"/>
    <mergeCell ref="F1722:F1727"/>
    <mergeCell ref="G1722:G1731"/>
    <mergeCell ref="F1728:F1731"/>
    <mergeCell ref="F1732:F1737"/>
    <mergeCell ref="G1732:G1741"/>
    <mergeCell ref="F1738:F1741"/>
    <mergeCell ref="F1682:F1687"/>
    <mergeCell ref="G1682:G1691"/>
    <mergeCell ref="F1688:F1691"/>
    <mergeCell ref="F1692:F1697"/>
    <mergeCell ref="G1692:G1701"/>
    <mergeCell ref="F1698:F1701"/>
    <mergeCell ref="F1702:F1707"/>
    <mergeCell ref="G1702:G1711"/>
    <mergeCell ref="F1708:F1711"/>
    <mergeCell ref="F1772:F1777"/>
    <mergeCell ref="G1772:G1781"/>
    <mergeCell ref="F1778:F1781"/>
    <mergeCell ref="F1782:F1787"/>
    <mergeCell ref="G1782:G1791"/>
    <mergeCell ref="F1788:F1791"/>
    <mergeCell ref="F1792:F1797"/>
    <mergeCell ref="G1792:G1801"/>
    <mergeCell ref="F1798:F1801"/>
    <mergeCell ref="F1742:F1747"/>
    <mergeCell ref="G1742:G1751"/>
    <mergeCell ref="F1748:F1751"/>
    <mergeCell ref="F1752:F1757"/>
    <mergeCell ref="G1752:G1761"/>
    <mergeCell ref="F1758:F1761"/>
    <mergeCell ref="F1762:F1767"/>
    <mergeCell ref="G1762:G1771"/>
    <mergeCell ref="F1768:F1771"/>
    <mergeCell ref="F1832:F1837"/>
    <mergeCell ref="G1832:G1841"/>
    <mergeCell ref="F1838:F1841"/>
    <mergeCell ref="F1842:F1847"/>
    <mergeCell ref="G1842:G1851"/>
    <mergeCell ref="F1848:F1851"/>
    <mergeCell ref="F1852:F1857"/>
    <mergeCell ref="G1852:G1861"/>
    <mergeCell ref="F1858:F1861"/>
    <mergeCell ref="F1802:F1807"/>
    <mergeCell ref="G1802:G1811"/>
    <mergeCell ref="F1808:F1811"/>
    <mergeCell ref="F1812:F1817"/>
    <mergeCell ref="G1812:G1821"/>
    <mergeCell ref="F1818:F1821"/>
    <mergeCell ref="F1822:F1827"/>
    <mergeCell ref="G1822:G1831"/>
    <mergeCell ref="F1828:F1831"/>
    <mergeCell ref="F1892:F1897"/>
    <mergeCell ref="G1892:G1901"/>
    <mergeCell ref="F1898:F1901"/>
    <mergeCell ref="F1902:F1907"/>
    <mergeCell ref="G1902:G1911"/>
    <mergeCell ref="F1908:F1911"/>
    <mergeCell ref="F1912:F1917"/>
    <mergeCell ref="G1912:G1921"/>
    <mergeCell ref="F1918:F1921"/>
    <mergeCell ref="F1862:F1867"/>
    <mergeCell ref="G1862:G1871"/>
    <mergeCell ref="F1868:F1871"/>
    <mergeCell ref="F1872:F1877"/>
    <mergeCell ref="G1872:G1881"/>
    <mergeCell ref="F1878:F1881"/>
    <mergeCell ref="F1882:F1887"/>
    <mergeCell ref="G1882:G1891"/>
    <mergeCell ref="F1888:F1891"/>
    <mergeCell ref="F1952:F1957"/>
    <mergeCell ref="G1952:G1961"/>
    <mergeCell ref="F1958:F1961"/>
    <mergeCell ref="F1962:F1967"/>
    <mergeCell ref="G1962:G1971"/>
    <mergeCell ref="F1968:F1971"/>
    <mergeCell ref="F1972:F1977"/>
    <mergeCell ref="G1972:G1981"/>
    <mergeCell ref="F1978:F1981"/>
    <mergeCell ref="F1922:F1927"/>
    <mergeCell ref="G1922:G1931"/>
    <mergeCell ref="F1928:F1931"/>
    <mergeCell ref="F1932:F1937"/>
    <mergeCell ref="G1932:G1941"/>
    <mergeCell ref="F1938:F1941"/>
    <mergeCell ref="F1942:F1947"/>
    <mergeCell ref="G1942:G1951"/>
    <mergeCell ref="F1948:F1951"/>
    <mergeCell ref="F2012:F2017"/>
    <mergeCell ref="G2012:G2021"/>
    <mergeCell ref="F2018:F2021"/>
    <mergeCell ref="F2022:F2027"/>
    <mergeCell ref="G2022:G2031"/>
    <mergeCell ref="F2028:F2031"/>
    <mergeCell ref="F2032:F2037"/>
    <mergeCell ref="G2032:G2041"/>
    <mergeCell ref="F2038:F2041"/>
    <mergeCell ref="F1982:F1987"/>
    <mergeCell ref="G1982:G1991"/>
    <mergeCell ref="F1988:F1991"/>
    <mergeCell ref="F1992:F1997"/>
    <mergeCell ref="G1992:G2001"/>
    <mergeCell ref="F1998:F2001"/>
    <mergeCell ref="F2002:F2007"/>
    <mergeCell ref="G2002:G2011"/>
    <mergeCell ref="F2008:F2011"/>
    <mergeCell ref="F2072:F2077"/>
    <mergeCell ref="G2072:G2081"/>
    <mergeCell ref="F2078:F2081"/>
    <mergeCell ref="F2082:F2087"/>
    <mergeCell ref="G2082:G2091"/>
    <mergeCell ref="F2088:F2091"/>
    <mergeCell ref="F2092:F2097"/>
    <mergeCell ref="G2092:G2101"/>
    <mergeCell ref="F2098:F2101"/>
    <mergeCell ref="F2042:F2047"/>
    <mergeCell ref="G2042:G2051"/>
    <mergeCell ref="F2048:F2051"/>
    <mergeCell ref="F2052:F2057"/>
    <mergeCell ref="G2052:G2061"/>
    <mergeCell ref="F2058:F2061"/>
    <mergeCell ref="F2062:F2067"/>
    <mergeCell ref="G2062:G2071"/>
    <mergeCell ref="F2068:F2071"/>
    <mergeCell ref="F2132:F2137"/>
    <mergeCell ref="G2132:G2141"/>
    <mergeCell ref="F2138:F2141"/>
    <mergeCell ref="F2142:F2147"/>
    <mergeCell ref="G2142:G2151"/>
    <mergeCell ref="F2148:F2151"/>
    <mergeCell ref="F2152:F2157"/>
    <mergeCell ref="G2152:G2161"/>
    <mergeCell ref="F2158:F2161"/>
    <mergeCell ref="F2102:F2107"/>
    <mergeCell ref="G2102:G2111"/>
    <mergeCell ref="F2108:F2111"/>
    <mergeCell ref="F2112:F2117"/>
    <mergeCell ref="G2112:G2121"/>
    <mergeCell ref="F2118:F2121"/>
    <mergeCell ref="F2122:F2127"/>
    <mergeCell ref="G2122:G2131"/>
    <mergeCell ref="F2128:F2131"/>
    <mergeCell ref="F2192:F2197"/>
    <mergeCell ref="G2192:G2201"/>
    <mergeCell ref="F2198:F2201"/>
    <mergeCell ref="F2202:F2207"/>
    <mergeCell ref="G2202:G2211"/>
    <mergeCell ref="F2208:F2211"/>
    <mergeCell ref="F2212:F2217"/>
    <mergeCell ref="G2212:G2221"/>
    <mergeCell ref="F2218:F2221"/>
    <mergeCell ref="F2162:F2167"/>
    <mergeCell ref="G2162:G2171"/>
    <mergeCell ref="F2168:F2171"/>
    <mergeCell ref="F2172:F2177"/>
    <mergeCell ref="G2172:G2181"/>
    <mergeCell ref="F2178:F2181"/>
    <mergeCell ref="F2182:F2187"/>
    <mergeCell ref="G2182:G2191"/>
    <mergeCell ref="F2188:F2191"/>
    <mergeCell ref="F2252:F2257"/>
    <mergeCell ref="G2252:G2261"/>
    <mergeCell ref="F2258:F2261"/>
    <mergeCell ref="F2262:F2267"/>
    <mergeCell ref="G2262:G2271"/>
    <mergeCell ref="F2268:F2271"/>
    <mergeCell ref="F2272:F2277"/>
    <mergeCell ref="G2272:G2281"/>
    <mergeCell ref="F2278:F2281"/>
    <mergeCell ref="F2222:F2227"/>
    <mergeCell ref="G2222:G2231"/>
    <mergeCell ref="F2228:F2231"/>
    <mergeCell ref="F2232:F2237"/>
    <mergeCell ref="G2232:G2241"/>
    <mergeCell ref="F2238:F2241"/>
    <mergeCell ref="F2242:F2247"/>
    <mergeCell ref="G2242:G2251"/>
    <mergeCell ref="F2248:F2251"/>
    <mergeCell ref="F2312:F2317"/>
    <mergeCell ref="G2312:G2321"/>
    <mergeCell ref="F2318:F2321"/>
    <mergeCell ref="F2322:F2327"/>
    <mergeCell ref="G2322:G2331"/>
    <mergeCell ref="F2328:F2331"/>
    <mergeCell ref="F2332:F2337"/>
    <mergeCell ref="G2332:G2341"/>
    <mergeCell ref="F2338:F2341"/>
    <mergeCell ref="F2282:F2287"/>
    <mergeCell ref="G2282:G2291"/>
    <mergeCell ref="F2288:F2291"/>
    <mergeCell ref="F2292:F2297"/>
    <mergeCell ref="G2292:G2301"/>
    <mergeCell ref="F2298:F2301"/>
    <mergeCell ref="F2302:F2307"/>
    <mergeCell ref="G2302:G2311"/>
    <mergeCell ref="F2308:F2311"/>
    <mergeCell ref="F2372:F2377"/>
    <mergeCell ref="G2372:G2381"/>
    <mergeCell ref="F2378:F2381"/>
    <mergeCell ref="F2382:F2387"/>
    <mergeCell ref="G2382:G2391"/>
    <mergeCell ref="F2388:F2391"/>
    <mergeCell ref="F2392:F2397"/>
    <mergeCell ref="G2392:G2401"/>
    <mergeCell ref="F2398:F2401"/>
    <mergeCell ref="F2342:F2347"/>
    <mergeCell ref="G2342:G2351"/>
    <mergeCell ref="F2348:F2351"/>
    <mergeCell ref="F2352:F2357"/>
    <mergeCell ref="G2352:G2361"/>
    <mergeCell ref="F2358:F2361"/>
    <mergeCell ref="F2362:F2367"/>
    <mergeCell ref="G2362:G2371"/>
    <mergeCell ref="F2368:F2371"/>
    <mergeCell ref="F2432:F2437"/>
    <mergeCell ref="G2432:G2441"/>
    <mergeCell ref="F2438:F2441"/>
    <mergeCell ref="F2442:F2447"/>
    <mergeCell ref="G2442:G2451"/>
    <mergeCell ref="F2448:F2451"/>
    <mergeCell ref="F2452:F2457"/>
    <mergeCell ref="G2452:G2461"/>
    <mergeCell ref="F2458:F2461"/>
    <mergeCell ref="F2402:F2407"/>
    <mergeCell ref="G2402:G2411"/>
    <mergeCell ref="F2408:F2411"/>
    <mergeCell ref="F2412:F2417"/>
    <mergeCell ref="G2412:G2421"/>
    <mergeCell ref="F2418:F2421"/>
    <mergeCell ref="F2422:F2427"/>
    <mergeCell ref="G2422:G2431"/>
    <mergeCell ref="F2428:F2431"/>
    <mergeCell ref="F2492:F2497"/>
    <mergeCell ref="G2492:G2501"/>
    <mergeCell ref="F2498:F2501"/>
    <mergeCell ref="F2502:F2507"/>
    <mergeCell ref="G2502:G2511"/>
    <mergeCell ref="F2508:F2511"/>
    <mergeCell ref="F2512:F2517"/>
    <mergeCell ref="G2512:G2521"/>
    <mergeCell ref="F2518:F2521"/>
    <mergeCell ref="F2462:F2467"/>
    <mergeCell ref="G2462:G2471"/>
    <mergeCell ref="F2468:F2471"/>
    <mergeCell ref="F2472:F2477"/>
    <mergeCell ref="G2472:G2481"/>
    <mergeCell ref="F2478:F2481"/>
    <mergeCell ref="F2482:F2487"/>
    <mergeCell ref="G2482:G2491"/>
    <mergeCell ref="F2488:F2491"/>
    <mergeCell ref="F2552:F2557"/>
    <mergeCell ref="G2552:G2561"/>
    <mergeCell ref="F2558:F2561"/>
    <mergeCell ref="F2562:F2567"/>
    <mergeCell ref="G2562:G2571"/>
    <mergeCell ref="F2568:F2571"/>
    <mergeCell ref="F2572:F2577"/>
    <mergeCell ref="G2572:G2581"/>
    <mergeCell ref="F2578:F2581"/>
    <mergeCell ref="F2522:F2527"/>
    <mergeCell ref="G2522:G2531"/>
    <mergeCell ref="F2528:F2531"/>
    <mergeCell ref="F2532:F2537"/>
    <mergeCell ref="G2532:G2541"/>
    <mergeCell ref="F2538:F2541"/>
    <mergeCell ref="F2542:F2547"/>
    <mergeCell ref="G2542:G2551"/>
    <mergeCell ref="F2548:F2551"/>
    <mergeCell ref="F2612:F2617"/>
    <mergeCell ref="G2612:G2621"/>
    <mergeCell ref="F2618:F2621"/>
    <mergeCell ref="F2622:F2627"/>
    <mergeCell ref="G2622:G2631"/>
    <mergeCell ref="F2628:F2631"/>
    <mergeCell ref="F2632:F2637"/>
    <mergeCell ref="G2632:G2641"/>
    <mergeCell ref="F2638:F2641"/>
    <mergeCell ref="F2582:F2587"/>
    <mergeCell ref="G2582:G2591"/>
    <mergeCell ref="F2588:F2591"/>
    <mergeCell ref="F2592:F2597"/>
    <mergeCell ref="G2592:G2601"/>
    <mergeCell ref="F2598:F2601"/>
    <mergeCell ref="F2602:F2607"/>
    <mergeCell ref="G2602:G2611"/>
    <mergeCell ref="F2608:F2611"/>
    <mergeCell ref="F2672:F2677"/>
    <mergeCell ref="G2672:G2681"/>
    <mergeCell ref="F2678:F2681"/>
    <mergeCell ref="F2682:F2687"/>
    <mergeCell ref="G2682:G2691"/>
    <mergeCell ref="F2688:F2691"/>
    <mergeCell ref="F2692:F2697"/>
    <mergeCell ref="G2692:G2701"/>
    <mergeCell ref="F2698:F2701"/>
    <mergeCell ref="F2642:F2647"/>
    <mergeCell ref="G2642:G2651"/>
    <mergeCell ref="F2648:F2651"/>
    <mergeCell ref="F2652:F2657"/>
    <mergeCell ref="G2652:G2661"/>
    <mergeCell ref="F2658:F2661"/>
    <mergeCell ref="F2662:F2667"/>
    <mergeCell ref="G2662:G2671"/>
    <mergeCell ref="F2668:F2671"/>
    <mergeCell ref="F2732:F2737"/>
    <mergeCell ref="G2732:G2741"/>
    <mergeCell ref="F2738:F2741"/>
    <mergeCell ref="F2742:F2747"/>
    <mergeCell ref="G2742:G2751"/>
    <mergeCell ref="F2748:F2751"/>
    <mergeCell ref="F2752:F2757"/>
    <mergeCell ref="G2752:G2761"/>
    <mergeCell ref="F2758:F2761"/>
    <mergeCell ref="F2702:F2707"/>
    <mergeCell ref="G2702:G2711"/>
    <mergeCell ref="F2708:F2711"/>
    <mergeCell ref="F2712:F2717"/>
    <mergeCell ref="G2712:G2721"/>
    <mergeCell ref="F2718:F2721"/>
    <mergeCell ref="F2722:F2727"/>
    <mergeCell ref="G2722:G2731"/>
    <mergeCell ref="F2728:F2731"/>
    <mergeCell ref="F2792:F2797"/>
    <mergeCell ref="G2792:G2801"/>
    <mergeCell ref="F2798:F2801"/>
    <mergeCell ref="F2802:F2807"/>
    <mergeCell ref="G2802:G2811"/>
    <mergeCell ref="F2808:F2811"/>
    <mergeCell ref="F2812:F2817"/>
    <mergeCell ref="G2812:G2821"/>
    <mergeCell ref="F2818:F2821"/>
    <mergeCell ref="F2762:F2767"/>
    <mergeCell ref="G2762:G2771"/>
    <mergeCell ref="F2768:F2771"/>
    <mergeCell ref="F2772:F2777"/>
    <mergeCell ref="G2772:G2781"/>
    <mergeCell ref="F2778:F2781"/>
    <mergeCell ref="F2782:F2787"/>
    <mergeCell ref="G2782:G2791"/>
    <mergeCell ref="F2788:F2791"/>
    <mergeCell ref="F2852:F2857"/>
    <mergeCell ref="G2852:G2861"/>
    <mergeCell ref="F2858:F2861"/>
    <mergeCell ref="F2862:F2867"/>
    <mergeCell ref="G2862:G2871"/>
    <mergeCell ref="F2868:F2871"/>
    <mergeCell ref="F2872:F2877"/>
    <mergeCell ref="G2872:G2881"/>
    <mergeCell ref="F2878:F2881"/>
    <mergeCell ref="F2822:F2827"/>
    <mergeCell ref="G2822:G2831"/>
    <mergeCell ref="F2828:F2831"/>
    <mergeCell ref="F2832:F2837"/>
    <mergeCell ref="G2832:G2841"/>
    <mergeCell ref="F2838:F2841"/>
    <mergeCell ref="F2842:F2847"/>
    <mergeCell ref="G2842:G2851"/>
    <mergeCell ref="F2848:F2851"/>
    <mergeCell ref="F2912:F2917"/>
    <mergeCell ref="G2912:G2921"/>
    <mergeCell ref="F2918:F2921"/>
    <mergeCell ref="F2922:F2927"/>
    <mergeCell ref="G2922:G2931"/>
    <mergeCell ref="F2928:F2931"/>
    <mergeCell ref="F2932:F2937"/>
    <mergeCell ref="G2932:G2941"/>
    <mergeCell ref="F2938:F2941"/>
    <mergeCell ref="F2882:F2887"/>
    <mergeCell ref="G2882:G2891"/>
    <mergeCell ref="F2888:F2891"/>
    <mergeCell ref="F2892:F2897"/>
    <mergeCell ref="G2892:G2901"/>
    <mergeCell ref="F2898:F2901"/>
    <mergeCell ref="F2902:F2907"/>
    <mergeCell ref="G2902:G2911"/>
    <mergeCell ref="F2908:F2911"/>
    <mergeCell ref="F2972:F2977"/>
    <mergeCell ref="G2972:G2981"/>
    <mergeCell ref="F2978:F2981"/>
    <mergeCell ref="F2982:F2987"/>
    <mergeCell ref="G2982:G2991"/>
    <mergeCell ref="F2988:F2991"/>
    <mergeCell ref="F2992:F2997"/>
    <mergeCell ref="G2992:G3001"/>
    <mergeCell ref="F2998:F3001"/>
    <mergeCell ref="F2942:F2947"/>
    <mergeCell ref="G2942:G2951"/>
    <mergeCell ref="F2948:F2951"/>
    <mergeCell ref="F2952:F2957"/>
    <mergeCell ref="G2952:G2961"/>
    <mergeCell ref="F2958:F2961"/>
    <mergeCell ref="F2962:F2967"/>
    <mergeCell ref="G2962:G2971"/>
    <mergeCell ref="F2968:F2971"/>
    <mergeCell ref="F3032:F3037"/>
    <mergeCell ref="G3032:G3041"/>
    <mergeCell ref="F3038:F3041"/>
    <mergeCell ref="F3042:F3047"/>
    <mergeCell ref="G3042:G3051"/>
    <mergeCell ref="F3048:F3051"/>
    <mergeCell ref="F3052:F3057"/>
    <mergeCell ref="G3052:G3061"/>
    <mergeCell ref="F3058:F3061"/>
    <mergeCell ref="F3002:F3007"/>
    <mergeCell ref="G3002:G3011"/>
    <mergeCell ref="F3008:F3011"/>
    <mergeCell ref="F3012:F3017"/>
    <mergeCell ref="G3012:G3021"/>
    <mergeCell ref="F3018:F3021"/>
    <mergeCell ref="F3022:F3027"/>
    <mergeCell ref="G3022:G3031"/>
    <mergeCell ref="F3028:F3031"/>
    <mergeCell ref="F3092:F3097"/>
    <mergeCell ref="G3092:G3101"/>
    <mergeCell ref="F3098:F3101"/>
    <mergeCell ref="F3102:F3107"/>
    <mergeCell ref="G3102:G3111"/>
    <mergeCell ref="F3108:F3111"/>
    <mergeCell ref="F3112:F3117"/>
    <mergeCell ref="G3112:G3121"/>
    <mergeCell ref="F3118:F3121"/>
    <mergeCell ref="F3062:F3067"/>
    <mergeCell ref="G3062:G3071"/>
    <mergeCell ref="F3068:F3071"/>
    <mergeCell ref="F3072:F3077"/>
    <mergeCell ref="G3072:G3081"/>
    <mergeCell ref="F3078:F3081"/>
    <mergeCell ref="F3082:F3087"/>
    <mergeCell ref="G3082:G3091"/>
    <mergeCell ref="F3088:F3091"/>
    <mergeCell ref="F3152:F3157"/>
    <mergeCell ref="G3152:G3161"/>
    <mergeCell ref="F3158:F3161"/>
    <mergeCell ref="F3162:F3167"/>
    <mergeCell ref="G3162:G3171"/>
    <mergeCell ref="F3168:F3171"/>
    <mergeCell ref="F3172:F3177"/>
    <mergeCell ref="G3172:G3181"/>
    <mergeCell ref="F3178:F3181"/>
    <mergeCell ref="F3122:F3127"/>
    <mergeCell ref="G3122:G3131"/>
    <mergeCell ref="F3128:F3131"/>
    <mergeCell ref="F3132:F3137"/>
    <mergeCell ref="G3132:G3141"/>
    <mergeCell ref="F3138:F3141"/>
    <mergeCell ref="F3142:F3147"/>
    <mergeCell ref="G3142:G3151"/>
    <mergeCell ref="F3148:F3151"/>
    <mergeCell ref="F3212:F3217"/>
    <mergeCell ref="G3212:G3221"/>
    <mergeCell ref="F3218:F3221"/>
    <mergeCell ref="F3222:F3227"/>
    <mergeCell ref="G3222:G3231"/>
    <mergeCell ref="F3228:F3231"/>
    <mergeCell ref="F3232:F3237"/>
    <mergeCell ref="G3232:G3241"/>
    <mergeCell ref="F3238:F3241"/>
    <mergeCell ref="F3182:F3187"/>
    <mergeCell ref="G3182:G3191"/>
    <mergeCell ref="F3188:F3191"/>
    <mergeCell ref="F3192:F3197"/>
    <mergeCell ref="G3192:G3201"/>
    <mergeCell ref="F3198:F3201"/>
    <mergeCell ref="F3202:F3207"/>
    <mergeCell ref="G3202:G3211"/>
    <mergeCell ref="F3208:F3211"/>
    <mergeCell ref="F3272:F3277"/>
    <mergeCell ref="G3272:G3281"/>
    <mergeCell ref="F3278:F3281"/>
    <mergeCell ref="F3282:F3287"/>
    <mergeCell ref="G3282:G3291"/>
    <mergeCell ref="F3288:F3291"/>
    <mergeCell ref="F3292:F3297"/>
    <mergeCell ref="G3292:G3301"/>
    <mergeCell ref="F3298:F3301"/>
    <mergeCell ref="F3242:F3247"/>
    <mergeCell ref="G3242:G3251"/>
    <mergeCell ref="F3248:F3251"/>
    <mergeCell ref="F3252:F3257"/>
    <mergeCell ref="G3252:G3261"/>
    <mergeCell ref="F3258:F3261"/>
    <mergeCell ref="F3262:F3267"/>
    <mergeCell ref="G3262:G3271"/>
    <mergeCell ref="F3268:F3271"/>
    <mergeCell ref="F3332:F3337"/>
    <mergeCell ref="G3332:G3341"/>
    <mergeCell ref="F3338:F3341"/>
    <mergeCell ref="F3342:F3347"/>
    <mergeCell ref="G3342:G3351"/>
    <mergeCell ref="F3348:F3351"/>
    <mergeCell ref="F3352:F3357"/>
    <mergeCell ref="G3352:G3361"/>
    <mergeCell ref="F3358:F3361"/>
    <mergeCell ref="F3302:F3307"/>
    <mergeCell ref="G3302:G3311"/>
    <mergeCell ref="F3308:F3311"/>
    <mergeCell ref="F3312:F3317"/>
    <mergeCell ref="G3312:G3321"/>
    <mergeCell ref="F3318:F3321"/>
    <mergeCell ref="F3322:F3327"/>
    <mergeCell ref="G3322:G3331"/>
    <mergeCell ref="F3328:F3331"/>
    <mergeCell ref="F3392:F3397"/>
    <mergeCell ref="G3392:G3401"/>
    <mergeCell ref="F3398:F3401"/>
    <mergeCell ref="F3402:F3407"/>
    <mergeCell ref="G3402:G3411"/>
    <mergeCell ref="F3408:F3411"/>
    <mergeCell ref="F3412:F3417"/>
    <mergeCell ref="G3412:G3421"/>
    <mergeCell ref="F3418:F3421"/>
    <mergeCell ref="F3362:F3367"/>
    <mergeCell ref="G3362:G3371"/>
    <mergeCell ref="F3368:F3371"/>
    <mergeCell ref="F3372:F3377"/>
    <mergeCell ref="G3372:G3381"/>
    <mergeCell ref="F3378:F3381"/>
    <mergeCell ref="F3382:F3387"/>
    <mergeCell ref="G3382:G3391"/>
    <mergeCell ref="F3388:F3391"/>
    <mergeCell ref="F3452:F3457"/>
    <mergeCell ref="G3452:G3461"/>
    <mergeCell ref="F3458:F3461"/>
    <mergeCell ref="F3462:F3467"/>
    <mergeCell ref="G3462:G3471"/>
    <mergeCell ref="F3468:F3471"/>
    <mergeCell ref="F3472:F3477"/>
    <mergeCell ref="G3472:G3481"/>
    <mergeCell ref="F3478:F3481"/>
    <mergeCell ref="F3422:F3427"/>
    <mergeCell ref="G3422:G3431"/>
    <mergeCell ref="F3428:F3431"/>
    <mergeCell ref="F3432:F3437"/>
    <mergeCell ref="G3432:G3441"/>
    <mergeCell ref="F3438:F3441"/>
    <mergeCell ref="F3442:F3447"/>
    <mergeCell ref="G3442:G3451"/>
    <mergeCell ref="F3448:F3451"/>
    <mergeCell ref="F3512:F3517"/>
    <mergeCell ref="G3512:G3521"/>
    <mergeCell ref="F3518:F3521"/>
    <mergeCell ref="F3522:F3527"/>
    <mergeCell ref="G3522:G3531"/>
    <mergeCell ref="F3528:F3531"/>
    <mergeCell ref="F3532:F3537"/>
    <mergeCell ref="G3532:G3541"/>
    <mergeCell ref="F3538:F3541"/>
    <mergeCell ref="F3482:F3487"/>
    <mergeCell ref="G3482:G3491"/>
    <mergeCell ref="F3488:F3491"/>
    <mergeCell ref="F3492:F3497"/>
    <mergeCell ref="G3492:G3501"/>
    <mergeCell ref="F3498:F3501"/>
    <mergeCell ref="F3502:F3507"/>
    <mergeCell ref="G3502:G3511"/>
    <mergeCell ref="F3508:F3511"/>
    <mergeCell ref="F3572:F3577"/>
    <mergeCell ref="G3572:G3581"/>
    <mergeCell ref="F3578:F3581"/>
    <mergeCell ref="F3582:F3587"/>
    <mergeCell ref="G3582:G3591"/>
    <mergeCell ref="F3588:F3591"/>
    <mergeCell ref="F3592:F3597"/>
    <mergeCell ref="G3592:G3601"/>
    <mergeCell ref="F3598:F3601"/>
    <mergeCell ref="F3542:F3547"/>
    <mergeCell ref="G3542:G3551"/>
    <mergeCell ref="F3548:F3551"/>
    <mergeCell ref="F3552:F3557"/>
    <mergeCell ref="G3552:G3561"/>
    <mergeCell ref="F3558:F3561"/>
    <mergeCell ref="F3562:F3567"/>
    <mergeCell ref="G3562:G3571"/>
    <mergeCell ref="F3568:F3571"/>
    <mergeCell ref="F3632:F3637"/>
    <mergeCell ref="G3632:G3641"/>
    <mergeCell ref="F3638:F3641"/>
    <mergeCell ref="F3642:F3647"/>
    <mergeCell ref="G3642:G3651"/>
    <mergeCell ref="F3648:F3651"/>
    <mergeCell ref="F3652:F3657"/>
    <mergeCell ref="G3652:G3661"/>
    <mergeCell ref="F3658:F3661"/>
    <mergeCell ref="F3602:F3607"/>
    <mergeCell ref="G3602:G3611"/>
    <mergeCell ref="F3608:F3611"/>
    <mergeCell ref="F3612:F3617"/>
    <mergeCell ref="G3612:G3621"/>
    <mergeCell ref="F3618:F3621"/>
    <mergeCell ref="F3622:F3627"/>
    <mergeCell ref="G3622:G3631"/>
    <mergeCell ref="F3628:F3631"/>
    <mergeCell ref="F3692:F3697"/>
    <mergeCell ref="G3692:G3701"/>
    <mergeCell ref="F3698:F3701"/>
    <mergeCell ref="F3702:F3707"/>
    <mergeCell ref="G3702:G3711"/>
    <mergeCell ref="F3708:F3711"/>
    <mergeCell ref="F3712:F3717"/>
    <mergeCell ref="G3712:G3721"/>
    <mergeCell ref="F3718:F3721"/>
    <mergeCell ref="F3662:F3667"/>
    <mergeCell ref="G3662:G3671"/>
    <mergeCell ref="F3668:F3671"/>
    <mergeCell ref="F3672:F3677"/>
    <mergeCell ref="G3672:G3681"/>
    <mergeCell ref="F3678:F3681"/>
    <mergeCell ref="F3682:F3687"/>
    <mergeCell ref="G3682:G3691"/>
    <mergeCell ref="F3688:F3691"/>
    <mergeCell ref="F3752:F3757"/>
    <mergeCell ref="G3752:G3761"/>
    <mergeCell ref="F3758:F3761"/>
    <mergeCell ref="F3762:F3767"/>
    <mergeCell ref="G3762:G3771"/>
    <mergeCell ref="F3768:F3771"/>
    <mergeCell ref="F3772:F3777"/>
    <mergeCell ref="G3772:G3781"/>
    <mergeCell ref="F3778:F3781"/>
    <mergeCell ref="F3722:F3727"/>
    <mergeCell ref="G3722:G3731"/>
    <mergeCell ref="F3728:F3731"/>
    <mergeCell ref="F3732:F3737"/>
    <mergeCell ref="G3732:G3741"/>
    <mergeCell ref="F3738:F3741"/>
    <mergeCell ref="F3742:F3747"/>
    <mergeCell ref="G3742:G3751"/>
    <mergeCell ref="F3748:F3751"/>
    <mergeCell ref="F3812:F3817"/>
    <mergeCell ref="G3812:G3821"/>
    <mergeCell ref="F3818:F3821"/>
    <mergeCell ref="F3822:F3827"/>
    <mergeCell ref="G3822:G3831"/>
    <mergeCell ref="F3828:F3831"/>
    <mergeCell ref="F3832:F3837"/>
    <mergeCell ref="G3832:G3841"/>
    <mergeCell ref="F3838:F3841"/>
    <mergeCell ref="F3782:F3787"/>
    <mergeCell ref="G3782:G3791"/>
    <mergeCell ref="F3788:F3791"/>
    <mergeCell ref="F3792:F3797"/>
    <mergeCell ref="G3792:G3801"/>
    <mergeCell ref="F3798:F3801"/>
    <mergeCell ref="F3802:F3807"/>
    <mergeCell ref="G3802:G3811"/>
    <mergeCell ref="F3808:F3811"/>
    <mergeCell ref="F3872:F3877"/>
    <mergeCell ref="G3872:G3881"/>
    <mergeCell ref="F3878:F3881"/>
    <mergeCell ref="F3882:F3887"/>
    <mergeCell ref="G3882:G3891"/>
    <mergeCell ref="F3888:F3891"/>
    <mergeCell ref="F3892:F3897"/>
    <mergeCell ref="G3892:G3901"/>
    <mergeCell ref="F3898:F3901"/>
    <mergeCell ref="F3842:F3847"/>
    <mergeCell ref="G3842:G3851"/>
    <mergeCell ref="F3848:F3851"/>
    <mergeCell ref="F3852:F3857"/>
    <mergeCell ref="G3852:G3861"/>
    <mergeCell ref="F3858:F3861"/>
    <mergeCell ref="F3862:F3867"/>
    <mergeCell ref="G3862:G3871"/>
    <mergeCell ref="F3868:F3871"/>
    <mergeCell ref="F3932:F3937"/>
    <mergeCell ref="G3932:G3941"/>
    <mergeCell ref="F3938:F3941"/>
    <mergeCell ref="F3942:F3947"/>
    <mergeCell ref="G3942:G3951"/>
    <mergeCell ref="F3948:F3951"/>
    <mergeCell ref="F3952:F3957"/>
    <mergeCell ref="G3952:G3961"/>
    <mergeCell ref="F3958:F3961"/>
    <mergeCell ref="F3902:F3907"/>
    <mergeCell ref="G3902:G3911"/>
    <mergeCell ref="F3908:F3911"/>
    <mergeCell ref="F3912:F3917"/>
    <mergeCell ref="G3912:G3921"/>
    <mergeCell ref="F3918:F3921"/>
    <mergeCell ref="F3922:F3927"/>
    <mergeCell ref="G3922:G3931"/>
    <mergeCell ref="F3928:F3931"/>
    <mergeCell ref="F3992:F3997"/>
    <mergeCell ref="G3992:G4001"/>
    <mergeCell ref="F3998:F4001"/>
    <mergeCell ref="F4002:F4007"/>
    <mergeCell ref="G4002:G4011"/>
    <mergeCell ref="F4008:F4011"/>
    <mergeCell ref="F4012:F4017"/>
    <mergeCell ref="G4012:G4021"/>
    <mergeCell ref="F4018:F4021"/>
    <mergeCell ref="F3962:F3967"/>
    <mergeCell ref="G3962:G3971"/>
    <mergeCell ref="F3968:F3971"/>
    <mergeCell ref="F3972:F3977"/>
    <mergeCell ref="G3972:G3981"/>
    <mergeCell ref="F3978:F3981"/>
    <mergeCell ref="F3982:F3987"/>
    <mergeCell ref="G3982:G3991"/>
    <mergeCell ref="F3988:F3991"/>
    <mergeCell ref="F4052:F4057"/>
    <mergeCell ref="G4052:G4061"/>
    <mergeCell ref="F4058:F4061"/>
    <mergeCell ref="F4062:F4067"/>
    <mergeCell ref="G4062:G4071"/>
    <mergeCell ref="F4068:F4071"/>
    <mergeCell ref="F4072:F4077"/>
    <mergeCell ref="G4072:G4081"/>
    <mergeCell ref="F4078:F4081"/>
    <mergeCell ref="F4022:F4027"/>
    <mergeCell ref="G4022:G4031"/>
    <mergeCell ref="F4028:F4031"/>
    <mergeCell ref="F4032:F4037"/>
    <mergeCell ref="G4032:G4041"/>
    <mergeCell ref="F4038:F4041"/>
    <mergeCell ref="F4042:F4047"/>
    <mergeCell ref="G4042:G4051"/>
    <mergeCell ref="F4048:F4051"/>
    <mergeCell ref="F4112:F4117"/>
    <mergeCell ref="G4112:G4121"/>
    <mergeCell ref="F4118:F4121"/>
    <mergeCell ref="F4122:F4127"/>
    <mergeCell ref="G4122:G4131"/>
    <mergeCell ref="F4128:F4131"/>
    <mergeCell ref="F4132:F4137"/>
    <mergeCell ref="G4132:G4141"/>
    <mergeCell ref="F4138:F4141"/>
    <mergeCell ref="F4082:F4087"/>
    <mergeCell ref="G4082:G4091"/>
    <mergeCell ref="F4088:F4091"/>
    <mergeCell ref="F4092:F4097"/>
    <mergeCell ref="G4092:G4101"/>
    <mergeCell ref="F4098:F4101"/>
    <mergeCell ref="F4102:F4107"/>
    <mergeCell ref="G4102:G4111"/>
    <mergeCell ref="F4108:F4111"/>
    <mergeCell ref="F4172:F4177"/>
    <mergeCell ref="G4172:G4181"/>
    <mergeCell ref="F4178:F4181"/>
    <mergeCell ref="F4182:F4187"/>
    <mergeCell ref="G4182:G4191"/>
    <mergeCell ref="F4188:F4191"/>
    <mergeCell ref="F4192:F4197"/>
    <mergeCell ref="G4192:G4201"/>
    <mergeCell ref="F4198:F4201"/>
    <mergeCell ref="F4142:F4147"/>
    <mergeCell ref="G4142:G4151"/>
    <mergeCell ref="F4148:F4151"/>
    <mergeCell ref="F4152:F4157"/>
    <mergeCell ref="G4152:G4161"/>
    <mergeCell ref="F4158:F4161"/>
    <mergeCell ref="F4162:F4167"/>
    <mergeCell ref="G4162:G4171"/>
    <mergeCell ref="F4168:F4171"/>
    <mergeCell ref="F4232:F4237"/>
    <mergeCell ref="G4232:G4241"/>
    <mergeCell ref="F4238:F4241"/>
    <mergeCell ref="F4242:F4247"/>
    <mergeCell ref="G4242:G4251"/>
    <mergeCell ref="F4248:F4251"/>
    <mergeCell ref="F4252:F4257"/>
    <mergeCell ref="G4252:G4261"/>
    <mergeCell ref="F4258:F4261"/>
    <mergeCell ref="F4202:F4207"/>
    <mergeCell ref="G4202:G4211"/>
    <mergeCell ref="F4208:F4211"/>
    <mergeCell ref="F4212:F4217"/>
    <mergeCell ref="G4212:G4221"/>
    <mergeCell ref="F4218:F4221"/>
    <mergeCell ref="F4222:F4227"/>
    <mergeCell ref="G4222:G4231"/>
    <mergeCell ref="F4228:F4231"/>
    <mergeCell ref="F4292:F4297"/>
    <mergeCell ref="G4292:G4301"/>
    <mergeCell ref="F4298:F4301"/>
    <mergeCell ref="F4302:F4307"/>
    <mergeCell ref="G4302:G4311"/>
    <mergeCell ref="F4308:F4311"/>
    <mergeCell ref="F4312:F4317"/>
    <mergeCell ref="G4312:G4321"/>
    <mergeCell ref="F4318:F4321"/>
    <mergeCell ref="F4262:F4267"/>
    <mergeCell ref="G4262:G4271"/>
    <mergeCell ref="F4268:F4271"/>
    <mergeCell ref="F4272:F4277"/>
    <mergeCell ref="G4272:G4281"/>
    <mergeCell ref="F4278:F4281"/>
    <mergeCell ref="F4282:F4287"/>
    <mergeCell ref="G4282:G4291"/>
    <mergeCell ref="F4288:F4291"/>
    <mergeCell ref="F4352:F4357"/>
    <mergeCell ref="G4352:G4361"/>
    <mergeCell ref="F4358:F4361"/>
    <mergeCell ref="F4362:F4367"/>
    <mergeCell ref="G4362:G4371"/>
    <mergeCell ref="F4368:F4371"/>
    <mergeCell ref="F4372:F4377"/>
    <mergeCell ref="G4372:G4381"/>
    <mergeCell ref="F4378:F4381"/>
    <mergeCell ref="F4322:F4327"/>
    <mergeCell ref="G4322:G4331"/>
    <mergeCell ref="F4328:F4331"/>
    <mergeCell ref="F4332:F4337"/>
    <mergeCell ref="G4332:G4341"/>
    <mergeCell ref="F4338:F4341"/>
    <mergeCell ref="F4342:F4347"/>
    <mergeCell ref="G4342:G4351"/>
    <mergeCell ref="F4348:F4351"/>
    <mergeCell ref="F4412:F4417"/>
    <mergeCell ref="G4412:G4421"/>
    <mergeCell ref="F4418:F4421"/>
    <mergeCell ref="F4422:F4427"/>
    <mergeCell ref="G4422:G4431"/>
    <mergeCell ref="F4428:F4431"/>
    <mergeCell ref="F4432:F4437"/>
    <mergeCell ref="G4432:G4441"/>
    <mergeCell ref="F4438:F4441"/>
    <mergeCell ref="F4382:F4387"/>
    <mergeCell ref="G4382:G4391"/>
    <mergeCell ref="F4388:F4391"/>
    <mergeCell ref="F4392:F4397"/>
    <mergeCell ref="G4392:G4401"/>
    <mergeCell ref="F4398:F4401"/>
    <mergeCell ref="F4402:F4407"/>
    <mergeCell ref="G4402:G4411"/>
    <mergeCell ref="F4408:F4411"/>
    <mergeCell ref="F4502:F4507"/>
    <mergeCell ref="G4502:G4511"/>
    <mergeCell ref="F4508:F4511"/>
    <mergeCell ref="F4472:F4477"/>
    <mergeCell ref="G4472:G4481"/>
    <mergeCell ref="F4478:F4481"/>
    <mergeCell ref="F4482:F4487"/>
    <mergeCell ref="G4482:G4491"/>
    <mergeCell ref="F4488:F4491"/>
    <mergeCell ref="F4492:F4497"/>
    <mergeCell ref="G4492:G4501"/>
    <mergeCell ref="F4498:F4501"/>
    <mergeCell ref="F4442:F4447"/>
    <mergeCell ref="G4442:G4451"/>
    <mergeCell ref="F4448:F4451"/>
    <mergeCell ref="F4452:F4457"/>
    <mergeCell ref="G4452:G4461"/>
    <mergeCell ref="F4458:F4461"/>
    <mergeCell ref="F4462:F4467"/>
    <mergeCell ref="G4462:G4471"/>
    <mergeCell ref="F4468:F4471"/>
  </mergeCells>
  <conditionalFormatting sqref="B2:G11">
    <cfRule type="notContainsBlanks" dxfId="21" priority="68">
      <formula>LEN(TRIM(B2))&gt;0</formula>
    </cfRule>
  </conditionalFormatting>
  <conditionalFormatting sqref="C11">
    <cfRule type="expression" dxfId="20" priority="21">
      <formula>IF(B2="",,1)</formula>
    </cfRule>
  </conditionalFormatting>
  <conditionalFormatting sqref="D11">
    <cfRule type="expression" dxfId="19" priority="17">
      <formula>IF(B2="",,1)</formula>
    </cfRule>
  </conditionalFormatting>
  <conditionalFormatting sqref="E11">
    <cfRule type="expression" dxfId="18" priority="16">
      <formula>IF(B2="",,1)</formula>
    </cfRule>
  </conditionalFormatting>
  <conditionalFormatting sqref="F11">
    <cfRule type="expression" dxfId="17" priority="15">
      <formula>IF(B5="",,1)</formula>
    </cfRule>
  </conditionalFormatting>
  <conditionalFormatting sqref="G11">
    <cfRule type="expression" dxfId="16" priority="13">
      <formula>IF(B11="",,1)</formula>
    </cfRule>
  </conditionalFormatting>
  <conditionalFormatting sqref="B12:G21">
    <cfRule type="notContainsBlanks" dxfId="15" priority="12">
      <formula>LEN(TRIM(B12))&gt;0</formula>
    </cfRule>
  </conditionalFormatting>
  <conditionalFormatting sqref="C21">
    <cfRule type="expression" dxfId="14" priority="11">
      <formula>IF(B12="",,1)</formula>
    </cfRule>
  </conditionalFormatting>
  <conditionalFormatting sqref="D21">
    <cfRule type="expression" dxfId="13" priority="10">
      <formula>IF(B12="",,1)</formula>
    </cfRule>
  </conditionalFormatting>
  <conditionalFormatting sqref="E21">
    <cfRule type="expression" dxfId="12" priority="9">
      <formula>IF(B12="",,1)</formula>
    </cfRule>
  </conditionalFormatting>
  <conditionalFormatting sqref="F21">
    <cfRule type="expression" dxfId="11" priority="8">
      <formula>IF(B15="",,1)</formula>
    </cfRule>
  </conditionalFormatting>
  <conditionalFormatting sqref="G21">
    <cfRule type="expression" dxfId="10" priority="7">
      <formula>IF(B21="",,1)</formula>
    </cfRule>
  </conditionalFormatting>
  <conditionalFormatting sqref="B22:G4511">
    <cfRule type="notContainsBlanks" dxfId="9" priority="6">
      <formula>LEN(TRIM(B22))&gt;0</formula>
    </cfRule>
  </conditionalFormatting>
  <conditionalFormatting sqref="C31 C41 C51 C61 C71 C81 C91 C101 C111 C121 C131 C141 C151 C161 C171 C181 C191 C201 C211 C221 C231 C241 C251 C261 C271 C281 C291 C301 C311 C321 C331 C341 C351 C361 C371 C381 C391 C401 C411 C421 C431 C441 C451 C461 C471 C481 C491 C501 C511 C521 C531 C541 C551 C561 C571 C581 C591 C601 C611 C621 C631 C641 C651 C661 C671 C681 C691 C701 C711 C721 C731 C741 C751 C761 C771 C781 C791 C801 C811 C821 C831 C841 C851 C861 C871 C881 C891 C901 C911 C921 C931 C941 C951 C961 C971 C981 C991 C1001 C1011 C1021 C1031 C1041 C1051 C1061 C1071 C1081 C1091 C1101 C1111 C1121 C1131 C1141 C1151 C1161 C1171 C1181 C1191 C1201 C1211 C1221 C1231 C1241 C1251 C1261 C1271 C1281 C1291 C1301 C1311 C1321 C1331 C1341 C1351 C1361 C1371 C1381 C1391 C1401 C1411 C1421 C1431 C1441 C1451 C1461 C1471 C1481 C1491 C1501 C1511 C1521 C1531 C1541 C1551 C1561 C1571 C1581 C1591 C1601 C1611 C1621 C1631 C1641 C1651 C1661 C1671 C1681 C1691 C1701 C1711 C1721 C1731 C1741 C1751 C1761 C1771 C1781 C1791 C1801 C1811 C1821 C1831 C1841 C1851 C1861 C1871 C1881 C1891 C1901 C1911 C1921 C1931 C1941 C1951 C1961 C1971 C1981 C1991 C2001 C2011 C2021 C2031 C2041 C2051 C2061 C2071 C2081 C2091 C2101 C2111 C2121 C2131 C2141 C2151 C2161 C2171 C2181 C2191 C2201 C2211 C2221 C2231 C2241 C2251 C2261 C2271 C2281 C2291 C2301 C2311 C2321 C2331 C2341 C2351 C2361 C2371 C2381 C2391 C2401 C2411 C2421 C2431 C2441 C2451 C2461 C2471 C2481 C2491 C2501 C2511 C2521 C2531 C2541 C2551 C2561 C2571 C2581 C2591 C2601 C2611 C2621 C2631 C2641 C2651 C2661 C2671 C2681 C2691 C2701 C2711 C2721 C2731 C2741 C2751 C2761 C2771 C2781 C2791 C2801 C2811 C2821 C2831 C2841 C2851 C2861 C2871 C2881 C2891 C2901 C2911 C2921 C2931 C2941 C2951 C2961 C2971 C2981 C2991 C3001 C3011 C3021 C3031 C3041 C3051 C3061 C3071 C3081 C3091 C3101 C3111 C3121 C3131 C3141 C3151 C3161 C3171 C3181 C3191 C3201 C3211 C3221 C3231 C3241 C3251 C3261 C3271 C3281 C3291 C3301 C3311 C3321 C3331 C3341 C3351 C3361 C3371 C3381 C3391 C3401 C3411 C3421 C3431 C3441 C3451 C3461 C3471 C3481 C3491 C3501 C3511 C3521 C3531 C3541 C3551 C3561 C3571 C3581 C3591 C3601 C3611 C3621 C3631 C3641 C3651 C3661 C3671 C3681 C3691 C3701 C3711 C3721 C3731 C3741 C3751 C3761 C3771 C3781 C3791 C3801 C3811 C3821 C3831 C3841 C3851 C3861 C3871 C3881 C3891 C3901 C3911 C3921 C3931 C3941 C3951 C3961 C3971 C3981 C3991 C4001 C4011 C4021 C4031 C4041 C4051 C4061 C4071 C4081 C4091 C4101 C4111 C4121 C4131 C4141 C4151 C4161 C4171 C4181 C4191 C4201 C4211 C4221 C4231 C4241 C4251 C4261 C4271 C4281 C4291 C4301 C4311 C4321 C4331 C4341 C4351 C4361 C4371 C4381 C4391 C4401 C4411 C4421 C4431 C4441 C4451 C4461 C4471 C4481 C4491 C4501 C4511">
    <cfRule type="expression" dxfId="8" priority="5">
      <formula>IF(B22="",,1)</formula>
    </cfRule>
  </conditionalFormatting>
  <conditionalFormatting sqref="D31 D41 D51 D61 D71 D81 D91 D101 D111 D121 D131 D141 D151 D161 D171 D181 D191 D201 D211 D221 D231 D241 D251 D261 D271 D281 D291 D301 D311 D321 D331 D341 D351 D361 D371 D381 D391 D401 D411 D421 D431 D441 D451 D461 D471 D481 D491 D501 D511 D521 D531 D541 D551 D561 D571 D581 D591 D601 D611 D621 D631 D641 D651 D661 D671 D681 D691 D701 D711 D721 D731 D741 D751 D761 D771 D781 D791 D801 D811 D821 D831 D841 D851 D861 D871 D881 D891 D901 D911 D921 D931 D941 D951 D961 D971 D981 D991 D1001 D1011 D1021 D1031 D1041 D1051 D1061 D1071 D1081 D1091 D1101 D1111 D1121 D1131 D1141 D1151 D1161 D1171 D1181 D1191 D1201 D1211 D1221 D1231 D1241 D1251 D1261 D1271 D1281 D1291 D1301 D1311 D1321 D1331 D1341 D1351 D1361 D1371 D1381 D1391 D1401 D1411 D1421 D1431 D1441 D1451 D1461 D1471 D1481 D1491 D1501 D1511 D1521 D1531 D1541 D1551 D1561 D1571 D1581 D1591 D1601 D1611 D1621 D1631 D1641 D1651 D1661 D1671 D1681 D1691 D1701 D1711 D1721 D1731 D1741 D1751 D1761 D1771 D1781 D1791 D1801 D1811 D1821 D1831 D1841 D1851 D1861 D1871 D1881 D1891 D1901 D1911 D1921 D1931 D1941 D1951 D1961 D1971 D1981 D1991 D2001 D2011 D2021 D2031 D2041 D2051 D2061 D2071 D2081 D2091 D2101 D2111 D2121 D2131 D2141 D2151 D2161 D2171 D2181 D2191 D2201 D2211 D2221 D2231 D2241 D2251 D2261 D2271 D2281 D2291 D2301 D2311 D2321 D2331 D2341 D2351 D2361 D2371 D2381 D2391 D2401 D2411 D2421 D2431 D2441 D2451 D2461 D2471 D2481 D2491 D2501 D2511 D2521 D2531 D2541 D2551 D2561 D2571 D2581 D2591 D2601 D2611 D2621 D2631 D2641 D2651 D2661 D2671 D2681 D2691 D2701 D2711 D2721 D2731 D2741 D2751 D2761 D2771 D2781 D2791 D2801 D2811 D2821 D2831 D2841 D2851 D2861 D2871 D2881 D2891 D2901 D2911 D2921 D2931 D2941 D2951 D2961 D2971 D2981 D2991 D3001 D3011 D3021 D3031 D3041 D3051 D3061 D3071 D3081 D3091 D3101 D3111 D3121 D3131 D3141 D3151 D3161 D3171 D3181 D3191 D3201 D3211 D3221 D3231 D3241 D3251 D3261 D3271 D3281 D3291 D3301 D3311 D3321 D3331 D3341 D3351 D3361 D3371 D3381 D3391 D3401 D3411 D3421 D3431 D3441 D3451 D3461 D3471 D3481 D3491 D3501 D3511 D3521 D3531 D3541 D3551 D3561 D3571 D3581 D3591 D3601 D3611 D3621 D3631 D3641 D3651 D3661 D3671 D3681 D3691 D3701 D3711 D3721 D3731 D3741 D3751 D3761 D3771 D3781 D3791 D3801 D3811 D3821 D3831 D3841 D3851 D3861 D3871 D3881 D3891 D3901 D3911 D3921 D3931 D3941 D3951 D3961 D3971 D3981 D3991 D4001 D4011 D4021 D4031 D4041 D4051 D4061 D4071 D4081 D4091 D4101 D4111 D4121 D4131 D4141 D4151 D4161 D4171 D4181 D4191 D4201 D4211 D4221 D4231 D4241 D4251 D4261 D4271 D4281 D4291 D4301 D4311 D4321 D4331 D4341 D4351 D4361 D4371 D4381 D4391 D4401 D4411 D4421 D4431 D4441 D4451 D4461 D4471 D4481 D4491 D4501 D4511">
    <cfRule type="expression" dxfId="7" priority="4">
      <formula>IF(B22="",,1)</formula>
    </cfRule>
  </conditionalFormatting>
  <conditionalFormatting sqref="E31 E41 E51 E61 E71 E81 E91 E101 E111 E121 E131 E141 E151 E161 E171 E181 E191 E201 E211 E221 E231 E241 E251 E261 E271 E281 E291 E301 E311 E321 E331 E341 E351 E361 E371 E381 E391 E401 E411 E421 E431 E441 E451 E461 E471 E481 E491 E501 E511 E521 E531 E541 E551 E561 E571 E581 E591 E601 E611 E621 E631 E641 E651 E661 E671 E681 E691 E701 E711 E721 E731 E741 E751 E761 E771 E781 E791 E801 E811 E821 E831 E841 E851 E861 E871 E881 E891 E901 E911 E921 E931 E941 E951 E961 E971 E981 E991 E1001 E1011 E1021 E1031 E1041 E1051 E1061 E1071 E1081 E1091 E1101 E1111 E1121 E1131 E1141 E1151 E1161 E1171 E1181 E1191 E1201 E1211 E1221 E1231 E1241 E1251 E1261 E1271 E1281 E1291 E1301 E1311 E1321 E1331 E1341 E1351 E1361 E1371 E1381 E1391 E1401 E1411 E1421 E1431 E1441 E1451 E1461 E1471 E1481 E1491 E1501 E1511 E1521 E1531 E1541 E1551 E1561 E1571 E1581 E1591 E1601 E1611 E1621 E1631 E1641 E1651 E1661 E1671 E1681 E1691 E1701 E1711 E1721 E1731 E1741 E1751 E1761 E1771 E1781 E1791 E1801 E1811 E1821 E1831 E1841 E1851 E1861 E1871 E1881 E1891 E1901 E1911 E1921 E1931 E1941 E1951 E1961 E1971 E1981 E1991 E2001 E2011 E2021 E2031 E2041 E2051 E2061 E2071 E2081 E2091 E2101 E2111 E2121 E2131 E2141 E2151 E2161 E2171 E2181 E2191 E2201 E2211 E2221 E2231 E2241 E2251 E2261 E2271 E2281 E2291 E2301 E2311 E2321 E2331 E2341 E2351 E2361 E2371 E2381 E2391 E2401 E2411 E2421 E2431 E2441 E2451 E2461 E2471 E2481 E2491 E2501 E2511 E2521 E2531 E2541 E2551 E2561 E2571 E2581 E2591 E2601 E2611 E2621 E2631 E2641 E2651 E2661 E2671 E2681 E2691 E2701 E2711 E2721 E2731 E2741 E2751 E2761 E2771 E2781 E2791 E2801 E2811 E2821 E2831 E2841 E2851 E2861 E2871 E2881 E2891 E2901 E2911 E2921 E2931 E2941 E2951 E2961 E2971 E2981 E2991 E3001 E3011 E3021 E3031 E3041 E3051 E3061 E3071 E3081 E3091 E3101 E3111 E3121 E3131 E3141 E3151 E3161 E3171 E3181 E3191 E3201 E3211 E3221 E3231 E3241 E3251 E3261 E3271 E3281 E3291 E3301 E3311 E3321 E3331 E3341 E3351 E3361 E3371 E3381 E3391 E3401 E3411 E3421 E3431 E3441 E3451 E3461 E3471 E3481 E3491 E3501 E3511 E3521 E3531 E3541 E3551 E3561 E3571 E3581 E3591 E3601 E3611 E3621 E3631 E3641 E3651 E3661 E3671 E3681 E3691 E3701 E3711 E3721 E3731 E3741 E3751 E3761 E3771 E3781 E3791 E3801 E3811 E3821 E3831 E3841 E3851 E3861 E3871 E3881 E3891 E3901 E3911 E3921 E3931 E3941 E3951 E3961 E3971 E3981 E3991 E4001 E4011 E4021 E4031 E4041 E4051 E4061 E4071 E4081 E4091 E4101 E4111 E4121 E4131 E4141 E4151 E4161 E4171 E4181 E4191 E4201 E4211 E4221 E4231 E4241 E4251 E4261 E4271 E4281 E4291 E4301 E4311 E4321 E4331 E4341 E4351 E4361 E4371 E4381 E4391 E4401 E4411 E4421 E4431 E4441 E4451 E4461 E4471 E4481 E4491 E4501 E4511">
    <cfRule type="expression" dxfId="6" priority="3">
      <formula>IF(B22="",,1)</formula>
    </cfRule>
  </conditionalFormatting>
  <conditionalFormatting sqref="F31 F41 F51 F61 F71 F81 F91 F101 F111 F121 F131 F141 F151 F161 F171 F181 F191 F201 F211 F221 F231 F241 F251 F261 F271 F281 F291 F301 F311 F321 F331 F341 F351 F361 F371 F381 F391 F401 F411 F421 F431 F441 F451 F461 F471 F481 F491 F501 F511 F521 F531 F541 F551 F561 F571 F581 F591 F601 F611 F621 F631 F641 F651 F661 F671 F681 F691 F701 F711 F721 F731 F741 F751 F761 F771 F781 F791 F801 F811 F821 F831 F841 F851 F861 F871 F881 F891 F901 F911 F921 F931 F941 F951 F961 F971 F981 F991 F1001 F1011 F1021 F1031 F1041 F1051 F1061 F1071 F1081 F1091 F1101 F1111 F1121 F1131 F1141 F1151 F1161 F1171 F1181 F1191 F1201 F1211 F1221 F1231 F1241 F1251 F1261 F1271 F1281 F1291 F1301 F1311 F1321 F1331 F1341 F1351 F1361 F1371 F1381 F1391 F1401 F1411 F1421 F1431 F1441 F1451 F1461 F1471 F1481 F1491 F1501 F1511 F1521 F1531 F1541 F1551 F1561 F1571 F1581 F1591 F1601 F1611 F1621 F1631 F1641 F1651 F1661 F1671 F1681 F1691 F1701 F1711 F1721 F1731 F1741 F1751 F1761 F1771 F1781 F1791 F1801 F1811 F1821 F1831 F1841 F1851 F1861 F1871 F1881 F1891 F1901 F1911 F1921 F1931 F1941 F1951 F1961 F1971 F1981 F1991 F2001 F2011 F2021 F2031 F2041 F2051 F2061 F2071 F2081 F2091 F2101 F2111 F2121 F2131 F2141 F2151 F2161 F2171 F2181 F2191 F2201 F2211 F2221 F2231 F2241 F2251 F2261 F2271 F2281 F2291 F2301 F2311 F2321 F2331 F2341 F2351 F2361 F2371 F2381 F2391 F2401 F2411 F2421 F2431 F2441 F2451 F2461 F2471 F2481 F2491 F2501 F2511 F2521 F2531 F2541 F2551 F2561 F2571 F2581 F2591 F2601 F2611 F2621 F2631 F2641 F2651 F2661 F2671 F2681 F2691 F2701 F2711 F2721 F2731 F2741 F2751 F2761 F2771 F2781 F2791 F2801 F2811 F2821 F2831 F2841 F2851 F2861 F2871 F2881 F2891 F2901 F2911 F2921 F2931 F2941 F2951 F2961 F2971 F2981 F2991 F3001 F3011 F3021 F3031 F3041 F3051 F3061 F3071 F3081 F3091 F3101 F3111 F3121 F3131 F3141 F3151 F3161 F3171 F3181 F3191 F3201 F3211 F3221 F3231 F3241 F3251 F3261 F3271 F3281 F3291 F3301 F3311 F3321 F3331 F3341 F3351 F3361 F3371 F3381 F3391 F3401 F3411 F3421 F3431 F3441 F3451 F3461 F3471 F3481 F3491 F3501 F3511 F3521 F3531 F3541 F3551 F3561 F3571 F3581 F3591 F3601 F3611 F3621 F3631 F3641 F3651 F3661 F3671 F3681 F3691 F3701 F3711 F3721 F3731 F3741 F3751 F3761 F3771 F3781 F3791 F3801 F3811 F3821 F3831 F3841 F3851 F3861 F3871 F3881 F3891 F3901 F3911 F3921 F3931 F3941 F3951 F3961 F3971 F3981 F3991 F4001 F4011 F4021 F4031 F4041 F4051 F4061 F4071 F4081 F4091 F4101 F4111 F4121 F4131 F4141 F4151 F4161 F4171 F4181 F4191 F4201 F4211 F4221 F4231 F4241 F4251 F4261 F4271 F4281 F4291 F4301 F4311 F4321 F4331 F4341 F4351 F4361 F4371 F4381 F4391 F4401 F4411 F4421 F4431 F4441 F4451 F4461 F4471 F4481 F4491 F4501 F4511">
    <cfRule type="expression" dxfId="5" priority="2">
      <formula>IF(B25="",,1)</formula>
    </cfRule>
  </conditionalFormatting>
  <conditionalFormatting sqref="G31 G41 G51 G61 G71 G81 G91 G101 G111 G121 G131 G141 G151 G161 G171 G181 G191 G201 G211 G221 G231 G241 G251 G261 G271 G281 G291 G301 G311 G321 G331 G341 G351 G361 G371 G381 G391 G401 G411 G421 G431 G441 G451 G461 G471 G481 G491 G501 G511 G521 G531 G541 G551 G561 G571 G581 G591 G601 G611 G621 G631 G641 G651 G661 G671 G681 G691 G701 G711 G721 G731 G741 G751 G761 G771 G781 G791 G801 G811 G821 G831 G841 G851 G861 G871 G881 G891 G901 G911 G921 G931 G941 G951 G961 G971 G981 G991 G1001 G1011 G1021 G1031 G1041 G1051 G1061 G1071 G1081 G1091 G1101 G1111 G1121 G1131 G1141 G1151 G1161 G1171 G1181 G1191 G1201 G1211 G1221 G1231 G1241 G1251 G1261 G1271 G1281 G1291 G1301 G1311 G1321 G1331 G1341 G1351 G1361 G1371 G1381 G1391 G1401 G1411 G1421 G1431 G1441 G1451 G1461 G1471 G1481 G1491 G1501 G1511 G1521 G1531 G1541 G1551 G1561 G1571 G1581 G1591 G1601 G1611 G1621 G1631 G1641 G1651 G1661 G1671 G1681 G1691 G1701 G1711 G1721 G1731 G1741 G1751 G1761 G1771 G1781 G1791 G1801 G1811 G1821 G1831 G1841 G1851 G1861 G1871 G1881 G1891 G1901 G1911 G1921 G1931 G1941 G1951 G1961 G1971 G1981 G1991 G2001 G2011 G2021 G2031 G2041 G2051 G2061 G2071 G2081 G2091 G2101 G2111 G2121 G2131 G2141 G2151 G2161 G2171 G2181 G2191 G2201 G2211 G2221 G2231 G2241 G2251 G2261 G2271 G2281 G2291 G2301 G2311 G2321 G2331 G2341 G2351 G2361 G2371 G2381 G2391 G2401 G2411 G2421 G2431 G2441 G2451 G2461 G2471 G2481 G2491 G2501 G2511 G2521 G2531 G2541 G2551 G2561 G2571 G2581 G2591 G2601 G2611 G2621 G2631 G2641 G2651 G2661 G2671 G2681 G2691 G2701 G2711 G2721 G2731 G2741 G2751 G2761 G2771 G2781 G2791 G2801 G2811 G2821 G2831 G2841 G2851 G2861 G2871 G2881 G2891 G2901 G2911 G2921 G2931 G2941 G2951 G2961 G2971 G2981 G2991 G3001 G3011 G3021 G3031 G3041 G3051 G3061 G3071 G3081 G3091 G3101 G3111 G3121 G3131 G3141 G3151 G3161 G3171 G3181 G3191 G3201 G3211 G3221 G3231 G3241 G3251 G3261 G3271 G3281 G3291 G3301 G3311 G3321 G3331 G3341 G3351 G3361 G3371 G3381 G3391 G3401 G3411 G3421 G3431 G3441 G3451 G3461 G3471 G3481 G3491 G3501 G3511 G3521 G3531 G3541 G3551 G3561 G3571 G3581 G3591 G3601 G3611 G3621 G3631 G3641 G3651 G3661 G3671 G3681 G3691 G3701 G3711 G3721 G3731 G3741 G3751 G3761 G3771 G3781 G3791 G3801 G3811 G3821 G3831 G3841 G3851 G3861 G3871 G3881 G3891 G3901 G3911 G3921 G3931 G3941 G3951 G3961 G3971 G3981 G3991 G4001 G4011 G4021 G4031 G4041 G4051 G4061 G4071 G4081 G4091 G4101 G4111 G4121 G4131 G4141 G4151 G4161 G4171 G4181 G4191 G4201 G4211 G4221 G4231 G4241 G4251 G4261 G4271 G4281 G4291 G4301 G4311 G4321 G4331 G4341 G4351 G4361 G4371 G4381 G4391 G4401 G4411 G4421 G4431 G4441 G4451 G4461 G4471 G4481 G4491 G4501 G4511">
    <cfRule type="expression" dxfId="4" priority="1">
      <formula>IF(B31="",,1)</formula>
    </cfRule>
  </conditionalFormatting>
  <pageMargins left="0.70866141732283472" right="0.70866141732283472" top="0.78740157480314965" bottom="0.78740157480314965" header="0.31496062992125984" footer="0.31496062992125984"/>
  <pageSetup paperSize="9" fitToHeight="0"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W65161"/>
  <sheetViews>
    <sheetView topLeftCell="A13" zoomScale="80" zoomScaleNormal="80" workbookViewId="0">
      <pane xSplit="3" topLeftCell="V1" activePane="topRight" state="frozen"/>
      <selection activeCell="C5" sqref="C5:C6"/>
      <selection pane="topRight" activeCell="AA31" sqref="AA31"/>
    </sheetView>
  </sheetViews>
  <sheetFormatPr defaultRowHeight="15" x14ac:dyDescent="0.25"/>
  <cols>
    <col min="1" max="1" width="4.5703125" style="38" customWidth="1"/>
    <col min="2" max="2" width="7.28515625" customWidth="1"/>
    <col min="3" max="3" width="17.28515625" customWidth="1"/>
    <col min="4" max="4" width="14.42578125" customWidth="1"/>
    <col min="5" max="5" width="12.28515625" customWidth="1"/>
    <col min="6" max="6" width="10.7109375" customWidth="1"/>
    <col min="7" max="7" width="11" customWidth="1"/>
    <col min="8" max="8" width="11.7109375" customWidth="1"/>
    <col min="9" max="9" width="10.7109375" customWidth="1"/>
    <col min="10" max="10" width="14.28515625" customWidth="1"/>
    <col min="11" max="11" width="15.28515625" customWidth="1"/>
    <col min="12" max="13" width="14.28515625" customWidth="1"/>
    <col min="14" max="14" width="16.42578125" customWidth="1"/>
    <col min="15" max="15" width="17.7109375" customWidth="1"/>
    <col min="16" max="19" width="20.7109375" customWidth="1"/>
    <col min="20" max="20" width="13" customWidth="1"/>
    <col min="21" max="22" width="11" customWidth="1"/>
    <col min="23" max="24" width="11.28515625" customWidth="1"/>
    <col min="25" max="25" width="10" customWidth="1"/>
    <col min="26" max="26" width="11.28515625" customWidth="1"/>
    <col min="27" max="27" width="8.7109375" style="25" bestFit="1" customWidth="1"/>
    <col min="28" max="28" width="11.28515625" hidden="1" customWidth="1"/>
    <col min="29" max="31" width="9.28515625" hidden="1" customWidth="1"/>
    <col min="32" max="32" width="13.28515625" bestFit="1" customWidth="1"/>
    <col min="33" max="33" width="13.7109375" bestFit="1" customWidth="1"/>
    <col min="34" max="34" width="13.5703125" bestFit="1" customWidth="1"/>
    <col min="35" max="35" width="16.28515625" bestFit="1" customWidth="1"/>
    <col min="36" max="36" width="15.7109375" bestFit="1" customWidth="1"/>
    <col min="37" max="37" width="13.5703125" bestFit="1" customWidth="1"/>
    <col min="38" max="38" width="9.28515625" customWidth="1"/>
    <col min="39" max="39" width="0.28515625" customWidth="1"/>
    <col min="40" max="40" width="7.42578125" customWidth="1"/>
    <col min="41" max="46" width="9.28515625" customWidth="1"/>
    <col min="47" max="53" width="9.28515625" style="25" hidden="1" customWidth="1"/>
    <col min="54" max="54" width="16.5703125" style="25" hidden="1" customWidth="1"/>
    <col min="55" max="57" width="9.28515625" style="25" hidden="1" customWidth="1"/>
    <col min="58" max="58" width="9.5703125" style="25" hidden="1" customWidth="1"/>
    <col min="59" max="59" width="6.7109375" bestFit="1" customWidth="1"/>
    <col min="60" max="60" width="6.5703125" bestFit="1" customWidth="1"/>
    <col min="61" max="61" width="10.7109375" bestFit="1" customWidth="1"/>
    <col min="62" max="62" width="13.42578125" bestFit="1" customWidth="1"/>
    <col min="63" max="63" width="12.28515625" bestFit="1" customWidth="1"/>
    <col min="64" max="64" width="14.42578125" bestFit="1" customWidth="1"/>
    <col min="65" max="65" width="18.28515625" bestFit="1" customWidth="1"/>
    <col min="66" max="66" width="19.28515625" style="222" bestFit="1" customWidth="1"/>
    <col min="67" max="67" width="15.28515625" bestFit="1" customWidth="1"/>
    <col min="68" max="68" width="27" style="90" customWidth="1"/>
    <col min="69" max="70" width="12.28515625" style="97" hidden="1" customWidth="1"/>
    <col min="71" max="71" width="15.5703125" style="97" hidden="1" customWidth="1"/>
    <col min="72" max="72" width="12.28515625" customWidth="1"/>
    <col min="74" max="74" width="16.42578125" style="135" customWidth="1"/>
    <col min="76" max="76" width="4.28515625" hidden="1" customWidth="1"/>
    <col min="77" max="77" width="5.28515625" hidden="1" customWidth="1"/>
    <col min="78" max="78" width="5.7109375" hidden="1" customWidth="1"/>
    <col min="79" max="387" width="4.28515625" hidden="1" customWidth="1"/>
  </cols>
  <sheetData>
    <row r="1" spans="1:387" x14ac:dyDescent="0.25">
      <c r="A1" s="105"/>
      <c r="B1" s="105"/>
      <c r="C1" s="105"/>
      <c r="D1" s="105"/>
      <c r="E1" s="105"/>
      <c r="F1" s="105"/>
      <c r="G1" s="105"/>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338" t="s">
        <v>220</v>
      </c>
      <c r="AN1" s="339"/>
      <c r="AO1" s="339"/>
      <c r="AP1" s="340"/>
      <c r="AQ1" s="163" t="s">
        <v>160</v>
      </c>
      <c r="AR1" s="158"/>
      <c r="AS1" s="158"/>
      <c r="AT1" s="158"/>
      <c r="AU1" s="205" t="s">
        <v>379</v>
      </c>
      <c r="AV1" s="192"/>
      <c r="AW1" s="192"/>
      <c r="AX1" s="192"/>
      <c r="AY1" s="192"/>
      <c r="AZ1" s="192"/>
      <c r="BA1" s="193"/>
      <c r="BB1" s="193"/>
      <c r="BC1" s="193"/>
      <c r="BD1" s="193"/>
      <c r="BE1" s="193"/>
      <c r="BF1" s="193"/>
      <c r="BG1" s="194"/>
      <c r="BH1" s="194"/>
      <c r="BI1" s="194"/>
      <c r="BJ1" s="194"/>
      <c r="BK1" s="194"/>
      <c r="BL1" s="194"/>
      <c r="BM1" s="194"/>
      <c r="BN1" s="217"/>
      <c r="BO1" s="194"/>
      <c r="BP1" s="195"/>
    </row>
    <row r="2" spans="1:387" ht="15" hidden="1" customHeight="1" x14ac:dyDescent="0.25">
      <c r="A2" s="105"/>
      <c r="B2" s="105"/>
      <c r="C2" s="105"/>
      <c r="D2" s="105"/>
      <c r="E2" s="105"/>
      <c r="F2" s="105"/>
      <c r="G2" s="105"/>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R2" s="158"/>
      <c r="AS2" s="158"/>
      <c r="AT2" s="158"/>
      <c r="AU2" s="192"/>
      <c r="AV2" s="192"/>
      <c r="AW2" s="192"/>
      <c r="AX2" s="192"/>
      <c r="AY2" s="192"/>
      <c r="AZ2" s="192"/>
      <c r="BA2" s="193"/>
      <c r="BB2" s="193"/>
      <c r="BC2" s="193"/>
      <c r="BD2" s="193"/>
      <c r="BE2" s="193"/>
      <c r="BF2" s="193"/>
      <c r="BG2" s="194"/>
      <c r="BH2" s="194"/>
      <c r="BI2" s="194"/>
      <c r="BJ2" s="194"/>
      <c r="BK2" s="194"/>
      <c r="BL2" s="194"/>
      <c r="BM2" s="194"/>
      <c r="BN2" s="217"/>
      <c r="BO2" s="194"/>
      <c r="BP2" s="195"/>
    </row>
    <row r="3" spans="1:387" ht="15" hidden="1" customHeight="1" x14ac:dyDescent="0.25">
      <c r="A3" s="106"/>
      <c r="B3" s="105"/>
      <c r="C3" s="105"/>
      <c r="D3" s="105"/>
      <c r="E3" s="105"/>
      <c r="F3" s="105"/>
      <c r="G3" s="105"/>
      <c r="H3" s="105"/>
      <c r="I3" s="105"/>
      <c r="J3" s="105"/>
      <c r="K3" s="105"/>
      <c r="L3" s="105"/>
      <c r="M3" s="105"/>
      <c r="N3" s="105"/>
      <c r="O3" s="105"/>
      <c r="P3" s="105"/>
      <c r="Q3" s="105"/>
      <c r="R3" s="105"/>
      <c r="S3" s="105"/>
      <c r="T3" s="105"/>
      <c r="U3" s="105"/>
      <c r="V3" s="105"/>
      <c r="W3" s="105"/>
      <c r="X3" s="105"/>
      <c r="Y3" s="105"/>
      <c r="Z3" s="105"/>
      <c r="AA3" s="105"/>
      <c r="AB3" s="105"/>
      <c r="AC3" s="105"/>
      <c r="AD3" s="105"/>
      <c r="AE3" s="105"/>
      <c r="AF3" s="105"/>
      <c r="AG3" s="105"/>
      <c r="AH3" s="105"/>
      <c r="AI3" s="105"/>
      <c r="AJ3" s="105"/>
      <c r="AK3" s="105"/>
      <c r="AL3" s="105"/>
      <c r="AR3" s="158"/>
      <c r="AS3" s="158"/>
      <c r="AT3" s="158"/>
      <c r="AU3" s="192"/>
      <c r="AV3" s="192"/>
      <c r="AW3" s="192"/>
      <c r="AX3" s="192"/>
      <c r="AY3" s="192"/>
      <c r="AZ3" s="192"/>
      <c r="BA3" s="193"/>
      <c r="BB3" s="193"/>
      <c r="BC3" s="193"/>
      <c r="BD3" s="193"/>
      <c r="BE3" s="193"/>
      <c r="BF3" s="193"/>
      <c r="BG3" s="194"/>
      <c r="BH3" s="194"/>
      <c r="BI3" s="194"/>
      <c r="BJ3" s="194"/>
      <c r="BK3" s="194"/>
      <c r="BL3" s="194"/>
      <c r="BM3" s="194"/>
      <c r="BN3" s="217"/>
      <c r="BO3" s="194"/>
      <c r="BP3" s="195"/>
    </row>
    <row r="4" spans="1:387" ht="15" hidden="1" customHeight="1" x14ac:dyDescent="0.25">
      <c r="A4" s="106"/>
      <c r="B4" s="105"/>
      <c r="C4" s="105"/>
      <c r="D4" s="105"/>
      <c r="E4" s="105"/>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R4" s="158"/>
      <c r="AS4" s="158"/>
      <c r="AT4" s="158"/>
      <c r="AU4" s="192"/>
      <c r="AV4" s="192"/>
      <c r="AW4" s="192"/>
      <c r="AX4" s="192"/>
      <c r="AY4" s="192"/>
      <c r="AZ4" s="192"/>
      <c r="BA4" s="193"/>
      <c r="BB4" s="193"/>
      <c r="BC4" s="193"/>
      <c r="BD4" s="193"/>
      <c r="BE4" s="193"/>
      <c r="BF4" s="193"/>
      <c r="BG4" s="194"/>
      <c r="BH4" s="194"/>
      <c r="BI4" s="194"/>
      <c r="BJ4" s="194"/>
      <c r="BK4" s="194"/>
      <c r="BL4" s="194"/>
      <c r="BM4" s="194"/>
      <c r="BN4" s="217"/>
      <c r="BO4" s="194"/>
      <c r="BP4" s="195"/>
    </row>
    <row r="5" spans="1:387" ht="15" hidden="1" customHeight="1" x14ac:dyDescent="0.25">
      <c r="A5" s="105"/>
      <c r="B5" s="105"/>
      <c r="C5" s="105"/>
      <c r="D5" s="105"/>
      <c r="E5" s="105"/>
      <c r="F5" s="105"/>
      <c r="G5" s="105"/>
      <c r="H5" s="105"/>
      <c r="I5" s="105"/>
      <c r="J5" s="105"/>
      <c r="K5" s="105"/>
      <c r="L5" s="105"/>
      <c r="M5" s="105"/>
      <c r="N5" s="105"/>
      <c r="O5" s="105"/>
      <c r="P5" s="105"/>
      <c r="Q5" s="105"/>
      <c r="R5" s="105"/>
      <c r="S5" s="105"/>
      <c r="T5" s="105"/>
      <c r="U5" s="105"/>
      <c r="V5" s="105"/>
      <c r="W5" s="105"/>
      <c r="X5" s="105"/>
      <c r="Y5" s="105"/>
      <c r="Z5" s="105"/>
      <c r="AA5" s="105"/>
      <c r="AB5" s="105"/>
      <c r="AC5" s="105"/>
      <c r="AD5" s="105"/>
      <c r="AE5" s="105"/>
      <c r="AF5" s="105"/>
      <c r="AG5" s="105"/>
      <c r="AH5" s="105"/>
      <c r="AI5" s="105"/>
      <c r="AJ5" s="105"/>
      <c r="AK5" s="105"/>
      <c r="AL5" s="105"/>
      <c r="AR5" s="158"/>
      <c r="AS5" s="158"/>
      <c r="AT5" s="158"/>
      <c r="AU5" s="192"/>
      <c r="AV5" s="192"/>
      <c r="AW5" s="192"/>
      <c r="AX5" s="192"/>
      <c r="AY5" s="192"/>
      <c r="AZ5" s="192"/>
      <c r="BA5" s="193"/>
      <c r="BB5" s="193"/>
      <c r="BC5" s="193"/>
      <c r="BD5" s="193"/>
      <c r="BE5" s="193"/>
      <c r="BF5" s="193"/>
      <c r="BG5" s="194"/>
      <c r="BH5" s="194"/>
      <c r="BI5" s="194"/>
      <c r="BJ5" s="194"/>
      <c r="BK5" s="194"/>
      <c r="BL5" s="194"/>
      <c r="BM5" s="194"/>
      <c r="BN5" s="217"/>
      <c r="BO5" s="194"/>
      <c r="BP5" s="195"/>
    </row>
    <row r="6" spans="1:387" ht="15" hidden="1" customHeight="1" x14ac:dyDescent="0.25">
      <c r="A6" s="105"/>
      <c r="B6" s="105"/>
      <c r="C6" s="105"/>
      <c r="D6" s="105"/>
      <c r="E6" s="105"/>
      <c r="F6" s="105"/>
      <c r="G6" s="105"/>
      <c r="H6" s="105"/>
      <c r="I6" s="105"/>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c r="AL6" s="105"/>
      <c r="AR6" s="158"/>
      <c r="AS6" s="158"/>
      <c r="AT6" s="158"/>
      <c r="AU6" s="192"/>
      <c r="AV6" s="192"/>
      <c r="AW6" s="192"/>
      <c r="AX6" s="192"/>
      <c r="AY6" s="192"/>
      <c r="AZ6" s="192"/>
      <c r="BA6" s="193"/>
      <c r="BB6" s="193"/>
      <c r="BC6" s="193"/>
      <c r="BD6" s="193"/>
      <c r="BE6" s="193"/>
      <c r="BF6" s="193"/>
      <c r="BG6" s="194"/>
      <c r="BH6" s="194"/>
      <c r="BI6" s="194"/>
      <c r="BJ6" s="194"/>
      <c r="BK6" s="194"/>
      <c r="BL6" s="194"/>
      <c r="BM6" s="194"/>
      <c r="BN6" s="217"/>
      <c r="BO6" s="194"/>
      <c r="BP6" s="195"/>
    </row>
    <row r="7" spans="1:387" ht="15" hidden="1" customHeight="1" x14ac:dyDescent="0.25">
      <c r="A7" s="105"/>
      <c r="B7" s="105"/>
      <c r="C7" s="105"/>
      <c r="D7" s="105"/>
      <c r="E7" s="105"/>
      <c r="F7" s="105"/>
      <c r="G7" s="105"/>
      <c r="H7" s="105"/>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c r="AL7" s="105"/>
      <c r="AR7" s="158"/>
      <c r="AS7" s="158"/>
      <c r="AT7" s="158"/>
      <c r="AU7" s="192"/>
      <c r="AV7" s="192"/>
      <c r="AW7" s="192"/>
      <c r="AX7" s="192"/>
      <c r="AY7" s="192"/>
      <c r="AZ7" s="192"/>
      <c r="BA7" s="193"/>
      <c r="BB7" s="193"/>
      <c r="BC7" s="193"/>
      <c r="BD7" s="193"/>
      <c r="BE7" s="193"/>
      <c r="BF7" s="193"/>
      <c r="BG7" s="194"/>
      <c r="BH7" s="194"/>
      <c r="BI7" s="194"/>
      <c r="BJ7" s="194"/>
      <c r="BK7" s="194"/>
      <c r="BL7" s="194"/>
      <c r="BM7" s="194"/>
      <c r="BN7" s="217"/>
      <c r="BO7" s="194"/>
      <c r="BP7" s="195"/>
    </row>
    <row r="8" spans="1:387" x14ac:dyDescent="0.25">
      <c r="A8" s="105"/>
      <c r="B8" s="105"/>
      <c r="C8" s="105"/>
      <c r="D8" s="105"/>
      <c r="E8" s="105"/>
      <c r="F8" s="105"/>
      <c r="G8" s="105"/>
      <c r="H8" s="105"/>
      <c r="I8" s="105"/>
      <c r="J8" s="105"/>
      <c r="K8" s="105"/>
      <c r="L8" s="105"/>
      <c r="M8" s="105"/>
      <c r="N8" s="105"/>
      <c r="O8" s="105"/>
      <c r="P8" s="105"/>
      <c r="Q8" s="105"/>
      <c r="R8" s="105"/>
      <c r="S8" s="105"/>
      <c r="T8" s="105"/>
      <c r="U8" s="105"/>
      <c r="V8" s="105"/>
      <c r="W8" s="105"/>
      <c r="X8" s="105"/>
      <c r="Y8" s="105"/>
      <c r="Z8" s="105"/>
      <c r="AA8" s="105"/>
      <c r="AB8" s="105"/>
      <c r="AC8" s="105"/>
      <c r="AD8" s="105"/>
      <c r="AE8" s="105"/>
      <c r="AF8" s="105"/>
      <c r="AG8" s="105"/>
      <c r="AH8" s="105"/>
      <c r="AI8" s="105"/>
      <c r="AJ8" s="105"/>
      <c r="AK8" s="105"/>
      <c r="AL8" s="105"/>
      <c r="AM8" s="335" t="s">
        <v>213</v>
      </c>
      <c r="AN8" s="336"/>
      <c r="AO8" s="336"/>
      <c r="AP8" s="337"/>
      <c r="AQ8" s="196" t="s">
        <v>214</v>
      </c>
      <c r="AR8" s="158">
        <f>IF(AQ8=AT9,2,IF(AQ8=AU9,0,IF(AQ8=AV9,-1,IF(AQ8=AW9,-2,IF(AQ8=AX9,-3,"")))))</f>
        <v>2</v>
      </c>
      <c r="AS8" s="158"/>
      <c r="AT8" s="158"/>
      <c r="AU8" s="192"/>
      <c r="AV8" s="192" t="str">
        <f>IF(AU8=AT9,-1,IF(AU8=AU9,-2,IF(AU8=AV9,-3,IF(AU8=AW9,-4,""))))</f>
        <v/>
      </c>
      <c r="AW8" s="192"/>
      <c r="AX8" s="192"/>
      <c r="AY8" s="192"/>
      <c r="AZ8" s="192"/>
      <c r="BA8" s="193"/>
      <c r="BB8" s="193"/>
      <c r="BC8" s="193"/>
      <c r="BD8" s="193"/>
      <c r="BE8" s="193"/>
      <c r="BF8" s="193"/>
      <c r="BG8" s="194"/>
      <c r="BH8" s="194"/>
      <c r="BI8" s="194"/>
      <c r="BJ8" s="194"/>
      <c r="BK8" s="194"/>
      <c r="BL8" s="194"/>
      <c r="BM8" s="194"/>
      <c r="BN8" s="217"/>
      <c r="BO8" s="194"/>
      <c r="BP8" s="195"/>
      <c r="BX8" t="str">
        <f t="shared" ref="BX8:CW8" si="0">CONCATENATE("*",BX15,"*")</f>
        <v>*A*</v>
      </c>
      <c r="BY8" t="str">
        <f t="shared" si="0"/>
        <v>*B*</v>
      </c>
      <c r="BZ8" t="str">
        <f t="shared" si="0"/>
        <v>*C*</v>
      </c>
      <c r="CA8" t="str">
        <f t="shared" si="0"/>
        <v>*D*</v>
      </c>
      <c r="CB8" t="str">
        <f t="shared" si="0"/>
        <v>*E*</v>
      </c>
      <c r="CC8" t="str">
        <f t="shared" si="0"/>
        <v>*F*</v>
      </c>
      <c r="CD8" t="str">
        <f t="shared" si="0"/>
        <v>*G*</v>
      </c>
      <c r="CE8" t="str">
        <f t="shared" si="0"/>
        <v>*H*</v>
      </c>
      <c r="CF8" t="str">
        <f t="shared" si="0"/>
        <v>*I*</v>
      </c>
      <c r="CG8" t="str">
        <f t="shared" si="0"/>
        <v>*J*</v>
      </c>
      <c r="CH8" t="str">
        <f t="shared" si="0"/>
        <v>*K*</v>
      </c>
      <c r="CI8" t="str">
        <f t="shared" si="0"/>
        <v>*L*</v>
      </c>
      <c r="CJ8" t="str">
        <f t="shared" si="0"/>
        <v>*M*</v>
      </c>
      <c r="CK8" t="str">
        <f t="shared" si="0"/>
        <v>*N*</v>
      </c>
      <c r="CL8" t="str">
        <f t="shared" si="0"/>
        <v>*O*</v>
      </c>
      <c r="CM8" t="str">
        <f t="shared" si="0"/>
        <v>*P*</v>
      </c>
      <c r="CN8" t="str">
        <f t="shared" si="0"/>
        <v>*Q*</v>
      </c>
      <c r="CO8" t="str">
        <f t="shared" si="0"/>
        <v>*R*</v>
      </c>
      <c r="CP8" t="str">
        <f t="shared" si="0"/>
        <v>*S*</v>
      </c>
      <c r="CQ8" t="str">
        <f t="shared" si="0"/>
        <v>*T*</v>
      </c>
      <c r="CR8" t="str">
        <f t="shared" si="0"/>
        <v>*U*</v>
      </c>
      <c r="CS8" t="str">
        <f t="shared" si="0"/>
        <v>*V*</v>
      </c>
      <c r="CT8" t="str">
        <f t="shared" si="0"/>
        <v>*W*</v>
      </c>
      <c r="CU8" t="str">
        <f t="shared" si="0"/>
        <v>*X*</v>
      </c>
      <c r="CV8" t="str">
        <f t="shared" si="0"/>
        <v>*Y*</v>
      </c>
      <c r="CW8" t="str">
        <f t="shared" si="0"/>
        <v>*Z*</v>
      </c>
    </row>
    <row r="9" spans="1:387" ht="15.75" thickBot="1" x14ac:dyDescent="0.3">
      <c r="A9" s="106"/>
      <c r="B9" s="105"/>
      <c r="C9" s="105"/>
      <c r="D9" s="105"/>
      <c r="E9" s="105"/>
      <c r="F9" s="105"/>
      <c r="G9" s="105"/>
      <c r="H9" s="105"/>
      <c r="I9" s="105"/>
      <c r="J9" s="105"/>
      <c r="K9" s="105"/>
      <c r="L9" s="105"/>
      <c r="M9" s="105"/>
      <c r="N9" s="105"/>
      <c r="O9" s="105"/>
      <c r="P9" s="105"/>
      <c r="Q9" s="105"/>
      <c r="R9" s="105"/>
      <c r="S9" s="105"/>
      <c r="T9" s="105"/>
      <c r="U9" s="105"/>
      <c r="V9" s="105"/>
      <c r="W9" s="105"/>
      <c r="X9" s="105"/>
      <c r="Y9" s="105"/>
      <c r="Z9" s="105"/>
      <c r="AA9" s="105"/>
      <c r="AB9" s="105"/>
      <c r="AC9" s="105"/>
      <c r="AD9" s="105"/>
      <c r="AE9" s="105"/>
      <c r="AF9" s="105"/>
      <c r="AG9" s="105"/>
      <c r="AH9" s="105"/>
      <c r="AI9" s="105"/>
      <c r="AJ9" s="105"/>
      <c r="AK9" s="105"/>
      <c r="AL9" s="105"/>
      <c r="AM9" s="354" t="s">
        <v>185</v>
      </c>
      <c r="AN9" s="355"/>
      <c r="AO9" s="355"/>
      <c r="AP9" s="355"/>
      <c r="AQ9" s="163" t="s">
        <v>160</v>
      </c>
      <c r="AR9" s="158" t="s">
        <v>161</v>
      </c>
      <c r="AS9" s="158" t="s">
        <v>160</v>
      </c>
      <c r="AT9" s="158" t="s">
        <v>214</v>
      </c>
      <c r="AU9" s="158" t="s">
        <v>215</v>
      </c>
      <c r="AV9" s="192" t="s">
        <v>216</v>
      </c>
      <c r="AW9" s="192" t="s">
        <v>217</v>
      </c>
      <c r="AX9" s="192" t="s">
        <v>218</v>
      </c>
      <c r="AY9" s="192"/>
      <c r="AZ9" s="192"/>
      <c r="BA9" s="193"/>
      <c r="BB9" s="193"/>
      <c r="BC9" s="193"/>
      <c r="BD9" s="193"/>
      <c r="BE9" s="193"/>
      <c r="BF9" s="193"/>
      <c r="BG9" s="194"/>
      <c r="BH9" s="194"/>
      <c r="BI9" s="194"/>
      <c r="BJ9" s="194"/>
      <c r="BK9" s="194"/>
      <c r="BL9" s="194"/>
      <c r="BM9" s="194"/>
      <c r="BN9" s="217"/>
      <c r="BO9" s="194"/>
      <c r="BP9" s="195"/>
      <c r="BU9" s="343" t="s">
        <v>377</v>
      </c>
      <c r="BV9" s="344"/>
      <c r="BW9" s="345"/>
    </row>
    <row r="10" spans="1:387" s="24" customFormat="1" ht="46.5" customHeight="1" thickBot="1" x14ac:dyDescent="0.2">
      <c r="A10" s="106"/>
      <c r="B10" s="105"/>
      <c r="C10" s="105"/>
      <c r="D10" s="105"/>
      <c r="E10" s="105"/>
      <c r="F10" s="105"/>
      <c r="G10" s="105"/>
      <c r="H10" s="105"/>
      <c r="I10" s="105"/>
      <c r="J10" s="105"/>
      <c r="K10" s="105"/>
      <c r="L10" s="105"/>
      <c r="M10" s="105"/>
      <c r="N10" s="105"/>
      <c r="O10" s="105"/>
      <c r="P10" s="105"/>
      <c r="Q10" s="105"/>
      <c r="R10" s="105"/>
      <c r="S10" s="105"/>
      <c r="T10" s="105"/>
      <c r="U10" s="105"/>
      <c r="V10" s="105"/>
      <c r="W10" s="105"/>
      <c r="X10" s="105"/>
      <c r="Y10" s="105"/>
      <c r="Z10" s="105"/>
      <c r="AA10" s="234">
        <f>SUM(AA18:AA44)</f>
        <v>600000</v>
      </c>
      <c r="AB10" s="105"/>
      <c r="AC10" s="105"/>
      <c r="AD10" s="105"/>
      <c r="AE10" s="105"/>
      <c r="AF10" s="105"/>
      <c r="AG10" s="105"/>
      <c r="AH10" s="105"/>
      <c r="AI10" s="105"/>
      <c r="AJ10" s="105"/>
      <c r="AK10" s="105"/>
      <c r="AL10" s="105"/>
      <c r="AM10" s="159" t="s">
        <v>30</v>
      </c>
      <c r="AN10" s="160">
        <v>60</v>
      </c>
      <c r="AO10" s="161" t="s">
        <v>31</v>
      </c>
      <c r="AP10" s="162">
        <v>40</v>
      </c>
      <c r="AQ10" s="197"/>
      <c r="AR10" s="198"/>
      <c r="AS10" s="199"/>
      <c r="AT10" s="199"/>
      <c r="AU10" s="199"/>
      <c r="AV10" s="199"/>
      <c r="AW10" s="199"/>
      <c r="AX10" s="199"/>
      <c r="AY10" s="199"/>
      <c r="AZ10" s="199"/>
      <c r="BA10" s="200"/>
      <c r="BB10" s="200"/>
      <c r="BC10" s="200"/>
      <c r="BD10" s="200"/>
      <c r="BE10" s="200"/>
      <c r="BF10" s="200"/>
      <c r="BG10" s="200"/>
      <c r="BH10" s="200"/>
      <c r="BI10" s="200"/>
      <c r="BJ10" s="200"/>
      <c r="BK10" s="200"/>
      <c r="BL10" s="200"/>
      <c r="BM10" s="200"/>
      <c r="BN10" s="218"/>
      <c r="BO10" s="200"/>
      <c r="BP10" s="201"/>
      <c r="BQ10" s="92"/>
      <c r="BR10" s="92"/>
      <c r="BS10" s="92"/>
      <c r="BU10" s="27" t="s">
        <v>27</v>
      </c>
      <c r="BV10" s="150" t="s">
        <v>29</v>
      </c>
      <c r="BW10" s="27" t="s">
        <v>28</v>
      </c>
      <c r="BX10" s="16" t="s">
        <v>221</v>
      </c>
      <c r="BY10" s="16" t="s">
        <v>222</v>
      </c>
      <c r="BZ10" s="16" t="s">
        <v>223</v>
      </c>
      <c r="CA10" s="16" t="s">
        <v>224</v>
      </c>
      <c r="CB10" s="16" t="s">
        <v>225</v>
      </c>
      <c r="CC10" s="16" t="s">
        <v>226</v>
      </c>
      <c r="CD10" s="16" t="s">
        <v>227</v>
      </c>
      <c r="CE10" s="16" t="s">
        <v>228</v>
      </c>
      <c r="CF10" s="16" t="s">
        <v>229</v>
      </c>
      <c r="CG10" s="16" t="s">
        <v>230</v>
      </c>
      <c r="CH10" s="16" t="s">
        <v>231</v>
      </c>
      <c r="CI10" s="16" t="s">
        <v>232</v>
      </c>
      <c r="CJ10" s="16" t="s">
        <v>233</v>
      </c>
      <c r="CK10" s="16" t="s">
        <v>234</v>
      </c>
      <c r="CL10" s="16" t="s">
        <v>235</v>
      </c>
      <c r="CM10" s="16" t="s">
        <v>236</v>
      </c>
      <c r="CN10" s="16" t="s">
        <v>237</v>
      </c>
      <c r="CO10" s="16" t="s">
        <v>238</v>
      </c>
      <c r="CP10" s="16" t="s">
        <v>239</v>
      </c>
      <c r="CQ10" s="16" t="s">
        <v>240</v>
      </c>
      <c r="CR10" s="16" t="s">
        <v>241</v>
      </c>
      <c r="CS10" s="16" t="s">
        <v>242</v>
      </c>
      <c r="CT10" s="16" t="s">
        <v>243</v>
      </c>
      <c r="CU10" s="16" t="s">
        <v>244</v>
      </c>
      <c r="CV10" s="16" t="s">
        <v>245</v>
      </c>
      <c r="CW10" s="16" t="s">
        <v>246</v>
      </c>
      <c r="CX10" s="16"/>
      <c r="CY10" s="16"/>
      <c r="CZ10" s="16"/>
      <c r="DA10" s="16"/>
      <c r="DB10" s="16"/>
      <c r="DC10" s="16"/>
      <c r="DD10" s="16"/>
      <c r="DE10" s="16"/>
      <c r="DF10" s="16"/>
      <c r="DG10" s="16"/>
      <c r="DH10" s="16"/>
      <c r="DI10" s="16"/>
      <c r="DJ10" s="16"/>
      <c r="DK10" s="16"/>
      <c r="DL10" s="16"/>
      <c r="DM10" s="16"/>
      <c r="DN10" s="200"/>
      <c r="DO10" s="200"/>
      <c r="DP10" s="200"/>
      <c r="DQ10" s="200"/>
      <c r="DR10" s="200"/>
      <c r="DS10" s="200"/>
      <c r="DT10" s="200"/>
      <c r="DU10" s="200"/>
      <c r="DV10" s="200"/>
      <c r="DW10" s="200"/>
      <c r="DX10" s="16" t="s">
        <v>247</v>
      </c>
      <c r="DY10" s="16" t="s">
        <v>248</v>
      </c>
      <c r="DZ10" s="16" t="s">
        <v>249</v>
      </c>
      <c r="EA10" s="16" t="s">
        <v>250</v>
      </c>
      <c r="EB10" s="16" t="s">
        <v>251</v>
      </c>
      <c r="EC10" s="16" t="s">
        <v>252</v>
      </c>
      <c r="ED10" s="16" t="s">
        <v>253</v>
      </c>
      <c r="EE10" s="16" t="s">
        <v>254</v>
      </c>
      <c r="EF10" s="16" t="s">
        <v>255</v>
      </c>
      <c r="EG10" s="16" t="s">
        <v>256</v>
      </c>
      <c r="EH10" s="16" t="s">
        <v>257</v>
      </c>
      <c r="EI10" s="16" t="s">
        <v>258</v>
      </c>
      <c r="EJ10" s="16" t="s">
        <v>259</v>
      </c>
      <c r="EK10" s="16" t="s">
        <v>260</v>
      </c>
      <c r="EL10" s="16" t="s">
        <v>261</v>
      </c>
      <c r="EM10" s="16" t="s">
        <v>262</v>
      </c>
      <c r="EN10" s="16" t="s">
        <v>263</v>
      </c>
      <c r="EO10" s="16" t="s">
        <v>264</v>
      </c>
      <c r="EP10" s="16" t="s">
        <v>265</v>
      </c>
      <c r="EQ10" s="16" t="s">
        <v>266</v>
      </c>
      <c r="ER10" s="16" t="s">
        <v>267</v>
      </c>
      <c r="ES10" s="16" t="s">
        <v>268</v>
      </c>
      <c r="ET10" s="16" t="s">
        <v>269</v>
      </c>
      <c r="EU10" s="16" t="s">
        <v>270</v>
      </c>
      <c r="EV10" s="16" t="s">
        <v>271</v>
      </c>
      <c r="EW10" s="16" t="s">
        <v>272</v>
      </c>
      <c r="EX10" s="16"/>
      <c r="EY10" s="16"/>
      <c r="EZ10" s="16"/>
      <c r="FA10" s="16"/>
      <c r="FB10" s="16"/>
      <c r="FC10" s="16"/>
      <c r="FD10" s="16"/>
      <c r="FE10" s="16"/>
      <c r="FF10" s="16"/>
      <c r="FG10" s="16"/>
      <c r="FH10" s="16"/>
      <c r="FI10" s="16"/>
      <c r="FJ10" s="16"/>
      <c r="FK10" s="16"/>
      <c r="FL10" s="16"/>
      <c r="FM10" s="16"/>
      <c r="FN10" s="200"/>
      <c r="FO10" s="200"/>
      <c r="FP10" s="200"/>
      <c r="FQ10" s="200"/>
      <c r="FR10" s="200"/>
      <c r="FS10" s="200"/>
      <c r="FT10" s="200"/>
      <c r="FU10" s="200"/>
      <c r="FV10" s="200"/>
      <c r="FW10" s="200"/>
      <c r="FX10" s="16" t="s">
        <v>273</v>
      </c>
      <c r="FY10" s="16" t="s">
        <v>274</v>
      </c>
      <c r="FZ10" s="16" t="s">
        <v>275</v>
      </c>
      <c r="GA10" s="16" t="s">
        <v>276</v>
      </c>
      <c r="GB10" s="16" t="s">
        <v>277</v>
      </c>
      <c r="GC10" s="16" t="s">
        <v>278</v>
      </c>
      <c r="GD10" s="16" t="s">
        <v>279</v>
      </c>
      <c r="GE10" s="16" t="s">
        <v>280</v>
      </c>
      <c r="GF10" s="16" t="s">
        <v>281</v>
      </c>
      <c r="GG10" s="16" t="s">
        <v>282</v>
      </c>
      <c r="GH10" s="16" t="s">
        <v>283</v>
      </c>
      <c r="GI10" s="16" t="s">
        <v>284</v>
      </c>
      <c r="GJ10" s="16" t="s">
        <v>285</v>
      </c>
      <c r="GK10" s="16" t="s">
        <v>286</v>
      </c>
      <c r="GL10" s="16" t="s">
        <v>287</v>
      </c>
      <c r="GM10" s="16" t="s">
        <v>288</v>
      </c>
      <c r="GN10" s="16" t="s">
        <v>289</v>
      </c>
      <c r="GO10" s="16" t="s">
        <v>290</v>
      </c>
      <c r="GP10" s="16" t="s">
        <v>291</v>
      </c>
      <c r="GQ10" s="16" t="s">
        <v>292</v>
      </c>
      <c r="GR10" s="16" t="s">
        <v>293</v>
      </c>
      <c r="GS10" s="16" t="s">
        <v>294</v>
      </c>
      <c r="GT10" s="16" t="s">
        <v>295</v>
      </c>
      <c r="GU10" s="16" t="s">
        <v>296</v>
      </c>
      <c r="GV10" s="16" t="s">
        <v>297</v>
      </c>
      <c r="GW10" s="16" t="s">
        <v>298</v>
      </c>
      <c r="GX10" s="16"/>
      <c r="GY10" s="16"/>
      <c r="GZ10" s="16"/>
      <c r="HA10" s="16"/>
      <c r="HB10" s="16"/>
      <c r="HC10" s="16"/>
      <c r="HD10" s="16"/>
      <c r="HE10" s="16"/>
      <c r="HF10" s="16"/>
      <c r="HG10" s="16"/>
      <c r="HH10" s="16"/>
      <c r="HI10" s="16"/>
      <c r="HJ10" s="16"/>
      <c r="HK10" s="16"/>
      <c r="HL10" s="16"/>
      <c r="HM10" s="16"/>
      <c r="HN10" s="200"/>
      <c r="HO10" s="200"/>
      <c r="HP10" s="200"/>
      <c r="HQ10" s="200"/>
      <c r="HR10" s="200"/>
      <c r="HS10" s="200"/>
      <c r="HT10" s="200"/>
      <c r="HU10" s="200"/>
      <c r="HV10" s="200"/>
      <c r="HW10" s="200"/>
      <c r="HX10" s="16" t="s">
        <v>299</v>
      </c>
      <c r="HY10" s="16" t="s">
        <v>300</v>
      </c>
      <c r="HZ10" s="16" t="s">
        <v>301</v>
      </c>
      <c r="IA10" s="16" t="s">
        <v>302</v>
      </c>
      <c r="IB10" s="16" t="s">
        <v>303</v>
      </c>
      <c r="IC10" s="16" t="s">
        <v>304</v>
      </c>
      <c r="ID10" s="16" t="s">
        <v>305</v>
      </c>
      <c r="IE10" s="16" t="s">
        <v>306</v>
      </c>
      <c r="IF10" s="16" t="s">
        <v>307</v>
      </c>
      <c r="IG10" s="16" t="s">
        <v>308</v>
      </c>
      <c r="IH10" s="16" t="s">
        <v>309</v>
      </c>
      <c r="II10" s="16" t="s">
        <v>310</v>
      </c>
      <c r="IJ10" s="16" t="s">
        <v>311</v>
      </c>
      <c r="IK10" s="16" t="s">
        <v>312</v>
      </c>
      <c r="IL10" s="16" t="s">
        <v>313</v>
      </c>
      <c r="IM10" s="16" t="s">
        <v>314</v>
      </c>
      <c r="IN10" s="16" t="s">
        <v>315</v>
      </c>
      <c r="IO10" s="16" t="s">
        <v>316</v>
      </c>
      <c r="IP10" s="16" t="s">
        <v>317</v>
      </c>
      <c r="IQ10" s="16" t="s">
        <v>318</v>
      </c>
      <c r="IR10" s="16" t="s">
        <v>319</v>
      </c>
      <c r="IS10" s="16" t="s">
        <v>320</v>
      </c>
      <c r="IT10" s="16" t="s">
        <v>321</v>
      </c>
      <c r="IU10" s="16" t="s">
        <v>322</v>
      </c>
      <c r="IV10" s="16" t="s">
        <v>323</v>
      </c>
      <c r="IW10" s="16" t="s">
        <v>324</v>
      </c>
      <c r="IX10" s="16"/>
      <c r="IY10" s="16"/>
      <c r="IZ10" s="16"/>
      <c r="JA10" s="16"/>
      <c r="JB10" s="16"/>
      <c r="JC10" s="16"/>
      <c r="JD10" s="16"/>
      <c r="JE10" s="16"/>
      <c r="JF10" s="16"/>
      <c r="JG10" s="16"/>
      <c r="JH10" s="16"/>
      <c r="JI10" s="16"/>
      <c r="JJ10" s="16"/>
      <c r="JK10" s="16"/>
      <c r="JL10" s="16"/>
      <c r="JM10" s="16"/>
      <c r="JX10" s="16" t="s">
        <v>325</v>
      </c>
      <c r="JY10" s="16" t="s">
        <v>326</v>
      </c>
      <c r="JZ10" s="16" t="s">
        <v>327</v>
      </c>
      <c r="KA10" s="16" t="s">
        <v>328</v>
      </c>
      <c r="KB10" s="16" t="s">
        <v>329</v>
      </c>
      <c r="KC10" s="16" t="s">
        <v>330</v>
      </c>
      <c r="KD10" s="16" t="s">
        <v>331</v>
      </c>
      <c r="KE10" s="16" t="s">
        <v>332</v>
      </c>
      <c r="KF10" s="16" t="s">
        <v>333</v>
      </c>
      <c r="KG10" s="16" t="s">
        <v>334</v>
      </c>
      <c r="KH10" s="16" t="s">
        <v>335</v>
      </c>
      <c r="KI10" s="16" t="s">
        <v>336</v>
      </c>
      <c r="KJ10" s="16" t="s">
        <v>337</v>
      </c>
      <c r="KK10" s="16" t="s">
        <v>338</v>
      </c>
      <c r="KL10" s="16" t="s">
        <v>339</v>
      </c>
      <c r="KM10" s="16" t="s">
        <v>340</v>
      </c>
      <c r="KN10" s="16" t="s">
        <v>341</v>
      </c>
      <c r="KO10" s="16" t="s">
        <v>342</v>
      </c>
      <c r="KP10" s="16" t="s">
        <v>343</v>
      </c>
      <c r="KQ10" s="16" t="s">
        <v>344</v>
      </c>
      <c r="KR10" s="16" t="s">
        <v>345</v>
      </c>
      <c r="KS10" s="16" t="s">
        <v>346</v>
      </c>
      <c r="KT10" s="16" t="s">
        <v>347</v>
      </c>
      <c r="KU10" s="16" t="s">
        <v>348</v>
      </c>
      <c r="KV10" s="16" t="s">
        <v>349</v>
      </c>
      <c r="KW10" s="16" t="s">
        <v>350</v>
      </c>
      <c r="KX10" s="16"/>
      <c r="KY10" s="16"/>
      <c r="KZ10" s="16"/>
      <c r="LA10" s="16"/>
      <c r="LB10" s="16"/>
      <c r="LC10" s="16"/>
      <c r="LD10" s="16"/>
      <c r="LE10" s="16"/>
      <c r="LF10" s="16"/>
      <c r="LG10" s="16"/>
      <c r="LH10" s="16"/>
      <c r="LI10" s="16"/>
      <c r="LJ10" s="16"/>
      <c r="LK10" s="16"/>
      <c r="LL10" s="16"/>
      <c r="LM10" s="16"/>
      <c r="LX10" s="16" t="s">
        <v>351</v>
      </c>
      <c r="LY10" s="16" t="s">
        <v>352</v>
      </c>
      <c r="LZ10" s="16" t="s">
        <v>353</v>
      </c>
      <c r="MA10" s="16" t="s">
        <v>354</v>
      </c>
      <c r="MB10" s="16" t="s">
        <v>355</v>
      </c>
      <c r="MC10" s="16" t="s">
        <v>356</v>
      </c>
      <c r="MD10" s="16" t="s">
        <v>357</v>
      </c>
      <c r="ME10" s="16" t="s">
        <v>358</v>
      </c>
      <c r="MF10" s="16" t="s">
        <v>359</v>
      </c>
      <c r="MG10" s="16" t="s">
        <v>360</v>
      </c>
      <c r="MH10" s="16" t="s">
        <v>361</v>
      </c>
      <c r="MI10" s="16" t="s">
        <v>362</v>
      </c>
      <c r="MJ10" s="16" t="s">
        <v>363</v>
      </c>
      <c r="MK10" s="16" t="s">
        <v>364</v>
      </c>
      <c r="ML10" s="16" t="s">
        <v>365</v>
      </c>
      <c r="MM10" s="16" t="s">
        <v>366</v>
      </c>
      <c r="MN10" s="16" t="s">
        <v>367</v>
      </c>
      <c r="MO10" s="16" t="s">
        <v>368</v>
      </c>
      <c r="MP10" s="16" t="s">
        <v>369</v>
      </c>
      <c r="MQ10" s="16" t="s">
        <v>370</v>
      </c>
      <c r="MR10" s="16" t="s">
        <v>371</v>
      </c>
      <c r="MS10" s="16" t="s">
        <v>372</v>
      </c>
      <c r="MT10" s="16" t="s">
        <v>373</v>
      </c>
      <c r="MU10" s="16" t="s">
        <v>374</v>
      </c>
      <c r="MV10" s="16" t="s">
        <v>375</v>
      </c>
      <c r="MW10" s="16" t="s">
        <v>376</v>
      </c>
      <c r="MX10" s="16"/>
      <c r="MY10" s="16"/>
      <c r="MZ10" s="16"/>
      <c r="NA10" s="16"/>
      <c r="NB10" s="16"/>
      <c r="NC10" s="16"/>
      <c r="ND10" s="16"/>
      <c r="NE10" s="16"/>
      <c r="NF10" s="16"/>
      <c r="NG10" s="16"/>
      <c r="NH10" s="16"/>
      <c r="NI10" s="16"/>
      <c r="NJ10" s="16"/>
      <c r="NK10" s="16"/>
      <c r="NL10" s="16"/>
      <c r="NM10" s="16"/>
    </row>
    <row r="11" spans="1:387" s="24" customFormat="1" ht="11.25" hidden="1" customHeight="1" x14ac:dyDescent="0.15">
      <c r="A11" s="105"/>
      <c r="B11" s="105"/>
      <c r="C11" s="105"/>
      <c r="D11" s="105"/>
      <c r="E11" s="105"/>
      <c r="F11" s="105"/>
      <c r="G11" s="105"/>
      <c r="H11" s="105"/>
      <c r="I11" s="105"/>
      <c r="J11" s="105"/>
      <c r="K11" s="105"/>
      <c r="L11" s="105"/>
      <c r="M11" s="105"/>
      <c r="N11" s="105"/>
      <c r="O11" s="105"/>
      <c r="P11" s="105"/>
      <c r="Q11" s="105"/>
      <c r="R11" s="105"/>
      <c r="S11" s="105"/>
      <c r="T11" s="105"/>
      <c r="U11" s="105"/>
      <c r="V11" s="105"/>
      <c r="W11" s="105"/>
      <c r="X11" s="105"/>
      <c r="Y11" s="105"/>
      <c r="Z11" s="105"/>
      <c r="AA11" s="105"/>
      <c r="AB11" s="105"/>
      <c r="AC11" s="105"/>
      <c r="AD11" s="105"/>
      <c r="AE11" s="105"/>
      <c r="AF11" s="105"/>
      <c r="AG11" s="105"/>
      <c r="AH11" s="105"/>
      <c r="AI11" s="105"/>
      <c r="AJ11" s="105"/>
      <c r="AK11" s="105"/>
      <c r="AL11" s="105"/>
      <c r="AM11" s="139"/>
      <c r="AN11" s="140"/>
      <c r="AO11" s="139"/>
      <c r="AP11" s="141"/>
      <c r="AQ11" s="131"/>
      <c r="AR11" s="131"/>
      <c r="AS11" s="142"/>
      <c r="AT11" s="142"/>
      <c r="AU11" s="131"/>
      <c r="AV11" s="131"/>
      <c r="AW11" s="131"/>
      <c r="AX11" s="131"/>
      <c r="AY11" s="131"/>
      <c r="AZ11" s="131"/>
      <c r="BA11" s="131"/>
      <c r="BB11" s="131"/>
      <c r="BC11" s="131"/>
      <c r="BD11" s="131"/>
      <c r="BE11" s="131"/>
      <c r="BF11" s="131"/>
      <c r="BG11" s="131"/>
      <c r="BH11" s="131"/>
      <c r="BI11" s="131"/>
      <c r="BJ11" s="131"/>
      <c r="BK11" s="131"/>
      <c r="BL11" s="131"/>
      <c r="BM11" s="142"/>
      <c r="BN11" s="218"/>
      <c r="BO11" s="200"/>
      <c r="BP11" s="131"/>
      <c r="BQ11" s="104"/>
      <c r="BR11" s="104"/>
      <c r="BS11" s="104"/>
      <c r="BU11" s="27"/>
      <c r="BV11" s="151"/>
      <c r="BW11" s="27"/>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200"/>
      <c r="DO11" s="200"/>
      <c r="DP11" s="200"/>
      <c r="DQ11" s="200"/>
      <c r="DR11" s="200"/>
      <c r="DS11" s="200"/>
      <c r="DT11" s="200"/>
      <c r="DU11" s="200"/>
      <c r="DV11" s="200"/>
      <c r="DW11" s="200"/>
      <c r="DX11" s="16"/>
      <c r="DY11" s="16"/>
      <c r="DZ11" s="16"/>
      <c r="EA11" s="16"/>
      <c r="EB11" s="16"/>
      <c r="EC11" s="16"/>
      <c r="ED11" s="16"/>
      <c r="EE11" s="16"/>
      <c r="EF11" s="16"/>
      <c r="EG11" s="16"/>
      <c r="EH11" s="16"/>
      <c r="EI11" s="16"/>
      <c r="EJ11" s="16"/>
      <c r="EK11" s="16"/>
      <c r="EL11" s="16"/>
      <c r="EM11" s="16"/>
      <c r="EN11" s="16"/>
      <c r="EO11" s="16"/>
      <c r="EP11" s="16"/>
      <c r="EQ11" s="16"/>
      <c r="ER11" s="16"/>
      <c r="ES11" s="16"/>
      <c r="ET11" s="16"/>
      <c r="EU11" s="16"/>
      <c r="EV11" s="16"/>
      <c r="EW11" s="16"/>
      <c r="EX11" s="16"/>
      <c r="EY11" s="16"/>
      <c r="EZ11" s="16"/>
      <c r="FA11" s="16"/>
      <c r="FB11" s="16"/>
      <c r="FC11" s="16"/>
      <c r="FD11" s="16"/>
      <c r="FE11" s="16"/>
      <c r="FF11" s="16"/>
      <c r="FG11" s="16"/>
      <c r="FH11" s="16"/>
      <c r="FI11" s="16"/>
      <c r="FJ11" s="16"/>
      <c r="FK11" s="16"/>
      <c r="FL11" s="16"/>
      <c r="FM11" s="16"/>
      <c r="FN11" s="200"/>
      <c r="FO11" s="200"/>
      <c r="FP11" s="200"/>
      <c r="FQ11" s="200"/>
      <c r="FR11" s="200"/>
      <c r="FS11" s="200"/>
      <c r="FT11" s="200"/>
      <c r="FU11" s="200"/>
      <c r="FV11" s="200"/>
      <c r="FW11" s="200"/>
      <c r="FX11" s="16"/>
      <c r="FY11" s="16"/>
      <c r="FZ11" s="16"/>
      <c r="GA11" s="16"/>
      <c r="GB11" s="16"/>
      <c r="GC11" s="16"/>
      <c r="GD11" s="16"/>
      <c r="GE11" s="16"/>
      <c r="GF11" s="16"/>
      <c r="GG11" s="16"/>
      <c r="GH11" s="16"/>
      <c r="GI11" s="16"/>
      <c r="GJ11" s="16"/>
      <c r="GK11" s="16"/>
      <c r="GL11" s="16"/>
      <c r="GM11" s="16"/>
      <c r="GN11" s="16"/>
      <c r="GO11" s="16"/>
      <c r="GP11" s="16"/>
      <c r="GQ11" s="16"/>
      <c r="GR11" s="16"/>
      <c r="GS11" s="16"/>
      <c r="GT11" s="16"/>
      <c r="GU11" s="16"/>
      <c r="GV11" s="16"/>
      <c r="GW11" s="16"/>
      <c r="GX11" s="16"/>
      <c r="GY11" s="16"/>
      <c r="GZ11" s="16"/>
      <c r="HA11" s="16"/>
      <c r="HB11" s="16"/>
      <c r="HC11" s="16"/>
      <c r="HD11" s="16"/>
      <c r="HE11" s="16"/>
      <c r="HF11" s="16"/>
      <c r="HG11" s="16"/>
      <c r="HH11" s="16"/>
      <c r="HI11" s="16"/>
      <c r="HJ11" s="16"/>
      <c r="HK11" s="16"/>
      <c r="HL11" s="16"/>
      <c r="HM11" s="16"/>
      <c r="HN11" s="200"/>
      <c r="HO11" s="200"/>
      <c r="HP11" s="200"/>
      <c r="HQ11" s="200"/>
      <c r="HR11" s="200"/>
      <c r="HS11" s="200"/>
      <c r="HT11" s="200"/>
      <c r="HU11" s="200"/>
      <c r="HV11" s="200"/>
      <c r="HW11" s="200"/>
      <c r="HX11" s="16"/>
      <c r="HY11" s="16"/>
      <c r="HZ11" s="16"/>
      <c r="IA11" s="16"/>
      <c r="IB11" s="16"/>
      <c r="IC11" s="16"/>
      <c r="ID11" s="16"/>
      <c r="IE11" s="16"/>
      <c r="IF11" s="16"/>
      <c r="IG11" s="16"/>
      <c r="IH11" s="16"/>
      <c r="II11" s="16"/>
      <c r="IJ11" s="16"/>
      <c r="IK11" s="16"/>
      <c r="IL11" s="16"/>
      <c r="IM11" s="16"/>
      <c r="IN11" s="16"/>
      <c r="IO11" s="16"/>
      <c r="IP11" s="16"/>
      <c r="IQ11" s="16"/>
      <c r="IR11" s="16"/>
      <c r="IS11" s="16"/>
      <c r="IT11" s="16"/>
      <c r="IU11" s="16"/>
      <c r="IV11" s="16"/>
      <c r="IW11" s="16"/>
      <c r="IX11" s="16"/>
      <c r="IY11" s="16"/>
      <c r="IZ11" s="16"/>
      <c r="JA11" s="16"/>
      <c r="JB11" s="16"/>
      <c r="JC11" s="16"/>
      <c r="JD11" s="16"/>
      <c r="JE11" s="16"/>
      <c r="JF11" s="16"/>
      <c r="JG11" s="16"/>
      <c r="JH11" s="16"/>
      <c r="JI11" s="16"/>
      <c r="JJ11" s="16"/>
      <c r="JK11" s="16"/>
      <c r="JL11" s="16"/>
      <c r="JM11" s="16"/>
      <c r="JX11" s="16"/>
      <c r="JY11" s="16"/>
      <c r="JZ11" s="16"/>
      <c r="KA11" s="16"/>
      <c r="KB11" s="16"/>
      <c r="KC11" s="16"/>
      <c r="KD11" s="16"/>
      <c r="KE11" s="16"/>
      <c r="KF11" s="16"/>
      <c r="KG11" s="16"/>
      <c r="KH11" s="16"/>
      <c r="KI11" s="16"/>
      <c r="KJ11" s="16"/>
      <c r="KK11" s="16"/>
      <c r="KL11" s="16"/>
      <c r="KM11" s="16"/>
      <c r="KN11" s="16"/>
      <c r="KO11" s="16"/>
      <c r="KP11" s="16"/>
      <c r="KQ11" s="16"/>
      <c r="KR11" s="16"/>
      <c r="KS11" s="16"/>
      <c r="KT11" s="16"/>
      <c r="KU11" s="16"/>
      <c r="KV11" s="16"/>
      <c r="KW11" s="16"/>
      <c r="KX11" s="16"/>
      <c r="KY11" s="16"/>
      <c r="KZ11" s="16"/>
      <c r="LA11" s="16"/>
      <c r="LB11" s="16"/>
      <c r="LC11" s="16"/>
      <c r="LD11" s="16"/>
      <c r="LE11" s="16"/>
      <c r="LF11" s="16"/>
      <c r="LG11" s="16"/>
      <c r="LH11" s="16"/>
      <c r="LI11" s="16"/>
      <c r="LJ11" s="16"/>
      <c r="LK11" s="16"/>
      <c r="LL11" s="16"/>
      <c r="LM11" s="16"/>
      <c r="LX11" s="16"/>
      <c r="LY11" s="16"/>
      <c r="LZ11" s="16"/>
      <c r="MA11" s="16"/>
      <c r="MB11" s="16"/>
      <c r="MC11" s="16"/>
      <c r="MD11" s="16"/>
      <c r="ME11" s="16"/>
      <c r="MF11" s="16"/>
      <c r="MG11" s="16"/>
      <c r="MH11" s="16"/>
      <c r="MI11" s="16"/>
      <c r="MJ11" s="16"/>
      <c r="MK11" s="16"/>
      <c r="ML11" s="16"/>
      <c r="MM11" s="16"/>
      <c r="MN11" s="16"/>
      <c r="MO11" s="16"/>
      <c r="MP11" s="16"/>
      <c r="MQ11" s="16"/>
      <c r="MR11" s="16"/>
      <c r="MS11" s="16"/>
      <c r="MT11" s="16"/>
      <c r="MU11" s="16"/>
      <c r="MV11" s="16"/>
      <c r="MW11" s="16"/>
      <c r="MX11" s="16"/>
      <c r="MY11" s="16"/>
      <c r="MZ11" s="16"/>
      <c r="NA11" s="16"/>
      <c r="NB11" s="16"/>
      <c r="NC11" s="16"/>
      <c r="ND11" s="16"/>
      <c r="NE11" s="16"/>
      <c r="NF11" s="16"/>
      <c r="NG11" s="16"/>
      <c r="NH11" s="16"/>
      <c r="NI11" s="16"/>
      <c r="NJ11" s="16"/>
      <c r="NK11" s="16"/>
      <c r="NL11" s="16"/>
      <c r="NM11" s="16"/>
    </row>
    <row r="12" spans="1:387" s="24" customFormat="1" ht="11.25" hidden="1" customHeight="1" thickBot="1" x14ac:dyDescent="0.2">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c r="AA12" s="105"/>
      <c r="AB12" s="105"/>
      <c r="AC12" s="105"/>
      <c r="AD12" s="105"/>
      <c r="AE12" s="105"/>
      <c r="AF12" s="105"/>
      <c r="AG12" s="105"/>
      <c r="AH12" s="105"/>
      <c r="AI12" s="105"/>
      <c r="AJ12" s="105"/>
      <c r="AK12" s="105"/>
      <c r="AL12" s="105"/>
      <c r="AM12" s="143"/>
      <c r="AN12" s="131"/>
      <c r="AO12" s="143"/>
      <c r="AP12" s="144"/>
      <c r="AQ12" s="131"/>
      <c r="AR12" s="131"/>
      <c r="AS12" s="142"/>
      <c r="AT12" s="142"/>
      <c r="AU12" s="131"/>
      <c r="AV12" s="131"/>
      <c r="AW12" s="131"/>
      <c r="AX12" s="131"/>
      <c r="AY12" s="131"/>
      <c r="AZ12" s="131"/>
      <c r="BA12" s="131"/>
      <c r="BB12" s="131"/>
      <c r="BC12" s="131"/>
      <c r="BD12" s="131"/>
      <c r="BE12" s="131"/>
      <c r="BF12" s="131"/>
      <c r="BG12" s="131"/>
      <c r="BH12" s="131"/>
      <c r="BI12" s="131"/>
      <c r="BJ12" s="131"/>
      <c r="BK12" s="131"/>
      <c r="BL12" s="131"/>
      <c r="BM12" s="142"/>
      <c r="BN12" s="218"/>
      <c r="BO12" s="200"/>
      <c r="BP12" s="131"/>
      <c r="BQ12" s="104"/>
      <c r="BR12" s="104"/>
      <c r="BS12" s="104"/>
      <c r="BU12" s="27"/>
      <c r="BV12" s="151"/>
      <c r="BW12" s="27"/>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200"/>
      <c r="DO12" s="200"/>
      <c r="DP12" s="200"/>
      <c r="DQ12" s="200"/>
      <c r="DR12" s="200"/>
      <c r="DS12" s="200"/>
      <c r="DT12" s="200"/>
      <c r="DU12" s="200"/>
      <c r="DV12" s="200"/>
      <c r="DW12" s="200"/>
      <c r="DX12" s="16"/>
      <c r="DY12" s="16"/>
      <c r="DZ12" s="16"/>
      <c r="EA12" s="16"/>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200"/>
      <c r="FO12" s="200"/>
      <c r="FP12" s="200"/>
      <c r="FQ12" s="200"/>
      <c r="FR12" s="200"/>
      <c r="FS12" s="200"/>
      <c r="FT12" s="200"/>
      <c r="FU12" s="200"/>
      <c r="FV12" s="200"/>
      <c r="FW12" s="200"/>
      <c r="FX12" s="16"/>
      <c r="FY12" s="16"/>
      <c r="FZ12" s="16"/>
      <c r="GA12" s="16"/>
      <c r="GB12" s="16"/>
      <c r="GC12" s="16"/>
      <c r="GD12" s="16"/>
      <c r="GE12" s="16"/>
      <c r="GF12" s="16"/>
      <c r="GG12" s="16"/>
      <c r="GH12" s="16"/>
      <c r="GI12" s="16"/>
      <c r="GJ12" s="16"/>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16"/>
      <c r="HL12" s="16"/>
      <c r="HM12" s="16"/>
      <c r="HN12" s="200"/>
      <c r="HO12" s="200"/>
      <c r="HP12" s="200"/>
      <c r="HQ12" s="200"/>
      <c r="HR12" s="200"/>
      <c r="HS12" s="200"/>
      <c r="HT12" s="200"/>
      <c r="HU12" s="200"/>
      <c r="HV12" s="200"/>
      <c r="HW12" s="200"/>
      <c r="HX12" s="16"/>
      <c r="HY12" s="16"/>
      <c r="HZ12" s="16"/>
      <c r="IA12" s="16"/>
      <c r="IB12" s="16"/>
      <c r="IC12" s="16"/>
      <c r="ID12" s="16"/>
      <c r="IE12" s="16"/>
      <c r="IF12" s="16"/>
      <c r="IG12" s="16"/>
      <c r="IH12" s="16"/>
      <c r="II12" s="16"/>
      <c r="IJ12" s="16"/>
      <c r="IK12" s="16"/>
      <c r="IL12" s="16"/>
      <c r="IM12" s="16"/>
      <c r="IN12" s="16"/>
      <c r="IO12" s="16"/>
      <c r="IP12" s="16"/>
      <c r="IQ12" s="16"/>
      <c r="IR12" s="16"/>
      <c r="IS12" s="16"/>
      <c r="IT12" s="16"/>
      <c r="IU12" s="16"/>
      <c r="IV12" s="16"/>
      <c r="IW12" s="16"/>
      <c r="IX12" s="16"/>
      <c r="IY12" s="16"/>
      <c r="IZ12" s="16"/>
      <c r="JA12" s="16"/>
      <c r="JB12" s="16"/>
      <c r="JC12" s="16"/>
      <c r="JD12" s="16"/>
      <c r="JE12" s="16"/>
      <c r="JF12" s="16"/>
      <c r="JG12" s="16"/>
      <c r="JH12" s="16"/>
      <c r="JI12" s="16"/>
      <c r="JJ12" s="16"/>
      <c r="JK12" s="16"/>
      <c r="JL12" s="16"/>
      <c r="JM12" s="16"/>
      <c r="JX12" s="16"/>
      <c r="JY12" s="16"/>
      <c r="JZ12" s="16"/>
      <c r="KA12" s="16"/>
      <c r="KB12" s="16"/>
      <c r="KC12" s="16"/>
      <c r="KD12" s="16"/>
      <c r="KE12" s="16"/>
      <c r="KF12" s="16"/>
      <c r="KG12" s="16"/>
      <c r="KH12" s="16"/>
      <c r="KI12" s="16"/>
      <c r="KJ12" s="16"/>
      <c r="KK12" s="16"/>
      <c r="KL12" s="16"/>
      <c r="KM12" s="16"/>
      <c r="KN12" s="16"/>
      <c r="KO12" s="16"/>
      <c r="KP12" s="16"/>
      <c r="KQ12" s="16"/>
      <c r="KR12" s="16"/>
      <c r="KS12" s="16"/>
      <c r="KT12" s="16"/>
      <c r="KU12" s="16"/>
      <c r="KV12" s="16"/>
      <c r="KW12" s="16"/>
      <c r="KX12" s="16"/>
      <c r="KY12" s="16"/>
      <c r="KZ12" s="16"/>
      <c r="LA12" s="16"/>
      <c r="LB12" s="16"/>
      <c r="LC12" s="16"/>
      <c r="LD12" s="16"/>
      <c r="LE12" s="16"/>
      <c r="LF12" s="16"/>
      <c r="LG12" s="16"/>
      <c r="LH12" s="16"/>
      <c r="LI12" s="16"/>
      <c r="LJ12" s="16"/>
      <c r="LK12" s="16"/>
      <c r="LL12" s="16"/>
      <c r="LM12" s="16"/>
      <c r="LX12" s="16"/>
      <c r="LY12" s="16"/>
      <c r="LZ12" s="16"/>
      <c r="MA12" s="16"/>
      <c r="MB12" s="16"/>
      <c r="MC12" s="16"/>
      <c r="MD12" s="16"/>
      <c r="ME12" s="16"/>
      <c r="MF12" s="16"/>
      <c r="MG12" s="16"/>
      <c r="MH12" s="16"/>
      <c r="MI12" s="16"/>
      <c r="MJ12" s="16"/>
      <c r="MK12" s="16"/>
      <c r="ML12" s="16"/>
      <c r="MM12" s="16"/>
      <c r="MN12" s="16"/>
      <c r="MO12" s="16"/>
      <c r="MP12" s="16"/>
      <c r="MQ12" s="16"/>
      <c r="MR12" s="16"/>
      <c r="MS12" s="16"/>
      <c r="MT12" s="16"/>
      <c r="MU12" s="16"/>
      <c r="MV12" s="16"/>
      <c r="MW12" s="16"/>
      <c r="MX12" s="16"/>
      <c r="MY12" s="16"/>
      <c r="MZ12" s="16"/>
      <c r="NA12" s="16"/>
      <c r="NB12" s="16"/>
      <c r="NC12" s="16"/>
      <c r="ND12" s="16"/>
      <c r="NE12" s="16"/>
      <c r="NF12" s="16"/>
      <c r="NG12" s="16"/>
      <c r="NH12" s="16"/>
      <c r="NI12" s="16"/>
      <c r="NJ12" s="16"/>
      <c r="NK12" s="16"/>
      <c r="NL12" s="16"/>
      <c r="NM12" s="16"/>
    </row>
    <row r="13" spans="1:387" s="24" customFormat="1" ht="11.25" thickBot="1" x14ac:dyDescent="0.2">
      <c r="A13" s="13"/>
      <c r="B13" s="107"/>
      <c r="C13" s="107"/>
      <c r="D13" s="107"/>
      <c r="E13" s="107"/>
      <c r="F13" s="107"/>
      <c r="G13" s="107"/>
      <c r="H13" s="107"/>
      <c r="I13" s="107"/>
      <c r="J13" s="107"/>
      <c r="K13" s="107"/>
      <c r="L13" s="107"/>
      <c r="M13" s="107"/>
      <c r="N13" s="108"/>
      <c r="O13" s="108"/>
      <c r="P13" s="108"/>
      <c r="Q13" s="108"/>
      <c r="R13" s="108"/>
      <c r="S13" s="108"/>
      <c r="T13" s="109"/>
      <c r="U13" s="108"/>
      <c r="V13" s="108"/>
      <c r="W13" s="108"/>
      <c r="X13" s="108"/>
      <c r="Y13" s="13"/>
      <c r="Z13" s="13"/>
      <c r="AA13" s="108"/>
      <c r="AB13" s="108"/>
      <c r="AC13" s="108"/>
      <c r="AD13" s="108"/>
      <c r="AE13" s="108"/>
      <c r="AF13" s="108"/>
      <c r="AG13" s="346" t="s">
        <v>162</v>
      </c>
      <c r="AH13" s="347"/>
      <c r="AI13" s="347"/>
      <c r="AJ13" s="347"/>
      <c r="AK13" s="347"/>
      <c r="AL13" s="348"/>
      <c r="AM13" s="349" t="s">
        <v>163</v>
      </c>
      <c r="AN13" s="350"/>
      <c r="AO13" s="350"/>
      <c r="AP13" s="350"/>
      <c r="AQ13" s="350"/>
      <c r="AR13" s="350"/>
      <c r="AS13" s="350"/>
      <c r="AT13" s="351"/>
      <c r="AU13" s="356" t="s">
        <v>50</v>
      </c>
      <c r="AV13" s="357"/>
      <c r="AW13" s="357"/>
      <c r="AX13" s="357"/>
      <c r="AY13" s="357"/>
      <c r="AZ13" s="357"/>
      <c r="BA13" s="357"/>
      <c r="BB13" s="357"/>
      <c r="BC13" s="357"/>
      <c r="BD13" s="357"/>
      <c r="BE13" s="357"/>
      <c r="BF13" s="357"/>
      <c r="BG13" s="357"/>
      <c r="BH13" s="357"/>
      <c r="BI13" s="357"/>
      <c r="BJ13" s="357"/>
      <c r="BK13" s="357"/>
      <c r="BL13" s="357"/>
      <c r="BM13" s="357"/>
      <c r="BN13" s="357"/>
      <c r="BO13" s="357"/>
      <c r="BP13" s="358"/>
      <c r="BQ13" s="104"/>
      <c r="BR13" s="104"/>
      <c r="BS13" s="104"/>
      <c r="BU13" s="27"/>
      <c r="BV13" s="151"/>
      <c r="BW13" s="27"/>
      <c r="BX13" s="208"/>
      <c r="BY13" s="208">
        <v>1</v>
      </c>
      <c r="BZ13" s="208">
        <v>2</v>
      </c>
      <c r="CA13" s="208">
        <v>3</v>
      </c>
      <c r="CB13" s="208">
        <v>4</v>
      </c>
      <c r="CC13" s="208">
        <v>5</v>
      </c>
      <c r="CD13" s="208">
        <v>6</v>
      </c>
      <c r="CE13" s="208">
        <v>7</v>
      </c>
      <c r="CF13" s="208">
        <v>8</v>
      </c>
      <c r="CG13" s="208">
        <v>9</v>
      </c>
      <c r="CH13" s="208">
        <v>10</v>
      </c>
      <c r="CI13" s="208">
        <v>11</v>
      </c>
      <c r="CJ13" s="208">
        <v>12</v>
      </c>
      <c r="CK13" s="208">
        <v>13</v>
      </c>
      <c r="CL13" s="208">
        <v>14</v>
      </c>
      <c r="CM13" s="208">
        <v>15</v>
      </c>
      <c r="CN13" s="208">
        <v>16</v>
      </c>
      <c r="CO13" s="208">
        <v>17</v>
      </c>
      <c r="CP13" s="208">
        <v>18</v>
      </c>
      <c r="CQ13" s="208">
        <v>19</v>
      </c>
      <c r="CR13" s="208">
        <v>20</v>
      </c>
      <c r="CS13" s="208">
        <v>21</v>
      </c>
      <c r="CT13" s="208">
        <v>22</v>
      </c>
      <c r="CU13" s="208">
        <v>23</v>
      </c>
      <c r="CV13" s="208">
        <v>24</v>
      </c>
      <c r="CW13" s="208">
        <v>25</v>
      </c>
      <c r="CX13" s="208"/>
      <c r="CY13" s="208"/>
      <c r="CZ13" s="208"/>
      <c r="DA13" s="208"/>
      <c r="DB13" s="208"/>
      <c r="DC13" s="208"/>
      <c r="DD13" s="208"/>
      <c r="DE13" s="208"/>
      <c r="DF13" s="208"/>
      <c r="DG13" s="208"/>
      <c r="DH13" s="208"/>
      <c r="DI13" s="208"/>
      <c r="DJ13" s="208"/>
      <c r="DK13" s="208"/>
      <c r="DL13" s="208"/>
      <c r="DM13" s="208"/>
      <c r="DN13" s="209"/>
      <c r="DO13" s="209"/>
      <c r="DP13" s="209"/>
      <c r="DQ13" s="209"/>
      <c r="DR13" s="209"/>
      <c r="DS13" s="209"/>
      <c r="DT13" s="209"/>
      <c r="DU13" s="209"/>
      <c r="DV13" s="209"/>
      <c r="DW13" s="209"/>
      <c r="DX13" s="208"/>
      <c r="DY13" s="208">
        <v>1</v>
      </c>
      <c r="DZ13" s="208">
        <v>2</v>
      </c>
      <c r="EA13" s="208">
        <v>3</v>
      </c>
      <c r="EB13" s="208">
        <v>4</v>
      </c>
      <c r="EC13" s="208">
        <v>5</v>
      </c>
      <c r="ED13" s="208">
        <v>6</v>
      </c>
      <c r="EE13" s="208">
        <v>7</v>
      </c>
      <c r="EF13" s="208">
        <v>8</v>
      </c>
      <c r="EG13" s="208">
        <v>9</v>
      </c>
      <c r="EH13" s="208">
        <v>10</v>
      </c>
      <c r="EI13" s="208">
        <v>11</v>
      </c>
      <c r="EJ13" s="208">
        <v>12</v>
      </c>
      <c r="EK13" s="208">
        <v>13</v>
      </c>
      <c r="EL13" s="208">
        <v>14</v>
      </c>
      <c r="EM13" s="208">
        <v>15</v>
      </c>
      <c r="EN13" s="208">
        <v>16</v>
      </c>
      <c r="EO13" s="208">
        <v>17</v>
      </c>
      <c r="EP13" s="208">
        <v>18</v>
      </c>
      <c r="EQ13" s="208">
        <v>19</v>
      </c>
      <c r="ER13" s="208">
        <v>20</v>
      </c>
      <c r="ES13" s="208">
        <v>21</v>
      </c>
      <c r="ET13" s="208">
        <v>22</v>
      </c>
      <c r="EU13" s="208">
        <v>23</v>
      </c>
      <c r="EV13" s="208">
        <v>24</v>
      </c>
      <c r="EW13" s="208">
        <v>25</v>
      </c>
      <c r="EX13" s="16"/>
      <c r="EY13" s="16"/>
      <c r="EZ13" s="16"/>
      <c r="FA13" s="16"/>
      <c r="FB13" s="16"/>
      <c r="FC13" s="16"/>
      <c r="FD13" s="16"/>
      <c r="FE13" s="16"/>
      <c r="FF13" s="16"/>
      <c r="FG13" s="16"/>
      <c r="FH13" s="16"/>
      <c r="FI13" s="16"/>
      <c r="FJ13" s="16"/>
      <c r="FK13" s="16"/>
      <c r="FL13" s="16"/>
      <c r="FM13" s="16"/>
      <c r="FN13" s="200"/>
      <c r="FO13" s="200"/>
      <c r="FP13" s="200"/>
      <c r="FQ13" s="200"/>
      <c r="FR13" s="200"/>
      <c r="FS13" s="200"/>
      <c r="FT13" s="200"/>
      <c r="FU13" s="200"/>
      <c r="FV13" s="200"/>
      <c r="FW13" s="200"/>
      <c r="FX13" s="208"/>
      <c r="FY13" s="208"/>
      <c r="FZ13" s="208"/>
      <c r="GA13" s="208"/>
      <c r="GB13" s="208"/>
      <c r="GC13" s="208"/>
      <c r="GD13" s="208"/>
      <c r="GE13" s="208"/>
      <c r="GF13" s="208"/>
      <c r="GG13" s="208"/>
      <c r="GH13" s="208"/>
      <c r="GI13" s="208"/>
      <c r="GJ13" s="208"/>
      <c r="GK13" s="208"/>
      <c r="GL13" s="208"/>
      <c r="GM13" s="208"/>
      <c r="GN13" s="208"/>
      <c r="GO13" s="208"/>
      <c r="GP13" s="208"/>
      <c r="GQ13" s="208"/>
      <c r="GR13" s="208"/>
      <c r="GS13" s="208"/>
      <c r="GT13" s="208"/>
      <c r="GU13" s="208"/>
      <c r="GV13" s="208"/>
      <c r="GW13" s="208"/>
      <c r="GX13" s="16"/>
      <c r="GY13" s="16"/>
      <c r="GZ13" s="16"/>
      <c r="HA13" s="16"/>
      <c r="HB13" s="16"/>
      <c r="HC13" s="16"/>
      <c r="HD13" s="16"/>
      <c r="HE13" s="16"/>
      <c r="HF13" s="16"/>
      <c r="HG13" s="16"/>
      <c r="HH13" s="16"/>
      <c r="HI13" s="16"/>
      <c r="HJ13" s="16"/>
      <c r="HK13" s="16"/>
      <c r="HL13" s="16"/>
      <c r="HM13" s="16"/>
      <c r="HN13" s="200"/>
      <c r="HO13" s="200"/>
      <c r="HP13" s="200"/>
      <c r="HQ13" s="200"/>
      <c r="HR13" s="200"/>
      <c r="HS13" s="200"/>
      <c r="HT13" s="200"/>
      <c r="HU13" s="200"/>
      <c r="HV13" s="200"/>
      <c r="HW13" s="200"/>
      <c r="HX13" s="16"/>
      <c r="HY13" s="16"/>
      <c r="HZ13" s="16"/>
      <c r="IA13" s="16"/>
      <c r="IB13" s="16"/>
      <c r="IC13" s="16"/>
      <c r="ID13" s="16"/>
      <c r="IE13" s="16"/>
      <c r="IF13" s="16"/>
      <c r="IG13" s="16"/>
      <c r="IH13" s="16"/>
      <c r="II13" s="16"/>
      <c r="IJ13" s="16"/>
      <c r="IK13" s="16"/>
      <c r="IL13" s="16"/>
      <c r="IM13" s="16"/>
      <c r="IN13" s="16"/>
      <c r="IO13" s="16"/>
      <c r="IP13" s="16"/>
      <c r="IQ13" s="16"/>
      <c r="IR13" s="16"/>
      <c r="IS13" s="16"/>
      <c r="IT13" s="16"/>
      <c r="IU13" s="16"/>
      <c r="IV13" s="16"/>
      <c r="IW13" s="16"/>
      <c r="IX13" s="16"/>
      <c r="IY13" s="16"/>
      <c r="IZ13" s="16"/>
      <c r="JA13" s="16"/>
      <c r="JB13" s="16"/>
      <c r="JC13" s="16"/>
      <c r="JD13" s="16"/>
      <c r="JE13" s="16"/>
      <c r="JF13" s="16"/>
      <c r="JG13" s="16"/>
      <c r="JH13" s="16"/>
      <c r="JI13" s="16"/>
      <c r="JJ13" s="16"/>
      <c r="JK13" s="16"/>
      <c r="JL13" s="16"/>
      <c r="JM13" s="16"/>
      <c r="JX13" s="16"/>
      <c r="JY13" s="16"/>
      <c r="JZ13" s="16"/>
      <c r="KA13" s="16"/>
      <c r="KB13" s="16"/>
      <c r="KC13" s="16"/>
      <c r="KD13" s="16"/>
      <c r="KE13" s="16"/>
      <c r="KF13" s="16"/>
      <c r="KG13" s="16"/>
      <c r="KH13" s="16"/>
      <c r="KI13" s="16"/>
      <c r="KJ13" s="16"/>
      <c r="KK13" s="16"/>
      <c r="KL13" s="16"/>
      <c r="KM13" s="16"/>
      <c r="KN13" s="16"/>
      <c r="KO13" s="16"/>
      <c r="KP13" s="16"/>
      <c r="KQ13" s="16"/>
      <c r="KR13" s="16"/>
      <c r="KS13" s="16"/>
      <c r="KT13" s="16"/>
      <c r="KU13" s="16"/>
      <c r="KV13" s="16"/>
      <c r="KW13" s="16"/>
      <c r="KX13" s="16"/>
      <c r="KY13" s="16"/>
      <c r="KZ13" s="16"/>
      <c r="LA13" s="16"/>
      <c r="LB13" s="16"/>
      <c r="LC13" s="16"/>
      <c r="LD13" s="16"/>
      <c r="LE13" s="16"/>
      <c r="LF13" s="16"/>
      <c r="LG13" s="16"/>
      <c r="LH13" s="16"/>
      <c r="LI13" s="16"/>
      <c r="LJ13" s="16"/>
      <c r="LK13" s="16"/>
      <c r="LL13" s="16"/>
      <c r="LM13" s="16"/>
      <c r="LX13" s="16"/>
      <c r="LY13" s="16"/>
      <c r="LZ13" s="16"/>
      <c r="MA13" s="16"/>
      <c r="MB13" s="16"/>
      <c r="MC13" s="16"/>
      <c r="MD13" s="16"/>
      <c r="ME13" s="16"/>
      <c r="MF13" s="16"/>
      <c r="MG13" s="16"/>
      <c r="MH13" s="16"/>
      <c r="MI13" s="16"/>
      <c r="MJ13" s="16"/>
      <c r="MK13" s="16"/>
      <c r="ML13" s="16"/>
      <c r="MM13" s="16"/>
      <c r="MN13" s="16"/>
      <c r="MO13" s="16"/>
      <c r="MP13" s="16"/>
      <c r="MQ13" s="16"/>
      <c r="MR13" s="16"/>
      <c r="MS13" s="16"/>
      <c r="MT13" s="16"/>
      <c r="MU13" s="16"/>
      <c r="MV13" s="16"/>
      <c r="MW13" s="16"/>
      <c r="MX13" s="16"/>
      <c r="MY13" s="16"/>
      <c r="MZ13" s="16"/>
      <c r="NA13" s="16"/>
      <c r="NB13" s="16"/>
      <c r="NC13" s="16"/>
      <c r="ND13" s="16"/>
      <c r="NE13" s="16"/>
      <c r="NF13" s="16"/>
      <c r="NG13" s="16"/>
      <c r="NH13" s="16"/>
      <c r="NI13" s="16"/>
      <c r="NJ13" s="16"/>
      <c r="NK13" s="16"/>
      <c r="NL13" s="16"/>
      <c r="NM13" s="16"/>
    </row>
    <row r="14" spans="1:387" s="13" customFormat="1" ht="32.25" customHeight="1" thickBot="1" x14ac:dyDescent="0.2">
      <c r="A14" s="110"/>
      <c r="B14" s="111"/>
      <c r="C14" s="112" t="s">
        <v>1</v>
      </c>
      <c r="D14" s="112"/>
      <c r="E14" s="112"/>
      <c r="F14" s="112"/>
      <c r="G14" s="113"/>
      <c r="H14" s="113"/>
      <c r="I14" s="113"/>
      <c r="J14" s="112"/>
      <c r="K14" s="113"/>
      <c r="L14" s="113"/>
      <c r="M14" s="114"/>
      <c r="N14" s="115"/>
      <c r="O14" s="116"/>
      <c r="P14" s="115"/>
      <c r="Q14" s="115"/>
      <c r="R14" s="115"/>
      <c r="S14" s="115"/>
      <c r="T14" s="117"/>
      <c r="U14" s="118" t="s">
        <v>4</v>
      </c>
      <c r="V14" s="118"/>
      <c r="W14" s="119" t="s">
        <v>149</v>
      </c>
      <c r="X14" s="120" t="s">
        <v>149</v>
      </c>
      <c r="Y14" s="103"/>
      <c r="Z14" s="102"/>
      <c r="AA14" s="115"/>
      <c r="AB14" s="30"/>
      <c r="AC14" s="27"/>
      <c r="AD14" s="27"/>
      <c r="AE14" s="27"/>
      <c r="AF14" s="33"/>
      <c r="AG14" s="110" t="s">
        <v>150</v>
      </c>
      <c r="AH14" s="110" t="s">
        <v>151</v>
      </c>
      <c r="AI14" s="110" t="s">
        <v>152</v>
      </c>
      <c r="AJ14" s="110" t="s">
        <v>153</v>
      </c>
      <c r="AK14" s="110" t="s">
        <v>154</v>
      </c>
      <c r="AL14" s="110" t="s">
        <v>155</v>
      </c>
      <c r="AM14" s="145" t="s">
        <v>36</v>
      </c>
      <c r="AN14" s="146" t="s">
        <v>35</v>
      </c>
      <c r="AO14" s="145" t="s">
        <v>37</v>
      </c>
      <c r="AP14" s="146" t="s">
        <v>35</v>
      </c>
      <c r="AQ14" s="147" t="s">
        <v>38</v>
      </c>
      <c r="AR14" s="148" t="s">
        <v>35</v>
      </c>
      <c r="AS14" s="148" t="s">
        <v>39</v>
      </c>
      <c r="AT14" s="149" t="s">
        <v>35</v>
      </c>
      <c r="AU14" s="346" t="s">
        <v>51</v>
      </c>
      <c r="AV14" s="347"/>
      <c r="AW14" s="347"/>
      <c r="AX14" s="347"/>
      <c r="AY14" s="347"/>
      <c r="AZ14" s="347"/>
      <c r="BA14" s="347"/>
      <c r="BB14" s="347"/>
      <c r="BC14" s="347"/>
      <c r="BD14" s="347"/>
      <c r="BE14" s="347"/>
      <c r="BF14" s="348"/>
      <c r="BG14" s="352" t="s">
        <v>7</v>
      </c>
      <c r="BH14" s="353"/>
      <c r="BI14" s="353"/>
      <c r="BJ14" s="353"/>
      <c r="BK14" s="353"/>
      <c r="BL14" s="353"/>
      <c r="BM14" s="81"/>
      <c r="BN14" s="219"/>
      <c r="BO14" s="156"/>
      <c r="BP14" s="203"/>
      <c r="BQ14" s="81"/>
      <c r="BR14" s="81"/>
      <c r="BS14" s="81"/>
      <c r="BT14" s="16"/>
      <c r="BU14" s="44" t="s">
        <v>221</v>
      </c>
      <c r="BV14" s="44" t="s">
        <v>810</v>
      </c>
      <c r="BW14" s="44">
        <v>10</v>
      </c>
      <c r="BX14" s="341">
        <v>1</v>
      </c>
      <c r="BY14" s="341"/>
      <c r="BZ14" s="341"/>
      <c r="CA14" s="341"/>
      <c r="CB14" s="341"/>
      <c r="CC14" s="341"/>
      <c r="CD14" s="341"/>
      <c r="CE14" s="341"/>
      <c r="CF14" s="341"/>
      <c r="CG14" s="341"/>
      <c r="CH14" s="341"/>
      <c r="CI14" s="341"/>
      <c r="CJ14" s="341"/>
      <c r="CK14" s="341"/>
      <c r="CL14" s="341"/>
      <c r="CM14" s="341"/>
      <c r="CN14" s="341"/>
      <c r="CO14" s="341"/>
      <c r="CP14" s="341"/>
      <c r="CQ14" s="341"/>
      <c r="CR14" s="341"/>
      <c r="CS14" s="341"/>
      <c r="CT14" s="341"/>
      <c r="CU14" s="341"/>
      <c r="CV14" s="341"/>
      <c r="CW14" s="341"/>
      <c r="CX14" s="341"/>
      <c r="CY14" s="341"/>
      <c r="CZ14" s="341"/>
      <c r="DA14" s="341"/>
      <c r="DB14" s="341"/>
      <c r="DC14" s="341"/>
      <c r="DD14" s="341"/>
      <c r="DE14" s="341"/>
      <c r="DF14" s="341"/>
      <c r="DG14" s="341"/>
      <c r="DH14" s="341"/>
      <c r="DI14" s="341"/>
      <c r="DJ14" s="341"/>
      <c r="DK14" s="341"/>
      <c r="DL14" s="341"/>
      <c r="DM14" s="341"/>
      <c r="DN14" s="341"/>
      <c r="DO14" s="341"/>
      <c r="DP14" s="341"/>
      <c r="DQ14" s="341"/>
      <c r="DR14" s="341"/>
      <c r="DS14" s="341"/>
      <c r="DT14" s="341"/>
      <c r="DU14" s="341"/>
      <c r="DV14" s="341"/>
      <c r="DW14" s="341"/>
      <c r="DX14" s="341">
        <v>2</v>
      </c>
      <c r="DY14" s="341"/>
      <c r="DZ14" s="341"/>
      <c r="EA14" s="341"/>
      <c r="EB14" s="341"/>
      <c r="EC14" s="341"/>
      <c r="ED14" s="341"/>
      <c r="EE14" s="341"/>
      <c r="EF14" s="341"/>
      <c r="EG14" s="341"/>
      <c r="EH14" s="341"/>
      <c r="EI14" s="341"/>
      <c r="EJ14" s="341"/>
      <c r="EK14" s="341"/>
      <c r="EL14" s="341"/>
      <c r="EM14" s="341"/>
      <c r="EN14" s="341"/>
      <c r="EO14" s="341"/>
      <c r="EP14" s="341"/>
      <c r="EQ14" s="341"/>
      <c r="ER14" s="341"/>
      <c r="ES14" s="341"/>
      <c r="ET14" s="341"/>
      <c r="EU14" s="341"/>
      <c r="EV14" s="341"/>
      <c r="EW14" s="341"/>
      <c r="EX14" s="341"/>
      <c r="EY14" s="341"/>
      <c r="EZ14" s="341"/>
      <c r="FA14" s="341"/>
      <c r="FB14" s="341"/>
      <c r="FC14" s="341"/>
      <c r="FD14" s="341"/>
      <c r="FE14" s="341"/>
      <c r="FF14" s="341"/>
      <c r="FG14" s="341"/>
      <c r="FH14" s="341"/>
      <c r="FI14" s="341"/>
      <c r="FJ14" s="341"/>
      <c r="FK14" s="341"/>
      <c r="FL14" s="341"/>
      <c r="FM14" s="341"/>
      <c r="FN14" s="341"/>
      <c r="FO14" s="341"/>
      <c r="FP14" s="341"/>
      <c r="FQ14" s="341"/>
      <c r="FR14" s="341"/>
      <c r="FS14" s="341"/>
      <c r="FT14" s="341"/>
      <c r="FU14" s="341"/>
      <c r="FV14" s="341"/>
      <c r="FW14" s="341"/>
      <c r="FX14" s="341">
        <v>3</v>
      </c>
      <c r="FY14" s="341"/>
      <c r="FZ14" s="341"/>
      <c r="GA14" s="341"/>
      <c r="GB14" s="341"/>
      <c r="GC14" s="341"/>
      <c r="GD14" s="341"/>
      <c r="GE14" s="341"/>
      <c r="GF14" s="341"/>
      <c r="GG14" s="341"/>
      <c r="GH14" s="341"/>
      <c r="GI14" s="341"/>
      <c r="GJ14" s="341"/>
      <c r="GK14" s="341"/>
      <c r="GL14" s="341"/>
      <c r="GM14" s="341"/>
      <c r="GN14" s="341"/>
      <c r="GO14" s="341"/>
      <c r="GP14" s="341"/>
      <c r="GQ14" s="341"/>
      <c r="GR14" s="341"/>
      <c r="GS14" s="341"/>
      <c r="GT14" s="341"/>
      <c r="GU14" s="341"/>
      <c r="GV14" s="341"/>
      <c r="GW14" s="341"/>
      <c r="GX14" s="341"/>
      <c r="GY14" s="341"/>
      <c r="GZ14" s="341"/>
      <c r="HA14" s="341"/>
      <c r="HB14" s="341"/>
      <c r="HC14" s="341"/>
      <c r="HD14" s="341"/>
      <c r="HE14" s="341"/>
      <c r="HF14" s="341"/>
      <c r="HG14" s="341"/>
      <c r="HH14" s="341"/>
      <c r="HI14" s="341"/>
      <c r="HJ14" s="341"/>
      <c r="HK14" s="341"/>
      <c r="HL14" s="341"/>
      <c r="HM14" s="341"/>
      <c r="HN14" s="341"/>
      <c r="HO14" s="341"/>
      <c r="HP14" s="341"/>
      <c r="HQ14" s="341"/>
      <c r="HR14" s="341"/>
      <c r="HS14" s="341"/>
      <c r="HT14" s="341"/>
      <c r="HU14" s="341"/>
      <c r="HV14" s="341"/>
      <c r="HW14" s="341"/>
      <c r="HX14" s="342">
        <v>4</v>
      </c>
      <c r="HY14" s="342"/>
      <c r="HZ14" s="342"/>
      <c r="IA14" s="342"/>
      <c r="IB14" s="342"/>
      <c r="IC14" s="342"/>
      <c r="ID14" s="342"/>
      <c r="IE14" s="342"/>
      <c r="IF14" s="342"/>
      <c r="IG14" s="342"/>
      <c r="IH14" s="342"/>
      <c r="II14" s="342"/>
      <c r="IJ14" s="342"/>
      <c r="IK14" s="342"/>
      <c r="IL14" s="342"/>
      <c r="IM14" s="342"/>
      <c r="IN14" s="342"/>
      <c r="IO14" s="342"/>
      <c r="IP14" s="342"/>
      <c r="IQ14" s="342"/>
      <c r="IR14" s="342"/>
      <c r="IS14" s="342"/>
      <c r="IT14" s="342"/>
      <c r="IU14" s="342"/>
      <c r="IV14" s="342"/>
      <c r="IW14" s="342"/>
      <c r="IX14" s="342"/>
      <c r="IY14" s="342"/>
      <c r="IZ14" s="342"/>
      <c r="JA14" s="342"/>
      <c r="JB14" s="342"/>
      <c r="JC14" s="342"/>
      <c r="JD14" s="342"/>
      <c r="JE14" s="342"/>
      <c r="JF14" s="342"/>
      <c r="JG14" s="342"/>
      <c r="JH14" s="342"/>
      <c r="JI14" s="342"/>
      <c r="JJ14" s="342"/>
      <c r="JK14" s="342"/>
      <c r="JL14" s="342"/>
      <c r="JM14" s="342"/>
      <c r="JN14" s="342"/>
      <c r="JO14" s="342"/>
      <c r="JP14" s="342"/>
      <c r="JQ14" s="342"/>
      <c r="JR14" s="342"/>
      <c r="JS14" s="342"/>
      <c r="JT14" s="342"/>
      <c r="JU14" s="342"/>
      <c r="JV14" s="342"/>
      <c r="JW14" s="342"/>
      <c r="JX14" s="342">
        <v>5</v>
      </c>
      <c r="JY14" s="342"/>
      <c r="JZ14" s="342"/>
      <c r="KA14" s="342"/>
      <c r="KB14" s="342"/>
      <c r="KC14" s="342"/>
      <c r="KD14" s="342"/>
      <c r="KE14" s="342"/>
      <c r="KF14" s="342"/>
      <c r="KG14" s="342"/>
      <c r="KH14" s="342"/>
      <c r="KI14" s="342"/>
      <c r="KJ14" s="342"/>
      <c r="KK14" s="342"/>
      <c r="KL14" s="342"/>
      <c r="KM14" s="342"/>
      <c r="KN14" s="342"/>
      <c r="KO14" s="342"/>
      <c r="KP14" s="342"/>
      <c r="KQ14" s="342"/>
      <c r="KR14" s="342"/>
      <c r="KS14" s="342"/>
      <c r="KT14" s="342"/>
      <c r="KU14" s="342"/>
      <c r="KV14" s="342"/>
      <c r="KW14" s="342"/>
      <c r="KX14" s="342"/>
      <c r="KY14" s="342"/>
      <c r="KZ14" s="342"/>
      <c r="LA14" s="342"/>
      <c r="LB14" s="342"/>
      <c r="LC14" s="342"/>
      <c r="LD14" s="342"/>
      <c r="LE14" s="342"/>
      <c r="LF14" s="342"/>
      <c r="LG14" s="342"/>
      <c r="LH14" s="342"/>
      <c r="LI14" s="342"/>
      <c r="LJ14" s="342"/>
      <c r="LK14" s="342"/>
      <c r="LL14" s="342"/>
      <c r="LM14" s="342"/>
      <c r="LN14" s="342"/>
      <c r="LO14" s="342"/>
      <c r="LP14" s="342"/>
      <c r="LQ14" s="342"/>
      <c r="LR14" s="342"/>
      <c r="LS14" s="342"/>
      <c r="LT14" s="342"/>
      <c r="LU14" s="342"/>
      <c r="LV14" s="342"/>
      <c r="LW14" s="342"/>
      <c r="LX14" s="342">
        <v>6</v>
      </c>
      <c r="LY14" s="342"/>
      <c r="LZ14" s="342"/>
      <c r="MA14" s="342"/>
      <c r="MB14" s="342"/>
      <c r="MC14" s="342"/>
      <c r="MD14" s="342"/>
      <c r="ME14" s="342"/>
      <c r="MF14" s="342"/>
      <c r="MG14" s="342"/>
      <c r="MH14" s="342"/>
      <c r="MI14" s="342"/>
      <c r="MJ14" s="342"/>
      <c r="MK14" s="342"/>
      <c r="ML14" s="342"/>
      <c r="MM14" s="342"/>
      <c r="MN14" s="342"/>
      <c r="MO14" s="342"/>
      <c r="MP14" s="342"/>
      <c r="MQ14" s="342"/>
      <c r="MR14" s="342"/>
      <c r="MS14" s="342"/>
      <c r="MT14" s="342"/>
      <c r="MU14" s="342"/>
      <c r="MV14" s="342"/>
      <c r="MW14" s="342"/>
      <c r="MX14" s="342"/>
      <c r="MY14" s="342"/>
      <c r="MZ14" s="342"/>
      <c r="NA14" s="342"/>
      <c r="NB14" s="342"/>
      <c r="NC14" s="342"/>
      <c r="ND14" s="342"/>
      <c r="NE14" s="342"/>
      <c r="NF14" s="342"/>
      <c r="NG14" s="342"/>
      <c r="NH14" s="342"/>
      <c r="NI14" s="342"/>
      <c r="NJ14" s="342"/>
      <c r="NK14" s="342"/>
      <c r="NL14" s="342"/>
      <c r="NM14" s="342"/>
      <c r="NN14" s="342"/>
      <c r="NO14" s="342"/>
      <c r="NP14" s="342"/>
      <c r="NQ14" s="342"/>
      <c r="NR14" s="342"/>
      <c r="NS14" s="342"/>
      <c r="NT14" s="342"/>
      <c r="NU14" s="342"/>
      <c r="NV14" s="342"/>
      <c r="NW14" s="342"/>
    </row>
    <row r="15" spans="1:387" s="13" customFormat="1" ht="79.5" customHeight="1" x14ac:dyDescent="0.25">
      <c r="A15" s="121" t="s">
        <v>159</v>
      </c>
      <c r="B15" s="121" t="s">
        <v>0</v>
      </c>
      <c r="C15" s="165" t="s">
        <v>10</v>
      </c>
      <c r="D15" s="122" t="s">
        <v>156</v>
      </c>
      <c r="E15" s="122" t="s">
        <v>55</v>
      </c>
      <c r="F15" s="122" t="s">
        <v>56</v>
      </c>
      <c r="G15" s="122" t="s">
        <v>57</v>
      </c>
      <c r="H15" s="122" t="s">
        <v>58</v>
      </c>
      <c r="I15" s="122" t="s">
        <v>59</v>
      </c>
      <c r="J15" s="122" t="s">
        <v>52</v>
      </c>
      <c r="K15" s="166" t="s">
        <v>53</v>
      </c>
      <c r="L15" s="167" t="s">
        <v>157</v>
      </c>
      <c r="M15" s="168" t="s">
        <v>54</v>
      </c>
      <c r="N15" s="121" t="s">
        <v>13</v>
      </c>
      <c r="O15" s="123" t="s">
        <v>16</v>
      </c>
      <c r="P15" s="121" t="s">
        <v>2</v>
      </c>
      <c r="Q15" s="121" t="s">
        <v>158</v>
      </c>
      <c r="R15" s="121" t="s">
        <v>65</v>
      </c>
      <c r="S15" s="121" t="s">
        <v>64</v>
      </c>
      <c r="T15" s="121" t="s">
        <v>3</v>
      </c>
      <c r="U15" s="124" t="s">
        <v>11</v>
      </c>
      <c r="V15" s="123" t="s">
        <v>12</v>
      </c>
      <c r="W15" s="124" t="s">
        <v>5</v>
      </c>
      <c r="X15" s="124" t="s">
        <v>60</v>
      </c>
      <c r="Y15" s="121" t="s">
        <v>6</v>
      </c>
      <c r="Z15" s="124" t="s">
        <v>18</v>
      </c>
      <c r="AA15" s="121" t="s">
        <v>26</v>
      </c>
      <c r="AB15" s="125" t="s">
        <v>176</v>
      </c>
      <c r="AC15" s="125" t="s">
        <v>177</v>
      </c>
      <c r="AD15" s="125" t="s">
        <v>178</v>
      </c>
      <c r="AE15" s="125" t="s">
        <v>179</v>
      </c>
      <c r="AF15" s="125" t="s">
        <v>180</v>
      </c>
      <c r="AG15" s="170" t="s">
        <v>380</v>
      </c>
      <c r="AH15" s="170" t="s">
        <v>381</v>
      </c>
      <c r="AI15" s="170" t="s">
        <v>382</v>
      </c>
      <c r="AJ15" s="170" t="s">
        <v>383</v>
      </c>
      <c r="AK15" s="170" t="s">
        <v>384</v>
      </c>
      <c r="AL15" s="170" t="s">
        <v>385</v>
      </c>
      <c r="AM15" s="41" t="s">
        <v>386</v>
      </c>
      <c r="AN15" s="31" t="s">
        <v>181</v>
      </c>
      <c r="AO15" s="41" t="s">
        <v>387</v>
      </c>
      <c r="AP15" s="31" t="s">
        <v>182</v>
      </c>
      <c r="AQ15" s="41" t="s">
        <v>388</v>
      </c>
      <c r="AR15" s="33" t="s">
        <v>183</v>
      </c>
      <c r="AS15" s="41" t="s">
        <v>389</v>
      </c>
      <c r="AT15" s="32" t="s">
        <v>184</v>
      </c>
      <c r="AU15" s="154" t="s">
        <v>164</v>
      </c>
      <c r="AV15" s="155" t="s">
        <v>165</v>
      </c>
      <c r="AW15" s="154" t="s">
        <v>166</v>
      </c>
      <c r="AX15" s="155" t="s">
        <v>167</v>
      </c>
      <c r="AY15" s="154" t="s">
        <v>168</v>
      </c>
      <c r="AZ15" s="155" t="s">
        <v>169</v>
      </c>
      <c r="BA15" s="154" t="s">
        <v>170</v>
      </c>
      <c r="BB15" s="155" t="s">
        <v>171</v>
      </c>
      <c r="BC15" s="154" t="s">
        <v>172</v>
      </c>
      <c r="BD15" s="155" t="s">
        <v>173</v>
      </c>
      <c r="BE15" s="154" t="s">
        <v>174</v>
      </c>
      <c r="BF15" s="155" t="s">
        <v>175</v>
      </c>
      <c r="BG15" s="157" t="s">
        <v>8</v>
      </c>
      <c r="BH15" s="157" t="s">
        <v>9</v>
      </c>
      <c r="BI15" s="73" t="s">
        <v>25</v>
      </c>
      <c r="BJ15" s="74" t="s">
        <v>20</v>
      </c>
      <c r="BK15" s="39" t="s">
        <v>49</v>
      </c>
      <c r="BL15" s="164" t="s">
        <v>40</v>
      </c>
      <c r="BM15" s="82" t="s">
        <v>61</v>
      </c>
      <c r="BN15" s="220" t="s">
        <v>378</v>
      </c>
      <c r="BO15" s="82" t="s">
        <v>219</v>
      </c>
      <c r="BP15" s="82" t="s">
        <v>148</v>
      </c>
      <c r="BQ15" s="82" t="s">
        <v>56</v>
      </c>
      <c r="BR15" s="82" t="s">
        <v>57</v>
      </c>
      <c r="BS15" s="82" t="s">
        <v>134</v>
      </c>
      <c r="BT15" s="16"/>
      <c r="BU15" s="214" t="s">
        <v>222</v>
      </c>
      <c r="BV15" s="169" t="s">
        <v>811</v>
      </c>
      <c r="BW15" s="215">
        <v>0</v>
      </c>
      <c r="BX15" s="210" t="s">
        <v>8</v>
      </c>
      <c r="BY15" s="211" t="s">
        <v>9</v>
      </c>
      <c r="BZ15" s="211" t="s">
        <v>186</v>
      </c>
      <c r="CA15" s="212" t="s">
        <v>187</v>
      </c>
      <c r="CB15" s="212" t="s">
        <v>188</v>
      </c>
      <c r="CC15" s="212" t="s">
        <v>189</v>
      </c>
      <c r="CD15" s="212" t="s">
        <v>190</v>
      </c>
      <c r="CE15" s="212" t="s">
        <v>191</v>
      </c>
      <c r="CF15" s="212" t="s">
        <v>192</v>
      </c>
      <c r="CG15" s="212" t="s">
        <v>193</v>
      </c>
      <c r="CH15" s="212" t="s">
        <v>194</v>
      </c>
      <c r="CI15" s="212" t="s">
        <v>195</v>
      </c>
      <c r="CJ15" s="212" t="s">
        <v>196</v>
      </c>
      <c r="CK15" s="212" t="s">
        <v>197</v>
      </c>
      <c r="CL15" s="211" t="s">
        <v>198</v>
      </c>
      <c r="CM15" s="211" t="s">
        <v>199</v>
      </c>
      <c r="CN15" s="211" t="s">
        <v>200</v>
      </c>
      <c r="CO15" s="211" t="s">
        <v>201</v>
      </c>
      <c r="CP15" s="211" t="s">
        <v>202</v>
      </c>
      <c r="CQ15" s="211" t="s">
        <v>203</v>
      </c>
      <c r="CR15" s="211" t="s">
        <v>204</v>
      </c>
      <c r="CS15" s="211" t="s">
        <v>205</v>
      </c>
      <c r="CT15" s="211" t="s">
        <v>206</v>
      </c>
      <c r="CU15" s="211" t="s">
        <v>207</v>
      </c>
      <c r="CV15" s="211" t="s">
        <v>208</v>
      </c>
      <c r="CW15" s="213" t="s">
        <v>209</v>
      </c>
      <c r="CX15" s="210" t="s">
        <v>8</v>
      </c>
      <c r="CY15" s="211" t="s">
        <v>9</v>
      </c>
      <c r="CZ15" s="211" t="s">
        <v>186</v>
      </c>
      <c r="DA15" s="212" t="s">
        <v>187</v>
      </c>
      <c r="DB15" s="212" t="s">
        <v>188</v>
      </c>
      <c r="DC15" s="212" t="s">
        <v>189</v>
      </c>
      <c r="DD15" s="212" t="s">
        <v>190</v>
      </c>
      <c r="DE15" s="212" t="s">
        <v>191</v>
      </c>
      <c r="DF15" s="212" t="s">
        <v>192</v>
      </c>
      <c r="DG15" s="212" t="s">
        <v>193</v>
      </c>
      <c r="DH15" s="212" t="s">
        <v>194</v>
      </c>
      <c r="DI15" s="212" t="s">
        <v>195</v>
      </c>
      <c r="DJ15" s="212" t="s">
        <v>196</v>
      </c>
      <c r="DK15" s="212" t="s">
        <v>197</v>
      </c>
      <c r="DL15" s="211" t="s">
        <v>198</v>
      </c>
      <c r="DM15" s="211" t="s">
        <v>199</v>
      </c>
      <c r="DN15" s="211" t="s">
        <v>200</v>
      </c>
      <c r="DO15" s="211" t="s">
        <v>201</v>
      </c>
      <c r="DP15" s="211" t="s">
        <v>202</v>
      </c>
      <c r="DQ15" s="211" t="s">
        <v>203</v>
      </c>
      <c r="DR15" s="211" t="s">
        <v>204</v>
      </c>
      <c r="DS15" s="211" t="s">
        <v>205</v>
      </c>
      <c r="DT15" s="211" t="s">
        <v>206</v>
      </c>
      <c r="DU15" s="211" t="s">
        <v>207</v>
      </c>
      <c r="DV15" s="211" t="s">
        <v>208</v>
      </c>
      <c r="DW15" s="213" t="s">
        <v>209</v>
      </c>
      <c r="DX15" s="210" t="s">
        <v>8</v>
      </c>
      <c r="DY15" s="211" t="s">
        <v>9</v>
      </c>
      <c r="DZ15" s="211" t="s">
        <v>186</v>
      </c>
      <c r="EA15" s="212" t="s">
        <v>187</v>
      </c>
      <c r="EB15" s="212" t="s">
        <v>188</v>
      </c>
      <c r="EC15" s="212" t="s">
        <v>189</v>
      </c>
      <c r="ED15" s="212" t="s">
        <v>190</v>
      </c>
      <c r="EE15" s="212" t="s">
        <v>191</v>
      </c>
      <c r="EF15" s="212" t="s">
        <v>192</v>
      </c>
      <c r="EG15" s="212" t="s">
        <v>193</v>
      </c>
      <c r="EH15" s="212" t="s">
        <v>194</v>
      </c>
      <c r="EI15" s="212" t="s">
        <v>195</v>
      </c>
      <c r="EJ15" s="212" t="s">
        <v>196</v>
      </c>
      <c r="EK15" s="212" t="s">
        <v>197</v>
      </c>
      <c r="EL15" s="211" t="s">
        <v>198</v>
      </c>
      <c r="EM15" s="211" t="s">
        <v>199</v>
      </c>
      <c r="EN15" s="211" t="s">
        <v>200</v>
      </c>
      <c r="EO15" s="211" t="s">
        <v>201</v>
      </c>
      <c r="EP15" s="211" t="s">
        <v>202</v>
      </c>
      <c r="EQ15" s="211" t="s">
        <v>203</v>
      </c>
      <c r="ER15" s="211" t="s">
        <v>204</v>
      </c>
      <c r="ES15" s="211" t="s">
        <v>205</v>
      </c>
      <c r="ET15" s="211" t="s">
        <v>206</v>
      </c>
      <c r="EU15" s="211" t="s">
        <v>207</v>
      </c>
      <c r="EV15" s="211" t="s">
        <v>208</v>
      </c>
      <c r="EW15" s="213" t="s">
        <v>209</v>
      </c>
      <c r="EX15" s="210" t="s">
        <v>8</v>
      </c>
      <c r="EY15" s="211" t="s">
        <v>9</v>
      </c>
      <c r="EZ15" s="211" t="s">
        <v>186</v>
      </c>
      <c r="FA15" s="212" t="s">
        <v>187</v>
      </c>
      <c r="FB15" s="212" t="s">
        <v>188</v>
      </c>
      <c r="FC15" s="212" t="s">
        <v>189</v>
      </c>
      <c r="FD15" s="212" t="s">
        <v>190</v>
      </c>
      <c r="FE15" s="212" t="s">
        <v>191</v>
      </c>
      <c r="FF15" s="212" t="s">
        <v>192</v>
      </c>
      <c r="FG15" s="212" t="s">
        <v>193</v>
      </c>
      <c r="FH15" s="212" t="s">
        <v>194</v>
      </c>
      <c r="FI15" s="212" t="s">
        <v>195</v>
      </c>
      <c r="FJ15" s="212" t="s">
        <v>196</v>
      </c>
      <c r="FK15" s="212" t="s">
        <v>197</v>
      </c>
      <c r="FL15" s="211" t="s">
        <v>198</v>
      </c>
      <c r="FM15" s="211" t="s">
        <v>199</v>
      </c>
      <c r="FN15" s="211" t="s">
        <v>200</v>
      </c>
      <c r="FO15" s="211" t="s">
        <v>201</v>
      </c>
      <c r="FP15" s="211" t="s">
        <v>202</v>
      </c>
      <c r="FQ15" s="211" t="s">
        <v>203</v>
      </c>
      <c r="FR15" s="211" t="s">
        <v>204</v>
      </c>
      <c r="FS15" s="211" t="s">
        <v>205</v>
      </c>
      <c r="FT15" s="211" t="s">
        <v>206</v>
      </c>
      <c r="FU15" s="211" t="s">
        <v>207</v>
      </c>
      <c r="FV15" s="211" t="s">
        <v>208</v>
      </c>
      <c r="FW15" s="213" t="s">
        <v>209</v>
      </c>
      <c r="FX15" s="210" t="s">
        <v>8</v>
      </c>
      <c r="FY15" s="211" t="s">
        <v>9</v>
      </c>
      <c r="FZ15" s="211" t="s">
        <v>186</v>
      </c>
      <c r="GA15" s="212" t="s">
        <v>187</v>
      </c>
      <c r="GB15" s="212" t="s">
        <v>188</v>
      </c>
      <c r="GC15" s="212" t="s">
        <v>189</v>
      </c>
      <c r="GD15" s="212" t="s">
        <v>190</v>
      </c>
      <c r="GE15" s="212" t="s">
        <v>191</v>
      </c>
      <c r="GF15" s="212" t="s">
        <v>192</v>
      </c>
      <c r="GG15" s="212" t="s">
        <v>193</v>
      </c>
      <c r="GH15" s="212" t="s">
        <v>194</v>
      </c>
      <c r="GI15" s="212" t="s">
        <v>195</v>
      </c>
      <c r="GJ15" s="212" t="s">
        <v>196</v>
      </c>
      <c r="GK15" s="212" t="s">
        <v>197</v>
      </c>
      <c r="GL15" s="211" t="s">
        <v>198</v>
      </c>
      <c r="GM15" s="211" t="s">
        <v>199</v>
      </c>
      <c r="GN15" s="211" t="s">
        <v>200</v>
      </c>
      <c r="GO15" s="211" t="s">
        <v>201</v>
      </c>
      <c r="GP15" s="211" t="s">
        <v>202</v>
      </c>
      <c r="GQ15" s="211" t="s">
        <v>203</v>
      </c>
      <c r="GR15" s="211" t="s">
        <v>204</v>
      </c>
      <c r="GS15" s="211" t="s">
        <v>205</v>
      </c>
      <c r="GT15" s="211" t="s">
        <v>206</v>
      </c>
      <c r="GU15" s="211" t="s">
        <v>207</v>
      </c>
      <c r="GV15" s="211" t="s">
        <v>208</v>
      </c>
      <c r="GW15" s="213" t="s">
        <v>209</v>
      </c>
      <c r="GX15" s="210" t="s">
        <v>8</v>
      </c>
      <c r="GY15" s="211" t="s">
        <v>9</v>
      </c>
      <c r="GZ15" s="211" t="s">
        <v>186</v>
      </c>
      <c r="HA15" s="212" t="s">
        <v>187</v>
      </c>
      <c r="HB15" s="212" t="s">
        <v>188</v>
      </c>
      <c r="HC15" s="212" t="s">
        <v>189</v>
      </c>
      <c r="HD15" s="212" t="s">
        <v>190</v>
      </c>
      <c r="HE15" s="212" t="s">
        <v>191</v>
      </c>
      <c r="HF15" s="212" t="s">
        <v>192</v>
      </c>
      <c r="HG15" s="212" t="s">
        <v>193</v>
      </c>
      <c r="HH15" s="212" t="s">
        <v>194</v>
      </c>
      <c r="HI15" s="212" t="s">
        <v>195</v>
      </c>
      <c r="HJ15" s="212" t="s">
        <v>196</v>
      </c>
      <c r="HK15" s="212" t="s">
        <v>197</v>
      </c>
      <c r="HL15" s="211" t="s">
        <v>198</v>
      </c>
      <c r="HM15" s="211" t="s">
        <v>199</v>
      </c>
      <c r="HN15" s="211" t="s">
        <v>200</v>
      </c>
      <c r="HO15" s="211" t="s">
        <v>201</v>
      </c>
      <c r="HP15" s="211" t="s">
        <v>202</v>
      </c>
      <c r="HQ15" s="211" t="s">
        <v>203</v>
      </c>
      <c r="HR15" s="211" t="s">
        <v>204</v>
      </c>
      <c r="HS15" s="211" t="s">
        <v>205</v>
      </c>
      <c r="HT15" s="211" t="s">
        <v>206</v>
      </c>
      <c r="HU15" s="211" t="s">
        <v>207</v>
      </c>
      <c r="HV15" s="211" t="s">
        <v>208</v>
      </c>
      <c r="HW15" s="213" t="s">
        <v>209</v>
      </c>
      <c r="HX15" s="175" t="s">
        <v>8</v>
      </c>
      <c r="HY15" s="176" t="s">
        <v>9</v>
      </c>
      <c r="HZ15" s="176" t="s">
        <v>186</v>
      </c>
      <c r="IA15" s="177" t="s">
        <v>187</v>
      </c>
      <c r="IB15" s="177" t="s">
        <v>188</v>
      </c>
      <c r="IC15" s="177" t="s">
        <v>189</v>
      </c>
      <c r="ID15" s="177" t="s">
        <v>190</v>
      </c>
      <c r="IE15" s="177" t="s">
        <v>191</v>
      </c>
      <c r="IF15" s="177" t="s">
        <v>192</v>
      </c>
      <c r="IG15" s="177" t="s">
        <v>193</v>
      </c>
      <c r="IH15" s="177" t="s">
        <v>194</v>
      </c>
      <c r="II15" s="177" t="s">
        <v>195</v>
      </c>
      <c r="IJ15" s="177" t="s">
        <v>196</v>
      </c>
      <c r="IK15" s="177" t="s">
        <v>197</v>
      </c>
      <c r="IL15" s="176" t="s">
        <v>198</v>
      </c>
      <c r="IM15" s="176" t="s">
        <v>199</v>
      </c>
      <c r="IN15" s="176" t="s">
        <v>200</v>
      </c>
      <c r="IO15" s="176" t="s">
        <v>201</v>
      </c>
      <c r="IP15" s="176" t="s">
        <v>202</v>
      </c>
      <c r="IQ15" s="176" t="s">
        <v>203</v>
      </c>
      <c r="IR15" s="176" t="s">
        <v>204</v>
      </c>
      <c r="IS15" s="176" t="s">
        <v>205</v>
      </c>
      <c r="IT15" s="176" t="s">
        <v>206</v>
      </c>
      <c r="IU15" s="176" t="s">
        <v>207</v>
      </c>
      <c r="IV15" s="176" t="s">
        <v>208</v>
      </c>
      <c r="IW15" s="178" t="s">
        <v>209</v>
      </c>
      <c r="IX15" s="175" t="s">
        <v>8</v>
      </c>
      <c r="IY15" s="176" t="s">
        <v>9</v>
      </c>
      <c r="IZ15" s="176" t="s">
        <v>186</v>
      </c>
      <c r="JA15" s="177" t="s">
        <v>187</v>
      </c>
      <c r="JB15" s="177" t="s">
        <v>188</v>
      </c>
      <c r="JC15" s="177" t="s">
        <v>189</v>
      </c>
      <c r="JD15" s="177" t="s">
        <v>190</v>
      </c>
      <c r="JE15" s="177" t="s">
        <v>191</v>
      </c>
      <c r="JF15" s="177" t="s">
        <v>192</v>
      </c>
      <c r="JG15" s="177" t="s">
        <v>193</v>
      </c>
      <c r="JH15" s="177" t="s">
        <v>194</v>
      </c>
      <c r="JI15" s="177" t="s">
        <v>195</v>
      </c>
      <c r="JJ15" s="177" t="s">
        <v>196</v>
      </c>
      <c r="JK15" s="177" t="s">
        <v>197</v>
      </c>
      <c r="JL15" s="176" t="s">
        <v>198</v>
      </c>
      <c r="JM15" s="176" t="s">
        <v>199</v>
      </c>
      <c r="JN15" s="176" t="s">
        <v>200</v>
      </c>
      <c r="JO15" s="176" t="s">
        <v>201</v>
      </c>
      <c r="JP15" s="176" t="s">
        <v>202</v>
      </c>
      <c r="JQ15" s="176" t="s">
        <v>203</v>
      </c>
      <c r="JR15" s="176" t="s">
        <v>204</v>
      </c>
      <c r="JS15" s="176" t="s">
        <v>205</v>
      </c>
      <c r="JT15" s="176" t="s">
        <v>206</v>
      </c>
      <c r="JU15" s="176" t="s">
        <v>207</v>
      </c>
      <c r="JV15" s="176" t="s">
        <v>208</v>
      </c>
      <c r="JW15" s="178" t="s">
        <v>209</v>
      </c>
      <c r="JX15" s="175" t="s">
        <v>8</v>
      </c>
      <c r="JY15" s="176" t="s">
        <v>9</v>
      </c>
      <c r="JZ15" s="176" t="s">
        <v>186</v>
      </c>
      <c r="KA15" s="177" t="s">
        <v>187</v>
      </c>
      <c r="KB15" s="177" t="s">
        <v>188</v>
      </c>
      <c r="KC15" s="177" t="s">
        <v>189</v>
      </c>
      <c r="KD15" s="177" t="s">
        <v>190</v>
      </c>
      <c r="KE15" s="177" t="s">
        <v>191</v>
      </c>
      <c r="KF15" s="177" t="s">
        <v>192</v>
      </c>
      <c r="KG15" s="177" t="s">
        <v>193</v>
      </c>
      <c r="KH15" s="177" t="s">
        <v>194</v>
      </c>
      <c r="KI15" s="177" t="s">
        <v>195</v>
      </c>
      <c r="KJ15" s="177" t="s">
        <v>196</v>
      </c>
      <c r="KK15" s="177" t="s">
        <v>197</v>
      </c>
      <c r="KL15" s="176" t="s">
        <v>198</v>
      </c>
      <c r="KM15" s="176" t="s">
        <v>199</v>
      </c>
      <c r="KN15" s="176" t="s">
        <v>200</v>
      </c>
      <c r="KO15" s="176" t="s">
        <v>201</v>
      </c>
      <c r="KP15" s="176" t="s">
        <v>202</v>
      </c>
      <c r="KQ15" s="176" t="s">
        <v>203</v>
      </c>
      <c r="KR15" s="176" t="s">
        <v>204</v>
      </c>
      <c r="KS15" s="176" t="s">
        <v>205</v>
      </c>
      <c r="KT15" s="176" t="s">
        <v>206</v>
      </c>
      <c r="KU15" s="176" t="s">
        <v>207</v>
      </c>
      <c r="KV15" s="176" t="s">
        <v>208</v>
      </c>
      <c r="KW15" s="178" t="s">
        <v>209</v>
      </c>
      <c r="KX15" s="175" t="s">
        <v>8</v>
      </c>
      <c r="KY15" s="176" t="s">
        <v>9</v>
      </c>
      <c r="KZ15" s="176" t="s">
        <v>186</v>
      </c>
      <c r="LA15" s="177" t="s">
        <v>187</v>
      </c>
      <c r="LB15" s="177" t="s">
        <v>188</v>
      </c>
      <c r="LC15" s="177" t="s">
        <v>189</v>
      </c>
      <c r="LD15" s="177" t="s">
        <v>190</v>
      </c>
      <c r="LE15" s="177" t="s">
        <v>191</v>
      </c>
      <c r="LF15" s="177" t="s">
        <v>192</v>
      </c>
      <c r="LG15" s="177" t="s">
        <v>193</v>
      </c>
      <c r="LH15" s="177" t="s">
        <v>194</v>
      </c>
      <c r="LI15" s="177" t="s">
        <v>195</v>
      </c>
      <c r="LJ15" s="177" t="s">
        <v>196</v>
      </c>
      <c r="LK15" s="177" t="s">
        <v>197</v>
      </c>
      <c r="LL15" s="176" t="s">
        <v>198</v>
      </c>
      <c r="LM15" s="176" t="s">
        <v>199</v>
      </c>
      <c r="LN15" s="176" t="s">
        <v>200</v>
      </c>
      <c r="LO15" s="176" t="s">
        <v>201</v>
      </c>
      <c r="LP15" s="176" t="s">
        <v>202</v>
      </c>
      <c r="LQ15" s="176" t="s">
        <v>203</v>
      </c>
      <c r="LR15" s="176" t="s">
        <v>204</v>
      </c>
      <c r="LS15" s="176" t="s">
        <v>205</v>
      </c>
      <c r="LT15" s="176" t="s">
        <v>206</v>
      </c>
      <c r="LU15" s="176" t="s">
        <v>207</v>
      </c>
      <c r="LV15" s="176" t="s">
        <v>208</v>
      </c>
      <c r="LW15" s="178" t="s">
        <v>209</v>
      </c>
      <c r="LX15" s="175" t="s">
        <v>8</v>
      </c>
      <c r="LY15" s="176" t="s">
        <v>9</v>
      </c>
      <c r="LZ15" s="176" t="s">
        <v>186</v>
      </c>
      <c r="MA15" s="177" t="s">
        <v>187</v>
      </c>
      <c r="MB15" s="177" t="s">
        <v>188</v>
      </c>
      <c r="MC15" s="177" t="s">
        <v>189</v>
      </c>
      <c r="MD15" s="177" t="s">
        <v>190</v>
      </c>
      <c r="ME15" s="177" t="s">
        <v>191</v>
      </c>
      <c r="MF15" s="177" t="s">
        <v>192</v>
      </c>
      <c r="MG15" s="177" t="s">
        <v>193</v>
      </c>
      <c r="MH15" s="177" t="s">
        <v>194</v>
      </c>
      <c r="MI15" s="177" t="s">
        <v>195</v>
      </c>
      <c r="MJ15" s="177" t="s">
        <v>196</v>
      </c>
      <c r="MK15" s="177" t="s">
        <v>197</v>
      </c>
      <c r="ML15" s="176" t="s">
        <v>198</v>
      </c>
      <c r="MM15" s="176" t="s">
        <v>199</v>
      </c>
      <c r="MN15" s="176" t="s">
        <v>200</v>
      </c>
      <c r="MO15" s="176" t="s">
        <v>201</v>
      </c>
      <c r="MP15" s="176" t="s">
        <v>202</v>
      </c>
      <c r="MQ15" s="176" t="s">
        <v>203</v>
      </c>
      <c r="MR15" s="176" t="s">
        <v>204</v>
      </c>
      <c r="MS15" s="176" t="s">
        <v>205</v>
      </c>
      <c r="MT15" s="176" t="s">
        <v>206</v>
      </c>
      <c r="MU15" s="176" t="s">
        <v>207</v>
      </c>
      <c r="MV15" s="176" t="s">
        <v>208</v>
      </c>
      <c r="MW15" s="178" t="s">
        <v>209</v>
      </c>
      <c r="MX15" s="175" t="s">
        <v>8</v>
      </c>
      <c r="MY15" s="176" t="s">
        <v>9</v>
      </c>
      <c r="MZ15" s="176" t="s">
        <v>186</v>
      </c>
      <c r="NA15" s="177" t="s">
        <v>187</v>
      </c>
      <c r="NB15" s="177" t="s">
        <v>188</v>
      </c>
      <c r="NC15" s="177" t="s">
        <v>189</v>
      </c>
      <c r="ND15" s="177" t="s">
        <v>190</v>
      </c>
      <c r="NE15" s="177" t="s">
        <v>191</v>
      </c>
      <c r="NF15" s="177" t="s">
        <v>192</v>
      </c>
      <c r="NG15" s="177" t="s">
        <v>193</v>
      </c>
      <c r="NH15" s="177" t="s">
        <v>194</v>
      </c>
      <c r="NI15" s="177" t="s">
        <v>195</v>
      </c>
      <c r="NJ15" s="177" t="s">
        <v>196</v>
      </c>
      <c r="NK15" s="177" t="s">
        <v>197</v>
      </c>
      <c r="NL15" s="176" t="s">
        <v>198</v>
      </c>
      <c r="NM15" s="176" t="s">
        <v>199</v>
      </c>
      <c r="NN15" s="176" t="s">
        <v>200</v>
      </c>
      <c r="NO15" s="176" t="s">
        <v>201</v>
      </c>
      <c r="NP15" s="176" t="s">
        <v>202</v>
      </c>
      <c r="NQ15" s="176" t="s">
        <v>203</v>
      </c>
      <c r="NR15" s="176" t="s">
        <v>204</v>
      </c>
      <c r="NS15" s="176" t="s">
        <v>205</v>
      </c>
      <c r="NT15" s="176" t="s">
        <v>206</v>
      </c>
      <c r="NU15" s="176" t="s">
        <v>207</v>
      </c>
      <c r="NV15" s="176" t="s">
        <v>208</v>
      </c>
      <c r="NW15" s="178" t="s">
        <v>209</v>
      </c>
    </row>
    <row r="16" spans="1:387" s="16" customFormat="1" ht="17.25" customHeight="1" x14ac:dyDescent="0.15">
      <c r="A16" s="223" t="s">
        <v>775</v>
      </c>
      <c r="B16" s="224" t="s">
        <v>776</v>
      </c>
      <c r="C16" s="225" t="s">
        <v>777</v>
      </c>
      <c r="D16" s="225" t="s">
        <v>778</v>
      </c>
      <c r="E16" s="226" t="s">
        <v>779</v>
      </c>
      <c r="F16" s="227" t="s">
        <v>780</v>
      </c>
      <c r="G16" s="225" t="s">
        <v>129</v>
      </c>
      <c r="H16" s="225" t="s">
        <v>538</v>
      </c>
      <c r="I16" s="227" t="s">
        <v>781</v>
      </c>
      <c r="J16" s="227" t="s">
        <v>782</v>
      </c>
      <c r="K16" s="227" t="s">
        <v>783</v>
      </c>
      <c r="L16" s="227" t="s">
        <v>783</v>
      </c>
      <c r="M16" s="227" t="s">
        <v>784</v>
      </c>
      <c r="N16" s="228" t="s">
        <v>785</v>
      </c>
      <c r="O16" s="228" t="s">
        <v>786</v>
      </c>
      <c r="P16" s="228" t="s">
        <v>787</v>
      </c>
      <c r="Q16" s="228" t="s">
        <v>788</v>
      </c>
      <c r="R16" s="228" t="s">
        <v>405</v>
      </c>
      <c r="S16" s="228" t="s">
        <v>789</v>
      </c>
      <c r="T16" s="229">
        <v>65000</v>
      </c>
      <c r="U16" s="230" t="s">
        <v>492</v>
      </c>
      <c r="V16" s="230" t="s">
        <v>493</v>
      </c>
      <c r="W16" s="229"/>
      <c r="X16" s="229">
        <v>0</v>
      </c>
      <c r="Y16" s="229"/>
      <c r="Z16" s="229" t="s">
        <v>409</v>
      </c>
      <c r="AA16" s="231">
        <v>0</v>
      </c>
      <c r="AB16" s="223"/>
      <c r="AC16" s="223"/>
      <c r="AD16" s="223"/>
      <c r="AE16" s="223"/>
      <c r="AF16" s="223"/>
      <c r="AG16" s="223"/>
      <c r="AH16" s="233"/>
      <c r="AI16" s="233"/>
      <c r="AJ16" s="233"/>
      <c r="AK16" s="233"/>
      <c r="AL16" s="233"/>
      <c r="AM16" s="41" t="s">
        <v>160</v>
      </c>
      <c r="AN16" s="42">
        <v>0</v>
      </c>
      <c r="AO16" s="41"/>
      <c r="AP16" s="42"/>
      <c r="AQ16" s="41"/>
      <c r="AR16" s="43"/>
      <c r="AS16" s="41"/>
      <c r="AT16" s="43"/>
      <c r="AU16" s="75" t="str">
        <f t="shared" ref="AU16:AU44" si="1">CONCATENATE(BX16,BY16,BZ16,CA16,CB16,CC16,CD16,CE16,CF16,CG16,CH16,CI16,CJ16,CK16,CL16,CM16,CN16,CO16,CP16,CQ16,CR16,CS16,CT16,CU16,CV16,CW16)</f>
        <v/>
      </c>
      <c r="AV16" s="75">
        <f t="shared" ref="AV16:AV44" si="2">IF(SUM(CX16:DW16)&gt;=0,SUM(CX16:DW16),"")</f>
        <v>0</v>
      </c>
      <c r="AW16" s="75" t="str">
        <f t="shared" ref="AW16:AW44" si="3">CONCATENATE(DX16,DY16,DZ16,EA16,EB16,EC16,ED16,EE16,EF16,EG16,EH16,EI16,EJ16,EK16,EL16,EM16,EN16,EO16,EP16,EQ16,ER16,ES16,ET16,EU16,EV16,EW16)</f>
        <v/>
      </c>
      <c r="AX16" s="75">
        <f t="shared" ref="AX16:AX44" si="4">IF(SUM(EX16:FW16)&gt;=0,SUM(EX16:FW16),"")</f>
        <v>0</v>
      </c>
      <c r="AY16" s="75" t="str">
        <f t="shared" ref="AY16:AY44" si="5">CONCATENATE(FX16,FY16,FZ16,GA16,GB16,GC16,GD16,GE16,GF16,GG16,GH16,GI16,GJ16,GK16,GL16,GM16,GN16,GO16,GP16,GQ16,GR16,GS16,GT16,GU16,GV16,GW16)</f>
        <v/>
      </c>
      <c r="AZ16" s="75">
        <f t="shared" ref="AZ16:AZ44" si="6">IF(SUM(GX16:HW16)&gt;=0,SUM(GX16:HW16),"")</f>
        <v>0</v>
      </c>
      <c r="BA16" s="75" t="str">
        <f t="shared" ref="BA16:BA44" si="7">CONCATENATE(HX16,HY16,HZ16,IA16,IB16,IC16,ID16,IE16,IF16,IG16,IH16,II16,IJ16,IK16,IL16,IM16,IN16,IO16,IP16,IQ16,IR16,IS16,IT16,IU16,IV16,IW16)</f>
        <v/>
      </c>
      <c r="BB16" s="75">
        <f t="shared" ref="BB16:BB44" si="8">IF(SUM(IX16:JW16)&gt;=0,SUM(IX16:JW16),"")</f>
        <v>0</v>
      </c>
      <c r="BC16" s="75" t="str">
        <f t="shared" ref="BC16:BC44" si="9">CONCATENATE(JX16,JY16,JZ16,KA16,KB16,KC16,KD16,KE16,KF16,KG16,KH16,KI16,KJ16,KK16,KL16,KM16,KN16,KO16,KP16,KQ16,KR16,KS16,KT16,KU16,KV16,KW16)</f>
        <v/>
      </c>
      <c r="BD16" s="75">
        <f t="shared" ref="BD16:BD44" si="10">IF(SUM(KX16:LW16)&gt;=0,SUM(KX16:LW16),"")</f>
        <v>0</v>
      </c>
      <c r="BE16" s="75" t="str">
        <f t="shared" ref="BE16:BE44" si="11">CONCATENATE(LX16,LY16,LZ16,MA16,MB16,MC16,MD16,ME16,MF16,MG16,MH16,MI16,MJ16,MK16,ML16,MM16,MN16,MO16,MP16,MQ16,MR16,MS16,MT16,MU16,MV16,MW16)</f>
        <v/>
      </c>
      <c r="BF16" s="75">
        <f t="shared" ref="BF16:BF44" si="12">IF(SUM(MX16:NW16)&gt;=0,SUM(MX16:NW16),"")</f>
        <v>0</v>
      </c>
      <c r="BG16" s="69" t="str">
        <f t="shared" ref="BG16:BG44" si="13">IF(SUM(AV16,AX16,AZ16,BB16,BD16,BF16)=0,"",SUM(AV16,AX16,AZ16,BB16,BD16,BF16))</f>
        <v/>
      </c>
      <c r="BH16" s="70" t="str">
        <f t="shared" ref="BH16:BH44" si="14">IF(SUM(AN16,AP16,AR16,AT16)=0,"",SUM(AN16,AP16,AR16,AT16))</f>
        <v/>
      </c>
      <c r="BI16" s="69" t="str">
        <f t="shared" ref="BI16:BI44" si="15">IF(SUM(BG16:BH16)&gt;0,SUM(BG16:BH16),"")</f>
        <v/>
      </c>
      <c r="BJ16" s="71" t="e">
        <f t="shared" ref="BJ16:BJ44" si="16">IF(1-((BH16*(AN$10/AP$10))/BG16)&gt;=0,CEILING(1-((BH16*(AN$10/AP$10))/BG16),0.01),CEILING((1-((BH16*(AN$10/AP$10))/BG16))*-1,0.01))</f>
        <v>#VALUE!</v>
      </c>
      <c r="BK16" s="204" t="e">
        <f t="shared" ref="BK16:BK44" si="17">BI16/($AN$10+$AP$10)</f>
        <v>#VALUE!</v>
      </c>
      <c r="BL16" s="72" t="e">
        <f t="shared" ref="BL16:BL44" si="18">AA16/W16</f>
        <v>#DIV/0!</v>
      </c>
      <c r="BM16" s="83">
        <f t="shared" ref="BM16:BM44" si="19">W16/T16</f>
        <v>0</v>
      </c>
      <c r="BN16" s="221">
        <f t="shared" ref="BN16:BN44" si="20">IF(B16="","",1)</f>
        <v>1</v>
      </c>
      <c r="BO16" s="202">
        <f t="shared" ref="BO16:BO44" si="21">IF(B16="","",IF($AQ$1=$AS$9,AA16,ROUND(W16*BK16,$AR$8)))</f>
        <v>0</v>
      </c>
      <c r="BP16" s="101" t="str">
        <f t="shared" ref="BP16:BP44" si="22">IF(F16="","",VLOOKUP(SUBSTITUTE(F16," ","")+0,$BQ$16:$BS$2322,2))</f>
        <v>Olomouc</v>
      </c>
      <c r="BQ16" s="99">
        <v>10300</v>
      </c>
      <c r="BR16" s="94" t="s">
        <v>66</v>
      </c>
      <c r="BS16" s="94" t="s">
        <v>66</v>
      </c>
      <c r="BU16" s="45" t="s">
        <v>247</v>
      </c>
      <c r="BV16" s="44" t="s">
        <v>810</v>
      </c>
      <c r="BW16" s="45">
        <v>12</v>
      </c>
      <c r="BX16" s="179" t="str">
        <f t="shared" ref="BX16:BX44" si="23">IF(COUNTIF($AG16,$BX$8),VLOOKUP($BX$10,$BU$14:$BW$44,2,FALSE),"")</f>
        <v/>
      </c>
      <c r="BY16" s="173" t="str">
        <f t="shared" ref="BY16:BY44" si="24">IF(COUNTIF($AG16,$BY$8),IF(COUNTIF($BX16,"")&lt;BY$13,CONCATENATE(" + ",VLOOKUP($BY$10,$BU$14:$BW$44,2,FALSE)),VLOOKUP($BY$10,$BU$14:$BW$44,2,FALSE)),"")</f>
        <v/>
      </c>
      <c r="BZ16" s="173" t="str">
        <f>IF(COUNTIF($AG16,BZ$8),IF(COUNTIF($BX16:BY16,"")&lt;BZ$13,CONCATENATE(" + ",VLOOKUP(BZ$10,$BU$14:$BW$44,2,FALSE)),VLOOKUP(BZ$10,$BU$14:$BW$44,2,FALSE)),"")</f>
        <v/>
      </c>
      <c r="CA16" s="173" t="str">
        <f>IF(COUNTIF($AG16,CA$8),IF(COUNTIF($BX16:BZ16,"")&lt;CA$13,CONCATENATE(" + ",VLOOKUP(CA$10,$BU$14:$BW$44,2,FALSE)),VLOOKUP(CA$10,$BU$14:$BW$44,2,FALSE)),"")</f>
        <v/>
      </c>
      <c r="CB16" s="173" t="str">
        <f>IF(COUNTIF($AG16,CB$8),IF(COUNTIF($BX16:CA16,"")&lt;CB$13,CONCATENATE(" + ",VLOOKUP(CB$10,$BU$14:$BW$44,2,FALSE)),VLOOKUP(CB$10,$BU$14:$BW$44,2,FALSE)),"")</f>
        <v/>
      </c>
      <c r="CC16" s="173" t="str">
        <f>IF(COUNTIF($AG16,CC$8),IF(COUNTIF($BX16:CB16,"")&lt;CC$13,CONCATENATE(" + ",VLOOKUP(CC$10,$BU$14:$BW$44,2,FALSE)),VLOOKUP(CC$10,$BU$14:$BW$44,2,FALSE)),"")</f>
        <v/>
      </c>
      <c r="CD16" s="173" t="str">
        <f>IF(COUNTIF($AG16,CD$8),IF(COUNTIF($BX16:CC16,"")&lt;CD$13,CONCATENATE(" + ",VLOOKUP(CD$10,$BU$14:$BW$44,2,FALSE)),VLOOKUP(CD$10,$BU$14:$BW$44,2,FALSE)),"")</f>
        <v/>
      </c>
      <c r="CE16" s="173" t="str">
        <f>IF(COUNTIF($AG16,CE$8),IF(COUNTIF($BX16:CD16,"")&lt;CE$13,CONCATENATE(" + ",VLOOKUP(CE$10,$BU$14:$BW$44,2,FALSE)),VLOOKUP(CE$10,$BU$14:$BW$44,2,FALSE)),"")</f>
        <v/>
      </c>
      <c r="CF16" s="173" t="str">
        <f>IF(COUNTIF($AG16,CF$8),IF(COUNTIF($BX16:CE16,"")&lt;CF$13,CONCATENATE(" + ",VLOOKUP(CF$10,$BU$14:$BW$44,2,FALSE)),VLOOKUP(CF$10,$BU$14:$BW$44,2,FALSE)),"")</f>
        <v/>
      </c>
      <c r="CG16" s="173" t="str">
        <f>IF(COUNTIF($AG16,CG$8),IF(COUNTIF($BX16:CF16,"")&lt;CG$13,CONCATENATE(" + ",VLOOKUP(CG$10,$BU$14:$BW$44,2,FALSE)),VLOOKUP(CG$10,$BU$14:$BW$44,2,FALSE)),"")</f>
        <v/>
      </c>
      <c r="CH16" s="173" t="str">
        <f>IF(COUNTIF($AG16,CH$8),IF(COUNTIF($BX16:CG16,"")&lt;CH$13,CONCATENATE(" + ",VLOOKUP(CH$10,$BU$14:$BW$44,2,FALSE)),VLOOKUP(CH$10,$BU$14:$BW$44,2,FALSE)),"")</f>
        <v/>
      </c>
      <c r="CI16" s="173" t="str">
        <f>IF(COUNTIF($AG16,CI$8),IF(COUNTIF($BX16:CH16,"")&lt;CI$13,CONCATENATE(" + ",VLOOKUP(CI$10,$BU$14:$BW$44,2,FALSE)),VLOOKUP(CI$10,$BU$14:$BW$44,2,FALSE)),"")</f>
        <v/>
      </c>
      <c r="CJ16" s="173" t="str">
        <f>IF(COUNTIF($AG16,CJ$8),IF(COUNTIF($BX16:CI16,"")&lt;CJ$13,CONCATENATE(" + ",VLOOKUP(CJ$10,$BU$14:$BW$44,2,FALSE)),VLOOKUP(CJ$10,$BU$14:$BW$44,2,FALSE)),"")</f>
        <v/>
      </c>
      <c r="CK16" s="173" t="str">
        <f>IF(COUNTIF($AG16,CK$8),IF(COUNTIF($BX16:CJ16,"")&lt;CK$13,CONCATENATE(" + ",VLOOKUP(CK$10,$BU$14:$BW$44,2,FALSE)),VLOOKUP(CK$10,$BU$14:$BW$44,2,FALSE)),"")</f>
        <v/>
      </c>
      <c r="CL16" s="173" t="str">
        <f>IF(COUNTIF($AG16,CL$8),IF(COUNTIF($BX16:CK16,"")&lt;CL$13,CONCATENATE(" + ",VLOOKUP(CL$10,$BU$14:$BW$44,2,FALSE)),VLOOKUP(CL$10,$BU$14:$BW$44,2,FALSE)),"")</f>
        <v/>
      </c>
      <c r="CM16" s="173" t="str">
        <f>IF(COUNTIF($AG16,CM$8),IF(COUNTIF($BX16:CL16,"")&lt;CM$13,CONCATENATE(" + ",VLOOKUP(CM$10,$BU$14:$BW$44,2,FALSE)),VLOOKUP(CM$10,$BU$14:$BW$44,2,FALSE)),"")</f>
        <v/>
      </c>
      <c r="CN16" s="173" t="str">
        <f>IF(COUNTIF($AG16,CN$8),IF(COUNTIF($BX16:CM16,"")&lt;CN$13,CONCATENATE(" + ",VLOOKUP(CN$10,$BU$14:$BW$44,2,FALSE)),VLOOKUP(CN$10,$BU$14:$BW$44,2,FALSE)),"")</f>
        <v/>
      </c>
      <c r="CO16" s="173" t="str">
        <f>IF(COUNTIF($AG16,CO$8),IF(COUNTIF($BX16:CN16,"")&lt;CO$13,CONCATENATE(" + ",VLOOKUP(CO$10,$BU$14:$BW$44,2,FALSE)),VLOOKUP(CO$10,$BU$14:$BW$44,2,FALSE)),"")</f>
        <v/>
      </c>
      <c r="CP16" s="173" t="str">
        <f>IF(COUNTIF($AG16,CP$8),IF(COUNTIF($BX16:CO16,"")&lt;CP$13,CONCATENATE(" + ",VLOOKUP(CP$10,$BU$14:$BW$44,2,FALSE)),VLOOKUP(CP$10,$BU$14:$BW$44,2,FALSE)),"")</f>
        <v/>
      </c>
      <c r="CQ16" s="173" t="str">
        <f>IF(COUNTIF($AG16,CQ$8),IF(COUNTIF($BX16:CP16,"")&lt;CQ$13,CONCATENATE(" + ",VLOOKUP(CQ$10,$BU$14:$BW$44,2,FALSE)),VLOOKUP(CQ$10,$BU$14:$BW$44,2,FALSE)),"")</f>
        <v/>
      </c>
      <c r="CR16" s="173" t="str">
        <f>IF(COUNTIF($AG16,CR$8),IF(COUNTIF($BX16:CQ16,"")&lt;CR$13,CONCATENATE(" + ",VLOOKUP(CR$10,$BU$14:$BW$44,2,FALSE)),VLOOKUP(CR$10,$BU$14:$BW$44,2,FALSE)),"")</f>
        <v/>
      </c>
      <c r="CS16" s="173" t="str">
        <f>IF(COUNTIF($AG16,CS$8),IF(COUNTIF($BX16:CR16,"")&lt;CS$13,CONCATENATE(" + ",VLOOKUP(CS$10,$BU$14:$BW$44,2,FALSE)),VLOOKUP(CS$10,$BU$14:$BW$44,2,FALSE)),"")</f>
        <v/>
      </c>
      <c r="CT16" s="173" t="str">
        <f>IF(COUNTIF($AG16,CT$8),IF(COUNTIF($BX16:CS16,"")&lt;CT$13,CONCATENATE(" + ",VLOOKUP(CT$10,$BU$14:$BW$44,2,FALSE)),VLOOKUP(CT$10,$BU$14:$BW$44,2,FALSE)),"")</f>
        <v/>
      </c>
      <c r="CU16" s="173" t="str">
        <f>IF(COUNTIF($AG16,CU$8),IF(COUNTIF($BX16:CT16,"")&lt;CU$13,CONCATENATE(" + ",VLOOKUP(CU$10,$BU$14:$BW$44,2,FALSE)),VLOOKUP(CU$10,$BU$14:$BW$44,2,FALSE)),"")</f>
        <v/>
      </c>
      <c r="CV16" s="173" t="str">
        <f>IF(COUNTIF($AG16,CV$8),IF(COUNTIF($BX16:CU16,"")&lt;CV$13,CONCATENATE(" + ",VLOOKUP(CV$10,$BU$14:$BW$44,2,FALSE)),VLOOKUP(CV$10,$BU$14:$BW$44,2,FALSE)),"")</f>
        <v/>
      </c>
      <c r="CW16" s="173" t="str">
        <f>IF(COUNTIF($AG16,CW$8),IF(COUNTIF($BX16:CV16,"")&lt;CW$13,CONCATENATE(" + ",VLOOKUP(CW$10,$BU$14:$BW$44,2,FALSE)),VLOOKUP(CW$10,$BU$14:$BW$44,2,FALSE)),"")</f>
        <v/>
      </c>
      <c r="CX16" s="179" t="str">
        <f t="shared" ref="CX16:CX44" si="25">IF(COUNTIF($AG16,"*A*"),VLOOKUP("1A",$BU$14:$BW$44,3,FALSE),"")</f>
        <v/>
      </c>
      <c r="CY16" s="174" t="str">
        <f t="shared" ref="CY16:CY44" si="26">IF(COUNTIF($AG16,"*B*"),VLOOKUP("1B",$BU$14:$BW$44,3,FALSE),"")</f>
        <v/>
      </c>
      <c r="CZ16" s="173" t="str">
        <f t="shared" ref="CZ16:CZ44" si="27">IF(COUNTIF($AG16,"*C*"),VLOOKUP("1C",$BU$14:$BW$44,3,FALSE),"")</f>
        <v/>
      </c>
      <c r="DA16" s="173" t="str">
        <f t="shared" ref="DA16:DA44" si="28">IF(COUNTIF($AG16,"*D*"),VLOOKUP("1D",$BU$14:$BW$44,3,FALSE),"")</f>
        <v/>
      </c>
      <c r="DB16" s="173" t="str">
        <f t="shared" ref="DB16:DB44" si="29">IF(COUNTIF($AG16,"*E*"),VLOOKUP("1E",$BU$14:$BW$44,3,FALSE),"")</f>
        <v/>
      </c>
      <c r="DC16" s="173" t="str">
        <f t="shared" ref="DC16:DC44" si="30">IF(COUNTIF($AG16,"*F*"),VLOOKUP("1F",$BU$14:$BW$44,3,FALSE),"")</f>
        <v/>
      </c>
      <c r="DD16" s="173" t="str">
        <f t="shared" ref="DD16:DD44" si="31">IF(COUNTIF($AG16,"*G*"),VLOOKUP("1G",$BU$14:$BW$44,3,FALSE),"")</f>
        <v/>
      </c>
      <c r="DE16" s="173" t="str">
        <f t="shared" ref="DE16:DE44" si="32">IF(COUNTIF($AG16,"*H*"),VLOOKUP("1H",$BU$14:$BW$44,3,FALSE),"")</f>
        <v/>
      </c>
      <c r="DF16" s="173" t="str">
        <f t="shared" ref="DF16:DF44" si="33">IF(COUNTIF($AG16,"*I*"),VLOOKUP("1I",$BU$14:$BW$44,3,FALSE),"")</f>
        <v/>
      </c>
      <c r="DG16" s="173" t="str">
        <f t="shared" ref="DG16:DG44" si="34">IF(COUNTIF($AG16,"*J*"),VLOOKUP("1J",$BU$14:$BW$44,3,FALSE),"")</f>
        <v/>
      </c>
      <c r="DH16" s="173" t="str">
        <f t="shared" ref="DH16:DH44" si="35">IF(COUNTIF($AG16,"*K*"),VLOOKUP("1K",$BU$14:$BW$44,3,FALSE),"")</f>
        <v/>
      </c>
      <c r="DI16" s="173" t="str">
        <f t="shared" ref="DI16:DI44" si="36">IF(COUNTIF($AG16,"*L*"),VLOOKUP("1L",$BU$14:$BW$44,3,FALSE),"")</f>
        <v/>
      </c>
      <c r="DJ16" s="173" t="str">
        <f t="shared" ref="DJ16:DJ44" si="37">IF(COUNTIF($AG16,"*M*"),VLOOKUP("1M",$BU$14:$BW$44,3,FALSE),"")</f>
        <v/>
      </c>
      <c r="DK16" s="173" t="str">
        <f t="shared" ref="DK16:DK44" si="38">IF(COUNTIF($AG16,"*N*"),VLOOKUP("1N",$BU$14:$BW$44,3,FALSE),"")</f>
        <v/>
      </c>
      <c r="DL16" s="173" t="str">
        <f t="shared" ref="DL16:DL44" si="39">IF(COUNTIF($AG16,"*O*"),VLOOKUP("1O",$BU$14:$BW$44,3,FALSE),"")</f>
        <v/>
      </c>
      <c r="DM16" s="173" t="str">
        <f t="shared" ref="DM16:DM44" si="40">IF(COUNTIF($AG16,"*P*"),VLOOKUP("1P",$BU$14:$BW$44,3,FALSE),"")</f>
        <v/>
      </c>
      <c r="DN16" s="173" t="str">
        <f t="shared" ref="DN16:DN44" si="41">IF(COUNTIF($AG16,"*Q*"),VLOOKUP("1Q",$BU$14:$BW$44,3,FALSE),"")</f>
        <v/>
      </c>
      <c r="DO16" s="173" t="str">
        <f t="shared" ref="DO16:DO44" si="42">IF(COUNTIF($AG16,"*R*"),VLOOKUP("1R",$BU$14:$BW$44,3,FALSE),"")</f>
        <v/>
      </c>
      <c r="DP16" s="173" t="str">
        <f t="shared" ref="DP16:DP44" si="43">IF(COUNTIF($AG16,"*S*"),VLOOKUP("1S",$BU$14:$BW$44,3,FALSE),"")</f>
        <v/>
      </c>
      <c r="DQ16" s="173" t="str">
        <f t="shared" ref="DQ16:DQ44" si="44">IF(COUNTIF($AG16,"*T*"),VLOOKUP("1T",$BU$14:$BW$44,3,FALSE),"")</f>
        <v/>
      </c>
      <c r="DR16" s="173" t="str">
        <f t="shared" ref="DR16:DR44" si="45">IF(COUNTIF($AG16,"*U*"),VLOOKUP("1U",$BU$14:$BW$44,3,FALSE),"")</f>
        <v/>
      </c>
      <c r="DS16" s="173" t="str">
        <f t="shared" ref="DS16:DS44" si="46">IF(COUNTIF($AG16,"*V*"),VLOOKUP("1V",$BU$14:$BW$44,3,FALSE),"")</f>
        <v/>
      </c>
      <c r="DT16" s="173" t="str">
        <f t="shared" ref="DT16:DT44" si="47">IF(COUNTIF($AG16,"*W*"),VLOOKUP("1W",$BU$14:$BW$44,3,FALSE),"")</f>
        <v/>
      </c>
      <c r="DU16" s="173" t="str">
        <f t="shared" ref="DU16:DU44" si="48">IF(COUNTIF($AG16,"*X*"),VLOOKUP("1X",$BU$14:$BW$44,3,FALSE),"")</f>
        <v/>
      </c>
      <c r="DV16" s="173" t="str">
        <f t="shared" ref="DV16:DV44" si="49">IF(COUNTIF($AG16,"*Y*"),VLOOKUP("1Y",$BU$14:$BW$44,3,FALSE),"")</f>
        <v/>
      </c>
      <c r="DW16" s="180" t="str">
        <f t="shared" ref="DW16:DW44" si="50">IF(COUNTIF($AG16,"*Z*"),VLOOKUP("1Z",$BU$14:$BW$44,3,FALSE),"")</f>
        <v/>
      </c>
      <c r="DX16" s="181" t="str">
        <f>IF(COUNTIF($AH16,$BX$8),VLOOKUP($DX$10,$BU$14:$BW$44,2,FALSE),"")</f>
        <v/>
      </c>
      <c r="DY16" s="182" t="str">
        <f t="shared" ref="DY16:DY44" si="51">IF(COUNTIF($AH16,$BY$8),IF(COUNTIF($DX16,"")&lt;BY$13,CONCATENATE(" + ",VLOOKUP($DY$10,$BU$14:$BW$44,2,FALSE)),VLOOKUP($DY$10,$BU$14:$BW$44,2,FALSE)),"")</f>
        <v/>
      </c>
      <c r="DZ16" s="182" t="str">
        <f>IF(COUNTIF($AH16,BZ$8),IF(COUNTIF($DX16:DY16,"")&lt;BZ$13,CONCATENATE(" + ",VLOOKUP(DZ$10,$BU$14:$BW$44,2,FALSE)),VLOOKUP(DZ$10,$BU$14:$BW$44,2,FALSE)),"")</f>
        <v/>
      </c>
      <c r="EA16" s="182" t="str">
        <f>IF(COUNTIF($AH16,CA$8),IF(COUNTIF($DX16:DZ16,"")&lt;CA$13,CONCATENATE(" + ",VLOOKUP(EA$10,$BU$14:$BW$44,2,FALSE)),VLOOKUP(EA$10,$BU$14:$BW$44,2,FALSE)),"")</f>
        <v/>
      </c>
      <c r="EB16" s="182" t="str">
        <f>IF(COUNTIF($AH16,CB$8),IF(COUNTIF($DX16:EA16,"")&lt;CB$13,CONCATENATE(" + ",VLOOKUP(EB$10,$BU$14:$BW$44,2,FALSE)),VLOOKUP(EB$10,$BU$14:$BW$44,2,FALSE)),"")</f>
        <v/>
      </c>
      <c r="EC16" s="182" t="str">
        <f>IF(COUNTIF($AH16,CC$8),IF(COUNTIF($DX16:EB16,"")&lt;CC$13,CONCATENATE(" + ",VLOOKUP(EC$10,$BU$14:$BW$44,2,FALSE)),VLOOKUP(EC$10,$BU$14:$BW$44,2,FALSE)),"")</f>
        <v/>
      </c>
      <c r="ED16" s="182" t="str">
        <f>IF(COUNTIF($AH16,CD$8),IF(COUNTIF($DX16:EC16,"")&lt;CD$13,CONCATENATE(" + ",VLOOKUP(ED$10,$BU$14:$BW$44,2,FALSE)),VLOOKUP(ED$10,$BU$14:$BW$44,2,FALSE)),"")</f>
        <v/>
      </c>
      <c r="EE16" s="182" t="str">
        <f>IF(COUNTIF($AH16,CE$8),IF(COUNTIF($DX16:ED16,"")&lt;CE$13,CONCATENATE(" + ",VLOOKUP(EE$10,$BU$14:$BW$44,2,FALSE)),VLOOKUP(EE$10,$BU$14:$BW$44,2,FALSE)),"")</f>
        <v/>
      </c>
      <c r="EF16" s="182" t="str">
        <f>IF(COUNTIF($AH16,CF$8),IF(COUNTIF($DX16:EE16,"")&lt;CF$13,CONCATENATE(" + ",VLOOKUP(EF$10,$BU$14:$BW$44,2,FALSE)),VLOOKUP(EF$10,$BU$14:$BW$44,2,FALSE)),"")</f>
        <v/>
      </c>
      <c r="EG16" s="182" t="str">
        <f>IF(COUNTIF($AH16,CG$8),IF(COUNTIF($DX16:EF16,"")&lt;CG$13,CONCATENATE(" + ",VLOOKUP(EG$10,$BU$14:$BW$44,2,FALSE)),VLOOKUP(EG$10,$BU$14:$BW$44,2,FALSE)),"")</f>
        <v/>
      </c>
      <c r="EH16" s="182" t="str">
        <f>IF(COUNTIF($AH16,CH$8),IF(COUNTIF($DX16:EG16,"")&lt;CH$13,CONCATENATE(" + ",VLOOKUP(EH$10,$BU$14:$BW$44,2,FALSE)),VLOOKUP(EH$10,$BU$14:$BW$44,2,FALSE)),"")</f>
        <v/>
      </c>
      <c r="EI16" s="182" t="str">
        <f>IF(COUNTIF($AH16,CI$8),IF(COUNTIF($DX16:EH16,"")&lt;CI$13,CONCATENATE(" + ",VLOOKUP(EI$10,$BU$14:$BW$44,2,FALSE)),VLOOKUP(EI$10,$BU$14:$BW$44,2,FALSE)),"")</f>
        <v/>
      </c>
      <c r="EJ16" s="182" t="str">
        <f>IF(COUNTIF($AH16,CJ$8),IF(COUNTIF($DX16:EI16,"")&lt;CJ$13,CONCATENATE(" + ",VLOOKUP(EJ$10,$BU$14:$BW$44,2,FALSE)),VLOOKUP(EJ$10,$BU$14:$BW$44,2,FALSE)),"")</f>
        <v/>
      </c>
      <c r="EK16" s="182" t="str">
        <f>IF(COUNTIF($AH16,CK$8),IF(COUNTIF($DX16:EJ16,"")&lt;CK$13,CONCATENATE(" + ",VLOOKUP(EK$10,$BU$14:$BW$44,2,FALSE)),VLOOKUP(EK$10,$BU$14:$BW$44,2,FALSE)),"")</f>
        <v/>
      </c>
      <c r="EL16" s="182" t="str">
        <f>IF(COUNTIF($AH16,CL$8),IF(COUNTIF($DX16:EK16,"")&lt;CL$13,CONCATENATE(" + ",VLOOKUP(EL$10,$BU$14:$BW$44,2,FALSE)),VLOOKUP(EL$10,$BU$14:$BW$44,2,FALSE)),"")</f>
        <v/>
      </c>
      <c r="EM16" s="182" t="str">
        <f>IF(COUNTIF($AH16,CM$8),IF(COUNTIF($DX16:EL16,"")&lt;CM$13,CONCATENATE(" + ",VLOOKUP(EM$10,$BU$14:$BW$44,2,FALSE)),VLOOKUP(EM$10,$BU$14:$BW$44,2,FALSE)),"")</f>
        <v/>
      </c>
      <c r="EN16" s="182" t="str">
        <f>IF(COUNTIF($AH16,CN$8),IF(COUNTIF($DX16:EM16,"")&lt;CN$13,CONCATENATE(" + ",VLOOKUP(EN$10,$BU$14:$BW$44,2,FALSE)),VLOOKUP(EN$10,$BU$14:$BW$44,2,FALSE)),"")</f>
        <v/>
      </c>
      <c r="EO16" s="182" t="str">
        <f>IF(COUNTIF($AH16,CO$8),IF(COUNTIF($DX16:EN16,"")&lt;CO$13,CONCATENATE(" + ",VLOOKUP(EO$10,$BU$14:$BW$44,2,FALSE)),VLOOKUP(EO$10,$BU$14:$BW$44,2,FALSE)),"")</f>
        <v/>
      </c>
      <c r="EP16" s="182" t="str">
        <f>IF(COUNTIF($AH16,CP$8),IF(COUNTIF($DX16:EO16,"")&lt;CP$13,CONCATENATE(" + ",VLOOKUP(EP$10,$BU$14:$BW$44,2,FALSE)),VLOOKUP(EP$10,$BU$14:$BW$44,2,FALSE)),"")</f>
        <v/>
      </c>
      <c r="EQ16" s="182" t="str">
        <f>IF(COUNTIF($AH16,CQ$8),IF(COUNTIF($DX16:EP16,"")&lt;CQ$13,CONCATENATE(" + ",VLOOKUP(EQ$10,$BU$14:$BW$44,2,FALSE)),VLOOKUP(EQ$10,$BU$14:$BW$44,2,FALSE)),"")</f>
        <v/>
      </c>
      <c r="ER16" s="182" t="str">
        <f>IF(COUNTIF($AH16,CR$8),IF(COUNTIF($DX16:EQ16,"")&lt;CR$13,CONCATENATE(" + ",VLOOKUP(ER$10,$BU$14:$BW$44,2,FALSE)),VLOOKUP(ER$10,$BU$14:$BW$44,2,FALSE)),"")</f>
        <v/>
      </c>
      <c r="ES16" s="182" t="str">
        <f>IF(COUNTIF($AH16,CS$8),IF(COUNTIF($DX16:ER16,"")&lt;CS$13,CONCATENATE(" + ",VLOOKUP(ES$10,$BU$14:$BW$44,2,FALSE)),VLOOKUP(ES$10,$BU$14:$BW$44,2,FALSE)),"")</f>
        <v/>
      </c>
      <c r="ET16" s="182" t="str">
        <f>IF(COUNTIF($AH16,CT$8),IF(COUNTIF($DX16:ES16,"")&lt;CT$13,CONCATENATE(" + ",VLOOKUP(ET$10,$BU$14:$BW$44,2,FALSE)),VLOOKUP(ET$10,$BU$14:$BW$44,2,FALSE)),"")</f>
        <v/>
      </c>
      <c r="EU16" s="182" t="str">
        <f>IF(COUNTIF($AH16,CU$8),IF(COUNTIF($DX16:ET16,"")&lt;CU$13,CONCATENATE(" + ",VLOOKUP(EU$10,$BU$14:$BW$44,2,FALSE)),VLOOKUP(EU$10,$BU$14:$BW$44,2,FALSE)),"")</f>
        <v/>
      </c>
      <c r="EV16" s="182" t="str">
        <f>IF(COUNTIF($AH16,CV$8),IF(COUNTIF($DX16:EU16,"")&lt;CV$13,CONCATENATE(" + ",VLOOKUP(EV$10,$BU$14:$BW$44,2,FALSE)),VLOOKUP(EV$10,$BU$14:$BW$44,2,FALSE)),"")</f>
        <v/>
      </c>
      <c r="EW16" s="183" t="str">
        <f>IF(COUNTIF($AH16,CW$8),IF(COUNTIF($DX16:EV16,"")&lt;CW$13,CONCATENATE(" + ",VLOOKUP(EW$10,$BU$14:$BW$44,2,FALSE)),VLOOKUP(EW$10,$BU$14:$BW$44,2,FALSE)),"")</f>
        <v/>
      </c>
      <c r="EX16" s="181" t="str">
        <f t="shared" ref="EX16:EX44" si="52">IF(COUNTIF($AH16,"*A*"),VLOOKUP("2A",$BU$14:$BW$44,3,FALSE),"")</f>
        <v/>
      </c>
      <c r="EY16" s="184" t="str">
        <f t="shared" ref="EY16:EY44" si="53">IF(COUNTIF($AH16,"*B*"),VLOOKUP("2B",$BU$14:$BW$44,3,FALSE),"")</f>
        <v/>
      </c>
      <c r="EZ16" s="182" t="str">
        <f t="shared" ref="EZ16:EZ44" si="54">IF(COUNTIF($AH16,"*C*"),VLOOKUP("2C",$BU$14:$BW$44,3,FALSE),"")</f>
        <v/>
      </c>
      <c r="FA16" s="182" t="str">
        <f t="shared" ref="FA16:FA44" si="55">IF(COUNTIF($AH16,"*D*"),VLOOKUP("2D",$BU$14:$BW$44,3,FALSE),"")</f>
        <v/>
      </c>
      <c r="FB16" s="182" t="str">
        <f t="shared" ref="FB16:FB44" si="56">IF(COUNTIF($AH16,"*E*"),VLOOKUP("2E",$BU$14:$BW$44,3,FALSE),"")</f>
        <v/>
      </c>
      <c r="FC16" s="182" t="str">
        <f t="shared" ref="FC16:FC44" si="57">IF(COUNTIF($AH16,"*F*"),VLOOKUP("2F",$BU$14:$BW$44,3,FALSE),"")</f>
        <v/>
      </c>
      <c r="FD16" s="182" t="str">
        <f t="shared" ref="FD16:FD44" si="58">IF(COUNTIF($AH16,"*G*"),VLOOKUP("2G",$BU$14:$BW$44,3,FALSE),"")</f>
        <v/>
      </c>
      <c r="FE16" s="182" t="str">
        <f t="shared" ref="FE16:FE44" si="59">IF(COUNTIF($AH16,"*H*"),VLOOKUP("2H",$BU$14:$BW$44,3,FALSE),"")</f>
        <v/>
      </c>
      <c r="FF16" s="182" t="str">
        <f t="shared" ref="FF16:FF44" si="60">IF(COUNTIF($AH16,"*I*"),VLOOKUP("2I",$BU$14:$BW$44,3,FALSE),"")</f>
        <v/>
      </c>
      <c r="FG16" s="182" t="str">
        <f t="shared" ref="FG16:FG44" si="61">IF(COUNTIF($AH16,"*J*"),VLOOKUP("2J",$BU$14:$BW$44,3,FALSE),"")</f>
        <v/>
      </c>
      <c r="FH16" s="182" t="str">
        <f t="shared" ref="FH16:FH44" si="62">IF(COUNTIF($AH16,"*K*"),VLOOKUP("2K",$BU$14:$BW$44,3,FALSE),"")</f>
        <v/>
      </c>
      <c r="FI16" s="182" t="str">
        <f t="shared" ref="FI16:FI44" si="63">IF(COUNTIF($AH16,"*L*"),VLOOKUP("2L",$BU$14:$BW$44,3,FALSE),"")</f>
        <v/>
      </c>
      <c r="FJ16" s="182" t="str">
        <f t="shared" ref="FJ16:FJ44" si="64">IF(COUNTIF($AH16,"*M*"),VLOOKUP("2M",$BU$14:$BW$44,3,FALSE),"")</f>
        <v/>
      </c>
      <c r="FK16" s="182" t="str">
        <f t="shared" ref="FK16:FK44" si="65">IF(COUNTIF($AH16,"*N*"),VLOOKUP("2N",$BU$14:$BW$44,3,FALSE),"")</f>
        <v/>
      </c>
      <c r="FL16" s="182" t="str">
        <f t="shared" ref="FL16:FL44" si="66">IF(COUNTIF($AH16,"*O*"),VLOOKUP("2O",$BU$14:$BW$44,3,FALSE),"")</f>
        <v/>
      </c>
      <c r="FM16" s="182" t="str">
        <f t="shared" ref="FM16:FM44" si="67">IF(COUNTIF($AH16,"*P*"),VLOOKUP("2P",$BU$14:$BW$44,3,FALSE),"")</f>
        <v/>
      </c>
      <c r="FN16" s="182" t="str">
        <f t="shared" ref="FN16:FN44" si="68">IF(COUNTIF($AH16,"*Q*"),VLOOKUP("2Q",$BU$14:$BW$44,3,FALSE),"")</f>
        <v/>
      </c>
      <c r="FO16" s="182" t="str">
        <f t="shared" ref="FO16:FO44" si="69">IF(COUNTIF($AH16,"*R*"),VLOOKUP("2R",$BU$14:$BW$44,3,FALSE),"")</f>
        <v/>
      </c>
      <c r="FP16" s="182" t="str">
        <f t="shared" ref="FP16:FP44" si="70">IF(COUNTIF($AH16,"*S*"),VLOOKUP("2S",$BU$14:$BW$44,3,FALSE),"")</f>
        <v/>
      </c>
      <c r="FQ16" s="182" t="str">
        <f t="shared" ref="FQ16:FQ44" si="71">IF(COUNTIF($AH16,"*T*"),VLOOKUP("2T",$BU$14:$BW$44,3,FALSE),"")</f>
        <v/>
      </c>
      <c r="FR16" s="182" t="str">
        <f t="shared" ref="FR16:FR44" si="72">IF(COUNTIF($AH16,"*U*"),VLOOKUP("2U",$BU$14:$BW$44,3,FALSE),"")</f>
        <v/>
      </c>
      <c r="FS16" s="182" t="str">
        <f t="shared" ref="FS16:FS44" si="73">IF(COUNTIF($AH16,"*V*"),VLOOKUP("2V",$BU$14:$BW$44,3,FALSE),"")</f>
        <v/>
      </c>
      <c r="FT16" s="182" t="str">
        <f t="shared" ref="FT16:FT44" si="74">IF(COUNTIF($AH16,"*W*"),VLOOKUP("2W",$BU$14:$BW$44,3,FALSE),"")</f>
        <v/>
      </c>
      <c r="FU16" s="182" t="str">
        <f t="shared" ref="FU16:FU44" si="75">IF(COUNTIF($AH16,"*X*"),VLOOKUP("2X",$BU$14:$BW$44,3,FALSE),"")</f>
        <v/>
      </c>
      <c r="FV16" s="182" t="str">
        <f t="shared" ref="FV16:FV44" si="76">IF(COUNTIF($AH16,"*Y*"),VLOOKUP("2Y",$BU$14:$BW$44,3,FALSE),"")</f>
        <v/>
      </c>
      <c r="FW16" s="183" t="str">
        <f t="shared" ref="FW16:FW44" si="77">IF(COUNTIF($AH16,"*Z*"),VLOOKUP("2Z",$BU$14:$BW$44,3,FALSE),"")</f>
        <v/>
      </c>
      <c r="FX16" s="179" t="str">
        <f t="shared" ref="FX16:FX44" si="78">IF(COUNTIF($AI16,$BX$8),VLOOKUP($FX$10,$BU$14:$BW$44,2,FALSE),"")</f>
        <v/>
      </c>
      <c r="FY16" s="173" t="str">
        <f t="shared" ref="FY16:FY44" si="79">IF(COUNTIF($AI16,$BY$8),IF(COUNTIF(FX16,"")&lt;BY$13,CONCATENATE(" + ",VLOOKUP($FY$10,$BU$14:$BW$44,2,FALSE)),VLOOKUP($FY$10,$BU$14:$BW$44,2,FALSE)),"")</f>
        <v/>
      </c>
      <c r="FZ16" s="173" t="str">
        <f>IF(COUNTIF($AI16,BZ$8),IF(COUNTIF($FX16:FY16,"")&lt;BZ$13,CONCATENATE(" + ",VLOOKUP(FZ$10,$BU$14:$BW$44,2,FALSE)),VLOOKUP(FZ$10,$BU$14:$BW$44,2,FALSE)),"")</f>
        <v/>
      </c>
      <c r="GA16" s="173" t="str">
        <f>IF(COUNTIF($AI16,CA$8),IF(COUNTIF($FX16:FZ16,"")&lt;CA$13,CONCATENATE(" + ",VLOOKUP(GA$10,$BU$14:$BW$44,2,FALSE)),VLOOKUP(GA$10,$BU$14:$BW$44,2,FALSE)),"")</f>
        <v/>
      </c>
      <c r="GB16" s="173" t="str">
        <f>IF(COUNTIF($AI16,CB$8),IF(COUNTIF($FX16:GA16,"")&lt;CB$13,CONCATENATE(" + ",VLOOKUP(GB$10,$BU$14:$BW$44,2,FALSE)),VLOOKUP(GB$10,$BU$14:$BW$44,2,FALSE)),"")</f>
        <v/>
      </c>
      <c r="GC16" s="173" t="str">
        <f>IF(COUNTIF($AI16,CC$8),IF(COUNTIF($FX16:GB16,"")&lt;CC$13,CONCATENATE(" + ",VLOOKUP(GC$10,$BU$14:$BW$44,2,FALSE)),VLOOKUP(GC$10,$BU$14:$BW$44,2,FALSE)),"")</f>
        <v/>
      </c>
      <c r="GD16" s="173" t="str">
        <f>IF(COUNTIF($AI16,CD$8),IF(COUNTIF($FX16:GC16,"")&lt;CD$13,CONCATENATE(" + ",VLOOKUP(GD$10,$BU$14:$BW$44,2,FALSE)),VLOOKUP(GD$10,$BU$14:$BW$44,2,FALSE)),"")</f>
        <v/>
      </c>
      <c r="GE16" s="173" t="str">
        <f>IF(COUNTIF($AI16,CE$8),IF(COUNTIF($FX16:GD16,"")&lt;CE$13,CONCATENATE(" + ",VLOOKUP(GE$10,$BU$14:$BW$44,2,FALSE)),VLOOKUP(GE$10,$BU$14:$BW$44,2,FALSE)),"")</f>
        <v/>
      </c>
      <c r="GF16" s="173" t="str">
        <f>IF(COUNTIF($AI16,CF$8),IF(COUNTIF($FX16:GE16,"")&lt;CF$13,CONCATENATE(" + ",VLOOKUP(GF$10,$BU$14:$BW$44,2,FALSE)),VLOOKUP(GF$10,$BU$14:$BW$44,2,FALSE)),"")</f>
        <v/>
      </c>
      <c r="GG16" s="173" t="str">
        <f>IF(COUNTIF($AI16,CG$8),IF(COUNTIF($FX16:GF16,"")&lt;CG$13,CONCATENATE(" + ",VLOOKUP(GG$10,$BU$14:$BW$44,2,FALSE)),VLOOKUP(GG$10,$BU$14:$BW$44,2,FALSE)),"")</f>
        <v/>
      </c>
      <c r="GH16" s="173" t="str">
        <f>IF(COUNTIF($AI16,CH$8),IF(COUNTIF($FX16:GG16,"")&lt;CH$13,CONCATENATE(" + ",VLOOKUP(GH$10,$BU$14:$BW$44,2,FALSE)),VLOOKUP(GH$10,$BU$14:$BW$44,2,FALSE)),"")</f>
        <v/>
      </c>
      <c r="GI16" s="173" t="str">
        <f>IF(COUNTIF($AI16,CI$8),IF(COUNTIF($FX16:GH16,"")&lt;CI$13,CONCATENATE(" + ",VLOOKUP(GI$10,$BU$14:$BW$44,2,FALSE)),VLOOKUP(GI$10,$BU$14:$BW$44,2,FALSE)),"")</f>
        <v/>
      </c>
      <c r="GJ16" s="173" t="str">
        <f>IF(COUNTIF($AI16,CJ$8),IF(COUNTIF($FX16:GI16,"")&lt;CJ$13,CONCATENATE(" + ",VLOOKUP(GJ$10,$BU$14:$BW$44,2,FALSE)),VLOOKUP(GJ$10,$BU$14:$BW$44,2,FALSE)),"")</f>
        <v/>
      </c>
      <c r="GK16" s="173" t="str">
        <f>IF(COUNTIF($AI16,CK$8),IF(COUNTIF($FX16:GJ16,"")&lt;CK$13,CONCATENATE(" + ",VLOOKUP(GK$10,$BU$14:$BW$44,2,FALSE)),VLOOKUP(GK$10,$BU$14:$BW$44,2,FALSE)),"")</f>
        <v/>
      </c>
      <c r="GL16" s="173" t="str">
        <f>IF(COUNTIF($AI16,CL$8),IF(COUNTIF($FX16:GK16,"")&lt;CL$13,CONCATENATE(" + ",VLOOKUP(GL$10,$BU$14:$BW$44,2,FALSE)),VLOOKUP(GL$10,$BU$14:$BW$44,2,FALSE)),"")</f>
        <v/>
      </c>
      <c r="GM16" s="173" t="str">
        <f>IF(COUNTIF($AI16,CM$8),IF(COUNTIF($FX16:GL16,"")&lt;CM$13,CONCATENATE(" + ",VLOOKUP(GM$10,$BU$14:$BW$44,2,FALSE)),VLOOKUP(GM$10,$BU$14:$BW$44,2,FALSE)),"")</f>
        <v/>
      </c>
      <c r="GN16" s="173" t="str">
        <f>IF(COUNTIF($AI16,CN$8),IF(COUNTIF($FX16:GM16,"")&lt;CN$13,CONCATENATE(" + ",VLOOKUP(GN$10,$BU$14:$BW$44,2,FALSE)),VLOOKUP(GN$10,$BU$14:$BW$44,2,FALSE)),"")</f>
        <v/>
      </c>
      <c r="GO16" s="173" t="str">
        <f>IF(COUNTIF($AI16,CO$8),IF(COUNTIF($FX16:GN16,"")&lt;CO$13,CONCATENATE(" + ",VLOOKUP(GO$10,$BU$14:$BW$44,2,FALSE)),VLOOKUP(GO$10,$BU$14:$BW$44,2,FALSE)),"")</f>
        <v/>
      </c>
      <c r="GP16" s="173" t="str">
        <f>IF(COUNTIF($AI16,CP$8),IF(COUNTIF($FX16:GO16,"")&lt;CP$13,CONCATENATE(" + ",VLOOKUP(GP$10,$BU$14:$BW$44,2,FALSE)),VLOOKUP(GP$10,$BU$14:$BW$44,2,FALSE)),"")</f>
        <v/>
      </c>
      <c r="GQ16" s="173" t="str">
        <f>IF(COUNTIF($AI16,CQ$8),IF(COUNTIF($FX16:GP16,"")&lt;CQ$13,CONCATENATE(" + ",VLOOKUP(GQ$10,$BU$14:$BW$44,2,FALSE)),VLOOKUP(GQ$10,$BU$14:$BW$44,2,FALSE)),"")</f>
        <v/>
      </c>
      <c r="GR16" s="173" t="str">
        <f>IF(COUNTIF($AI16,CR$8),IF(COUNTIF($FX16:GQ16,"")&lt;CR$13,CONCATENATE(" + ",VLOOKUP(GR$10,$BU$14:$BW$44,2,FALSE)),VLOOKUP(GR$10,$BU$14:$BW$44,2,FALSE)),"")</f>
        <v/>
      </c>
      <c r="GS16" s="173" t="str">
        <f>IF(COUNTIF($AI16,CS$8),IF(COUNTIF($FX16:GR16,"")&lt;CS$13,CONCATENATE(" + ",VLOOKUP(GS$10,$BU$14:$BW$44,2,FALSE)),VLOOKUP(GS$10,$BU$14:$BW$44,2,FALSE)),"")</f>
        <v/>
      </c>
      <c r="GT16" s="173" t="str">
        <f>IF(COUNTIF($AI16,CT$8),IF(COUNTIF($FX16:GS16,"")&lt;CT$13,CONCATENATE(" + ",VLOOKUP(GT$10,$BU$14:$BW$44,2,FALSE)),VLOOKUP(GT$10,$BU$14:$BW$44,2,FALSE)),"")</f>
        <v/>
      </c>
      <c r="GU16" s="173" t="str">
        <f>IF(COUNTIF($AI16,CU$8),IF(COUNTIF($FX16:GT16,"")&lt;CU$13,CONCATENATE(" + ",VLOOKUP(GU$10,$BU$14:$BW$44,2,FALSE)),VLOOKUP(GU$10,$BU$14:$BW$44,2,FALSE)),"")</f>
        <v/>
      </c>
      <c r="GV16" s="173" t="str">
        <f>IF(COUNTIF($AI16,CV$8),IF(COUNTIF($FX16:GU16,"")&lt;CV$13,CONCATENATE(" + ",VLOOKUP(GV$10,$BU$14:$BW$44,2,FALSE)),VLOOKUP(GV$10,$BU$14:$BW$44,2,FALSE)),"")</f>
        <v/>
      </c>
      <c r="GW16" s="180" t="str">
        <f>IF(COUNTIF($AI16,CW$8),IF(COUNTIF($FX16:GV16,"")&lt;CW$13,CONCATENATE(" + ",VLOOKUP(GW$10,$BU$14:$BW$44,2,FALSE)),VLOOKUP(GW$10,$BU$14:$BW$44,2,FALSE)),"")</f>
        <v/>
      </c>
      <c r="GX16" s="179" t="str">
        <f t="shared" ref="GX16:GX44" si="80">IF(COUNTIF($AI16,"*A*"),VLOOKUP("3A",$BU$14:$BW$44,3,FALSE),"")</f>
        <v/>
      </c>
      <c r="GY16" s="174" t="str">
        <f t="shared" ref="GY16:GY44" si="81">IF(COUNTIF($AI16,"*B*"),VLOOKUP("3B",$BU$14:$BW$44,3,FALSE),"")</f>
        <v/>
      </c>
      <c r="GZ16" s="173" t="str">
        <f t="shared" ref="GZ16:GZ44" si="82">IF(COUNTIF($AI16,"*C*"),VLOOKUP("3C",$BU$14:$BW$44,3,FALSE),"")</f>
        <v/>
      </c>
      <c r="HA16" s="173" t="str">
        <f t="shared" ref="HA16:HA44" si="83">IF(COUNTIF($AI16,"*D*"),VLOOKUP("3D",$BU$14:$BW$44,3,FALSE),"")</f>
        <v/>
      </c>
      <c r="HB16" s="173" t="str">
        <f t="shared" ref="HB16:HB44" si="84">IF(COUNTIF($AI16,"*E*"),VLOOKUP("3E",$BU$14:$BW$44,3,FALSE),"")</f>
        <v/>
      </c>
      <c r="HC16" s="173" t="str">
        <f t="shared" ref="HC16:HC44" si="85">IF(COUNTIF($AI16,"*F*"),VLOOKUP("3F",$BU$14:$BW$44,3,FALSE),"")</f>
        <v/>
      </c>
      <c r="HD16" s="173" t="str">
        <f t="shared" ref="HD16:HD44" si="86">IF(COUNTIF($AI16,"*G*"),VLOOKUP("3G",$BU$14:$BW$44,3,FALSE),"")</f>
        <v/>
      </c>
      <c r="HE16" s="173" t="str">
        <f t="shared" ref="HE16:HE44" si="87">IF(COUNTIF($AI16,"*H*"),VLOOKUP("3H",$BU$14:$BW$44,3,FALSE),"")</f>
        <v/>
      </c>
      <c r="HF16" s="173" t="str">
        <f t="shared" ref="HF16:HF44" si="88">IF(COUNTIF($AI16,"*I*"),VLOOKUP("3I",$BU$14:$BW$44,3,FALSE),"")</f>
        <v/>
      </c>
      <c r="HG16" s="173" t="str">
        <f t="shared" ref="HG16:HG44" si="89">IF(COUNTIF($AI16,"*J*"),VLOOKUP("3J",$BU$14:$BW$44,3,FALSE),"")</f>
        <v/>
      </c>
      <c r="HH16" s="173" t="str">
        <f t="shared" ref="HH16:HH44" si="90">IF(COUNTIF($AI16,"*K*"),VLOOKUP("3K",$BU$14:$BW$44,3,FALSE),"")</f>
        <v/>
      </c>
      <c r="HI16" s="173" t="str">
        <f t="shared" ref="HI16:HI44" si="91">IF(COUNTIF($AI16,"*L*"),VLOOKUP("3L",$BU$14:$BW$44,3,FALSE),"")</f>
        <v/>
      </c>
      <c r="HJ16" s="173" t="str">
        <f t="shared" ref="HJ16:HJ44" si="92">IF(COUNTIF($AI16,"*M*"),VLOOKUP("3M",$BU$14:$BW$44,3,FALSE),"")</f>
        <v/>
      </c>
      <c r="HK16" s="173" t="str">
        <f t="shared" ref="HK16:HK44" si="93">IF(COUNTIF($AI16,"*N*"),VLOOKUP("3N",$BU$14:$BW$44,3,FALSE),"")</f>
        <v/>
      </c>
      <c r="HL16" s="173" t="str">
        <f t="shared" ref="HL16:HL44" si="94">IF(COUNTIF($AI16,"*O*"),VLOOKUP("3O",$BU$14:$BW$44,3,FALSE),"")</f>
        <v/>
      </c>
      <c r="HM16" s="173" t="str">
        <f t="shared" ref="HM16:HM44" si="95">IF(COUNTIF($AI16,"*P*"),VLOOKUP("3P",$BU$14:$BW$44,3,FALSE),"")</f>
        <v/>
      </c>
      <c r="HN16" s="173" t="str">
        <f t="shared" ref="HN16:HN44" si="96">IF(COUNTIF($AI16,"*Q*"),VLOOKUP("3Q",$BU$14:$BW$44,3,FALSE),"")</f>
        <v/>
      </c>
      <c r="HO16" s="173" t="str">
        <f t="shared" ref="HO16:HO44" si="97">IF(COUNTIF($AI16,"*R*"),VLOOKUP("3R",$BU$14:$BW$44,3,FALSE),"")</f>
        <v/>
      </c>
      <c r="HP16" s="173" t="str">
        <f t="shared" ref="HP16:HP44" si="98">IF(COUNTIF($AI16,"*S*"),VLOOKUP("3S",$BU$14:$BW$44,3,FALSE),"")</f>
        <v/>
      </c>
      <c r="HQ16" s="173" t="str">
        <f t="shared" ref="HQ16:HQ44" si="99">IF(COUNTIF($AI16,"*T*"),VLOOKUP("3T",$BU$14:$BW$44,3,FALSE),"")</f>
        <v/>
      </c>
      <c r="HR16" s="173" t="str">
        <f t="shared" ref="HR16:HR44" si="100">IF(COUNTIF($AI16,"*U*"),VLOOKUP("3U",$BU$14:$BW$44,3,FALSE),"")</f>
        <v/>
      </c>
      <c r="HS16" s="173" t="str">
        <f t="shared" ref="HS16:HS44" si="101">IF(COUNTIF($AI16,"*V*"),VLOOKUP("3V",$BU$14:$BW$44,3,FALSE),"")</f>
        <v/>
      </c>
      <c r="HT16" s="173" t="str">
        <f t="shared" ref="HT16:HT44" si="102">IF(COUNTIF($AI16,"*W*"),VLOOKUP("3W",$BU$14:$BW$44,3,FALSE),"")</f>
        <v/>
      </c>
      <c r="HU16" s="173" t="str">
        <f t="shared" ref="HU16:HU44" si="103">IF(COUNTIF($AI16,"*X*"),VLOOKUP("3X",$BU$14:$BW$44,3,FALSE),"")</f>
        <v/>
      </c>
      <c r="HV16" s="173" t="str">
        <f t="shared" ref="HV16:HV44" si="104">IF(COUNTIF($AI16,"*Y*"),VLOOKUP("3Y",$BU$14:$BW$44,3,FALSE),"")</f>
        <v/>
      </c>
      <c r="HW16" s="180" t="str">
        <f t="shared" ref="HW16:HW44" si="105">IF(COUNTIF($AI16,"*Z*"),VLOOKUP("3Z",$BU$14:$BW$44,3,FALSE),"")</f>
        <v/>
      </c>
      <c r="HX16" s="181" t="str">
        <f t="shared" ref="HX16:HX44" si="106">IF(COUNTIF($AJ16,$BX$8),VLOOKUP($HX$10,$BU$14:$BW$44,2,FALSE),"")</f>
        <v/>
      </c>
      <c r="HY16" s="182" t="str">
        <f t="shared" ref="HY16:HY44" si="107">IF(COUNTIF($AJ16,$BY$8),IF(COUNTIF($HX16,"")&lt;BY$13,CONCATENATE(" + ",VLOOKUP($HY$10,$BU$14:$BW$44,2,FALSE)),VLOOKUP($HY$10,$BU$14:$BW$44,2,FALSE)),"")</f>
        <v/>
      </c>
      <c r="HZ16" s="182" t="str">
        <f>IF(COUNTIF($AJ16,BZ$8),IF(COUNTIF($HX16:HY16,"")&lt;BZ$13,CONCATENATE(" + ",VLOOKUP(HZ$10,$BU$14:$BW$44,2,FALSE)),VLOOKUP(HZ$10,$BU$14:$BW$44,2,FALSE)),"")</f>
        <v/>
      </c>
      <c r="IA16" s="182" t="str">
        <f>IF(COUNTIF($AJ16,CA$8),IF(COUNTIF($HX16:HZ16,"")&lt;CA$13,CONCATENATE(" + ",VLOOKUP(IA$10,$BU$14:$BW$44,2,FALSE)),VLOOKUP(IA$10,$BU$14:$BW$44,2,FALSE)),"")</f>
        <v/>
      </c>
      <c r="IB16" s="182" t="str">
        <f>IF(COUNTIF($AJ16,CB$8),IF(COUNTIF($HX16:IA16,"")&lt;CB$13,CONCATENATE(" + ",VLOOKUP(IB$10,$BU$14:$BW$44,2,FALSE)),VLOOKUP(IB$10,$BU$14:$BW$44,2,FALSE)),"")</f>
        <v/>
      </c>
      <c r="IC16" s="182" t="str">
        <f>IF(COUNTIF($AJ16,CC$8),IF(COUNTIF($HX16:IB16,"")&lt;CC$13,CONCATENATE(" + ",VLOOKUP(IC$10,$BU$14:$BW$44,2,FALSE)),VLOOKUP(IC$10,$BU$14:$BW$44,2,FALSE)),"")</f>
        <v/>
      </c>
      <c r="ID16" s="182" t="str">
        <f>IF(COUNTIF($AJ16,CD$8),IF(COUNTIF($HX16:IC16,"")&lt;CD$13,CONCATENATE(" + ",VLOOKUP(ID$10,$BU$14:$BW$44,2,FALSE)),VLOOKUP(ID$10,$BU$14:$BW$44,2,FALSE)),"")</f>
        <v/>
      </c>
      <c r="IE16" s="182" t="str">
        <f>IF(COUNTIF($AJ16,CE$8),IF(COUNTIF($HX16:ID16,"")&lt;CE$13,CONCATENATE(" + ",VLOOKUP(IE$10,$BU$14:$BW$44,2,FALSE)),VLOOKUP(IE$10,$BU$14:$BW$44,2,FALSE)),"")</f>
        <v/>
      </c>
      <c r="IF16" s="182" t="str">
        <f>IF(COUNTIF($AJ16,CF$8),IF(COUNTIF($HX16:IE16,"")&lt;CF$13,CONCATENATE(" + ",VLOOKUP(IF$10,$BU$14:$BW$44,2,FALSE)),VLOOKUP(IF$10,$BU$14:$BW$44,2,FALSE)),"")</f>
        <v/>
      </c>
      <c r="IG16" s="182" t="str">
        <f>IF(COUNTIF($AJ16,CG$8),IF(COUNTIF($HX16:IF16,"")&lt;CG$13,CONCATENATE(" + ",VLOOKUP(IG$10,$BU$14:$BW$44,2,FALSE)),VLOOKUP(IG$10,$BU$14:$BW$44,2,FALSE)),"")</f>
        <v/>
      </c>
      <c r="IH16" s="182" t="str">
        <f>IF(COUNTIF($AJ16,CH$8),IF(COUNTIF($HX16:IG16,"")&lt;CH$13,CONCATENATE(" + ",VLOOKUP(IH$10,$BU$14:$BW$44,2,FALSE)),VLOOKUP(IH$10,$BU$14:$BW$44,2,FALSE)),"")</f>
        <v/>
      </c>
      <c r="II16" s="182" t="str">
        <f>IF(COUNTIF($AJ16,CI$8),IF(COUNTIF($HX16:IH16,"")&lt;CI$13,CONCATENATE(" + ",VLOOKUP(II$10,$BU$14:$BW$44,2,FALSE)),VLOOKUP(II$10,$BU$14:$BW$44,2,FALSE)),"")</f>
        <v/>
      </c>
      <c r="IJ16" s="182" t="str">
        <f>IF(COUNTIF($AJ16,CJ$8),IF(COUNTIF($HX16:II16,"")&lt;CJ$13,CONCATENATE(" + ",VLOOKUP(IJ$10,$BU$14:$BW$44,2,FALSE)),VLOOKUP(IJ$10,$BU$14:$BW$44,2,FALSE)),"")</f>
        <v/>
      </c>
      <c r="IK16" s="182" t="str">
        <f>IF(COUNTIF($AJ16,CK$8),IF(COUNTIF($HX16:IJ16,"")&lt;CK$13,CONCATENATE(" + ",VLOOKUP(IK$10,$BU$14:$BW$44,2,FALSE)),VLOOKUP(IK$10,$BU$14:$BW$44,2,FALSE)),"")</f>
        <v/>
      </c>
      <c r="IL16" s="182" t="str">
        <f>IF(COUNTIF($AJ16,CL$8),IF(COUNTIF($HX16:IK16,"")&lt;CL$13,CONCATENATE(" + ",VLOOKUP(IL$10,$BU$14:$BW$44,2,FALSE)),VLOOKUP(IL$10,$BU$14:$BW$44,2,FALSE)),"")</f>
        <v/>
      </c>
      <c r="IM16" s="182" t="str">
        <f>IF(COUNTIF($AJ16,CM$8),IF(COUNTIF($HX16:IL16,"")&lt;CM$13,CONCATENATE(" + ",VLOOKUP(IM$10,$BU$14:$BW$44,2,FALSE)),VLOOKUP(IM$10,$BU$14:$BW$44,2,FALSE)),"")</f>
        <v/>
      </c>
      <c r="IN16" s="182" t="str">
        <f>IF(COUNTIF($AJ16,CN$8),IF(COUNTIF($HX16:IM16,"")&lt;CN$13,CONCATENATE(" + ",VLOOKUP(IN$10,$BU$14:$BW$44,2,FALSE)),VLOOKUP(IN$10,$BU$14:$BW$44,2,FALSE)),"")</f>
        <v/>
      </c>
      <c r="IO16" s="182" t="str">
        <f>IF(COUNTIF($AJ16,CO$8),IF(COUNTIF($HX16:IN16,"")&lt;CO$13,CONCATENATE(" + ",VLOOKUP(IO$10,$BU$14:$BW$44,2,FALSE)),VLOOKUP(IO$10,$BU$14:$BW$44,2,FALSE)),"")</f>
        <v/>
      </c>
      <c r="IP16" s="182" t="str">
        <f>IF(COUNTIF($AJ16,CP$8),IF(COUNTIF($HX16:IO16,"")&lt;CP$13,CONCATENATE(" + ",VLOOKUP(IP$10,$BU$14:$BW$44,2,FALSE)),VLOOKUP(IP$10,$BU$14:$BW$44,2,FALSE)),"")</f>
        <v/>
      </c>
      <c r="IQ16" s="182" t="str">
        <f>IF(COUNTIF($AJ16,CQ$8),IF(COUNTIF($HX16:IP16,"")&lt;CQ$13,CONCATENATE(" + ",VLOOKUP(IQ$10,$BU$14:$BW$44,2,FALSE)),VLOOKUP(IQ$10,$BU$14:$BW$44,2,FALSE)),"")</f>
        <v/>
      </c>
      <c r="IR16" s="182" t="str">
        <f>IF(COUNTIF($AJ16,CR$8),IF(COUNTIF($HX16:IQ16,"")&lt;CR$13,CONCATENATE(" + ",VLOOKUP(IR$10,$BU$14:$BW$44,2,FALSE)),VLOOKUP(IR$10,$BU$14:$BW$44,2,FALSE)),"")</f>
        <v/>
      </c>
      <c r="IS16" s="182" t="str">
        <f>IF(COUNTIF($AJ16,CS$8),IF(COUNTIF($HX16:IR16,"")&lt;CS$13,CONCATENATE(" + ",VLOOKUP(IS$10,$BU$14:$BW$44,2,FALSE)),VLOOKUP(IS$10,$BU$14:$BW$44,2,FALSE)),"")</f>
        <v/>
      </c>
      <c r="IT16" s="182" t="str">
        <f>IF(COUNTIF($AJ16,CT$8),IF(COUNTIF($HX16:IS16,"")&lt;CT$13,CONCATENATE(" + ",VLOOKUP(IT$10,$BU$14:$BW$44,2,FALSE)),VLOOKUP(IT$10,$BU$14:$BW$44,2,FALSE)),"")</f>
        <v/>
      </c>
      <c r="IU16" s="182" t="str">
        <f>IF(COUNTIF($AJ16,CU$8),IF(COUNTIF($HX16:IT16,"")&lt;CU$13,CONCATENATE(" + ",VLOOKUP(IU$10,$BU$14:$BW$44,2,FALSE)),VLOOKUP(IU$10,$BU$14:$BW$44,2,FALSE)),"")</f>
        <v/>
      </c>
      <c r="IV16" s="182" t="str">
        <f>IF(COUNTIF($AJ16,CV$8),IF(COUNTIF($HX16:IU16,"")&lt;CV$13,CONCATENATE(" + ",VLOOKUP(IV$10,$BU$14:$BW$44,2,FALSE)),VLOOKUP(IV$10,$BU$14:$BW$44,2,FALSE)),"")</f>
        <v/>
      </c>
      <c r="IW16" s="183" t="str">
        <f>IF(COUNTIF($AJ16,CW$8),IF(COUNTIF($HX16:IV16,"")&lt;CW$13,CONCATENATE(" + ",VLOOKUP(IW$10,$BU$14:$BW$44,2,FALSE)),VLOOKUP(IW$10,$BU$14:$BW$44,2,FALSE)),"")</f>
        <v/>
      </c>
      <c r="IX16" s="181" t="str">
        <f t="shared" ref="IX16:IX44" si="108">IF(COUNTIF($AJ16,"*A*"),VLOOKUP("4A",$BU$14:$BW$44,3,FALSE),"")</f>
        <v/>
      </c>
      <c r="IY16" s="184" t="str">
        <f t="shared" ref="IY16:IY44" si="109">IF(COUNTIF($AJ16,"*B*"),VLOOKUP("4B",$BU$14:$BW$44,3,FALSE),"")</f>
        <v/>
      </c>
      <c r="IZ16" s="182" t="str">
        <f t="shared" ref="IZ16:IZ44" si="110">IF(COUNTIF($AJ16,"*C*"),VLOOKUP("4C",$BU$14:$BW$44,3,FALSE),"")</f>
        <v/>
      </c>
      <c r="JA16" s="182" t="str">
        <f t="shared" ref="JA16:JA44" si="111">IF(COUNTIF($AJ16,"*D*"),VLOOKUP("4D",$BU$14:$BW$44,3,FALSE),"")</f>
        <v/>
      </c>
      <c r="JB16" s="182" t="str">
        <f t="shared" ref="JB16:JB44" si="112">IF(COUNTIF($AJ16,"*E*"),VLOOKUP("4E",$BU$14:$BW$44,3,FALSE),"")</f>
        <v/>
      </c>
      <c r="JC16" s="182" t="str">
        <f t="shared" ref="JC16:JC44" si="113">IF(COUNTIF($AJ16,"*F*"),VLOOKUP("4F",$BU$14:$BW$44,3,FALSE),"")</f>
        <v/>
      </c>
      <c r="JD16" s="182" t="str">
        <f t="shared" ref="JD16:JD44" si="114">IF(COUNTIF($AJ16,"*G*"),VLOOKUP("4G",$BU$14:$BW$44,3,FALSE),"")</f>
        <v/>
      </c>
      <c r="JE16" s="182" t="str">
        <f t="shared" ref="JE16:JE44" si="115">IF(COUNTIF($AJ16,"*H*"),VLOOKUP("4H",$BU$14:$BW$44,3,FALSE),"")</f>
        <v/>
      </c>
      <c r="JF16" s="182" t="str">
        <f t="shared" ref="JF16:JF44" si="116">IF(COUNTIF($AJ16,"*I*"),VLOOKUP("4I",$BU$14:$BW$44,3,FALSE),"")</f>
        <v/>
      </c>
      <c r="JG16" s="182" t="str">
        <f t="shared" ref="JG16:JG44" si="117">IF(COUNTIF($AJ16,"*J*"),VLOOKUP("4J",$BU$14:$BW$44,3,FALSE),"")</f>
        <v/>
      </c>
      <c r="JH16" s="182" t="str">
        <f t="shared" ref="JH16:JH44" si="118">IF(COUNTIF($AJ16,"*K*"),VLOOKUP("4K",$BU$14:$BW$44,3,FALSE),"")</f>
        <v/>
      </c>
      <c r="JI16" s="182" t="str">
        <f t="shared" ref="JI16:JI44" si="119">IF(COUNTIF($AJ16,"*L*"),VLOOKUP("4L",$BU$14:$BW$44,3,FALSE),"")</f>
        <v/>
      </c>
      <c r="JJ16" s="182" t="str">
        <f t="shared" ref="JJ16:JJ44" si="120">IF(COUNTIF($AJ16,"*M*"),VLOOKUP("4M",$BU$14:$BW$44,3,FALSE),"")</f>
        <v/>
      </c>
      <c r="JK16" s="182" t="str">
        <f t="shared" ref="JK16:JK44" si="121">IF(COUNTIF($AJ16,"*N*"),VLOOKUP("4N",$BU$14:$BW$44,3,FALSE),"")</f>
        <v/>
      </c>
      <c r="JL16" s="182" t="str">
        <f t="shared" ref="JL16:JL44" si="122">IF(COUNTIF($AJ16,"*O*"),VLOOKUP("4O",$BU$14:$BW$44,3,FALSE),"")</f>
        <v/>
      </c>
      <c r="JM16" s="182" t="str">
        <f t="shared" ref="JM16:JM44" si="123">IF(COUNTIF($AJ16,"*P*"),VLOOKUP("4P",$BU$14:$BW$44,3,FALSE),"")</f>
        <v/>
      </c>
      <c r="JN16" s="182" t="str">
        <f t="shared" ref="JN16:JN44" si="124">IF(COUNTIF($AJ16,"*Q*"),VLOOKUP("4Q",$BU$14:$BW$44,3,FALSE),"")</f>
        <v/>
      </c>
      <c r="JO16" s="182" t="str">
        <f t="shared" ref="JO16:JO44" si="125">IF(COUNTIF($AJ16,"*R*"),VLOOKUP("4R",$BU$14:$BW$44,3,FALSE),"")</f>
        <v/>
      </c>
      <c r="JP16" s="182" t="str">
        <f t="shared" ref="JP16:JP44" si="126">IF(COUNTIF($AJ16,"*S*"),VLOOKUP("4S",$BU$14:$BW$44,3,FALSE),"")</f>
        <v/>
      </c>
      <c r="JQ16" s="182" t="str">
        <f t="shared" ref="JQ16:JQ44" si="127">IF(COUNTIF($AJ16,"*T*"),VLOOKUP("4T",$BU$14:$BW$44,3,FALSE),"")</f>
        <v/>
      </c>
      <c r="JR16" s="182" t="str">
        <f t="shared" ref="JR16:JR44" si="128">IF(COUNTIF($AJ16,"*U*"),VLOOKUP("4U",$BU$14:$BW$44,3,FALSE),"")</f>
        <v/>
      </c>
      <c r="JS16" s="182" t="str">
        <f t="shared" ref="JS16:JS44" si="129">IF(COUNTIF($AJ16,"*V*"),VLOOKUP("4V",$BU$14:$BW$44,3,FALSE),"")</f>
        <v/>
      </c>
      <c r="JT16" s="182" t="str">
        <f t="shared" ref="JT16:JT44" si="130">IF(COUNTIF($AJ16,"*W*"),VLOOKUP("4W",$BU$14:$BW$44,3,FALSE),"")</f>
        <v/>
      </c>
      <c r="JU16" s="182" t="str">
        <f t="shared" ref="JU16:JU44" si="131">IF(COUNTIF($AJ16,"*X*"),VLOOKUP("4X",$BU$14:$BW$44,3,FALSE),"")</f>
        <v/>
      </c>
      <c r="JV16" s="182" t="str">
        <f t="shared" ref="JV16:JV44" si="132">IF(COUNTIF($AJ16,"*Y*"),VLOOKUP("4Y",$BU$14:$BW$44,3,FALSE),"")</f>
        <v/>
      </c>
      <c r="JW16" s="183" t="str">
        <f t="shared" ref="JW16:JW44" si="133">IF(COUNTIF($AJ16,"*Z*"),VLOOKUP("4Z",$BU$14:$BW$44,3,FALSE),"")</f>
        <v/>
      </c>
      <c r="JX16" s="179" t="str">
        <f t="shared" ref="JX16:JX44" si="134">IF(COUNTIF($AK16,$BX$8),VLOOKUP($JX$10,$BU$14:$BW$44,2,FALSE),"")</f>
        <v/>
      </c>
      <c r="JY16" s="173" t="str">
        <f t="shared" ref="JY16:JY44" si="135">IF(COUNTIF($AK16,$BY$8),IF(COUNTIF($JX16,"")&lt;BY$13,CONCATENATE(" + ",VLOOKUP($JY$10,$BU$14:$BW$44,2,FALSE)),VLOOKUP($JY$10,$BU$14:$BW$44,2,FALSE)),"")</f>
        <v/>
      </c>
      <c r="JZ16" s="173" t="str">
        <f>IF(COUNTIF($AK16,BZ$8),IF(COUNTIF($JX16:JY16,"")&lt;BZ$13,CONCATENATE(" + ",VLOOKUP(JZ$10,$BU$14:$BW$44,2,FALSE)),VLOOKUP(JZ$10,$BU$14:$BW$44,2,FALSE)),"")</f>
        <v/>
      </c>
      <c r="KA16" s="173" t="str">
        <f>IF(COUNTIF($AK16,CA$8),IF(COUNTIF($JX16:JZ16,"")&lt;CA$13,CONCATENATE(" + ",VLOOKUP(KA$10,$BU$14:$BW$44,2,FALSE)),VLOOKUP(KA$10,$BU$14:$BW$44,2,FALSE)),"")</f>
        <v/>
      </c>
      <c r="KB16" s="173" t="str">
        <f>IF(COUNTIF($AK16,CB$8),IF(COUNTIF($JX16:KA16,"")&lt;CB$13,CONCATENATE(" + ",VLOOKUP(KB$10,$BU$14:$BW$44,2,FALSE)),VLOOKUP(KB$10,$BU$14:$BW$44,2,FALSE)),"")</f>
        <v/>
      </c>
      <c r="KC16" s="173" t="str">
        <f>IF(COUNTIF($AK16,CC$8),IF(COUNTIF($JX16:KB16,"")&lt;CC$13,CONCATENATE(" + ",VLOOKUP(KC$10,$BU$14:$BW$44,2,FALSE)),VLOOKUP(KC$10,$BU$14:$BW$44,2,FALSE)),"")</f>
        <v/>
      </c>
      <c r="KD16" s="173" t="str">
        <f>IF(COUNTIF($AK16,CD$8),IF(COUNTIF($JX16:KC16,"")&lt;CD$13,CONCATENATE(" + ",VLOOKUP(KD$10,$BU$14:$BW$44,2,FALSE)),VLOOKUP(KD$10,$BU$14:$BW$44,2,FALSE)),"")</f>
        <v/>
      </c>
      <c r="KE16" s="173" t="str">
        <f>IF(COUNTIF($AK16,CE$8),IF(COUNTIF($JX16:KD16,"")&lt;CE$13,CONCATENATE(" + ",VLOOKUP(KE$10,$BU$14:$BW$44,2,FALSE)),VLOOKUP(KE$10,$BU$14:$BW$44,2,FALSE)),"")</f>
        <v/>
      </c>
      <c r="KF16" s="173" t="str">
        <f>IF(COUNTIF($AK16,CF$8),IF(COUNTIF($JX16:KE16,"")&lt;CF$13,CONCATENATE(" + ",VLOOKUP(KF$10,$BU$14:$BW$44,2,FALSE)),VLOOKUP(KF$10,$BU$14:$BW$44,2,FALSE)),"")</f>
        <v/>
      </c>
      <c r="KG16" s="173" t="str">
        <f>IF(COUNTIF($AK16,CG$8),IF(COUNTIF($JX16:KF16,"")&lt;CG$13,CONCATENATE(" + ",VLOOKUP(KG$10,$BU$14:$BW$44,2,FALSE)),VLOOKUP(KG$10,$BU$14:$BW$44,2,FALSE)),"")</f>
        <v/>
      </c>
      <c r="KH16" s="173" t="str">
        <f>IF(COUNTIF($AK16,CH$8),IF(COUNTIF($JX16:KG16,"")&lt;CH$13,CONCATENATE(" + ",VLOOKUP(KH$10,$BU$14:$BW$44,2,FALSE)),VLOOKUP(KH$10,$BU$14:$BW$44,2,FALSE)),"")</f>
        <v/>
      </c>
      <c r="KI16" s="173" t="str">
        <f>IF(COUNTIF($AK16,CI$8),IF(COUNTIF($JX16:KH16,"")&lt;CI$13,CONCATENATE(" + ",VLOOKUP(KI$10,$BU$14:$BW$44,2,FALSE)),VLOOKUP(KI$10,$BU$14:$BW$44,2,FALSE)),"")</f>
        <v/>
      </c>
      <c r="KJ16" s="173" t="str">
        <f>IF(COUNTIF($AK16,CJ$8),IF(COUNTIF($JX16:KI16,"")&lt;CJ$13,CONCATENATE(" + ",VLOOKUP(KJ$10,$BU$14:$BW$44,2,FALSE)),VLOOKUP(KJ$10,$BU$14:$BW$44,2,FALSE)),"")</f>
        <v/>
      </c>
      <c r="KK16" s="173" t="str">
        <f>IF(COUNTIF($AK16,CK$8),IF(COUNTIF($JX16:KJ16,"")&lt;CK$13,CONCATENATE(" + ",VLOOKUP(KK$10,$BU$14:$BW$44,2,FALSE)),VLOOKUP(KK$10,$BU$14:$BW$44,2,FALSE)),"")</f>
        <v/>
      </c>
      <c r="KL16" s="173" t="str">
        <f>IF(COUNTIF($AK16,CL$8),IF(COUNTIF($JX16:KK16,"")&lt;CL$13,CONCATENATE(" + ",VLOOKUP(KL$10,$BU$14:$BW$44,2,FALSE)),VLOOKUP(KL$10,$BU$14:$BW$44,2,FALSE)),"")</f>
        <v/>
      </c>
      <c r="KM16" s="173" t="str">
        <f>IF(COUNTIF($AK16,CM$8),IF(COUNTIF($JX16:KL16,"")&lt;CM$13,CONCATENATE(" + ",VLOOKUP(KM$10,$BU$14:$BW$44,2,FALSE)),VLOOKUP(KM$10,$BU$14:$BW$44,2,FALSE)),"")</f>
        <v/>
      </c>
      <c r="KN16" s="173" t="str">
        <f>IF(COUNTIF($AK16,CN$8),IF(COUNTIF($JX16:KM16,"")&lt;CN$13,CONCATENATE(" + ",VLOOKUP(KN$10,$BU$14:$BW$44,2,FALSE)),VLOOKUP(KN$10,$BU$14:$BW$44,2,FALSE)),"")</f>
        <v/>
      </c>
      <c r="KO16" s="173" t="str">
        <f>IF(COUNTIF($AK16,CO$8),IF(COUNTIF($JX16:KN16,"")&lt;CO$13,CONCATENATE(" + ",VLOOKUP(KO$10,$BU$14:$BW$44,2,FALSE)),VLOOKUP(KO$10,$BU$14:$BW$44,2,FALSE)),"")</f>
        <v/>
      </c>
      <c r="KP16" s="173" t="str">
        <f>IF(COUNTIF($AK16,CP$8),IF(COUNTIF($JX16:KO16,"")&lt;CP$13,CONCATENATE(" + ",VLOOKUP(KP$10,$BU$14:$BW$44,2,FALSE)),VLOOKUP(KP$10,$BU$14:$BW$44,2,FALSE)),"")</f>
        <v/>
      </c>
      <c r="KQ16" s="173" t="str">
        <f>IF(COUNTIF($AK16,CQ$8),IF(COUNTIF($JX16:KP16,"")&lt;CQ$13,CONCATENATE(" + ",VLOOKUP(KQ$10,$BU$14:$BW$44,2,FALSE)),VLOOKUP(KQ$10,$BU$14:$BW$44,2,FALSE)),"")</f>
        <v/>
      </c>
      <c r="KR16" s="173" t="str">
        <f>IF(COUNTIF($AK16,CR$8),IF(COUNTIF($JX16:KQ16,"")&lt;CR$13,CONCATENATE(" + ",VLOOKUP(KR$10,$BU$14:$BW$44,2,FALSE)),VLOOKUP(KR$10,$BU$14:$BW$44,2,FALSE)),"")</f>
        <v/>
      </c>
      <c r="KS16" s="173" t="str">
        <f>IF(COUNTIF($AK16,CS$8),IF(COUNTIF($JX16:KR16,"")&lt;CS$13,CONCATENATE(" + ",VLOOKUP(KS$10,$BU$14:$BW$44,2,FALSE)),VLOOKUP(KS$10,$BU$14:$BW$44,2,FALSE)),"")</f>
        <v/>
      </c>
      <c r="KT16" s="173" t="str">
        <f>IF(COUNTIF($AK16,CT$8),IF(COUNTIF($JX16:KS16,"")&lt;CT$13,CONCATENATE(" + ",VLOOKUP(KT$10,$BU$14:$BW$44,2,FALSE)),VLOOKUP(KT$10,$BU$14:$BW$44,2,FALSE)),"")</f>
        <v/>
      </c>
      <c r="KU16" s="173" t="str">
        <f>IF(COUNTIF($AK16,CU$8),IF(COUNTIF($JX16:KT16,"")&lt;CU$13,CONCATENATE(" + ",VLOOKUP(KU$10,$BU$14:$BW$44,2,FALSE)),VLOOKUP(KU$10,$BU$14:$BW$44,2,FALSE)),"")</f>
        <v/>
      </c>
      <c r="KV16" s="173" t="str">
        <f>IF(COUNTIF($AK16,CV$8),IF(COUNTIF($JX16:KU16,"")&lt;CV$13,CONCATENATE(" + ",VLOOKUP(KV$10,$BU$14:$BW$44,2,FALSE)),VLOOKUP(KV$10,$BU$14:$BW$44,2,FALSE)),"")</f>
        <v/>
      </c>
      <c r="KW16" s="180" t="str">
        <f>IF(COUNTIF($AK16,CW$8),IF(COUNTIF($JX16:KV16,"")&lt;CW$13,CONCATENATE(" + ",VLOOKUP(KW$10,$BU$14:$BW$44,2,FALSE)),VLOOKUP(KW$10,$BU$14:$BW$44,2,FALSE)),"")</f>
        <v/>
      </c>
      <c r="KX16" s="179" t="str">
        <f t="shared" ref="KX16:KX44" si="136">IF(COUNTIF($AK16,"*A*"),VLOOKUP("5A",$BU$14:$BW$44,3,FALSE),"")</f>
        <v/>
      </c>
      <c r="KY16" s="174" t="str">
        <f t="shared" ref="KY16:KY44" si="137">IF(COUNTIF($AK16,"*B*"),VLOOKUP("5B",$BU$14:$BW$44,3,FALSE),"")</f>
        <v/>
      </c>
      <c r="KZ16" s="173" t="str">
        <f t="shared" ref="KZ16:KZ44" si="138">IF(COUNTIF($AK16,"*C*"),VLOOKUP("5C",$BU$14:$BW$44,3,FALSE),"")</f>
        <v/>
      </c>
      <c r="LA16" s="173" t="str">
        <f t="shared" ref="LA16:LA44" si="139">IF(COUNTIF($AK16,"*D*"),VLOOKUP("5D",$BU$14:$BW$44,3,FALSE),"")</f>
        <v/>
      </c>
      <c r="LB16" s="173" t="str">
        <f t="shared" ref="LB16:LB44" si="140">IF(COUNTIF($AK16,"*E*"),VLOOKUP("5E",$BU$14:$BW$44,3,FALSE),"")</f>
        <v/>
      </c>
      <c r="LC16" s="173" t="str">
        <f t="shared" ref="LC16:LC44" si="141">IF(COUNTIF($AK16,"*F*"),VLOOKUP("5F",$BU$14:$BW$44,3,FALSE),"")</f>
        <v/>
      </c>
      <c r="LD16" s="173" t="str">
        <f t="shared" ref="LD16:LD44" si="142">IF(COUNTIF($AK16,"*G*"),VLOOKUP("5G",$BU$14:$BW$44,3,FALSE),"")</f>
        <v/>
      </c>
      <c r="LE16" s="173" t="str">
        <f t="shared" ref="LE16:LE44" si="143">IF(COUNTIF($AK16,"*H*"),VLOOKUP("5H",$BU$14:$BW$44,3,FALSE),"")</f>
        <v/>
      </c>
      <c r="LF16" s="173" t="str">
        <f t="shared" ref="LF16:LF44" si="144">IF(COUNTIF($AK16,"*I*"),VLOOKUP("5I",$BU$14:$BW$44,3,FALSE),"")</f>
        <v/>
      </c>
      <c r="LG16" s="173" t="str">
        <f t="shared" ref="LG16:LG44" si="145">IF(COUNTIF($AK16,"*J*"),VLOOKUP("5J",$BU$14:$BW$44,3,FALSE),"")</f>
        <v/>
      </c>
      <c r="LH16" s="173" t="str">
        <f t="shared" ref="LH16:LH44" si="146">IF(COUNTIF($AK16,"*K*"),VLOOKUP("5K",$BU$14:$BW$44,3,FALSE),"")</f>
        <v/>
      </c>
      <c r="LI16" s="173" t="str">
        <f t="shared" ref="LI16:LI44" si="147">IF(COUNTIF($AK16,"*L*"),VLOOKUP("5L",$BU$14:$BW$44,3,FALSE),"")</f>
        <v/>
      </c>
      <c r="LJ16" s="173" t="str">
        <f t="shared" ref="LJ16:LJ44" si="148">IF(COUNTIF($AK16,"*M*"),VLOOKUP("5M",$BU$14:$BW$44,3,FALSE),"")</f>
        <v/>
      </c>
      <c r="LK16" s="173" t="str">
        <f t="shared" ref="LK16:LK44" si="149">IF(COUNTIF($AK16,"*N*"),VLOOKUP("5N",$BU$14:$BW$44,3,FALSE),"")</f>
        <v/>
      </c>
      <c r="LL16" s="173" t="str">
        <f t="shared" ref="LL16:LL44" si="150">IF(COUNTIF($AK16,"*O*"),VLOOKUP("5O",$BU$14:$BW$44,3,FALSE),"")</f>
        <v/>
      </c>
      <c r="LM16" s="173" t="str">
        <f t="shared" ref="LM16:LM44" si="151">IF(COUNTIF($AK16,"*P*"),VLOOKUP("5P",$BU$14:$BW$44,3,FALSE),"")</f>
        <v/>
      </c>
      <c r="LN16" s="173" t="str">
        <f t="shared" ref="LN16:LN44" si="152">IF(COUNTIF($AK16,"*Q*"),VLOOKUP("5Q",$BU$14:$BW$44,3,FALSE),"")</f>
        <v/>
      </c>
      <c r="LO16" s="173" t="str">
        <f t="shared" ref="LO16:LO44" si="153">IF(COUNTIF($AK16,"*R*"),VLOOKUP("5R",$BU$14:$BW$44,3,FALSE),"")</f>
        <v/>
      </c>
      <c r="LP16" s="173" t="str">
        <f t="shared" ref="LP16:LP44" si="154">IF(COUNTIF($AK16,"*S*"),VLOOKUP("5S",$BU$14:$BW$44,3,FALSE),"")</f>
        <v/>
      </c>
      <c r="LQ16" s="173" t="str">
        <f t="shared" ref="LQ16:LQ44" si="155">IF(COUNTIF($AK16,"*T*"),VLOOKUP("5T",$BU$14:$BW$44,3,FALSE),"")</f>
        <v/>
      </c>
      <c r="LR16" s="173" t="str">
        <f t="shared" ref="LR16:LR44" si="156">IF(COUNTIF($AK16,"*U*"),VLOOKUP("5U",$BU$14:$BW$44,3,FALSE),"")</f>
        <v/>
      </c>
      <c r="LS16" s="173" t="str">
        <f t="shared" ref="LS16:LS44" si="157">IF(COUNTIF($AK16,"*V*"),VLOOKUP("5V",$BU$14:$BW$44,3,FALSE),"")</f>
        <v/>
      </c>
      <c r="LT16" s="173" t="str">
        <f t="shared" ref="LT16:LT44" si="158">IF(COUNTIF($AK16,"*W*"),VLOOKUP("5W",$BU$14:$BW$44,3,FALSE),"")</f>
        <v/>
      </c>
      <c r="LU16" s="173" t="str">
        <f t="shared" ref="LU16:LU44" si="159">IF(COUNTIF($AK16,"*X*"),VLOOKUP("5X",$BU$14:$BW$44,3,FALSE),"")</f>
        <v/>
      </c>
      <c r="LV16" s="173" t="str">
        <f t="shared" ref="LV16:LV44" si="160">IF(COUNTIF($AK16,"*Y*"),VLOOKUP("5Y",$BU$14:$BW$44,3,FALSE),"")</f>
        <v/>
      </c>
      <c r="LW16" s="180" t="str">
        <f t="shared" ref="LW16:LW44" si="161">IF(COUNTIF($AK16,"*Z*"),VLOOKUP("5Z",$BU$14:$BW$44,3,FALSE),"")</f>
        <v/>
      </c>
      <c r="LX16" s="181" t="str">
        <f t="shared" ref="LX16:LX44" si="162">IF(COUNTIF($AL16,$BX$8),VLOOKUP($LX$10,$BU$14:$BW$44,2,FALSE),"")</f>
        <v/>
      </c>
      <c r="LY16" s="182" t="str">
        <f t="shared" ref="LY16:LY44" si="163">IF(COUNTIF($AL16,$BY$8),IF(COUNTIF($LX16,"")&lt;BY$13,CONCATENATE(" + ",VLOOKUP($LY$10,$BU$14:$BW$44,2,FALSE)),VLOOKUP($LY$10,$BU$14:$BW$44,2,FALSE)),"")</f>
        <v/>
      </c>
      <c r="LZ16" s="182" t="str">
        <f>IF(COUNTIF($AL16,BZ$8),IF(COUNTIF($LX16:LY16,"")&lt;BZ$13,CONCATENATE(" + ",VLOOKUP(LZ$10,$BU$14:$BW$44,2,FALSE)),VLOOKUP(LZ$10,$BU$14:$BW$44,2,FALSE)),"")</f>
        <v/>
      </c>
      <c r="MA16" s="182" t="str">
        <f>IF(COUNTIF($AL16,CA$8),IF(COUNTIF($LX16:LZ16,"")&lt;CA$13,CONCATENATE(" + ",VLOOKUP(MA$10,$BU$14:$BW$44,2,FALSE)),VLOOKUP(MA$10,$BU$14:$BW$44,2,FALSE)),"")</f>
        <v/>
      </c>
      <c r="MB16" s="182" t="str">
        <f>IF(COUNTIF($AL16,CB$8),IF(COUNTIF($LX16:MA16,"")&lt;CB$13,CONCATENATE(" + ",VLOOKUP(MB$10,$BU$14:$BW$44,2,FALSE)),VLOOKUP(MB$10,$BU$14:$BW$44,2,FALSE)),"")</f>
        <v/>
      </c>
      <c r="MC16" s="182" t="str">
        <f>IF(COUNTIF($AL16,CC$8),IF(COUNTIF($LX16:MB16,"")&lt;CC$13,CONCATENATE(" + ",VLOOKUP(MC$10,$BU$14:$BW$44,2,FALSE)),VLOOKUP(MC$10,$BU$14:$BW$44,2,FALSE)),"")</f>
        <v/>
      </c>
      <c r="MD16" s="182" t="str">
        <f>IF(COUNTIF($AL16,CD$8),IF(COUNTIF($LX16:MC16,"")&lt;CD$13,CONCATENATE(" + ",VLOOKUP(MD$10,$BU$14:$BW$44,2,FALSE)),VLOOKUP(MD$10,$BU$14:$BW$44,2,FALSE)),"")</f>
        <v/>
      </c>
      <c r="ME16" s="182" t="str">
        <f>IF(COUNTIF($AL16,CE$8),IF(COUNTIF($LX16:MD16,"")&lt;CE$13,CONCATENATE(" + ",VLOOKUP(ME$10,$BU$14:$BW$44,2,FALSE)),VLOOKUP(ME$10,$BU$14:$BW$44,2,FALSE)),"")</f>
        <v/>
      </c>
      <c r="MF16" s="182" t="str">
        <f>IF(COUNTIF($AL16,CF$8),IF(COUNTIF($LX16:ME16,"")&lt;CF$13,CONCATENATE(" + ",VLOOKUP(MF$10,$BU$14:$BW$44,2,FALSE)),VLOOKUP(MF$10,$BU$14:$BW$44,2,FALSE)),"")</f>
        <v/>
      </c>
      <c r="MG16" s="182" t="str">
        <f>IF(COUNTIF($AL16,CG$8),IF(COUNTIF($LX16:MF16,"")&lt;CG$13,CONCATENATE(" + ",VLOOKUP(MG$10,$BU$14:$BW$44,2,FALSE)),VLOOKUP(MG$10,$BU$14:$BW$44,2,FALSE)),"")</f>
        <v/>
      </c>
      <c r="MH16" s="182" t="str">
        <f>IF(COUNTIF($AL16,CH$8),IF(COUNTIF($LX16:MG16,"")&lt;CH$13,CONCATENATE(" + ",VLOOKUP(MH$10,$BU$14:$BW$44,2,FALSE)),VLOOKUP(MH$10,$BU$14:$BW$44,2,FALSE)),"")</f>
        <v/>
      </c>
      <c r="MI16" s="182" t="str">
        <f>IF(COUNTIF($AL16,CI$8),IF(COUNTIF($LX16:MH16,"")&lt;CI$13,CONCATENATE(" + ",VLOOKUP(MI$10,$BU$14:$BW$44,2,FALSE)),VLOOKUP(MI$10,$BU$14:$BW$44,2,FALSE)),"")</f>
        <v/>
      </c>
      <c r="MJ16" s="182" t="str">
        <f>IF(COUNTIF($AL16,CJ$8),IF(COUNTIF($LX16:MI16,"")&lt;CJ$13,CONCATENATE(" + ",VLOOKUP(MJ$10,$BU$14:$BW$44,2,FALSE)),VLOOKUP(MJ$10,$BU$14:$BW$44,2,FALSE)),"")</f>
        <v/>
      </c>
      <c r="MK16" s="182" t="str">
        <f>IF(COUNTIF($AL16,CK$8),IF(COUNTIF($LX16:MJ16,"")&lt;CK$13,CONCATENATE(" + ",VLOOKUP(MK$10,$BU$14:$BW$44,2,FALSE)),VLOOKUP(MK$10,$BU$14:$BW$44,2,FALSE)),"")</f>
        <v/>
      </c>
      <c r="ML16" s="182" t="str">
        <f>IF(COUNTIF($AL16,CL$8),IF(COUNTIF($LX16:MK16,"")&lt;CL$13,CONCATENATE(" + ",VLOOKUP(ML$10,$BU$14:$BW$44,2,FALSE)),VLOOKUP(ML$10,$BU$14:$BW$44,2,FALSE)),"")</f>
        <v/>
      </c>
      <c r="MM16" s="182" t="str">
        <f>IF(COUNTIF($AL16,CM$8),IF(COUNTIF($LX16:ML16,"")&lt;CM$13,CONCATENATE(" + ",VLOOKUP(MM$10,$BU$14:$BW$44,2,FALSE)),VLOOKUP(MM$10,$BU$14:$BW$44,2,FALSE)),"")</f>
        <v/>
      </c>
      <c r="MN16" s="182" t="str">
        <f>IF(COUNTIF($AL16,CN$8),IF(COUNTIF($LX16:MM16,"")&lt;CN$13,CONCATENATE(" + ",VLOOKUP(MN$10,$BU$14:$BW$44,2,FALSE)),VLOOKUP(MN$10,$BU$14:$BW$44,2,FALSE)),"")</f>
        <v/>
      </c>
      <c r="MO16" s="182" t="str">
        <f>IF(COUNTIF($AL16,CO$8),IF(COUNTIF($LX16:MN16,"")&lt;CO$13,CONCATENATE(" + ",VLOOKUP(MO$10,$BU$14:$BW$44,2,FALSE)),VLOOKUP(MO$10,$BU$14:$BW$44,2,FALSE)),"")</f>
        <v/>
      </c>
      <c r="MP16" s="182" t="str">
        <f>IF(COUNTIF($AL16,CP$8),IF(COUNTIF($LX16:MO16,"")&lt;CP$13,CONCATENATE(" + ",VLOOKUP(MP$10,$BU$14:$BW$44,2,FALSE)),VLOOKUP(MP$10,$BU$14:$BW$44,2,FALSE)),"")</f>
        <v/>
      </c>
      <c r="MQ16" s="182" t="str">
        <f>IF(COUNTIF($AL16,CQ$8),IF(COUNTIF($LX16:MP16,"")&lt;CQ$13,CONCATENATE(" + ",VLOOKUP(MQ$10,$BU$14:$BW$44,2,FALSE)),VLOOKUP(MQ$10,$BU$14:$BW$44,2,FALSE)),"")</f>
        <v/>
      </c>
      <c r="MR16" s="182" t="str">
        <f>IF(COUNTIF($AL16,CR$8),IF(COUNTIF($LX16:MQ16,"")&lt;CR$13,CONCATENATE(" + ",VLOOKUP(MR$10,$BU$14:$BW$44,2,FALSE)),VLOOKUP(MR$10,$BU$14:$BW$44,2,FALSE)),"")</f>
        <v/>
      </c>
      <c r="MS16" s="182" t="str">
        <f>IF(COUNTIF($AL16,CS$8),IF(COUNTIF($LX16:MR16,"")&lt;CS$13,CONCATENATE(" + ",VLOOKUP(MS$10,$BU$14:$BW$44,2,FALSE)),VLOOKUP(MS$10,$BU$14:$BW$44,2,FALSE)),"")</f>
        <v/>
      </c>
      <c r="MT16" s="182" t="str">
        <f>IF(COUNTIF($AL16,CT$8),IF(COUNTIF($LX16:MS16,"")&lt;CT$13,CONCATENATE(" + ",VLOOKUP(MT$10,$BU$14:$BW$44,2,FALSE)),VLOOKUP(MT$10,$BU$14:$BW$44,2,FALSE)),"")</f>
        <v/>
      </c>
      <c r="MU16" s="182" t="str">
        <f>IF(COUNTIF($AL16,CU$8),IF(COUNTIF($LX16:MT16,"")&lt;CU$13,CONCATENATE(" + ",VLOOKUP(MU$10,$BU$14:$BW$44,2,FALSE)),VLOOKUP(MU$10,$BU$14:$BW$44,2,FALSE)),"")</f>
        <v/>
      </c>
      <c r="MV16" s="182" t="str">
        <f>IF(COUNTIF($AL16,CV$8),IF(COUNTIF($LX16:MU16,"")&lt;CV$13,CONCATENATE(" + ",VLOOKUP(MV$10,$BU$14:$BW$44,2,FALSE)),VLOOKUP(MV$10,$BU$14:$BW$44,2,FALSE)),"")</f>
        <v/>
      </c>
      <c r="MW16" s="183" t="str">
        <f>IF(COUNTIF($AL16,CW$8),IF(COUNTIF($LX16:MV16,"")&lt;CW$13,CONCATENATE(" + ",VLOOKUP(MW$10,$BU$14:$BW$44,2,FALSE)),VLOOKUP(MW$10,$BU$14:$BW$44,2,FALSE)),"")</f>
        <v/>
      </c>
      <c r="MX16" s="181" t="str">
        <f t="shared" ref="MX16:MX44" si="164">IF(COUNTIF($AL16,"*A*"),VLOOKUP("6A",$BU$14:$BW$44,3,FALSE),"")</f>
        <v/>
      </c>
      <c r="MY16" s="184" t="str">
        <f t="shared" ref="MY16:MY44" si="165">IF(COUNTIF($AL16,"*B*"),VLOOKUP("6B",$BU$14:$BW$44,3,FALSE),"")</f>
        <v/>
      </c>
      <c r="MZ16" s="182" t="str">
        <f t="shared" ref="MZ16:MZ44" si="166">IF(COUNTIF($AL16,"*C*"),VLOOKUP("6C",$BU$14:$BW$44,3,FALSE),"")</f>
        <v/>
      </c>
      <c r="NA16" s="182" t="str">
        <f t="shared" ref="NA16:NA44" si="167">IF(COUNTIF($AL16,"*D*"),VLOOKUP("6D",$BU$14:$BW$44,3,FALSE),"")</f>
        <v/>
      </c>
      <c r="NB16" s="182" t="str">
        <f t="shared" ref="NB16:NB44" si="168">IF(COUNTIF($AL16,"*E*"),VLOOKUP("6E",$BU$14:$BW$44,3,FALSE),"")</f>
        <v/>
      </c>
      <c r="NC16" s="182" t="str">
        <f t="shared" ref="NC16:NC44" si="169">IF(COUNTIF($AL16,"*F*"),VLOOKUP("6F",$BU$14:$BW$44,3,FALSE),"")</f>
        <v/>
      </c>
      <c r="ND16" s="182" t="str">
        <f t="shared" ref="ND16:ND44" si="170">IF(COUNTIF($AL16,"*G*"),VLOOKUP("6G",$BU$14:$BW$44,3,FALSE),"")</f>
        <v/>
      </c>
      <c r="NE16" s="182" t="str">
        <f t="shared" ref="NE16:NE44" si="171">IF(COUNTIF($AL16,"*H*"),VLOOKUP("6H",$BU$14:$BW$44,3,FALSE),"")</f>
        <v/>
      </c>
      <c r="NF16" s="182" t="str">
        <f t="shared" ref="NF16:NF44" si="172">IF(COUNTIF($AL16,"*I*"),VLOOKUP("6I",$BU$14:$BW$44,3,FALSE),"")</f>
        <v/>
      </c>
      <c r="NG16" s="182" t="str">
        <f t="shared" ref="NG16:NG44" si="173">IF(COUNTIF($AL16,"*J*"),VLOOKUP("6J",$BU$14:$BW$44,3,FALSE),"")</f>
        <v/>
      </c>
      <c r="NH16" s="182" t="str">
        <f t="shared" ref="NH16:NH44" si="174">IF(COUNTIF($AL16,"*K*"),VLOOKUP("6K",$BU$14:$BW$44,3,FALSE),"")</f>
        <v/>
      </c>
      <c r="NI16" s="182" t="str">
        <f t="shared" ref="NI16:NI44" si="175">IF(COUNTIF($AL16,"*L*"),VLOOKUP("6L",$BU$14:$BW$44,3,FALSE),"")</f>
        <v/>
      </c>
      <c r="NJ16" s="182" t="str">
        <f t="shared" ref="NJ16:NJ44" si="176">IF(COUNTIF($AL16,"*M*"),VLOOKUP("6M",$BU$14:$BW$44,3,FALSE),"")</f>
        <v/>
      </c>
      <c r="NK16" s="182" t="str">
        <f t="shared" ref="NK16:NK44" si="177">IF(COUNTIF($AL16,"*N*"),VLOOKUP("6N",$BU$14:$BW$44,3,FALSE),"")</f>
        <v/>
      </c>
      <c r="NL16" s="182" t="str">
        <f t="shared" ref="NL16:NL44" si="178">IF(COUNTIF($AL16,"*O*"),VLOOKUP("6O",$BU$14:$BW$44,3,FALSE),"")</f>
        <v/>
      </c>
      <c r="NM16" s="182" t="str">
        <f t="shared" ref="NM16:NM44" si="179">IF(COUNTIF($AL16,"*P*"),VLOOKUP("6P",$BU$14:$BW$44,3,FALSE),"")</f>
        <v/>
      </c>
      <c r="NN16" s="182" t="str">
        <f t="shared" ref="NN16:NN44" si="180">IF(COUNTIF($AL16,"*Q*"),VLOOKUP("6Q",$BU$14:$BW$44,3,FALSE),"")</f>
        <v/>
      </c>
      <c r="NO16" s="182" t="str">
        <f t="shared" ref="NO16:NO44" si="181">IF(COUNTIF($AL16,"*R*"),VLOOKUP("6R",$BU$14:$BW$44,3,FALSE),"")</f>
        <v/>
      </c>
      <c r="NP16" s="182" t="str">
        <f t="shared" ref="NP16:NP44" si="182">IF(COUNTIF($AL16,"*S*"),VLOOKUP("6S",$BU$14:$BW$44,3,FALSE),"")</f>
        <v/>
      </c>
      <c r="NQ16" s="182" t="str">
        <f t="shared" ref="NQ16:NQ44" si="183">IF(COUNTIF($AL16,"*T*"),VLOOKUP("6T",$BU$14:$BW$44,3,FALSE),"")</f>
        <v/>
      </c>
      <c r="NR16" s="182" t="str">
        <f t="shared" ref="NR16:NR44" si="184">IF(COUNTIF($AL16,"*U*"),VLOOKUP("6U",$BU$14:$BW$44,3,FALSE),"")</f>
        <v/>
      </c>
      <c r="NS16" s="182" t="str">
        <f t="shared" ref="NS16:NS44" si="185">IF(COUNTIF($AL16,"*V*"),VLOOKUP("6V",$BU$14:$BW$44,3,FALSE),"")</f>
        <v/>
      </c>
      <c r="NT16" s="182" t="str">
        <f t="shared" ref="NT16:NT44" si="186">IF(COUNTIF($AL16,"*W*"),VLOOKUP("6W",$BU$14:$BW$44,3,FALSE),"")</f>
        <v/>
      </c>
      <c r="NU16" s="182" t="str">
        <f t="shared" ref="NU16:NU44" si="187">IF(COUNTIF($AL16,"*X*"),VLOOKUP("6X",$BU$14:$BW$44,3,FALSE),"")</f>
        <v/>
      </c>
      <c r="NV16" s="182" t="str">
        <f t="shared" ref="NV16:NV44" si="188">IF(COUNTIF($AL16,"*Y*"),VLOOKUP("6Y",$BU$14:$BW$44,3,FALSE),"")</f>
        <v/>
      </c>
      <c r="NW16" s="183" t="str">
        <f t="shared" ref="NW16:NW44" si="189">IF(COUNTIF($AL16,"*Z*"),VLOOKUP("6Z",$BU$14:$BW$44,3,FALSE),"")</f>
        <v/>
      </c>
    </row>
    <row r="17" spans="1:387" ht="17.25" customHeight="1" x14ac:dyDescent="0.25">
      <c r="A17" s="223" t="s">
        <v>775</v>
      </c>
      <c r="B17" s="224" t="s">
        <v>790</v>
      </c>
      <c r="C17" s="225" t="s">
        <v>777</v>
      </c>
      <c r="D17" s="225" t="s">
        <v>778</v>
      </c>
      <c r="E17" s="226" t="s">
        <v>779</v>
      </c>
      <c r="F17" s="227" t="s">
        <v>780</v>
      </c>
      <c r="G17" s="225" t="s">
        <v>129</v>
      </c>
      <c r="H17" s="225" t="s">
        <v>791</v>
      </c>
      <c r="I17" s="227" t="s">
        <v>781</v>
      </c>
      <c r="J17" s="227" t="s">
        <v>782</v>
      </c>
      <c r="K17" s="227" t="s">
        <v>792</v>
      </c>
      <c r="L17" s="227" t="s">
        <v>783</v>
      </c>
      <c r="M17" s="227" t="s">
        <v>793</v>
      </c>
      <c r="N17" s="228" t="s">
        <v>785</v>
      </c>
      <c r="O17" s="228" t="s">
        <v>794</v>
      </c>
      <c r="P17" s="228" t="s">
        <v>787</v>
      </c>
      <c r="Q17" s="228" t="s">
        <v>795</v>
      </c>
      <c r="R17" s="228" t="s">
        <v>405</v>
      </c>
      <c r="S17" s="228" t="s">
        <v>796</v>
      </c>
      <c r="T17" s="229">
        <v>65000</v>
      </c>
      <c r="U17" s="230" t="s">
        <v>492</v>
      </c>
      <c r="V17" s="230" t="s">
        <v>493</v>
      </c>
      <c r="W17" s="229"/>
      <c r="X17" s="229">
        <v>0</v>
      </c>
      <c r="Y17" s="229"/>
      <c r="Z17" s="229" t="s">
        <v>409</v>
      </c>
      <c r="AA17" s="231">
        <v>0</v>
      </c>
      <c r="AB17" s="223"/>
      <c r="AC17" s="223"/>
      <c r="AD17" s="223"/>
      <c r="AE17" s="223"/>
      <c r="AF17" s="223"/>
      <c r="AG17" s="223"/>
      <c r="AH17" s="233"/>
      <c r="AI17" s="233"/>
      <c r="AJ17" s="233"/>
      <c r="AK17" s="233"/>
      <c r="AL17" s="233"/>
      <c r="AM17" s="41" t="s">
        <v>160</v>
      </c>
      <c r="AN17" s="42">
        <v>0</v>
      </c>
      <c r="AO17" s="41"/>
      <c r="AP17" s="42"/>
      <c r="AQ17" s="41"/>
      <c r="AR17" s="43"/>
      <c r="AS17" s="41"/>
      <c r="AT17" s="43"/>
      <c r="AU17" s="75" t="str">
        <f t="shared" si="1"/>
        <v/>
      </c>
      <c r="AV17" s="75">
        <f t="shared" si="2"/>
        <v>0</v>
      </c>
      <c r="AW17" s="75" t="str">
        <f t="shared" si="3"/>
        <v/>
      </c>
      <c r="AX17" s="75">
        <f t="shared" si="4"/>
        <v>0</v>
      </c>
      <c r="AY17" s="75" t="str">
        <f t="shared" si="5"/>
        <v/>
      </c>
      <c r="AZ17" s="75">
        <f t="shared" si="6"/>
        <v>0</v>
      </c>
      <c r="BA17" s="75" t="str">
        <f t="shared" si="7"/>
        <v/>
      </c>
      <c r="BB17" s="75">
        <f t="shared" si="8"/>
        <v>0</v>
      </c>
      <c r="BC17" s="75" t="str">
        <f t="shared" si="9"/>
        <v/>
      </c>
      <c r="BD17" s="75">
        <f t="shared" si="10"/>
        <v>0</v>
      </c>
      <c r="BE17" s="75" t="str">
        <f t="shared" si="11"/>
        <v/>
      </c>
      <c r="BF17" s="75">
        <f t="shared" si="12"/>
        <v>0</v>
      </c>
      <c r="BG17" s="69" t="str">
        <f t="shared" si="13"/>
        <v/>
      </c>
      <c r="BH17" s="70" t="str">
        <f t="shared" si="14"/>
        <v/>
      </c>
      <c r="BI17" s="69" t="str">
        <f t="shared" si="15"/>
        <v/>
      </c>
      <c r="BJ17" s="71" t="e">
        <f t="shared" si="16"/>
        <v>#VALUE!</v>
      </c>
      <c r="BK17" s="204" t="e">
        <f t="shared" si="17"/>
        <v>#VALUE!</v>
      </c>
      <c r="BL17" s="72" t="e">
        <f t="shared" si="18"/>
        <v>#DIV/0!</v>
      </c>
      <c r="BM17" s="83">
        <f t="shared" si="19"/>
        <v>0</v>
      </c>
      <c r="BN17" s="221">
        <f t="shared" si="20"/>
        <v>1</v>
      </c>
      <c r="BO17" s="202">
        <f t="shared" si="21"/>
        <v>0</v>
      </c>
      <c r="BP17" s="101" t="str">
        <f t="shared" si="22"/>
        <v>Olomouc</v>
      </c>
      <c r="BQ17" s="100">
        <v>11800</v>
      </c>
      <c r="BR17" s="95" t="s">
        <v>66</v>
      </c>
      <c r="BS17" s="95" t="s">
        <v>66</v>
      </c>
      <c r="BT17" s="16"/>
      <c r="BU17" s="45"/>
      <c r="BV17" s="44"/>
      <c r="BW17" s="45"/>
      <c r="BX17" s="179" t="str">
        <f t="shared" si="23"/>
        <v/>
      </c>
      <c r="BY17" s="173" t="str">
        <f t="shared" si="24"/>
        <v/>
      </c>
      <c r="BZ17" s="173" t="str">
        <f>IF(COUNTIF($AG17,BZ$8),IF(COUNTIF($BX17:BY17,"")&lt;BZ$13,CONCATENATE(" + ",VLOOKUP(BZ$10,$BU$14:$BW$44,2,FALSE)),VLOOKUP(BZ$10,$BU$14:$BW$44,2,FALSE)),"")</f>
        <v/>
      </c>
      <c r="CA17" s="173" t="str">
        <f>IF(COUNTIF($AG17,CA$8),IF(COUNTIF($BX17:BZ17,"")&lt;CA$13,CONCATENATE(" + ",VLOOKUP(CA$10,$BU$14:$BW$44,2,FALSE)),VLOOKUP(CA$10,$BU$14:$BW$44,2,FALSE)),"")</f>
        <v/>
      </c>
      <c r="CB17" s="173" t="str">
        <f>IF(COUNTIF($AG17,CB$8),IF(COUNTIF($BX17:CA17,"")&lt;CB$13,CONCATENATE(" + ",VLOOKUP(CB$10,$BU$14:$BW$44,2,FALSE)),VLOOKUP(CB$10,$BU$14:$BW$44,2,FALSE)),"")</f>
        <v/>
      </c>
      <c r="CC17" s="173" t="str">
        <f>IF(COUNTIF($AG17,CC$8),IF(COUNTIF($BX17:CB17,"")&lt;CC$13,CONCATENATE(" + ",VLOOKUP(CC$10,$BU$14:$BW$44,2,FALSE)),VLOOKUP(CC$10,$BU$14:$BW$44,2,FALSE)),"")</f>
        <v/>
      </c>
      <c r="CD17" s="173" t="str">
        <f>IF(COUNTIF($AG17,CD$8),IF(COUNTIF($BX17:CC17,"")&lt;CD$13,CONCATENATE(" + ",VLOOKUP(CD$10,$BU$14:$BW$44,2,FALSE)),VLOOKUP(CD$10,$BU$14:$BW$44,2,FALSE)),"")</f>
        <v/>
      </c>
      <c r="CE17" s="173" t="str">
        <f>IF(COUNTIF($AG17,CE$8),IF(COUNTIF($BX17:CD17,"")&lt;CE$13,CONCATENATE(" + ",VLOOKUP(CE$10,$BU$14:$BW$44,2,FALSE)),VLOOKUP(CE$10,$BU$14:$BW$44,2,FALSE)),"")</f>
        <v/>
      </c>
      <c r="CF17" s="173" t="str">
        <f>IF(COUNTIF($AG17,CF$8),IF(COUNTIF($BX17:CE17,"")&lt;CF$13,CONCATENATE(" + ",VLOOKUP(CF$10,$BU$14:$BW$44,2,FALSE)),VLOOKUP(CF$10,$BU$14:$BW$44,2,FALSE)),"")</f>
        <v/>
      </c>
      <c r="CG17" s="173" t="str">
        <f>IF(COUNTIF($AG17,CG$8),IF(COUNTIF($BX17:CF17,"")&lt;CG$13,CONCATENATE(" + ",VLOOKUP(CG$10,$BU$14:$BW$44,2,FALSE)),VLOOKUP(CG$10,$BU$14:$BW$44,2,FALSE)),"")</f>
        <v/>
      </c>
      <c r="CH17" s="173" t="str">
        <f>IF(COUNTIF($AG17,CH$8),IF(COUNTIF($BX17:CG17,"")&lt;CH$13,CONCATENATE(" + ",VLOOKUP(CH$10,$BU$14:$BW$44,2,FALSE)),VLOOKUP(CH$10,$BU$14:$BW$44,2,FALSE)),"")</f>
        <v/>
      </c>
      <c r="CI17" s="173" t="str">
        <f>IF(COUNTIF($AG17,CI$8),IF(COUNTIF($BX17:CH17,"")&lt;CI$13,CONCATENATE(" + ",VLOOKUP(CI$10,$BU$14:$BW$44,2,FALSE)),VLOOKUP(CI$10,$BU$14:$BW$44,2,FALSE)),"")</f>
        <v/>
      </c>
      <c r="CJ17" s="173" t="str">
        <f>IF(COUNTIF($AG17,CJ$8),IF(COUNTIF($BX17:CI17,"")&lt;CJ$13,CONCATENATE(" + ",VLOOKUP(CJ$10,$BU$14:$BW$44,2,FALSE)),VLOOKUP(CJ$10,$BU$14:$BW$44,2,FALSE)),"")</f>
        <v/>
      </c>
      <c r="CK17" s="173" t="str">
        <f>IF(COUNTIF($AG17,CK$8),IF(COUNTIF($BX17:CJ17,"")&lt;CK$13,CONCATENATE(" + ",VLOOKUP(CK$10,$BU$14:$BW$44,2,FALSE)),VLOOKUP(CK$10,$BU$14:$BW$44,2,FALSE)),"")</f>
        <v/>
      </c>
      <c r="CL17" s="173" t="str">
        <f>IF(COUNTIF($AG17,CL$8),IF(COUNTIF($BX17:CK17,"")&lt;CL$13,CONCATENATE(" + ",VLOOKUP(CL$10,$BU$14:$BW$44,2,FALSE)),VLOOKUP(CL$10,$BU$14:$BW$44,2,FALSE)),"")</f>
        <v/>
      </c>
      <c r="CM17" s="173" t="str">
        <f>IF(COUNTIF($AG17,CM$8),IF(COUNTIF($BX17:CL17,"")&lt;CM$13,CONCATENATE(" + ",VLOOKUP(CM$10,$BU$14:$BW$44,2,FALSE)),VLOOKUP(CM$10,$BU$14:$BW$44,2,FALSE)),"")</f>
        <v/>
      </c>
      <c r="CN17" s="173" t="str">
        <f>IF(COUNTIF($AG17,CN$8),IF(COUNTIF($BX17:CM17,"")&lt;CN$13,CONCATENATE(" + ",VLOOKUP(CN$10,$BU$14:$BW$44,2,FALSE)),VLOOKUP(CN$10,$BU$14:$BW$44,2,FALSE)),"")</f>
        <v/>
      </c>
      <c r="CO17" s="173" t="str">
        <f>IF(COUNTIF($AG17,CO$8),IF(COUNTIF($BX17:CN17,"")&lt;CO$13,CONCATENATE(" + ",VLOOKUP(CO$10,$BU$14:$BW$44,2,FALSE)),VLOOKUP(CO$10,$BU$14:$BW$44,2,FALSE)),"")</f>
        <v/>
      </c>
      <c r="CP17" s="173" t="str">
        <f>IF(COUNTIF($AG17,CP$8),IF(COUNTIF($BX17:CO17,"")&lt;CP$13,CONCATENATE(" + ",VLOOKUP(CP$10,$BU$14:$BW$44,2,FALSE)),VLOOKUP(CP$10,$BU$14:$BW$44,2,FALSE)),"")</f>
        <v/>
      </c>
      <c r="CQ17" s="173" t="str">
        <f>IF(COUNTIF($AG17,CQ$8),IF(COUNTIF($BX17:CP17,"")&lt;CQ$13,CONCATENATE(" + ",VLOOKUP(CQ$10,$BU$14:$BW$44,2,FALSE)),VLOOKUP(CQ$10,$BU$14:$BW$44,2,FALSE)),"")</f>
        <v/>
      </c>
      <c r="CR17" s="173" t="str">
        <f>IF(COUNTIF($AG17,CR$8),IF(COUNTIF($BX17:CQ17,"")&lt;CR$13,CONCATENATE(" + ",VLOOKUP(CR$10,$BU$14:$BW$44,2,FALSE)),VLOOKUP(CR$10,$BU$14:$BW$44,2,FALSE)),"")</f>
        <v/>
      </c>
      <c r="CS17" s="173" t="str">
        <f>IF(COUNTIF($AG17,CS$8),IF(COUNTIF($BX17:CR17,"")&lt;CS$13,CONCATENATE(" + ",VLOOKUP(CS$10,$BU$14:$BW$44,2,FALSE)),VLOOKUP(CS$10,$BU$14:$BW$44,2,FALSE)),"")</f>
        <v/>
      </c>
      <c r="CT17" s="173" t="str">
        <f>IF(COUNTIF($AG17,CT$8),IF(COUNTIF($BX17:CS17,"")&lt;CT$13,CONCATENATE(" + ",VLOOKUP(CT$10,$BU$14:$BW$44,2,FALSE)),VLOOKUP(CT$10,$BU$14:$BW$44,2,FALSE)),"")</f>
        <v/>
      </c>
      <c r="CU17" s="173" t="str">
        <f>IF(COUNTIF($AG17,CU$8),IF(COUNTIF($BX17:CT17,"")&lt;CU$13,CONCATENATE(" + ",VLOOKUP(CU$10,$BU$14:$BW$44,2,FALSE)),VLOOKUP(CU$10,$BU$14:$BW$44,2,FALSE)),"")</f>
        <v/>
      </c>
      <c r="CV17" s="173" t="str">
        <f>IF(COUNTIF($AG17,CV$8),IF(COUNTIF($BX17:CU17,"")&lt;CV$13,CONCATENATE(" + ",VLOOKUP(CV$10,$BU$14:$BW$44,2,FALSE)),VLOOKUP(CV$10,$BU$14:$BW$44,2,FALSE)),"")</f>
        <v/>
      </c>
      <c r="CW17" s="173" t="str">
        <f>IF(COUNTIF($AG17,CW$8),IF(COUNTIF($BX17:CV17,"")&lt;CW$13,CONCATENATE(" + ",VLOOKUP(CW$10,$BU$14:$BW$44,2,FALSE)),VLOOKUP(CW$10,$BU$14:$BW$44,2,FALSE)),"")</f>
        <v/>
      </c>
      <c r="CX17" s="179" t="str">
        <f t="shared" si="25"/>
        <v/>
      </c>
      <c r="CY17" s="174" t="str">
        <f t="shared" si="26"/>
        <v/>
      </c>
      <c r="CZ17" s="173" t="str">
        <f t="shared" si="27"/>
        <v/>
      </c>
      <c r="DA17" s="173" t="str">
        <f t="shared" si="28"/>
        <v/>
      </c>
      <c r="DB17" s="173" t="str">
        <f t="shared" si="29"/>
        <v/>
      </c>
      <c r="DC17" s="173" t="str">
        <f t="shared" si="30"/>
        <v/>
      </c>
      <c r="DD17" s="173" t="str">
        <f t="shared" si="31"/>
        <v/>
      </c>
      <c r="DE17" s="173" t="str">
        <f t="shared" si="32"/>
        <v/>
      </c>
      <c r="DF17" s="173" t="str">
        <f t="shared" si="33"/>
        <v/>
      </c>
      <c r="DG17" s="173" t="str">
        <f t="shared" si="34"/>
        <v/>
      </c>
      <c r="DH17" s="173" t="str">
        <f t="shared" si="35"/>
        <v/>
      </c>
      <c r="DI17" s="173" t="str">
        <f t="shared" si="36"/>
        <v/>
      </c>
      <c r="DJ17" s="173" t="str">
        <f t="shared" si="37"/>
        <v/>
      </c>
      <c r="DK17" s="173" t="str">
        <f t="shared" si="38"/>
        <v/>
      </c>
      <c r="DL17" s="173" t="str">
        <f t="shared" si="39"/>
        <v/>
      </c>
      <c r="DM17" s="173" t="str">
        <f t="shared" si="40"/>
        <v/>
      </c>
      <c r="DN17" s="173" t="str">
        <f t="shared" si="41"/>
        <v/>
      </c>
      <c r="DO17" s="173" t="str">
        <f t="shared" si="42"/>
        <v/>
      </c>
      <c r="DP17" s="173" t="str">
        <f t="shared" si="43"/>
        <v/>
      </c>
      <c r="DQ17" s="173" t="str">
        <f t="shared" si="44"/>
        <v/>
      </c>
      <c r="DR17" s="173" t="str">
        <f t="shared" si="45"/>
        <v/>
      </c>
      <c r="DS17" s="173" t="str">
        <f t="shared" si="46"/>
        <v/>
      </c>
      <c r="DT17" s="173" t="str">
        <f t="shared" si="47"/>
        <v/>
      </c>
      <c r="DU17" s="173" t="str">
        <f t="shared" si="48"/>
        <v/>
      </c>
      <c r="DV17" s="173" t="str">
        <f t="shared" si="49"/>
        <v/>
      </c>
      <c r="DW17" s="180" t="str">
        <f t="shared" si="50"/>
        <v/>
      </c>
      <c r="DX17" s="181" t="str">
        <f t="shared" ref="DX17:DX44" si="190">IF(COUNTIF($AH17,$BX$8),VLOOKUP("2A",$BU$14:$BW$44,2,FALSE),"")</f>
        <v/>
      </c>
      <c r="DY17" s="182" t="str">
        <f t="shared" si="51"/>
        <v/>
      </c>
      <c r="DZ17" s="182" t="str">
        <f>IF(COUNTIF($AH17,BZ$8),IF(COUNTIF($DX17:DY17,"")&lt;BZ$13,CONCATENATE(" + ",VLOOKUP(DZ$10,$BU$14:$BW$44,2,FALSE)),VLOOKUP(DZ$10,$BU$14:$BW$44,2,FALSE)),"")</f>
        <v/>
      </c>
      <c r="EA17" s="182" t="str">
        <f>IF(COUNTIF($AH17,CA$8),IF(COUNTIF($DX17:DZ17,"")&lt;CA$13,CONCATENATE(" + ",VLOOKUP(EA$10,$BU$14:$BW$44,2,FALSE)),VLOOKUP(EA$10,$BU$14:$BW$44,2,FALSE)),"")</f>
        <v/>
      </c>
      <c r="EB17" s="182" t="str">
        <f>IF(COUNTIF($AH17,CB$8),IF(COUNTIF($DX17:EA17,"")&lt;CB$13,CONCATENATE(" + ",VLOOKUP(EB$10,$BU$14:$BW$44,2,FALSE)),VLOOKUP(EB$10,$BU$14:$BW$44,2,FALSE)),"")</f>
        <v/>
      </c>
      <c r="EC17" s="182" t="str">
        <f>IF(COUNTIF($AH17,CC$8),IF(COUNTIF($DX17:EB17,"")&lt;CC$13,CONCATENATE(" + ",VLOOKUP(EC$10,$BU$14:$BW$44,2,FALSE)),VLOOKUP(EC$10,$BU$14:$BW$44,2,FALSE)),"")</f>
        <v/>
      </c>
      <c r="ED17" s="182" t="str">
        <f>IF(COUNTIF($AH17,CD$8),IF(COUNTIF($DX17:EC17,"")&lt;CD$13,CONCATENATE(" + ",VLOOKUP(ED$10,$BU$14:$BW$44,2,FALSE)),VLOOKUP(ED$10,$BU$14:$BW$44,2,FALSE)),"")</f>
        <v/>
      </c>
      <c r="EE17" s="182" t="str">
        <f>IF(COUNTIF($AH17,CE$8),IF(COUNTIF($DX17:ED17,"")&lt;CE$13,CONCATENATE(" + ",VLOOKUP(EE$10,$BU$14:$BW$44,2,FALSE)),VLOOKUP(EE$10,$BU$14:$BW$44,2,FALSE)),"")</f>
        <v/>
      </c>
      <c r="EF17" s="182" t="str">
        <f>IF(COUNTIF($AH17,CF$8),IF(COUNTIF($DX17:EE17,"")&lt;CF$13,CONCATENATE(" + ",VLOOKUP(EF$10,$BU$14:$BW$44,2,FALSE)),VLOOKUP(EF$10,$BU$14:$BW$44,2,FALSE)),"")</f>
        <v/>
      </c>
      <c r="EG17" s="182" t="str">
        <f>IF(COUNTIF($AH17,CG$8),IF(COUNTIF($DX17:EF17,"")&lt;CG$13,CONCATENATE(" + ",VLOOKUP(EG$10,$BU$14:$BW$44,2,FALSE)),VLOOKUP(EG$10,$BU$14:$BW$44,2,FALSE)),"")</f>
        <v/>
      </c>
      <c r="EH17" s="182" t="str">
        <f>IF(COUNTIF($AH17,CH$8),IF(COUNTIF($DX17:EG17,"")&lt;CH$13,CONCATENATE(" + ",VLOOKUP(EH$10,$BU$14:$BW$44,2,FALSE)),VLOOKUP(EH$10,$BU$14:$BW$44,2,FALSE)),"")</f>
        <v/>
      </c>
      <c r="EI17" s="182" t="str">
        <f>IF(COUNTIF($AH17,CI$8),IF(COUNTIF($DX17:EH17,"")&lt;CI$13,CONCATENATE(" + ",VLOOKUP(EI$10,$BU$14:$BW$44,2,FALSE)),VLOOKUP(EI$10,$BU$14:$BW$44,2,FALSE)),"")</f>
        <v/>
      </c>
      <c r="EJ17" s="182" t="str">
        <f>IF(COUNTIF($AH17,CJ$8),IF(COUNTIF($DX17:EI17,"")&lt;CJ$13,CONCATENATE(" + ",VLOOKUP(EJ$10,$BU$14:$BW$44,2,FALSE)),VLOOKUP(EJ$10,$BU$14:$BW$44,2,FALSE)),"")</f>
        <v/>
      </c>
      <c r="EK17" s="182" t="str">
        <f>IF(COUNTIF($AH17,CK$8),IF(COUNTIF($DX17:EJ17,"")&lt;CK$13,CONCATENATE(" + ",VLOOKUP(EK$10,$BU$14:$BW$44,2,FALSE)),VLOOKUP(EK$10,$BU$14:$BW$44,2,FALSE)),"")</f>
        <v/>
      </c>
      <c r="EL17" s="182" t="str">
        <f>IF(COUNTIF($AH17,CL$8),IF(COUNTIF($DX17:EK17,"")&lt;CL$13,CONCATENATE(" + ",VLOOKUP(EL$10,$BU$14:$BW$44,2,FALSE)),VLOOKUP(EL$10,$BU$14:$BW$44,2,FALSE)),"")</f>
        <v/>
      </c>
      <c r="EM17" s="182" t="str">
        <f>IF(COUNTIF($AH17,CM$8),IF(COUNTIF($DX17:EL17,"")&lt;CM$13,CONCATENATE(" + ",VLOOKUP(EM$10,$BU$14:$BW$44,2,FALSE)),VLOOKUP(EM$10,$BU$14:$BW$44,2,FALSE)),"")</f>
        <v/>
      </c>
      <c r="EN17" s="182" t="str">
        <f>IF(COUNTIF($AH17,CN$8),IF(COUNTIF($DX17:EM17,"")&lt;CN$13,CONCATENATE(" + ",VLOOKUP(EN$10,$BU$14:$BW$44,2,FALSE)),VLOOKUP(EN$10,$BU$14:$BW$44,2,FALSE)),"")</f>
        <v/>
      </c>
      <c r="EO17" s="182" t="str">
        <f>IF(COUNTIF($AH17,CO$8),IF(COUNTIF($DX17:EN17,"")&lt;CO$13,CONCATENATE(" + ",VLOOKUP(EO$10,$BU$14:$BW$44,2,FALSE)),VLOOKUP(EO$10,$BU$14:$BW$44,2,FALSE)),"")</f>
        <v/>
      </c>
      <c r="EP17" s="182" t="str">
        <f>IF(COUNTIF($AH17,CP$8),IF(COUNTIF($DX17:EO17,"")&lt;CP$13,CONCATENATE(" + ",VLOOKUP(EP$10,$BU$14:$BW$44,2,FALSE)),VLOOKUP(EP$10,$BU$14:$BW$44,2,FALSE)),"")</f>
        <v/>
      </c>
      <c r="EQ17" s="182" t="str">
        <f>IF(COUNTIF($AH17,CQ$8),IF(COUNTIF($DX17:EP17,"")&lt;CQ$13,CONCATENATE(" + ",VLOOKUP(EQ$10,$BU$14:$BW$44,2,FALSE)),VLOOKUP(EQ$10,$BU$14:$BW$44,2,FALSE)),"")</f>
        <v/>
      </c>
      <c r="ER17" s="182" t="str">
        <f>IF(COUNTIF($AH17,CR$8),IF(COUNTIF($DX17:EQ17,"")&lt;CR$13,CONCATENATE(" + ",VLOOKUP(ER$10,$BU$14:$BW$44,2,FALSE)),VLOOKUP(ER$10,$BU$14:$BW$44,2,FALSE)),"")</f>
        <v/>
      </c>
      <c r="ES17" s="182" t="str">
        <f>IF(COUNTIF($AH17,CS$8),IF(COUNTIF($DX17:ER17,"")&lt;CS$13,CONCATENATE(" + ",VLOOKUP(ES$10,$BU$14:$BW$44,2,FALSE)),VLOOKUP(ES$10,$BU$14:$BW$44,2,FALSE)),"")</f>
        <v/>
      </c>
      <c r="ET17" s="182" t="str">
        <f>IF(COUNTIF($AH17,CT$8),IF(COUNTIF($DX17:ES17,"")&lt;CT$13,CONCATENATE(" + ",VLOOKUP(ET$10,$BU$14:$BW$44,2,FALSE)),VLOOKUP(ET$10,$BU$14:$BW$44,2,FALSE)),"")</f>
        <v/>
      </c>
      <c r="EU17" s="182" t="str">
        <f>IF(COUNTIF($AH17,CU$8),IF(COUNTIF($DX17:ET17,"")&lt;CU$13,CONCATENATE(" + ",VLOOKUP(EU$10,$BU$14:$BW$44,2,FALSE)),VLOOKUP(EU$10,$BU$14:$BW$44,2,FALSE)),"")</f>
        <v/>
      </c>
      <c r="EV17" s="182" t="str">
        <f>IF(COUNTIF($AH17,CV$8),IF(COUNTIF($DX17:EU17,"")&lt;CV$13,CONCATENATE(" + ",VLOOKUP(EV$10,$BU$14:$BW$44,2,FALSE)),VLOOKUP(EV$10,$BU$14:$BW$44,2,FALSE)),"")</f>
        <v/>
      </c>
      <c r="EW17" s="183" t="str">
        <f>IF(COUNTIF($AH17,CW$8),IF(COUNTIF($DX17:EV17,"")&lt;CW$13,CONCATENATE(" + ",VLOOKUP(EW$10,$BU$14:$BW$44,2,FALSE)),VLOOKUP(EW$10,$BU$14:$BW$44,2,FALSE)),"")</f>
        <v/>
      </c>
      <c r="EX17" s="181" t="str">
        <f t="shared" si="52"/>
        <v/>
      </c>
      <c r="EY17" s="184" t="str">
        <f t="shared" si="53"/>
        <v/>
      </c>
      <c r="EZ17" s="182" t="str">
        <f t="shared" si="54"/>
        <v/>
      </c>
      <c r="FA17" s="182" t="str">
        <f t="shared" si="55"/>
        <v/>
      </c>
      <c r="FB17" s="182" t="str">
        <f t="shared" si="56"/>
        <v/>
      </c>
      <c r="FC17" s="182" t="str">
        <f t="shared" si="57"/>
        <v/>
      </c>
      <c r="FD17" s="182" t="str">
        <f t="shared" si="58"/>
        <v/>
      </c>
      <c r="FE17" s="182" t="str">
        <f t="shared" si="59"/>
        <v/>
      </c>
      <c r="FF17" s="182" t="str">
        <f t="shared" si="60"/>
        <v/>
      </c>
      <c r="FG17" s="182" t="str">
        <f t="shared" si="61"/>
        <v/>
      </c>
      <c r="FH17" s="182" t="str">
        <f t="shared" si="62"/>
        <v/>
      </c>
      <c r="FI17" s="182" t="str">
        <f t="shared" si="63"/>
        <v/>
      </c>
      <c r="FJ17" s="182" t="str">
        <f t="shared" si="64"/>
        <v/>
      </c>
      <c r="FK17" s="182" t="str">
        <f t="shared" si="65"/>
        <v/>
      </c>
      <c r="FL17" s="182" t="str">
        <f t="shared" si="66"/>
        <v/>
      </c>
      <c r="FM17" s="182" t="str">
        <f t="shared" si="67"/>
        <v/>
      </c>
      <c r="FN17" s="182" t="str">
        <f t="shared" si="68"/>
        <v/>
      </c>
      <c r="FO17" s="182" t="str">
        <f t="shared" si="69"/>
        <v/>
      </c>
      <c r="FP17" s="182" t="str">
        <f t="shared" si="70"/>
        <v/>
      </c>
      <c r="FQ17" s="182" t="str">
        <f t="shared" si="71"/>
        <v/>
      </c>
      <c r="FR17" s="182" t="str">
        <f t="shared" si="72"/>
        <v/>
      </c>
      <c r="FS17" s="182" t="str">
        <f t="shared" si="73"/>
        <v/>
      </c>
      <c r="FT17" s="182" t="str">
        <f t="shared" si="74"/>
        <v/>
      </c>
      <c r="FU17" s="182" t="str">
        <f t="shared" si="75"/>
        <v/>
      </c>
      <c r="FV17" s="182" t="str">
        <f t="shared" si="76"/>
        <v/>
      </c>
      <c r="FW17" s="183" t="str">
        <f t="shared" si="77"/>
        <v/>
      </c>
      <c r="FX17" s="179" t="str">
        <f t="shared" si="78"/>
        <v/>
      </c>
      <c r="FY17" s="173" t="str">
        <f t="shared" si="79"/>
        <v/>
      </c>
      <c r="FZ17" s="173" t="str">
        <f>IF(COUNTIF($AI17,BZ$8),IF(COUNTIF($FX17:FY17,"")&lt;BZ$13,CONCATENATE(" + ",VLOOKUP(FZ$10,$BU$14:$BW$44,2,FALSE)),VLOOKUP(FZ$10,$BU$14:$BW$44,2,FALSE)),"")</f>
        <v/>
      </c>
      <c r="GA17" s="173" t="str">
        <f>IF(COUNTIF($AI17,CA$8),IF(COUNTIF($FX17:FZ17,"")&lt;CA$13,CONCATENATE(" + ",VLOOKUP(GA$10,$BU$14:$BW$44,2,FALSE)),VLOOKUP(GA$10,$BU$14:$BW$44,2,FALSE)),"")</f>
        <v/>
      </c>
      <c r="GB17" s="173" t="str">
        <f>IF(COUNTIF($AI17,CB$8),IF(COUNTIF($FX17:GA17,"")&lt;CB$13,CONCATENATE(" + ",VLOOKUP(GB$10,$BU$14:$BW$44,2,FALSE)),VLOOKUP(GB$10,$BU$14:$BW$44,2,FALSE)),"")</f>
        <v/>
      </c>
      <c r="GC17" s="173" t="str">
        <f>IF(COUNTIF($AI17,CC$8),IF(COUNTIF($FX17:GB17,"")&lt;CC$13,CONCATENATE(" + ",VLOOKUP(GC$10,$BU$14:$BW$44,2,FALSE)),VLOOKUP(GC$10,$BU$14:$BW$44,2,FALSE)),"")</f>
        <v/>
      </c>
      <c r="GD17" s="173" t="str">
        <f>IF(COUNTIF($AI17,CD$8),IF(COUNTIF($FX17:GC17,"")&lt;CD$13,CONCATENATE(" + ",VLOOKUP(GD$10,$BU$14:$BW$44,2,FALSE)),VLOOKUP(GD$10,$BU$14:$BW$44,2,FALSE)),"")</f>
        <v/>
      </c>
      <c r="GE17" s="173" t="str">
        <f>IF(COUNTIF($AI17,CE$8),IF(COUNTIF($FX17:GD17,"")&lt;CE$13,CONCATENATE(" + ",VLOOKUP(GE$10,$BU$14:$BW$44,2,FALSE)),VLOOKUP(GE$10,$BU$14:$BW$44,2,FALSE)),"")</f>
        <v/>
      </c>
      <c r="GF17" s="173" t="str">
        <f>IF(COUNTIF($AI17,CF$8),IF(COUNTIF($FX17:GE17,"")&lt;CF$13,CONCATENATE(" + ",VLOOKUP(GF$10,$BU$14:$BW$44,2,FALSE)),VLOOKUP(GF$10,$BU$14:$BW$44,2,FALSE)),"")</f>
        <v/>
      </c>
      <c r="GG17" s="173" t="str">
        <f>IF(COUNTIF($AI17,CG$8),IF(COUNTIF($FX17:GF17,"")&lt;CG$13,CONCATENATE(" + ",VLOOKUP(GG$10,$BU$14:$BW$44,2,FALSE)),VLOOKUP(GG$10,$BU$14:$BW$44,2,FALSE)),"")</f>
        <v/>
      </c>
      <c r="GH17" s="173" t="str">
        <f>IF(COUNTIF($AI17,CH$8),IF(COUNTIF($FX17:GG17,"")&lt;CH$13,CONCATENATE(" + ",VLOOKUP(GH$10,$BU$14:$BW$44,2,FALSE)),VLOOKUP(GH$10,$BU$14:$BW$44,2,FALSE)),"")</f>
        <v/>
      </c>
      <c r="GI17" s="173" t="str">
        <f>IF(COUNTIF($AI17,CI$8),IF(COUNTIF($FX17:GH17,"")&lt;CI$13,CONCATENATE(" + ",VLOOKUP(GI$10,$BU$14:$BW$44,2,FALSE)),VLOOKUP(GI$10,$BU$14:$BW$44,2,FALSE)),"")</f>
        <v/>
      </c>
      <c r="GJ17" s="173" t="str">
        <f>IF(COUNTIF($AI17,CJ$8),IF(COUNTIF($FX17:GI17,"")&lt;CJ$13,CONCATENATE(" + ",VLOOKUP(GJ$10,$BU$14:$BW$44,2,FALSE)),VLOOKUP(GJ$10,$BU$14:$BW$44,2,FALSE)),"")</f>
        <v/>
      </c>
      <c r="GK17" s="173" t="str">
        <f>IF(COUNTIF($AI17,CK$8),IF(COUNTIF($FX17:GJ17,"")&lt;CK$13,CONCATENATE(" + ",VLOOKUP(GK$10,$BU$14:$BW$44,2,FALSE)),VLOOKUP(GK$10,$BU$14:$BW$44,2,FALSE)),"")</f>
        <v/>
      </c>
      <c r="GL17" s="173" t="str">
        <f>IF(COUNTIF($AI17,CL$8),IF(COUNTIF($FX17:GK17,"")&lt;CL$13,CONCATENATE(" + ",VLOOKUP(GL$10,$BU$14:$BW$44,2,FALSE)),VLOOKUP(GL$10,$BU$14:$BW$44,2,FALSE)),"")</f>
        <v/>
      </c>
      <c r="GM17" s="173" t="str">
        <f>IF(COUNTIF($AI17,CM$8),IF(COUNTIF($FX17:GL17,"")&lt;CM$13,CONCATENATE(" + ",VLOOKUP(GM$10,$BU$14:$BW$44,2,FALSE)),VLOOKUP(GM$10,$BU$14:$BW$44,2,FALSE)),"")</f>
        <v/>
      </c>
      <c r="GN17" s="173" t="str">
        <f>IF(COUNTIF($AI17,CN$8),IF(COUNTIF($FX17:GM17,"")&lt;CN$13,CONCATENATE(" + ",VLOOKUP(GN$10,$BU$14:$BW$44,2,FALSE)),VLOOKUP(GN$10,$BU$14:$BW$44,2,FALSE)),"")</f>
        <v/>
      </c>
      <c r="GO17" s="173" t="str">
        <f>IF(COUNTIF($AI17,CO$8),IF(COUNTIF($FX17:GN17,"")&lt;CO$13,CONCATENATE(" + ",VLOOKUP(GO$10,$BU$14:$BW$44,2,FALSE)),VLOOKUP(GO$10,$BU$14:$BW$44,2,FALSE)),"")</f>
        <v/>
      </c>
      <c r="GP17" s="173" t="str">
        <f>IF(COUNTIF($AI17,CP$8),IF(COUNTIF($FX17:GO17,"")&lt;CP$13,CONCATENATE(" + ",VLOOKUP(GP$10,$BU$14:$BW$44,2,FALSE)),VLOOKUP(GP$10,$BU$14:$BW$44,2,FALSE)),"")</f>
        <v/>
      </c>
      <c r="GQ17" s="173" t="str">
        <f>IF(COUNTIF($AI17,CQ$8),IF(COUNTIF($FX17:GP17,"")&lt;CQ$13,CONCATENATE(" + ",VLOOKUP(GQ$10,$BU$14:$BW$44,2,FALSE)),VLOOKUP(GQ$10,$BU$14:$BW$44,2,FALSE)),"")</f>
        <v/>
      </c>
      <c r="GR17" s="173" t="str">
        <f>IF(COUNTIF($AI17,CR$8),IF(COUNTIF($FX17:GQ17,"")&lt;CR$13,CONCATENATE(" + ",VLOOKUP(GR$10,$BU$14:$BW$44,2,FALSE)),VLOOKUP(GR$10,$BU$14:$BW$44,2,FALSE)),"")</f>
        <v/>
      </c>
      <c r="GS17" s="173" t="str">
        <f>IF(COUNTIF($AI17,CS$8),IF(COUNTIF($FX17:GR17,"")&lt;CS$13,CONCATENATE(" + ",VLOOKUP(GS$10,$BU$14:$BW$44,2,FALSE)),VLOOKUP(GS$10,$BU$14:$BW$44,2,FALSE)),"")</f>
        <v/>
      </c>
      <c r="GT17" s="173" t="str">
        <f>IF(COUNTIF($AI17,CT$8),IF(COUNTIF($FX17:GS17,"")&lt;CT$13,CONCATENATE(" + ",VLOOKUP(GT$10,$BU$14:$BW$44,2,FALSE)),VLOOKUP(GT$10,$BU$14:$BW$44,2,FALSE)),"")</f>
        <v/>
      </c>
      <c r="GU17" s="173" t="str">
        <f>IF(COUNTIF($AI17,CU$8),IF(COUNTIF($FX17:GT17,"")&lt;CU$13,CONCATENATE(" + ",VLOOKUP(GU$10,$BU$14:$BW$44,2,FALSE)),VLOOKUP(GU$10,$BU$14:$BW$44,2,FALSE)),"")</f>
        <v/>
      </c>
      <c r="GV17" s="173" t="str">
        <f>IF(COUNTIF($AI17,CV$8),IF(COUNTIF($FX17:GU17,"")&lt;CV$13,CONCATENATE(" + ",VLOOKUP(GV$10,$BU$14:$BW$44,2,FALSE)),VLOOKUP(GV$10,$BU$14:$BW$44,2,FALSE)),"")</f>
        <v/>
      </c>
      <c r="GW17" s="180" t="str">
        <f>IF(COUNTIF($AI17,CW$8),IF(COUNTIF($FX17:GV17,"")&lt;CW$13,CONCATENATE(" + ",VLOOKUP(GW$10,$BU$14:$BW$44,2,FALSE)),VLOOKUP(GW$10,$BU$14:$BW$44,2,FALSE)),"")</f>
        <v/>
      </c>
      <c r="GX17" s="179" t="str">
        <f t="shared" si="80"/>
        <v/>
      </c>
      <c r="GY17" s="174" t="str">
        <f t="shared" si="81"/>
        <v/>
      </c>
      <c r="GZ17" s="173" t="str">
        <f t="shared" si="82"/>
        <v/>
      </c>
      <c r="HA17" s="173" t="str">
        <f t="shared" si="83"/>
        <v/>
      </c>
      <c r="HB17" s="173" t="str">
        <f t="shared" si="84"/>
        <v/>
      </c>
      <c r="HC17" s="173" t="str">
        <f t="shared" si="85"/>
        <v/>
      </c>
      <c r="HD17" s="173" t="str">
        <f t="shared" si="86"/>
        <v/>
      </c>
      <c r="HE17" s="173" t="str">
        <f t="shared" si="87"/>
        <v/>
      </c>
      <c r="HF17" s="173" t="str">
        <f t="shared" si="88"/>
        <v/>
      </c>
      <c r="HG17" s="173" t="str">
        <f t="shared" si="89"/>
        <v/>
      </c>
      <c r="HH17" s="173" t="str">
        <f t="shared" si="90"/>
        <v/>
      </c>
      <c r="HI17" s="173" t="str">
        <f t="shared" si="91"/>
        <v/>
      </c>
      <c r="HJ17" s="173" t="str">
        <f t="shared" si="92"/>
        <v/>
      </c>
      <c r="HK17" s="173" t="str">
        <f t="shared" si="93"/>
        <v/>
      </c>
      <c r="HL17" s="173" t="str">
        <f t="shared" si="94"/>
        <v/>
      </c>
      <c r="HM17" s="173" t="str">
        <f t="shared" si="95"/>
        <v/>
      </c>
      <c r="HN17" s="173" t="str">
        <f t="shared" si="96"/>
        <v/>
      </c>
      <c r="HO17" s="173" t="str">
        <f t="shared" si="97"/>
        <v/>
      </c>
      <c r="HP17" s="173" t="str">
        <f t="shared" si="98"/>
        <v/>
      </c>
      <c r="HQ17" s="173" t="str">
        <f t="shared" si="99"/>
        <v/>
      </c>
      <c r="HR17" s="173" t="str">
        <f t="shared" si="100"/>
        <v/>
      </c>
      <c r="HS17" s="173" t="str">
        <f t="shared" si="101"/>
        <v/>
      </c>
      <c r="HT17" s="173" t="str">
        <f t="shared" si="102"/>
        <v/>
      </c>
      <c r="HU17" s="173" t="str">
        <f t="shared" si="103"/>
        <v/>
      </c>
      <c r="HV17" s="173" t="str">
        <f t="shared" si="104"/>
        <v/>
      </c>
      <c r="HW17" s="180" t="str">
        <f t="shared" si="105"/>
        <v/>
      </c>
      <c r="HX17" s="181" t="str">
        <f t="shared" si="106"/>
        <v/>
      </c>
      <c r="HY17" s="182" t="str">
        <f t="shared" si="107"/>
        <v/>
      </c>
      <c r="HZ17" s="182" t="str">
        <f>IF(COUNTIF($AJ17,BZ$8),IF(COUNTIF($HX17:HY17,"")&lt;BZ$13,CONCATENATE(" + ",VLOOKUP(HZ$10,$BU$14:$BW$44,2,FALSE)),VLOOKUP(HZ$10,$BU$14:$BW$44,2,FALSE)),"")</f>
        <v/>
      </c>
      <c r="IA17" s="182" t="str">
        <f>IF(COUNTIF($AJ17,CA$8),IF(COUNTIF($HX17:HZ17,"")&lt;CA$13,CONCATENATE(" + ",VLOOKUP(IA$10,$BU$14:$BW$44,2,FALSE)),VLOOKUP(IA$10,$BU$14:$BW$44,2,FALSE)),"")</f>
        <v/>
      </c>
      <c r="IB17" s="182" t="str">
        <f>IF(COUNTIF($AJ17,CB$8),IF(COUNTIF($HX17:IA17,"")&lt;CB$13,CONCATENATE(" + ",VLOOKUP(IB$10,$BU$14:$BW$44,2,FALSE)),VLOOKUP(IB$10,$BU$14:$BW$44,2,FALSE)),"")</f>
        <v/>
      </c>
      <c r="IC17" s="182" t="str">
        <f>IF(COUNTIF($AJ17,CC$8),IF(COUNTIF($HX17:IB17,"")&lt;CC$13,CONCATENATE(" + ",VLOOKUP(IC$10,$BU$14:$BW$44,2,FALSE)),VLOOKUP(IC$10,$BU$14:$BW$44,2,FALSE)),"")</f>
        <v/>
      </c>
      <c r="ID17" s="182" t="str">
        <f>IF(COUNTIF($AJ17,CD$8),IF(COUNTIF($HX17:IC17,"")&lt;CD$13,CONCATENATE(" + ",VLOOKUP(ID$10,$BU$14:$BW$44,2,FALSE)),VLOOKUP(ID$10,$BU$14:$BW$44,2,FALSE)),"")</f>
        <v/>
      </c>
      <c r="IE17" s="182" t="str">
        <f>IF(COUNTIF($AJ17,CE$8),IF(COUNTIF($HX17:ID17,"")&lt;CE$13,CONCATENATE(" + ",VLOOKUP(IE$10,$BU$14:$BW$44,2,FALSE)),VLOOKUP(IE$10,$BU$14:$BW$44,2,FALSE)),"")</f>
        <v/>
      </c>
      <c r="IF17" s="182" t="str">
        <f>IF(COUNTIF($AJ17,CF$8),IF(COUNTIF($HX17:IE17,"")&lt;CF$13,CONCATENATE(" + ",VLOOKUP(IF$10,$BU$14:$BW$44,2,FALSE)),VLOOKUP(IF$10,$BU$14:$BW$44,2,FALSE)),"")</f>
        <v/>
      </c>
      <c r="IG17" s="182" t="str">
        <f>IF(COUNTIF($AJ17,CG$8),IF(COUNTIF($HX17:IF17,"")&lt;CG$13,CONCATENATE(" + ",VLOOKUP(IG$10,$BU$14:$BW$44,2,FALSE)),VLOOKUP(IG$10,$BU$14:$BW$44,2,FALSE)),"")</f>
        <v/>
      </c>
      <c r="IH17" s="182" t="str">
        <f>IF(COUNTIF($AJ17,CH$8),IF(COUNTIF($HX17:IG17,"")&lt;CH$13,CONCATENATE(" + ",VLOOKUP(IH$10,$BU$14:$BW$44,2,FALSE)),VLOOKUP(IH$10,$BU$14:$BW$44,2,FALSE)),"")</f>
        <v/>
      </c>
      <c r="II17" s="182" t="str">
        <f>IF(COUNTIF($AJ17,CI$8),IF(COUNTIF($HX17:IH17,"")&lt;CI$13,CONCATENATE(" + ",VLOOKUP(II$10,$BU$14:$BW$44,2,FALSE)),VLOOKUP(II$10,$BU$14:$BW$44,2,FALSE)),"")</f>
        <v/>
      </c>
      <c r="IJ17" s="182" t="str">
        <f>IF(COUNTIF($AJ17,CJ$8),IF(COUNTIF($HX17:II17,"")&lt;CJ$13,CONCATENATE(" + ",VLOOKUP(IJ$10,$BU$14:$BW$44,2,FALSE)),VLOOKUP(IJ$10,$BU$14:$BW$44,2,FALSE)),"")</f>
        <v/>
      </c>
      <c r="IK17" s="182" t="str">
        <f>IF(COUNTIF($AJ17,CK$8),IF(COUNTIF($HX17:IJ17,"")&lt;CK$13,CONCATENATE(" + ",VLOOKUP(IK$10,$BU$14:$BW$44,2,FALSE)),VLOOKUP(IK$10,$BU$14:$BW$44,2,FALSE)),"")</f>
        <v/>
      </c>
      <c r="IL17" s="182" t="str">
        <f>IF(COUNTIF($AJ17,CL$8),IF(COUNTIF($HX17:IK17,"")&lt;CL$13,CONCATENATE(" + ",VLOOKUP(IL$10,$BU$14:$BW$44,2,FALSE)),VLOOKUP(IL$10,$BU$14:$BW$44,2,FALSE)),"")</f>
        <v/>
      </c>
      <c r="IM17" s="182" t="str">
        <f>IF(COUNTIF($AJ17,CM$8),IF(COUNTIF($HX17:IL17,"")&lt;CM$13,CONCATENATE(" + ",VLOOKUP(IM$10,$BU$14:$BW$44,2,FALSE)),VLOOKUP(IM$10,$BU$14:$BW$44,2,FALSE)),"")</f>
        <v/>
      </c>
      <c r="IN17" s="182" t="str">
        <f>IF(COUNTIF($AJ17,CN$8),IF(COUNTIF($HX17:IM17,"")&lt;CN$13,CONCATENATE(" + ",VLOOKUP(IN$10,$BU$14:$BW$44,2,FALSE)),VLOOKUP(IN$10,$BU$14:$BW$44,2,FALSE)),"")</f>
        <v/>
      </c>
      <c r="IO17" s="182" t="str">
        <f>IF(COUNTIF($AJ17,CO$8),IF(COUNTIF($HX17:IN17,"")&lt;CO$13,CONCATENATE(" + ",VLOOKUP(IO$10,$BU$14:$BW$44,2,FALSE)),VLOOKUP(IO$10,$BU$14:$BW$44,2,FALSE)),"")</f>
        <v/>
      </c>
      <c r="IP17" s="182" t="str">
        <f>IF(COUNTIF($AJ17,CP$8),IF(COUNTIF($HX17:IO17,"")&lt;CP$13,CONCATENATE(" + ",VLOOKUP(IP$10,$BU$14:$BW$44,2,FALSE)),VLOOKUP(IP$10,$BU$14:$BW$44,2,FALSE)),"")</f>
        <v/>
      </c>
      <c r="IQ17" s="182" t="str">
        <f>IF(COUNTIF($AJ17,CQ$8),IF(COUNTIF($HX17:IP17,"")&lt;CQ$13,CONCATENATE(" + ",VLOOKUP(IQ$10,$BU$14:$BW$44,2,FALSE)),VLOOKUP(IQ$10,$BU$14:$BW$44,2,FALSE)),"")</f>
        <v/>
      </c>
      <c r="IR17" s="182" t="str">
        <f>IF(COUNTIF($AJ17,CR$8),IF(COUNTIF($HX17:IQ17,"")&lt;CR$13,CONCATENATE(" + ",VLOOKUP(IR$10,$BU$14:$BW$44,2,FALSE)),VLOOKUP(IR$10,$BU$14:$BW$44,2,FALSE)),"")</f>
        <v/>
      </c>
      <c r="IS17" s="182" t="str">
        <f>IF(COUNTIF($AJ17,CS$8),IF(COUNTIF($HX17:IR17,"")&lt;CS$13,CONCATENATE(" + ",VLOOKUP(IS$10,$BU$14:$BW$44,2,FALSE)),VLOOKUP(IS$10,$BU$14:$BW$44,2,FALSE)),"")</f>
        <v/>
      </c>
      <c r="IT17" s="182" t="str">
        <f>IF(COUNTIF($AJ17,CT$8),IF(COUNTIF($HX17:IS17,"")&lt;CT$13,CONCATENATE(" + ",VLOOKUP(IT$10,$BU$14:$BW$44,2,FALSE)),VLOOKUP(IT$10,$BU$14:$BW$44,2,FALSE)),"")</f>
        <v/>
      </c>
      <c r="IU17" s="182" t="str">
        <f>IF(COUNTIF($AJ17,CU$8),IF(COUNTIF($HX17:IT17,"")&lt;CU$13,CONCATENATE(" + ",VLOOKUP(IU$10,$BU$14:$BW$44,2,FALSE)),VLOOKUP(IU$10,$BU$14:$BW$44,2,FALSE)),"")</f>
        <v/>
      </c>
      <c r="IV17" s="182" t="str">
        <f>IF(COUNTIF($AJ17,CV$8),IF(COUNTIF($HX17:IU17,"")&lt;CV$13,CONCATENATE(" + ",VLOOKUP(IV$10,$BU$14:$BW$44,2,FALSE)),VLOOKUP(IV$10,$BU$14:$BW$44,2,FALSE)),"")</f>
        <v/>
      </c>
      <c r="IW17" s="183" t="str">
        <f>IF(COUNTIF($AJ17,CW$8),IF(COUNTIF($HX17:IV17,"")&lt;CW$13,CONCATENATE(" + ",VLOOKUP(IW$10,$BU$14:$BW$44,2,FALSE)),VLOOKUP(IW$10,$BU$14:$BW$44,2,FALSE)),"")</f>
        <v/>
      </c>
      <c r="IX17" s="181" t="str">
        <f t="shared" si="108"/>
        <v/>
      </c>
      <c r="IY17" s="184" t="str">
        <f t="shared" si="109"/>
        <v/>
      </c>
      <c r="IZ17" s="182" t="str">
        <f t="shared" si="110"/>
        <v/>
      </c>
      <c r="JA17" s="182" t="str">
        <f t="shared" si="111"/>
        <v/>
      </c>
      <c r="JB17" s="182" t="str">
        <f t="shared" si="112"/>
        <v/>
      </c>
      <c r="JC17" s="182" t="str">
        <f t="shared" si="113"/>
        <v/>
      </c>
      <c r="JD17" s="182" t="str">
        <f t="shared" si="114"/>
        <v/>
      </c>
      <c r="JE17" s="182" t="str">
        <f t="shared" si="115"/>
        <v/>
      </c>
      <c r="JF17" s="182" t="str">
        <f t="shared" si="116"/>
        <v/>
      </c>
      <c r="JG17" s="182" t="str">
        <f t="shared" si="117"/>
        <v/>
      </c>
      <c r="JH17" s="182" t="str">
        <f t="shared" si="118"/>
        <v/>
      </c>
      <c r="JI17" s="182" t="str">
        <f t="shared" si="119"/>
        <v/>
      </c>
      <c r="JJ17" s="182" t="str">
        <f t="shared" si="120"/>
        <v/>
      </c>
      <c r="JK17" s="182" t="str">
        <f t="shared" si="121"/>
        <v/>
      </c>
      <c r="JL17" s="182" t="str">
        <f t="shared" si="122"/>
        <v/>
      </c>
      <c r="JM17" s="182" t="str">
        <f t="shared" si="123"/>
        <v/>
      </c>
      <c r="JN17" s="182" t="str">
        <f t="shared" si="124"/>
        <v/>
      </c>
      <c r="JO17" s="182" t="str">
        <f t="shared" si="125"/>
        <v/>
      </c>
      <c r="JP17" s="182" t="str">
        <f t="shared" si="126"/>
        <v/>
      </c>
      <c r="JQ17" s="182" t="str">
        <f t="shared" si="127"/>
        <v/>
      </c>
      <c r="JR17" s="182" t="str">
        <f t="shared" si="128"/>
        <v/>
      </c>
      <c r="JS17" s="182" t="str">
        <f t="shared" si="129"/>
        <v/>
      </c>
      <c r="JT17" s="182" t="str">
        <f t="shared" si="130"/>
        <v/>
      </c>
      <c r="JU17" s="182" t="str">
        <f t="shared" si="131"/>
        <v/>
      </c>
      <c r="JV17" s="182" t="str">
        <f t="shared" si="132"/>
        <v/>
      </c>
      <c r="JW17" s="183" t="str">
        <f t="shared" si="133"/>
        <v/>
      </c>
      <c r="JX17" s="179" t="str">
        <f t="shared" si="134"/>
        <v/>
      </c>
      <c r="JY17" s="173" t="str">
        <f t="shared" si="135"/>
        <v/>
      </c>
      <c r="JZ17" s="173" t="str">
        <f>IF(COUNTIF($AK17,BZ$8),IF(COUNTIF($JX17:JY17,"")&lt;BZ$13,CONCATENATE(" + ",VLOOKUP(JZ$10,$BU$14:$BW$44,2,FALSE)),VLOOKUP(JZ$10,$BU$14:$BW$44,2,FALSE)),"")</f>
        <v/>
      </c>
      <c r="KA17" s="173" t="str">
        <f>IF(COUNTIF($AK17,CA$8),IF(COUNTIF($JX17:JZ17,"")&lt;CA$13,CONCATENATE(" + ",VLOOKUP(KA$10,$BU$14:$BW$44,2,FALSE)),VLOOKUP(KA$10,$BU$14:$BW$44,2,FALSE)),"")</f>
        <v/>
      </c>
      <c r="KB17" s="173" t="str">
        <f>IF(COUNTIF($AK17,CB$8),IF(COUNTIF($JX17:KA17,"")&lt;CB$13,CONCATENATE(" + ",VLOOKUP(KB$10,$BU$14:$BW$44,2,FALSE)),VLOOKUP(KB$10,$BU$14:$BW$44,2,FALSE)),"")</f>
        <v/>
      </c>
      <c r="KC17" s="173" t="str">
        <f>IF(COUNTIF($AK17,CC$8),IF(COUNTIF($JX17:KB17,"")&lt;CC$13,CONCATENATE(" + ",VLOOKUP(KC$10,$BU$14:$BW$44,2,FALSE)),VLOOKUP(KC$10,$BU$14:$BW$44,2,FALSE)),"")</f>
        <v/>
      </c>
      <c r="KD17" s="173" t="str">
        <f>IF(COUNTIF($AK17,CD$8),IF(COUNTIF($JX17:KC17,"")&lt;CD$13,CONCATENATE(" + ",VLOOKUP(KD$10,$BU$14:$BW$44,2,FALSE)),VLOOKUP(KD$10,$BU$14:$BW$44,2,FALSE)),"")</f>
        <v/>
      </c>
      <c r="KE17" s="173" t="str">
        <f>IF(COUNTIF($AK17,CE$8),IF(COUNTIF($JX17:KD17,"")&lt;CE$13,CONCATENATE(" + ",VLOOKUP(KE$10,$BU$14:$BW$44,2,FALSE)),VLOOKUP(KE$10,$BU$14:$BW$44,2,FALSE)),"")</f>
        <v/>
      </c>
      <c r="KF17" s="173" t="str">
        <f>IF(COUNTIF($AK17,CF$8),IF(COUNTIF($JX17:KE17,"")&lt;CF$13,CONCATENATE(" + ",VLOOKUP(KF$10,$BU$14:$BW$44,2,FALSE)),VLOOKUP(KF$10,$BU$14:$BW$44,2,FALSE)),"")</f>
        <v/>
      </c>
      <c r="KG17" s="173" t="str">
        <f>IF(COUNTIF($AK17,CG$8),IF(COUNTIF($JX17:KF17,"")&lt;CG$13,CONCATENATE(" + ",VLOOKUP(KG$10,$BU$14:$BW$44,2,FALSE)),VLOOKUP(KG$10,$BU$14:$BW$44,2,FALSE)),"")</f>
        <v/>
      </c>
      <c r="KH17" s="173" t="str">
        <f>IF(COUNTIF($AK17,CH$8),IF(COUNTIF($JX17:KG17,"")&lt;CH$13,CONCATENATE(" + ",VLOOKUP(KH$10,$BU$14:$BW$44,2,FALSE)),VLOOKUP(KH$10,$BU$14:$BW$44,2,FALSE)),"")</f>
        <v/>
      </c>
      <c r="KI17" s="173" t="str">
        <f>IF(COUNTIF($AK17,CI$8),IF(COUNTIF($JX17:KH17,"")&lt;CI$13,CONCATENATE(" + ",VLOOKUP(KI$10,$BU$14:$BW$44,2,FALSE)),VLOOKUP(KI$10,$BU$14:$BW$44,2,FALSE)),"")</f>
        <v/>
      </c>
      <c r="KJ17" s="173" t="str">
        <f>IF(COUNTIF($AK17,CJ$8),IF(COUNTIF($JX17:KI17,"")&lt;CJ$13,CONCATENATE(" + ",VLOOKUP(KJ$10,$BU$14:$BW$44,2,FALSE)),VLOOKUP(KJ$10,$BU$14:$BW$44,2,FALSE)),"")</f>
        <v/>
      </c>
      <c r="KK17" s="173" t="str">
        <f>IF(COUNTIF($AK17,CK$8),IF(COUNTIF($JX17:KJ17,"")&lt;CK$13,CONCATENATE(" + ",VLOOKUP(KK$10,$BU$14:$BW$44,2,FALSE)),VLOOKUP(KK$10,$BU$14:$BW$44,2,FALSE)),"")</f>
        <v/>
      </c>
      <c r="KL17" s="173" t="str">
        <f>IF(COUNTIF($AK17,CL$8),IF(COUNTIF($JX17:KK17,"")&lt;CL$13,CONCATENATE(" + ",VLOOKUP(KL$10,$BU$14:$BW$44,2,FALSE)),VLOOKUP(KL$10,$BU$14:$BW$44,2,FALSE)),"")</f>
        <v/>
      </c>
      <c r="KM17" s="173" t="str">
        <f>IF(COUNTIF($AK17,CM$8),IF(COUNTIF($JX17:KL17,"")&lt;CM$13,CONCATENATE(" + ",VLOOKUP(KM$10,$BU$14:$BW$44,2,FALSE)),VLOOKUP(KM$10,$BU$14:$BW$44,2,FALSE)),"")</f>
        <v/>
      </c>
      <c r="KN17" s="173" t="str">
        <f>IF(COUNTIF($AK17,CN$8),IF(COUNTIF($JX17:KM17,"")&lt;CN$13,CONCATENATE(" + ",VLOOKUP(KN$10,$BU$14:$BW$44,2,FALSE)),VLOOKUP(KN$10,$BU$14:$BW$44,2,FALSE)),"")</f>
        <v/>
      </c>
      <c r="KO17" s="173" t="str">
        <f>IF(COUNTIF($AK17,CO$8),IF(COUNTIF($JX17:KN17,"")&lt;CO$13,CONCATENATE(" + ",VLOOKUP(KO$10,$BU$14:$BW$44,2,FALSE)),VLOOKUP(KO$10,$BU$14:$BW$44,2,FALSE)),"")</f>
        <v/>
      </c>
      <c r="KP17" s="173" t="str">
        <f>IF(COUNTIF($AK17,CP$8),IF(COUNTIF($JX17:KO17,"")&lt;CP$13,CONCATENATE(" + ",VLOOKUP(KP$10,$BU$14:$BW$44,2,FALSE)),VLOOKUP(KP$10,$BU$14:$BW$44,2,FALSE)),"")</f>
        <v/>
      </c>
      <c r="KQ17" s="173" t="str">
        <f>IF(COUNTIF($AK17,CQ$8),IF(COUNTIF($JX17:KP17,"")&lt;CQ$13,CONCATENATE(" + ",VLOOKUP(KQ$10,$BU$14:$BW$44,2,FALSE)),VLOOKUP(KQ$10,$BU$14:$BW$44,2,FALSE)),"")</f>
        <v/>
      </c>
      <c r="KR17" s="173" t="str">
        <f>IF(COUNTIF($AK17,CR$8),IF(COUNTIF($JX17:KQ17,"")&lt;CR$13,CONCATENATE(" + ",VLOOKUP(KR$10,$BU$14:$BW$44,2,FALSE)),VLOOKUP(KR$10,$BU$14:$BW$44,2,FALSE)),"")</f>
        <v/>
      </c>
      <c r="KS17" s="173" t="str">
        <f>IF(COUNTIF($AK17,CS$8),IF(COUNTIF($JX17:KR17,"")&lt;CS$13,CONCATENATE(" + ",VLOOKUP(KS$10,$BU$14:$BW$44,2,FALSE)),VLOOKUP(KS$10,$BU$14:$BW$44,2,FALSE)),"")</f>
        <v/>
      </c>
      <c r="KT17" s="173" t="str">
        <f>IF(COUNTIF($AK17,CT$8),IF(COUNTIF($JX17:KS17,"")&lt;CT$13,CONCATENATE(" + ",VLOOKUP(KT$10,$BU$14:$BW$44,2,FALSE)),VLOOKUP(KT$10,$BU$14:$BW$44,2,FALSE)),"")</f>
        <v/>
      </c>
      <c r="KU17" s="173" t="str">
        <f>IF(COUNTIF($AK17,CU$8),IF(COUNTIF($JX17:KT17,"")&lt;CU$13,CONCATENATE(" + ",VLOOKUP(KU$10,$BU$14:$BW$44,2,FALSE)),VLOOKUP(KU$10,$BU$14:$BW$44,2,FALSE)),"")</f>
        <v/>
      </c>
      <c r="KV17" s="173" t="str">
        <f>IF(COUNTIF($AK17,CV$8),IF(COUNTIF($JX17:KU17,"")&lt;CV$13,CONCATENATE(" + ",VLOOKUP(KV$10,$BU$14:$BW$44,2,FALSE)),VLOOKUP(KV$10,$BU$14:$BW$44,2,FALSE)),"")</f>
        <v/>
      </c>
      <c r="KW17" s="180" t="str">
        <f>IF(COUNTIF($AK17,CW$8),IF(COUNTIF($JX17:KV17,"")&lt;CW$13,CONCATENATE(" + ",VLOOKUP(KW$10,$BU$14:$BW$44,2,FALSE)),VLOOKUP(KW$10,$BU$14:$BW$44,2,FALSE)),"")</f>
        <v/>
      </c>
      <c r="KX17" s="179" t="str">
        <f t="shared" si="136"/>
        <v/>
      </c>
      <c r="KY17" s="174" t="str">
        <f t="shared" si="137"/>
        <v/>
      </c>
      <c r="KZ17" s="173" t="str">
        <f t="shared" si="138"/>
        <v/>
      </c>
      <c r="LA17" s="173" t="str">
        <f t="shared" si="139"/>
        <v/>
      </c>
      <c r="LB17" s="173" t="str">
        <f t="shared" si="140"/>
        <v/>
      </c>
      <c r="LC17" s="173" t="str">
        <f t="shared" si="141"/>
        <v/>
      </c>
      <c r="LD17" s="173" t="str">
        <f t="shared" si="142"/>
        <v/>
      </c>
      <c r="LE17" s="173" t="str">
        <f t="shared" si="143"/>
        <v/>
      </c>
      <c r="LF17" s="173" t="str">
        <f t="shared" si="144"/>
        <v/>
      </c>
      <c r="LG17" s="173" t="str">
        <f t="shared" si="145"/>
        <v/>
      </c>
      <c r="LH17" s="173" t="str">
        <f t="shared" si="146"/>
        <v/>
      </c>
      <c r="LI17" s="173" t="str">
        <f t="shared" si="147"/>
        <v/>
      </c>
      <c r="LJ17" s="173" t="str">
        <f t="shared" si="148"/>
        <v/>
      </c>
      <c r="LK17" s="173" t="str">
        <f t="shared" si="149"/>
        <v/>
      </c>
      <c r="LL17" s="173" t="str">
        <f t="shared" si="150"/>
        <v/>
      </c>
      <c r="LM17" s="173" t="str">
        <f t="shared" si="151"/>
        <v/>
      </c>
      <c r="LN17" s="173" t="str">
        <f t="shared" si="152"/>
        <v/>
      </c>
      <c r="LO17" s="173" t="str">
        <f t="shared" si="153"/>
        <v/>
      </c>
      <c r="LP17" s="173" t="str">
        <f t="shared" si="154"/>
        <v/>
      </c>
      <c r="LQ17" s="173" t="str">
        <f t="shared" si="155"/>
        <v/>
      </c>
      <c r="LR17" s="173" t="str">
        <f t="shared" si="156"/>
        <v/>
      </c>
      <c r="LS17" s="173" t="str">
        <f t="shared" si="157"/>
        <v/>
      </c>
      <c r="LT17" s="173" t="str">
        <f t="shared" si="158"/>
        <v/>
      </c>
      <c r="LU17" s="173" t="str">
        <f t="shared" si="159"/>
        <v/>
      </c>
      <c r="LV17" s="173" t="str">
        <f t="shared" si="160"/>
        <v/>
      </c>
      <c r="LW17" s="180" t="str">
        <f t="shared" si="161"/>
        <v/>
      </c>
      <c r="LX17" s="181" t="str">
        <f t="shared" si="162"/>
        <v/>
      </c>
      <c r="LY17" s="182" t="str">
        <f t="shared" si="163"/>
        <v/>
      </c>
      <c r="LZ17" s="182" t="str">
        <f>IF(COUNTIF($AL17,BZ$8),IF(COUNTIF($LX17:LY17,"")&lt;BZ$13,CONCATENATE(" + ",VLOOKUP(LZ$10,$BU$14:$BW$44,2,FALSE)),VLOOKUP(LZ$10,$BU$14:$BW$44,2,FALSE)),"")</f>
        <v/>
      </c>
      <c r="MA17" s="182" t="str">
        <f>IF(COUNTIF($AL17,CA$8),IF(COUNTIF($LX17:LZ17,"")&lt;CA$13,CONCATENATE(" + ",VLOOKUP(MA$10,$BU$14:$BW$44,2,FALSE)),VLOOKUP(MA$10,$BU$14:$BW$44,2,FALSE)),"")</f>
        <v/>
      </c>
      <c r="MB17" s="182" t="str">
        <f>IF(COUNTIF($AL17,CB$8),IF(COUNTIF($LX17:MA17,"")&lt;CB$13,CONCATENATE(" + ",VLOOKUP(MB$10,$BU$14:$BW$44,2,FALSE)),VLOOKUP(MB$10,$BU$14:$BW$44,2,FALSE)),"")</f>
        <v/>
      </c>
      <c r="MC17" s="182" t="str">
        <f>IF(COUNTIF($AL17,CC$8),IF(COUNTIF($LX17:MB17,"")&lt;CC$13,CONCATENATE(" + ",VLOOKUP(MC$10,$BU$14:$BW$44,2,FALSE)),VLOOKUP(MC$10,$BU$14:$BW$44,2,FALSE)),"")</f>
        <v/>
      </c>
      <c r="MD17" s="182" t="str">
        <f>IF(COUNTIF($AL17,CD$8),IF(COUNTIF($LX17:MC17,"")&lt;CD$13,CONCATENATE(" + ",VLOOKUP(MD$10,$BU$14:$BW$44,2,FALSE)),VLOOKUP(MD$10,$BU$14:$BW$44,2,FALSE)),"")</f>
        <v/>
      </c>
      <c r="ME17" s="182" t="str">
        <f>IF(COUNTIF($AL17,CE$8),IF(COUNTIF($LX17:MD17,"")&lt;CE$13,CONCATENATE(" + ",VLOOKUP(ME$10,$BU$14:$BW$44,2,FALSE)),VLOOKUP(ME$10,$BU$14:$BW$44,2,FALSE)),"")</f>
        <v/>
      </c>
      <c r="MF17" s="182" t="str">
        <f>IF(COUNTIF($AL17,CF$8),IF(COUNTIF($LX17:ME17,"")&lt;CF$13,CONCATENATE(" + ",VLOOKUP(MF$10,$BU$14:$BW$44,2,FALSE)),VLOOKUP(MF$10,$BU$14:$BW$44,2,FALSE)),"")</f>
        <v/>
      </c>
      <c r="MG17" s="182" t="str">
        <f>IF(COUNTIF($AL17,CG$8),IF(COUNTIF($LX17:MF17,"")&lt;CG$13,CONCATENATE(" + ",VLOOKUP(MG$10,$BU$14:$BW$44,2,FALSE)),VLOOKUP(MG$10,$BU$14:$BW$44,2,FALSE)),"")</f>
        <v/>
      </c>
      <c r="MH17" s="182" t="str">
        <f>IF(COUNTIF($AL17,CH$8),IF(COUNTIF($LX17:MG17,"")&lt;CH$13,CONCATENATE(" + ",VLOOKUP(MH$10,$BU$14:$BW$44,2,FALSE)),VLOOKUP(MH$10,$BU$14:$BW$44,2,FALSE)),"")</f>
        <v/>
      </c>
      <c r="MI17" s="182" t="str">
        <f>IF(COUNTIF($AL17,CI$8),IF(COUNTIF($LX17:MH17,"")&lt;CI$13,CONCATENATE(" + ",VLOOKUP(MI$10,$BU$14:$BW$44,2,FALSE)),VLOOKUP(MI$10,$BU$14:$BW$44,2,FALSE)),"")</f>
        <v/>
      </c>
      <c r="MJ17" s="182" t="str">
        <f>IF(COUNTIF($AL17,CJ$8),IF(COUNTIF($LX17:MI17,"")&lt;CJ$13,CONCATENATE(" + ",VLOOKUP(MJ$10,$BU$14:$BW$44,2,FALSE)),VLOOKUP(MJ$10,$BU$14:$BW$44,2,FALSE)),"")</f>
        <v/>
      </c>
      <c r="MK17" s="182" t="str">
        <f>IF(COUNTIF($AL17,CK$8),IF(COUNTIF($LX17:MJ17,"")&lt;CK$13,CONCATENATE(" + ",VLOOKUP(MK$10,$BU$14:$BW$44,2,FALSE)),VLOOKUP(MK$10,$BU$14:$BW$44,2,FALSE)),"")</f>
        <v/>
      </c>
      <c r="ML17" s="182" t="str">
        <f>IF(COUNTIF($AL17,CL$8),IF(COUNTIF($LX17:MK17,"")&lt;CL$13,CONCATENATE(" + ",VLOOKUP(ML$10,$BU$14:$BW$44,2,FALSE)),VLOOKUP(ML$10,$BU$14:$BW$44,2,FALSE)),"")</f>
        <v/>
      </c>
      <c r="MM17" s="182" t="str">
        <f>IF(COUNTIF($AL17,CM$8),IF(COUNTIF($LX17:ML17,"")&lt;CM$13,CONCATENATE(" + ",VLOOKUP(MM$10,$BU$14:$BW$44,2,FALSE)),VLOOKUP(MM$10,$BU$14:$BW$44,2,FALSE)),"")</f>
        <v/>
      </c>
      <c r="MN17" s="182" t="str">
        <f>IF(COUNTIF($AL17,CN$8),IF(COUNTIF($LX17:MM17,"")&lt;CN$13,CONCATENATE(" + ",VLOOKUP(MN$10,$BU$14:$BW$44,2,FALSE)),VLOOKUP(MN$10,$BU$14:$BW$44,2,FALSE)),"")</f>
        <v/>
      </c>
      <c r="MO17" s="182" t="str">
        <f>IF(COUNTIF($AL17,CO$8),IF(COUNTIF($LX17:MN17,"")&lt;CO$13,CONCATENATE(" + ",VLOOKUP(MO$10,$BU$14:$BW$44,2,FALSE)),VLOOKUP(MO$10,$BU$14:$BW$44,2,FALSE)),"")</f>
        <v/>
      </c>
      <c r="MP17" s="182" t="str">
        <f>IF(COUNTIF($AL17,CP$8),IF(COUNTIF($LX17:MO17,"")&lt;CP$13,CONCATENATE(" + ",VLOOKUP(MP$10,$BU$14:$BW$44,2,FALSE)),VLOOKUP(MP$10,$BU$14:$BW$44,2,FALSE)),"")</f>
        <v/>
      </c>
      <c r="MQ17" s="182" t="str">
        <f>IF(COUNTIF($AL17,CQ$8),IF(COUNTIF($LX17:MP17,"")&lt;CQ$13,CONCATENATE(" + ",VLOOKUP(MQ$10,$BU$14:$BW$44,2,FALSE)),VLOOKUP(MQ$10,$BU$14:$BW$44,2,FALSE)),"")</f>
        <v/>
      </c>
      <c r="MR17" s="182" t="str">
        <f>IF(COUNTIF($AL17,CR$8),IF(COUNTIF($LX17:MQ17,"")&lt;CR$13,CONCATENATE(" + ",VLOOKUP(MR$10,$BU$14:$BW$44,2,FALSE)),VLOOKUP(MR$10,$BU$14:$BW$44,2,FALSE)),"")</f>
        <v/>
      </c>
      <c r="MS17" s="182" t="str">
        <f>IF(COUNTIF($AL17,CS$8),IF(COUNTIF($LX17:MR17,"")&lt;CS$13,CONCATENATE(" + ",VLOOKUP(MS$10,$BU$14:$BW$44,2,FALSE)),VLOOKUP(MS$10,$BU$14:$BW$44,2,FALSE)),"")</f>
        <v/>
      </c>
      <c r="MT17" s="182" t="str">
        <f>IF(COUNTIF($AL17,CT$8),IF(COUNTIF($LX17:MS17,"")&lt;CT$13,CONCATENATE(" + ",VLOOKUP(MT$10,$BU$14:$BW$44,2,FALSE)),VLOOKUP(MT$10,$BU$14:$BW$44,2,FALSE)),"")</f>
        <v/>
      </c>
      <c r="MU17" s="182" t="str">
        <f>IF(COUNTIF($AL17,CU$8),IF(COUNTIF($LX17:MT17,"")&lt;CU$13,CONCATENATE(" + ",VLOOKUP(MU$10,$BU$14:$BW$44,2,FALSE)),VLOOKUP(MU$10,$BU$14:$BW$44,2,FALSE)),"")</f>
        <v/>
      </c>
      <c r="MV17" s="182" t="str">
        <f>IF(COUNTIF($AL17,CV$8),IF(COUNTIF($LX17:MU17,"")&lt;CV$13,CONCATENATE(" + ",VLOOKUP(MV$10,$BU$14:$BW$44,2,FALSE)),VLOOKUP(MV$10,$BU$14:$BW$44,2,FALSE)),"")</f>
        <v/>
      </c>
      <c r="MW17" s="183" t="str">
        <f>IF(COUNTIF($AL17,CW$8),IF(COUNTIF($LX17:MV17,"")&lt;CW$13,CONCATENATE(" + ",VLOOKUP(MW$10,$BU$14:$BW$44,2,FALSE)),VLOOKUP(MW$10,$BU$14:$BW$44,2,FALSE)),"")</f>
        <v/>
      </c>
      <c r="MX17" s="181" t="str">
        <f t="shared" si="164"/>
        <v/>
      </c>
      <c r="MY17" s="184" t="str">
        <f t="shared" si="165"/>
        <v/>
      </c>
      <c r="MZ17" s="182" t="str">
        <f t="shared" si="166"/>
        <v/>
      </c>
      <c r="NA17" s="182" t="str">
        <f t="shared" si="167"/>
        <v/>
      </c>
      <c r="NB17" s="182" t="str">
        <f t="shared" si="168"/>
        <v/>
      </c>
      <c r="NC17" s="182" t="str">
        <f t="shared" si="169"/>
        <v/>
      </c>
      <c r="ND17" s="182" t="str">
        <f t="shared" si="170"/>
        <v/>
      </c>
      <c r="NE17" s="182" t="str">
        <f t="shared" si="171"/>
        <v/>
      </c>
      <c r="NF17" s="182" t="str">
        <f t="shared" si="172"/>
        <v/>
      </c>
      <c r="NG17" s="182" t="str">
        <f t="shared" si="173"/>
        <v/>
      </c>
      <c r="NH17" s="182" t="str">
        <f t="shared" si="174"/>
        <v/>
      </c>
      <c r="NI17" s="182" t="str">
        <f t="shared" si="175"/>
        <v/>
      </c>
      <c r="NJ17" s="182" t="str">
        <f t="shared" si="176"/>
        <v/>
      </c>
      <c r="NK17" s="182" t="str">
        <f t="shared" si="177"/>
        <v/>
      </c>
      <c r="NL17" s="182" t="str">
        <f t="shared" si="178"/>
        <v/>
      </c>
      <c r="NM17" s="182" t="str">
        <f t="shared" si="179"/>
        <v/>
      </c>
      <c r="NN17" s="182" t="str">
        <f t="shared" si="180"/>
        <v/>
      </c>
      <c r="NO17" s="182" t="str">
        <f t="shared" si="181"/>
        <v/>
      </c>
      <c r="NP17" s="182" t="str">
        <f t="shared" si="182"/>
        <v/>
      </c>
      <c r="NQ17" s="182" t="str">
        <f t="shared" si="183"/>
        <v/>
      </c>
      <c r="NR17" s="182" t="str">
        <f t="shared" si="184"/>
        <v/>
      </c>
      <c r="NS17" s="182" t="str">
        <f t="shared" si="185"/>
        <v/>
      </c>
      <c r="NT17" s="182" t="str">
        <f t="shared" si="186"/>
        <v/>
      </c>
      <c r="NU17" s="182" t="str">
        <f t="shared" si="187"/>
        <v/>
      </c>
      <c r="NV17" s="182" t="str">
        <f t="shared" si="188"/>
        <v/>
      </c>
      <c r="NW17" s="183" t="str">
        <f t="shared" si="189"/>
        <v/>
      </c>
    </row>
    <row r="18" spans="1:387" ht="17.25" customHeight="1" x14ac:dyDescent="0.25">
      <c r="A18" s="223" t="s">
        <v>390</v>
      </c>
      <c r="B18" s="224" t="s">
        <v>747</v>
      </c>
      <c r="C18" s="225" t="s">
        <v>748</v>
      </c>
      <c r="D18" s="225" t="s">
        <v>749</v>
      </c>
      <c r="E18" s="226" t="s">
        <v>750</v>
      </c>
      <c r="F18" s="227" t="s">
        <v>751</v>
      </c>
      <c r="G18" s="225" t="s">
        <v>129</v>
      </c>
      <c r="H18" s="225" t="s">
        <v>418</v>
      </c>
      <c r="I18" s="227" t="s">
        <v>752</v>
      </c>
      <c r="J18" s="227" t="s">
        <v>753</v>
      </c>
      <c r="K18" s="227" t="s">
        <v>754</v>
      </c>
      <c r="L18" s="227" t="s">
        <v>755</v>
      </c>
      <c r="M18" s="227" t="s">
        <v>756</v>
      </c>
      <c r="N18" s="228" t="s">
        <v>757</v>
      </c>
      <c r="O18" s="228" t="s">
        <v>758</v>
      </c>
      <c r="P18" s="228" t="s">
        <v>759</v>
      </c>
      <c r="Q18" s="228" t="s">
        <v>760</v>
      </c>
      <c r="R18" s="228" t="s">
        <v>129</v>
      </c>
      <c r="S18" s="228" t="s">
        <v>750</v>
      </c>
      <c r="T18" s="229">
        <v>30000</v>
      </c>
      <c r="U18" s="230" t="s">
        <v>720</v>
      </c>
      <c r="V18" s="230" t="s">
        <v>428</v>
      </c>
      <c r="W18" s="229">
        <v>30000</v>
      </c>
      <c r="X18" s="229">
        <v>0</v>
      </c>
      <c r="Y18" s="229" t="s">
        <v>429</v>
      </c>
      <c r="Z18" s="229" t="s">
        <v>409</v>
      </c>
      <c r="AA18" s="231">
        <v>30000</v>
      </c>
      <c r="AB18" s="223"/>
      <c r="AC18" s="223"/>
      <c r="AD18" s="223"/>
      <c r="AE18" s="223"/>
      <c r="AF18" s="223"/>
      <c r="AG18" s="223" t="s">
        <v>221</v>
      </c>
      <c r="AH18" s="233" t="s">
        <v>247</v>
      </c>
      <c r="AI18" s="233" t="s">
        <v>273</v>
      </c>
      <c r="AJ18" s="233" t="s">
        <v>299</v>
      </c>
      <c r="AK18" s="233" t="s">
        <v>325</v>
      </c>
      <c r="AL18" s="233" t="s">
        <v>351</v>
      </c>
      <c r="AM18" s="41" t="s">
        <v>161</v>
      </c>
      <c r="AN18" s="42">
        <v>12</v>
      </c>
      <c r="AO18" s="232" t="s">
        <v>761</v>
      </c>
      <c r="AP18" s="42">
        <v>6</v>
      </c>
      <c r="AQ18" s="41" t="s">
        <v>411</v>
      </c>
      <c r="AR18" s="43">
        <v>10</v>
      </c>
      <c r="AS18" s="41" t="s">
        <v>412</v>
      </c>
      <c r="AT18" s="43">
        <v>6</v>
      </c>
      <c r="AU18" s="75" t="str">
        <f t="shared" si="1"/>
        <v>Ano</v>
      </c>
      <c r="AV18" s="75">
        <f t="shared" si="2"/>
        <v>10</v>
      </c>
      <c r="AW18" s="75" t="str">
        <f t="shared" si="3"/>
        <v>Ano</v>
      </c>
      <c r="AX18" s="75">
        <f t="shared" si="4"/>
        <v>12</v>
      </c>
      <c r="AY18" s="75" t="str">
        <f t="shared" si="5"/>
        <v>Do 10 000</v>
      </c>
      <c r="AZ18" s="75">
        <f t="shared" si="6"/>
        <v>8</v>
      </c>
      <c r="BA18" s="75" t="str">
        <f t="shared" si="7"/>
        <v>Ano</v>
      </c>
      <c r="BB18" s="75">
        <f t="shared" si="8"/>
        <v>10</v>
      </c>
      <c r="BC18" s="75" t="str">
        <f t="shared" si="9"/>
        <v>Ano</v>
      </c>
      <c r="BD18" s="75">
        <f t="shared" si="10"/>
        <v>12</v>
      </c>
      <c r="BE18" s="75" t="str">
        <f t="shared" si="11"/>
        <v>Ano</v>
      </c>
      <c r="BF18" s="75">
        <f t="shared" si="12"/>
        <v>8</v>
      </c>
      <c r="BG18" s="69">
        <f t="shared" si="13"/>
        <v>60</v>
      </c>
      <c r="BH18" s="70">
        <f t="shared" si="14"/>
        <v>34</v>
      </c>
      <c r="BI18" s="69">
        <f t="shared" si="15"/>
        <v>94</v>
      </c>
      <c r="BJ18" s="71">
        <f t="shared" si="16"/>
        <v>0.15</v>
      </c>
      <c r="BK18" s="204">
        <f t="shared" si="17"/>
        <v>0.94</v>
      </c>
      <c r="BL18" s="72">
        <f t="shared" si="18"/>
        <v>1</v>
      </c>
      <c r="BM18" s="83">
        <f t="shared" si="19"/>
        <v>1</v>
      </c>
      <c r="BN18" s="221">
        <f t="shared" si="20"/>
        <v>1</v>
      </c>
      <c r="BO18" s="202">
        <f t="shared" si="21"/>
        <v>30000</v>
      </c>
      <c r="BP18" s="101" t="str">
        <f t="shared" si="22"/>
        <v>Olomouc</v>
      </c>
      <c r="BQ18" s="100">
        <v>14900</v>
      </c>
      <c r="BR18" s="95" t="s">
        <v>66</v>
      </c>
      <c r="BS18" s="95" t="s">
        <v>66</v>
      </c>
      <c r="BU18" s="45"/>
      <c r="BV18" s="152"/>
      <c r="BW18" s="171"/>
      <c r="BX18" s="179" t="str">
        <f t="shared" si="23"/>
        <v>Ano</v>
      </c>
      <c r="BY18" s="173" t="str">
        <f t="shared" si="24"/>
        <v/>
      </c>
      <c r="BZ18" s="173" t="str">
        <f>IF(COUNTIF($AG18,BZ$8),IF(COUNTIF($BX18:BY18,"")&lt;BZ$13,CONCATENATE(" + ",VLOOKUP(BZ$10,$BU$14:$BW$44,2,FALSE)),VLOOKUP(BZ$10,$BU$14:$BW$44,2,FALSE)),"")</f>
        <v/>
      </c>
      <c r="CA18" s="173" t="str">
        <f>IF(COUNTIF($AG18,CA$8),IF(COUNTIF($BX18:BZ18,"")&lt;CA$13,CONCATENATE(" + ",VLOOKUP(CA$10,$BU$14:$BW$44,2,FALSE)),VLOOKUP(CA$10,$BU$14:$BW$44,2,FALSE)),"")</f>
        <v/>
      </c>
      <c r="CB18" s="173" t="str">
        <f>IF(COUNTIF($AG18,CB$8),IF(COUNTIF($BX18:CA18,"")&lt;CB$13,CONCATENATE(" + ",VLOOKUP(CB$10,$BU$14:$BW$44,2,FALSE)),VLOOKUP(CB$10,$BU$14:$BW$44,2,FALSE)),"")</f>
        <v/>
      </c>
      <c r="CC18" s="173" t="str">
        <f>IF(COUNTIF($AG18,CC$8),IF(COUNTIF($BX18:CB18,"")&lt;CC$13,CONCATENATE(" + ",VLOOKUP(CC$10,$BU$14:$BW$44,2,FALSE)),VLOOKUP(CC$10,$BU$14:$BW$44,2,FALSE)),"")</f>
        <v/>
      </c>
      <c r="CD18" s="173" t="str">
        <f>IF(COUNTIF($AG18,CD$8),IF(COUNTIF($BX18:CC18,"")&lt;CD$13,CONCATENATE(" + ",VLOOKUP(CD$10,$BU$14:$BW$44,2,FALSE)),VLOOKUP(CD$10,$BU$14:$BW$44,2,FALSE)),"")</f>
        <v/>
      </c>
      <c r="CE18" s="173" t="str">
        <f>IF(COUNTIF($AG18,CE$8),IF(COUNTIF($BX18:CD18,"")&lt;CE$13,CONCATENATE(" + ",VLOOKUP(CE$10,$BU$14:$BW$44,2,FALSE)),VLOOKUP(CE$10,$BU$14:$BW$44,2,FALSE)),"")</f>
        <v/>
      </c>
      <c r="CF18" s="173" t="str">
        <f>IF(COUNTIF($AG18,CF$8),IF(COUNTIF($BX18:CE18,"")&lt;CF$13,CONCATENATE(" + ",VLOOKUP(CF$10,$BU$14:$BW$44,2,FALSE)),VLOOKUP(CF$10,$BU$14:$BW$44,2,FALSE)),"")</f>
        <v/>
      </c>
      <c r="CG18" s="173" t="str">
        <f>IF(COUNTIF($AG18,CG$8),IF(COUNTIF($BX18:CF18,"")&lt;CG$13,CONCATENATE(" + ",VLOOKUP(CG$10,$BU$14:$BW$44,2,FALSE)),VLOOKUP(CG$10,$BU$14:$BW$44,2,FALSE)),"")</f>
        <v/>
      </c>
      <c r="CH18" s="173" t="str">
        <f>IF(COUNTIF($AG18,CH$8),IF(COUNTIF($BX18:CG18,"")&lt;CH$13,CONCATENATE(" + ",VLOOKUP(CH$10,$BU$14:$BW$44,2,FALSE)),VLOOKUP(CH$10,$BU$14:$BW$44,2,FALSE)),"")</f>
        <v/>
      </c>
      <c r="CI18" s="173" t="str">
        <f>IF(COUNTIF($AG18,CI$8),IF(COUNTIF($BX18:CH18,"")&lt;CI$13,CONCATENATE(" + ",VLOOKUP(CI$10,$BU$14:$BW$44,2,FALSE)),VLOOKUP(CI$10,$BU$14:$BW$44,2,FALSE)),"")</f>
        <v/>
      </c>
      <c r="CJ18" s="173" t="str">
        <f>IF(COUNTIF($AG18,CJ$8),IF(COUNTIF($BX18:CI18,"")&lt;CJ$13,CONCATENATE(" + ",VLOOKUP(CJ$10,$BU$14:$BW$44,2,FALSE)),VLOOKUP(CJ$10,$BU$14:$BW$44,2,FALSE)),"")</f>
        <v/>
      </c>
      <c r="CK18" s="173" t="str">
        <f>IF(COUNTIF($AG18,CK$8),IF(COUNTIF($BX18:CJ18,"")&lt;CK$13,CONCATENATE(" + ",VLOOKUP(CK$10,$BU$14:$BW$44,2,FALSE)),VLOOKUP(CK$10,$BU$14:$BW$44,2,FALSE)),"")</f>
        <v/>
      </c>
      <c r="CL18" s="173" t="str">
        <f>IF(COUNTIF($AG18,CL$8),IF(COUNTIF($BX18:CK18,"")&lt;CL$13,CONCATENATE(" + ",VLOOKUP(CL$10,$BU$14:$BW$44,2,FALSE)),VLOOKUP(CL$10,$BU$14:$BW$44,2,FALSE)),"")</f>
        <v/>
      </c>
      <c r="CM18" s="173" t="str">
        <f>IF(COUNTIF($AG18,CM$8),IF(COUNTIF($BX18:CL18,"")&lt;CM$13,CONCATENATE(" + ",VLOOKUP(CM$10,$BU$14:$BW$44,2,FALSE)),VLOOKUP(CM$10,$BU$14:$BW$44,2,FALSE)),"")</f>
        <v/>
      </c>
      <c r="CN18" s="173" t="str">
        <f>IF(COUNTIF($AG18,CN$8),IF(COUNTIF($BX18:CM18,"")&lt;CN$13,CONCATENATE(" + ",VLOOKUP(CN$10,$BU$14:$BW$44,2,FALSE)),VLOOKUP(CN$10,$BU$14:$BW$44,2,FALSE)),"")</f>
        <v/>
      </c>
      <c r="CO18" s="173" t="str">
        <f>IF(COUNTIF($AG18,CO$8),IF(COUNTIF($BX18:CN18,"")&lt;CO$13,CONCATENATE(" + ",VLOOKUP(CO$10,$BU$14:$BW$44,2,FALSE)),VLOOKUP(CO$10,$BU$14:$BW$44,2,FALSE)),"")</f>
        <v/>
      </c>
      <c r="CP18" s="173" t="str">
        <f>IF(COUNTIF($AG18,CP$8),IF(COUNTIF($BX18:CO18,"")&lt;CP$13,CONCATENATE(" + ",VLOOKUP(CP$10,$BU$14:$BW$44,2,FALSE)),VLOOKUP(CP$10,$BU$14:$BW$44,2,FALSE)),"")</f>
        <v/>
      </c>
      <c r="CQ18" s="173" t="str">
        <f>IF(COUNTIF($AG18,CQ$8),IF(COUNTIF($BX18:CP18,"")&lt;CQ$13,CONCATENATE(" + ",VLOOKUP(CQ$10,$BU$14:$BW$44,2,FALSE)),VLOOKUP(CQ$10,$BU$14:$BW$44,2,FALSE)),"")</f>
        <v/>
      </c>
      <c r="CR18" s="173" t="str">
        <f>IF(COUNTIF($AG18,CR$8),IF(COUNTIF($BX18:CQ18,"")&lt;CR$13,CONCATENATE(" + ",VLOOKUP(CR$10,$BU$14:$BW$44,2,FALSE)),VLOOKUP(CR$10,$BU$14:$BW$44,2,FALSE)),"")</f>
        <v/>
      </c>
      <c r="CS18" s="173" t="str">
        <f>IF(COUNTIF($AG18,CS$8),IF(COUNTIF($BX18:CR18,"")&lt;CS$13,CONCATENATE(" + ",VLOOKUP(CS$10,$BU$14:$BW$44,2,FALSE)),VLOOKUP(CS$10,$BU$14:$BW$44,2,FALSE)),"")</f>
        <v/>
      </c>
      <c r="CT18" s="173" t="str">
        <f>IF(COUNTIF($AG18,CT$8),IF(COUNTIF($BX18:CS18,"")&lt;CT$13,CONCATENATE(" + ",VLOOKUP(CT$10,$BU$14:$BW$44,2,FALSE)),VLOOKUP(CT$10,$BU$14:$BW$44,2,FALSE)),"")</f>
        <v/>
      </c>
      <c r="CU18" s="173" t="str">
        <f>IF(COUNTIF($AG18,CU$8),IF(COUNTIF($BX18:CT18,"")&lt;CU$13,CONCATENATE(" + ",VLOOKUP(CU$10,$BU$14:$BW$44,2,FALSE)),VLOOKUP(CU$10,$BU$14:$BW$44,2,FALSE)),"")</f>
        <v/>
      </c>
      <c r="CV18" s="173" t="str">
        <f>IF(COUNTIF($AG18,CV$8),IF(COUNTIF($BX18:CU18,"")&lt;CV$13,CONCATENATE(" + ",VLOOKUP(CV$10,$BU$14:$BW$44,2,FALSE)),VLOOKUP(CV$10,$BU$14:$BW$44,2,FALSE)),"")</f>
        <v/>
      </c>
      <c r="CW18" s="173" t="str">
        <f>IF(COUNTIF($AG18,CW$8),IF(COUNTIF($BX18:CV18,"")&lt;CW$13,CONCATENATE(" + ",VLOOKUP(CW$10,$BU$14:$BW$44,2,FALSE)),VLOOKUP(CW$10,$BU$14:$BW$44,2,FALSE)),"")</f>
        <v/>
      </c>
      <c r="CX18" s="179">
        <f t="shared" si="25"/>
        <v>10</v>
      </c>
      <c r="CY18" s="174" t="str">
        <f t="shared" si="26"/>
        <v/>
      </c>
      <c r="CZ18" s="173" t="str">
        <f t="shared" si="27"/>
        <v/>
      </c>
      <c r="DA18" s="173" t="str">
        <f t="shared" si="28"/>
        <v/>
      </c>
      <c r="DB18" s="173" t="str">
        <f t="shared" si="29"/>
        <v/>
      </c>
      <c r="DC18" s="173" t="str">
        <f t="shared" si="30"/>
        <v/>
      </c>
      <c r="DD18" s="173" t="str">
        <f t="shared" si="31"/>
        <v/>
      </c>
      <c r="DE18" s="173" t="str">
        <f t="shared" si="32"/>
        <v/>
      </c>
      <c r="DF18" s="173" t="str">
        <f t="shared" si="33"/>
        <v/>
      </c>
      <c r="DG18" s="173" t="str">
        <f t="shared" si="34"/>
        <v/>
      </c>
      <c r="DH18" s="173" t="str">
        <f t="shared" si="35"/>
        <v/>
      </c>
      <c r="DI18" s="173" t="str">
        <f t="shared" si="36"/>
        <v/>
      </c>
      <c r="DJ18" s="173" t="str">
        <f t="shared" si="37"/>
        <v/>
      </c>
      <c r="DK18" s="173" t="str">
        <f t="shared" si="38"/>
        <v/>
      </c>
      <c r="DL18" s="173" t="str">
        <f t="shared" si="39"/>
        <v/>
      </c>
      <c r="DM18" s="173" t="str">
        <f t="shared" si="40"/>
        <v/>
      </c>
      <c r="DN18" s="173" t="str">
        <f t="shared" si="41"/>
        <v/>
      </c>
      <c r="DO18" s="173" t="str">
        <f t="shared" si="42"/>
        <v/>
      </c>
      <c r="DP18" s="173" t="str">
        <f t="shared" si="43"/>
        <v/>
      </c>
      <c r="DQ18" s="173" t="str">
        <f t="shared" si="44"/>
        <v/>
      </c>
      <c r="DR18" s="173" t="str">
        <f t="shared" si="45"/>
        <v/>
      </c>
      <c r="DS18" s="173" t="str">
        <f t="shared" si="46"/>
        <v/>
      </c>
      <c r="DT18" s="173" t="str">
        <f t="shared" si="47"/>
        <v/>
      </c>
      <c r="DU18" s="173" t="str">
        <f t="shared" si="48"/>
        <v/>
      </c>
      <c r="DV18" s="173" t="str">
        <f t="shared" si="49"/>
        <v/>
      </c>
      <c r="DW18" s="180" t="str">
        <f t="shared" si="50"/>
        <v/>
      </c>
      <c r="DX18" s="181" t="str">
        <f t="shared" si="190"/>
        <v>Ano</v>
      </c>
      <c r="DY18" s="182" t="str">
        <f t="shared" si="51"/>
        <v/>
      </c>
      <c r="DZ18" s="182" t="str">
        <f>IF(COUNTIF($AH18,BZ$8),IF(COUNTIF($DX18:DY18,"")&lt;BZ$13,CONCATENATE(" + ",VLOOKUP(DZ$10,$BU$14:$BW$44,2,FALSE)),VLOOKUP(DZ$10,$BU$14:$BW$44,2,FALSE)),"")</f>
        <v/>
      </c>
      <c r="EA18" s="182" t="str">
        <f>IF(COUNTIF($AH18,CA$8),IF(COUNTIF($DX18:DZ18,"")&lt;CA$13,CONCATENATE(" + ",VLOOKUP(EA$10,$BU$14:$BW$44,2,FALSE)),VLOOKUP(EA$10,$BU$14:$BW$44,2,FALSE)),"")</f>
        <v/>
      </c>
      <c r="EB18" s="182" t="str">
        <f>IF(COUNTIF($AH18,CB$8),IF(COUNTIF($DX18:EA18,"")&lt;CB$13,CONCATENATE(" + ",VLOOKUP(EB$10,$BU$14:$BW$44,2,FALSE)),VLOOKUP(EB$10,$BU$14:$BW$44,2,FALSE)),"")</f>
        <v/>
      </c>
      <c r="EC18" s="182" t="str">
        <f>IF(COUNTIF($AH18,CC$8),IF(COUNTIF($DX18:EB18,"")&lt;CC$13,CONCATENATE(" + ",VLOOKUP(EC$10,$BU$14:$BW$44,2,FALSE)),VLOOKUP(EC$10,$BU$14:$BW$44,2,FALSE)),"")</f>
        <v/>
      </c>
      <c r="ED18" s="182" t="str">
        <f>IF(COUNTIF($AH18,CD$8),IF(COUNTIF($DX18:EC18,"")&lt;CD$13,CONCATENATE(" + ",VLOOKUP(ED$10,$BU$14:$BW$44,2,FALSE)),VLOOKUP(ED$10,$BU$14:$BW$44,2,FALSE)),"")</f>
        <v/>
      </c>
      <c r="EE18" s="182" t="str">
        <f>IF(COUNTIF($AH18,CE$8),IF(COUNTIF($DX18:ED18,"")&lt;CE$13,CONCATENATE(" + ",VLOOKUP(EE$10,$BU$14:$BW$44,2,FALSE)),VLOOKUP(EE$10,$BU$14:$BW$44,2,FALSE)),"")</f>
        <v/>
      </c>
      <c r="EF18" s="182" t="str">
        <f>IF(COUNTIF($AH18,CF$8),IF(COUNTIF($DX18:EE18,"")&lt;CF$13,CONCATENATE(" + ",VLOOKUP(EF$10,$BU$14:$BW$44,2,FALSE)),VLOOKUP(EF$10,$BU$14:$BW$44,2,FALSE)),"")</f>
        <v/>
      </c>
      <c r="EG18" s="182" t="str">
        <f>IF(COUNTIF($AH18,CG$8),IF(COUNTIF($DX18:EF18,"")&lt;CG$13,CONCATENATE(" + ",VLOOKUP(EG$10,$BU$14:$BW$44,2,FALSE)),VLOOKUP(EG$10,$BU$14:$BW$44,2,FALSE)),"")</f>
        <v/>
      </c>
      <c r="EH18" s="182" t="str">
        <f>IF(COUNTIF($AH18,CH$8),IF(COUNTIF($DX18:EG18,"")&lt;CH$13,CONCATENATE(" + ",VLOOKUP(EH$10,$BU$14:$BW$44,2,FALSE)),VLOOKUP(EH$10,$BU$14:$BW$44,2,FALSE)),"")</f>
        <v/>
      </c>
      <c r="EI18" s="182" t="str">
        <f>IF(COUNTIF($AH18,CI$8),IF(COUNTIF($DX18:EH18,"")&lt;CI$13,CONCATENATE(" + ",VLOOKUP(EI$10,$BU$14:$BW$44,2,FALSE)),VLOOKUP(EI$10,$BU$14:$BW$44,2,FALSE)),"")</f>
        <v/>
      </c>
      <c r="EJ18" s="182" t="str">
        <f>IF(COUNTIF($AH18,CJ$8),IF(COUNTIF($DX18:EI18,"")&lt;CJ$13,CONCATENATE(" + ",VLOOKUP(EJ$10,$BU$14:$BW$44,2,FALSE)),VLOOKUP(EJ$10,$BU$14:$BW$44,2,FALSE)),"")</f>
        <v/>
      </c>
      <c r="EK18" s="182" t="str">
        <f>IF(COUNTIF($AH18,CK$8),IF(COUNTIF($DX18:EJ18,"")&lt;CK$13,CONCATENATE(" + ",VLOOKUP(EK$10,$BU$14:$BW$44,2,FALSE)),VLOOKUP(EK$10,$BU$14:$BW$44,2,FALSE)),"")</f>
        <v/>
      </c>
      <c r="EL18" s="182" t="str">
        <f>IF(COUNTIF($AH18,CL$8),IF(COUNTIF($DX18:EK18,"")&lt;CL$13,CONCATENATE(" + ",VLOOKUP(EL$10,$BU$14:$BW$44,2,FALSE)),VLOOKUP(EL$10,$BU$14:$BW$44,2,FALSE)),"")</f>
        <v/>
      </c>
      <c r="EM18" s="182" t="str">
        <f>IF(COUNTIF($AH18,CM$8),IF(COUNTIF($DX18:EL18,"")&lt;CM$13,CONCATENATE(" + ",VLOOKUP(EM$10,$BU$14:$BW$44,2,FALSE)),VLOOKUP(EM$10,$BU$14:$BW$44,2,FALSE)),"")</f>
        <v/>
      </c>
      <c r="EN18" s="182" t="str">
        <f>IF(COUNTIF($AH18,CN$8),IF(COUNTIF($DX18:EM18,"")&lt;CN$13,CONCATENATE(" + ",VLOOKUP(EN$10,$BU$14:$BW$44,2,FALSE)),VLOOKUP(EN$10,$BU$14:$BW$44,2,FALSE)),"")</f>
        <v/>
      </c>
      <c r="EO18" s="182" t="str">
        <f>IF(COUNTIF($AH18,CO$8),IF(COUNTIF($DX18:EN18,"")&lt;CO$13,CONCATENATE(" + ",VLOOKUP(EO$10,$BU$14:$BW$44,2,FALSE)),VLOOKUP(EO$10,$BU$14:$BW$44,2,FALSE)),"")</f>
        <v/>
      </c>
      <c r="EP18" s="182" t="str">
        <f>IF(COUNTIF($AH18,CP$8),IF(COUNTIF($DX18:EO18,"")&lt;CP$13,CONCATENATE(" + ",VLOOKUP(EP$10,$BU$14:$BW$44,2,FALSE)),VLOOKUP(EP$10,$BU$14:$BW$44,2,FALSE)),"")</f>
        <v/>
      </c>
      <c r="EQ18" s="182" t="str">
        <f>IF(COUNTIF($AH18,CQ$8),IF(COUNTIF($DX18:EP18,"")&lt;CQ$13,CONCATENATE(" + ",VLOOKUP(EQ$10,$BU$14:$BW$44,2,FALSE)),VLOOKUP(EQ$10,$BU$14:$BW$44,2,FALSE)),"")</f>
        <v/>
      </c>
      <c r="ER18" s="182" t="str">
        <f>IF(COUNTIF($AH18,CR$8),IF(COUNTIF($DX18:EQ18,"")&lt;CR$13,CONCATENATE(" + ",VLOOKUP(ER$10,$BU$14:$BW$44,2,FALSE)),VLOOKUP(ER$10,$BU$14:$BW$44,2,FALSE)),"")</f>
        <v/>
      </c>
      <c r="ES18" s="182" t="str">
        <f>IF(COUNTIF($AH18,CS$8),IF(COUNTIF($DX18:ER18,"")&lt;CS$13,CONCATENATE(" + ",VLOOKUP(ES$10,$BU$14:$BW$44,2,FALSE)),VLOOKUP(ES$10,$BU$14:$BW$44,2,FALSE)),"")</f>
        <v/>
      </c>
      <c r="ET18" s="182" t="str">
        <f>IF(COUNTIF($AH18,CT$8),IF(COUNTIF($DX18:ES18,"")&lt;CT$13,CONCATENATE(" + ",VLOOKUP(ET$10,$BU$14:$BW$44,2,FALSE)),VLOOKUP(ET$10,$BU$14:$BW$44,2,FALSE)),"")</f>
        <v/>
      </c>
      <c r="EU18" s="182" t="str">
        <f>IF(COUNTIF($AH18,CU$8),IF(COUNTIF($DX18:ET18,"")&lt;CU$13,CONCATENATE(" + ",VLOOKUP(EU$10,$BU$14:$BW$44,2,FALSE)),VLOOKUP(EU$10,$BU$14:$BW$44,2,FALSE)),"")</f>
        <v/>
      </c>
      <c r="EV18" s="182" t="str">
        <f>IF(COUNTIF($AH18,CV$8),IF(COUNTIF($DX18:EU18,"")&lt;CV$13,CONCATENATE(" + ",VLOOKUP(EV$10,$BU$14:$BW$44,2,FALSE)),VLOOKUP(EV$10,$BU$14:$BW$44,2,FALSE)),"")</f>
        <v/>
      </c>
      <c r="EW18" s="183" t="str">
        <f>IF(COUNTIF($AH18,CW$8),IF(COUNTIF($DX18:EV18,"")&lt;CW$13,CONCATENATE(" + ",VLOOKUP(EW$10,$BU$14:$BW$44,2,FALSE)),VLOOKUP(EW$10,$BU$14:$BW$44,2,FALSE)),"")</f>
        <v/>
      </c>
      <c r="EX18" s="181">
        <f t="shared" si="52"/>
        <v>12</v>
      </c>
      <c r="EY18" s="184" t="str">
        <f t="shared" si="53"/>
        <v/>
      </c>
      <c r="EZ18" s="182" t="str">
        <f t="shared" si="54"/>
        <v/>
      </c>
      <c r="FA18" s="182" t="str">
        <f t="shared" si="55"/>
        <v/>
      </c>
      <c r="FB18" s="182" t="str">
        <f t="shared" si="56"/>
        <v/>
      </c>
      <c r="FC18" s="182" t="str">
        <f t="shared" si="57"/>
        <v/>
      </c>
      <c r="FD18" s="182" t="str">
        <f t="shared" si="58"/>
        <v/>
      </c>
      <c r="FE18" s="182" t="str">
        <f t="shared" si="59"/>
        <v/>
      </c>
      <c r="FF18" s="182" t="str">
        <f t="shared" si="60"/>
        <v/>
      </c>
      <c r="FG18" s="182" t="str">
        <f t="shared" si="61"/>
        <v/>
      </c>
      <c r="FH18" s="182" t="str">
        <f t="shared" si="62"/>
        <v/>
      </c>
      <c r="FI18" s="182" t="str">
        <f t="shared" si="63"/>
        <v/>
      </c>
      <c r="FJ18" s="182" t="str">
        <f t="shared" si="64"/>
        <v/>
      </c>
      <c r="FK18" s="182" t="str">
        <f t="shared" si="65"/>
        <v/>
      </c>
      <c r="FL18" s="182" t="str">
        <f t="shared" si="66"/>
        <v/>
      </c>
      <c r="FM18" s="182" t="str">
        <f t="shared" si="67"/>
        <v/>
      </c>
      <c r="FN18" s="182" t="str">
        <f t="shared" si="68"/>
        <v/>
      </c>
      <c r="FO18" s="182" t="str">
        <f t="shared" si="69"/>
        <v/>
      </c>
      <c r="FP18" s="182" t="str">
        <f t="shared" si="70"/>
        <v/>
      </c>
      <c r="FQ18" s="182" t="str">
        <f t="shared" si="71"/>
        <v/>
      </c>
      <c r="FR18" s="182" t="str">
        <f t="shared" si="72"/>
        <v/>
      </c>
      <c r="FS18" s="182" t="str">
        <f t="shared" si="73"/>
        <v/>
      </c>
      <c r="FT18" s="182" t="str">
        <f t="shared" si="74"/>
        <v/>
      </c>
      <c r="FU18" s="182" t="str">
        <f t="shared" si="75"/>
        <v/>
      </c>
      <c r="FV18" s="182" t="str">
        <f t="shared" si="76"/>
        <v/>
      </c>
      <c r="FW18" s="183" t="str">
        <f t="shared" si="77"/>
        <v/>
      </c>
      <c r="FX18" s="179" t="str">
        <f t="shared" si="78"/>
        <v>Do 10 000</v>
      </c>
      <c r="FY18" s="173" t="str">
        <f t="shared" si="79"/>
        <v/>
      </c>
      <c r="FZ18" s="173" t="str">
        <f>IF(COUNTIF($AI18,BZ$8),IF(COUNTIF($FX18:FY18,"")&lt;BZ$13,CONCATENATE(" + ",VLOOKUP(FZ$10,$BU$14:$BW$44,2,FALSE)),VLOOKUP(FZ$10,$BU$14:$BW$44,2,FALSE)),"")</f>
        <v/>
      </c>
      <c r="GA18" s="173" t="str">
        <f>IF(COUNTIF($AI18,CA$8),IF(COUNTIF($FX18:FZ18,"")&lt;CA$13,CONCATENATE(" + ",VLOOKUP(GA$10,$BU$14:$BW$44,2,FALSE)),VLOOKUP(GA$10,$BU$14:$BW$44,2,FALSE)),"")</f>
        <v/>
      </c>
      <c r="GB18" s="173" t="str">
        <f>IF(COUNTIF($AI18,CB$8),IF(COUNTIF($FX18:GA18,"")&lt;CB$13,CONCATENATE(" + ",VLOOKUP(GB$10,$BU$14:$BW$44,2,FALSE)),VLOOKUP(GB$10,$BU$14:$BW$44,2,FALSE)),"")</f>
        <v/>
      </c>
      <c r="GC18" s="173" t="str">
        <f>IF(COUNTIF($AI18,CC$8),IF(COUNTIF($FX18:GB18,"")&lt;CC$13,CONCATENATE(" + ",VLOOKUP(GC$10,$BU$14:$BW$44,2,FALSE)),VLOOKUP(GC$10,$BU$14:$BW$44,2,FALSE)),"")</f>
        <v/>
      </c>
      <c r="GD18" s="173" t="str">
        <f>IF(COUNTIF($AI18,CD$8),IF(COUNTIF($FX18:GC18,"")&lt;CD$13,CONCATENATE(" + ",VLOOKUP(GD$10,$BU$14:$BW$44,2,FALSE)),VLOOKUP(GD$10,$BU$14:$BW$44,2,FALSE)),"")</f>
        <v/>
      </c>
      <c r="GE18" s="173" t="str">
        <f>IF(COUNTIF($AI18,CE$8),IF(COUNTIF($FX18:GD18,"")&lt;CE$13,CONCATENATE(" + ",VLOOKUP(GE$10,$BU$14:$BW$44,2,FALSE)),VLOOKUP(GE$10,$BU$14:$BW$44,2,FALSE)),"")</f>
        <v/>
      </c>
      <c r="GF18" s="173" t="str">
        <f>IF(COUNTIF($AI18,CF$8),IF(COUNTIF($FX18:GE18,"")&lt;CF$13,CONCATENATE(" + ",VLOOKUP(GF$10,$BU$14:$BW$44,2,FALSE)),VLOOKUP(GF$10,$BU$14:$BW$44,2,FALSE)),"")</f>
        <v/>
      </c>
      <c r="GG18" s="173" t="str">
        <f>IF(COUNTIF($AI18,CG$8),IF(COUNTIF($FX18:GF18,"")&lt;CG$13,CONCATENATE(" + ",VLOOKUP(GG$10,$BU$14:$BW$44,2,FALSE)),VLOOKUP(GG$10,$BU$14:$BW$44,2,FALSE)),"")</f>
        <v/>
      </c>
      <c r="GH18" s="173" t="str">
        <f>IF(COUNTIF($AI18,CH$8),IF(COUNTIF($FX18:GG18,"")&lt;CH$13,CONCATENATE(" + ",VLOOKUP(GH$10,$BU$14:$BW$44,2,FALSE)),VLOOKUP(GH$10,$BU$14:$BW$44,2,FALSE)),"")</f>
        <v/>
      </c>
      <c r="GI18" s="173" t="str">
        <f>IF(COUNTIF($AI18,CI$8),IF(COUNTIF($FX18:GH18,"")&lt;CI$13,CONCATENATE(" + ",VLOOKUP(GI$10,$BU$14:$BW$44,2,FALSE)),VLOOKUP(GI$10,$BU$14:$BW$44,2,FALSE)),"")</f>
        <v/>
      </c>
      <c r="GJ18" s="173" t="str">
        <f>IF(COUNTIF($AI18,CJ$8),IF(COUNTIF($FX18:GI18,"")&lt;CJ$13,CONCATENATE(" + ",VLOOKUP(GJ$10,$BU$14:$BW$44,2,FALSE)),VLOOKUP(GJ$10,$BU$14:$BW$44,2,FALSE)),"")</f>
        <v/>
      </c>
      <c r="GK18" s="173" t="str">
        <f>IF(COUNTIF($AI18,CK$8),IF(COUNTIF($FX18:GJ18,"")&lt;CK$13,CONCATENATE(" + ",VLOOKUP(GK$10,$BU$14:$BW$44,2,FALSE)),VLOOKUP(GK$10,$BU$14:$BW$44,2,FALSE)),"")</f>
        <v/>
      </c>
      <c r="GL18" s="173" t="str">
        <f>IF(COUNTIF($AI18,CL$8),IF(COUNTIF($FX18:GK18,"")&lt;CL$13,CONCATENATE(" + ",VLOOKUP(GL$10,$BU$14:$BW$44,2,FALSE)),VLOOKUP(GL$10,$BU$14:$BW$44,2,FALSE)),"")</f>
        <v/>
      </c>
      <c r="GM18" s="173" t="str">
        <f>IF(COUNTIF($AI18,CM$8),IF(COUNTIF($FX18:GL18,"")&lt;CM$13,CONCATENATE(" + ",VLOOKUP(GM$10,$BU$14:$BW$44,2,FALSE)),VLOOKUP(GM$10,$BU$14:$BW$44,2,FALSE)),"")</f>
        <v/>
      </c>
      <c r="GN18" s="173" t="str">
        <f>IF(COUNTIF($AI18,CN$8),IF(COUNTIF($FX18:GM18,"")&lt;CN$13,CONCATENATE(" + ",VLOOKUP(GN$10,$BU$14:$BW$44,2,FALSE)),VLOOKUP(GN$10,$BU$14:$BW$44,2,FALSE)),"")</f>
        <v/>
      </c>
      <c r="GO18" s="173" t="str">
        <f>IF(COUNTIF($AI18,CO$8),IF(COUNTIF($FX18:GN18,"")&lt;CO$13,CONCATENATE(" + ",VLOOKUP(GO$10,$BU$14:$BW$44,2,FALSE)),VLOOKUP(GO$10,$BU$14:$BW$44,2,FALSE)),"")</f>
        <v/>
      </c>
      <c r="GP18" s="173" t="str">
        <f>IF(COUNTIF($AI18,CP$8),IF(COUNTIF($FX18:GO18,"")&lt;CP$13,CONCATENATE(" + ",VLOOKUP(GP$10,$BU$14:$BW$44,2,FALSE)),VLOOKUP(GP$10,$BU$14:$BW$44,2,FALSE)),"")</f>
        <v/>
      </c>
      <c r="GQ18" s="173" t="str">
        <f>IF(COUNTIF($AI18,CQ$8),IF(COUNTIF($FX18:GP18,"")&lt;CQ$13,CONCATENATE(" + ",VLOOKUP(GQ$10,$BU$14:$BW$44,2,FALSE)),VLOOKUP(GQ$10,$BU$14:$BW$44,2,FALSE)),"")</f>
        <v/>
      </c>
      <c r="GR18" s="173" t="str">
        <f>IF(COUNTIF($AI18,CR$8),IF(COUNTIF($FX18:GQ18,"")&lt;CR$13,CONCATENATE(" + ",VLOOKUP(GR$10,$BU$14:$BW$44,2,FALSE)),VLOOKUP(GR$10,$BU$14:$BW$44,2,FALSE)),"")</f>
        <v/>
      </c>
      <c r="GS18" s="173" t="str">
        <f>IF(COUNTIF($AI18,CS$8),IF(COUNTIF($FX18:GR18,"")&lt;CS$13,CONCATENATE(" + ",VLOOKUP(GS$10,$BU$14:$BW$44,2,FALSE)),VLOOKUP(GS$10,$BU$14:$BW$44,2,FALSE)),"")</f>
        <v/>
      </c>
      <c r="GT18" s="173" t="str">
        <f>IF(COUNTIF($AI18,CT$8),IF(COUNTIF($FX18:GS18,"")&lt;CT$13,CONCATENATE(" + ",VLOOKUP(GT$10,$BU$14:$BW$44,2,FALSE)),VLOOKUP(GT$10,$BU$14:$BW$44,2,FALSE)),"")</f>
        <v/>
      </c>
      <c r="GU18" s="173" t="str">
        <f>IF(COUNTIF($AI18,CU$8),IF(COUNTIF($FX18:GT18,"")&lt;CU$13,CONCATENATE(" + ",VLOOKUP(GU$10,$BU$14:$BW$44,2,FALSE)),VLOOKUP(GU$10,$BU$14:$BW$44,2,FALSE)),"")</f>
        <v/>
      </c>
      <c r="GV18" s="173" t="str">
        <f>IF(COUNTIF($AI18,CV$8),IF(COUNTIF($FX18:GU18,"")&lt;CV$13,CONCATENATE(" + ",VLOOKUP(GV$10,$BU$14:$BW$44,2,FALSE)),VLOOKUP(GV$10,$BU$14:$BW$44,2,FALSE)),"")</f>
        <v/>
      </c>
      <c r="GW18" s="180" t="str">
        <f>IF(COUNTIF($AI18,CW$8),IF(COUNTIF($FX18:GV18,"")&lt;CW$13,CONCATENATE(" + ",VLOOKUP(GW$10,$BU$14:$BW$44,2,FALSE)),VLOOKUP(GW$10,$BU$14:$BW$44,2,FALSE)),"")</f>
        <v/>
      </c>
      <c r="GX18" s="179">
        <f t="shared" si="80"/>
        <v>8</v>
      </c>
      <c r="GY18" s="174" t="str">
        <f t="shared" si="81"/>
        <v/>
      </c>
      <c r="GZ18" s="173" t="str">
        <f t="shared" si="82"/>
        <v/>
      </c>
      <c r="HA18" s="173" t="str">
        <f t="shared" si="83"/>
        <v/>
      </c>
      <c r="HB18" s="173" t="str">
        <f t="shared" si="84"/>
        <v/>
      </c>
      <c r="HC18" s="173" t="str">
        <f t="shared" si="85"/>
        <v/>
      </c>
      <c r="HD18" s="173" t="str">
        <f t="shared" si="86"/>
        <v/>
      </c>
      <c r="HE18" s="173" t="str">
        <f t="shared" si="87"/>
        <v/>
      </c>
      <c r="HF18" s="173" t="str">
        <f t="shared" si="88"/>
        <v/>
      </c>
      <c r="HG18" s="173" t="str">
        <f t="shared" si="89"/>
        <v/>
      </c>
      <c r="HH18" s="173" t="str">
        <f t="shared" si="90"/>
        <v/>
      </c>
      <c r="HI18" s="173" t="str">
        <f t="shared" si="91"/>
        <v/>
      </c>
      <c r="HJ18" s="173" t="str">
        <f t="shared" si="92"/>
        <v/>
      </c>
      <c r="HK18" s="173" t="str">
        <f t="shared" si="93"/>
        <v/>
      </c>
      <c r="HL18" s="173" t="str">
        <f t="shared" si="94"/>
        <v/>
      </c>
      <c r="HM18" s="173" t="str">
        <f t="shared" si="95"/>
        <v/>
      </c>
      <c r="HN18" s="173" t="str">
        <f t="shared" si="96"/>
        <v/>
      </c>
      <c r="HO18" s="173" t="str">
        <f t="shared" si="97"/>
        <v/>
      </c>
      <c r="HP18" s="173" t="str">
        <f t="shared" si="98"/>
        <v/>
      </c>
      <c r="HQ18" s="173" t="str">
        <f t="shared" si="99"/>
        <v/>
      </c>
      <c r="HR18" s="173" t="str">
        <f t="shared" si="100"/>
        <v/>
      </c>
      <c r="HS18" s="173" t="str">
        <f t="shared" si="101"/>
        <v/>
      </c>
      <c r="HT18" s="173" t="str">
        <f t="shared" si="102"/>
        <v/>
      </c>
      <c r="HU18" s="173" t="str">
        <f t="shared" si="103"/>
        <v/>
      </c>
      <c r="HV18" s="173" t="str">
        <f t="shared" si="104"/>
        <v/>
      </c>
      <c r="HW18" s="180" t="str">
        <f t="shared" si="105"/>
        <v/>
      </c>
      <c r="HX18" s="181" t="str">
        <f t="shared" si="106"/>
        <v>Ano</v>
      </c>
      <c r="HY18" s="182" t="str">
        <f t="shared" si="107"/>
        <v/>
      </c>
      <c r="HZ18" s="182" t="str">
        <f>IF(COUNTIF($AJ18,BZ$8),IF(COUNTIF($HX18:HY18,"")&lt;BZ$13,CONCATENATE(" + ",VLOOKUP(HZ$10,$BU$14:$BW$44,2,FALSE)),VLOOKUP(HZ$10,$BU$14:$BW$44,2,FALSE)),"")</f>
        <v/>
      </c>
      <c r="IA18" s="182" t="str">
        <f>IF(COUNTIF($AJ18,CA$8),IF(COUNTIF($HX18:HZ18,"")&lt;CA$13,CONCATENATE(" + ",VLOOKUP(IA$10,$BU$14:$BW$44,2,FALSE)),VLOOKUP(IA$10,$BU$14:$BW$44,2,FALSE)),"")</f>
        <v/>
      </c>
      <c r="IB18" s="182" t="str">
        <f>IF(COUNTIF($AJ18,CB$8),IF(COUNTIF($HX18:IA18,"")&lt;CB$13,CONCATENATE(" + ",VLOOKUP(IB$10,$BU$14:$BW$44,2,FALSE)),VLOOKUP(IB$10,$BU$14:$BW$44,2,FALSE)),"")</f>
        <v/>
      </c>
      <c r="IC18" s="182" t="str">
        <f>IF(COUNTIF($AJ18,CC$8),IF(COUNTIF($HX18:IB18,"")&lt;CC$13,CONCATENATE(" + ",VLOOKUP(IC$10,$BU$14:$BW$44,2,FALSE)),VLOOKUP(IC$10,$BU$14:$BW$44,2,FALSE)),"")</f>
        <v/>
      </c>
      <c r="ID18" s="182" t="str">
        <f>IF(COUNTIF($AJ18,CD$8),IF(COUNTIF($HX18:IC18,"")&lt;CD$13,CONCATENATE(" + ",VLOOKUP(ID$10,$BU$14:$BW$44,2,FALSE)),VLOOKUP(ID$10,$BU$14:$BW$44,2,FALSE)),"")</f>
        <v/>
      </c>
      <c r="IE18" s="182" t="str">
        <f>IF(COUNTIF($AJ18,CE$8),IF(COUNTIF($HX18:ID18,"")&lt;CE$13,CONCATENATE(" + ",VLOOKUP(IE$10,$BU$14:$BW$44,2,FALSE)),VLOOKUP(IE$10,$BU$14:$BW$44,2,FALSE)),"")</f>
        <v/>
      </c>
      <c r="IF18" s="182" t="str">
        <f>IF(COUNTIF($AJ18,CF$8),IF(COUNTIF($HX18:IE18,"")&lt;CF$13,CONCATENATE(" + ",VLOOKUP(IF$10,$BU$14:$BW$44,2,FALSE)),VLOOKUP(IF$10,$BU$14:$BW$44,2,FALSE)),"")</f>
        <v/>
      </c>
      <c r="IG18" s="182" t="str">
        <f>IF(COUNTIF($AJ18,CG$8),IF(COUNTIF($HX18:IF18,"")&lt;CG$13,CONCATENATE(" + ",VLOOKUP(IG$10,$BU$14:$BW$44,2,FALSE)),VLOOKUP(IG$10,$BU$14:$BW$44,2,FALSE)),"")</f>
        <v/>
      </c>
      <c r="IH18" s="182" t="str">
        <f>IF(COUNTIF($AJ18,CH$8),IF(COUNTIF($HX18:IG18,"")&lt;CH$13,CONCATENATE(" + ",VLOOKUP(IH$10,$BU$14:$BW$44,2,FALSE)),VLOOKUP(IH$10,$BU$14:$BW$44,2,FALSE)),"")</f>
        <v/>
      </c>
      <c r="II18" s="182" t="str">
        <f>IF(COUNTIF($AJ18,CI$8),IF(COUNTIF($HX18:IH18,"")&lt;CI$13,CONCATENATE(" + ",VLOOKUP(II$10,$BU$14:$BW$44,2,FALSE)),VLOOKUP(II$10,$BU$14:$BW$44,2,FALSE)),"")</f>
        <v/>
      </c>
      <c r="IJ18" s="182" t="str">
        <f>IF(COUNTIF($AJ18,CJ$8),IF(COUNTIF($HX18:II18,"")&lt;CJ$13,CONCATENATE(" + ",VLOOKUP(IJ$10,$BU$14:$BW$44,2,FALSE)),VLOOKUP(IJ$10,$BU$14:$BW$44,2,FALSE)),"")</f>
        <v/>
      </c>
      <c r="IK18" s="182" t="str">
        <f>IF(COUNTIF($AJ18,CK$8),IF(COUNTIF($HX18:IJ18,"")&lt;CK$13,CONCATENATE(" + ",VLOOKUP(IK$10,$BU$14:$BW$44,2,FALSE)),VLOOKUP(IK$10,$BU$14:$BW$44,2,FALSE)),"")</f>
        <v/>
      </c>
      <c r="IL18" s="182" t="str">
        <f>IF(COUNTIF($AJ18,CL$8),IF(COUNTIF($HX18:IK18,"")&lt;CL$13,CONCATENATE(" + ",VLOOKUP(IL$10,$BU$14:$BW$44,2,FALSE)),VLOOKUP(IL$10,$BU$14:$BW$44,2,FALSE)),"")</f>
        <v/>
      </c>
      <c r="IM18" s="182" t="str">
        <f>IF(COUNTIF($AJ18,CM$8),IF(COUNTIF($HX18:IL18,"")&lt;CM$13,CONCATENATE(" + ",VLOOKUP(IM$10,$BU$14:$BW$44,2,FALSE)),VLOOKUP(IM$10,$BU$14:$BW$44,2,FALSE)),"")</f>
        <v/>
      </c>
      <c r="IN18" s="182" t="str">
        <f>IF(COUNTIF($AJ18,CN$8),IF(COUNTIF($HX18:IM18,"")&lt;CN$13,CONCATENATE(" + ",VLOOKUP(IN$10,$BU$14:$BW$44,2,FALSE)),VLOOKUP(IN$10,$BU$14:$BW$44,2,FALSE)),"")</f>
        <v/>
      </c>
      <c r="IO18" s="182" t="str">
        <f>IF(COUNTIF($AJ18,CO$8),IF(COUNTIF($HX18:IN18,"")&lt;CO$13,CONCATENATE(" + ",VLOOKUP(IO$10,$BU$14:$BW$44,2,FALSE)),VLOOKUP(IO$10,$BU$14:$BW$44,2,FALSE)),"")</f>
        <v/>
      </c>
      <c r="IP18" s="182" t="str">
        <f>IF(COUNTIF($AJ18,CP$8),IF(COUNTIF($HX18:IO18,"")&lt;CP$13,CONCATENATE(" + ",VLOOKUP(IP$10,$BU$14:$BW$44,2,FALSE)),VLOOKUP(IP$10,$BU$14:$BW$44,2,FALSE)),"")</f>
        <v/>
      </c>
      <c r="IQ18" s="182" t="str">
        <f>IF(COUNTIF($AJ18,CQ$8),IF(COUNTIF($HX18:IP18,"")&lt;CQ$13,CONCATENATE(" + ",VLOOKUP(IQ$10,$BU$14:$BW$44,2,FALSE)),VLOOKUP(IQ$10,$BU$14:$BW$44,2,FALSE)),"")</f>
        <v/>
      </c>
      <c r="IR18" s="182" t="str">
        <f>IF(COUNTIF($AJ18,CR$8),IF(COUNTIF($HX18:IQ18,"")&lt;CR$13,CONCATENATE(" + ",VLOOKUP(IR$10,$BU$14:$BW$44,2,FALSE)),VLOOKUP(IR$10,$BU$14:$BW$44,2,FALSE)),"")</f>
        <v/>
      </c>
      <c r="IS18" s="182" t="str">
        <f>IF(COUNTIF($AJ18,CS$8),IF(COUNTIF($HX18:IR18,"")&lt;CS$13,CONCATENATE(" + ",VLOOKUP(IS$10,$BU$14:$BW$44,2,FALSE)),VLOOKUP(IS$10,$BU$14:$BW$44,2,FALSE)),"")</f>
        <v/>
      </c>
      <c r="IT18" s="182" t="str">
        <f>IF(COUNTIF($AJ18,CT$8),IF(COUNTIF($HX18:IS18,"")&lt;CT$13,CONCATENATE(" + ",VLOOKUP(IT$10,$BU$14:$BW$44,2,FALSE)),VLOOKUP(IT$10,$BU$14:$BW$44,2,FALSE)),"")</f>
        <v/>
      </c>
      <c r="IU18" s="182" t="str">
        <f>IF(COUNTIF($AJ18,CU$8),IF(COUNTIF($HX18:IT18,"")&lt;CU$13,CONCATENATE(" + ",VLOOKUP(IU$10,$BU$14:$BW$44,2,FALSE)),VLOOKUP(IU$10,$BU$14:$BW$44,2,FALSE)),"")</f>
        <v/>
      </c>
      <c r="IV18" s="182" t="str">
        <f>IF(COUNTIF($AJ18,CV$8),IF(COUNTIF($HX18:IU18,"")&lt;CV$13,CONCATENATE(" + ",VLOOKUP(IV$10,$BU$14:$BW$44,2,FALSE)),VLOOKUP(IV$10,$BU$14:$BW$44,2,FALSE)),"")</f>
        <v/>
      </c>
      <c r="IW18" s="183" t="str">
        <f>IF(COUNTIF($AJ18,CW$8),IF(COUNTIF($HX18:IV18,"")&lt;CW$13,CONCATENATE(" + ",VLOOKUP(IW$10,$BU$14:$BW$44,2,FALSE)),VLOOKUP(IW$10,$BU$14:$BW$44,2,FALSE)),"")</f>
        <v/>
      </c>
      <c r="IX18" s="181">
        <f t="shared" si="108"/>
        <v>10</v>
      </c>
      <c r="IY18" s="184" t="str">
        <f t="shared" si="109"/>
        <v/>
      </c>
      <c r="IZ18" s="182" t="str">
        <f t="shared" si="110"/>
        <v/>
      </c>
      <c r="JA18" s="182" t="str">
        <f t="shared" si="111"/>
        <v/>
      </c>
      <c r="JB18" s="182" t="str">
        <f t="shared" si="112"/>
        <v/>
      </c>
      <c r="JC18" s="182" t="str">
        <f t="shared" si="113"/>
        <v/>
      </c>
      <c r="JD18" s="182" t="str">
        <f t="shared" si="114"/>
        <v/>
      </c>
      <c r="JE18" s="182" t="str">
        <f t="shared" si="115"/>
        <v/>
      </c>
      <c r="JF18" s="182" t="str">
        <f t="shared" si="116"/>
        <v/>
      </c>
      <c r="JG18" s="182" t="str">
        <f t="shared" si="117"/>
        <v/>
      </c>
      <c r="JH18" s="182" t="str">
        <f t="shared" si="118"/>
        <v/>
      </c>
      <c r="JI18" s="182" t="str">
        <f t="shared" si="119"/>
        <v/>
      </c>
      <c r="JJ18" s="182" t="str">
        <f t="shared" si="120"/>
        <v/>
      </c>
      <c r="JK18" s="182" t="str">
        <f t="shared" si="121"/>
        <v/>
      </c>
      <c r="JL18" s="182" t="str">
        <f t="shared" si="122"/>
        <v/>
      </c>
      <c r="JM18" s="182" t="str">
        <f t="shared" si="123"/>
        <v/>
      </c>
      <c r="JN18" s="182" t="str">
        <f t="shared" si="124"/>
        <v/>
      </c>
      <c r="JO18" s="182" t="str">
        <f t="shared" si="125"/>
        <v/>
      </c>
      <c r="JP18" s="182" t="str">
        <f t="shared" si="126"/>
        <v/>
      </c>
      <c r="JQ18" s="182" t="str">
        <f t="shared" si="127"/>
        <v/>
      </c>
      <c r="JR18" s="182" t="str">
        <f t="shared" si="128"/>
        <v/>
      </c>
      <c r="JS18" s="182" t="str">
        <f t="shared" si="129"/>
        <v/>
      </c>
      <c r="JT18" s="182" t="str">
        <f t="shared" si="130"/>
        <v/>
      </c>
      <c r="JU18" s="182" t="str">
        <f t="shared" si="131"/>
        <v/>
      </c>
      <c r="JV18" s="182" t="str">
        <f t="shared" si="132"/>
        <v/>
      </c>
      <c r="JW18" s="183" t="str">
        <f t="shared" si="133"/>
        <v/>
      </c>
      <c r="JX18" s="179" t="str">
        <f t="shared" si="134"/>
        <v>Ano</v>
      </c>
      <c r="JY18" s="173" t="str">
        <f t="shared" si="135"/>
        <v/>
      </c>
      <c r="JZ18" s="173" t="str">
        <f>IF(COUNTIF($AK18,BZ$8),IF(COUNTIF($JX18:JY18,"")&lt;BZ$13,CONCATENATE(" + ",VLOOKUP(JZ$10,$BU$14:$BW$44,2,FALSE)),VLOOKUP(JZ$10,$BU$14:$BW$44,2,FALSE)),"")</f>
        <v/>
      </c>
      <c r="KA18" s="173" t="str">
        <f>IF(COUNTIF($AK18,CA$8),IF(COUNTIF($JX18:JZ18,"")&lt;CA$13,CONCATENATE(" + ",VLOOKUP(KA$10,$BU$14:$BW$44,2,FALSE)),VLOOKUP(KA$10,$BU$14:$BW$44,2,FALSE)),"")</f>
        <v/>
      </c>
      <c r="KB18" s="173" t="str">
        <f>IF(COUNTIF($AK18,CB$8),IF(COUNTIF($JX18:KA18,"")&lt;CB$13,CONCATENATE(" + ",VLOOKUP(KB$10,$BU$14:$BW$44,2,FALSE)),VLOOKUP(KB$10,$BU$14:$BW$44,2,FALSE)),"")</f>
        <v/>
      </c>
      <c r="KC18" s="173" t="str">
        <f>IF(COUNTIF($AK18,CC$8),IF(COUNTIF($JX18:KB18,"")&lt;CC$13,CONCATENATE(" + ",VLOOKUP(KC$10,$BU$14:$BW$44,2,FALSE)),VLOOKUP(KC$10,$BU$14:$BW$44,2,FALSE)),"")</f>
        <v/>
      </c>
      <c r="KD18" s="173" t="str">
        <f>IF(COUNTIF($AK18,CD$8),IF(COUNTIF($JX18:KC18,"")&lt;CD$13,CONCATENATE(" + ",VLOOKUP(KD$10,$BU$14:$BW$44,2,FALSE)),VLOOKUP(KD$10,$BU$14:$BW$44,2,FALSE)),"")</f>
        <v/>
      </c>
      <c r="KE18" s="173" t="str">
        <f>IF(COUNTIF($AK18,CE$8),IF(COUNTIF($JX18:KD18,"")&lt;CE$13,CONCATENATE(" + ",VLOOKUP(KE$10,$BU$14:$BW$44,2,FALSE)),VLOOKUP(KE$10,$BU$14:$BW$44,2,FALSE)),"")</f>
        <v/>
      </c>
      <c r="KF18" s="173" t="str">
        <f>IF(COUNTIF($AK18,CF$8),IF(COUNTIF($JX18:KE18,"")&lt;CF$13,CONCATENATE(" + ",VLOOKUP(KF$10,$BU$14:$BW$44,2,FALSE)),VLOOKUP(KF$10,$BU$14:$BW$44,2,FALSE)),"")</f>
        <v/>
      </c>
      <c r="KG18" s="173" t="str">
        <f>IF(COUNTIF($AK18,CG$8),IF(COUNTIF($JX18:KF18,"")&lt;CG$13,CONCATENATE(" + ",VLOOKUP(KG$10,$BU$14:$BW$44,2,FALSE)),VLOOKUP(KG$10,$BU$14:$BW$44,2,FALSE)),"")</f>
        <v/>
      </c>
      <c r="KH18" s="173" t="str">
        <f>IF(COUNTIF($AK18,CH$8),IF(COUNTIF($JX18:KG18,"")&lt;CH$13,CONCATENATE(" + ",VLOOKUP(KH$10,$BU$14:$BW$44,2,FALSE)),VLOOKUP(KH$10,$BU$14:$BW$44,2,FALSE)),"")</f>
        <v/>
      </c>
      <c r="KI18" s="173" t="str">
        <f>IF(COUNTIF($AK18,CI$8),IF(COUNTIF($JX18:KH18,"")&lt;CI$13,CONCATENATE(" + ",VLOOKUP(KI$10,$BU$14:$BW$44,2,FALSE)),VLOOKUP(KI$10,$BU$14:$BW$44,2,FALSE)),"")</f>
        <v/>
      </c>
      <c r="KJ18" s="173" t="str">
        <f>IF(COUNTIF($AK18,CJ$8),IF(COUNTIF($JX18:KI18,"")&lt;CJ$13,CONCATENATE(" + ",VLOOKUP(KJ$10,$BU$14:$BW$44,2,FALSE)),VLOOKUP(KJ$10,$BU$14:$BW$44,2,FALSE)),"")</f>
        <v/>
      </c>
      <c r="KK18" s="173" t="str">
        <f>IF(COUNTIF($AK18,CK$8),IF(COUNTIF($JX18:KJ18,"")&lt;CK$13,CONCATENATE(" + ",VLOOKUP(KK$10,$BU$14:$BW$44,2,FALSE)),VLOOKUP(KK$10,$BU$14:$BW$44,2,FALSE)),"")</f>
        <v/>
      </c>
      <c r="KL18" s="173" t="str">
        <f>IF(COUNTIF($AK18,CL$8),IF(COUNTIF($JX18:KK18,"")&lt;CL$13,CONCATENATE(" + ",VLOOKUP(KL$10,$BU$14:$BW$44,2,FALSE)),VLOOKUP(KL$10,$BU$14:$BW$44,2,FALSE)),"")</f>
        <v/>
      </c>
      <c r="KM18" s="173" t="str">
        <f>IF(COUNTIF($AK18,CM$8),IF(COUNTIF($JX18:KL18,"")&lt;CM$13,CONCATENATE(" + ",VLOOKUP(KM$10,$BU$14:$BW$44,2,FALSE)),VLOOKUP(KM$10,$BU$14:$BW$44,2,FALSE)),"")</f>
        <v/>
      </c>
      <c r="KN18" s="173" t="str">
        <f>IF(COUNTIF($AK18,CN$8),IF(COUNTIF($JX18:KM18,"")&lt;CN$13,CONCATENATE(" + ",VLOOKUP(KN$10,$BU$14:$BW$44,2,FALSE)),VLOOKUP(KN$10,$BU$14:$BW$44,2,FALSE)),"")</f>
        <v/>
      </c>
      <c r="KO18" s="173" t="str">
        <f>IF(COUNTIF($AK18,CO$8),IF(COUNTIF($JX18:KN18,"")&lt;CO$13,CONCATENATE(" + ",VLOOKUP(KO$10,$BU$14:$BW$44,2,FALSE)),VLOOKUP(KO$10,$BU$14:$BW$44,2,FALSE)),"")</f>
        <v/>
      </c>
      <c r="KP18" s="173" t="str">
        <f>IF(COUNTIF($AK18,CP$8),IF(COUNTIF($JX18:KO18,"")&lt;CP$13,CONCATENATE(" + ",VLOOKUP(KP$10,$BU$14:$BW$44,2,FALSE)),VLOOKUP(KP$10,$BU$14:$BW$44,2,FALSE)),"")</f>
        <v/>
      </c>
      <c r="KQ18" s="173" t="str">
        <f>IF(COUNTIF($AK18,CQ$8),IF(COUNTIF($JX18:KP18,"")&lt;CQ$13,CONCATENATE(" + ",VLOOKUP(KQ$10,$BU$14:$BW$44,2,FALSE)),VLOOKUP(KQ$10,$BU$14:$BW$44,2,FALSE)),"")</f>
        <v/>
      </c>
      <c r="KR18" s="173" t="str">
        <f>IF(COUNTIF($AK18,CR$8),IF(COUNTIF($JX18:KQ18,"")&lt;CR$13,CONCATENATE(" + ",VLOOKUP(KR$10,$BU$14:$BW$44,2,FALSE)),VLOOKUP(KR$10,$BU$14:$BW$44,2,FALSE)),"")</f>
        <v/>
      </c>
      <c r="KS18" s="173" t="str">
        <f>IF(COUNTIF($AK18,CS$8),IF(COUNTIF($JX18:KR18,"")&lt;CS$13,CONCATENATE(" + ",VLOOKUP(KS$10,$BU$14:$BW$44,2,FALSE)),VLOOKUP(KS$10,$BU$14:$BW$44,2,FALSE)),"")</f>
        <v/>
      </c>
      <c r="KT18" s="173" t="str">
        <f>IF(COUNTIF($AK18,CT$8),IF(COUNTIF($JX18:KS18,"")&lt;CT$13,CONCATENATE(" + ",VLOOKUP(KT$10,$BU$14:$BW$44,2,FALSE)),VLOOKUP(KT$10,$BU$14:$BW$44,2,FALSE)),"")</f>
        <v/>
      </c>
      <c r="KU18" s="173" t="str">
        <f>IF(COUNTIF($AK18,CU$8),IF(COUNTIF($JX18:KT18,"")&lt;CU$13,CONCATENATE(" + ",VLOOKUP(KU$10,$BU$14:$BW$44,2,FALSE)),VLOOKUP(KU$10,$BU$14:$BW$44,2,FALSE)),"")</f>
        <v/>
      </c>
      <c r="KV18" s="173" t="str">
        <f>IF(COUNTIF($AK18,CV$8),IF(COUNTIF($JX18:KU18,"")&lt;CV$13,CONCATENATE(" + ",VLOOKUP(KV$10,$BU$14:$BW$44,2,FALSE)),VLOOKUP(KV$10,$BU$14:$BW$44,2,FALSE)),"")</f>
        <v/>
      </c>
      <c r="KW18" s="180" t="str">
        <f>IF(COUNTIF($AK18,CW$8),IF(COUNTIF($JX18:KV18,"")&lt;CW$13,CONCATENATE(" + ",VLOOKUP(KW$10,$BU$14:$BW$44,2,FALSE)),VLOOKUP(KW$10,$BU$14:$BW$44,2,FALSE)),"")</f>
        <v/>
      </c>
      <c r="KX18" s="179">
        <f t="shared" si="136"/>
        <v>12</v>
      </c>
      <c r="KY18" s="174" t="str">
        <f t="shared" si="137"/>
        <v/>
      </c>
      <c r="KZ18" s="173" t="str">
        <f t="shared" si="138"/>
        <v/>
      </c>
      <c r="LA18" s="173" t="str">
        <f t="shared" si="139"/>
        <v/>
      </c>
      <c r="LB18" s="173" t="str">
        <f t="shared" si="140"/>
        <v/>
      </c>
      <c r="LC18" s="173" t="str">
        <f t="shared" si="141"/>
        <v/>
      </c>
      <c r="LD18" s="173" t="str">
        <f t="shared" si="142"/>
        <v/>
      </c>
      <c r="LE18" s="173" t="str">
        <f t="shared" si="143"/>
        <v/>
      </c>
      <c r="LF18" s="173" t="str">
        <f t="shared" si="144"/>
        <v/>
      </c>
      <c r="LG18" s="173" t="str">
        <f t="shared" si="145"/>
        <v/>
      </c>
      <c r="LH18" s="173" t="str">
        <f t="shared" si="146"/>
        <v/>
      </c>
      <c r="LI18" s="173" t="str">
        <f t="shared" si="147"/>
        <v/>
      </c>
      <c r="LJ18" s="173" t="str">
        <f t="shared" si="148"/>
        <v/>
      </c>
      <c r="LK18" s="173" t="str">
        <f t="shared" si="149"/>
        <v/>
      </c>
      <c r="LL18" s="173" t="str">
        <f t="shared" si="150"/>
        <v/>
      </c>
      <c r="LM18" s="173" t="str">
        <f t="shared" si="151"/>
        <v/>
      </c>
      <c r="LN18" s="173" t="str">
        <f t="shared" si="152"/>
        <v/>
      </c>
      <c r="LO18" s="173" t="str">
        <f t="shared" si="153"/>
        <v/>
      </c>
      <c r="LP18" s="173" t="str">
        <f t="shared" si="154"/>
        <v/>
      </c>
      <c r="LQ18" s="173" t="str">
        <f t="shared" si="155"/>
        <v/>
      </c>
      <c r="LR18" s="173" t="str">
        <f t="shared" si="156"/>
        <v/>
      </c>
      <c r="LS18" s="173" t="str">
        <f t="shared" si="157"/>
        <v/>
      </c>
      <c r="LT18" s="173" t="str">
        <f t="shared" si="158"/>
        <v/>
      </c>
      <c r="LU18" s="173" t="str">
        <f t="shared" si="159"/>
        <v/>
      </c>
      <c r="LV18" s="173" t="str">
        <f t="shared" si="160"/>
        <v/>
      </c>
      <c r="LW18" s="180" t="str">
        <f t="shared" si="161"/>
        <v/>
      </c>
      <c r="LX18" s="181" t="str">
        <f t="shared" si="162"/>
        <v>Ano</v>
      </c>
      <c r="LY18" s="182" t="str">
        <f t="shared" si="163"/>
        <v/>
      </c>
      <c r="LZ18" s="182" t="str">
        <f>IF(COUNTIF($AL18,BZ$8),IF(COUNTIF($LX18:LY18,"")&lt;BZ$13,CONCATENATE(" + ",VLOOKUP(LZ$10,$BU$14:$BW$44,2,FALSE)),VLOOKUP(LZ$10,$BU$14:$BW$44,2,FALSE)),"")</f>
        <v/>
      </c>
      <c r="MA18" s="182" t="str">
        <f>IF(COUNTIF($AL18,CA$8),IF(COUNTIF($LX18:LZ18,"")&lt;CA$13,CONCATENATE(" + ",VLOOKUP(MA$10,$BU$14:$BW$44,2,FALSE)),VLOOKUP(MA$10,$BU$14:$BW$44,2,FALSE)),"")</f>
        <v/>
      </c>
      <c r="MB18" s="182" t="str">
        <f>IF(COUNTIF($AL18,CB$8),IF(COUNTIF($LX18:MA18,"")&lt;CB$13,CONCATENATE(" + ",VLOOKUP(MB$10,$BU$14:$BW$44,2,FALSE)),VLOOKUP(MB$10,$BU$14:$BW$44,2,FALSE)),"")</f>
        <v/>
      </c>
      <c r="MC18" s="182" t="str">
        <f>IF(COUNTIF($AL18,CC$8),IF(COUNTIF($LX18:MB18,"")&lt;CC$13,CONCATENATE(" + ",VLOOKUP(MC$10,$BU$14:$BW$44,2,FALSE)),VLOOKUP(MC$10,$BU$14:$BW$44,2,FALSE)),"")</f>
        <v/>
      </c>
      <c r="MD18" s="182" t="str">
        <f>IF(COUNTIF($AL18,CD$8),IF(COUNTIF($LX18:MC18,"")&lt;CD$13,CONCATENATE(" + ",VLOOKUP(MD$10,$BU$14:$BW$44,2,FALSE)),VLOOKUP(MD$10,$BU$14:$BW$44,2,FALSE)),"")</f>
        <v/>
      </c>
      <c r="ME18" s="182" t="str">
        <f>IF(COUNTIF($AL18,CE$8),IF(COUNTIF($LX18:MD18,"")&lt;CE$13,CONCATENATE(" + ",VLOOKUP(ME$10,$BU$14:$BW$44,2,FALSE)),VLOOKUP(ME$10,$BU$14:$BW$44,2,FALSE)),"")</f>
        <v/>
      </c>
      <c r="MF18" s="182" t="str">
        <f>IF(COUNTIF($AL18,CF$8),IF(COUNTIF($LX18:ME18,"")&lt;CF$13,CONCATENATE(" + ",VLOOKUP(MF$10,$BU$14:$BW$44,2,FALSE)),VLOOKUP(MF$10,$BU$14:$BW$44,2,FALSE)),"")</f>
        <v/>
      </c>
      <c r="MG18" s="182" t="str">
        <f>IF(COUNTIF($AL18,CG$8),IF(COUNTIF($LX18:MF18,"")&lt;CG$13,CONCATENATE(" + ",VLOOKUP(MG$10,$BU$14:$BW$44,2,FALSE)),VLOOKUP(MG$10,$BU$14:$BW$44,2,FALSE)),"")</f>
        <v/>
      </c>
      <c r="MH18" s="182" t="str">
        <f>IF(COUNTIF($AL18,CH$8),IF(COUNTIF($LX18:MG18,"")&lt;CH$13,CONCATENATE(" + ",VLOOKUP(MH$10,$BU$14:$BW$44,2,FALSE)),VLOOKUP(MH$10,$BU$14:$BW$44,2,FALSE)),"")</f>
        <v/>
      </c>
      <c r="MI18" s="182" t="str">
        <f>IF(COUNTIF($AL18,CI$8),IF(COUNTIF($LX18:MH18,"")&lt;CI$13,CONCATENATE(" + ",VLOOKUP(MI$10,$BU$14:$BW$44,2,FALSE)),VLOOKUP(MI$10,$BU$14:$BW$44,2,FALSE)),"")</f>
        <v/>
      </c>
      <c r="MJ18" s="182" t="str">
        <f>IF(COUNTIF($AL18,CJ$8),IF(COUNTIF($LX18:MI18,"")&lt;CJ$13,CONCATENATE(" + ",VLOOKUP(MJ$10,$BU$14:$BW$44,2,FALSE)),VLOOKUP(MJ$10,$BU$14:$BW$44,2,FALSE)),"")</f>
        <v/>
      </c>
      <c r="MK18" s="182" t="str">
        <f>IF(COUNTIF($AL18,CK$8),IF(COUNTIF($LX18:MJ18,"")&lt;CK$13,CONCATENATE(" + ",VLOOKUP(MK$10,$BU$14:$BW$44,2,FALSE)),VLOOKUP(MK$10,$BU$14:$BW$44,2,FALSE)),"")</f>
        <v/>
      </c>
      <c r="ML18" s="182" t="str">
        <f>IF(COUNTIF($AL18,CL$8),IF(COUNTIF($LX18:MK18,"")&lt;CL$13,CONCATENATE(" + ",VLOOKUP(ML$10,$BU$14:$BW$44,2,FALSE)),VLOOKUP(ML$10,$BU$14:$BW$44,2,FALSE)),"")</f>
        <v/>
      </c>
      <c r="MM18" s="182" t="str">
        <f>IF(COUNTIF($AL18,CM$8),IF(COUNTIF($LX18:ML18,"")&lt;CM$13,CONCATENATE(" + ",VLOOKUP(MM$10,$BU$14:$BW$44,2,FALSE)),VLOOKUP(MM$10,$BU$14:$BW$44,2,FALSE)),"")</f>
        <v/>
      </c>
      <c r="MN18" s="182" t="str">
        <f>IF(COUNTIF($AL18,CN$8),IF(COUNTIF($LX18:MM18,"")&lt;CN$13,CONCATENATE(" + ",VLOOKUP(MN$10,$BU$14:$BW$44,2,FALSE)),VLOOKUP(MN$10,$BU$14:$BW$44,2,FALSE)),"")</f>
        <v/>
      </c>
      <c r="MO18" s="182" t="str">
        <f>IF(COUNTIF($AL18,CO$8),IF(COUNTIF($LX18:MN18,"")&lt;CO$13,CONCATENATE(" + ",VLOOKUP(MO$10,$BU$14:$BW$44,2,FALSE)),VLOOKUP(MO$10,$BU$14:$BW$44,2,FALSE)),"")</f>
        <v/>
      </c>
      <c r="MP18" s="182" t="str">
        <f>IF(COUNTIF($AL18,CP$8),IF(COUNTIF($LX18:MO18,"")&lt;CP$13,CONCATENATE(" + ",VLOOKUP(MP$10,$BU$14:$BW$44,2,FALSE)),VLOOKUP(MP$10,$BU$14:$BW$44,2,FALSE)),"")</f>
        <v/>
      </c>
      <c r="MQ18" s="182" t="str">
        <f>IF(COUNTIF($AL18,CQ$8),IF(COUNTIF($LX18:MP18,"")&lt;CQ$13,CONCATENATE(" + ",VLOOKUP(MQ$10,$BU$14:$BW$44,2,FALSE)),VLOOKUP(MQ$10,$BU$14:$BW$44,2,FALSE)),"")</f>
        <v/>
      </c>
      <c r="MR18" s="182" t="str">
        <f>IF(COUNTIF($AL18,CR$8),IF(COUNTIF($LX18:MQ18,"")&lt;CR$13,CONCATENATE(" + ",VLOOKUP(MR$10,$BU$14:$BW$44,2,FALSE)),VLOOKUP(MR$10,$BU$14:$BW$44,2,FALSE)),"")</f>
        <v/>
      </c>
      <c r="MS18" s="182" t="str">
        <f>IF(COUNTIF($AL18,CS$8),IF(COUNTIF($LX18:MR18,"")&lt;CS$13,CONCATENATE(" + ",VLOOKUP(MS$10,$BU$14:$BW$44,2,FALSE)),VLOOKUP(MS$10,$BU$14:$BW$44,2,FALSE)),"")</f>
        <v/>
      </c>
      <c r="MT18" s="182" t="str">
        <f>IF(COUNTIF($AL18,CT$8),IF(COUNTIF($LX18:MS18,"")&lt;CT$13,CONCATENATE(" + ",VLOOKUP(MT$10,$BU$14:$BW$44,2,FALSE)),VLOOKUP(MT$10,$BU$14:$BW$44,2,FALSE)),"")</f>
        <v/>
      </c>
      <c r="MU18" s="182" t="str">
        <f>IF(COUNTIF($AL18,CU$8),IF(COUNTIF($LX18:MT18,"")&lt;CU$13,CONCATENATE(" + ",VLOOKUP(MU$10,$BU$14:$BW$44,2,FALSE)),VLOOKUP(MU$10,$BU$14:$BW$44,2,FALSE)),"")</f>
        <v/>
      </c>
      <c r="MV18" s="182" t="str">
        <f>IF(COUNTIF($AL18,CV$8),IF(COUNTIF($LX18:MU18,"")&lt;CV$13,CONCATENATE(" + ",VLOOKUP(MV$10,$BU$14:$BW$44,2,FALSE)),VLOOKUP(MV$10,$BU$14:$BW$44,2,FALSE)),"")</f>
        <v/>
      </c>
      <c r="MW18" s="183" t="str">
        <f>IF(COUNTIF($AL18,CW$8),IF(COUNTIF($LX18:MV18,"")&lt;CW$13,CONCATENATE(" + ",VLOOKUP(MW$10,$BU$14:$BW$44,2,FALSE)),VLOOKUP(MW$10,$BU$14:$BW$44,2,FALSE)),"")</f>
        <v/>
      </c>
      <c r="MX18" s="181">
        <f t="shared" si="164"/>
        <v>8</v>
      </c>
      <c r="MY18" s="184" t="str">
        <f t="shared" si="165"/>
        <v/>
      </c>
      <c r="MZ18" s="182" t="str">
        <f t="shared" si="166"/>
        <v/>
      </c>
      <c r="NA18" s="182" t="str">
        <f t="shared" si="167"/>
        <v/>
      </c>
      <c r="NB18" s="182" t="str">
        <f t="shared" si="168"/>
        <v/>
      </c>
      <c r="NC18" s="182" t="str">
        <f t="shared" si="169"/>
        <v/>
      </c>
      <c r="ND18" s="182" t="str">
        <f t="shared" si="170"/>
        <v/>
      </c>
      <c r="NE18" s="182" t="str">
        <f t="shared" si="171"/>
        <v/>
      </c>
      <c r="NF18" s="182" t="str">
        <f t="shared" si="172"/>
        <v/>
      </c>
      <c r="NG18" s="182" t="str">
        <f t="shared" si="173"/>
        <v/>
      </c>
      <c r="NH18" s="182" t="str">
        <f t="shared" si="174"/>
        <v/>
      </c>
      <c r="NI18" s="182" t="str">
        <f t="shared" si="175"/>
        <v/>
      </c>
      <c r="NJ18" s="182" t="str">
        <f t="shared" si="176"/>
        <v/>
      </c>
      <c r="NK18" s="182" t="str">
        <f t="shared" si="177"/>
        <v/>
      </c>
      <c r="NL18" s="182" t="str">
        <f t="shared" si="178"/>
        <v/>
      </c>
      <c r="NM18" s="182" t="str">
        <f t="shared" si="179"/>
        <v/>
      </c>
      <c r="NN18" s="182" t="str">
        <f t="shared" si="180"/>
        <v/>
      </c>
      <c r="NO18" s="182" t="str">
        <f t="shared" si="181"/>
        <v/>
      </c>
      <c r="NP18" s="182" t="str">
        <f t="shared" si="182"/>
        <v/>
      </c>
      <c r="NQ18" s="182" t="str">
        <f t="shared" si="183"/>
        <v/>
      </c>
      <c r="NR18" s="182" t="str">
        <f t="shared" si="184"/>
        <v/>
      </c>
      <c r="NS18" s="182" t="str">
        <f t="shared" si="185"/>
        <v/>
      </c>
      <c r="NT18" s="182" t="str">
        <f t="shared" si="186"/>
        <v/>
      </c>
      <c r="NU18" s="182" t="str">
        <f t="shared" si="187"/>
        <v/>
      </c>
      <c r="NV18" s="182" t="str">
        <f t="shared" si="188"/>
        <v/>
      </c>
      <c r="NW18" s="183" t="str">
        <f t="shared" si="189"/>
        <v/>
      </c>
    </row>
    <row r="19" spans="1:387" ht="17.25" customHeight="1" x14ac:dyDescent="0.25">
      <c r="A19" s="223" t="s">
        <v>390</v>
      </c>
      <c r="B19" s="224" t="s">
        <v>593</v>
      </c>
      <c r="C19" s="225" t="s">
        <v>594</v>
      </c>
      <c r="D19" s="225" t="s">
        <v>595</v>
      </c>
      <c r="E19" s="226" t="s">
        <v>596</v>
      </c>
      <c r="F19" s="227" t="s">
        <v>597</v>
      </c>
      <c r="G19" s="225" t="s">
        <v>130</v>
      </c>
      <c r="H19" s="225" t="s">
        <v>418</v>
      </c>
      <c r="I19" s="227" t="s">
        <v>598</v>
      </c>
      <c r="J19" s="227" t="s">
        <v>599</v>
      </c>
      <c r="K19" s="227" t="s">
        <v>600</v>
      </c>
      <c r="L19" s="227" t="s">
        <v>600</v>
      </c>
      <c r="M19" s="227" t="s">
        <v>601</v>
      </c>
      <c r="N19" s="228" t="s">
        <v>602</v>
      </c>
      <c r="O19" s="228" t="s">
        <v>603</v>
      </c>
      <c r="P19" s="228" t="s">
        <v>604</v>
      </c>
      <c r="Q19" s="228" t="s">
        <v>605</v>
      </c>
      <c r="R19" s="228" t="s">
        <v>405</v>
      </c>
      <c r="S19" s="228" t="s">
        <v>596</v>
      </c>
      <c r="T19" s="229">
        <v>35000</v>
      </c>
      <c r="U19" s="230" t="s">
        <v>477</v>
      </c>
      <c r="V19" s="230" t="s">
        <v>428</v>
      </c>
      <c r="W19" s="229">
        <v>35000</v>
      </c>
      <c r="X19" s="229">
        <v>0</v>
      </c>
      <c r="Y19" s="229" t="s">
        <v>429</v>
      </c>
      <c r="Z19" s="229" t="s">
        <v>409</v>
      </c>
      <c r="AA19" s="231">
        <v>35000</v>
      </c>
      <c r="AB19" s="223"/>
      <c r="AC19" s="223"/>
      <c r="AD19" s="223"/>
      <c r="AE19" s="223"/>
      <c r="AF19" s="223"/>
      <c r="AG19" s="277" t="s">
        <v>221</v>
      </c>
      <c r="AH19" s="233" t="s">
        <v>247</v>
      </c>
      <c r="AI19" s="233" t="s">
        <v>273</v>
      </c>
      <c r="AJ19" s="233" t="s">
        <v>299</v>
      </c>
      <c r="AK19" s="233" t="s">
        <v>325</v>
      </c>
      <c r="AL19" s="233" t="s">
        <v>352</v>
      </c>
      <c r="AM19" s="41" t="s">
        <v>161</v>
      </c>
      <c r="AN19" s="42">
        <v>12</v>
      </c>
      <c r="AO19" s="232" t="s">
        <v>410</v>
      </c>
      <c r="AP19" s="42">
        <v>8</v>
      </c>
      <c r="AQ19" s="41" t="s">
        <v>411</v>
      </c>
      <c r="AR19" s="43">
        <v>10</v>
      </c>
      <c r="AS19" s="41" t="s">
        <v>412</v>
      </c>
      <c r="AT19" s="43">
        <v>6</v>
      </c>
      <c r="AU19" s="75" t="str">
        <f t="shared" si="1"/>
        <v>Ano</v>
      </c>
      <c r="AV19" s="75">
        <f t="shared" si="2"/>
        <v>10</v>
      </c>
      <c r="AW19" s="75" t="str">
        <f t="shared" si="3"/>
        <v>Ano</v>
      </c>
      <c r="AX19" s="75">
        <f t="shared" si="4"/>
        <v>12</v>
      </c>
      <c r="AY19" s="75" t="str">
        <f t="shared" si="5"/>
        <v>Do 10 000</v>
      </c>
      <c r="AZ19" s="75">
        <f t="shared" si="6"/>
        <v>8</v>
      </c>
      <c r="BA19" s="75" t="str">
        <f t="shared" si="7"/>
        <v>Ano</v>
      </c>
      <c r="BB19" s="75">
        <f t="shared" si="8"/>
        <v>10</v>
      </c>
      <c r="BC19" s="75" t="str">
        <f t="shared" si="9"/>
        <v>Ano</v>
      </c>
      <c r="BD19" s="75">
        <f t="shared" si="10"/>
        <v>12</v>
      </c>
      <c r="BE19" s="75" t="str">
        <f t="shared" si="11"/>
        <v>Ne</v>
      </c>
      <c r="BF19" s="75">
        <f t="shared" si="12"/>
        <v>0</v>
      </c>
      <c r="BG19" s="69">
        <f t="shared" si="13"/>
        <v>52</v>
      </c>
      <c r="BH19" s="70">
        <f t="shared" si="14"/>
        <v>36</v>
      </c>
      <c r="BI19" s="69">
        <f t="shared" si="15"/>
        <v>88</v>
      </c>
      <c r="BJ19" s="71">
        <f t="shared" si="16"/>
        <v>0.04</v>
      </c>
      <c r="BK19" s="204">
        <f t="shared" si="17"/>
        <v>0.88</v>
      </c>
      <c r="BL19" s="72">
        <f t="shared" si="18"/>
        <v>1</v>
      </c>
      <c r="BM19" s="83">
        <f t="shared" si="19"/>
        <v>1</v>
      </c>
      <c r="BN19" s="221">
        <f t="shared" si="20"/>
        <v>1</v>
      </c>
      <c r="BO19" s="202">
        <f t="shared" si="21"/>
        <v>35000</v>
      </c>
      <c r="BP19" s="101" t="str">
        <f t="shared" si="22"/>
        <v>Prostějov</v>
      </c>
      <c r="BQ19" s="100">
        <v>15000</v>
      </c>
      <c r="BR19" s="95" t="s">
        <v>66</v>
      </c>
      <c r="BS19" s="95" t="s">
        <v>66</v>
      </c>
      <c r="BU19" s="45"/>
      <c r="BV19" s="152"/>
      <c r="BW19" s="171"/>
      <c r="BX19" s="179" t="str">
        <f t="shared" si="23"/>
        <v>Ano</v>
      </c>
      <c r="BY19" s="173" t="str">
        <f t="shared" si="24"/>
        <v/>
      </c>
      <c r="BZ19" s="173" t="str">
        <f>IF(COUNTIF($AG19,BZ$8),IF(COUNTIF($BX19:BY19,"")&lt;BZ$13,CONCATENATE(" + ",VLOOKUP(BZ$10,$BU$14:$BW$44,2,FALSE)),VLOOKUP(BZ$10,$BU$14:$BW$44,2,FALSE)),"")</f>
        <v/>
      </c>
      <c r="CA19" s="173" t="str">
        <f>IF(COUNTIF($AG19,CA$8),IF(COUNTIF($BX19:BZ19,"")&lt;CA$13,CONCATENATE(" + ",VLOOKUP(CA$10,$BU$14:$BW$44,2,FALSE)),VLOOKUP(CA$10,$BU$14:$BW$44,2,FALSE)),"")</f>
        <v/>
      </c>
      <c r="CB19" s="173" t="str">
        <f>IF(COUNTIF($AG19,CB$8),IF(COUNTIF($BX19:CA19,"")&lt;CB$13,CONCATENATE(" + ",VLOOKUP(CB$10,$BU$14:$BW$44,2,FALSE)),VLOOKUP(CB$10,$BU$14:$BW$44,2,FALSE)),"")</f>
        <v/>
      </c>
      <c r="CC19" s="173" t="str">
        <f>IF(COUNTIF($AG19,CC$8),IF(COUNTIF($BX19:CB19,"")&lt;CC$13,CONCATENATE(" + ",VLOOKUP(CC$10,$BU$14:$BW$44,2,FALSE)),VLOOKUP(CC$10,$BU$14:$BW$44,2,FALSE)),"")</f>
        <v/>
      </c>
      <c r="CD19" s="173" t="str">
        <f>IF(COUNTIF($AG19,CD$8),IF(COUNTIF($BX19:CC19,"")&lt;CD$13,CONCATENATE(" + ",VLOOKUP(CD$10,$BU$14:$BW$44,2,FALSE)),VLOOKUP(CD$10,$BU$14:$BW$44,2,FALSE)),"")</f>
        <v/>
      </c>
      <c r="CE19" s="173" t="str">
        <f>IF(COUNTIF($AG19,CE$8),IF(COUNTIF($BX19:CD19,"")&lt;CE$13,CONCATENATE(" + ",VLOOKUP(CE$10,$BU$14:$BW$44,2,FALSE)),VLOOKUP(CE$10,$BU$14:$BW$44,2,FALSE)),"")</f>
        <v/>
      </c>
      <c r="CF19" s="173" t="str">
        <f>IF(COUNTIF($AG19,CF$8),IF(COUNTIF($BX19:CE19,"")&lt;CF$13,CONCATENATE(" + ",VLOOKUP(CF$10,$BU$14:$BW$44,2,FALSE)),VLOOKUP(CF$10,$BU$14:$BW$44,2,FALSE)),"")</f>
        <v/>
      </c>
      <c r="CG19" s="173" t="str">
        <f>IF(COUNTIF($AG19,CG$8),IF(COUNTIF($BX19:CF19,"")&lt;CG$13,CONCATENATE(" + ",VLOOKUP(CG$10,$BU$14:$BW$44,2,FALSE)),VLOOKUP(CG$10,$BU$14:$BW$44,2,FALSE)),"")</f>
        <v/>
      </c>
      <c r="CH19" s="173" t="str">
        <f>IF(COUNTIF($AG19,CH$8),IF(COUNTIF($BX19:CG19,"")&lt;CH$13,CONCATENATE(" + ",VLOOKUP(CH$10,$BU$14:$BW$44,2,FALSE)),VLOOKUP(CH$10,$BU$14:$BW$44,2,FALSE)),"")</f>
        <v/>
      </c>
      <c r="CI19" s="173" t="str">
        <f>IF(COUNTIF($AG19,CI$8),IF(COUNTIF($BX19:CH19,"")&lt;CI$13,CONCATENATE(" + ",VLOOKUP(CI$10,$BU$14:$BW$44,2,FALSE)),VLOOKUP(CI$10,$BU$14:$BW$44,2,FALSE)),"")</f>
        <v/>
      </c>
      <c r="CJ19" s="173" t="str">
        <f>IF(COUNTIF($AG19,CJ$8),IF(COUNTIF($BX19:CI19,"")&lt;CJ$13,CONCATENATE(" + ",VLOOKUP(CJ$10,$BU$14:$BW$44,2,FALSE)),VLOOKUP(CJ$10,$BU$14:$BW$44,2,FALSE)),"")</f>
        <v/>
      </c>
      <c r="CK19" s="173" t="str">
        <f>IF(COUNTIF($AG19,CK$8),IF(COUNTIF($BX19:CJ19,"")&lt;CK$13,CONCATENATE(" + ",VLOOKUP(CK$10,$BU$14:$BW$44,2,FALSE)),VLOOKUP(CK$10,$BU$14:$BW$44,2,FALSE)),"")</f>
        <v/>
      </c>
      <c r="CL19" s="173" t="str">
        <f>IF(COUNTIF($AG19,CL$8),IF(COUNTIF($BX19:CK19,"")&lt;CL$13,CONCATENATE(" + ",VLOOKUP(CL$10,$BU$14:$BW$44,2,FALSE)),VLOOKUP(CL$10,$BU$14:$BW$44,2,FALSE)),"")</f>
        <v/>
      </c>
      <c r="CM19" s="173" t="str">
        <f>IF(COUNTIF($AG19,CM$8),IF(COUNTIF($BX19:CL19,"")&lt;CM$13,CONCATENATE(" + ",VLOOKUP(CM$10,$BU$14:$BW$44,2,FALSE)),VLOOKUP(CM$10,$BU$14:$BW$44,2,FALSE)),"")</f>
        <v/>
      </c>
      <c r="CN19" s="173" t="str">
        <f>IF(COUNTIF($AG19,CN$8),IF(COUNTIF($BX19:CM19,"")&lt;CN$13,CONCATENATE(" + ",VLOOKUP(CN$10,$BU$14:$BW$44,2,FALSE)),VLOOKUP(CN$10,$BU$14:$BW$44,2,FALSE)),"")</f>
        <v/>
      </c>
      <c r="CO19" s="173" t="str">
        <f>IF(COUNTIF($AG19,CO$8),IF(COUNTIF($BX19:CN19,"")&lt;CO$13,CONCATENATE(" + ",VLOOKUP(CO$10,$BU$14:$BW$44,2,FALSE)),VLOOKUP(CO$10,$BU$14:$BW$44,2,FALSE)),"")</f>
        <v/>
      </c>
      <c r="CP19" s="173" t="str">
        <f>IF(COUNTIF($AG19,CP$8),IF(COUNTIF($BX19:CO19,"")&lt;CP$13,CONCATENATE(" + ",VLOOKUP(CP$10,$BU$14:$BW$44,2,FALSE)),VLOOKUP(CP$10,$BU$14:$BW$44,2,FALSE)),"")</f>
        <v/>
      </c>
      <c r="CQ19" s="173" t="str">
        <f>IF(COUNTIF($AG19,CQ$8),IF(COUNTIF($BX19:CP19,"")&lt;CQ$13,CONCATENATE(" + ",VLOOKUP(CQ$10,$BU$14:$BW$44,2,FALSE)),VLOOKUP(CQ$10,$BU$14:$BW$44,2,FALSE)),"")</f>
        <v/>
      </c>
      <c r="CR19" s="173" t="str">
        <f>IF(COUNTIF($AG19,CR$8),IF(COUNTIF($BX19:CQ19,"")&lt;CR$13,CONCATENATE(" + ",VLOOKUP(CR$10,$BU$14:$BW$44,2,FALSE)),VLOOKUP(CR$10,$BU$14:$BW$44,2,FALSE)),"")</f>
        <v/>
      </c>
      <c r="CS19" s="173" t="str">
        <f>IF(COUNTIF($AG19,CS$8),IF(COUNTIF($BX19:CR19,"")&lt;CS$13,CONCATENATE(" + ",VLOOKUP(CS$10,$BU$14:$BW$44,2,FALSE)),VLOOKUP(CS$10,$BU$14:$BW$44,2,FALSE)),"")</f>
        <v/>
      </c>
      <c r="CT19" s="173" t="str">
        <f>IF(COUNTIF($AG19,CT$8),IF(COUNTIF($BX19:CS19,"")&lt;CT$13,CONCATENATE(" + ",VLOOKUP(CT$10,$BU$14:$BW$44,2,FALSE)),VLOOKUP(CT$10,$BU$14:$BW$44,2,FALSE)),"")</f>
        <v/>
      </c>
      <c r="CU19" s="173" t="str">
        <f>IF(COUNTIF($AG19,CU$8),IF(COUNTIF($BX19:CT19,"")&lt;CU$13,CONCATENATE(" + ",VLOOKUP(CU$10,$BU$14:$BW$44,2,FALSE)),VLOOKUP(CU$10,$BU$14:$BW$44,2,FALSE)),"")</f>
        <v/>
      </c>
      <c r="CV19" s="173" t="str">
        <f>IF(COUNTIF($AG19,CV$8),IF(COUNTIF($BX19:CU19,"")&lt;CV$13,CONCATENATE(" + ",VLOOKUP(CV$10,$BU$14:$BW$44,2,FALSE)),VLOOKUP(CV$10,$BU$14:$BW$44,2,FALSE)),"")</f>
        <v/>
      </c>
      <c r="CW19" s="173" t="str">
        <f>IF(COUNTIF($AG19,CW$8),IF(COUNTIF($BX19:CV19,"")&lt;CW$13,CONCATENATE(" + ",VLOOKUP(CW$10,$BU$14:$BW$44,2,FALSE)),VLOOKUP(CW$10,$BU$14:$BW$44,2,FALSE)),"")</f>
        <v/>
      </c>
      <c r="CX19" s="179">
        <f t="shared" si="25"/>
        <v>10</v>
      </c>
      <c r="CY19" s="174" t="str">
        <f t="shared" si="26"/>
        <v/>
      </c>
      <c r="CZ19" s="173" t="str">
        <f t="shared" si="27"/>
        <v/>
      </c>
      <c r="DA19" s="173" t="str">
        <f t="shared" si="28"/>
        <v/>
      </c>
      <c r="DB19" s="173" t="str">
        <f t="shared" si="29"/>
        <v/>
      </c>
      <c r="DC19" s="173" t="str">
        <f t="shared" si="30"/>
        <v/>
      </c>
      <c r="DD19" s="173" t="str">
        <f t="shared" si="31"/>
        <v/>
      </c>
      <c r="DE19" s="173" t="str">
        <f t="shared" si="32"/>
        <v/>
      </c>
      <c r="DF19" s="173" t="str">
        <f t="shared" si="33"/>
        <v/>
      </c>
      <c r="DG19" s="173" t="str">
        <f t="shared" si="34"/>
        <v/>
      </c>
      <c r="DH19" s="173" t="str">
        <f t="shared" si="35"/>
        <v/>
      </c>
      <c r="DI19" s="173" t="str">
        <f t="shared" si="36"/>
        <v/>
      </c>
      <c r="DJ19" s="173" t="str">
        <f t="shared" si="37"/>
        <v/>
      </c>
      <c r="DK19" s="173" t="str">
        <f t="shared" si="38"/>
        <v/>
      </c>
      <c r="DL19" s="173" t="str">
        <f t="shared" si="39"/>
        <v/>
      </c>
      <c r="DM19" s="173" t="str">
        <f t="shared" si="40"/>
        <v/>
      </c>
      <c r="DN19" s="173" t="str">
        <f t="shared" si="41"/>
        <v/>
      </c>
      <c r="DO19" s="173" t="str">
        <f t="shared" si="42"/>
        <v/>
      </c>
      <c r="DP19" s="173" t="str">
        <f t="shared" si="43"/>
        <v/>
      </c>
      <c r="DQ19" s="173" t="str">
        <f t="shared" si="44"/>
        <v/>
      </c>
      <c r="DR19" s="173" t="str">
        <f t="shared" si="45"/>
        <v/>
      </c>
      <c r="DS19" s="173" t="str">
        <f t="shared" si="46"/>
        <v/>
      </c>
      <c r="DT19" s="173" t="str">
        <f t="shared" si="47"/>
        <v/>
      </c>
      <c r="DU19" s="173" t="str">
        <f t="shared" si="48"/>
        <v/>
      </c>
      <c r="DV19" s="173" t="str">
        <f t="shared" si="49"/>
        <v/>
      </c>
      <c r="DW19" s="180" t="str">
        <f t="shared" si="50"/>
        <v/>
      </c>
      <c r="DX19" s="181" t="str">
        <f t="shared" si="190"/>
        <v>Ano</v>
      </c>
      <c r="DY19" s="182" t="str">
        <f t="shared" si="51"/>
        <v/>
      </c>
      <c r="DZ19" s="182" t="str">
        <f>IF(COUNTIF($AH19,BZ$8),IF(COUNTIF($DX19:DY19,"")&lt;BZ$13,CONCATENATE(" + ",VLOOKUP(DZ$10,$BU$14:$BW$44,2,FALSE)),VLOOKUP(DZ$10,$BU$14:$BW$44,2,FALSE)),"")</f>
        <v/>
      </c>
      <c r="EA19" s="182" t="str">
        <f>IF(COUNTIF($AH19,CA$8),IF(COUNTIF($DX19:DZ19,"")&lt;CA$13,CONCATENATE(" + ",VLOOKUP(EA$10,$BU$14:$BW$44,2,FALSE)),VLOOKUP(EA$10,$BU$14:$BW$44,2,FALSE)),"")</f>
        <v/>
      </c>
      <c r="EB19" s="182" t="str">
        <f>IF(COUNTIF($AH19,CB$8),IF(COUNTIF($DX19:EA19,"")&lt;CB$13,CONCATENATE(" + ",VLOOKUP(EB$10,$BU$14:$BW$44,2,FALSE)),VLOOKUP(EB$10,$BU$14:$BW$44,2,FALSE)),"")</f>
        <v/>
      </c>
      <c r="EC19" s="182" t="str">
        <f>IF(COUNTIF($AH19,CC$8),IF(COUNTIF($DX19:EB19,"")&lt;CC$13,CONCATENATE(" + ",VLOOKUP(EC$10,$BU$14:$BW$44,2,FALSE)),VLOOKUP(EC$10,$BU$14:$BW$44,2,FALSE)),"")</f>
        <v/>
      </c>
      <c r="ED19" s="182" t="str">
        <f>IF(COUNTIF($AH19,CD$8),IF(COUNTIF($DX19:EC19,"")&lt;CD$13,CONCATENATE(" + ",VLOOKUP(ED$10,$BU$14:$BW$44,2,FALSE)),VLOOKUP(ED$10,$BU$14:$BW$44,2,FALSE)),"")</f>
        <v/>
      </c>
      <c r="EE19" s="182" t="str">
        <f>IF(COUNTIF($AH19,CE$8),IF(COUNTIF($DX19:ED19,"")&lt;CE$13,CONCATENATE(" + ",VLOOKUP(EE$10,$BU$14:$BW$44,2,FALSE)),VLOOKUP(EE$10,$BU$14:$BW$44,2,FALSE)),"")</f>
        <v/>
      </c>
      <c r="EF19" s="182" t="str">
        <f>IF(COUNTIF($AH19,CF$8),IF(COUNTIF($DX19:EE19,"")&lt;CF$13,CONCATENATE(" + ",VLOOKUP(EF$10,$BU$14:$BW$44,2,FALSE)),VLOOKUP(EF$10,$BU$14:$BW$44,2,FALSE)),"")</f>
        <v/>
      </c>
      <c r="EG19" s="182" t="str">
        <f>IF(COUNTIF($AH19,CG$8),IF(COUNTIF($DX19:EF19,"")&lt;CG$13,CONCATENATE(" + ",VLOOKUP(EG$10,$BU$14:$BW$44,2,FALSE)),VLOOKUP(EG$10,$BU$14:$BW$44,2,FALSE)),"")</f>
        <v/>
      </c>
      <c r="EH19" s="182" t="str">
        <f>IF(COUNTIF($AH19,CH$8),IF(COUNTIF($DX19:EG19,"")&lt;CH$13,CONCATENATE(" + ",VLOOKUP(EH$10,$BU$14:$BW$44,2,FALSE)),VLOOKUP(EH$10,$BU$14:$BW$44,2,FALSE)),"")</f>
        <v/>
      </c>
      <c r="EI19" s="182" t="str">
        <f>IF(COUNTIF($AH19,CI$8),IF(COUNTIF($DX19:EH19,"")&lt;CI$13,CONCATENATE(" + ",VLOOKUP(EI$10,$BU$14:$BW$44,2,FALSE)),VLOOKUP(EI$10,$BU$14:$BW$44,2,FALSE)),"")</f>
        <v/>
      </c>
      <c r="EJ19" s="182" t="str">
        <f>IF(COUNTIF($AH19,CJ$8),IF(COUNTIF($DX19:EI19,"")&lt;CJ$13,CONCATENATE(" + ",VLOOKUP(EJ$10,$BU$14:$BW$44,2,FALSE)),VLOOKUP(EJ$10,$BU$14:$BW$44,2,FALSE)),"")</f>
        <v/>
      </c>
      <c r="EK19" s="182" t="str">
        <f>IF(COUNTIF($AH19,CK$8),IF(COUNTIF($DX19:EJ19,"")&lt;CK$13,CONCATENATE(" + ",VLOOKUP(EK$10,$BU$14:$BW$44,2,FALSE)),VLOOKUP(EK$10,$BU$14:$BW$44,2,FALSE)),"")</f>
        <v/>
      </c>
      <c r="EL19" s="182" t="str">
        <f>IF(COUNTIF($AH19,CL$8),IF(COUNTIF($DX19:EK19,"")&lt;CL$13,CONCATENATE(" + ",VLOOKUP(EL$10,$BU$14:$BW$44,2,FALSE)),VLOOKUP(EL$10,$BU$14:$BW$44,2,FALSE)),"")</f>
        <v/>
      </c>
      <c r="EM19" s="182" t="str">
        <f>IF(COUNTIF($AH19,CM$8),IF(COUNTIF($DX19:EL19,"")&lt;CM$13,CONCATENATE(" + ",VLOOKUP(EM$10,$BU$14:$BW$44,2,FALSE)),VLOOKUP(EM$10,$BU$14:$BW$44,2,FALSE)),"")</f>
        <v/>
      </c>
      <c r="EN19" s="182" t="str">
        <f>IF(COUNTIF($AH19,CN$8),IF(COUNTIF($DX19:EM19,"")&lt;CN$13,CONCATENATE(" + ",VLOOKUP(EN$10,$BU$14:$BW$44,2,FALSE)),VLOOKUP(EN$10,$BU$14:$BW$44,2,FALSE)),"")</f>
        <v/>
      </c>
      <c r="EO19" s="182" t="str">
        <f>IF(COUNTIF($AH19,CO$8),IF(COUNTIF($DX19:EN19,"")&lt;CO$13,CONCATENATE(" + ",VLOOKUP(EO$10,$BU$14:$BW$44,2,FALSE)),VLOOKUP(EO$10,$BU$14:$BW$44,2,FALSE)),"")</f>
        <v/>
      </c>
      <c r="EP19" s="182" t="str">
        <f>IF(COUNTIF($AH19,CP$8),IF(COUNTIF($DX19:EO19,"")&lt;CP$13,CONCATENATE(" + ",VLOOKUP(EP$10,$BU$14:$BW$44,2,FALSE)),VLOOKUP(EP$10,$BU$14:$BW$44,2,FALSE)),"")</f>
        <v/>
      </c>
      <c r="EQ19" s="182" t="str">
        <f>IF(COUNTIF($AH19,CQ$8),IF(COUNTIF($DX19:EP19,"")&lt;CQ$13,CONCATENATE(" + ",VLOOKUP(EQ$10,$BU$14:$BW$44,2,FALSE)),VLOOKUP(EQ$10,$BU$14:$BW$44,2,FALSE)),"")</f>
        <v/>
      </c>
      <c r="ER19" s="182" t="str">
        <f>IF(COUNTIF($AH19,CR$8),IF(COUNTIF($DX19:EQ19,"")&lt;CR$13,CONCATENATE(" + ",VLOOKUP(ER$10,$BU$14:$BW$44,2,FALSE)),VLOOKUP(ER$10,$BU$14:$BW$44,2,FALSE)),"")</f>
        <v/>
      </c>
      <c r="ES19" s="182" t="str">
        <f>IF(COUNTIF($AH19,CS$8),IF(COUNTIF($DX19:ER19,"")&lt;CS$13,CONCATENATE(" + ",VLOOKUP(ES$10,$BU$14:$BW$44,2,FALSE)),VLOOKUP(ES$10,$BU$14:$BW$44,2,FALSE)),"")</f>
        <v/>
      </c>
      <c r="ET19" s="182" t="str">
        <f>IF(COUNTIF($AH19,CT$8),IF(COUNTIF($DX19:ES19,"")&lt;CT$13,CONCATENATE(" + ",VLOOKUP(ET$10,$BU$14:$BW$44,2,FALSE)),VLOOKUP(ET$10,$BU$14:$BW$44,2,FALSE)),"")</f>
        <v/>
      </c>
      <c r="EU19" s="182" t="str">
        <f>IF(COUNTIF($AH19,CU$8),IF(COUNTIF($DX19:ET19,"")&lt;CU$13,CONCATENATE(" + ",VLOOKUP(EU$10,$BU$14:$BW$44,2,FALSE)),VLOOKUP(EU$10,$BU$14:$BW$44,2,FALSE)),"")</f>
        <v/>
      </c>
      <c r="EV19" s="182" t="str">
        <f>IF(COUNTIF($AH19,CV$8),IF(COUNTIF($DX19:EU19,"")&lt;CV$13,CONCATENATE(" + ",VLOOKUP(EV$10,$BU$14:$BW$44,2,FALSE)),VLOOKUP(EV$10,$BU$14:$BW$44,2,FALSE)),"")</f>
        <v/>
      </c>
      <c r="EW19" s="183" t="str">
        <f>IF(COUNTIF($AH19,CW$8),IF(COUNTIF($DX19:EV19,"")&lt;CW$13,CONCATENATE(" + ",VLOOKUP(EW$10,$BU$14:$BW$44,2,FALSE)),VLOOKUP(EW$10,$BU$14:$BW$44,2,FALSE)),"")</f>
        <v/>
      </c>
      <c r="EX19" s="181">
        <f t="shared" si="52"/>
        <v>12</v>
      </c>
      <c r="EY19" s="184" t="str">
        <f t="shared" si="53"/>
        <v/>
      </c>
      <c r="EZ19" s="182" t="str">
        <f t="shared" si="54"/>
        <v/>
      </c>
      <c r="FA19" s="182" t="str">
        <f t="shared" si="55"/>
        <v/>
      </c>
      <c r="FB19" s="182" t="str">
        <f t="shared" si="56"/>
        <v/>
      </c>
      <c r="FC19" s="182" t="str">
        <f t="shared" si="57"/>
        <v/>
      </c>
      <c r="FD19" s="182" t="str">
        <f t="shared" si="58"/>
        <v/>
      </c>
      <c r="FE19" s="182" t="str">
        <f t="shared" si="59"/>
        <v/>
      </c>
      <c r="FF19" s="182" t="str">
        <f t="shared" si="60"/>
        <v/>
      </c>
      <c r="FG19" s="182" t="str">
        <f t="shared" si="61"/>
        <v/>
      </c>
      <c r="FH19" s="182" t="str">
        <f t="shared" si="62"/>
        <v/>
      </c>
      <c r="FI19" s="182" t="str">
        <f t="shared" si="63"/>
        <v/>
      </c>
      <c r="FJ19" s="182" t="str">
        <f t="shared" si="64"/>
        <v/>
      </c>
      <c r="FK19" s="182" t="str">
        <f t="shared" si="65"/>
        <v/>
      </c>
      <c r="FL19" s="182" t="str">
        <f t="shared" si="66"/>
        <v/>
      </c>
      <c r="FM19" s="182" t="str">
        <f t="shared" si="67"/>
        <v/>
      </c>
      <c r="FN19" s="182" t="str">
        <f t="shared" si="68"/>
        <v/>
      </c>
      <c r="FO19" s="182" t="str">
        <f t="shared" si="69"/>
        <v/>
      </c>
      <c r="FP19" s="182" t="str">
        <f t="shared" si="70"/>
        <v/>
      </c>
      <c r="FQ19" s="182" t="str">
        <f t="shared" si="71"/>
        <v/>
      </c>
      <c r="FR19" s="182" t="str">
        <f t="shared" si="72"/>
        <v/>
      </c>
      <c r="FS19" s="182" t="str">
        <f t="shared" si="73"/>
        <v/>
      </c>
      <c r="FT19" s="182" t="str">
        <f t="shared" si="74"/>
        <v/>
      </c>
      <c r="FU19" s="182" t="str">
        <f t="shared" si="75"/>
        <v/>
      </c>
      <c r="FV19" s="182" t="str">
        <f t="shared" si="76"/>
        <v/>
      </c>
      <c r="FW19" s="183" t="str">
        <f t="shared" si="77"/>
        <v/>
      </c>
      <c r="FX19" s="179" t="str">
        <f t="shared" si="78"/>
        <v>Do 10 000</v>
      </c>
      <c r="FY19" s="173" t="str">
        <f t="shared" si="79"/>
        <v/>
      </c>
      <c r="FZ19" s="173" t="str">
        <f>IF(COUNTIF($AI19,BZ$8),IF(COUNTIF($FX19:FY19,"")&lt;BZ$13,CONCATENATE(" + ",VLOOKUP(FZ$10,$BU$14:$BW$44,2,FALSE)),VLOOKUP(FZ$10,$BU$14:$BW$44,2,FALSE)),"")</f>
        <v/>
      </c>
      <c r="GA19" s="173" t="str">
        <f>IF(COUNTIF($AI19,CA$8),IF(COUNTIF($FX19:FZ19,"")&lt;CA$13,CONCATENATE(" + ",VLOOKUP(GA$10,$BU$14:$BW$44,2,FALSE)),VLOOKUP(GA$10,$BU$14:$BW$44,2,FALSE)),"")</f>
        <v/>
      </c>
      <c r="GB19" s="173" t="str">
        <f>IF(COUNTIF($AI19,CB$8),IF(COUNTIF($FX19:GA19,"")&lt;CB$13,CONCATENATE(" + ",VLOOKUP(GB$10,$BU$14:$BW$44,2,FALSE)),VLOOKUP(GB$10,$BU$14:$BW$44,2,FALSE)),"")</f>
        <v/>
      </c>
      <c r="GC19" s="173" t="str">
        <f>IF(COUNTIF($AI19,CC$8),IF(COUNTIF($FX19:GB19,"")&lt;CC$13,CONCATENATE(" + ",VLOOKUP(GC$10,$BU$14:$BW$44,2,FALSE)),VLOOKUP(GC$10,$BU$14:$BW$44,2,FALSE)),"")</f>
        <v/>
      </c>
      <c r="GD19" s="173" t="str">
        <f>IF(COUNTIF($AI19,CD$8),IF(COUNTIF($FX19:GC19,"")&lt;CD$13,CONCATENATE(" + ",VLOOKUP(GD$10,$BU$14:$BW$44,2,FALSE)),VLOOKUP(GD$10,$BU$14:$BW$44,2,FALSE)),"")</f>
        <v/>
      </c>
      <c r="GE19" s="173" t="str">
        <f>IF(COUNTIF($AI19,CE$8),IF(COUNTIF($FX19:GD19,"")&lt;CE$13,CONCATENATE(" + ",VLOOKUP(GE$10,$BU$14:$BW$44,2,FALSE)),VLOOKUP(GE$10,$BU$14:$BW$44,2,FALSE)),"")</f>
        <v/>
      </c>
      <c r="GF19" s="173" t="str">
        <f>IF(COUNTIF($AI19,CF$8),IF(COUNTIF($FX19:GE19,"")&lt;CF$13,CONCATENATE(" + ",VLOOKUP(GF$10,$BU$14:$BW$44,2,FALSE)),VLOOKUP(GF$10,$BU$14:$BW$44,2,FALSE)),"")</f>
        <v/>
      </c>
      <c r="GG19" s="173" t="str">
        <f>IF(COUNTIF($AI19,CG$8),IF(COUNTIF($FX19:GF19,"")&lt;CG$13,CONCATENATE(" + ",VLOOKUP(GG$10,$BU$14:$BW$44,2,FALSE)),VLOOKUP(GG$10,$BU$14:$BW$44,2,FALSE)),"")</f>
        <v/>
      </c>
      <c r="GH19" s="173" t="str">
        <f>IF(COUNTIF($AI19,CH$8),IF(COUNTIF($FX19:GG19,"")&lt;CH$13,CONCATENATE(" + ",VLOOKUP(GH$10,$BU$14:$BW$44,2,FALSE)),VLOOKUP(GH$10,$BU$14:$BW$44,2,FALSE)),"")</f>
        <v/>
      </c>
      <c r="GI19" s="173" t="str">
        <f>IF(COUNTIF($AI19,CI$8),IF(COUNTIF($FX19:GH19,"")&lt;CI$13,CONCATENATE(" + ",VLOOKUP(GI$10,$BU$14:$BW$44,2,FALSE)),VLOOKUP(GI$10,$BU$14:$BW$44,2,FALSE)),"")</f>
        <v/>
      </c>
      <c r="GJ19" s="173" t="str">
        <f>IF(COUNTIF($AI19,CJ$8),IF(COUNTIF($FX19:GI19,"")&lt;CJ$13,CONCATENATE(" + ",VLOOKUP(GJ$10,$BU$14:$BW$44,2,FALSE)),VLOOKUP(GJ$10,$BU$14:$BW$44,2,FALSE)),"")</f>
        <v/>
      </c>
      <c r="GK19" s="173" t="str">
        <f>IF(COUNTIF($AI19,CK$8),IF(COUNTIF($FX19:GJ19,"")&lt;CK$13,CONCATENATE(" + ",VLOOKUP(GK$10,$BU$14:$BW$44,2,FALSE)),VLOOKUP(GK$10,$BU$14:$BW$44,2,FALSE)),"")</f>
        <v/>
      </c>
      <c r="GL19" s="173" t="str">
        <f>IF(COUNTIF($AI19,CL$8),IF(COUNTIF($FX19:GK19,"")&lt;CL$13,CONCATENATE(" + ",VLOOKUP(GL$10,$BU$14:$BW$44,2,FALSE)),VLOOKUP(GL$10,$BU$14:$BW$44,2,FALSE)),"")</f>
        <v/>
      </c>
      <c r="GM19" s="173" t="str">
        <f>IF(COUNTIF($AI19,CM$8),IF(COUNTIF($FX19:GL19,"")&lt;CM$13,CONCATENATE(" + ",VLOOKUP(GM$10,$BU$14:$BW$44,2,FALSE)),VLOOKUP(GM$10,$BU$14:$BW$44,2,FALSE)),"")</f>
        <v/>
      </c>
      <c r="GN19" s="173" t="str">
        <f>IF(COUNTIF($AI19,CN$8),IF(COUNTIF($FX19:GM19,"")&lt;CN$13,CONCATENATE(" + ",VLOOKUP(GN$10,$BU$14:$BW$44,2,FALSE)),VLOOKUP(GN$10,$BU$14:$BW$44,2,FALSE)),"")</f>
        <v/>
      </c>
      <c r="GO19" s="173" t="str">
        <f>IF(COUNTIF($AI19,CO$8),IF(COUNTIF($FX19:GN19,"")&lt;CO$13,CONCATENATE(" + ",VLOOKUP(GO$10,$BU$14:$BW$44,2,FALSE)),VLOOKUP(GO$10,$BU$14:$BW$44,2,FALSE)),"")</f>
        <v/>
      </c>
      <c r="GP19" s="173" t="str">
        <f>IF(COUNTIF($AI19,CP$8),IF(COUNTIF($FX19:GO19,"")&lt;CP$13,CONCATENATE(" + ",VLOOKUP(GP$10,$BU$14:$BW$44,2,FALSE)),VLOOKUP(GP$10,$BU$14:$BW$44,2,FALSE)),"")</f>
        <v/>
      </c>
      <c r="GQ19" s="173" t="str">
        <f>IF(COUNTIF($AI19,CQ$8),IF(COUNTIF($FX19:GP19,"")&lt;CQ$13,CONCATENATE(" + ",VLOOKUP(GQ$10,$BU$14:$BW$44,2,FALSE)),VLOOKUP(GQ$10,$BU$14:$BW$44,2,FALSE)),"")</f>
        <v/>
      </c>
      <c r="GR19" s="173" t="str">
        <f>IF(COUNTIF($AI19,CR$8),IF(COUNTIF($FX19:GQ19,"")&lt;CR$13,CONCATENATE(" + ",VLOOKUP(GR$10,$BU$14:$BW$44,2,FALSE)),VLOOKUP(GR$10,$BU$14:$BW$44,2,FALSE)),"")</f>
        <v/>
      </c>
      <c r="GS19" s="173" t="str">
        <f>IF(COUNTIF($AI19,CS$8),IF(COUNTIF($FX19:GR19,"")&lt;CS$13,CONCATENATE(" + ",VLOOKUP(GS$10,$BU$14:$BW$44,2,FALSE)),VLOOKUP(GS$10,$BU$14:$BW$44,2,FALSE)),"")</f>
        <v/>
      </c>
      <c r="GT19" s="173" t="str">
        <f>IF(COUNTIF($AI19,CT$8),IF(COUNTIF($FX19:GS19,"")&lt;CT$13,CONCATENATE(" + ",VLOOKUP(GT$10,$BU$14:$BW$44,2,FALSE)),VLOOKUP(GT$10,$BU$14:$BW$44,2,FALSE)),"")</f>
        <v/>
      </c>
      <c r="GU19" s="173" t="str">
        <f>IF(COUNTIF($AI19,CU$8),IF(COUNTIF($FX19:GT19,"")&lt;CU$13,CONCATENATE(" + ",VLOOKUP(GU$10,$BU$14:$BW$44,2,FALSE)),VLOOKUP(GU$10,$BU$14:$BW$44,2,FALSE)),"")</f>
        <v/>
      </c>
      <c r="GV19" s="173" t="str">
        <f>IF(COUNTIF($AI19,CV$8),IF(COUNTIF($FX19:GU19,"")&lt;CV$13,CONCATENATE(" + ",VLOOKUP(GV$10,$BU$14:$BW$44,2,FALSE)),VLOOKUP(GV$10,$BU$14:$BW$44,2,FALSE)),"")</f>
        <v/>
      </c>
      <c r="GW19" s="180" t="str">
        <f>IF(COUNTIF($AI19,CW$8),IF(COUNTIF($FX19:GV19,"")&lt;CW$13,CONCATENATE(" + ",VLOOKUP(GW$10,$BU$14:$BW$44,2,FALSE)),VLOOKUP(GW$10,$BU$14:$BW$44,2,FALSE)),"")</f>
        <v/>
      </c>
      <c r="GX19" s="179">
        <f t="shared" si="80"/>
        <v>8</v>
      </c>
      <c r="GY19" s="174" t="str">
        <f t="shared" si="81"/>
        <v/>
      </c>
      <c r="GZ19" s="173" t="str">
        <f t="shared" si="82"/>
        <v/>
      </c>
      <c r="HA19" s="173" t="str">
        <f t="shared" si="83"/>
        <v/>
      </c>
      <c r="HB19" s="173" t="str">
        <f t="shared" si="84"/>
        <v/>
      </c>
      <c r="HC19" s="173" t="str">
        <f t="shared" si="85"/>
        <v/>
      </c>
      <c r="HD19" s="173" t="str">
        <f t="shared" si="86"/>
        <v/>
      </c>
      <c r="HE19" s="173" t="str">
        <f t="shared" si="87"/>
        <v/>
      </c>
      <c r="HF19" s="173" t="str">
        <f t="shared" si="88"/>
        <v/>
      </c>
      <c r="HG19" s="173" t="str">
        <f t="shared" si="89"/>
        <v/>
      </c>
      <c r="HH19" s="173" t="str">
        <f t="shared" si="90"/>
        <v/>
      </c>
      <c r="HI19" s="173" t="str">
        <f t="shared" si="91"/>
        <v/>
      </c>
      <c r="HJ19" s="173" t="str">
        <f t="shared" si="92"/>
        <v/>
      </c>
      <c r="HK19" s="173" t="str">
        <f t="shared" si="93"/>
        <v/>
      </c>
      <c r="HL19" s="173" t="str">
        <f t="shared" si="94"/>
        <v/>
      </c>
      <c r="HM19" s="173" t="str">
        <f t="shared" si="95"/>
        <v/>
      </c>
      <c r="HN19" s="173" t="str">
        <f t="shared" si="96"/>
        <v/>
      </c>
      <c r="HO19" s="173" t="str">
        <f t="shared" si="97"/>
        <v/>
      </c>
      <c r="HP19" s="173" t="str">
        <f t="shared" si="98"/>
        <v/>
      </c>
      <c r="HQ19" s="173" t="str">
        <f t="shared" si="99"/>
        <v/>
      </c>
      <c r="HR19" s="173" t="str">
        <f t="shared" si="100"/>
        <v/>
      </c>
      <c r="HS19" s="173" t="str">
        <f t="shared" si="101"/>
        <v/>
      </c>
      <c r="HT19" s="173" t="str">
        <f t="shared" si="102"/>
        <v/>
      </c>
      <c r="HU19" s="173" t="str">
        <f t="shared" si="103"/>
        <v/>
      </c>
      <c r="HV19" s="173" t="str">
        <f t="shared" si="104"/>
        <v/>
      </c>
      <c r="HW19" s="180" t="str">
        <f t="shared" si="105"/>
        <v/>
      </c>
      <c r="HX19" s="181" t="str">
        <f t="shared" si="106"/>
        <v>Ano</v>
      </c>
      <c r="HY19" s="182" t="str">
        <f t="shared" si="107"/>
        <v/>
      </c>
      <c r="HZ19" s="182" t="str">
        <f>IF(COUNTIF($AJ19,BZ$8),IF(COUNTIF($HX19:HY19,"")&lt;BZ$13,CONCATENATE(" + ",VLOOKUP(HZ$10,$BU$14:$BW$44,2,FALSE)),VLOOKUP(HZ$10,$BU$14:$BW$44,2,FALSE)),"")</f>
        <v/>
      </c>
      <c r="IA19" s="182" t="str">
        <f>IF(COUNTIF($AJ19,CA$8),IF(COUNTIF($HX19:HZ19,"")&lt;CA$13,CONCATENATE(" + ",VLOOKUP(IA$10,$BU$14:$BW$44,2,FALSE)),VLOOKUP(IA$10,$BU$14:$BW$44,2,FALSE)),"")</f>
        <v/>
      </c>
      <c r="IB19" s="182" t="str">
        <f>IF(COUNTIF($AJ19,CB$8),IF(COUNTIF($HX19:IA19,"")&lt;CB$13,CONCATENATE(" + ",VLOOKUP(IB$10,$BU$14:$BW$44,2,FALSE)),VLOOKUP(IB$10,$BU$14:$BW$44,2,FALSE)),"")</f>
        <v/>
      </c>
      <c r="IC19" s="182" t="str">
        <f>IF(COUNTIF($AJ19,CC$8),IF(COUNTIF($HX19:IB19,"")&lt;CC$13,CONCATENATE(" + ",VLOOKUP(IC$10,$BU$14:$BW$44,2,FALSE)),VLOOKUP(IC$10,$BU$14:$BW$44,2,FALSE)),"")</f>
        <v/>
      </c>
      <c r="ID19" s="182" t="str">
        <f>IF(COUNTIF($AJ19,CD$8),IF(COUNTIF($HX19:IC19,"")&lt;CD$13,CONCATENATE(" + ",VLOOKUP(ID$10,$BU$14:$BW$44,2,FALSE)),VLOOKUP(ID$10,$BU$14:$BW$44,2,FALSE)),"")</f>
        <v/>
      </c>
      <c r="IE19" s="182" t="str">
        <f>IF(COUNTIF($AJ19,CE$8),IF(COUNTIF($HX19:ID19,"")&lt;CE$13,CONCATENATE(" + ",VLOOKUP(IE$10,$BU$14:$BW$44,2,FALSE)),VLOOKUP(IE$10,$BU$14:$BW$44,2,FALSE)),"")</f>
        <v/>
      </c>
      <c r="IF19" s="182" t="str">
        <f>IF(COUNTIF($AJ19,CF$8),IF(COUNTIF($HX19:IE19,"")&lt;CF$13,CONCATENATE(" + ",VLOOKUP(IF$10,$BU$14:$BW$44,2,FALSE)),VLOOKUP(IF$10,$BU$14:$BW$44,2,FALSE)),"")</f>
        <v/>
      </c>
      <c r="IG19" s="182" t="str">
        <f>IF(COUNTIF($AJ19,CG$8),IF(COUNTIF($HX19:IF19,"")&lt;CG$13,CONCATENATE(" + ",VLOOKUP(IG$10,$BU$14:$BW$44,2,FALSE)),VLOOKUP(IG$10,$BU$14:$BW$44,2,FALSE)),"")</f>
        <v/>
      </c>
      <c r="IH19" s="182" t="str">
        <f>IF(COUNTIF($AJ19,CH$8),IF(COUNTIF($HX19:IG19,"")&lt;CH$13,CONCATENATE(" + ",VLOOKUP(IH$10,$BU$14:$BW$44,2,FALSE)),VLOOKUP(IH$10,$BU$14:$BW$44,2,FALSE)),"")</f>
        <v/>
      </c>
      <c r="II19" s="182" t="str">
        <f>IF(COUNTIF($AJ19,CI$8),IF(COUNTIF($HX19:IH19,"")&lt;CI$13,CONCATENATE(" + ",VLOOKUP(II$10,$BU$14:$BW$44,2,FALSE)),VLOOKUP(II$10,$BU$14:$BW$44,2,FALSE)),"")</f>
        <v/>
      </c>
      <c r="IJ19" s="182" t="str">
        <f>IF(COUNTIF($AJ19,CJ$8),IF(COUNTIF($HX19:II19,"")&lt;CJ$13,CONCATENATE(" + ",VLOOKUP(IJ$10,$BU$14:$BW$44,2,FALSE)),VLOOKUP(IJ$10,$BU$14:$BW$44,2,FALSE)),"")</f>
        <v/>
      </c>
      <c r="IK19" s="182" t="str">
        <f>IF(COUNTIF($AJ19,CK$8),IF(COUNTIF($HX19:IJ19,"")&lt;CK$13,CONCATENATE(" + ",VLOOKUP(IK$10,$BU$14:$BW$44,2,FALSE)),VLOOKUP(IK$10,$BU$14:$BW$44,2,FALSE)),"")</f>
        <v/>
      </c>
      <c r="IL19" s="182" t="str">
        <f>IF(COUNTIF($AJ19,CL$8),IF(COUNTIF($HX19:IK19,"")&lt;CL$13,CONCATENATE(" + ",VLOOKUP(IL$10,$BU$14:$BW$44,2,FALSE)),VLOOKUP(IL$10,$BU$14:$BW$44,2,FALSE)),"")</f>
        <v/>
      </c>
      <c r="IM19" s="182" t="str">
        <f>IF(COUNTIF($AJ19,CM$8),IF(COUNTIF($HX19:IL19,"")&lt;CM$13,CONCATENATE(" + ",VLOOKUP(IM$10,$BU$14:$BW$44,2,FALSE)),VLOOKUP(IM$10,$BU$14:$BW$44,2,FALSE)),"")</f>
        <v/>
      </c>
      <c r="IN19" s="182" t="str">
        <f>IF(COUNTIF($AJ19,CN$8),IF(COUNTIF($HX19:IM19,"")&lt;CN$13,CONCATENATE(" + ",VLOOKUP(IN$10,$BU$14:$BW$44,2,FALSE)),VLOOKUP(IN$10,$BU$14:$BW$44,2,FALSE)),"")</f>
        <v/>
      </c>
      <c r="IO19" s="182" t="str">
        <f>IF(COUNTIF($AJ19,CO$8),IF(COUNTIF($HX19:IN19,"")&lt;CO$13,CONCATENATE(" + ",VLOOKUP(IO$10,$BU$14:$BW$44,2,FALSE)),VLOOKUP(IO$10,$BU$14:$BW$44,2,FALSE)),"")</f>
        <v/>
      </c>
      <c r="IP19" s="182" t="str">
        <f>IF(COUNTIF($AJ19,CP$8),IF(COUNTIF($HX19:IO19,"")&lt;CP$13,CONCATENATE(" + ",VLOOKUP(IP$10,$BU$14:$BW$44,2,FALSE)),VLOOKUP(IP$10,$BU$14:$BW$44,2,FALSE)),"")</f>
        <v/>
      </c>
      <c r="IQ19" s="182" t="str">
        <f>IF(COUNTIF($AJ19,CQ$8),IF(COUNTIF($HX19:IP19,"")&lt;CQ$13,CONCATENATE(" + ",VLOOKUP(IQ$10,$BU$14:$BW$44,2,FALSE)),VLOOKUP(IQ$10,$BU$14:$BW$44,2,FALSE)),"")</f>
        <v/>
      </c>
      <c r="IR19" s="182" t="str">
        <f>IF(COUNTIF($AJ19,CR$8),IF(COUNTIF($HX19:IQ19,"")&lt;CR$13,CONCATENATE(" + ",VLOOKUP(IR$10,$BU$14:$BW$44,2,FALSE)),VLOOKUP(IR$10,$BU$14:$BW$44,2,FALSE)),"")</f>
        <v/>
      </c>
      <c r="IS19" s="182" t="str">
        <f>IF(COUNTIF($AJ19,CS$8),IF(COUNTIF($HX19:IR19,"")&lt;CS$13,CONCATENATE(" + ",VLOOKUP(IS$10,$BU$14:$BW$44,2,FALSE)),VLOOKUP(IS$10,$BU$14:$BW$44,2,FALSE)),"")</f>
        <v/>
      </c>
      <c r="IT19" s="182" t="str">
        <f>IF(COUNTIF($AJ19,CT$8),IF(COUNTIF($HX19:IS19,"")&lt;CT$13,CONCATENATE(" + ",VLOOKUP(IT$10,$BU$14:$BW$44,2,FALSE)),VLOOKUP(IT$10,$BU$14:$BW$44,2,FALSE)),"")</f>
        <v/>
      </c>
      <c r="IU19" s="182" t="str">
        <f>IF(COUNTIF($AJ19,CU$8),IF(COUNTIF($HX19:IT19,"")&lt;CU$13,CONCATENATE(" + ",VLOOKUP(IU$10,$BU$14:$BW$44,2,FALSE)),VLOOKUP(IU$10,$BU$14:$BW$44,2,FALSE)),"")</f>
        <v/>
      </c>
      <c r="IV19" s="182" t="str">
        <f>IF(COUNTIF($AJ19,CV$8),IF(COUNTIF($HX19:IU19,"")&lt;CV$13,CONCATENATE(" + ",VLOOKUP(IV$10,$BU$14:$BW$44,2,FALSE)),VLOOKUP(IV$10,$BU$14:$BW$44,2,FALSE)),"")</f>
        <v/>
      </c>
      <c r="IW19" s="183" t="str">
        <f>IF(COUNTIF($AJ19,CW$8),IF(COUNTIF($HX19:IV19,"")&lt;CW$13,CONCATENATE(" + ",VLOOKUP(IW$10,$BU$14:$BW$44,2,FALSE)),VLOOKUP(IW$10,$BU$14:$BW$44,2,FALSE)),"")</f>
        <v/>
      </c>
      <c r="IX19" s="181">
        <f t="shared" si="108"/>
        <v>10</v>
      </c>
      <c r="IY19" s="184" t="str">
        <f t="shared" si="109"/>
        <v/>
      </c>
      <c r="IZ19" s="182" t="str">
        <f t="shared" si="110"/>
        <v/>
      </c>
      <c r="JA19" s="182" t="str">
        <f t="shared" si="111"/>
        <v/>
      </c>
      <c r="JB19" s="182" t="str">
        <f t="shared" si="112"/>
        <v/>
      </c>
      <c r="JC19" s="182" t="str">
        <f t="shared" si="113"/>
        <v/>
      </c>
      <c r="JD19" s="182" t="str">
        <f t="shared" si="114"/>
        <v/>
      </c>
      <c r="JE19" s="182" t="str">
        <f t="shared" si="115"/>
        <v/>
      </c>
      <c r="JF19" s="182" t="str">
        <f t="shared" si="116"/>
        <v/>
      </c>
      <c r="JG19" s="182" t="str">
        <f t="shared" si="117"/>
        <v/>
      </c>
      <c r="JH19" s="182" t="str">
        <f t="shared" si="118"/>
        <v/>
      </c>
      <c r="JI19" s="182" t="str">
        <f t="shared" si="119"/>
        <v/>
      </c>
      <c r="JJ19" s="182" t="str">
        <f t="shared" si="120"/>
        <v/>
      </c>
      <c r="JK19" s="182" t="str">
        <f t="shared" si="121"/>
        <v/>
      </c>
      <c r="JL19" s="182" t="str">
        <f t="shared" si="122"/>
        <v/>
      </c>
      <c r="JM19" s="182" t="str">
        <f t="shared" si="123"/>
        <v/>
      </c>
      <c r="JN19" s="182" t="str">
        <f t="shared" si="124"/>
        <v/>
      </c>
      <c r="JO19" s="182" t="str">
        <f t="shared" si="125"/>
        <v/>
      </c>
      <c r="JP19" s="182" t="str">
        <f t="shared" si="126"/>
        <v/>
      </c>
      <c r="JQ19" s="182" t="str">
        <f t="shared" si="127"/>
        <v/>
      </c>
      <c r="JR19" s="182" t="str">
        <f t="shared" si="128"/>
        <v/>
      </c>
      <c r="JS19" s="182" t="str">
        <f t="shared" si="129"/>
        <v/>
      </c>
      <c r="JT19" s="182" t="str">
        <f t="shared" si="130"/>
        <v/>
      </c>
      <c r="JU19" s="182" t="str">
        <f t="shared" si="131"/>
        <v/>
      </c>
      <c r="JV19" s="182" t="str">
        <f t="shared" si="132"/>
        <v/>
      </c>
      <c r="JW19" s="183" t="str">
        <f t="shared" si="133"/>
        <v/>
      </c>
      <c r="JX19" s="179" t="str">
        <f t="shared" si="134"/>
        <v>Ano</v>
      </c>
      <c r="JY19" s="173" t="str">
        <f t="shared" si="135"/>
        <v/>
      </c>
      <c r="JZ19" s="173" t="str">
        <f>IF(COUNTIF($AK19,BZ$8),IF(COUNTIF($JX19:JY19,"")&lt;BZ$13,CONCATENATE(" + ",VLOOKUP(JZ$10,$BU$14:$BW$44,2,FALSE)),VLOOKUP(JZ$10,$BU$14:$BW$44,2,FALSE)),"")</f>
        <v/>
      </c>
      <c r="KA19" s="173" t="str">
        <f>IF(COUNTIF($AK19,CA$8),IF(COUNTIF($JX19:JZ19,"")&lt;CA$13,CONCATENATE(" + ",VLOOKUP(KA$10,$BU$14:$BW$44,2,FALSE)),VLOOKUP(KA$10,$BU$14:$BW$44,2,FALSE)),"")</f>
        <v/>
      </c>
      <c r="KB19" s="173" t="str">
        <f>IF(COUNTIF($AK19,CB$8),IF(COUNTIF($JX19:KA19,"")&lt;CB$13,CONCATENATE(" + ",VLOOKUP(KB$10,$BU$14:$BW$44,2,FALSE)),VLOOKUP(KB$10,$BU$14:$BW$44,2,FALSE)),"")</f>
        <v/>
      </c>
      <c r="KC19" s="173" t="str">
        <f>IF(COUNTIF($AK19,CC$8),IF(COUNTIF($JX19:KB19,"")&lt;CC$13,CONCATENATE(" + ",VLOOKUP(KC$10,$BU$14:$BW$44,2,FALSE)),VLOOKUP(KC$10,$BU$14:$BW$44,2,FALSE)),"")</f>
        <v/>
      </c>
      <c r="KD19" s="173" t="str">
        <f>IF(COUNTIF($AK19,CD$8),IF(COUNTIF($JX19:KC19,"")&lt;CD$13,CONCATENATE(" + ",VLOOKUP(KD$10,$BU$14:$BW$44,2,FALSE)),VLOOKUP(KD$10,$BU$14:$BW$44,2,FALSE)),"")</f>
        <v/>
      </c>
      <c r="KE19" s="173" t="str">
        <f>IF(COUNTIF($AK19,CE$8),IF(COUNTIF($JX19:KD19,"")&lt;CE$13,CONCATENATE(" + ",VLOOKUP(KE$10,$BU$14:$BW$44,2,FALSE)),VLOOKUP(KE$10,$BU$14:$BW$44,2,FALSE)),"")</f>
        <v/>
      </c>
      <c r="KF19" s="173" t="str">
        <f>IF(COUNTIF($AK19,CF$8),IF(COUNTIF($JX19:KE19,"")&lt;CF$13,CONCATENATE(" + ",VLOOKUP(KF$10,$BU$14:$BW$44,2,FALSE)),VLOOKUP(KF$10,$BU$14:$BW$44,2,FALSE)),"")</f>
        <v/>
      </c>
      <c r="KG19" s="173" t="str">
        <f>IF(COUNTIF($AK19,CG$8),IF(COUNTIF($JX19:KF19,"")&lt;CG$13,CONCATENATE(" + ",VLOOKUP(KG$10,$BU$14:$BW$44,2,FALSE)),VLOOKUP(KG$10,$BU$14:$BW$44,2,FALSE)),"")</f>
        <v/>
      </c>
      <c r="KH19" s="173" t="str">
        <f>IF(COUNTIF($AK19,CH$8),IF(COUNTIF($JX19:KG19,"")&lt;CH$13,CONCATENATE(" + ",VLOOKUP(KH$10,$BU$14:$BW$44,2,FALSE)),VLOOKUP(KH$10,$BU$14:$BW$44,2,FALSE)),"")</f>
        <v/>
      </c>
      <c r="KI19" s="173" t="str">
        <f>IF(COUNTIF($AK19,CI$8),IF(COUNTIF($JX19:KH19,"")&lt;CI$13,CONCATENATE(" + ",VLOOKUP(KI$10,$BU$14:$BW$44,2,FALSE)),VLOOKUP(KI$10,$BU$14:$BW$44,2,FALSE)),"")</f>
        <v/>
      </c>
      <c r="KJ19" s="173" t="str">
        <f>IF(COUNTIF($AK19,CJ$8),IF(COUNTIF($JX19:KI19,"")&lt;CJ$13,CONCATENATE(" + ",VLOOKUP(KJ$10,$BU$14:$BW$44,2,FALSE)),VLOOKUP(KJ$10,$BU$14:$BW$44,2,FALSE)),"")</f>
        <v/>
      </c>
      <c r="KK19" s="173" t="str">
        <f>IF(COUNTIF($AK19,CK$8),IF(COUNTIF($JX19:KJ19,"")&lt;CK$13,CONCATENATE(" + ",VLOOKUP(KK$10,$BU$14:$BW$44,2,FALSE)),VLOOKUP(KK$10,$BU$14:$BW$44,2,FALSE)),"")</f>
        <v/>
      </c>
      <c r="KL19" s="173" t="str">
        <f>IF(COUNTIF($AK19,CL$8),IF(COUNTIF($JX19:KK19,"")&lt;CL$13,CONCATENATE(" + ",VLOOKUP(KL$10,$BU$14:$BW$44,2,FALSE)),VLOOKUP(KL$10,$BU$14:$BW$44,2,FALSE)),"")</f>
        <v/>
      </c>
      <c r="KM19" s="173" t="str">
        <f>IF(COUNTIF($AK19,CM$8),IF(COUNTIF($JX19:KL19,"")&lt;CM$13,CONCATENATE(" + ",VLOOKUP(KM$10,$BU$14:$BW$44,2,FALSE)),VLOOKUP(KM$10,$BU$14:$BW$44,2,FALSE)),"")</f>
        <v/>
      </c>
      <c r="KN19" s="173" t="str">
        <f>IF(COUNTIF($AK19,CN$8),IF(COUNTIF($JX19:KM19,"")&lt;CN$13,CONCATENATE(" + ",VLOOKUP(KN$10,$BU$14:$BW$44,2,FALSE)),VLOOKUP(KN$10,$BU$14:$BW$44,2,FALSE)),"")</f>
        <v/>
      </c>
      <c r="KO19" s="173" t="str">
        <f>IF(COUNTIF($AK19,CO$8),IF(COUNTIF($JX19:KN19,"")&lt;CO$13,CONCATENATE(" + ",VLOOKUP(KO$10,$BU$14:$BW$44,2,FALSE)),VLOOKUP(KO$10,$BU$14:$BW$44,2,FALSE)),"")</f>
        <v/>
      </c>
      <c r="KP19" s="173" t="str">
        <f>IF(COUNTIF($AK19,CP$8),IF(COUNTIF($JX19:KO19,"")&lt;CP$13,CONCATENATE(" + ",VLOOKUP(KP$10,$BU$14:$BW$44,2,FALSE)),VLOOKUP(KP$10,$BU$14:$BW$44,2,FALSE)),"")</f>
        <v/>
      </c>
      <c r="KQ19" s="173" t="str">
        <f>IF(COUNTIF($AK19,CQ$8),IF(COUNTIF($JX19:KP19,"")&lt;CQ$13,CONCATENATE(" + ",VLOOKUP(KQ$10,$BU$14:$BW$44,2,FALSE)),VLOOKUP(KQ$10,$BU$14:$BW$44,2,FALSE)),"")</f>
        <v/>
      </c>
      <c r="KR19" s="173" t="str">
        <f>IF(COUNTIF($AK19,CR$8),IF(COUNTIF($JX19:KQ19,"")&lt;CR$13,CONCATENATE(" + ",VLOOKUP(KR$10,$BU$14:$BW$44,2,FALSE)),VLOOKUP(KR$10,$BU$14:$BW$44,2,FALSE)),"")</f>
        <v/>
      </c>
      <c r="KS19" s="173" t="str">
        <f>IF(COUNTIF($AK19,CS$8),IF(COUNTIF($JX19:KR19,"")&lt;CS$13,CONCATENATE(" + ",VLOOKUP(KS$10,$BU$14:$BW$44,2,FALSE)),VLOOKUP(KS$10,$BU$14:$BW$44,2,FALSE)),"")</f>
        <v/>
      </c>
      <c r="KT19" s="173" t="str">
        <f>IF(COUNTIF($AK19,CT$8),IF(COUNTIF($JX19:KS19,"")&lt;CT$13,CONCATENATE(" + ",VLOOKUP(KT$10,$BU$14:$BW$44,2,FALSE)),VLOOKUP(KT$10,$BU$14:$BW$44,2,FALSE)),"")</f>
        <v/>
      </c>
      <c r="KU19" s="173" t="str">
        <f>IF(COUNTIF($AK19,CU$8),IF(COUNTIF($JX19:KT19,"")&lt;CU$13,CONCATENATE(" + ",VLOOKUP(KU$10,$BU$14:$BW$44,2,FALSE)),VLOOKUP(KU$10,$BU$14:$BW$44,2,FALSE)),"")</f>
        <v/>
      </c>
      <c r="KV19" s="173" t="str">
        <f>IF(COUNTIF($AK19,CV$8),IF(COUNTIF($JX19:KU19,"")&lt;CV$13,CONCATENATE(" + ",VLOOKUP(KV$10,$BU$14:$BW$44,2,FALSE)),VLOOKUP(KV$10,$BU$14:$BW$44,2,FALSE)),"")</f>
        <v/>
      </c>
      <c r="KW19" s="180" t="str">
        <f>IF(COUNTIF($AK19,CW$8),IF(COUNTIF($JX19:KV19,"")&lt;CW$13,CONCATENATE(" + ",VLOOKUP(KW$10,$BU$14:$BW$44,2,FALSE)),VLOOKUP(KW$10,$BU$14:$BW$44,2,FALSE)),"")</f>
        <v/>
      </c>
      <c r="KX19" s="179">
        <f t="shared" si="136"/>
        <v>12</v>
      </c>
      <c r="KY19" s="174" t="str">
        <f t="shared" si="137"/>
        <v/>
      </c>
      <c r="KZ19" s="173" t="str">
        <f t="shared" si="138"/>
        <v/>
      </c>
      <c r="LA19" s="173" t="str">
        <f t="shared" si="139"/>
        <v/>
      </c>
      <c r="LB19" s="173" t="str">
        <f t="shared" si="140"/>
        <v/>
      </c>
      <c r="LC19" s="173" t="str">
        <f t="shared" si="141"/>
        <v/>
      </c>
      <c r="LD19" s="173" t="str">
        <f t="shared" si="142"/>
        <v/>
      </c>
      <c r="LE19" s="173" t="str">
        <f t="shared" si="143"/>
        <v/>
      </c>
      <c r="LF19" s="173" t="str">
        <f t="shared" si="144"/>
        <v/>
      </c>
      <c r="LG19" s="173" t="str">
        <f t="shared" si="145"/>
        <v/>
      </c>
      <c r="LH19" s="173" t="str">
        <f t="shared" si="146"/>
        <v/>
      </c>
      <c r="LI19" s="173" t="str">
        <f t="shared" si="147"/>
        <v/>
      </c>
      <c r="LJ19" s="173" t="str">
        <f t="shared" si="148"/>
        <v/>
      </c>
      <c r="LK19" s="173" t="str">
        <f t="shared" si="149"/>
        <v/>
      </c>
      <c r="LL19" s="173" t="str">
        <f t="shared" si="150"/>
        <v/>
      </c>
      <c r="LM19" s="173" t="str">
        <f t="shared" si="151"/>
        <v/>
      </c>
      <c r="LN19" s="173" t="str">
        <f t="shared" si="152"/>
        <v/>
      </c>
      <c r="LO19" s="173" t="str">
        <f t="shared" si="153"/>
        <v/>
      </c>
      <c r="LP19" s="173" t="str">
        <f t="shared" si="154"/>
        <v/>
      </c>
      <c r="LQ19" s="173" t="str">
        <f t="shared" si="155"/>
        <v/>
      </c>
      <c r="LR19" s="173" t="str">
        <f t="shared" si="156"/>
        <v/>
      </c>
      <c r="LS19" s="173" t="str">
        <f t="shared" si="157"/>
        <v/>
      </c>
      <c r="LT19" s="173" t="str">
        <f t="shared" si="158"/>
        <v/>
      </c>
      <c r="LU19" s="173" t="str">
        <f t="shared" si="159"/>
        <v/>
      </c>
      <c r="LV19" s="173" t="str">
        <f t="shared" si="160"/>
        <v/>
      </c>
      <c r="LW19" s="180" t="str">
        <f t="shared" si="161"/>
        <v/>
      </c>
      <c r="LX19" s="181" t="str">
        <f t="shared" si="162"/>
        <v/>
      </c>
      <c r="LY19" s="182" t="str">
        <f t="shared" si="163"/>
        <v>Ne</v>
      </c>
      <c r="LZ19" s="182" t="str">
        <f>IF(COUNTIF($AL19,BZ$8),IF(COUNTIF($LX19:LY19,"")&lt;BZ$13,CONCATENATE(" + ",VLOOKUP(LZ$10,$BU$14:$BW$44,2,FALSE)),VLOOKUP(LZ$10,$BU$14:$BW$44,2,FALSE)),"")</f>
        <v/>
      </c>
      <c r="MA19" s="182" t="str">
        <f>IF(COUNTIF($AL19,CA$8),IF(COUNTIF($LX19:LZ19,"")&lt;CA$13,CONCATENATE(" + ",VLOOKUP(MA$10,$BU$14:$BW$44,2,FALSE)),VLOOKUP(MA$10,$BU$14:$BW$44,2,FALSE)),"")</f>
        <v/>
      </c>
      <c r="MB19" s="182" t="str">
        <f>IF(COUNTIF($AL19,CB$8),IF(COUNTIF($LX19:MA19,"")&lt;CB$13,CONCATENATE(" + ",VLOOKUP(MB$10,$BU$14:$BW$44,2,FALSE)),VLOOKUP(MB$10,$BU$14:$BW$44,2,FALSE)),"")</f>
        <v/>
      </c>
      <c r="MC19" s="182" t="str">
        <f>IF(COUNTIF($AL19,CC$8),IF(COUNTIF($LX19:MB19,"")&lt;CC$13,CONCATENATE(" + ",VLOOKUP(MC$10,$BU$14:$BW$44,2,FALSE)),VLOOKUP(MC$10,$BU$14:$BW$44,2,FALSE)),"")</f>
        <v/>
      </c>
      <c r="MD19" s="182" t="str">
        <f>IF(COUNTIF($AL19,CD$8),IF(COUNTIF($LX19:MC19,"")&lt;CD$13,CONCATENATE(" + ",VLOOKUP(MD$10,$BU$14:$BW$44,2,FALSE)),VLOOKUP(MD$10,$BU$14:$BW$44,2,FALSE)),"")</f>
        <v/>
      </c>
      <c r="ME19" s="182" t="str">
        <f>IF(COUNTIF($AL19,CE$8),IF(COUNTIF($LX19:MD19,"")&lt;CE$13,CONCATENATE(" + ",VLOOKUP(ME$10,$BU$14:$BW$44,2,FALSE)),VLOOKUP(ME$10,$BU$14:$BW$44,2,FALSE)),"")</f>
        <v/>
      </c>
      <c r="MF19" s="182" t="str">
        <f>IF(COUNTIF($AL19,CF$8),IF(COUNTIF($LX19:ME19,"")&lt;CF$13,CONCATENATE(" + ",VLOOKUP(MF$10,$BU$14:$BW$44,2,FALSE)),VLOOKUP(MF$10,$BU$14:$BW$44,2,FALSE)),"")</f>
        <v/>
      </c>
      <c r="MG19" s="182" t="str">
        <f>IF(COUNTIF($AL19,CG$8),IF(COUNTIF($LX19:MF19,"")&lt;CG$13,CONCATENATE(" + ",VLOOKUP(MG$10,$BU$14:$BW$44,2,FALSE)),VLOOKUP(MG$10,$BU$14:$BW$44,2,FALSE)),"")</f>
        <v/>
      </c>
      <c r="MH19" s="182" t="str">
        <f>IF(COUNTIF($AL19,CH$8),IF(COUNTIF($LX19:MG19,"")&lt;CH$13,CONCATENATE(" + ",VLOOKUP(MH$10,$BU$14:$BW$44,2,FALSE)),VLOOKUP(MH$10,$BU$14:$BW$44,2,FALSE)),"")</f>
        <v/>
      </c>
      <c r="MI19" s="182" t="str">
        <f>IF(COUNTIF($AL19,CI$8),IF(COUNTIF($LX19:MH19,"")&lt;CI$13,CONCATENATE(" + ",VLOOKUP(MI$10,$BU$14:$BW$44,2,FALSE)),VLOOKUP(MI$10,$BU$14:$BW$44,2,FALSE)),"")</f>
        <v/>
      </c>
      <c r="MJ19" s="182" t="str">
        <f>IF(COUNTIF($AL19,CJ$8),IF(COUNTIF($LX19:MI19,"")&lt;CJ$13,CONCATENATE(" + ",VLOOKUP(MJ$10,$BU$14:$BW$44,2,FALSE)),VLOOKUP(MJ$10,$BU$14:$BW$44,2,FALSE)),"")</f>
        <v/>
      </c>
      <c r="MK19" s="182" t="str">
        <f>IF(COUNTIF($AL19,CK$8),IF(COUNTIF($LX19:MJ19,"")&lt;CK$13,CONCATENATE(" + ",VLOOKUP(MK$10,$BU$14:$BW$44,2,FALSE)),VLOOKUP(MK$10,$BU$14:$BW$44,2,FALSE)),"")</f>
        <v/>
      </c>
      <c r="ML19" s="182" t="str">
        <f>IF(COUNTIF($AL19,CL$8),IF(COUNTIF($LX19:MK19,"")&lt;CL$13,CONCATENATE(" + ",VLOOKUP(ML$10,$BU$14:$BW$44,2,FALSE)),VLOOKUP(ML$10,$BU$14:$BW$44,2,FALSE)),"")</f>
        <v/>
      </c>
      <c r="MM19" s="182" t="str">
        <f>IF(COUNTIF($AL19,CM$8),IF(COUNTIF($LX19:ML19,"")&lt;CM$13,CONCATENATE(" + ",VLOOKUP(MM$10,$BU$14:$BW$44,2,FALSE)),VLOOKUP(MM$10,$BU$14:$BW$44,2,FALSE)),"")</f>
        <v/>
      </c>
      <c r="MN19" s="182" t="str">
        <f>IF(COUNTIF($AL19,CN$8),IF(COUNTIF($LX19:MM19,"")&lt;CN$13,CONCATENATE(" + ",VLOOKUP(MN$10,$BU$14:$BW$44,2,FALSE)),VLOOKUP(MN$10,$BU$14:$BW$44,2,FALSE)),"")</f>
        <v/>
      </c>
      <c r="MO19" s="182" t="str">
        <f>IF(COUNTIF($AL19,CO$8),IF(COUNTIF($LX19:MN19,"")&lt;CO$13,CONCATENATE(" + ",VLOOKUP(MO$10,$BU$14:$BW$44,2,FALSE)),VLOOKUP(MO$10,$BU$14:$BW$44,2,FALSE)),"")</f>
        <v/>
      </c>
      <c r="MP19" s="182" t="str">
        <f>IF(COUNTIF($AL19,CP$8),IF(COUNTIF($LX19:MO19,"")&lt;CP$13,CONCATENATE(" + ",VLOOKUP(MP$10,$BU$14:$BW$44,2,FALSE)),VLOOKUP(MP$10,$BU$14:$BW$44,2,FALSE)),"")</f>
        <v/>
      </c>
      <c r="MQ19" s="182" t="str">
        <f>IF(COUNTIF($AL19,CQ$8),IF(COUNTIF($LX19:MP19,"")&lt;CQ$13,CONCATENATE(" + ",VLOOKUP(MQ$10,$BU$14:$BW$44,2,FALSE)),VLOOKUP(MQ$10,$BU$14:$BW$44,2,FALSE)),"")</f>
        <v/>
      </c>
      <c r="MR19" s="182" t="str">
        <f>IF(COUNTIF($AL19,CR$8),IF(COUNTIF($LX19:MQ19,"")&lt;CR$13,CONCATENATE(" + ",VLOOKUP(MR$10,$BU$14:$BW$44,2,FALSE)),VLOOKUP(MR$10,$BU$14:$BW$44,2,FALSE)),"")</f>
        <v/>
      </c>
      <c r="MS19" s="182" t="str">
        <f>IF(COUNTIF($AL19,CS$8),IF(COUNTIF($LX19:MR19,"")&lt;CS$13,CONCATENATE(" + ",VLOOKUP(MS$10,$BU$14:$BW$44,2,FALSE)),VLOOKUP(MS$10,$BU$14:$BW$44,2,FALSE)),"")</f>
        <v/>
      </c>
      <c r="MT19" s="182" t="str">
        <f>IF(COUNTIF($AL19,CT$8),IF(COUNTIF($LX19:MS19,"")&lt;CT$13,CONCATENATE(" + ",VLOOKUP(MT$10,$BU$14:$BW$44,2,FALSE)),VLOOKUP(MT$10,$BU$14:$BW$44,2,FALSE)),"")</f>
        <v/>
      </c>
      <c r="MU19" s="182" t="str">
        <f>IF(COUNTIF($AL19,CU$8),IF(COUNTIF($LX19:MT19,"")&lt;CU$13,CONCATENATE(" + ",VLOOKUP(MU$10,$BU$14:$BW$44,2,FALSE)),VLOOKUP(MU$10,$BU$14:$BW$44,2,FALSE)),"")</f>
        <v/>
      </c>
      <c r="MV19" s="182" t="str">
        <f>IF(COUNTIF($AL19,CV$8),IF(COUNTIF($LX19:MU19,"")&lt;CV$13,CONCATENATE(" + ",VLOOKUP(MV$10,$BU$14:$BW$44,2,FALSE)),VLOOKUP(MV$10,$BU$14:$BW$44,2,FALSE)),"")</f>
        <v/>
      </c>
      <c r="MW19" s="183" t="str">
        <f>IF(COUNTIF($AL19,CW$8),IF(COUNTIF($LX19:MV19,"")&lt;CW$13,CONCATENATE(" + ",VLOOKUP(MW$10,$BU$14:$BW$44,2,FALSE)),VLOOKUP(MW$10,$BU$14:$BW$44,2,FALSE)),"")</f>
        <v/>
      </c>
      <c r="MX19" s="181" t="str">
        <f t="shared" si="164"/>
        <v/>
      </c>
      <c r="MY19" s="184">
        <f t="shared" si="165"/>
        <v>0</v>
      </c>
      <c r="MZ19" s="182" t="str">
        <f t="shared" si="166"/>
        <v/>
      </c>
      <c r="NA19" s="182" t="str">
        <f t="shared" si="167"/>
        <v/>
      </c>
      <c r="NB19" s="182" t="str">
        <f t="shared" si="168"/>
        <v/>
      </c>
      <c r="NC19" s="182" t="str">
        <f t="shared" si="169"/>
        <v/>
      </c>
      <c r="ND19" s="182" t="str">
        <f t="shared" si="170"/>
        <v/>
      </c>
      <c r="NE19" s="182" t="str">
        <f t="shared" si="171"/>
        <v/>
      </c>
      <c r="NF19" s="182" t="str">
        <f t="shared" si="172"/>
        <v/>
      </c>
      <c r="NG19" s="182" t="str">
        <f t="shared" si="173"/>
        <v/>
      </c>
      <c r="NH19" s="182" t="str">
        <f t="shared" si="174"/>
        <v/>
      </c>
      <c r="NI19" s="182" t="str">
        <f t="shared" si="175"/>
        <v/>
      </c>
      <c r="NJ19" s="182" t="str">
        <f t="shared" si="176"/>
        <v/>
      </c>
      <c r="NK19" s="182" t="str">
        <f t="shared" si="177"/>
        <v/>
      </c>
      <c r="NL19" s="182" t="str">
        <f t="shared" si="178"/>
        <v/>
      </c>
      <c r="NM19" s="182" t="str">
        <f t="shared" si="179"/>
        <v/>
      </c>
      <c r="NN19" s="182" t="str">
        <f t="shared" si="180"/>
        <v/>
      </c>
      <c r="NO19" s="182" t="str">
        <f t="shared" si="181"/>
        <v/>
      </c>
      <c r="NP19" s="182" t="str">
        <f t="shared" si="182"/>
        <v/>
      </c>
      <c r="NQ19" s="182" t="str">
        <f t="shared" si="183"/>
        <v/>
      </c>
      <c r="NR19" s="182" t="str">
        <f t="shared" si="184"/>
        <v/>
      </c>
      <c r="NS19" s="182" t="str">
        <f t="shared" si="185"/>
        <v/>
      </c>
      <c r="NT19" s="182" t="str">
        <f t="shared" si="186"/>
        <v/>
      </c>
      <c r="NU19" s="182" t="str">
        <f t="shared" si="187"/>
        <v/>
      </c>
      <c r="NV19" s="182" t="str">
        <f t="shared" si="188"/>
        <v/>
      </c>
      <c r="NW19" s="183" t="str">
        <f t="shared" si="189"/>
        <v/>
      </c>
    </row>
    <row r="20" spans="1:387" ht="17.25" customHeight="1" x14ac:dyDescent="0.25">
      <c r="A20" s="223" t="s">
        <v>390</v>
      </c>
      <c r="B20" s="224" t="s">
        <v>707</v>
      </c>
      <c r="C20" s="225" t="s">
        <v>708</v>
      </c>
      <c r="D20" s="225" t="s">
        <v>709</v>
      </c>
      <c r="E20" s="226" t="s">
        <v>710</v>
      </c>
      <c r="F20" s="227" t="s">
        <v>711</v>
      </c>
      <c r="G20" s="225" t="s">
        <v>133</v>
      </c>
      <c r="H20" s="225" t="s">
        <v>396</v>
      </c>
      <c r="I20" s="227" t="s">
        <v>712</v>
      </c>
      <c r="J20" s="227" t="s">
        <v>713</v>
      </c>
      <c r="K20" s="227" t="s">
        <v>714</v>
      </c>
      <c r="L20" s="227" t="s">
        <v>714</v>
      </c>
      <c r="M20" s="227" t="s">
        <v>715</v>
      </c>
      <c r="N20" s="228" t="s">
        <v>716</v>
      </c>
      <c r="O20" s="228" t="s">
        <v>717</v>
      </c>
      <c r="P20" s="228" t="s">
        <v>718</v>
      </c>
      <c r="Q20" s="228" t="s">
        <v>719</v>
      </c>
      <c r="R20" s="228" t="s">
        <v>691</v>
      </c>
      <c r="S20" s="228" t="s">
        <v>710</v>
      </c>
      <c r="T20" s="229">
        <v>100000</v>
      </c>
      <c r="U20" s="230" t="s">
        <v>720</v>
      </c>
      <c r="V20" s="230" t="s">
        <v>407</v>
      </c>
      <c r="W20" s="229">
        <v>45000</v>
      </c>
      <c r="X20" s="229">
        <v>0</v>
      </c>
      <c r="Y20" s="229" t="s">
        <v>408</v>
      </c>
      <c r="Z20" s="229" t="s">
        <v>409</v>
      </c>
      <c r="AA20" s="231">
        <v>45000</v>
      </c>
      <c r="AB20" s="223"/>
      <c r="AC20" s="223"/>
      <c r="AD20" s="223"/>
      <c r="AE20" s="223"/>
      <c r="AF20" s="223"/>
      <c r="AG20" s="223" t="s">
        <v>221</v>
      </c>
      <c r="AH20" s="233" t="s">
        <v>247</v>
      </c>
      <c r="AI20" s="233" t="s">
        <v>273</v>
      </c>
      <c r="AJ20" s="233" t="s">
        <v>299</v>
      </c>
      <c r="AK20" s="233" t="s">
        <v>325</v>
      </c>
      <c r="AL20" s="233" t="s">
        <v>351</v>
      </c>
      <c r="AM20" s="41" t="s">
        <v>160</v>
      </c>
      <c r="AN20" s="42">
        <v>0</v>
      </c>
      <c r="AO20" s="232" t="s">
        <v>447</v>
      </c>
      <c r="AP20" s="42">
        <v>11</v>
      </c>
      <c r="AQ20" s="41" t="s">
        <v>411</v>
      </c>
      <c r="AR20" s="43">
        <v>10</v>
      </c>
      <c r="AS20" s="41" t="s">
        <v>412</v>
      </c>
      <c r="AT20" s="43">
        <v>6</v>
      </c>
      <c r="AU20" s="75" t="str">
        <f t="shared" si="1"/>
        <v>Ano</v>
      </c>
      <c r="AV20" s="75">
        <f t="shared" si="2"/>
        <v>10</v>
      </c>
      <c r="AW20" s="75" t="str">
        <f t="shared" si="3"/>
        <v>Ano</v>
      </c>
      <c r="AX20" s="75">
        <f t="shared" si="4"/>
        <v>12</v>
      </c>
      <c r="AY20" s="75" t="str">
        <f t="shared" si="5"/>
        <v>Do 10 000</v>
      </c>
      <c r="AZ20" s="75">
        <f t="shared" si="6"/>
        <v>8</v>
      </c>
      <c r="BA20" s="75" t="str">
        <f t="shared" si="7"/>
        <v>Ano</v>
      </c>
      <c r="BB20" s="75">
        <f t="shared" si="8"/>
        <v>10</v>
      </c>
      <c r="BC20" s="75" t="str">
        <f t="shared" si="9"/>
        <v>Ano</v>
      </c>
      <c r="BD20" s="75">
        <f t="shared" si="10"/>
        <v>12</v>
      </c>
      <c r="BE20" s="75" t="str">
        <f t="shared" si="11"/>
        <v>Ano</v>
      </c>
      <c r="BF20" s="75">
        <f t="shared" si="12"/>
        <v>8</v>
      </c>
      <c r="BG20" s="69">
        <f t="shared" si="13"/>
        <v>60</v>
      </c>
      <c r="BH20" s="70">
        <f t="shared" si="14"/>
        <v>27</v>
      </c>
      <c r="BI20" s="69">
        <f t="shared" si="15"/>
        <v>87</v>
      </c>
      <c r="BJ20" s="71">
        <f t="shared" si="16"/>
        <v>0.33</v>
      </c>
      <c r="BK20" s="204">
        <f t="shared" si="17"/>
        <v>0.87</v>
      </c>
      <c r="BL20" s="72">
        <f t="shared" si="18"/>
        <v>1</v>
      </c>
      <c r="BM20" s="83">
        <f t="shared" si="19"/>
        <v>0.45</v>
      </c>
      <c r="BN20" s="221">
        <f t="shared" si="20"/>
        <v>1</v>
      </c>
      <c r="BO20" s="202">
        <f t="shared" si="21"/>
        <v>45000</v>
      </c>
      <c r="BP20" s="101" t="str">
        <f t="shared" si="22"/>
        <v>Jeseník</v>
      </c>
      <c r="BQ20" s="100">
        <v>15200</v>
      </c>
      <c r="BR20" s="95" t="s">
        <v>66</v>
      </c>
      <c r="BS20" s="95" t="s">
        <v>66</v>
      </c>
      <c r="BU20" s="61"/>
      <c r="BV20" s="153"/>
      <c r="BW20" s="172"/>
      <c r="BX20" s="179" t="str">
        <f t="shared" si="23"/>
        <v>Ano</v>
      </c>
      <c r="BY20" s="173" t="str">
        <f t="shared" si="24"/>
        <v/>
      </c>
      <c r="BZ20" s="173" t="str">
        <f>IF(COUNTIF($AG20,BZ$8),IF(COUNTIF($BX20:BY20,"")&lt;BZ$13,CONCATENATE(" + ",VLOOKUP(BZ$10,$BU$14:$BW$44,2,FALSE)),VLOOKUP(BZ$10,$BU$14:$BW$44,2,FALSE)),"")</f>
        <v/>
      </c>
      <c r="CA20" s="173" t="str">
        <f>IF(COUNTIF($AG20,CA$8),IF(COUNTIF($BX20:BZ20,"")&lt;CA$13,CONCATENATE(" + ",VLOOKUP(CA$10,$BU$14:$BW$44,2,FALSE)),VLOOKUP(CA$10,$BU$14:$BW$44,2,FALSE)),"")</f>
        <v/>
      </c>
      <c r="CB20" s="173" t="str">
        <f>IF(COUNTIF($AG20,CB$8),IF(COUNTIF($BX20:CA20,"")&lt;CB$13,CONCATENATE(" + ",VLOOKUP(CB$10,$BU$14:$BW$44,2,FALSE)),VLOOKUP(CB$10,$BU$14:$BW$44,2,FALSE)),"")</f>
        <v/>
      </c>
      <c r="CC20" s="173" t="str">
        <f>IF(COUNTIF($AG20,CC$8),IF(COUNTIF($BX20:CB20,"")&lt;CC$13,CONCATENATE(" + ",VLOOKUP(CC$10,$BU$14:$BW$44,2,FALSE)),VLOOKUP(CC$10,$BU$14:$BW$44,2,FALSE)),"")</f>
        <v/>
      </c>
      <c r="CD20" s="173" t="str">
        <f>IF(COUNTIF($AG20,CD$8),IF(COUNTIF($BX20:CC20,"")&lt;CD$13,CONCATENATE(" + ",VLOOKUP(CD$10,$BU$14:$BW$44,2,FALSE)),VLOOKUP(CD$10,$BU$14:$BW$44,2,FALSE)),"")</f>
        <v/>
      </c>
      <c r="CE20" s="173" t="str">
        <f>IF(COUNTIF($AG20,CE$8),IF(COUNTIF($BX20:CD20,"")&lt;CE$13,CONCATENATE(" + ",VLOOKUP(CE$10,$BU$14:$BW$44,2,FALSE)),VLOOKUP(CE$10,$BU$14:$BW$44,2,FALSE)),"")</f>
        <v/>
      </c>
      <c r="CF20" s="173" t="str">
        <f>IF(COUNTIF($AG20,CF$8),IF(COUNTIF($BX20:CE20,"")&lt;CF$13,CONCATENATE(" + ",VLOOKUP(CF$10,$BU$14:$BW$44,2,FALSE)),VLOOKUP(CF$10,$BU$14:$BW$44,2,FALSE)),"")</f>
        <v/>
      </c>
      <c r="CG20" s="173" t="str">
        <f>IF(COUNTIF($AG20,CG$8),IF(COUNTIF($BX20:CF20,"")&lt;CG$13,CONCATENATE(" + ",VLOOKUP(CG$10,$BU$14:$BW$44,2,FALSE)),VLOOKUP(CG$10,$BU$14:$BW$44,2,FALSE)),"")</f>
        <v/>
      </c>
      <c r="CH20" s="173" t="str">
        <f>IF(COUNTIF($AG20,CH$8),IF(COUNTIF($BX20:CG20,"")&lt;CH$13,CONCATENATE(" + ",VLOOKUP(CH$10,$BU$14:$BW$44,2,FALSE)),VLOOKUP(CH$10,$BU$14:$BW$44,2,FALSE)),"")</f>
        <v/>
      </c>
      <c r="CI20" s="173" t="str">
        <f>IF(COUNTIF($AG20,CI$8),IF(COUNTIF($BX20:CH20,"")&lt;CI$13,CONCATENATE(" + ",VLOOKUP(CI$10,$BU$14:$BW$44,2,FALSE)),VLOOKUP(CI$10,$BU$14:$BW$44,2,FALSE)),"")</f>
        <v/>
      </c>
      <c r="CJ20" s="173" t="str">
        <f>IF(COUNTIF($AG20,CJ$8),IF(COUNTIF($BX20:CI20,"")&lt;CJ$13,CONCATENATE(" + ",VLOOKUP(CJ$10,$BU$14:$BW$44,2,FALSE)),VLOOKUP(CJ$10,$BU$14:$BW$44,2,FALSE)),"")</f>
        <v/>
      </c>
      <c r="CK20" s="173" t="str">
        <f>IF(COUNTIF($AG20,CK$8),IF(COUNTIF($BX20:CJ20,"")&lt;CK$13,CONCATENATE(" + ",VLOOKUP(CK$10,$BU$14:$BW$44,2,FALSE)),VLOOKUP(CK$10,$BU$14:$BW$44,2,FALSE)),"")</f>
        <v/>
      </c>
      <c r="CL20" s="173" t="str">
        <f>IF(COUNTIF($AG20,CL$8),IF(COUNTIF($BX20:CK20,"")&lt;CL$13,CONCATENATE(" + ",VLOOKUP(CL$10,$BU$14:$BW$44,2,FALSE)),VLOOKUP(CL$10,$BU$14:$BW$44,2,FALSE)),"")</f>
        <v/>
      </c>
      <c r="CM20" s="173" t="str">
        <f>IF(COUNTIF($AG20,CM$8),IF(COUNTIF($BX20:CL20,"")&lt;CM$13,CONCATENATE(" + ",VLOOKUP(CM$10,$BU$14:$BW$44,2,FALSE)),VLOOKUP(CM$10,$BU$14:$BW$44,2,FALSE)),"")</f>
        <v/>
      </c>
      <c r="CN20" s="173" t="str">
        <f>IF(COUNTIF($AG20,CN$8),IF(COUNTIF($BX20:CM20,"")&lt;CN$13,CONCATENATE(" + ",VLOOKUP(CN$10,$BU$14:$BW$44,2,FALSE)),VLOOKUP(CN$10,$BU$14:$BW$44,2,FALSE)),"")</f>
        <v/>
      </c>
      <c r="CO20" s="173" t="str">
        <f>IF(COUNTIF($AG20,CO$8),IF(COUNTIF($BX20:CN20,"")&lt;CO$13,CONCATENATE(" + ",VLOOKUP(CO$10,$BU$14:$BW$44,2,FALSE)),VLOOKUP(CO$10,$BU$14:$BW$44,2,FALSE)),"")</f>
        <v/>
      </c>
      <c r="CP20" s="173" t="str">
        <f>IF(COUNTIF($AG20,CP$8),IF(COUNTIF($BX20:CO20,"")&lt;CP$13,CONCATENATE(" + ",VLOOKUP(CP$10,$BU$14:$BW$44,2,FALSE)),VLOOKUP(CP$10,$BU$14:$BW$44,2,FALSE)),"")</f>
        <v/>
      </c>
      <c r="CQ20" s="173" t="str">
        <f>IF(COUNTIF($AG20,CQ$8),IF(COUNTIF($BX20:CP20,"")&lt;CQ$13,CONCATENATE(" + ",VLOOKUP(CQ$10,$BU$14:$BW$44,2,FALSE)),VLOOKUP(CQ$10,$BU$14:$BW$44,2,FALSE)),"")</f>
        <v/>
      </c>
      <c r="CR20" s="173" t="str">
        <f>IF(COUNTIF($AG20,CR$8),IF(COUNTIF($BX20:CQ20,"")&lt;CR$13,CONCATENATE(" + ",VLOOKUP(CR$10,$BU$14:$BW$44,2,FALSE)),VLOOKUP(CR$10,$BU$14:$BW$44,2,FALSE)),"")</f>
        <v/>
      </c>
      <c r="CS20" s="173" t="str">
        <f>IF(COUNTIF($AG20,CS$8),IF(COUNTIF($BX20:CR20,"")&lt;CS$13,CONCATENATE(" + ",VLOOKUP(CS$10,$BU$14:$BW$44,2,FALSE)),VLOOKUP(CS$10,$BU$14:$BW$44,2,FALSE)),"")</f>
        <v/>
      </c>
      <c r="CT20" s="173" t="str">
        <f>IF(COUNTIF($AG20,CT$8),IF(COUNTIF($BX20:CS20,"")&lt;CT$13,CONCATENATE(" + ",VLOOKUP(CT$10,$BU$14:$BW$44,2,FALSE)),VLOOKUP(CT$10,$BU$14:$BW$44,2,FALSE)),"")</f>
        <v/>
      </c>
      <c r="CU20" s="173" t="str">
        <f>IF(COUNTIF($AG20,CU$8),IF(COUNTIF($BX20:CT20,"")&lt;CU$13,CONCATENATE(" + ",VLOOKUP(CU$10,$BU$14:$BW$44,2,FALSE)),VLOOKUP(CU$10,$BU$14:$BW$44,2,FALSE)),"")</f>
        <v/>
      </c>
      <c r="CV20" s="173" t="str">
        <f>IF(COUNTIF($AG20,CV$8),IF(COUNTIF($BX20:CU20,"")&lt;CV$13,CONCATENATE(" + ",VLOOKUP(CV$10,$BU$14:$BW$44,2,FALSE)),VLOOKUP(CV$10,$BU$14:$BW$44,2,FALSE)),"")</f>
        <v/>
      </c>
      <c r="CW20" s="173" t="str">
        <f>IF(COUNTIF($AG20,CW$8),IF(COUNTIF($BX20:CV20,"")&lt;CW$13,CONCATENATE(" + ",VLOOKUP(CW$10,$BU$14:$BW$44,2,FALSE)),VLOOKUP(CW$10,$BU$14:$BW$44,2,FALSE)),"")</f>
        <v/>
      </c>
      <c r="CX20" s="179">
        <f t="shared" si="25"/>
        <v>10</v>
      </c>
      <c r="CY20" s="174" t="str">
        <f t="shared" si="26"/>
        <v/>
      </c>
      <c r="CZ20" s="173" t="str">
        <f t="shared" si="27"/>
        <v/>
      </c>
      <c r="DA20" s="173" t="str">
        <f t="shared" si="28"/>
        <v/>
      </c>
      <c r="DB20" s="173" t="str">
        <f t="shared" si="29"/>
        <v/>
      </c>
      <c r="DC20" s="173" t="str">
        <f t="shared" si="30"/>
        <v/>
      </c>
      <c r="DD20" s="173" t="str">
        <f t="shared" si="31"/>
        <v/>
      </c>
      <c r="DE20" s="173" t="str">
        <f t="shared" si="32"/>
        <v/>
      </c>
      <c r="DF20" s="173" t="str">
        <f t="shared" si="33"/>
        <v/>
      </c>
      <c r="DG20" s="173" t="str">
        <f t="shared" si="34"/>
        <v/>
      </c>
      <c r="DH20" s="173" t="str">
        <f t="shared" si="35"/>
        <v/>
      </c>
      <c r="DI20" s="173" t="str">
        <f t="shared" si="36"/>
        <v/>
      </c>
      <c r="DJ20" s="173" t="str">
        <f t="shared" si="37"/>
        <v/>
      </c>
      <c r="DK20" s="173" t="str">
        <f t="shared" si="38"/>
        <v/>
      </c>
      <c r="DL20" s="173" t="str">
        <f t="shared" si="39"/>
        <v/>
      </c>
      <c r="DM20" s="173" t="str">
        <f t="shared" si="40"/>
        <v/>
      </c>
      <c r="DN20" s="173" t="str">
        <f t="shared" si="41"/>
        <v/>
      </c>
      <c r="DO20" s="173" t="str">
        <f t="shared" si="42"/>
        <v/>
      </c>
      <c r="DP20" s="173" t="str">
        <f t="shared" si="43"/>
        <v/>
      </c>
      <c r="DQ20" s="173" t="str">
        <f t="shared" si="44"/>
        <v/>
      </c>
      <c r="DR20" s="173" t="str">
        <f t="shared" si="45"/>
        <v/>
      </c>
      <c r="DS20" s="173" t="str">
        <f t="shared" si="46"/>
        <v/>
      </c>
      <c r="DT20" s="173" t="str">
        <f t="shared" si="47"/>
        <v/>
      </c>
      <c r="DU20" s="173" t="str">
        <f t="shared" si="48"/>
        <v/>
      </c>
      <c r="DV20" s="173" t="str">
        <f t="shared" si="49"/>
        <v/>
      </c>
      <c r="DW20" s="180" t="str">
        <f t="shared" si="50"/>
        <v/>
      </c>
      <c r="DX20" s="181" t="str">
        <f t="shared" si="190"/>
        <v>Ano</v>
      </c>
      <c r="DY20" s="182" t="str">
        <f t="shared" si="51"/>
        <v/>
      </c>
      <c r="DZ20" s="182" t="str">
        <f>IF(COUNTIF($AH20,BZ$8),IF(COUNTIF($DX20:DY20,"")&lt;BZ$13,CONCATENATE(" + ",VLOOKUP(DZ$10,$BU$14:$BW$44,2,FALSE)),VLOOKUP(DZ$10,$BU$14:$BW$44,2,FALSE)),"")</f>
        <v/>
      </c>
      <c r="EA20" s="182" t="str">
        <f>IF(COUNTIF($AH20,CA$8),IF(COUNTIF($DX20:DZ20,"")&lt;CA$13,CONCATENATE(" + ",VLOOKUP(EA$10,$BU$14:$BW$44,2,FALSE)),VLOOKUP(EA$10,$BU$14:$BW$44,2,FALSE)),"")</f>
        <v/>
      </c>
      <c r="EB20" s="182" t="str">
        <f>IF(COUNTIF($AH20,CB$8),IF(COUNTIF($DX20:EA20,"")&lt;CB$13,CONCATENATE(" + ",VLOOKUP(EB$10,$BU$14:$BW$44,2,FALSE)),VLOOKUP(EB$10,$BU$14:$BW$44,2,FALSE)),"")</f>
        <v/>
      </c>
      <c r="EC20" s="182" t="str">
        <f>IF(COUNTIF($AH20,CC$8),IF(COUNTIF($DX20:EB20,"")&lt;CC$13,CONCATENATE(" + ",VLOOKUP(EC$10,$BU$14:$BW$44,2,FALSE)),VLOOKUP(EC$10,$BU$14:$BW$44,2,FALSE)),"")</f>
        <v/>
      </c>
      <c r="ED20" s="182" t="str">
        <f>IF(COUNTIF($AH20,CD$8),IF(COUNTIF($DX20:EC20,"")&lt;CD$13,CONCATENATE(" + ",VLOOKUP(ED$10,$BU$14:$BW$44,2,FALSE)),VLOOKUP(ED$10,$BU$14:$BW$44,2,FALSE)),"")</f>
        <v/>
      </c>
      <c r="EE20" s="182" t="str">
        <f>IF(COUNTIF($AH20,CE$8),IF(COUNTIF($DX20:ED20,"")&lt;CE$13,CONCATENATE(" + ",VLOOKUP(EE$10,$BU$14:$BW$44,2,FALSE)),VLOOKUP(EE$10,$BU$14:$BW$44,2,FALSE)),"")</f>
        <v/>
      </c>
      <c r="EF20" s="182" t="str">
        <f>IF(COUNTIF($AH20,CF$8),IF(COUNTIF($DX20:EE20,"")&lt;CF$13,CONCATENATE(" + ",VLOOKUP(EF$10,$BU$14:$BW$44,2,FALSE)),VLOOKUP(EF$10,$BU$14:$BW$44,2,FALSE)),"")</f>
        <v/>
      </c>
      <c r="EG20" s="182" t="str">
        <f>IF(COUNTIF($AH20,CG$8),IF(COUNTIF($DX20:EF20,"")&lt;CG$13,CONCATENATE(" + ",VLOOKUP(EG$10,$BU$14:$BW$44,2,FALSE)),VLOOKUP(EG$10,$BU$14:$BW$44,2,FALSE)),"")</f>
        <v/>
      </c>
      <c r="EH20" s="182" t="str">
        <f>IF(COUNTIF($AH20,CH$8),IF(COUNTIF($DX20:EG20,"")&lt;CH$13,CONCATENATE(" + ",VLOOKUP(EH$10,$BU$14:$BW$44,2,FALSE)),VLOOKUP(EH$10,$BU$14:$BW$44,2,FALSE)),"")</f>
        <v/>
      </c>
      <c r="EI20" s="182" t="str">
        <f>IF(COUNTIF($AH20,CI$8),IF(COUNTIF($DX20:EH20,"")&lt;CI$13,CONCATENATE(" + ",VLOOKUP(EI$10,$BU$14:$BW$44,2,FALSE)),VLOOKUP(EI$10,$BU$14:$BW$44,2,FALSE)),"")</f>
        <v/>
      </c>
      <c r="EJ20" s="182" t="str">
        <f>IF(COUNTIF($AH20,CJ$8),IF(COUNTIF($DX20:EI20,"")&lt;CJ$13,CONCATENATE(" + ",VLOOKUP(EJ$10,$BU$14:$BW$44,2,FALSE)),VLOOKUP(EJ$10,$BU$14:$BW$44,2,FALSE)),"")</f>
        <v/>
      </c>
      <c r="EK20" s="182" t="str">
        <f>IF(COUNTIF($AH20,CK$8),IF(COUNTIF($DX20:EJ20,"")&lt;CK$13,CONCATENATE(" + ",VLOOKUP(EK$10,$BU$14:$BW$44,2,FALSE)),VLOOKUP(EK$10,$BU$14:$BW$44,2,FALSE)),"")</f>
        <v/>
      </c>
      <c r="EL20" s="182" t="str">
        <f>IF(COUNTIF($AH20,CL$8),IF(COUNTIF($DX20:EK20,"")&lt;CL$13,CONCATENATE(" + ",VLOOKUP(EL$10,$BU$14:$BW$44,2,FALSE)),VLOOKUP(EL$10,$BU$14:$BW$44,2,FALSE)),"")</f>
        <v/>
      </c>
      <c r="EM20" s="182" t="str">
        <f>IF(COUNTIF($AH20,CM$8),IF(COUNTIF($DX20:EL20,"")&lt;CM$13,CONCATENATE(" + ",VLOOKUP(EM$10,$BU$14:$BW$44,2,FALSE)),VLOOKUP(EM$10,$BU$14:$BW$44,2,FALSE)),"")</f>
        <v/>
      </c>
      <c r="EN20" s="182" t="str">
        <f>IF(COUNTIF($AH20,CN$8),IF(COUNTIF($DX20:EM20,"")&lt;CN$13,CONCATENATE(" + ",VLOOKUP(EN$10,$BU$14:$BW$44,2,FALSE)),VLOOKUP(EN$10,$BU$14:$BW$44,2,FALSE)),"")</f>
        <v/>
      </c>
      <c r="EO20" s="182" t="str">
        <f>IF(COUNTIF($AH20,CO$8),IF(COUNTIF($DX20:EN20,"")&lt;CO$13,CONCATENATE(" + ",VLOOKUP(EO$10,$BU$14:$BW$44,2,FALSE)),VLOOKUP(EO$10,$BU$14:$BW$44,2,FALSE)),"")</f>
        <v/>
      </c>
      <c r="EP20" s="182" t="str">
        <f>IF(COUNTIF($AH20,CP$8),IF(COUNTIF($DX20:EO20,"")&lt;CP$13,CONCATENATE(" + ",VLOOKUP(EP$10,$BU$14:$BW$44,2,FALSE)),VLOOKUP(EP$10,$BU$14:$BW$44,2,FALSE)),"")</f>
        <v/>
      </c>
      <c r="EQ20" s="182" t="str">
        <f>IF(COUNTIF($AH20,CQ$8),IF(COUNTIF($DX20:EP20,"")&lt;CQ$13,CONCATENATE(" + ",VLOOKUP(EQ$10,$BU$14:$BW$44,2,FALSE)),VLOOKUP(EQ$10,$BU$14:$BW$44,2,FALSE)),"")</f>
        <v/>
      </c>
      <c r="ER20" s="182" t="str">
        <f>IF(COUNTIF($AH20,CR$8),IF(COUNTIF($DX20:EQ20,"")&lt;CR$13,CONCATENATE(" + ",VLOOKUP(ER$10,$BU$14:$BW$44,2,FALSE)),VLOOKUP(ER$10,$BU$14:$BW$44,2,FALSE)),"")</f>
        <v/>
      </c>
      <c r="ES20" s="182" t="str">
        <f>IF(COUNTIF($AH20,CS$8),IF(COUNTIF($DX20:ER20,"")&lt;CS$13,CONCATENATE(" + ",VLOOKUP(ES$10,$BU$14:$BW$44,2,FALSE)),VLOOKUP(ES$10,$BU$14:$BW$44,2,FALSE)),"")</f>
        <v/>
      </c>
      <c r="ET20" s="182" t="str">
        <f>IF(COUNTIF($AH20,CT$8),IF(COUNTIF($DX20:ES20,"")&lt;CT$13,CONCATENATE(" + ",VLOOKUP(ET$10,$BU$14:$BW$44,2,FALSE)),VLOOKUP(ET$10,$BU$14:$BW$44,2,FALSE)),"")</f>
        <v/>
      </c>
      <c r="EU20" s="182" t="str">
        <f>IF(COUNTIF($AH20,CU$8),IF(COUNTIF($DX20:ET20,"")&lt;CU$13,CONCATENATE(" + ",VLOOKUP(EU$10,$BU$14:$BW$44,2,FALSE)),VLOOKUP(EU$10,$BU$14:$BW$44,2,FALSE)),"")</f>
        <v/>
      </c>
      <c r="EV20" s="182" t="str">
        <f>IF(COUNTIF($AH20,CV$8),IF(COUNTIF($DX20:EU20,"")&lt;CV$13,CONCATENATE(" + ",VLOOKUP(EV$10,$BU$14:$BW$44,2,FALSE)),VLOOKUP(EV$10,$BU$14:$BW$44,2,FALSE)),"")</f>
        <v/>
      </c>
      <c r="EW20" s="183" t="str">
        <f>IF(COUNTIF($AH20,CW$8),IF(COUNTIF($DX20:EV20,"")&lt;CW$13,CONCATENATE(" + ",VLOOKUP(EW$10,$BU$14:$BW$44,2,FALSE)),VLOOKUP(EW$10,$BU$14:$BW$44,2,FALSE)),"")</f>
        <v/>
      </c>
      <c r="EX20" s="181">
        <f t="shared" si="52"/>
        <v>12</v>
      </c>
      <c r="EY20" s="184" t="str">
        <f t="shared" si="53"/>
        <v/>
      </c>
      <c r="EZ20" s="182" t="str">
        <f t="shared" si="54"/>
        <v/>
      </c>
      <c r="FA20" s="182" t="str">
        <f t="shared" si="55"/>
        <v/>
      </c>
      <c r="FB20" s="182" t="str">
        <f t="shared" si="56"/>
        <v/>
      </c>
      <c r="FC20" s="182" t="str">
        <f t="shared" si="57"/>
        <v/>
      </c>
      <c r="FD20" s="182" t="str">
        <f t="shared" si="58"/>
        <v/>
      </c>
      <c r="FE20" s="182" t="str">
        <f t="shared" si="59"/>
        <v/>
      </c>
      <c r="FF20" s="182" t="str">
        <f t="shared" si="60"/>
        <v/>
      </c>
      <c r="FG20" s="182" t="str">
        <f t="shared" si="61"/>
        <v/>
      </c>
      <c r="FH20" s="182" t="str">
        <f t="shared" si="62"/>
        <v/>
      </c>
      <c r="FI20" s="182" t="str">
        <f t="shared" si="63"/>
        <v/>
      </c>
      <c r="FJ20" s="182" t="str">
        <f t="shared" si="64"/>
        <v/>
      </c>
      <c r="FK20" s="182" t="str">
        <f t="shared" si="65"/>
        <v/>
      </c>
      <c r="FL20" s="182" t="str">
        <f t="shared" si="66"/>
        <v/>
      </c>
      <c r="FM20" s="182" t="str">
        <f t="shared" si="67"/>
        <v/>
      </c>
      <c r="FN20" s="182" t="str">
        <f t="shared" si="68"/>
        <v/>
      </c>
      <c r="FO20" s="182" t="str">
        <f t="shared" si="69"/>
        <v/>
      </c>
      <c r="FP20" s="182" t="str">
        <f t="shared" si="70"/>
        <v/>
      </c>
      <c r="FQ20" s="182" t="str">
        <f t="shared" si="71"/>
        <v/>
      </c>
      <c r="FR20" s="182" t="str">
        <f t="shared" si="72"/>
        <v/>
      </c>
      <c r="FS20" s="182" t="str">
        <f t="shared" si="73"/>
        <v/>
      </c>
      <c r="FT20" s="182" t="str">
        <f t="shared" si="74"/>
        <v/>
      </c>
      <c r="FU20" s="182" t="str">
        <f t="shared" si="75"/>
        <v/>
      </c>
      <c r="FV20" s="182" t="str">
        <f t="shared" si="76"/>
        <v/>
      </c>
      <c r="FW20" s="183" t="str">
        <f t="shared" si="77"/>
        <v/>
      </c>
      <c r="FX20" s="179" t="str">
        <f t="shared" si="78"/>
        <v>Do 10 000</v>
      </c>
      <c r="FY20" s="173" t="str">
        <f t="shared" si="79"/>
        <v/>
      </c>
      <c r="FZ20" s="173" t="str">
        <f>IF(COUNTIF($AI20,BZ$8),IF(COUNTIF($FX20:FY20,"")&lt;BZ$13,CONCATENATE(" + ",VLOOKUP(FZ$10,$BU$14:$BW$44,2,FALSE)),VLOOKUP(FZ$10,$BU$14:$BW$44,2,FALSE)),"")</f>
        <v/>
      </c>
      <c r="GA20" s="173" t="str">
        <f>IF(COUNTIF($AI20,CA$8),IF(COUNTIF($FX20:FZ20,"")&lt;CA$13,CONCATENATE(" + ",VLOOKUP(GA$10,$BU$14:$BW$44,2,FALSE)),VLOOKUP(GA$10,$BU$14:$BW$44,2,FALSE)),"")</f>
        <v/>
      </c>
      <c r="GB20" s="173" t="str">
        <f>IF(COUNTIF($AI20,CB$8),IF(COUNTIF($FX20:GA20,"")&lt;CB$13,CONCATENATE(" + ",VLOOKUP(GB$10,$BU$14:$BW$44,2,FALSE)),VLOOKUP(GB$10,$BU$14:$BW$44,2,FALSE)),"")</f>
        <v/>
      </c>
      <c r="GC20" s="173" t="str">
        <f>IF(COUNTIF($AI20,CC$8),IF(COUNTIF($FX20:GB20,"")&lt;CC$13,CONCATENATE(" + ",VLOOKUP(GC$10,$BU$14:$BW$44,2,FALSE)),VLOOKUP(GC$10,$BU$14:$BW$44,2,FALSE)),"")</f>
        <v/>
      </c>
      <c r="GD20" s="173" t="str">
        <f>IF(COUNTIF($AI20,CD$8),IF(COUNTIF($FX20:GC20,"")&lt;CD$13,CONCATENATE(" + ",VLOOKUP(GD$10,$BU$14:$BW$44,2,FALSE)),VLOOKUP(GD$10,$BU$14:$BW$44,2,FALSE)),"")</f>
        <v/>
      </c>
      <c r="GE20" s="173" t="str">
        <f>IF(COUNTIF($AI20,CE$8),IF(COUNTIF($FX20:GD20,"")&lt;CE$13,CONCATENATE(" + ",VLOOKUP(GE$10,$BU$14:$BW$44,2,FALSE)),VLOOKUP(GE$10,$BU$14:$BW$44,2,FALSE)),"")</f>
        <v/>
      </c>
      <c r="GF20" s="173" t="str">
        <f>IF(COUNTIF($AI20,CF$8),IF(COUNTIF($FX20:GE20,"")&lt;CF$13,CONCATENATE(" + ",VLOOKUP(GF$10,$BU$14:$BW$44,2,FALSE)),VLOOKUP(GF$10,$BU$14:$BW$44,2,FALSE)),"")</f>
        <v/>
      </c>
      <c r="GG20" s="173" t="str">
        <f>IF(COUNTIF($AI20,CG$8),IF(COUNTIF($FX20:GF20,"")&lt;CG$13,CONCATENATE(" + ",VLOOKUP(GG$10,$BU$14:$BW$44,2,FALSE)),VLOOKUP(GG$10,$BU$14:$BW$44,2,FALSE)),"")</f>
        <v/>
      </c>
      <c r="GH20" s="173" t="str">
        <f>IF(COUNTIF($AI20,CH$8),IF(COUNTIF($FX20:GG20,"")&lt;CH$13,CONCATENATE(" + ",VLOOKUP(GH$10,$BU$14:$BW$44,2,FALSE)),VLOOKUP(GH$10,$BU$14:$BW$44,2,FALSE)),"")</f>
        <v/>
      </c>
      <c r="GI20" s="173" t="str">
        <f>IF(COUNTIF($AI20,CI$8),IF(COUNTIF($FX20:GH20,"")&lt;CI$13,CONCATENATE(" + ",VLOOKUP(GI$10,$BU$14:$BW$44,2,FALSE)),VLOOKUP(GI$10,$BU$14:$BW$44,2,FALSE)),"")</f>
        <v/>
      </c>
      <c r="GJ20" s="173" t="str">
        <f>IF(COUNTIF($AI20,CJ$8),IF(COUNTIF($FX20:GI20,"")&lt;CJ$13,CONCATENATE(" + ",VLOOKUP(GJ$10,$BU$14:$BW$44,2,FALSE)),VLOOKUP(GJ$10,$BU$14:$BW$44,2,FALSE)),"")</f>
        <v/>
      </c>
      <c r="GK20" s="173" t="str">
        <f>IF(COUNTIF($AI20,CK$8),IF(COUNTIF($FX20:GJ20,"")&lt;CK$13,CONCATENATE(" + ",VLOOKUP(GK$10,$BU$14:$BW$44,2,FALSE)),VLOOKUP(GK$10,$BU$14:$BW$44,2,FALSE)),"")</f>
        <v/>
      </c>
      <c r="GL20" s="173" t="str">
        <f>IF(COUNTIF($AI20,CL$8),IF(COUNTIF($FX20:GK20,"")&lt;CL$13,CONCATENATE(" + ",VLOOKUP(GL$10,$BU$14:$BW$44,2,FALSE)),VLOOKUP(GL$10,$BU$14:$BW$44,2,FALSE)),"")</f>
        <v/>
      </c>
      <c r="GM20" s="173" t="str">
        <f>IF(COUNTIF($AI20,CM$8),IF(COUNTIF($FX20:GL20,"")&lt;CM$13,CONCATENATE(" + ",VLOOKUP(GM$10,$BU$14:$BW$44,2,FALSE)),VLOOKUP(GM$10,$BU$14:$BW$44,2,FALSE)),"")</f>
        <v/>
      </c>
      <c r="GN20" s="173" t="str">
        <f>IF(COUNTIF($AI20,CN$8),IF(COUNTIF($FX20:GM20,"")&lt;CN$13,CONCATENATE(" + ",VLOOKUP(GN$10,$BU$14:$BW$44,2,FALSE)),VLOOKUP(GN$10,$BU$14:$BW$44,2,FALSE)),"")</f>
        <v/>
      </c>
      <c r="GO20" s="173" t="str">
        <f>IF(COUNTIF($AI20,CO$8),IF(COUNTIF($FX20:GN20,"")&lt;CO$13,CONCATENATE(" + ",VLOOKUP(GO$10,$BU$14:$BW$44,2,FALSE)),VLOOKUP(GO$10,$BU$14:$BW$44,2,FALSE)),"")</f>
        <v/>
      </c>
      <c r="GP20" s="173" t="str">
        <f>IF(COUNTIF($AI20,CP$8),IF(COUNTIF($FX20:GO20,"")&lt;CP$13,CONCATENATE(" + ",VLOOKUP(GP$10,$BU$14:$BW$44,2,FALSE)),VLOOKUP(GP$10,$BU$14:$BW$44,2,FALSE)),"")</f>
        <v/>
      </c>
      <c r="GQ20" s="173" t="str">
        <f>IF(COUNTIF($AI20,CQ$8),IF(COUNTIF($FX20:GP20,"")&lt;CQ$13,CONCATENATE(" + ",VLOOKUP(GQ$10,$BU$14:$BW$44,2,FALSE)),VLOOKUP(GQ$10,$BU$14:$BW$44,2,FALSE)),"")</f>
        <v/>
      </c>
      <c r="GR20" s="173" t="str">
        <f>IF(COUNTIF($AI20,CR$8),IF(COUNTIF($FX20:GQ20,"")&lt;CR$13,CONCATENATE(" + ",VLOOKUP(GR$10,$BU$14:$BW$44,2,FALSE)),VLOOKUP(GR$10,$BU$14:$BW$44,2,FALSE)),"")</f>
        <v/>
      </c>
      <c r="GS20" s="173" t="str">
        <f>IF(COUNTIF($AI20,CS$8),IF(COUNTIF($FX20:GR20,"")&lt;CS$13,CONCATENATE(" + ",VLOOKUP(GS$10,$BU$14:$BW$44,2,FALSE)),VLOOKUP(GS$10,$BU$14:$BW$44,2,FALSE)),"")</f>
        <v/>
      </c>
      <c r="GT20" s="173" t="str">
        <f>IF(COUNTIF($AI20,CT$8),IF(COUNTIF($FX20:GS20,"")&lt;CT$13,CONCATENATE(" + ",VLOOKUP(GT$10,$BU$14:$BW$44,2,FALSE)),VLOOKUP(GT$10,$BU$14:$BW$44,2,FALSE)),"")</f>
        <v/>
      </c>
      <c r="GU20" s="173" t="str">
        <f>IF(COUNTIF($AI20,CU$8),IF(COUNTIF($FX20:GT20,"")&lt;CU$13,CONCATENATE(" + ",VLOOKUP(GU$10,$BU$14:$BW$44,2,FALSE)),VLOOKUP(GU$10,$BU$14:$BW$44,2,FALSE)),"")</f>
        <v/>
      </c>
      <c r="GV20" s="173" t="str">
        <f>IF(COUNTIF($AI20,CV$8),IF(COUNTIF($FX20:GU20,"")&lt;CV$13,CONCATENATE(" + ",VLOOKUP(GV$10,$BU$14:$BW$44,2,FALSE)),VLOOKUP(GV$10,$BU$14:$BW$44,2,FALSE)),"")</f>
        <v/>
      </c>
      <c r="GW20" s="180" t="str">
        <f>IF(COUNTIF($AI20,CW$8),IF(COUNTIF($FX20:GV20,"")&lt;CW$13,CONCATENATE(" + ",VLOOKUP(GW$10,$BU$14:$BW$44,2,FALSE)),VLOOKUP(GW$10,$BU$14:$BW$44,2,FALSE)),"")</f>
        <v/>
      </c>
      <c r="GX20" s="179">
        <f t="shared" si="80"/>
        <v>8</v>
      </c>
      <c r="GY20" s="174" t="str">
        <f t="shared" si="81"/>
        <v/>
      </c>
      <c r="GZ20" s="173" t="str">
        <f t="shared" si="82"/>
        <v/>
      </c>
      <c r="HA20" s="173" t="str">
        <f t="shared" si="83"/>
        <v/>
      </c>
      <c r="HB20" s="173" t="str">
        <f t="shared" si="84"/>
        <v/>
      </c>
      <c r="HC20" s="173" t="str">
        <f t="shared" si="85"/>
        <v/>
      </c>
      <c r="HD20" s="173" t="str">
        <f t="shared" si="86"/>
        <v/>
      </c>
      <c r="HE20" s="173" t="str">
        <f t="shared" si="87"/>
        <v/>
      </c>
      <c r="HF20" s="173" t="str">
        <f t="shared" si="88"/>
        <v/>
      </c>
      <c r="HG20" s="173" t="str">
        <f t="shared" si="89"/>
        <v/>
      </c>
      <c r="HH20" s="173" t="str">
        <f t="shared" si="90"/>
        <v/>
      </c>
      <c r="HI20" s="173" t="str">
        <f t="shared" si="91"/>
        <v/>
      </c>
      <c r="HJ20" s="173" t="str">
        <f t="shared" si="92"/>
        <v/>
      </c>
      <c r="HK20" s="173" t="str">
        <f t="shared" si="93"/>
        <v/>
      </c>
      <c r="HL20" s="173" t="str">
        <f t="shared" si="94"/>
        <v/>
      </c>
      <c r="HM20" s="173" t="str">
        <f t="shared" si="95"/>
        <v/>
      </c>
      <c r="HN20" s="173" t="str">
        <f t="shared" si="96"/>
        <v/>
      </c>
      <c r="HO20" s="173" t="str">
        <f t="shared" si="97"/>
        <v/>
      </c>
      <c r="HP20" s="173" t="str">
        <f t="shared" si="98"/>
        <v/>
      </c>
      <c r="HQ20" s="173" t="str">
        <f t="shared" si="99"/>
        <v/>
      </c>
      <c r="HR20" s="173" t="str">
        <f t="shared" si="100"/>
        <v/>
      </c>
      <c r="HS20" s="173" t="str">
        <f t="shared" si="101"/>
        <v/>
      </c>
      <c r="HT20" s="173" t="str">
        <f t="shared" si="102"/>
        <v/>
      </c>
      <c r="HU20" s="173" t="str">
        <f t="shared" si="103"/>
        <v/>
      </c>
      <c r="HV20" s="173" t="str">
        <f t="shared" si="104"/>
        <v/>
      </c>
      <c r="HW20" s="180" t="str">
        <f t="shared" si="105"/>
        <v/>
      </c>
      <c r="HX20" s="181" t="str">
        <f t="shared" si="106"/>
        <v>Ano</v>
      </c>
      <c r="HY20" s="182" t="str">
        <f t="shared" si="107"/>
        <v/>
      </c>
      <c r="HZ20" s="182" t="str">
        <f>IF(COUNTIF($AJ20,BZ$8),IF(COUNTIF($HX20:HY20,"")&lt;BZ$13,CONCATENATE(" + ",VLOOKUP(HZ$10,$BU$14:$BW$44,2,FALSE)),VLOOKUP(HZ$10,$BU$14:$BW$44,2,FALSE)),"")</f>
        <v/>
      </c>
      <c r="IA20" s="182" t="str">
        <f>IF(COUNTIF($AJ20,CA$8),IF(COUNTIF($HX20:HZ20,"")&lt;CA$13,CONCATENATE(" + ",VLOOKUP(IA$10,$BU$14:$BW$44,2,FALSE)),VLOOKUP(IA$10,$BU$14:$BW$44,2,FALSE)),"")</f>
        <v/>
      </c>
      <c r="IB20" s="182" t="str">
        <f>IF(COUNTIF($AJ20,CB$8),IF(COUNTIF($HX20:IA20,"")&lt;CB$13,CONCATENATE(" + ",VLOOKUP(IB$10,$BU$14:$BW$44,2,FALSE)),VLOOKUP(IB$10,$BU$14:$BW$44,2,FALSE)),"")</f>
        <v/>
      </c>
      <c r="IC20" s="182" t="str">
        <f>IF(COUNTIF($AJ20,CC$8),IF(COUNTIF($HX20:IB20,"")&lt;CC$13,CONCATENATE(" + ",VLOOKUP(IC$10,$BU$14:$BW$44,2,FALSE)),VLOOKUP(IC$10,$BU$14:$BW$44,2,FALSE)),"")</f>
        <v/>
      </c>
      <c r="ID20" s="182" t="str">
        <f>IF(COUNTIF($AJ20,CD$8),IF(COUNTIF($HX20:IC20,"")&lt;CD$13,CONCATENATE(" + ",VLOOKUP(ID$10,$BU$14:$BW$44,2,FALSE)),VLOOKUP(ID$10,$BU$14:$BW$44,2,FALSE)),"")</f>
        <v/>
      </c>
      <c r="IE20" s="182" t="str">
        <f>IF(COUNTIF($AJ20,CE$8),IF(COUNTIF($HX20:ID20,"")&lt;CE$13,CONCATENATE(" + ",VLOOKUP(IE$10,$BU$14:$BW$44,2,FALSE)),VLOOKUP(IE$10,$BU$14:$BW$44,2,FALSE)),"")</f>
        <v/>
      </c>
      <c r="IF20" s="182" t="str">
        <f>IF(COUNTIF($AJ20,CF$8),IF(COUNTIF($HX20:IE20,"")&lt;CF$13,CONCATENATE(" + ",VLOOKUP(IF$10,$BU$14:$BW$44,2,FALSE)),VLOOKUP(IF$10,$BU$14:$BW$44,2,FALSE)),"")</f>
        <v/>
      </c>
      <c r="IG20" s="182" t="str">
        <f>IF(COUNTIF($AJ20,CG$8),IF(COUNTIF($HX20:IF20,"")&lt;CG$13,CONCATENATE(" + ",VLOOKUP(IG$10,$BU$14:$BW$44,2,FALSE)),VLOOKUP(IG$10,$BU$14:$BW$44,2,FALSE)),"")</f>
        <v/>
      </c>
      <c r="IH20" s="182" t="str">
        <f>IF(COUNTIF($AJ20,CH$8),IF(COUNTIF($HX20:IG20,"")&lt;CH$13,CONCATENATE(" + ",VLOOKUP(IH$10,$BU$14:$BW$44,2,FALSE)),VLOOKUP(IH$10,$BU$14:$BW$44,2,FALSE)),"")</f>
        <v/>
      </c>
      <c r="II20" s="182" t="str">
        <f>IF(COUNTIF($AJ20,CI$8),IF(COUNTIF($HX20:IH20,"")&lt;CI$13,CONCATENATE(" + ",VLOOKUP(II$10,$BU$14:$BW$44,2,FALSE)),VLOOKUP(II$10,$BU$14:$BW$44,2,FALSE)),"")</f>
        <v/>
      </c>
      <c r="IJ20" s="182" t="str">
        <f>IF(COUNTIF($AJ20,CJ$8),IF(COUNTIF($HX20:II20,"")&lt;CJ$13,CONCATENATE(" + ",VLOOKUP(IJ$10,$BU$14:$BW$44,2,FALSE)),VLOOKUP(IJ$10,$BU$14:$BW$44,2,FALSE)),"")</f>
        <v/>
      </c>
      <c r="IK20" s="182" t="str">
        <f>IF(COUNTIF($AJ20,CK$8),IF(COUNTIF($HX20:IJ20,"")&lt;CK$13,CONCATENATE(" + ",VLOOKUP(IK$10,$BU$14:$BW$44,2,FALSE)),VLOOKUP(IK$10,$BU$14:$BW$44,2,FALSE)),"")</f>
        <v/>
      </c>
      <c r="IL20" s="182" t="str">
        <f>IF(COUNTIF($AJ20,CL$8),IF(COUNTIF($HX20:IK20,"")&lt;CL$13,CONCATENATE(" + ",VLOOKUP(IL$10,$BU$14:$BW$44,2,FALSE)),VLOOKUP(IL$10,$BU$14:$BW$44,2,FALSE)),"")</f>
        <v/>
      </c>
      <c r="IM20" s="182" t="str">
        <f>IF(COUNTIF($AJ20,CM$8),IF(COUNTIF($HX20:IL20,"")&lt;CM$13,CONCATENATE(" + ",VLOOKUP(IM$10,$BU$14:$BW$44,2,FALSE)),VLOOKUP(IM$10,$BU$14:$BW$44,2,FALSE)),"")</f>
        <v/>
      </c>
      <c r="IN20" s="182" t="str">
        <f>IF(COUNTIF($AJ20,CN$8),IF(COUNTIF($HX20:IM20,"")&lt;CN$13,CONCATENATE(" + ",VLOOKUP(IN$10,$BU$14:$BW$44,2,FALSE)),VLOOKUP(IN$10,$BU$14:$BW$44,2,FALSE)),"")</f>
        <v/>
      </c>
      <c r="IO20" s="182" t="str">
        <f>IF(COUNTIF($AJ20,CO$8),IF(COUNTIF($HX20:IN20,"")&lt;CO$13,CONCATENATE(" + ",VLOOKUP(IO$10,$BU$14:$BW$44,2,FALSE)),VLOOKUP(IO$10,$BU$14:$BW$44,2,FALSE)),"")</f>
        <v/>
      </c>
      <c r="IP20" s="182" t="str">
        <f>IF(COUNTIF($AJ20,CP$8),IF(COUNTIF($HX20:IO20,"")&lt;CP$13,CONCATENATE(" + ",VLOOKUP(IP$10,$BU$14:$BW$44,2,FALSE)),VLOOKUP(IP$10,$BU$14:$BW$44,2,FALSE)),"")</f>
        <v/>
      </c>
      <c r="IQ20" s="182" t="str">
        <f>IF(COUNTIF($AJ20,CQ$8),IF(COUNTIF($HX20:IP20,"")&lt;CQ$13,CONCATENATE(" + ",VLOOKUP(IQ$10,$BU$14:$BW$44,2,FALSE)),VLOOKUP(IQ$10,$BU$14:$BW$44,2,FALSE)),"")</f>
        <v/>
      </c>
      <c r="IR20" s="182" t="str">
        <f>IF(COUNTIF($AJ20,CR$8),IF(COUNTIF($HX20:IQ20,"")&lt;CR$13,CONCATENATE(" + ",VLOOKUP(IR$10,$BU$14:$BW$44,2,FALSE)),VLOOKUP(IR$10,$BU$14:$BW$44,2,FALSE)),"")</f>
        <v/>
      </c>
      <c r="IS20" s="182" t="str">
        <f>IF(COUNTIF($AJ20,CS$8),IF(COUNTIF($HX20:IR20,"")&lt;CS$13,CONCATENATE(" + ",VLOOKUP(IS$10,$BU$14:$BW$44,2,FALSE)),VLOOKUP(IS$10,$BU$14:$BW$44,2,FALSE)),"")</f>
        <v/>
      </c>
      <c r="IT20" s="182" t="str">
        <f>IF(COUNTIF($AJ20,CT$8),IF(COUNTIF($HX20:IS20,"")&lt;CT$13,CONCATENATE(" + ",VLOOKUP(IT$10,$BU$14:$BW$44,2,FALSE)),VLOOKUP(IT$10,$BU$14:$BW$44,2,FALSE)),"")</f>
        <v/>
      </c>
      <c r="IU20" s="182" t="str">
        <f>IF(COUNTIF($AJ20,CU$8),IF(COUNTIF($HX20:IT20,"")&lt;CU$13,CONCATENATE(" + ",VLOOKUP(IU$10,$BU$14:$BW$44,2,FALSE)),VLOOKUP(IU$10,$BU$14:$BW$44,2,FALSE)),"")</f>
        <v/>
      </c>
      <c r="IV20" s="182" t="str">
        <f>IF(COUNTIF($AJ20,CV$8),IF(COUNTIF($HX20:IU20,"")&lt;CV$13,CONCATENATE(" + ",VLOOKUP(IV$10,$BU$14:$BW$44,2,FALSE)),VLOOKUP(IV$10,$BU$14:$BW$44,2,FALSE)),"")</f>
        <v/>
      </c>
      <c r="IW20" s="183" t="str">
        <f>IF(COUNTIF($AJ20,CW$8),IF(COUNTIF($HX20:IV20,"")&lt;CW$13,CONCATENATE(" + ",VLOOKUP(IW$10,$BU$14:$BW$44,2,FALSE)),VLOOKUP(IW$10,$BU$14:$BW$44,2,FALSE)),"")</f>
        <v/>
      </c>
      <c r="IX20" s="181">
        <f t="shared" si="108"/>
        <v>10</v>
      </c>
      <c r="IY20" s="184" t="str">
        <f t="shared" si="109"/>
        <v/>
      </c>
      <c r="IZ20" s="182" t="str">
        <f t="shared" si="110"/>
        <v/>
      </c>
      <c r="JA20" s="182" t="str">
        <f t="shared" si="111"/>
        <v/>
      </c>
      <c r="JB20" s="182" t="str">
        <f t="shared" si="112"/>
        <v/>
      </c>
      <c r="JC20" s="182" t="str">
        <f t="shared" si="113"/>
        <v/>
      </c>
      <c r="JD20" s="182" t="str">
        <f t="shared" si="114"/>
        <v/>
      </c>
      <c r="JE20" s="182" t="str">
        <f t="shared" si="115"/>
        <v/>
      </c>
      <c r="JF20" s="182" t="str">
        <f t="shared" si="116"/>
        <v/>
      </c>
      <c r="JG20" s="182" t="str">
        <f t="shared" si="117"/>
        <v/>
      </c>
      <c r="JH20" s="182" t="str">
        <f t="shared" si="118"/>
        <v/>
      </c>
      <c r="JI20" s="182" t="str">
        <f t="shared" si="119"/>
        <v/>
      </c>
      <c r="JJ20" s="182" t="str">
        <f t="shared" si="120"/>
        <v/>
      </c>
      <c r="JK20" s="182" t="str">
        <f t="shared" si="121"/>
        <v/>
      </c>
      <c r="JL20" s="182" t="str">
        <f t="shared" si="122"/>
        <v/>
      </c>
      <c r="JM20" s="182" t="str">
        <f t="shared" si="123"/>
        <v/>
      </c>
      <c r="JN20" s="182" t="str">
        <f t="shared" si="124"/>
        <v/>
      </c>
      <c r="JO20" s="182" t="str">
        <f t="shared" si="125"/>
        <v/>
      </c>
      <c r="JP20" s="182" t="str">
        <f t="shared" si="126"/>
        <v/>
      </c>
      <c r="JQ20" s="182" t="str">
        <f t="shared" si="127"/>
        <v/>
      </c>
      <c r="JR20" s="182" t="str">
        <f t="shared" si="128"/>
        <v/>
      </c>
      <c r="JS20" s="182" t="str">
        <f t="shared" si="129"/>
        <v/>
      </c>
      <c r="JT20" s="182" t="str">
        <f t="shared" si="130"/>
        <v/>
      </c>
      <c r="JU20" s="182" t="str">
        <f t="shared" si="131"/>
        <v/>
      </c>
      <c r="JV20" s="182" t="str">
        <f t="shared" si="132"/>
        <v/>
      </c>
      <c r="JW20" s="183" t="str">
        <f t="shared" si="133"/>
        <v/>
      </c>
      <c r="JX20" s="179" t="str">
        <f t="shared" si="134"/>
        <v>Ano</v>
      </c>
      <c r="JY20" s="173" t="str">
        <f t="shared" si="135"/>
        <v/>
      </c>
      <c r="JZ20" s="173" t="str">
        <f>IF(COUNTIF($AK20,BZ$8),IF(COUNTIF($JX20:JY20,"")&lt;BZ$13,CONCATENATE(" + ",VLOOKUP(JZ$10,$BU$14:$BW$44,2,FALSE)),VLOOKUP(JZ$10,$BU$14:$BW$44,2,FALSE)),"")</f>
        <v/>
      </c>
      <c r="KA20" s="173" t="str">
        <f>IF(COUNTIF($AK20,CA$8),IF(COUNTIF($JX20:JZ20,"")&lt;CA$13,CONCATENATE(" + ",VLOOKUP(KA$10,$BU$14:$BW$44,2,FALSE)),VLOOKUP(KA$10,$BU$14:$BW$44,2,FALSE)),"")</f>
        <v/>
      </c>
      <c r="KB20" s="173" t="str">
        <f>IF(COUNTIF($AK20,CB$8),IF(COUNTIF($JX20:KA20,"")&lt;CB$13,CONCATENATE(" + ",VLOOKUP(KB$10,$BU$14:$BW$44,2,FALSE)),VLOOKUP(KB$10,$BU$14:$BW$44,2,FALSE)),"")</f>
        <v/>
      </c>
      <c r="KC20" s="173" t="str">
        <f>IF(COUNTIF($AK20,CC$8),IF(COUNTIF($JX20:KB20,"")&lt;CC$13,CONCATENATE(" + ",VLOOKUP(KC$10,$BU$14:$BW$44,2,FALSE)),VLOOKUP(KC$10,$BU$14:$BW$44,2,FALSE)),"")</f>
        <v/>
      </c>
      <c r="KD20" s="173" t="str">
        <f>IF(COUNTIF($AK20,CD$8),IF(COUNTIF($JX20:KC20,"")&lt;CD$13,CONCATENATE(" + ",VLOOKUP(KD$10,$BU$14:$BW$44,2,FALSE)),VLOOKUP(KD$10,$BU$14:$BW$44,2,FALSE)),"")</f>
        <v/>
      </c>
      <c r="KE20" s="173" t="str">
        <f>IF(COUNTIF($AK20,CE$8),IF(COUNTIF($JX20:KD20,"")&lt;CE$13,CONCATENATE(" + ",VLOOKUP(KE$10,$BU$14:$BW$44,2,FALSE)),VLOOKUP(KE$10,$BU$14:$BW$44,2,FALSE)),"")</f>
        <v/>
      </c>
      <c r="KF20" s="173" t="str">
        <f>IF(COUNTIF($AK20,CF$8),IF(COUNTIF($JX20:KE20,"")&lt;CF$13,CONCATENATE(" + ",VLOOKUP(KF$10,$BU$14:$BW$44,2,FALSE)),VLOOKUP(KF$10,$BU$14:$BW$44,2,FALSE)),"")</f>
        <v/>
      </c>
      <c r="KG20" s="173" t="str">
        <f>IF(COUNTIF($AK20,CG$8),IF(COUNTIF($JX20:KF20,"")&lt;CG$13,CONCATENATE(" + ",VLOOKUP(KG$10,$BU$14:$BW$44,2,FALSE)),VLOOKUP(KG$10,$BU$14:$BW$44,2,FALSE)),"")</f>
        <v/>
      </c>
      <c r="KH20" s="173" t="str">
        <f>IF(COUNTIF($AK20,CH$8),IF(COUNTIF($JX20:KG20,"")&lt;CH$13,CONCATENATE(" + ",VLOOKUP(KH$10,$BU$14:$BW$44,2,FALSE)),VLOOKUP(KH$10,$BU$14:$BW$44,2,FALSE)),"")</f>
        <v/>
      </c>
      <c r="KI20" s="173" t="str">
        <f>IF(COUNTIF($AK20,CI$8),IF(COUNTIF($JX20:KH20,"")&lt;CI$13,CONCATENATE(" + ",VLOOKUP(KI$10,$BU$14:$BW$44,2,FALSE)),VLOOKUP(KI$10,$BU$14:$BW$44,2,FALSE)),"")</f>
        <v/>
      </c>
      <c r="KJ20" s="173" t="str">
        <f>IF(COUNTIF($AK20,CJ$8),IF(COUNTIF($JX20:KI20,"")&lt;CJ$13,CONCATENATE(" + ",VLOOKUP(KJ$10,$BU$14:$BW$44,2,FALSE)),VLOOKUP(KJ$10,$BU$14:$BW$44,2,FALSE)),"")</f>
        <v/>
      </c>
      <c r="KK20" s="173" t="str">
        <f>IF(COUNTIF($AK20,CK$8),IF(COUNTIF($JX20:KJ20,"")&lt;CK$13,CONCATENATE(" + ",VLOOKUP(KK$10,$BU$14:$BW$44,2,FALSE)),VLOOKUP(KK$10,$BU$14:$BW$44,2,FALSE)),"")</f>
        <v/>
      </c>
      <c r="KL20" s="173" t="str">
        <f>IF(COUNTIF($AK20,CL$8),IF(COUNTIF($JX20:KK20,"")&lt;CL$13,CONCATENATE(" + ",VLOOKUP(KL$10,$BU$14:$BW$44,2,FALSE)),VLOOKUP(KL$10,$BU$14:$BW$44,2,FALSE)),"")</f>
        <v/>
      </c>
      <c r="KM20" s="173" t="str">
        <f>IF(COUNTIF($AK20,CM$8),IF(COUNTIF($JX20:KL20,"")&lt;CM$13,CONCATENATE(" + ",VLOOKUP(KM$10,$BU$14:$BW$44,2,FALSE)),VLOOKUP(KM$10,$BU$14:$BW$44,2,FALSE)),"")</f>
        <v/>
      </c>
      <c r="KN20" s="173" t="str">
        <f>IF(COUNTIF($AK20,CN$8),IF(COUNTIF($JX20:KM20,"")&lt;CN$13,CONCATENATE(" + ",VLOOKUP(KN$10,$BU$14:$BW$44,2,FALSE)),VLOOKUP(KN$10,$BU$14:$BW$44,2,FALSE)),"")</f>
        <v/>
      </c>
      <c r="KO20" s="173" t="str">
        <f>IF(COUNTIF($AK20,CO$8),IF(COUNTIF($JX20:KN20,"")&lt;CO$13,CONCATENATE(" + ",VLOOKUP(KO$10,$BU$14:$BW$44,2,FALSE)),VLOOKUP(KO$10,$BU$14:$BW$44,2,FALSE)),"")</f>
        <v/>
      </c>
      <c r="KP20" s="173" t="str">
        <f>IF(COUNTIF($AK20,CP$8),IF(COUNTIF($JX20:KO20,"")&lt;CP$13,CONCATENATE(" + ",VLOOKUP(KP$10,$BU$14:$BW$44,2,FALSE)),VLOOKUP(KP$10,$BU$14:$BW$44,2,FALSE)),"")</f>
        <v/>
      </c>
      <c r="KQ20" s="173" t="str">
        <f>IF(COUNTIF($AK20,CQ$8),IF(COUNTIF($JX20:KP20,"")&lt;CQ$13,CONCATENATE(" + ",VLOOKUP(KQ$10,$BU$14:$BW$44,2,FALSE)),VLOOKUP(KQ$10,$BU$14:$BW$44,2,FALSE)),"")</f>
        <v/>
      </c>
      <c r="KR20" s="173" t="str">
        <f>IF(COUNTIF($AK20,CR$8),IF(COUNTIF($JX20:KQ20,"")&lt;CR$13,CONCATENATE(" + ",VLOOKUP(KR$10,$BU$14:$BW$44,2,FALSE)),VLOOKUP(KR$10,$BU$14:$BW$44,2,FALSE)),"")</f>
        <v/>
      </c>
      <c r="KS20" s="173" t="str">
        <f>IF(COUNTIF($AK20,CS$8),IF(COUNTIF($JX20:KR20,"")&lt;CS$13,CONCATENATE(" + ",VLOOKUP(KS$10,$BU$14:$BW$44,2,FALSE)),VLOOKUP(KS$10,$BU$14:$BW$44,2,FALSE)),"")</f>
        <v/>
      </c>
      <c r="KT20" s="173" t="str">
        <f>IF(COUNTIF($AK20,CT$8),IF(COUNTIF($JX20:KS20,"")&lt;CT$13,CONCATENATE(" + ",VLOOKUP(KT$10,$BU$14:$BW$44,2,FALSE)),VLOOKUP(KT$10,$BU$14:$BW$44,2,FALSE)),"")</f>
        <v/>
      </c>
      <c r="KU20" s="173" t="str">
        <f>IF(COUNTIF($AK20,CU$8),IF(COUNTIF($JX20:KT20,"")&lt;CU$13,CONCATENATE(" + ",VLOOKUP(KU$10,$BU$14:$BW$44,2,FALSE)),VLOOKUP(KU$10,$BU$14:$BW$44,2,FALSE)),"")</f>
        <v/>
      </c>
      <c r="KV20" s="173" t="str">
        <f>IF(COUNTIF($AK20,CV$8),IF(COUNTIF($JX20:KU20,"")&lt;CV$13,CONCATENATE(" + ",VLOOKUP(KV$10,$BU$14:$BW$44,2,FALSE)),VLOOKUP(KV$10,$BU$14:$BW$44,2,FALSE)),"")</f>
        <v/>
      </c>
      <c r="KW20" s="180" t="str">
        <f>IF(COUNTIF($AK20,CW$8),IF(COUNTIF($JX20:KV20,"")&lt;CW$13,CONCATENATE(" + ",VLOOKUP(KW$10,$BU$14:$BW$44,2,FALSE)),VLOOKUP(KW$10,$BU$14:$BW$44,2,FALSE)),"")</f>
        <v/>
      </c>
      <c r="KX20" s="179">
        <f t="shared" si="136"/>
        <v>12</v>
      </c>
      <c r="KY20" s="174" t="str">
        <f t="shared" si="137"/>
        <v/>
      </c>
      <c r="KZ20" s="173" t="str">
        <f t="shared" si="138"/>
        <v/>
      </c>
      <c r="LA20" s="173" t="str">
        <f t="shared" si="139"/>
        <v/>
      </c>
      <c r="LB20" s="173" t="str">
        <f t="shared" si="140"/>
        <v/>
      </c>
      <c r="LC20" s="173" t="str">
        <f t="shared" si="141"/>
        <v/>
      </c>
      <c r="LD20" s="173" t="str">
        <f t="shared" si="142"/>
        <v/>
      </c>
      <c r="LE20" s="173" t="str">
        <f t="shared" si="143"/>
        <v/>
      </c>
      <c r="LF20" s="173" t="str">
        <f t="shared" si="144"/>
        <v/>
      </c>
      <c r="LG20" s="173" t="str">
        <f t="shared" si="145"/>
        <v/>
      </c>
      <c r="LH20" s="173" t="str">
        <f t="shared" si="146"/>
        <v/>
      </c>
      <c r="LI20" s="173" t="str">
        <f t="shared" si="147"/>
        <v/>
      </c>
      <c r="LJ20" s="173" t="str">
        <f t="shared" si="148"/>
        <v/>
      </c>
      <c r="LK20" s="173" t="str">
        <f t="shared" si="149"/>
        <v/>
      </c>
      <c r="LL20" s="173" t="str">
        <f t="shared" si="150"/>
        <v/>
      </c>
      <c r="LM20" s="173" t="str">
        <f t="shared" si="151"/>
        <v/>
      </c>
      <c r="LN20" s="173" t="str">
        <f t="shared" si="152"/>
        <v/>
      </c>
      <c r="LO20" s="173" t="str">
        <f t="shared" si="153"/>
        <v/>
      </c>
      <c r="LP20" s="173" t="str">
        <f t="shared" si="154"/>
        <v/>
      </c>
      <c r="LQ20" s="173" t="str">
        <f t="shared" si="155"/>
        <v/>
      </c>
      <c r="LR20" s="173" t="str">
        <f t="shared" si="156"/>
        <v/>
      </c>
      <c r="LS20" s="173" t="str">
        <f t="shared" si="157"/>
        <v/>
      </c>
      <c r="LT20" s="173" t="str">
        <f t="shared" si="158"/>
        <v/>
      </c>
      <c r="LU20" s="173" t="str">
        <f t="shared" si="159"/>
        <v/>
      </c>
      <c r="LV20" s="173" t="str">
        <f t="shared" si="160"/>
        <v/>
      </c>
      <c r="LW20" s="180" t="str">
        <f t="shared" si="161"/>
        <v/>
      </c>
      <c r="LX20" s="181" t="str">
        <f t="shared" si="162"/>
        <v>Ano</v>
      </c>
      <c r="LY20" s="182" t="str">
        <f t="shared" si="163"/>
        <v/>
      </c>
      <c r="LZ20" s="182" t="str">
        <f>IF(COUNTIF($AL20,BZ$8),IF(COUNTIF($LX20:LY20,"")&lt;BZ$13,CONCATENATE(" + ",VLOOKUP(LZ$10,$BU$14:$BW$44,2,FALSE)),VLOOKUP(LZ$10,$BU$14:$BW$44,2,FALSE)),"")</f>
        <v/>
      </c>
      <c r="MA20" s="182" t="str">
        <f>IF(COUNTIF($AL20,CA$8),IF(COUNTIF($LX20:LZ20,"")&lt;CA$13,CONCATENATE(" + ",VLOOKUP(MA$10,$BU$14:$BW$44,2,FALSE)),VLOOKUP(MA$10,$BU$14:$BW$44,2,FALSE)),"")</f>
        <v/>
      </c>
      <c r="MB20" s="182" t="str">
        <f>IF(COUNTIF($AL20,CB$8),IF(COUNTIF($LX20:MA20,"")&lt;CB$13,CONCATENATE(" + ",VLOOKUP(MB$10,$BU$14:$BW$44,2,FALSE)),VLOOKUP(MB$10,$BU$14:$BW$44,2,FALSE)),"")</f>
        <v/>
      </c>
      <c r="MC20" s="182" t="str">
        <f>IF(COUNTIF($AL20,CC$8),IF(COUNTIF($LX20:MB20,"")&lt;CC$13,CONCATENATE(" + ",VLOOKUP(MC$10,$BU$14:$BW$44,2,FALSE)),VLOOKUP(MC$10,$BU$14:$BW$44,2,FALSE)),"")</f>
        <v/>
      </c>
      <c r="MD20" s="182" t="str">
        <f>IF(COUNTIF($AL20,CD$8),IF(COUNTIF($LX20:MC20,"")&lt;CD$13,CONCATENATE(" + ",VLOOKUP(MD$10,$BU$14:$BW$44,2,FALSE)),VLOOKUP(MD$10,$BU$14:$BW$44,2,FALSE)),"")</f>
        <v/>
      </c>
      <c r="ME20" s="182" t="str">
        <f>IF(COUNTIF($AL20,CE$8),IF(COUNTIF($LX20:MD20,"")&lt;CE$13,CONCATENATE(" + ",VLOOKUP(ME$10,$BU$14:$BW$44,2,FALSE)),VLOOKUP(ME$10,$BU$14:$BW$44,2,FALSE)),"")</f>
        <v/>
      </c>
      <c r="MF20" s="182" t="str">
        <f>IF(COUNTIF($AL20,CF$8),IF(COUNTIF($LX20:ME20,"")&lt;CF$13,CONCATENATE(" + ",VLOOKUP(MF$10,$BU$14:$BW$44,2,FALSE)),VLOOKUP(MF$10,$BU$14:$BW$44,2,FALSE)),"")</f>
        <v/>
      </c>
      <c r="MG20" s="182" t="str">
        <f>IF(COUNTIF($AL20,CG$8),IF(COUNTIF($LX20:MF20,"")&lt;CG$13,CONCATENATE(" + ",VLOOKUP(MG$10,$BU$14:$BW$44,2,FALSE)),VLOOKUP(MG$10,$BU$14:$BW$44,2,FALSE)),"")</f>
        <v/>
      </c>
      <c r="MH20" s="182" t="str">
        <f>IF(COUNTIF($AL20,CH$8),IF(COUNTIF($LX20:MG20,"")&lt;CH$13,CONCATENATE(" + ",VLOOKUP(MH$10,$BU$14:$BW$44,2,FALSE)),VLOOKUP(MH$10,$BU$14:$BW$44,2,FALSE)),"")</f>
        <v/>
      </c>
      <c r="MI20" s="182" t="str">
        <f>IF(COUNTIF($AL20,CI$8),IF(COUNTIF($LX20:MH20,"")&lt;CI$13,CONCATENATE(" + ",VLOOKUP(MI$10,$BU$14:$BW$44,2,FALSE)),VLOOKUP(MI$10,$BU$14:$BW$44,2,FALSE)),"")</f>
        <v/>
      </c>
      <c r="MJ20" s="182" t="str">
        <f>IF(COUNTIF($AL20,CJ$8),IF(COUNTIF($LX20:MI20,"")&lt;CJ$13,CONCATENATE(" + ",VLOOKUP(MJ$10,$BU$14:$BW$44,2,FALSE)),VLOOKUP(MJ$10,$BU$14:$BW$44,2,FALSE)),"")</f>
        <v/>
      </c>
      <c r="MK20" s="182" t="str">
        <f>IF(COUNTIF($AL20,CK$8),IF(COUNTIF($LX20:MJ20,"")&lt;CK$13,CONCATENATE(" + ",VLOOKUP(MK$10,$BU$14:$BW$44,2,FALSE)),VLOOKUP(MK$10,$BU$14:$BW$44,2,FALSE)),"")</f>
        <v/>
      </c>
      <c r="ML20" s="182" t="str">
        <f>IF(COUNTIF($AL20,CL$8),IF(COUNTIF($LX20:MK20,"")&lt;CL$13,CONCATENATE(" + ",VLOOKUP(ML$10,$BU$14:$BW$44,2,FALSE)),VLOOKUP(ML$10,$BU$14:$BW$44,2,FALSE)),"")</f>
        <v/>
      </c>
      <c r="MM20" s="182" t="str">
        <f>IF(COUNTIF($AL20,CM$8),IF(COUNTIF($LX20:ML20,"")&lt;CM$13,CONCATENATE(" + ",VLOOKUP(MM$10,$BU$14:$BW$44,2,FALSE)),VLOOKUP(MM$10,$BU$14:$BW$44,2,FALSE)),"")</f>
        <v/>
      </c>
      <c r="MN20" s="182" t="str">
        <f>IF(COUNTIF($AL20,CN$8),IF(COUNTIF($LX20:MM20,"")&lt;CN$13,CONCATENATE(" + ",VLOOKUP(MN$10,$BU$14:$BW$44,2,FALSE)),VLOOKUP(MN$10,$BU$14:$BW$44,2,FALSE)),"")</f>
        <v/>
      </c>
      <c r="MO20" s="182" t="str">
        <f>IF(COUNTIF($AL20,CO$8),IF(COUNTIF($LX20:MN20,"")&lt;CO$13,CONCATENATE(" + ",VLOOKUP(MO$10,$BU$14:$BW$44,2,FALSE)),VLOOKUP(MO$10,$BU$14:$BW$44,2,FALSE)),"")</f>
        <v/>
      </c>
      <c r="MP20" s="182" t="str">
        <f>IF(COUNTIF($AL20,CP$8),IF(COUNTIF($LX20:MO20,"")&lt;CP$13,CONCATENATE(" + ",VLOOKUP(MP$10,$BU$14:$BW$44,2,FALSE)),VLOOKUP(MP$10,$BU$14:$BW$44,2,FALSE)),"")</f>
        <v/>
      </c>
      <c r="MQ20" s="182" t="str">
        <f>IF(COUNTIF($AL20,CQ$8),IF(COUNTIF($LX20:MP20,"")&lt;CQ$13,CONCATENATE(" + ",VLOOKUP(MQ$10,$BU$14:$BW$44,2,FALSE)),VLOOKUP(MQ$10,$BU$14:$BW$44,2,FALSE)),"")</f>
        <v/>
      </c>
      <c r="MR20" s="182" t="str">
        <f>IF(COUNTIF($AL20,CR$8),IF(COUNTIF($LX20:MQ20,"")&lt;CR$13,CONCATENATE(" + ",VLOOKUP(MR$10,$BU$14:$BW$44,2,FALSE)),VLOOKUP(MR$10,$BU$14:$BW$44,2,FALSE)),"")</f>
        <v/>
      </c>
      <c r="MS20" s="182" t="str">
        <f>IF(COUNTIF($AL20,CS$8),IF(COUNTIF($LX20:MR20,"")&lt;CS$13,CONCATENATE(" + ",VLOOKUP(MS$10,$BU$14:$BW$44,2,FALSE)),VLOOKUP(MS$10,$BU$14:$BW$44,2,FALSE)),"")</f>
        <v/>
      </c>
      <c r="MT20" s="182" t="str">
        <f>IF(COUNTIF($AL20,CT$8),IF(COUNTIF($LX20:MS20,"")&lt;CT$13,CONCATENATE(" + ",VLOOKUP(MT$10,$BU$14:$BW$44,2,FALSE)),VLOOKUP(MT$10,$BU$14:$BW$44,2,FALSE)),"")</f>
        <v/>
      </c>
      <c r="MU20" s="182" t="str">
        <f>IF(COUNTIF($AL20,CU$8),IF(COUNTIF($LX20:MT20,"")&lt;CU$13,CONCATENATE(" + ",VLOOKUP(MU$10,$BU$14:$BW$44,2,FALSE)),VLOOKUP(MU$10,$BU$14:$BW$44,2,FALSE)),"")</f>
        <v/>
      </c>
      <c r="MV20" s="182" t="str">
        <f>IF(COUNTIF($AL20,CV$8),IF(COUNTIF($LX20:MU20,"")&lt;CV$13,CONCATENATE(" + ",VLOOKUP(MV$10,$BU$14:$BW$44,2,FALSE)),VLOOKUP(MV$10,$BU$14:$BW$44,2,FALSE)),"")</f>
        <v/>
      </c>
      <c r="MW20" s="183" t="str">
        <f>IF(COUNTIF($AL20,CW$8),IF(COUNTIF($LX20:MV20,"")&lt;CW$13,CONCATENATE(" + ",VLOOKUP(MW$10,$BU$14:$BW$44,2,FALSE)),VLOOKUP(MW$10,$BU$14:$BW$44,2,FALSE)),"")</f>
        <v/>
      </c>
      <c r="MX20" s="181">
        <f t="shared" si="164"/>
        <v>8</v>
      </c>
      <c r="MY20" s="184" t="str">
        <f t="shared" si="165"/>
        <v/>
      </c>
      <c r="MZ20" s="182" t="str">
        <f t="shared" si="166"/>
        <v/>
      </c>
      <c r="NA20" s="182" t="str">
        <f t="shared" si="167"/>
        <v/>
      </c>
      <c r="NB20" s="182" t="str">
        <f t="shared" si="168"/>
        <v/>
      </c>
      <c r="NC20" s="182" t="str">
        <f t="shared" si="169"/>
        <v/>
      </c>
      <c r="ND20" s="182" t="str">
        <f t="shared" si="170"/>
        <v/>
      </c>
      <c r="NE20" s="182" t="str">
        <f t="shared" si="171"/>
        <v/>
      </c>
      <c r="NF20" s="182" t="str">
        <f t="shared" si="172"/>
        <v/>
      </c>
      <c r="NG20" s="182" t="str">
        <f t="shared" si="173"/>
        <v/>
      </c>
      <c r="NH20" s="182" t="str">
        <f t="shared" si="174"/>
        <v/>
      </c>
      <c r="NI20" s="182" t="str">
        <f t="shared" si="175"/>
        <v/>
      </c>
      <c r="NJ20" s="182" t="str">
        <f t="shared" si="176"/>
        <v/>
      </c>
      <c r="NK20" s="182" t="str">
        <f t="shared" si="177"/>
        <v/>
      </c>
      <c r="NL20" s="182" t="str">
        <f t="shared" si="178"/>
        <v/>
      </c>
      <c r="NM20" s="182" t="str">
        <f t="shared" si="179"/>
        <v/>
      </c>
      <c r="NN20" s="182" t="str">
        <f t="shared" si="180"/>
        <v/>
      </c>
      <c r="NO20" s="182" t="str">
        <f t="shared" si="181"/>
        <v/>
      </c>
      <c r="NP20" s="182" t="str">
        <f t="shared" si="182"/>
        <v/>
      </c>
      <c r="NQ20" s="182" t="str">
        <f t="shared" si="183"/>
        <v/>
      </c>
      <c r="NR20" s="182" t="str">
        <f t="shared" si="184"/>
        <v/>
      </c>
      <c r="NS20" s="182" t="str">
        <f t="shared" si="185"/>
        <v/>
      </c>
      <c r="NT20" s="182" t="str">
        <f t="shared" si="186"/>
        <v/>
      </c>
      <c r="NU20" s="182" t="str">
        <f t="shared" si="187"/>
        <v/>
      </c>
      <c r="NV20" s="182" t="str">
        <f t="shared" si="188"/>
        <v/>
      </c>
      <c r="NW20" s="183" t="str">
        <f t="shared" si="189"/>
        <v/>
      </c>
    </row>
    <row r="21" spans="1:387" s="258" customFormat="1" ht="17.25" customHeight="1" x14ac:dyDescent="0.25">
      <c r="A21" s="235" t="s">
        <v>390</v>
      </c>
      <c r="B21" s="236" t="s">
        <v>448</v>
      </c>
      <c r="C21" s="237" t="s">
        <v>449</v>
      </c>
      <c r="D21" s="237" t="s">
        <v>450</v>
      </c>
      <c r="E21" s="237" t="s">
        <v>451</v>
      </c>
      <c r="F21" s="238" t="s">
        <v>452</v>
      </c>
      <c r="G21" s="237" t="s">
        <v>132</v>
      </c>
      <c r="H21" s="237" t="s">
        <v>396</v>
      </c>
      <c r="I21" s="238" t="s">
        <v>453</v>
      </c>
      <c r="J21" s="238" t="s">
        <v>454</v>
      </c>
      <c r="K21" s="238" t="s">
        <v>455</v>
      </c>
      <c r="L21" s="238" t="s">
        <v>455</v>
      </c>
      <c r="M21" s="238" t="s">
        <v>456</v>
      </c>
      <c r="N21" s="239" t="s">
        <v>457</v>
      </c>
      <c r="O21" s="239" t="s">
        <v>458</v>
      </c>
      <c r="P21" s="239" t="s">
        <v>459</v>
      </c>
      <c r="Q21" s="239" t="s">
        <v>460</v>
      </c>
      <c r="R21" s="239" t="s">
        <v>405</v>
      </c>
      <c r="S21" s="239" t="s">
        <v>451</v>
      </c>
      <c r="T21" s="240">
        <v>35000</v>
      </c>
      <c r="U21" s="241" t="s">
        <v>406</v>
      </c>
      <c r="V21" s="241" t="s">
        <v>461</v>
      </c>
      <c r="W21" s="240">
        <v>35000</v>
      </c>
      <c r="X21" s="240">
        <v>0</v>
      </c>
      <c r="Y21" s="240" t="s">
        <v>462</v>
      </c>
      <c r="Z21" s="240" t="s">
        <v>409</v>
      </c>
      <c r="AA21" s="242">
        <v>35000</v>
      </c>
      <c r="AB21" s="235"/>
      <c r="AC21" s="235"/>
      <c r="AD21" s="235"/>
      <c r="AE21" s="235"/>
      <c r="AF21" s="235"/>
      <c r="AG21" s="235" t="s">
        <v>221</v>
      </c>
      <c r="AH21" s="235" t="s">
        <v>247</v>
      </c>
      <c r="AI21" s="235" t="s">
        <v>273</v>
      </c>
      <c r="AJ21" s="235" t="s">
        <v>299</v>
      </c>
      <c r="AK21" s="235" t="s">
        <v>325</v>
      </c>
      <c r="AL21" s="235" t="s">
        <v>351</v>
      </c>
      <c r="AM21" s="243" t="s">
        <v>160</v>
      </c>
      <c r="AN21" s="244">
        <v>0</v>
      </c>
      <c r="AO21" s="245" t="s">
        <v>410</v>
      </c>
      <c r="AP21" s="244">
        <v>8</v>
      </c>
      <c r="AQ21" s="243" t="s">
        <v>411</v>
      </c>
      <c r="AR21" s="246">
        <v>10</v>
      </c>
      <c r="AS21" s="243" t="s">
        <v>412</v>
      </c>
      <c r="AT21" s="246">
        <v>6</v>
      </c>
      <c r="AU21" s="247" t="str">
        <f t="shared" si="1"/>
        <v>Ano</v>
      </c>
      <c r="AV21" s="247">
        <f t="shared" si="2"/>
        <v>10</v>
      </c>
      <c r="AW21" s="247" t="str">
        <f t="shared" si="3"/>
        <v>Ano</v>
      </c>
      <c r="AX21" s="247">
        <f t="shared" si="4"/>
        <v>12</v>
      </c>
      <c r="AY21" s="247" t="str">
        <f t="shared" si="5"/>
        <v>Do 10 000</v>
      </c>
      <c r="AZ21" s="247">
        <f t="shared" si="6"/>
        <v>8</v>
      </c>
      <c r="BA21" s="247" t="str">
        <f t="shared" si="7"/>
        <v>Ano</v>
      </c>
      <c r="BB21" s="247">
        <f t="shared" si="8"/>
        <v>10</v>
      </c>
      <c r="BC21" s="247" t="str">
        <f t="shared" si="9"/>
        <v>Ano</v>
      </c>
      <c r="BD21" s="247">
        <f t="shared" si="10"/>
        <v>12</v>
      </c>
      <c r="BE21" s="247" t="str">
        <f t="shared" si="11"/>
        <v>Ano</v>
      </c>
      <c r="BF21" s="247">
        <f t="shared" si="12"/>
        <v>8</v>
      </c>
      <c r="BG21" s="240">
        <f t="shared" si="13"/>
        <v>60</v>
      </c>
      <c r="BH21" s="248">
        <f t="shared" si="14"/>
        <v>24</v>
      </c>
      <c r="BI21" s="240">
        <f t="shared" si="15"/>
        <v>84</v>
      </c>
      <c r="BJ21" s="249">
        <f t="shared" si="16"/>
        <v>0.4</v>
      </c>
      <c r="BK21" s="250">
        <f t="shared" si="17"/>
        <v>0.84</v>
      </c>
      <c r="BL21" s="251">
        <f t="shared" si="18"/>
        <v>1</v>
      </c>
      <c r="BM21" s="252">
        <f t="shared" si="19"/>
        <v>1</v>
      </c>
      <c r="BN21" s="253">
        <f t="shared" si="20"/>
        <v>1</v>
      </c>
      <c r="BO21" s="254">
        <f t="shared" si="21"/>
        <v>35000</v>
      </c>
      <c r="BP21" s="255" t="str">
        <f t="shared" si="22"/>
        <v>Šumperk</v>
      </c>
      <c r="BQ21" s="256">
        <v>15300</v>
      </c>
      <c r="BR21" s="257" t="s">
        <v>66</v>
      </c>
      <c r="BS21" s="257" t="s">
        <v>66</v>
      </c>
      <c r="BU21" s="259"/>
      <c r="BV21" s="260"/>
      <c r="BW21" s="261"/>
      <c r="BX21" s="262" t="str">
        <f t="shared" si="23"/>
        <v>Ano</v>
      </c>
      <c r="BY21" s="263" t="str">
        <f t="shared" si="24"/>
        <v/>
      </c>
      <c r="BZ21" s="263" t="str">
        <f>IF(COUNTIF($AG21,BZ$8),IF(COUNTIF($BX21:BY21,"")&lt;BZ$13,CONCATENATE(" + ",VLOOKUP(BZ$10,$BU$14:$BW$44,2,FALSE)),VLOOKUP(BZ$10,$BU$14:$BW$44,2,FALSE)),"")</f>
        <v/>
      </c>
      <c r="CA21" s="263" t="str">
        <f>IF(COUNTIF($AG21,CA$8),IF(COUNTIF($BX21:BZ21,"")&lt;CA$13,CONCATENATE(" + ",VLOOKUP(CA$10,$BU$14:$BW$44,2,FALSE)),VLOOKUP(CA$10,$BU$14:$BW$44,2,FALSE)),"")</f>
        <v/>
      </c>
      <c r="CB21" s="263" t="str">
        <f>IF(COUNTIF($AG21,CB$8),IF(COUNTIF($BX21:CA21,"")&lt;CB$13,CONCATENATE(" + ",VLOOKUP(CB$10,$BU$14:$BW$44,2,FALSE)),VLOOKUP(CB$10,$BU$14:$BW$44,2,FALSE)),"")</f>
        <v/>
      </c>
      <c r="CC21" s="263" t="str">
        <f>IF(COUNTIF($AG21,CC$8),IF(COUNTIF($BX21:CB21,"")&lt;CC$13,CONCATENATE(" + ",VLOOKUP(CC$10,$BU$14:$BW$44,2,FALSE)),VLOOKUP(CC$10,$BU$14:$BW$44,2,FALSE)),"")</f>
        <v/>
      </c>
      <c r="CD21" s="263" t="str">
        <f>IF(COUNTIF($AG21,CD$8),IF(COUNTIF($BX21:CC21,"")&lt;CD$13,CONCATENATE(" + ",VLOOKUP(CD$10,$BU$14:$BW$44,2,FALSE)),VLOOKUP(CD$10,$BU$14:$BW$44,2,FALSE)),"")</f>
        <v/>
      </c>
      <c r="CE21" s="263" t="str">
        <f>IF(COUNTIF($AG21,CE$8),IF(COUNTIF($BX21:CD21,"")&lt;CE$13,CONCATENATE(" + ",VLOOKUP(CE$10,$BU$14:$BW$44,2,FALSE)),VLOOKUP(CE$10,$BU$14:$BW$44,2,FALSE)),"")</f>
        <v/>
      </c>
      <c r="CF21" s="263" t="str">
        <f>IF(COUNTIF($AG21,CF$8),IF(COUNTIF($BX21:CE21,"")&lt;CF$13,CONCATENATE(" + ",VLOOKUP(CF$10,$BU$14:$BW$44,2,FALSE)),VLOOKUP(CF$10,$BU$14:$BW$44,2,FALSE)),"")</f>
        <v/>
      </c>
      <c r="CG21" s="263" t="str">
        <f>IF(COUNTIF($AG21,CG$8),IF(COUNTIF($BX21:CF21,"")&lt;CG$13,CONCATENATE(" + ",VLOOKUP(CG$10,$BU$14:$BW$44,2,FALSE)),VLOOKUP(CG$10,$BU$14:$BW$44,2,FALSE)),"")</f>
        <v/>
      </c>
      <c r="CH21" s="263" t="str">
        <f>IF(COUNTIF($AG21,CH$8),IF(COUNTIF($BX21:CG21,"")&lt;CH$13,CONCATENATE(" + ",VLOOKUP(CH$10,$BU$14:$BW$44,2,FALSE)),VLOOKUP(CH$10,$BU$14:$BW$44,2,FALSE)),"")</f>
        <v/>
      </c>
      <c r="CI21" s="263" t="str">
        <f>IF(COUNTIF($AG21,CI$8),IF(COUNTIF($BX21:CH21,"")&lt;CI$13,CONCATENATE(" + ",VLOOKUP(CI$10,$BU$14:$BW$44,2,FALSE)),VLOOKUP(CI$10,$BU$14:$BW$44,2,FALSE)),"")</f>
        <v/>
      </c>
      <c r="CJ21" s="263" t="str">
        <f>IF(COUNTIF($AG21,CJ$8),IF(COUNTIF($BX21:CI21,"")&lt;CJ$13,CONCATENATE(" + ",VLOOKUP(CJ$10,$BU$14:$BW$44,2,FALSE)),VLOOKUP(CJ$10,$BU$14:$BW$44,2,FALSE)),"")</f>
        <v/>
      </c>
      <c r="CK21" s="263" t="str">
        <f>IF(COUNTIF($AG21,CK$8),IF(COUNTIF($BX21:CJ21,"")&lt;CK$13,CONCATENATE(" + ",VLOOKUP(CK$10,$BU$14:$BW$44,2,FALSE)),VLOOKUP(CK$10,$BU$14:$BW$44,2,FALSE)),"")</f>
        <v/>
      </c>
      <c r="CL21" s="263" t="str">
        <f>IF(COUNTIF($AG21,CL$8),IF(COUNTIF($BX21:CK21,"")&lt;CL$13,CONCATENATE(" + ",VLOOKUP(CL$10,$BU$14:$BW$44,2,FALSE)),VLOOKUP(CL$10,$BU$14:$BW$44,2,FALSE)),"")</f>
        <v/>
      </c>
      <c r="CM21" s="263" t="str">
        <f>IF(COUNTIF($AG21,CM$8),IF(COUNTIF($BX21:CL21,"")&lt;CM$13,CONCATENATE(" + ",VLOOKUP(CM$10,$BU$14:$BW$44,2,FALSE)),VLOOKUP(CM$10,$BU$14:$BW$44,2,FALSE)),"")</f>
        <v/>
      </c>
      <c r="CN21" s="263" t="str">
        <f>IF(COUNTIF($AG21,CN$8),IF(COUNTIF($BX21:CM21,"")&lt;CN$13,CONCATENATE(" + ",VLOOKUP(CN$10,$BU$14:$BW$44,2,FALSE)),VLOOKUP(CN$10,$BU$14:$BW$44,2,FALSE)),"")</f>
        <v/>
      </c>
      <c r="CO21" s="263" t="str">
        <f>IF(COUNTIF($AG21,CO$8),IF(COUNTIF($BX21:CN21,"")&lt;CO$13,CONCATENATE(" + ",VLOOKUP(CO$10,$BU$14:$BW$44,2,FALSE)),VLOOKUP(CO$10,$BU$14:$BW$44,2,FALSE)),"")</f>
        <v/>
      </c>
      <c r="CP21" s="263" t="str">
        <f>IF(COUNTIF($AG21,CP$8),IF(COUNTIF($BX21:CO21,"")&lt;CP$13,CONCATENATE(" + ",VLOOKUP(CP$10,$BU$14:$BW$44,2,FALSE)),VLOOKUP(CP$10,$BU$14:$BW$44,2,FALSE)),"")</f>
        <v/>
      </c>
      <c r="CQ21" s="263" t="str">
        <f>IF(COUNTIF($AG21,CQ$8),IF(COUNTIF($BX21:CP21,"")&lt;CQ$13,CONCATENATE(" + ",VLOOKUP(CQ$10,$BU$14:$BW$44,2,FALSE)),VLOOKUP(CQ$10,$BU$14:$BW$44,2,FALSE)),"")</f>
        <v/>
      </c>
      <c r="CR21" s="263" t="str">
        <f>IF(COUNTIF($AG21,CR$8),IF(COUNTIF($BX21:CQ21,"")&lt;CR$13,CONCATENATE(" + ",VLOOKUP(CR$10,$BU$14:$BW$44,2,FALSE)),VLOOKUP(CR$10,$BU$14:$BW$44,2,FALSE)),"")</f>
        <v/>
      </c>
      <c r="CS21" s="263" t="str">
        <f>IF(COUNTIF($AG21,CS$8),IF(COUNTIF($BX21:CR21,"")&lt;CS$13,CONCATENATE(" + ",VLOOKUP(CS$10,$BU$14:$BW$44,2,FALSE)),VLOOKUP(CS$10,$BU$14:$BW$44,2,FALSE)),"")</f>
        <v/>
      </c>
      <c r="CT21" s="263" t="str">
        <f>IF(COUNTIF($AG21,CT$8),IF(COUNTIF($BX21:CS21,"")&lt;CT$13,CONCATENATE(" + ",VLOOKUP(CT$10,$BU$14:$BW$44,2,FALSE)),VLOOKUP(CT$10,$BU$14:$BW$44,2,FALSE)),"")</f>
        <v/>
      </c>
      <c r="CU21" s="263" t="str">
        <f>IF(COUNTIF($AG21,CU$8),IF(COUNTIF($BX21:CT21,"")&lt;CU$13,CONCATENATE(" + ",VLOOKUP(CU$10,$BU$14:$BW$44,2,FALSE)),VLOOKUP(CU$10,$BU$14:$BW$44,2,FALSE)),"")</f>
        <v/>
      </c>
      <c r="CV21" s="263" t="str">
        <f>IF(COUNTIF($AG21,CV$8),IF(COUNTIF($BX21:CU21,"")&lt;CV$13,CONCATENATE(" + ",VLOOKUP(CV$10,$BU$14:$BW$44,2,FALSE)),VLOOKUP(CV$10,$BU$14:$BW$44,2,FALSE)),"")</f>
        <v/>
      </c>
      <c r="CW21" s="263" t="str">
        <f>IF(COUNTIF($AG21,CW$8),IF(COUNTIF($BX21:CV21,"")&lt;CW$13,CONCATENATE(" + ",VLOOKUP(CW$10,$BU$14:$BW$44,2,FALSE)),VLOOKUP(CW$10,$BU$14:$BW$44,2,FALSE)),"")</f>
        <v/>
      </c>
      <c r="CX21" s="262">
        <f t="shared" si="25"/>
        <v>10</v>
      </c>
      <c r="CY21" s="264" t="str">
        <f t="shared" si="26"/>
        <v/>
      </c>
      <c r="CZ21" s="263" t="str">
        <f t="shared" si="27"/>
        <v/>
      </c>
      <c r="DA21" s="263" t="str">
        <f t="shared" si="28"/>
        <v/>
      </c>
      <c r="DB21" s="263" t="str">
        <f t="shared" si="29"/>
        <v/>
      </c>
      <c r="DC21" s="263" t="str">
        <f t="shared" si="30"/>
        <v/>
      </c>
      <c r="DD21" s="263" t="str">
        <f t="shared" si="31"/>
        <v/>
      </c>
      <c r="DE21" s="263" t="str">
        <f t="shared" si="32"/>
        <v/>
      </c>
      <c r="DF21" s="263" t="str">
        <f t="shared" si="33"/>
        <v/>
      </c>
      <c r="DG21" s="263" t="str">
        <f t="shared" si="34"/>
        <v/>
      </c>
      <c r="DH21" s="263" t="str">
        <f t="shared" si="35"/>
        <v/>
      </c>
      <c r="DI21" s="263" t="str">
        <f t="shared" si="36"/>
        <v/>
      </c>
      <c r="DJ21" s="263" t="str">
        <f t="shared" si="37"/>
        <v/>
      </c>
      <c r="DK21" s="263" t="str">
        <f t="shared" si="38"/>
        <v/>
      </c>
      <c r="DL21" s="263" t="str">
        <f t="shared" si="39"/>
        <v/>
      </c>
      <c r="DM21" s="263" t="str">
        <f t="shared" si="40"/>
        <v/>
      </c>
      <c r="DN21" s="263" t="str">
        <f t="shared" si="41"/>
        <v/>
      </c>
      <c r="DO21" s="263" t="str">
        <f t="shared" si="42"/>
        <v/>
      </c>
      <c r="DP21" s="263" t="str">
        <f t="shared" si="43"/>
        <v/>
      </c>
      <c r="DQ21" s="263" t="str">
        <f t="shared" si="44"/>
        <v/>
      </c>
      <c r="DR21" s="263" t="str">
        <f t="shared" si="45"/>
        <v/>
      </c>
      <c r="DS21" s="263" t="str">
        <f t="shared" si="46"/>
        <v/>
      </c>
      <c r="DT21" s="263" t="str">
        <f t="shared" si="47"/>
        <v/>
      </c>
      <c r="DU21" s="263" t="str">
        <f t="shared" si="48"/>
        <v/>
      </c>
      <c r="DV21" s="263" t="str">
        <f t="shared" si="49"/>
        <v/>
      </c>
      <c r="DW21" s="265" t="str">
        <f t="shared" si="50"/>
        <v/>
      </c>
      <c r="DX21" s="262" t="str">
        <f t="shared" si="190"/>
        <v>Ano</v>
      </c>
      <c r="DY21" s="263" t="str">
        <f t="shared" si="51"/>
        <v/>
      </c>
      <c r="DZ21" s="263" t="str">
        <f>IF(COUNTIF($AH21,BZ$8),IF(COUNTIF($DX21:DY21,"")&lt;BZ$13,CONCATENATE(" + ",VLOOKUP(DZ$10,$BU$14:$BW$44,2,FALSE)),VLOOKUP(DZ$10,$BU$14:$BW$44,2,FALSE)),"")</f>
        <v/>
      </c>
      <c r="EA21" s="263" t="str">
        <f>IF(COUNTIF($AH21,CA$8),IF(COUNTIF($DX21:DZ21,"")&lt;CA$13,CONCATENATE(" + ",VLOOKUP(EA$10,$BU$14:$BW$44,2,FALSE)),VLOOKUP(EA$10,$BU$14:$BW$44,2,FALSE)),"")</f>
        <v/>
      </c>
      <c r="EB21" s="263" t="str">
        <f>IF(COUNTIF($AH21,CB$8),IF(COUNTIF($DX21:EA21,"")&lt;CB$13,CONCATENATE(" + ",VLOOKUP(EB$10,$BU$14:$BW$44,2,FALSE)),VLOOKUP(EB$10,$BU$14:$BW$44,2,FALSE)),"")</f>
        <v/>
      </c>
      <c r="EC21" s="263" t="str">
        <f>IF(COUNTIF($AH21,CC$8),IF(COUNTIF($DX21:EB21,"")&lt;CC$13,CONCATENATE(" + ",VLOOKUP(EC$10,$BU$14:$BW$44,2,FALSE)),VLOOKUP(EC$10,$BU$14:$BW$44,2,FALSE)),"")</f>
        <v/>
      </c>
      <c r="ED21" s="263" t="str">
        <f>IF(COUNTIF($AH21,CD$8),IF(COUNTIF($DX21:EC21,"")&lt;CD$13,CONCATENATE(" + ",VLOOKUP(ED$10,$BU$14:$BW$44,2,FALSE)),VLOOKUP(ED$10,$BU$14:$BW$44,2,FALSE)),"")</f>
        <v/>
      </c>
      <c r="EE21" s="263" t="str">
        <f>IF(COUNTIF($AH21,CE$8),IF(COUNTIF($DX21:ED21,"")&lt;CE$13,CONCATENATE(" + ",VLOOKUP(EE$10,$BU$14:$BW$44,2,FALSE)),VLOOKUP(EE$10,$BU$14:$BW$44,2,FALSE)),"")</f>
        <v/>
      </c>
      <c r="EF21" s="263" t="str">
        <f>IF(COUNTIF($AH21,CF$8),IF(COUNTIF($DX21:EE21,"")&lt;CF$13,CONCATENATE(" + ",VLOOKUP(EF$10,$BU$14:$BW$44,2,FALSE)),VLOOKUP(EF$10,$BU$14:$BW$44,2,FALSE)),"")</f>
        <v/>
      </c>
      <c r="EG21" s="263" t="str">
        <f>IF(COUNTIF($AH21,CG$8),IF(COUNTIF($DX21:EF21,"")&lt;CG$13,CONCATENATE(" + ",VLOOKUP(EG$10,$BU$14:$BW$44,2,FALSE)),VLOOKUP(EG$10,$BU$14:$BW$44,2,FALSE)),"")</f>
        <v/>
      </c>
      <c r="EH21" s="263" t="str">
        <f>IF(COUNTIF($AH21,CH$8),IF(COUNTIF($DX21:EG21,"")&lt;CH$13,CONCATENATE(" + ",VLOOKUP(EH$10,$BU$14:$BW$44,2,FALSE)),VLOOKUP(EH$10,$BU$14:$BW$44,2,FALSE)),"")</f>
        <v/>
      </c>
      <c r="EI21" s="263" t="str">
        <f>IF(COUNTIF($AH21,CI$8),IF(COUNTIF($DX21:EH21,"")&lt;CI$13,CONCATENATE(" + ",VLOOKUP(EI$10,$BU$14:$BW$44,2,FALSE)),VLOOKUP(EI$10,$BU$14:$BW$44,2,FALSE)),"")</f>
        <v/>
      </c>
      <c r="EJ21" s="263" t="str">
        <f>IF(COUNTIF($AH21,CJ$8),IF(COUNTIF($DX21:EI21,"")&lt;CJ$13,CONCATENATE(" + ",VLOOKUP(EJ$10,$BU$14:$BW$44,2,FALSE)),VLOOKUP(EJ$10,$BU$14:$BW$44,2,FALSE)),"")</f>
        <v/>
      </c>
      <c r="EK21" s="263" t="str">
        <f>IF(COUNTIF($AH21,CK$8),IF(COUNTIF($DX21:EJ21,"")&lt;CK$13,CONCATENATE(" + ",VLOOKUP(EK$10,$BU$14:$BW$44,2,FALSE)),VLOOKUP(EK$10,$BU$14:$BW$44,2,FALSE)),"")</f>
        <v/>
      </c>
      <c r="EL21" s="263" t="str">
        <f>IF(COUNTIF($AH21,CL$8),IF(COUNTIF($DX21:EK21,"")&lt;CL$13,CONCATENATE(" + ",VLOOKUP(EL$10,$BU$14:$BW$44,2,FALSE)),VLOOKUP(EL$10,$BU$14:$BW$44,2,FALSE)),"")</f>
        <v/>
      </c>
      <c r="EM21" s="263" t="str">
        <f>IF(COUNTIF($AH21,CM$8),IF(COUNTIF($DX21:EL21,"")&lt;CM$13,CONCATENATE(" + ",VLOOKUP(EM$10,$BU$14:$BW$44,2,FALSE)),VLOOKUP(EM$10,$BU$14:$BW$44,2,FALSE)),"")</f>
        <v/>
      </c>
      <c r="EN21" s="263" t="str">
        <f>IF(COUNTIF($AH21,CN$8),IF(COUNTIF($DX21:EM21,"")&lt;CN$13,CONCATENATE(" + ",VLOOKUP(EN$10,$BU$14:$BW$44,2,FALSE)),VLOOKUP(EN$10,$BU$14:$BW$44,2,FALSE)),"")</f>
        <v/>
      </c>
      <c r="EO21" s="263" t="str">
        <f>IF(COUNTIF($AH21,CO$8),IF(COUNTIF($DX21:EN21,"")&lt;CO$13,CONCATENATE(" + ",VLOOKUP(EO$10,$BU$14:$BW$44,2,FALSE)),VLOOKUP(EO$10,$BU$14:$BW$44,2,FALSE)),"")</f>
        <v/>
      </c>
      <c r="EP21" s="263" t="str">
        <f>IF(COUNTIF($AH21,CP$8),IF(COUNTIF($DX21:EO21,"")&lt;CP$13,CONCATENATE(" + ",VLOOKUP(EP$10,$BU$14:$BW$44,2,FALSE)),VLOOKUP(EP$10,$BU$14:$BW$44,2,FALSE)),"")</f>
        <v/>
      </c>
      <c r="EQ21" s="263" t="str">
        <f>IF(COUNTIF($AH21,CQ$8),IF(COUNTIF($DX21:EP21,"")&lt;CQ$13,CONCATENATE(" + ",VLOOKUP(EQ$10,$BU$14:$BW$44,2,FALSE)),VLOOKUP(EQ$10,$BU$14:$BW$44,2,FALSE)),"")</f>
        <v/>
      </c>
      <c r="ER21" s="263" t="str">
        <f>IF(COUNTIF($AH21,CR$8),IF(COUNTIF($DX21:EQ21,"")&lt;CR$13,CONCATENATE(" + ",VLOOKUP(ER$10,$BU$14:$BW$44,2,FALSE)),VLOOKUP(ER$10,$BU$14:$BW$44,2,FALSE)),"")</f>
        <v/>
      </c>
      <c r="ES21" s="263" t="str">
        <f>IF(COUNTIF($AH21,CS$8),IF(COUNTIF($DX21:ER21,"")&lt;CS$13,CONCATENATE(" + ",VLOOKUP(ES$10,$BU$14:$BW$44,2,FALSE)),VLOOKUP(ES$10,$BU$14:$BW$44,2,FALSE)),"")</f>
        <v/>
      </c>
      <c r="ET21" s="263" t="str">
        <f>IF(COUNTIF($AH21,CT$8),IF(COUNTIF($DX21:ES21,"")&lt;CT$13,CONCATENATE(" + ",VLOOKUP(ET$10,$BU$14:$BW$44,2,FALSE)),VLOOKUP(ET$10,$BU$14:$BW$44,2,FALSE)),"")</f>
        <v/>
      </c>
      <c r="EU21" s="263" t="str">
        <f>IF(COUNTIF($AH21,CU$8),IF(COUNTIF($DX21:ET21,"")&lt;CU$13,CONCATENATE(" + ",VLOOKUP(EU$10,$BU$14:$BW$44,2,FALSE)),VLOOKUP(EU$10,$BU$14:$BW$44,2,FALSE)),"")</f>
        <v/>
      </c>
      <c r="EV21" s="263" t="str">
        <f>IF(COUNTIF($AH21,CV$8),IF(COUNTIF($DX21:EU21,"")&lt;CV$13,CONCATENATE(" + ",VLOOKUP(EV$10,$BU$14:$BW$44,2,FALSE)),VLOOKUP(EV$10,$BU$14:$BW$44,2,FALSE)),"")</f>
        <v/>
      </c>
      <c r="EW21" s="265" t="str">
        <f>IF(COUNTIF($AH21,CW$8),IF(COUNTIF($DX21:EV21,"")&lt;CW$13,CONCATENATE(" + ",VLOOKUP(EW$10,$BU$14:$BW$44,2,FALSE)),VLOOKUP(EW$10,$BU$14:$BW$44,2,FALSE)),"")</f>
        <v/>
      </c>
      <c r="EX21" s="262">
        <f t="shared" si="52"/>
        <v>12</v>
      </c>
      <c r="EY21" s="264" t="str">
        <f t="shared" si="53"/>
        <v/>
      </c>
      <c r="EZ21" s="263" t="str">
        <f t="shared" si="54"/>
        <v/>
      </c>
      <c r="FA21" s="263" t="str">
        <f t="shared" si="55"/>
        <v/>
      </c>
      <c r="FB21" s="263" t="str">
        <f t="shared" si="56"/>
        <v/>
      </c>
      <c r="FC21" s="263" t="str">
        <f t="shared" si="57"/>
        <v/>
      </c>
      <c r="FD21" s="263" t="str">
        <f t="shared" si="58"/>
        <v/>
      </c>
      <c r="FE21" s="263" t="str">
        <f t="shared" si="59"/>
        <v/>
      </c>
      <c r="FF21" s="263" t="str">
        <f t="shared" si="60"/>
        <v/>
      </c>
      <c r="FG21" s="263" t="str">
        <f t="shared" si="61"/>
        <v/>
      </c>
      <c r="FH21" s="263" t="str">
        <f t="shared" si="62"/>
        <v/>
      </c>
      <c r="FI21" s="263" t="str">
        <f t="shared" si="63"/>
        <v/>
      </c>
      <c r="FJ21" s="263" t="str">
        <f t="shared" si="64"/>
        <v/>
      </c>
      <c r="FK21" s="263" t="str">
        <f t="shared" si="65"/>
        <v/>
      </c>
      <c r="FL21" s="263" t="str">
        <f t="shared" si="66"/>
        <v/>
      </c>
      <c r="FM21" s="263" t="str">
        <f t="shared" si="67"/>
        <v/>
      </c>
      <c r="FN21" s="263" t="str">
        <f t="shared" si="68"/>
        <v/>
      </c>
      <c r="FO21" s="263" t="str">
        <f t="shared" si="69"/>
        <v/>
      </c>
      <c r="FP21" s="263" t="str">
        <f t="shared" si="70"/>
        <v/>
      </c>
      <c r="FQ21" s="263" t="str">
        <f t="shared" si="71"/>
        <v/>
      </c>
      <c r="FR21" s="263" t="str">
        <f t="shared" si="72"/>
        <v/>
      </c>
      <c r="FS21" s="263" t="str">
        <f t="shared" si="73"/>
        <v/>
      </c>
      <c r="FT21" s="263" t="str">
        <f t="shared" si="74"/>
        <v/>
      </c>
      <c r="FU21" s="263" t="str">
        <f t="shared" si="75"/>
        <v/>
      </c>
      <c r="FV21" s="263" t="str">
        <f t="shared" si="76"/>
        <v/>
      </c>
      <c r="FW21" s="265" t="str">
        <f t="shared" si="77"/>
        <v/>
      </c>
      <c r="FX21" s="262" t="str">
        <f t="shared" si="78"/>
        <v>Do 10 000</v>
      </c>
      <c r="FY21" s="263" t="str">
        <f t="shared" si="79"/>
        <v/>
      </c>
      <c r="FZ21" s="263" t="str">
        <f>IF(COUNTIF($AI21,BZ$8),IF(COUNTIF($FX21:FY21,"")&lt;BZ$13,CONCATENATE(" + ",VLOOKUP(FZ$10,$BU$14:$BW$44,2,FALSE)),VLOOKUP(FZ$10,$BU$14:$BW$44,2,FALSE)),"")</f>
        <v/>
      </c>
      <c r="GA21" s="263" t="str">
        <f>IF(COUNTIF($AI21,CA$8),IF(COUNTIF($FX21:FZ21,"")&lt;CA$13,CONCATENATE(" + ",VLOOKUP(GA$10,$BU$14:$BW$44,2,FALSE)),VLOOKUP(GA$10,$BU$14:$BW$44,2,FALSE)),"")</f>
        <v/>
      </c>
      <c r="GB21" s="263" t="str">
        <f>IF(COUNTIF($AI21,CB$8),IF(COUNTIF($FX21:GA21,"")&lt;CB$13,CONCATENATE(" + ",VLOOKUP(GB$10,$BU$14:$BW$44,2,FALSE)),VLOOKUP(GB$10,$BU$14:$BW$44,2,FALSE)),"")</f>
        <v/>
      </c>
      <c r="GC21" s="263" t="str">
        <f>IF(COUNTIF($AI21,CC$8),IF(COUNTIF($FX21:GB21,"")&lt;CC$13,CONCATENATE(" + ",VLOOKUP(GC$10,$BU$14:$BW$44,2,FALSE)),VLOOKUP(GC$10,$BU$14:$BW$44,2,FALSE)),"")</f>
        <v/>
      </c>
      <c r="GD21" s="263" t="str">
        <f>IF(COUNTIF($AI21,CD$8),IF(COUNTIF($FX21:GC21,"")&lt;CD$13,CONCATENATE(" + ",VLOOKUP(GD$10,$BU$14:$BW$44,2,FALSE)),VLOOKUP(GD$10,$BU$14:$BW$44,2,FALSE)),"")</f>
        <v/>
      </c>
      <c r="GE21" s="263" t="str">
        <f>IF(COUNTIF($AI21,CE$8),IF(COUNTIF($FX21:GD21,"")&lt;CE$13,CONCATENATE(" + ",VLOOKUP(GE$10,$BU$14:$BW$44,2,FALSE)),VLOOKUP(GE$10,$BU$14:$BW$44,2,FALSE)),"")</f>
        <v/>
      </c>
      <c r="GF21" s="263" t="str">
        <f>IF(COUNTIF($AI21,CF$8),IF(COUNTIF($FX21:GE21,"")&lt;CF$13,CONCATENATE(" + ",VLOOKUP(GF$10,$BU$14:$BW$44,2,FALSE)),VLOOKUP(GF$10,$BU$14:$BW$44,2,FALSE)),"")</f>
        <v/>
      </c>
      <c r="GG21" s="263" t="str">
        <f>IF(COUNTIF($AI21,CG$8),IF(COUNTIF($FX21:GF21,"")&lt;CG$13,CONCATENATE(" + ",VLOOKUP(GG$10,$BU$14:$BW$44,2,FALSE)),VLOOKUP(GG$10,$BU$14:$BW$44,2,FALSE)),"")</f>
        <v/>
      </c>
      <c r="GH21" s="263" t="str">
        <f>IF(COUNTIF($AI21,CH$8),IF(COUNTIF($FX21:GG21,"")&lt;CH$13,CONCATENATE(" + ",VLOOKUP(GH$10,$BU$14:$BW$44,2,FALSE)),VLOOKUP(GH$10,$BU$14:$BW$44,2,FALSE)),"")</f>
        <v/>
      </c>
      <c r="GI21" s="263" t="str">
        <f>IF(COUNTIF($AI21,CI$8),IF(COUNTIF($FX21:GH21,"")&lt;CI$13,CONCATENATE(" + ",VLOOKUP(GI$10,$BU$14:$BW$44,2,FALSE)),VLOOKUP(GI$10,$BU$14:$BW$44,2,FALSE)),"")</f>
        <v/>
      </c>
      <c r="GJ21" s="263" t="str">
        <f>IF(COUNTIF($AI21,CJ$8),IF(COUNTIF($FX21:GI21,"")&lt;CJ$13,CONCATENATE(" + ",VLOOKUP(GJ$10,$BU$14:$BW$44,2,FALSE)),VLOOKUP(GJ$10,$BU$14:$BW$44,2,FALSE)),"")</f>
        <v/>
      </c>
      <c r="GK21" s="263" t="str">
        <f>IF(COUNTIF($AI21,CK$8),IF(COUNTIF($FX21:GJ21,"")&lt;CK$13,CONCATENATE(" + ",VLOOKUP(GK$10,$BU$14:$BW$44,2,FALSE)),VLOOKUP(GK$10,$BU$14:$BW$44,2,FALSE)),"")</f>
        <v/>
      </c>
      <c r="GL21" s="263" t="str">
        <f>IF(COUNTIF($AI21,CL$8),IF(COUNTIF($FX21:GK21,"")&lt;CL$13,CONCATENATE(" + ",VLOOKUP(GL$10,$BU$14:$BW$44,2,FALSE)),VLOOKUP(GL$10,$BU$14:$BW$44,2,FALSE)),"")</f>
        <v/>
      </c>
      <c r="GM21" s="263" t="str">
        <f>IF(COUNTIF($AI21,CM$8),IF(COUNTIF($FX21:GL21,"")&lt;CM$13,CONCATENATE(" + ",VLOOKUP(GM$10,$BU$14:$BW$44,2,FALSE)),VLOOKUP(GM$10,$BU$14:$BW$44,2,FALSE)),"")</f>
        <v/>
      </c>
      <c r="GN21" s="263" t="str">
        <f>IF(COUNTIF($AI21,CN$8),IF(COUNTIF($FX21:GM21,"")&lt;CN$13,CONCATENATE(" + ",VLOOKUP(GN$10,$BU$14:$BW$44,2,FALSE)),VLOOKUP(GN$10,$BU$14:$BW$44,2,FALSE)),"")</f>
        <v/>
      </c>
      <c r="GO21" s="263" t="str">
        <f>IF(COUNTIF($AI21,CO$8),IF(COUNTIF($FX21:GN21,"")&lt;CO$13,CONCATENATE(" + ",VLOOKUP(GO$10,$BU$14:$BW$44,2,FALSE)),VLOOKUP(GO$10,$BU$14:$BW$44,2,FALSE)),"")</f>
        <v/>
      </c>
      <c r="GP21" s="263" t="str">
        <f>IF(COUNTIF($AI21,CP$8),IF(COUNTIF($FX21:GO21,"")&lt;CP$13,CONCATENATE(" + ",VLOOKUP(GP$10,$BU$14:$BW$44,2,FALSE)),VLOOKUP(GP$10,$BU$14:$BW$44,2,FALSE)),"")</f>
        <v/>
      </c>
      <c r="GQ21" s="263" t="str">
        <f>IF(COUNTIF($AI21,CQ$8),IF(COUNTIF($FX21:GP21,"")&lt;CQ$13,CONCATENATE(" + ",VLOOKUP(GQ$10,$BU$14:$BW$44,2,FALSE)),VLOOKUP(GQ$10,$BU$14:$BW$44,2,FALSE)),"")</f>
        <v/>
      </c>
      <c r="GR21" s="263" t="str">
        <f>IF(COUNTIF($AI21,CR$8),IF(COUNTIF($FX21:GQ21,"")&lt;CR$13,CONCATENATE(" + ",VLOOKUP(GR$10,$BU$14:$BW$44,2,FALSE)),VLOOKUP(GR$10,$BU$14:$BW$44,2,FALSE)),"")</f>
        <v/>
      </c>
      <c r="GS21" s="263" t="str">
        <f>IF(COUNTIF($AI21,CS$8),IF(COUNTIF($FX21:GR21,"")&lt;CS$13,CONCATENATE(" + ",VLOOKUP(GS$10,$BU$14:$BW$44,2,FALSE)),VLOOKUP(GS$10,$BU$14:$BW$44,2,FALSE)),"")</f>
        <v/>
      </c>
      <c r="GT21" s="263" t="str">
        <f>IF(COUNTIF($AI21,CT$8),IF(COUNTIF($FX21:GS21,"")&lt;CT$13,CONCATENATE(" + ",VLOOKUP(GT$10,$BU$14:$BW$44,2,FALSE)),VLOOKUP(GT$10,$BU$14:$BW$44,2,FALSE)),"")</f>
        <v/>
      </c>
      <c r="GU21" s="263" t="str">
        <f>IF(COUNTIF($AI21,CU$8),IF(COUNTIF($FX21:GT21,"")&lt;CU$13,CONCATENATE(" + ",VLOOKUP(GU$10,$BU$14:$BW$44,2,FALSE)),VLOOKUP(GU$10,$BU$14:$BW$44,2,FALSE)),"")</f>
        <v/>
      </c>
      <c r="GV21" s="263" t="str">
        <f>IF(COUNTIF($AI21,CV$8),IF(COUNTIF($FX21:GU21,"")&lt;CV$13,CONCATENATE(" + ",VLOOKUP(GV$10,$BU$14:$BW$44,2,FALSE)),VLOOKUP(GV$10,$BU$14:$BW$44,2,FALSE)),"")</f>
        <v/>
      </c>
      <c r="GW21" s="265" t="str">
        <f>IF(COUNTIF($AI21,CW$8),IF(COUNTIF($FX21:GV21,"")&lt;CW$13,CONCATENATE(" + ",VLOOKUP(GW$10,$BU$14:$BW$44,2,FALSE)),VLOOKUP(GW$10,$BU$14:$BW$44,2,FALSE)),"")</f>
        <v/>
      </c>
      <c r="GX21" s="262">
        <f t="shared" si="80"/>
        <v>8</v>
      </c>
      <c r="GY21" s="264" t="str">
        <f t="shared" si="81"/>
        <v/>
      </c>
      <c r="GZ21" s="263" t="str">
        <f t="shared" si="82"/>
        <v/>
      </c>
      <c r="HA21" s="263" t="str">
        <f t="shared" si="83"/>
        <v/>
      </c>
      <c r="HB21" s="263" t="str">
        <f t="shared" si="84"/>
        <v/>
      </c>
      <c r="HC21" s="263" t="str">
        <f t="shared" si="85"/>
        <v/>
      </c>
      <c r="HD21" s="263" t="str">
        <f t="shared" si="86"/>
        <v/>
      </c>
      <c r="HE21" s="263" t="str">
        <f t="shared" si="87"/>
        <v/>
      </c>
      <c r="HF21" s="263" t="str">
        <f t="shared" si="88"/>
        <v/>
      </c>
      <c r="HG21" s="263" t="str">
        <f t="shared" si="89"/>
        <v/>
      </c>
      <c r="HH21" s="263" t="str">
        <f t="shared" si="90"/>
        <v/>
      </c>
      <c r="HI21" s="263" t="str">
        <f t="shared" si="91"/>
        <v/>
      </c>
      <c r="HJ21" s="263" t="str">
        <f t="shared" si="92"/>
        <v/>
      </c>
      <c r="HK21" s="263" t="str">
        <f t="shared" si="93"/>
        <v/>
      </c>
      <c r="HL21" s="263" t="str">
        <f t="shared" si="94"/>
        <v/>
      </c>
      <c r="HM21" s="263" t="str">
        <f t="shared" si="95"/>
        <v/>
      </c>
      <c r="HN21" s="263" t="str">
        <f t="shared" si="96"/>
        <v/>
      </c>
      <c r="HO21" s="263" t="str">
        <f t="shared" si="97"/>
        <v/>
      </c>
      <c r="HP21" s="263" t="str">
        <f t="shared" si="98"/>
        <v/>
      </c>
      <c r="HQ21" s="263" t="str">
        <f t="shared" si="99"/>
        <v/>
      </c>
      <c r="HR21" s="263" t="str">
        <f t="shared" si="100"/>
        <v/>
      </c>
      <c r="HS21" s="263" t="str">
        <f t="shared" si="101"/>
        <v/>
      </c>
      <c r="HT21" s="263" t="str">
        <f t="shared" si="102"/>
        <v/>
      </c>
      <c r="HU21" s="263" t="str">
        <f t="shared" si="103"/>
        <v/>
      </c>
      <c r="HV21" s="263" t="str">
        <f t="shared" si="104"/>
        <v/>
      </c>
      <c r="HW21" s="265" t="str">
        <f t="shared" si="105"/>
        <v/>
      </c>
      <c r="HX21" s="262" t="str">
        <f t="shared" si="106"/>
        <v>Ano</v>
      </c>
      <c r="HY21" s="263" t="str">
        <f t="shared" si="107"/>
        <v/>
      </c>
      <c r="HZ21" s="263" t="str">
        <f>IF(COUNTIF($AJ21,BZ$8),IF(COUNTIF($HX21:HY21,"")&lt;BZ$13,CONCATENATE(" + ",VLOOKUP(HZ$10,$BU$14:$BW$44,2,FALSE)),VLOOKUP(HZ$10,$BU$14:$BW$44,2,FALSE)),"")</f>
        <v/>
      </c>
      <c r="IA21" s="263" t="str">
        <f>IF(COUNTIF($AJ21,CA$8),IF(COUNTIF($HX21:HZ21,"")&lt;CA$13,CONCATENATE(" + ",VLOOKUP(IA$10,$BU$14:$BW$44,2,FALSE)),VLOOKUP(IA$10,$BU$14:$BW$44,2,FALSE)),"")</f>
        <v/>
      </c>
      <c r="IB21" s="263" t="str">
        <f>IF(COUNTIF($AJ21,CB$8),IF(COUNTIF($HX21:IA21,"")&lt;CB$13,CONCATENATE(" + ",VLOOKUP(IB$10,$BU$14:$BW$44,2,FALSE)),VLOOKUP(IB$10,$BU$14:$BW$44,2,FALSE)),"")</f>
        <v/>
      </c>
      <c r="IC21" s="263" t="str">
        <f>IF(COUNTIF($AJ21,CC$8),IF(COUNTIF($HX21:IB21,"")&lt;CC$13,CONCATENATE(" + ",VLOOKUP(IC$10,$BU$14:$BW$44,2,FALSE)),VLOOKUP(IC$10,$BU$14:$BW$44,2,FALSE)),"")</f>
        <v/>
      </c>
      <c r="ID21" s="263" t="str">
        <f>IF(COUNTIF($AJ21,CD$8),IF(COUNTIF($HX21:IC21,"")&lt;CD$13,CONCATENATE(" + ",VLOOKUP(ID$10,$BU$14:$BW$44,2,FALSE)),VLOOKUP(ID$10,$BU$14:$BW$44,2,FALSE)),"")</f>
        <v/>
      </c>
      <c r="IE21" s="263" t="str">
        <f>IF(COUNTIF($AJ21,CE$8),IF(COUNTIF($HX21:ID21,"")&lt;CE$13,CONCATENATE(" + ",VLOOKUP(IE$10,$BU$14:$BW$44,2,FALSE)),VLOOKUP(IE$10,$BU$14:$BW$44,2,FALSE)),"")</f>
        <v/>
      </c>
      <c r="IF21" s="263" t="str">
        <f>IF(COUNTIF($AJ21,CF$8),IF(COUNTIF($HX21:IE21,"")&lt;CF$13,CONCATENATE(" + ",VLOOKUP(IF$10,$BU$14:$BW$44,2,FALSE)),VLOOKUP(IF$10,$BU$14:$BW$44,2,FALSE)),"")</f>
        <v/>
      </c>
      <c r="IG21" s="263" t="str">
        <f>IF(COUNTIF($AJ21,CG$8),IF(COUNTIF($HX21:IF21,"")&lt;CG$13,CONCATENATE(" + ",VLOOKUP(IG$10,$BU$14:$BW$44,2,FALSE)),VLOOKUP(IG$10,$BU$14:$BW$44,2,FALSE)),"")</f>
        <v/>
      </c>
      <c r="IH21" s="263" t="str">
        <f>IF(COUNTIF($AJ21,CH$8),IF(COUNTIF($HX21:IG21,"")&lt;CH$13,CONCATENATE(" + ",VLOOKUP(IH$10,$BU$14:$BW$44,2,FALSE)),VLOOKUP(IH$10,$BU$14:$BW$44,2,FALSE)),"")</f>
        <v/>
      </c>
      <c r="II21" s="263" t="str">
        <f>IF(COUNTIF($AJ21,CI$8),IF(COUNTIF($HX21:IH21,"")&lt;CI$13,CONCATENATE(" + ",VLOOKUP(II$10,$BU$14:$BW$44,2,FALSE)),VLOOKUP(II$10,$BU$14:$BW$44,2,FALSE)),"")</f>
        <v/>
      </c>
      <c r="IJ21" s="263" t="str">
        <f>IF(COUNTIF($AJ21,CJ$8),IF(COUNTIF($HX21:II21,"")&lt;CJ$13,CONCATENATE(" + ",VLOOKUP(IJ$10,$BU$14:$BW$44,2,FALSE)),VLOOKUP(IJ$10,$BU$14:$BW$44,2,FALSE)),"")</f>
        <v/>
      </c>
      <c r="IK21" s="263" t="str">
        <f>IF(COUNTIF($AJ21,CK$8),IF(COUNTIF($HX21:IJ21,"")&lt;CK$13,CONCATENATE(" + ",VLOOKUP(IK$10,$BU$14:$BW$44,2,FALSE)),VLOOKUP(IK$10,$BU$14:$BW$44,2,FALSE)),"")</f>
        <v/>
      </c>
      <c r="IL21" s="263" t="str">
        <f>IF(COUNTIF($AJ21,CL$8),IF(COUNTIF($HX21:IK21,"")&lt;CL$13,CONCATENATE(" + ",VLOOKUP(IL$10,$BU$14:$BW$44,2,FALSE)),VLOOKUP(IL$10,$BU$14:$BW$44,2,FALSE)),"")</f>
        <v/>
      </c>
      <c r="IM21" s="263" t="str">
        <f>IF(COUNTIF($AJ21,CM$8),IF(COUNTIF($HX21:IL21,"")&lt;CM$13,CONCATENATE(" + ",VLOOKUP(IM$10,$BU$14:$BW$44,2,FALSE)),VLOOKUP(IM$10,$BU$14:$BW$44,2,FALSE)),"")</f>
        <v/>
      </c>
      <c r="IN21" s="263" t="str">
        <f>IF(COUNTIF($AJ21,CN$8),IF(COUNTIF($HX21:IM21,"")&lt;CN$13,CONCATENATE(" + ",VLOOKUP(IN$10,$BU$14:$BW$44,2,FALSE)),VLOOKUP(IN$10,$BU$14:$BW$44,2,FALSE)),"")</f>
        <v/>
      </c>
      <c r="IO21" s="263" t="str">
        <f>IF(COUNTIF($AJ21,CO$8),IF(COUNTIF($HX21:IN21,"")&lt;CO$13,CONCATENATE(" + ",VLOOKUP(IO$10,$BU$14:$BW$44,2,FALSE)),VLOOKUP(IO$10,$BU$14:$BW$44,2,FALSE)),"")</f>
        <v/>
      </c>
      <c r="IP21" s="263" t="str">
        <f>IF(COUNTIF($AJ21,CP$8),IF(COUNTIF($HX21:IO21,"")&lt;CP$13,CONCATENATE(" + ",VLOOKUP(IP$10,$BU$14:$BW$44,2,FALSE)),VLOOKUP(IP$10,$BU$14:$BW$44,2,FALSE)),"")</f>
        <v/>
      </c>
      <c r="IQ21" s="263" t="str">
        <f>IF(COUNTIF($AJ21,CQ$8),IF(COUNTIF($HX21:IP21,"")&lt;CQ$13,CONCATENATE(" + ",VLOOKUP(IQ$10,$BU$14:$BW$44,2,FALSE)),VLOOKUP(IQ$10,$BU$14:$BW$44,2,FALSE)),"")</f>
        <v/>
      </c>
      <c r="IR21" s="263" t="str">
        <f>IF(COUNTIF($AJ21,CR$8),IF(COUNTIF($HX21:IQ21,"")&lt;CR$13,CONCATENATE(" + ",VLOOKUP(IR$10,$BU$14:$BW$44,2,FALSE)),VLOOKUP(IR$10,$BU$14:$BW$44,2,FALSE)),"")</f>
        <v/>
      </c>
      <c r="IS21" s="263" t="str">
        <f>IF(COUNTIF($AJ21,CS$8),IF(COUNTIF($HX21:IR21,"")&lt;CS$13,CONCATENATE(" + ",VLOOKUP(IS$10,$BU$14:$BW$44,2,FALSE)),VLOOKUP(IS$10,$BU$14:$BW$44,2,FALSE)),"")</f>
        <v/>
      </c>
      <c r="IT21" s="263" t="str">
        <f>IF(COUNTIF($AJ21,CT$8),IF(COUNTIF($HX21:IS21,"")&lt;CT$13,CONCATENATE(" + ",VLOOKUP(IT$10,$BU$14:$BW$44,2,FALSE)),VLOOKUP(IT$10,$BU$14:$BW$44,2,FALSE)),"")</f>
        <v/>
      </c>
      <c r="IU21" s="263" t="str">
        <f>IF(COUNTIF($AJ21,CU$8),IF(COUNTIF($HX21:IT21,"")&lt;CU$13,CONCATENATE(" + ",VLOOKUP(IU$10,$BU$14:$BW$44,2,FALSE)),VLOOKUP(IU$10,$BU$14:$BW$44,2,FALSE)),"")</f>
        <v/>
      </c>
      <c r="IV21" s="263" t="str">
        <f>IF(COUNTIF($AJ21,CV$8),IF(COUNTIF($HX21:IU21,"")&lt;CV$13,CONCATENATE(" + ",VLOOKUP(IV$10,$BU$14:$BW$44,2,FALSE)),VLOOKUP(IV$10,$BU$14:$BW$44,2,FALSE)),"")</f>
        <v/>
      </c>
      <c r="IW21" s="265" t="str">
        <f>IF(COUNTIF($AJ21,CW$8),IF(COUNTIF($HX21:IV21,"")&lt;CW$13,CONCATENATE(" + ",VLOOKUP(IW$10,$BU$14:$BW$44,2,FALSE)),VLOOKUP(IW$10,$BU$14:$BW$44,2,FALSE)),"")</f>
        <v/>
      </c>
      <c r="IX21" s="262">
        <f t="shared" si="108"/>
        <v>10</v>
      </c>
      <c r="IY21" s="264" t="str">
        <f t="shared" si="109"/>
        <v/>
      </c>
      <c r="IZ21" s="263" t="str">
        <f t="shared" si="110"/>
        <v/>
      </c>
      <c r="JA21" s="263" t="str">
        <f t="shared" si="111"/>
        <v/>
      </c>
      <c r="JB21" s="263" t="str">
        <f t="shared" si="112"/>
        <v/>
      </c>
      <c r="JC21" s="263" t="str">
        <f t="shared" si="113"/>
        <v/>
      </c>
      <c r="JD21" s="263" t="str">
        <f t="shared" si="114"/>
        <v/>
      </c>
      <c r="JE21" s="263" t="str">
        <f t="shared" si="115"/>
        <v/>
      </c>
      <c r="JF21" s="263" t="str">
        <f t="shared" si="116"/>
        <v/>
      </c>
      <c r="JG21" s="263" t="str">
        <f t="shared" si="117"/>
        <v/>
      </c>
      <c r="JH21" s="263" t="str">
        <f t="shared" si="118"/>
        <v/>
      </c>
      <c r="JI21" s="263" t="str">
        <f t="shared" si="119"/>
        <v/>
      </c>
      <c r="JJ21" s="263" t="str">
        <f t="shared" si="120"/>
        <v/>
      </c>
      <c r="JK21" s="263" t="str">
        <f t="shared" si="121"/>
        <v/>
      </c>
      <c r="JL21" s="263" t="str">
        <f t="shared" si="122"/>
        <v/>
      </c>
      <c r="JM21" s="263" t="str">
        <f t="shared" si="123"/>
        <v/>
      </c>
      <c r="JN21" s="263" t="str">
        <f t="shared" si="124"/>
        <v/>
      </c>
      <c r="JO21" s="263" t="str">
        <f t="shared" si="125"/>
        <v/>
      </c>
      <c r="JP21" s="263" t="str">
        <f t="shared" si="126"/>
        <v/>
      </c>
      <c r="JQ21" s="263" t="str">
        <f t="shared" si="127"/>
        <v/>
      </c>
      <c r="JR21" s="263" t="str">
        <f t="shared" si="128"/>
        <v/>
      </c>
      <c r="JS21" s="263" t="str">
        <f t="shared" si="129"/>
        <v/>
      </c>
      <c r="JT21" s="263" t="str">
        <f t="shared" si="130"/>
        <v/>
      </c>
      <c r="JU21" s="263" t="str">
        <f t="shared" si="131"/>
        <v/>
      </c>
      <c r="JV21" s="263" t="str">
        <f t="shared" si="132"/>
        <v/>
      </c>
      <c r="JW21" s="265" t="str">
        <f t="shared" si="133"/>
        <v/>
      </c>
      <c r="JX21" s="262" t="str">
        <f t="shared" si="134"/>
        <v>Ano</v>
      </c>
      <c r="JY21" s="263" t="str">
        <f t="shared" si="135"/>
        <v/>
      </c>
      <c r="JZ21" s="263" t="str">
        <f>IF(COUNTIF($AK21,BZ$8),IF(COUNTIF($JX21:JY21,"")&lt;BZ$13,CONCATENATE(" + ",VLOOKUP(JZ$10,$BU$14:$BW$44,2,FALSE)),VLOOKUP(JZ$10,$BU$14:$BW$44,2,FALSE)),"")</f>
        <v/>
      </c>
      <c r="KA21" s="263" t="str">
        <f>IF(COUNTIF($AK21,CA$8),IF(COUNTIF($JX21:JZ21,"")&lt;CA$13,CONCATENATE(" + ",VLOOKUP(KA$10,$BU$14:$BW$44,2,FALSE)),VLOOKUP(KA$10,$BU$14:$BW$44,2,FALSE)),"")</f>
        <v/>
      </c>
      <c r="KB21" s="263" t="str">
        <f>IF(COUNTIF($AK21,CB$8),IF(COUNTIF($JX21:KA21,"")&lt;CB$13,CONCATENATE(" + ",VLOOKUP(KB$10,$BU$14:$BW$44,2,FALSE)),VLOOKUP(KB$10,$BU$14:$BW$44,2,FALSE)),"")</f>
        <v/>
      </c>
      <c r="KC21" s="263" t="str">
        <f>IF(COUNTIF($AK21,CC$8),IF(COUNTIF($JX21:KB21,"")&lt;CC$13,CONCATENATE(" + ",VLOOKUP(KC$10,$BU$14:$BW$44,2,FALSE)),VLOOKUP(KC$10,$BU$14:$BW$44,2,FALSE)),"")</f>
        <v/>
      </c>
      <c r="KD21" s="263" t="str">
        <f>IF(COUNTIF($AK21,CD$8),IF(COUNTIF($JX21:KC21,"")&lt;CD$13,CONCATENATE(" + ",VLOOKUP(KD$10,$BU$14:$BW$44,2,FALSE)),VLOOKUP(KD$10,$BU$14:$BW$44,2,FALSE)),"")</f>
        <v/>
      </c>
      <c r="KE21" s="263" t="str">
        <f>IF(COUNTIF($AK21,CE$8),IF(COUNTIF($JX21:KD21,"")&lt;CE$13,CONCATENATE(" + ",VLOOKUP(KE$10,$BU$14:$BW$44,2,FALSE)),VLOOKUP(KE$10,$BU$14:$BW$44,2,FALSE)),"")</f>
        <v/>
      </c>
      <c r="KF21" s="263" t="str">
        <f>IF(COUNTIF($AK21,CF$8),IF(COUNTIF($JX21:KE21,"")&lt;CF$13,CONCATENATE(" + ",VLOOKUP(KF$10,$BU$14:$BW$44,2,FALSE)),VLOOKUP(KF$10,$BU$14:$BW$44,2,FALSE)),"")</f>
        <v/>
      </c>
      <c r="KG21" s="263" t="str">
        <f>IF(COUNTIF($AK21,CG$8),IF(COUNTIF($JX21:KF21,"")&lt;CG$13,CONCATENATE(" + ",VLOOKUP(KG$10,$BU$14:$BW$44,2,FALSE)),VLOOKUP(KG$10,$BU$14:$BW$44,2,FALSE)),"")</f>
        <v/>
      </c>
      <c r="KH21" s="263" t="str">
        <f>IF(COUNTIF($AK21,CH$8),IF(COUNTIF($JX21:KG21,"")&lt;CH$13,CONCATENATE(" + ",VLOOKUP(KH$10,$BU$14:$BW$44,2,FALSE)),VLOOKUP(KH$10,$BU$14:$BW$44,2,FALSE)),"")</f>
        <v/>
      </c>
      <c r="KI21" s="263" t="str">
        <f>IF(COUNTIF($AK21,CI$8),IF(COUNTIF($JX21:KH21,"")&lt;CI$13,CONCATENATE(" + ",VLOOKUP(KI$10,$BU$14:$BW$44,2,FALSE)),VLOOKUP(KI$10,$BU$14:$BW$44,2,FALSE)),"")</f>
        <v/>
      </c>
      <c r="KJ21" s="263" t="str">
        <f>IF(COUNTIF($AK21,CJ$8),IF(COUNTIF($JX21:KI21,"")&lt;CJ$13,CONCATENATE(" + ",VLOOKUP(KJ$10,$BU$14:$BW$44,2,FALSE)),VLOOKUP(KJ$10,$BU$14:$BW$44,2,FALSE)),"")</f>
        <v/>
      </c>
      <c r="KK21" s="263" t="str">
        <f>IF(COUNTIF($AK21,CK$8),IF(COUNTIF($JX21:KJ21,"")&lt;CK$13,CONCATENATE(" + ",VLOOKUP(KK$10,$BU$14:$BW$44,2,FALSE)),VLOOKUP(KK$10,$BU$14:$BW$44,2,FALSE)),"")</f>
        <v/>
      </c>
      <c r="KL21" s="263" t="str">
        <f>IF(COUNTIF($AK21,CL$8),IF(COUNTIF($JX21:KK21,"")&lt;CL$13,CONCATENATE(" + ",VLOOKUP(KL$10,$BU$14:$BW$44,2,FALSE)),VLOOKUP(KL$10,$BU$14:$BW$44,2,FALSE)),"")</f>
        <v/>
      </c>
      <c r="KM21" s="263" t="str">
        <f>IF(COUNTIF($AK21,CM$8),IF(COUNTIF($JX21:KL21,"")&lt;CM$13,CONCATENATE(" + ",VLOOKUP(KM$10,$BU$14:$BW$44,2,FALSE)),VLOOKUP(KM$10,$BU$14:$BW$44,2,FALSE)),"")</f>
        <v/>
      </c>
      <c r="KN21" s="263" t="str">
        <f>IF(COUNTIF($AK21,CN$8),IF(COUNTIF($JX21:KM21,"")&lt;CN$13,CONCATENATE(" + ",VLOOKUP(KN$10,$BU$14:$BW$44,2,FALSE)),VLOOKUP(KN$10,$BU$14:$BW$44,2,FALSE)),"")</f>
        <v/>
      </c>
      <c r="KO21" s="263" t="str">
        <f>IF(COUNTIF($AK21,CO$8),IF(COUNTIF($JX21:KN21,"")&lt;CO$13,CONCATENATE(" + ",VLOOKUP(KO$10,$BU$14:$BW$44,2,FALSE)),VLOOKUP(KO$10,$BU$14:$BW$44,2,FALSE)),"")</f>
        <v/>
      </c>
      <c r="KP21" s="263" t="str">
        <f>IF(COUNTIF($AK21,CP$8),IF(COUNTIF($JX21:KO21,"")&lt;CP$13,CONCATENATE(" + ",VLOOKUP(KP$10,$BU$14:$BW$44,2,FALSE)),VLOOKUP(KP$10,$BU$14:$BW$44,2,FALSE)),"")</f>
        <v/>
      </c>
      <c r="KQ21" s="263" t="str">
        <f>IF(COUNTIF($AK21,CQ$8),IF(COUNTIF($JX21:KP21,"")&lt;CQ$13,CONCATENATE(" + ",VLOOKUP(KQ$10,$BU$14:$BW$44,2,FALSE)),VLOOKUP(KQ$10,$BU$14:$BW$44,2,FALSE)),"")</f>
        <v/>
      </c>
      <c r="KR21" s="263" t="str">
        <f>IF(COUNTIF($AK21,CR$8),IF(COUNTIF($JX21:KQ21,"")&lt;CR$13,CONCATENATE(" + ",VLOOKUP(KR$10,$BU$14:$BW$44,2,FALSE)),VLOOKUP(KR$10,$BU$14:$BW$44,2,FALSE)),"")</f>
        <v/>
      </c>
      <c r="KS21" s="263" t="str">
        <f>IF(COUNTIF($AK21,CS$8),IF(COUNTIF($JX21:KR21,"")&lt;CS$13,CONCATENATE(" + ",VLOOKUP(KS$10,$BU$14:$BW$44,2,FALSE)),VLOOKUP(KS$10,$BU$14:$BW$44,2,FALSE)),"")</f>
        <v/>
      </c>
      <c r="KT21" s="263" t="str">
        <f>IF(COUNTIF($AK21,CT$8),IF(COUNTIF($JX21:KS21,"")&lt;CT$13,CONCATENATE(" + ",VLOOKUP(KT$10,$BU$14:$BW$44,2,FALSE)),VLOOKUP(KT$10,$BU$14:$BW$44,2,FALSE)),"")</f>
        <v/>
      </c>
      <c r="KU21" s="263" t="str">
        <f>IF(COUNTIF($AK21,CU$8),IF(COUNTIF($JX21:KT21,"")&lt;CU$13,CONCATENATE(" + ",VLOOKUP(KU$10,$BU$14:$BW$44,2,FALSE)),VLOOKUP(KU$10,$BU$14:$BW$44,2,FALSE)),"")</f>
        <v/>
      </c>
      <c r="KV21" s="263" t="str">
        <f>IF(COUNTIF($AK21,CV$8),IF(COUNTIF($JX21:KU21,"")&lt;CV$13,CONCATENATE(" + ",VLOOKUP(KV$10,$BU$14:$BW$44,2,FALSE)),VLOOKUP(KV$10,$BU$14:$BW$44,2,FALSE)),"")</f>
        <v/>
      </c>
      <c r="KW21" s="265" t="str">
        <f>IF(COUNTIF($AK21,CW$8),IF(COUNTIF($JX21:KV21,"")&lt;CW$13,CONCATENATE(" + ",VLOOKUP(KW$10,$BU$14:$BW$44,2,FALSE)),VLOOKUP(KW$10,$BU$14:$BW$44,2,FALSE)),"")</f>
        <v/>
      </c>
      <c r="KX21" s="262">
        <f t="shared" si="136"/>
        <v>12</v>
      </c>
      <c r="KY21" s="264" t="str">
        <f t="shared" si="137"/>
        <v/>
      </c>
      <c r="KZ21" s="263" t="str">
        <f t="shared" si="138"/>
        <v/>
      </c>
      <c r="LA21" s="263" t="str">
        <f t="shared" si="139"/>
        <v/>
      </c>
      <c r="LB21" s="263" t="str">
        <f t="shared" si="140"/>
        <v/>
      </c>
      <c r="LC21" s="263" t="str">
        <f t="shared" si="141"/>
        <v/>
      </c>
      <c r="LD21" s="263" t="str">
        <f t="shared" si="142"/>
        <v/>
      </c>
      <c r="LE21" s="263" t="str">
        <f t="shared" si="143"/>
        <v/>
      </c>
      <c r="LF21" s="263" t="str">
        <f t="shared" si="144"/>
        <v/>
      </c>
      <c r="LG21" s="263" t="str">
        <f t="shared" si="145"/>
        <v/>
      </c>
      <c r="LH21" s="263" t="str">
        <f t="shared" si="146"/>
        <v/>
      </c>
      <c r="LI21" s="263" t="str">
        <f t="shared" si="147"/>
        <v/>
      </c>
      <c r="LJ21" s="263" t="str">
        <f t="shared" si="148"/>
        <v/>
      </c>
      <c r="LK21" s="263" t="str">
        <f t="shared" si="149"/>
        <v/>
      </c>
      <c r="LL21" s="263" t="str">
        <f t="shared" si="150"/>
        <v/>
      </c>
      <c r="LM21" s="263" t="str">
        <f t="shared" si="151"/>
        <v/>
      </c>
      <c r="LN21" s="263" t="str">
        <f t="shared" si="152"/>
        <v/>
      </c>
      <c r="LO21" s="263" t="str">
        <f t="shared" si="153"/>
        <v/>
      </c>
      <c r="LP21" s="263" t="str">
        <f t="shared" si="154"/>
        <v/>
      </c>
      <c r="LQ21" s="263" t="str">
        <f t="shared" si="155"/>
        <v/>
      </c>
      <c r="LR21" s="263" t="str">
        <f t="shared" si="156"/>
        <v/>
      </c>
      <c r="LS21" s="263" t="str">
        <f t="shared" si="157"/>
        <v/>
      </c>
      <c r="LT21" s="263" t="str">
        <f t="shared" si="158"/>
        <v/>
      </c>
      <c r="LU21" s="263" t="str">
        <f t="shared" si="159"/>
        <v/>
      </c>
      <c r="LV21" s="263" t="str">
        <f t="shared" si="160"/>
        <v/>
      </c>
      <c r="LW21" s="265" t="str">
        <f t="shared" si="161"/>
        <v/>
      </c>
      <c r="LX21" s="262" t="str">
        <f t="shared" si="162"/>
        <v>Ano</v>
      </c>
      <c r="LY21" s="263" t="str">
        <f t="shared" si="163"/>
        <v/>
      </c>
      <c r="LZ21" s="263" t="str">
        <f>IF(COUNTIF($AL21,BZ$8),IF(COUNTIF($LX21:LY21,"")&lt;BZ$13,CONCATENATE(" + ",VLOOKUP(LZ$10,$BU$14:$BW$44,2,FALSE)),VLOOKUP(LZ$10,$BU$14:$BW$44,2,FALSE)),"")</f>
        <v/>
      </c>
      <c r="MA21" s="263" t="str">
        <f>IF(COUNTIF($AL21,CA$8),IF(COUNTIF($LX21:LZ21,"")&lt;CA$13,CONCATENATE(" + ",VLOOKUP(MA$10,$BU$14:$BW$44,2,FALSE)),VLOOKUP(MA$10,$BU$14:$BW$44,2,FALSE)),"")</f>
        <v/>
      </c>
      <c r="MB21" s="263" t="str">
        <f>IF(COUNTIF($AL21,CB$8),IF(COUNTIF($LX21:MA21,"")&lt;CB$13,CONCATENATE(" + ",VLOOKUP(MB$10,$BU$14:$BW$44,2,FALSE)),VLOOKUP(MB$10,$BU$14:$BW$44,2,FALSE)),"")</f>
        <v/>
      </c>
      <c r="MC21" s="263" t="str">
        <f>IF(COUNTIF($AL21,CC$8),IF(COUNTIF($LX21:MB21,"")&lt;CC$13,CONCATENATE(" + ",VLOOKUP(MC$10,$BU$14:$BW$44,2,FALSE)),VLOOKUP(MC$10,$BU$14:$BW$44,2,FALSE)),"")</f>
        <v/>
      </c>
      <c r="MD21" s="263" t="str">
        <f>IF(COUNTIF($AL21,CD$8),IF(COUNTIF($LX21:MC21,"")&lt;CD$13,CONCATENATE(" + ",VLOOKUP(MD$10,$BU$14:$BW$44,2,FALSE)),VLOOKUP(MD$10,$BU$14:$BW$44,2,FALSE)),"")</f>
        <v/>
      </c>
      <c r="ME21" s="263" t="str">
        <f>IF(COUNTIF($AL21,CE$8),IF(COUNTIF($LX21:MD21,"")&lt;CE$13,CONCATENATE(" + ",VLOOKUP(ME$10,$BU$14:$BW$44,2,FALSE)),VLOOKUP(ME$10,$BU$14:$BW$44,2,FALSE)),"")</f>
        <v/>
      </c>
      <c r="MF21" s="263" t="str">
        <f>IF(COUNTIF($AL21,CF$8),IF(COUNTIF($LX21:ME21,"")&lt;CF$13,CONCATENATE(" + ",VLOOKUP(MF$10,$BU$14:$BW$44,2,FALSE)),VLOOKUP(MF$10,$BU$14:$BW$44,2,FALSE)),"")</f>
        <v/>
      </c>
      <c r="MG21" s="263" t="str">
        <f>IF(COUNTIF($AL21,CG$8),IF(COUNTIF($LX21:MF21,"")&lt;CG$13,CONCATENATE(" + ",VLOOKUP(MG$10,$BU$14:$BW$44,2,FALSE)),VLOOKUP(MG$10,$BU$14:$BW$44,2,FALSE)),"")</f>
        <v/>
      </c>
      <c r="MH21" s="263" t="str">
        <f>IF(COUNTIF($AL21,CH$8),IF(COUNTIF($LX21:MG21,"")&lt;CH$13,CONCATENATE(" + ",VLOOKUP(MH$10,$BU$14:$BW$44,2,FALSE)),VLOOKUP(MH$10,$BU$14:$BW$44,2,FALSE)),"")</f>
        <v/>
      </c>
      <c r="MI21" s="263" t="str">
        <f>IF(COUNTIF($AL21,CI$8),IF(COUNTIF($LX21:MH21,"")&lt;CI$13,CONCATENATE(" + ",VLOOKUP(MI$10,$BU$14:$BW$44,2,FALSE)),VLOOKUP(MI$10,$BU$14:$BW$44,2,FALSE)),"")</f>
        <v/>
      </c>
      <c r="MJ21" s="263" t="str">
        <f>IF(COUNTIF($AL21,CJ$8),IF(COUNTIF($LX21:MI21,"")&lt;CJ$13,CONCATENATE(" + ",VLOOKUP(MJ$10,$BU$14:$BW$44,2,FALSE)),VLOOKUP(MJ$10,$BU$14:$BW$44,2,FALSE)),"")</f>
        <v/>
      </c>
      <c r="MK21" s="263" t="str">
        <f>IF(COUNTIF($AL21,CK$8),IF(COUNTIF($LX21:MJ21,"")&lt;CK$13,CONCATENATE(" + ",VLOOKUP(MK$10,$BU$14:$BW$44,2,FALSE)),VLOOKUP(MK$10,$BU$14:$BW$44,2,FALSE)),"")</f>
        <v/>
      </c>
      <c r="ML21" s="263" t="str">
        <f>IF(COUNTIF($AL21,CL$8),IF(COUNTIF($LX21:MK21,"")&lt;CL$13,CONCATENATE(" + ",VLOOKUP(ML$10,$BU$14:$BW$44,2,FALSE)),VLOOKUP(ML$10,$BU$14:$BW$44,2,FALSE)),"")</f>
        <v/>
      </c>
      <c r="MM21" s="263" t="str">
        <f>IF(COUNTIF($AL21,CM$8),IF(COUNTIF($LX21:ML21,"")&lt;CM$13,CONCATENATE(" + ",VLOOKUP(MM$10,$BU$14:$BW$44,2,FALSE)),VLOOKUP(MM$10,$BU$14:$BW$44,2,FALSE)),"")</f>
        <v/>
      </c>
      <c r="MN21" s="263" t="str">
        <f>IF(COUNTIF($AL21,CN$8),IF(COUNTIF($LX21:MM21,"")&lt;CN$13,CONCATENATE(" + ",VLOOKUP(MN$10,$BU$14:$BW$44,2,FALSE)),VLOOKUP(MN$10,$BU$14:$BW$44,2,FALSE)),"")</f>
        <v/>
      </c>
      <c r="MO21" s="263" t="str">
        <f>IF(COUNTIF($AL21,CO$8),IF(COUNTIF($LX21:MN21,"")&lt;CO$13,CONCATENATE(" + ",VLOOKUP(MO$10,$BU$14:$BW$44,2,FALSE)),VLOOKUP(MO$10,$BU$14:$BW$44,2,FALSE)),"")</f>
        <v/>
      </c>
      <c r="MP21" s="263" t="str">
        <f>IF(COUNTIF($AL21,CP$8),IF(COUNTIF($LX21:MO21,"")&lt;CP$13,CONCATENATE(" + ",VLOOKUP(MP$10,$BU$14:$BW$44,2,FALSE)),VLOOKUP(MP$10,$BU$14:$BW$44,2,FALSE)),"")</f>
        <v/>
      </c>
      <c r="MQ21" s="263" t="str">
        <f>IF(COUNTIF($AL21,CQ$8),IF(COUNTIF($LX21:MP21,"")&lt;CQ$13,CONCATENATE(" + ",VLOOKUP(MQ$10,$BU$14:$BW$44,2,FALSE)),VLOOKUP(MQ$10,$BU$14:$BW$44,2,FALSE)),"")</f>
        <v/>
      </c>
      <c r="MR21" s="263" t="str">
        <f>IF(COUNTIF($AL21,CR$8),IF(COUNTIF($LX21:MQ21,"")&lt;CR$13,CONCATENATE(" + ",VLOOKUP(MR$10,$BU$14:$BW$44,2,FALSE)),VLOOKUP(MR$10,$BU$14:$BW$44,2,FALSE)),"")</f>
        <v/>
      </c>
      <c r="MS21" s="263" t="str">
        <f>IF(COUNTIF($AL21,CS$8),IF(COUNTIF($LX21:MR21,"")&lt;CS$13,CONCATENATE(" + ",VLOOKUP(MS$10,$BU$14:$BW$44,2,FALSE)),VLOOKUP(MS$10,$BU$14:$BW$44,2,FALSE)),"")</f>
        <v/>
      </c>
      <c r="MT21" s="263" t="str">
        <f>IF(COUNTIF($AL21,CT$8),IF(COUNTIF($LX21:MS21,"")&lt;CT$13,CONCATENATE(" + ",VLOOKUP(MT$10,$BU$14:$BW$44,2,FALSE)),VLOOKUP(MT$10,$BU$14:$BW$44,2,FALSE)),"")</f>
        <v/>
      </c>
      <c r="MU21" s="263" t="str">
        <f>IF(COUNTIF($AL21,CU$8),IF(COUNTIF($LX21:MT21,"")&lt;CU$13,CONCATENATE(" + ",VLOOKUP(MU$10,$BU$14:$BW$44,2,FALSE)),VLOOKUP(MU$10,$BU$14:$BW$44,2,FALSE)),"")</f>
        <v/>
      </c>
      <c r="MV21" s="263" t="str">
        <f>IF(COUNTIF($AL21,CV$8),IF(COUNTIF($LX21:MU21,"")&lt;CV$13,CONCATENATE(" + ",VLOOKUP(MV$10,$BU$14:$BW$44,2,FALSE)),VLOOKUP(MV$10,$BU$14:$BW$44,2,FALSE)),"")</f>
        <v/>
      </c>
      <c r="MW21" s="265" t="str">
        <f>IF(COUNTIF($AL21,CW$8),IF(COUNTIF($LX21:MV21,"")&lt;CW$13,CONCATENATE(" + ",VLOOKUP(MW$10,$BU$14:$BW$44,2,FALSE)),VLOOKUP(MW$10,$BU$14:$BW$44,2,FALSE)),"")</f>
        <v/>
      </c>
      <c r="MX21" s="262">
        <f t="shared" si="164"/>
        <v>8</v>
      </c>
      <c r="MY21" s="264" t="str">
        <f t="shared" si="165"/>
        <v/>
      </c>
      <c r="MZ21" s="263" t="str">
        <f t="shared" si="166"/>
        <v/>
      </c>
      <c r="NA21" s="263" t="str">
        <f t="shared" si="167"/>
        <v/>
      </c>
      <c r="NB21" s="263" t="str">
        <f t="shared" si="168"/>
        <v/>
      </c>
      <c r="NC21" s="263" t="str">
        <f t="shared" si="169"/>
        <v/>
      </c>
      <c r="ND21" s="263" t="str">
        <f t="shared" si="170"/>
        <v/>
      </c>
      <c r="NE21" s="263" t="str">
        <f t="shared" si="171"/>
        <v/>
      </c>
      <c r="NF21" s="263" t="str">
        <f t="shared" si="172"/>
        <v/>
      </c>
      <c r="NG21" s="263" t="str">
        <f t="shared" si="173"/>
        <v/>
      </c>
      <c r="NH21" s="263" t="str">
        <f t="shared" si="174"/>
        <v/>
      </c>
      <c r="NI21" s="263" t="str">
        <f t="shared" si="175"/>
        <v/>
      </c>
      <c r="NJ21" s="263" t="str">
        <f t="shared" si="176"/>
        <v/>
      </c>
      <c r="NK21" s="263" t="str">
        <f t="shared" si="177"/>
        <v/>
      </c>
      <c r="NL21" s="263" t="str">
        <f t="shared" si="178"/>
        <v/>
      </c>
      <c r="NM21" s="263" t="str">
        <f t="shared" si="179"/>
        <v/>
      </c>
      <c r="NN21" s="263" t="str">
        <f t="shared" si="180"/>
        <v/>
      </c>
      <c r="NO21" s="263" t="str">
        <f t="shared" si="181"/>
        <v/>
      </c>
      <c r="NP21" s="263" t="str">
        <f t="shared" si="182"/>
        <v/>
      </c>
      <c r="NQ21" s="263" t="str">
        <f t="shared" si="183"/>
        <v/>
      </c>
      <c r="NR21" s="263" t="str">
        <f t="shared" si="184"/>
        <v/>
      </c>
      <c r="NS21" s="263" t="str">
        <f t="shared" si="185"/>
        <v/>
      </c>
      <c r="NT21" s="263" t="str">
        <f t="shared" si="186"/>
        <v/>
      </c>
      <c r="NU21" s="263" t="str">
        <f t="shared" si="187"/>
        <v/>
      </c>
      <c r="NV21" s="263" t="str">
        <f t="shared" si="188"/>
        <v/>
      </c>
      <c r="NW21" s="265" t="str">
        <f t="shared" si="189"/>
        <v/>
      </c>
    </row>
    <row r="22" spans="1:387" ht="17.25" customHeight="1" x14ac:dyDescent="0.25">
      <c r="A22" s="223" t="s">
        <v>390</v>
      </c>
      <c r="B22" s="224" t="s">
        <v>693</v>
      </c>
      <c r="C22" s="225" t="s">
        <v>694</v>
      </c>
      <c r="D22" s="225" t="s">
        <v>695</v>
      </c>
      <c r="E22" s="226" t="s">
        <v>133</v>
      </c>
      <c r="F22" s="227" t="s">
        <v>696</v>
      </c>
      <c r="G22" s="225" t="s">
        <v>133</v>
      </c>
      <c r="H22" s="225" t="s">
        <v>396</v>
      </c>
      <c r="I22" s="227" t="s">
        <v>697</v>
      </c>
      <c r="J22" s="227" t="s">
        <v>698</v>
      </c>
      <c r="K22" s="227" t="s">
        <v>699</v>
      </c>
      <c r="L22" s="227" t="s">
        <v>699</v>
      </c>
      <c r="M22" s="227" t="s">
        <v>700</v>
      </c>
      <c r="N22" s="228" t="s">
        <v>701</v>
      </c>
      <c r="O22" s="228" t="s">
        <v>702</v>
      </c>
      <c r="P22" s="228" t="s">
        <v>703</v>
      </c>
      <c r="Q22" s="228" t="s">
        <v>704</v>
      </c>
      <c r="R22" s="228" t="s">
        <v>133</v>
      </c>
      <c r="S22" s="228" t="s">
        <v>133</v>
      </c>
      <c r="T22" s="229">
        <v>60000</v>
      </c>
      <c r="U22" s="230" t="s">
        <v>477</v>
      </c>
      <c r="V22" s="230" t="s">
        <v>705</v>
      </c>
      <c r="W22" s="229">
        <v>42000</v>
      </c>
      <c r="X22" s="229">
        <v>0</v>
      </c>
      <c r="Y22" s="229" t="s">
        <v>706</v>
      </c>
      <c r="Z22" s="229" t="s">
        <v>409</v>
      </c>
      <c r="AA22" s="231">
        <v>42000</v>
      </c>
      <c r="AB22" s="223"/>
      <c r="AC22" s="223"/>
      <c r="AD22" s="223"/>
      <c r="AE22" s="223"/>
      <c r="AF22" s="223"/>
      <c r="AG22" s="277" t="s">
        <v>221</v>
      </c>
      <c r="AH22" s="233" t="s">
        <v>247</v>
      </c>
      <c r="AI22" s="233" t="s">
        <v>274</v>
      </c>
      <c r="AJ22" s="233" t="s">
        <v>300</v>
      </c>
      <c r="AK22" s="233" t="s">
        <v>325</v>
      </c>
      <c r="AL22" s="233" t="s">
        <v>351</v>
      </c>
      <c r="AM22" s="41" t="s">
        <v>161</v>
      </c>
      <c r="AN22" s="42">
        <v>12</v>
      </c>
      <c r="AO22" s="232" t="s">
        <v>447</v>
      </c>
      <c r="AP22" s="42">
        <v>11</v>
      </c>
      <c r="AQ22" s="41" t="s">
        <v>411</v>
      </c>
      <c r="AR22" s="43">
        <v>10</v>
      </c>
      <c r="AS22" s="41" t="s">
        <v>412</v>
      </c>
      <c r="AT22" s="43">
        <v>6</v>
      </c>
      <c r="AU22" s="75" t="str">
        <f t="shared" si="1"/>
        <v>Ano</v>
      </c>
      <c r="AV22" s="75">
        <f t="shared" si="2"/>
        <v>10</v>
      </c>
      <c r="AW22" s="75" t="str">
        <f t="shared" si="3"/>
        <v>Ano</v>
      </c>
      <c r="AX22" s="75">
        <f t="shared" si="4"/>
        <v>12</v>
      </c>
      <c r="AY22" s="75" t="str">
        <f t="shared" si="5"/>
        <v>Nad 10 000</v>
      </c>
      <c r="AZ22" s="75">
        <f t="shared" si="6"/>
        <v>2</v>
      </c>
      <c r="BA22" s="75" t="str">
        <f t="shared" si="7"/>
        <v>Ne</v>
      </c>
      <c r="BB22" s="75">
        <f t="shared" si="8"/>
        <v>0</v>
      </c>
      <c r="BC22" s="75" t="str">
        <f t="shared" si="9"/>
        <v>Ano</v>
      </c>
      <c r="BD22" s="75">
        <f t="shared" si="10"/>
        <v>12</v>
      </c>
      <c r="BE22" s="75" t="str">
        <f t="shared" si="11"/>
        <v>Ano</v>
      </c>
      <c r="BF22" s="75">
        <f t="shared" si="12"/>
        <v>8</v>
      </c>
      <c r="BG22" s="69">
        <f t="shared" si="13"/>
        <v>44</v>
      </c>
      <c r="BH22" s="70">
        <f t="shared" si="14"/>
        <v>39</v>
      </c>
      <c r="BI22" s="69">
        <f t="shared" si="15"/>
        <v>83</v>
      </c>
      <c r="BJ22" s="71">
        <f t="shared" si="16"/>
        <v>0.33</v>
      </c>
      <c r="BK22" s="204">
        <f t="shared" si="17"/>
        <v>0.83</v>
      </c>
      <c r="BL22" s="72">
        <f t="shared" si="18"/>
        <v>1</v>
      </c>
      <c r="BM22" s="83">
        <f t="shared" si="19"/>
        <v>0.7</v>
      </c>
      <c r="BN22" s="221">
        <f t="shared" si="20"/>
        <v>1</v>
      </c>
      <c r="BO22" s="202">
        <f t="shared" si="21"/>
        <v>42000</v>
      </c>
      <c r="BP22" s="101" t="str">
        <f t="shared" si="22"/>
        <v>Jeseník</v>
      </c>
      <c r="BQ22" s="100">
        <v>15400</v>
      </c>
      <c r="BR22" s="95" t="s">
        <v>66</v>
      </c>
      <c r="BS22" s="95" t="s">
        <v>66</v>
      </c>
      <c r="BU22" s="61"/>
      <c r="BV22" s="153"/>
      <c r="BW22" s="172"/>
      <c r="BX22" s="179" t="str">
        <f t="shared" si="23"/>
        <v>Ano</v>
      </c>
      <c r="BY22" s="173" t="str">
        <f t="shared" si="24"/>
        <v/>
      </c>
      <c r="BZ22" s="173" t="str">
        <f>IF(COUNTIF($AG22,BZ$8),IF(COUNTIF($BX22:BY22,"")&lt;BZ$13,CONCATENATE(" + ",VLOOKUP(BZ$10,$BU$14:$BW$44,2,FALSE)),VLOOKUP(BZ$10,$BU$14:$BW$44,2,FALSE)),"")</f>
        <v/>
      </c>
      <c r="CA22" s="173" t="str">
        <f>IF(COUNTIF($AG22,CA$8),IF(COUNTIF($BX22:BZ22,"")&lt;CA$13,CONCATENATE(" + ",VLOOKUP(CA$10,$BU$14:$BW$44,2,FALSE)),VLOOKUP(CA$10,$BU$14:$BW$44,2,FALSE)),"")</f>
        <v/>
      </c>
      <c r="CB22" s="173" t="str">
        <f>IF(COUNTIF($AG22,CB$8),IF(COUNTIF($BX22:CA22,"")&lt;CB$13,CONCATENATE(" + ",VLOOKUP(CB$10,$BU$14:$BW$44,2,FALSE)),VLOOKUP(CB$10,$BU$14:$BW$44,2,FALSE)),"")</f>
        <v/>
      </c>
      <c r="CC22" s="173" t="str">
        <f>IF(COUNTIF($AG22,CC$8),IF(COUNTIF($BX22:CB22,"")&lt;CC$13,CONCATENATE(" + ",VLOOKUP(CC$10,$BU$14:$BW$44,2,FALSE)),VLOOKUP(CC$10,$BU$14:$BW$44,2,FALSE)),"")</f>
        <v/>
      </c>
      <c r="CD22" s="173" t="str">
        <f>IF(COUNTIF($AG22,CD$8),IF(COUNTIF($BX22:CC22,"")&lt;CD$13,CONCATENATE(" + ",VLOOKUP(CD$10,$BU$14:$BW$44,2,FALSE)),VLOOKUP(CD$10,$BU$14:$BW$44,2,FALSE)),"")</f>
        <v/>
      </c>
      <c r="CE22" s="173" t="str">
        <f>IF(COUNTIF($AG22,CE$8),IF(COUNTIF($BX22:CD22,"")&lt;CE$13,CONCATENATE(" + ",VLOOKUP(CE$10,$BU$14:$BW$44,2,FALSE)),VLOOKUP(CE$10,$BU$14:$BW$44,2,FALSE)),"")</f>
        <v/>
      </c>
      <c r="CF22" s="173" t="str">
        <f>IF(COUNTIF($AG22,CF$8),IF(COUNTIF($BX22:CE22,"")&lt;CF$13,CONCATENATE(" + ",VLOOKUP(CF$10,$BU$14:$BW$44,2,FALSE)),VLOOKUP(CF$10,$BU$14:$BW$44,2,FALSE)),"")</f>
        <v/>
      </c>
      <c r="CG22" s="173" t="str">
        <f>IF(COUNTIF($AG22,CG$8),IF(COUNTIF($BX22:CF22,"")&lt;CG$13,CONCATENATE(" + ",VLOOKUP(CG$10,$BU$14:$BW$44,2,FALSE)),VLOOKUP(CG$10,$BU$14:$BW$44,2,FALSE)),"")</f>
        <v/>
      </c>
      <c r="CH22" s="173" t="str">
        <f>IF(COUNTIF($AG22,CH$8),IF(COUNTIF($BX22:CG22,"")&lt;CH$13,CONCATENATE(" + ",VLOOKUP(CH$10,$BU$14:$BW$44,2,FALSE)),VLOOKUP(CH$10,$BU$14:$BW$44,2,FALSE)),"")</f>
        <v/>
      </c>
      <c r="CI22" s="173" t="str">
        <f>IF(COUNTIF($AG22,CI$8),IF(COUNTIF($BX22:CH22,"")&lt;CI$13,CONCATENATE(" + ",VLOOKUP(CI$10,$BU$14:$BW$44,2,FALSE)),VLOOKUP(CI$10,$BU$14:$BW$44,2,FALSE)),"")</f>
        <v/>
      </c>
      <c r="CJ22" s="173" t="str">
        <f>IF(COUNTIF($AG22,CJ$8),IF(COUNTIF($BX22:CI22,"")&lt;CJ$13,CONCATENATE(" + ",VLOOKUP(CJ$10,$BU$14:$BW$44,2,FALSE)),VLOOKUP(CJ$10,$BU$14:$BW$44,2,FALSE)),"")</f>
        <v/>
      </c>
      <c r="CK22" s="173" t="str">
        <f>IF(COUNTIF($AG22,CK$8),IF(COUNTIF($BX22:CJ22,"")&lt;CK$13,CONCATENATE(" + ",VLOOKUP(CK$10,$BU$14:$BW$44,2,FALSE)),VLOOKUP(CK$10,$BU$14:$BW$44,2,FALSE)),"")</f>
        <v/>
      </c>
      <c r="CL22" s="173" t="str">
        <f>IF(COUNTIF($AG22,CL$8),IF(COUNTIF($BX22:CK22,"")&lt;CL$13,CONCATENATE(" + ",VLOOKUP(CL$10,$BU$14:$BW$44,2,FALSE)),VLOOKUP(CL$10,$BU$14:$BW$44,2,FALSE)),"")</f>
        <v/>
      </c>
      <c r="CM22" s="173" t="str">
        <f>IF(COUNTIF($AG22,CM$8),IF(COUNTIF($BX22:CL22,"")&lt;CM$13,CONCATENATE(" + ",VLOOKUP(CM$10,$BU$14:$BW$44,2,FALSE)),VLOOKUP(CM$10,$BU$14:$BW$44,2,FALSE)),"")</f>
        <v/>
      </c>
      <c r="CN22" s="173" t="str">
        <f>IF(COUNTIF($AG22,CN$8),IF(COUNTIF($BX22:CM22,"")&lt;CN$13,CONCATENATE(" + ",VLOOKUP(CN$10,$BU$14:$BW$44,2,FALSE)),VLOOKUP(CN$10,$BU$14:$BW$44,2,FALSE)),"")</f>
        <v/>
      </c>
      <c r="CO22" s="173" t="str">
        <f>IF(COUNTIF($AG22,CO$8),IF(COUNTIF($BX22:CN22,"")&lt;CO$13,CONCATENATE(" + ",VLOOKUP(CO$10,$BU$14:$BW$44,2,FALSE)),VLOOKUP(CO$10,$BU$14:$BW$44,2,FALSE)),"")</f>
        <v/>
      </c>
      <c r="CP22" s="173" t="str">
        <f>IF(COUNTIF($AG22,CP$8),IF(COUNTIF($BX22:CO22,"")&lt;CP$13,CONCATENATE(" + ",VLOOKUP(CP$10,$BU$14:$BW$44,2,FALSE)),VLOOKUP(CP$10,$BU$14:$BW$44,2,FALSE)),"")</f>
        <v/>
      </c>
      <c r="CQ22" s="173" t="str">
        <f>IF(COUNTIF($AG22,CQ$8),IF(COUNTIF($BX22:CP22,"")&lt;CQ$13,CONCATENATE(" + ",VLOOKUP(CQ$10,$BU$14:$BW$44,2,FALSE)),VLOOKUP(CQ$10,$BU$14:$BW$44,2,FALSE)),"")</f>
        <v/>
      </c>
      <c r="CR22" s="173" t="str">
        <f>IF(COUNTIF($AG22,CR$8),IF(COUNTIF($BX22:CQ22,"")&lt;CR$13,CONCATENATE(" + ",VLOOKUP(CR$10,$BU$14:$BW$44,2,FALSE)),VLOOKUP(CR$10,$BU$14:$BW$44,2,FALSE)),"")</f>
        <v/>
      </c>
      <c r="CS22" s="173" t="str">
        <f>IF(COUNTIF($AG22,CS$8),IF(COUNTIF($BX22:CR22,"")&lt;CS$13,CONCATENATE(" + ",VLOOKUP(CS$10,$BU$14:$BW$44,2,FALSE)),VLOOKUP(CS$10,$BU$14:$BW$44,2,FALSE)),"")</f>
        <v/>
      </c>
      <c r="CT22" s="173" t="str">
        <f>IF(COUNTIF($AG22,CT$8),IF(COUNTIF($BX22:CS22,"")&lt;CT$13,CONCATENATE(" + ",VLOOKUP(CT$10,$BU$14:$BW$44,2,FALSE)),VLOOKUP(CT$10,$BU$14:$BW$44,2,FALSE)),"")</f>
        <v/>
      </c>
      <c r="CU22" s="173" t="str">
        <f>IF(COUNTIF($AG22,CU$8),IF(COUNTIF($BX22:CT22,"")&lt;CU$13,CONCATENATE(" + ",VLOOKUP(CU$10,$BU$14:$BW$44,2,FALSE)),VLOOKUP(CU$10,$BU$14:$BW$44,2,FALSE)),"")</f>
        <v/>
      </c>
      <c r="CV22" s="173" t="str">
        <f>IF(COUNTIF($AG22,CV$8),IF(COUNTIF($BX22:CU22,"")&lt;CV$13,CONCATENATE(" + ",VLOOKUP(CV$10,$BU$14:$BW$44,2,FALSE)),VLOOKUP(CV$10,$BU$14:$BW$44,2,FALSE)),"")</f>
        <v/>
      </c>
      <c r="CW22" s="173" t="str">
        <f>IF(COUNTIF($AG22,CW$8),IF(COUNTIF($BX22:CV22,"")&lt;CW$13,CONCATENATE(" + ",VLOOKUP(CW$10,$BU$14:$BW$44,2,FALSE)),VLOOKUP(CW$10,$BU$14:$BW$44,2,FALSE)),"")</f>
        <v/>
      </c>
      <c r="CX22" s="179">
        <f t="shared" si="25"/>
        <v>10</v>
      </c>
      <c r="CY22" s="174" t="str">
        <f t="shared" si="26"/>
        <v/>
      </c>
      <c r="CZ22" s="173" t="str">
        <f t="shared" si="27"/>
        <v/>
      </c>
      <c r="DA22" s="173" t="str">
        <f t="shared" si="28"/>
        <v/>
      </c>
      <c r="DB22" s="173" t="str">
        <f t="shared" si="29"/>
        <v/>
      </c>
      <c r="DC22" s="173" t="str">
        <f t="shared" si="30"/>
        <v/>
      </c>
      <c r="DD22" s="173" t="str">
        <f t="shared" si="31"/>
        <v/>
      </c>
      <c r="DE22" s="173" t="str">
        <f t="shared" si="32"/>
        <v/>
      </c>
      <c r="DF22" s="173" t="str">
        <f t="shared" si="33"/>
        <v/>
      </c>
      <c r="DG22" s="173" t="str">
        <f t="shared" si="34"/>
        <v/>
      </c>
      <c r="DH22" s="173" t="str">
        <f t="shared" si="35"/>
        <v/>
      </c>
      <c r="DI22" s="173" t="str">
        <f t="shared" si="36"/>
        <v/>
      </c>
      <c r="DJ22" s="173" t="str">
        <f t="shared" si="37"/>
        <v/>
      </c>
      <c r="DK22" s="173" t="str">
        <f t="shared" si="38"/>
        <v/>
      </c>
      <c r="DL22" s="173" t="str">
        <f t="shared" si="39"/>
        <v/>
      </c>
      <c r="DM22" s="173" t="str">
        <f t="shared" si="40"/>
        <v/>
      </c>
      <c r="DN22" s="173" t="str">
        <f t="shared" si="41"/>
        <v/>
      </c>
      <c r="DO22" s="173" t="str">
        <f t="shared" si="42"/>
        <v/>
      </c>
      <c r="DP22" s="173" t="str">
        <f t="shared" si="43"/>
        <v/>
      </c>
      <c r="DQ22" s="173" t="str">
        <f t="shared" si="44"/>
        <v/>
      </c>
      <c r="DR22" s="173" t="str">
        <f t="shared" si="45"/>
        <v/>
      </c>
      <c r="DS22" s="173" t="str">
        <f t="shared" si="46"/>
        <v/>
      </c>
      <c r="DT22" s="173" t="str">
        <f t="shared" si="47"/>
        <v/>
      </c>
      <c r="DU22" s="173" t="str">
        <f t="shared" si="48"/>
        <v/>
      </c>
      <c r="DV22" s="173" t="str">
        <f t="shared" si="49"/>
        <v/>
      </c>
      <c r="DW22" s="180" t="str">
        <f t="shared" si="50"/>
        <v/>
      </c>
      <c r="DX22" s="181" t="str">
        <f t="shared" si="190"/>
        <v>Ano</v>
      </c>
      <c r="DY22" s="182" t="str">
        <f t="shared" si="51"/>
        <v/>
      </c>
      <c r="DZ22" s="182" t="str">
        <f>IF(COUNTIF($AH22,BZ$8),IF(COUNTIF($DX22:DY22,"")&lt;BZ$13,CONCATENATE(" + ",VLOOKUP(DZ$10,$BU$14:$BW$44,2,FALSE)),VLOOKUP(DZ$10,$BU$14:$BW$44,2,FALSE)),"")</f>
        <v/>
      </c>
      <c r="EA22" s="182" t="str">
        <f>IF(COUNTIF($AH22,CA$8),IF(COUNTIF($DX22:DZ22,"")&lt;CA$13,CONCATENATE(" + ",VLOOKUP(EA$10,$BU$14:$BW$44,2,FALSE)),VLOOKUP(EA$10,$BU$14:$BW$44,2,FALSE)),"")</f>
        <v/>
      </c>
      <c r="EB22" s="182" t="str">
        <f>IF(COUNTIF($AH22,CB$8),IF(COUNTIF($DX22:EA22,"")&lt;CB$13,CONCATENATE(" + ",VLOOKUP(EB$10,$BU$14:$BW$44,2,FALSE)),VLOOKUP(EB$10,$BU$14:$BW$44,2,FALSE)),"")</f>
        <v/>
      </c>
      <c r="EC22" s="182" t="str">
        <f>IF(COUNTIF($AH22,CC$8),IF(COUNTIF($DX22:EB22,"")&lt;CC$13,CONCATENATE(" + ",VLOOKUP(EC$10,$BU$14:$BW$44,2,FALSE)),VLOOKUP(EC$10,$BU$14:$BW$44,2,FALSE)),"")</f>
        <v/>
      </c>
      <c r="ED22" s="182" t="str">
        <f>IF(COUNTIF($AH22,CD$8),IF(COUNTIF($DX22:EC22,"")&lt;CD$13,CONCATENATE(" + ",VLOOKUP(ED$10,$BU$14:$BW$44,2,FALSE)),VLOOKUP(ED$10,$BU$14:$BW$44,2,FALSE)),"")</f>
        <v/>
      </c>
      <c r="EE22" s="182" t="str">
        <f>IF(COUNTIF($AH22,CE$8),IF(COUNTIF($DX22:ED22,"")&lt;CE$13,CONCATENATE(" + ",VLOOKUP(EE$10,$BU$14:$BW$44,2,FALSE)),VLOOKUP(EE$10,$BU$14:$BW$44,2,FALSE)),"")</f>
        <v/>
      </c>
      <c r="EF22" s="182" t="str">
        <f>IF(COUNTIF($AH22,CF$8),IF(COUNTIF($DX22:EE22,"")&lt;CF$13,CONCATENATE(" + ",VLOOKUP(EF$10,$BU$14:$BW$44,2,FALSE)),VLOOKUP(EF$10,$BU$14:$BW$44,2,FALSE)),"")</f>
        <v/>
      </c>
      <c r="EG22" s="182" t="str">
        <f>IF(COUNTIF($AH22,CG$8),IF(COUNTIF($DX22:EF22,"")&lt;CG$13,CONCATENATE(" + ",VLOOKUP(EG$10,$BU$14:$BW$44,2,FALSE)),VLOOKUP(EG$10,$BU$14:$BW$44,2,FALSE)),"")</f>
        <v/>
      </c>
      <c r="EH22" s="182" t="str">
        <f>IF(COUNTIF($AH22,CH$8),IF(COUNTIF($DX22:EG22,"")&lt;CH$13,CONCATENATE(" + ",VLOOKUP(EH$10,$BU$14:$BW$44,2,FALSE)),VLOOKUP(EH$10,$BU$14:$BW$44,2,FALSE)),"")</f>
        <v/>
      </c>
      <c r="EI22" s="182" t="str">
        <f>IF(COUNTIF($AH22,CI$8),IF(COUNTIF($DX22:EH22,"")&lt;CI$13,CONCATENATE(" + ",VLOOKUP(EI$10,$BU$14:$BW$44,2,FALSE)),VLOOKUP(EI$10,$BU$14:$BW$44,2,FALSE)),"")</f>
        <v/>
      </c>
      <c r="EJ22" s="182" t="str">
        <f>IF(COUNTIF($AH22,CJ$8),IF(COUNTIF($DX22:EI22,"")&lt;CJ$13,CONCATENATE(" + ",VLOOKUP(EJ$10,$BU$14:$BW$44,2,FALSE)),VLOOKUP(EJ$10,$BU$14:$BW$44,2,FALSE)),"")</f>
        <v/>
      </c>
      <c r="EK22" s="182" t="str">
        <f>IF(COUNTIF($AH22,CK$8),IF(COUNTIF($DX22:EJ22,"")&lt;CK$13,CONCATENATE(" + ",VLOOKUP(EK$10,$BU$14:$BW$44,2,FALSE)),VLOOKUP(EK$10,$BU$14:$BW$44,2,FALSE)),"")</f>
        <v/>
      </c>
      <c r="EL22" s="182" t="str">
        <f>IF(COUNTIF($AH22,CL$8),IF(COUNTIF($DX22:EK22,"")&lt;CL$13,CONCATENATE(" + ",VLOOKUP(EL$10,$BU$14:$BW$44,2,FALSE)),VLOOKUP(EL$10,$BU$14:$BW$44,2,FALSE)),"")</f>
        <v/>
      </c>
      <c r="EM22" s="182" t="str">
        <f>IF(COUNTIF($AH22,CM$8),IF(COUNTIF($DX22:EL22,"")&lt;CM$13,CONCATENATE(" + ",VLOOKUP(EM$10,$BU$14:$BW$44,2,FALSE)),VLOOKUP(EM$10,$BU$14:$BW$44,2,FALSE)),"")</f>
        <v/>
      </c>
      <c r="EN22" s="182" t="str">
        <f>IF(COUNTIF($AH22,CN$8),IF(COUNTIF($DX22:EM22,"")&lt;CN$13,CONCATENATE(" + ",VLOOKUP(EN$10,$BU$14:$BW$44,2,FALSE)),VLOOKUP(EN$10,$BU$14:$BW$44,2,FALSE)),"")</f>
        <v/>
      </c>
      <c r="EO22" s="182" t="str">
        <f>IF(COUNTIF($AH22,CO$8),IF(COUNTIF($DX22:EN22,"")&lt;CO$13,CONCATENATE(" + ",VLOOKUP(EO$10,$BU$14:$BW$44,2,FALSE)),VLOOKUP(EO$10,$BU$14:$BW$44,2,FALSE)),"")</f>
        <v/>
      </c>
      <c r="EP22" s="182" t="str">
        <f>IF(COUNTIF($AH22,CP$8),IF(COUNTIF($DX22:EO22,"")&lt;CP$13,CONCATENATE(" + ",VLOOKUP(EP$10,$BU$14:$BW$44,2,FALSE)),VLOOKUP(EP$10,$BU$14:$BW$44,2,FALSE)),"")</f>
        <v/>
      </c>
      <c r="EQ22" s="182" t="str">
        <f>IF(COUNTIF($AH22,CQ$8),IF(COUNTIF($DX22:EP22,"")&lt;CQ$13,CONCATENATE(" + ",VLOOKUP(EQ$10,$BU$14:$BW$44,2,FALSE)),VLOOKUP(EQ$10,$BU$14:$BW$44,2,FALSE)),"")</f>
        <v/>
      </c>
      <c r="ER22" s="182" t="str">
        <f>IF(COUNTIF($AH22,CR$8),IF(COUNTIF($DX22:EQ22,"")&lt;CR$13,CONCATENATE(" + ",VLOOKUP(ER$10,$BU$14:$BW$44,2,FALSE)),VLOOKUP(ER$10,$BU$14:$BW$44,2,FALSE)),"")</f>
        <v/>
      </c>
      <c r="ES22" s="182" t="str">
        <f>IF(COUNTIF($AH22,CS$8),IF(COUNTIF($DX22:ER22,"")&lt;CS$13,CONCATENATE(" + ",VLOOKUP(ES$10,$BU$14:$BW$44,2,FALSE)),VLOOKUP(ES$10,$BU$14:$BW$44,2,FALSE)),"")</f>
        <v/>
      </c>
      <c r="ET22" s="182" t="str">
        <f>IF(COUNTIF($AH22,CT$8),IF(COUNTIF($DX22:ES22,"")&lt;CT$13,CONCATENATE(" + ",VLOOKUP(ET$10,$BU$14:$BW$44,2,FALSE)),VLOOKUP(ET$10,$BU$14:$BW$44,2,FALSE)),"")</f>
        <v/>
      </c>
      <c r="EU22" s="182" t="str">
        <f>IF(COUNTIF($AH22,CU$8),IF(COUNTIF($DX22:ET22,"")&lt;CU$13,CONCATENATE(" + ",VLOOKUP(EU$10,$BU$14:$BW$44,2,FALSE)),VLOOKUP(EU$10,$BU$14:$BW$44,2,FALSE)),"")</f>
        <v/>
      </c>
      <c r="EV22" s="182" t="str">
        <f>IF(COUNTIF($AH22,CV$8),IF(COUNTIF($DX22:EU22,"")&lt;CV$13,CONCATENATE(" + ",VLOOKUP(EV$10,$BU$14:$BW$44,2,FALSE)),VLOOKUP(EV$10,$BU$14:$BW$44,2,FALSE)),"")</f>
        <v/>
      </c>
      <c r="EW22" s="183" t="str">
        <f>IF(COUNTIF($AH22,CW$8),IF(COUNTIF($DX22:EV22,"")&lt;CW$13,CONCATENATE(" + ",VLOOKUP(EW$10,$BU$14:$BW$44,2,FALSE)),VLOOKUP(EW$10,$BU$14:$BW$44,2,FALSE)),"")</f>
        <v/>
      </c>
      <c r="EX22" s="181">
        <f t="shared" si="52"/>
        <v>12</v>
      </c>
      <c r="EY22" s="184" t="str">
        <f t="shared" si="53"/>
        <v/>
      </c>
      <c r="EZ22" s="182" t="str">
        <f t="shared" si="54"/>
        <v/>
      </c>
      <c r="FA22" s="182" t="str">
        <f t="shared" si="55"/>
        <v/>
      </c>
      <c r="FB22" s="182" t="str">
        <f t="shared" si="56"/>
        <v/>
      </c>
      <c r="FC22" s="182" t="str">
        <f t="shared" si="57"/>
        <v/>
      </c>
      <c r="FD22" s="182" t="str">
        <f t="shared" si="58"/>
        <v/>
      </c>
      <c r="FE22" s="182" t="str">
        <f t="shared" si="59"/>
        <v/>
      </c>
      <c r="FF22" s="182" t="str">
        <f t="shared" si="60"/>
        <v/>
      </c>
      <c r="FG22" s="182" t="str">
        <f t="shared" si="61"/>
        <v/>
      </c>
      <c r="FH22" s="182" t="str">
        <f t="shared" si="62"/>
        <v/>
      </c>
      <c r="FI22" s="182" t="str">
        <f t="shared" si="63"/>
        <v/>
      </c>
      <c r="FJ22" s="182" t="str">
        <f t="shared" si="64"/>
        <v/>
      </c>
      <c r="FK22" s="182" t="str">
        <f t="shared" si="65"/>
        <v/>
      </c>
      <c r="FL22" s="182" t="str">
        <f t="shared" si="66"/>
        <v/>
      </c>
      <c r="FM22" s="182" t="str">
        <f t="shared" si="67"/>
        <v/>
      </c>
      <c r="FN22" s="182" t="str">
        <f t="shared" si="68"/>
        <v/>
      </c>
      <c r="FO22" s="182" t="str">
        <f t="shared" si="69"/>
        <v/>
      </c>
      <c r="FP22" s="182" t="str">
        <f t="shared" si="70"/>
        <v/>
      </c>
      <c r="FQ22" s="182" t="str">
        <f t="shared" si="71"/>
        <v/>
      </c>
      <c r="FR22" s="182" t="str">
        <f t="shared" si="72"/>
        <v/>
      </c>
      <c r="FS22" s="182" t="str">
        <f t="shared" si="73"/>
        <v/>
      </c>
      <c r="FT22" s="182" t="str">
        <f t="shared" si="74"/>
        <v/>
      </c>
      <c r="FU22" s="182" t="str">
        <f t="shared" si="75"/>
        <v/>
      </c>
      <c r="FV22" s="182" t="str">
        <f t="shared" si="76"/>
        <v/>
      </c>
      <c r="FW22" s="183" t="str">
        <f t="shared" si="77"/>
        <v/>
      </c>
      <c r="FX22" s="179" t="str">
        <f t="shared" si="78"/>
        <v/>
      </c>
      <c r="FY22" s="173" t="str">
        <f t="shared" si="79"/>
        <v>Nad 10 000</v>
      </c>
      <c r="FZ22" s="173" t="str">
        <f>IF(COUNTIF($AI22,BZ$8),IF(COUNTIF($FX22:FY22,"")&lt;BZ$13,CONCATENATE(" + ",VLOOKUP(FZ$10,$BU$14:$BW$44,2,FALSE)),VLOOKUP(FZ$10,$BU$14:$BW$44,2,FALSE)),"")</f>
        <v/>
      </c>
      <c r="GA22" s="173" t="str">
        <f>IF(COUNTIF($AI22,CA$8),IF(COUNTIF($FX22:FZ22,"")&lt;CA$13,CONCATENATE(" + ",VLOOKUP(GA$10,$BU$14:$BW$44,2,FALSE)),VLOOKUP(GA$10,$BU$14:$BW$44,2,FALSE)),"")</f>
        <v/>
      </c>
      <c r="GB22" s="173" t="str">
        <f>IF(COUNTIF($AI22,CB$8),IF(COUNTIF($FX22:GA22,"")&lt;CB$13,CONCATENATE(" + ",VLOOKUP(GB$10,$BU$14:$BW$44,2,FALSE)),VLOOKUP(GB$10,$BU$14:$BW$44,2,FALSE)),"")</f>
        <v/>
      </c>
      <c r="GC22" s="173" t="str">
        <f>IF(COUNTIF($AI22,CC$8),IF(COUNTIF($FX22:GB22,"")&lt;CC$13,CONCATENATE(" + ",VLOOKUP(GC$10,$BU$14:$BW$44,2,FALSE)),VLOOKUP(GC$10,$BU$14:$BW$44,2,FALSE)),"")</f>
        <v/>
      </c>
      <c r="GD22" s="173" t="str">
        <f>IF(COUNTIF($AI22,CD$8),IF(COUNTIF($FX22:GC22,"")&lt;CD$13,CONCATENATE(" + ",VLOOKUP(GD$10,$BU$14:$BW$44,2,FALSE)),VLOOKUP(GD$10,$BU$14:$BW$44,2,FALSE)),"")</f>
        <v/>
      </c>
      <c r="GE22" s="173" t="str">
        <f>IF(COUNTIF($AI22,CE$8),IF(COUNTIF($FX22:GD22,"")&lt;CE$13,CONCATENATE(" + ",VLOOKUP(GE$10,$BU$14:$BW$44,2,FALSE)),VLOOKUP(GE$10,$BU$14:$BW$44,2,FALSE)),"")</f>
        <v/>
      </c>
      <c r="GF22" s="173" t="str">
        <f>IF(COUNTIF($AI22,CF$8),IF(COUNTIF($FX22:GE22,"")&lt;CF$13,CONCATENATE(" + ",VLOOKUP(GF$10,$BU$14:$BW$44,2,FALSE)),VLOOKUP(GF$10,$BU$14:$BW$44,2,FALSE)),"")</f>
        <v/>
      </c>
      <c r="GG22" s="173" t="str">
        <f>IF(COUNTIF($AI22,CG$8),IF(COUNTIF($FX22:GF22,"")&lt;CG$13,CONCATENATE(" + ",VLOOKUP(GG$10,$BU$14:$BW$44,2,FALSE)),VLOOKUP(GG$10,$BU$14:$BW$44,2,FALSE)),"")</f>
        <v/>
      </c>
      <c r="GH22" s="173" t="str">
        <f>IF(COUNTIF($AI22,CH$8),IF(COUNTIF($FX22:GG22,"")&lt;CH$13,CONCATENATE(" + ",VLOOKUP(GH$10,$BU$14:$BW$44,2,FALSE)),VLOOKUP(GH$10,$BU$14:$BW$44,2,FALSE)),"")</f>
        <v/>
      </c>
      <c r="GI22" s="173" t="str">
        <f>IF(COUNTIF($AI22,CI$8),IF(COUNTIF($FX22:GH22,"")&lt;CI$13,CONCATENATE(" + ",VLOOKUP(GI$10,$BU$14:$BW$44,2,FALSE)),VLOOKUP(GI$10,$BU$14:$BW$44,2,FALSE)),"")</f>
        <v/>
      </c>
      <c r="GJ22" s="173" t="str">
        <f>IF(COUNTIF($AI22,CJ$8),IF(COUNTIF($FX22:GI22,"")&lt;CJ$13,CONCATENATE(" + ",VLOOKUP(GJ$10,$BU$14:$BW$44,2,FALSE)),VLOOKUP(GJ$10,$BU$14:$BW$44,2,FALSE)),"")</f>
        <v/>
      </c>
      <c r="GK22" s="173" t="str">
        <f>IF(COUNTIF($AI22,CK$8),IF(COUNTIF($FX22:GJ22,"")&lt;CK$13,CONCATENATE(" + ",VLOOKUP(GK$10,$BU$14:$BW$44,2,FALSE)),VLOOKUP(GK$10,$BU$14:$BW$44,2,FALSE)),"")</f>
        <v/>
      </c>
      <c r="GL22" s="173" t="str">
        <f>IF(COUNTIF($AI22,CL$8),IF(COUNTIF($FX22:GK22,"")&lt;CL$13,CONCATENATE(" + ",VLOOKUP(GL$10,$BU$14:$BW$44,2,FALSE)),VLOOKUP(GL$10,$BU$14:$BW$44,2,FALSE)),"")</f>
        <v/>
      </c>
      <c r="GM22" s="173" t="str">
        <f>IF(COUNTIF($AI22,CM$8),IF(COUNTIF($FX22:GL22,"")&lt;CM$13,CONCATENATE(" + ",VLOOKUP(GM$10,$BU$14:$BW$44,2,FALSE)),VLOOKUP(GM$10,$BU$14:$BW$44,2,FALSE)),"")</f>
        <v/>
      </c>
      <c r="GN22" s="173" t="str">
        <f>IF(COUNTIF($AI22,CN$8),IF(COUNTIF($FX22:GM22,"")&lt;CN$13,CONCATENATE(" + ",VLOOKUP(GN$10,$BU$14:$BW$44,2,FALSE)),VLOOKUP(GN$10,$BU$14:$BW$44,2,FALSE)),"")</f>
        <v/>
      </c>
      <c r="GO22" s="173" t="str">
        <f>IF(COUNTIF($AI22,CO$8),IF(COUNTIF($FX22:GN22,"")&lt;CO$13,CONCATENATE(" + ",VLOOKUP(GO$10,$BU$14:$BW$44,2,FALSE)),VLOOKUP(GO$10,$BU$14:$BW$44,2,FALSE)),"")</f>
        <v/>
      </c>
      <c r="GP22" s="173" t="str">
        <f>IF(COUNTIF($AI22,CP$8),IF(COUNTIF($FX22:GO22,"")&lt;CP$13,CONCATENATE(" + ",VLOOKUP(GP$10,$BU$14:$BW$44,2,FALSE)),VLOOKUP(GP$10,$BU$14:$BW$44,2,FALSE)),"")</f>
        <v/>
      </c>
      <c r="GQ22" s="173" t="str">
        <f>IF(COUNTIF($AI22,CQ$8),IF(COUNTIF($FX22:GP22,"")&lt;CQ$13,CONCATENATE(" + ",VLOOKUP(GQ$10,$BU$14:$BW$44,2,FALSE)),VLOOKUP(GQ$10,$BU$14:$BW$44,2,FALSE)),"")</f>
        <v/>
      </c>
      <c r="GR22" s="173" t="str">
        <f>IF(COUNTIF($AI22,CR$8),IF(COUNTIF($FX22:GQ22,"")&lt;CR$13,CONCATENATE(" + ",VLOOKUP(GR$10,$BU$14:$BW$44,2,FALSE)),VLOOKUP(GR$10,$BU$14:$BW$44,2,FALSE)),"")</f>
        <v/>
      </c>
      <c r="GS22" s="173" t="str">
        <f>IF(COUNTIF($AI22,CS$8),IF(COUNTIF($FX22:GR22,"")&lt;CS$13,CONCATENATE(" + ",VLOOKUP(GS$10,$BU$14:$BW$44,2,FALSE)),VLOOKUP(GS$10,$BU$14:$BW$44,2,FALSE)),"")</f>
        <v/>
      </c>
      <c r="GT22" s="173" t="str">
        <f>IF(COUNTIF($AI22,CT$8),IF(COUNTIF($FX22:GS22,"")&lt;CT$13,CONCATENATE(" + ",VLOOKUP(GT$10,$BU$14:$BW$44,2,FALSE)),VLOOKUP(GT$10,$BU$14:$BW$44,2,FALSE)),"")</f>
        <v/>
      </c>
      <c r="GU22" s="173" t="str">
        <f>IF(COUNTIF($AI22,CU$8),IF(COUNTIF($FX22:GT22,"")&lt;CU$13,CONCATENATE(" + ",VLOOKUP(GU$10,$BU$14:$BW$44,2,FALSE)),VLOOKUP(GU$10,$BU$14:$BW$44,2,FALSE)),"")</f>
        <v/>
      </c>
      <c r="GV22" s="173" t="str">
        <f>IF(COUNTIF($AI22,CV$8),IF(COUNTIF($FX22:GU22,"")&lt;CV$13,CONCATENATE(" + ",VLOOKUP(GV$10,$BU$14:$BW$44,2,FALSE)),VLOOKUP(GV$10,$BU$14:$BW$44,2,FALSE)),"")</f>
        <v/>
      </c>
      <c r="GW22" s="180" t="str">
        <f>IF(COUNTIF($AI22,CW$8),IF(COUNTIF($FX22:GV22,"")&lt;CW$13,CONCATENATE(" + ",VLOOKUP(GW$10,$BU$14:$BW$44,2,FALSE)),VLOOKUP(GW$10,$BU$14:$BW$44,2,FALSE)),"")</f>
        <v/>
      </c>
      <c r="GX22" s="179" t="str">
        <f t="shared" si="80"/>
        <v/>
      </c>
      <c r="GY22" s="174">
        <f t="shared" si="81"/>
        <v>2</v>
      </c>
      <c r="GZ22" s="173" t="str">
        <f t="shared" si="82"/>
        <v/>
      </c>
      <c r="HA22" s="173" t="str">
        <f t="shared" si="83"/>
        <v/>
      </c>
      <c r="HB22" s="173" t="str">
        <f t="shared" si="84"/>
        <v/>
      </c>
      <c r="HC22" s="173" t="str">
        <f t="shared" si="85"/>
        <v/>
      </c>
      <c r="HD22" s="173" t="str">
        <f t="shared" si="86"/>
        <v/>
      </c>
      <c r="HE22" s="173" t="str">
        <f t="shared" si="87"/>
        <v/>
      </c>
      <c r="HF22" s="173" t="str">
        <f t="shared" si="88"/>
        <v/>
      </c>
      <c r="HG22" s="173" t="str">
        <f t="shared" si="89"/>
        <v/>
      </c>
      <c r="HH22" s="173" t="str">
        <f t="shared" si="90"/>
        <v/>
      </c>
      <c r="HI22" s="173" t="str">
        <f t="shared" si="91"/>
        <v/>
      </c>
      <c r="HJ22" s="173" t="str">
        <f t="shared" si="92"/>
        <v/>
      </c>
      <c r="HK22" s="173" t="str">
        <f t="shared" si="93"/>
        <v/>
      </c>
      <c r="HL22" s="173" t="str">
        <f t="shared" si="94"/>
        <v/>
      </c>
      <c r="HM22" s="173" t="str">
        <f t="shared" si="95"/>
        <v/>
      </c>
      <c r="HN22" s="173" t="str">
        <f t="shared" si="96"/>
        <v/>
      </c>
      <c r="HO22" s="173" t="str">
        <f t="shared" si="97"/>
        <v/>
      </c>
      <c r="HP22" s="173" t="str">
        <f t="shared" si="98"/>
        <v/>
      </c>
      <c r="HQ22" s="173" t="str">
        <f t="shared" si="99"/>
        <v/>
      </c>
      <c r="HR22" s="173" t="str">
        <f t="shared" si="100"/>
        <v/>
      </c>
      <c r="HS22" s="173" t="str">
        <f t="shared" si="101"/>
        <v/>
      </c>
      <c r="HT22" s="173" t="str">
        <f t="shared" si="102"/>
        <v/>
      </c>
      <c r="HU22" s="173" t="str">
        <f t="shared" si="103"/>
        <v/>
      </c>
      <c r="HV22" s="173" t="str">
        <f t="shared" si="104"/>
        <v/>
      </c>
      <c r="HW22" s="180" t="str">
        <f t="shared" si="105"/>
        <v/>
      </c>
      <c r="HX22" s="181" t="str">
        <f t="shared" si="106"/>
        <v/>
      </c>
      <c r="HY22" s="182" t="str">
        <f t="shared" si="107"/>
        <v>Ne</v>
      </c>
      <c r="HZ22" s="182" t="str">
        <f>IF(COUNTIF($AJ22,BZ$8),IF(COUNTIF($HX22:HY22,"")&lt;BZ$13,CONCATENATE(" + ",VLOOKUP(HZ$10,$BU$14:$BW$44,2,FALSE)),VLOOKUP(HZ$10,$BU$14:$BW$44,2,FALSE)),"")</f>
        <v/>
      </c>
      <c r="IA22" s="182" t="str">
        <f>IF(COUNTIF($AJ22,CA$8),IF(COUNTIF($HX22:HZ22,"")&lt;CA$13,CONCATENATE(" + ",VLOOKUP(IA$10,$BU$14:$BW$44,2,FALSE)),VLOOKUP(IA$10,$BU$14:$BW$44,2,FALSE)),"")</f>
        <v/>
      </c>
      <c r="IB22" s="182" t="str">
        <f>IF(COUNTIF($AJ22,CB$8),IF(COUNTIF($HX22:IA22,"")&lt;CB$13,CONCATENATE(" + ",VLOOKUP(IB$10,$BU$14:$BW$44,2,FALSE)),VLOOKUP(IB$10,$BU$14:$BW$44,2,FALSE)),"")</f>
        <v/>
      </c>
      <c r="IC22" s="182" t="str">
        <f>IF(COUNTIF($AJ22,CC$8),IF(COUNTIF($HX22:IB22,"")&lt;CC$13,CONCATENATE(" + ",VLOOKUP(IC$10,$BU$14:$BW$44,2,FALSE)),VLOOKUP(IC$10,$BU$14:$BW$44,2,FALSE)),"")</f>
        <v/>
      </c>
      <c r="ID22" s="182" t="str">
        <f>IF(COUNTIF($AJ22,CD$8),IF(COUNTIF($HX22:IC22,"")&lt;CD$13,CONCATENATE(" + ",VLOOKUP(ID$10,$BU$14:$BW$44,2,FALSE)),VLOOKUP(ID$10,$BU$14:$BW$44,2,FALSE)),"")</f>
        <v/>
      </c>
      <c r="IE22" s="182" t="str">
        <f>IF(COUNTIF($AJ22,CE$8),IF(COUNTIF($HX22:ID22,"")&lt;CE$13,CONCATENATE(" + ",VLOOKUP(IE$10,$BU$14:$BW$44,2,FALSE)),VLOOKUP(IE$10,$BU$14:$BW$44,2,FALSE)),"")</f>
        <v/>
      </c>
      <c r="IF22" s="182" t="str">
        <f>IF(COUNTIF($AJ22,CF$8),IF(COUNTIF($HX22:IE22,"")&lt;CF$13,CONCATENATE(" + ",VLOOKUP(IF$10,$BU$14:$BW$44,2,FALSE)),VLOOKUP(IF$10,$BU$14:$BW$44,2,FALSE)),"")</f>
        <v/>
      </c>
      <c r="IG22" s="182" t="str">
        <f>IF(COUNTIF($AJ22,CG$8),IF(COUNTIF($HX22:IF22,"")&lt;CG$13,CONCATENATE(" + ",VLOOKUP(IG$10,$BU$14:$BW$44,2,FALSE)),VLOOKUP(IG$10,$BU$14:$BW$44,2,FALSE)),"")</f>
        <v/>
      </c>
      <c r="IH22" s="182" t="str">
        <f>IF(COUNTIF($AJ22,CH$8),IF(COUNTIF($HX22:IG22,"")&lt;CH$13,CONCATENATE(" + ",VLOOKUP(IH$10,$BU$14:$BW$44,2,FALSE)),VLOOKUP(IH$10,$BU$14:$BW$44,2,FALSE)),"")</f>
        <v/>
      </c>
      <c r="II22" s="182" t="str">
        <f>IF(COUNTIF($AJ22,CI$8),IF(COUNTIF($HX22:IH22,"")&lt;CI$13,CONCATENATE(" + ",VLOOKUP(II$10,$BU$14:$BW$44,2,FALSE)),VLOOKUP(II$10,$BU$14:$BW$44,2,FALSE)),"")</f>
        <v/>
      </c>
      <c r="IJ22" s="182" t="str">
        <f>IF(COUNTIF($AJ22,CJ$8),IF(COUNTIF($HX22:II22,"")&lt;CJ$13,CONCATENATE(" + ",VLOOKUP(IJ$10,$BU$14:$BW$44,2,FALSE)),VLOOKUP(IJ$10,$BU$14:$BW$44,2,FALSE)),"")</f>
        <v/>
      </c>
      <c r="IK22" s="182" t="str">
        <f>IF(COUNTIF($AJ22,CK$8),IF(COUNTIF($HX22:IJ22,"")&lt;CK$13,CONCATENATE(" + ",VLOOKUP(IK$10,$BU$14:$BW$44,2,FALSE)),VLOOKUP(IK$10,$BU$14:$BW$44,2,FALSE)),"")</f>
        <v/>
      </c>
      <c r="IL22" s="182" t="str">
        <f>IF(COUNTIF($AJ22,CL$8),IF(COUNTIF($HX22:IK22,"")&lt;CL$13,CONCATENATE(" + ",VLOOKUP(IL$10,$BU$14:$BW$44,2,FALSE)),VLOOKUP(IL$10,$BU$14:$BW$44,2,FALSE)),"")</f>
        <v/>
      </c>
      <c r="IM22" s="182" t="str">
        <f>IF(COUNTIF($AJ22,CM$8),IF(COUNTIF($HX22:IL22,"")&lt;CM$13,CONCATENATE(" + ",VLOOKUP(IM$10,$BU$14:$BW$44,2,FALSE)),VLOOKUP(IM$10,$BU$14:$BW$44,2,FALSE)),"")</f>
        <v/>
      </c>
      <c r="IN22" s="182" t="str">
        <f>IF(COUNTIF($AJ22,CN$8),IF(COUNTIF($HX22:IM22,"")&lt;CN$13,CONCATENATE(" + ",VLOOKUP(IN$10,$BU$14:$BW$44,2,FALSE)),VLOOKUP(IN$10,$BU$14:$BW$44,2,FALSE)),"")</f>
        <v/>
      </c>
      <c r="IO22" s="182" t="str">
        <f>IF(COUNTIF($AJ22,CO$8),IF(COUNTIF($HX22:IN22,"")&lt;CO$13,CONCATENATE(" + ",VLOOKUP(IO$10,$BU$14:$BW$44,2,FALSE)),VLOOKUP(IO$10,$BU$14:$BW$44,2,FALSE)),"")</f>
        <v/>
      </c>
      <c r="IP22" s="182" t="str">
        <f>IF(COUNTIF($AJ22,CP$8),IF(COUNTIF($HX22:IO22,"")&lt;CP$13,CONCATENATE(" + ",VLOOKUP(IP$10,$BU$14:$BW$44,2,FALSE)),VLOOKUP(IP$10,$BU$14:$BW$44,2,FALSE)),"")</f>
        <v/>
      </c>
      <c r="IQ22" s="182" t="str">
        <f>IF(COUNTIF($AJ22,CQ$8),IF(COUNTIF($HX22:IP22,"")&lt;CQ$13,CONCATENATE(" + ",VLOOKUP(IQ$10,$BU$14:$BW$44,2,FALSE)),VLOOKUP(IQ$10,$BU$14:$BW$44,2,FALSE)),"")</f>
        <v/>
      </c>
      <c r="IR22" s="182" t="str">
        <f>IF(COUNTIF($AJ22,CR$8),IF(COUNTIF($HX22:IQ22,"")&lt;CR$13,CONCATENATE(" + ",VLOOKUP(IR$10,$BU$14:$BW$44,2,FALSE)),VLOOKUP(IR$10,$BU$14:$BW$44,2,FALSE)),"")</f>
        <v/>
      </c>
      <c r="IS22" s="182" t="str">
        <f>IF(COUNTIF($AJ22,CS$8),IF(COUNTIF($HX22:IR22,"")&lt;CS$13,CONCATENATE(" + ",VLOOKUP(IS$10,$BU$14:$BW$44,2,FALSE)),VLOOKUP(IS$10,$BU$14:$BW$44,2,FALSE)),"")</f>
        <v/>
      </c>
      <c r="IT22" s="182" t="str">
        <f>IF(COUNTIF($AJ22,CT$8),IF(COUNTIF($HX22:IS22,"")&lt;CT$13,CONCATENATE(" + ",VLOOKUP(IT$10,$BU$14:$BW$44,2,FALSE)),VLOOKUP(IT$10,$BU$14:$BW$44,2,FALSE)),"")</f>
        <v/>
      </c>
      <c r="IU22" s="182" t="str">
        <f>IF(COUNTIF($AJ22,CU$8),IF(COUNTIF($HX22:IT22,"")&lt;CU$13,CONCATENATE(" + ",VLOOKUP(IU$10,$BU$14:$BW$44,2,FALSE)),VLOOKUP(IU$10,$BU$14:$BW$44,2,FALSE)),"")</f>
        <v/>
      </c>
      <c r="IV22" s="182" t="str">
        <f>IF(COUNTIF($AJ22,CV$8),IF(COUNTIF($HX22:IU22,"")&lt;CV$13,CONCATENATE(" + ",VLOOKUP(IV$10,$BU$14:$BW$44,2,FALSE)),VLOOKUP(IV$10,$BU$14:$BW$44,2,FALSE)),"")</f>
        <v/>
      </c>
      <c r="IW22" s="183" t="str">
        <f>IF(COUNTIF($AJ22,CW$8),IF(COUNTIF($HX22:IV22,"")&lt;CW$13,CONCATENATE(" + ",VLOOKUP(IW$10,$BU$14:$BW$44,2,FALSE)),VLOOKUP(IW$10,$BU$14:$BW$44,2,FALSE)),"")</f>
        <v/>
      </c>
      <c r="IX22" s="181" t="str">
        <f t="shared" si="108"/>
        <v/>
      </c>
      <c r="IY22" s="184">
        <f t="shared" si="109"/>
        <v>0</v>
      </c>
      <c r="IZ22" s="182" t="str">
        <f t="shared" si="110"/>
        <v/>
      </c>
      <c r="JA22" s="182" t="str">
        <f t="shared" si="111"/>
        <v/>
      </c>
      <c r="JB22" s="182" t="str">
        <f t="shared" si="112"/>
        <v/>
      </c>
      <c r="JC22" s="182" t="str">
        <f t="shared" si="113"/>
        <v/>
      </c>
      <c r="JD22" s="182" t="str">
        <f t="shared" si="114"/>
        <v/>
      </c>
      <c r="JE22" s="182" t="str">
        <f t="shared" si="115"/>
        <v/>
      </c>
      <c r="JF22" s="182" t="str">
        <f t="shared" si="116"/>
        <v/>
      </c>
      <c r="JG22" s="182" t="str">
        <f t="shared" si="117"/>
        <v/>
      </c>
      <c r="JH22" s="182" t="str">
        <f t="shared" si="118"/>
        <v/>
      </c>
      <c r="JI22" s="182" t="str">
        <f t="shared" si="119"/>
        <v/>
      </c>
      <c r="JJ22" s="182" t="str">
        <f t="shared" si="120"/>
        <v/>
      </c>
      <c r="JK22" s="182" t="str">
        <f t="shared" si="121"/>
        <v/>
      </c>
      <c r="JL22" s="182" t="str">
        <f t="shared" si="122"/>
        <v/>
      </c>
      <c r="JM22" s="182" t="str">
        <f t="shared" si="123"/>
        <v/>
      </c>
      <c r="JN22" s="182" t="str">
        <f t="shared" si="124"/>
        <v/>
      </c>
      <c r="JO22" s="182" t="str">
        <f t="shared" si="125"/>
        <v/>
      </c>
      <c r="JP22" s="182" t="str">
        <f t="shared" si="126"/>
        <v/>
      </c>
      <c r="JQ22" s="182" t="str">
        <f t="shared" si="127"/>
        <v/>
      </c>
      <c r="JR22" s="182" t="str">
        <f t="shared" si="128"/>
        <v/>
      </c>
      <c r="JS22" s="182" t="str">
        <f t="shared" si="129"/>
        <v/>
      </c>
      <c r="JT22" s="182" t="str">
        <f t="shared" si="130"/>
        <v/>
      </c>
      <c r="JU22" s="182" t="str">
        <f t="shared" si="131"/>
        <v/>
      </c>
      <c r="JV22" s="182" t="str">
        <f t="shared" si="132"/>
        <v/>
      </c>
      <c r="JW22" s="183" t="str">
        <f t="shared" si="133"/>
        <v/>
      </c>
      <c r="JX22" s="179" t="str">
        <f t="shared" si="134"/>
        <v>Ano</v>
      </c>
      <c r="JY22" s="173" t="str">
        <f t="shared" si="135"/>
        <v/>
      </c>
      <c r="JZ22" s="173" t="str">
        <f>IF(COUNTIF($AK22,BZ$8),IF(COUNTIF($JX22:JY22,"")&lt;BZ$13,CONCATENATE(" + ",VLOOKUP(JZ$10,$BU$14:$BW$44,2,FALSE)),VLOOKUP(JZ$10,$BU$14:$BW$44,2,FALSE)),"")</f>
        <v/>
      </c>
      <c r="KA22" s="173" t="str">
        <f>IF(COUNTIF($AK22,CA$8),IF(COUNTIF($JX22:JZ22,"")&lt;CA$13,CONCATENATE(" + ",VLOOKUP(KA$10,$BU$14:$BW$44,2,FALSE)),VLOOKUP(KA$10,$BU$14:$BW$44,2,FALSE)),"")</f>
        <v/>
      </c>
      <c r="KB22" s="173" t="str">
        <f>IF(COUNTIF($AK22,CB$8),IF(COUNTIF($JX22:KA22,"")&lt;CB$13,CONCATENATE(" + ",VLOOKUP(KB$10,$BU$14:$BW$44,2,FALSE)),VLOOKUP(KB$10,$BU$14:$BW$44,2,FALSE)),"")</f>
        <v/>
      </c>
      <c r="KC22" s="173" t="str">
        <f>IF(COUNTIF($AK22,CC$8),IF(COUNTIF($JX22:KB22,"")&lt;CC$13,CONCATENATE(" + ",VLOOKUP(KC$10,$BU$14:$BW$44,2,FALSE)),VLOOKUP(KC$10,$BU$14:$BW$44,2,FALSE)),"")</f>
        <v/>
      </c>
      <c r="KD22" s="173" t="str">
        <f>IF(COUNTIF($AK22,CD$8),IF(COUNTIF($JX22:KC22,"")&lt;CD$13,CONCATENATE(" + ",VLOOKUP(KD$10,$BU$14:$BW$44,2,FALSE)),VLOOKUP(KD$10,$BU$14:$BW$44,2,FALSE)),"")</f>
        <v/>
      </c>
      <c r="KE22" s="173" t="str">
        <f>IF(COUNTIF($AK22,CE$8),IF(COUNTIF($JX22:KD22,"")&lt;CE$13,CONCATENATE(" + ",VLOOKUP(KE$10,$BU$14:$BW$44,2,FALSE)),VLOOKUP(KE$10,$BU$14:$BW$44,2,FALSE)),"")</f>
        <v/>
      </c>
      <c r="KF22" s="173" t="str">
        <f>IF(COUNTIF($AK22,CF$8),IF(COUNTIF($JX22:KE22,"")&lt;CF$13,CONCATENATE(" + ",VLOOKUP(KF$10,$BU$14:$BW$44,2,FALSE)),VLOOKUP(KF$10,$BU$14:$BW$44,2,FALSE)),"")</f>
        <v/>
      </c>
      <c r="KG22" s="173" t="str">
        <f>IF(COUNTIF($AK22,CG$8),IF(COUNTIF($JX22:KF22,"")&lt;CG$13,CONCATENATE(" + ",VLOOKUP(KG$10,$BU$14:$BW$44,2,FALSE)),VLOOKUP(KG$10,$BU$14:$BW$44,2,FALSE)),"")</f>
        <v/>
      </c>
      <c r="KH22" s="173" t="str">
        <f>IF(COUNTIF($AK22,CH$8),IF(COUNTIF($JX22:KG22,"")&lt;CH$13,CONCATENATE(" + ",VLOOKUP(KH$10,$BU$14:$BW$44,2,FALSE)),VLOOKUP(KH$10,$BU$14:$BW$44,2,FALSE)),"")</f>
        <v/>
      </c>
      <c r="KI22" s="173" t="str">
        <f>IF(COUNTIF($AK22,CI$8),IF(COUNTIF($JX22:KH22,"")&lt;CI$13,CONCATENATE(" + ",VLOOKUP(KI$10,$BU$14:$BW$44,2,FALSE)),VLOOKUP(KI$10,$BU$14:$BW$44,2,FALSE)),"")</f>
        <v/>
      </c>
      <c r="KJ22" s="173" t="str">
        <f>IF(COUNTIF($AK22,CJ$8),IF(COUNTIF($JX22:KI22,"")&lt;CJ$13,CONCATENATE(" + ",VLOOKUP(KJ$10,$BU$14:$BW$44,2,FALSE)),VLOOKUP(KJ$10,$BU$14:$BW$44,2,FALSE)),"")</f>
        <v/>
      </c>
      <c r="KK22" s="173" t="str">
        <f>IF(COUNTIF($AK22,CK$8),IF(COUNTIF($JX22:KJ22,"")&lt;CK$13,CONCATENATE(" + ",VLOOKUP(KK$10,$BU$14:$BW$44,2,FALSE)),VLOOKUP(KK$10,$BU$14:$BW$44,2,FALSE)),"")</f>
        <v/>
      </c>
      <c r="KL22" s="173" t="str">
        <f>IF(COUNTIF($AK22,CL$8),IF(COUNTIF($JX22:KK22,"")&lt;CL$13,CONCATENATE(" + ",VLOOKUP(KL$10,$BU$14:$BW$44,2,FALSE)),VLOOKUP(KL$10,$BU$14:$BW$44,2,FALSE)),"")</f>
        <v/>
      </c>
      <c r="KM22" s="173" t="str">
        <f>IF(COUNTIF($AK22,CM$8),IF(COUNTIF($JX22:KL22,"")&lt;CM$13,CONCATENATE(" + ",VLOOKUP(KM$10,$BU$14:$BW$44,2,FALSE)),VLOOKUP(KM$10,$BU$14:$BW$44,2,FALSE)),"")</f>
        <v/>
      </c>
      <c r="KN22" s="173" t="str">
        <f>IF(COUNTIF($AK22,CN$8),IF(COUNTIF($JX22:KM22,"")&lt;CN$13,CONCATENATE(" + ",VLOOKUP(KN$10,$BU$14:$BW$44,2,FALSE)),VLOOKUP(KN$10,$BU$14:$BW$44,2,FALSE)),"")</f>
        <v/>
      </c>
      <c r="KO22" s="173" t="str">
        <f>IF(COUNTIF($AK22,CO$8),IF(COUNTIF($JX22:KN22,"")&lt;CO$13,CONCATENATE(" + ",VLOOKUP(KO$10,$BU$14:$BW$44,2,FALSE)),VLOOKUP(KO$10,$BU$14:$BW$44,2,FALSE)),"")</f>
        <v/>
      </c>
      <c r="KP22" s="173" t="str">
        <f>IF(COUNTIF($AK22,CP$8),IF(COUNTIF($JX22:KO22,"")&lt;CP$13,CONCATENATE(" + ",VLOOKUP(KP$10,$BU$14:$BW$44,2,FALSE)),VLOOKUP(KP$10,$BU$14:$BW$44,2,FALSE)),"")</f>
        <v/>
      </c>
      <c r="KQ22" s="173" t="str">
        <f>IF(COUNTIF($AK22,CQ$8),IF(COUNTIF($JX22:KP22,"")&lt;CQ$13,CONCATENATE(" + ",VLOOKUP(KQ$10,$BU$14:$BW$44,2,FALSE)),VLOOKUP(KQ$10,$BU$14:$BW$44,2,FALSE)),"")</f>
        <v/>
      </c>
      <c r="KR22" s="173" t="str">
        <f>IF(COUNTIF($AK22,CR$8),IF(COUNTIF($JX22:KQ22,"")&lt;CR$13,CONCATENATE(" + ",VLOOKUP(KR$10,$BU$14:$BW$44,2,FALSE)),VLOOKUP(KR$10,$BU$14:$BW$44,2,FALSE)),"")</f>
        <v/>
      </c>
      <c r="KS22" s="173" t="str">
        <f>IF(COUNTIF($AK22,CS$8),IF(COUNTIF($JX22:KR22,"")&lt;CS$13,CONCATENATE(" + ",VLOOKUP(KS$10,$BU$14:$BW$44,2,FALSE)),VLOOKUP(KS$10,$BU$14:$BW$44,2,FALSE)),"")</f>
        <v/>
      </c>
      <c r="KT22" s="173" t="str">
        <f>IF(COUNTIF($AK22,CT$8),IF(COUNTIF($JX22:KS22,"")&lt;CT$13,CONCATENATE(" + ",VLOOKUP(KT$10,$BU$14:$BW$44,2,FALSE)),VLOOKUP(KT$10,$BU$14:$BW$44,2,FALSE)),"")</f>
        <v/>
      </c>
      <c r="KU22" s="173" t="str">
        <f>IF(COUNTIF($AK22,CU$8),IF(COUNTIF($JX22:KT22,"")&lt;CU$13,CONCATENATE(" + ",VLOOKUP(KU$10,$BU$14:$BW$44,2,FALSE)),VLOOKUP(KU$10,$BU$14:$BW$44,2,FALSE)),"")</f>
        <v/>
      </c>
      <c r="KV22" s="173" t="str">
        <f>IF(COUNTIF($AK22,CV$8),IF(COUNTIF($JX22:KU22,"")&lt;CV$13,CONCATENATE(" + ",VLOOKUP(KV$10,$BU$14:$BW$44,2,FALSE)),VLOOKUP(KV$10,$BU$14:$BW$44,2,FALSE)),"")</f>
        <v/>
      </c>
      <c r="KW22" s="180" t="str">
        <f>IF(COUNTIF($AK22,CW$8),IF(COUNTIF($JX22:KV22,"")&lt;CW$13,CONCATENATE(" + ",VLOOKUP(KW$10,$BU$14:$BW$44,2,FALSE)),VLOOKUP(KW$10,$BU$14:$BW$44,2,FALSE)),"")</f>
        <v/>
      </c>
      <c r="KX22" s="179">
        <f t="shared" si="136"/>
        <v>12</v>
      </c>
      <c r="KY22" s="174" t="str">
        <f t="shared" si="137"/>
        <v/>
      </c>
      <c r="KZ22" s="173" t="str">
        <f t="shared" si="138"/>
        <v/>
      </c>
      <c r="LA22" s="173" t="str">
        <f t="shared" si="139"/>
        <v/>
      </c>
      <c r="LB22" s="173" t="str">
        <f t="shared" si="140"/>
        <v/>
      </c>
      <c r="LC22" s="173" t="str">
        <f t="shared" si="141"/>
        <v/>
      </c>
      <c r="LD22" s="173" t="str">
        <f t="shared" si="142"/>
        <v/>
      </c>
      <c r="LE22" s="173" t="str">
        <f t="shared" si="143"/>
        <v/>
      </c>
      <c r="LF22" s="173" t="str">
        <f t="shared" si="144"/>
        <v/>
      </c>
      <c r="LG22" s="173" t="str">
        <f t="shared" si="145"/>
        <v/>
      </c>
      <c r="LH22" s="173" t="str">
        <f t="shared" si="146"/>
        <v/>
      </c>
      <c r="LI22" s="173" t="str">
        <f t="shared" si="147"/>
        <v/>
      </c>
      <c r="LJ22" s="173" t="str">
        <f t="shared" si="148"/>
        <v/>
      </c>
      <c r="LK22" s="173" t="str">
        <f t="shared" si="149"/>
        <v/>
      </c>
      <c r="LL22" s="173" t="str">
        <f t="shared" si="150"/>
        <v/>
      </c>
      <c r="LM22" s="173" t="str">
        <f t="shared" si="151"/>
        <v/>
      </c>
      <c r="LN22" s="173" t="str">
        <f t="shared" si="152"/>
        <v/>
      </c>
      <c r="LO22" s="173" t="str">
        <f t="shared" si="153"/>
        <v/>
      </c>
      <c r="LP22" s="173" t="str">
        <f t="shared" si="154"/>
        <v/>
      </c>
      <c r="LQ22" s="173" t="str">
        <f t="shared" si="155"/>
        <v/>
      </c>
      <c r="LR22" s="173" t="str">
        <f t="shared" si="156"/>
        <v/>
      </c>
      <c r="LS22" s="173" t="str">
        <f t="shared" si="157"/>
        <v/>
      </c>
      <c r="LT22" s="173" t="str">
        <f t="shared" si="158"/>
        <v/>
      </c>
      <c r="LU22" s="173" t="str">
        <f t="shared" si="159"/>
        <v/>
      </c>
      <c r="LV22" s="173" t="str">
        <f t="shared" si="160"/>
        <v/>
      </c>
      <c r="LW22" s="180" t="str">
        <f t="shared" si="161"/>
        <v/>
      </c>
      <c r="LX22" s="181" t="str">
        <f t="shared" si="162"/>
        <v>Ano</v>
      </c>
      <c r="LY22" s="182" t="str">
        <f t="shared" si="163"/>
        <v/>
      </c>
      <c r="LZ22" s="182" t="str">
        <f>IF(COUNTIF($AL22,BZ$8),IF(COUNTIF($LX22:LY22,"")&lt;BZ$13,CONCATENATE(" + ",VLOOKUP(LZ$10,$BU$14:$BW$44,2,FALSE)),VLOOKUP(LZ$10,$BU$14:$BW$44,2,FALSE)),"")</f>
        <v/>
      </c>
      <c r="MA22" s="182" t="str">
        <f>IF(COUNTIF($AL22,CA$8),IF(COUNTIF($LX22:LZ22,"")&lt;CA$13,CONCATENATE(" + ",VLOOKUP(MA$10,$BU$14:$BW$44,2,FALSE)),VLOOKUP(MA$10,$BU$14:$BW$44,2,FALSE)),"")</f>
        <v/>
      </c>
      <c r="MB22" s="182" t="str">
        <f>IF(COUNTIF($AL22,CB$8),IF(COUNTIF($LX22:MA22,"")&lt;CB$13,CONCATENATE(" + ",VLOOKUP(MB$10,$BU$14:$BW$44,2,FALSE)),VLOOKUP(MB$10,$BU$14:$BW$44,2,FALSE)),"")</f>
        <v/>
      </c>
      <c r="MC22" s="182" t="str">
        <f>IF(COUNTIF($AL22,CC$8),IF(COUNTIF($LX22:MB22,"")&lt;CC$13,CONCATENATE(" + ",VLOOKUP(MC$10,$BU$14:$BW$44,2,FALSE)),VLOOKUP(MC$10,$BU$14:$BW$44,2,FALSE)),"")</f>
        <v/>
      </c>
      <c r="MD22" s="182" t="str">
        <f>IF(COUNTIF($AL22,CD$8),IF(COUNTIF($LX22:MC22,"")&lt;CD$13,CONCATENATE(" + ",VLOOKUP(MD$10,$BU$14:$BW$44,2,FALSE)),VLOOKUP(MD$10,$BU$14:$BW$44,2,FALSE)),"")</f>
        <v/>
      </c>
      <c r="ME22" s="182" t="str">
        <f>IF(COUNTIF($AL22,CE$8),IF(COUNTIF($LX22:MD22,"")&lt;CE$13,CONCATENATE(" + ",VLOOKUP(ME$10,$BU$14:$BW$44,2,FALSE)),VLOOKUP(ME$10,$BU$14:$BW$44,2,FALSE)),"")</f>
        <v/>
      </c>
      <c r="MF22" s="182" t="str">
        <f>IF(COUNTIF($AL22,CF$8),IF(COUNTIF($LX22:ME22,"")&lt;CF$13,CONCATENATE(" + ",VLOOKUP(MF$10,$BU$14:$BW$44,2,FALSE)),VLOOKUP(MF$10,$BU$14:$BW$44,2,FALSE)),"")</f>
        <v/>
      </c>
      <c r="MG22" s="182" t="str">
        <f>IF(COUNTIF($AL22,CG$8),IF(COUNTIF($LX22:MF22,"")&lt;CG$13,CONCATENATE(" + ",VLOOKUP(MG$10,$BU$14:$BW$44,2,FALSE)),VLOOKUP(MG$10,$BU$14:$BW$44,2,FALSE)),"")</f>
        <v/>
      </c>
      <c r="MH22" s="182" t="str">
        <f>IF(COUNTIF($AL22,CH$8),IF(COUNTIF($LX22:MG22,"")&lt;CH$13,CONCATENATE(" + ",VLOOKUP(MH$10,$BU$14:$BW$44,2,FALSE)),VLOOKUP(MH$10,$BU$14:$BW$44,2,FALSE)),"")</f>
        <v/>
      </c>
      <c r="MI22" s="182" t="str">
        <f>IF(COUNTIF($AL22,CI$8),IF(COUNTIF($LX22:MH22,"")&lt;CI$13,CONCATENATE(" + ",VLOOKUP(MI$10,$BU$14:$BW$44,2,FALSE)),VLOOKUP(MI$10,$BU$14:$BW$44,2,FALSE)),"")</f>
        <v/>
      </c>
      <c r="MJ22" s="182" t="str">
        <f>IF(COUNTIF($AL22,CJ$8),IF(COUNTIF($LX22:MI22,"")&lt;CJ$13,CONCATENATE(" + ",VLOOKUP(MJ$10,$BU$14:$BW$44,2,FALSE)),VLOOKUP(MJ$10,$BU$14:$BW$44,2,FALSE)),"")</f>
        <v/>
      </c>
      <c r="MK22" s="182" t="str">
        <f>IF(COUNTIF($AL22,CK$8),IF(COUNTIF($LX22:MJ22,"")&lt;CK$13,CONCATENATE(" + ",VLOOKUP(MK$10,$BU$14:$BW$44,2,FALSE)),VLOOKUP(MK$10,$BU$14:$BW$44,2,FALSE)),"")</f>
        <v/>
      </c>
      <c r="ML22" s="182" t="str">
        <f>IF(COUNTIF($AL22,CL$8),IF(COUNTIF($LX22:MK22,"")&lt;CL$13,CONCATENATE(" + ",VLOOKUP(ML$10,$BU$14:$BW$44,2,FALSE)),VLOOKUP(ML$10,$BU$14:$BW$44,2,FALSE)),"")</f>
        <v/>
      </c>
      <c r="MM22" s="182" t="str">
        <f>IF(COUNTIF($AL22,CM$8),IF(COUNTIF($LX22:ML22,"")&lt;CM$13,CONCATENATE(" + ",VLOOKUP(MM$10,$BU$14:$BW$44,2,FALSE)),VLOOKUP(MM$10,$BU$14:$BW$44,2,FALSE)),"")</f>
        <v/>
      </c>
      <c r="MN22" s="182" t="str">
        <f>IF(COUNTIF($AL22,CN$8),IF(COUNTIF($LX22:MM22,"")&lt;CN$13,CONCATENATE(" + ",VLOOKUP(MN$10,$BU$14:$BW$44,2,FALSE)),VLOOKUP(MN$10,$BU$14:$BW$44,2,FALSE)),"")</f>
        <v/>
      </c>
      <c r="MO22" s="182" t="str">
        <f>IF(COUNTIF($AL22,CO$8),IF(COUNTIF($LX22:MN22,"")&lt;CO$13,CONCATENATE(" + ",VLOOKUP(MO$10,$BU$14:$BW$44,2,FALSE)),VLOOKUP(MO$10,$BU$14:$BW$44,2,FALSE)),"")</f>
        <v/>
      </c>
      <c r="MP22" s="182" t="str">
        <f>IF(COUNTIF($AL22,CP$8),IF(COUNTIF($LX22:MO22,"")&lt;CP$13,CONCATENATE(" + ",VLOOKUP(MP$10,$BU$14:$BW$44,2,FALSE)),VLOOKUP(MP$10,$BU$14:$BW$44,2,FALSE)),"")</f>
        <v/>
      </c>
      <c r="MQ22" s="182" t="str">
        <f>IF(COUNTIF($AL22,CQ$8),IF(COUNTIF($LX22:MP22,"")&lt;CQ$13,CONCATENATE(" + ",VLOOKUP(MQ$10,$BU$14:$BW$44,2,FALSE)),VLOOKUP(MQ$10,$BU$14:$BW$44,2,FALSE)),"")</f>
        <v/>
      </c>
      <c r="MR22" s="182" t="str">
        <f>IF(COUNTIF($AL22,CR$8),IF(COUNTIF($LX22:MQ22,"")&lt;CR$13,CONCATENATE(" + ",VLOOKUP(MR$10,$BU$14:$BW$44,2,FALSE)),VLOOKUP(MR$10,$BU$14:$BW$44,2,FALSE)),"")</f>
        <v/>
      </c>
      <c r="MS22" s="182" t="str">
        <f>IF(COUNTIF($AL22,CS$8),IF(COUNTIF($LX22:MR22,"")&lt;CS$13,CONCATENATE(" + ",VLOOKUP(MS$10,$BU$14:$BW$44,2,FALSE)),VLOOKUP(MS$10,$BU$14:$BW$44,2,FALSE)),"")</f>
        <v/>
      </c>
      <c r="MT22" s="182" t="str">
        <f>IF(COUNTIF($AL22,CT$8),IF(COUNTIF($LX22:MS22,"")&lt;CT$13,CONCATENATE(" + ",VLOOKUP(MT$10,$BU$14:$BW$44,2,FALSE)),VLOOKUP(MT$10,$BU$14:$BW$44,2,FALSE)),"")</f>
        <v/>
      </c>
      <c r="MU22" s="182" t="str">
        <f>IF(COUNTIF($AL22,CU$8),IF(COUNTIF($LX22:MT22,"")&lt;CU$13,CONCATENATE(" + ",VLOOKUP(MU$10,$BU$14:$BW$44,2,FALSE)),VLOOKUP(MU$10,$BU$14:$BW$44,2,FALSE)),"")</f>
        <v/>
      </c>
      <c r="MV22" s="182" t="str">
        <f>IF(COUNTIF($AL22,CV$8),IF(COUNTIF($LX22:MU22,"")&lt;CV$13,CONCATENATE(" + ",VLOOKUP(MV$10,$BU$14:$BW$44,2,FALSE)),VLOOKUP(MV$10,$BU$14:$BW$44,2,FALSE)),"")</f>
        <v/>
      </c>
      <c r="MW22" s="183" t="str">
        <f>IF(COUNTIF($AL22,CW$8),IF(COUNTIF($LX22:MV22,"")&lt;CW$13,CONCATENATE(" + ",VLOOKUP(MW$10,$BU$14:$BW$44,2,FALSE)),VLOOKUP(MW$10,$BU$14:$BW$44,2,FALSE)),"")</f>
        <v/>
      </c>
      <c r="MX22" s="181">
        <f t="shared" si="164"/>
        <v>8</v>
      </c>
      <c r="MY22" s="184" t="str">
        <f t="shared" si="165"/>
        <v/>
      </c>
      <c r="MZ22" s="182" t="str">
        <f t="shared" si="166"/>
        <v/>
      </c>
      <c r="NA22" s="182" t="str">
        <f t="shared" si="167"/>
        <v/>
      </c>
      <c r="NB22" s="182" t="str">
        <f t="shared" si="168"/>
        <v/>
      </c>
      <c r="NC22" s="182" t="str">
        <f t="shared" si="169"/>
        <v/>
      </c>
      <c r="ND22" s="182" t="str">
        <f t="shared" si="170"/>
        <v/>
      </c>
      <c r="NE22" s="182" t="str">
        <f t="shared" si="171"/>
        <v/>
      </c>
      <c r="NF22" s="182" t="str">
        <f t="shared" si="172"/>
        <v/>
      </c>
      <c r="NG22" s="182" t="str">
        <f t="shared" si="173"/>
        <v/>
      </c>
      <c r="NH22" s="182" t="str">
        <f t="shared" si="174"/>
        <v/>
      </c>
      <c r="NI22" s="182" t="str">
        <f t="shared" si="175"/>
        <v/>
      </c>
      <c r="NJ22" s="182" t="str">
        <f t="shared" si="176"/>
        <v/>
      </c>
      <c r="NK22" s="182" t="str">
        <f t="shared" si="177"/>
        <v/>
      </c>
      <c r="NL22" s="182" t="str">
        <f t="shared" si="178"/>
        <v/>
      </c>
      <c r="NM22" s="182" t="str">
        <f t="shared" si="179"/>
        <v/>
      </c>
      <c r="NN22" s="182" t="str">
        <f t="shared" si="180"/>
        <v/>
      </c>
      <c r="NO22" s="182" t="str">
        <f t="shared" si="181"/>
        <v/>
      </c>
      <c r="NP22" s="182" t="str">
        <f t="shared" si="182"/>
        <v/>
      </c>
      <c r="NQ22" s="182" t="str">
        <f t="shared" si="183"/>
        <v/>
      </c>
      <c r="NR22" s="182" t="str">
        <f t="shared" si="184"/>
        <v/>
      </c>
      <c r="NS22" s="182" t="str">
        <f t="shared" si="185"/>
        <v/>
      </c>
      <c r="NT22" s="182" t="str">
        <f t="shared" si="186"/>
        <v/>
      </c>
      <c r="NU22" s="182" t="str">
        <f t="shared" si="187"/>
        <v/>
      </c>
      <c r="NV22" s="182" t="str">
        <f t="shared" si="188"/>
        <v/>
      </c>
      <c r="NW22" s="183" t="str">
        <f t="shared" si="189"/>
        <v/>
      </c>
    </row>
    <row r="23" spans="1:387" ht="17.25" customHeight="1" x14ac:dyDescent="0.25">
      <c r="A23" s="223" t="s">
        <v>390</v>
      </c>
      <c r="B23" s="224" t="s">
        <v>635</v>
      </c>
      <c r="C23" s="225" t="s">
        <v>636</v>
      </c>
      <c r="D23" s="225" t="s">
        <v>637</v>
      </c>
      <c r="E23" s="226" t="s">
        <v>638</v>
      </c>
      <c r="F23" s="227" t="s">
        <v>639</v>
      </c>
      <c r="G23" s="225" t="s">
        <v>132</v>
      </c>
      <c r="H23" s="225" t="s">
        <v>640</v>
      </c>
      <c r="I23" s="227" t="s">
        <v>641</v>
      </c>
      <c r="J23" s="227" t="s">
        <v>642</v>
      </c>
      <c r="K23" s="227" t="s">
        <v>643</v>
      </c>
      <c r="L23" s="227" t="s">
        <v>644</v>
      </c>
      <c r="M23" s="227" t="s">
        <v>645</v>
      </c>
      <c r="N23" s="228" t="s">
        <v>646</v>
      </c>
      <c r="O23" s="228" t="s">
        <v>647</v>
      </c>
      <c r="P23" s="228" t="s">
        <v>648</v>
      </c>
      <c r="Q23" s="228" t="s">
        <v>649</v>
      </c>
      <c r="R23" s="228" t="s">
        <v>507</v>
      </c>
      <c r="S23" s="228" t="s">
        <v>638</v>
      </c>
      <c r="T23" s="229">
        <v>30000</v>
      </c>
      <c r="U23" s="230" t="s">
        <v>477</v>
      </c>
      <c r="V23" s="230" t="s">
        <v>428</v>
      </c>
      <c r="W23" s="229">
        <v>30000</v>
      </c>
      <c r="X23" s="229">
        <v>0</v>
      </c>
      <c r="Y23" s="229" t="s">
        <v>429</v>
      </c>
      <c r="Z23" s="229" t="s">
        <v>409</v>
      </c>
      <c r="AA23" s="231">
        <v>30000</v>
      </c>
      <c r="AB23" s="223"/>
      <c r="AC23" s="223"/>
      <c r="AD23" s="223"/>
      <c r="AE23" s="223"/>
      <c r="AF23" s="223"/>
      <c r="AG23" s="223" t="s">
        <v>222</v>
      </c>
      <c r="AH23" s="233" t="s">
        <v>247</v>
      </c>
      <c r="AI23" s="233" t="s">
        <v>273</v>
      </c>
      <c r="AJ23" s="233" t="s">
        <v>299</v>
      </c>
      <c r="AK23" s="233" t="s">
        <v>325</v>
      </c>
      <c r="AL23" s="233" t="s">
        <v>352</v>
      </c>
      <c r="AM23" s="41" t="s">
        <v>161</v>
      </c>
      <c r="AN23" s="42">
        <v>12</v>
      </c>
      <c r="AO23" s="232" t="s">
        <v>430</v>
      </c>
      <c r="AP23" s="42">
        <v>12</v>
      </c>
      <c r="AQ23" s="41" t="s">
        <v>411</v>
      </c>
      <c r="AR23" s="43">
        <v>10</v>
      </c>
      <c r="AS23" s="41" t="s">
        <v>412</v>
      </c>
      <c r="AT23" s="43">
        <v>6</v>
      </c>
      <c r="AU23" s="75" t="str">
        <f t="shared" si="1"/>
        <v>Ne</v>
      </c>
      <c r="AV23" s="75">
        <f t="shared" si="2"/>
        <v>0</v>
      </c>
      <c r="AW23" s="75" t="str">
        <f t="shared" si="3"/>
        <v>Ano</v>
      </c>
      <c r="AX23" s="75">
        <f t="shared" si="4"/>
        <v>12</v>
      </c>
      <c r="AY23" s="75" t="str">
        <f t="shared" si="5"/>
        <v>Do 10 000</v>
      </c>
      <c r="AZ23" s="75">
        <f t="shared" si="6"/>
        <v>8</v>
      </c>
      <c r="BA23" s="75" t="str">
        <f t="shared" si="7"/>
        <v>Ano</v>
      </c>
      <c r="BB23" s="75">
        <f t="shared" si="8"/>
        <v>10</v>
      </c>
      <c r="BC23" s="75" t="str">
        <f t="shared" si="9"/>
        <v>Ano</v>
      </c>
      <c r="BD23" s="75">
        <f t="shared" si="10"/>
        <v>12</v>
      </c>
      <c r="BE23" s="75" t="str">
        <f t="shared" si="11"/>
        <v>Ne</v>
      </c>
      <c r="BF23" s="75">
        <f t="shared" si="12"/>
        <v>0</v>
      </c>
      <c r="BG23" s="69">
        <f t="shared" si="13"/>
        <v>42</v>
      </c>
      <c r="BH23" s="70">
        <f t="shared" si="14"/>
        <v>40</v>
      </c>
      <c r="BI23" s="69">
        <f t="shared" si="15"/>
        <v>82</v>
      </c>
      <c r="BJ23" s="71">
        <f t="shared" si="16"/>
        <v>0.43</v>
      </c>
      <c r="BK23" s="204">
        <f t="shared" si="17"/>
        <v>0.82</v>
      </c>
      <c r="BL23" s="72">
        <f t="shared" si="18"/>
        <v>1</v>
      </c>
      <c r="BM23" s="83">
        <f t="shared" si="19"/>
        <v>1</v>
      </c>
      <c r="BN23" s="221">
        <f t="shared" si="20"/>
        <v>1</v>
      </c>
      <c r="BO23" s="202">
        <f t="shared" si="21"/>
        <v>30000</v>
      </c>
      <c r="BP23" s="101" t="str">
        <f t="shared" si="22"/>
        <v>Šumperk</v>
      </c>
      <c r="BQ23" s="100">
        <v>15500</v>
      </c>
      <c r="BR23" s="95" t="s">
        <v>66</v>
      </c>
      <c r="BS23" s="95" t="s">
        <v>66</v>
      </c>
      <c r="BU23" s="61"/>
      <c r="BV23" s="153"/>
      <c r="BW23" s="172"/>
      <c r="BX23" s="179" t="str">
        <f t="shared" si="23"/>
        <v/>
      </c>
      <c r="BY23" s="173" t="str">
        <f t="shared" si="24"/>
        <v>Ne</v>
      </c>
      <c r="BZ23" s="173" t="str">
        <f>IF(COUNTIF($AG23,BZ$8),IF(COUNTIF($BX23:BY23,"")&lt;BZ$13,CONCATENATE(" + ",VLOOKUP(BZ$10,$BU$14:$BW$44,2,FALSE)),VLOOKUP(BZ$10,$BU$14:$BW$44,2,FALSE)),"")</f>
        <v/>
      </c>
      <c r="CA23" s="173" t="str">
        <f>IF(COUNTIF($AG23,CA$8),IF(COUNTIF($BX23:BZ23,"")&lt;CA$13,CONCATENATE(" + ",VLOOKUP(CA$10,$BU$14:$BW$44,2,FALSE)),VLOOKUP(CA$10,$BU$14:$BW$44,2,FALSE)),"")</f>
        <v/>
      </c>
      <c r="CB23" s="173" t="str">
        <f>IF(COUNTIF($AG23,CB$8),IF(COUNTIF($BX23:CA23,"")&lt;CB$13,CONCATENATE(" + ",VLOOKUP(CB$10,$BU$14:$BW$44,2,FALSE)),VLOOKUP(CB$10,$BU$14:$BW$44,2,FALSE)),"")</f>
        <v/>
      </c>
      <c r="CC23" s="173" t="str">
        <f>IF(COUNTIF($AG23,CC$8),IF(COUNTIF($BX23:CB23,"")&lt;CC$13,CONCATENATE(" + ",VLOOKUP(CC$10,$BU$14:$BW$44,2,FALSE)),VLOOKUP(CC$10,$BU$14:$BW$44,2,FALSE)),"")</f>
        <v/>
      </c>
      <c r="CD23" s="173" t="str">
        <f>IF(COUNTIF($AG23,CD$8),IF(COUNTIF($BX23:CC23,"")&lt;CD$13,CONCATENATE(" + ",VLOOKUP(CD$10,$BU$14:$BW$44,2,FALSE)),VLOOKUP(CD$10,$BU$14:$BW$44,2,FALSE)),"")</f>
        <v/>
      </c>
      <c r="CE23" s="173" t="str">
        <f>IF(COUNTIF($AG23,CE$8),IF(COUNTIF($BX23:CD23,"")&lt;CE$13,CONCATENATE(" + ",VLOOKUP(CE$10,$BU$14:$BW$44,2,FALSE)),VLOOKUP(CE$10,$BU$14:$BW$44,2,FALSE)),"")</f>
        <v/>
      </c>
      <c r="CF23" s="173" t="str">
        <f>IF(COUNTIF($AG23,CF$8),IF(COUNTIF($BX23:CE23,"")&lt;CF$13,CONCATENATE(" + ",VLOOKUP(CF$10,$BU$14:$BW$44,2,FALSE)),VLOOKUP(CF$10,$BU$14:$BW$44,2,FALSE)),"")</f>
        <v/>
      </c>
      <c r="CG23" s="173" t="str">
        <f>IF(COUNTIF($AG23,CG$8),IF(COUNTIF($BX23:CF23,"")&lt;CG$13,CONCATENATE(" + ",VLOOKUP(CG$10,$BU$14:$BW$44,2,FALSE)),VLOOKUP(CG$10,$BU$14:$BW$44,2,FALSE)),"")</f>
        <v/>
      </c>
      <c r="CH23" s="173" t="str">
        <f>IF(COUNTIF($AG23,CH$8),IF(COUNTIF($BX23:CG23,"")&lt;CH$13,CONCATENATE(" + ",VLOOKUP(CH$10,$BU$14:$BW$44,2,FALSE)),VLOOKUP(CH$10,$BU$14:$BW$44,2,FALSE)),"")</f>
        <v/>
      </c>
      <c r="CI23" s="173" t="str">
        <f>IF(COUNTIF($AG23,CI$8),IF(COUNTIF($BX23:CH23,"")&lt;CI$13,CONCATENATE(" + ",VLOOKUP(CI$10,$BU$14:$BW$44,2,FALSE)),VLOOKUP(CI$10,$BU$14:$BW$44,2,FALSE)),"")</f>
        <v/>
      </c>
      <c r="CJ23" s="173" t="str">
        <f>IF(COUNTIF($AG23,CJ$8),IF(COUNTIF($BX23:CI23,"")&lt;CJ$13,CONCATENATE(" + ",VLOOKUP(CJ$10,$BU$14:$BW$44,2,FALSE)),VLOOKUP(CJ$10,$BU$14:$BW$44,2,FALSE)),"")</f>
        <v/>
      </c>
      <c r="CK23" s="173" t="str">
        <f>IF(COUNTIF($AG23,CK$8),IF(COUNTIF($BX23:CJ23,"")&lt;CK$13,CONCATENATE(" + ",VLOOKUP(CK$10,$BU$14:$BW$44,2,FALSE)),VLOOKUP(CK$10,$BU$14:$BW$44,2,FALSE)),"")</f>
        <v/>
      </c>
      <c r="CL23" s="173" t="str">
        <f>IF(COUNTIF($AG23,CL$8),IF(COUNTIF($BX23:CK23,"")&lt;CL$13,CONCATENATE(" + ",VLOOKUP(CL$10,$BU$14:$BW$44,2,FALSE)),VLOOKUP(CL$10,$BU$14:$BW$44,2,FALSE)),"")</f>
        <v/>
      </c>
      <c r="CM23" s="173" t="str">
        <f>IF(COUNTIF($AG23,CM$8),IF(COUNTIF($BX23:CL23,"")&lt;CM$13,CONCATENATE(" + ",VLOOKUP(CM$10,$BU$14:$BW$44,2,FALSE)),VLOOKUP(CM$10,$BU$14:$BW$44,2,FALSE)),"")</f>
        <v/>
      </c>
      <c r="CN23" s="173" t="str">
        <f>IF(COUNTIF($AG23,CN$8),IF(COUNTIF($BX23:CM23,"")&lt;CN$13,CONCATENATE(" + ",VLOOKUP(CN$10,$BU$14:$BW$44,2,FALSE)),VLOOKUP(CN$10,$BU$14:$BW$44,2,FALSE)),"")</f>
        <v/>
      </c>
      <c r="CO23" s="173" t="str">
        <f>IF(COUNTIF($AG23,CO$8),IF(COUNTIF($BX23:CN23,"")&lt;CO$13,CONCATENATE(" + ",VLOOKUP(CO$10,$BU$14:$BW$44,2,FALSE)),VLOOKUP(CO$10,$BU$14:$BW$44,2,FALSE)),"")</f>
        <v/>
      </c>
      <c r="CP23" s="173" t="str">
        <f>IF(COUNTIF($AG23,CP$8),IF(COUNTIF($BX23:CO23,"")&lt;CP$13,CONCATENATE(" + ",VLOOKUP(CP$10,$BU$14:$BW$44,2,FALSE)),VLOOKUP(CP$10,$BU$14:$BW$44,2,FALSE)),"")</f>
        <v/>
      </c>
      <c r="CQ23" s="173" t="str">
        <f>IF(COUNTIF($AG23,CQ$8),IF(COUNTIF($BX23:CP23,"")&lt;CQ$13,CONCATENATE(" + ",VLOOKUP(CQ$10,$BU$14:$BW$44,2,FALSE)),VLOOKUP(CQ$10,$BU$14:$BW$44,2,FALSE)),"")</f>
        <v/>
      </c>
      <c r="CR23" s="173" t="str">
        <f>IF(COUNTIF($AG23,CR$8),IF(COUNTIF($BX23:CQ23,"")&lt;CR$13,CONCATENATE(" + ",VLOOKUP(CR$10,$BU$14:$BW$44,2,FALSE)),VLOOKUP(CR$10,$BU$14:$BW$44,2,FALSE)),"")</f>
        <v/>
      </c>
      <c r="CS23" s="173" t="str">
        <f>IF(COUNTIF($AG23,CS$8),IF(COUNTIF($BX23:CR23,"")&lt;CS$13,CONCATENATE(" + ",VLOOKUP(CS$10,$BU$14:$BW$44,2,FALSE)),VLOOKUP(CS$10,$BU$14:$BW$44,2,FALSE)),"")</f>
        <v/>
      </c>
      <c r="CT23" s="173" t="str">
        <f>IF(COUNTIF($AG23,CT$8),IF(COUNTIF($BX23:CS23,"")&lt;CT$13,CONCATENATE(" + ",VLOOKUP(CT$10,$BU$14:$BW$44,2,FALSE)),VLOOKUP(CT$10,$BU$14:$BW$44,2,FALSE)),"")</f>
        <v/>
      </c>
      <c r="CU23" s="173" t="str">
        <f>IF(COUNTIF($AG23,CU$8),IF(COUNTIF($BX23:CT23,"")&lt;CU$13,CONCATENATE(" + ",VLOOKUP(CU$10,$BU$14:$BW$44,2,FALSE)),VLOOKUP(CU$10,$BU$14:$BW$44,2,FALSE)),"")</f>
        <v/>
      </c>
      <c r="CV23" s="173" t="str">
        <f>IF(COUNTIF($AG23,CV$8),IF(COUNTIF($BX23:CU23,"")&lt;CV$13,CONCATENATE(" + ",VLOOKUP(CV$10,$BU$14:$BW$44,2,FALSE)),VLOOKUP(CV$10,$BU$14:$BW$44,2,FALSE)),"")</f>
        <v/>
      </c>
      <c r="CW23" s="173" t="str">
        <f>IF(COUNTIF($AG23,CW$8),IF(COUNTIF($BX23:CV23,"")&lt;CW$13,CONCATENATE(" + ",VLOOKUP(CW$10,$BU$14:$BW$44,2,FALSE)),VLOOKUP(CW$10,$BU$14:$BW$44,2,FALSE)),"")</f>
        <v/>
      </c>
      <c r="CX23" s="179" t="str">
        <f t="shared" si="25"/>
        <v/>
      </c>
      <c r="CY23" s="174">
        <f t="shared" si="26"/>
        <v>0</v>
      </c>
      <c r="CZ23" s="173" t="str">
        <f t="shared" si="27"/>
        <v/>
      </c>
      <c r="DA23" s="173" t="str">
        <f t="shared" si="28"/>
        <v/>
      </c>
      <c r="DB23" s="173" t="str">
        <f t="shared" si="29"/>
        <v/>
      </c>
      <c r="DC23" s="173" t="str">
        <f t="shared" si="30"/>
        <v/>
      </c>
      <c r="DD23" s="173" t="str">
        <f t="shared" si="31"/>
        <v/>
      </c>
      <c r="DE23" s="173" t="str">
        <f t="shared" si="32"/>
        <v/>
      </c>
      <c r="DF23" s="173" t="str">
        <f t="shared" si="33"/>
        <v/>
      </c>
      <c r="DG23" s="173" t="str">
        <f t="shared" si="34"/>
        <v/>
      </c>
      <c r="DH23" s="173" t="str">
        <f t="shared" si="35"/>
        <v/>
      </c>
      <c r="DI23" s="173" t="str">
        <f t="shared" si="36"/>
        <v/>
      </c>
      <c r="DJ23" s="173" t="str">
        <f t="shared" si="37"/>
        <v/>
      </c>
      <c r="DK23" s="173" t="str">
        <f t="shared" si="38"/>
        <v/>
      </c>
      <c r="DL23" s="173" t="str">
        <f t="shared" si="39"/>
        <v/>
      </c>
      <c r="DM23" s="173" t="str">
        <f t="shared" si="40"/>
        <v/>
      </c>
      <c r="DN23" s="173" t="str">
        <f t="shared" si="41"/>
        <v/>
      </c>
      <c r="DO23" s="173" t="str">
        <f t="shared" si="42"/>
        <v/>
      </c>
      <c r="DP23" s="173" t="str">
        <f t="shared" si="43"/>
        <v/>
      </c>
      <c r="DQ23" s="173" t="str">
        <f t="shared" si="44"/>
        <v/>
      </c>
      <c r="DR23" s="173" t="str">
        <f t="shared" si="45"/>
        <v/>
      </c>
      <c r="DS23" s="173" t="str">
        <f t="shared" si="46"/>
        <v/>
      </c>
      <c r="DT23" s="173" t="str">
        <f t="shared" si="47"/>
        <v/>
      </c>
      <c r="DU23" s="173" t="str">
        <f t="shared" si="48"/>
        <v/>
      </c>
      <c r="DV23" s="173" t="str">
        <f t="shared" si="49"/>
        <v/>
      </c>
      <c r="DW23" s="180" t="str">
        <f t="shared" si="50"/>
        <v/>
      </c>
      <c r="DX23" s="181" t="str">
        <f t="shared" si="190"/>
        <v>Ano</v>
      </c>
      <c r="DY23" s="182" t="str">
        <f t="shared" si="51"/>
        <v/>
      </c>
      <c r="DZ23" s="182" t="str">
        <f>IF(COUNTIF($AH23,BZ$8),IF(COUNTIF($DX23:DY23,"")&lt;BZ$13,CONCATENATE(" + ",VLOOKUP(DZ$10,$BU$14:$BW$44,2,FALSE)),VLOOKUP(DZ$10,$BU$14:$BW$44,2,FALSE)),"")</f>
        <v/>
      </c>
      <c r="EA23" s="182" t="str">
        <f>IF(COUNTIF($AH23,CA$8),IF(COUNTIF($DX23:DZ23,"")&lt;CA$13,CONCATENATE(" + ",VLOOKUP(EA$10,$BU$14:$BW$44,2,FALSE)),VLOOKUP(EA$10,$BU$14:$BW$44,2,FALSE)),"")</f>
        <v/>
      </c>
      <c r="EB23" s="182" t="str">
        <f>IF(COUNTIF($AH23,CB$8),IF(COUNTIF($DX23:EA23,"")&lt;CB$13,CONCATENATE(" + ",VLOOKUP(EB$10,$BU$14:$BW$44,2,FALSE)),VLOOKUP(EB$10,$BU$14:$BW$44,2,FALSE)),"")</f>
        <v/>
      </c>
      <c r="EC23" s="182" t="str">
        <f>IF(COUNTIF($AH23,CC$8),IF(COUNTIF($DX23:EB23,"")&lt;CC$13,CONCATENATE(" + ",VLOOKUP(EC$10,$BU$14:$BW$44,2,FALSE)),VLOOKUP(EC$10,$BU$14:$BW$44,2,FALSE)),"")</f>
        <v/>
      </c>
      <c r="ED23" s="182" t="str">
        <f>IF(COUNTIF($AH23,CD$8),IF(COUNTIF($DX23:EC23,"")&lt;CD$13,CONCATENATE(" + ",VLOOKUP(ED$10,$BU$14:$BW$44,2,FALSE)),VLOOKUP(ED$10,$BU$14:$BW$44,2,FALSE)),"")</f>
        <v/>
      </c>
      <c r="EE23" s="182" t="str">
        <f>IF(COUNTIF($AH23,CE$8),IF(COUNTIF($DX23:ED23,"")&lt;CE$13,CONCATENATE(" + ",VLOOKUP(EE$10,$BU$14:$BW$44,2,FALSE)),VLOOKUP(EE$10,$BU$14:$BW$44,2,FALSE)),"")</f>
        <v/>
      </c>
      <c r="EF23" s="182" t="str">
        <f>IF(COUNTIF($AH23,CF$8),IF(COUNTIF($DX23:EE23,"")&lt;CF$13,CONCATENATE(" + ",VLOOKUP(EF$10,$BU$14:$BW$44,2,FALSE)),VLOOKUP(EF$10,$BU$14:$BW$44,2,FALSE)),"")</f>
        <v/>
      </c>
      <c r="EG23" s="182" t="str">
        <f>IF(COUNTIF($AH23,CG$8),IF(COUNTIF($DX23:EF23,"")&lt;CG$13,CONCATENATE(" + ",VLOOKUP(EG$10,$BU$14:$BW$44,2,FALSE)),VLOOKUP(EG$10,$BU$14:$BW$44,2,FALSE)),"")</f>
        <v/>
      </c>
      <c r="EH23" s="182" t="str">
        <f>IF(COUNTIF($AH23,CH$8),IF(COUNTIF($DX23:EG23,"")&lt;CH$13,CONCATENATE(" + ",VLOOKUP(EH$10,$BU$14:$BW$44,2,FALSE)),VLOOKUP(EH$10,$BU$14:$BW$44,2,FALSE)),"")</f>
        <v/>
      </c>
      <c r="EI23" s="182" t="str">
        <f>IF(COUNTIF($AH23,CI$8),IF(COUNTIF($DX23:EH23,"")&lt;CI$13,CONCATENATE(" + ",VLOOKUP(EI$10,$BU$14:$BW$44,2,FALSE)),VLOOKUP(EI$10,$BU$14:$BW$44,2,FALSE)),"")</f>
        <v/>
      </c>
      <c r="EJ23" s="182" t="str">
        <f>IF(COUNTIF($AH23,CJ$8),IF(COUNTIF($DX23:EI23,"")&lt;CJ$13,CONCATENATE(" + ",VLOOKUP(EJ$10,$BU$14:$BW$44,2,FALSE)),VLOOKUP(EJ$10,$BU$14:$BW$44,2,FALSE)),"")</f>
        <v/>
      </c>
      <c r="EK23" s="182" t="str">
        <f>IF(COUNTIF($AH23,CK$8),IF(COUNTIF($DX23:EJ23,"")&lt;CK$13,CONCATENATE(" + ",VLOOKUP(EK$10,$BU$14:$BW$44,2,FALSE)),VLOOKUP(EK$10,$BU$14:$BW$44,2,FALSE)),"")</f>
        <v/>
      </c>
      <c r="EL23" s="182" t="str">
        <f>IF(COUNTIF($AH23,CL$8),IF(COUNTIF($DX23:EK23,"")&lt;CL$13,CONCATENATE(" + ",VLOOKUP(EL$10,$BU$14:$BW$44,2,FALSE)),VLOOKUP(EL$10,$BU$14:$BW$44,2,FALSE)),"")</f>
        <v/>
      </c>
      <c r="EM23" s="182" t="str">
        <f>IF(COUNTIF($AH23,CM$8),IF(COUNTIF($DX23:EL23,"")&lt;CM$13,CONCATENATE(" + ",VLOOKUP(EM$10,$BU$14:$BW$44,2,FALSE)),VLOOKUP(EM$10,$BU$14:$BW$44,2,FALSE)),"")</f>
        <v/>
      </c>
      <c r="EN23" s="182" t="str">
        <f>IF(COUNTIF($AH23,CN$8),IF(COUNTIF($DX23:EM23,"")&lt;CN$13,CONCATENATE(" + ",VLOOKUP(EN$10,$BU$14:$BW$44,2,FALSE)),VLOOKUP(EN$10,$BU$14:$BW$44,2,FALSE)),"")</f>
        <v/>
      </c>
      <c r="EO23" s="182" t="str">
        <f>IF(COUNTIF($AH23,CO$8),IF(COUNTIF($DX23:EN23,"")&lt;CO$13,CONCATENATE(" + ",VLOOKUP(EO$10,$BU$14:$BW$44,2,FALSE)),VLOOKUP(EO$10,$BU$14:$BW$44,2,FALSE)),"")</f>
        <v/>
      </c>
      <c r="EP23" s="182" t="str">
        <f>IF(COUNTIF($AH23,CP$8),IF(COUNTIF($DX23:EO23,"")&lt;CP$13,CONCATENATE(" + ",VLOOKUP(EP$10,$BU$14:$BW$44,2,FALSE)),VLOOKUP(EP$10,$BU$14:$BW$44,2,FALSE)),"")</f>
        <v/>
      </c>
      <c r="EQ23" s="182" t="str">
        <f>IF(COUNTIF($AH23,CQ$8),IF(COUNTIF($DX23:EP23,"")&lt;CQ$13,CONCATENATE(" + ",VLOOKUP(EQ$10,$BU$14:$BW$44,2,FALSE)),VLOOKUP(EQ$10,$BU$14:$BW$44,2,FALSE)),"")</f>
        <v/>
      </c>
      <c r="ER23" s="182" t="str">
        <f>IF(COUNTIF($AH23,CR$8),IF(COUNTIF($DX23:EQ23,"")&lt;CR$13,CONCATENATE(" + ",VLOOKUP(ER$10,$BU$14:$BW$44,2,FALSE)),VLOOKUP(ER$10,$BU$14:$BW$44,2,FALSE)),"")</f>
        <v/>
      </c>
      <c r="ES23" s="182" t="str">
        <f>IF(COUNTIF($AH23,CS$8),IF(COUNTIF($DX23:ER23,"")&lt;CS$13,CONCATENATE(" + ",VLOOKUP(ES$10,$BU$14:$BW$44,2,FALSE)),VLOOKUP(ES$10,$BU$14:$BW$44,2,FALSE)),"")</f>
        <v/>
      </c>
      <c r="ET23" s="182" t="str">
        <f>IF(COUNTIF($AH23,CT$8),IF(COUNTIF($DX23:ES23,"")&lt;CT$13,CONCATENATE(" + ",VLOOKUP(ET$10,$BU$14:$BW$44,2,FALSE)),VLOOKUP(ET$10,$BU$14:$BW$44,2,FALSE)),"")</f>
        <v/>
      </c>
      <c r="EU23" s="182" t="str">
        <f>IF(COUNTIF($AH23,CU$8),IF(COUNTIF($DX23:ET23,"")&lt;CU$13,CONCATENATE(" + ",VLOOKUP(EU$10,$BU$14:$BW$44,2,FALSE)),VLOOKUP(EU$10,$BU$14:$BW$44,2,FALSE)),"")</f>
        <v/>
      </c>
      <c r="EV23" s="182" t="str">
        <f>IF(COUNTIF($AH23,CV$8),IF(COUNTIF($DX23:EU23,"")&lt;CV$13,CONCATENATE(" + ",VLOOKUP(EV$10,$BU$14:$BW$44,2,FALSE)),VLOOKUP(EV$10,$BU$14:$BW$44,2,FALSE)),"")</f>
        <v/>
      </c>
      <c r="EW23" s="183" t="str">
        <f>IF(COUNTIF($AH23,CW$8),IF(COUNTIF($DX23:EV23,"")&lt;CW$13,CONCATENATE(" + ",VLOOKUP(EW$10,$BU$14:$BW$44,2,FALSE)),VLOOKUP(EW$10,$BU$14:$BW$44,2,FALSE)),"")</f>
        <v/>
      </c>
      <c r="EX23" s="181">
        <f t="shared" si="52"/>
        <v>12</v>
      </c>
      <c r="EY23" s="184" t="str">
        <f t="shared" si="53"/>
        <v/>
      </c>
      <c r="EZ23" s="182" t="str">
        <f t="shared" si="54"/>
        <v/>
      </c>
      <c r="FA23" s="182" t="str">
        <f t="shared" si="55"/>
        <v/>
      </c>
      <c r="FB23" s="182" t="str">
        <f t="shared" si="56"/>
        <v/>
      </c>
      <c r="FC23" s="182" t="str">
        <f t="shared" si="57"/>
        <v/>
      </c>
      <c r="FD23" s="182" t="str">
        <f t="shared" si="58"/>
        <v/>
      </c>
      <c r="FE23" s="182" t="str">
        <f t="shared" si="59"/>
        <v/>
      </c>
      <c r="FF23" s="182" t="str">
        <f t="shared" si="60"/>
        <v/>
      </c>
      <c r="FG23" s="182" t="str">
        <f t="shared" si="61"/>
        <v/>
      </c>
      <c r="FH23" s="182" t="str">
        <f t="shared" si="62"/>
        <v/>
      </c>
      <c r="FI23" s="182" t="str">
        <f t="shared" si="63"/>
        <v/>
      </c>
      <c r="FJ23" s="182" t="str">
        <f t="shared" si="64"/>
        <v/>
      </c>
      <c r="FK23" s="182" t="str">
        <f t="shared" si="65"/>
        <v/>
      </c>
      <c r="FL23" s="182" t="str">
        <f t="shared" si="66"/>
        <v/>
      </c>
      <c r="FM23" s="182" t="str">
        <f t="shared" si="67"/>
        <v/>
      </c>
      <c r="FN23" s="182" t="str">
        <f t="shared" si="68"/>
        <v/>
      </c>
      <c r="FO23" s="182" t="str">
        <f t="shared" si="69"/>
        <v/>
      </c>
      <c r="FP23" s="182" t="str">
        <f t="shared" si="70"/>
        <v/>
      </c>
      <c r="FQ23" s="182" t="str">
        <f t="shared" si="71"/>
        <v/>
      </c>
      <c r="FR23" s="182" t="str">
        <f t="shared" si="72"/>
        <v/>
      </c>
      <c r="FS23" s="182" t="str">
        <f t="shared" si="73"/>
        <v/>
      </c>
      <c r="FT23" s="182" t="str">
        <f t="shared" si="74"/>
        <v/>
      </c>
      <c r="FU23" s="182" t="str">
        <f t="shared" si="75"/>
        <v/>
      </c>
      <c r="FV23" s="182" t="str">
        <f t="shared" si="76"/>
        <v/>
      </c>
      <c r="FW23" s="183" t="str">
        <f t="shared" si="77"/>
        <v/>
      </c>
      <c r="FX23" s="179" t="str">
        <f t="shared" si="78"/>
        <v>Do 10 000</v>
      </c>
      <c r="FY23" s="173" t="str">
        <f t="shared" si="79"/>
        <v/>
      </c>
      <c r="FZ23" s="173" t="str">
        <f>IF(COUNTIF($AI23,BZ$8),IF(COUNTIF($FX23:FY23,"")&lt;BZ$13,CONCATENATE(" + ",VLOOKUP(FZ$10,$BU$14:$BW$44,2,FALSE)),VLOOKUP(FZ$10,$BU$14:$BW$44,2,FALSE)),"")</f>
        <v/>
      </c>
      <c r="GA23" s="173" t="str">
        <f>IF(COUNTIF($AI23,CA$8),IF(COUNTIF($FX23:FZ23,"")&lt;CA$13,CONCATENATE(" + ",VLOOKUP(GA$10,$BU$14:$BW$44,2,FALSE)),VLOOKUP(GA$10,$BU$14:$BW$44,2,FALSE)),"")</f>
        <v/>
      </c>
      <c r="GB23" s="173" t="str">
        <f>IF(COUNTIF($AI23,CB$8),IF(COUNTIF($FX23:GA23,"")&lt;CB$13,CONCATENATE(" + ",VLOOKUP(GB$10,$BU$14:$BW$44,2,FALSE)),VLOOKUP(GB$10,$BU$14:$BW$44,2,FALSE)),"")</f>
        <v/>
      </c>
      <c r="GC23" s="173" t="str">
        <f>IF(COUNTIF($AI23,CC$8),IF(COUNTIF($FX23:GB23,"")&lt;CC$13,CONCATENATE(" + ",VLOOKUP(GC$10,$BU$14:$BW$44,2,FALSE)),VLOOKUP(GC$10,$BU$14:$BW$44,2,FALSE)),"")</f>
        <v/>
      </c>
      <c r="GD23" s="173" t="str">
        <f>IF(COUNTIF($AI23,CD$8),IF(COUNTIF($FX23:GC23,"")&lt;CD$13,CONCATENATE(" + ",VLOOKUP(GD$10,$BU$14:$BW$44,2,FALSE)),VLOOKUP(GD$10,$BU$14:$BW$44,2,FALSE)),"")</f>
        <v/>
      </c>
      <c r="GE23" s="173" t="str">
        <f>IF(COUNTIF($AI23,CE$8),IF(COUNTIF($FX23:GD23,"")&lt;CE$13,CONCATENATE(" + ",VLOOKUP(GE$10,$BU$14:$BW$44,2,FALSE)),VLOOKUP(GE$10,$BU$14:$BW$44,2,FALSE)),"")</f>
        <v/>
      </c>
      <c r="GF23" s="173" t="str">
        <f>IF(COUNTIF($AI23,CF$8),IF(COUNTIF($FX23:GE23,"")&lt;CF$13,CONCATENATE(" + ",VLOOKUP(GF$10,$BU$14:$BW$44,2,FALSE)),VLOOKUP(GF$10,$BU$14:$BW$44,2,FALSE)),"")</f>
        <v/>
      </c>
      <c r="GG23" s="173" t="str">
        <f>IF(COUNTIF($AI23,CG$8),IF(COUNTIF($FX23:GF23,"")&lt;CG$13,CONCATENATE(" + ",VLOOKUP(GG$10,$BU$14:$BW$44,2,FALSE)),VLOOKUP(GG$10,$BU$14:$BW$44,2,FALSE)),"")</f>
        <v/>
      </c>
      <c r="GH23" s="173" t="str">
        <f>IF(COUNTIF($AI23,CH$8),IF(COUNTIF($FX23:GG23,"")&lt;CH$13,CONCATENATE(" + ",VLOOKUP(GH$10,$BU$14:$BW$44,2,FALSE)),VLOOKUP(GH$10,$BU$14:$BW$44,2,FALSE)),"")</f>
        <v/>
      </c>
      <c r="GI23" s="173" t="str">
        <f>IF(COUNTIF($AI23,CI$8),IF(COUNTIF($FX23:GH23,"")&lt;CI$13,CONCATENATE(" + ",VLOOKUP(GI$10,$BU$14:$BW$44,2,FALSE)),VLOOKUP(GI$10,$BU$14:$BW$44,2,FALSE)),"")</f>
        <v/>
      </c>
      <c r="GJ23" s="173" t="str">
        <f>IF(COUNTIF($AI23,CJ$8),IF(COUNTIF($FX23:GI23,"")&lt;CJ$13,CONCATENATE(" + ",VLOOKUP(GJ$10,$BU$14:$BW$44,2,FALSE)),VLOOKUP(GJ$10,$BU$14:$BW$44,2,FALSE)),"")</f>
        <v/>
      </c>
      <c r="GK23" s="173" t="str">
        <f>IF(COUNTIF($AI23,CK$8),IF(COUNTIF($FX23:GJ23,"")&lt;CK$13,CONCATENATE(" + ",VLOOKUP(GK$10,$BU$14:$BW$44,2,FALSE)),VLOOKUP(GK$10,$BU$14:$BW$44,2,FALSE)),"")</f>
        <v/>
      </c>
      <c r="GL23" s="173" t="str">
        <f>IF(COUNTIF($AI23,CL$8),IF(COUNTIF($FX23:GK23,"")&lt;CL$13,CONCATENATE(" + ",VLOOKUP(GL$10,$BU$14:$BW$44,2,FALSE)),VLOOKUP(GL$10,$BU$14:$BW$44,2,FALSE)),"")</f>
        <v/>
      </c>
      <c r="GM23" s="173" t="str">
        <f>IF(COUNTIF($AI23,CM$8),IF(COUNTIF($FX23:GL23,"")&lt;CM$13,CONCATENATE(" + ",VLOOKUP(GM$10,$BU$14:$BW$44,2,FALSE)),VLOOKUP(GM$10,$BU$14:$BW$44,2,FALSE)),"")</f>
        <v/>
      </c>
      <c r="GN23" s="173" t="str">
        <f>IF(COUNTIF($AI23,CN$8),IF(COUNTIF($FX23:GM23,"")&lt;CN$13,CONCATENATE(" + ",VLOOKUP(GN$10,$BU$14:$BW$44,2,FALSE)),VLOOKUP(GN$10,$BU$14:$BW$44,2,FALSE)),"")</f>
        <v/>
      </c>
      <c r="GO23" s="173" t="str">
        <f>IF(COUNTIF($AI23,CO$8),IF(COUNTIF($FX23:GN23,"")&lt;CO$13,CONCATENATE(" + ",VLOOKUP(GO$10,$BU$14:$BW$44,2,FALSE)),VLOOKUP(GO$10,$BU$14:$BW$44,2,FALSE)),"")</f>
        <v/>
      </c>
      <c r="GP23" s="173" t="str">
        <f>IF(COUNTIF($AI23,CP$8),IF(COUNTIF($FX23:GO23,"")&lt;CP$13,CONCATENATE(" + ",VLOOKUP(GP$10,$BU$14:$BW$44,2,FALSE)),VLOOKUP(GP$10,$BU$14:$BW$44,2,FALSE)),"")</f>
        <v/>
      </c>
      <c r="GQ23" s="173" t="str">
        <f>IF(COUNTIF($AI23,CQ$8),IF(COUNTIF($FX23:GP23,"")&lt;CQ$13,CONCATENATE(" + ",VLOOKUP(GQ$10,$BU$14:$BW$44,2,FALSE)),VLOOKUP(GQ$10,$BU$14:$BW$44,2,FALSE)),"")</f>
        <v/>
      </c>
      <c r="GR23" s="173" t="str">
        <f>IF(COUNTIF($AI23,CR$8),IF(COUNTIF($FX23:GQ23,"")&lt;CR$13,CONCATENATE(" + ",VLOOKUP(GR$10,$BU$14:$BW$44,2,FALSE)),VLOOKUP(GR$10,$BU$14:$BW$44,2,FALSE)),"")</f>
        <v/>
      </c>
      <c r="GS23" s="173" t="str">
        <f>IF(COUNTIF($AI23,CS$8),IF(COUNTIF($FX23:GR23,"")&lt;CS$13,CONCATENATE(" + ",VLOOKUP(GS$10,$BU$14:$BW$44,2,FALSE)),VLOOKUP(GS$10,$BU$14:$BW$44,2,FALSE)),"")</f>
        <v/>
      </c>
      <c r="GT23" s="173" t="str">
        <f>IF(COUNTIF($AI23,CT$8),IF(COUNTIF($FX23:GS23,"")&lt;CT$13,CONCATENATE(" + ",VLOOKUP(GT$10,$BU$14:$BW$44,2,FALSE)),VLOOKUP(GT$10,$BU$14:$BW$44,2,FALSE)),"")</f>
        <v/>
      </c>
      <c r="GU23" s="173" t="str">
        <f>IF(COUNTIF($AI23,CU$8),IF(COUNTIF($FX23:GT23,"")&lt;CU$13,CONCATENATE(" + ",VLOOKUP(GU$10,$BU$14:$BW$44,2,FALSE)),VLOOKUP(GU$10,$BU$14:$BW$44,2,FALSE)),"")</f>
        <v/>
      </c>
      <c r="GV23" s="173" t="str">
        <f>IF(COUNTIF($AI23,CV$8),IF(COUNTIF($FX23:GU23,"")&lt;CV$13,CONCATENATE(" + ",VLOOKUP(GV$10,$BU$14:$BW$44,2,FALSE)),VLOOKUP(GV$10,$BU$14:$BW$44,2,FALSE)),"")</f>
        <v/>
      </c>
      <c r="GW23" s="180" t="str">
        <f>IF(COUNTIF($AI23,CW$8),IF(COUNTIF($FX23:GV23,"")&lt;CW$13,CONCATENATE(" + ",VLOOKUP(GW$10,$BU$14:$BW$44,2,FALSE)),VLOOKUP(GW$10,$BU$14:$BW$44,2,FALSE)),"")</f>
        <v/>
      </c>
      <c r="GX23" s="179">
        <f t="shared" si="80"/>
        <v>8</v>
      </c>
      <c r="GY23" s="174" t="str">
        <f t="shared" si="81"/>
        <v/>
      </c>
      <c r="GZ23" s="173" t="str">
        <f t="shared" si="82"/>
        <v/>
      </c>
      <c r="HA23" s="173" t="str">
        <f t="shared" si="83"/>
        <v/>
      </c>
      <c r="HB23" s="173" t="str">
        <f t="shared" si="84"/>
        <v/>
      </c>
      <c r="HC23" s="173" t="str">
        <f t="shared" si="85"/>
        <v/>
      </c>
      <c r="HD23" s="173" t="str">
        <f t="shared" si="86"/>
        <v/>
      </c>
      <c r="HE23" s="173" t="str">
        <f t="shared" si="87"/>
        <v/>
      </c>
      <c r="HF23" s="173" t="str">
        <f t="shared" si="88"/>
        <v/>
      </c>
      <c r="HG23" s="173" t="str">
        <f t="shared" si="89"/>
        <v/>
      </c>
      <c r="HH23" s="173" t="str">
        <f t="shared" si="90"/>
        <v/>
      </c>
      <c r="HI23" s="173" t="str">
        <f t="shared" si="91"/>
        <v/>
      </c>
      <c r="HJ23" s="173" t="str">
        <f t="shared" si="92"/>
        <v/>
      </c>
      <c r="HK23" s="173" t="str">
        <f t="shared" si="93"/>
        <v/>
      </c>
      <c r="HL23" s="173" t="str">
        <f t="shared" si="94"/>
        <v/>
      </c>
      <c r="HM23" s="173" t="str">
        <f t="shared" si="95"/>
        <v/>
      </c>
      <c r="HN23" s="173" t="str">
        <f t="shared" si="96"/>
        <v/>
      </c>
      <c r="HO23" s="173" t="str">
        <f t="shared" si="97"/>
        <v/>
      </c>
      <c r="HP23" s="173" t="str">
        <f t="shared" si="98"/>
        <v/>
      </c>
      <c r="HQ23" s="173" t="str">
        <f t="shared" si="99"/>
        <v/>
      </c>
      <c r="HR23" s="173" t="str">
        <f t="shared" si="100"/>
        <v/>
      </c>
      <c r="HS23" s="173" t="str">
        <f t="shared" si="101"/>
        <v/>
      </c>
      <c r="HT23" s="173" t="str">
        <f t="shared" si="102"/>
        <v/>
      </c>
      <c r="HU23" s="173" t="str">
        <f t="shared" si="103"/>
        <v/>
      </c>
      <c r="HV23" s="173" t="str">
        <f t="shared" si="104"/>
        <v/>
      </c>
      <c r="HW23" s="180" t="str">
        <f t="shared" si="105"/>
        <v/>
      </c>
      <c r="HX23" s="181" t="str">
        <f t="shared" si="106"/>
        <v>Ano</v>
      </c>
      <c r="HY23" s="182" t="str">
        <f t="shared" si="107"/>
        <v/>
      </c>
      <c r="HZ23" s="182" t="str">
        <f>IF(COUNTIF($AJ23,BZ$8),IF(COUNTIF($HX23:HY23,"")&lt;BZ$13,CONCATENATE(" + ",VLOOKUP(HZ$10,$BU$14:$BW$44,2,FALSE)),VLOOKUP(HZ$10,$BU$14:$BW$44,2,FALSE)),"")</f>
        <v/>
      </c>
      <c r="IA23" s="182" t="str">
        <f>IF(COUNTIF($AJ23,CA$8),IF(COUNTIF($HX23:HZ23,"")&lt;CA$13,CONCATENATE(" + ",VLOOKUP(IA$10,$BU$14:$BW$44,2,FALSE)),VLOOKUP(IA$10,$BU$14:$BW$44,2,FALSE)),"")</f>
        <v/>
      </c>
      <c r="IB23" s="182" t="str">
        <f>IF(COUNTIF($AJ23,CB$8),IF(COUNTIF($HX23:IA23,"")&lt;CB$13,CONCATENATE(" + ",VLOOKUP(IB$10,$BU$14:$BW$44,2,FALSE)),VLOOKUP(IB$10,$BU$14:$BW$44,2,FALSE)),"")</f>
        <v/>
      </c>
      <c r="IC23" s="182" t="str">
        <f>IF(COUNTIF($AJ23,CC$8),IF(COUNTIF($HX23:IB23,"")&lt;CC$13,CONCATENATE(" + ",VLOOKUP(IC$10,$BU$14:$BW$44,2,FALSE)),VLOOKUP(IC$10,$BU$14:$BW$44,2,FALSE)),"")</f>
        <v/>
      </c>
      <c r="ID23" s="182" t="str">
        <f>IF(COUNTIF($AJ23,CD$8),IF(COUNTIF($HX23:IC23,"")&lt;CD$13,CONCATENATE(" + ",VLOOKUP(ID$10,$BU$14:$BW$44,2,FALSE)),VLOOKUP(ID$10,$BU$14:$BW$44,2,FALSE)),"")</f>
        <v/>
      </c>
      <c r="IE23" s="182" t="str">
        <f>IF(COUNTIF($AJ23,CE$8),IF(COUNTIF($HX23:ID23,"")&lt;CE$13,CONCATENATE(" + ",VLOOKUP(IE$10,$BU$14:$BW$44,2,FALSE)),VLOOKUP(IE$10,$BU$14:$BW$44,2,FALSE)),"")</f>
        <v/>
      </c>
      <c r="IF23" s="182" t="str">
        <f>IF(COUNTIF($AJ23,CF$8),IF(COUNTIF($HX23:IE23,"")&lt;CF$13,CONCATENATE(" + ",VLOOKUP(IF$10,$BU$14:$BW$44,2,FALSE)),VLOOKUP(IF$10,$BU$14:$BW$44,2,FALSE)),"")</f>
        <v/>
      </c>
      <c r="IG23" s="182" t="str">
        <f>IF(COUNTIF($AJ23,CG$8),IF(COUNTIF($HX23:IF23,"")&lt;CG$13,CONCATENATE(" + ",VLOOKUP(IG$10,$BU$14:$BW$44,2,FALSE)),VLOOKUP(IG$10,$BU$14:$BW$44,2,FALSE)),"")</f>
        <v/>
      </c>
      <c r="IH23" s="182" t="str">
        <f>IF(COUNTIF($AJ23,CH$8),IF(COUNTIF($HX23:IG23,"")&lt;CH$13,CONCATENATE(" + ",VLOOKUP(IH$10,$BU$14:$BW$44,2,FALSE)),VLOOKUP(IH$10,$BU$14:$BW$44,2,FALSE)),"")</f>
        <v/>
      </c>
      <c r="II23" s="182" t="str">
        <f>IF(COUNTIF($AJ23,CI$8),IF(COUNTIF($HX23:IH23,"")&lt;CI$13,CONCATENATE(" + ",VLOOKUP(II$10,$BU$14:$BW$44,2,FALSE)),VLOOKUP(II$10,$BU$14:$BW$44,2,FALSE)),"")</f>
        <v/>
      </c>
      <c r="IJ23" s="182" t="str">
        <f>IF(COUNTIF($AJ23,CJ$8),IF(COUNTIF($HX23:II23,"")&lt;CJ$13,CONCATENATE(" + ",VLOOKUP(IJ$10,$BU$14:$BW$44,2,FALSE)),VLOOKUP(IJ$10,$BU$14:$BW$44,2,FALSE)),"")</f>
        <v/>
      </c>
      <c r="IK23" s="182" t="str">
        <f>IF(COUNTIF($AJ23,CK$8),IF(COUNTIF($HX23:IJ23,"")&lt;CK$13,CONCATENATE(" + ",VLOOKUP(IK$10,$BU$14:$BW$44,2,FALSE)),VLOOKUP(IK$10,$BU$14:$BW$44,2,FALSE)),"")</f>
        <v/>
      </c>
      <c r="IL23" s="182" t="str">
        <f>IF(COUNTIF($AJ23,CL$8),IF(COUNTIF($HX23:IK23,"")&lt;CL$13,CONCATENATE(" + ",VLOOKUP(IL$10,$BU$14:$BW$44,2,FALSE)),VLOOKUP(IL$10,$BU$14:$BW$44,2,FALSE)),"")</f>
        <v/>
      </c>
      <c r="IM23" s="182" t="str">
        <f>IF(COUNTIF($AJ23,CM$8),IF(COUNTIF($HX23:IL23,"")&lt;CM$13,CONCATENATE(" + ",VLOOKUP(IM$10,$BU$14:$BW$44,2,FALSE)),VLOOKUP(IM$10,$BU$14:$BW$44,2,FALSE)),"")</f>
        <v/>
      </c>
      <c r="IN23" s="182" t="str">
        <f>IF(COUNTIF($AJ23,CN$8),IF(COUNTIF($HX23:IM23,"")&lt;CN$13,CONCATENATE(" + ",VLOOKUP(IN$10,$BU$14:$BW$44,2,FALSE)),VLOOKUP(IN$10,$BU$14:$BW$44,2,FALSE)),"")</f>
        <v/>
      </c>
      <c r="IO23" s="182" t="str">
        <f>IF(COUNTIF($AJ23,CO$8),IF(COUNTIF($HX23:IN23,"")&lt;CO$13,CONCATENATE(" + ",VLOOKUP(IO$10,$BU$14:$BW$44,2,FALSE)),VLOOKUP(IO$10,$BU$14:$BW$44,2,FALSE)),"")</f>
        <v/>
      </c>
      <c r="IP23" s="182" t="str">
        <f>IF(COUNTIF($AJ23,CP$8),IF(COUNTIF($HX23:IO23,"")&lt;CP$13,CONCATENATE(" + ",VLOOKUP(IP$10,$BU$14:$BW$44,2,FALSE)),VLOOKUP(IP$10,$BU$14:$BW$44,2,FALSE)),"")</f>
        <v/>
      </c>
      <c r="IQ23" s="182" t="str">
        <f>IF(COUNTIF($AJ23,CQ$8),IF(COUNTIF($HX23:IP23,"")&lt;CQ$13,CONCATENATE(" + ",VLOOKUP(IQ$10,$BU$14:$BW$44,2,FALSE)),VLOOKUP(IQ$10,$BU$14:$BW$44,2,FALSE)),"")</f>
        <v/>
      </c>
      <c r="IR23" s="182" t="str">
        <f>IF(COUNTIF($AJ23,CR$8),IF(COUNTIF($HX23:IQ23,"")&lt;CR$13,CONCATENATE(" + ",VLOOKUP(IR$10,$BU$14:$BW$44,2,FALSE)),VLOOKUP(IR$10,$BU$14:$BW$44,2,FALSE)),"")</f>
        <v/>
      </c>
      <c r="IS23" s="182" t="str">
        <f>IF(COUNTIF($AJ23,CS$8),IF(COUNTIF($HX23:IR23,"")&lt;CS$13,CONCATENATE(" + ",VLOOKUP(IS$10,$BU$14:$BW$44,2,FALSE)),VLOOKUP(IS$10,$BU$14:$BW$44,2,FALSE)),"")</f>
        <v/>
      </c>
      <c r="IT23" s="182" t="str">
        <f>IF(COUNTIF($AJ23,CT$8),IF(COUNTIF($HX23:IS23,"")&lt;CT$13,CONCATENATE(" + ",VLOOKUP(IT$10,$BU$14:$BW$44,2,FALSE)),VLOOKUP(IT$10,$BU$14:$BW$44,2,FALSE)),"")</f>
        <v/>
      </c>
      <c r="IU23" s="182" t="str">
        <f>IF(COUNTIF($AJ23,CU$8),IF(COUNTIF($HX23:IT23,"")&lt;CU$13,CONCATENATE(" + ",VLOOKUP(IU$10,$BU$14:$BW$44,2,FALSE)),VLOOKUP(IU$10,$BU$14:$BW$44,2,FALSE)),"")</f>
        <v/>
      </c>
      <c r="IV23" s="182" t="str">
        <f>IF(COUNTIF($AJ23,CV$8),IF(COUNTIF($HX23:IU23,"")&lt;CV$13,CONCATENATE(" + ",VLOOKUP(IV$10,$BU$14:$BW$44,2,FALSE)),VLOOKUP(IV$10,$BU$14:$BW$44,2,FALSE)),"")</f>
        <v/>
      </c>
      <c r="IW23" s="183" t="str">
        <f>IF(COUNTIF($AJ23,CW$8),IF(COUNTIF($HX23:IV23,"")&lt;CW$13,CONCATENATE(" + ",VLOOKUP(IW$10,$BU$14:$BW$44,2,FALSE)),VLOOKUP(IW$10,$BU$14:$BW$44,2,FALSE)),"")</f>
        <v/>
      </c>
      <c r="IX23" s="181">
        <f t="shared" si="108"/>
        <v>10</v>
      </c>
      <c r="IY23" s="184" t="str">
        <f t="shared" si="109"/>
        <v/>
      </c>
      <c r="IZ23" s="182" t="str">
        <f t="shared" si="110"/>
        <v/>
      </c>
      <c r="JA23" s="182" t="str">
        <f t="shared" si="111"/>
        <v/>
      </c>
      <c r="JB23" s="182" t="str">
        <f t="shared" si="112"/>
        <v/>
      </c>
      <c r="JC23" s="182" t="str">
        <f t="shared" si="113"/>
        <v/>
      </c>
      <c r="JD23" s="182" t="str">
        <f t="shared" si="114"/>
        <v/>
      </c>
      <c r="JE23" s="182" t="str">
        <f t="shared" si="115"/>
        <v/>
      </c>
      <c r="JF23" s="182" t="str">
        <f t="shared" si="116"/>
        <v/>
      </c>
      <c r="JG23" s="182" t="str">
        <f t="shared" si="117"/>
        <v/>
      </c>
      <c r="JH23" s="182" t="str">
        <f t="shared" si="118"/>
        <v/>
      </c>
      <c r="JI23" s="182" t="str">
        <f t="shared" si="119"/>
        <v/>
      </c>
      <c r="JJ23" s="182" t="str">
        <f t="shared" si="120"/>
        <v/>
      </c>
      <c r="JK23" s="182" t="str">
        <f t="shared" si="121"/>
        <v/>
      </c>
      <c r="JL23" s="182" t="str">
        <f t="shared" si="122"/>
        <v/>
      </c>
      <c r="JM23" s="182" t="str">
        <f t="shared" si="123"/>
        <v/>
      </c>
      <c r="JN23" s="182" t="str">
        <f t="shared" si="124"/>
        <v/>
      </c>
      <c r="JO23" s="182" t="str">
        <f t="shared" si="125"/>
        <v/>
      </c>
      <c r="JP23" s="182" t="str">
        <f t="shared" si="126"/>
        <v/>
      </c>
      <c r="JQ23" s="182" t="str">
        <f t="shared" si="127"/>
        <v/>
      </c>
      <c r="JR23" s="182" t="str">
        <f t="shared" si="128"/>
        <v/>
      </c>
      <c r="JS23" s="182" t="str">
        <f t="shared" si="129"/>
        <v/>
      </c>
      <c r="JT23" s="182" t="str">
        <f t="shared" si="130"/>
        <v/>
      </c>
      <c r="JU23" s="182" t="str">
        <f t="shared" si="131"/>
        <v/>
      </c>
      <c r="JV23" s="182" t="str">
        <f t="shared" si="132"/>
        <v/>
      </c>
      <c r="JW23" s="183" t="str">
        <f t="shared" si="133"/>
        <v/>
      </c>
      <c r="JX23" s="179" t="str">
        <f t="shared" si="134"/>
        <v>Ano</v>
      </c>
      <c r="JY23" s="173" t="str">
        <f t="shared" si="135"/>
        <v/>
      </c>
      <c r="JZ23" s="173" t="str">
        <f>IF(COUNTIF($AK23,BZ$8),IF(COUNTIF($JX23:JY23,"")&lt;BZ$13,CONCATENATE(" + ",VLOOKUP(JZ$10,$BU$14:$BW$44,2,FALSE)),VLOOKUP(JZ$10,$BU$14:$BW$44,2,FALSE)),"")</f>
        <v/>
      </c>
      <c r="KA23" s="173" t="str">
        <f>IF(COUNTIF($AK23,CA$8),IF(COUNTIF($JX23:JZ23,"")&lt;CA$13,CONCATENATE(" + ",VLOOKUP(KA$10,$BU$14:$BW$44,2,FALSE)),VLOOKUP(KA$10,$BU$14:$BW$44,2,FALSE)),"")</f>
        <v/>
      </c>
      <c r="KB23" s="173" t="str">
        <f>IF(COUNTIF($AK23,CB$8),IF(COUNTIF($JX23:KA23,"")&lt;CB$13,CONCATENATE(" + ",VLOOKUP(KB$10,$BU$14:$BW$44,2,FALSE)),VLOOKUP(KB$10,$BU$14:$BW$44,2,FALSE)),"")</f>
        <v/>
      </c>
      <c r="KC23" s="173" t="str">
        <f>IF(COUNTIF($AK23,CC$8),IF(COUNTIF($JX23:KB23,"")&lt;CC$13,CONCATENATE(" + ",VLOOKUP(KC$10,$BU$14:$BW$44,2,FALSE)),VLOOKUP(KC$10,$BU$14:$BW$44,2,FALSE)),"")</f>
        <v/>
      </c>
      <c r="KD23" s="173" t="str">
        <f>IF(COUNTIF($AK23,CD$8),IF(COUNTIF($JX23:KC23,"")&lt;CD$13,CONCATENATE(" + ",VLOOKUP(KD$10,$BU$14:$BW$44,2,FALSE)),VLOOKUP(KD$10,$BU$14:$BW$44,2,FALSE)),"")</f>
        <v/>
      </c>
      <c r="KE23" s="173" t="str">
        <f>IF(COUNTIF($AK23,CE$8),IF(COUNTIF($JX23:KD23,"")&lt;CE$13,CONCATENATE(" + ",VLOOKUP(KE$10,$BU$14:$BW$44,2,FALSE)),VLOOKUP(KE$10,$BU$14:$BW$44,2,FALSE)),"")</f>
        <v/>
      </c>
      <c r="KF23" s="173" t="str">
        <f>IF(COUNTIF($AK23,CF$8),IF(COUNTIF($JX23:KE23,"")&lt;CF$13,CONCATENATE(" + ",VLOOKUP(KF$10,$BU$14:$BW$44,2,FALSE)),VLOOKUP(KF$10,$BU$14:$BW$44,2,FALSE)),"")</f>
        <v/>
      </c>
      <c r="KG23" s="173" t="str">
        <f>IF(COUNTIF($AK23,CG$8),IF(COUNTIF($JX23:KF23,"")&lt;CG$13,CONCATENATE(" + ",VLOOKUP(KG$10,$BU$14:$BW$44,2,FALSE)),VLOOKUP(KG$10,$BU$14:$BW$44,2,FALSE)),"")</f>
        <v/>
      </c>
      <c r="KH23" s="173" t="str">
        <f>IF(COUNTIF($AK23,CH$8),IF(COUNTIF($JX23:KG23,"")&lt;CH$13,CONCATENATE(" + ",VLOOKUP(KH$10,$BU$14:$BW$44,2,FALSE)),VLOOKUP(KH$10,$BU$14:$BW$44,2,FALSE)),"")</f>
        <v/>
      </c>
      <c r="KI23" s="173" t="str">
        <f>IF(COUNTIF($AK23,CI$8),IF(COUNTIF($JX23:KH23,"")&lt;CI$13,CONCATENATE(" + ",VLOOKUP(KI$10,$BU$14:$BW$44,2,FALSE)),VLOOKUP(KI$10,$BU$14:$BW$44,2,FALSE)),"")</f>
        <v/>
      </c>
      <c r="KJ23" s="173" t="str">
        <f>IF(COUNTIF($AK23,CJ$8),IF(COUNTIF($JX23:KI23,"")&lt;CJ$13,CONCATENATE(" + ",VLOOKUP(KJ$10,$BU$14:$BW$44,2,FALSE)),VLOOKUP(KJ$10,$BU$14:$BW$44,2,FALSE)),"")</f>
        <v/>
      </c>
      <c r="KK23" s="173" t="str">
        <f>IF(COUNTIF($AK23,CK$8),IF(COUNTIF($JX23:KJ23,"")&lt;CK$13,CONCATENATE(" + ",VLOOKUP(KK$10,$BU$14:$BW$44,2,FALSE)),VLOOKUP(KK$10,$BU$14:$BW$44,2,FALSE)),"")</f>
        <v/>
      </c>
      <c r="KL23" s="173" t="str">
        <f>IF(COUNTIF($AK23,CL$8),IF(COUNTIF($JX23:KK23,"")&lt;CL$13,CONCATENATE(" + ",VLOOKUP(KL$10,$BU$14:$BW$44,2,FALSE)),VLOOKUP(KL$10,$BU$14:$BW$44,2,FALSE)),"")</f>
        <v/>
      </c>
      <c r="KM23" s="173" t="str">
        <f>IF(COUNTIF($AK23,CM$8),IF(COUNTIF($JX23:KL23,"")&lt;CM$13,CONCATENATE(" + ",VLOOKUP(KM$10,$BU$14:$BW$44,2,FALSE)),VLOOKUP(KM$10,$BU$14:$BW$44,2,FALSE)),"")</f>
        <v/>
      </c>
      <c r="KN23" s="173" t="str">
        <f>IF(COUNTIF($AK23,CN$8),IF(COUNTIF($JX23:KM23,"")&lt;CN$13,CONCATENATE(" + ",VLOOKUP(KN$10,$BU$14:$BW$44,2,FALSE)),VLOOKUP(KN$10,$BU$14:$BW$44,2,FALSE)),"")</f>
        <v/>
      </c>
      <c r="KO23" s="173" t="str">
        <f>IF(COUNTIF($AK23,CO$8),IF(COUNTIF($JX23:KN23,"")&lt;CO$13,CONCATENATE(" + ",VLOOKUP(KO$10,$BU$14:$BW$44,2,FALSE)),VLOOKUP(KO$10,$BU$14:$BW$44,2,FALSE)),"")</f>
        <v/>
      </c>
      <c r="KP23" s="173" t="str">
        <f>IF(COUNTIF($AK23,CP$8),IF(COUNTIF($JX23:KO23,"")&lt;CP$13,CONCATENATE(" + ",VLOOKUP(KP$10,$BU$14:$BW$44,2,FALSE)),VLOOKUP(KP$10,$BU$14:$BW$44,2,FALSE)),"")</f>
        <v/>
      </c>
      <c r="KQ23" s="173" t="str">
        <f>IF(COUNTIF($AK23,CQ$8),IF(COUNTIF($JX23:KP23,"")&lt;CQ$13,CONCATENATE(" + ",VLOOKUP(KQ$10,$BU$14:$BW$44,2,FALSE)),VLOOKUP(KQ$10,$BU$14:$BW$44,2,FALSE)),"")</f>
        <v/>
      </c>
      <c r="KR23" s="173" t="str">
        <f>IF(COUNTIF($AK23,CR$8),IF(COUNTIF($JX23:KQ23,"")&lt;CR$13,CONCATENATE(" + ",VLOOKUP(KR$10,$BU$14:$BW$44,2,FALSE)),VLOOKUP(KR$10,$BU$14:$BW$44,2,FALSE)),"")</f>
        <v/>
      </c>
      <c r="KS23" s="173" t="str">
        <f>IF(COUNTIF($AK23,CS$8),IF(COUNTIF($JX23:KR23,"")&lt;CS$13,CONCATENATE(" + ",VLOOKUP(KS$10,$BU$14:$BW$44,2,FALSE)),VLOOKUP(KS$10,$BU$14:$BW$44,2,FALSE)),"")</f>
        <v/>
      </c>
      <c r="KT23" s="173" t="str">
        <f>IF(COUNTIF($AK23,CT$8),IF(COUNTIF($JX23:KS23,"")&lt;CT$13,CONCATENATE(" + ",VLOOKUP(KT$10,$BU$14:$BW$44,2,FALSE)),VLOOKUP(KT$10,$BU$14:$BW$44,2,FALSE)),"")</f>
        <v/>
      </c>
      <c r="KU23" s="173" t="str">
        <f>IF(COUNTIF($AK23,CU$8),IF(COUNTIF($JX23:KT23,"")&lt;CU$13,CONCATENATE(" + ",VLOOKUP(KU$10,$BU$14:$BW$44,2,FALSE)),VLOOKUP(KU$10,$BU$14:$BW$44,2,FALSE)),"")</f>
        <v/>
      </c>
      <c r="KV23" s="173" t="str">
        <f>IF(COUNTIF($AK23,CV$8),IF(COUNTIF($JX23:KU23,"")&lt;CV$13,CONCATENATE(" + ",VLOOKUP(KV$10,$BU$14:$BW$44,2,FALSE)),VLOOKUP(KV$10,$BU$14:$BW$44,2,FALSE)),"")</f>
        <v/>
      </c>
      <c r="KW23" s="180" t="str">
        <f>IF(COUNTIF($AK23,CW$8),IF(COUNTIF($JX23:KV23,"")&lt;CW$13,CONCATENATE(" + ",VLOOKUP(KW$10,$BU$14:$BW$44,2,FALSE)),VLOOKUP(KW$10,$BU$14:$BW$44,2,FALSE)),"")</f>
        <v/>
      </c>
      <c r="KX23" s="179">
        <f t="shared" si="136"/>
        <v>12</v>
      </c>
      <c r="KY23" s="174" t="str">
        <f t="shared" si="137"/>
        <v/>
      </c>
      <c r="KZ23" s="173" t="str">
        <f t="shared" si="138"/>
        <v/>
      </c>
      <c r="LA23" s="173" t="str">
        <f t="shared" si="139"/>
        <v/>
      </c>
      <c r="LB23" s="173" t="str">
        <f t="shared" si="140"/>
        <v/>
      </c>
      <c r="LC23" s="173" t="str">
        <f t="shared" si="141"/>
        <v/>
      </c>
      <c r="LD23" s="173" t="str">
        <f t="shared" si="142"/>
        <v/>
      </c>
      <c r="LE23" s="173" t="str">
        <f t="shared" si="143"/>
        <v/>
      </c>
      <c r="LF23" s="173" t="str">
        <f t="shared" si="144"/>
        <v/>
      </c>
      <c r="LG23" s="173" t="str">
        <f t="shared" si="145"/>
        <v/>
      </c>
      <c r="LH23" s="173" t="str">
        <f t="shared" si="146"/>
        <v/>
      </c>
      <c r="LI23" s="173" t="str">
        <f t="shared" si="147"/>
        <v/>
      </c>
      <c r="LJ23" s="173" t="str">
        <f t="shared" si="148"/>
        <v/>
      </c>
      <c r="LK23" s="173" t="str">
        <f t="shared" si="149"/>
        <v/>
      </c>
      <c r="LL23" s="173" t="str">
        <f t="shared" si="150"/>
        <v/>
      </c>
      <c r="LM23" s="173" t="str">
        <f t="shared" si="151"/>
        <v/>
      </c>
      <c r="LN23" s="173" t="str">
        <f t="shared" si="152"/>
        <v/>
      </c>
      <c r="LO23" s="173" t="str">
        <f t="shared" si="153"/>
        <v/>
      </c>
      <c r="LP23" s="173" t="str">
        <f t="shared" si="154"/>
        <v/>
      </c>
      <c r="LQ23" s="173" t="str">
        <f t="shared" si="155"/>
        <v/>
      </c>
      <c r="LR23" s="173" t="str">
        <f t="shared" si="156"/>
        <v/>
      </c>
      <c r="LS23" s="173" t="str">
        <f t="shared" si="157"/>
        <v/>
      </c>
      <c r="LT23" s="173" t="str">
        <f t="shared" si="158"/>
        <v/>
      </c>
      <c r="LU23" s="173" t="str">
        <f t="shared" si="159"/>
        <v/>
      </c>
      <c r="LV23" s="173" t="str">
        <f t="shared" si="160"/>
        <v/>
      </c>
      <c r="LW23" s="180" t="str">
        <f t="shared" si="161"/>
        <v/>
      </c>
      <c r="LX23" s="181" t="str">
        <f t="shared" si="162"/>
        <v/>
      </c>
      <c r="LY23" s="182" t="str">
        <f t="shared" si="163"/>
        <v>Ne</v>
      </c>
      <c r="LZ23" s="182" t="str">
        <f>IF(COUNTIF($AL23,BZ$8),IF(COUNTIF($LX23:LY23,"")&lt;BZ$13,CONCATENATE(" + ",VLOOKUP(LZ$10,$BU$14:$BW$44,2,FALSE)),VLOOKUP(LZ$10,$BU$14:$BW$44,2,FALSE)),"")</f>
        <v/>
      </c>
      <c r="MA23" s="182" t="str">
        <f>IF(COUNTIF($AL23,CA$8),IF(COUNTIF($LX23:LZ23,"")&lt;CA$13,CONCATENATE(" + ",VLOOKUP(MA$10,$BU$14:$BW$44,2,FALSE)),VLOOKUP(MA$10,$BU$14:$BW$44,2,FALSE)),"")</f>
        <v/>
      </c>
      <c r="MB23" s="182" t="str">
        <f>IF(COUNTIF($AL23,CB$8),IF(COUNTIF($LX23:MA23,"")&lt;CB$13,CONCATENATE(" + ",VLOOKUP(MB$10,$BU$14:$BW$44,2,FALSE)),VLOOKUP(MB$10,$BU$14:$BW$44,2,FALSE)),"")</f>
        <v/>
      </c>
      <c r="MC23" s="182" t="str">
        <f>IF(COUNTIF($AL23,CC$8),IF(COUNTIF($LX23:MB23,"")&lt;CC$13,CONCATENATE(" + ",VLOOKUP(MC$10,$BU$14:$BW$44,2,FALSE)),VLOOKUP(MC$10,$BU$14:$BW$44,2,FALSE)),"")</f>
        <v/>
      </c>
      <c r="MD23" s="182" t="str">
        <f>IF(COUNTIF($AL23,CD$8),IF(COUNTIF($LX23:MC23,"")&lt;CD$13,CONCATENATE(" + ",VLOOKUP(MD$10,$BU$14:$BW$44,2,FALSE)),VLOOKUP(MD$10,$BU$14:$BW$44,2,FALSE)),"")</f>
        <v/>
      </c>
      <c r="ME23" s="182" t="str">
        <f>IF(COUNTIF($AL23,CE$8),IF(COUNTIF($LX23:MD23,"")&lt;CE$13,CONCATENATE(" + ",VLOOKUP(ME$10,$BU$14:$BW$44,2,FALSE)),VLOOKUP(ME$10,$BU$14:$BW$44,2,FALSE)),"")</f>
        <v/>
      </c>
      <c r="MF23" s="182" t="str">
        <f>IF(COUNTIF($AL23,CF$8),IF(COUNTIF($LX23:ME23,"")&lt;CF$13,CONCATENATE(" + ",VLOOKUP(MF$10,$BU$14:$BW$44,2,FALSE)),VLOOKUP(MF$10,$BU$14:$BW$44,2,FALSE)),"")</f>
        <v/>
      </c>
      <c r="MG23" s="182" t="str">
        <f>IF(COUNTIF($AL23,CG$8),IF(COUNTIF($LX23:MF23,"")&lt;CG$13,CONCATENATE(" + ",VLOOKUP(MG$10,$BU$14:$BW$44,2,FALSE)),VLOOKUP(MG$10,$BU$14:$BW$44,2,FALSE)),"")</f>
        <v/>
      </c>
      <c r="MH23" s="182" t="str">
        <f>IF(COUNTIF($AL23,CH$8),IF(COUNTIF($LX23:MG23,"")&lt;CH$13,CONCATENATE(" + ",VLOOKUP(MH$10,$BU$14:$BW$44,2,FALSE)),VLOOKUP(MH$10,$BU$14:$BW$44,2,FALSE)),"")</f>
        <v/>
      </c>
      <c r="MI23" s="182" t="str">
        <f>IF(COUNTIF($AL23,CI$8),IF(COUNTIF($LX23:MH23,"")&lt;CI$13,CONCATENATE(" + ",VLOOKUP(MI$10,$BU$14:$BW$44,2,FALSE)),VLOOKUP(MI$10,$BU$14:$BW$44,2,FALSE)),"")</f>
        <v/>
      </c>
      <c r="MJ23" s="182" t="str">
        <f>IF(COUNTIF($AL23,CJ$8),IF(COUNTIF($LX23:MI23,"")&lt;CJ$13,CONCATENATE(" + ",VLOOKUP(MJ$10,$BU$14:$BW$44,2,FALSE)),VLOOKUP(MJ$10,$BU$14:$BW$44,2,FALSE)),"")</f>
        <v/>
      </c>
      <c r="MK23" s="182" t="str">
        <f>IF(COUNTIF($AL23,CK$8),IF(COUNTIF($LX23:MJ23,"")&lt;CK$13,CONCATENATE(" + ",VLOOKUP(MK$10,$BU$14:$BW$44,2,FALSE)),VLOOKUP(MK$10,$BU$14:$BW$44,2,FALSE)),"")</f>
        <v/>
      </c>
      <c r="ML23" s="182" t="str">
        <f>IF(COUNTIF($AL23,CL$8),IF(COUNTIF($LX23:MK23,"")&lt;CL$13,CONCATENATE(" + ",VLOOKUP(ML$10,$BU$14:$BW$44,2,FALSE)),VLOOKUP(ML$10,$BU$14:$BW$44,2,FALSE)),"")</f>
        <v/>
      </c>
      <c r="MM23" s="182" t="str">
        <f>IF(COUNTIF($AL23,CM$8),IF(COUNTIF($LX23:ML23,"")&lt;CM$13,CONCATENATE(" + ",VLOOKUP(MM$10,$BU$14:$BW$44,2,FALSE)),VLOOKUP(MM$10,$BU$14:$BW$44,2,FALSE)),"")</f>
        <v/>
      </c>
      <c r="MN23" s="182" t="str">
        <f>IF(COUNTIF($AL23,CN$8),IF(COUNTIF($LX23:MM23,"")&lt;CN$13,CONCATENATE(" + ",VLOOKUP(MN$10,$BU$14:$BW$44,2,FALSE)),VLOOKUP(MN$10,$BU$14:$BW$44,2,FALSE)),"")</f>
        <v/>
      </c>
      <c r="MO23" s="182" t="str">
        <f>IF(COUNTIF($AL23,CO$8),IF(COUNTIF($LX23:MN23,"")&lt;CO$13,CONCATENATE(" + ",VLOOKUP(MO$10,$BU$14:$BW$44,2,FALSE)),VLOOKUP(MO$10,$BU$14:$BW$44,2,FALSE)),"")</f>
        <v/>
      </c>
      <c r="MP23" s="182" t="str">
        <f>IF(COUNTIF($AL23,CP$8),IF(COUNTIF($LX23:MO23,"")&lt;CP$13,CONCATENATE(" + ",VLOOKUP(MP$10,$BU$14:$BW$44,2,FALSE)),VLOOKUP(MP$10,$BU$14:$BW$44,2,FALSE)),"")</f>
        <v/>
      </c>
      <c r="MQ23" s="182" t="str">
        <f>IF(COUNTIF($AL23,CQ$8),IF(COUNTIF($LX23:MP23,"")&lt;CQ$13,CONCATENATE(" + ",VLOOKUP(MQ$10,$BU$14:$BW$44,2,FALSE)),VLOOKUP(MQ$10,$BU$14:$BW$44,2,FALSE)),"")</f>
        <v/>
      </c>
      <c r="MR23" s="182" t="str">
        <f>IF(COUNTIF($AL23,CR$8),IF(COUNTIF($LX23:MQ23,"")&lt;CR$13,CONCATENATE(" + ",VLOOKUP(MR$10,$BU$14:$BW$44,2,FALSE)),VLOOKUP(MR$10,$BU$14:$BW$44,2,FALSE)),"")</f>
        <v/>
      </c>
      <c r="MS23" s="182" t="str">
        <f>IF(COUNTIF($AL23,CS$8),IF(COUNTIF($LX23:MR23,"")&lt;CS$13,CONCATENATE(" + ",VLOOKUP(MS$10,$BU$14:$BW$44,2,FALSE)),VLOOKUP(MS$10,$BU$14:$BW$44,2,FALSE)),"")</f>
        <v/>
      </c>
      <c r="MT23" s="182" t="str">
        <f>IF(COUNTIF($AL23,CT$8),IF(COUNTIF($LX23:MS23,"")&lt;CT$13,CONCATENATE(" + ",VLOOKUP(MT$10,$BU$14:$BW$44,2,FALSE)),VLOOKUP(MT$10,$BU$14:$BW$44,2,FALSE)),"")</f>
        <v/>
      </c>
      <c r="MU23" s="182" t="str">
        <f>IF(COUNTIF($AL23,CU$8),IF(COUNTIF($LX23:MT23,"")&lt;CU$13,CONCATENATE(" + ",VLOOKUP(MU$10,$BU$14:$BW$44,2,FALSE)),VLOOKUP(MU$10,$BU$14:$BW$44,2,FALSE)),"")</f>
        <v/>
      </c>
      <c r="MV23" s="182" t="str">
        <f>IF(COUNTIF($AL23,CV$8),IF(COUNTIF($LX23:MU23,"")&lt;CV$13,CONCATENATE(" + ",VLOOKUP(MV$10,$BU$14:$BW$44,2,FALSE)),VLOOKUP(MV$10,$BU$14:$BW$44,2,FALSE)),"")</f>
        <v/>
      </c>
      <c r="MW23" s="183" t="str">
        <f>IF(COUNTIF($AL23,CW$8),IF(COUNTIF($LX23:MV23,"")&lt;CW$13,CONCATENATE(" + ",VLOOKUP(MW$10,$BU$14:$BW$44,2,FALSE)),VLOOKUP(MW$10,$BU$14:$BW$44,2,FALSE)),"")</f>
        <v/>
      </c>
      <c r="MX23" s="181" t="str">
        <f t="shared" si="164"/>
        <v/>
      </c>
      <c r="MY23" s="184">
        <f t="shared" si="165"/>
        <v>0</v>
      </c>
      <c r="MZ23" s="182" t="str">
        <f t="shared" si="166"/>
        <v/>
      </c>
      <c r="NA23" s="182" t="str">
        <f t="shared" si="167"/>
        <v/>
      </c>
      <c r="NB23" s="182" t="str">
        <f t="shared" si="168"/>
        <v/>
      </c>
      <c r="NC23" s="182" t="str">
        <f t="shared" si="169"/>
        <v/>
      </c>
      <c r="ND23" s="182" t="str">
        <f t="shared" si="170"/>
        <v/>
      </c>
      <c r="NE23" s="182" t="str">
        <f t="shared" si="171"/>
        <v/>
      </c>
      <c r="NF23" s="182" t="str">
        <f t="shared" si="172"/>
        <v/>
      </c>
      <c r="NG23" s="182" t="str">
        <f t="shared" si="173"/>
        <v/>
      </c>
      <c r="NH23" s="182" t="str">
        <f t="shared" si="174"/>
        <v/>
      </c>
      <c r="NI23" s="182" t="str">
        <f t="shared" si="175"/>
        <v/>
      </c>
      <c r="NJ23" s="182" t="str">
        <f t="shared" si="176"/>
        <v/>
      </c>
      <c r="NK23" s="182" t="str">
        <f t="shared" si="177"/>
        <v/>
      </c>
      <c r="NL23" s="182" t="str">
        <f t="shared" si="178"/>
        <v/>
      </c>
      <c r="NM23" s="182" t="str">
        <f t="shared" si="179"/>
        <v/>
      </c>
      <c r="NN23" s="182" t="str">
        <f t="shared" si="180"/>
        <v/>
      </c>
      <c r="NO23" s="182" t="str">
        <f t="shared" si="181"/>
        <v/>
      </c>
      <c r="NP23" s="182" t="str">
        <f t="shared" si="182"/>
        <v/>
      </c>
      <c r="NQ23" s="182" t="str">
        <f t="shared" si="183"/>
        <v/>
      </c>
      <c r="NR23" s="182" t="str">
        <f t="shared" si="184"/>
        <v/>
      </c>
      <c r="NS23" s="182" t="str">
        <f t="shared" si="185"/>
        <v/>
      </c>
      <c r="NT23" s="182" t="str">
        <f t="shared" si="186"/>
        <v/>
      </c>
      <c r="NU23" s="182" t="str">
        <f t="shared" si="187"/>
        <v/>
      </c>
      <c r="NV23" s="182" t="str">
        <f t="shared" si="188"/>
        <v/>
      </c>
      <c r="NW23" s="183" t="str">
        <f t="shared" si="189"/>
        <v/>
      </c>
    </row>
    <row r="24" spans="1:387" ht="17.25" customHeight="1" x14ac:dyDescent="0.25">
      <c r="A24" s="223" t="s">
        <v>390</v>
      </c>
      <c r="B24" s="224" t="s">
        <v>721</v>
      </c>
      <c r="C24" s="225" t="s">
        <v>722</v>
      </c>
      <c r="D24" s="225" t="s">
        <v>723</v>
      </c>
      <c r="E24" s="226" t="s">
        <v>724</v>
      </c>
      <c r="F24" s="227" t="s">
        <v>725</v>
      </c>
      <c r="G24" s="225" t="s">
        <v>129</v>
      </c>
      <c r="H24" s="225" t="s">
        <v>418</v>
      </c>
      <c r="I24" s="227" t="s">
        <v>726</v>
      </c>
      <c r="J24" s="227" t="s">
        <v>727</v>
      </c>
      <c r="K24" s="227" t="s">
        <v>728</v>
      </c>
      <c r="L24" s="227" t="s">
        <v>729</v>
      </c>
      <c r="M24" s="227" t="s">
        <v>730</v>
      </c>
      <c r="N24" s="228" t="s">
        <v>731</v>
      </c>
      <c r="O24" s="228" t="s">
        <v>732</v>
      </c>
      <c r="P24" s="228" t="s">
        <v>733</v>
      </c>
      <c r="Q24" s="228" t="s">
        <v>734</v>
      </c>
      <c r="R24" s="228" t="s">
        <v>405</v>
      </c>
      <c r="S24" s="228" t="s">
        <v>724</v>
      </c>
      <c r="T24" s="229">
        <v>65000</v>
      </c>
      <c r="U24" s="230" t="s">
        <v>445</v>
      </c>
      <c r="V24" s="230" t="s">
        <v>705</v>
      </c>
      <c r="W24" s="229">
        <v>45000</v>
      </c>
      <c r="X24" s="229">
        <v>0</v>
      </c>
      <c r="Y24" s="229" t="s">
        <v>706</v>
      </c>
      <c r="Z24" s="229" t="s">
        <v>409</v>
      </c>
      <c r="AA24" s="231">
        <v>45000</v>
      </c>
      <c r="AB24" s="223"/>
      <c r="AC24" s="223"/>
      <c r="AD24" s="223"/>
      <c r="AE24" s="223"/>
      <c r="AF24" s="223"/>
      <c r="AG24" s="223" t="s">
        <v>221</v>
      </c>
      <c r="AH24" s="233" t="s">
        <v>248</v>
      </c>
      <c r="AI24" s="233" t="s">
        <v>274</v>
      </c>
      <c r="AJ24" s="233" t="s">
        <v>299</v>
      </c>
      <c r="AK24" s="233" t="s">
        <v>325</v>
      </c>
      <c r="AL24" s="233" t="s">
        <v>351</v>
      </c>
      <c r="AM24" s="41" t="s">
        <v>161</v>
      </c>
      <c r="AN24" s="42">
        <v>12</v>
      </c>
      <c r="AO24" s="232" t="s">
        <v>430</v>
      </c>
      <c r="AP24" s="42">
        <v>12</v>
      </c>
      <c r="AQ24" s="41" t="s">
        <v>411</v>
      </c>
      <c r="AR24" s="43">
        <v>10</v>
      </c>
      <c r="AS24" s="41" t="s">
        <v>412</v>
      </c>
      <c r="AT24" s="43">
        <v>6</v>
      </c>
      <c r="AU24" s="75" t="str">
        <f t="shared" si="1"/>
        <v>Ano</v>
      </c>
      <c r="AV24" s="75">
        <f t="shared" si="2"/>
        <v>10</v>
      </c>
      <c r="AW24" s="75" t="str">
        <f t="shared" si="3"/>
        <v>Ne</v>
      </c>
      <c r="AX24" s="75">
        <f t="shared" si="4"/>
        <v>0</v>
      </c>
      <c r="AY24" s="75" t="str">
        <f t="shared" si="5"/>
        <v>Nad 10 000</v>
      </c>
      <c r="AZ24" s="75">
        <f t="shared" si="6"/>
        <v>2</v>
      </c>
      <c r="BA24" s="75" t="str">
        <f t="shared" si="7"/>
        <v>Ano</v>
      </c>
      <c r="BB24" s="75">
        <f t="shared" si="8"/>
        <v>10</v>
      </c>
      <c r="BC24" s="75" t="str">
        <f t="shared" si="9"/>
        <v>Ano</v>
      </c>
      <c r="BD24" s="75">
        <f t="shared" si="10"/>
        <v>12</v>
      </c>
      <c r="BE24" s="75" t="str">
        <f t="shared" si="11"/>
        <v>Ano</v>
      </c>
      <c r="BF24" s="75">
        <f t="shared" si="12"/>
        <v>8</v>
      </c>
      <c r="BG24" s="69">
        <f t="shared" si="13"/>
        <v>42</v>
      </c>
      <c r="BH24" s="70">
        <f t="shared" si="14"/>
        <v>40</v>
      </c>
      <c r="BI24" s="69">
        <f t="shared" si="15"/>
        <v>82</v>
      </c>
      <c r="BJ24" s="71">
        <f t="shared" si="16"/>
        <v>0.43</v>
      </c>
      <c r="BK24" s="204">
        <f t="shared" si="17"/>
        <v>0.82</v>
      </c>
      <c r="BL24" s="72">
        <f t="shared" si="18"/>
        <v>1</v>
      </c>
      <c r="BM24" s="83">
        <f t="shared" si="19"/>
        <v>0.69230769230769229</v>
      </c>
      <c r="BN24" s="221">
        <f t="shared" si="20"/>
        <v>1</v>
      </c>
      <c r="BO24" s="202">
        <f t="shared" si="21"/>
        <v>45000</v>
      </c>
      <c r="BP24" s="101" t="str">
        <f t="shared" si="22"/>
        <v>Olomouc</v>
      </c>
      <c r="BQ24" s="100">
        <v>15521</v>
      </c>
      <c r="BR24" s="95" t="s">
        <v>66</v>
      </c>
      <c r="BS24" s="95" t="s">
        <v>66</v>
      </c>
      <c r="BU24" s="61"/>
      <c r="BV24" s="153"/>
      <c r="BW24" s="172"/>
      <c r="BX24" s="179" t="str">
        <f t="shared" si="23"/>
        <v>Ano</v>
      </c>
      <c r="BY24" s="173" t="str">
        <f t="shared" si="24"/>
        <v/>
      </c>
      <c r="BZ24" s="173" t="str">
        <f>IF(COUNTIF($AG24,BZ$8),IF(COUNTIF($BX24:BY24,"")&lt;BZ$13,CONCATENATE(" + ",VLOOKUP(BZ$10,$BU$14:$BW$44,2,FALSE)),VLOOKUP(BZ$10,$BU$14:$BW$44,2,FALSE)),"")</f>
        <v/>
      </c>
      <c r="CA24" s="173" t="str">
        <f>IF(COUNTIF($AG24,CA$8),IF(COUNTIF($BX24:BZ24,"")&lt;CA$13,CONCATENATE(" + ",VLOOKUP(CA$10,$BU$14:$BW$44,2,FALSE)),VLOOKUP(CA$10,$BU$14:$BW$44,2,FALSE)),"")</f>
        <v/>
      </c>
      <c r="CB24" s="173" t="str">
        <f>IF(COUNTIF($AG24,CB$8),IF(COUNTIF($BX24:CA24,"")&lt;CB$13,CONCATENATE(" + ",VLOOKUP(CB$10,$BU$14:$BW$44,2,FALSE)),VLOOKUP(CB$10,$BU$14:$BW$44,2,FALSE)),"")</f>
        <v/>
      </c>
      <c r="CC24" s="173" t="str">
        <f>IF(COUNTIF($AG24,CC$8),IF(COUNTIF($BX24:CB24,"")&lt;CC$13,CONCATENATE(" + ",VLOOKUP(CC$10,$BU$14:$BW$44,2,FALSE)),VLOOKUP(CC$10,$BU$14:$BW$44,2,FALSE)),"")</f>
        <v/>
      </c>
      <c r="CD24" s="173" t="str">
        <f>IF(COUNTIF($AG24,CD$8),IF(COUNTIF($BX24:CC24,"")&lt;CD$13,CONCATENATE(" + ",VLOOKUP(CD$10,$BU$14:$BW$44,2,FALSE)),VLOOKUP(CD$10,$BU$14:$BW$44,2,FALSE)),"")</f>
        <v/>
      </c>
      <c r="CE24" s="173" t="str">
        <f>IF(COUNTIF($AG24,CE$8),IF(COUNTIF($BX24:CD24,"")&lt;CE$13,CONCATENATE(" + ",VLOOKUP(CE$10,$BU$14:$BW$44,2,FALSE)),VLOOKUP(CE$10,$BU$14:$BW$44,2,FALSE)),"")</f>
        <v/>
      </c>
      <c r="CF24" s="173" t="str">
        <f>IF(COUNTIF($AG24,CF$8),IF(COUNTIF($BX24:CE24,"")&lt;CF$13,CONCATENATE(" + ",VLOOKUP(CF$10,$BU$14:$BW$44,2,FALSE)),VLOOKUP(CF$10,$BU$14:$BW$44,2,FALSE)),"")</f>
        <v/>
      </c>
      <c r="CG24" s="173" t="str">
        <f>IF(COUNTIF($AG24,CG$8),IF(COUNTIF($BX24:CF24,"")&lt;CG$13,CONCATENATE(" + ",VLOOKUP(CG$10,$BU$14:$BW$44,2,FALSE)),VLOOKUP(CG$10,$BU$14:$BW$44,2,FALSE)),"")</f>
        <v/>
      </c>
      <c r="CH24" s="173" t="str">
        <f>IF(COUNTIF($AG24,CH$8),IF(COUNTIF($BX24:CG24,"")&lt;CH$13,CONCATENATE(" + ",VLOOKUP(CH$10,$BU$14:$BW$44,2,FALSE)),VLOOKUP(CH$10,$BU$14:$BW$44,2,FALSE)),"")</f>
        <v/>
      </c>
      <c r="CI24" s="173" t="str">
        <f>IF(COUNTIF($AG24,CI$8),IF(COUNTIF($BX24:CH24,"")&lt;CI$13,CONCATENATE(" + ",VLOOKUP(CI$10,$BU$14:$BW$44,2,FALSE)),VLOOKUP(CI$10,$BU$14:$BW$44,2,FALSE)),"")</f>
        <v/>
      </c>
      <c r="CJ24" s="173" t="str">
        <f>IF(COUNTIF($AG24,CJ$8),IF(COUNTIF($BX24:CI24,"")&lt;CJ$13,CONCATENATE(" + ",VLOOKUP(CJ$10,$BU$14:$BW$44,2,FALSE)),VLOOKUP(CJ$10,$BU$14:$BW$44,2,FALSE)),"")</f>
        <v/>
      </c>
      <c r="CK24" s="173" t="str">
        <f>IF(COUNTIF($AG24,CK$8),IF(COUNTIF($BX24:CJ24,"")&lt;CK$13,CONCATENATE(" + ",VLOOKUP(CK$10,$BU$14:$BW$44,2,FALSE)),VLOOKUP(CK$10,$BU$14:$BW$44,2,FALSE)),"")</f>
        <v/>
      </c>
      <c r="CL24" s="173" t="str">
        <f>IF(COUNTIF($AG24,CL$8),IF(COUNTIF($BX24:CK24,"")&lt;CL$13,CONCATENATE(" + ",VLOOKUP(CL$10,$BU$14:$BW$44,2,FALSE)),VLOOKUP(CL$10,$BU$14:$BW$44,2,FALSE)),"")</f>
        <v/>
      </c>
      <c r="CM24" s="173" t="str">
        <f>IF(COUNTIF($AG24,CM$8),IF(COUNTIF($BX24:CL24,"")&lt;CM$13,CONCATENATE(" + ",VLOOKUP(CM$10,$BU$14:$BW$44,2,FALSE)),VLOOKUP(CM$10,$BU$14:$BW$44,2,FALSE)),"")</f>
        <v/>
      </c>
      <c r="CN24" s="173" t="str">
        <f>IF(COUNTIF($AG24,CN$8),IF(COUNTIF($BX24:CM24,"")&lt;CN$13,CONCATENATE(" + ",VLOOKUP(CN$10,$BU$14:$BW$44,2,FALSE)),VLOOKUP(CN$10,$BU$14:$BW$44,2,FALSE)),"")</f>
        <v/>
      </c>
      <c r="CO24" s="173" t="str">
        <f>IF(COUNTIF($AG24,CO$8),IF(COUNTIF($BX24:CN24,"")&lt;CO$13,CONCATENATE(" + ",VLOOKUP(CO$10,$BU$14:$BW$44,2,FALSE)),VLOOKUP(CO$10,$BU$14:$BW$44,2,FALSE)),"")</f>
        <v/>
      </c>
      <c r="CP24" s="173" t="str">
        <f>IF(COUNTIF($AG24,CP$8),IF(COUNTIF($BX24:CO24,"")&lt;CP$13,CONCATENATE(" + ",VLOOKUP(CP$10,$BU$14:$BW$44,2,FALSE)),VLOOKUP(CP$10,$BU$14:$BW$44,2,FALSE)),"")</f>
        <v/>
      </c>
      <c r="CQ24" s="173" t="str">
        <f>IF(COUNTIF($AG24,CQ$8),IF(COUNTIF($BX24:CP24,"")&lt;CQ$13,CONCATENATE(" + ",VLOOKUP(CQ$10,$BU$14:$BW$44,2,FALSE)),VLOOKUP(CQ$10,$BU$14:$BW$44,2,FALSE)),"")</f>
        <v/>
      </c>
      <c r="CR24" s="173" t="str">
        <f>IF(COUNTIF($AG24,CR$8),IF(COUNTIF($BX24:CQ24,"")&lt;CR$13,CONCATENATE(" + ",VLOOKUP(CR$10,$BU$14:$BW$44,2,FALSE)),VLOOKUP(CR$10,$BU$14:$BW$44,2,FALSE)),"")</f>
        <v/>
      </c>
      <c r="CS24" s="173" t="str">
        <f>IF(COUNTIF($AG24,CS$8),IF(COUNTIF($BX24:CR24,"")&lt;CS$13,CONCATENATE(" + ",VLOOKUP(CS$10,$BU$14:$BW$44,2,FALSE)),VLOOKUP(CS$10,$BU$14:$BW$44,2,FALSE)),"")</f>
        <v/>
      </c>
      <c r="CT24" s="173" t="str">
        <f>IF(COUNTIF($AG24,CT$8),IF(COUNTIF($BX24:CS24,"")&lt;CT$13,CONCATENATE(" + ",VLOOKUP(CT$10,$BU$14:$BW$44,2,FALSE)),VLOOKUP(CT$10,$BU$14:$BW$44,2,FALSE)),"")</f>
        <v/>
      </c>
      <c r="CU24" s="173" t="str">
        <f>IF(COUNTIF($AG24,CU$8),IF(COUNTIF($BX24:CT24,"")&lt;CU$13,CONCATENATE(" + ",VLOOKUP(CU$10,$BU$14:$BW$44,2,FALSE)),VLOOKUP(CU$10,$BU$14:$BW$44,2,FALSE)),"")</f>
        <v/>
      </c>
      <c r="CV24" s="173" t="str">
        <f>IF(COUNTIF($AG24,CV$8),IF(COUNTIF($BX24:CU24,"")&lt;CV$13,CONCATENATE(" + ",VLOOKUP(CV$10,$BU$14:$BW$44,2,FALSE)),VLOOKUP(CV$10,$BU$14:$BW$44,2,FALSE)),"")</f>
        <v/>
      </c>
      <c r="CW24" s="173" t="str">
        <f>IF(COUNTIF($AG24,CW$8),IF(COUNTIF($BX24:CV24,"")&lt;CW$13,CONCATENATE(" + ",VLOOKUP(CW$10,$BU$14:$BW$44,2,FALSE)),VLOOKUP(CW$10,$BU$14:$BW$44,2,FALSE)),"")</f>
        <v/>
      </c>
      <c r="CX24" s="179">
        <f t="shared" si="25"/>
        <v>10</v>
      </c>
      <c r="CY24" s="174" t="str">
        <f t="shared" si="26"/>
        <v/>
      </c>
      <c r="CZ24" s="173" t="str">
        <f t="shared" si="27"/>
        <v/>
      </c>
      <c r="DA24" s="173" t="str">
        <f t="shared" si="28"/>
        <v/>
      </c>
      <c r="DB24" s="173" t="str">
        <f t="shared" si="29"/>
        <v/>
      </c>
      <c r="DC24" s="173" t="str">
        <f t="shared" si="30"/>
        <v/>
      </c>
      <c r="DD24" s="173" t="str">
        <f t="shared" si="31"/>
        <v/>
      </c>
      <c r="DE24" s="173" t="str">
        <f t="shared" si="32"/>
        <v/>
      </c>
      <c r="DF24" s="173" t="str">
        <f t="shared" si="33"/>
        <v/>
      </c>
      <c r="DG24" s="173" t="str">
        <f t="shared" si="34"/>
        <v/>
      </c>
      <c r="DH24" s="173" t="str">
        <f t="shared" si="35"/>
        <v/>
      </c>
      <c r="DI24" s="173" t="str">
        <f t="shared" si="36"/>
        <v/>
      </c>
      <c r="DJ24" s="173" t="str">
        <f t="shared" si="37"/>
        <v/>
      </c>
      <c r="DK24" s="173" t="str">
        <f t="shared" si="38"/>
        <v/>
      </c>
      <c r="DL24" s="173" t="str">
        <f t="shared" si="39"/>
        <v/>
      </c>
      <c r="DM24" s="173" t="str">
        <f t="shared" si="40"/>
        <v/>
      </c>
      <c r="DN24" s="173" t="str">
        <f t="shared" si="41"/>
        <v/>
      </c>
      <c r="DO24" s="173" t="str">
        <f t="shared" si="42"/>
        <v/>
      </c>
      <c r="DP24" s="173" t="str">
        <f t="shared" si="43"/>
        <v/>
      </c>
      <c r="DQ24" s="173" t="str">
        <f t="shared" si="44"/>
        <v/>
      </c>
      <c r="DR24" s="173" t="str">
        <f t="shared" si="45"/>
        <v/>
      </c>
      <c r="DS24" s="173" t="str">
        <f t="shared" si="46"/>
        <v/>
      </c>
      <c r="DT24" s="173" t="str">
        <f t="shared" si="47"/>
        <v/>
      </c>
      <c r="DU24" s="173" t="str">
        <f t="shared" si="48"/>
        <v/>
      </c>
      <c r="DV24" s="173" t="str">
        <f t="shared" si="49"/>
        <v/>
      </c>
      <c r="DW24" s="180" t="str">
        <f t="shared" si="50"/>
        <v/>
      </c>
      <c r="DX24" s="181" t="str">
        <f t="shared" si="190"/>
        <v/>
      </c>
      <c r="DY24" s="182" t="str">
        <f t="shared" si="51"/>
        <v>Ne</v>
      </c>
      <c r="DZ24" s="182" t="str">
        <f>IF(COUNTIF($AH24,BZ$8),IF(COUNTIF($DX24:DY24,"")&lt;BZ$13,CONCATENATE(" + ",VLOOKUP(DZ$10,$BU$14:$BW$44,2,FALSE)),VLOOKUP(DZ$10,$BU$14:$BW$44,2,FALSE)),"")</f>
        <v/>
      </c>
      <c r="EA24" s="182" t="str">
        <f>IF(COUNTIF($AH24,CA$8),IF(COUNTIF($DX24:DZ24,"")&lt;CA$13,CONCATENATE(" + ",VLOOKUP(EA$10,$BU$14:$BW$44,2,FALSE)),VLOOKUP(EA$10,$BU$14:$BW$44,2,FALSE)),"")</f>
        <v/>
      </c>
      <c r="EB24" s="182" t="str">
        <f>IF(COUNTIF($AH24,CB$8),IF(COUNTIF($DX24:EA24,"")&lt;CB$13,CONCATENATE(" + ",VLOOKUP(EB$10,$BU$14:$BW$44,2,FALSE)),VLOOKUP(EB$10,$BU$14:$BW$44,2,FALSE)),"")</f>
        <v/>
      </c>
      <c r="EC24" s="182" t="str">
        <f>IF(COUNTIF($AH24,CC$8),IF(COUNTIF($DX24:EB24,"")&lt;CC$13,CONCATENATE(" + ",VLOOKUP(EC$10,$BU$14:$BW$44,2,FALSE)),VLOOKUP(EC$10,$BU$14:$BW$44,2,FALSE)),"")</f>
        <v/>
      </c>
      <c r="ED24" s="182" t="str">
        <f>IF(COUNTIF($AH24,CD$8),IF(COUNTIF($DX24:EC24,"")&lt;CD$13,CONCATENATE(" + ",VLOOKUP(ED$10,$BU$14:$BW$44,2,FALSE)),VLOOKUP(ED$10,$BU$14:$BW$44,2,FALSE)),"")</f>
        <v/>
      </c>
      <c r="EE24" s="182" t="str">
        <f>IF(COUNTIF($AH24,CE$8),IF(COUNTIF($DX24:ED24,"")&lt;CE$13,CONCATENATE(" + ",VLOOKUP(EE$10,$BU$14:$BW$44,2,FALSE)),VLOOKUP(EE$10,$BU$14:$BW$44,2,FALSE)),"")</f>
        <v/>
      </c>
      <c r="EF24" s="182" t="str">
        <f>IF(COUNTIF($AH24,CF$8),IF(COUNTIF($DX24:EE24,"")&lt;CF$13,CONCATENATE(" + ",VLOOKUP(EF$10,$BU$14:$BW$44,2,FALSE)),VLOOKUP(EF$10,$BU$14:$BW$44,2,FALSE)),"")</f>
        <v/>
      </c>
      <c r="EG24" s="182" t="str">
        <f>IF(COUNTIF($AH24,CG$8),IF(COUNTIF($DX24:EF24,"")&lt;CG$13,CONCATENATE(" + ",VLOOKUP(EG$10,$BU$14:$BW$44,2,FALSE)),VLOOKUP(EG$10,$BU$14:$BW$44,2,FALSE)),"")</f>
        <v/>
      </c>
      <c r="EH24" s="182" t="str">
        <f>IF(COUNTIF($AH24,CH$8),IF(COUNTIF($DX24:EG24,"")&lt;CH$13,CONCATENATE(" + ",VLOOKUP(EH$10,$BU$14:$BW$44,2,FALSE)),VLOOKUP(EH$10,$BU$14:$BW$44,2,FALSE)),"")</f>
        <v/>
      </c>
      <c r="EI24" s="182" t="str">
        <f>IF(COUNTIF($AH24,CI$8),IF(COUNTIF($DX24:EH24,"")&lt;CI$13,CONCATENATE(" + ",VLOOKUP(EI$10,$BU$14:$BW$44,2,FALSE)),VLOOKUP(EI$10,$BU$14:$BW$44,2,FALSE)),"")</f>
        <v/>
      </c>
      <c r="EJ24" s="182" t="str">
        <f>IF(COUNTIF($AH24,CJ$8),IF(COUNTIF($DX24:EI24,"")&lt;CJ$13,CONCATENATE(" + ",VLOOKUP(EJ$10,$BU$14:$BW$44,2,FALSE)),VLOOKUP(EJ$10,$BU$14:$BW$44,2,FALSE)),"")</f>
        <v/>
      </c>
      <c r="EK24" s="182" t="str">
        <f>IF(COUNTIF($AH24,CK$8),IF(COUNTIF($DX24:EJ24,"")&lt;CK$13,CONCATENATE(" + ",VLOOKUP(EK$10,$BU$14:$BW$44,2,FALSE)),VLOOKUP(EK$10,$BU$14:$BW$44,2,FALSE)),"")</f>
        <v/>
      </c>
      <c r="EL24" s="182" t="str">
        <f>IF(COUNTIF($AH24,CL$8),IF(COUNTIF($DX24:EK24,"")&lt;CL$13,CONCATENATE(" + ",VLOOKUP(EL$10,$BU$14:$BW$44,2,FALSE)),VLOOKUP(EL$10,$BU$14:$BW$44,2,FALSE)),"")</f>
        <v/>
      </c>
      <c r="EM24" s="182" t="str">
        <f>IF(COUNTIF($AH24,CM$8),IF(COUNTIF($DX24:EL24,"")&lt;CM$13,CONCATENATE(" + ",VLOOKUP(EM$10,$BU$14:$BW$44,2,FALSE)),VLOOKUP(EM$10,$BU$14:$BW$44,2,FALSE)),"")</f>
        <v/>
      </c>
      <c r="EN24" s="182" t="str">
        <f>IF(COUNTIF($AH24,CN$8),IF(COUNTIF($DX24:EM24,"")&lt;CN$13,CONCATENATE(" + ",VLOOKUP(EN$10,$BU$14:$BW$44,2,FALSE)),VLOOKUP(EN$10,$BU$14:$BW$44,2,FALSE)),"")</f>
        <v/>
      </c>
      <c r="EO24" s="182" t="str">
        <f>IF(COUNTIF($AH24,CO$8),IF(COUNTIF($DX24:EN24,"")&lt;CO$13,CONCATENATE(" + ",VLOOKUP(EO$10,$BU$14:$BW$44,2,FALSE)),VLOOKUP(EO$10,$BU$14:$BW$44,2,FALSE)),"")</f>
        <v/>
      </c>
      <c r="EP24" s="182" t="str">
        <f>IF(COUNTIF($AH24,CP$8),IF(COUNTIF($DX24:EO24,"")&lt;CP$13,CONCATENATE(" + ",VLOOKUP(EP$10,$BU$14:$BW$44,2,FALSE)),VLOOKUP(EP$10,$BU$14:$BW$44,2,FALSE)),"")</f>
        <v/>
      </c>
      <c r="EQ24" s="182" t="str">
        <f>IF(COUNTIF($AH24,CQ$8),IF(COUNTIF($DX24:EP24,"")&lt;CQ$13,CONCATENATE(" + ",VLOOKUP(EQ$10,$BU$14:$BW$44,2,FALSE)),VLOOKUP(EQ$10,$BU$14:$BW$44,2,FALSE)),"")</f>
        <v/>
      </c>
      <c r="ER24" s="182" t="str">
        <f>IF(COUNTIF($AH24,CR$8),IF(COUNTIF($DX24:EQ24,"")&lt;CR$13,CONCATENATE(" + ",VLOOKUP(ER$10,$BU$14:$BW$44,2,FALSE)),VLOOKUP(ER$10,$BU$14:$BW$44,2,FALSE)),"")</f>
        <v/>
      </c>
      <c r="ES24" s="182" t="str">
        <f>IF(COUNTIF($AH24,CS$8),IF(COUNTIF($DX24:ER24,"")&lt;CS$13,CONCATENATE(" + ",VLOOKUP(ES$10,$BU$14:$BW$44,2,FALSE)),VLOOKUP(ES$10,$BU$14:$BW$44,2,FALSE)),"")</f>
        <v/>
      </c>
      <c r="ET24" s="182" t="str">
        <f>IF(COUNTIF($AH24,CT$8),IF(COUNTIF($DX24:ES24,"")&lt;CT$13,CONCATENATE(" + ",VLOOKUP(ET$10,$BU$14:$BW$44,2,FALSE)),VLOOKUP(ET$10,$BU$14:$BW$44,2,FALSE)),"")</f>
        <v/>
      </c>
      <c r="EU24" s="182" t="str">
        <f>IF(COUNTIF($AH24,CU$8),IF(COUNTIF($DX24:ET24,"")&lt;CU$13,CONCATENATE(" + ",VLOOKUP(EU$10,$BU$14:$BW$44,2,FALSE)),VLOOKUP(EU$10,$BU$14:$BW$44,2,FALSE)),"")</f>
        <v/>
      </c>
      <c r="EV24" s="182" t="str">
        <f>IF(COUNTIF($AH24,CV$8),IF(COUNTIF($DX24:EU24,"")&lt;CV$13,CONCATENATE(" + ",VLOOKUP(EV$10,$BU$14:$BW$44,2,FALSE)),VLOOKUP(EV$10,$BU$14:$BW$44,2,FALSE)),"")</f>
        <v/>
      </c>
      <c r="EW24" s="183" t="str">
        <f>IF(COUNTIF($AH24,CW$8),IF(COUNTIF($DX24:EV24,"")&lt;CW$13,CONCATENATE(" + ",VLOOKUP(EW$10,$BU$14:$BW$44,2,FALSE)),VLOOKUP(EW$10,$BU$14:$BW$44,2,FALSE)),"")</f>
        <v/>
      </c>
      <c r="EX24" s="181" t="str">
        <f t="shared" si="52"/>
        <v/>
      </c>
      <c r="EY24" s="184">
        <f t="shared" si="53"/>
        <v>0</v>
      </c>
      <c r="EZ24" s="182" t="str">
        <f t="shared" si="54"/>
        <v/>
      </c>
      <c r="FA24" s="182" t="str">
        <f t="shared" si="55"/>
        <v/>
      </c>
      <c r="FB24" s="182" t="str">
        <f t="shared" si="56"/>
        <v/>
      </c>
      <c r="FC24" s="182" t="str">
        <f t="shared" si="57"/>
        <v/>
      </c>
      <c r="FD24" s="182" t="str">
        <f t="shared" si="58"/>
        <v/>
      </c>
      <c r="FE24" s="182" t="str">
        <f t="shared" si="59"/>
        <v/>
      </c>
      <c r="FF24" s="182" t="str">
        <f t="shared" si="60"/>
        <v/>
      </c>
      <c r="FG24" s="182" t="str">
        <f t="shared" si="61"/>
        <v/>
      </c>
      <c r="FH24" s="182" t="str">
        <f t="shared" si="62"/>
        <v/>
      </c>
      <c r="FI24" s="182" t="str">
        <f t="shared" si="63"/>
        <v/>
      </c>
      <c r="FJ24" s="182" t="str">
        <f t="shared" si="64"/>
        <v/>
      </c>
      <c r="FK24" s="182" t="str">
        <f t="shared" si="65"/>
        <v/>
      </c>
      <c r="FL24" s="182" t="str">
        <f t="shared" si="66"/>
        <v/>
      </c>
      <c r="FM24" s="182" t="str">
        <f t="shared" si="67"/>
        <v/>
      </c>
      <c r="FN24" s="182" t="str">
        <f t="shared" si="68"/>
        <v/>
      </c>
      <c r="FO24" s="182" t="str">
        <f t="shared" si="69"/>
        <v/>
      </c>
      <c r="FP24" s="182" t="str">
        <f t="shared" si="70"/>
        <v/>
      </c>
      <c r="FQ24" s="182" t="str">
        <f t="shared" si="71"/>
        <v/>
      </c>
      <c r="FR24" s="182" t="str">
        <f t="shared" si="72"/>
        <v/>
      </c>
      <c r="FS24" s="182" t="str">
        <f t="shared" si="73"/>
        <v/>
      </c>
      <c r="FT24" s="182" t="str">
        <f t="shared" si="74"/>
        <v/>
      </c>
      <c r="FU24" s="182" t="str">
        <f t="shared" si="75"/>
        <v/>
      </c>
      <c r="FV24" s="182" t="str">
        <f t="shared" si="76"/>
        <v/>
      </c>
      <c r="FW24" s="183" t="str">
        <f t="shared" si="77"/>
        <v/>
      </c>
      <c r="FX24" s="179" t="str">
        <f t="shared" si="78"/>
        <v/>
      </c>
      <c r="FY24" s="173" t="str">
        <f t="shared" si="79"/>
        <v>Nad 10 000</v>
      </c>
      <c r="FZ24" s="173" t="str">
        <f>IF(COUNTIF($AI24,BZ$8),IF(COUNTIF($FX24:FY24,"")&lt;BZ$13,CONCATENATE(" + ",VLOOKUP(FZ$10,$BU$14:$BW$44,2,FALSE)),VLOOKUP(FZ$10,$BU$14:$BW$44,2,FALSE)),"")</f>
        <v/>
      </c>
      <c r="GA24" s="173" t="str">
        <f>IF(COUNTIF($AI24,CA$8),IF(COUNTIF($FX24:FZ24,"")&lt;CA$13,CONCATENATE(" + ",VLOOKUP(GA$10,$BU$14:$BW$44,2,FALSE)),VLOOKUP(GA$10,$BU$14:$BW$44,2,FALSE)),"")</f>
        <v/>
      </c>
      <c r="GB24" s="173" t="str">
        <f>IF(COUNTIF($AI24,CB$8),IF(COUNTIF($FX24:GA24,"")&lt;CB$13,CONCATENATE(" + ",VLOOKUP(GB$10,$BU$14:$BW$44,2,FALSE)),VLOOKUP(GB$10,$BU$14:$BW$44,2,FALSE)),"")</f>
        <v/>
      </c>
      <c r="GC24" s="173" t="str">
        <f>IF(COUNTIF($AI24,CC$8),IF(COUNTIF($FX24:GB24,"")&lt;CC$13,CONCATENATE(" + ",VLOOKUP(GC$10,$BU$14:$BW$44,2,FALSE)),VLOOKUP(GC$10,$BU$14:$BW$44,2,FALSE)),"")</f>
        <v/>
      </c>
      <c r="GD24" s="173" t="str">
        <f>IF(COUNTIF($AI24,CD$8),IF(COUNTIF($FX24:GC24,"")&lt;CD$13,CONCATENATE(" + ",VLOOKUP(GD$10,$BU$14:$BW$44,2,FALSE)),VLOOKUP(GD$10,$BU$14:$BW$44,2,FALSE)),"")</f>
        <v/>
      </c>
      <c r="GE24" s="173" t="str">
        <f>IF(COUNTIF($AI24,CE$8),IF(COUNTIF($FX24:GD24,"")&lt;CE$13,CONCATENATE(" + ",VLOOKUP(GE$10,$BU$14:$BW$44,2,FALSE)),VLOOKUP(GE$10,$BU$14:$BW$44,2,FALSE)),"")</f>
        <v/>
      </c>
      <c r="GF24" s="173" t="str">
        <f>IF(COUNTIF($AI24,CF$8),IF(COUNTIF($FX24:GE24,"")&lt;CF$13,CONCATENATE(" + ",VLOOKUP(GF$10,$BU$14:$BW$44,2,FALSE)),VLOOKUP(GF$10,$BU$14:$BW$44,2,FALSE)),"")</f>
        <v/>
      </c>
      <c r="GG24" s="173" t="str">
        <f>IF(COUNTIF($AI24,CG$8),IF(COUNTIF($FX24:GF24,"")&lt;CG$13,CONCATENATE(" + ",VLOOKUP(GG$10,$BU$14:$BW$44,2,FALSE)),VLOOKUP(GG$10,$BU$14:$BW$44,2,FALSE)),"")</f>
        <v/>
      </c>
      <c r="GH24" s="173" t="str">
        <f>IF(COUNTIF($AI24,CH$8),IF(COUNTIF($FX24:GG24,"")&lt;CH$13,CONCATENATE(" + ",VLOOKUP(GH$10,$BU$14:$BW$44,2,FALSE)),VLOOKUP(GH$10,$BU$14:$BW$44,2,FALSE)),"")</f>
        <v/>
      </c>
      <c r="GI24" s="173" t="str">
        <f>IF(COUNTIF($AI24,CI$8),IF(COUNTIF($FX24:GH24,"")&lt;CI$13,CONCATENATE(" + ",VLOOKUP(GI$10,$BU$14:$BW$44,2,FALSE)),VLOOKUP(GI$10,$BU$14:$BW$44,2,FALSE)),"")</f>
        <v/>
      </c>
      <c r="GJ24" s="173" t="str">
        <f>IF(COUNTIF($AI24,CJ$8),IF(COUNTIF($FX24:GI24,"")&lt;CJ$13,CONCATENATE(" + ",VLOOKUP(GJ$10,$BU$14:$BW$44,2,FALSE)),VLOOKUP(GJ$10,$BU$14:$BW$44,2,FALSE)),"")</f>
        <v/>
      </c>
      <c r="GK24" s="173" t="str">
        <f>IF(COUNTIF($AI24,CK$8),IF(COUNTIF($FX24:GJ24,"")&lt;CK$13,CONCATENATE(" + ",VLOOKUP(GK$10,$BU$14:$BW$44,2,FALSE)),VLOOKUP(GK$10,$BU$14:$BW$44,2,FALSE)),"")</f>
        <v/>
      </c>
      <c r="GL24" s="173" t="str">
        <f>IF(COUNTIF($AI24,CL$8),IF(COUNTIF($FX24:GK24,"")&lt;CL$13,CONCATENATE(" + ",VLOOKUP(GL$10,$BU$14:$BW$44,2,FALSE)),VLOOKUP(GL$10,$BU$14:$BW$44,2,FALSE)),"")</f>
        <v/>
      </c>
      <c r="GM24" s="173" t="str">
        <f>IF(COUNTIF($AI24,CM$8),IF(COUNTIF($FX24:GL24,"")&lt;CM$13,CONCATENATE(" + ",VLOOKUP(GM$10,$BU$14:$BW$44,2,FALSE)),VLOOKUP(GM$10,$BU$14:$BW$44,2,FALSE)),"")</f>
        <v/>
      </c>
      <c r="GN24" s="173" t="str">
        <f>IF(COUNTIF($AI24,CN$8),IF(COUNTIF($FX24:GM24,"")&lt;CN$13,CONCATENATE(" + ",VLOOKUP(GN$10,$BU$14:$BW$44,2,FALSE)),VLOOKUP(GN$10,$BU$14:$BW$44,2,FALSE)),"")</f>
        <v/>
      </c>
      <c r="GO24" s="173" t="str">
        <f>IF(COUNTIF($AI24,CO$8),IF(COUNTIF($FX24:GN24,"")&lt;CO$13,CONCATENATE(" + ",VLOOKUP(GO$10,$BU$14:$BW$44,2,FALSE)),VLOOKUP(GO$10,$BU$14:$BW$44,2,FALSE)),"")</f>
        <v/>
      </c>
      <c r="GP24" s="173" t="str">
        <f>IF(COUNTIF($AI24,CP$8),IF(COUNTIF($FX24:GO24,"")&lt;CP$13,CONCATENATE(" + ",VLOOKUP(GP$10,$BU$14:$BW$44,2,FALSE)),VLOOKUP(GP$10,$BU$14:$BW$44,2,FALSE)),"")</f>
        <v/>
      </c>
      <c r="GQ24" s="173" t="str">
        <f>IF(COUNTIF($AI24,CQ$8),IF(COUNTIF($FX24:GP24,"")&lt;CQ$13,CONCATENATE(" + ",VLOOKUP(GQ$10,$BU$14:$BW$44,2,FALSE)),VLOOKUP(GQ$10,$BU$14:$BW$44,2,FALSE)),"")</f>
        <v/>
      </c>
      <c r="GR24" s="173" t="str">
        <f>IF(COUNTIF($AI24,CR$8),IF(COUNTIF($FX24:GQ24,"")&lt;CR$13,CONCATENATE(" + ",VLOOKUP(GR$10,$BU$14:$BW$44,2,FALSE)),VLOOKUP(GR$10,$BU$14:$BW$44,2,FALSE)),"")</f>
        <v/>
      </c>
      <c r="GS24" s="173" t="str">
        <f>IF(COUNTIF($AI24,CS$8),IF(COUNTIF($FX24:GR24,"")&lt;CS$13,CONCATENATE(" + ",VLOOKUP(GS$10,$BU$14:$BW$44,2,FALSE)),VLOOKUP(GS$10,$BU$14:$BW$44,2,FALSE)),"")</f>
        <v/>
      </c>
      <c r="GT24" s="173" t="str">
        <f>IF(COUNTIF($AI24,CT$8),IF(COUNTIF($FX24:GS24,"")&lt;CT$13,CONCATENATE(" + ",VLOOKUP(GT$10,$BU$14:$BW$44,2,FALSE)),VLOOKUP(GT$10,$BU$14:$BW$44,2,FALSE)),"")</f>
        <v/>
      </c>
      <c r="GU24" s="173" t="str">
        <f>IF(COUNTIF($AI24,CU$8),IF(COUNTIF($FX24:GT24,"")&lt;CU$13,CONCATENATE(" + ",VLOOKUP(GU$10,$BU$14:$BW$44,2,FALSE)),VLOOKUP(GU$10,$BU$14:$BW$44,2,FALSE)),"")</f>
        <v/>
      </c>
      <c r="GV24" s="173" t="str">
        <f>IF(COUNTIF($AI24,CV$8),IF(COUNTIF($FX24:GU24,"")&lt;CV$13,CONCATENATE(" + ",VLOOKUP(GV$10,$BU$14:$BW$44,2,FALSE)),VLOOKUP(GV$10,$BU$14:$BW$44,2,FALSE)),"")</f>
        <v/>
      </c>
      <c r="GW24" s="180" t="str">
        <f>IF(COUNTIF($AI24,CW$8),IF(COUNTIF($FX24:GV24,"")&lt;CW$13,CONCATENATE(" + ",VLOOKUP(GW$10,$BU$14:$BW$44,2,FALSE)),VLOOKUP(GW$10,$BU$14:$BW$44,2,FALSE)),"")</f>
        <v/>
      </c>
      <c r="GX24" s="179" t="str">
        <f t="shared" si="80"/>
        <v/>
      </c>
      <c r="GY24" s="174">
        <f t="shared" si="81"/>
        <v>2</v>
      </c>
      <c r="GZ24" s="173" t="str">
        <f t="shared" si="82"/>
        <v/>
      </c>
      <c r="HA24" s="173" t="str">
        <f t="shared" si="83"/>
        <v/>
      </c>
      <c r="HB24" s="173" t="str">
        <f t="shared" si="84"/>
        <v/>
      </c>
      <c r="HC24" s="173" t="str">
        <f t="shared" si="85"/>
        <v/>
      </c>
      <c r="HD24" s="173" t="str">
        <f t="shared" si="86"/>
        <v/>
      </c>
      <c r="HE24" s="173" t="str">
        <f t="shared" si="87"/>
        <v/>
      </c>
      <c r="HF24" s="173" t="str">
        <f t="shared" si="88"/>
        <v/>
      </c>
      <c r="HG24" s="173" t="str">
        <f t="shared" si="89"/>
        <v/>
      </c>
      <c r="HH24" s="173" t="str">
        <f t="shared" si="90"/>
        <v/>
      </c>
      <c r="HI24" s="173" t="str">
        <f t="shared" si="91"/>
        <v/>
      </c>
      <c r="HJ24" s="173" t="str">
        <f t="shared" si="92"/>
        <v/>
      </c>
      <c r="HK24" s="173" t="str">
        <f t="shared" si="93"/>
        <v/>
      </c>
      <c r="HL24" s="173" t="str">
        <f t="shared" si="94"/>
        <v/>
      </c>
      <c r="HM24" s="173" t="str">
        <f t="shared" si="95"/>
        <v/>
      </c>
      <c r="HN24" s="173" t="str">
        <f t="shared" si="96"/>
        <v/>
      </c>
      <c r="HO24" s="173" t="str">
        <f t="shared" si="97"/>
        <v/>
      </c>
      <c r="HP24" s="173" t="str">
        <f t="shared" si="98"/>
        <v/>
      </c>
      <c r="HQ24" s="173" t="str">
        <f t="shared" si="99"/>
        <v/>
      </c>
      <c r="HR24" s="173" t="str">
        <f t="shared" si="100"/>
        <v/>
      </c>
      <c r="HS24" s="173" t="str">
        <f t="shared" si="101"/>
        <v/>
      </c>
      <c r="HT24" s="173" t="str">
        <f t="shared" si="102"/>
        <v/>
      </c>
      <c r="HU24" s="173" t="str">
        <f t="shared" si="103"/>
        <v/>
      </c>
      <c r="HV24" s="173" t="str">
        <f t="shared" si="104"/>
        <v/>
      </c>
      <c r="HW24" s="180" t="str">
        <f t="shared" si="105"/>
        <v/>
      </c>
      <c r="HX24" s="181" t="str">
        <f t="shared" si="106"/>
        <v>Ano</v>
      </c>
      <c r="HY24" s="182" t="str">
        <f t="shared" si="107"/>
        <v/>
      </c>
      <c r="HZ24" s="182" t="str">
        <f>IF(COUNTIF($AJ24,BZ$8),IF(COUNTIF($HX24:HY24,"")&lt;BZ$13,CONCATENATE(" + ",VLOOKUP(HZ$10,$BU$14:$BW$44,2,FALSE)),VLOOKUP(HZ$10,$BU$14:$BW$44,2,FALSE)),"")</f>
        <v/>
      </c>
      <c r="IA24" s="182" t="str">
        <f>IF(COUNTIF($AJ24,CA$8),IF(COUNTIF($HX24:HZ24,"")&lt;CA$13,CONCATENATE(" + ",VLOOKUP(IA$10,$BU$14:$BW$44,2,FALSE)),VLOOKUP(IA$10,$BU$14:$BW$44,2,FALSE)),"")</f>
        <v/>
      </c>
      <c r="IB24" s="182" t="str">
        <f>IF(COUNTIF($AJ24,CB$8),IF(COUNTIF($HX24:IA24,"")&lt;CB$13,CONCATENATE(" + ",VLOOKUP(IB$10,$BU$14:$BW$44,2,FALSE)),VLOOKUP(IB$10,$BU$14:$BW$44,2,FALSE)),"")</f>
        <v/>
      </c>
      <c r="IC24" s="182" t="str">
        <f>IF(COUNTIF($AJ24,CC$8),IF(COUNTIF($HX24:IB24,"")&lt;CC$13,CONCATENATE(" + ",VLOOKUP(IC$10,$BU$14:$BW$44,2,FALSE)),VLOOKUP(IC$10,$BU$14:$BW$44,2,FALSE)),"")</f>
        <v/>
      </c>
      <c r="ID24" s="182" t="str">
        <f>IF(COUNTIF($AJ24,CD$8),IF(COUNTIF($HX24:IC24,"")&lt;CD$13,CONCATENATE(" + ",VLOOKUP(ID$10,$BU$14:$BW$44,2,FALSE)),VLOOKUP(ID$10,$BU$14:$BW$44,2,FALSE)),"")</f>
        <v/>
      </c>
      <c r="IE24" s="182" t="str">
        <f>IF(COUNTIF($AJ24,CE$8),IF(COUNTIF($HX24:ID24,"")&lt;CE$13,CONCATENATE(" + ",VLOOKUP(IE$10,$BU$14:$BW$44,2,FALSE)),VLOOKUP(IE$10,$BU$14:$BW$44,2,FALSE)),"")</f>
        <v/>
      </c>
      <c r="IF24" s="182" t="str">
        <f>IF(COUNTIF($AJ24,CF$8),IF(COUNTIF($HX24:IE24,"")&lt;CF$13,CONCATENATE(" + ",VLOOKUP(IF$10,$BU$14:$BW$44,2,FALSE)),VLOOKUP(IF$10,$BU$14:$BW$44,2,FALSE)),"")</f>
        <v/>
      </c>
      <c r="IG24" s="182" t="str">
        <f>IF(COUNTIF($AJ24,CG$8),IF(COUNTIF($HX24:IF24,"")&lt;CG$13,CONCATENATE(" + ",VLOOKUP(IG$10,$BU$14:$BW$44,2,FALSE)),VLOOKUP(IG$10,$BU$14:$BW$44,2,FALSE)),"")</f>
        <v/>
      </c>
      <c r="IH24" s="182" t="str">
        <f>IF(COUNTIF($AJ24,CH$8),IF(COUNTIF($HX24:IG24,"")&lt;CH$13,CONCATENATE(" + ",VLOOKUP(IH$10,$BU$14:$BW$44,2,FALSE)),VLOOKUP(IH$10,$BU$14:$BW$44,2,FALSE)),"")</f>
        <v/>
      </c>
      <c r="II24" s="182" t="str">
        <f>IF(COUNTIF($AJ24,CI$8),IF(COUNTIF($HX24:IH24,"")&lt;CI$13,CONCATENATE(" + ",VLOOKUP(II$10,$BU$14:$BW$44,2,FALSE)),VLOOKUP(II$10,$BU$14:$BW$44,2,FALSE)),"")</f>
        <v/>
      </c>
      <c r="IJ24" s="182" t="str">
        <f>IF(COUNTIF($AJ24,CJ$8),IF(COUNTIF($HX24:II24,"")&lt;CJ$13,CONCATENATE(" + ",VLOOKUP(IJ$10,$BU$14:$BW$44,2,FALSE)),VLOOKUP(IJ$10,$BU$14:$BW$44,2,FALSE)),"")</f>
        <v/>
      </c>
      <c r="IK24" s="182" t="str">
        <f>IF(COUNTIF($AJ24,CK$8),IF(COUNTIF($HX24:IJ24,"")&lt;CK$13,CONCATENATE(" + ",VLOOKUP(IK$10,$BU$14:$BW$44,2,FALSE)),VLOOKUP(IK$10,$BU$14:$BW$44,2,FALSE)),"")</f>
        <v/>
      </c>
      <c r="IL24" s="182" t="str">
        <f>IF(COUNTIF($AJ24,CL$8),IF(COUNTIF($HX24:IK24,"")&lt;CL$13,CONCATENATE(" + ",VLOOKUP(IL$10,$BU$14:$BW$44,2,FALSE)),VLOOKUP(IL$10,$BU$14:$BW$44,2,FALSE)),"")</f>
        <v/>
      </c>
      <c r="IM24" s="182" t="str">
        <f>IF(COUNTIF($AJ24,CM$8),IF(COUNTIF($HX24:IL24,"")&lt;CM$13,CONCATENATE(" + ",VLOOKUP(IM$10,$BU$14:$BW$44,2,FALSE)),VLOOKUP(IM$10,$BU$14:$BW$44,2,FALSE)),"")</f>
        <v/>
      </c>
      <c r="IN24" s="182" t="str">
        <f>IF(COUNTIF($AJ24,CN$8),IF(COUNTIF($HX24:IM24,"")&lt;CN$13,CONCATENATE(" + ",VLOOKUP(IN$10,$BU$14:$BW$44,2,FALSE)),VLOOKUP(IN$10,$BU$14:$BW$44,2,FALSE)),"")</f>
        <v/>
      </c>
      <c r="IO24" s="182" t="str">
        <f>IF(COUNTIF($AJ24,CO$8),IF(COUNTIF($HX24:IN24,"")&lt;CO$13,CONCATENATE(" + ",VLOOKUP(IO$10,$BU$14:$BW$44,2,FALSE)),VLOOKUP(IO$10,$BU$14:$BW$44,2,FALSE)),"")</f>
        <v/>
      </c>
      <c r="IP24" s="182" t="str">
        <f>IF(COUNTIF($AJ24,CP$8),IF(COUNTIF($HX24:IO24,"")&lt;CP$13,CONCATENATE(" + ",VLOOKUP(IP$10,$BU$14:$BW$44,2,FALSE)),VLOOKUP(IP$10,$BU$14:$BW$44,2,FALSE)),"")</f>
        <v/>
      </c>
      <c r="IQ24" s="182" t="str">
        <f>IF(COUNTIF($AJ24,CQ$8),IF(COUNTIF($HX24:IP24,"")&lt;CQ$13,CONCATENATE(" + ",VLOOKUP(IQ$10,$BU$14:$BW$44,2,FALSE)),VLOOKUP(IQ$10,$BU$14:$BW$44,2,FALSE)),"")</f>
        <v/>
      </c>
      <c r="IR24" s="182" t="str">
        <f>IF(COUNTIF($AJ24,CR$8),IF(COUNTIF($HX24:IQ24,"")&lt;CR$13,CONCATENATE(" + ",VLOOKUP(IR$10,$BU$14:$BW$44,2,FALSE)),VLOOKUP(IR$10,$BU$14:$BW$44,2,FALSE)),"")</f>
        <v/>
      </c>
      <c r="IS24" s="182" t="str">
        <f>IF(COUNTIF($AJ24,CS$8),IF(COUNTIF($HX24:IR24,"")&lt;CS$13,CONCATENATE(" + ",VLOOKUP(IS$10,$BU$14:$BW$44,2,FALSE)),VLOOKUP(IS$10,$BU$14:$BW$44,2,FALSE)),"")</f>
        <v/>
      </c>
      <c r="IT24" s="182" t="str">
        <f>IF(COUNTIF($AJ24,CT$8),IF(COUNTIF($HX24:IS24,"")&lt;CT$13,CONCATENATE(" + ",VLOOKUP(IT$10,$BU$14:$BW$44,2,FALSE)),VLOOKUP(IT$10,$BU$14:$BW$44,2,FALSE)),"")</f>
        <v/>
      </c>
      <c r="IU24" s="182" t="str">
        <f>IF(COUNTIF($AJ24,CU$8),IF(COUNTIF($HX24:IT24,"")&lt;CU$13,CONCATENATE(" + ",VLOOKUP(IU$10,$BU$14:$BW$44,2,FALSE)),VLOOKUP(IU$10,$BU$14:$BW$44,2,FALSE)),"")</f>
        <v/>
      </c>
      <c r="IV24" s="182" t="str">
        <f>IF(COUNTIF($AJ24,CV$8),IF(COUNTIF($HX24:IU24,"")&lt;CV$13,CONCATENATE(" + ",VLOOKUP(IV$10,$BU$14:$BW$44,2,FALSE)),VLOOKUP(IV$10,$BU$14:$BW$44,2,FALSE)),"")</f>
        <v/>
      </c>
      <c r="IW24" s="183" t="str">
        <f>IF(COUNTIF($AJ24,CW$8),IF(COUNTIF($HX24:IV24,"")&lt;CW$13,CONCATENATE(" + ",VLOOKUP(IW$10,$BU$14:$BW$44,2,FALSE)),VLOOKUP(IW$10,$BU$14:$BW$44,2,FALSE)),"")</f>
        <v/>
      </c>
      <c r="IX24" s="181">
        <f t="shared" si="108"/>
        <v>10</v>
      </c>
      <c r="IY24" s="184" t="str">
        <f t="shared" si="109"/>
        <v/>
      </c>
      <c r="IZ24" s="182" t="str">
        <f t="shared" si="110"/>
        <v/>
      </c>
      <c r="JA24" s="182" t="str">
        <f t="shared" si="111"/>
        <v/>
      </c>
      <c r="JB24" s="182" t="str">
        <f t="shared" si="112"/>
        <v/>
      </c>
      <c r="JC24" s="182" t="str">
        <f t="shared" si="113"/>
        <v/>
      </c>
      <c r="JD24" s="182" t="str">
        <f t="shared" si="114"/>
        <v/>
      </c>
      <c r="JE24" s="182" t="str">
        <f t="shared" si="115"/>
        <v/>
      </c>
      <c r="JF24" s="182" t="str">
        <f t="shared" si="116"/>
        <v/>
      </c>
      <c r="JG24" s="182" t="str">
        <f t="shared" si="117"/>
        <v/>
      </c>
      <c r="JH24" s="182" t="str">
        <f t="shared" si="118"/>
        <v/>
      </c>
      <c r="JI24" s="182" t="str">
        <f t="shared" si="119"/>
        <v/>
      </c>
      <c r="JJ24" s="182" t="str">
        <f t="shared" si="120"/>
        <v/>
      </c>
      <c r="JK24" s="182" t="str">
        <f t="shared" si="121"/>
        <v/>
      </c>
      <c r="JL24" s="182" t="str">
        <f t="shared" si="122"/>
        <v/>
      </c>
      <c r="JM24" s="182" t="str">
        <f t="shared" si="123"/>
        <v/>
      </c>
      <c r="JN24" s="182" t="str">
        <f t="shared" si="124"/>
        <v/>
      </c>
      <c r="JO24" s="182" t="str">
        <f t="shared" si="125"/>
        <v/>
      </c>
      <c r="JP24" s="182" t="str">
        <f t="shared" si="126"/>
        <v/>
      </c>
      <c r="JQ24" s="182" t="str">
        <f t="shared" si="127"/>
        <v/>
      </c>
      <c r="JR24" s="182" t="str">
        <f t="shared" si="128"/>
        <v/>
      </c>
      <c r="JS24" s="182" t="str">
        <f t="shared" si="129"/>
        <v/>
      </c>
      <c r="JT24" s="182" t="str">
        <f t="shared" si="130"/>
        <v/>
      </c>
      <c r="JU24" s="182" t="str">
        <f t="shared" si="131"/>
        <v/>
      </c>
      <c r="JV24" s="182" t="str">
        <f t="shared" si="132"/>
        <v/>
      </c>
      <c r="JW24" s="183" t="str">
        <f t="shared" si="133"/>
        <v/>
      </c>
      <c r="JX24" s="179" t="str">
        <f t="shared" si="134"/>
        <v>Ano</v>
      </c>
      <c r="JY24" s="173" t="str">
        <f t="shared" si="135"/>
        <v/>
      </c>
      <c r="JZ24" s="173" t="str">
        <f>IF(COUNTIF($AK24,BZ$8),IF(COUNTIF($JX24:JY24,"")&lt;BZ$13,CONCATENATE(" + ",VLOOKUP(JZ$10,$BU$14:$BW$44,2,FALSE)),VLOOKUP(JZ$10,$BU$14:$BW$44,2,FALSE)),"")</f>
        <v/>
      </c>
      <c r="KA24" s="173" t="str">
        <f>IF(COUNTIF($AK24,CA$8),IF(COUNTIF($JX24:JZ24,"")&lt;CA$13,CONCATENATE(" + ",VLOOKUP(KA$10,$BU$14:$BW$44,2,FALSE)),VLOOKUP(KA$10,$BU$14:$BW$44,2,FALSE)),"")</f>
        <v/>
      </c>
      <c r="KB24" s="173" t="str">
        <f>IF(COUNTIF($AK24,CB$8),IF(COUNTIF($JX24:KA24,"")&lt;CB$13,CONCATENATE(" + ",VLOOKUP(KB$10,$BU$14:$BW$44,2,FALSE)),VLOOKUP(KB$10,$BU$14:$BW$44,2,FALSE)),"")</f>
        <v/>
      </c>
      <c r="KC24" s="173" t="str">
        <f>IF(COUNTIF($AK24,CC$8),IF(COUNTIF($JX24:KB24,"")&lt;CC$13,CONCATENATE(" + ",VLOOKUP(KC$10,$BU$14:$BW$44,2,FALSE)),VLOOKUP(KC$10,$BU$14:$BW$44,2,FALSE)),"")</f>
        <v/>
      </c>
      <c r="KD24" s="173" t="str">
        <f>IF(COUNTIF($AK24,CD$8),IF(COUNTIF($JX24:KC24,"")&lt;CD$13,CONCATENATE(" + ",VLOOKUP(KD$10,$BU$14:$BW$44,2,FALSE)),VLOOKUP(KD$10,$BU$14:$BW$44,2,FALSE)),"")</f>
        <v/>
      </c>
      <c r="KE24" s="173" t="str">
        <f>IF(COUNTIF($AK24,CE$8),IF(COUNTIF($JX24:KD24,"")&lt;CE$13,CONCATENATE(" + ",VLOOKUP(KE$10,$BU$14:$BW$44,2,FALSE)),VLOOKUP(KE$10,$BU$14:$BW$44,2,FALSE)),"")</f>
        <v/>
      </c>
      <c r="KF24" s="173" t="str">
        <f>IF(COUNTIF($AK24,CF$8),IF(COUNTIF($JX24:KE24,"")&lt;CF$13,CONCATENATE(" + ",VLOOKUP(KF$10,$BU$14:$BW$44,2,FALSE)),VLOOKUP(KF$10,$BU$14:$BW$44,2,FALSE)),"")</f>
        <v/>
      </c>
      <c r="KG24" s="173" t="str">
        <f>IF(COUNTIF($AK24,CG$8),IF(COUNTIF($JX24:KF24,"")&lt;CG$13,CONCATENATE(" + ",VLOOKUP(KG$10,$BU$14:$BW$44,2,FALSE)),VLOOKUP(KG$10,$BU$14:$BW$44,2,FALSE)),"")</f>
        <v/>
      </c>
      <c r="KH24" s="173" t="str">
        <f>IF(COUNTIF($AK24,CH$8),IF(COUNTIF($JX24:KG24,"")&lt;CH$13,CONCATENATE(" + ",VLOOKUP(KH$10,$BU$14:$BW$44,2,FALSE)),VLOOKUP(KH$10,$BU$14:$BW$44,2,FALSE)),"")</f>
        <v/>
      </c>
      <c r="KI24" s="173" t="str">
        <f>IF(COUNTIF($AK24,CI$8),IF(COUNTIF($JX24:KH24,"")&lt;CI$13,CONCATENATE(" + ",VLOOKUP(KI$10,$BU$14:$BW$44,2,FALSE)),VLOOKUP(KI$10,$BU$14:$BW$44,2,FALSE)),"")</f>
        <v/>
      </c>
      <c r="KJ24" s="173" t="str">
        <f>IF(COUNTIF($AK24,CJ$8),IF(COUNTIF($JX24:KI24,"")&lt;CJ$13,CONCATENATE(" + ",VLOOKUP(KJ$10,$BU$14:$BW$44,2,FALSE)),VLOOKUP(KJ$10,$BU$14:$BW$44,2,FALSE)),"")</f>
        <v/>
      </c>
      <c r="KK24" s="173" t="str">
        <f>IF(COUNTIF($AK24,CK$8),IF(COUNTIF($JX24:KJ24,"")&lt;CK$13,CONCATENATE(" + ",VLOOKUP(KK$10,$BU$14:$BW$44,2,FALSE)),VLOOKUP(KK$10,$BU$14:$BW$44,2,FALSE)),"")</f>
        <v/>
      </c>
      <c r="KL24" s="173" t="str">
        <f>IF(COUNTIF($AK24,CL$8),IF(COUNTIF($JX24:KK24,"")&lt;CL$13,CONCATENATE(" + ",VLOOKUP(KL$10,$BU$14:$BW$44,2,FALSE)),VLOOKUP(KL$10,$BU$14:$BW$44,2,FALSE)),"")</f>
        <v/>
      </c>
      <c r="KM24" s="173" t="str">
        <f>IF(COUNTIF($AK24,CM$8),IF(COUNTIF($JX24:KL24,"")&lt;CM$13,CONCATENATE(" + ",VLOOKUP(KM$10,$BU$14:$BW$44,2,FALSE)),VLOOKUP(KM$10,$BU$14:$BW$44,2,FALSE)),"")</f>
        <v/>
      </c>
      <c r="KN24" s="173" t="str">
        <f>IF(COUNTIF($AK24,CN$8),IF(COUNTIF($JX24:KM24,"")&lt;CN$13,CONCATENATE(" + ",VLOOKUP(KN$10,$BU$14:$BW$44,2,FALSE)),VLOOKUP(KN$10,$BU$14:$BW$44,2,FALSE)),"")</f>
        <v/>
      </c>
      <c r="KO24" s="173" t="str">
        <f>IF(COUNTIF($AK24,CO$8),IF(COUNTIF($JX24:KN24,"")&lt;CO$13,CONCATENATE(" + ",VLOOKUP(KO$10,$BU$14:$BW$44,2,FALSE)),VLOOKUP(KO$10,$BU$14:$BW$44,2,FALSE)),"")</f>
        <v/>
      </c>
      <c r="KP24" s="173" t="str">
        <f>IF(COUNTIF($AK24,CP$8),IF(COUNTIF($JX24:KO24,"")&lt;CP$13,CONCATENATE(" + ",VLOOKUP(KP$10,$BU$14:$BW$44,2,FALSE)),VLOOKUP(KP$10,$BU$14:$BW$44,2,FALSE)),"")</f>
        <v/>
      </c>
      <c r="KQ24" s="173" t="str">
        <f>IF(COUNTIF($AK24,CQ$8),IF(COUNTIF($JX24:KP24,"")&lt;CQ$13,CONCATENATE(" + ",VLOOKUP(KQ$10,$BU$14:$BW$44,2,FALSE)),VLOOKUP(KQ$10,$BU$14:$BW$44,2,FALSE)),"")</f>
        <v/>
      </c>
      <c r="KR24" s="173" t="str">
        <f>IF(COUNTIF($AK24,CR$8),IF(COUNTIF($JX24:KQ24,"")&lt;CR$13,CONCATENATE(" + ",VLOOKUP(KR$10,$BU$14:$BW$44,2,FALSE)),VLOOKUP(KR$10,$BU$14:$BW$44,2,FALSE)),"")</f>
        <v/>
      </c>
      <c r="KS24" s="173" t="str">
        <f>IF(COUNTIF($AK24,CS$8),IF(COUNTIF($JX24:KR24,"")&lt;CS$13,CONCATENATE(" + ",VLOOKUP(KS$10,$BU$14:$BW$44,2,FALSE)),VLOOKUP(KS$10,$BU$14:$BW$44,2,FALSE)),"")</f>
        <v/>
      </c>
      <c r="KT24" s="173" t="str">
        <f>IF(COUNTIF($AK24,CT$8),IF(COUNTIF($JX24:KS24,"")&lt;CT$13,CONCATENATE(" + ",VLOOKUP(KT$10,$BU$14:$BW$44,2,FALSE)),VLOOKUP(KT$10,$BU$14:$BW$44,2,FALSE)),"")</f>
        <v/>
      </c>
      <c r="KU24" s="173" t="str">
        <f>IF(COUNTIF($AK24,CU$8),IF(COUNTIF($JX24:KT24,"")&lt;CU$13,CONCATENATE(" + ",VLOOKUP(KU$10,$BU$14:$BW$44,2,FALSE)),VLOOKUP(KU$10,$BU$14:$BW$44,2,FALSE)),"")</f>
        <v/>
      </c>
      <c r="KV24" s="173" t="str">
        <f>IF(COUNTIF($AK24,CV$8),IF(COUNTIF($JX24:KU24,"")&lt;CV$13,CONCATENATE(" + ",VLOOKUP(KV$10,$BU$14:$BW$44,2,FALSE)),VLOOKUP(KV$10,$BU$14:$BW$44,2,FALSE)),"")</f>
        <v/>
      </c>
      <c r="KW24" s="180" t="str">
        <f>IF(COUNTIF($AK24,CW$8),IF(COUNTIF($JX24:KV24,"")&lt;CW$13,CONCATENATE(" + ",VLOOKUP(KW$10,$BU$14:$BW$44,2,FALSE)),VLOOKUP(KW$10,$BU$14:$BW$44,2,FALSE)),"")</f>
        <v/>
      </c>
      <c r="KX24" s="179">
        <f t="shared" si="136"/>
        <v>12</v>
      </c>
      <c r="KY24" s="174" t="str">
        <f t="shared" si="137"/>
        <v/>
      </c>
      <c r="KZ24" s="173" t="str">
        <f t="shared" si="138"/>
        <v/>
      </c>
      <c r="LA24" s="173" t="str">
        <f t="shared" si="139"/>
        <v/>
      </c>
      <c r="LB24" s="173" t="str">
        <f t="shared" si="140"/>
        <v/>
      </c>
      <c r="LC24" s="173" t="str">
        <f t="shared" si="141"/>
        <v/>
      </c>
      <c r="LD24" s="173" t="str">
        <f t="shared" si="142"/>
        <v/>
      </c>
      <c r="LE24" s="173" t="str">
        <f t="shared" si="143"/>
        <v/>
      </c>
      <c r="LF24" s="173" t="str">
        <f t="shared" si="144"/>
        <v/>
      </c>
      <c r="LG24" s="173" t="str">
        <f t="shared" si="145"/>
        <v/>
      </c>
      <c r="LH24" s="173" t="str">
        <f t="shared" si="146"/>
        <v/>
      </c>
      <c r="LI24" s="173" t="str">
        <f t="shared" si="147"/>
        <v/>
      </c>
      <c r="LJ24" s="173" t="str">
        <f t="shared" si="148"/>
        <v/>
      </c>
      <c r="LK24" s="173" t="str">
        <f t="shared" si="149"/>
        <v/>
      </c>
      <c r="LL24" s="173" t="str">
        <f t="shared" si="150"/>
        <v/>
      </c>
      <c r="LM24" s="173" t="str">
        <f t="shared" si="151"/>
        <v/>
      </c>
      <c r="LN24" s="173" t="str">
        <f t="shared" si="152"/>
        <v/>
      </c>
      <c r="LO24" s="173" t="str">
        <f t="shared" si="153"/>
        <v/>
      </c>
      <c r="LP24" s="173" t="str">
        <f t="shared" si="154"/>
        <v/>
      </c>
      <c r="LQ24" s="173" t="str">
        <f t="shared" si="155"/>
        <v/>
      </c>
      <c r="LR24" s="173" t="str">
        <f t="shared" si="156"/>
        <v/>
      </c>
      <c r="LS24" s="173" t="str">
        <f t="shared" si="157"/>
        <v/>
      </c>
      <c r="LT24" s="173" t="str">
        <f t="shared" si="158"/>
        <v/>
      </c>
      <c r="LU24" s="173" t="str">
        <f t="shared" si="159"/>
        <v/>
      </c>
      <c r="LV24" s="173" t="str">
        <f t="shared" si="160"/>
        <v/>
      </c>
      <c r="LW24" s="180" t="str">
        <f t="shared" si="161"/>
        <v/>
      </c>
      <c r="LX24" s="181" t="str">
        <f t="shared" si="162"/>
        <v>Ano</v>
      </c>
      <c r="LY24" s="182" t="str">
        <f t="shared" si="163"/>
        <v/>
      </c>
      <c r="LZ24" s="182" t="str">
        <f>IF(COUNTIF($AL24,BZ$8),IF(COUNTIF($LX24:LY24,"")&lt;BZ$13,CONCATENATE(" + ",VLOOKUP(LZ$10,$BU$14:$BW$44,2,FALSE)),VLOOKUP(LZ$10,$BU$14:$BW$44,2,FALSE)),"")</f>
        <v/>
      </c>
      <c r="MA24" s="182" t="str">
        <f>IF(COUNTIF($AL24,CA$8),IF(COUNTIF($LX24:LZ24,"")&lt;CA$13,CONCATENATE(" + ",VLOOKUP(MA$10,$BU$14:$BW$44,2,FALSE)),VLOOKUP(MA$10,$BU$14:$BW$44,2,FALSE)),"")</f>
        <v/>
      </c>
      <c r="MB24" s="182" t="str">
        <f>IF(COUNTIF($AL24,CB$8),IF(COUNTIF($LX24:MA24,"")&lt;CB$13,CONCATENATE(" + ",VLOOKUP(MB$10,$BU$14:$BW$44,2,FALSE)),VLOOKUP(MB$10,$BU$14:$BW$44,2,FALSE)),"")</f>
        <v/>
      </c>
      <c r="MC24" s="182" t="str">
        <f>IF(COUNTIF($AL24,CC$8),IF(COUNTIF($LX24:MB24,"")&lt;CC$13,CONCATENATE(" + ",VLOOKUP(MC$10,$BU$14:$BW$44,2,FALSE)),VLOOKUP(MC$10,$BU$14:$BW$44,2,FALSE)),"")</f>
        <v/>
      </c>
      <c r="MD24" s="182" t="str">
        <f>IF(COUNTIF($AL24,CD$8),IF(COUNTIF($LX24:MC24,"")&lt;CD$13,CONCATENATE(" + ",VLOOKUP(MD$10,$BU$14:$BW$44,2,FALSE)),VLOOKUP(MD$10,$BU$14:$BW$44,2,FALSE)),"")</f>
        <v/>
      </c>
      <c r="ME24" s="182" t="str">
        <f>IF(COUNTIF($AL24,CE$8),IF(COUNTIF($LX24:MD24,"")&lt;CE$13,CONCATENATE(" + ",VLOOKUP(ME$10,$BU$14:$BW$44,2,FALSE)),VLOOKUP(ME$10,$BU$14:$BW$44,2,FALSE)),"")</f>
        <v/>
      </c>
      <c r="MF24" s="182" t="str">
        <f>IF(COUNTIF($AL24,CF$8),IF(COUNTIF($LX24:ME24,"")&lt;CF$13,CONCATENATE(" + ",VLOOKUP(MF$10,$BU$14:$BW$44,2,FALSE)),VLOOKUP(MF$10,$BU$14:$BW$44,2,FALSE)),"")</f>
        <v/>
      </c>
      <c r="MG24" s="182" t="str">
        <f>IF(COUNTIF($AL24,CG$8),IF(COUNTIF($LX24:MF24,"")&lt;CG$13,CONCATENATE(" + ",VLOOKUP(MG$10,$BU$14:$BW$44,2,FALSE)),VLOOKUP(MG$10,$BU$14:$BW$44,2,FALSE)),"")</f>
        <v/>
      </c>
      <c r="MH24" s="182" t="str">
        <f>IF(COUNTIF($AL24,CH$8),IF(COUNTIF($LX24:MG24,"")&lt;CH$13,CONCATENATE(" + ",VLOOKUP(MH$10,$BU$14:$BW$44,2,FALSE)),VLOOKUP(MH$10,$BU$14:$BW$44,2,FALSE)),"")</f>
        <v/>
      </c>
      <c r="MI24" s="182" t="str">
        <f>IF(COUNTIF($AL24,CI$8),IF(COUNTIF($LX24:MH24,"")&lt;CI$13,CONCATENATE(" + ",VLOOKUP(MI$10,$BU$14:$BW$44,2,FALSE)),VLOOKUP(MI$10,$BU$14:$BW$44,2,FALSE)),"")</f>
        <v/>
      </c>
      <c r="MJ24" s="182" t="str">
        <f>IF(COUNTIF($AL24,CJ$8),IF(COUNTIF($LX24:MI24,"")&lt;CJ$13,CONCATENATE(" + ",VLOOKUP(MJ$10,$BU$14:$BW$44,2,FALSE)),VLOOKUP(MJ$10,$BU$14:$BW$44,2,FALSE)),"")</f>
        <v/>
      </c>
      <c r="MK24" s="182" t="str">
        <f>IF(COUNTIF($AL24,CK$8),IF(COUNTIF($LX24:MJ24,"")&lt;CK$13,CONCATENATE(" + ",VLOOKUP(MK$10,$BU$14:$BW$44,2,FALSE)),VLOOKUP(MK$10,$BU$14:$BW$44,2,FALSE)),"")</f>
        <v/>
      </c>
      <c r="ML24" s="182" t="str">
        <f>IF(COUNTIF($AL24,CL$8),IF(COUNTIF($LX24:MK24,"")&lt;CL$13,CONCATENATE(" + ",VLOOKUP(ML$10,$BU$14:$BW$44,2,FALSE)),VLOOKUP(ML$10,$BU$14:$BW$44,2,FALSE)),"")</f>
        <v/>
      </c>
      <c r="MM24" s="182" t="str">
        <f>IF(COUNTIF($AL24,CM$8),IF(COUNTIF($LX24:ML24,"")&lt;CM$13,CONCATENATE(" + ",VLOOKUP(MM$10,$BU$14:$BW$44,2,FALSE)),VLOOKUP(MM$10,$BU$14:$BW$44,2,FALSE)),"")</f>
        <v/>
      </c>
      <c r="MN24" s="182" t="str">
        <f>IF(COUNTIF($AL24,CN$8),IF(COUNTIF($LX24:MM24,"")&lt;CN$13,CONCATENATE(" + ",VLOOKUP(MN$10,$BU$14:$BW$44,2,FALSE)),VLOOKUP(MN$10,$BU$14:$BW$44,2,FALSE)),"")</f>
        <v/>
      </c>
      <c r="MO24" s="182" t="str">
        <f>IF(COUNTIF($AL24,CO$8),IF(COUNTIF($LX24:MN24,"")&lt;CO$13,CONCATENATE(" + ",VLOOKUP(MO$10,$BU$14:$BW$44,2,FALSE)),VLOOKUP(MO$10,$BU$14:$BW$44,2,FALSE)),"")</f>
        <v/>
      </c>
      <c r="MP24" s="182" t="str">
        <f>IF(COUNTIF($AL24,CP$8),IF(COUNTIF($LX24:MO24,"")&lt;CP$13,CONCATENATE(" + ",VLOOKUP(MP$10,$BU$14:$BW$44,2,FALSE)),VLOOKUP(MP$10,$BU$14:$BW$44,2,FALSE)),"")</f>
        <v/>
      </c>
      <c r="MQ24" s="182" t="str">
        <f>IF(COUNTIF($AL24,CQ$8),IF(COUNTIF($LX24:MP24,"")&lt;CQ$13,CONCATENATE(" + ",VLOOKUP(MQ$10,$BU$14:$BW$44,2,FALSE)),VLOOKUP(MQ$10,$BU$14:$BW$44,2,FALSE)),"")</f>
        <v/>
      </c>
      <c r="MR24" s="182" t="str">
        <f>IF(COUNTIF($AL24,CR$8),IF(COUNTIF($LX24:MQ24,"")&lt;CR$13,CONCATENATE(" + ",VLOOKUP(MR$10,$BU$14:$BW$44,2,FALSE)),VLOOKUP(MR$10,$BU$14:$BW$44,2,FALSE)),"")</f>
        <v/>
      </c>
      <c r="MS24" s="182" t="str">
        <f>IF(COUNTIF($AL24,CS$8),IF(COUNTIF($LX24:MR24,"")&lt;CS$13,CONCATENATE(" + ",VLOOKUP(MS$10,$BU$14:$BW$44,2,FALSE)),VLOOKUP(MS$10,$BU$14:$BW$44,2,FALSE)),"")</f>
        <v/>
      </c>
      <c r="MT24" s="182" t="str">
        <f>IF(COUNTIF($AL24,CT$8),IF(COUNTIF($LX24:MS24,"")&lt;CT$13,CONCATENATE(" + ",VLOOKUP(MT$10,$BU$14:$BW$44,2,FALSE)),VLOOKUP(MT$10,$BU$14:$BW$44,2,FALSE)),"")</f>
        <v/>
      </c>
      <c r="MU24" s="182" t="str">
        <f>IF(COUNTIF($AL24,CU$8),IF(COUNTIF($LX24:MT24,"")&lt;CU$13,CONCATENATE(" + ",VLOOKUP(MU$10,$BU$14:$BW$44,2,FALSE)),VLOOKUP(MU$10,$BU$14:$BW$44,2,FALSE)),"")</f>
        <v/>
      </c>
      <c r="MV24" s="182" t="str">
        <f>IF(COUNTIF($AL24,CV$8),IF(COUNTIF($LX24:MU24,"")&lt;CV$13,CONCATENATE(" + ",VLOOKUP(MV$10,$BU$14:$BW$44,2,FALSE)),VLOOKUP(MV$10,$BU$14:$BW$44,2,FALSE)),"")</f>
        <v/>
      </c>
      <c r="MW24" s="183" t="str">
        <f>IF(COUNTIF($AL24,CW$8),IF(COUNTIF($LX24:MV24,"")&lt;CW$13,CONCATENATE(" + ",VLOOKUP(MW$10,$BU$14:$BW$44,2,FALSE)),VLOOKUP(MW$10,$BU$14:$BW$44,2,FALSE)),"")</f>
        <v/>
      </c>
      <c r="MX24" s="181">
        <f t="shared" si="164"/>
        <v>8</v>
      </c>
      <c r="MY24" s="184" t="str">
        <f t="shared" si="165"/>
        <v/>
      </c>
      <c r="MZ24" s="182" t="str">
        <f t="shared" si="166"/>
        <v/>
      </c>
      <c r="NA24" s="182" t="str">
        <f t="shared" si="167"/>
        <v/>
      </c>
      <c r="NB24" s="182" t="str">
        <f t="shared" si="168"/>
        <v/>
      </c>
      <c r="NC24" s="182" t="str">
        <f t="shared" si="169"/>
        <v/>
      </c>
      <c r="ND24" s="182" t="str">
        <f t="shared" si="170"/>
        <v/>
      </c>
      <c r="NE24" s="182" t="str">
        <f t="shared" si="171"/>
        <v/>
      </c>
      <c r="NF24" s="182" t="str">
        <f t="shared" si="172"/>
        <v/>
      </c>
      <c r="NG24" s="182" t="str">
        <f t="shared" si="173"/>
        <v/>
      </c>
      <c r="NH24" s="182" t="str">
        <f t="shared" si="174"/>
        <v/>
      </c>
      <c r="NI24" s="182" t="str">
        <f t="shared" si="175"/>
        <v/>
      </c>
      <c r="NJ24" s="182" t="str">
        <f t="shared" si="176"/>
        <v/>
      </c>
      <c r="NK24" s="182" t="str">
        <f t="shared" si="177"/>
        <v/>
      </c>
      <c r="NL24" s="182" t="str">
        <f t="shared" si="178"/>
        <v/>
      </c>
      <c r="NM24" s="182" t="str">
        <f t="shared" si="179"/>
        <v/>
      </c>
      <c r="NN24" s="182" t="str">
        <f t="shared" si="180"/>
        <v/>
      </c>
      <c r="NO24" s="182" t="str">
        <f t="shared" si="181"/>
        <v/>
      </c>
      <c r="NP24" s="182" t="str">
        <f t="shared" si="182"/>
        <v/>
      </c>
      <c r="NQ24" s="182" t="str">
        <f t="shared" si="183"/>
        <v/>
      </c>
      <c r="NR24" s="182" t="str">
        <f t="shared" si="184"/>
        <v/>
      </c>
      <c r="NS24" s="182" t="str">
        <f t="shared" si="185"/>
        <v/>
      </c>
      <c r="NT24" s="182" t="str">
        <f t="shared" si="186"/>
        <v/>
      </c>
      <c r="NU24" s="182" t="str">
        <f t="shared" si="187"/>
        <v/>
      </c>
      <c r="NV24" s="182" t="str">
        <f t="shared" si="188"/>
        <v/>
      </c>
      <c r="NW24" s="183" t="str">
        <f t="shared" si="189"/>
        <v/>
      </c>
    </row>
    <row r="25" spans="1:387" s="16" customFormat="1" ht="17.25" customHeight="1" x14ac:dyDescent="0.15">
      <c r="A25" s="223" t="s">
        <v>390</v>
      </c>
      <c r="B25" s="224" t="s">
        <v>494</v>
      </c>
      <c r="C25" s="225" t="s">
        <v>495</v>
      </c>
      <c r="D25" s="225" t="s">
        <v>496</v>
      </c>
      <c r="E25" s="226" t="s">
        <v>497</v>
      </c>
      <c r="F25" s="227" t="s">
        <v>498</v>
      </c>
      <c r="G25" s="225" t="s">
        <v>43</v>
      </c>
      <c r="H25" s="225" t="s">
        <v>418</v>
      </c>
      <c r="I25" s="227" t="s">
        <v>499</v>
      </c>
      <c r="J25" s="227" t="s">
        <v>500</v>
      </c>
      <c r="K25" s="227" t="s">
        <v>501</v>
      </c>
      <c r="L25" s="227" t="s">
        <v>501</v>
      </c>
      <c r="M25" s="227" t="s">
        <v>502</v>
      </c>
      <c r="N25" s="228" t="s">
        <v>503</v>
      </c>
      <c r="O25" s="228" t="s">
        <v>504</v>
      </c>
      <c r="P25" s="228" t="s">
        <v>505</v>
      </c>
      <c r="Q25" s="228" t="s">
        <v>506</v>
      </c>
      <c r="R25" s="228" t="s">
        <v>507</v>
      </c>
      <c r="S25" s="228" t="s">
        <v>497</v>
      </c>
      <c r="T25" s="229">
        <v>34000</v>
      </c>
      <c r="U25" s="230" t="s">
        <v>427</v>
      </c>
      <c r="V25" s="230" t="s">
        <v>407</v>
      </c>
      <c r="W25" s="229">
        <v>34000</v>
      </c>
      <c r="X25" s="229">
        <v>0</v>
      </c>
      <c r="Y25" s="229" t="s">
        <v>408</v>
      </c>
      <c r="Z25" s="229" t="s">
        <v>409</v>
      </c>
      <c r="AA25" s="231">
        <v>34000</v>
      </c>
      <c r="AB25" s="223"/>
      <c r="AC25" s="223"/>
      <c r="AD25" s="223"/>
      <c r="AE25" s="223"/>
      <c r="AF25" s="223"/>
      <c r="AG25" s="277" t="s">
        <v>221</v>
      </c>
      <c r="AH25" s="233" t="s">
        <v>247</v>
      </c>
      <c r="AI25" s="233" t="s">
        <v>273</v>
      </c>
      <c r="AJ25" s="233" t="s">
        <v>300</v>
      </c>
      <c r="AK25" s="233" t="s">
        <v>325</v>
      </c>
      <c r="AL25" s="233" t="s">
        <v>352</v>
      </c>
      <c r="AM25" s="41" t="s">
        <v>160</v>
      </c>
      <c r="AN25" s="42">
        <v>12</v>
      </c>
      <c r="AO25" s="232" t="s">
        <v>430</v>
      </c>
      <c r="AP25" s="42">
        <v>12</v>
      </c>
      <c r="AQ25" s="41" t="s">
        <v>411</v>
      </c>
      <c r="AR25" s="43">
        <v>10</v>
      </c>
      <c r="AS25" s="41" t="s">
        <v>412</v>
      </c>
      <c r="AT25" s="43">
        <v>6</v>
      </c>
      <c r="AU25" s="75" t="str">
        <f t="shared" si="1"/>
        <v>Ano</v>
      </c>
      <c r="AV25" s="75">
        <f t="shared" si="2"/>
        <v>10</v>
      </c>
      <c r="AW25" s="75" t="str">
        <f t="shared" si="3"/>
        <v>Ano</v>
      </c>
      <c r="AX25" s="75">
        <f t="shared" si="4"/>
        <v>12</v>
      </c>
      <c r="AY25" s="75" t="str">
        <f t="shared" si="5"/>
        <v>Do 10 000</v>
      </c>
      <c r="AZ25" s="75">
        <f t="shared" si="6"/>
        <v>8</v>
      </c>
      <c r="BA25" s="75" t="str">
        <f t="shared" si="7"/>
        <v>Ne</v>
      </c>
      <c r="BB25" s="75">
        <f t="shared" si="8"/>
        <v>0</v>
      </c>
      <c r="BC25" s="75" t="str">
        <f t="shared" si="9"/>
        <v>Ano</v>
      </c>
      <c r="BD25" s="75">
        <f t="shared" si="10"/>
        <v>12</v>
      </c>
      <c r="BE25" s="75" t="str">
        <f t="shared" si="11"/>
        <v>Ne</v>
      </c>
      <c r="BF25" s="75">
        <f t="shared" si="12"/>
        <v>0</v>
      </c>
      <c r="BG25" s="69">
        <f t="shared" si="13"/>
        <v>42</v>
      </c>
      <c r="BH25" s="70">
        <f t="shared" si="14"/>
        <v>40</v>
      </c>
      <c r="BI25" s="69">
        <f t="shared" si="15"/>
        <v>82</v>
      </c>
      <c r="BJ25" s="71">
        <f t="shared" si="16"/>
        <v>0.43</v>
      </c>
      <c r="BK25" s="204">
        <f t="shared" si="17"/>
        <v>0.82</v>
      </c>
      <c r="BL25" s="72">
        <f t="shared" si="18"/>
        <v>1</v>
      </c>
      <c r="BM25" s="83">
        <f t="shared" si="19"/>
        <v>1</v>
      </c>
      <c r="BN25" s="221">
        <f t="shared" si="20"/>
        <v>1</v>
      </c>
      <c r="BO25" s="202">
        <f t="shared" si="21"/>
        <v>34000</v>
      </c>
      <c r="BP25" s="101" t="str">
        <f t="shared" si="22"/>
        <v>Přerov</v>
      </c>
      <c r="BQ25" s="99">
        <v>10100</v>
      </c>
      <c r="BR25" s="94" t="s">
        <v>66</v>
      </c>
      <c r="BS25" s="94" t="s">
        <v>66</v>
      </c>
      <c r="BU25" s="45" t="s">
        <v>248</v>
      </c>
      <c r="BV25" s="216" t="s">
        <v>811</v>
      </c>
      <c r="BW25" s="45">
        <v>0</v>
      </c>
      <c r="BX25" s="179" t="str">
        <f t="shared" si="23"/>
        <v>Ano</v>
      </c>
      <c r="BY25" s="173" t="str">
        <f t="shared" si="24"/>
        <v/>
      </c>
      <c r="BZ25" s="173" t="str">
        <f>IF(COUNTIF($AG25,BZ$8),IF(COUNTIF($BX25:BY25,"")&lt;BZ$13,CONCATENATE(" + ",VLOOKUP(BZ$10,$BU$14:$BW$44,2,FALSE)),VLOOKUP(BZ$10,$BU$14:$BW$44,2,FALSE)),"")</f>
        <v/>
      </c>
      <c r="CA25" s="173" t="str">
        <f>IF(COUNTIF($AG25,CA$8),IF(COUNTIF($BX25:BZ25,"")&lt;CA$13,CONCATENATE(" + ",VLOOKUP(CA$10,$BU$14:$BW$44,2,FALSE)),VLOOKUP(CA$10,$BU$14:$BW$44,2,FALSE)),"")</f>
        <v/>
      </c>
      <c r="CB25" s="173" t="str">
        <f>IF(COUNTIF($AG25,CB$8),IF(COUNTIF($BX25:CA25,"")&lt;CB$13,CONCATENATE(" + ",VLOOKUP(CB$10,$BU$14:$BW$44,2,FALSE)),VLOOKUP(CB$10,$BU$14:$BW$44,2,FALSE)),"")</f>
        <v/>
      </c>
      <c r="CC25" s="173" t="str">
        <f>IF(COUNTIF($AG25,CC$8),IF(COUNTIF($BX25:CB25,"")&lt;CC$13,CONCATENATE(" + ",VLOOKUP(CC$10,$BU$14:$BW$44,2,FALSE)),VLOOKUP(CC$10,$BU$14:$BW$44,2,FALSE)),"")</f>
        <v/>
      </c>
      <c r="CD25" s="173" t="str">
        <f>IF(COUNTIF($AG25,CD$8),IF(COUNTIF($BX25:CC25,"")&lt;CD$13,CONCATENATE(" + ",VLOOKUP(CD$10,$BU$14:$BW$44,2,FALSE)),VLOOKUP(CD$10,$BU$14:$BW$44,2,FALSE)),"")</f>
        <v/>
      </c>
      <c r="CE25" s="173" t="str">
        <f>IF(COUNTIF($AG25,CE$8),IF(COUNTIF($BX25:CD25,"")&lt;CE$13,CONCATENATE(" + ",VLOOKUP(CE$10,$BU$14:$BW$44,2,FALSE)),VLOOKUP(CE$10,$BU$14:$BW$44,2,FALSE)),"")</f>
        <v/>
      </c>
      <c r="CF25" s="173" t="str">
        <f>IF(COUNTIF($AG25,CF$8),IF(COUNTIF($BX25:CE25,"")&lt;CF$13,CONCATENATE(" + ",VLOOKUP(CF$10,$BU$14:$BW$44,2,FALSE)),VLOOKUP(CF$10,$BU$14:$BW$44,2,FALSE)),"")</f>
        <v/>
      </c>
      <c r="CG25" s="173" t="str">
        <f>IF(COUNTIF($AG25,CG$8),IF(COUNTIF($BX25:CF25,"")&lt;CG$13,CONCATENATE(" + ",VLOOKUP(CG$10,$BU$14:$BW$44,2,FALSE)),VLOOKUP(CG$10,$BU$14:$BW$44,2,FALSE)),"")</f>
        <v/>
      </c>
      <c r="CH25" s="173" t="str">
        <f>IF(COUNTIF($AG25,CH$8),IF(COUNTIF($BX25:CG25,"")&lt;CH$13,CONCATENATE(" + ",VLOOKUP(CH$10,$BU$14:$BW$44,2,FALSE)),VLOOKUP(CH$10,$BU$14:$BW$44,2,FALSE)),"")</f>
        <v/>
      </c>
      <c r="CI25" s="173" t="str">
        <f>IF(COUNTIF($AG25,CI$8),IF(COUNTIF($BX25:CH25,"")&lt;CI$13,CONCATENATE(" + ",VLOOKUP(CI$10,$BU$14:$BW$44,2,FALSE)),VLOOKUP(CI$10,$BU$14:$BW$44,2,FALSE)),"")</f>
        <v/>
      </c>
      <c r="CJ25" s="173" t="str">
        <f>IF(COUNTIF($AG25,CJ$8),IF(COUNTIF($BX25:CI25,"")&lt;CJ$13,CONCATENATE(" + ",VLOOKUP(CJ$10,$BU$14:$BW$44,2,FALSE)),VLOOKUP(CJ$10,$BU$14:$BW$44,2,FALSE)),"")</f>
        <v/>
      </c>
      <c r="CK25" s="173" t="str">
        <f>IF(COUNTIF($AG25,CK$8),IF(COUNTIF($BX25:CJ25,"")&lt;CK$13,CONCATENATE(" + ",VLOOKUP(CK$10,$BU$14:$BW$44,2,FALSE)),VLOOKUP(CK$10,$BU$14:$BW$44,2,FALSE)),"")</f>
        <v/>
      </c>
      <c r="CL25" s="173" t="str">
        <f>IF(COUNTIF($AG25,CL$8),IF(COUNTIF($BX25:CK25,"")&lt;CL$13,CONCATENATE(" + ",VLOOKUP(CL$10,$BU$14:$BW$44,2,FALSE)),VLOOKUP(CL$10,$BU$14:$BW$44,2,FALSE)),"")</f>
        <v/>
      </c>
      <c r="CM25" s="173" t="str">
        <f>IF(COUNTIF($AG25,CM$8),IF(COUNTIF($BX25:CL25,"")&lt;CM$13,CONCATENATE(" + ",VLOOKUP(CM$10,$BU$14:$BW$44,2,FALSE)),VLOOKUP(CM$10,$BU$14:$BW$44,2,FALSE)),"")</f>
        <v/>
      </c>
      <c r="CN25" s="173" t="str">
        <f>IF(COUNTIF($AG25,CN$8),IF(COUNTIF($BX25:CM25,"")&lt;CN$13,CONCATENATE(" + ",VLOOKUP(CN$10,$BU$14:$BW$44,2,FALSE)),VLOOKUP(CN$10,$BU$14:$BW$44,2,FALSE)),"")</f>
        <v/>
      </c>
      <c r="CO25" s="173" t="str">
        <f>IF(COUNTIF($AG25,CO$8),IF(COUNTIF($BX25:CN25,"")&lt;CO$13,CONCATENATE(" + ",VLOOKUP(CO$10,$BU$14:$BW$44,2,FALSE)),VLOOKUP(CO$10,$BU$14:$BW$44,2,FALSE)),"")</f>
        <v/>
      </c>
      <c r="CP25" s="173" t="str">
        <f>IF(COUNTIF($AG25,CP$8),IF(COUNTIF($BX25:CO25,"")&lt;CP$13,CONCATENATE(" + ",VLOOKUP(CP$10,$BU$14:$BW$44,2,FALSE)),VLOOKUP(CP$10,$BU$14:$BW$44,2,FALSE)),"")</f>
        <v/>
      </c>
      <c r="CQ25" s="173" t="str">
        <f>IF(COUNTIF($AG25,CQ$8),IF(COUNTIF($BX25:CP25,"")&lt;CQ$13,CONCATENATE(" + ",VLOOKUP(CQ$10,$BU$14:$BW$44,2,FALSE)),VLOOKUP(CQ$10,$BU$14:$BW$44,2,FALSE)),"")</f>
        <v/>
      </c>
      <c r="CR25" s="173" t="str">
        <f>IF(COUNTIF($AG25,CR$8),IF(COUNTIF($BX25:CQ25,"")&lt;CR$13,CONCATENATE(" + ",VLOOKUP(CR$10,$BU$14:$BW$44,2,FALSE)),VLOOKUP(CR$10,$BU$14:$BW$44,2,FALSE)),"")</f>
        <v/>
      </c>
      <c r="CS25" s="173" t="str">
        <f>IF(COUNTIF($AG25,CS$8),IF(COUNTIF($BX25:CR25,"")&lt;CS$13,CONCATENATE(" + ",VLOOKUP(CS$10,$BU$14:$BW$44,2,FALSE)),VLOOKUP(CS$10,$BU$14:$BW$44,2,FALSE)),"")</f>
        <v/>
      </c>
      <c r="CT25" s="173" t="str">
        <f>IF(COUNTIF($AG25,CT$8),IF(COUNTIF($BX25:CS25,"")&lt;CT$13,CONCATENATE(" + ",VLOOKUP(CT$10,$BU$14:$BW$44,2,FALSE)),VLOOKUP(CT$10,$BU$14:$BW$44,2,FALSE)),"")</f>
        <v/>
      </c>
      <c r="CU25" s="173" t="str">
        <f>IF(COUNTIF($AG25,CU$8),IF(COUNTIF($BX25:CT25,"")&lt;CU$13,CONCATENATE(" + ",VLOOKUP(CU$10,$BU$14:$BW$44,2,FALSE)),VLOOKUP(CU$10,$BU$14:$BW$44,2,FALSE)),"")</f>
        <v/>
      </c>
      <c r="CV25" s="173" t="str">
        <f>IF(COUNTIF($AG25,CV$8),IF(COUNTIF($BX25:CU25,"")&lt;CV$13,CONCATENATE(" + ",VLOOKUP(CV$10,$BU$14:$BW$44,2,FALSE)),VLOOKUP(CV$10,$BU$14:$BW$44,2,FALSE)),"")</f>
        <v/>
      </c>
      <c r="CW25" s="173" t="str">
        <f>IF(COUNTIF($AG25,CW$8),IF(COUNTIF($BX25:CV25,"")&lt;CW$13,CONCATENATE(" + ",VLOOKUP(CW$10,$BU$14:$BW$44,2,FALSE)),VLOOKUP(CW$10,$BU$14:$BW$44,2,FALSE)),"")</f>
        <v/>
      </c>
      <c r="CX25" s="179">
        <f t="shared" si="25"/>
        <v>10</v>
      </c>
      <c r="CY25" s="174" t="str">
        <f t="shared" si="26"/>
        <v/>
      </c>
      <c r="CZ25" s="173" t="str">
        <f t="shared" si="27"/>
        <v/>
      </c>
      <c r="DA25" s="173" t="str">
        <f t="shared" si="28"/>
        <v/>
      </c>
      <c r="DB25" s="173" t="str">
        <f t="shared" si="29"/>
        <v/>
      </c>
      <c r="DC25" s="173" t="str">
        <f t="shared" si="30"/>
        <v/>
      </c>
      <c r="DD25" s="173" t="str">
        <f t="shared" si="31"/>
        <v/>
      </c>
      <c r="DE25" s="173" t="str">
        <f t="shared" si="32"/>
        <v/>
      </c>
      <c r="DF25" s="173" t="str">
        <f t="shared" si="33"/>
        <v/>
      </c>
      <c r="DG25" s="173" t="str">
        <f t="shared" si="34"/>
        <v/>
      </c>
      <c r="DH25" s="173" t="str">
        <f t="shared" si="35"/>
        <v/>
      </c>
      <c r="DI25" s="173" t="str">
        <f t="shared" si="36"/>
        <v/>
      </c>
      <c r="DJ25" s="173" t="str">
        <f t="shared" si="37"/>
        <v/>
      </c>
      <c r="DK25" s="173" t="str">
        <f t="shared" si="38"/>
        <v/>
      </c>
      <c r="DL25" s="173" t="str">
        <f t="shared" si="39"/>
        <v/>
      </c>
      <c r="DM25" s="173" t="str">
        <f t="shared" si="40"/>
        <v/>
      </c>
      <c r="DN25" s="173" t="str">
        <f t="shared" si="41"/>
        <v/>
      </c>
      <c r="DO25" s="173" t="str">
        <f t="shared" si="42"/>
        <v/>
      </c>
      <c r="DP25" s="173" t="str">
        <f t="shared" si="43"/>
        <v/>
      </c>
      <c r="DQ25" s="173" t="str">
        <f t="shared" si="44"/>
        <v/>
      </c>
      <c r="DR25" s="173" t="str">
        <f t="shared" si="45"/>
        <v/>
      </c>
      <c r="DS25" s="173" t="str">
        <f t="shared" si="46"/>
        <v/>
      </c>
      <c r="DT25" s="173" t="str">
        <f t="shared" si="47"/>
        <v/>
      </c>
      <c r="DU25" s="173" t="str">
        <f t="shared" si="48"/>
        <v/>
      </c>
      <c r="DV25" s="173" t="str">
        <f t="shared" si="49"/>
        <v/>
      </c>
      <c r="DW25" s="180" t="str">
        <f t="shared" si="50"/>
        <v/>
      </c>
      <c r="DX25" s="181" t="str">
        <f t="shared" si="190"/>
        <v>Ano</v>
      </c>
      <c r="DY25" s="182" t="str">
        <f t="shared" si="51"/>
        <v/>
      </c>
      <c r="DZ25" s="182" t="str">
        <f>IF(COUNTIF($AH25,BZ$8),IF(COUNTIF($DX25:DY25,"")&lt;BZ$13,CONCATENATE(" + ",VLOOKUP(DZ$10,$BU$14:$BW$44,2,FALSE)),VLOOKUP(DZ$10,$BU$14:$BW$44,2,FALSE)),"")</f>
        <v/>
      </c>
      <c r="EA25" s="182" t="str">
        <f>IF(COUNTIF($AH25,CA$8),IF(COUNTIF($DX25:DZ25,"")&lt;CA$13,CONCATENATE(" + ",VLOOKUP(EA$10,$BU$14:$BW$44,2,FALSE)),VLOOKUP(EA$10,$BU$14:$BW$44,2,FALSE)),"")</f>
        <v/>
      </c>
      <c r="EB25" s="182" t="str">
        <f>IF(COUNTIF($AH25,CB$8),IF(COUNTIF($DX25:EA25,"")&lt;CB$13,CONCATENATE(" + ",VLOOKUP(EB$10,$BU$14:$BW$44,2,FALSE)),VLOOKUP(EB$10,$BU$14:$BW$44,2,FALSE)),"")</f>
        <v/>
      </c>
      <c r="EC25" s="182" t="str">
        <f>IF(COUNTIF($AH25,CC$8),IF(COUNTIF($DX25:EB25,"")&lt;CC$13,CONCATENATE(" + ",VLOOKUP(EC$10,$BU$14:$BW$44,2,FALSE)),VLOOKUP(EC$10,$BU$14:$BW$44,2,FALSE)),"")</f>
        <v/>
      </c>
      <c r="ED25" s="182" t="str">
        <f>IF(COUNTIF($AH25,CD$8),IF(COUNTIF($DX25:EC25,"")&lt;CD$13,CONCATENATE(" + ",VLOOKUP(ED$10,$BU$14:$BW$44,2,FALSE)),VLOOKUP(ED$10,$BU$14:$BW$44,2,FALSE)),"")</f>
        <v/>
      </c>
      <c r="EE25" s="182" t="str">
        <f>IF(COUNTIF($AH25,CE$8),IF(COUNTIF($DX25:ED25,"")&lt;CE$13,CONCATENATE(" + ",VLOOKUP(EE$10,$BU$14:$BW$44,2,FALSE)),VLOOKUP(EE$10,$BU$14:$BW$44,2,FALSE)),"")</f>
        <v/>
      </c>
      <c r="EF25" s="182" t="str">
        <f>IF(COUNTIF($AH25,CF$8),IF(COUNTIF($DX25:EE25,"")&lt;CF$13,CONCATENATE(" + ",VLOOKUP(EF$10,$BU$14:$BW$44,2,FALSE)),VLOOKUP(EF$10,$BU$14:$BW$44,2,FALSE)),"")</f>
        <v/>
      </c>
      <c r="EG25" s="182" t="str">
        <f>IF(COUNTIF($AH25,CG$8),IF(COUNTIF($DX25:EF25,"")&lt;CG$13,CONCATENATE(" + ",VLOOKUP(EG$10,$BU$14:$BW$44,2,FALSE)),VLOOKUP(EG$10,$BU$14:$BW$44,2,FALSE)),"")</f>
        <v/>
      </c>
      <c r="EH25" s="182" t="str">
        <f>IF(COUNTIF($AH25,CH$8),IF(COUNTIF($DX25:EG25,"")&lt;CH$13,CONCATENATE(" + ",VLOOKUP(EH$10,$BU$14:$BW$44,2,FALSE)),VLOOKUP(EH$10,$BU$14:$BW$44,2,FALSE)),"")</f>
        <v/>
      </c>
      <c r="EI25" s="182" t="str">
        <f>IF(COUNTIF($AH25,CI$8),IF(COUNTIF($DX25:EH25,"")&lt;CI$13,CONCATENATE(" + ",VLOOKUP(EI$10,$BU$14:$BW$44,2,FALSE)),VLOOKUP(EI$10,$BU$14:$BW$44,2,FALSE)),"")</f>
        <v/>
      </c>
      <c r="EJ25" s="182" t="str">
        <f>IF(COUNTIF($AH25,CJ$8),IF(COUNTIF($DX25:EI25,"")&lt;CJ$13,CONCATENATE(" + ",VLOOKUP(EJ$10,$BU$14:$BW$44,2,FALSE)),VLOOKUP(EJ$10,$BU$14:$BW$44,2,FALSE)),"")</f>
        <v/>
      </c>
      <c r="EK25" s="182" t="str">
        <f>IF(COUNTIF($AH25,CK$8),IF(COUNTIF($DX25:EJ25,"")&lt;CK$13,CONCATENATE(" + ",VLOOKUP(EK$10,$BU$14:$BW$44,2,FALSE)),VLOOKUP(EK$10,$BU$14:$BW$44,2,FALSE)),"")</f>
        <v/>
      </c>
      <c r="EL25" s="182" t="str">
        <f>IF(COUNTIF($AH25,CL$8),IF(COUNTIF($DX25:EK25,"")&lt;CL$13,CONCATENATE(" + ",VLOOKUP(EL$10,$BU$14:$BW$44,2,FALSE)),VLOOKUP(EL$10,$BU$14:$BW$44,2,FALSE)),"")</f>
        <v/>
      </c>
      <c r="EM25" s="182" t="str">
        <f>IF(COUNTIF($AH25,CM$8),IF(COUNTIF($DX25:EL25,"")&lt;CM$13,CONCATENATE(" + ",VLOOKUP(EM$10,$BU$14:$BW$44,2,FALSE)),VLOOKUP(EM$10,$BU$14:$BW$44,2,FALSE)),"")</f>
        <v/>
      </c>
      <c r="EN25" s="182" t="str">
        <f>IF(COUNTIF($AH25,CN$8),IF(COUNTIF($DX25:EM25,"")&lt;CN$13,CONCATENATE(" + ",VLOOKUP(EN$10,$BU$14:$BW$44,2,FALSE)),VLOOKUP(EN$10,$BU$14:$BW$44,2,FALSE)),"")</f>
        <v/>
      </c>
      <c r="EO25" s="182" t="str">
        <f>IF(COUNTIF($AH25,CO$8),IF(COUNTIF($DX25:EN25,"")&lt;CO$13,CONCATENATE(" + ",VLOOKUP(EO$10,$BU$14:$BW$44,2,FALSE)),VLOOKUP(EO$10,$BU$14:$BW$44,2,FALSE)),"")</f>
        <v/>
      </c>
      <c r="EP25" s="182" t="str">
        <f>IF(COUNTIF($AH25,CP$8),IF(COUNTIF($DX25:EO25,"")&lt;CP$13,CONCATENATE(" + ",VLOOKUP(EP$10,$BU$14:$BW$44,2,FALSE)),VLOOKUP(EP$10,$BU$14:$BW$44,2,FALSE)),"")</f>
        <v/>
      </c>
      <c r="EQ25" s="182" t="str">
        <f>IF(COUNTIF($AH25,CQ$8),IF(COUNTIF($DX25:EP25,"")&lt;CQ$13,CONCATENATE(" + ",VLOOKUP(EQ$10,$BU$14:$BW$44,2,FALSE)),VLOOKUP(EQ$10,$BU$14:$BW$44,2,FALSE)),"")</f>
        <v/>
      </c>
      <c r="ER25" s="182" t="str">
        <f>IF(COUNTIF($AH25,CR$8),IF(COUNTIF($DX25:EQ25,"")&lt;CR$13,CONCATENATE(" + ",VLOOKUP(ER$10,$BU$14:$BW$44,2,FALSE)),VLOOKUP(ER$10,$BU$14:$BW$44,2,FALSE)),"")</f>
        <v/>
      </c>
      <c r="ES25" s="182" t="str">
        <f>IF(COUNTIF($AH25,CS$8),IF(COUNTIF($DX25:ER25,"")&lt;CS$13,CONCATENATE(" + ",VLOOKUP(ES$10,$BU$14:$BW$44,2,FALSE)),VLOOKUP(ES$10,$BU$14:$BW$44,2,FALSE)),"")</f>
        <v/>
      </c>
      <c r="ET25" s="182" t="str">
        <f>IF(COUNTIF($AH25,CT$8),IF(COUNTIF($DX25:ES25,"")&lt;CT$13,CONCATENATE(" + ",VLOOKUP(ET$10,$BU$14:$BW$44,2,FALSE)),VLOOKUP(ET$10,$BU$14:$BW$44,2,FALSE)),"")</f>
        <v/>
      </c>
      <c r="EU25" s="182" t="str">
        <f>IF(COUNTIF($AH25,CU$8),IF(COUNTIF($DX25:ET25,"")&lt;CU$13,CONCATENATE(" + ",VLOOKUP(EU$10,$BU$14:$BW$44,2,FALSE)),VLOOKUP(EU$10,$BU$14:$BW$44,2,FALSE)),"")</f>
        <v/>
      </c>
      <c r="EV25" s="182" t="str">
        <f>IF(COUNTIF($AH25,CV$8),IF(COUNTIF($DX25:EU25,"")&lt;CV$13,CONCATENATE(" + ",VLOOKUP(EV$10,$BU$14:$BW$44,2,FALSE)),VLOOKUP(EV$10,$BU$14:$BW$44,2,FALSE)),"")</f>
        <v/>
      </c>
      <c r="EW25" s="183" t="str">
        <f>IF(COUNTIF($AH25,CW$8),IF(COUNTIF($DX25:EV25,"")&lt;CW$13,CONCATENATE(" + ",VLOOKUP(EW$10,$BU$14:$BW$44,2,FALSE)),VLOOKUP(EW$10,$BU$14:$BW$44,2,FALSE)),"")</f>
        <v/>
      </c>
      <c r="EX25" s="181">
        <f t="shared" si="52"/>
        <v>12</v>
      </c>
      <c r="EY25" s="184" t="str">
        <f t="shared" si="53"/>
        <v/>
      </c>
      <c r="EZ25" s="182" t="str">
        <f t="shared" si="54"/>
        <v/>
      </c>
      <c r="FA25" s="182" t="str">
        <f t="shared" si="55"/>
        <v/>
      </c>
      <c r="FB25" s="182" t="str">
        <f t="shared" si="56"/>
        <v/>
      </c>
      <c r="FC25" s="182" t="str">
        <f t="shared" si="57"/>
        <v/>
      </c>
      <c r="FD25" s="182" t="str">
        <f t="shared" si="58"/>
        <v/>
      </c>
      <c r="FE25" s="182" t="str">
        <f t="shared" si="59"/>
        <v/>
      </c>
      <c r="FF25" s="182" t="str">
        <f t="shared" si="60"/>
        <v/>
      </c>
      <c r="FG25" s="182" t="str">
        <f t="shared" si="61"/>
        <v/>
      </c>
      <c r="FH25" s="182" t="str">
        <f t="shared" si="62"/>
        <v/>
      </c>
      <c r="FI25" s="182" t="str">
        <f t="shared" si="63"/>
        <v/>
      </c>
      <c r="FJ25" s="182" t="str">
        <f t="shared" si="64"/>
        <v/>
      </c>
      <c r="FK25" s="182" t="str">
        <f t="shared" si="65"/>
        <v/>
      </c>
      <c r="FL25" s="182" t="str">
        <f t="shared" si="66"/>
        <v/>
      </c>
      <c r="FM25" s="182" t="str">
        <f t="shared" si="67"/>
        <v/>
      </c>
      <c r="FN25" s="182" t="str">
        <f t="shared" si="68"/>
        <v/>
      </c>
      <c r="FO25" s="182" t="str">
        <f t="shared" si="69"/>
        <v/>
      </c>
      <c r="FP25" s="182" t="str">
        <f t="shared" si="70"/>
        <v/>
      </c>
      <c r="FQ25" s="182" t="str">
        <f t="shared" si="71"/>
        <v/>
      </c>
      <c r="FR25" s="182" t="str">
        <f t="shared" si="72"/>
        <v/>
      </c>
      <c r="FS25" s="182" t="str">
        <f t="shared" si="73"/>
        <v/>
      </c>
      <c r="FT25" s="182" t="str">
        <f t="shared" si="74"/>
        <v/>
      </c>
      <c r="FU25" s="182" t="str">
        <f t="shared" si="75"/>
        <v/>
      </c>
      <c r="FV25" s="182" t="str">
        <f t="shared" si="76"/>
        <v/>
      </c>
      <c r="FW25" s="183" t="str">
        <f t="shared" si="77"/>
        <v/>
      </c>
      <c r="FX25" s="179" t="str">
        <f t="shared" si="78"/>
        <v>Do 10 000</v>
      </c>
      <c r="FY25" s="173" t="str">
        <f t="shared" si="79"/>
        <v/>
      </c>
      <c r="FZ25" s="173" t="str">
        <f>IF(COUNTIF($AI25,BZ$8),IF(COUNTIF($FX25:FY25,"")&lt;BZ$13,CONCATENATE(" + ",VLOOKUP(FZ$10,$BU$14:$BW$44,2,FALSE)),VLOOKUP(FZ$10,$BU$14:$BW$44,2,FALSE)),"")</f>
        <v/>
      </c>
      <c r="GA25" s="173" t="str">
        <f>IF(COUNTIF($AI25,CA$8),IF(COUNTIF($FX25:FZ25,"")&lt;CA$13,CONCATENATE(" + ",VLOOKUP(GA$10,$BU$14:$BW$44,2,FALSE)),VLOOKUP(GA$10,$BU$14:$BW$44,2,FALSE)),"")</f>
        <v/>
      </c>
      <c r="GB25" s="173" t="str">
        <f>IF(COUNTIF($AI25,CB$8),IF(COUNTIF($FX25:GA25,"")&lt;CB$13,CONCATENATE(" + ",VLOOKUP(GB$10,$BU$14:$BW$44,2,FALSE)),VLOOKUP(GB$10,$BU$14:$BW$44,2,FALSE)),"")</f>
        <v/>
      </c>
      <c r="GC25" s="173" t="str">
        <f>IF(COUNTIF($AI25,CC$8),IF(COUNTIF($FX25:GB25,"")&lt;CC$13,CONCATENATE(" + ",VLOOKUP(GC$10,$BU$14:$BW$44,2,FALSE)),VLOOKUP(GC$10,$BU$14:$BW$44,2,FALSE)),"")</f>
        <v/>
      </c>
      <c r="GD25" s="173" t="str">
        <f>IF(COUNTIF($AI25,CD$8),IF(COUNTIF($FX25:GC25,"")&lt;CD$13,CONCATENATE(" + ",VLOOKUP(GD$10,$BU$14:$BW$44,2,FALSE)),VLOOKUP(GD$10,$BU$14:$BW$44,2,FALSE)),"")</f>
        <v/>
      </c>
      <c r="GE25" s="173" t="str">
        <f>IF(COUNTIF($AI25,CE$8),IF(COUNTIF($FX25:GD25,"")&lt;CE$13,CONCATENATE(" + ",VLOOKUP(GE$10,$BU$14:$BW$44,2,FALSE)),VLOOKUP(GE$10,$BU$14:$BW$44,2,FALSE)),"")</f>
        <v/>
      </c>
      <c r="GF25" s="173" t="str">
        <f>IF(COUNTIF($AI25,CF$8),IF(COUNTIF($FX25:GE25,"")&lt;CF$13,CONCATENATE(" + ",VLOOKUP(GF$10,$BU$14:$BW$44,2,FALSE)),VLOOKUP(GF$10,$BU$14:$BW$44,2,FALSE)),"")</f>
        <v/>
      </c>
      <c r="GG25" s="173" t="str">
        <f>IF(COUNTIF($AI25,CG$8),IF(COUNTIF($FX25:GF25,"")&lt;CG$13,CONCATENATE(" + ",VLOOKUP(GG$10,$BU$14:$BW$44,2,FALSE)),VLOOKUP(GG$10,$BU$14:$BW$44,2,FALSE)),"")</f>
        <v/>
      </c>
      <c r="GH25" s="173" t="str">
        <f>IF(COUNTIF($AI25,CH$8),IF(COUNTIF($FX25:GG25,"")&lt;CH$13,CONCATENATE(" + ",VLOOKUP(GH$10,$BU$14:$BW$44,2,FALSE)),VLOOKUP(GH$10,$BU$14:$BW$44,2,FALSE)),"")</f>
        <v/>
      </c>
      <c r="GI25" s="173" t="str">
        <f>IF(COUNTIF($AI25,CI$8),IF(COUNTIF($FX25:GH25,"")&lt;CI$13,CONCATENATE(" + ",VLOOKUP(GI$10,$BU$14:$BW$44,2,FALSE)),VLOOKUP(GI$10,$BU$14:$BW$44,2,FALSE)),"")</f>
        <v/>
      </c>
      <c r="GJ25" s="173" t="str">
        <f>IF(COUNTIF($AI25,CJ$8),IF(COUNTIF($FX25:GI25,"")&lt;CJ$13,CONCATENATE(" + ",VLOOKUP(GJ$10,$BU$14:$BW$44,2,FALSE)),VLOOKUP(GJ$10,$BU$14:$BW$44,2,FALSE)),"")</f>
        <v/>
      </c>
      <c r="GK25" s="173" t="str">
        <f>IF(COUNTIF($AI25,CK$8),IF(COUNTIF($FX25:GJ25,"")&lt;CK$13,CONCATENATE(" + ",VLOOKUP(GK$10,$BU$14:$BW$44,2,FALSE)),VLOOKUP(GK$10,$BU$14:$BW$44,2,FALSE)),"")</f>
        <v/>
      </c>
      <c r="GL25" s="173" t="str">
        <f>IF(COUNTIF($AI25,CL$8),IF(COUNTIF($FX25:GK25,"")&lt;CL$13,CONCATENATE(" + ",VLOOKUP(GL$10,$BU$14:$BW$44,2,FALSE)),VLOOKUP(GL$10,$BU$14:$BW$44,2,FALSE)),"")</f>
        <v/>
      </c>
      <c r="GM25" s="173" t="str">
        <f>IF(COUNTIF($AI25,CM$8),IF(COUNTIF($FX25:GL25,"")&lt;CM$13,CONCATENATE(" + ",VLOOKUP(GM$10,$BU$14:$BW$44,2,FALSE)),VLOOKUP(GM$10,$BU$14:$BW$44,2,FALSE)),"")</f>
        <v/>
      </c>
      <c r="GN25" s="173" t="str">
        <f>IF(COUNTIF($AI25,CN$8),IF(COUNTIF($FX25:GM25,"")&lt;CN$13,CONCATENATE(" + ",VLOOKUP(GN$10,$BU$14:$BW$44,2,FALSE)),VLOOKUP(GN$10,$BU$14:$BW$44,2,FALSE)),"")</f>
        <v/>
      </c>
      <c r="GO25" s="173" t="str">
        <f>IF(COUNTIF($AI25,CO$8),IF(COUNTIF($FX25:GN25,"")&lt;CO$13,CONCATENATE(" + ",VLOOKUP(GO$10,$BU$14:$BW$44,2,FALSE)),VLOOKUP(GO$10,$BU$14:$BW$44,2,FALSE)),"")</f>
        <v/>
      </c>
      <c r="GP25" s="173" t="str">
        <f>IF(COUNTIF($AI25,CP$8),IF(COUNTIF($FX25:GO25,"")&lt;CP$13,CONCATENATE(" + ",VLOOKUP(GP$10,$BU$14:$BW$44,2,FALSE)),VLOOKUP(GP$10,$BU$14:$BW$44,2,FALSE)),"")</f>
        <v/>
      </c>
      <c r="GQ25" s="173" t="str">
        <f>IF(COUNTIF($AI25,CQ$8),IF(COUNTIF($FX25:GP25,"")&lt;CQ$13,CONCATENATE(" + ",VLOOKUP(GQ$10,$BU$14:$BW$44,2,FALSE)),VLOOKUP(GQ$10,$BU$14:$BW$44,2,FALSE)),"")</f>
        <v/>
      </c>
      <c r="GR25" s="173" t="str">
        <f>IF(COUNTIF($AI25,CR$8),IF(COUNTIF($FX25:GQ25,"")&lt;CR$13,CONCATENATE(" + ",VLOOKUP(GR$10,$BU$14:$BW$44,2,FALSE)),VLOOKUP(GR$10,$BU$14:$BW$44,2,FALSE)),"")</f>
        <v/>
      </c>
      <c r="GS25" s="173" t="str">
        <f>IF(COUNTIF($AI25,CS$8),IF(COUNTIF($FX25:GR25,"")&lt;CS$13,CONCATENATE(" + ",VLOOKUP(GS$10,$BU$14:$BW$44,2,FALSE)),VLOOKUP(GS$10,$BU$14:$BW$44,2,FALSE)),"")</f>
        <v/>
      </c>
      <c r="GT25" s="173" t="str">
        <f>IF(COUNTIF($AI25,CT$8),IF(COUNTIF($FX25:GS25,"")&lt;CT$13,CONCATENATE(" + ",VLOOKUP(GT$10,$BU$14:$BW$44,2,FALSE)),VLOOKUP(GT$10,$BU$14:$BW$44,2,FALSE)),"")</f>
        <v/>
      </c>
      <c r="GU25" s="173" t="str">
        <f>IF(COUNTIF($AI25,CU$8),IF(COUNTIF($FX25:GT25,"")&lt;CU$13,CONCATENATE(" + ",VLOOKUP(GU$10,$BU$14:$BW$44,2,FALSE)),VLOOKUP(GU$10,$BU$14:$BW$44,2,FALSE)),"")</f>
        <v/>
      </c>
      <c r="GV25" s="173" t="str">
        <f>IF(COUNTIF($AI25,CV$8),IF(COUNTIF($FX25:GU25,"")&lt;CV$13,CONCATENATE(" + ",VLOOKUP(GV$10,$BU$14:$BW$44,2,FALSE)),VLOOKUP(GV$10,$BU$14:$BW$44,2,FALSE)),"")</f>
        <v/>
      </c>
      <c r="GW25" s="180" t="str">
        <f>IF(COUNTIF($AI25,CW$8),IF(COUNTIF($FX25:GV25,"")&lt;CW$13,CONCATENATE(" + ",VLOOKUP(GW$10,$BU$14:$BW$44,2,FALSE)),VLOOKUP(GW$10,$BU$14:$BW$44,2,FALSE)),"")</f>
        <v/>
      </c>
      <c r="GX25" s="179">
        <f t="shared" si="80"/>
        <v>8</v>
      </c>
      <c r="GY25" s="174" t="str">
        <f t="shared" si="81"/>
        <v/>
      </c>
      <c r="GZ25" s="173" t="str">
        <f t="shared" si="82"/>
        <v/>
      </c>
      <c r="HA25" s="173" t="str">
        <f t="shared" si="83"/>
        <v/>
      </c>
      <c r="HB25" s="173" t="str">
        <f t="shared" si="84"/>
        <v/>
      </c>
      <c r="HC25" s="173" t="str">
        <f t="shared" si="85"/>
        <v/>
      </c>
      <c r="HD25" s="173" t="str">
        <f t="shared" si="86"/>
        <v/>
      </c>
      <c r="HE25" s="173" t="str">
        <f t="shared" si="87"/>
        <v/>
      </c>
      <c r="HF25" s="173" t="str">
        <f t="shared" si="88"/>
        <v/>
      </c>
      <c r="HG25" s="173" t="str">
        <f t="shared" si="89"/>
        <v/>
      </c>
      <c r="HH25" s="173" t="str">
        <f t="shared" si="90"/>
        <v/>
      </c>
      <c r="HI25" s="173" t="str">
        <f t="shared" si="91"/>
        <v/>
      </c>
      <c r="HJ25" s="173" t="str">
        <f t="shared" si="92"/>
        <v/>
      </c>
      <c r="HK25" s="173" t="str">
        <f t="shared" si="93"/>
        <v/>
      </c>
      <c r="HL25" s="173" t="str">
        <f t="shared" si="94"/>
        <v/>
      </c>
      <c r="HM25" s="173" t="str">
        <f t="shared" si="95"/>
        <v/>
      </c>
      <c r="HN25" s="173" t="str">
        <f t="shared" si="96"/>
        <v/>
      </c>
      <c r="HO25" s="173" t="str">
        <f t="shared" si="97"/>
        <v/>
      </c>
      <c r="HP25" s="173" t="str">
        <f t="shared" si="98"/>
        <v/>
      </c>
      <c r="HQ25" s="173" t="str">
        <f t="shared" si="99"/>
        <v/>
      </c>
      <c r="HR25" s="173" t="str">
        <f t="shared" si="100"/>
        <v/>
      </c>
      <c r="HS25" s="173" t="str">
        <f t="shared" si="101"/>
        <v/>
      </c>
      <c r="HT25" s="173" t="str">
        <f t="shared" si="102"/>
        <v/>
      </c>
      <c r="HU25" s="173" t="str">
        <f t="shared" si="103"/>
        <v/>
      </c>
      <c r="HV25" s="173" t="str">
        <f t="shared" si="104"/>
        <v/>
      </c>
      <c r="HW25" s="180" t="str">
        <f t="shared" si="105"/>
        <v/>
      </c>
      <c r="HX25" s="181" t="str">
        <f t="shared" si="106"/>
        <v/>
      </c>
      <c r="HY25" s="182" t="str">
        <f t="shared" si="107"/>
        <v>Ne</v>
      </c>
      <c r="HZ25" s="182" t="str">
        <f>IF(COUNTIF($AJ25,BZ$8),IF(COUNTIF($HX25:HY25,"")&lt;BZ$13,CONCATENATE(" + ",VLOOKUP(HZ$10,$BU$14:$BW$44,2,FALSE)),VLOOKUP(HZ$10,$BU$14:$BW$44,2,FALSE)),"")</f>
        <v/>
      </c>
      <c r="IA25" s="182" t="str">
        <f>IF(COUNTIF($AJ25,CA$8),IF(COUNTIF($HX25:HZ25,"")&lt;CA$13,CONCATENATE(" + ",VLOOKUP(IA$10,$BU$14:$BW$44,2,FALSE)),VLOOKUP(IA$10,$BU$14:$BW$44,2,FALSE)),"")</f>
        <v/>
      </c>
      <c r="IB25" s="182" t="str">
        <f>IF(COUNTIF($AJ25,CB$8),IF(COUNTIF($HX25:IA25,"")&lt;CB$13,CONCATENATE(" + ",VLOOKUP(IB$10,$BU$14:$BW$44,2,FALSE)),VLOOKUP(IB$10,$BU$14:$BW$44,2,FALSE)),"")</f>
        <v/>
      </c>
      <c r="IC25" s="182" t="str">
        <f>IF(COUNTIF($AJ25,CC$8),IF(COUNTIF($HX25:IB25,"")&lt;CC$13,CONCATENATE(" + ",VLOOKUP(IC$10,$BU$14:$BW$44,2,FALSE)),VLOOKUP(IC$10,$BU$14:$BW$44,2,FALSE)),"")</f>
        <v/>
      </c>
      <c r="ID25" s="182" t="str">
        <f>IF(COUNTIF($AJ25,CD$8),IF(COUNTIF($HX25:IC25,"")&lt;CD$13,CONCATENATE(" + ",VLOOKUP(ID$10,$BU$14:$BW$44,2,FALSE)),VLOOKUP(ID$10,$BU$14:$BW$44,2,FALSE)),"")</f>
        <v/>
      </c>
      <c r="IE25" s="182" t="str">
        <f>IF(COUNTIF($AJ25,CE$8),IF(COUNTIF($HX25:ID25,"")&lt;CE$13,CONCATENATE(" + ",VLOOKUP(IE$10,$BU$14:$BW$44,2,FALSE)),VLOOKUP(IE$10,$BU$14:$BW$44,2,FALSE)),"")</f>
        <v/>
      </c>
      <c r="IF25" s="182" t="str">
        <f>IF(COUNTIF($AJ25,CF$8),IF(COUNTIF($HX25:IE25,"")&lt;CF$13,CONCATENATE(" + ",VLOOKUP(IF$10,$BU$14:$BW$44,2,FALSE)),VLOOKUP(IF$10,$BU$14:$BW$44,2,FALSE)),"")</f>
        <v/>
      </c>
      <c r="IG25" s="182" t="str">
        <f>IF(COUNTIF($AJ25,CG$8),IF(COUNTIF($HX25:IF25,"")&lt;CG$13,CONCATENATE(" + ",VLOOKUP(IG$10,$BU$14:$BW$44,2,FALSE)),VLOOKUP(IG$10,$BU$14:$BW$44,2,FALSE)),"")</f>
        <v/>
      </c>
      <c r="IH25" s="182" t="str">
        <f>IF(COUNTIF($AJ25,CH$8),IF(COUNTIF($HX25:IG25,"")&lt;CH$13,CONCATENATE(" + ",VLOOKUP(IH$10,$BU$14:$BW$44,2,FALSE)),VLOOKUP(IH$10,$BU$14:$BW$44,2,FALSE)),"")</f>
        <v/>
      </c>
      <c r="II25" s="182" t="str">
        <f>IF(COUNTIF($AJ25,CI$8),IF(COUNTIF($HX25:IH25,"")&lt;CI$13,CONCATENATE(" + ",VLOOKUP(II$10,$BU$14:$BW$44,2,FALSE)),VLOOKUP(II$10,$BU$14:$BW$44,2,FALSE)),"")</f>
        <v/>
      </c>
      <c r="IJ25" s="182" t="str">
        <f>IF(COUNTIF($AJ25,CJ$8),IF(COUNTIF($HX25:II25,"")&lt;CJ$13,CONCATENATE(" + ",VLOOKUP(IJ$10,$BU$14:$BW$44,2,FALSE)),VLOOKUP(IJ$10,$BU$14:$BW$44,2,FALSE)),"")</f>
        <v/>
      </c>
      <c r="IK25" s="182" t="str">
        <f>IF(COUNTIF($AJ25,CK$8),IF(COUNTIF($HX25:IJ25,"")&lt;CK$13,CONCATENATE(" + ",VLOOKUP(IK$10,$BU$14:$BW$44,2,FALSE)),VLOOKUP(IK$10,$BU$14:$BW$44,2,FALSE)),"")</f>
        <v/>
      </c>
      <c r="IL25" s="182" t="str">
        <f>IF(COUNTIF($AJ25,CL$8),IF(COUNTIF($HX25:IK25,"")&lt;CL$13,CONCATENATE(" + ",VLOOKUP(IL$10,$BU$14:$BW$44,2,FALSE)),VLOOKUP(IL$10,$BU$14:$BW$44,2,FALSE)),"")</f>
        <v/>
      </c>
      <c r="IM25" s="182" t="str">
        <f>IF(COUNTIF($AJ25,CM$8),IF(COUNTIF($HX25:IL25,"")&lt;CM$13,CONCATENATE(" + ",VLOOKUP(IM$10,$BU$14:$BW$44,2,FALSE)),VLOOKUP(IM$10,$BU$14:$BW$44,2,FALSE)),"")</f>
        <v/>
      </c>
      <c r="IN25" s="182" t="str">
        <f>IF(COUNTIF($AJ25,CN$8),IF(COUNTIF($HX25:IM25,"")&lt;CN$13,CONCATENATE(" + ",VLOOKUP(IN$10,$BU$14:$BW$44,2,FALSE)),VLOOKUP(IN$10,$BU$14:$BW$44,2,FALSE)),"")</f>
        <v/>
      </c>
      <c r="IO25" s="182" t="str">
        <f>IF(COUNTIF($AJ25,CO$8),IF(COUNTIF($HX25:IN25,"")&lt;CO$13,CONCATENATE(" + ",VLOOKUP(IO$10,$BU$14:$BW$44,2,FALSE)),VLOOKUP(IO$10,$BU$14:$BW$44,2,FALSE)),"")</f>
        <v/>
      </c>
      <c r="IP25" s="182" t="str">
        <f>IF(COUNTIF($AJ25,CP$8),IF(COUNTIF($HX25:IO25,"")&lt;CP$13,CONCATENATE(" + ",VLOOKUP(IP$10,$BU$14:$BW$44,2,FALSE)),VLOOKUP(IP$10,$BU$14:$BW$44,2,FALSE)),"")</f>
        <v/>
      </c>
      <c r="IQ25" s="182" t="str">
        <f>IF(COUNTIF($AJ25,CQ$8),IF(COUNTIF($HX25:IP25,"")&lt;CQ$13,CONCATENATE(" + ",VLOOKUP(IQ$10,$BU$14:$BW$44,2,FALSE)),VLOOKUP(IQ$10,$BU$14:$BW$44,2,FALSE)),"")</f>
        <v/>
      </c>
      <c r="IR25" s="182" t="str">
        <f>IF(COUNTIF($AJ25,CR$8),IF(COUNTIF($HX25:IQ25,"")&lt;CR$13,CONCATENATE(" + ",VLOOKUP(IR$10,$BU$14:$BW$44,2,FALSE)),VLOOKUP(IR$10,$BU$14:$BW$44,2,FALSE)),"")</f>
        <v/>
      </c>
      <c r="IS25" s="182" t="str">
        <f>IF(COUNTIF($AJ25,CS$8),IF(COUNTIF($HX25:IR25,"")&lt;CS$13,CONCATENATE(" + ",VLOOKUP(IS$10,$BU$14:$BW$44,2,FALSE)),VLOOKUP(IS$10,$BU$14:$BW$44,2,FALSE)),"")</f>
        <v/>
      </c>
      <c r="IT25" s="182" t="str">
        <f>IF(COUNTIF($AJ25,CT$8),IF(COUNTIF($HX25:IS25,"")&lt;CT$13,CONCATENATE(" + ",VLOOKUP(IT$10,$BU$14:$BW$44,2,FALSE)),VLOOKUP(IT$10,$BU$14:$BW$44,2,FALSE)),"")</f>
        <v/>
      </c>
      <c r="IU25" s="182" t="str">
        <f>IF(COUNTIF($AJ25,CU$8),IF(COUNTIF($HX25:IT25,"")&lt;CU$13,CONCATENATE(" + ",VLOOKUP(IU$10,$BU$14:$BW$44,2,FALSE)),VLOOKUP(IU$10,$BU$14:$BW$44,2,FALSE)),"")</f>
        <v/>
      </c>
      <c r="IV25" s="182" t="str">
        <f>IF(COUNTIF($AJ25,CV$8),IF(COUNTIF($HX25:IU25,"")&lt;CV$13,CONCATENATE(" + ",VLOOKUP(IV$10,$BU$14:$BW$44,2,FALSE)),VLOOKUP(IV$10,$BU$14:$BW$44,2,FALSE)),"")</f>
        <v/>
      </c>
      <c r="IW25" s="183" t="str">
        <f>IF(COUNTIF($AJ25,CW$8),IF(COUNTIF($HX25:IV25,"")&lt;CW$13,CONCATENATE(" + ",VLOOKUP(IW$10,$BU$14:$BW$44,2,FALSE)),VLOOKUP(IW$10,$BU$14:$BW$44,2,FALSE)),"")</f>
        <v/>
      </c>
      <c r="IX25" s="181" t="str">
        <f t="shared" si="108"/>
        <v/>
      </c>
      <c r="IY25" s="184">
        <f t="shared" si="109"/>
        <v>0</v>
      </c>
      <c r="IZ25" s="182" t="str">
        <f t="shared" si="110"/>
        <v/>
      </c>
      <c r="JA25" s="182" t="str">
        <f t="shared" si="111"/>
        <v/>
      </c>
      <c r="JB25" s="182" t="str">
        <f t="shared" si="112"/>
        <v/>
      </c>
      <c r="JC25" s="182" t="str">
        <f t="shared" si="113"/>
        <v/>
      </c>
      <c r="JD25" s="182" t="str">
        <f t="shared" si="114"/>
        <v/>
      </c>
      <c r="JE25" s="182" t="str">
        <f t="shared" si="115"/>
        <v/>
      </c>
      <c r="JF25" s="182" t="str">
        <f t="shared" si="116"/>
        <v/>
      </c>
      <c r="JG25" s="182" t="str">
        <f t="shared" si="117"/>
        <v/>
      </c>
      <c r="JH25" s="182" t="str">
        <f t="shared" si="118"/>
        <v/>
      </c>
      <c r="JI25" s="182" t="str">
        <f t="shared" si="119"/>
        <v/>
      </c>
      <c r="JJ25" s="182" t="str">
        <f t="shared" si="120"/>
        <v/>
      </c>
      <c r="JK25" s="182" t="str">
        <f t="shared" si="121"/>
        <v/>
      </c>
      <c r="JL25" s="182" t="str">
        <f t="shared" si="122"/>
        <v/>
      </c>
      <c r="JM25" s="182" t="str">
        <f t="shared" si="123"/>
        <v/>
      </c>
      <c r="JN25" s="182" t="str">
        <f t="shared" si="124"/>
        <v/>
      </c>
      <c r="JO25" s="182" t="str">
        <f t="shared" si="125"/>
        <v/>
      </c>
      <c r="JP25" s="182" t="str">
        <f t="shared" si="126"/>
        <v/>
      </c>
      <c r="JQ25" s="182" t="str">
        <f t="shared" si="127"/>
        <v/>
      </c>
      <c r="JR25" s="182" t="str">
        <f t="shared" si="128"/>
        <v/>
      </c>
      <c r="JS25" s="182" t="str">
        <f t="shared" si="129"/>
        <v/>
      </c>
      <c r="JT25" s="182" t="str">
        <f t="shared" si="130"/>
        <v/>
      </c>
      <c r="JU25" s="182" t="str">
        <f t="shared" si="131"/>
        <v/>
      </c>
      <c r="JV25" s="182" t="str">
        <f t="shared" si="132"/>
        <v/>
      </c>
      <c r="JW25" s="183" t="str">
        <f t="shared" si="133"/>
        <v/>
      </c>
      <c r="JX25" s="179" t="str">
        <f t="shared" si="134"/>
        <v>Ano</v>
      </c>
      <c r="JY25" s="173" t="str">
        <f t="shared" si="135"/>
        <v/>
      </c>
      <c r="JZ25" s="173" t="str">
        <f>IF(COUNTIF($AK25,BZ$8),IF(COUNTIF($JX25:JY25,"")&lt;BZ$13,CONCATENATE(" + ",VLOOKUP(JZ$10,$BU$14:$BW$44,2,FALSE)),VLOOKUP(JZ$10,$BU$14:$BW$44,2,FALSE)),"")</f>
        <v/>
      </c>
      <c r="KA25" s="173" t="str">
        <f>IF(COUNTIF($AK25,CA$8),IF(COUNTIF($JX25:JZ25,"")&lt;CA$13,CONCATENATE(" + ",VLOOKUP(KA$10,$BU$14:$BW$44,2,FALSE)),VLOOKUP(KA$10,$BU$14:$BW$44,2,FALSE)),"")</f>
        <v/>
      </c>
      <c r="KB25" s="173" t="str">
        <f>IF(COUNTIF($AK25,CB$8),IF(COUNTIF($JX25:KA25,"")&lt;CB$13,CONCATENATE(" + ",VLOOKUP(KB$10,$BU$14:$BW$44,2,FALSE)),VLOOKUP(KB$10,$BU$14:$BW$44,2,FALSE)),"")</f>
        <v/>
      </c>
      <c r="KC25" s="173" t="str">
        <f>IF(COUNTIF($AK25,CC$8),IF(COUNTIF($JX25:KB25,"")&lt;CC$13,CONCATENATE(" + ",VLOOKUP(KC$10,$BU$14:$BW$44,2,FALSE)),VLOOKUP(KC$10,$BU$14:$BW$44,2,FALSE)),"")</f>
        <v/>
      </c>
      <c r="KD25" s="173" t="str">
        <f>IF(COUNTIF($AK25,CD$8),IF(COUNTIF($JX25:KC25,"")&lt;CD$13,CONCATENATE(" + ",VLOOKUP(KD$10,$BU$14:$BW$44,2,FALSE)),VLOOKUP(KD$10,$BU$14:$BW$44,2,FALSE)),"")</f>
        <v/>
      </c>
      <c r="KE25" s="173" t="str">
        <f>IF(COUNTIF($AK25,CE$8),IF(COUNTIF($JX25:KD25,"")&lt;CE$13,CONCATENATE(" + ",VLOOKUP(KE$10,$BU$14:$BW$44,2,FALSE)),VLOOKUP(KE$10,$BU$14:$BW$44,2,FALSE)),"")</f>
        <v/>
      </c>
      <c r="KF25" s="173" t="str">
        <f>IF(COUNTIF($AK25,CF$8),IF(COUNTIF($JX25:KE25,"")&lt;CF$13,CONCATENATE(" + ",VLOOKUP(KF$10,$BU$14:$BW$44,2,FALSE)),VLOOKUP(KF$10,$BU$14:$BW$44,2,FALSE)),"")</f>
        <v/>
      </c>
      <c r="KG25" s="173" t="str">
        <f>IF(COUNTIF($AK25,CG$8),IF(COUNTIF($JX25:KF25,"")&lt;CG$13,CONCATENATE(" + ",VLOOKUP(KG$10,$BU$14:$BW$44,2,FALSE)),VLOOKUP(KG$10,$BU$14:$BW$44,2,FALSE)),"")</f>
        <v/>
      </c>
      <c r="KH25" s="173" t="str">
        <f>IF(COUNTIF($AK25,CH$8),IF(COUNTIF($JX25:KG25,"")&lt;CH$13,CONCATENATE(" + ",VLOOKUP(KH$10,$BU$14:$BW$44,2,FALSE)),VLOOKUP(KH$10,$BU$14:$BW$44,2,FALSE)),"")</f>
        <v/>
      </c>
      <c r="KI25" s="173" t="str">
        <f>IF(COUNTIF($AK25,CI$8),IF(COUNTIF($JX25:KH25,"")&lt;CI$13,CONCATENATE(" + ",VLOOKUP(KI$10,$BU$14:$BW$44,2,FALSE)),VLOOKUP(KI$10,$BU$14:$BW$44,2,FALSE)),"")</f>
        <v/>
      </c>
      <c r="KJ25" s="173" t="str">
        <f>IF(COUNTIF($AK25,CJ$8),IF(COUNTIF($JX25:KI25,"")&lt;CJ$13,CONCATENATE(" + ",VLOOKUP(KJ$10,$BU$14:$BW$44,2,FALSE)),VLOOKUP(KJ$10,$BU$14:$BW$44,2,FALSE)),"")</f>
        <v/>
      </c>
      <c r="KK25" s="173" t="str">
        <f>IF(COUNTIF($AK25,CK$8),IF(COUNTIF($JX25:KJ25,"")&lt;CK$13,CONCATENATE(" + ",VLOOKUP(KK$10,$BU$14:$BW$44,2,FALSE)),VLOOKUP(KK$10,$BU$14:$BW$44,2,FALSE)),"")</f>
        <v/>
      </c>
      <c r="KL25" s="173" t="str">
        <f>IF(COUNTIF($AK25,CL$8),IF(COUNTIF($JX25:KK25,"")&lt;CL$13,CONCATENATE(" + ",VLOOKUP(KL$10,$BU$14:$BW$44,2,FALSE)),VLOOKUP(KL$10,$BU$14:$BW$44,2,FALSE)),"")</f>
        <v/>
      </c>
      <c r="KM25" s="173" t="str">
        <f>IF(COUNTIF($AK25,CM$8),IF(COUNTIF($JX25:KL25,"")&lt;CM$13,CONCATENATE(" + ",VLOOKUP(KM$10,$BU$14:$BW$44,2,FALSE)),VLOOKUP(KM$10,$BU$14:$BW$44,2,FALSE)),"")</f>
        <v/>
      </c>
      <c r="KN25" s="173" t="str">
        <f>IF(COUNTIF($AK25,CN$8),IF(COUNTIF($JX25:KM25,"")&lt;CN$13,CONCATENATE(" + ",VLOOKUP(KN$10,$BU$14:$BW$44,2,FALSE)),VLOOKUP(KN$10,$BU$14:$BW$44,2,FALSE)),"")</f>
        <v/>
      </c>
      <c r="KO25" s="173" t="str">
        <f>IF(COUNTIF($AK25,CO$8),IF(COUNTIF($JX25:KN25,"")&lt;CO$13,CONCATENATE(" + ",VLOOKUP(KO$10,$BU$14:$BW$44,2,FALSE)),VLOOKUP(KO$10,$BU$14:$BW$44,2,FALSE)),"")</f>
        <v/>
      </c>
      <c r="KP25" s="173" t="str">
        <f>IF(COUNTIF($AK25,CP$8),IF(COUNTIF($JX25:KO25,"")&lt;CP$13,CONCATENATE(" + ",VLOOKUP(KP$10,$BU$14:$BW$44,2,FALSE)),VLOOKUP(KP$10,$BU$14:$BW$44,2,FALSE)),"")</f>
        <v/>
      </c>
      <c r="KQ25" s="173" t="str">
        <f>IF(COUNTIF($AK25,CQ$8),IF(COUNTIF($JX25:KP25,"")&lt;CQ$13,CONCATENATE(" + ",VLOOKUP(KQ$10,$BU$14:$BW$44,2,FALSE)),VLOOKUP(KQ$10,$BU$14:$BW$44,2,FALSE)),"")</f>
        <v/>
      </c>
      <c r="KR25" s="173" t="str">
        <f>IF(COUNTIF($AK25,CR$8),IF(COUNTIF($JX25:KQ25,"")&lt;CR$13,CONCATENATE(" + ",VLOOKUP(KR$10,$BU$14:$BW$44,2,FALSE)),VLOOKUP(KR$10,$BU$14:$BW$44,2,FALSE)),"")</f>
        <v/>
      </c>
      <c r="KS25" s="173" t="str">
        <f>IF(COUNTIF($AK25,CS$8),IF(COUNTIF($JX25:KR25,"")&lt;CS$13,CONCATENATE(" + ",VLOOKUP(KS$10,$BU$14:$BW$44,2,FALSE)),VLOOKUP(KS$10,$BU$14:$BW$44,2,FALSE)),"")</f>
        <v/>
      </c>
      <c r="KT25" s="173" t="str">
        <f>IF(COUNTIF($AK25,CT$8),IF(COUNTIF($JX25:KS25,"")&lt;CT$13,CONCATENATE(" + ",VLOOKUP(KT$10,$BU$14:$BW$44,2,FALSE)),VLOOKUP(KT$10,$BU$14:$BW$44,2,FALSE)),"")</f>
        <v/>
      </c>
      <c r="KU25" s="173" t="str">
        <f>IF(COUNTIF($AK25,CU$8),IF(COUNTIF($JX25:KT25,"")&lt;CU$13,CONCATENATE(" + ",VLOOKUP(KU$10,$BU$14:$BW$44,2,FALSE)),VLOOKUP(KU$10,$BU$14:$BW$44,2,FALSE)),"")</f>
        <v/>
      </c>
      <c r="KV25" s="173" t="str">
        <f>IF(COUNTIF($AK25,CV$8),IF(COUNTIF($JX25:KU25,"")&lt;CV$13,CONCATENATE(" + ",VLOOKUP(KV$10,$BU$14:$BW$44,2,FALSE)),VLOOKUP(KV$10,$BU$14:$BW$44,2,FALSE)),"")</f>
        <v/>
      </c>
      <c r="KW25" s="180" t="str">
        <f>IF(COUNTIF($AK25,CW$8),IF(COUNTIF($JX25:KV25,"")&lt;CW$13,CONCATENATE(" + ",VLOOKUP(KW$10,$BU$14:$BW$44,2,FALSE)),VLOOKUP(KW$10,$BU$14:$BW$44,2,FALSE)),"")</f>
        <v/>
      </c>
      <c r="KX25" s="179">
        <f t="shared" si="136"/>
        <v>12</v>
      </c>
      <c r="KY25" s="174" t="str">
        <f t="shared" si="137"/>
        <v/>
      </c>
      <c r="KZ25" s="173" t="str">
        <f t="shared" si="138"/>
        <v/>
      </c>
      <c r="LA25" s="173" t="str">
        <f t="shared" si="139"/>
        <v/>
      </c>
      <c r="LB25" s="173" t="str">
        <f t="shared" si="140"/>
        <v/>
      </c>
      <c r="LC25" s="173" t="str">
        <f t="shared" si="141"/>
        <v/>
      </c>
      <c r="LD25" s="173" t="str">
        <f t="shared" si="142"/>
        <v/>
      </c>
      <c r="LE25" s="173" t="str">
        <f t="shared" si="143"/>
        <v/>
      </c>
      <c r="LF25" s="173" t="str">
        <f t="shared" si="144"/>
        <v/>
      </c>
      <c r="LG25" s="173" t="str">
        <f t="shared" si="145"/>
        <v/>
      </c>
      <c r="LH25" s="173" t="str">
        <f t="shared" si="146"/>
        <v/>
      </c>
      <c r="LI25" s="173" t="str">
        <f t="shared" si="147"/>
        <v/>
      </c>
      <c r="LJ25" s="173" t="str">
        <f t="shared" si="148"/>
        <v/>
      </c>
      <c r="LK25" s="173" t="str">
        <f t="shared" si="149"/>
        <v/>
      </c>
      <c r="LL25" s="173" t="str">
        <f t="shared" si="150"/>
        <v/>
      </c>
      <c r="LM25" s="173" t="str">
        <f t="shared" si="151"/>
        <v/>
      </c>
      <c r="LN25" s="173" t="str">
        <f t="shared" si="152"/>
        <v/>
      </c>
      <c r="LO25" s="173" t="str">
        <f t="shared" si="153"/>
        <v/>
      </c>
      <c r="LP25" s="173" t="str">
        <f t="shared" si="154"/>
        <v/>
      </c>
      <c r="LQ25" s="173" t="str">
        <f t="shared" si="155"/>
        <v/>
      </c>
      <c r="LR25" s="173" t="str">
        <f t="shared" si="156"/>
        <v/>
      </c>
      <c r="LS25" s="173" t="str">
        <f t="shared" si="157"/>
        <v/>
      </c>
      <c r="LT25" s="173" t="str">
        <f t="shared" si="158"/>
        <v/>
      </c>
      <c r="LU25" s="173" t="str">
        <f t="shared" si="159"/>
        <v/>
      </c>
      <c r="LV25" s="173" t="str">
        <f t="shared" si="160"/>
        <v/>
      </c>
      <c r="LW25" s="180" t="str">
        <f t="shared" si="161"/>
        <v/>
      </c>
      <c r="LX25" s="181" t="str">
        <f t="shared" si="162"/>
        <v/>
      </c>
      <c r="LY25" s="182" t="str">
        <f t="shared" si="163"/>
        <v>Ne</v>
      </c>
      <c r="LZ25" s="182" t="str">
        <f>IF(COUNTIF($AL25,BZ$8),IF(COUNTIF($LX25:LY25,"")&lt;BZ$13,CONCATENATE(" + ",VLOOKUP(LZ$10,$BU$14:$BW$44,2,FALSE)),VLOOKUP(LZ$10,$BU$14:$BW$44,2,FALSE)),"")</f>
        <v/>
      </c>
      <c r="MA25" s="182" t="str">
        <f>IF(COUNTIF($AL25,CA$8),IF(COUNTIF($LX25:LZ25,"")&lt;CA$13,CONCATENATE(" + ",VLOOKUP(MA$10,$BU$14:$BW$44,2,FALSE)),VLOOKUP(MA$10,$BU$14:$BW$44,2,FALSE)),"")</f>
        <v/>
      </c>
      <c r="MB25" s="182" t="str">
        <f>IF(COUNTIF($AL25,CB$8),IF(COUNTIF($LX25:MA25,"")&lt;CB$13,CONCATENATE(" + ",VLOOKUP(MB$10,$BU$14:$BW$44,2,FALSE)),VLOOKUP(MB$10,$BU$14:$BW$44,2,FALSE)),"")</f>
        <v/>
      </c>
      <c r="MC25" s="182" t="str">
        <f>IF(COUNTIF($AL25,CC$8),IF(COUNTIF($LX25:MB25,"")&lt;CC$13,CONCATENATE(" + ",VLOOKUP(MC$10,$BU$14:$BW$44,2,FALSE)),VLOOKUP(MC$10,$BU$14:$BW$44,2,FALSE)),"")</f>
        <v/>
      </c>
      <c r="MD25" s="182" t="str">
        <f>IF(COUNTIF($AL25,CD$8),IF(COUNTIF($LX25:MC25,"")&lt;CD$13,CONCATENATE(" + ",VLOOKUP(MD$10,$BU$14:$BW$44,2,FALSE)),VLOOKUP(MD$10,$BU$14:$BW$44,2,FALSE)),"")</f>
        <v/>
      </c>
      <c r="ME25" s="182" t="str">
        <f>IF(COUNTIF($AL25,CE$8),IF(COUNTIF($LX25:MD25,"")&lt;CE$13,CONCATENATE(" + ",VLOOKUP(ME$10,$BU$14:$BW$44,2,FALSE)),VLOOKUP(ME$10,$BU$14:$BW$44,2,FALSE)),"")</f>
        <v/>
      </c>
      <c r="MF25" s="182" t="str">
        <f>IF(COUNTIF($AL25,CF$8),IF(COUNTIF($LX25:ME25,"")&lt;CF$13,CONCATENATE(" + ",VLOOKUP(MF$10,$BU$14:$BW$44,2,FALSE)),VLOOKUP(MF$10,$BU$14:$BW$44,2,FALSE)),"")</f>
        <v/>
      </c>
      <c r="MG25" s="182" t="str">
        <f>IF(COUNTIF($AL25,CG$8),IF(COUNTIF($LX25:MF25,"")&lt;CG$13,CONCATENATE(" + ",VLOOKUP(MG$10,$BU$14:$BW$44,2,FALSE)),VLOOKUP(MG$10,$BU$14:$BW$44,2,FALSE)),"")</f>
        <v/>
      </c>
      <c r="MH25" s="182" t="str">
        <f>IF(COUNTIF($AL25,CH$8),IF(COUNTIF($LX25:MG25,"")&lt;CH$13,CONCATENATE(" + ",VLOOKUP(MH$10,$BU$14:$BW$44,2,FALSE)),VLOOKUP(MH$10,$BU$14:$BW$44,2,FALSE)),"")</f>
        <v/>
      </c>
      <c r="MI25" s="182" t="str">
        <f>IF(COUNTIF($AL25,CI$8),IF(COUNTIF($LX25:MH25,"")&lt;CI$13,CONCATENATE(" + ",VLOOKUP(MI$10,$BU$14:$BW$44,2,FALSE)),VLOOKUP(MI$10,$BU$14:$BW$44,2,FALSE)),"")</f>
        <v/>
      </c>
      <c r="MJ25" s="182" t="str">
        <f>IF(COUNTIF($AL25,CJ$8),IF(COUNTIF($LX25:MI25,"")&lt;CJ$13,CONCATENATE(" + ",VLOOKUP(MJ$10,$BU$14:$BW$44,2,FALSE)),VLOOKUP(MJ$10,$BU$14:$BW$44,2,FALSE)),"")</f>
        <v/>
      </c>
      <c r="MK25" s="182" t="str">
        <f>IF(COUNTIF($AL25,CK$8),IF(COUNTIF($LX25:MJ25,"")&lt;CK$13,CONCATENATE(" + ",VLOOKUP(MK$10,$BU$14:$BW$44,2,FALSE)),VLOOKUP(MK$10,$BU$14:$BW$44,2,FALSE)),"")</f>
        <v/>
      </c>
      <c r="ML25" s="182" t="str">
        <f>IF(COUNTIF($AL25,CL$8),IF(COUNTIF($LX25:MK25,"")&lt;CL$13,CONCATENATE(" + ",VLOOKUP(ML$10,$BU$14:$BW$44,2,FALSE)),VLOOKUP(ML$10,$BU$14:$BW$44,2,FALSE)),"")</f>
        <v/>
      </c>
      <c r="MM25" s="182" t="str">
        <f>IF(COUNTIF($AL25,CM$8),IF(COUNTIF($LX25:ML25,"")&lt;CM$13,CONCATENATE(" + ",VLOOKUP(MM$10,$BU$14:$BW$44,2,FALSE)),VLOOKUP(MM$10,$BU$14:$BW$44,2,FALSE)),"")</f>
        <v/>
      </c>
      <c r="MN25" s="182" t="str">
        <f>IF(COUNTIF($AL25,CN$8),IF(COUNTIF($LX25:MM25,"")&lt;CN$13,CONCATENATE(" + ",VLOOKUP(MN$10,$BU$14:$BW$44,2,FALSE)),VLOOKUP(MN$10,$BU$14:$BW$44,2,FALSE)),"")</f>
        <v/>
      </c>
      <c r="MO25" s="182" t="str">
        <f>IF(COUNTIF($AL25,CO$8),IF(COUNTIF($LX25:MN25,"")&lt;CO$13,CONCATENATE(" + ",VLOOKUP(MO$10,$BU$14:$BW$44,2,FALSE)),VLOOKUP(MO$10,$BU$14:$BW$44,2,FALSE)),"")</f>
        <v/>
      </c>
      <c r="MP25" s="182" t="str">
        <f>IF(COUNTIF($AL25,CP$8),IF(COUNTIF($LX25:MO25,"")&lt;CP$13,CONCATENATE(" + ",VLOOKUP(MP$10,$BU$14:$BW$44,2,FALSE)),VLOOKUP(MP$10,$BU$14:$BW$44,2,FALSE)),"")</f>
        <v/>
      </c>
      <c r="MQ25" s="182" t="str">
        <f>IF(COUNTIF($AL25,CQ$8),IF(COUNTIF($LX25:MP25,"")&lt;CQ$13,CONCATENATE(" + ",VLOOKUP(MQ$10,$BU$14:$BW$44,2,FALSE)),VLOOKUP(MQ$10,$BU$14:$BW$44,2,FALSE)),"")</f>
        <v/>
      </c>
      <c r="MR25" s="182" t="str">
        <f>IF(COUNTIF($AL25,CR$8),IF(COUNTIF($LX25:MQ25,"")&lt;CR$13,CONCATENATE(" + ",VLOOKUP(MR$10,$BU$14:$BW$44,2,FALSE)),VLOOKUP(MR$10,$BU$14:$BW$44,2,FALSE)),"")</f>
        <v/>
      </c>
      <c r="MS25" s="182" t="str">
        <f>IF(COUNTIF($AL25,CS$8),IF(COUNTIF($LX25:MR25,"")&lt;CS$13,CONCATENATE(" + ",VLOOKUP(MS$10,$BU$14:$BW$44,2,FALSE)),VLOOKUP(MS$10,$BU$14:$BW$44,2,FALSE)),"")</f>
        <v/>
      </c>
      <c r="MT25" s="182" t="str">
        <f>IF(COUNTIF($AL25,CT$8),IF(COUNTIF($LX25:MS25,"")&lt;CT$13,CONCATENATE(" + ",VLOOKUP(MT$10,$BU$14:$BW$44,2,FALSE)),VLOOKUP(MT$10,$BU$14:$BW$44,2,FALSE)),"")</f>
        <v/>
      </c>
      <c r="MU25" s="182" t="str">
        <f>IF(COUNTIF($AL25,CU$8),IF(COUNTIF($LX25:MT25,"")&lt;CU$13,CONCATENATE(" + ",VLOOKUP(MU$10,$BU$14:$BW$44,2,FALSE)),VLOOKUP(MU$10,$BU$14:$BW$44,2,FALSE)),"")</f>
        <v/>
      </c>
      <c r="MV25" s="182" t="str">
        <f>IF(COUNTIF($AL25,CV$8),IF(COUNTIF($LX25:MU25,"")&lt;CV$13,CONCATENATE(" + ",VLOOKUP(MV$10,$BU$14:$BW$44,2,FALSE)),VLOOKUP(MV$10,$BU$14:$BW$44,2,FALSE)),"")</f>
        <v/>
      </c>
      <c r="MW25" s="183" t="str">
        <f>IF(COUNTIF($AL25,CW$8),IF(COUNTIF($LX25:MV25,"")&lt;CW$13,CONCATENATE(" + ",VLOOKUP(MW$10,$BU$14:$BW$44,2,FALSE)),VLOOKUP(MW$10,$BU$14:$BW$44,2,FALSE)),"")</f>
        <v/>
      </c>
      <c r="MX25" s="181" t="str">
        <f t="shared" si="164"/>
        <v/>
      </c>
      <c r="MY25" s="184">
        <f t="shared" si="165"/>
        <v>0</v>
      </c>
      <c r="MZ25" s="182" t="str">
        <f t="shared" si="166"/>
        <v/>
      </c>
      <c r="NA25" s="182" t="str">
        <f t="shared" si="167"/>
        <v/>
      </c>
      <c r="NB25" s="182" t="str">
        <f t="shared" si="168"/>
        <v/>
      </c>
      <c r="NC25" s="182" t="str">
        <f t="shared" si="169"/>
        <v/>
      </c>
      <c r="ND25" s="182" t="str">
        <f t="shared" si="170"/>
        <v/>
      </c>
      <c r="NE25" s="182" t="str">
        <f t="shared" si="171"/>
        <v/>
      </c>
      <c r="NF25" s="182" t="str">
        <f t="shared" si="172"/>
        <v/>
      </c>
      <c r="NG25" s="182" t="str">
        <f t="shared" si="173"/>
        <v/>
      </c>
      <c r="NH25" s="182" t="str">
        <f t="shared" si="174"/>
        <v/>
      </c>
      <c r="NI25" s="182" t="str">
        <f t="shared" si="175"/>
        <v/>
      </c>
      <c r="NJ25" s="182" t="str">
        <f t="shared" si="176"/>
        <v/>
      </c>
      <c r="NK25" s="182" t="str">
        <f t="shared" si="177"/>
        <v/>
      </c>
      <c r="NL25" s="182" t="str">
        <f t="shared" si="178"/>
        <v/>
      </c>
      <c r="NM25" s="182" t="str">
        <f t="shared" si="179"/>
        <v/>
      </c>
      <c r="NN25" s="182" t="str">
        <f t="shared" si="180"/>
        <v/>
      </c>
      <c r="NO25" s="182" t="str">
        <f t="shared" si="181"/>
        <v/>
      </c>
      <c r="NP25" s="182" t="str">
        <f t="shared" si="182"/>
        <v/>
      </c>
      <c r="NQ25" s="182" t="str">
        <f t="shared" si="183"/>
        <v/>
      </c>
      <c r="NR25" s="182" t="str">
        <f t="shared" si="184"/>
        <v/>
      </c>
      <c r="NS25" s="182" t="str">
        <f t="shared" si="185"/>
        <v/>
      </c>
      <c r="NT25" s="182" t="str">
        <f t="shared" si="186"/>
        <v/>
      </c>
      <c r="NU25" s="182" t="str">
        <f t="shared" si="187"/>
        <v/>
      </c>
      <c r="NV25" s="182" t="str">
        <f t="shared" si="188"/>
        <v/>
      </c>
      <c r="NW25" s="183" t="str">
        <f t="shared" si="189"/>
        <v/>
      </c>
    </row>
    <row r="26" spans="1:387" s="17" customFormat="1" ht="17.25" customHeight="1" x14ac:dyDescent="0.15">
      <c r="A26" s="223" t="s">
        <v>390</v>
      </c>
      <c r="B26" s="224" t="s">
        <v>413</v>
      </c>
      <c r="C26" s="225" t="s">
        <v>414</v>
      </c>
      <c r="D26" s="225" t="s">
        <v>415</v>
      </c>
      <c r="E26" s="226" t="s">
        <v>416</v>
      </c>
      <c r="F26" s="227" t="s">
        <v>417</v>
      </c>
      <c r="G26" s="225" t="s">
        <v>133</v>
      </c>
      <c r="H26" s="225" t="s">
        <v>418</v>
      </c>
      <c r="I26" s="227" t="s">
        <v>419</v>
      </c>
      <c r="J26" s="227" t="s">
        <v>420</v>
      </c>
      <c r="K26" s="227" t="s">
        <v>421</v>
      </c>
      <c r="L26" s="227" t="s">
        <v>421</v>
      </c>
      <c r="M26" s="227" t="s">
        <v>422</v>
      </c>
      <c r="N26" s="228" t="s">
        <v>423</v>
      </c>
      <c r="O26" s="228" t="s">
        <v>424</v>
      </c>
      <c r="P26" s="228" t="s">
        <v>425</v>
      </c>
      <c r="Q26" s="228" t="s">
        <v>426</v>
      </c>
      <c r="R26" s="228" t="s">
        <v>133</v>
      </c>
      <c r="S26" s="228" t="s">
        <v>416</v>
      </c>
      <c r="T26" s="229">
        <v>51000</v>
      </c>
      <c r="U26" s="230" t="s">
        <v>427</v>
      </c>
      <c r="V26" s="230" t="s">
        <v>428</v>
      </c>
      <c r="W26" s="229">
        <v>35000</v>
      </c>
      <c r="X26" s="229">
        <v>0</v>
      </c>
      <c r="Y26" s="229" t="s">
        <v>429</v>
      </c>
      <c r="Z26" s="229" t="s">
        <v>409</v>
      </c>
      <c r="AA26" s="272">
        <v>35000</v>
      </c>
      <c r="AB26" s="223"/>
      <c r="AC26" s="223"/>
      <c r="AD26" s="223"/>
      <c r="AE26" s="223"/>
      <c r="AF26" s="223"/>
      <c r="AG26" s="223" t="s">
        <v>221</v>
      </c>
      <c r="AH26" s="233" t="s">
        <v>247</v>
      </c>
      <c r="AI26" s="233" t="s">
        <v>273</v>
      </c>
      <c r="AJ26" s="233" t="s">
        <v>299</v>
      </c>
      <c r="AK26" s="233" t="s">
        <v>325</v>
      </c>
      <c r="AL26" s="233" t="s">
        <v>352</v>
      </c>
      <c r="AM26" s="41" t="s">
        <v>160</v>
      </c>
      <c r="AN26" s="42">
        <v>0</v>
      </c>
      <c r="AO26" s="232" t="s">
        <v>430</v>
      </c>
      <c r="AP26" s="42">
        <v>12</v>
      </c>
      <c r="AQ26" s="41" t="s">
        <v>411</v>
      </c>
      <c r="AR26" s="43">
        <v>10</v>
      </c>
      <c r="AS26" s="41" t="s">
        <v>412</v>
      </c>
      <c r="AT26" s="43">
        <v>6</v>
      </c>
      <c r="AU26" s="75" t="str">
        <f t="shared" si="1"/>
        <v>Ano</v>
      </c>
      <c r="AV26" s="75">
        <f t="shared" si="2"/>
        <v>10</v>
      </c>
      <c r="AW26" s="75" t="str">
        <f t="shared" si="3"/>
        <v>Ano</v>
      </c>
      <c r="AX26" s="75">
        <f t="shared" si="4"/>
        <v>12</v>
      </c>
      <c r="AY26" s="75" t="str">
        <f t="shared" si="5"/>
        <v>Do 10 000</v>
      </c>
      <c r="AZ26" s="75">
        <f t="shared" si="6"/>
        <v>8</v>
      </c>
      <c r="BA26" s="75" t="str">
        <f t="shared" si="7"/>
        <v>Ano</v>
      </c>
      <c r="BB26" s="75">
        <f t="shared" si="8"/>
        <v>10</v>
      </c>
      <c r="BC26" s="75" t="str">
        <f t="shared" si="9"/>
        <v>Ano</v>
      </c>
      <c r="BD26" s="75">
        <f t="shared" si="10"/>
        <v>12</v>
      </c>
      <c r="BE26" s="75" t="str">
        <f t="shared" si="11"/>
        <v>Ne</v>
      </c>
      <c r="BF26" s="75">
        <f t="shared" si="12"/>
        <v>0</v>
      </c>
      <c r="BG26" s="69">
        <f t="shared" si="13"/>
        <v>52</v>
      </c>
      <c r="BH26" s="70">
        <f t="shared" si="14"/>
        <v>28</v>
      </c>
      <c r="BI26" s="69">
        <f t="shared" si="15"/>
        <v>80</v>
      </c>
      <c r="BJ26" s="71">
        <f t="shared" si="16"/>
        <v>0.2</v>
      </c>
      <c r="BK26" s="204">
        <f t="shared" si="17"/>
        <v>0.8</v>
      </c>
      <c r="BL26" s="72">
        <f t="shared" si="18"/>
        <v>1</v>
      </c>
      <c r="BM26" s="83">
        <f t="shared" si="19"/>
        <v>0.68627450980392157</v>
      </c>
      <c r="BN26" s="221">
        <f t="shared" si="20"/>
        <v>1</v>
      </c>
      <c r="BO26" s="202">
        <f t="shared" si="21"/>
        <v>35000</v>
      </c>
      <c r="BP26" s="101" t="str">
        <f t="shared" si="22"/>
        <v>Jeseník</v>
      </c>
      <c r="BQ26" s="98">
        <v>10000</v>
      </c>
      <c r="BR26" s="93" t="s">
        <v>66</v>
      </c>
      <c r="BS26" s="93" t="s">
        <v>66</v>
      </c>
      <c r="BT26" s="16"/>
      <c r="BU26" s="45" t="s">
        <v>273</v>
      </c>
      <c r="BV26" s="44" t="s">
        <v>812</v>
      </c>
      <c r="BW26" s="45">
        <v>8</v>
      </c>
      <c r="BX26" s="179" t="str">
        <f t="shared" si="23"/>
        <v>Ano</v>
      </c>
      <c r="BY26" s="173" t="str">
        <f t="shared" si="24"/>
        <v/>
      </c>
      <c r="BZ26" s="173" t="str">
        <f>IF(COUNTIF($AG26,BZ$8),IF(COUNTIF($BX26:BY26,"")&lt;BZ$13,CONCATENATE(" + ",VLOOKUP(BZ$10,$BU$14:$BW$44,2,FALSE)),VLOOKUP(BZ$10,$BU$14:$BW$44,2,FALSE)),"")</f>
        <v/>
      </c>
      <c r="CA26" s="173" t="str">
        <f>IF(COUNTIF($AG26,CA$8),IF(COUNTIF($BX26:BZ26,"")&lt;CA$13,CONCATENATE(" + ",VLOOKUP(CA$10,$BU$14:$BW$44,2,FALSE)),VLOOKUP(CA$10,$BU$14:$BW$44,2,FALSE)),"")</f>
        <v/>
      </c>
      <c r="CB26" s="173" t="str">
        <f>IF(COUNTIF($AG26,CB$8),IF(COUNTIF($BX26:CA26,"")&lt;CB$13,CONCATENATE(" + ",VLOOKUP(CB$10,$BU$14:$BW$44,2,FALSE)),VLOOKUP(CB$10,$BU$14:$BW$44,2,FALSE)),"")</f>
        <v/>
      </c>
      <c r="CC26" s="173" t="str">
        <f>IF(COUNTIF($AG26,CC$8),IF(COUNTIF($BX26:CB26,"")&lt;CC$13,CONCATENATE(" + ",VLOOKUP(CC$10,$BU$14:$BW$44,2,FALSE)),VLOOKUP(CC$10,$BU$14:$BW$44,2,FALSE)),"")</f>
        <v/>
      </c>
      <c r="CD26" s="173" t="str">
        <f>IF(COUNTIF($AG26,CD$8),IF(COUNTIF($BX26:CC26,"")&lt;CD$13,CONCATENATE(" + ",VLOOKUP(CD$10,$BU$14:$BW$44,2,FALSE)),VLOOKUP(CD$10,$BU$14:$BW$44,2,FALSE)),"")</f>
        <v/>
      </c>
      <c r="CE26" s="173" t="str">
        <f>IF(COUNTIF($AG26,CE$8),IF(COUNTIF($BX26:CD26,"")&lt;CE$13,CONCATENATE(" + ",VLOOKUP(CE$10,$BU$14:$BW$44,2,FALSE)),VLOOKUP(CE$10,$BU$14:$BW$44,2,FALSE)),"")</f>
        <v/>
      </c>
      <c r="CF26" s="173" t="str">
        <f>IF(COUNTIF($AG26,CF$8),IF(COUNTIF($BX26:CE26,"")&lt;CF$13,CONCATENATE(" + ",VLOOKUP(CF$10,$BU$14:$BW$44,2,FALSE)),VLOOKUP(CF$10,$BU$14:$BW$44,2,FALSE)),"")</f>
        <v/>
      </c>
      <c r="CG26" s="173" t="str">
        <f>IF(COUNTIF($AG26,CG$8),IF(COUNTIF($BX26:CF26,"")&lt;CG$13,CONCATENATE(" + ",VLOOKUP(CG$10,$BU$14:$BW$44,2,FALSE)),VLOOKUP(CG$10,$BU$14:$BW$44,2,FALSE)),"")</f>
        <v/>
      </c>
      <c r="CH26" s="173" t="str">
        <f>IF(COUNTIF($AG26,CH$8),IF(COUNTIF($BX26:CG26,"")&lt;CH$13,CONCATENATE(" + ",VLOOKUP(CH$10,$BU$14:$BW$44,2,FALSE)),VLOOKUP(CH$10,$BU$14:$BW$44,2,FALSE)),"")</f>
        <v/>
      </c>
      <c r="CI26" s="173" t="str">
        <f>IF(COUNTIF($AG26,CI$8),IF(COUNTIF($BX26:CH26,"")&lt;CI$13,CONCATENATE(" + ",VLOOKUP(CI$10,$BU$14:$BW$44,2,FALSE)),VLOOKUP(CI$10,$BU$14:$BW$44,2,FALSE)),"")</f>
        <v/>
      </c>
      <c r="CJ26" s="173" t="str">
        <f>IF(COUNTIF($AG26,CJ$8),IF(COUNTIF($BX26:CI26,"")&lt;CJ$13,CONCATENATE(" + ",VLOOKUP(CJ$10,$BU$14:$BW$44,2,FALSE)),VLOOKUP(CJ$10,$BU$14:$BW$44,2,FALSE)),"")</f>
        <v/>
      </c>
      <c r="CK26" s="173" t="str">
        <f>IF(COUNTIF($AG26,CK$8),IF(COUNTIF($BX26:CJ26,"")&lt;CK$13,CONCATENATE(" + ",VLOOKUP(CK$10,$BU$14:$BW$44,2,FALSE)),VLOOKUP(CK$10,$BU$14:$BW$44,2,FALSE)),"")</f>
        <v/>
      </c>
      <c r="CL26" s="173" t="str">
        <f>IF(COUNTIF($AG26,CL$8),IF(COUNTIF($BX26:CK26,"")&lt;CL$13,CONCATENATE(" + ",VLOOKUP(CL$10,$BU$14:$BW$44,2,FALSE)),VLOOKUP(CL$10,$BU$14:$BW$44,2,FALSE)),"")</f>
        <v/>
      </c>
      <c r="CM26" s="173" t="str">
        <f>IF(COUNTIF($AG26,CM$8),IF(COUNTIF($BX26:CL26,"")&lt;CM$13,CONCATENATE(" + ",VLOOKUP(CM$10,$BU$14:$BW$44,2,FALSE)),VLOOKUP(CM$10,$BU$14:$BW$44,2,FALSE)),"")</f>
        <v/>
      </c>
      <c r="CN26" s="173" t="str">
        <f>IF(COUNTIF($AG26,CN$8),IF(COUNTIF($BX26:CM26,"")&lt;CN$13,CONCATENATE(" + ",VLOOKUP(CN$10,$BU$14:$BW$44,2,FALSE)),VLOOKUP(CN$10,$BU$14:$BW$44,2,FALSE)),"")</f>
        <v/>
      </c>
      <c r="CO26" s="173" t="str">
        <f>IF(COUNTIF($AG26,CO$8),IF(COUNTIF($BX26:CN26,"")&lt;CO$13,CONCATENATE(" + ",VLOOKUP(CO$10,$BU$14:$BW$44,2,FALSE)),VLOOKUP(CO$10,$BU$14:$BW$44,2,FALSE)),"")</f>
        <v/>
      </c>
      <c r="CP26" s="173" t="str">
        <f>IF(COUNTIF($AG26,CP$8),IF(COUNTIF($BX26:CO26,"")&lt;CP$13,CONCATENATE(" + ",VLOOKUP(CP$10,$BU$14:$BW$44,2,FALSE)),VLOOKUP(CP$10,$BU$14:$BW$44,2,FALSE)),"")</f>
        <v/>
      </c>
      <c r="CQ26" s="173" t="str">
        <f>IF(COUNTIF($AG26,CQ$8),IF(COUNTIF($BX26:CP26,"")&lt;CQ$13,CONCATENATE(" + ",VLOOKUP(CQ$10,$BU$14:$BW$44,2,FALSE)),VLOOKUP(CQ$10,$BU$14:$BW$44,2,FALSE)),"")</f>
        <v/>
      </c>
      <c r="CR26" s="173" t="str">
        <f>IF(COUNTIF($AG26,CR$8),IF(COUNTIF($BX26:CQ26,"")&lt;CR$13,CONCATENATE(" + ",VLOOKUP(CR$10,$BU$14:$BW$44,2,FALSE)),VLOOKUP(CR$10,$BU$14:$BW$44,2,FALSE)),"")</f>
        <v/>
      </c>
      <c r="CS26" s="173" t="str">
        <f>IF(COUNTIF($AG26,CS$8),IF(COUNTIF($BX26:CR26,"")&lt;CS$13,CONCATENATE(" + ",VLOOKUP(CS$10,$BU$14:$BW$44,2,FALSE)),VLOOKUP(CS$10,$BU$14:$BW$44,2,FALSE)),"")</f>
        <v/>
      </c>
      <c r="CT26" s="173" t="str">
        <f>IF(COUNTIF($AG26,CT$8),IF(COUNTIF($BX26:CS26,"")&lt;CT$13,CONCATENATE(" + ",VLOOKUP(CT$10,$BU$14:$BW$44,2,FALSE)),VLOOKUP(CT$10,$BU$14:$BW$44,2,FALSE)),"")</f>
        <v/>
      </c>
      <c r="CU26" s="173" t="str">
        <f>IF(COUNTIF($AG26,CU$8),IF(COUNTIF($BX26:CT26,"")&lt;CU$13,CONCATENATE(" + ",VLOOKUP(CU$10,$BU$14:$BW$44,2,FALSE)),VLOOKUP(CU$10,$BU$14:$BW$44,2,FALSE)),"")</f>
        <v/>
      </c>
      <c r="CV26" s="173" t="str">
        <f>IF(COUNTIF($AG26,CV$8),IF(COUNTIF($BX26:CU26,"")&lt;CV$13,CONCATENATE(" + ",VLOOKUP(CV$10,$BU$14:$BW$44,2,FALSE)),VLOOKUP(CV$10,$BU$14:$BW$44,2,FALSE)),"")</f>
        <v/>
      </c>
      <c r="CW26" s="173" t="str">
        <f>IF(COUNTIF($AG26,CW$8),IF(COUNTIF($BX26:CV26,"")&lt;CW$13,CONCATENATE(" + ",VLOOKUP(CW$10,$BU$14:$BW$44,2,FALSE)),VLOOKUP(CW$10,$BU$14:$BW$44,2,FALSE)),"")</f>
        <v/>
      </c>
      <c r="CX26" s="179">
        <f t="shared" si="25"/>
        <v>10</v>
      </c>
      <c r="CY26" s="174" t="str">
        <f t="shared" si="26"/>
        <v/>
      </c>
      <c r="CZ26" s="173" t="str">
        <f t="shared" si="27"/>
        <v/>
      </c>
      <c r="DA26" s="173" t="str">
        <f t="shared" si="28"/>
        <v/>
      </c>
      <c r="DB26" s="173" t="str">
        <f t="shared" si="29"/>
        <v/>
      </c>
      <c r="DC26" s="173" t="str">
        <f t="shared" si="30"/>
        <v/>
      </c>
      <c r="DD26" s="173" t="str">
        <f t="shared" si="31"/>
        <v/>
      </c>
      <c r="DE26" s="173" t="str">
        <f t="shared" si="32"/>
        <v/>
      </c>
      <c r="DF26" s="173" t="str">
        <f t="shared" si="33"/>
        <v/>
      </c>
      <c r="DG26" s="173" t="str">
        <f t="shared" si="34"/>
        <v/>
      </c>
      <c r="DH26" s="173" t="str">
        <f t="shared" si="35"/>
        <v/>
      </c>
      <c r="DI26" s="173" t="str">
        <f t="shared" si="36"/>
        <v/>
      </c>
      <c r="DJ26" s="173" t="str">
        <f t="shared" si="37"/>
        <v/>
      </c>
      <c r="DK26" s="173" t="str">
        <f t="shared" si="38"/>
        <v/>
      </c>
      <c r="DL26" s="173" t="str">
        <f t="shared" si="39"/>
        <v/>
      </c>
      <c r="DM26" s="173" t="str">
        <f t="shared" si="40"/>
        <v/>
      </c>
      <c r="DN26" s="173" t="str">
        <f t="shared" si="41"/>
        <v/>
      </c>
      <c r="DO26" s="173" t="str">
        <f t="shared" si="42"/>
        <v/>
      </c>
      <c r="DP26" s="173" t="str">
        <f t="shared" si="43"/>
        <v/>
      </c>
      <c r="DQ26" s="173" t="str">
        <f t="shared" si="44"/>
        <v/>
      </c>
      <c r="DR26" s="173" t="str">
        <f t="shared" si="45"/>
        <v/>
      </c>
      <c r="DS26" s="173" t="str">
        <f t="shared" si="46"/>
        <v/>
      </c>
      <c r="DT26" s="173" t="str">
        <f t="shared" si="47"/>
        <v/>
      </c>
      <c r="DU26" s="173" t="str">
        <f t="shared" si="48"/>
        <v/>
      </c>
      <c r="DV26" s="173" t="str">
        <f t="shared" si="49"/>
        <v/>
      </c>
      <c r="DW26" s="180" t="str">
        <f t="shared" si="50"/>
        <v/>
      </c>
      <c r="DX26" s="181" t="str">
        <f t="shared" si="190"/>
        <v>Ano</v>
      </c>
      <c r="DY26" s="182" t="str">
        <f t="shared" si="51"/>
        <v/>
      </c>
      <c r="DZ26" s="182" t="str">
        <f>IF(COUNTIF($AH26,BZ$8),IF(COUNTIF($DX26:DY26,"")&lt;BZ$13,CONCATENATE(" + ",VLOOKUP(DZ$10,$BU$14:$BW$44,2,FALSE)),VLOOKUP(DZ$10,$BU$14:$BW$44,2,FALSE)),"")</f>
        <v/>
      </c>
      <c r="EA26" s="182" t="str">
        <f>IF(COUNTIF($AH26,CA$8),IF(COUNTIF($DX26:DZ26,"")&lt;CA$13,CONCATENATE(" + ",VLOOKUP(EA$10,$BU$14:$BW$44,2,FALSE)),VLOOKUP(EA$10,$BU$14:$BW$44,2,FALSE)),"")</f>
        <v/>
      </c>
      <c r="EB26" s="182" t="str">
        <f>IF(COUNTIF($AH26,CB$8),IF(COUNTIF($DX26:EA26,"")&lt;CB$13,CONCATENATE(" + ",VLOOKUP(EB$10,$BU$14:$BW$44,2,FALSE)),VLOOKUP(EB$10,$BU$14:$BW$44,2,FALSE)),"")</f>
        <v/>
      </c>
      <c r="EC26" s="182" t="str">
        <f>IF(COUNTIF($AH26,CC$8),IF(COUNTIF($DX26:EB26,"")&lt;CC$13,CONCATENATE(" + ",VLOOKUP(EC$10,$BU$14:$BW$44,2,FALSE)),VLOOKUP(EC$10,$BU$14:$BW$44,2,FALSE)),"")</f>
        <v/>
      </c>
      <c r="ED26" s="182" t="str">
        <f>IF(COUNTIF($AH26,CD$8),IF(COUNTIF($DX26:EC26,"")&lt;CD$13,CONCATENATE(" + ",VLOOKUP(ED$10,$BU$14:$BW$44,2,FALSE)),VLOOKUP(ED$10,$BU$14:$BW$44,2,FALSE)),"")</f>
        <v/>
      </c>
      <c r="EE26" s="182" t="str">
        <f>IF(COUNTIF($AH26,CE$8),IF(COUNTIF($DX26:ED26,"")&lt;CE$13,CONCATENATE(" + ",VLOOKUP(EE$10,$BU$14:$BW$44,2,FALSE)),VLOOKUP(EE$10,$BU$14:$BW$44,2,FALSE)),"")</f>
        <v/>
      </c>
      <c r="EF26" s="182" t="str">
        <f>IF(COUNTIF($AH26,CF$8),IF(COUNTIF($DX26:EE26,"")&lt;CF$13,CONCATENATE(" + ",VLOOKUP(EF$10,$BU$14:$BW$44,2,FALSE)),VLOOKUP(EF$10,$BU$14:$BW$44,2,FALSE)),"")</f>
        <v/>
      </c>
      <c r="EG26" s="182" t="str">
        <f>IF(COUNTIF($AH26,CG$8),IF(COUNTIF($DX26:EF26,"")&lt;CG$13,CONCATENATE(" + ",VLOOKUP(EG$10,$BU$14:$BW$44,2,FALSE)),VLOOKUP(EG$10,$BU$14:$BW$44,2,FALSE)),"")</f>
        <v/>
      </c>
      <c r="EH26" s="182" t="str">
        <f>IF(COUNTIF($AH26,CH$8),IF(COUNTIF($DX26:EG26,"")&lt;CH$13,CONCATENATE(" + ",VLOOKUP(EH$10,$BU$14:$BW$44,2,FALSE)),VLOOKUP(EH$10,$BU$14:$BW$44,2,FALSE)),"")</f>
        <v/>
      </c>
      <c r="EI26" s="182" t="str">
        <f>IF(COUNTIF($AH26,CI$8),IF(COUNTIF($DX26:EH26,"")&lt;CI$13,CONCATENATE(" + ",VLOOKUP(EI$10,$BU$14:$BW$44,2,FALSE)),VLOOKUP(EI$10,$BU$14:$BW$44,2,FALSE)),"")</f>
        <v/>
      </c>
      <c r="EJ26" s="182" t="str">
        <f>IF(COUNTIF($AH26,CJ$8),IF(COUNTIF($DX26:EI26,"")&lt;CJ$13,CONCATENATE(" + ",VLOOKUP(EJ$10,$BU$14:$BW$44,2,FALSE)),VLOOKUP(EJ$10,$BU$14:$BW$44,2,FALSE)),"")</f>
        <v/>
      </c>
      <c r="EK26" s="182" t="str">
        <f>IF(COUNTIF($AH26,CK$8),IF(COUNTIF($DX26:EJ26,"")&lt;CK$13,CONCATENATE(" + ",VLOOKUP(EK$10,$BU$14:$BW$44,2,FALSE)),VLOOKUP(EK$10,$BU$14:$BW$44,2,FALSE)),"")</f>
        <v/>
      </c>
      <c r="EL26" s="182" t="str">
        <f>IF(COUNTIF($AH26,CL$8),IF(COUNTIF($DX26:EK26,"")&lt;CL$13,CONCATENATE(" + ",VLOOKUP(EL$10,$BU$14:$BW$44,2,FALSE)),VLOOKUP(EL$10,$BU$14:$BW$44,2,FALSE)),"")</f>
        <v/>
      </c>
      <c r="EM26" s="182" t="str">
        <f>IF(COUNTIF($AH26,CM$8),IF(COUNTIF($DX26:EL26,"")&lt;CM$13,CONCATENATE(" + ",VLOOKUP(EM$10,$BU$14:$BW$44,2,FALSE)),VLOOKUP(EM$10,$BU$14:$BW$44,2,FALSE)),"")</f>
        <v/>
      </c>
      <c r="EN26" s="182" t="str">
        <f>IF(COUNTIF($AH26,CN$8),IF(COUNTIF($DX26:EM26,"")&lt;CN$13,CONCATENATE(" + ",VLOOKUP(EN$10,$BU$14:$BW$44,2,FALSE)),VLOOKUP(EN$10,$BU$14:$BW$44,2,FALSE)),"")</f>
        <v/>
      </c>
      <c r="EO26" s="182" t="str">
        <f>IF(COUNTIF($AH26,CO$8),IF(COUNTIF($DX26:EN26,"")&lt;CO$13,CONCATENATE(" + ",VLOOKUP(EO$10,$BU$14:$BW$44,2,FALSE)),VLOOKUP(EO$10,$BU$14:$BW$44,2,FALSE)),"")</f>
        <v/>
      </c>
      <c r="EP26" s="182" t="str">
        <f>IF(COUNTIF($AH26,CP$8),IF(COUNTIF($DX26:EO26,"")&lt;CP$13,CONCATENATE(" + ",VLOOKUP(EP$10,$BU$14:$BW$44,2,FALSE)),VLOOKUP(EP$10,$BU$14:$BW$44,2,FALSE)),"")</f>
        <v/>
      </c>
      <c r="EQ26" s="182" t="str">
        <f>IF(COUNTIF($AH26,CQ$8),IF(COUNTIF($DX26:EP26,"")&lt;CQ$13,CONCATENATE(" + ",VLOOKUP(EQ$10,$BU$14:$BW$44,2,FALSE)),VLOOKUP(EQ$10,$BU$14:$BW$44,2,FALSE)),"")</f>
        <v/>
      </c>
      <c r="ER26" s="182" t="str">
        <f>IF(COUNTIF($AH26,CR$8),IF(COUNTIF($DX26:EQ26,"")&lt;CR$13,CONCATENATE(" + ",VLOOKUP(ER$10,$BU$14:$BW$44,2,FALSE)),VLOOKUP(ER$10,$BU$14:$BW$44,2,FALSE)),"")</f>
        <v/>
      </c>
      <c r="ES26" s="182" t="str">
        <f>IF(COUNTIF($AH26,CS$8),IF(COUNTIF($DX26:ER26,"")&lt;CS$13,CONCATENATE(" + ",VLOOKUP(ES$10,$BU$14:$BW$44,2,FALSE)),VLOOKUP(ES$10,$BU$14:$BW$44,2,FALSE)),"")</f>
        <v/>
      </c>
      <c r="ET26" s="182" t="str">
        <f>IF(COUNTIF($AH26,CT$8),IF(COUNTIF($DX26:ES26,"")&lt;CT$13,CONCATENATE(" + ",VLOOKUP(ET$10,$BU$14:$BW$44,2,FALSE)),VLOOKUP(ET$10,$BU$14:$BW$44,2,FALSE)),"")</f>
        <v/>
      </c>
      <c r="EU26" s="182" t="str">
        <f>IF(COUNTIF($AH26,CU$8),IF(COUNTIF($DX26:ET26,"")&lt;CU$13,CONCATENATE(" + ",VLOOKUP(EU$10,$BU$14:$BW$44,2,FALSE)),VLOOKUP(EU$10,$BU$14:$BW$44,2,FALSE)),"")</f>
        <v/>
      </c>
      <c r="EV26" s="182" t="str">
        <f>IF(COUNTIF($AH26,CV$8),IF(COUNTIF($DX26:EU26,"")&lt;CV$13,CONCATENATE(" + ",VLOOKUP(EV$10,$BU$14:$BW$44,2,FALSE)),VLOOKUP(EV$10,$BU$14:$BW$44,2,FALSE)),"")</f>
        <v/>
      </c>
      <c r="EW26" s="183" t="str">
        <f>IF(COUNTIF($AH26,CW$8),IF(COUNTIF($DX26:EV26,"")&lt;CW$13,CONCATENATE(" + ",VLOOKUP(EW$10,$BU$14:$BW$44,2,FALSE)),VLOOKUP(EW$10,$BU$14:$BW$44,2,FALSE)),"")</f>
        <v/>
      </c>
      <c r="EX26" s="181">
        <f t="shared" si="52"/>
        <v>12</v>
      </c>
      <c r="EY26" s="184" t="str">
        <f t="shared" si="53"/>
        <v/>
      </c>
      <c r="EZ26" s="182" t="str">
        <f t="shared" si="54"/>
        <v/>
      </c>
      <c r="FA26" s="182" t="str">
        <f t="shared" si="55"/>
        <v/>
      </c>
      <c r="FB26" s="182" t="str">
        <f t="shared" si="56"/>
        <v/>
      </c>
      <c r="FC26" s="182" t="str">
        <f t="shared" si="57"/>
        <v/>
      </c>
      <c r="FD26" s="182" t="str">
        <f t="shared" si="58"/>
        <v/>
      </c>
      <c r="FE26" s="182" t="str">
        <f t="shared" si="59"/>
        <v/>
      </c>
      <c r="FF26" s="182" t="str">
        <f t="shared" si="60"/>
        <v/>
      </c>
      <c r="FG26" s="182" t="str">
        <f t="shared" si="61"/>
        <v/>
      </c>
      <c r="FH26" s="182" t="str">
        <f t="shared" si="62"/>
        <v/>
      </c>
      <c r="FI26" s="182" t="str">
        <f t="shared" si="63"/>
        <v/>
      </c>
      <c r="FJ26" s="182" t="str">
        <f t="shared" si="64"/>
        <v/>
      </c>
      <c r="FK26" s="182" t="str">
        <f t="shared" si="65"/>
        <v/>
      </c>
      <c r="FL26" s="182" t="str">
        <f t="shared" si="66"/>
        <v/>
      </c>
      <c r="FM26" s="182" t="str">
        <f t="shared" si="67"/>
        <v/>
      </c>
      <c r="FN26" s="182" t="str">
        <f t="shared" si="68"/>
        <v/>
      </c>
      <c r="FO26" s="182" t="str">
        <f t="shared" si="69"/>
        <v/>
      </c>
      <c r="FP26" s="182" t="str">
        <f t="shared" si="70"/>
        <v/>
      </c>
      <c r="FQ26" s="182" t="str">
        <f t="shared" si="71"/>
        <v/>
      </c>
      <c r="FR26" s="182" t="str">
        <f t="shared" si="72"/>
        <v/>
      </c>
      <c r="FS26" s="182" t="str">
        <f t="shared" si="73"/>
        <v/>
      </c>
      <c r="FT26" s="182" t="str">
        <f t="shared" si="74"/>
        <v/>
      </c>
      <c r="FU26" s="182" t="str">
        <f t="shared" si="75"/>
        <v/>
      </c>
      <c r="FV26" s="182" t="str">
        <f t="shared" si="76"/>
        <v/>
      </c>
      <c r="FW26" s="183" t="str">
        <f t="shared" si="77"/>
        <v/>
      </c>
      <c r="FX26" s="179" t="str">
        <f t="shared" si="78"/>
        <v>Do 10 000</v>
      </c>
      <c r="FY26" s="173" t="str">
        <f t="shared" si="79"/>
        <v/>
      </c>
      <c r="FZ26" s="173" t="str">
        <f>IF(COUNTIF($AI26,BZ$8),IF(COUNTIF($FX26:FY26,"")&lt;BZ$13,CONCATENATE(" + ",VLOOKUP(FZ$10,$BU$14:$BW$44,2,FALSE)),VLOOKUP(FZ$10,$BU$14:$BW$44,2,FALSE)),"")</f>
        <v/>
      </c>
      <c r="GA26" s="173" t="str">
        <f>IF(COUNTIF($AI26,CA$8),IF(COUNTIF($FX26:FZ26,"")&lt;CA$13,CONCATENATE(" + ",VLOOKUP(GA$10,$BU$14:$BW$44,2,FALSE)),VLOOKUP(GA$10,$BU$14:$BW$44,2,FALSE)),"")</f>
        <v/>
      </c>
      <c r="GB26" s="173" t="str">
        <f>IF(COUNTIF($AI26,CB$8),IF(COUNTIF($FX26:GA26,"")&lt;CB$13,CONCATENATE(" + ",VLOOKUP(GB$10,$BU$14:$BW$44,2,FALSE)),VLOOKUP(GB$10,$BU$14:$BW$44,2,FALSE)),"")</f>
        <v/>
      </c>
      <c r="GC26" s="173" t="str">
        <f>IF(COUNTIF($AI26,CC$8),IF(COUNTIF($FX26:GB26,"")&lt;CC$13,CONCATENATE(" + ",VLOOKUP(GC$10,$BU$14:$BW$44,2,FALSE)),VLOOKUP(GC$10,$BU$14:$BW$44,2,FALSE)),"")</f>
        <v/>
      </c>
      <c r="GD26" s="173" t="str">
        <f>IF(COUNTIF($AI26,CD$8),IF(COUNTIF($FX26:GC26,"")&lt;CD$13,CONCATENATE(" + ",VLOOKUP(GD$10,$BU$14:$BW$44,2,FALSE)),VLOOKUP(GD$10,$BU$14:$BW$44,2,FALSE)),"")</f>
        <v/>
      </c>
      <c r="GE26" s="173" t="str">
        <f>IF(COUNTIF($AI26,CE$8),IF(COUNTIF($FX26:GD26,"")&lt;CE$13,CONCATENATE(" + ",VLOOKUP(GE$10,$BU$14:$BW$44,2,FALSE)),VLOOKUP(GE$10,$BU$14:$BW$44,2,FALSE)),"")</f>
        <v/>
      </c>
      <c r="GF26" s="173" t="str">
        <f>IF(COUNTIF($AI26,CF$8),IF(COUNTIF($FX26:GE26,"")&lt;CF$13,CONCATENATE(" + ",VLOOKUP(GF$10,$BU$14:$BW$44,2,FALSE)),VLOOKUP(GF$10,$BU$14:$BW$44,2,FALSE)),"")</f>
        <v/>
      </c>
      <c r="GG26" s="173" t="str">
        <f>IF(COUNTIF($AI26,CG$8),IF(COUNTIF($FX26:GF26,"")&lt;CG$13,CONCATENATE(" + ",VLOOKUP(GG$10,$BU$14:$BW$44,2,FALSE)),VLOOKUP(GG$10,$BU$14:$BW$44,2,FALSE)),"")</f>
        <v/>
      </c>
      <c r="GH26" s="173" t="str">
        <f>IF(COUNTIF($AI26,CH$8),IF(COUNTIF($FX26:GG26,"")&lt;CH$13,CONCATENATE(" + ",VLOOKUP(GH$10,$BU$14:$BW$44,2,FALSE)),VLOOKUP(GH$10,$BU$14:$BW$44,2,FALSE)),"")</f>
        <v/>
      </c>
      <c r="GI26" s="173" t="str">
        <f>IF(COUNTIF($AI26,CI$8),IF(COUNTIF($FX26:GH26,"")&lt;CI$13,CONCATENATE(" + ",VLOOKUP(GI$10,$BU$14:$BW$44,2,FALSE)),VLOOKUP(GI$10,$BU$14:$BW$44,2,FALSE)),"")</f>
        <v/>
      </c>
      <c r="GJ26" s="173" t="str">
        <f>IF(COUNTIF($AI26,CJ$8),IF(COUNTIF($FX26:GI26,"")&lt;CJ$13,CONCATENATE(" + ",VLOOKUP(GJ$10,$BU$14:$BW$44,2,FALSE)),VLOOKUP(GJ$10,$BU$14:$BW$44,2,FALSE)),"")</f>
        <v/>
      </c>
      <c r="GK26" s="173" t="str">
        <f>IF(COUNTIF($AI26,CK$8),IF(COUNTIF($FX26:GJ26,"")&lt;CK$13,CONCATENATE(" + ",VLOOKUP(GK$10,$BU$14:$BW$44,2,FALSE)),VLOOKUP(GK$10,$BU$14:$BW$44,2,FALSE)),"")</f>
        <v/>
      </c>
      <c r="GL26" s="173" t="str">
        <f>IF(COUNTIF($AI26,CL$8),IF(COUNTIF($FX26:GK26,"")&lt;CL$13,CONCATENATE(" + ",VLOOKUP(GL$10,$BU$14:$BW$44,2,FALSE)),VLOOKUP(GL$10,$BU$14:$BW$44,2,FALSE)),"")</f>
        <v/>
      </c>
      <c r="GM26" s="173" t="str">
        <f>IF(COUNTIF($AI26,CM$8),IF(COUNTIF($FX26:GL26,"")&lt;CM$13,CONCATENATE(" + ",VLOOKUP(GM$10,$BU$14:$BW$44,2,FALSE)),VLOOKUP(GM$10,$BU$14:$BW$44,2,FALSE)),"")</f>
        <v/>
      </c>
      <c r="GN26" s="173" t="str">
        <f>IF(COUNTIF($AI26,CN$8),IF(COUNTIF($FX26:GM26,"")&lt;CN$13,CONCATENATE(" + ",VLOOKUP(GN$10,$BU$14:$BW$44,2,FALSE)),VLOOKUP(GN$10,$BU$14:$BW$44,2,FALSE)),"")</f>
        <v/>
      </c>
      <c r="GO26" s="173" t="str">
        <f>IF(COUNTIF($AI26,CO$8),IF(COUNTIF($FX26:GN26,"")&lt;CO$13,CONCATENATE(" + ",VLOOKUP(GO$10,$BU$14:$BW$44,2,FALSE)),VLOOKUP(GO$10,$BU$14:$BW$44,2,FALSE)),"")</f>
        <v/>
      </c>
      <c r="GP26" s="173" t="str">
        <f>IF(COUNTIF($AI26,CP$8),IF(COUNTIF($FX26:GO26,"")&lt;CP$13,CONCATENATE(" + ",VLOOKUP(GP$10,$BU$14:$BW$44,2,FALSE)),VLOOKUP(GP$10,$BU$14:$BW$44,2,FALSE)),"")</f>
        <v/>
      </c>
      <c r="GQ26" s="173" t="str">
        <f>IF(COUNTIF($AI26,CQ$8),IF(COUNTIF($FX26:GP26,"")&lt;CQ$13,CONCATENATE(" + ",VLOOKUP(GQ$10,$BU$14:$BW$44,2,FALSE)),VLOOKUP(GQ$10,$BU$14:$BW$44,2,FALSE)),"")</f>
        <v/>
      </c>
      <c r="GR26" s="173" t="str">
        <f>IF(COUNTIF($AI26,CR$8),IF(COUNTIF($FX26:GQ26,"")&lt;CR$13,CONCATENATE(" + ",VLOOKUP(GR$10,$BU$14:$BW$44,2,FALSE)),VLOOKUP(GR$10,$BU$14:$BW$44,2,FALSE)),"")</f>
        <v/>
      </c>
      <c r="GS26" s="173" t="str">
        <f>IF(COUNTIF($AI26,CS$8),IF(COUNTIF($FX26:GR26,"")&lt;CS$13,CONCATENATE(" + ",VLOOKUP(GS$10,$BU$14:$BW$44,2,FALSE)),VLOOKUP(GS$10,$BU$14:$BW$44,2,FALSE)),"")</f>
        <v/>
      </c>
      <c r="GT26" s="173" t="str">
        <f>IF(COUNTIF($AI26,CT$8),IF(COUNTIF($FX26:GS26,"")&lt;CT$13,CONCATENATE(" + ",VLOOKUP(GT$10,$BU$14:$BW$44,2,FALSE)),VLOOKUP(GT$10,$BU$14:$BW$44,2,FALSE)),"")</f>
        <v/>
      </c>
      <c r="GU26" s="173" t="str">
        <f>IF(COUNTIF($AI26,CU$8),IF(COUNTIF($FX26:GT26,"")&lt;CU$13,CONCATENATE(" + ",VLOOKUP(GU$10,$BU$14:$BW$44,2,FALSE)),VLOOKUP(GU$10,$BU$14:$BW$44,2,FALSE)),"")</f>
        <v/>
      </c>
      <c r="GV26" s="173" t="str">
        <f>IF(COUNTIF($AI26,CV$8),IF(COUNTIF($FX26:GU26,"")&lt;CV$13,CONCATENATE(" + ",VLOOKUP(GV$10,$BU$14:$BW$44,2,FALSE)),VLOOKUP(GV$10,$BU$14:$BW$44,2,FALSE)),"")</f>
        <v/>
      </c>
      <c r="GW26" s="180" t="str">
        <f>IF(COUNTIF($AI26,CW$8),IF(COUNTIF($FX26:GV26,"")&lt;CW$13,CONCATENATE(" + ",VLOOKUP(GW$10,$BU$14:$BW$44,2,FALSE)),VLOOKUP(GW$10,$BU$14:$BW$44,2,FALSE)),"")</f>
        <v/>
      </c>
      <c r="GX26" s="179">
        <f t="shared" si="80"/>
        <v>8</v>
      </c>
      <c r="GY26" s="174" t="str">
        <f t="shared" si="81"/>
        <v/>
      </c>
      <c r="GZ26" s="173" t="str">
        <f t="shared" si="82"/>
        <v/>
      </c>
      <c r="HA26" s="173" t="str">
        <f t="shared" si="83"/>
        <v/>
      </c>
      <c r="HB26" s="173" t="str">
        <f t="shared" si="84"/>
        <v/>
      </c>
      <c r="HC26" s="173" t="str">
        <f t="shared" si="85"/>
        <v/>
      </c>
      <c r="HD26" s="173" t="str">
        <f t="shared" si="86"/>
        <v/>
      </c>
      <c r="HE26" s="173" t="str">
        <f t="shared" si="87"/>
        <v/>
      </c>
      <c r="HF26" s="173" t="str">
        <f t="shared" si="88"/>
        <v/>
      </c>
      <c r="HG26" s="173" t="str">
        <f t="shared" si="89"/>
        <v/>
      </c>
      <c r="HH26" s="173" t="str">
        <f t="shared" si="90"/>
        <v/>
      </c>
      <c r="HI26" s="173" t="str">
        <f t="shared" si="91"/>
        <v/>
      </c>
      <c r="HJ26" s="173" t="str">
        <f t="shared" si="92"/>
        <v/>
      </c>
      <c r="HK26" s="173" t="str">
        <f t="shared" si="93"/>
        <v/>
      </c>
      <c r="HL26" s="173" t="str">
        <f t="shared" si="94"/>
        <v/>
      </c>
      <c r="HM26" s="173" t="str">
        <f t="shared" si="95"/>
        <v/>
      </c>
      <c r="HN26" s="173" t="str">
        <f t="shared" si="96"/>
        <v/>
      </c>
      <c r="HO26" s="173" t="str">
        <f t="shared" si="97"/>
        <v/>
      </c>
      <c r="HP26" s="173" t="str">
        <f t="shared" si="98"/>
        <v/>
      </c>
      <c r="HQ26" s="173" t="str">
        <f t="shared" si="99"/>
        <v/>
      </c>
      <c r="HR26" s="173" t="str">
        <f t="shared" si="100"/>
        <v/>
      </c>
      <c r="HS26" s="173" t="str">
        <f t="shared" si="101"/>
        <v/>
      </c>
      <c r="HT26" s="173" t="str">
        <f t="shared" si="102"/>
        <v/>
      </c>
      <c r="HU26" s="173" t="str">
        <f t="shared" si="103"/>
        <v/>
      </c>
      <c r="HV26" s="173" t="str">
        <f t="shared" si="104"/>
        <v/>
      </c>
      <c r="HW26" s="180" t="str">
        <f t="shared" si="105"/>
        <v/>
      </c>
      <c r="HX26" s="181" t="str">
        <f t="shared" si="106"/>
        <v>Ano</v>
      </c>
      <c r="HY26" s="182" t="str">
        <f t="shared" si="107"/>
        <v/>
      </c>
      <c r="HZ26" s="182" t="str">
        <f>IF(COUNTIF($AJ26,BZ$8),IF(COUNTIF($HX26:HY26,"")&lt;BZ$13,CONCATENATE(" + ",VLOOKUP(HZ$10,$BU$14:$BW$44,2,FALSE)),VLOOKUP(HZ$10,$BU$14:$BW$44,2,FALSE)),"")</f>
        <v/>
      </c>
      <c r="IA26" s="182" t="str">
        <f>IF(COUNTIF($AJ26,CA$8),IF(COUNTIF($HX26:HZ26,"")&lt;CA$13,CONCATENATE(" + ",VLOOKUP(IA$10,$BU$14:$BW$44,2,FALSE)),VLOOKUP(IA$10,$BU$14:$BW$44,2,FALSE)),"")</f>
        <v/>
      </c>
      <c r="IB26" s="182" t="str">
        <f>IF(COUNTIF($AJ26,CB$8),IF(COUNTIF($HX26:IA26,"")&lt;CB$13,CONCATENATE(" + ",VLOOKUP(IB$10,$BU$14:$BW$44,2,FALSE)),VLOOKUP(IB$10,$BU$14:$BW$44,2,FALSE)),"")</f>
        <v/>
      </c>
      <c r="IC26" s="182" t="str">
        <f>IF(COUNTIF($AJ26,CC$8),IF(COUNTIF($HX26:IB26,"")&lt;CC$13,CONCATENATE(" + ",VLOOKUP(IC$10,$BU$14:$BW$44,2,FALSE)),VLOOKUP(IC$10,$BU$14:$BW$44,2,FALSE)),"")</f>
        <v/>
      </c>
      <c r="ID26" s="182" t="str">
        <f>IF(COUNTIF($AJ26,CD$8),IF(COUNTIF($HX26:IC26,"")&lt;CD$13,CONCATENATE(" + ",VLOOKUP(ID$10,$BU$14:$BW$44,2,FALSE)),VLOOKUP(ID$10,$BU$14:$BW$44,2,FALSE)),"")</f>
        <v/>
      </c>
      <c r="IE26" s="182" t="str">
        <f>IF(COUNTIF($AJ26,CE$8),IF(COUNTIF($HX26:ID26,"")&lt;CE$13,CONCATENATE(" + ",VLOOKUP(IE$10,$BU$14:$BW$44,2,FALSE)),VLOOKUP(IE$10,$BU$14:$BW$44,2,FALSE)),"")</f>
        <v/>
      </c>
      <c r="IF26" s="182" t="str">
        <f>IF(COUNTIF($AJ26,CF$8),IF(COUNTIF($HX26:IE26,"")&lt;CF$13,CONCATENATE(" + ",VLOOKUP(IF$10,$BU$14:$BW$44,2,FALSE)),VLOOKUP(IF$10,$BU$14:$BW$44,2,FALSE)),"")</f>
        <v/>
      </c>
      <c r="IG26" s="182" t="str">
        <f>IF(COUNTIF($AJ26,CG$8),IF(COUNTIF($HX26:IF26,"")&lt;CG$13,CONCATENATE(" + ",VLOOKUP(IG$10,$BU$14:$BW$44,2,FALSE)),VLOOKUP(IG$10,$BU$14:$BW$44,2,FALSE)),"")</f>
        <v/>
      </c>
      <c r="IH26" s="182" t="str">
        <f>IF(COUNTIF($AJ26,CH$8),IF(COUNTIF($HX26:IG26,"")&lt;CH$13,CONCATENATE(" + ",VLOOKUP(IH$10,$BU$14:$BW$44,2,FALSE)),VLOOKUP(IH$10,$BU$14:$BW$44,2,FALSE)),"")</f>
        <v/>
      </c>
      <c r="II26" s="182" t="str">
        <f>IF(COUNTIF($AJ26,CI$8),IF(COUNTIF($HX26:IH26,"")&lt;CI$13,CONCATENATE(" + ",VLOOKUP(II$10,$BU$14:$BW$44,2,FALSE)),VLOOKUP(II$10,$BU$14:$BW$44,2,FALSE)),"")</f>
        <v/>
      </c>
      <c r="IJ26" s="182" t="str">
        <f>IF(COUNTIF($AJ26,CJ$8),IF(COUNTIF($HX26:II26,"")&lt;CJ$13,CONCATENATE(" + ",VLOOKUP(IJ$10,$BU$14:$BW$44,2,FALSE)),VLOOKUP(IJ$10,$BU$14:$BW$44,2,FALSE)),"")</f>
        <v/>
      </c>
      <c r="IK26" s="182" t="str">
        <f>IF(COUNTIF($AJ26,CK$8),IF(COUNTIF($HX26:IJ26,"")&lt;CK$13,CONCATENATE(" + ",VLOOKUP(IK$10,$BU$14:$BW$44,2,FALSE)),VLOOKUP(IK$10,$BU$14:$BW$44,2,FALSE)),"")</f>
        <v/>
      </c>
      <c r="IL26" s="182" t="str">
        <f>IF(COUNTIF($AJ26,CL$8),IF(COUNTIF($HX26:IK26,"")&lt;CL$13,CONCATENATE(" + ",VLOOKUP(IL$10,$BU$14:$BW$44,2,FALSE)),VLOOKUP(IL$10,$BU$14:$BW$44,2,FALSE)),"")</f>
        <v/>
      </c>
      <c r="IM26" s="182" t="str">
        <f>IF(COUNTIF($AJ26,CM$8),IF(COUNTIF($HX26:IL26,"")&lt;CM$13,CONCATENATE(" + ",VLOOKUP(IM$10,$BU$14:$BW$44,2,FALSE)),VLOOKUP(IM$10,$BU$14:$BW$44,2,FALSE)),"")</f>
        <v/>
      </c>
      <c r="IN26" s="182" t="str">
        <f>IF(COUNTIF($AJ26,CN$8),IF(COUNTIF($HX26:IM26,"")&lt;CN$13,CONCATENATE(" + ",VLOOKUP(IN$10,$BU$14:$BW$44,2,FALSE)),VLOOKUP(IN$10,$BU$14:$BW$44,2,FALSE)),"")</f>
        <v/>
      </c>
      <c r="IO26" s="182" t="str">
        <f>IF(COUNTIF($AJ26,CO$8),IF(COUNTIF($HX26:IN26,"")&lt;CO$13,CONCATENATE(" + ",VLOOKUP(IO$10,$BU$14:$BW$44,2,FALSE)),VLOOKUP(IO$10,$BU$14:$BW$44,2,FALSE)),"")</f>
        <v/>
      </c>
      <c r="IP26" s="182" t="str">
        <f>IF(COUNTIF($AJ26,CP$8),IF(COUNTIF($HX26:IO26,"")&lt;CP$13,CONCATENATE(" + ",VLOOKUP(IP$10,$BU$14:$BW$44,2,FALSE)),VLOOKUP(IP$10,$BU$14:$BW$44,2,FALSE)),"")</f>
        <v/>
      </c>
      <c r="IQ26" s="182" t="str">
        <f>IF(COUNTIF($AJ26,CQ$8),IF(COUNTIF($HX26:IP26,"")&lt;CQ$13,CONCATENATE(" + ",VLOOKUP(IQ$10,$BU$14:$BW$44,2,FALSE)),VLOOKUP(IQ$10,$BU$14:$BW$44,2,FALSE)),"")</f>
        <v/>
      </c>
      <c r="IR26" s="182" t="str">
        <f>IF(COUNTIF($AJ26,CR$8),IF(COUNTIF($HX26:IQ26,"")&lt;CR$13,CONCATENATE(" + ",VLOOKUP(IR$10,$BU$14:$BW$44,2,FALSE)),VLOOKUP(IR$10,$BU$14:$BW$44,2,FALSE)),"")</f>
        <v/>
      </c>
      <c r="IS26" s="182" t="str">
        <f>IF(COUNTIF($AJ26,CS$8),IF(COUNTIF($HX26:IR26,"")&lt;CS$13,CONCATENATE(" + ",VLOOKUP(IS$10,$BU$14:$BW$44,2,FALSE)),VLOOKUP(IS$10,$BU$14:$BW$44,2,FALSE)),"")</f>
        <v/>
      </c>
      <c r="IT26" s="182" t="str">
        <f>IF(COUNTIF($AJ26,CT$8),IF(COUNTIF($HX26:IS26,"")&lt;CT$13,CONCATENATE(" + ",VLOOKUP(IT$10,$BU$14:$BW$44,2,FALSE)),VLOOKUP(IT$10,$BU$14:$BW$44,2,FALSE)),"")</f>
        <v/>
      </c>
      <c r="IU26" s="182" t="str">
        <f>IF(COUNTIF($AJ26,CU$8),IF(COUNTIF($HX26:IT26,"")&lt;CU$13,CONCATENATE(" + ",VLOOKUP(IU$10,$BU$14:$BW$44,2,FALSE)),VLOOKUP(IU$10,$BU$14:$BW$44,2,FALSE)),"")</f>
        <v/>
      </c>
      <c r="IV26" s="182" t="str">
        <f>IF(COUNTIF($AJ26,CV$8),IF(COUNTIF($HX26:IU26,"")&lt;CV$13,CONCATENATE(" + ",VLOOKUP(IV$10,$BU$14:$BW$44,2,FALSE)),VLOOKUP(IV$10,$BU$14:$BW$44,2,FALSE)),"")</f>
        <v/>
      </c>
      <c r="IW26" s="183" t="str">
        <f>IF(COUNTIF($AJ26,CW$8),IF(COUNTIF($HX26:IV26,"")&lt;CW$13,CONCATENATE(" + ",VLOOKUP(IW$10,$BU$14:$BW$44,2,FALSE)),VLOOKUP(IW$10,$BU$14:$BW$44,2,FALSE)),"")</f>
        <v/>
      </c>
      <c r="IX26" s="181">
        <f t="shared" si="108"/>
        <v>10</v>
      </c>
      <c r="IY26" s="184" t="str">
        <f t="shared" si="109"/>
        <v/>
      </c>
      <c r="IZ26" s="182" t="str">
        <f t="shared" si="110"/>
        <v/>
      </c>
      <c r="JA26" s="182" t="str">
        <f t="shared" si="111"/>
        <v/>
      </c>
      <c r="JB26" s="182" t="str">
        <f t="shared" si="112"/>
        <v/>
      </c>
      <c r="JC26" s="182" t="str">
        <f t="shared" si="113"/>
        <v/>
      </c>
      <c r="JD26" s="182" t="str">
        <f t="shared" si="114"/>
        <v/>
      </c>
      <c r="JE26" s="182" t="str">
        <f t="shared" si="115"/>
        <v/>
      </c>
      <c r="JF26" s="182" t="str">
        <f t="shared" si="116"/>
        <v/>
      </c>
      <c r="JG26" s="182" t="str">
        <f t="shared" si="117"/>
        <v/>
      </c>
      <c r="JH26" s="182" t="str">
        <f t="shared" si="118"/>
        <v/>
      </c>
      <c r="JI26" s="182" t="str">
        <f t="shared" si="119"/>
        <v/>
      </c>
      <c r="JJ26" s="182" t="str">
        <f t="shared" si="120"/>
        <v/>
      </c>
      <c r="JK26" s="182" t="str">
        <f t="shared" si="121"/>
        <v/>
      </c>
      <c r="JL26" s="182" t="str">
        <f t="shared" si="122"/>
        <v/>
      </c>
      <c r="JM26" s="182" t="str">
        <f t="shared" si="123"/>
        <v/>
      </c>
      <c r="JN26" s="182" t="str">
        <f t="shared" si="124"/>
        <v/>
      </c>
      <c r="JO26" s="182" t="str">
        <f t="shared" si="125"/>
        <v/>
      </c>
      <c r="JP26" s="182" t="str">
        <f t="shared" si="126"/>
        <v/>
      </c>
      <c r="JQ26" s="182" t="str">
        <f t="shared" si="127"/>
        <v/>
      </c>
      <c r="JR26" s="182" t="str">
        <f t="shared" si="128"/>
        <v/>
      </c>
      <c r="JS26" s="182" t="str">
        <f t="shared" si="129"/>
        <v/>
      </c>
      <c r="JT26" s="182" t="str">
        <f t="shared" si="130"/>
        <v/>
      </c>
      <c r="JU26" s="182" t="str">
        <f t="shared" si="131"/>
        <v/>
      </c>
      <c r="JV26" s="182" t="str">
        <f t="shared" si="132"/>
        <v/>
      </c>
      <c r="JW26" s="183" t="str">
        <f t="shared" si="133"/>
        <v/>
      </c>
      <c r="JX26" s="179" t="str">
        <f t="shared" si="134"/>
        <v>Ano</v>
      </c>
      <c r="JY26" s="173" t="str">
        <f t="shared" si="135"/>
        <v/>
      </c>
      <c r="JZ26" s="173" t="str">
        <f>IF(COUNTIF($AK26,BZ$8),IF(COUNTIF($JX26:JY26,"")&lt;BZ$13,CONCATENATE(" + ",VLOOKUP(JZ$10,$BU$14:$BW$44,2,FALSE)),VLOOKUP(JZ$10,$BU$14:$BW$44,2,FALSE)),"")</f>
        <v/>
      </c>
      <c r="KA26" s="173" t="str">
        <f>IF(COUNTIF($AK26,CA$8),IF(COUNTIF($JX26:JZ26,"")&lt;CA$13,CONCATENATE(" + ",VLOOKUP(KA$10,$BU$14:$BW$44,2,FALSE)),VLOOKUP(KA$10,$BU$14:$BW$44,2,FALSE)),"")</f>
        <v/>
      </c>
      <c r="KB26" s="173" t="str">
        <f>IF(COUNTIF($AK26,CB$8),IF(COUNTIF($JX26:KA26,"")&lt;CB$13,CONCATENATE(" + ",VLOOKUP(KB$10,$BU$14:$BW$44,2,FALSE)),VLOOKUP(KB$10,$BU$14:$BW$44,2,FALSE)),"")</f>
        <v/>
      </c>
      <c r="KC26" s="173" t="str">
        <f>IF(COUNTIF($AK26,CC$8),IF(COUNTIF($JX26:KB26,"")&lt;CC$13,CONCATENATE(" + ",VLOOKUP(KC$10,$BU$14:$BW$44,2,FALSE)),VLOOKUP(KC$10,$BU$14:$BW$44,2,FALSE)),"")</f>
        <v/>
      </c>
      <c r="KD26" s="173" t="str">
        <f>IF(COUNTIF($AK26,CD$8),IF(COUNTIF($JX26:KC26,"")&lt;CD$13,CONCATENATE(" + ",VLOOKUP(KD$10,$BU$14:$BW$44,2,FALSE)),VLOOKUP(KD$10,$BU$14:$BW$44,2,FALSE)),"")</f>
        <v/>
      </c>
      <c r="KE26" s="173" t="str">
        <f>IF(COUNTIF($AK26,CE$8),IF(COUNTIF($JX26:KD26,"")&lt;CE$13,CONCATENATE(" + ",VLOOKUP(KE$10,$BU$14:$BW$44,2,FALSE)),VLOOKUP(KE$10,$BU$14:$BW$44,2,FALSE)),"")</f>
        <v/>
      </c>
      <c r="KF26" s="173" t="str">
        <f>IF(COUNTIF($AK26,CF$8),IF(COUNTIF($JX26:KE26,"")&lt;CF$13,CONCATENATE(" + ",VLOOKUP(KF$10,$BU$14:$BW$44,2,FALSE)),VLOOKUP(KF$10,$BU$14:$BW$44,2,FALSE)),"")</f>
        <v/>
      </c>
      <c r="KG26" s="173" t="str">
        <f>IF(COUNTIF($AK26,CG$8),IF(COUNTIF($JX26:KF26,"")&lt;CG$13,CONCATENATE(" + ",VLOOKUP(KG$10,$BU$14:$BW$44,2,FALSE)),VLOOKUP(KG$10,$BU$14:$BW$44,2,FALSE)),"")</f>
        <v/>
      </c>
      <c r="KH26" s="173" t="str">
        <f>IF(COUNTIF($AK26,CH$8),IF(COUNTIF($JX26:KG26,"")&lt;CH$13,CONCATENATE(" + ",VLOOKUP(KH$10,$BU$14:$BW$44,2,FALSE)),VLOOKUP(KH$10,$BU$14:$BW$44,2,FALSE)),"")</f>
        <v/>
      </c>
      <c r="KI26" s="173" t="str">
        <f>IF(COUNTIF($AK26,CI$8),IF(COUNTIF($JX26:KH26,"")&lt;CI$13,CONCATENATE(" + ",VLOOKUP(KI$10,$BU$14:$BW$44,2,FALSE)),VLOOKUP(KI$10,$BU$14:$BW$44,2,FALSE)),"")</f>
        <v/>
      </c>
      <c r="KJ26" s="173" t="str">
        <f>IF(COUNTIF($AK26,CJ$8),IF(COUNTIF($JX26:KI26,"")&lt;CJ$13,CONCATENATE(" + ",VLOOKUP(KJ$10,$BU$14:$BW$44,2,FALSE)),VLOOKUP(KJ$10,$BU$14:$BW$44,2,FALSE)),"")</f>
        <v/>
      </c>
      <c r="KK26" s="173" t="str">
        <f>IF(COUNTIF($AK26,CK$8),IF(COUNTIF($JX26:KJ26,"")&lt;CK$13,CONCATENATE(" + ",VLOOKUP(KK$10,$BU$14:$BW$44,2,FALSE)),VLOOKUP(KK$10,$BU$14:$BW$44,2,FALSE)),"")</f>
        <v/>
      </c>
      <c r="KL26" s="173" t="str">
        <f>IF(COUNTIF($AK26,CL$8),IF(COUNTIF($JX26:KK26,"")&lt;CL$13,CONCATENATE(" + ",VLOOKUP(KL$10,$BU$14:$BW$44,2,FALSE)),VLOOKUP(KL$10,$BU$14:$BW$44,2,FALSE)),"")</f>
        <v/>
      </c>
      <c r="KM26" s="173" t="str">
        <f>IF(COUNTIF($AK26,CM$8),IF(COUNTIF($JX26:KL26,"")&lt;CM$13,CONCATENATE(" + ",VLOOKUP(KM$10,$BU$14:$BW$44,2,FALSE)),VLOOKUP(KM$10,$BU$14:$BW$44,2,FALSE)),"")</f>
        <v/>
      </c>
      <c r="KN26" s="173" t="str">
        <f>IF(COUNTIF($AK26,CN$8),IF(COUNTIF($JX26:KM26,"")&lt;CN$13,CONCATENATE(" + ",VLOOKUP(KN$10,$BU$14:$BW$44,2,FALSE)),VLOOKUP(KN$10,$BU$14:$BW$44,2,FALSE)),"")</f>
        <v/>
      </c>
      <c r="KO26" s="173" t="str">
        <f>IF(COUNTIF($AK26,CO$8),IF(COUNTIF($JX26:KN26,"")&lt;CO$13,CONCATENATE(" + ",VLOOKUP(KO$10,$BU$14:$BW$44,2,FALSE)),VLOOKUP(KO$10,$BU$14:$BW$44,2,FALSE)),"")</f>
        <v/>
      </c>
      <c r="KP26" s="173" t="str">
        <f>IF(COUNTIF($AK26,CP$8),IF(COUNTIF($JX26:KO26,"")&lt;CP$13,CONCATENATE(" + ",VLOOKUP(KP$10,$BU$14:$BW$44,2,FALSE)),VLOOKUP(KP$10,$BU$14:$BW$44,2,FALSE)),"")</f>
        <v/>
      </c>
      <c r="KQ26" s="173" t="str">
        <f>IF(COUNTIF($AK26,CQ$8),IF(COUNTIF($JX26:KP26,"")&lt;CQ$13,CONCATENATE(" + ",VLOOKUP(KQ$10,$BU$14:$BW$44,2,FALSE)),VLOOKUP(KQ$10,$BU$14:$BW$44,2,FALSE)),"")</f>
        <v/>
      </c>
      <c r="KR26" s="173" t="str">
        <f>IF(COUNTIF($AK26,CR$8),IF(COUNTIF($JX26:KQ26,"")&lt;CR$13,CONCATENATE(" + ",VLOOKUP(KR$10,$BU$14:$BW$44,2,FALSE)),VLOOKUP(KR$10,$BU$14:$BW$44,2,FALSE)),"")</f>
        <v/>
      </c>
      <c r="KS26" s="173" t="str">
        <f>IF(COUNTIF($AK26,CS$8),IF(COUNTIF($JX26:KR26,"")&lt;CS$13,CONCATENATE(" + ",VLOOKUP(KS$10,$BU$14:$BW$44,2,FALSE)),VLOOKUP(KS$10,$BU$14:$BW$44,2,FALSE)),"")</f>
        <v/>
      </c>
      <c r="KT26" s="173" t="str">
        <f>IF(COUNTIF($AK26,CT$8),IF(COUNTIF($JX26:KS26,"")&lt;CT$13,CONCATENATE(" + ",VLOOKUP(KT$10,$BU$14:$BW$44,2,FALSE)),VLOOKUP(KT$10,$BU$14:$BW$44,2,FALSE)),"")</f>
        <v/>
      </c>
      <c r="KU26" s="173" t="str">
        <f>IF(COUNTIF($AK26,CU$8),IF(COUNTIF($JX26:KT26,"")&lt;CU$13,CONCATENATE(" + ",VLOOKUP(KU$10,$BU$14:$BW$44,2,FALSE)),VLOOKUP(KU$10,$BU$14:$BW$44,2,FALSE)),"")</f>
        <v/>
      </c>
      <c r="KV26" s="173" t="str">
        <f>IF(COUNTIF($AK26,CV$8),IF(COUNTIF($JX26:KU26,"")&lt;CV$13,CONCATENATE(" + ",VLOOKUP(KV$10,$BU$14:$BW$44,2,FALSE)),VLOOKUP(KV$10,$BU$14:$BW$44,2,FALSE)),"")</f>
        <v/>
      </c>
      <c r="KW26" s="180" t="str">
        <f>IF(COUNTIF($AK26,CW$8),IF(COUNTIF($JX26:KV26,"")&lt;CW$13,CONCATENATE(" + ",VLOOKUP(KW$10,$BU$14:$BW$44,2,FALSE)),VLOOKUP(KW$10,$BU$14:$BW$44,2,FALSE)),"")</f>
        <v/>
      </c>
      <c r="KX26" s="179">
        <f t="shared" si="136"/>
        <v>12</v>
      </c>
      <c r="KY26" s="174" t="str">
        <f t="shared" si="137"/>
        <v/>
      </c>
      <c r="KZ26" s="173" t="str">
        <f t="shared" si="138"/>
        <v/>
      </c>
      <c r="LA26" s="173" t="str">
        <f t="shared" si="139"/>
        <v/>
      </c>
      <c r="LB26" s="173" t="str">
        <f t="shared" si="140"/>
        <v/>
      </c>
      <c r="LC26" s="173" t="str">
        <f t="shared" si="141"/>
        <v/>
      </c>
      <c r="LD26" s="173" t="str">
        <f t="shared" si="142"/>
        <v/>
      </c>
      <c r="LE26" s="173" t="str">
        <f t="shared" si="143"/>
        <v/>
      </c>
      <c r="LF26" s="173" t="str">
        <f t="shared" si="144"/>
        <v/>
      </c>
      <c r="LG26" s="173" t="str">
        <f t="shared" si="145"/>
        <v/>
      </c>
      <c r="LH26" s="173" t="str">
        <f t="shared" si="146"/>
        <v/>
      </c>
      <c r="LI26" s="173" t="str">
        <f t="shared" si="147"/>
        <v/>
      </c>
      <c r="LJ26" s="173" t="str">
        <f t="shared" si="148"/>
        <v/>
      </c>
      <c r="LK26" s="173" t="str">
        <f t="shared" si="149"/>
        <v/>
      </c>
      <c r="LL26" s="173" t="str">
        <f t="shared" si="150"/>
        <v/>
      </c>
      <c r="LM26" s="173" t="str">
        <f t="shared" si="151"/>
        <v/>
      </c>
      <c r="LN26" s="173" t="str">
        <f t="shared" si="152"/>
        <v/>
      </c>
      <c r="LO26" s="173" t="str">
        <f t="shared" si="153"/>
        <v/>
      </c>
      <c r="LP26" s="173" t="str">
        <f t="shared" si="154"/>
        <v/>
      </c>
      <c r="LQ26" s="173" t="str">
        <f t="shared" si="155"/>
        <v/>
      </c>
      <c r="LR26" s="173" t="str">
        <f t="shared" si="156"/>
        <v/>
      </c>
      <c r="LS26" s="173" t="str">
        <f t="shared" si="157"/>
        <v/>
      </c>
      <c r="LT26" s="173" t="str">
        <f t="shared" si="158"/>
        <v/>
      </c>
      <c r="LU26" s="173" t="str">
        <f t="shared" si="159"/>
        <v/>
      </c>
      <c r="LV26" s="173" t="str">
        <f t="shared" si="160"/>
        <v/>
      </c>
      <c r="LW26" s="180" t="str">
        <f t="shared" si="161"/>
        <v/>
      </c>
      <c r="LX26" s="181" t="str">
        <f t="shared" si="162"/>
        <v/>
      </c>
      <c r="LY26" s="182" t="str">
        <f t="shared" si="163"/>
        <v>Ne</v>
      </c>
      <c r="LZ26" s="182" t="str">
        <f>IF(COUNTIF($AL26,BZ$8),IF(COUNTIF($LX26:LY26,"")&lt;BZ$13,CONCATENATE(" + ",VLOOKUP(LZ$10,$BU$14:$BW$44,2,FALSE)),VLOOKUP(LZ$10,$BU$14:$BW$44,2,FALSE)),"")</f>
        <v/>
      </c>
      <c r="MA26" s="182" t="str">
        <f>IF(COUNTIF($AL26,CA$8),IF(COUNTIF($LX26:LZ26,"")&lt;CA$13,CONCATENATE(" + ",VLOOKUP(MA$10,$BU$14:$BW$44,2,FALSE)),VLOOKUP(MA$10,$BU$14:$BW$44,2,FALSE)),"")</f>
        <v/>
      </c>
      <c r="MB26" s="182" t="str">
        <f>IF(COUNTIF($AL26,CB$8),IF(COUNTIF($LX26:MA26,"")&lt;CB$13,CONCATENATE(" + ",VLOOKUP(MB$10,$BU$14:$BW$44,2,FALSE)),VLOOKUP(MB$10,$BU$14:$BW$44,2,FALSE)),"")</f>
        <v/>
      </c>
      <c r="MC26" s="182" t="str">
        <f>IF(COUNTIF($AL26,CC$8),IF(COUNTIF($LX26:MB26,"")&lt;CC$13,CONCATENATE(" + ",VLOOKUP(MC$10,$BU$14:$BW$44,2,FALSE)),VLOOKUP(MC$10,$BU$14:$BW$44,2,FALSE)),"")</f>
        <v/>
      </c>
      <c r="MD26" s="182" t="str">
        <f>IF(COUNTIF($AL26,CD$8),IF(COUNTIF($LX26:MC26,"")&lt;CD$13,CONCATENATE(" + ",VLOOKUP(MD$10,$BU$14:$BW$44,2,FALSE)),VLOOKUP(MD$10,$BU$14:$BW$44,2,FALSE)),"")</f>
        <v/>
      </c>
      <c r="ME26" s="182" t="str">
        <f>IF(COUNTIF($AL26,CE$8),IF(COUNTIF($LX26:MD26,"")&lt;CE$13,CONCATENATE(" + ",VLOOKUP(ME$10,$BU$14:$BW$44,2,FALSE)),VLOOKUP(ME$10,$BU$14:$BW$44,2,FALSE)),"")</f>
        <v/>
      </c>
      <c r="MF26" s="182" t="str">
        <f>IF(COUNTIF($AL26,CF$8),IF(COUNTIF($LX26:ME26,"")&lt;CF$13,CONCATENATE(" + ",VLOOKUP(MF$10,$BU$14:$BW$44,2,FALSE)),VLOOKUP(MF$10,$BU$14:$BW$44,2,FALSE)),"")</f>
        <v/>
      </c>
      <c r="MG26" s="182" t="str">
        <f>IF(COUNTIF($AL26,CG$8),IF(COUNTIF($LX26:MF26,"")&lt;CG$13,CONCATENATE(" + ",VLOOKUP(MG$10,$BU$14:$BW$44,2,FALSE)),VLOOKUP(MG$10,$BU$14:$BW$44,2,FALSE)),"")</f>
        <v/>
      </c>
      <c r="MH26" s="182" t="str">
        <f>IF(COUNTIF($AL26,CH$8),IF(COUNTIF($LX26:MG26,"")&lt;CH$13,CONCATENATE(" + ",VLOOKUP(MH$10,$BU$14:$BW$44,2,FALSE)),VLOOKUP(MH$10,$BU$14:$BW$44,2,FALSE)),"")</f>
        <v/>
      </c>
      <c r="MI26" s="182" t="str">
        <f>IF(COUNTIF($AL26,CI$8),IF(COUNTIF($LX26:MH26,"")&lt;CI$13,CONCATENATE(" + ",VLOOKUP(MI$10,$BU$14:$BW$44,2,FALSE)),VLOOKUP(MI$10,$BU$14:$BW$44,2,FALSE)),"")</f>
        <v/>
      </c>
      <c r="MJ26" s="182" t="str">
        <f>IF(COUNTIF($AL26,CJ$8),IF(COUNTIF($LX26:MI26,"")&lt;CJ$13,CONCATENATE(" + ",VLOOKUP(MJ$10,$BU$14:$BW$44,2,FALSE)),VLOOKUP(MJ$10,$BU$14:$BW$44,2,FALSE)),"")</f>
        <v/>
      </c>
      <c r="MK26" s="182" t="str">
        <f>IF(COUNTIF($AL26,CK$8),IF(COUNTIF($LX26:MJ26,"")&lt;CK$13,CONCATENATE(" + ",VLOOKUP(MK$10,$BU$14:$BW$44,2,FALSE)),VLOOKUP(MK$10,$BU$14:$BW$44,2,FALSE)),"")</f>
        <v/>
      </c>
      <c r="ML26" s="182" t="str">
        <f>IF(COUNTIF($AL26,CL$8),IF(COUNTIF($LX26:MK26,"")&lt;CL$13,CONCATENATE(" + ",VLOOKUP(ML$10,$BU$14:$BW$44,2,FALSE)),VLOOKUP(ML$10,$BU$14:$BW$44,2,FALSE)),"")</f>
        <v/>
      </c>
      <c r="MM26" s="182" t="str">
        <f>IF(COUNTIF($AL26,CM$8),IF(COUNTIF($LX26:ML26,"")&lt;CM$13,CONCATENATE(" + ",VLOOKUP(MM$10,$BU$14:$BW$44,2,FALSE)),VLOOKUP(MM$10,$BU$14:$BW$44,2,FALSE)),"")</f>
        <v/>
      </c>
      <c r="MN26" s="182" t="str">
        <f>IF(COUNTIF($AL26,CN$8),IF(COUNTIF($LX26:MM26,"")&lt;CN$13,CONCATENATE(" + ",VLOOKUP(MN$10,$BU$14:$BW$44,2,FALSE)),VLOOKUP(MN$10,$BU$14:$BW$44,2,FALSE)),"")</f>
        <v/>
      </c>
      <c r="MO26" s="182" t="str">
        <f>IF(COUNTIF($AL26,CO$8),IF(COUNTIF($LX26:MN26,"")&lt;CO$13,CONCATENATE(" + ",VLOOKUP(MO$10,$BU$14:$BW$44,2,FALSE)),VLOOKUP(MO$10,$BU$14:$BW$44,2,FALSE)),"")</f>
        <v/>
      </c>
      <c r="MP26" s="182" t="str">
        <f>IF(COUNTIF($AL26,CP$8),IF(COUNTIF($LX26:MO26,"")&lt;CP$13,CONCATENATE(" + ",VLOOKUP(MP$10,$BU$14:$BW$44,2,FALSE)),VLOOKUP(MP$10,$BU$14:$BW$44,2,FALSE)),"")</f>
        <v/>
      </c>
      <c r="MQ26" s="182" t="str">
        <f>IF(COUNTIF($AL26,CQ$8),IF(COUNTIF($LX26:MP26,"")&lt;CQ$13,CONCATENATE(" + ",VLOOKUP(MQ$10,$BU$14:$BW$44,2,FALSE)),VLOOKUP(MQ$10,$BU$14:$BW$44,2,FALSE)),"")</f>
        <v/>
      </c>
      <c r="MR26" s="182" t="str">
        <f>IF(COUNTIF($AL26,CR$8),IF(COUNTIF($LX26:MQ26,"")&lt;CR$13,CONCATENATE(" + ",VLOOKUP(MR$10,$BU$14:$BW$44,2,FALSE)),VLOOKUP(MR$10,$BU$14:$BW$44,2,FALSE)),"")</f>
        <v/>
      </c>
      <c r="MS26" s="182" t="str">
        <f>IF(COUNTIF($AL26,CS$8),IF(COUNTIF($LX26:MR26,"")&lt;CS$13,CONCATENATE(" + ",VLOOKUP(MS$10,$BU$14:$BW$44,2,FALSE)),VLOOKUP(MS$10,$BU$14:$BW$44,2,FALSE)),"")</f>
        <v/>
      </c>
      <c r="MT26" s="182" t="str">
        <f>IF(COUNTIF($AL26,CT$8),IF(COUNTIF($LX26:MS26,"")&lt;CT$13,CONCATENATE(" + ",VLOOKUP(MT$10,$BU$14:$BW$44,2,FALSE)),VLOOKUP(MT$10,$BU$14:$BW$44,2,FALSE)),"")</f>
        <v/>
      </c>
      <c r="MU26" s="182" t="str">
        <f>IF(COUNTIF($AL26,CU$8),IF(COUNTIF($LX26:MT26,"")&lt;CU$13,CONCATENATE(" + ",VLOOKUP(MU$10,$BU$14:$BW$44,2,FALSE)),VLOOKUP(MU$10,$BU$14:$BW$44,2,FALSE)),"")</f>
        <v/>
      </c>
      <c r="MV26" s="182" t="str">
        <f>IF(COUNTIF($AL26,CV$8),IF(COUNTIF($LX26:MU26,"")&lt;CV$13,CONCATENATE(" + ",VLOOKUP(MV$10,$BU$14:$BW$44,2,FALSE)),VLOOKUP(MV$10,$BU$14:$BW$44,2,FALSE)),"")</f>
        <v/>
      </c>
      <c r="MW26" s="183" t="str">
        <f>IF(COUNTIF($AL26,CW$8),IF(COUNTIF($LX26:MV26,"")&lt;CW$13,CONCATENATE(" + ",VLOOKUP(MW$10,$BU$14:$BW$44,2,FALSE)),VLOOKUP(MW$10,$BU$14:$BW$44,2,FALSE)),"")</f>
        <v/>
      </c>
      <c r="MX26" s="181" t="str">
        <f t="shared" si="164"/>
        <v/>
      </c>
      <c r="MY26" s="184">
        <f t="shared" si="165"/>
        <v>0</v>
      </c>
      <c r="MZ26" s="182" t="str">
        <f t="shared" si="166"/>
        <v/>
      </c>
      <c r="NA26" s="182" t="str">
        <f t="shared" si="167"/>
        <v/>
      </c>
      <c r="NB26" s="182" t="str">
        <f t="shared" si="168"/>
        <v/>
      </c>
      <c r="NC26" s="182" t="str">
        <f t="shared" si="169"/>
        <v/>
      </c>
      <c r="ND26" s="182" t="str">
        <f t="shared" si="170"/>
        <v/>
      </c>
      <c r="NE26" s="182" t="str">
        <f t="shared" si="171"/>
        <v/>
      </c>
      <c r="NF26" s="182" t="str">
        <f t="shared" si="172"/>
        <v/>
      </c>
      <c r="NG26" s="182" t="str">
        <f t="shared" si="173"/>
        <v/>
      </c>
      <c r="NH26" s="182" t="str">
        <f t="shared" si="174"/>
        <v/>
      </c>
      <c r="NI26" s="182" t="str">
        <f t="shared" si="175"/>
        <v/>
      </c>
      <c r="NJ26" s="182" t="str">
        <f t="shared" si="176"/>
        <v/>
      </c>
      <c r="NK26" s="182" t="str">
        <f t="shared" si="177"/>
        <v/>
      </c>
      <c r="NL26" s="182" t="str">
        <f t="shared" si="178"/>
        <v/>
      </c>
      <c r="NM26" s="182" t="str">
        <f t="shared" si="179"/>
        <v/>
      </c>
      <c r="NN26" s="182" t="str">
        <f t="shared" si="180"/>
        <v/>
      </c>
      <c r="NO26" s="182" t="str">
        <f t="shared" si="181"/>
        <v/>
      </c>
      <c r="NP26" s="182" t="str">
        <f t="shared" si="182"/>
        <v/>
      </c>
      <c r="NQ26" s="182" t="str">
        <f t="shared" si="183"/>
        <v/>
      </c>
      <c r="NR26" s="182" t="str">
        <f t="shared" si="184"/>
        <v/>
      </c>
      <c r="NS26" s="182" t="str">
        <f t="shared" si="185"/>
        <v/>
      </c>
      <c r="NT26" s="182" t="str">
        <f t="shared" si="186"/>
        <v/>
      </c>
      <c r="NU26" s="182" t="str">
        <f t="shared" si="187"/>
        <v/>
      </c>
      <c r="NV26" s="182" t="str">
        <f t="shared" si="188"/>
        <v/>
      </c>
      <c r="NW26" s="183" t="str">
        <f t="shared" si="189"/>
        <v/>
      </c>
    </row>
    <row r="27" spans="1:387" s="271" customFormat="1" ht="17.25" customHeight="1" x14ac:dyDescent="0.15">
      <c r="A27" s="223" t="s">
        <v>390</v>
      </c>
      <c r="B27" s="224" t="s">
        <v>479</v>
      </c>
      <c r="C27" s="225" t="s">
        <v>480</v>
      </c>
      <c r="D27" s="225" t="s">
        <v>481</v>
      </c>
      <c r="E27" s="226" t="s">
        <v>43</v>
      </c>
      <c r="F27" s="227" t="s">
        <v>482</v>
      </c>
      <c r="G27" s="225" t="s">
        <v>43</v>
      </c>
      <c r="H27" s="225" t="s">
        <v>418</v>
      </c>
      <c r="I27" s="227" t="s">
        <v>483</v>
      </c>
      <c r="J27" s="227" t="s">
        <v>484</v>
      </c>
      <c r="K27" s="227" t="s">
        <v>485</v>
      </c>
      <c r="L27" s="227" t="s">
        <v>486</v>
      </c>
      <c r="M27" s="227" t="s">
        <v>487</v>
      </c>
      <c r="N27" s="228" t="s">
        <v>488</v>
      </c>
      <c r="O27" s="228" t="s">
        <v>489</v>
      </c>
      <c r="P27" s="228" t="s">
        <v>490</v>
      </c>
      <c r="Q27" s="228" t="s">
        <v>491</v>
      </c>
      <c r="R27" s="228" t="s">
        <v>43</v>
      </c>
      <c r="S27" s="228" t="s">
        <v>43</v>
      </c>
      <c r="T27" s="229">
        <v>26000</v>
      </c>
      <c r="U27" s="230" t="s">
        <v>492</v>
      </c>
      <c r="V27" s="230" t="s">
        <v>493</v>
      </c>
      <c r="W27" s="229">
        <v>26000</v>
      </c>
      <c r="X27" s="229">
        <v>0</v>
      </c>
      <c r="Y27" s="229" t="s">
        <v>462</v>
      </c>
      <c r="Z27" s="229" t="s">
        <v>409</v>
      </c>
      <c r="AA27" s="272">
        <v>26000</v>
      </c>
      <c r="AB27" s="223"/>
      <c r="AC27" s="223"/>
      <c r="AD27" s="223"/>
      <c r="AE27" s="223"/>
      <c r="AF27" s="223"/>
      <c r="AG27" s="223" t="s">
        <v>221</v>
      </c>
      <c r="AH27" s="233" t="s">
        <v>247</v>
      </c>
      <c r="AI27" s="233" t="s">
        <v>274</v>
      </c>
      <c r="AJ27" s="233" t="s">
        <v>299</v>
      </c>
      <c r="AK27" s="233" t="s">
        <v>325</v>
      </c>
      <c r="AL27" s="233" t="s">
        <v>351</v>
      </c>
      <c r="AM27" s="41" t="s">
        <v>160</v>
      </c>
      <c r="AN27" s="42">
        <v>0</v>
      </c>
      <c r="AO27" s="232" t="s">
        <v>478</v>
      </c>
      <c r="AP27" s="42">
        <v>7</v>
      </c>
      <c r="AQ27" s="41" t="s">
        <v>411</v>
      </c>
      <c r="AR27" s="43">
        <v>10</v>
      </c>
      <c r="AS27" s="41" t="s">
        <v>412</v>
      </c>
      <c r="AT27" s="43">
        <v>6</v>
      </c>
      <c r="AU27" s="75" t="str">
        <f t="shared" si="1"/>
        <v>Ano</v>
      </c>
      <c r="AV27" s="75">
        <f t="shared" si="2"/>
        <v>10</v>
      </c>
      <c r="AW27" s="75" t="str">
        <f t="shared" si="3"/>
        <v>Ano</v>
      </c>
      <c r="AX27" s="75">
        <f t="shared" si="4"/>
        <v>12</v>
      </c>
      <c r="AY27" s="75" t="str">
        <f t="shared" si="5"/>
        <v>Nad 10 000</v>
      </c>
      <c r="AZ27" s="75">
        <f t="shared" si="6"/>
        <v>2</v>
      </c>
      <c r="BA27" s="75" t="str">
        <f t="shared" si="7"/>
        <v>Ano</v>
      </c>
      <c r="BB27" s="75">
        <f t="shared" si="8"/>
        <v>10</v>
      </c>
      <c r="BC27" s="75" t="str">
        <f t="shared" si="9"/>
        <v>Ano</v>
      </c>
      <c r="BD27" s="75">
        <f t="shared" si="10"/>
        <v>12</v>
      </c>
      <c r="BE27" s="75" t="str">
        <f t="shared" si="11"/>
        <v>Ano</v>
      </c>
      <c r="BF27" s="75">
        <f t="shared" si="12"/>
        <v>8</v>
      </c>
      <c r="BG27" s="69">
        <f t="shared" si="13"/>
        <v>54</v>
      </c>
      <c r="BH27" s="70">
        <f t="shared" si="14"/>
        <v>23</v>
      </c>
      <c r="BI27" s="69">
        <f t="shared" si="15"/>
        <v>77</v>
      </c>
      <c r="BJ27" s="71">
        <f t="shared" si="16"/>
        <v>0.37</v>
      </c>
      <c r="BK27" s="204">
        <f t="shared" si="17"/>
        <v>0.77</v>
      </c>
      <c r="BL27" s="72">
        <f t="shared" si="18"/>
        <v>1</v>
      </c>
      <c r="BM27" s="83">
        <f t="shared" si="19"/>
        <v>1</v>
      </c>
      <c r="BN27" s="221">
        <f t="shared" si="20"/>
        <v>1</v>
      </c>
      <c r="BO27" s="202">
        <f t="shared" si="21"/>
        <v>26000</v>
      </c>
      <c r="BP27" s="101" t="str">
        <f t="shared" si="22"/>
        <v>Přerov</v>
      </c>
      <c r="BQ27" s="267">
        <v>10200</v>
      </c>
      <c r="BR27" s="268" t="s">
        <v>66</v>
      </c>
      <c r="BS27" s="268" t="s">
        <v>66</v>
      </c>
      <c r="BT27" s="269"/>
      <c r="BU27" s="270" t="s">
        <v>274</v>
      </c>
      <c r="BV27" s="247" t="s">
        <v>813</v>
      </c>
      <c r="BW27" s="270">
        <v>2</v>
      </c>
      <c r="BX27" s="262" t="str">
        <f t="shared" si="23"/>
        <v>Ano</v>
      </c>
      <c r="BY27" s="263" t="str">
        <f t="shared" si="24"/>
        <v/>
      </c>
      <c r="BZ27" s="263" t="str">
        <f>IF(COUNTIF($AG27,BZ$8),IF(COUNTIF($BX27:BY27,"")&lt;BZ$13,CONCATENATE(" + ",VLOOKUP(BZ$10,$BU$14:$BW$44,2,FALSE)),VLOOKUP(BZ$10,$BU$14:$BW$44,2,FALSE)),"")</f>
        <v/>
      </c>
      <c r="CA27" s="263" t="str">
        <f>IF(COUNTIF($AG27,CA$8),IF(COUNTIF($BX27:BZ27,"")&lt;CA$13,CONCATENATE(" + ",VLOOKUP(CA$10,$BU$14:$BW$44,2,FALSE)),VLOOKUP(CA$10,$BU$14:$BW$44,2,FALSE)),"")</f>
        <v/>
      </c>
      <c r="CB27" s="263" t="str">
        <f>IF(COUNTIF($AG27,CB$8),IF(COUNTIF($BX27:CA27,"")&lt;CB$13,CONCATENATE(" + ",VLOOKUP(CB$10,$BU$14:$BW$44,2,FALSE)),VLOOKUP(CB$10,$BU$14:$BW$44,2,FALSE)),"")</f>
        <v/>
      </c>
      <c r="CC27" s="263" t="str">
        <f>IF(COUNTIF($AG27,CC$8),IF(COUNTIF($BX27:CB27,"")&lt;CC$13,CONCATENATE(" + ",VLOOKUP(CC$10,$BU$14:$BW$44,2,FALSE)),VLOOKUP(CC$10,$BU$14:$BW$44,2,FALSE)),"")</f>
        <v/>
      </c>
      <c r="CD27" s="263" t="str">
        <f>IF(COUNTIF($AG27,CD$8),IF(COUNTIF($BX27:CC27,"")&lt;CD$13,CONCATENATE(" + ",VLOOKUP(CD$10,$BU$14:$BW$44,2,FALSE)),VLOOKUP(CD$10,$BU$14:$BW$44,2,FALSE)),"")</f>
        <v/>
      </c>
      <c r="CE27" s="263" t="str">
        <f>IF(COUNTIF($AG27,CE$8),IF(COUNTIF($BX27:CD27,"")&lt;CE$13,CONCATENATE(" + ",VLOOKUP(CE$10,$BU$14:$BW$44,2,FALSE)),VLOOKUP(CE$10,$BU$14:$BW$44,2,FALSE)),"")</f>
        <v/>
      </c>
      <c r="CF27" s="263" t="str">
        <f>IF(COUNTIF($AG27,CF$8),IF(COUNTIF($BX27:CE27,"")&lt;CF$13,CONCATENATE(" + ",VLOOKUP(CF$10,$BU$14:$BW$44,2,FALSE)),VLOOKUP(CF$10,$BU$14:$BW$44,2,FALSE)),"")</f>
        <v/>
      </c>
      <c r="CG27" s="263" t="str">
        <f>IF(COUNTIF($AG27,CG$8),IF(COUNTIF($BX27:CF27,"")&lt;CG$13,CONCATENATE(" + ",VLOOKUP(CG$10,$BU$14:$BW$44,2,FALSE)),VLOOKUP(CG$10,$BU$14:$BW$44,2,FALSE)),"")</f>
        <v/>
      </c>
      <c r="CH27" s="263" t="str">
        <f>IF(COUNTIF($AG27,CH$8),IF(COUNTIF($BX27:CG27,"")&lt;CH$13,CONCATENATE(" + ",VLOOKUP(CH$10,$BU$14:$BW$44,2,FALSE)),VLOOKUP(CH$10,$BU$14:$BW$44,2,FALSE)),"")</f>
        <v/>
      </c>
      <c r="CI27" s="263" t="str">
        <f>IF(COUNTIF($AG27,CI$8),IF(COUNTIF($BX27:CH27,"")&lt;CI$13,CONCATENATE(" + ",VLOOKUP(CI$10,$BU$14:$BW$44,2,FALSE)),VLOOKUP(CI$10,$BU$14:$BW$44,2,FALSE)),"")</f>
        <v/>
      </c>
      <c r="CJ27" s="263" t="str">
        <f>IF(COUNTIF($AG27,CJ$8),IF(COUNTIF($BX27:CI27,"")&lt;CJ$13,CONCATENATE(" + ",VLOOKUP(CJ$10,$BU$14:$BW$44,2,FALSE)),VLOOKUP(CJ$10,$BU$14:$BW$44,2,FALSE)),"")</f>
        <v/>
      </c>
      <c r="CK27" s="263" t="str">
        <f>IF(COUNTIF($AG27,CK$8),IF(COUNTIF($BX27:CJ27,"")&lt;CK$13,CONCATENATE(" + ",VLOOKUP(CK$10,$BU$14:$BW$44,2,FALSE)),VLOOKUP(CK$10,$BU$14:$BW$44,2,FALSE)),"")</f>
        <v/>
      </c>
      <c r="CL27" s="263" t="str">
        <f>IF(COUNTIF($AG27,CL$8),IF(COUNTIF($BX27:CK27,"")&lt;CL$13,CONCATENATE(" + ",VLOOKUP(CL$10,$BU$14:$BW$44,2,FALSE)),VLOOKUP(CL$10,$BU$14:$BW$44,2,FALSE)),"")</f>
        <v/>
      </c>
      <c r="CM27" s="263" t="str">
        <f>IF(COUNTIF($AG27,CM$8),IF(COUNTIF($BX27:CL27,"")&lt;CM$13,CONCATENATE(" + ",VLOOKUP(CM$10,$BU$14:$BW$44,2,FALSE)),VLOOKUP(CM$10,$BU$14:$BW$44,2,FALSE)),"")</f>
        <v/>
      </c>
      <c r="CN27" s="263" t="str">
        <f>IF(COUNTIF($AG27,CN$8),IF(COUNTIF($BX27:CM27,"")&lt;CN$13,CONCATENATE(" + ",VLOOKUP(CN$10,$BU$14:$BW$44,2,FALSE)),VLOOKUP(CN$10,$BU$14:$BW$44,2,FALSE)),"")</f>
        <v/>
      </c>
      <c r="CO27" s="263" t="str">
        <f>IF(COUNTIF($AG27,CO$8),IF(COUNTIF($BX27:CN27,"")&lt;CO$13,CONCATENATE(" + ",VLOOKUP(CO$10,$BU$14:$BW$44,2,FALSE)),VLOOKUP(CO$10,$BU$14:$BW$44,2,FALSE)),"")</f>
        <v/>
      </c>
      <c r="CP27" s="263" t="str">
        <f>IF(COUNTIF($AG27,CP$8),IF(COUNTIF($BX27:CO27,"")&lt;CP$13,CONCATENATE(" + ",VLOOKUP(CP$10,$BU$14:$BW$44,2,FALSE)),VLOOKUP(CP$10,$BU$14:$BW$44,2,FALSE)),"")</f>
        <v/>
      </c>
      <c r="CQ27" s="263" t="str">
        <f>IF(COUNTIF($AG27,CQ$8),IF(COUNTIF($BX27:CP27,"")&lt;CQ$13,CONCATENATE(" + ",VLOOKUP(CQ$10,$BU$14:$BW$44,2,FALSE)),VLOOKUP(CQ$10,$BU$14:$BW$44,2,FALSE)),"")</f>
        <v/>
      </c>
      <c r="CR27" s="263" t="str">
        <f>IF(COUNTIF($AG27,CR$8),IF(COUNTIF($BX27:CQ27,"")&lt;CR$13,CONCATENATE(" + ",VLOOKUP(CR$10,$BU$14:$BW$44,2,FALSE)),VLOOKUP(CR$10,$BU$14:$BW$44,2,FALSE)),"")</f>
        <v/>
      </c>
      <c r="CS27" s="263" t="str">
        <f>IF(COUNTIF($AG27,CS$8),IF(COUNTIF($BX27:CR27,"")&lt;CS$13,CONCATENATE(" + ",VLOOKUP(CS$10,$BU$14:$BW$44,2,FALSE)),VLOOKUP(CS$10,$BU$14:$BW$44,2,FALSE)),"")</f>
        <v/>
      </c>
      <c r="CT27" s="263" t="str">
        <f>IF(COUNTIF($AG27,CT$8),IF(COUNTIF($BX27:CS27,"")&lt;CT$13,CONCATENATE(" + ",VLOOKUP(CT$10,$BU$14:$BW$44,2,FALSE)),VLOOKUP(CT$10,$BU$14:$BW$44,2,FALSE)),"")</f>
        <v/>
      </c>
      <c r="CU27" s="263" t="str">
        <f>IF(COUNTIF($AG27,CU$8),IF(COUNTIF($BX27:CT27,"")&lt;CU$13,CONCATENATE(" + ",VLOOKUP(CU$10,$BU$14:$BW$44,2,FALSE)),VLOOKUP(CU$10,$BU$14:$BW$44,2,FALSE)),"")</f>
        <v/>
      </c>
      <c r="CV27" s="263" t="str">
        <f>IF(COUNTIF($AG27,CV$8),IF(COUNTIF($BX27:CU27,"")&lt;CV$13,CONCATENATE(" + ",VLOOKUP(CV$10,$BU$14:$BW$44,2,FALSE)),VLOOKUP(CV$10,$BU$14:$BW$44,2,FALSE)),"")</f>
        <v/>
      </c>
      <c r="CW27" s="263" t="str">
        <f>IF(COUNTIF($AG27,CW$8),IF(COUNTIF($BX27:CV27,"")&lt;CW$13,CONCATENATE(" + ",VLOOKUP(CW$10,$BU$14:$BW$44,2,FALSE)),VLOOKUP(CW$10,$BU$14:$BW$44,2,FALSE)),"")</f>
        <v/>
      </c>
      <c r="CX27" s="262">
        <f t="shared" si="25"/>
        <v>10</v>
      </c>
      <c r="CY27" s="264" t="str">
        <f t="shared" si="26"/>
        <v/>
      </c>
      <c r="CZ27" s="263" t="str">
        <f t="shared" si="27"/>
        <v/>
      </c>
      <c r="DA27" s="263" t="str">
        <f t="shared" si="28"/>
        <v/>
      </c>
      <c r="DB27" s="263" t="str">
        <f t="shared" si="29"/>
        <v/>
      </c>
      <c r="DC27" s="263" t="str">
        <f t="shared" si="30"/>
        <v/>
      </c>
      <c r="DD27" s="263" t="str">
        <f t="shared" si="31"/>
        <v/>
      </c>
      <c r="DE27" s="263" t="str">
        <f t="shared" si="32"/>
        <v/>
      </c>
      <c r="DF27" s="263" t="str">
        <f t="shared" si="33"/>
        <v/>
      </c>
      <c r="DG27" s="263" t="str">
        <f t="shared" si="34"/>
        <v/>
      </c>
      <c r="DH27" s="263" t="str">
        <f t="shared" si="35"/>
        <v/>
      </c>
      <c r="DI27" s="263" t="str">
        <f t="shared" si="36"/>
        <v/>
      </c>
      <c r="DJ27" s="263" t="str">
        <f t="shared" si="37"/>
        <v/>
      </c>
      <c r="DK27" s="263" t="str">
        <f t="shared" si="38"/>
        <v/>
      </c>
      <c r="DL27" s="263" t="str">
        <f t="shared" si="39"/>
        <v/>
      </c>
      <c r="DM27" s="263" t="str">
        <f t="shared" si="40"/>
        <v/>
      </c>
      <c r="DN27" s="263" t="str">
        <f t="shared" si="41"/>
        <v/>
      </c>
      <c r="DO27" s="263" t="str">
        <f t="shared" si="42"/>
        <v/>
      </c>
      <c r="DP27" s="263" t="str">
        <f t="shared" si="43"/>
        <v/>
      </c>
      <c r="DQ27" s="263" t="str">
        <f t="shared" si="44"/>
        <v/>
      </c>
      <c r="DR27" s="263" t="str">
        <f t="shared" si="45"/>
        <v/>
      </c>
      <c r="DS27" s="263" t="str">
        <f t="shared" si="46"/>
        <v/>
      </c>
      <c r="DT27" s="263" t="str">
        <f t="shared" si="47"/>
        <v/>
      </c>
      <c r="DU27" s="263" t="str">
        <f t="shared" si="48"/>
        <v/>
      </c>
      <c r="DV27" s="263" t="str">
        <f t="shared" si="49"/>
        <v/>
      </c>
      <c r="DW27" s="265" t="str">
        <f t="shared" si="50"/>
        <v/>
      </c>
      <c r="DX27" s="262" t="str">
        <f t="shared" si="190"/>
        <v>Ano</v>
      </c>
      <c r="DY27" s="263" t="str">
        <f t="shared" si="51"/>
        <v/>
      </c>
      <c r="DZ27" s="263" t="str">
        <f>IF(COUNTIF($AH27,BZ$8),IF(COUNTIF($DX27:DY27,"")&lt;BZ$13,CONCATENATE(" + ",VLOOKUP(DZ$10,$BU$14:$BW$44,2,FALSE)),VLOOKUP(DZ$10,$BU$14:$BW$44,2,FALSE)),"")</f>
        <v/>
      </c>
      <c r="EA27" s="263" t="str">
        <f>IF(COUNTIF($AH27,CA$8),IF(COUNTIF($DX27:DZ27,"")&lt;CA$13,CONCATENATE(" + ",VLOOKUP(EA$10,$BU$14:$BW$44,2,FALSE)),VLOOKUP(EA$10,$BU$14:$BW$44,2,FALSE)),"")</f>
        <v/>
      </c>
      <c r="EB27" s="263" t="str">
        <f>IF(COUNTIF($AH27,CB$8),IF(COUNTIF($DX27:EA27,"")&lt;CB$13,CONCATENATE(" + ",VLOOKUP(EB$10,$BU$14:$BW$44,2,FALSE)),VLOOKUP(EB$10,$BU$14:$BW$44,2,FALSE)),"")</f>
        <v/>
      </c>
      <c r="EC27" s="263" t="str">
        <f>IF(COUNTIF($AH27,CC$8),IF(COUNTIF($DX27:EB27,"")&lt;CC$13,CONCATENATE(" + ",VLOOKUP(EC$10,$BU$14:$BW$44,2,FALSE)),VLOOKUP(EC$10,$BU$14:$BW$44,2,FALSE)),"")</f>
        <v/>
      </c>
      <c r="ED27" s="263" t="str">
        <f>IF(COUNTIF($AH27,CD$8),IF(COUNTIF($DX27:EC27,"")&lt;CD$13,CONCATENATE(" + ",VLOOKUP(ED$10,$BU$14:$BW$44,2,FALSE)),VLOOKUP(ED$10,$BU$14:$BW$44,2,FALSE)),"")</f>
        <v/>
      </c>
      <c r="EE27" s="263" t="str">
        <f>IF(COUNTIF($AH27,CE$8),IF(COUNTIF($DX27:ED27,"")&lt;CE$13,CONCATENATE(" + ",VLOOKUP(EE$10,$BU$14:$BW$44,2,FALSE)),VLOOKUP(EE$10,$BU$14:$BW$44,2,FALSE)),"")</f>
        <v/>
      </c>
      <c r="EF27" s="263" t="str">
        <f>IF(COUNTIF($AH27,CF$8),IF(COUNTIF($DX27:EE27,"")&lt;CF$13,CONCATENATE(" + ",VLOOKUP(EF$10,$BU$14:$BW$44,2,FALSE)),VLOOKUP(EF$10,$BU$14:$BW$44,2,FALSE)),"")</f>
        <v/>
      </c>
      <c r="EG27" s="263" t="str">
        <f>IF(COUNTIF($AH27,CG$8),IF(COUNTIF($DX27:EF27,"")&lt;CG$13,CONCATENATE(" + ",VLOOKUP(EG$10,$BU$14:$BW$44,2,FALSE)),VLOOKUP(EG$10,$BU$14:$BW$44,2,FALSE)),"")</f>
        <v/>
      </c>
      <c r="EH27" s="263" t="str">
        <f>IF(COUNTIF($AH27,CH$8),IF(COUNTIF($DX27:EG27,"")&lt;CH$13,CONCATENATE(" + ",VLOOKUP(EH$10,$BU$14:$BW$44,2,FALSE)),VLOOKUP(EH$10,$BU$14:$BW$44,2,FALSE)),"")</f>
        <v/>
      </c>
      <c r="EI27" s="263" t="str">
        <f>IF(COUNTIF($AH27,CI$8),IF(COUNTIF($DX27:EH27,"")&lt;CI$13,CONCATENATE(" + ",VLOOKUP(EI$10,$BU$14:$BW$44,2,FALSE)),VLOOKUP(EI$10,$BU$14:$BW$44,2,FALSE)),"")</f>
        <v/>
      </c>
      <c r="EJ27" s="263" t="str">
        <f>IF(COUNTIF($AH27,CJ$8),IF(COUNTIF($DX27:EI27,"")&lt;CJ$13,CONCATENATE(" + ",VLOOKUP(EJ$10,$BU$14:$BW$44,2,FALSE)),VLOOKUP(EJ$10,$BU$14:$BW$44,2,FALSE)),"")</f>
        <v/>
      </c>
      <c r="EK27" s="263" t="str">
        <f>IF(COUNTIF($AH27,CK$8),IF(COUNTIF($DX27:EJ27,"")&lt;CK$13,CONCATENATE(" + ",VLOOKUP(EK$10,$BU$14:$BW$44,2,FALSE)),VLOOKUP(EK$10,$BU$14:$BW$44,2,FALSE)),"")</f>
        <v/>
      </c>
      <c r="EL27" s="263" t="str">
        <f>IF(COUNTIF($AH27,CL$8),IF(COUNTIF($DX27:EK27,"")&lt;CL$13,CONCATENATE(" + ",VLOOKUP(EL$10,$BU$14:$BW$44,2,FALSE)),VLOOKUP(EL$10,$BU$14:$BW$44,2,FALSE)),"")</f>
        <v/>
      </c>
      <c r="EM27" s="263" t="str">
        <f>IF(COUNTIF($AH27,CM$8),IF(COUNTIF($DX27:EL27,"")&lt;CM$13,CONCATENATE(" + ",VLOOKUP(EM$10,$BU$14:$BW$44,2,FALSE)),VLOOKUP(EM$10,$BU$14:$BW$44,2,FALSE)),"")</f>
        <v/>
      </c>
      <c r="EN27" s="263" t="str">
        <f>IF(COUNTIF($AH27,CN$8),IF(COUNTIF($DX27:EM27,"")&lt;CN$13,CONCATENATE(" + ",VLOOKUP(EN$10,$BU$14:$BW$44,2,FALSE)),VLOOKUP(EN$10,$BU$14:$BW$44,2,FALSE)),"")</f>
        <v/>
      </c>
      <c r="EO27" s="263" t="str">
        <f>IF(COUNTIF($AH27,CO$8),IF(COUNTIF($DX27:EN27,"")&lt;CO$13,CONCATENATE(" + ",VLOOKUP(EO$10,$BU$14:$BW$44,2,FALSE)),VLOOKUP(EO$10,$BU$14:$BW$44,2,FALSE)),"")</f>
        <v/>
      </c>
      <c r="EP27" s="263" t="str">
        <f>IF(COUNTIF($AH27,CP$8),IF(COUNTIF($DX27:EO27,"")&lt;CP$13,CONCATENATE(" + ",VLOOKUP(EP$10,$BU$14:$BW$44,2,FALSE)),VLOOKUP(EP$10,$BU$14:$BW$44,2,FALSE)),"")</f>
        <v/>
      </c>
      <c r="EQ27" s="263" t="str">
        <f>IF(COUNTIF($AH27,CQ$8),IF(COUNTIF($DX27:EP27,"")&lt;CQ$13,CONCATENATE(" + ",VLOOKUP(EQ$10,$BU$14:$BW$44,2,FALSE)),VLOOKUP(EQ$10,$BU$14:$BW$44,2,FALSE)),"")</f>
        <v/>
      </c>
      <c r="ER27" s="263" t="str">
        <f>IF(COUNTIF($AH27,CR$8),IF(COUNTIF($DX27:EQ27,"")&lt;CR$13,CONCATENATE(" + ",VLOOKUP(ER$10,$BU$14:$BW$44,2,FALSE)),VLOOKUP(ER$10,$BU$14:$BW$44,2,FALSE)),"")</f>
        <v/>
      </c>
      <c r="ES27" s="263" t="str">
        <f>IF(COUNTIF($AH27,CS$8),IF(COUNTIF($DX27:ER27,"")&lt;CS$13,CONCATENATE(" + ",VLOOKUP(ES$10,$BU$14:$BW$44,2,FALSE)),VLOOKUP(ES$10,$BU$14:$BW$44,2,FALSE)),"")</f>
        <v/>
      </c>
      <c r="ET27" s="263" t="str">
        <f>IF(COUNTIF($AH27,CT$8),IF(COUNTIF($DX27:ES27,"")&lt;CT$13,CONCATENATE(" + ",VLOOKUP(ET$10,$BU$14:$BW$44,2,FALSE)),VLOOKUP(ET$10,$BU$14:$BW$44,2,FALSE)),"")</f>
        <v/>
      </c>
      <c r="EU27" s="263" t="str">
        <f>IF(COUNTIF($AH27,CU$8),IF(COUNTIF($DX27:ET27,"")&lt;CU$13,CONCATENATE(" + ",VLOOKUP(EU$10,$BU$14:$BW$44,2,FALSE)),VLOOKUP(EU$10,$BU$14:$BW$44,2,FALSE)),"")</f>
        <v/>
      </c>
      <c r="EV27" s="263" t="str">
        <f>IF(COUNTIF($AH27,CV$8),IF(COUNTIF($DX27:EU27,"")&lt;CV$13,CONCATENATE(" + ",VLOOKUP(EV$10,$BU$14:$BW$44,2,FALSE)),VLOOKUP(EV$10,$BU$14:$BW$44,2,FALSE)),"")</f>
        <v/>
      </c>
      <c r="EW27" s="265" t="str">
        <f>IF(COUNTIF($AH27,CW$8),IF(COUNTIF($DX27:EV27,"")&lt;CW$13,CONCATENATE(" + ",VLOOKUP(EW$10,$BU$14:$BW$44,2,FALSE)),VLOOKUP(EW$10,$BU$14:$BW$44,2,FALSE)),"")</f>
        <v/>
      </c>
      <c r="EX27" s="262">
        <f t="shared" si="52"/>
        <v>12</v>
      </c>
      <c r="EY27" s="264" t="str">
        <f t="shared" si="53"/>
        <v/>
      </c>
      <c r="EZ27" s="263" t="str">
        <f t="shared" si="54"/>
        <v/>
      </c>
      <c r="FA27" s="263" t="str">
        <f t="shared" si="55"/>
        <v/>
      </c>
      <c r="FB27" s="263" t="str">
        <f t="shared" si="56"/>
        <v/>
      </c>
      <c r="FC27" s="263" t="str">
        <f t="shared" si="57"/>
        <v/>
      </c>
      <c r="FD27" s="263" t="str">
        <f t="shared" si="58"/>
        <v/>
      </c>
      <c r="FE27" s="263" t="str">
        <f t="shared" si="59"/>
        <v/>
      </c>
      <c r="FF27" s="263" t="str">
        <f t="shared" si="60"/>
        <v/>
      </c>
      <c r="FG27" s="263" t="str">
        <f t="shared" si="61"/>
        <v/>
      </c>
      <c r="FH27" s="263" t="str">
        <f t="shared" si="62"/>
        <v/>
      </c>
      <c r="FI27" s="263" t="str">
        <f t="shared" si="63"/>
        <v/>
      </c>
      <c r="FJ27" s="263" t="str">
        <f t="shared" si="64"/>
        <v/>
      </c>
      <c r="FK27" s="263" t="str">
        <f t="shared" si="65"/>
        <v/>
      </c>
      <c r="FL27" s="263" t="str">
        <f t="shared" si="66"/>
        <v/>
      </c>
      <c r="FM27" s="263" t="str">
        <f t="shared" si="67"/>
        <v/>
      </c>
      <c r="FN27" s="263" t="str">
        <f t="shared" si="68"/>
        <v/>
      </c>
      <c r="FO27" s="263" t="str">
        <f t="shared" si="69"/>
        <v/>
      </c>
      <c r="FP27" s="263" t="str">
        <f t="shared" si="70"/>
        <v/>
      </c>
      <c r="FQ27" s="263" t="str">
        <f t="shared" si="71"/>
        <v/>
      </c>
      <c r="FR27" s="263" t="str">
        <f t="shared" si="72"/>
        <v/>
      </c>
      <c r="FS27" s="263" t="str">
        <f t="shared" si="73"/>
        <v/>
      </c>
      <c r="FT27" s="263" t="str">
        <f t="shared" si="74"/>
        <v/>
      </c>
      <c r="FU27" s="263" t="str">
        <f t="shared" si="75"/>
        <v/>
      </c>
      <c r="FV27" s="263" t="str">
        <f t="shared" si="76"/>
        <v/>
      </c>
      <c r="FW27" s="265" t="str">
        <f t="shared" si="77"/>
        <v/>
      </c>
      <c r="FX27" s="262" t="str">
        <f t="shared" si="78"/>
        <v/>
      </c>
      <c r="FY27" s="263" t="str">
        <f t="shared" si="79"/>
        <v>Nad 10 000</v>
      </c>
      <c r="FZ27" s="263" t="str">
        <f>IF(COUNTIF($AI27,BZ$8),IF(COUNTIF($FX27:FY27,"")&lt;BZ$13,CONCATENATE(" + ",VLOOKUP(FZ$10,$BU$14:$BW$44,2,FALSE)),VLOOKUP(FZ$10,$BU$14:$BW$44,2,FALSE)),"")</f>
        <v/>
      </c>
      <c r="GA27" s="263" t="str">
        <f>IF(COUNTIF($AI27,CA$8),IF(COUNTIF($FX27:FZ27,"")&lt;CA$13,CONCATENATE(" + ",VLOOKUP(GA$10,$BU$14:$BW$44,2,FALSE)),VLOOKUP(GA$10,$BU$14:$BW$44,2,FALSE)),"")</f>
        <v/>
      </c>
      <c r="GB27" s="263" t="str">
        <f>IF(COUNTIF($AI27,CB$8),IF(COUNTIF($FX27:GA27,"")&lt;CB$13,CONCATENATE(" + ",VLOOKUP(GB$10,$BU$14:$BW$44,2,FALSE)),VLOOKUP(GB$10,$BU$14:$BW$44,2,FALSE)),"")</f>
        <v/>
      </c>
      <c r="GC27" s="263" t="str">
        <f>IF(COUNTIF($AI27,CC$8),IF(COUNTIF($FX27:GB27,"")&lt;CC$13,CONCATENATE(" + ",VLOOKUP(GC$10,$BU$14:$BW$44,2,FALSE)),VLOOKUP(GC$10,$BU$14:$BW$44,2,FALSE)),"")</f>
        <v/>
      </c>
      <c r="GD27" s="263" t="str">
        <f>IF(COUNTIF($AI27,CD$8),IF(COUNTIF($FX27:GC27,"")&lt;CD$13,CONCATENATE(" + ",VLOOKUP(GD$10,$BU$14:$BW$44,2,FALSE)),VLOOKUP(GD$10,$BU$14:$BW$44,2,FALSE)),"")</f>
        <v/>
      </c>
      <c r="GE27" s="263" t="str">
        <f>IF(COUNTIF($AI27,CE$8),IF(COUNTIF($FX27:GD27,"")&lt;CE$13,CONCATENATE(" + ",VLOOKUP(GE$10,$BU$14:$BW$44,2,FALSE)),VLOOKUP(GE$10,$BU$14:$BW$44,2,FALSE)),"")</f>
        <v/>
      </c>
      <c r="GF27" s="263" t="str">
        <f>IF(COUNTIF($AI27,CF$8),IF(COUNTIF($FX27:GE27,"")&lt;CF$13,CONCATENATE(" + ",VLOOKUP(GF$10,$BU$14:$BW$44,2,FALSE)),VLOOKUP(GF$10,$BU$14:$BW$44,2,FALSE)),"")</f>
        <v/>
      </c>
      <c r="GG27" s="263" t="str">
        <f>IF(COUNTIF($AI27,CG$8),IF(COUNTIF($FX27:GF27,"")&lt;CG$13,CONCATENATE(" + ",VLOOKUP(GG$10,$BU$14:$BW$44,2,FALSE)),VLOOKUP(GG$10,$BU$14:$BW$44,2,FALSE)),"")</f>
        <v/>
      </c>
      <c r="GH27" s="263" t="str">
        <f>IF(COUNTIF($AI27,CH$8),IF(COUNTIF($FX27:GG27,"")&lt;CH$13,CONCATENATE(" + ",VLOOKUP(GH$10,$BU$14:$BW$44,2,FALSE)),VLOOKUP(GH$10,$BU$14:$BW$44,2,FALSE)),"")</f>
        <v/>
      </c>
      <c r="GI27" s="263" t="str">
        <f>IF(COUNTIF($AI27,CI$8),IF(COUNTIF($FX27:GH27,"")&lt;CI$13,CONCATENATE(" + ",VLOOKUP(GI$10,$BU$14:$BW$44,2,FALSE)),VLOOKUP(GI$10,$BU$14:$BW$44,2,FALSE)),"")</f>
        <v/>
      </c>
      <c r="GJ27" s="263" t="str">
        <f>IF(COUNTIF($AI27,CJ$8),IF(COUNTIF($FX27:GI27,"")&lt;CJ$13,CONCATENATE(" + ",VLOOKUP(GJ$10,$BU$14:$BW$44,2,FALSE)),VLOOKUP(GJ$10,$BU$14:$BW$44,2,FALSE)),"")</f>
        <v/>
      </c>
      <c r="GK27" s="263" t="str">
        <f>IF(COUNTIF($AI27,CK$8),IF(COUNTIF($FX27:GJ27,"")&lt;CK$13,CONCATENATE(" + ",VLOOKUP(GK$10,$BU$14:$BW$44,2,FALSE)),VLOOKUP(GK$10,$BU$14:$BW$44,2,FALSE)),"")</f>
        <v/>
      </c>
      <c r="GL27" s="263" t="str">
        <f>IF(COUNTIF($AI27,CL$8),IF(COUNTIF($FX27:GK27,"")&lt;CL$13,CONCATENATE(" + ",VLOOKUP(GL$10,$BU$14:$BW$44,2,FALSE)),VLOOKUP(GL$10,$BU$14:$BW$44,2,FALSE)),"")</f>
        <v/>
      </c>
      <c r="GM27" s="263" t="str">
        <f>IF(COUNTIF($AI27,CM$8),IF(COUNTIF($FX27:GL27,"")&lt;CM$13,CONCATENATE(" + ",VLOOKUP(GM$10,$BU$14:$BW$44,2,FALSE)),VLOOKUP(GM$10,$BU$14:$BW$44,2,FALSE)),"")</f>
        <v/>
      </c>
      <c r="GN27" s="263" t="str">
        <f>IF(COUNTIF($AI27,CN$8),IF(COUNTIF($FX27:GM27,"")&lt;CN$13,CONCATENATE(" + ",VLOOKUP(GN$10,$BU$14:$BW$44,2,FALSE)),VLOOKUP(GN$10,$BU$14:$BW$44,2,FALSE)),"")</f>
        <v/>
      </c>
      <c r="GO27" s="263" t="str">
        <f>IF(COUNTIF($AI27,CO$8),IF(COUNTIF($FX27:GN27,"")&lt;CO$13,CONCATENATE(" + ",VLOOKUP(GO$10,$BU$14:$BW$44,2,FALSE)),VLOOKUP(GO$10,$BU$14:$BW$44,2,FALSE)),"")</f>
        <v/>
      </c>
      <c r="GP27" s="263" t="str">
        <f>IF(COUNTIF($AI27,CP$8),IF(COUNTIF($FX27:GO27,"")&lt;CP$13,CONCATENATE(" + ",VLOOKUP(GP$10,$BU$14:$BW$44,2,FALSE)),VLOOKUP(GP$10,$BU$14:$BW$44,2,FALSE)),"")</f>
        <v/>
      </c>
      <c r="GQ27" s="263" t="str">
        <f>IF(COUNTIF($AI27,CQ$8),IF(COUNTIF($FX27:GP27,"")&lt;CQ$13,CONCATENATE(" + ",VLOOKUP(GQ$10,$BU$14:$BW$44,2,FALSE)),VLOOKUP(GQ$10,$BU$14:$BW$44,2,FALSE)),"")</f>
        <v/>
      </c>
      <c r="GR27" s="263" t="str">
        <f>IF(COUNTIF($AI27,CR$8),IF(COUNTIF($FX27:GQ27,"")&lt;CR$13,CONCATENATE(" + ",VLOOKUP(GR$10,$BU$14:$BW$44,2,FALSE)),VLOOKUP(GR$10,$BU$14:$BW$44,2,FALSE)),"")</f>
        <v/>
      </c>
      <c r="GS27" s="263" t="str">
        <f>IF(COUNTIF($AI27,CS$8),IF(COUNTIF($FX27:GR27,"")&lt;CS$13,CONCATENATE(" + ",VLOOKUP(GS$10,$BU$14:$BW$44,2,FALSE)),VLOOKUP(GS$10,$BU$14:$BW$44,2,FALSE)),"")</f>
        <v/>
      </c>
      <c r="GT27" s="263" t="str">
        <f>IF(COUNTIF($AI27,CT$8),IF(COUNTIF($FX27:GS27,"")&lt;CT$13,CONCATENATE(" + ",VLOOKUP(GT$10,$BU$14:$BW$44,2,FALSE)),VLOOKUP(GT$10,$BU$14:$BW$44,2,FALSE)),"")</f>
        <v/>
      </c>
      <c r="GU27" s="263" t="str">
        <f>IF(COUNTIF($AI27,CU$8),IF(COUNTIF($FX27:GT27,"")&lt;CU$13,CONCATENATE(" + ",VLOOKUP(GU$10,$BU$14:$BW$44,2,FALSE)),VLOOKUP(GU$10,$BU$14:$BW$44,2,FALSE)),"")</f>
        <v/>
      </c>
      <c r="GV27" s="263" t="str">
        <f>IF(COUNTIF($AI27,CV$8),IF(COUNTIF($FX27:GU27,"")&lt;CV$13,CONCATENATE(" + ",VLOOKUP(GV$10,$BU$14:$BW$44,2,FALSE)),VLOOKUP(GV$10,$BU$14:$BW$44,2,FALSE)),"")</f>
        <v/>
      </c>
      <c r="GW27" s="265" t="str">
        <f>IF(COUNTIF($AI27,CW$8),IF(COUNTIF($FX27:GV27,"")&lt;CW$13,CONCATENATE(" + ",VLOOKUP(GW$10,$BU$14:$BW$44,2,FALSE)),VLOOKUP(GW$10,$BU$14:$BW$44,2,FALSE)),"")</f>
        <v/>
      </c>
      <c r="GX27" s="262" t="str">
        <f t="shared" si="80"/>
        <v/>
      </c>
      <c r="GY27" s="264">
        <f t="shared" si="81"/>
        <v>2</v>
      </c>
      <c r="GZ27" s="263" t="str">
        <f t="shared" si="82"/>
        <v/>
      </c>
      <c r="HA27" s="263" t="str">
        <f t="shared" si="83"/>
        <v/>
      </c>
      <c r="HB27" s="263" t="str">
        <f t="shared" si="84"/>
        <v/>
      </c>
      <c r="HC27" s="263" t="str">
        <f t="shared" si="85"/>
        <v/>
      </c>
      <c r="HD27" s="263" t="str">
        <f t="shared" si="86"/>
        <v/>
      </c>
      <c r="HE27" s="263" t="str">
        <f t="shared" si="87"/>
        <v/>
      </c>
      <c r="HF27" s="263" t="str">
        <f t="shared" si="88"/>
        <v/>
      </c>
      <c r="HG27" s="263" t="str">
        <f t="shared" si="89"/>
        <v/>
      </c>
      <c r="HH27" s="263" t="str">
        <f t="shared" si="90"/>
        <v/>
      </c>
      <c r="HI27" s="263" t="str">
        <f t="shared" si="91"/>
        <v/>
      </c>
      <c r="HJ27" s="263" t="str">
        <f t="shared" si="92"/>
        <v/>
      </c>
      <c r="HK27" s="263" t="str">
        <f t="shared" si="93"/>
        <v/>
      </c>
      <c r="HL27" s="263" t="str">
        <f t="shared" si="94"/>
        <v/>
      </c>
      <c r="HM27" s="263" t="str">
        <f t="shared" si="95"/>
        <v/>
      </c>
      <c r="HN27" s="263" t="str">
        <f t="shared" si="96"/>
        <v/>
      </c>
      <c r="HO27" s="263" t="str">
        <f t="shared" si="97"/>
        <v/>
      </c>
      <c r="HP27" s="263" t="str">
        <f t="shared" si="98"/>
        <v/>
      </c>
      <c r="HQ27" s="263" t="str">
        <f t="shared" si="99"/>
        <v/>
      </c>
      <c r="HR27" s="263" t="str">
        <f t="shared" si="100"/>
        <v/>
      </c>
      <c r="HS27" s="263" t="str">
        <f t="shared" si="101"/>
        <v/>
      </c>
      <c r="HT27" s="263" t="str">
        <f t="shared" si="102"/>
        <v/>
      </c>
      <c r="HU27" s="263" t="str">
        <f t="shared" si="103"/>
        <v/>
      </c>
      <c r="HV27" s="263" t="str">
        <f t="shared" si="104"/>
        <v/>
      </c>
      <c r="HW27" s="265" t="str">
        <f t="shared" si="105"/>
        <v/>
      </c>
      <c r="HX27" s="262" t="str">
        <f t="shared" si="106"/>
        <v>Ano</v>
      </c>
      <c r="HY27" s="263" t="str">
        <f t="shared" si="107"/>
        <v/>
      </c>
      <c r="HZ27" s="263" t="str">
        <f>IF(COUNTIF($AJ27,BZ$8),IF(COUNTIF($HX27:HY27,"")&lt;BZ$13,CONCATENATE(" + ",VLOOKUP(HZ$10,$BU$14:$BW$44,2,FALSE)),VLOOKUP(HZ$10,$BU$14:$BW$44,2,FALSE)),"")</f>
        <v/>
      </c>
      <c r="IA27" s="263" t="str">
        <f>IF(COUNTIF($AJ27,CA$8),IF(COUNTIF($HX27:HZ27,"")&lt;CA$13,CONCATENATE(" + ",VLOOKUP(IA$10,$BU$14:$BW$44,2,FALSE)),VLOOKUP(IA$10,$BU$14:$BW$44,2,FALSE)),"")</f>
        <v/>
      </c>
      <c r="IB27" s="263" t="str">
        <f>IF(COUNTIF($AJ27,CB$8),IF(COUNTIF($HX27:IA27,"")&lt;CB$13,CONCATENATE(" + ",VLOOKUP(IB$10,$BU$14:$BW$44,2,FALSE)),VLOOKUP(IB$10,$BU$14:$BW$44,2,FALSE)),"")</f>
        <v/>
      </c>
      <c r="IC27" s="263" t="str">
        <f>IF(COUNTIF($AJ27,CC$8),IF(COUNTIF($HX27:IB27,"")&lt;CC$13,CONCATENATE(" + ",VLOOKUP(IC$10,$BU$14:$BW$44,2,FALSE)),VLOOKUP(IC$10,$BU$14:$BW$44,2,FALSE)),"")</f>
        <v/>
      </c>
      <c r="ID27" s="263" t="str">
        <f>IF(COUNTIF($AJ27,CD$8),IF(COUNTIF($HX27:IC27,"")&lt;CD$13,CONCATENATE(" + ",VLOOKUP(ID$10,$BU$14:$BW$44,2,FALSE)),VLOOKUP(ID$10,$BU$14:$BW$44,2,FALSE)),"")</f>
        <v/>
      </c>
      <c r="IE27" s="263" t="str">
        <f>IF(COUNTIF($AJ27,CE$8),IF(COUNTIF($HX27:ID27,"")&lt;CE$13,CONCATENATE(" + ",VLOOKUP(IE$10,$BU$14:$BW$44,2,FALSE)),VLOOKUP(IE$10,$BU$14:$BW$44,2,FALSE)),"")</f>
        <v/>
      </c>
      <c r="IF27" s="263" t="str">
        <f>IF(COUNTIF($AJ27,CF$8),IF(COUNTIF($HX27:IE27,"")&lt;CF$13,CONCATENATE(" + ",VLOOKUP(IF$10,$BU$14:$BW$44,2,FALSE)),VLOOKUP(IF$10,$BU$14:$BW$44,2,FALSE)),"")</f>
        <v/>
      </c>
      <c r="IG27" s="263" t="str">
        <f>IF(COUNTIF($AJ27,CG$8),IF(COUNTIF($HX27:IF27,"")&lt;CG$13,CONCATENATE(" + ",VLOOKUP(IG$10,$BU$14:$BW$44,2,FALSE)),VLOOKUP(IG$10,$BU$14:$BW$44,2,FALSE)),"")</f>
        <v/>
      </c>
      <c r="IH27" s="263" t="str">
        <f>IF(COUNTIF($AJ27,CH$8),IF(COUNTIF($HX27:IG27,"")&lt;CH$13,CONCATENATE(" + ",VLOOKUP(IH$10,$BU$14:$BW$44,2,FALSE)),VLOOKUP(IH$10,$BU$14:$BW$44,2,FALSE)),"")</f>
        <v/>
      </c>
      <c r="II27" s="263" t="str">
        <f>IF(COUNTIF($AJ27,CI$8),IF(COUNTIF($HX27:IH27,"")&lt;CI$13,CONCATENATE(" + ",VLOOKUP(II$10,$BU$14:$BW$44,2,FALSE)),VLOOKUP(II$10,$BU$14:$BW$44,2,FALSE)),"")</f>
        <v/>
      </c>
      <c r="IJ27" s="263" t="str">
        <f>IF(COUNTIF($AJ27,CJ$8),IF(COUNTIF($HX27:II27,"")&lt;CJ$13,CONCATENATE(" + ",VLOOKUP(IJ$10,$BU$14:$BW$44,2,FALSE)),VLOOKUP(IJ$10,$BU$14:$BW$44,2,FALSE)),"")</f>
        <v/>
      </c>
      <c r="IK27" s="263" t="str">
        <f>IF(COUNTIF($AJ27,CK$8),IF(COUNTIF($HX27:IJ27,"")&lt;CK$13,CONCATENATE(" + ",VLOOKUP(IK$10,$BU$14:$BW$44,2,FALSE)),VLOOKUP(IK$10,$BU$14:$BW$44,2,FALSE)),"")</f>
        <v/>
      </c>
      <c r="IL27" s="263" t="str">
        <f>IF(COUNTIF($AJ27,CL$8),IF(COUNTIF($HX27:IK27,"")&lt;CL$13,CONCATENATE(" + ",VLOOKUP(IL$10,$BU$14:$BW$44,2,FALSE)),VLOOKUP(IL$10,$BU$14:$BW$44,2,FALSE)),"")</f>
        <v/>
      </c>
      <c r="IM27" s="263" t="str">
        <f>IF(COUNTIF($AJ27,CM$8),IF(COUNTIF($HX27:IL27,"")&lt;CM$13,CONCATENATE(" + ",VLOOKUP(IM$10,$BU$14:$BW$44,2,FALSE)),VLOOKUP(IM$10,$BU$14:$BW$44,2,FALSE)),"")</f>
        <v/>
      </c>
      <c r="IN27" s="263" t="str">
        <f>IF(COUNTIF($AJ27,CN$8),IF(COUNTIF($HX27:IM27,"")&lt;CN$13,CONCATENATE(" + ",VLOOKUP(IN$10,$BU$14:$BW$44,2,FALSE)),VLOOKUP(IN$10,$BU$14:$BW$44,2,FALSE)),"")</f>
        <v/>
      </c>
      <c r="IO27" s="263" t="str">
        <f>IF(COUNTIF($AJ27,CO$8),IF(COUNTIF($HX27:IN27,"")&lt;CO$13,CONCATENATE(" + ",VLOOKUP(IO$10,$BU$14:$BW$44,2,FALSE)),VLOOKUP(IO$10,$BU$14:$BW$44,2,FALSE)),"")</f>
        <v/>
      </c>
      <c r="IP27" s="263" t="str">
        <f>IF(COUNTIF($AJ27,CP$8),IF(COUNTIF($HX27:IO27,"")&lt;CP$13,CONCATENATE(" + ",VLOOKUP(IP$10,$BU$14:$BW$44,2,FALSE)),VLOOKUP(IP$10,$BU$14:$BW$44,2,FALSE)),"")</f>
        <v/>
      </c>
      <c r="IQ27" s="263" t="str">
        <f>IF(COUNTIF($AJ27,CQ$8),IF(COUNTIF($HX27:IP27,"")&lt;CQ$13,CONCATENATE(" + ",VLOOKUP(IQ$10,$BU$14:$BW$44,2,FALSE)),VLOOKUP(IQ$10,$BU$14:$BW$44,2,FALSE)),"")</f>
        <v/>
      </c>
      <c r="IR27" s="263" t="str">
        <f>IF(COUNTIF($AJ27,CR$8),IF(COUNTIF($HX27:IQ27,"")&lt;CR$13,CONCATENATE(" + ",VLOOKUP(IR$10,$BU$14:$BW$44,2,FALSE)),VLOOKUP(IR$10,$BU$14:$BW$44,2,FALSE)),"")</f>
        <v/>
      </c>
      <c r="IS27" s="263" t="str">
        <f>IF(COUNTIF($AJ27,CS$8),IF(COUNTIF($HX27:IR27,"")&lt;CS$13,CONCATENATE(" + ",VLOOKUP(IS$10,$BU$14:$BW$44,2,FALSE)),VLOOKUP(IS$10,$BU$14:$BW$44,2,FALSE)),"")</f>
        <v/>
      </c>
      <c r="IT27" s="263" t="str">
        <f>IF(COUNTIF($AJ27,CT$8),IF(COUNTIF($HX27:IS27,"")&lt;CT$13,CONCATENATE(" + ",VLOOKUP(IT$10,$BU$14:$BW$44,2,FALSE)),VLOOKUP(IT$10,$BU$14:$BW$44,2,FALSE)),"")</f>
        <v/>
      </c>
      <c r="IU27" s="263" t="str">
        <f>IF(COUNTIF($AJ27,CU$8),IF(COUNTIF($HX27:IT27,"")&lt;CU$13,CONCATENATE(" + ",VLOOKUP(IU$10,$BU$14:$BW$44,2,FALSE)),VLOOKUP(IU$10,$BU$14:$BW$44,2,FALSE)),"")</f>
        <v/>
      </c>
      <c r="IV27" s="263" t="str">
        <f>IF(COUNTIF($AJ27,CV$8),IF(COUNTIF($HX27:IU27,"")&lt;CV$13,CONCATENATE(" + ",VLOOKUP(IV$10,$BU$14:$BW$44,2,FALSE)),VLOOKUP(IV$10,$BU$14:$BW$44,2,FALSE)),"")</f>
        <v/>
      </c>
      <c r="IW27" s="265" t="str">
        <f>IF(COUNTIF($AJ27,CW$8),IF(COUNTIF($HX27:IV27,"")&lt;CW$13,CONCATENATE(" + ",VLOOKUP(IW$10,$BU$14:$BW$44,2,FALSE)),VLOOKUP(IW$10,$BU$14:$BW$44,2,FALSE)),"")</f>
        <v/>
      </c>
      <c r="IX27" s="262">
        <f t="shared" si="108"/>
        <v>10</v>
      </c>
      <c r="IY27" s="264" t="str">
        <f t="shared" si="109"/>
        <v/>
      </c>
      <c r="IZ27" s="263" t="str">
        <f t="shared" si="110"/>
        <v/>
      </c>
      <c r="JA27" s="263" t="str">
        <f t="shared" si="111"/>
        <v/>
      </c>
      <c r="JB27" s="263" t="str">
        <f t="shared" si="112"/>
        <v/>
      </c>
      <c r="JC27" s="263" t="str">
        <f t="shared" si="113"/>
        <v/>
      </c>
      <c r="JD27" s="263" t="str">
        <f t="shared" si="114"/>
        <v/>
      </c>
      <c r="JE27" s="263" t="str">
        <f t="shared" si="115"/>
        <v/>
      </c>
      <c r="JF27" s="263" t="str">
        <f t="shared" si="116"/>
        <v/>
      </c>
      <c r="JG27" s="263" t="str">
        <f t="shared" si="117"/>
        <v/>
      </c>
      <c r="JH27" s="263" t="str">
        <f t="shared" si="118"/>
        <v/>
      </c>
      <c r="JI27" s="263" t="str">
        <f t="shared" si="119"/>
        <v/>
      </c>
      <c r="JJ27" s="263" t="str">
        <f t="shared" si="120"/>
        <v/>
      </c>
      <c r="JK27" s="263" t="str">
        <f t="shared" si="121"/>
        <v/>
      </c>
      <c r="JL27" s="263" t="str">
        <f t="shared" si="122"/>
        <v/>
      </c>
      <c r="JM27" s="263" t="str">
        <f t="shared" si="123"/>
        <v/>
      </c>
      <c r="JN27" s="263" t="str">
        <f t="shared" si="124"/>
        <v/>
      </c>
      <c r="JO27" s="263" t="str">
        <f t="shared" si="125"/>
        <v/>
      </c>
      <c r="JP27" s="263" t="str">
        <f t="shared" si="126"/>
        <v/>
      </c>
      <c r="JQ27" s="263" t="str">
        <f t="shared" si="127"/>
        <v/>
      </c>
      <c r="JR27" s="263" t="str">
        <f t="shared" si="128"/>
        <v/>
      </c>
      <c r="JS27" s="263" t="str">
        <f t="shared" si="129"/>
        <v/>
      </c>
      <c r="JT27" s="263" t="str">
        <f t="shared" si="130"/>
        <v/>
      </c>
      <c r="JU27" s="263" t="str">
        <f t="shared" si="131"/>
        <v/>
      </c>
      <c r="JV27" s="263" t="str">
        <f t="shared" si="132"/>
        <v/>
      </c>
      <c r="JW27" s="265" t="str">
        <f t="shared" si="133"/>
        <v/>
      </c>
      <c r="JX27" s="262" t="str">
        <f t="shared" si="134"/>
        <v>Ano</v>
      </c>
      <c r="JY27" s="263" t="str">
        <f t="shared" si="135"/>
        <v/>
      </c>
      <c r="JZ27" s="263" t="str">
        <f>IF(COUNTIF($AK27,BZ$8),IF(COUNTIF($JX27:JY27,"")&lt;BZ$13,CONCATENATE(" + ",VLOOKUP(JZ$10,$BU$14:$BW$44,2,FALSE)),VLOOKUP(JZ$10,$BU$14:$BW$44,2,FALSE)),"")</f>
        <v/>
      </c>
      <c r="KA27" s="263" t="str">
        <f>IF(COUNTIF($AK27,CA$8),IF(COUNTIF($JX27:JZ27,"")&lt;CA$13,CONCATENATE(" + ",VLOOKUP(KA$10,$BU$14:$BW$44,2,FALSE)),VLOOKUP(KA$10,$BU$14:$BW$44,2,FALSE)),"")</f>
        <v/>
      </c>
      <c r="KB27" s="263" t="str">
        <f>IF(COUNTIF($AK27,CB$8),IF(COUNTIF($JX27:KA27,"")&lt;CB$13,CONCATENATE(" + ",VLOOKUP(KB$10,$BU$14:$BW$44,2,FALSE)),VLOOKUP(KB$10,$BU$14:$BW$44,2,FALSE)),"")</f>
        <v/>
      </c>
      <c r="KC27" s="263" t="str">
        <f>IF(COUNTIF($AK27,CC$8),IF(COUNTIF($JX27:KB27,"")&lt;CC$13,CONCATENATE(" + ",VLOOKUP(KC$10,$BU$14:$BW$44,2,FALSE)),VLOOKUP(KC$10,$BU$14:$BW$44,2,FALSE)),"")</f>
        <v/>
      </c>
      <c r="KD27" s="263" t="str">
        <f>IF(COUNTIF($AK27,CD$8),IF(COUNTIF($JX27:KC27,"")&lt;CD$13,CONCATENATE(" + ",VLOOKUP(KD$10,$BU$14:$BW$44,2,FALSE)),VLOOKUP(KD$10,$BU$14:$BW$44,2,FALSE)),"")</f>
        <v/>
      </c>
      <c r="KE27" s="263" t="str">
        <f>IF(COUNTIF($AK27,CE$8),IF(COUNTIF($JX27:KD27,"")&lt;CE$13,CONCATENATE(" + ",VLOOKUP(KE$10,$BU$14:$BW$44,2,FALSE)),VLOOKUP(KE$10,$BU$14:$BW$44,2,FALSE)),"")</f>
        <v/>
      </c>
      <c r="KF27" s="263" t="str">
        <f>IF(COUNTIF($AK27,CF$8),IF(COUNTIF($JX27:KE27,"")&lt;CF$13,CONCATENATE(" + ",VLOOKUP(KF$10,$BU$14:$BW$44,2,FALSE)),VLOOKUP(KF$10,$BU$14:$BW$44,2,FALSE)),"")</f>
        <v/>
      </c>
      <c r="KG27" s="263" t="str">
        <f>IF(COUNTIF($AK27,CG$8),IF(COUNTIF($JX27:KF27,"")&lt;CG$13,CONCATENATE(" + ",VLOOKUP(KG$10,$BU$14:$BW$44,2,FALSE)),VLOOKUP(KG$10,$BU$14:$BW$44,2,FALSE)),"")</f>
        <v/>
      </c>
      <c r="KH27" s="263" t="str">
        <f>IF(COUNTIF($AK27,CH$8),IF(COUNTIF($JX27:KG27,"")&lt;CH$13,CONCATENATE(" + ",VLOOKUP(KH$10,$BU$14:$BW$44,2,FALSE)),VLOOKUP(KH$10,$BU$14:$BW$44,2,FALSE)),"")</f>
        <v/>
      </c>
      <c r="KI27" s="263" t="str">
        <f>IF(COUNTIF($AK27,CI$8),IF(COUNTIF($JX27:KH27,"")&lt;CI$13,CONCATENATE(" + ",VLOOKUP(KI$10,$BU$14:$BW$44,2,FALSE)),VLOOKUP(KI$10,$BU$14:$BW$44,2,FALSE)),"")</f>
        <v/>
      </c>
      <c r="KJ27" s="263" t="str">
        <f>IF(COUNTIF($AK27,CJ$8),IF(COUNTIF($JX27:KI27,"")&lt;CJ$13,CONCATENATE(" + ",VLOOKUP(KJ$10,$BU$14:$BW$44,2,FALSE)),VLOOKUP(KJ$10,$BU$14:$BW$44,2,FALSE)),"")</f>
        <v/>
      </c>
      <c r="KK27" s="263" t="str">
        <f>IF(COUNTIF($AK27,CK$8),IF(COUNTIF($JX27:KJ27,"")&lt;CK$13,CONCATENATE(" + ",VLOOKUP(KK$10,$BU$14:$BW$44,2,FALSE)),VLOOKUP(KK$10,$BU$14:$BW$44,2,FALSE)),"")</f>
        <v/>
      </c>
      <c r="KL27" s="263" t="str">
        <f>IF(COUNTIF($AK27,CL$8),IF(COUNTIF($JX27:KK27,"")&lt;CL$13,CONCATENATE(" + ",VLOOKUP(KL$10,$BU$14:$BW$44,2,FALSE)),VLOOKUP(KL$10,$BU$14:$BW$44,2,FALSE)),"")</f>
        <v/>
      </c>
      <c r="KM27" s="263" t="str">
        <f>IF(COUNTIF($AK27,CM$8),IF(COUNTIF($JX27:KL27,"")&lt;CM$13,CONCATENATE(" + ",VLOOKUP(KM$10,$BU$14:$BW$44,2,FALSE)),VLOOKUP(KM$10,$BU$14:$BW$44,2,FALSE)),"")</f>
        <v/>
      </c>
      <c r="KN27" s="263" t="str">
        <f>IF(COUNTIF($AK27,CN$8),IF(COUNTIF($JX27:KM27,"")&lt;CN$13,CONCATENATE(" + ",VLOOKUP(KN$10,$BU$14:$BW$44,2,FALSE)),VLOOKUP(KN$10,$BU$14:$BW$44,2,FALSE)),"")</f>
        <v/>
      </c>
      <c r="KO27" s="263" t="str">
        <f>IF(COUNTIF($AK27,CO$8),IF(COUNTIF($JX27:KN27,"")&lt;CO$13,CONCATENATE(" + ",VLOOKUP(KO$10,$BU$14:$BW$44,2,FALSE)),VLOOKUP(KO$10,$BU$14:$BW$44,2,FALSE)),"")</f>
        <v/>
      </c>
      <c r="KP27" s="263" t="str">
        <f>IF(COUNTIF($AK27,CP$8),IF(COUNTIF($JX27:KO27,"")&lt;CP$13,CONCATENATE(" + ",VLOOKUP(KP$10,$BU$14:$BW$44,2,FALSE)),VLOOKUP(KP$10,$BU$14:$BW$44,2,FALSE)),"")</f>
        <v/>
      </c>
      <c r="KQ27" s="263" t="str">
        <f>IF(COUNTIF($AK27,CQ$8),IF(COUNTIF($JX27:KP27,"")&lt;CQ$13,CONCATENATE(" + ",VLOOKUP(KQ$10,$BU$14:$BW$44,2,FALSE)),VLOOKUP(KQ$10,$BU$14:$BW$44,2,FALSE)),"")</f>
        <v/>
      </c>
      <c r="KR27" s="263" t="str">
        <f>IF(COUNTIF($AK27,CR$8),IF(COUNTIF($JX27:KQ27,"")&lt;CR$13,CONCATENATE(" + ",VLOOKUP(KR$10,$BU$14:$BW$44,2,FALSE)),VLOOKUP(KR$10,$BU$14:$BW$44,2,FALSE)),"")</f>
        <v/>
      </c>
      <c r="KS27" s="263" t="str">
        <f>IF(COUNTIF($AK27,CS$8),IF(COUNTIF($JX27:KR27,"")&lt;CS$13,CONCATENATE(" + ",VLOOKUP(KS$10,$BU$14:$BW$44,2,FALSE)),VLOOKUP(KS$10,$BU$14:$BW$44,2,FALSE)),"")</f>
        <v/>
      </c>
      <c r="KT27" s="263" t="str">
        <f>IF(COUNTIF($AK27,CT$8),IF(COUNTIF($JX27:KS27,"")&lt;CT$13,CONCATENATE(" + ",VLOOKUP(KT$10,$BU$14:$BW$44,2,FALSE)),VLOOKUP(KT$10,$BU$14:$BW$44,2,FALSE)),"")</f>
        <v/>
      </c>
      <c r="KU27" s="263" t="str">
        <f>IF(COUNTIF($AK27,CU$8),IF(COUNTIF($JX27:KT27,"")&lt;CU$13,CONCATENATE(" + ",VLOOKUP(KU$10,$BU$14:$BW$44,2,FALSE)),VLOOKUP(KU$10,$BU$14:$BW$44,2,FALSE)),"")</f>
        <v/>
      </c>
      <c r="KV27" s="263" t="str">
        <f>IF(COUNTIF($AK27,CV$8),IF(COUNTIF($JX27:KU27,"")&lt;CV$13,CONCATENATE(" + ",VLOOKUP(KV$10,$BU$14:$BW$44,2,FALSE)),VLOOKUP(KV$10,$BU$14:$BW$44,2,FALSE)),"")</f>
        <v/>
      </c>
      <c r="KW27" s="265" t="str">
        <f>IF(COUNTIF($AK27,CW$8),IF(COUNTIF($JX27:KV27,"")&lt;CW$13,CONCATENATE(" + ",VLOOKUP(KW$10,$BU$14:$BW$44,2,FALSE)),VLOOKUP(KW$10,$BU$14:$BW$44,2,FALSE)),"")</f>
        <v/>
      </c>
      <c r="KX27" s="262">
        <f t="shared" si="136"/>
        <v>12</v>
      </c>
      <c r="KY27" s="264" t="str">
        <f t="shared" si="137"/>
        <v/>
      </c>
      <c r="KZ27" s="263" t="str">
        <f t="shared" si="138"/>
        <v/>
      </c>
      <c r="LA27" s="263" t="str">
        <f t="shared" si="139"/>
        <v/>
      </c>
      <c r="LB27" s="263" t="str">
        <f t="shared" si="140"/>
        <v/>
      </c>
      <c r="LC27" s="263" t="str">
        <f t="shared" si="141"/>
        <v/>
      </c>
      <c r="LD27" s="263" t="str">
        <f t="shared" si="142"/>
        <v/>
      </c>
      <c r="LE27" s="263" t="str">
        <f t="shared" si="143"/>
        <v/>
      </c>
      <c r="LF27" s="263" t="str">
        <f t="shared" si="144"/>
        <v/>
      </c>
      <c r="LG27" s="263" t="str">
        <f t="shared" si="145"/>
        <v/>
      </c>
      <c r="LH27" s="263" t="str">
        <f t="shared" si="146"/>
        <v/>
      </c>
      <c r="LI27" s="263" t="str">
        <f t="shared" si="147"/>
        <v/>
      </c>
      <c r="LJ27" s="263" t="str">
        <f t="shared" si="148"/>
        <v/>
      </c>
      <c r="LK27" s="263" t="str">
        <f t="shared" si="149"/>
        <v/>
      </c>
      <c r="LL27" s="263" t="str">
        <f t="shared" si="150"/>
        <v/>
      </c>
      <c r="LM27" s="263" t="str">
        <f t="shared" si="151"/>
        <v/>
      </c>
      <c r="LN27" s="263" t="str">
        <f t="shared" si="152"/>
        <v/>
      </c>
      <c r="LO27" s="263" t="str">
        <f t="shared" si="153"/>
        <v/>
      </c>
      <c r="LP27" s="263" t="str">
        <f t="shared" si="154"/>
        <v/>
      </c>
      <c r="LQ27" s="263" t="str">
        <f t="shared" si="155"/>
        <v/>
      </c>
      <c r="LR27" s="263" t="str">
        <f t="shared" si="156"/>
        <v/>
      </c>
      <c r="LS27" s="263" t="str">
        <f t="shared" si="157"/>
        <v/>
      </c>
      <c r="LT27" s="263" t="str">
        <f t="shared" si="158"/>
        <v/>
      </c>
      <c r="LU27" s="263" t="str">
        <f t="shared" si="159"/>
        <v/>
      </c>
      <c r="LV27" s="263" t="str">
        <f t="shared" si="160"/>
        <v/>
      </c>
      <c r="LW27" s="265" t="str">
        <f t="shared" si="161"/>
        <v/>
      </c>
      <c r="LX27" s="262" t="str">
        <f t="shared" si="162"/>
        <v>Ano</v>
      </c>
      <c r="LY27" s="263" t="str">
        <f t="shared" si="163"/>
        <v/>
      </c>
      <c r="LZ27" s="263" t="str">
        <f>IF(COUNTIF($AL27,BZ$8),IF(COUNTIF($LX27:LY27,"")&lt;BZ$13,CONCATENATE(" + ",VLOOKUP(LZ$10,$BU$14:$BW$44,2,FALSE)),VLOOKUP(LZ$10,$BU$14:$BW$44,2,FALSE)),"")</f>
        <v/>
      </c>
      <c r="MA27" s="263" t="str">
        <f>IF(COUNTIF($AL27,CA$8),IF(COUNTIF($LX27:LZ27,"")&lt;CA$13,CONCATENATE(" + ",VLOOKUP(MA$10,$BU$14:$BW$44,2,FALSE)),VLOOKUP(MA$10,$BU$14:$BW$44,2,FALSE)),"")</f>
        <v/>
      </c>
      <c r="MB27" s="263" t="str">
        <f>IF(COUNTIF($AL27,CB$8),IF(COUNTIF($LX27:MA27,"")&lt;CB$13,CONCATENATE(" + ",VLOOKUP(MB$10,$BU$14:$BW$44,2,FALSE)),VLOOKUP(MB$10,$BU$14:$BW$44,2,FALSE)),"")</f>
        <v/>
      </c>
      <c r="MC27" s="263" t="str">
        <f>IF(COUNTIF($AL27,CC$8),IF(COUNTIF($LX27:MB27,"")&lt;CC$13,CONCATENATE(" + ",VLOOKUP(MC$10,$BU$14:$BW$44,2,FALSE)),VLOOKUP(MC$10,$BU$14:$BW$44,2,FALSE)),"")</f>
        <v/>
      </c>
      <c r="MD27" s="263" t="str">
        <f>IF(COUNTIF($AL27,CD$8),IF(COUNTIF($LX27:MC27,"")&lt;CD$13,CONCATENATE(" + ",VLOOKUP(MD$10,$BU$14:$BW$44,2,FALSE)),VLOOKUP(MD$10,$BU$14:$BW$44,2,FALSE)),"")</f>
        <v/>
      </c>
      <c r="ME27" s="263" t="str">
        <f>IF(COUNTIF($AL27,CE$8),IF(COUNTIF($LX27:MD27,"")&lt;CE$13,CONCATENATE(" + ",VLOOKUP(ME$10,$BU$14:$BW$44,2,FALSE)),VLOOKUP(ME$10,$BU$14:$BW$44,2,FALSE)),"")</f>
        <v/>
      </c>
      <c r="MF27" s="263" t="str">
        <f>IF(COUNTIF($AL27,CF$8),IF(COUNTIF($LX27:ME27,"")&lt;CF$13,CONCATENATE(" + ",VLOOKUP(MF$10,$BU$14:$BW$44,2,FALSE)),VLOOKUP(MF$10,$BU$14:$BW$44,2,FALSE)),"")</f>
        <v/>
      </c>
      <c r="MG27" s="263" t="str">
        <f>IF(COUNTIF($AL27,CG$8),IF(COUNTIF($LX27:MF27,"")&lt;CG$13,CONCATENATE(" + ",VLOOKUP(MG$10,$BU$14:$BW$44,2,FALSE)),VLOOKUP(MG$10,$BU$14:$BW$44,2,FALSE)),"")</f>
        <v/>
      </c>
      <c r="MH27" s="263" t="str">
        <f>IF(COUNTIF($AL27,CH$8),IF(COUNTIF($LX27:MG27,"")&lt;CH$13,CONCATENATE(" + ",VLOOKUP(MH$10,$BU$14:$BW$44,2,FALSE)),VLOOKUP(MH$10,$BU$14:$BW$44,2,FALSE)),"")</f>
        <v/>
      </c>
      <c r="MI27" s="263" t="str">
        <f>IF(COUNTIF($AL27,CI$8),IF(COUNTIF($LX27:MH27,"")&lt;CI$13,CONCATENATE(" + ",VLOOKUP(MI$10,$BU$14:$BW$44,2,FALSE)),VLOOKUP(MI$10,$BU$14:$BW$44,2,FALSE)),"")</f>
        <v/>
      </c>
      <c r="MJ27" s="263" t="str">
        <f>IF(COUNTIF($AL27,CJ$8),IF(COUNTIF($LX27:MI27,"")&lt;CJ$13,CONCATENATE(" + ",VLOOKUP(MJ$10,$BU$14:$BW$44,2,FALSE)),VLOOKUP(MJ$10,$BU$14:$BW$44,2,FALSE)),"")</f>
        <v/>
      </c>
      <c r="MK27" s="263" t="str">
        <f>IF(COUNTIF($AL27,CK$8),IF(COUNTIF($LX27:MJ27,"")&lt;CK$13,CONCATENATE(" + ",VLOOKUP(MK$10,$BU$14:$BW$44,2,FALSE)),VLOOKUP(MK$10,$BU$14:$BW$44,2,FALSE)),"")</f>
        <v/>
      </c>
      <c r="ML27" s="263" t="str">
        <f>IF(COUNTIF($AL27,CL$8),IF(COUNTIF($LX27:MK27,"")&lt;CL$13,CONCATENATE(" + ",VLOOKUP(ML$10,$BU$14:$BW$44,2,FALSE)),VLOOKUP(ML$10,$BU$14:$BW$44,2,FALSE)),"")</f>
        <v/>
      </c>
      <c r="MM27" s="263" t="str">
        <f>IF(COUNTIF($AL27,CM$8),IF(COUNTIF($LX27:ML27,"")&lt;CM$13,CONCATENATE(" + ",VLOOKUP(MM$10,$BU$14:$BW$44,2,FALSE)),VLOOKUP(MM$10,$BU$14:$BW$44,2,FALSE)),"")</f>
        <v/>
      </c>
      <c r="MN27" s="263" t="str">
        <f>IF(COUNTIF($AL27,CN$8),IF(COUNTIF($LX27:MM27,"")&lt;CN$13,CONCATENATE(" + ",VLOOKUP(MN$10,$BU$14:$BW$44,2,FALSE)),VLOOKUP(MN$10,$BU$14:$BW$44,2,FALSE)),"")</f>
        <v/>
      </c>
      <c r="MO27" s="263" t="str">
        <f>IF(COUNTIF($AL27,CO$8),IF(COUNTIF($LX27:MN27,"")&lt;CO$13,CONCATENATE(" + ",VLOOKUP(MO$10,$BU$14:$BW$44,2,FALSE)),VLOOKUP(MO$10,$BU$14:$BW$44,2,FALSE)),"")</f>
        <v/>
      </c>
      <c r="MP27" s="263" t="str">
        <f>IF(COUNTIF($AL27,CP$8),IF(COUNTIF($LX27:MO27,"")&lt;CP$13,CONCATENATE(" + ",VLOOKUP(MP$10,$BU$14:$BW$44,2,FALSE)),VLOOKUP(MP$10,$BU$14:$BW$44,2,FALSE)),"")</f>
        <v/>
      </c>
      <c r="MQ27" s="263" t="str">
        <f>IF(COUNTIF($AL27,CQ$8),IF(COUNTIF($LX27:MP27,"")&lt;CQ$13,CONCATENATE(" + ",VLOOKUP(MQ$10,$BU$14:$BW$44,2,FALSE)),VLOOKUP(MQ$10,$BU$14:$BW$44,2,FALSE)),"")</f>
        <v/>
      </c>
      <c r="MR27" s="263" t="str">
        <f>IF(COUNTIF($AL27,CR$8),IF(COUNTIF($LX27:MQ27,"")&lt;CR$13,CONCATENATE(" + ",VLOOKUP(MR$10,$BU$14:$BW$44,2,FALSE)),VLOOKUP(MR$10,$BU$14:$BW$44,2,FALSE)),"")</f>
        <v/>
      </c>
      <c r="MS27" s="263" t="str">
        <f>IF(COUNTIF($AL27,CS$8),IF(COUNTIF($LX27:MR27,"")&lt;CS$13,CONCATENATE(" + ",VLOOKUP(MS$10,$BU$14:$BW$44,2,FALSE)),VLOOKUP(MS$10,$BU$14:$BW$44,2,FALSE)),"")</f>
        <v/>
      </c>
      <c r="MT27" s="263" t="str">
        <f>IF(COUNTIF($AL27,CT$8),IF(COUNTIF($LX27:MS27,"")&lt;CT$13,CONCATENATE(" + ",VLOOKUP(MT$10,$BU$14:$BW$44,2,FALSE)),VLOOKUP(MT$10,$BU$14:$BW$44,2,FALSE)),"")</f>
        <v/>
      </c>
      <c r="MU27" s="263" t="str">
        <f>IF(COUNTIF($AL27,CU$8),IF(COUNTIF($LX27:MT27,"")&lt;CU$13,CONCATENATE(" + ",VLOOKUP(MU$10,$BU$14:$BW$44,2,FALSE)),VLOOKUP(MU$10,$BU$14:$BW$44,2,FALSE)),"")</f>
        <v/>
      </c>
      <c r="MV27" s="263" t="str">
        <f>IF(COUNTIF($AL27,CV$8),IF(COUNTIF($LX27:MU27,"")&lt;CV$13,CONCATENATE(" + ",VLOOKUP(MV$10,$BU$14:$BW$44,2,FALSE)),VLOOKUP(MV$10,$BU$14:$BW$44,2,FALSE)),"")</f>
        <v/>
      </c>
      <c r="MW27" s="265" t="str">
        <f>IF(COUNTIF($AL27,CW$8),IF(COUNTIF($LX27:MV27,"")&lt;CW$13,CONCATENATE(" + ",VLOOKUP(MW$10,$BU$14:$BW$44,2,FALSE)),VLOOKUP(MW$10,$BU$14:$BW$44,2,FALSE)),"")</f>
        <v/>
      </c>
      <c r="MX27" s="262">
        <f t="shared" si="164"/>
        <v>8</v>
      </c>
      <c r="MY27" s="264" t="str">
        <f t="shared" si="165"/>
        <v/>
      </c>
      <c r="MZ27" s="263" t="str">
        <f t="shared" si="166"/>
        <v/>
      </c>
      <c r="NA27" s="263" t="str">
        <f t="shared" si="167"/>
        <v/>
      </c>
      <c r="NB27" s="263" t="str">
        <f t="shared" si="168"/>
        <v/>
      </c>
      <c r="NC27" s="263" t="str">
        <f t="shared" si="169"/>
        <v/>
      </c>
      <c r="ND27" s="263" t="str">
        <f t="shared" si="170"/>
        <v/>
      </c>
      <c r="NE27" s="263" t="str">
        <f t="shared" si="171"/>
        <v/>
      </c>
      <c r="NF27" s="263" t="str">
        <f t="shared" si="172"/>
        <v/>
      </c>
      <c r="NG27" s="263" t="str">
        <f t="shared" si="173"/>
        <v/>
      </c>
      <c r="NH27" s="263" t="str">
        <f t="shared" si="174"/>
        <v/>
      </c>
      <c r="NI27" s="263" t="str">
        <f t="shared" si="175"/>
        <v/>
      </c>
      <c r="NJ27" s="263" t="str">
        <f t="shared" si="176"/>
        <v/>
      </c>
      <c r="NK27" s="263" t="str">
        <f t="shared" si="177"/>
        <v/>
      </c>
      <c r="NL27" s="263" t="str">
        <f t="shared" si="178"/>
        <v/>
      </c>
      <c r="NM27" s="263" t="str">
        <f t="shared" si="179"/>
        <v/>
      </c>
      <c r="NN27" s="263" t="str">
        <f t="shared" si="180"/>
        <v/>
      </c>
      <c r="NO27" s="263" t="str">
        <f t="shared" si="181"/>
        <v/>
      </c>
      <c r="NP27" s="263" t="str">
        <f t="shared" si="182"/>
        <v/>
      </c>
      <c r="NQ27" s="263" t="str">
        <f t="shared" si="183"/>
        <v/>
      </c>
      <c r="NR27" s="263" t="str">
        <f t="shared" si="184"/>
        <v/>
      </c>
      <c r="NS27" s="263" t="str">
        <f t="shared" si="185"/>
        <v/>
      </c>
      <c r="NT27" s="263" t="str">
        <f t="shared" si="186"/>
        <v/>
      </c>
      <c r="NU27" s="263" t="str">
        <f t="shared" si="187"/>
        <v/>
      </c>
      <c r="NV27" s="263" t="str">
        <f t="shared" si="188"/>
        <v/>
      </c>
      <c r="NW27" s="265" t="str">
        <f t="shared" si="189"/>
        <v/>
      </c>
    </row>
    <row r="28" spans="1:387" s="17" customFormat="1" ht="17.25" customHeight="1" x14ac:dyDescent="0.15">
      <c r="A28" s="223" t="s">
        <v>390</v>
      </c>
      <c r="B28" s="224" t="s">
        <v>391</v>
      </c>
      <c r="C28" s="225" t="s">
        <v>392</v>
      </c>
      <c r="D28" s="225" t="s">
        <v>393</v>
      </c>
      <c r="E28" s="226" t="s">
        <v>394</v>
      </c>
      <c r="F28" s="227" t="s">
        <v>395</v>
      </c>
      <c r="G28" s="225" t="s">
        <v>129</v>
      </c>
      <c r="H28" s="225" t="s">
        <v>396</v>
      </c>
      <c r="I28" s="227" t="s">
        <v>397</v>
      </c>
      <c r="J28" s="227" t="s">
        <v>398</v>
      </c>
      <c r="K28" s="227" t="s">
        <v>399</v>
      </c>
      <c r="L28" s="227" t="s">
        <v>400</v>
      </c>
      <c r="M28" s="227"/>
      <c r="N28" s="228" t="s">
        <v>401</v>
      </c>
      <c r="O28" s="228" t="s">
        <v>402</v>
      </c>
      <c r="P28" s="228" t="s">
        <v>403</v>
      </c>
      <c r="Q28" s="228" t="s">
        <v>404</v>
      </c>
      <c r="R28" s="228" t="s">
        <v>405</v>
      </c>
      <c r="S28" s="228" t="s">
        <v>394</v>
      </c>
      <c r="T28" s="229">
        <v>35000</v>
      </c>
      <c r="U28" s="230" t="s">
        <v>406</v>
      </c>
      <c r="V28" s="230" t="s">
        <v>407</v>
      </c>
      <c r="W28" s="229">
        <v>35000</v>
      </c>
      <c r="X28" s="229">
        <v>0</v>
      </c>
      <c r="Y28" s="229" t="s">
        <v>408</v>
      </c>
      <c r="Z28" s="229" t="s">
        <v>409</v>
      </c>
      <c r="AA28" s="272">
        <v>16000</v>
      </c>
      <c r="AB28" s="223"/>
      <c r="AC28" s="223"/>
      <c r="AD28" s="223"/>
      <c r="AE28" s="223"/>
      <c r="AF28" s="223"/>
      <c r="AG28" s="223" t="s">
        <v>221</v>
      </c>
      <c r="AH28" s="233" t="s">
        <v>248</v>
      </c>
      <c r="AI28" s="233" t="s">
        <v>273</v>
      </c>
      <c r="AJ28" s="233" t="s">
        <v>299</v>
      </c>
      <c r="AK28" s="233" t="s">
        <v>325</v>
      </c>
      <c r="AL28" s="233" t="s">
        <v>352</v>
      </c>
      <c r="AM28" s="41" t="s">
        <v>161</v>
      </c>
      <c r="AN28" s="42">
        <v>12</v>
      </c>
      <c r="AO28" s="232" t="s">
        <v>410</v>
      </c>
      <c r="AP28" s="42">
        <v>8</v>
      </c>
      <c r="AQ28" s="41" t="s">
        <v>411</v>
      </c>
      <c r="AR28" s="43">
        <v>10</v>
      </c>
      <c r="AS28" s="41" t="s">
        <v>412</v>
      </c>
      <c r="AT28" s="43">
        <v>6</v>
      </c>
      <c r="AU28" s="75" t="str">
        <f t="shared" si="1"/>
        <v>Ano</v>
      </c>
      <c r="AV28" s="75">
        <f t="shared" si="2"/>
        <v>10</v>
      </c>
      <c r="AW28" s="75" t="str">
        <f t="shared" si="3"/>
        <v>Ne</v>
      </c>
      <c r="AX28" s="75">
        <f t="shared" si="4"/>
        <v>0</v>
      </c>
      <c r="AY28" s="75" t="str">
        <f t="shared" si="5"/>
        <v>Do 10 000</v>
      </c>
      <c r="AZ28" s="75">
        <f t="shared" si="6"/>
        <v>8</v>
      </c>
      <c r="BA28" s="75" t="str">
        <f t="shared" si="7"/>
        <v>Ano</v>
      </c>
      <c r="BB28" s="75">
        <f t="shared" si="8"/>
        <v>10</v>
      </c>
      <c r="BC28" s="75" t="str">
        <f t="shared" si="9"/>
        <v>Ano</v>
      </c>
      <c r="BD28" s="75">
        <f t="shared" si="10"/>
        <v>12</v>
      </c>
      <c r="BE28" s="75" t="str">
        <f t="shared" si="11"/>
        <v>Ne</v>
      </c>
      <c r="BF28" s="75">
        <f t="shared" si="12"/>
        <v>0</v>
      </c>
      <c r="BG28" s="69">
        <f t="shared" si="13"/>
        <v>40</v>
      </c>
      <c r="BH28" s="70">
        <f t="shared" si="14"/>
        <v>36</v>
      </c>
      <c r="BI28" s="69">
        <f t="shared" si="15"/>
        <v>76</v>
      </c>
      <c r="BJ28" s="71">
        <f t="shared" si="16"/>
        <v>0.35000000000000003</v>
      </c>
      <c r="BK28" s="204">
        <f t="shared" si="17"/>
        <v>0.76</v>
      </c>
      <c r="BL28" s="72">
        <f t="shared" si="18"/>
        <v>0.45714285714285713</v>
      </c>
      <c r="BM28" s="83">
        <f t="shared" si="19"/>
        <v>1</v>
      </c>
      <c r="BN28" s="221">
        <f t="shared" si="20"/>
        <v>1</v>
      </c>
      <c r="BO28" s="202">
        <f t="shared" si="21"/>
        <v>16000</v>
      </c>
      <c r="BP28" s="101" t="str">
        <f t="shared" si="22"/>
        <v>Olomouc</v>
      </c>
      <c r="BQ28" s="100">
        <v>10800</v>
      </c>
      <c r="BR28" s="95" t="s">
        <v>66</v>
      </c>
      <c r="BS28" s="95" t="s">
        <v>66</v>
      </c>
      <c r="BT28" s="16"/>
      <c r="BU28" s="45" t="s">
        <v>299</v>
      </c>
      <c r="BV28" s="44" t="s">
        <v>810</v>
      </c>
      <c r="BW28" s="45">
        <v>10</v>
      </c>
      <c r="BX28" s="179" t="str">
        <f t="shared" si="23"/>
        <v>Ano</v>
      </c>
      <c r="BY28" s="173" t="str">
        <f t="shared" si="24"/>
        <v/>
      </c>
      <c r="BZ28" s="173" t="str">
        <f>IF(COUNTIF($AG28,BZ$8),IF(COUNTIF($BX28:BY28,"")&lt;BZ$13,CONCATENATE(" + ",VLOOKUP(BZ$10,$BU$14:$BW$44,2,FALSE)),VLOOKUP(BZ$10,$BU$14:$BW$44,2,FALSE)),"")</f>
        <v/>
      </c>
      <c r="CA28" s="173" t="str">
        <f>IF(COUNTIF($AG28,CA$8),IF(COUNTIF($BX28:BZ28,"")&lt;CA$13,CONCATENATE(" + ",VLOOKUP(CA$10,$BU$14:$BW$44,2,FALSE)),VLOOKUP(CA$10,$BU$14:$BW$44,2,FALSE)),"")</f>
        <v/>
      </c>
      <c r="CB28" s="173" t="str">
        <f>IF(COUNTIF($AG28,CB$8),IF(COUNTIF($BX28:CA28,"")&lt;CB$13,CONCATENATE(" + ",VLOOKUP(CB$10,$BU$14:$BW$44,2,FALSE)),VLOOKUP(CB$10,$BU$14:$BW$44,2,FALSE)),"")</f>
        <v/>
      </c>
      <c r="CC28" s="173" t="str">
        <f>IF(COUNTIF($AG28,CC$8),IF(COUNTIF($BX28:CB28,"")&lt;CC$13,CONCATENATE(" + ",VLOOKUP(CC$10,$BU$14:$BW$44,2,FALSE)),VLOOKUP(CC$10,$BU$14:$BW$44,2,FALSE)),"")</f>
        <v/>
      </c>
      <c r="CD28" s="173" t="str">
        <f>IF(COUNTIF($AG28,CD$8),IF(COUNTIF($BX28:CC28,"")&lt;CD$13,CONCATENATE(" + ",VLOOKUP(CD$10,$BU$14:$BW$44,2,FALSE)),VLOOKUP(CD$10,$BU$14:$BW$44,2,FALSE)),"")</f>
        <v/>
      </c>
      <c r="CE28" s="173" t="str">
        <f>IF(COUNTIF($AG28,CE$8),IF(COUNTIF($BX28:CD28,"")&lt;CE$13,CONCATENATE(" + ",VLOOKUP(CE$10,$BU$14:$BW$44,2,FALSE)),VLOOKUP(CE$10,$BU$14:$BW$44,2,FALSE)),"")</f>
        <v/>
      </c>
      <c r="CF28" s="173" t="str">
        <f>IF(COUNTIF($AG28,CF$8),IF(COUNTIF($BX28:CE28,"")&lt;CF$13,CONCATENATE(" + ",VLOOKUP(CF$10,$BU$14:$BW$44,2,FALSE)),VLOOKUP(CF$10,$BU$14:$BW$44,2,FALSE)),"")</f>
        <v/>
      </c>
      <c r="CG28" s="173" t="str">
        <f>IF(COUNTIF($AG28,CG$8),IF(COUNTIF($BX28:CF28,"")&lt;CG$13,CONCATENATE(" + ",VLOOKUP(CG$10,$BU$14:$BW$44,2,FALSE)),VLOOKUP(CG$10,$BU$14:$BW$44,2,FALSE)),"")</f>
        <v/>
      </c>
      <c r="CH28" s="173" t="str">
        <f>IF(COUNTIF($AG28,CH$8),IF(COUNTIF($BX28:CG28,"")&lt;CH$13,CONCATENATE(" + ",VLOOKUP(CH$10,$BU$14:$BW$44,2,FALSE)),VLOOKUP(CH$10,$BU$14:$BW$44,2,FALSE)),"")</f>
        <v/>
      </c>
      <c r="CI28" s="173" t="str">
        <f>IF(COUNTIF($AG28,CI$8),IF(COUNTIF($BX28:CH28,"")&lt;CI$13,CONCATENATE(" + ",VLOOKUP(CI$10,$BU$14:$BW$44,2,FALSE)),VLOOKUP(CI$10,$BU$14:$BW$44,2,FALSE)),"")</f>
        <v/>
      </c>
      <c r="CJ28" s="173" t="str">
        <f>IF(COUNTIF($AG28,CJ$8),IF(COUNTIF($BX28:CI28,"")&lt;CJ$13,CONCATENATE(" + ",VLOOKUP(CJ$10,$BU$14:$BW$44,2,FALSE)),VLOOKUP(CJ$10,$BU$14:$BW$44,2,FALSE)),"")</f>
        <v/>
      </c>
      <c r="CK28" s="173" t="str">
        <f>IF(COUNTIF($AG28,CK$8),IF(COUNTIF($BX28:CJ28,"")&lt;CK$13,CONCATENATE(" + ",VLOOKUP(CK$10,$BU$14:$BW$44,2,FALSE)),VLOOKUP(CK$10,$BU$14:$BW$44,2,FALSE)),"")</f>
        <v/>
      </c>
      <c r="CL28" s="173" t="str">
        <f>IF(COUNTIF($AG28,CL$8),IF(COUNTIF($BX28:CK28,"")&lt;CL$13,CONCATENATE(" + ",VLOOKUP(CL$10,$BU$14:$BW$44,2,FALSE)),VLOOKUP(CL$10,$BU$14:$BW$44,2,FALSE)),"")</f>
        <v/>
      </c>
      <c r="CM28" s="173" t="str">
        <f>IF(COUNTIF($AG28,CM$8),IF(COUNTIF($BX28:CL28,"")&lt;CM$13,CONCATENATE(" + ",VLOOKUP(CM$10,$BU$14:$BW$44,2,FALSE)),VLOOKUP(CM$10,$BU$14:$BW$44,2,FALSE)),"")</f>
        <v/>
      </c>
      <c r="CN28" s="173" t="str">
        <f>IF(COUNTIF($AG28,CN$8),IF(COUNTIF($BX28:CM28,"")&lt;CN$13,CONCATENATE(" + ",VLOOKUP(CN$10,$BU$14:$BW$44,2,FALSE)),VLOOKUP(CN$10,$BU$14:$BW$44,2,FALSE)),"")</f>
        <v/>
      </c>
      <c r="CO28" s="173" t="str">
        <f>IF(COUNTIF($AG28,CO$8),IF(COUNTIF($BX28:CN28,"")&lt;CO$13,CONCATENATE(" + ",VLOOKUP(CO$10,$BU$14:$BW$44,2,FALSE)),VLOOKUP(CO$10,$BU$14:$BW$44,2,FALSE)),"")</f>
        <v/>
      </c>
      <c r="CP28" s="173" t="str">
        <f>IF(COUNTIF($AG28,CP$8),IF(COUNTIF($BX28:CO28,"")&lt;CP$13,CONCATENATE(" + ",VLOOKUP(CP$10,$BU$14:$BW$44,2,FALSE)),VLOOKUP(CP$10,$BU$14:$BW$44,2,FALSE)),"")</f>
        <v/>
      </c>
      <c r="CQ28" s="173" t="str">
        <f>IF(COUNTIF($AG28,CQ$8),IF(COUNTIF($BX28:CP28,"")&lt;CQ$13,CONCATENATE(" + ",VLOOKUP(CQ$10,$BU$14:$BW$44,2,FALSE)),VLOOKUP(CQ$10,$BU$14:$BW$44,2,FALSE)),"")</f>
        <v/>
      </c>
      <c r="CR28" s="173" t="str">
        <f>IF(COUNTIF($AG28,CR$8),IF(COUNTIF($BX28:CQ28,"")&lt;CR$13,CONCATENATE(" + ",VLOOKUP(CR$10,$BU$14:$BW$44,2,FALSE)),VLOOKUP(CR$10,$BU$14:$BW$44,2,FALSE)),"")</f>
        <v/>
      </c>
      <c r="CS28" s="173" t="str">
        <f>IF(COUNTIF($AG28,CS$8),IF(COUNTIF($BX28:CR28,"")&lt;CS$13,CONCATENATE(" + ",VLOOKUP(CS$10,$BU$14:$BW$44,2,FALSE)),VLOOKUP(CS$10,$BU$14:$BW$44,2,FALSE)),"")</f>
        <v/>
      </c>
      <c r="CT28" s="173" t="str">
        <f>IF(COUNTIF($AG28,CT$8),IF(COUNTIF($BX28:CS28,"")&lt;CT$13,CONCATENATE(" + ",VLOOKUP(CT$10,$BU$14:$BW$44,2,FALSE)),VLOOKUP(CT$10,$BU$14:$BW$44,2,FALSE)),"")</f>
        <v/>
      </c>
      <c r="CU28" s="173" t="str">
        <f>IF(COUNTIF($AG28,CU$8),IF(COUNTIF($BX28:CT28,"")&lt;CU$13,CONCATENATE(" + ",VLOOKUP(CU$10,$BU$14:$BW$44,2,FALSE)),VLOOKUP(CU$10,$BU$14:$BW$44,2,FALSE)),"")</f>
        <v/>
      </c>
      <c r="CV28" s="173" t="str">
        <f>IF(COUNTIF($AG28,CV$8),IF(COUNTIF($BX28:CU28,"")&lt;CV$13,CONCATENATE(" + ",VLOOKUP(CV$10,$BU$14:$BW$44,2,FALSE)),VLOOKUP(CV$10,$BU$14:$BW$44,2,FALSE)),"")</f>
        <v/>
      </c>
      <c r="CW28" s="173" t="str">
        <f>IF(COUNTIF($AG28,CW$8),IF(COUNTIF($BX28:CV28,"")&lt;CW$13,CONCATENATE(" + ",VLOOKUP(CW$10,$BU$14:$BW$44,2,FALSE)),VLOOKUP(CW$10,$BU$14:$BW$44,2,FALSE)),"")</f>
        <v/>
      </c>
      <c r="CX28" s="179">
        <f t="shared" si="25"/>
        <v>10</v>
      </c>
      <c r="CY28" s="174" t="str">
        <f t="shared" si="26"/>
        <v/>
      </c>
      <c r="CZ28" s="173" t="str">
        <f t="shared" si="27"/>
        <v/>
      </c>
      <c r="DA28" s="173" t="str">
        <f t="shared" si="28"/>
        <v/>
      </c>
      <c r="DB28" s="173" t="str">
        <f t="shared" si="29"/>
        <v/>
      </c>
      <c r="DC28" s="173" t="str">
        <f t="shared" si="30"/>
        <v/>
      </c>
      <c r="DD28" s="173" t="str">
        <f t="shared" si="31"/>
        <v/>
      </c>
      <c r="DE28" s="173" t="str">
        <f t="shared" si="32"/>
        <v/>
      </c>
      <c r="DF28" s="173" t="str">
        <f t="shared" si="33"/>
        <v/>
      </c>
      <c r="DG28" s="173" t="str">
        <f t="shared" si="34"/>
        <v/>
      </c>
      <c r="DH28" s="173" t="str">
        <f t="shared" si="35"/>
        <v/>
      </c>
      <c r="DI28" s="173" t="str">
        <f t="shared" si="36"/>
        <v/>
      </c>
      <c r="DJ28" s="173" t="str">
        <f t="shared" si="37"/>
        <v/>
      </c>
      <c r="DK28" s="173" t="str">
        <f t="shared" si="38"/>
        <v/>
      </c>
      <c r="DL28" s="173" t="str">
        <f t="shared" si="39"/>
        <v/>
      </c>
      <c r="DM28" s="173" t="str">
        <f t="shared" si="40"/>
        <v/>
      </c>
      <c r="DN28" s="173" t="str">
        <f t="shared" si="41"/>
        <v/>
      </c>
      <c r="DO28" s="173" t="str">
        <f t="shared" si="42"/>
        <v/>
      </c>
      <c r="DP28" s="173" t="str">
        <f t="shared" si="43"/>
        <v/>
      </c>
      <c r="DQ28" s="173" t="str">
        <f t="shared" si="44"/>
        <v/>
      </c>
      <c r="DR28" s="173" t="str">
        <f t="shared" si="45"/>
        <v/>
      </c>
      <c r="DS28" s="173" t="str">
        <f t="shared" si="46"/>
        <v/>
      </c>
      <c r="DT28" s="173" t="str">
        <f t="shared" si="47"/>
        <v/>
      </c>
      <c r="DU28" s="173" t="str">
        <f t="shared" si="48"/>
        <v/>
      </c>
      <c r="DV28" s="173" t="str">
        <f t="shared" si="49"/>
        <v/>
      </c>
      <c r="DW28" s="180" t="str">
        <f t="shared" si="50"/>
        <v/>
      </c>
      <c r="DX28" s="181" t="str">
        <f t="shared" si="190"/>
        <v/>
      </c>
      <c r="DY28" s="182" t="str">
        <f t="shared" si="51"/>
        <v>Ne</v>
      </c>
      <c r="DZ28" s="182" t="str">
        <f>IF(COUNTIF($AH28,BZ$8),IF(COUNTIF($DX28:DY28,"")&lt;BZ$13,CONCATENATE(" + ",VLOOKUP(DZ$10,$BU$14:$BW$44,2,FALSE)),VLOOKUP(DZ$10,$BU$14:$BW$44,2,FALSE)),"")</f>
        <v/>
      </c>
      <c r="EA28" s="182" t="str">
        <f>IF(COUNTIF($AH28,CA$8),IF(COUNTIF($DX28:DZ28,"")&lt;CA$13,CONCATENATE(" + ",VLOOKUP(EA$10,$BU$14:$BW$44,2,FALSE)),VLOOKUP(EA$10,$BU$14:$BW$44,2,FALSE)),"")</f>
        <v/>
      </c>
      <c r="EB28" s="182" t="str">
        <f>IF(COUNTIF($AH28,CB$8),IF(COUNTIF($DX28:EA28,"")&lt;CB$13,CONCATENATE(" + ",VLOOKUP(EB$10,$BU$14:$BW$44,2,FALSE)),VLOOKUP(EB$10,$BU$14:$BW$44,2,FALSE)),"")</f>
        <v/>
      </c>
      <c r="EC28" s="182" t="str">
        <f>IF(COUNTIF($AH28,CC$8),IF(COUNTIF($DX28:EB28,"")&lt;CC$13,CONCATENATE(" + ",VLOOKUP(EC$10,$BU$14:$BW$44,2,FALSE)),VLOOKUP(EC$10,$BU$14:$BW$44,2,FALSE)),"")</f>
        <v/>
      </c>
      <c r="ED28" s="182" t="str">
        <f>IF(COUNTIF($AH28,CD$8),IF(COUNTIF($DX28:EC28,"")&lt;CD$13,CONCATENATE(" + ",VLOOKUP(ED$10,$BU$14:$BW$44,2,FALSE)),VLOOKUP(ED$10,$BU$14:$BW$44,2,FALSE)),"")</f>
        <v/>
      </c>
      <c r="EE28" s="182" t="str">
        <f>IF(COUNTIF($AH28,CE$8),IF(COUNTIF($DX28:ED28,"")&lt;CE$13,CONCATENATE(" + ",VLOOKUP(EE$10,$BU$14:$BW$44,2,FALSE)),VLOOKUP(EE$10,$BU$14:$BW$44,2,FALSE)),"")</f>
        <v/>
      </c>
      <c r="EF28" s="182" t="str">
        <f>IF(COUNTIF($AH28,CF$8),IF(COUNTIF($DX28:EE28,"")&lt;CF$13,CONCATENATE(" + ",VLOOKUP(EF$10,$BU$14:$BW$44,2,FALSE)),VLOOKUP(EF$10,$BU$14:$BW$44,2,FALSE)),"")</f>
        <v/>
      </c>
      <c r="EG28" s="182" t="str">
        <f>IF(COUNTIF($AH28,CG$8),IF(COUNTIF($DX28:EF28,"")&lt;CG$13,CONCATENATE(" + ",VLOOKUP(EG$10,$BU$14:$BW$44,2,FALSE)),VLOOKUP(EG$10,$BU$14:$BW$44,2,FALSE)),"")</f>
        <v/>
      </c>
      <c r="EH28" s="182" t="str">
        <f>IF(COUNTIF($AH28,CH$8),IF(COUNTIF($DX28:EG28,"")&lt;CH$13,CONCATENATE(" + ",VLOOKUP(EH$10,$BU$14:$BW$44,2,FALSE)),VLOOKUP(EH$10,$BU$14:$BW$44,2,FALSE)),"")</f>
        <v/>
      </c>
      <c r="EI28" s="182" t="str">
        <f>IF(COUNTIF($AH28,CI$8),IF(COUNTIF($DX28:EH28,"")&lt;CI$13,CONCATENATE(" + ",VLOOKUP(EI$10,$BU$14:$BW$44,2,FALSE)),VLOOKUP(EI$10,$BU$14:$BW$44,2,FALSE)),"")</f>
        <v/>
      </c>
      <c r="EJ28" s="182" t="str">
        <f>IF(COUNTIF($AH28,CJ$8),IF(COUNTIF($DX28:EI28,"")&lt;CJ$13,CONCATENATE(" + ",VLOOKUP(EJ$10,$BU$14:$BW$44,2,FALSE)),VLOOKUP(EJ$10,$BU$14:$BW$44,2,FALSE)),"")</f>
        <v/>
      </c>
      <c r="EK28" s="182" t="str">
        <f>IF(COUNTIF($AH28,CK$8),IF(COUNTIF($DX28:EJ28,"")&lt;CK$13,CONCATENATE(" + ",VLOOKUP(EK$10,$BU$14:$BW$44,2,FALSE)),VLOOKUP(EK$10,$BU$14:$BW$44,2,FALSE)),"")</f>
        <v/>
      </c>
      <c r="EL28" s="182" t="str">
        <f>IF(COUNTIF($AH28,CL$8),IF(COUNTIF($DX28:EK28,"")&lt;CL$13,CONCATENATE(" + ",VLOOKUP(EL$10,$BU$14:$BW$44,2,FALSE)),VLOOKUP(EL$10,$BU$14:$BW$44,2,FALSE)),"")</f>
        <v/>
      </c>
      <c r="EM28" s="182" t="str">
        <f>IF(COUNTIF($AH28,CM$8),IF(COUNTIF($DX28:EL28,"")&lt;CM$13,CONCATENATE(" + ",VLOOKUP(EM$10,$BU$14:$BW$44,2,FALSE)),VLOOKUP(EM$10,$BU$14:$BW$44,2,FALSE)),"")</f>
        <v/>
      </c>
      <c r="EN28" s="182" t="str">
        <f>IF(COUNTIF($AH28,CN$8),IF(COUNTIF($DX28:EM28,"")&lt;CN$13,CONCATENATE(" + ",VLOOKUP(EN$10,$BU$14:$BW$44,2,FALSE)),VLOOKUP(EN$10,$BU$14:$BW$44,2,FALSE)),"")</f>
        <v/>
      </c>
      <c r="EO28" s="182" t="str">
        <f>IF(COUNTIF($AH28,CO$8),IF(COUNTIF($DX28:EN28,"")&lt;CO$13,CONCATENATE(" + ",VLOOKUP(EO$10,$BU$14:$BW$44,2,FALSE)),VLOOKUP(EO$10,$BU$14:$BW$44,2,FALSE)),"")</f>
        <v/>
      </c>
      <c r="EP28" s="182" t="str">
        <f>IF(COUNTIF($AH28,CP$8),IF(COUNTIF($DX28:EO28,"")&lt;CP$13,CONCATENATE(" + ",VLOOKUP(EP$10,$BU$14:$BW$44,2,FALSE)),VLOOKUP(EP$10,$BU$14:$BW$44,2,FALSE)),"")</f>
        <v/>
      </c>
      <c r="EQ28" s="182" t="str">
        <f>IF(COUNTIF($AH28,CQ$8),IF(COUNTIF($DX28:EP28,"")&lt;CQ$13,CONCATENATE(" + ",VLOOKUP(EQ$10,$BU$14:$BW$44,2,FALSE)),VLOOKUP(EQ$10,$BU$14:$BW$44,2,FALSE)),"")</f>
        <v/>
      </c>
      <c r="ER28" s="182" t="str">
        <f>IF(COUNTIF($AH28,CR$8),IF(COUNTIF($DX28:EQ28,"")&lt;CR$13,CONCATENATE(" + ",VLOOKUP(ER$10,$BU$14:$BW$44,2,FALSE)),VLOOKUP(ER$10,$BU$14:$BW$44,2,FALSE)),"")</f>
        <v/>
      </c>
      <c r="ES28" s="182" t="str">
        <f>IF(COUNTIF($AH28,CS$8),IF(COUNTIF($DX28:ER28,"")&lt;CS$13,CONCATENATE(" + ",VLOOKUP(ES$10,$BU$14:$BW$44,2,FALSE)),VLOOKUP(ES$10,$BU$14:$BW$44,2,FALSE)),"")</f>
        <v/>
      </c>
      <c r="ET28" s="182" t="str">
        <f>IF(COUNTIF($AH28,CT$8),IF(COUNTIF($DX28:ES28,"")&lt;CT$13,CONCATENATE(" + ",VLOOKUP(ET$10,$BU$14:$BW$44,2,FALSE)),VLOOKUP(ET$10,$BU$14:$BW$44,2,FALSE)),"")</f>
        <v/>
      </c>
      <c r="EU28" s="182" t="str">
        <f>IF(COUNTIF($AH28,CU$8),IF(COUNTIF($DX28:ET28,"")&lt;CU$13,CONCATENATE(" + ",VLOOKUP(EU$10,$BU$14:$BW$44,2,FALSE)),VLOOKUP(EU$10,$BU$14:$BW$44,2,FALSE)),"")</f>
        <v/>
      </c>
      <c r="EV28" s="182" t="str">
        <f>IF(COUNTIF($AH28,CV$8),IF(COUNTIF($DX28:EU28,"")&lt;CV$13,CONCATENATE(" + ",VLOOKUP(EV$10,$BU$14:$BW$44,2,FALSE)),VLOOKUP(EV$10,$BU$14:$BW$44,2,FALSE)),"")</f>
        <v/>
      </c>
      <c r="EW28" s="183" t="str">
        <f>IF(COUNTIF($AH28,CW$8),IF(COUNTIF($DX28:EV28,"")&lt;CW$13,CONCATENATE(" + ",VLOOKUP(EW$10,$BU$14:$BW$44,2,FALSE)),VLOOKUP(EW$10,$BU$14:$BW$44,2,FALSE)),"")</f>
        <v/>
      </c>
      <c r="EX28" s="181" t="str">
        <f t="shared" si="52"/>
        <v/>
      </c>
      <c r="EY28" s="184">
        <f t="shared" si="53"/>
        <v>0</v>
      </c>
      <c r="EZ28" s="182" t="str">
        <f t="shared" si="54"/>
        <v/>
      </c>
      <c r="FA28" s="182" t="str">
        <f t="shared" si="55"/>
        <v/>
      </c>
      <c r="FB28" s="182" t="str">
        <f t="shared" si="56"/>
        <v/>
      </c>
      <c r="FC28" s="182" t="str">
        <f t="shared" si="57"/>
        <v/>
      </c>
      <c r="FD28" s="182" t="str">
        <f t="shared" si="58"/>
        <v/>
      </c>
      <c r="FE28" s="182" t="str">
        <f t="shared" si="59"/>
        <v/>
      </c>
      <c r="FF28" s="182" t="str">
        <f t="shared" si="60"/>
        <v/>
      </c>
      <c r="FG28" s="182" t="str">
        <f t="shared" si="61"/>
        <v/>
      </c>
      <c r="FH28" s="182" t="str">
        <f t="shared" si="62"/>
        <v/>
      </c>
      <c r="FI28" s="182" t="str">
        <f t="shared" si="63"/>
        <v/>
      </c>
      <c r="FJ28" s="182" t="str">
        <f t="shared" si="64"/>
        <v/>
      </c>
      <c r="FK28" s="182" t="str">
        <f t="shared" si="65"/>
        <v/>
      </c>
      <c r="FL28" s="182" t="str">
        <f t="shared" si="66"/>
        <v/>
      </c>
      <c r="FM28" s="182" t="str">
        <f t="shared" si="67"/>
        <v/>
      </c>
      <c r="FN28" s="182" t="str">
        <f t="shared" si="68"/>
        <v/>
      </c>
      <c r="FO28" s="182" t="str">
        <f t="shared" si="69"/>
        <v/>
      </c>
      <c r="FP28" s="182" t="str">
        <f t="shared" si="70"/>
        <v/>
      </c>
      <c r="FQ28" s="182" t="str">
        <f t="shared" si="71"/>
        <v/>
      </c>
      <c r="FR28" s="182" t="str">
        <f t="shared" si="72"/>
        <v/>
      </c>
      <c r="FS28" s="182" t="str">
        <f t="shared" si="73"/>
        <v/>
      </c>
      <c r="FT28" s="182" t="str">
        <f t="shared" si="74"/>
        <v/>
      </c>
      <c r="FU28" s="182" t="str">
        <f t="shared" si="75"/>
        <v/>
      </c>
      <c r="FV28" s="182" t="str">
        <f t="shared" si="76"/>
        <v/>
      </c>
      <c r="FW28" s="183" t="str">
        <f t="shared" si="77"/>
        <v/>
      </c>
      <c r="FX28" s="179" t="str">
        <f t="shared" si="78"/>
        <v>Do 10 000</v>
      </c>
      <c r="FY28" s="173" t="str">
        <f t="shared" si="79"/>
        <v/>
      </c>
      <c r="FZ28" s="173" t="str">
        <f>IF(COUNTIF($AI28,BZ$8),IF(COUNTIF($FX28:FY28,"")&lt;BZ$13,CONCATENATE(" + ",VLOOKUP(FZ$10,$BU$14:$BW$44,2,FALSE)),VLOOKUP(FZ$10,$BU$14:$BW$44,2,FALSE)),"")</f>
        <v/>
      </c>
      <c r="GA28" s="173" t="str">
        <f>IF(COUNTIF($AI28,CA$8),IF(COUNTIF($FX28:FZ28,"")&lt;CA$13,CONCATENATE(" + ",VLOOKUP(GA$10,$BU$14:$BW$44,2,FALSE)),VLOOKUP(GA$10,$BU$14:$BW$44,2,FALSE)),"")</f>
        <v/>
      </c>
      <c r="GB28" s="173" t="str">
        <f>IF(COUNTIF($AI28,CB$8),IF(COUNTIF($FX28:GA28,"")&lt;CB$13,CONCATENATE(" + ",VLOOKUP(GB$10,$BU$14:$BW$44,2,FALSE)),VLOOKUP(GB$10,$BU$14:$BW$44,2,FALSE)),"")</f>
        <v/>
      </c>
      <c r="GC28" s="173" t="str">
        <f>IF(COUNTIF($AI28,CC$8),IF(COUNTIF($FX28:GB28,"")&lt;CC$13,CONCATENATE(" + ",VLOOKUP(GC$10,$BU$14:$BW$44,2,FALSE)),VLOOKUP(GC$10,$BU$14:$BW$44,2,FALSE)),"")</f>
        <v/>
      </c>
      <c r="GD28" s="173" t="str">
        <f>IF(COUNTIF($AI28,CD$8),IF(COUNTIF($FX28:GC28,"")&lt;CD$13,CONCATENATE(" + ",VLOOKUP(GD$10,$BU$14:$BW$44,2,FALSE)),VLOOKUP(GD$10,$BU$14:$BW$44,2,FALSE)),"")</f>
        <v/>
      </c>
      <c r="GE28" s="173" t="str">
        <f>IF(COUNTIF($AI28,CE$8),IF(COUNTIF($FX28:GD28,"")&lt;CE$13,CONCATENATE(" + ",VLOOKUP(GE$10,$BU$14:$BW$44,2,FALSE)),VLOOKUP(GE$10,$BU$14:$BW$44,2,FALSE)),"")</f>
        <v/>
      </c>
      <c r="GF28" s="173" t="str">
        <f>IF(COUNTIF($AI28,CF$8),IF(COUNTIF($FX28:GE28,"")&lt;CF$13,CONCATENATE(" + ",VLOOKUP(GF$10,$BU$14:$BW$44,2,FALSE)),VLOOKUP(GF$10,$BU$14:$BW$44,2,FALSE)),"")</f>
        <v/>
      </c>
      <c r="GG28" s="173" t="str">
        <f>IF(COUNTIF($AI28,CG$8),IF(COUNTIF($FX28:GF28,"")&lt;CG$13,CONCATENATE(" + ",VLOOKUP(GG$10,$BU$14:$BW$44,2,FALSE)),VLOOKUP(GG$10,$BU$14:$BW$44,2,FALSE)),"")</f>
        <v/>
      </c>
      <c r="GH28" s="173" t="str">
        <f>IF(COUNTIF($AI28,CH$8),IF(COUNTIF($FX28:GG28,"")&lt;CH$13,CONCATENATE(" + ",VLOOKUP(GH$10,$BU$14:$BW$44,2,FALSE)),VLOOKUP(GH$10,$BU$14:$BW$44,2,FALSE)),"")</f>
        <v/>
      </c>
      <c r="GI28" s="173" t="str">
        <f>IF(COUNTIF($AI28,CI$8),IF(COUNTIF($FX28:GH28,"")&lt;CI$13,CONCATENATE(" + ",VLOOKUP(GI$10,$BU$14:$BW$44,2,FALSE)),VLOOKUP(GI$10,$BU$14:$BW$44,2,FALSE)),"")</f>
        <v/>
      </c>
      <c r="GJ28" s="173" t="str">
        <f>IF(COUNTIF($AI28,CJ$8),IF(COUNTIF($FX28:GI28,"")&lt;CJ$13,CONCATENATE(" + ",VLOOKUP(GJ$10,$BU$14:$BW$44,2,FALSE)),VLOOKUP(GJ$10,$BU$14:$BW$44,2,FALSE)),"")</f>
        <v/>
      </c>
      <c r="GK28" s="173" t="str">
        <f>IF(COUNTIF($AI28,CK$8),IF(COUNTIF($FX28:GJ28,"")&lt;CK$13,CONCATENATE(" + ",VLOOKUP(GK$10,$BU$14:$BW$44,2,FALSE)),VLOOKUP(GK$10,$BU$14:$BW$44,2,FALSE)),"")</f>
        <v/>
      </c>
      <c r="GL28" s="173" t="str">
        <f>IF(COUNTIF($AI28,CL$8),IF(COUNTIF($FX28:GK28,"")&lt;CL$13,CONCATENATE(" + ",VLOOKUP(GL$10,$BU$14:$BW$44,2,FALSE)),VLOOKUP(GL$10,$BU$14:$BW$44,2,FALSE)),"")</f>
        <v/>
      </c>
      <c r="GM28" s="173" t="str">
        <f>IF(COUNTIF($AI28,CM$8),IF(COUNTIF($FX28:GL28,"")&lt;CM$13,CONCATENATE(" + ",VLOOKUP(GM$10,$BU$14:$BW$44,2,FALSE)),VLOOKUP(GM$10,$BU$14:$BW$44,2,FALSE)),"")</f>
        <v/>
      </c>
      <c r="GN28" s="173" t="str">
        <f>IF(COUNTIF($AI28,CN$8),IF(COUNTIF($FX28:GM28,"")&lt;CN$13,CONCATENATE(" + ",VLOOKUP(GN$10,$BU$14:$BW$44,2,FALSE)),VLOOKUP(GN$10,$BU$14:$BW$44,2,FALSE)),"")</f>
        <v/>
      </c>
      <c r="GO28" s="173" t="str">
        <f>IF(COUNTIF($AI28,CO$8),IF(COUNTIF($FX28:GN28,"")&lt;CO$13,CONCATENATE(" + ",VLOOKUP(GO$10,$BU$14:$BW$44,2,FALSE)),VLOOKUP(GO$10,$BU$14:$BW$44,2,FALSE)),"")</f>
        <v/>
      </c>
      <c r="GP28" s="173" t="str">
        <f>IF(COUNTIF($AI28,CP$8),IF(COUNTIF($FX28:GO28,"")&lt;CP$13,CONCATENATE(" + ",VLOOKUP(GP$10,$BU$14:$BW$44,2,FALSE)),VLOOKUP(GP$10,$BU$14:$BW$44,2,FALSE)),"")</f>
        <v/>
      </c>
      <c r="GQ28" s="173" t="str">
        <f>IF(COUNTIF($AI28,CQ$8),IF(COUNTIF($FX28:GP28,"")&lt;CQ$13,CONCATENATE(" + ",VLOOKUP(GQ$10,$BU$14:$BW$44,2,FALSE)),VLOOKUP(GQ$10,$BU$14:$BW$44,2,FALSE)),"")</f>
        <v/>
      </c>
      <c r="GR28" s="173" t="str">
        <f>IF(COUNTIF($AI28,CR$8),IF(COUNTIF($FX28:GQ28,"")&lt;CR$13,CONCATENATE(" + ",VLOOKUP(GR$10,$BU$14:$BW$44,2,FALSE)),VLOOKUP(GR$10,$BU$14:$BW$44,2,FALSE)),"")</f>
        <v/>
      </c>
      <c r="GS28" s="173" t="str">
        <f>IF(COUNTIF($AI28,CS$8),IF(COUNTIF($FX28:GR28,"")&lt;CS$13,CONCATENATE(" + ",VLOOKUP(GS$10,$BU$14:$BW$44,2,FALSE)),VLOOKUP(GS$10,$BU$14:$BW$44,2,FALSE)),"")</f>
        <v/>
      </c>
      <c r="GT28" s="173" t="str">
        <f>IF(COUNTIF($AI28,CT$8),IF(COUNTIF($FX28:GS28,"")&lt;CT$13,CONCATENATE(" + ",VLOOKUP(GT$10,$BU$14:$BW$44,2,FALSE)),VLOOKUP(GT$10,$BU$14:$BW$44,2,FALSE)),"")</f>
        <v/>
      </c>
      <c r="GU28" s="173" t="str">
        <f>IF(COUNTIF($AI28,CU$8),IF(COUNTIF($FX28:GT28,"")&lt;CU$13,CONCATENATE(" + ",VLOOKUP(GU$10,$BU$14:$BW$44,2,FALSE)),VLOOKUP(GU$10,$BU$14:$BW$44,2,FALSE)),"")</f>
        <v/>
      </c>
      <c r="GV28" s="173" t="str">
        <f>IF(COUNTIF($AI28,CV$8),IF(COUNTIF($FX28:GU28,"")&lt;CV$13,CONCATENATE(" + ",VLOOKUP(GV$10,$BU$14:$BW$44,2,FALSE)),VLOOKUP(GV$10,$BU$14:$BW$44,2,FALSE)),"")</f>
        <v/>
      </c>
      <c r="GW28" s="180" t="str">
        <f>IF(COUNTIF($AI28,CW$8),IF(COUNTIF($FX28:GV28,"")&lt;CW$13,CONCATENATE(" + ",VLOOKUP(GW$10,$BU$14:$BW$44,2,FALSE)),VLOOKUP(GW$10,$BU$14:$BW$44,2,FALSE)),"")</f>
        <v/>
      </c>
      <c r="GX28" s="179">
        <f t="shared" si="80"/>
        <v>8</v>
      </c>
      <c r="GY28" s="174" t="str">
        <f t="shared" si="81"/>
        <v/>
      </c>
      <c r="GZ28" s="173" t="str">
        <f t="shared" si="82"/>
        <v/>
      </c>
      <c r="HA28" s="173" t="str">
        <f t="shared" si="83"/>
        <v/>
      </c>
      <c r="HB28" s="173" t="str">
        <f t="shared" si="84"/>
        <v/>
      </c>
      <c r="HC28" s="173" t="str">
        <f t="shared" si="85"/>
        <v/>
      </c>
      <c r="HD28" s="173" t="str">
        <f t="shared" si="86"/>
        <v/>
      </c>
      <c r="HE28" s="173" t="str">
        <f t="shared" si="87"/>
        <v/>
      </c>
      <c r="HF28" s="173" t="str">
        <f t="shared" si="88"/>
        <v/>
      </c>
      <c r="HG28" s="173" t="str">
        <f t="shared" si="89"/>
        <v/>
      </c>
      <c r="HH28" s="173" t="str">
        <f t="shared" si="90"/>
        <v/>
      </c>
      <c r="HI28" s="173" t="str">
        <f t="shared" si="91"/>
        <v/>
      </c>
      <c r="HJ28" s="173" t="str">
        <f t="shared" si="92"/>
        <v/>
      </c>
      <c r="HK28" s="173" t="str">
        <f t="shared" si="93"/>
        <v/>
      </c>
      <c r="HL28" s="173" t="str">
        <f t="shared" si="94"/>
        <v/>
      </c>
      <c r="HM28" s="173" t="str">
        <f t="shared" si="95"/>
        <v/>
      </c>
      <c r="HN28" s="173" t="str">
        <f t="shared" si="96"/>
        <v/>
      </c>
      <c r="HO28" s="173" t="str">
        <f t="shared" si="97"/>
        <v/>
      </c>
      <c r="HP28" s="173" t="str">
        <f t="shared" si="98"/>
        <v/>
      </c>
      <c r="HQ28" s="173" t="str">
        <f t="shared" si="99"/>
        <v/>
      </c>
      <c r="HR28" s="173" t="str">
        <f t="shared" si="100"/>
        <v/>
      </c>
      <c r="HS28" s="173" t="str">
        <f t="shared" si="101"/>
        <v/>
      </c>
      <c r="HT28" s="173" t="str">
        <f t="shared" si="102"/>
        <v/>
      </c>
      <c r="HU28" s="173" t="str">
        <f t="shared" si="103"/>
        <v/>
      </c>
      <c r="HV28" s="173" t="str">
        <f t="shared" si="104"/>
        <v/>
      </c>
      <c r="HW28" s="180" t="str">
        <f t="shared" si="105"/>
        <v/>
      </c>
      <c r="HX28" s="181" t="str">
        <f t="shared" si="106"/>
        <v>Ano</v>
      </c>
      <c r="HY28" s="182" t="str">
        <f t="shared" si="107"/>
        <v/>
      </c>
      <c r="HZ28" s="182" t="str">
        <f>IF(COUNTIF($AJ28,BZ$8),IF(COUNTIF($HX28:HY28,"")&lt;BZ$13,CONCATENATE(" + ",VLOOKUP(HZ$10,$BU$14:$BW$44,2,FALSE)),VLOOKUP(HZ$10,$BU$14:$BW$44,2,FALSE)),"")</f>
        <v/>
      </c>
      <c r="IA28" s="182" t="str">
        <f>IF(COUNTIF($AJ28,CA$8),IF(COUNTIF($HX28:HZ28,"")&lt;CA$13,CONCATENATE(" + ",VLOOKUP(IA$10,$BU$14:$BW$44,2,FALSE)),VLOOKUP(IA$10,$BU$14:$BW$44,2,FALSE)),"")</f>
        <v/>
      </c>
      <c r="IB28" s="182" t="str">
        <f>IF(COUNTIF($AJ28,CB$8),IF(COUNTIF($HX28:IA28,"")&lt;CB$13,CONCATENATE(" + ",VLOOKUP(IB$10,$BU$14:$BW$44,2,FALSE)),VLOOKUP(IB$10,$BU$14:$BW$44,2,FALSE)),"")</f>
        <v/>
      </c>
      <c r="IC28" s="182" t="str">
        <f>IF(COUNTIF($AJ28,CC$8),IF(COUNTIF($HX28:IB28,"")&lt;CC$13,CONCATENATE(" + ",VLOOKUP(IC$10,$BU$14:$BW$44,2,FALSE)),VLOOKUP(IC$10,$BU$14:$BW$44,2,FALSE)),"")</f>
        <v/>
      </c>
      <c r="ID28" s="182" t="str">
        <f>IF(COUNTIF($AJ28,CD$8),IF(COUNTIF($HX28:IC28,"")&lt;CD$13,CONCATENATE(" + ",VLOOKUP(ID$10,$BU$14:$BW$44,2,FALSE)),VLOOKUP(ID$10,$BU$14:$BW$44,2,FALSE)),"")</f>
        <v/>
      </c>
      <c r="IE28" s="182" t="str">
        <f>IF(COUNTIF($AJ28,CE$8),IF(COUNTIF($HX28:ID28,"")&lt;CE$13,CONCATENATE(" + ",VLOOKUP(IE$10,$BU$14:$BW$44,2,FALSE)),VLOOKUP(IE$10,$BU$14:$BW$44,2,FALSE)),"")</f>
        <v/>
      </c>
      <c r="IF28" s="182" t="str">
        <f>IF(COUNTIF($AJ28,CF$8),IF(COUNTIF($HX28:IE28,"")&lt;CF$13,CONCATENATE(" + ",VLOOKUP(IF$10,$BU$14:$BW$44,2,FALSE)),VLOOKUP(IF$10,$BU$14:$BW$44,2,FALSE)),"")</f>
        <v/>
      </c>
      <c r="IG28" s="182" t="str">
        <f>IF(COUNTIF($AJ28,CG$8),IF(COUNTIF($HX28:IF28,"")&lt;CG$13,CONCATENATE(" + ",VLOOKUP(IG$10,$BU$14:$BW$44,2,FALSE)),VLOOKUP(IG$10,$BU$14:$BW$44,2,FALSE)),"")</f>
        <v/>
      </c>
      <c r="IH28" s="182" t="str">
        <f>IF(COUNTIF($AJ28,CH$8),IF(COUNTIF($HX28:IG28,"")&lt;CH$13,CONCATENATE(" + ",VLOOKUP(IH$10,$BU$14:$BW$44,2,FALSE)),VLOOKUP(IH$10,$BU$14:$BW$44,2,FALSE)),"")</f>
        <v/>
      </c>
      <c r="II28" s="182" t="str">
        <f>IF(COUNTIF($AJ28,CI$8),IF(COUNTIF($HX28:IH28,"")&lt;CI$13,CONCATENATE(" + ",VLOOKUP(II$10,$BU$14:$BW$44,2,FALSE)),VLOOKUP(II$10,$BU$14:$BW$44,2,FALSE)),"")</f>
        <v/>
      </c>
      <c r="IJ28" s="182" t="str">
        <f>IF(COUNTIF($AJ28,CJ$8),IF(COUNTIF($HX28:II28,"")&lt;CJ$13,CONCATENATE(" + ",VLOOKUP(IJ$10,$BU$14:$BW$44,2,FALSE)),VLOOKUP(IJ$10,$BU$14:$BW$44,2,FALSE)),"")</f>
        <v/>
      </c>
      <c r="IK28" s="182" t="str">
        <f>IF(COUNTIF($AJ28,CK$8),IF(COUNTIF($HX28:IJ28,"")&lt;CK$13,CONCATENATE(" + ",VLOOKUP(IK$10,$BU$14:$BW$44,2,FALSE)),VLOOKUP(IK$10,$BU$14:$BW$44,2,FALSE)),"")</f>
        <v/>
      </c>
      <c r="IL28" s="182" t="str">
        <f>IF(COUNTIF($AJ28,CL$8),IF(COUNTIF($HX28:IK28,"")&lt;CL$13,CONCATENATE(" + ",VLOOKUP(IL$10,$BU$14:$BW$44,2,FALSE)),VLOOKUP(IL$10,$BU$14:$BW$44,2,FALSE)),"")</f>
        <v/>
      </c>
      <c r="IM28" s="182" t="str">
        <f>IF(COUNTIF($AJ28,CM$8),IF(COUNTIF($HX28:IL28,"")&lt;CM$13,CONCATENATE(" + ",VLOOKUP(IM$10,$BU$14:$BW$44,2,FALSE)),VLOOKUP(IM$10,$BU$14:$BW$44,2,FALSE)),"")</f>
        <v/>
      </c>
      <c r="IN28" s="182" t="str">
        <f>IF(COUNTIF($AJ28,CN$8),IF(COUNTIF($HX28:IM28,"")&lt;CN$13,CONCATENATE(" + ",VLOOKUP(IN$10,$BU$14:$BW$44,2,FALSE)),VLOOKUP(IN$10,$BU$14:$BW$44,2,FALSE)),"")</f>
        <v/>
      </c>
      <c r="IO28" s="182" t="str">
        <f>IF(COUNTIF($AJ28,CO$8),IF(COUNTIF($HX28:IN28,"")&lt;CO$13,CONCATENATE(" + ",VLOOKUP(IO$10,$BU$14:$BW$44,2,FALSE)),VLOOKUP(IO$10,$BU$14:$BW$44,2,FALSE)),"")</f>
        <v/>
      </c>
      <c r="IP28" s="182" t="str">
        <f>IF(COUNTIF($AJ28,CP$8),IF(COUNTIF($HX28:IO28,"")&lt;CP$13,CONCATENATE(" + ",VLOOKUP(IP$10,$BU$14:$BW$44,2,FALSE)),VLOOKUP(IP$10,$BU$14:$BW$44,2,FALSE)),"")</f>
        <v/>
      </c>
      <c r="IQ28" s="182" t="str">
        <f>IF(COUNTIF($AJ28,CQ$8),IF(COUNTIF($HX28:IP28,"")&lt;CQ$13,CONCATENATE(" + ",VLOOKUP(IQ$10,$BU$14:$BW$44,2,FALSE)),VLOOKUP(IQ$10,$BU$14:$BW$44,2,FALSE)),"")</f>
        <v/>
      </c>
      <c r="IR28" s="182" t="str">
        <f>IF(COUNTIF($AJ28,CR$8),IF(COUNTIF($HX28:IQ28,"")&lt;CR$13,CONCATENATE(" + ",VLOOKUP(IR$10,$BU$14:$BW$44,2,FALSE)),VLOOKUP(IR$10,$BU$14:$BW$44,2,FALSE)),"")</f>
        <v/>
      </c>
      <c r="IS28" s="182" t="str">
        <f>IF(COUNTIF($AJ28,CS$8),IF(COUNTIF($HX28:IR28,"")&lt;CS$13,CONCATENATE(" + ",VLOOKUP(IS$10,$BU$14:$BW$44,2,FALSE)),VLOOKUP(IS$10,$BU$14:$BW$44,2,FALSE)),"")</f>
        <v/>
      </c>
      <c r="IT28" s="182" t="str">
        <f>IF(COUNTIF($AJ28,CT$8),IF(COUNTIF($HX28:IS28,"")&lt;CT$13,CONCATENATE(" + ",VLOOKUP(IT$10,$BU$14:$BW$44,2,FALSE)),VLOOKUP(IT$10,$BU$14:$BW$44,2,FALSE)),"")</f>
        <v/>
      </c>
      <c r="IU28" s="182" t="str">
        <f>IF(COUNTIF($AJ28,CU$8),IF(COUNTIF($HX28:IT28,"")&lt;CU$13,CONCATENATE(" + ",VLOOKUP(IU$10,$BU$14:$BW$44,2,FALSE)),VLOOKUP(IU$10,$BU$14:$BW$44,2,FALSE)),"")</f>
        <v/>
      </c>
      <c r="IV28" s="182" t="str">
        <f>IF(COUNTIF($AJ28,CV$8),IF(COUNTIF($HX28:IU28,"")&lt;CV$13,CONCATENATE(" + ",VLOOKUP(IV$10,$BU$14:$BW$44,2,FALSE)),VLOOKUP(IV$10,$BU$14:$BW$44,2,FALSE)),"")</f>
        <v/>
      </c>
      <c r="IW28" s="183" t="str">
        <f>IF(COUNTIF($AJ28,CW$8),IF(COUNTIF($HX28:IV28,"")&lt;CW$13,CONCATENATE(" + ",VLOOKUP(IW$10,$BU$14:$BW$44,2,FALSE)),VLOOKUP(IW$10,$BU$14:$BW$44,2,FALSE)),"")</f>
        <v/>
      </c>
      <c r="IX28" s="181">
        <f t="shared" si="108"/>
        <v>10</v>
      </c>
      <c r="IY28" s="184" t="str">
        <f t="shared" si="109"/>
        <v/>
      </c>
      <c r="IZ28" s="182" t="str">
        <f t="shared" si="110"/>
        <v/>
      </c>
      <c r="JA28" s="182" t="str">
        <f t="shared" si="111"/>
        <v/>
      </c>
      <c r="JB28" s="182" t="str">
        <f t="shared" si="112"/>
        <v/>
      </c>
      <c r="JC28" s="182" t="str">
        <f t="shared" si="113"/>
        <v/>
      </c>
      <c r="JD28" s="182" t="str">
        <f t="shared" si="114"/>
        <v/>
      </c>
      <c r="JE28" s="182" t="str">
        <f t="shared" si="115"/>
        <v/>
      </c>
      <c r="JF28" s="182" t="str">
        <f t="shared" si="116"/>
        <v/>
      </c>
      <c r="JG28" s="182" t="str">
        <f t="shared" si="117"/>
        <v/>
      </c>
      <c r="JH28" s="182" t="str">
        <f t="shared" si="118"/>
        <v/>
      </c>
      <c r="JI28" s="182" t="str">
        <f t="shared" si="119"/>
        <v/>
      </c>
      <c r="JJ28" s="182" t="str">
        <f t="shared" si="120"/>
        <v/>
      </c>
      <c r="JK28" s="182" t="str">
        <f t="shared" si="121"/>
        <v/>
      </c>
      <c r="JL28" s="182" t="str">
        <f t="shared" si="122"/>
        <v/>
      </c>
      <c r="JM28" s="182" t="str">
        <f t="shared" si="123"/>
        <v/>
      </c>
      <c r="JN28" s="182" t="str">
        <f t="shared" si="124"/>
        <v/>
      </c>
      <c r="JO28" s="182" t="str">
        <f t="shared" si="125"/>
        <v/>
      </c>
      <c r="JP28" s="182" t="str">
        <f t="shared" si="126"/>
        <v/>
      </c>
      <c r="JQ28" s="182" t="str">
        <f t="shared" si="127"/>
        <v/>
      </c>
      <c r="JR28" s="182" t="str">
        <f t="shared" si="128"/>
        <v/>
      </c>
      <c r="JS28" s="182" t="str">
        <f t="shared" si="129"/>
        <v/>
      </c>
      <c r="JT28" s="182" t="str">
        <f t="shared" si="130"/>
        <v/>
      </c>
      <c r="JU28" s="182" t="str">
        <f t="shared" si="131"/>
        <v/>
      </c>
      <c r="JV28" s="182" t="str">
        <f t="shared" si="132"/>
        <v/>
      </c>
      <c r="JW28" s="183" t="str">
        <f t="shared" si="133"/>
        <v/>
      </c>
      <c r="JX28" s="179" t="str">
        <f t="shared" si="134"/>
        <v>Ano</v>
      </c>
      <c r="JY28" s="173" t="str">
        <f t="shared" si="135"/>
        <v/>
      </c>
      <c r="JZ28" s="173" t="str">
        <f>IF(COUNTIF($AK28,BZ$8),IF(COUNTIF($JX28:JY28,"")&lt;BZ$13,CONCATENATE(" + ",VLOOKUP(JZ$10,$BU$14:$BW$44,2,FALSE)),VLOOKUP(JZ$10,$BU$14:$BW$44,2,FALSE)),"")</f>
        <v/>
      </c>
      <c r="KA28" s="173" t="str">
        <f>IF(COUNTIF($AK28,CA$8),IF(COUNTIF($JX28:JZ28,"")&lt;CA$13,CONCATENATE(" + ",VLOOKUP(KA$10,$BU$14:$BW$44,2,FALSE)),VLOOKUP(KA$10,$BU$14:$BW$44,2,FALSE)),"")</f>
        <v/>
      </c>
      <c r="KB28" s="173" t="str">
        <f>IF(COUNTIF($AK28,CB$8),IF(COUNTIF($JX28:KA28,"")&lt;CB$13,CONCATENATE(" + ",VLOOKUP(KB$10,$BU$14:$BW$44,2,FALSE)),VLOOKUP(KB$10,$BU$14:$BW$44,2,FALSE)),"")</f>
        <v/>
      </c>
      <c r="KC28" s="173" t="str">
        <f>IF(COUNTIF($AK28,CC$8),IF(COUNTIF($JX28:KB28,"")&lt;CC$13,CONCATENATE(" + ",VLOOKUP(KC$10,$BU$14:$BW$44,2,FALSE)),VLOOKUP(KC$10,$BU$14:$BW$44,2,FALSE)),"")</f>
        <v/>
      </c>
      <c r="KD28" s="173" t="str">
        <f>IF(COUNTIF($AK28,CD$8),IF(COUNTIF($JX28:KC28,"")&lt;CD$13,CONCATENATE(" + ",VLOOKUP(KD$10,$BU$14:$BW$44,2,FALSE)),VLOOKUP(KD$10,$BU$14:$BW$44,2,FALSE)),"")</f>
        <v/>
      </c>
      <c r="KE28" s="173" t="str">
        <f>IF(COUNTIF($AK28,CE$8),IF(COUNTIF($JX28:KD28,"")&lt;CE$13,CONCATENATE(" + ",VLOOKUP(KE$10,$BU$14:$BW$44,2,FALSE)),VLOOKUP(KE$10,$BU$14:$BW$44,2,FALSE)),"")</f>
        <v/>
      </c>
      <c r="KF28" s="173" t="str">
        <f>IF(COUNTIF($AK28,CF$8),IF(COUNTIF($JX28:KE28,"")&lt;CF$13,CONCATENATE(" + ",VLOOKUP(KF$10,$BU$14:$BW$44,2,FALSE)),VLOOKUP(KF$10,$BU$14:$BW$44,2,FALSE)),"")</f>
        <v/>
      </c>
      <c r="KG28" s="173" t="str">
        <f>IF(COUNTIF($AK28,CG$8),IF(COUNTIF($JX28:KF28,"")&lt;CG$13,CONCATENATE(" + ",VLOOKUP(KG$10,$BU$14:$BW$44,2,FALSE)),VLOOKUP(KG$10,$BU$14:$BW$44,2,FALSE)),"")</f>
        <v/>
      </c>
      <c r="KH28" s="173" t="str">
        <f>IF(COUNTIF($AK28,CH$8),IF(COUNTIF($JX28:KG28,"")&lt;CH$13,CONCATENATE(" + ",VLOOKUP(KH$10,$BU$14:$BW$44,2,FALSE)),VLOOKUP(KH$10,$BU$14:$BW$44,2,FALSE)),"")</f>
        <v/>
      </c>
      <c r="KI28" s="173" t="str">
        <f>IF(COUNTIF($AK28,CI$8),IF(COUNTIF($JX28:KH28,"")&lt;CI$13,CONCATENATE(" + ",VLOOKUP(KI$10,$BU$14:$BW$44,2,FALSE)),VLOOKUP(KI$10,$BU$14:$BW$44,2,FALSE)),"")</f>
        <v/>
      </c>
      <c r="KJ28" s="173" t="str">
        <f>IF(COUNTIF($AK28,CJ$8),IF(COUNTIF($JX28:KI28,"")&lt;CJ$13,CONCATENATE(" + ",VLOOKUP(KJ$10,$BU$14:$BW$44,2,FALSE)),VLOOKUP(KJ$10,$BU$14:$BW$44,2,FALSE)),"")</f>
        <v/>
      </c>
      <c r="KK28" s="173" t="str">
        <f>IF(COUNTIF($AK28,CK$8),IF(COUNTIF($JX28:KJ28,"")&lt;CK$13,CONCATENATE(" + ",VLOOKUP(KK$10,$BU$14:$BW$44,2,FALSE)),VLOOKUP(KK$10,$BU$14:$BW$44,2,FALSE)),"")</f>
        <v/>
      </c>
      <c r="KL28" s="173" t="str">
        <f>IF(COUNTIF($AK28,CL$8),IF(COUNTIF($JX28:KK28,"")&lt;CL$13,CONCATENATE(" + ",VLOOKUP(KL$10,$BU$14:$BW$44,2,FALSE)),VLOOKUP(KL$10,$BU$14:$BW$44,2,FALSE)),"")</f>
        <v/>
      </c>
      <c r="KM28" s="173" t="str">
        <f>IF(COUNTIF($AK28,CM$8),IF(COUNTIF($JX28:KL28,"")&lt;CM$13,CONCATENATE(" + ",VLOOKUP(KM$10,$BU$14:$BW$44,2,FALSE)),VLOOKUP(KM$10,$BU$14:$BW$44,2,FALSE)),"")</f>
        <v/>
      </c>
      <c r="KN28" s="173" t="str">
        <f>IF(COUNTIF($AK28,CN$8),IF(COUNTIF($JX28:KM28,"")&lt;CN$13,CONCATENATE(" + ",VLOOKUP(KN$10,$BU$14:$BW$44,2,FALSE)),VLOOKUP(KN$10,$BU$14:$BW$44,2,FALSE)),"")</f>
        <v/>
      </c>
      <c r="KO28" s="173" t="str">
        <f>IF(COUNTIF($AK28,CO$8),IF(COUNTIF($JX28:KN28,"")&lt;CO$13,CONCATENATE(" + ",VLOOKUP(KO$10,$BU$14:$BW$44,2,FALSE)),VLOOKUP(KO$10,$BU$14:$BW$44,2,FALSE)),"")</f>
        <v/>
      </c>
      <c r="KP28" s="173" t="str">
        <f>IF(COUNTIF($AK28,CP$8),IF(COUNTIF($JX28:KO28,"")&lt;CP$13,CONCATENATE(" + ",VLOOKUP(KP$10,$BU$14:$BW$44,2,FALSE)),VLOOKUP(KP$10,$BU$14:$BW$44,2,FALSE)),"")</f>
        <v/>
      </c>
      <c r="KQ28" s="173" t="str">
        <f>IF(COUNTIF($AK28,CQ$8),IF(COUNTIF($JX28:KP28,"")&lt;CQ$13,CONCATENATE(" + ",VLOOKUP(KQ$10,$BU$14:$BW$44,2,FALSE)),VLOOKUP(KQ$10,$BU$14:$BW$44,2,FALSE)),"")</f>
        <v/>
      </c>
      <c r="KR28" s="173" t="str">
        <f>IF(COUNTIF($AK28,CR$8),IF(COUNTIF($JX28:KQ28,"")&lt;CR$13,CONCATENATE(" + ",VLOOKUP(KR$10,$BU$14:$BW$44,2,FALSE)),VLOOKUP(KR$10,$BU$14:$BW$44,2,FALSE)),"")</f>
        <v/>
      </c>
      <c r="KS28" s="173" t="str">
        <f>IF(COUNTIF($AK28,CS$8),IF(COUNTIF($JX28:KR28,"")&lt;CS$13,CONCATENATE(" + ",VLOOKUP(KS$10,$BU$14:$BW$44,2,FALSE)),VLOOKUP(KS$10,$BU$14:$BW$44,2,FALSE)),"")</f>
        <v/>
      </c>
      <c r="KT28" s="173" t="str">
        <f>IF(COUNTIF($AK28,CT$8),IF(COUNTIF($JX28:KS28,"")&lt;CT$13,CONCATENATE(" + ",VLOOKUP(KT$10,$BU$14:$BW$44,2,FALSE)),VLOOKUP(KT$10,$BU$14:$BW$44,2,FALSE)),"")</f>
        <v/>
      </c>
      <c r="KU28" s="173" t="str">
        <f>IF(COUNTIF($AK28,CU$8),IF(COUNTIF($JX28:KT28,"")&lt;CU$13,CONCATENATE(" + ",VLOOKUP(KU$10,$BU$14:$BW$44,2,FALSE)),VLOOKUP(KU$10,$BU$14:$BW$44,2,FALSE)),"")</f>
        <v/>
      </c>
      <c r="KV28" s="173" t="str">
        <f>IF(COUNTIF($AK28,CV$8),IF(COUNTIF($JX28:KU28,"")&lt;CV$13,CONCATENATE(" + ",VLOOKUP(KV$10,$BU$14:$BW$44,2,FALSE)),VLOOKUP(KV$10,$BU$14:$BW$44,2,FALSE)),"")</f>
        <v/>
      </c>
      <c r="KW28" s="180" t="str">
        <f>IF(COUNTIF($AK28,CW$8),IF(COUNTIF($JX28:KV28,"")&lt;CW$13,CONCATENATE(" + ",VLOOKUP(KW$10,$BU$14:$BW$44,2,FALSE)),VLOOKUP(KW$10,$BU$14:$BW$44,2,FALSE)),"")</f>
        <v/>
      </c>
      <c r="KX28" s="179">
        <f t="shared" si="136"/>
        <v>12</v>
      </c>
      <c r="KY28" s="174" t="str">
        <f t="shared" si="137"/>
        <v/>
      </c>
      <c r="KZ28" s="173" t="str">
        <f t="shared" si="138"/>
        <v/>
      </c>
      <c r="LA28" s="173" t="str">
        <f t="shared" si="139"/>
        <v/>
      </c>
      <c r="LB28" s="173" t="str">
        <f t="shared" si="140"/>
        <v/>
      </c>
      <c r="LC28" s="173" t="str">
        <f t="shared" si="141"/>
        <v/>
      </c>
      <c r="LD28" s="173" t="str">
        <f t="shared" si="142"/>
        <v/>
      </c>
      <c r="LE28" s="173" t="str">
        <f t="shared" si="143"/>
        <v/>
      </c>
      <c r="LF28" s="173" t="str">
        <f t="shared" si="144"/>
        <v/>
      </c>
      <c r="LG28" s="173" t="str">
        <f t="shared" si="145"/>
        <v/>
      </c>
      <c r="LH28" s="173" t="str">
        <f t="shared" si="146"/>
        <v/>
      </c>
      <c r="LI28" s="173" t="str">
        <f t="shared" si="147"/>
        <v/>
      </c>
      <c r="LJ28" s="173" t="str">
        <f t="shared" si="148"/>
        <v/>
      </c>
      <c r="LK28" s="173" t="str">
        <f t="shared" si="149"/>
        <v/>
      </c>
      <c r="LL28" s="173" t="str">
        <f t="shared" si="150"/>
        <v/>
      </c>
      <c r="LM28" s="173" t="str">
        <f t="shared" si="151"/>
        <v/>
      </c>
      <c r="LN28" s="173" t="str">
        <f t="shared" si="152"/>
        <v/>
      </c>
      <c r="LO28" s="173" t="str">
        <f t="shared" si="153"/>
        <v/>
      </c>
      <c r="LP28" s="173" t="str">
        <f t="shared" si="154"/>
        <v/>
      </c>
      <c r="LQ28" s="173" t="str">
        <f t="shared" si="155"/>
        <v/>
      </c>
      <c r="LR28" s="173" t="str">
        <f t="shared" si="156"/>
        <v/>
      </c>
      <c r="LS28" s="173" t="str">
        <f t="shared" si="157"/>
        <v/>
      </c>
      <c r="LT28" s="173" t="str">
        <f t="shared" si="158"/>
        <v/>
      </c>
      <c r="LU28" s="173" t="str">
        <f t="shared" si="159"/>
        <v/>
      </c>
      <c r="LV28" s="173" t="str">
        <f t="shared" si="160"/>
        <v/>
      </c>
      <c r="LW28" s="180" t="str">
        <f t="shared" si="161"/>
        <v/>
      </c>
      <c r="LX28" s="181" t="str">
        <f t="shared" si="162"/>
        <v/>
      </c>
      <c r="LY28" s="182" t="str">
        <f t="shared" si="163"/>
        <v>Ne</v>
      </c>
      <c r="LZ28" s="182" t="str">
        <f>IF(COUNTIF($AL28,BZ$8),IF(COUNTIF($LX28:LY28,"")&lt;BZ$13,CONCATENATE(" + ",VLOOKUP(LZ$10,$BU$14:$BW$44,2,FALSE)),VLOOKUP(LZ$10,$BU$14:$BW$44,2,FALSE)),"")</f>
        <v/>
      </c>
      <c r="MA28" s="182" t="str">
        <f>IF(COUNTIF($AL28,CA$8),IF(COUNTIF($LX28:LZ28,"")&lt;CA$13,CONCATENATE(" + ",VLOOKUP(MA$10,$BU$14:$BW$44,2,FALSE)),VLOOKUP(MA$10,$BU$14:$BW$44,2,FALSE)),"")</f>
        <v/>
      </c>
      <c r="MB28" s="182" t="str">
        <f>IF(COUNTIF($AL28,CB$8),IF(COUNTIF($LX28:MA28,"")&lt;CB$13,CONCATENATE(" + ",VLOOKUP(MB$10,$BU$14:$BW$44,2,FALSE)),VLOOKUP(MB$10,$BU$14:$BW$44,2,FALSE)),"")</f>
        <v/>
      </c>
      <c r="MC28" s="182" t="str">
        <f>IF(COUNTIF($AL28,CC$8),IF(COUNTIF($LX28:MB28,"")&lt;CC$13,CONCATENATE(" + ",VLOOKUP(MC$10,$BU$14:$BW$44,2,FALSE)),VLOOKUP(MC$10,$BU$14:$BW$44,2,FALSE)),"")</f>
        <v/>
      </c>
      <c r="MD28" s="182" t="str">
        <f>IF(COUNTIF($AL28,CD$8),IF(COUNTIF($LX28:MC28,"")&lt;CD$13,CONCATENATE(" + ",VLOOKUP(MD$10,$BU$14:$BW$44,2,FALSE)),VLOOKUP(MD$10,$BU$14:$BW$44,2,FALSE)),"")</f>
        <v/>
      </c>
      <c r="ME28" s="182" t="str">
        <f>IF(COUNTIF($AL28,CE$8),IF(COUNTIF($LX28:MD28,"")&lt;CE$13,CONCATENATE(" + ",VLOOKUP(ME$10,$BU$14:$BW$44,2,FALSE)),VLOOKUP(ME$10,$BU$14:$BW$44,2,FALSE)),"")</f>
        <v/>
      </c>
      <c r="MF28" s="182" t="str">
        <f>IF(COUNTIF($AL28,CF$8),IF(COUNTIF($LX28:ME28,"")&lt;CF$13,CONCATENATE(" + ",VLOOKUP(MF$10,$BU$14:$BW$44,2,FALSE)),VLOOKUP(MF$10,$BU$14:$BW$44,2,FALSE)),"")</f>
        <v/>
      </c>
      <c r="MG28" s="182" t="str">
        <f>IF(COUNTIF($AL28,CG$8),IF(COUNTIF($LX28:MF28,"")&lt;CG$13,CONCATENATE(" + ",VLOOKUP(MG$10,$BU$14:$BW$44,2,FALSE)),VLOOKUP(MG$10,$BU$14:$BW$44,2,FALSE)),"")</f>
        <v/>
      </c>
      <c r="MH28" s="182" t="str">
        <f>IF(COUNTIF($AL28,CH$8),IF(COUNTIF($LX28:MG28,"")&lt;CH$13,CONCATENATE(" + ",VLOOKUP(MH$10,$BU$14:$BW$44,2,FALSE)),VLOOKUP(MH$10,$BU$14:$BW$44,2,FALSE)),"")</f>
        <v/>
      </c>
      <c r="MI28" s="182" t="str">
        <f>IF(COUNTIF($AL28,CI$8),IF(COUNTIF($LX28:MH28,"")&lt;CI$13,CONCATENATE(" + ",VLOOKUP(MI$10,$BU$14:$BW$44,2,FALSE)),VLOOKUP(MI$10,$BU$14:$BW$44,2,FALSE)),"")</f>
        <v/>
      </c>
      <c r="MJ28" s="182" t="str">
        <f>IF(COUNTIF($AL28,CJ$8),IF(COUNTIF($LX28:MI28,"")&lt;CJ$13,CONCATENATE(" + ",VLOOKUP(MJ$10,$BU$14:$BW$44,2,FALSE)),VLOOKUP(MJ$10,$BU$14:$BW$44,2,FALSE)),"")</f>
        <v/>
      </c>
      <c r="MK28" s="182" t="str">
        <f>IF(COUNTIF($AL28,CK$8),IF(COUNTIF($LX28:MJ28,"")&lt;CK$13,CONCATENATE(" + ",VLOOKUP(MK$10,$BU$14:$BW$44,2,FALSE)),VLOOKUP(MK$10,$BU$14:$BW$44,2,FALSE)),"")</f>
        <v/>
      </c>
      <c r="ML28" s="182" t="str">
        <f>IF(COUNTIF($AL28,CL$8),IF(COUNTIF($LX28:MK28,"")&lt;CL$13,CONCATENATE(" + ",VLOOKUP(ML$10,$BU$14:$BW$44,2,FALSE)),VLOOKUP(ML$10,$BU$14:$BW$44,2,FALSE)),"")</f>
        <v/>
      </c>
      <c r="MM28" s="182" t="str">
        <f>IF(COUNTIF($AL28,CM$8),IF(COUNTIF($LX28:ML28,"")&lt;CM$13,CONCATENATE(" + ",VLOOKUP(MM$10,$BU$14:$BW$44,2,FALSE)),VLOOKUP(MM$10,$BU$14:$BW$44,2,FALSE)),"")</f>
        <v/>
      </c>
      <c r="MN28" s="182" t="str">
        <f>IF(COUNTIF($AL28,CN$8),IF(COUNTIF($LX28:MM28,"")&lt;CN$13,CONCATENATE(" + ",VLOOKUP(MN$10,$BU$14:$BW$44,2,FALSE)),VLOOKUP(MN$10,$BU$14:$BW$44,2,FALSE)),"")</f>
        <v/>
      </c>
      <c r="MO28" s="182" t="str">
        <f>IF(COUNTIF($AL28,CO$8),IF(COUNTIF($LX28:MN28,"")&lt;CO$13,CONCATENATE(" + ",VLOOKUP(MO$10,$BU$14:$BW$44,2,FALSE)),VLOOKUP(MO$10,$BU$14:$BW$44,2,FALSE)),"")</f>
        <v/>
      </c>
      <c r="MP28" s="182" t="str">
        <f>IF(COUNTIF($AL28,CP$8),IF(COUNTIF($LX28:MO28,"")&lt;CP$13,CONCATENATE(" + ",VLOOKUP(MP$10,$BU$14:$BW$44,2,FALSE)),VLOOKUP(MP$10,$BU$14:$BW$44,2,FALSE)),"")</f>
        <v/>
      </c>
      <c r="MQ28" s="182" t="str">
        <f>IF(COUNTIF($AL28,CQ$8),IF(COUNTIF($LX28:MP28,"")&lt;CQ$13,CONCATENATE(" + ",VLOOKUP(MQ$10,$BU$14:$BW$44,2,FALSE)),VLOOKUP(MQ$10,$BU$14:$BW$44,2,FALSE)),"")</f>
        <v/>
      </c>
      <c r="MR28" s="182" t="str">
        <f>IF(COUNTIF($AL28,CR$8),IF(COUNTIF($LX28:MQ28,"")&lt;CR$13,CONCATENATE(" + ",VLOOKUP(MR$10,$BU$14:$BW$44,2,FALSE)),VLOOKUP(MR$10,$BU$14:$BW$44,2,FALSE)),"")</f>
        <v/>
      </c>
      <c r="MS28" s="182" t="str">
        <f>IF(COUNTIF($AL28,CS$8),IF(COUNTIF($LX28:MR28,"")&lt;CS$13,CONCATENATE(" + ",VLOOKUP(MS$10,$BU$14:$BW$44,2,FALSE)),VLOOKUP(MS$10,$BU$14:$BW$44,2,FALSE)),"")</f>
        <v/>
      </c>
      <c r="MT28" s="182" t="str">
        <f>IF(COUNTIF($AL28,CT$8),IF(COUNTIF($LX28:MS28,"")&lt;CT$13,CONCATENATE(" + ",VLOOKUP(MT$10,$BU$14:$BW$44,2,FALSE)),VLOOKUP(MT$10,$BU$14:$BW$44,2,FALSE)),"")</f>
        <v/>
      </c>
      <c r="MU28" s="182" t="str">
        <f>IF(COUNTIF($AL28,CU$8),IF(COUNTIF($LX28:MT28,"")&lt;CU$13,CONCATENATE(" + ",VLOOKUP(MU$10,$BU$14:$BW$44,2,FALSE)),VLOOKUP(MU$10,$BU$14:$BW$44,2,FALSE)),"")</f>
        <v/>
      </c>
      <c r="MV28" s="182" t="str">
        <f>IF(COUNTIF($AL28,CV$8),IF(COUNTIF($LX28:MU28,"")&lt;CV$13,CONCATENATE(" + ",VLOOKUP(MV$10,$BU$14:$BW$44,2,FALSE)),VLOOKUP(MV$10,$BU$14:$BW$44,2,FALSE)),"")</f>
        <v/>
      </c>
      <c r="MW28" s="183" t="str">
        <f>IF(COUNTIF($AL28,CW$8),IF(COUNTIF($LX28:MV28,"")&lt;CW$13,CONCATENATE(" + ",VLOOKUP(MW$10,$BU$14:$BW$44,2,FALSE)),VLOOKUP(MW$10,$BU$14:$BW$44,2,FALSE)),"")</f>
        <v/>
      </c>
      <c r="MX28" s="181" t="str">
        <f t="shared" si="164"/>
        <v/>
      </c>
      <c r="MY28" s="184">
        <f t="shared" si="165"/>
        <v>0</v>
      </c>
      <c r="MZ28" s="182" t="str">
        <f t="shared" si="166"/>
        <v/>
      </c>
      <c r="NA28" s="182" t="str">
        <f t="shared" si="167"/>
        <v/>
      </c>
      <c r="NB28" s="182" t="str">
        <f t="shared" si="168"/>
        <v/>
      </c>
      <c r="NC28" s="182" t="str">
        <f t="shared" si="169"/>
        <v/>
      </c>
      <c r="ND28" s="182" t="str">
        <f t="shared" si="170"/>
        <v/>
      </c>
      <c r="NE28" s="182" t="str">
        <f t="shared" si="171"/>
        <v/>
      </c>
      <c r="NF28" s="182" t="str">
        <f t="shared" si="172"/>
        <v/>
      </c>
      <c r="NG28" s="182" t="str">
        <f t="shared" si="173"/>
        <v/>
      </c>
      <c r="NH28" s="182" t="str">
        <f t="shared" si="174"/>
        <v/>
      </c>
      <c r="NI28" s="182" t="str">
        <f t="shared" si="175"/>
        <v/>
      </c>
      <c r="NJ28" s="182" t="str">
        <f t="shared" si="176"/>
        <v/>
      </c>
      <c r="NK28" s="182" t="str">
        <f t="shared" si="177"/>
        <v/>
      </c>
      <c r="NL28" s="182" t="str">
        <f t="shared" si="178"/>
        <v/>
      </c>
      <c r="NM28" s="182" t="str">
        <f t="shared" si="179"/>
        <v/>
      </c>
      <c r="NN28" s="182" t="str">
        <f t="shared" si="180"/>
        <v/>
      </c>
      <c r="NO28" s="182" t="str">
        <f t="shared" si="181"/>
        <v/>
      </c>
      <c r="NP28" s="182" t="str">
        <f t="shared" si="182"/>
        <v/>
      </c>
      <c r="NQ28" s="182" t="str">
        <f t="shared" si="183"/>
        <v/>
      </c>
      <c r="NR28" s="182" t="str">
        <f t="shared" si="184"/>
        <v/>
      </c>
      <c r="NS28" s="182" t="str">
        <f t="shared" si="185"/>
        <v/>
      </c>
      <c r="NT28" s="182" t="str">
        <f t="shared" si="186"/>
        <v/>
      </c>
      <c r="NU28" s="182" t="str">
        <f t="shared" si="187"/>
        <v/>
      </c>
      <c r="NV28" s="182" t="str">
        <f t="shared" si="188"/>
        <v/>
      </c>
      <c r="NW28" s="183" t="str">
        <f t="shared" si="189"/>
        <v/>
      </c>
    </row>
    <row r="29" spans="1:387" s="17" customFormat="1" ht="17.25" customHeight="1" x14ac:dyDescent="0.15">
      <c r="A29" s="223" t="s">
        <v>390</v>
      </c>
      <c r="B29" s="224" t="s">
        <v>533</v>
      </c>
      <c r="C29" s="225" t="s">
        <v>534</v>
      </c>
      <c r="D29" s="225" t="s">
        <v>535</v>
      </c>
      <c r="E29" s="226" t="s">
        <v>536</v>
      </c>
      <c r="F29" s="227" t="s">
        <v>537</v>
      </c>
      <c r="G29" s="225" t="s">
        <v>132</v>
      </c>
      <c r="H29" s="225" t="s">
        <v>538</v>
      </c>
      <c r="I29" s="227" t="s">
        <v>539</v>
      </c>
      <c r="J29" s="227" t="s">
        <v>540</v>
      </c>
      <c r="K29" s="227" t="s">
        <v>541</v>
      </c>
      <c r="L29" s="227" t="s">
        <v>542</v>
      </c>
      <c r="M29" s="227" t="s">
        <v>543</v>
      </c>
      <c r="N29" s="228" t="s">
        <v>544</v>
      </c>
      <c r="O29" s="228" t="s">
        <v>545</v>
      </c>
      <c r="P29" s="228" t="s">
        <v>546</v>
      </c>
      <c r="Q29" s="228" t="s">
        <v>547</v>
      </c>
      <c r="R29" s="228" t="s">
        <v>405</v>
      </c>
      <c r="S29" s="228" t="s">
        <v>536</v>
      </c>
      <c r="T29" s="229">
        <v>30000</v>
      </c>
      <c r="U29" s="230" t="s">
        <v>548</v>
      </c>
      <c r="V29" s="230" t="s">
        <v>493</v>
      </c>
      <c r="W29" s="229">
        <v>30000</v>
      </c>
      <c r="X29" s="229">
        <v>0</v>
      </c>
      <c r="Y29" s="229" t="s">
        <v>462</v>
      </c>
      <c r="Z29" s="229" t="s">
        <v>409</v>
      </c>
      <c r="AA29" s="231">
        <v>16000</v>
      </c>
      <c r="AB29" s="223"/>
      <c r="AC29" s="223"/>
      <c r="AD29" s="223"/>
      <c r="AE29" s="223"/>
      <c r="AF29" s="223"/>
      <c r="AG29" s="223" t="s">
        <v>222</v>
      </c>
      <c r="AH29" s="233" t="s">
        <v>247</v>
      </c>
      <c r="AI29" s="233" t="s">
        <v>273</v>
      </c>
      <c r="AJ29" s="233" t="s">
        <v>299</v>
      </c>
      <c r="AK29" s="233" t="s">
        <v>325</v>
      </c>
      <c r="AL29" s="233" t="s">
        <v>351</v>
      </c>
      <c r="AM29" s="41" t="s">
        <v>160</v>
      </c>
      <c r="AN29" s="42">
        <v>0</v>
      </c>
      <c r="AO29" s="232" t="s">
        <v>549</v>
      </c>
      <c r="AP29" s="42">
        <v>10</v>
      </c>
      <c r="AQ29" s="41" t="s">
        <v>411</v>
      </c>
      <c r="AR29" s="43">
        <v>10</v>
      </c>
      <c r="AS29" s="41" t="s">
        <v>412</v>
      </c>
      <c r="AT29" s="43">
        <v>6</v>
      </c>
      <c r="AU29" s="75" t="str">
        <f t="shared" si="1"/>
        <v>Ne</v>
      </c>
      <c r="AV29" s="75">
        <f t="shared" si="2"/>
        <v>0</v>
      </c>
      <c r="AW29" s="75" t="str">
        <f t="shared" si="3"/>
        <v>Ano</v>
      </c>
      <c r="AX29" s="75">
        <f t="shared" si="4"/>
        <v>12</v>
      </c>
      <c r="AY29" s="75" t="str">
        <f t="shared" si="5"/>
        <v>Do 10 000</v>
      </c>
      <c r="AZ29" s="75">
        <f t="shared" si="6"/>
        <v>8</v>
      </c>
      <c r="BA29" s="75" t="str">
        <f t="shared" si="7"/>
        <v>Ano</v>
      </c>
      <c r="BB29" s="75">
        <f t="shared" si="8"/>
        <v>10</v>
      </c>
      <c r="BC29" s="75" t="str">
        <f t="shared" si="9"/>
        <v>Ano</v>
      </c>
      <c r="BD29" s="75">
        <f t="shared" si="10"/>
        <v>12</v>
      </c>
      <c r="BE29" s="75" t="str">
        <f t="shared" si="11"/>
        <v>Ano</v>
      </c>
      <c r="BF29" s="75">
        <f t="shared" si="12"/>
        <v>8</v>
      </c>
      <c r="BG29" s="69">
        <f t="shared" si="13"/>
        <v>50</v>
      </c>
      <c r="BH29" s="70">
        <f t="shared" si="14"/>
        <v>26</v>
      </c>
      <c r="BI29" s="69">
        <f t="shared" si="15"/>
        <v>76</v>
      </c>
      <c r="BJ29" s="71">
        <f t="shared" si="16"/>
        <v>0.22</v>
      </c>
      <c r="BK29" s="204">
        <f t="shared" si="17"/>
        <v>0.76</v>
      </c>
      <c r="BL29" s="72">
        <f t="shared" si="18"/>
        <v>0.53333333333333333</v>
      </c>
      <c r="BM29" s="83">
        <f t="shared" si="19"/>
        <v>1</v>
      </c>
      <c r="BN29" s="221">
        <f t="shared" si="20"/>
        <v>1</v>
      </c>
      <c r="BO29" s="202">
        <f t="shared" si="21"/>
        <v>16000</v>
      </c>
      <c r="BP29" s="101" t="str">
        <f t="shared" si="22"/>
        <v>Šumperk</v>
      </c>
      <c r="BQ29" s="100">
        <v>10400</v>
      </c>
      <c r="BR29" s="95" t="s">
        <v>66</v>
      </c>
      <c r="BS29" s="95" t="s">
        <v>66</v>
      </c>
      <c r="BT29" s="16"/>
      <c r="BU29" s="45" t="s">
        <v>300</v>
      </c>
      <c r="BV29" s="44" t="s">
        <v>811</v>
      </c>
      <c r="BW29" s="45">
        <v>0</v>
      </c>
      <c r="BX29" s="179" t="str">
        <f t="shared" si="23"/>
        <v/>
      </c>
      <c r="BY29" s="173" t="str">
        <f t="shared" si="24"/>
        <v>Ne</v>
      </c>
      <c r="BZ29" s="173" t="str">
        <f>IF(COUNTIF($AG29,BZ$8),IF(COUNTIF($BX29:BY29,"")&lt;BZ$13,CONCATENATE(" + ",VLOOKUP(BZ$10,$BU$14:$BW$44,2,FALSE)),VLOOKUP(BZ$10,$BU$14:$BW$44,2,FALSE)),"")</f>
        <v/>
      </c>
      <c r="CA29" s="173" t="str">
        <f>IF(COUNTIF($AG29,CA$8),IF(COUNTIF($BX29:BZ29,"")&lt;CA$13,CONCATENATE(" + ",VLOOKUP(CA$10,$BU$14:$BW$44,2,FALSE)),VLOOKUP(CA$10,$BU$14:$BW$44,2,FALSE)),"")</f>
        <v/>
      </c>
      <c r="CB29" s="173" t="str">
        <f>IF(COUNTIF($AG29,CB$8),IF(COUNTIF($BX29:CA29,"")&lt;CB$13,CONCATENATE(" + ",VLOOKUP(CB$10,$BU$14:$BW$44,2,FALSE)),VLOOKUP(CB$10,$BU$14:$BW$44,2,FALSE)),"")</f>
        <v/>
      </c>
      <c r="CC29" s="173" t="str">
        <f>IF(COUNTIF($AG29,CC$8),IF(COUNTIF($BX29:CB29,"")&lt;CC$13,CONCATENATE(" + ",VLOOKUP(CC$10,$BU$14:$BW$44,2,FALSE)),VLOOKUP(CC$10,$BU$14:$BW$44,2,FALSE)),"")</f>
        <v/>
      </c>
      <c r="CD29" s="173" t="str">
        <f>IF(COUNTIF($AG29,CD$8),IF(COUNTIF($BX29:CC29,"")&lt;CD$13,CONCATENATE(" + ",VLOOKUP(CD$10,$BU$14:$BW$44,2,FALSE)),VLOOKUP(CD$10,$BU$14:$BW$44,2,FALSE)),"")</f>
        <v/>
      </c>
      <c r="CE29" s="173" t="str">
        <f>IF(COUNTIF($AG29,CE$8),IF(COUNTIF($BX29:CD29,"")&lt;CE$13,CONCATENATE(" + ",VLOOKUP(CE$10,$BU$14:$BW$44,2,FALSE)),VLOOKUP(CE$10,$BU$14:$BW$44,2,FALSE)),"")</f>
        <v/>
      </c>
      <c r="CF29" s="173" t="str">
        <f>IF(COUNTIF($AG29,CF$8),IF(COUNTIF($BX29:CE29,"")&lt;CF$13,CONCATENATE(" + ",VLOOKUP(CF$10,$BU$14:$BW$44,2,FALSE)),VLOOKUP(CF$10,$BU$14:$BW$44,2,FALSE)),"")</f>
        <v/>
      </c>
      <c r="CG29" s="173" t="str">
        <f>IF(COUNTIF($AG29,CG$8),IF(COUNTIF($BX29:CF29,"")&lt;CG$13,CONCATENATE(" + ",VLOOKUP(CG$10,$BU$14:$BW$44,2,FALSE)),VLOOKUP(CG$10,$BU$14:$BW$44,2,FALSE)),"")</f>
        <v/>
      </c>
      <c r="CH29" s="173" t="str">
        <f>IF(COUNTIF($AG29,CH$8),IF(COUNTIF($BX29:CG29,"")&lt;CH$13,CONCATENATE(" + ",VLOOKUP(CH$10,$BU$14:$BW$44,2,FALSE)),VLOOKUP(CH$10,$BU$14:$BW$44,2,FALSE)),"")</f>
        <v/>
      </c>
      <c r="CI29" s="173" t="str">
        <f>IF(COUNTIF($AG29,CI$8),IF(COUNTIF($BX29:CH29,"")&lt;CI$13,CONCATENATE(" + ",VLOOKUP(CI$10,$BU$14:$BW$44,2,FALSE)),VLOOKUP(CI$10,$BU$14:$BW$44,2,FALSE)),"")</f>
        <v/>
      </c>
      <c r="CJ29" s="173" t="str">
        <f>IF(COUNTIF($AG29,CJ$8),IF(COUNTIF($BX29:CI29,"")&lt;CJ$13,CONCATENATE(" + ",VLOOKUP(CJ$10,$BU$14:$BW$44,2,FALSE)),VLOOKUP(CJ$10,$BU$14:$BW$44,2,FALSE)),"")</f>
        <v/>
      </c>
      <c r="CK29" s="173" t="str">
        <f>IF(COUNTIF($AG29,CK$8),IF(COUNTIF($BX29:CJ29,"")&lt;CK$13,CONCATENATE(" + ",VLOOKUP(CK$10,$BU$14:$BW$44,2,FALSE)),VLOOKUP(CK$10,$BU$14:$BW$44,2,FALSE)),"")</f>
        <v/>
      </c>
      <c r="CL29" s="173" t="str">
        <f>IF(COUNTIF($AG29,CL$8),IF(COUNTIF($BX29:CK29,"")&lt;CL$13,CONCATENATE(" + ",VLOOKUP(CL$10,$BU$14:$BW$44,2,FALSE)),VLOOKUP(CL$10,$BU$14:$BW$44,2,FALSE)),"")</f>
        <v/>
      </c>
      <c r="CM29" s="173" t="str">
        <f>IF(COUNTIF($AG29,CM$8),IF(COUNTIF($BX29:CL29,"")&lt;CM$13,CONCATENATE(" + ",VLOOKUP(CM$10,$BU$14:$BW$44,2,FALSE)),VLOOKUP(CM$10,$BU$14:$BW$44,2,FALSE)),"")</f>
        <v/>
      </c>
      <c r="CN29" s="173" t="str">
        <f>IF(COUNTIF($AG29,CN$8),IF(COUNTIF($BX29:CM29,"")&lt;CN$13,CONCATENATE(" + ",VLOOKUP(CN$10,$BU$14:$BW$44,2,FALSE)),VLOOKUP(CN$10,$BU$14:$BW$44,2,FALSE)),"")</f>
        <v/>
      </c>
      <c r="CO29" s="173" t="str">
        <f>IF(COUNTIF($AG29,CO$8),IF(COUNTIF($BX29:CN29,"")&lt;CO$13,CONCATENATE(" + ",VLOOKUP(CO$10,$BU$14:$BW$44,2,FALSE)),VLOOKUP(CO$10,$BU$14:$BW$44,2,FALSE)),"")</f>
        <v/>
      </c>
      <c r="CP29" s="173" t="str">
        <f>IF(COUNTIF($AG29,CP$8),IF(COUNTIF($BX29:CO29,"")&lt;CP$13,CONCATENATE(" + ",VLOOKUP(CP$10,$BU$14:$BW$44,2,FALSE)),VLOOKUP(CP$10,$BU$14:$BW$44,2,FALSE)),"")</f>
        <v/>
      </c>
      <c r="CQ29" s="173" t="str">
        <f>IF(COUNTIF($AG29,CQ$8),IF(COUNTIF($BX29:CP29,"")&lt;CQ$13,CONCATENATE(" + ",VLOOKUP(CQ$10,$BU$14:$BW$44,2,FALSE)),VLOOKUP(CQ$10,$BU$14:$BW$44,2,FALSE)),"")</f>
        <v/>
      </c>
      <c r="CR29" s="173" t="str">
        <f>IF(COUNTIF($AG29,CR$8),IF(COUNTIF($BX29:CQ29,"")&lt;CR$13,CONCATENATE(" + ",VLOOKUP(CR$10,$BU$14:$BW$44,2,FALSE)),VLOOKUP(CR$10,$BU$14:$BW$44,2,FALSE)),"")</f>
        <v/>
      </c>
      <c r="CS29" s="173" t="str">
        <f>IF(COUNTIF($AG29,CS$8),IF(COUNTIF($BX29:CR29,"")&lt;CS$13,CONCATENATE(" + ",VLOOKUP(CS$10,$BU$14:$BW$44,2,FALSE)),VLOOKUP(CS$10,$BU$14:$BW$44,2,FALSE)),"")</f>
        <v/>
      </c>
      <c r="CT29" s="173" t="str">
        <f>IF(COUNTIF($AG29,CT$8),IF(COUNTIF($BX29:CS29,"")&lt;CT$13,CONCATENATE(" + ",VLOOKUP(CT$10,$BU$14:$BW$44,2,FALSE)),VLOOKUP(CT$10,$BU$14:$BW$44,2,FALSE)),"")</f>
        <v/>
      </c>
      <c r="CU29" s="173" t="str">
        <f>IF(COUNTIF($AG29,CU$8),IF(COUNTIF($BX29:CT29,"")&lt;CU$13,CONCATENATE(" + ",VLOOKUP(CU$10,$BU$14:$BW$44,2,FALSE)),VLOOKUP(CU$10,$BU$14:$BW$44,2,FALSE)),"")</f>
        <v/>
      </c>
      <c r="CV29" s="173" t="str">
        <f>IF(COUNTIF($AG29,CV$8),IF(COUNTIF($BX29:CU29,"")&lt;CV$13,CONCATENATE(" + ",VLOOKUP(CV$10,$BU$14:$BW$44,2,FALSE)),VLOOKUP(CV$10,$BU$14:$BW$44,2,FALSE)),"")</f>
        <v/>
      </c>
      <c r="CW29" s="173" t="str">
        <f>IF(COUNTIF($AG29,CW$8),IF(COUNTIF($BX29:CV29,"")&lt;CW$13,CONCATENATE(" + ",VLOOKUP(CW$10,$BU$14:$BW$44,2,FALSE)),VLOOKUP(CW$10,$BU$14:$BW$44,2,FALSE)),"")</f>
        <v/>
      </c>
      <c r="CX29" s="179" t="str">
        <f t="shared" si="25"/>
        <v/>
      </c>
      <c r="CY29" s="174">
        <f t="shared" si="26"/>
        <v>0</v>
      </c>
      <c r="CZ29" s="173" t="str">
        <f t="shared" si="27"/>
        <v/>
      </c>
      <c r="DA29" s="173" t="str">
        <f t="shared" si="28"/>
        <v/>
      </c>
      <c r="DB29" s="173" t="str">
        <f t="shared" si="29"/>
        <v/>
      </c>
      <c r="DC29" s="173" t="str">
        <f t="shared" si="30"/>
        <v/>
      </c>
      <c r="DD29" s="173" t="str">
        <f t="shared" si="31"/>
        <v/>
      </c>
      <c r="DE29" s="173" t="str">
        <f t="shared" si="32"/>
        <v/>
      </c>
      <c r="DF29" s="173" t="str">
        <f t="shared" si="33"/>
        <v/>
      </c>
      <c r="DG29" s="173" t="str">
        <f t="shared" si="34"/>
        <v/>
      </c>
      <c r="DH29" s="173" t="str">
        <f t="shared" si="35"/>
        <v/>
      </c>
      <c r="DI29" s="173" t="str">
        <f t="shared" si="36"/>
        <v/>
      </c>
      <c r="DJ29" s="173" t="str">
        <f t="shared" si="37"/>
        <v/>
      </c>
      <c r="DK29" s="173" t="str">
        <f t="shared" si="38"/>
        <v/>
      </c>
      <c r="DL29" s="173" t="str">
        <f t="shared" si="39"/>
        <v/>
      </c>
      <c r="DM29" s="173" t="str">
        <f t="shared" si="40"/>
        <v/>
      </c>
      <c r="DN29" s="173" t="str">
        <f t="shared" si="41"/>
        <v/>
      </c>
      <c r="DO29" s="173" t="str">
        <f t="shared" si="42"/>
        <v/>
      </c>
      <c r="DP29" s="173" t="str">
        <f t="shared" si="43"/>
        <v/>
      </c>
      <c r="DQ29" s="173" t="str">
        <f t="shared" si="44"/>
        <v/>
      </c>
      <c r="DR29" s="173" t="str">
        <f t="shared" si="45"/>
        <v/>
      </c>
      <c r="DS29" s="173" t="str">
        <f t="shared" si="46"/>
        <v/>
      </c>
      <c r="DT29" s="173" t="str">
        <f t="shared" si="47"/>
        <v/>
      </c>
      <c r="DU29" s="173" t="str">
        <f t="shared" si="48"/>
        <v/>
      </c>
      <c r="DV29" s="173" t="str">
        <f t="shared" si="49"/>
        <v/>
      </c>
      <c r="DW29" s="180" t="str">
        <f t="shared" si="50"/>
        <v/>
      </c>
      <c r="DX29" s="181" t="str">
        <f t="shared" si="190"/>
        <v>Ano</v>
      </c>
      <c r="DY29" s="182" t="str">
        <f t="shared" si="51"/>
        <v/>
      </c>
      <c r="DZ29" s="182" t="str">
        <f>IF(COUNTIF($AH29,BZ$8),IF(COUNTIF($DX29:DY29,"")&lt;BZ$13,CONCATENATE(" + ",VLOOKUP(DZ$10,$BU$14:$BW$44,2,FALSE)),VLOOKUP(DZ$10,$BU$14:$BW$44,2,FALSE)),"")</f>
        <v/>
      </c>
      <c r="EA29" s="182" t="str">
        <f>IF(COUNTIF($AH29,CA$8),IF(COUNTIF($DX29:DZ29,"")&lt;CA$13,CONCATENATE(" + ",VLOOKUP(EA$10,$BU$14:$BW$44,2,FALSE)),VLOOKUP(EA$10,$BU$14:$BW$44,2,FALSE)),"")</f>
        <v/>
      </c>
      <c r="EB29" s="182" t="str">
        <f>IF(COUNTIF($AH29,CB$8),IF(COUNTIF($DX29:EA29,"")&lt;CB$13,CONCATENATE(" + ",VLOOKUP(EB$10,$BU$14:$BW$44,2,FALSE)),VLOOKUP(EB$10,$BU$14:$BW$44,2,FALSE)),"")</f>
        <v/>
      </c>
      <c r="EC29" s="182" t="str">
        <f>IF(COUNTIF($AH29,CC$8),IF(COUNTIF($DX29:EB29,"")&lt;CC$13,CONCATENATE(" + ",VLOOKUP(EC$10,$BU$14:$BW$44,2,FALSE)),VLOOKUP(EC$10,$BU$14:$BW$44,2,FALSE)),"")</f>
        <v/>
      </c>
      <c r="ED29" s="182" t="str">
        <f>IF(COUNTIF($AH29,CD$8),IF(COUNTIF($DX29:EC29,"")&lt;CD$13,CONCATENATE(" + ",VLOOKUP(ED$10,$BU$14:$BW$44,2,FALSE)),VLOOKUP(ED$10,$BU$14:$BW$44,2,FALSE)),"")</f>
        <v/>
      </c>
      <c r="EE29" s="182" t="str">
        <f>IF(COUNTIF($AH29,CE$8),IF(COUNTIF($DX29:ED29,"")&lt;CE$13,CONCATENATE(" + ",VLOOKUP(EE$10,$BU$14:$BW$44,2,FALSE)),VLOOKUP(EE$10,$BU$14:$BW$44,2,FALSE)),"")</f>
        <v/>
      </c>
      <c r="EF29" s="182" t="str">
        <f>IF(COUNTIF($AH29,CF$8),IF(COUNTIF($DX29:EE29,"")&lt;CF$13,CONCATENATE(" + ",VLOOKUP(EF$10,$BU$14:$BW$44,2,FALSE)),VLOOKUP(EF$10,$BU$14:$BW$44,2,FALSE)),"")</f>
        <v/>
      </c>
      <c r="EG29" s="182" t="str">
        <f>IF(COUNTIF($AH29,CG$8),IF(COUNTIF($DX29:EF29,"")&lt;CG$13,CONCATENATE(" + ",VLOOKUP(EG$10,$BU$14:$BW$44,2,FALSE)),VLOOKUP(EG$10,$BU$14:$BW$44,2,FALSE)),"")</f>
        <v/>
      </c>
      <c r="EH29" s="182" t="str">
        <f>IF(COUNTIF($AH29,CH$8),IF(COUNTIF($DX29:EG29,"")&lt;CH$13,CONCATENATE(" + ",VLOOKUP(EH$10,$BU$14:$BW$44,2,FALSE)),VLOOKUP(EH$10,$BU$14:$BW$44,2,FALSE)),"")</f>
        <v/>
      </c>
      <c r="EI29" s="182" t="str">
        <f>IF(COUNTIF($AH29,CI$8),IF(COUNTIF($DX29:EH29,"")&lt;CI$13,CONCATENATE(" + ",VLOOKUP(EI$10,$BU$14:$BW$44,2,FALSE)),VLOOKUP(EI$10,$BU$14:$BW$44,2,FALSE)),"")</f>
        <v/>
      </c>
      <c r="EJ29" s="182" t="str">
        <f>IF(COUNTIF($AH29,CJ$8),IF(COUNTIF($DX29:EI29,"")&lt;CJ$13,CONCATENATE(" + ",VLOOKUP(EJ$10,$BU$14:$BW$44,2,FALSE)),VLOOKUP(EJ$10,$BU$14:$BW$44,2,FALSE)),"")</f>
        <v/>
      </c>
      <c r="EK29" s="182" t="str">
        <f>IF(COUNTIF($AH29,CK$8),IF(COUNTIF($DX29:EJ29,"")&lt;CK$13,CONCATENATE(" + ",VLOOKUP(EK$10,$BU$14:$BW$44,2,FALSE)),VLOOKUP(EK$10,$BU$14:$BW$44,2,FALSE)),"")</f>
        <v/>
      </c>
      <c r="EL29" s="182" t="str">
        <f>IF(COUNTIF($AH29,CL$8),IF(COUNTIF($DX29:EK29,"")&lt;CL$13,CONCATENATE(" + ",VLOOKUP(EL$10,$BU$14:$BW$44,2,FALSE)),VLOOKUP(EL$10,$BU$14:$BW$44,2,FALSE)),"")</f>
        <v/>
      </c>
      <c r="EM29" s="182" t="str">
        <f>IF(COUNTIF($AH29,CM$8),IF(COUNTIF($DX29:EL29,"")&lt;CM$13,CONCATENATE(" + ",VLOOKUP(EM$10,$BU$14:$BW$44,2,FALSE)),VLOOKUP(EM$10,$BU$14:$BW$44,2,FALSE)),"")</f>
        <v/>
      </c>
      <c r="EN29" s="182" t="str">
        <f>IF(COUNTIF($AH29,CN$8),IF(COUNTIF($DX29:EM29,"")&lt;CN$13,CONCATENATE(" + ",VLOOKUP(EN$10,$BU$14:$BW$44,2,FALSE)),VLOOKUP(EN$10,$BU$14:$BW$44,2,FALSE)),"")</f>
        <v/>
      </c>
      <c r="EO29" s="182" t="str">
        <f>IF(COUNTIF($AH29,CO$8),IF(COUNTIF($DX29:EN29,"")&lt;CO$13,CONCATENATE(" + ",VLOOKUP(EO$10,$BU$14:$BW$44,2,FALSE)),VLOOKUP(EO$10,$BU$14:$BW$44,2,FALSE)),"")</f>
        <v/>
      </c>
      <c r="EP29" s="182" t="str">
        <f>IF(COUNTIF($AH29,CP$8),IF(COUNTIF($DX29:EO29,"")&lt;CP$13,CONCATENATE(" + ",VLOOKUP(EP$10,$BU$14:$BW$44,2,FALSE)),VLOOKUP(EP$10,$BU$14:$BW$44,2,FALSE)),"")</f>
        <v/>
      </c>
      <c r="EQ29" s="182" t="str">
        <f>IF(COUNTIF($AH29,CQ$8),IF(COUNTIF($DX29:EP29,"")&lt;CQ$13,CONCATENATE(" + ",VLOOKUP(EQ$10,$BU$14:$BW$44,2,FALSE)),VLOOKUP(EQ$10,$BU$14:$BW$44,2,FALSE)),"")</f>
        <v/>
      </c>
      <c r="ER29" s="182" t="str">
        <f>IF(COUNTIF($AH29,CR$8),IF(COUNTIF($DX29:EQ29,"")&lt;CR$13,CONCATENATE(" + ",VLOOKUP(ER$10,$BU$14:$BW$44,2,FALSE)),VLOOKUP(ER$10,$BU$14:$BW$44,2,FALSE)),"")</f>
        <v/>
      </c>
      <c r="ES29" s="182" t="str">
        <f>IF(COUNTIF($AH29,CS$8),IF(COUNTIF($DX29:ER29,"")&lt;CS$13,CONCATENATE(" + ",VLOOKUP(ES$10,$BU$14:$BW$44,2,FALSE)),VLOOKUP(ES$10,$BU$14:$BW$44,2,FALSE)),"")</f>
        <v/>
      </c>
      <c r="ET29" s="182" t="str">
        <f>IF(COUNTIF($AH29,CT$8),IF(COUNTIF($DX29:ES29,"")&lt;CT$13,CONCATENATE(" + ",VLOOKUP(ET$10,$BU$14:$BW$44,2,FALSE)),VLOOKUP(ET$10,$BU$14:$BW$44,2,FALSE)),"")</f>
        <v/>
      </c>
      <c r="EU29" s="182" t="str">
        <f>IF(COUNTIF($AH29,CU$8),IF(COUNTIF($DX29:ET29,"")&lt;CU$13,CONCATENATE(" + ",VLOOKUP(EU$10,$BU$14:$BW$44,2,FALSE)),VLOOKUP(EU$10,$BU$14:$BW$44,2,FALSE)),"")</f>
        <v/>
      </c>
      <c r="EV29" s="182" t="str">
        <f>IF(COUNTIF($AH29,CV$8),IF(COUNTIF($DX29:EU29,"")&lt;CV$13,CONCATENATE(" + ",VLOOKUP(EV$10,$BU$14:$BW$44,2,FALSE)),VLOOKUP(EV$10,$BU$14:$BW$44,2,FALSE)),"")</f>
        <v/>
      </c>
      <c r="EW29" s="183" t="str">
        <f>IF(COUNTIF($AH29,CW$8),IF(COUNTIF($DX29:EV29,"")&lt;CW$13,CONCATENATE(" + ",VLOOKUP(EW$10,$BU$14:$BW$44,2,FALSE)),VLOOKUP(EW$10,$BU$14:$BW$44,2,FALSE)),"")</f>
        <v/>
      </c>
      <c r="EX29" s="181">
        <f t="shared" si="52"/>
        <v>12</v>
      </c>
      <c r="EY29" s="184" t="str">
        <f t="shared" si="53"/>
        <v/>
      </c>
      <c r="EZ29" s="182" t="str">
        <f t="shared" si="54"/>
        <v/>
      </c>
      <c r="FA29" s="182" t="str">
        <f t="shared" si="55"/>
        <v/>
      </c>
      <c r="FB29" s="182" t="str">
        <f t="shared" si="56"/>
        <v/>
      </c>
      <c r="FC29" s="182" t="str">
        <f t="shared" si="57"/>
        <v/>
      </c>
      <c r="FD29" s="182" t="str">
        <f t="shared" si="58"/>
        <v/>
      </c>
      <c r="FE29" s="182" t="str">
        <f t="shared" si="59"/>
        <v/>
      </c>
      <c r="FF29" s="182" t="str">
        <f t="shared" si="60"/>
        <v/>
      </c>
      <c r="FG29" s="182" t="str">
        <f t="shared" si="61"/>
        <v/>
      </c>
      <c r="FH29" s="182" t="str">
        <f t="shared" si="62"/>
        <v/>
      </c>
      <c r="FI29" s="182" t="str">
        <f t="shared" si="63"/>
        <v/>
      </c>
      <c r="FJ29" s="182" t="str">
        <f t="shared" si="64"/>
        <v/>
      </c>
      <c r="FK29" s="182" t="str">
        <f t="shared" si="65"/>
        <v/>
      </c>
      <c r="FL29" s="182" t="str">
        <f t="shared" si="66"/>
        <v/>
      </c>
      <c r="FM29" s="182" t="str">
        <f t="shared" si="67"/>
        <v/>
      </c>
      <c r="FN29" s="182" t="str">
        <f t="shared" si="68"/>
        <v/>
      </c>
      <c r="FO29" s="182" t="str">
        <f t="shared" si="69"/>
        <v/>
      </c>
      <c r="FP29" s="182" t="str">
        <f t="shared" si="70"/>
        <v/>
      </c>
      <c r="FQ29" s="182" t="str">
        <f t="shared" si="71"/>
        <v/>
      </c>
      <c r="FR29" s="182" t="str">
        <f t="shared" si="72"/>
        <v/>
      </c>
      <c r="FS29" s="182" t="str">
        <f t="shared" si="73"/>
        <v/>
      </c>
      <c r="FT29" s="182" t="str">
        <f t="shared" si="74"/>
        <v/>
      </c>
      <c r="FU29" s="182" t="str">
        <f t="shared" si="75"/>
        <v/>
      </c>
      <c r="FV29" s="182" t="str">
        <f t="shared" si="76"/>
        <v/>
      </c>
      <c r="FW29" s="183" t="str">
        <f t="shared" si="77"/>
        <v/>
      </c>
      <c r="FX29" s="179" t="str">
        <f t="shared" si="78"/>
        <v>Do 10 000</v>
      </c>
      <c r="FY29" s="173" t="str">
        <f t="shared" si="79"/>
        <v/>
      </c>
      <c r="FZ29" s="173" t="str">
        <f>IF(COUNTIF($AI29,BZ$8),IF(COUNTIF($FX29:FY29,"")&lt;BZ$13,CONCATENATE(" + ",VLOOKUP(FZ$10,$BU$14:$BW$44,2,FALSE)),VLOOKUP(FZ$10,$BU$14:$BW$44,2,FALSE)),"")</f>
        <v/>
      </c>
      <c r="GA29" s="173" t="str">
        <f>IF(COUNTIF($AI29,CA$8),IF(COUNTIF($FX29:FZ29,"")&lt;CA$13,CONCATENATE(" + ",VLOOKUP(GA$10,$BU$14:$BW$44,2,FALSE)),VLOOKUP(GA$10,$BU$14:$BW$44,2,FALSE)),"")</f>
        <v/>
      </c>
      <c r="GB29" s="173" t="str">
        <f>IF(COUNTIF($AI29,CB$8),IF(COUNTIF($FX29:GA29,"")&lt;CB$13,CONCATENATE(" + ",VLOOKUP(GB$10,$BU$14:$BW$44,2,FALSE)),VLOOKUP(GB$10,$BU$14:$BW$44,2,FALSE)),"")</f>
        <v/>
      </c>
      <c r="GC29" s="173" t="str">
        <f>IF(COUNTIF($AI29,CC$8),IF(COUNTIF($FX29:GB29,"")&lt;CC$13,CONCATENATE(" + ",VLOOKUP(GC$10,$BU$14:$BW$44,2,FALSE)),VLOOKUP(GC$10,$BU$14:$BW$44,2,FALSE)),"")</f>
        <v/>
      </c>
      <c r="GD29" s="173" t="str">
        <f>IF(COUNTIF($AI29,CD$8),IF(COUNTIF($FX29:GC29,"")&lt;CD$13,CONCATENATE(" + ",VLOOKUP(GD$10,$BU$14:$BW$44,2,FALSE)),VLOOKUP(GD$10,$BU$14:$BW$44,2,FALSE)),"")</f>
        <v/>
      </c>
      <c r="GE29" s="173" t="str">
        <f>IF(COUNTIF($AI29,CE$8),IF(COUNTIF($FX29:GD29,"")&lt;CE$13,CONCATENATE(" + ",VLOOKUP(GE$10,$BU$14:$BW$44,2,FALSE)),VLOOKUP(GE$10,$BU$14:$BW$44,2,FALSE)),"")</f>
        <v/>
      </c>
      <c r="GF29" s="173" t="str">
        <f>IF(COUNTIF($AI29,CF$8),IF(COUNTIF($FX29:GE29,"")&lt;CF$13,CONCATENATE(" + ",VLOOKUP(GF$10,$BU$14:$BW$44,2,FALSE)),VLOOKUP(GF$10,$BU$14:$BW$44,2,FALSE)),"")</f>
        <v/>
      </c>
      <c r="GG29" s="173" t="str">
        <f>IF(COUNTIF($AI29,CG$8),IF(COUNTIF($FX29:GF29,"")&lt;CG$13,CONCATENATE(" + ",VLOOKUP(GG$10,$BU$14:$BW$44,2,FALSE)),VLOOKUP(GG$10,$BU$14:$BW$44,2,FALSE)),"")</f>
        <v/>
      </c>
      <c r="GH29" s="173" t="str">
        <f>IF(COUNTIF($AI29,CH$8),IF(COUNTIF($FX29:GG29,"")&lt;CH$13,CONCATENATE(" + ",VLOOKUP(GH$10,$BU$14:$BW$44,2,FALSE)),VLOOKUP(GH$10,$BU$14:$BW$44,2,FALSE)),"")</f>
        <v/>
      </c>
      <c r="GI29" s="173" t="str">
        <f>IF(COUNTIF($AI29,CI$8),IF(COUNTIF($FX29:GH29,"")&lt;CI$13,CONCATENATE(" + ",VLOOKUP(GI$10,$BU$14:$BW$44,2,FALSE)),VLOOKUP(GI$10,$BU$14:$BW$44,2,FALSE)),"")</f>
        <v/>
      </c>
      <c r="GJ29" s="173" t="str">
        <f>IF(COUNTIF($AI29,CJ$8),IF(COUNTIF($FX29:GI29,"")&lt;CJ$13,CONCATENATE(" + ",VLOOKUP(GJ$10,$BU$14:$BW$44,2,FALSE)),VLOOKUP(GJ$10,$BU$14:$BW$44,2,FALSE)),"")</f>
        <v/>
      </c>
      <c r="GK29" s="173" t="str">
        <f>IF(COUNTIF($AI29,CK$8),IF(COUNTIF($FX29:GJ29,"")&lt;CK$13,CONCATENATE(" + ",VLOOKUP(GK$10,$BU$14:$BW$44,2,FALSE)),VLOOKUP(GK$10,$BU$14:$BW$44,2,FALSE)),"")</f>
        <v/>
      </c>
      <c r="GL29" s="173" t="str">
        <f>IF(COUNTIF($AI29,CL$8),IF(COUNTIF($FX29:GK29,"")&lt;CL$13,CONCATENATE(" + ",VLOOKUP(GL$10,$BU$14:$BW$44,2,FALSE)),VLOOKUP(GL$10,$BU$14:$BW$44,2,FALSE)),"")</f>
        <v/>
      </c>
      <c r="GM29" s="173" t="str">
        <f>IF(COUNTIF($AI29,CM$8),IF(COUNTIF($FX29:GL29,"")&lt;CM$13,CONCATENATE(" + ",VLOOKUP(GM$10,$BU$14:$BW$44,2,FALSE)),VLOOKUP(GM$10,$BU$14:$BW$44,2,FALSE)),"")</f>
        <v/>
      </c>
      <c r="GN29" s="173" t="str">
        <f>IF(COUNTIF($AI29,CN$8),IF(COUNTIF($FX29:GM29,"")&lt;CN$13,CONCATENATE(" + ",VLOOKUP(GN$10,$BU$14:$BW$44,2,FALSE)),VLOOKUP(GN$10,$BU$14:$BW$44,2,FALSE)),"")</f>
        <v/>
      </c>
      <c r="GO29" s="173" t="str">
        <f>IF(COUNTIF($AI29,CO$8),IF(COUNTIF($FX29:GN29,"")&lt;CO$13,CONCATENATE(" + ",VLOOKUP(GO$10,$BU$14:$BW$44,2,FALSE)),VLOOKUP(GO$10,$BU$14:$BW$44,2,FALSE)),"")</f>
        <v/>
      </c>
      <c r="GP29" s="173" t="str">
        <f>IF(COUNTIF($AI29,CP$8),IF(COUNTIF($FX29:GO29,"")&lt;CP$13,CONCATENATE(" + ",VLOOKUP(GP$10,$BU$14:$BW$44,2,FALSE)),VLOOKUP(GP$10,$BU$14:$BW$44,2,FALSE)),"")</f>
        <v/>
      </c>
      <c r="GQ29" s="173" t="str">
        <f>IF(COUNTIF($AI29,CQ$8),IF(COUNTIF($FX29:GP29,"")&lt;CQ$13,CONCATENATE(" + ",VLOOKUP(GQ$10,$BU$14:$BW$44,2,FALSE)),VLOOKUP(GQ$10,$BU$14:$BW$44,2,FALSE)),"")</f>
        <v/>
      </c>
      <c r="GR29" s="173" t="str">
        <f>IF(COUNTIF($AI29,CR$8),IF(COUNTIF($FX29:GQ29,"")&lt;CR$13,CONCATENATE(" + ",VLOOKUP(GR$10,$BU$14:$BW$44,2,FALSE)),VLOOKUP(GR$10,$BU$14:$BW$44,2,FALSE)),"")</f>
        <v/>
      </c>
      <c r="GS29" s="173" t="str">
        <f>IF(COUNTIF($AI29,CS$8),IF(COUNTIF($FX29:GR29,"")&lt;CS$13,CONCATENATE(" + ",VLOOKUP(GS$10,$BU$14:$BW$44,2,FALSE)),VLOOKUP(GS$10,$BU$14:$BW$44,2,FALSE)),"")</f>
        <v/>
      </c>
      <c r="GT29" s="173" t="str">
        <f>IF(COUNTIF($AI29,CT$8),IF(COUNTIF($FX29:GS29,"")&lt;CT$13,CONCATENATE(" + ",VLOOKUP(GT$10,$BU$14:$BW$44,2,FALSE)),VLOOKUP(GT$10,$BU$14:$BW$44,2,FALSE)),"")</f>
        <v/>
      </c>
      <c r="GU29" s="173" t="str">
        <f>IF(COUNTIF($AI29,CU$8),IF(COUNTIF($FX29:GT29,"")&lt;CU$13,CONCATENATE(" + ",VLOOKUP(GU$10,$BU$14:$BW$44,2,FALSE)),VLOOKUP(GU$10,$BU$14:$BW$44,2,FALSE)),"")</f>
        <v/>
      </c>
      <c r="GV29" s="173" t="str">
        <f>IF(COUNTIF($AI29,CV$8),IF(COUNTIF($FX29:GU29,"")&lt;CV$13,CONCATENATE(" + ",VLOOKUP(GV$10,$BU$14:$BW$44,2,FALSE)),VLOOKUP(GV$10,$BU$14:$BW$44,2,FALSE)),"")</f>
        <v/>
      </c>
      <c r="GW29" s="180" t="str">
        <f>IF(COUNTIF($AI29,CW$8),IF(COUNTIF($FX29:GV29,"")&lt;CW$13,CONCATENATE(" + ",VLOOKUP(GW$10,$BU$14:$BW$44,2,FALSE)),VLOOKUP(GW$10,$BU$14:$BW$44,2,FALSE)),"")</f>
        <v/>
      </c>
      <c r="GX29" s="179">
        <f t="shared" si="80"/>
        <v>8</v>
      </c>
      <c r="GY29" s="174" t="str">
        <f t="shared" si="81"/>
        <v/>
      </c>
      <c r="GZ29" s="173" t="str">
        <f t="shared" si="82"/>
        <v/>
      </c>
      <c r="HA29" s="173" t="str">
        <f t="shared" si="83"/>
        <v/>
      </c>
      <c r="HB29" s="173" t="str">
        <f t="shared" si="84"/>
        <v/>
      </c>
      <c r="HC29" s="173" t="str">
        <f t="shared" si="85"/>
        <v/>
      </c>
      <c r="HD29" s="173" t="str">
        <f t="shared" si="86"/>
        <v/>
      </c>
      <c r="HE29" s="173" t="str">
        <f t="shared" si="87"/>
        <v/>
      </c>
      <c r="HF29" s="173" t="str">
        <f t="shared" si="88"/>
        <v/>
      </c>
      <c r="HG29" s="173" t="str">
        <f t="shared" si="89"/>
        <v/>
      </c>
      <c r="HH29" s="173" t="str">
        <f t="shared" si="90"/>
        <v/>
      </c>
      <c r="HI29" s="173" t="str">
        <f t="shared" si="91"/>
        <v/>
      </c>
      <c r="HJ29" s="173" t="str">
        <f t="shared" si="92"/>
        <v/>
      </c>
      <c r="HK29" s="173" t="str">
        <f t="shared" si="93"/>
        <v/>
      </c>
      <c r="HL29" s="173" t="str">
        <f t="shared" si="94"/>
        <v/>
      </c>
      <c r="HM29" s="173" t="str">
        <f t="shared" si="95"/>
        <v/>
      </c>
      <c r="HN29" s="173" t="str">
        <f t="shared" si="96"/>
        <v/>
      </c>
      <c r="HO29" s="173" t="str">
        <f t="shared" si="97"/>
        <v/>
      </c>
      <c r="HP29" s="173" t="str">
        <f t="shared" si="98"/>
        <v/>
      </c>
      <c r="HQ29" s="173" t="str">
        <f t="shared" si="99"/>
        <v/>
      </c>
      <c r="HR29" s="173" t="str">
        <f t="shared" si="100"/>
        <v/>
      </c>
      <c r="HS29" s="173" t="str">
        <f t="shared" si="101"/>
        <v/>
      </c>
      <c r="HT29" s="173" t="str">
        <f t="shared" si="102"/>
        <v/>
      </c>
      <c r="HU29" s="173" t="str">
        <f t="shared" si="103"/>
        <v/>
      </c>
      <c r="HV29" s="173" t="str">
        <f t="shared" si="104"/>
        <v/>
      </c>
      <c r="HW29" s="180" t="str">
        <f t="shared" si="105"/>
        <v/>
      </c>
      <c r="HX29" s="181" t="str">
        <f t="shared" si="106"/>
        <v>Ano</v>
      </c>
      <c r="HY29" s="182" t="str">
        <f t="shared" si="107"/>
        <v/>
      </c>
      <c r="HZ29" s="182" t="str">
        <f>IF(COUNTIF($AJ29,BZ$8),IF(COUNTIF($HX29:HY29,"")&lt;BZ$13,CONCATENATE(" + ",VLOOKUP(HZ$10,$BU$14:$BW$44,2,FALSE)),VLOOKUP(HZ$10,$BU$14:$BW$44,2,FALSE)),"")</f>
        <v/>
      </c>
      <c r="IA29" s="182" t="str">
        <f>IF(COUNTIF($AJ29,CA$8),IF(COUNTIF($HX29:HZ29,"")&lt;CA$13,CONCATENATE(" + ",VLOOKUP(IA$10,$BU$14:$BW$44,2,FALSE)),VLOOKUP(IA$10,$BU$14:$BW$44,2,FALSE)),"")</f>
        <v/>
      </c>
      <c r="IB29" s="182" t="str">
        <f>IF(COUNTIF($AJ29,CB$8),IF(COUNTIF($HX29:IA29,"")&lt;CB$13,CONCATENATE(" + ",VLOOKUP(IB$10,$BU$14:$BW$44,2,FALSE)),VLOOKUP(IB$10,$BU$14:$BW$44,2,FALSE)),"")</f>
        <v/>
      </c>
      <c r="IC29" s="182" t="str">
        <f>IF(COUNTIF($AJ29,CC$8),IF(COUNTIF($HX29:IB29,"")&lt;CC$13,CONCATENATE(" + ",VLOOKUP(IC$10,$BU$14:$BW$44,2,FALSE)),VLOOKUP(IC$10,$BU$14:$BW$44,2,FALSE)),"")</f>
        <v/>
      </c>
      <c r="ID29" s="182" t="str">
        <f>IF(COUNTIF($AJ29,CD$8),IF(COUNTIF($HX29:IC29,"")&lt;CD$13,CONCATENATE(" + ",VLOOKUP(ID$10,$BU$14:$BW$44,2,FALSE)),VLOOKUP(ID$10,$BU$14:$BW$44,2,FALSE)),"")</f>
        <v/>
      </c>
      <c r="IE29" s="182" t="str">
        <f>IF(COUNTIF($AJ29,CE$8),IF(COUNTIF($HX29:ID29,"")&lt;CE$13,CONCATENATE(" + ",VLOOKUP(IE$10,$BU$14:$BW$44,2,FALSE)),VLOOKUP(IE$10,$BU$14:$BW$44,2,FALSE)),"")</f>
        <v/>
      </c>
      <c r="IF29" s="182" t="str">
        <f>IF(COUNTIF($AJ29,CF$8),IF(COUNTIF($HX29:IE29,"")&lt;CF$13,CONCATENATE(" + ",VLOOKUP(IF$10,$BU$14:$BW$44,2,FALSE)),VLOOKUP(IF$10,$BU$14:$BW$44,2,FALSE)),"")</f>
        <v/>
      </c>
      <c r="IG29" s="182" t="str">
        <f>IF(COUNTIF($AJ29,CG$8),IF(COUNTIF($HX29:IF29,"")&lt;CG$13,CONCATENATE(" + ",VLOOKUP(IG$10,$BU$14:$BW$44,2,FALSE)),VLOOKUP(IG$10,$BU$14:$BW$44,2,FALSE)),"")</f>
        <v/>
      </c>
      <c r="IH29" s="182" t="str">
        <f>IF(COUNTIF($AJ29,CH$8),IF(COUNTIF($HX29:IG29,"")&lt;CH$13,CONCATENATE(" + ",VLOOKUP(IH$10,$BU$14:$BW$44,2,FALSE)),VLOOKUP(IH$10,$BU$14:$BW$44,2,FALSE)),"")</f>
        <v/>
      </c>
      <c r="II29" s="182" t="str">
        <f>IF(COUNTIF($AJ29,CI$8),IF(COUNTIF($HX29:IH29,"")&lt;CI$13,CONCATENATE(" + ",VLOOKUP(II$10,$BU$14:$BW$44,2,FALSE)),VLOOKUP(II$10,$BU$14:$BW$44,2,FALSE)),"")</f>
        <v/>
      </c>
      <c r="IJ29" s="182" t="str">
        <f>IF(COUNTIF($AJ29,CJ$8),IF(COUNTIF($HX29:II29,"")&lt;CJ$13,CONCATENATE(" + ",VLOOKUP(IJ$10,$BU$14:$BW$44,2,FALSE)),VLOOKUP(IJ$10,$BU$14:$BW$44,2,FALSE)),"")</f>
        <v/>
      </c>
      <c r="IK29" s="182" t="str">
        <f>IF(COUNTIF($AJ29,CK$8),IF(COUNTIF($HX29:IJ29,"")&lt;CK$13,CONCATENATE(" + ",VLOOKUP(IK$10,$BU$14:$BW$44,2,FALSE)),VLOOKUP(IK$10,$BU$14:$BW$44,2,FALSE)),"")</f>
        <v/>
      </c>
      <c r="IL29" s="182" t="str">
        <f>IF(COUNTIF($AJ29,CL$8),IF(COUNTIF($HX29:IK29,"")&lt;CL$13,CONCATENATE(" + ",VLOOKUP(IL$10,$BU$14:$BW$44,2,FALSE)),VLOOKUP(IL$10,$BU$14:$BW$44,2,FALSE)),"")</f>
        <v/>
      </c>
      <c r="IM29" s="182" t="str">
        <f>IF(COUNTIF($AJ29,CM$8),IF(COUNTIF($HX29:IL29,"")&lt;CM$13,CONCATENATE(" + ",VLOOKUP(IM$10,$BU$14:$BW$44,2,FALSE)),VLOOKUP(IM$10,$BU$14:$BW$44,2,FALSE)),"")</f>
        <v/>
      </c>
      <c r="IN29" s="182" t="str">
        <f>IF(COUNTIF($AJ29,CN$8),IF(COUNTIF($HX29:IM29,"")&lt;CN$13,CONCATENATE(" + ",VLOOKUP(IN$10,$BU$14:$BW$44,2,FALSE)),VLOOKUP(IN$10,$BU$14:$BW$44,2,FALSE)),"")</f>
        <v/>
      </c>
      <c r="IO29" s="182" t="str">
        <f>IF(COUNTIF($AJ29,CO$8),IF(COUNTIF($HX29:IN29,"")&lt;CO$13,CONCATENATE(" + ",VLOOKUP(IO$10,$BU$14:$BW$44,2,FALSE)),VLOOKUP(IO$10,$BU$14:$BW$44,2,FALSE)),"")</f>
        <v/>
      </c>
      <c r="IP29" s="182" t="str">
        <f>IF(COUNTIF($AJ29,CP$8),IF(COUNTIF($HX29:IO29,"")&lt;CP$13,CONCATENATE(" + ",VLOOKUP(IP$10,$BU$14:$BW$44,2,FALSE)),VLOOKUP(IP$10,$BU$14:$BW$44,2,FALSE)),"")</f>
        <v/>
      </c>
      <c r="IQ29" s="182" t="str">
        <f>IF(COUNTIF($AJ29,CQ$8),IF(COUNTIF($HX29:IP29,"")&lt;CQ$13,CONCATENATE(" + ",VLOOKUP(IQ$10,$BU$14:$BW$44,2,FALSE)),VLOOKUP(IQ$10,$BU$14:$BW$44,2,FALSE)),"")</f>
        <v/>
      </c>
      <c r="IR29" s="182" t="str">
        <f>IF(COUNTIF($AJ29,CR$8),IF(COUNTIF($HX29:IQ29,"")&lt;CR$13,CONCATENATE(" + ",VLOOKUP(IR$10,$BU$14:$BW$44,2,FALSE)),VLOOKUP(IR$10,$BU$14:$BW$44,2,FALSE)),"")</f>
        <v/>
      </c>
      <c r="IS29" s="182" t="str">
        <f>IF(COUNTIF($AJ29,CS$8),IF(COUNTIF($HX29:IR29,"")&lt;CS$13,CONCATENATE(" + ",VLOOKUP(IS$10,$BU$14:$BW$44,2,FALSE)),VLOOKUP(IS$10,$BU$14:$BW$44,2,FALSE)),"")</f>
        <v/>
      </c>
      <c r="IT29" s="182" t="str">
        <f>IF(COUNTIF($AJ29,CT$8),IF(COUNTIF($HX29:IS29,"")&lt;CT$13,CONCATENATE(" + ",VLOOKUP(IT$10,$BU$14:$BW$44,2,FALSE)),VLOOKUP(IT$10,$BU$14:$BW$44,2,FALSE)),"")</f>
        <v/>
      </c>
      <c r="IU29" s="182" t="str">
        <f>IF(COUNTIF($AJ29,CU$8),IF(COUNTIF($HX29:IT29,"")&lt;CU$13,CONCATENATE(" + ",VLOOKUP(IU$10,$BU$14:$BW$44,2,FALSE)),VLOOKUP(IU$10,$BU$14:$BW$44,2,FALSE)),"")</f>
        <v/>
      </c>
      <c r="IV29" s="182" t="str">
        <f>IF(COUNTIF($AJ29,CV$8),IF(COUNTIF($HX29:IU29,"")&lt;CV$13,CONCATENATE(" + ",VLOOKUP(IV$10,$BU$14:$BW$44,2,FALSE)),VLOOKUP(IV$10,$BU$14:$BW$44,2,FALSE)),"")</f>
        <v/>
      </c>
      <c r="IW29" s="183" t="str">
        <f>IF(COUNTIF($AJ29,CW$8),IF(COUNTIF($HX29:IV29,"")&lt;CW$13,CONCATENATE(" + ",VLOOKUP(IW$10,$BU$14:$BW$44,2,FALSE)),VLOOKUP(IW$10,$BU$14:$BW$44,2,FALSE)),"")</f>
        <v/>
      </c>
      <c r="IX29" s="181">
        <f t="shared" si="108"/>
        <v>10</v>
      </c>
      <c r="IY29" s="184" t="str">
        <f t="shared" si="109"/>
        <v/>
      </c>
      <c r="IZ29" s="182" t="str">
        <f t="shared" si="110"/>
        <v/>
      </c>
      <c r="JA29" s="182" t="str">
        <f t="shared" si="111"/>
        <v/>
      </c>
      <c r="JB29" s="182" t="str">
        <f t="shared" si="112"/>
        <v/>
      </c>
      <c r="JC29" s="182" t="str">
        <f t="shared" si="113"/>
        <v/>
      </c>
      <c r="JD29" s="182" t="str">
        <f t="shared" si="114"/>
        <v/>
      </c>
      <c r="JE29" s="182" t="str">
        <f t="shared" si="115"/>
        <v/>
      </c>
      <c r="JF29" s="182" t="str">
        <f t="shared" si="116"/>
        <v/>
      </c>
      <c r="JG29" s="182" t="str">
        <f t="shared" si="117"/>
        <v/>
      </c>
      <c r="JH29" s="182" t="str">
        <f t="shared" si="118"/>
        <v/>
      </c>
      <c r="JI29" s="182" t="str">
        <f t="shared" si="119"/>
        <v/>
      </c>
      <c r="JJ29" s="182" t="str">
        <f t="shared" si="120"/>
        <v/>
      </c>
      <c r="JK29" s="182" t="str">
        <f t="shared" si="121"/>
        <v/>
      </c>
      <c r="JL29" s="182" t="str">
        <f t="shared" si="122"/>
        <v/>
      </c>
      <c r="JM29" s="182" t="str">
        <f t="shared" si="123"/>
        <v/>
      </c>
      <c r="JN29" s="182" t="str">
        <f t="shared" si="124"/>
        <v/>
      </c>
      <c r="JO29" s="182" t="str">
        <f t="shared" si="125"/>
        <v/>
      </c>
      <c r="JP29" s="182" t="str">
        <f t="shared" si="126"/>
        <v/>
      </c>
      <c r="JQ29" s="182" t="str">
        <f t="shared" si="127"/>
        <v/>
      </c>
      <c r="JR29" s="182" t="str">
        <f t="shared" si="128"/>
        <v/>
      </c>
      <c r="JS29" s="182" t="str">
        <f t="shared" si="129"/>
        <v/>
      </c>
      <c r="JT29" s="182" t="str">
        <f t="shared" si="130"/>
        <v/>
      </c>
      <c r="JU29" s="182" t="str">
        <f t="shared" si="131"/>
        <v/>
      </c>
      <c r="JV29" s="182" t="str">
        <f t="shared" si="132"/>
        <v/>
      </c>
      <c r="JW29" s="183" t="str">
        <f t="shared" si="133"/>
        <v/>
      </c>
      <c r="JX29" s="179" t="str">
        <f t="shared" si="134"/>
        <v>Ano</v>
      </c>
      <c r="JY29" s="173" t="str">
        <f t="shared" si="135"/>
        <v/>
      </c>
      <c r="JZ29" s="173" t="str">
        <f>IF(COUNTIF($AK29,BZ$8),IF(COUNTIF($JX29:JY29,"")&lt;BZ$13,CONCATENATE(" + ",VLOOKUP(JZ$10,$BU$14:$BW$44,2,FALSE)),VLOOKUP(JZ$10,$BU$14:$BW$44,2,FALSE)),"")</f>
        <v/>
      </c>
      <c r="KA29" s="173" t="str">
        <f>IF(COUNTIF($AK29,CA$8),IF(COUNTIF($JX29:JZ29,"")&lt;CA$13,CONCATENATE(" + ",VLOOKUP(KA$10,$BU$14:$BW$44,2,FALSE)),VLOOKUP(KA$10,$BU$14:$BW$44,2,FALSE)),"")</f>
        <v/>
      </c>
      <c r="KB29" s="173" t="str">
        <f>IF(COUNTIF($AK29,CB$8),IF(COUNTIF($JX29:KA29,"")&lt;CB$13,CONCATENATE(" + ",VLOOKUP(KB$10,$BU$14:$BW$44,2,FALSE)),VLOOKUP(KB$10,$BU$14:$BW$44,2,FALSE)),"")</f>
        <v/>
      </c>
      <c r="KC29" s="173" t="str">
        <f>IF(COUNTIF($AK29,CC$8),IF(COUNTIF($JX29:KB29,"")&lt;CC$13,CONCATENATE(" + ",VLOOKUP(KC$10,$BU$14:$BW$44,2,FALSE)),VLOOKUP(KC$10,$BU$14:$BW$44,2,FALSE)),"")</f>
        <v/>
      </c>
      <c r="KD29" s="173" t="str">
        <f>IF(COUNTIF($AK29,CD$8),IF(COUNTIF($JX29:KC29,"")&lt;CD$13,CONCATENATE(" + ",VLOOKUP(KD$10,$BU$14:$BW$44,2,FALSE)),VLOOKUP(KD$10,$BU$14:$BW$44,2,FALSE)),"")</f>
        <v/>
      </c>
      <c r="KE29" s="173" t="str">
        <f>IF(COUNTIF($AK29,CE$8),IF(COUNTIF($JX29:KD29,"")&lt;CE$13,CONCATENATE(" + ",VLOOKUP(KE$10,$BU$14:$BW$44,2,FALSE)),VLOOKUP(KE$10,$BU$14:$BW$44,2,FALSE)),"")</f>
        <v/>
      </c>
      <c r="KF29" s="173" t="str">
        <f>IF(COUNTIF($AK29,CF$8),IF(COUNTIF($JX29:KE29,"")&lt;CF$13,CONCATENATE(" + ",VLOOKUP(KF$10,$BU$14:$BW$44,2,FALSE)),VLOOKUP(KF$10,$BU$14:$BW$44,2,FALSE)),"")</f>
        <v/>
      </c>
      <c r="KG29" s="173" t="str">
        <f>IF(COUNTIF($AK29,CG$8),IF(COUNTIF($JX29:KF29,"")&lt;CG$13,CONCATENATE(" + ",VLOOKUP(KG$10,$BU$14:$BW$44,2,FALSE)),VLOOKUP(KG$10,$BU$14:$BW$44,2,FALSE)),"")</f>
        <v/>
      </c>
      <c r="KH29" s="173" t="str">
        <f>IF(COUNTIF($AK29,CH$8),IF(COUNTIF($JX29:KG29,"")&lt;CH$13,CONCATENATE(" + ",VLOOKUP(KH$10,$BU$14:$BW$44,2,FALSE)),VLOOKUP(KH$10,$BU$14:$BW$44,2,FALSE)),"")</f>
        <v/>
      </c>
      <c r="KI29" s="173" t="str">
        <f>IF(COUNTIF($AK29,CI$8),IF(COUNTIF($JX29:KH29,"")&lt;CI$13,CONCATENATE(" + ",VLOOKUP(KI$10,$BU$14:$BW$44,2,FALSE)),VLOOKUP(KI$10,$BU$14:$BW$44,2,FALSE)),"")</f>
        <v/>
      </c>
      <c r="KJ29" s="173" t="str">
        <f>IF(COUNTIF($AK29,CJ$8),IF(COUNTIF($JX29:KI29,"")&lt;CJ$13,CONCATENATE(" + ",VLOOKUP(KJ$10,$BU$14:$BW$44,2,FALSE)),VLOOKUP(KJ$10,$BU$14:$BW$44,2,FALSE)),"")</f>
        <v/>
      </c>
      <c r="KK29" s="173" t="str">
        <f>IF(COUNTIF($AK29,CK$8),IF(COUNTIF($JX29:KJ29,"")&lt;CK$13,CONCATENATE(" + ",VLOOKUP(KK$10,$BU$14:$BW$44,2,FALSE)),VLOOKUP(KK$10,$BU$14:$BW$44,2,FALSE)),"")</f>
        <v/>
      </c>
      <c r="KL29" s="173" t="str">
        <f>IF(COUNTIF($AK29,CL$8),IF(COUNTIF($JX29:KK29,"")&lt;CL$13,CONCATENATE(" + ",VLOOKUP(KL$10,$BU$14:$BW$44,2,FALSE)),VLOOKUP(KL$10,$BU$14:$BW$44,2,FALSE)),"")</f>
        <v/>
      </c>
      <c r="KM29" s="173" t="str">
        <f>IF(COUNTIF($AK29,CM$8),IF(COUNTIF($JX29:KL29,"")&lt;CM$13,CONCATENATE(" + ",VLOOKUP(KM$10,$BU$14:$BW$44,2,FALSE)),VLOOKUP(KM$10,$BU$14:$BW$44,2,FALSE)),"")</f>
        <v/>
      </c>
      <c r="KN29" s="173" t="str">
        <f>IF(COUNTIF($AK29,CN$8),IF(COUNTIF($JX29:KM29,"")&lt;CN$13,CONCATENATE(" + ",VLOOKUP(KN$10,$BU$14:$BW$44,2,FALSE)),VLOOKUP(KN$10,$BU$14:$BW$44,2,FALSE)),"")</f>
        <v/>
      </c>
      <c r="KO29" s="173" t="str">
        <f>IF(COUNTIF($AK29,CO$8),IF(COUNTIF($JX29:KN29,"")&lt;CO$13,CONCATENATE(" + ",VLOOKUP(KO$10,$BU$14:$BW$44,2,FALSE)),VLOOKUP(KO$10,$BU$14:$BW$44,2,FALSE)),"")</f>
        <v/>
      </c>
      <c r="KP29" s="173" t="str">
        <f>IF(COUNTIF($AK29,CP$8),IF(COUNTIF($JX29:KO29,"")&lt;CP$13,CONCATENATE(" + ",VLOOKUP(KP$10,$BU$14:$BW$44,2,FALSE)),VLOOKUP(KP$10,$BU$14:$BW$44,2,FALSE)),"")</f>
        <v/>
      </c>
      <c r="KQ29" s="173" t="str">
        <f>IF(COUNTIF($AK29,CQ$8),IF(COUNTIF($JX29:KP29,"")&lt;CQ$13,CONCATENATE(" + ",VLOOKUP(KQ$10,$BU$14:$BW$44,2,FALSE)),VLOOKUP(KQ$10,$BU$14:$BW$44,2,FALSE)),"")</f>
        <v/>
      </c>
      <c r="KR29" s="173" t="str">
        <f>IF(COUNTIF($AK29,CR$8),IF(COUNTIF($JX29:KQ29,"")&lt;CR$13,CONCATENATE(" + ",VLOOKUP(KR$10,$BU$14:$BW$44,2,FALSE)),VLOOKUP(KR$10,$BU$14:$BW$44,2,FALSE)),"")</f>
        <v/>
      </c>
      <c r="KS29" s="173" t="str">
        <f>IF(COUNTIF($AK29,CS$8),IF(COUNTIF($JX29:KR29,"")&lt;CS$13,CONCATENATE(" + ",VLOOKUP(KS$10,$BU$14:$BW$44,2,FALSE)),VLOOKUP(KS$10,$BU$14:$BW$44,2,FALSE)),"")</f>
        <v/>
      </c>
      <c r="KT29" s="173" t="str">
        <f>IF(COUNTIF($AK29,CT$8),IF(COUNTIF($JX29:KS29,"")&lt;CT$13,CONCATENATE(" + ",VLOOKUP(KT$10,$BU$14:$BW$44,2,FALSE)),VLOOKUP(KT$10,$BU$14:$BW$44,2,FALSE)),"")</f>
        <v/>
      </c>
      <c r="KU29" s="173" t="str">
        <f>IF(COUNTIF($AK29,CU$8),IF(COUNTIF($JX29:KT29,"")&lt;CU$13,CONCATENATE(" + ",VLOOKUP(KU$10,$BU$14:$BW$44,2,FALSE)),VLOOKUP(KU$10,$BU$14:$BW$44,2,FALSE)),"")</f>
        <v/>
      </c>
      <c r="KV29" s="173" t="str">
        <f>IF(COUNTIF($AK29,CV$8),IF(COUNTIF($JX29:KU29,"")&lt;CV$13,CONCATENATE(" + ",VLOOKUP(KV$10,$BU$14:$BW$44,2,FALSE)),VLOOKUP(KV$10,$BU$14:$BW$44,2,FALSE)),"")</f>
        <v/>
      </c>
      <c r="KW29" s="180" t="str">
        <f>IF(COUNTIF($AK29,CW$8),IF(COUNTIF($JX29:KV29,"")&lt;CW$13,CONCATENATE(" + ",VLOOKUP(KW$10,$BU$14:$BW$44,2,FALSE)),VLOOKUP(KW$10,$BU$14:$BW$44,2,FALSE)),"")</f>
        <v/>
      </c>
      <c r="KX29" s="179">
        <f t="shared" si="136"/>
        <v>12</v>
      </c>
      <c r="KY29" s="174" t="str">
        <f t="shared" si="137"/>
        <v/>
      </c>
      <c r="KZ29" s="173" t="str">
        <f t="shared" si="138"/>
        <v/>
      </c>
      <c r="LA29" s="173" t="str">
        <f t="shared" si="139"/>
        <v/>
      </c>
      <c r="LB29" s="173" t="str">
        <f t="shared" si="140"/>
        <v/>
      </c>
      <c r="LC29" s="173" t="str">
        <f t="shared" si="141"/>
        <v/>
      </c>
      <c r="LD29" s="173" t="str">
        <f t="shared" si="142"/>
        <v/>
      </c>
      <c r="LE29" s="173" t="str">
        <f t="shared" si="143"/>
        <v/>
      </c>
      <c r="LF29" s="173" t="str">
        <f t="shared" si="144"/>
        <v/>
      </c>
      <c r="LG29" s="173" t="str">
        <f t="shared" si="145"/>
        <v/>
      </c>
      <c r="LH29" s="173" t="str">
        <f t="shared" si="146"/>
        <v/>
      </c>
      <c r="LI29" s="173" t="str">
        <f t="shared" si="147"/>
        <v/>
      </c>
      <c r="LJ29" s="173" t="str">
        <f t="shared" si="148"/>
        <v/>
      </c>
      <c r="LK29" s="173" t="str">
        <f t="shared" si="149"/>
        <v/>
      </c>
      <c r="LL29" s="173" t="str">
        <f t="shared" si="150"/>
        <v/>
      </c>
      <c r="LM29" s="173" t="str">
        <f t="shared" si="151"/>
        <v/>
      </c>
      <c r="LN29" s="173" t="str">
        <f t="shared" si="152"/>
        <v/>
      </c>
      <c r="LO29" s="173" t="str">
        <f t="shared" si="153"/>
        <v/>
      </c>
      <c r="LP29" s="173" t="str">
        <f t="shared" si="154"/>
        <v/>
      </c>
      <c r="LQ29" s="173" t="str">
        <f t="shared" si="155"/>
        <v/>
      </c>
      <c r="LR29" s="173" t="str">
        <f t="shared" si="156"/>
        <v/>
      </c>
      <c r="LS29" s="173" t="str">
        <f t="shared" si="157"/>
        <v/>
      </c>
      <c r="LT29" s="173" t="str">
        <f t="shared" si="158"/>
        <v/>
      </c>
      <c r="LU29" s="173" t="str">
        <f t="shared" si="159"/>
        <v/>
      </c>
      <c r="LV29" s="173" t="str">
        <f t="shared" si="160"/>
        <v/>
      </c>
      <c r="LW29" s="180" t="str">
        <f t="shared" si="161"/>
        <v/>
      </c>
      <c r="LX29" s="181" t="str">
        <f t="shared" si="162"/>
        <v>Ano</v>
      </c>
      <c r="LY29" s="182" t="str">
        <f t="shared" si="163"/>
        <v/>
      </c>
      <c r="LZ29" s="182" t="str">
        <f>IF(COUNTIF($AL29,BZ$8),IF(COUNTIF($LX29:LY29,"")&lt;BZ$13,CONCATENATE(" + ",VLOOKUP(LZ$10,$BU$14:$BW$44,2,FALSE)),VLOOKUP(LZ$10,$BU$14:$BW$44,2,FALSE)),"")</f>
        <v/>
      </c>
      <c r="MA29" s="182" t="str">
        <f>IF(COUNTIF($AL29,CA$8),IF(COUNTIF($LX29:LZ29,"")&lt;CA$13,CONCATENATE(" + ",VLOOKUP(MA$10,$BU$14:$BW$44,2,FALSE)),VLOOKUP(MA$10,$BU$14:$BW$44,2,FALSE)),"")</f>
        <v/>
      </c>
      <c r="MB29" s="182" t="str">
        <f>IF(COUNTIF($AL29,CB$8),IF(COUNTIF($LX29:MA29,"")&lt;CB$13,CONCATENATE(" + ",VLOOKUP(MB$10,$BU$14:$BW$44,2,FALSE)),VLOOKUP(MB$10,$BU$14:$BW$44,2,FALSE)),"")</f>
        <v/>
      </c>
      <c r="MC29" s="182" t="str">
        <f>IF(COUNTIF($AL29,CC$8),IF(COUNTIF($LX29:MB29,"")&lt;CC$13,CONCATENATE(" + ",VLOOKUP(MC$10,$BU$14:$BW$44,2,FALSE)),VLOOKUP(MC$10,$BU$14:$BW$44,2,FALSE)),"")</f>
        <v/>
      </c>
      <c r="MD29" s="182" t="str">
        <f>IF(COUNTIF($AL29,CD$8),IF(COUNTIF($LX29:MC29,"")&lt;CD$13,CONCATENATE(" + ",VLOOKUP(MD$10,$BU$14:$BW$44,2,FALSE)),VLOOKUP(MD$10,$BU$14:$BW$44,2,FALSE)),"")</f>
        <v/>
      </c>
      <c r="ME29" s="182" t="str">
        <f>IF(COUNTIF($AL29,CE$8),IF(COUNTIF($LX29:MD29,"")&lt;CE$13,CONCATENATE(" + ",VLOOKUP(ME$10,$BU$14:$BW$44,2,FALSE)),VLOOKUP(ME$10,$BU$14:$BW$44,2,FALSE)),"")</f>
        <v/>
      </c>
      <c r="MF29" s="182" t="str">
        <f>IF(COUNTIF($AL29,CF$8),IF(COUNTIF($LX29:ME29,"")&lt;CF$13,CONCATENATE(" + ",VLOOKUP(MF$10,$BU$14:$BW$44,2,FALSE)),VLOOKUP(MF$10,$BU$14:$BW$44,2,FALSE)),"")</f>
        <v/>
      </c>
      <c r="MG29" s="182" t="str">
        <f>IF(COUNTIF($AL29,CG$8),IF(COUNTIF($LX29:MF29,"")&lt;CG$13,CONCATENATE(" + ",VLOOKUP(MG$10,$BU$14:$BW$44,2,FALSE)),VLOOKUP(MG$10,$BU$14:$BW$44,2,FALSE)),"")</f>
        <v/>
      </c>
      <c r="MH29" s="182" t="str">
        <f>IF(COUNTIF($AL29,CH$8),IF(COUNTIF($LX29:MG29,"")&lt;CH$13,CONCATENATE(" + ",VLOOKUP(MH$10,$BU$14:$BW$44,2,FALSE)),VLOOKUP(MH$10,$BU$14:$BW$44,2,FALSE)),"")</f>
        <v/>
      </c>
      <c r="MI29" s="182" t="str">
        <f>IF(COUNTIF($AL29,CI$8),IF(COUNTIF($LX29:MH29,"")&lt;CI$13,CONCATENATE(" + ",VLOOKUP(MI$10,$BU$14:$BW$44,2,FALSE)),VLOOKUP(MI$10,$BU$14:$BW$44,2,FALSE)),"")</f>
        <v/>
      </c>
      <c r="MJ29" s="182" t="str">
        <f>IF(COUNTIF($AL29,CJ$8),IF(COUNTIF($LX29:MI29,"")&lt;CJ$13,CONCATENATE(" + ",VLOOKUP(MJ$10,$BU$14:$BW$44,2,FALSE)),VLOOKUP(MJ$10,$BU$14:$BW$44,2,FALSE)),"")</f>
        <v/>
      </c>
      <c r="MK29" s="182" t="str">
        <f>IF(COUNTIF($AL29,CK$8),IF(COUNTIF($LX29:MJ29,"")&lt;CK$13,CONCATENATE(" + ",VLOOKUP(MK$10,$BU$14:$BW$44,2,FALSE)),VLOOKUP(MK$10,$BU$14:$BW$44,2,FALSE)),"")</f>
        <v/>
      </c>
      <c r="ML29" s="182" t="str">
        <f>IF(COUNTIF($AL29,CL$8),IF(COUNTIF($LX29:MK29,"")&lt;CL$13,CONCATENATE(" + ",VLOOKUP(ML$10,$BU$14:$BW$44,2,FALSE)),VLOOKUP(ML$10,$BU$14:$BW$44,2,FALSE)),"")</f>
        <v/>
      </c>
      <c r="MM29" s="182" t="str">
        <f>IF(COUNTIF($AL29,CM$8),IF(COUNTIF($LX29:ML29,"")&lt;CM$13,CONCATENATE(" + ",VLOOKUP(MM$10,$BU$14:$BW$44,2,FALSE)),VLOOKUP(MM$10,$BU$14:$BW$44,2,FALSE)),"")</f>
        <v/>
      </c>
      <c r="MN29" s="182" t="str">
        <f>IF(COUNTIF($AL29,CN$8),IF(COUNTIF($LX29:MM29,"")&lt;CN$13,CONCATENATE(" + ",VLOOKUP(MN$10,$BU$14:$BW$44,2,FALSE)),VLOOKUP(MN$10,$BU$14:$BW$44,2,FALSE)),"")</f>
        <v/>
      </c>
      <c r="MO29" s="182" t="str">
        <f>IF(COUNTIF($AL29,CO$8),IF(COUNTIF($LX29:MN29,"")&lt;CO$13,CONCATENATE(" + ",VLOOKUP(MO$10,$BU$14:$BW$44,2,FALSE)),VLOOKUP(MO$10,$BU$14:$BW$44,2,FALSE)),"")</f>
        <v/>
      </c>
      <c r="MP29" s="182" t="str">
        <f>IF(COUNTIF($AL29,CP$8),IF(COUNTIF($LX29:MO29,"")&lt;CP$13,CONCATENATE(" + ",VLOOKUP(MP$10,$BU$14:$BW$44,2,FALSE)),VLOOKUP(MP$10,$BU$14:$BW$44,2,FALSE)),"")</f>
        <v/>
      </c>
      <c r="MQ29" s="182" t="str">
        <f>IF(COUNTIF($AL29,CQ$8),IF(COUNTIF($LX29:MP29,"")&lt;CQ$13,CONCATENATE(" + ",VLOOKUP(MQ$10,$BU$14:$BW$44,2,FALSE)),VLOOKUP(MQ$10,$BU$14:$BW$44,2,FALSE)),"")</f>
        <v/>
      </c>
      <c r="MR29" s="182" t="str">
        <f>IF(COUNTIF($AL29,CR$8),IF(COUNTIF($LX29:MQ29,"")&lt;CR$13,CONCATENATE(" + ",VLOOKUP(MR$10,$BU$14:$BW$44,2,FALSE)),VLOOKUP(MR$10,$BU$14:$BW$44,2,FALSE)),"")</f>
        <v/>
      </c>
      <c r="MS29" s="182" t="str">
        <f>IF(COUNTIF($AL29,CS$8),IF(COUNTIF($LX29:MR29,"")&lt;CS$13,CONCATENATE(" + ",VLOOKUP(MS$10,$BU$14:$BW$44,2,FALSE)),VLOOKUP(MS$10,$BU$14:$BW$44,2,FALSE)),"")</f>
        <v/>
      </c>
      <c r="MT29" s="182" t="str">
        <f>IF(COUNTIF($AL29,CT$8),IF(COUNTIF($LX29:MS29,"")&lt;CT$13,CONCATENATE(" + ",VLOOKUP(MT$10,$BU$14:$BW$44,2,FALSE)),VLOOKUP(MT$10,$BU$14:$BW$44,2,FALSE)),"")</f>
        <v/>
      </c>
      <c r="MU29" s="182" t="str">
        <f>IF(COUNTIF($AL29,CU$8),IF(COUNTIF($LX29:MT29,"")&lt;CU$13,CONCATENATE(" + ",VLOOKUP(MU$10,$BU$14:$BW$44,2,FALSE)),VLOOKUP(MU$10,$BU$14:$BW$44,2,FALSE)),"")</f>
        <v/>
      </c>
      <c r="MV29" s="182" t="str">
        <f>IF(COUNTIF($AL29,CV$8),IF(COUNTIF($LX29:MU29,"")&lt;CV$13,CONCATENATE(" + ",VLOOKUP(MV$10,$BU$14:$BW$44,2,FALSE)),VLOOKUP(MV$10,$BU$14:$BW$44,2,FALSE)),"")</f>
        <v/>
      </c>
      <c r="MW29" s="183" t="str">
        <f>IF(COUNTIF($AL29,CW$8),IF(COUNTIF($LX29:MV29,"")&lt;CW$13,CONCATENATE(" + ",VLOOKUP(MW$10,$BU$14:$BW$44,2,FALSE)),VLOOKUP(MW$10,$BU$14:$BW$44,2,FALSE)),"")</f>
        <v/>
      </c>
      <c r="MX29" s="181">
        <f t="shared" si="164"/>
        <v>8</v>
      </c>
      <c r="MY29" s="184" t="str">
        <f t="shared" si="165"/>
        <v/>
      </c>
      <c r="MZ29" s="182" t="str">
        <f t="shared" si="166"/>
        <v/>
      </c>
      <c r="NA29" s="182" t="str">
        <f t="shared" si="167"/>
        <v/>
      </c>
      <c r="NB29" s="182" t="str">
        <f t="shared" si="168"/>
        <v/>
      </c>
      <c r="NC29" s="182" t="str">
        <f t="shared" si="169"/>
        <v/>
      </c>
      <c r="ND29" s="182" t="str">
        <f t="shared" si="170"/>
        <v/>
      </c>
      <c r="NE29" s="182" t="str">
        <f t="shared" si="171"/>
        <v/>
      </c>
      <c r="NF29" s="182" t="str">
        <f t="shared" si="172"/>
        <v/>
      </c>
      <c r="NG29" s="182" t="str">
        <f t="shared" si="173"/>
        <v/>
      </c>
      <c r="NH29" s="182" t="str">
        <f t="shared" si="174"/>
        <v/>
      </c>
      <c r="NI29" s="182" t="str">
        <f t="shared" si="175"/>
        <v/>
      </c>
      <c r="NJ29" s="182" t="str">
        <f t="shared" si="176"/>
        <v/>
      </c>
      <c r="NK29" s="182" t="str">
        <f t="shared" si="177"/>
        <v/>
      </c>
      <c r="NL29" s="182" t="str">
        <f t="shared" si="178"/>
        <v/>
      </c>
      <c r="NM29" s="182" t="str">
        <f t="shared" si="179"/>
        <v/>
      </c>
      <c r="NN29" s="182" t="str">
        <f t="shared" si="180"/>
        <v/>
      </c>
      <c r="NO29" s="182" t="str">
        <f t="shared" si="181"/>
        <v/>
      </c>
      <c r="NP29" s="182" t="str">
        <f t="shared" si="182"/>
        <v/>
      </c>
      <c r="NQ29" s="182" t="str">
        <f t="shared" si="183"/>
        <v/>
      </c>
      <c r="NR29" s="182" t="str">
        <f t="shared" si="184"/>
        <v/>
      </c>
      <c r="NS29" s="182" t="str">
        <f t="shared" si="185"/>
        <v/>
      </c>
      <c r="NT29" s="182" t="str">
        <f t="shared" si="186"/>
        <v/>
      </c>
      <c r="NU29" s="182" t="str">
        <f t="shared" si="187"/>
        <v/>
      </c>
      <c r="NV29" s="182" t="str">
        <f t="shared" si="188"/>
        <v/>
      </c>
      <c r="NW29" s="183" t="str">
        <f t="shared" si="189"/>
        <v/>
      </c>
    </row>
    <row r="30" spans="1:387" s="17" customFormat="1" ht="17.25" customHeight="1" x14ac:dyDescent="0.15">
      <c r="A30" s="223" t="s">
        <v>390</v>
      </c>
      <c r="B30" s="224" t="s">
        <v>564</v>
      </c>
      <c r="C30" s="225" t="s">
        <v>565</v>
      </c>
      <c r="D30" s="225" t="s">
        <v>566</v>
      </c>
      <c r="E30" s="226" t="s">
        <v>567</v>
      </c>
      <c r="F30" s="227" t="s">
        <v>568</v>
      </c>
      <c r="G30" s="225" t="s">
        <v>43</v>
      </c>
      <c r="H30" s="225" t="s">
        <v>418</v>
      </c>
      <c r="I30" s="227" t="s">
        <v>569</v>
      </c>
      <c r="J30" s="227" t="s">
        <v>570</v>
      </c>
      <c r="K30" s="227" t="s">
        <v>571</v>
      </c>
      <c r="L30" s="227" t="s">
        <v>572</v>
      </c>
      <c r="M30" s="227" t="s">
        <v>573</v>
      </c>
      <c r="N30" s="228" t="s">
        <v>574</v>
      </c>
      <c r="O30" s="228" t="s">
        <v>575</v>
      </c>
      <c r="P30" s="228" t="s">
        <v>576</v>
      </c>
      <c r="Q30" s="228" t="s">
        <v>577</v>
      </c>
      <c r="R30" s="228" t="s">
        <v>405</v>
      </c>
      <c r="S30" s="228" t="s">
        <v>567</v>
      </c>
      <c r="T30" s="229">
        <v>95000</v>
      </c>
      <c r="U30" s="230" t="s">
        <v>406</v>
      </c>
      <c r="V30" s="230" t="s">
        <v>461</v>
      </c>
      <c r="W30" s="229">
        <v>45000</v>
      </c>
      <c r="X30" s="229">
        <v>0</v>
      </c>
      <c r="Y30" s="229" t="s">
        <v>462</v>
      </c>
      <c r="Z30" s="229" t="s">
        <v>409</v>
      </c>
      <c r="AA30" s="231">
        <v>16000</v>
      </c>
      <c r="AB30" s="223"/>
      <c r="AC30" s="223"/>
      <c r="AD30" s="223"/>
      <c r="AE30" s="223"/>
      <c r="AF30" s="223"/>
      <c r="AG30" s="223" t="s">
        <v>221</v>
      </c>
      <c r="AH30" s="233" t="s">
        <v>247</v>
      </c>
      <c r="AI30" s="233" t="s">
        <v>273</v>
      </c>
      <c r="AJ30" s="233" t="s">
        <v>299</v>
      </c>
      <c r="AK30" s="233" t="s">
        <v>325</v>
      </c>
      <c r="AL30" s="233" t="s">
        <v>352</v>
      </c>
      <c r="AM30" s="41" t="s">
        <v>160</v>
      </c>
      <c r="AN30" s="42">
        <v>0</v>
      </c>
      <c r="AO30" s="232" t="s">
        <v>410</v>
      </c>
      <c r="AP30" s="42">
        <v>8</v>
      </c>
      <c r="AQ30" s="41" t="s">
        <v>411</v>
      </c>
      <c r="AR30" s="43">
        <v>10</v>
      </c>
      <c r="AS30" s="41" t="s">
        <v>412</v>
      </c>
      <c r="AT30" s="43">
        <v>6</v>
      </c>
      <c r="AU30" s="75" t="str">
        <f t="shared" si="1"/>
        <v>Ano</v>
      </c>
      <c r="AV30" s="75">
        <f t="shared" si="2"/>
        <v>10</v>
      </c>
      <c r="AW30" s="75" t="str">
        <f t="shared" si="3"/>
        <v>Ano</v>
      </c>
      <c r="AX30" s="75">
        <f t="shared" si="4"/>
        <v>12</v>
      </c>
      <c r="AY30" s="75" t="str">
        <f t="shared" si="5"/>
        <v>Do 10 000</v>
      </c>
      <c r="AZ30" s="75">
        <f t="shared" si="6"/>
        <v>8</v>
      </c>
      <c r="BA30" s="75" t="str">
        <f t="shared" si="7"/>
        <v>Ano</v>
      </c>
      <c r="BB30" s="75">
        <f t="shared" si="8"/>
        <v>10</v>
      </c>
      <c r="BC30" s="75" t="str">
        <f t="shared" si="9"/>
        <v>Ano</v>
      </c>
      <c r="BD30" s="75">
        <f t="shared" si="10"/>
        <v>12</v>
      </c>
      <c r="BE30" s="75" t="str">
        <f t="shared" si="11"/>
        <v>Ne</v>
      </c>
      <c r="BF30" s="75">
        <f t="shared" si="12"/>
        <v>0</v>
      </c>
      <c r="BG30" s="69">
        <f t="shared" si="13"/>
        <v>52</v>
      </c>
      <c r="BH30" s="70">
        <f t="shared" si="14"/>
        <v>24</v>
      </c>
      <c r="BI30" s="69">
        <f t="shared" si="15"/>
        <v>76</v>
      </c>
      <c r="BJ30" s="71">
        <f t="shared" si="16"/>
        <v>0.31</v>
      </c>
      <c r="BK30" s="204">
        <f t="shared" si="17"/>
        <v>0.76</v>
      </c>
      <c r="BL30" s="72">
        <f t="shared" si="18"/>
        <v>0.35555555555555557</v>
      </c>
      <c r="BM30" s="83">
        <f t="shared" si="19"/>
        <v>0.47368421052631576</v>
      </c>
      <c r="BN30" s="221">
        <f t="shared" si="20"/>
        <v>1</v>
      </c>
      <c r="BO30" s="202">
        <f t="shared" si="21"/>
        <v>16000</v>
      </c>
      <c r="BP30" s="101" t="str">
        <f t="shared" si="22"/>
        <v>Přerov</v>
      </c>
      <c r="BQ30" s="100">
        <v>10600</v>
      </c>
      <c r="BR30" s="95" t="s">
        <v>66</v>
      </c>
      <c r="BS30" s="95" t="s">
        <v>66</v>
      </c>
      <c r="BT30" s="16"/>
      <c r="BU30" s="45" t="s">
        <v>325</v>
      </c>
      <c r="BV30" s="44" t="s">
        <v>810</v>
      </c>
      <c r="BW30" s="45">
        <v>12</v>
      </c>
      <c r="BX30" s="179" t="str">
        <f t="shared" si="23"/>
        <v>Ano</v>
      </c>
      <c r="BY30" s="173" t="str">
        <f t="shared" si="24"/>
        <v/>
      </c>
      <c r="BZ30" s="173" t="str">
        <f>IF(COUNTIF($AG30,BZ$8),IF(COUNTIF($BX30:BY30,"")&lt;BZ$13,CONCATENATE(" + ",VLOOKUP(BZ$10,$BU$14:$BW$44,2,FALSE)),VLOOKUP(BZ$10,$BU$14:$BW$44,2,FALSE)),"")</f>
        <v/>
      </c>
      <c r="CA30" s="173" t="str">
        <f>IF(COUNTIF($AG30,CA$8),IF(COUNTIF($BX30:BZ30,"")&lt;CA$13,CONCATENATE(" + ",VLOOKUP(CA$10,$BU$14:$BW$44,2,FALSE)),VLOOKUP(CA$10,$BU$14:$BW$44,2,FALSE)),"")</f>
        <v/>
      </c>
      <c r="CB30" s="173" t="str">
        <f>IF(COUNTIF($AG30,CB$8),IF(COUNTIF($BX30:CA30,"")&lt;CB$13,CONCATENATE(" + ",VLOOKUP(CB$10,$BU$14:$BW$44,2,FALSE)),VLOOKUP(CB$10,$BU$14:$BW$44,2,FALSE)),"")</f>
        <v/>
      </c>
      <c r="CC30" s="173" t="str">
        <f>IF(COUNTIF($AG30,CC$8),IF(COUNTIF($BX30:CB30,"")&lt;CC$13,CONCATENATE(" + ",VLOOKUP(CC$10,$BU$14:$BW$44,2,FALSE)),VLOOKUP(CC$10,$BU$14:$BW$44,2,FALSE)),"")</f>
        <v/>
      </c>
      <c r="CD30" s="173" t="str">
        <f>IF(COUNTIF($AG30,CD$8),IF(COUNTIF($BX30:CC30,"")&lt;CD$13,CONCATENATE(" + ",VLOOKUP(CD$10,$BU$14:$BW$44,2,FALSE)),VLOOKUP(CD$10,$BU$14:$BW$44,2,FALSE)),"")</f>
        <v/>
      </c>
      <c r="CE30" s="173" t="str">
        <f>IF(COUNTIF($AG30,CE$8),IF(COUNTIF($BX30:CD30,"")&lt;CE$13,CONCATENATE(" + ",VLOOKUP(CE$10,$BU$14:$BW$44,2,FALSE)),VLOOKUP(CE$10,$BU$14:$BW$44,2,FALSE)),"")</f>
        <v/>
      </c>
      <c r="CF30" s="173" t="str">
        <f>IF(COUNTIF($AG30,CF$8),IF(COUNTIF($BX30:CE30,"")&lt;CF$13,CONCATENATE(" + ",VLOOKUP(CF$10,$BU$14:$BW$44,2,FALSE)),VLOOKUP(CF$10,$BU$14:$BW$44,2,FALSE)),"")</f>
        <v/>
      </c>
      <c r="CG30" s="173" t="str">
        <f>IF(COUNTIF($AG30,CG$8),IF(COUNTIF($BX30:CF30,"")&lt;CG$13,CONCATENATE(" + ",VLOOKUP(CG$10,$BU$14:$BW$44,2,FALSE)),VLOOKUP(CG$10,$BU$14:$BW$44,2,FALSE)),"")</f>
        <v/>
      </c>
      <c r="CH30" s="173" t="str">
        <f>IF(COUNTIF($AG30,CH$8),IF(COUNTIF($BX30:CG30,"")&lt;CH$13,CONCATENATE(" + ",VLOOKUP(CH$10,$BU$14:$BW$44,2,FALSE)),VLOOKUP(CH$10,$BU$14:$BW$44,2,FALSE)),"")</f>
        <v/>
      </c>
      <c r="CI30" s="173" t="str">
        <f>IF(COUNTIF($AG30,CI$8),IF(COUNTIF($BX30:CH30,"")&lt;CI$13,CONCATENATE(" + ",VLOOKUP(CI$10,$BU$14:$BW$44,2,FALSE)),VLOOKUP(CI$10,$BU$14:$BW$44,2,FALSE)),"")</f>
        <v/>
      </c>
      <c r="CJ30" s="173" t="str">
        <f>IF(COUNTIF($AG30,CJ$8),IF(COUNTIF($BX30:CI30,"")&lt;CJ$13,CONCATENATE(" + ",VLOOKUP(CJ$10,$BU$14:$BW$44,2,FALSE)),VLOOKUP(CJ$10,$BU$14:$BW$44,2,FALSE)),"")</f>
        <v/>
      </c>
      <c r="CK30" s="173" t="str">
        <f>IF(COUNTIF($AG30,CK$8),IF(COUNTIF($BX30:CJ30,"")&lt;CK$13,CONCATENATE(" + ",VLOOKUP(CK$10,$BU$14:$BW$44,2,FALSE)),VLOOKUP(CK$10,$BU$14:$BW$44,2,FALSE)),"")</f>
        <v/>
      </c>
      <c r="CL30" s="173" t="str">
        <f>IF(COUNTIF($AG30,CL$8),IF(COUNTIF($BX30:CK30,"")&lt;CL$13,CONCATENATE(" + ",VLOOKUP(CL$10,$BU$14:$BW$44,2,FALSE)),VLOOKUP(CL$10,$BU$14:$BW$44,2,FALSE)),"")</f>
        <v/>
      </c>
      <c r="CM30" s="173" t="str">
        <f>IF(COUNTIF($AG30,CM$8),IF(COUNTIF($BX30:CL30,"")&lt;CM$13,CONCATENATE(" + ",VLOOKUP(CM$10,$BU$14:$BW$44,2,FALSE)),VLOOKUP(CM$10,$BU$14:$BW$44,2,FALSE)),"")</f>
        <v/>
      </c>
      <c r="CN30" s="173" t="str">
        <f>IF(COUNTIF($AG30,CN$8),IF(COUNTIF($BX30:CM30,"")&lt;CN$13,CONCATENATE(" + ",VLOOKUP(CN$10,$BU$14:$BW$44,2,FALSE)),VLOOKUP(CN$10,$BU$14:$BW$44,2,FALSE)),"")</f>
        <v/>
      </c>
      <c r="CO30" s="173" t="str">
        <f>IF(COUNTIF($AG30,CO$8),IF(COUNTIF($BX30:CN30,"")&lt;CO$13,CONCATENATE(" + ",VLOOKUP(CO$10,$BU$14:$BW$44,2,FALSE)),VLOOKUP(CO$10,$BU$14:$BW$44,2,FALSE)),"")</f>
        <v/>
      </c>
      <c r="CP30" s="173" t="str">
        <f>IF(COUNTIF($AG30,CP$8),IF(COUNTIF($BX30:CO30,"")&lt;CP$13,CONCATENATE(" + ",VLOOKUP(CP$10,$BU$14:$BW$44,2,FALSE)),VLOOKUP(CP$10,$BU$14:$BW$44,2,FALSE)),"")</f>
        <v/>
      </c>
      <c r="CQ30" s="173" t="str">
        <f>IF(COUNTIF($AG30,CQ$8),IF(COUNTIF($BX30:CP30,"")&lt;CQ$13,CONCATENATE(" + ",VLOOKUP(CQ$10,$BU$14:$BW$44,2,FALSE)),VLOOKUP(CQ$10,$BU$14:$BW$44,2,FALSE)),"")</f>
        <v/>
      </c>
      <c r="CR30" s="173" t="str">
        <f>IF(COUNTIF($AG30,CR$8),IF(COUNTIF($BX30:CQ30,"")&lt;CR$13,CONCATENATE(" + ",VLOOKUP(CR$10,$BU$14:$BW$44,2,FALSE)),VLOOKUP(CR$10,$BU$14:$BW$44,2,FALSE)),"")</f>
        <v/>
      </c>
      <c r="CS30" s="173" t="str">
        <f>IF(COUNTIF($AG30,CS$8),IF(COUNTIF($BX30:CR30,"")&lt;CS$13,CONCATENATE(" + ",VLOOKUP(CS$10,$BU$14:$BW$44,2,FALSE)),VLOOKUP(CS$10,$BU$14:$BW$44,2,FALSE)),"")</f>
        <v/>
      </c>
      <c r="CT30" s="173" t="str">
        <f>IF(COUNTIF($AG30,CT$8),IF(COUNTIF($BX30:CS30,"")&lt;CT$13,CONCATENATE(" + ",VLOOKUP(CT$10,$BU$14:$BW$44,2,FALSE)),VLOOKUP(CT$10,$BU$14:$BW$44,2,FALSE)),"")</f>
        <v/>
      </c>
      <c r="CU30" s="173" t="str">
        <f>IF(COUNTIF($AG30,CU$8),IF(COUNTIF($BX30:CT30,"")&lt;CU$13,CONCATENATE(" + ",VLOOKUP(CU$10,$BU$14:$BW$44,2,FALSE)),VLOOKUP(CU$10,$BU$14:$BW$44,2,FALSE)),"")</f>
        <v/>
      </c>
      <c r="CV30" s="173" t="str">
        <f>IF(COUNTIF($AG30,CV$8),IF(COUNTIF($BX30:CU30,"")&lt;CV$13,CONCATENATE(" + ",VLOOKUP(CV$10,$BU$14:$BW$44,2,FALSE)),VLOOKUP(CV$10,$BU$14:$BW$44,2,FALSE)),"")</f>
        <v/>
      </c>
      <c r="CW30" s="173" t="str">
        <f>IF(COUNTIF($AG30,CW$8),IF(COUNTIF($BX30:CV30,"")&lt;CW$13,CONCATENATE(" + ",VLOOKUP(CW$10,$BU$14:$BW$44,2,FALSE)),VLOOKUP(CW$10,$BU$14:$BW$44,2,FALSE)),"")</f>
        <v/>
      </c>
      <c r="CX30" s="179">
        <f t="shared" si="25"/>
        <v>10</v>
      </c>
      <c r="CY30" s="174" t="str">
        <f t="shared" si="26"/>
        <v/>
      </c>
      <c r="CZ30" s="173" t="str">
        <f t="shared" si="27"/>
        <v/>
      </c>
      <c r="DA30" s="173" t="str">
        <f t="shared" si="28"/>
        <v/>
      </c>
      <c r="DB30" s="173" t="str">
        <f t="shared" si="29"/>
        <v/>
      </c>
      <c r="DC30" s="173" t="str">
        <f t="shared" si="30"/>
        <v/>
      </c>
      <c r="DD30" s="173" t="str">
        <f t="shared" si="31"/>
        <v/>
      </c>
      <c r="DE30" s="173" t="str">
        <f t="shared" si="32"/>
        <v/>
      </c>
      <c r="DF30" s="173" t="str">
        <f t="shared" si="33"/>
        <v/>
      </c>
      <c r="DG30" s="173" t="str">
        <f t="shared" si="34"/>
        <v/>
      </c>
      <c r="DH30" s="173" t="str">
        <f t="shared" si="35"/>
        <v/>
      </c>
      <c r="DI30" s="173" t="str">
        <f t="shared" si="36"/>
        <v/>
      </c>
      <c r="DJ30" s="173" t="str">
        <f t="shared" si="37"/>
        <v/>
      </c>
      <c r="DK30" s="173" t="str">
        <f t="shared" si="38"/>
        <v/>
      </c>
      <c r="DL30" s="173" t="str">
        <f t="shared" si="39"/>
        <v/>
      </c>
      <c r="DM30" s="173" t="str">
        <f t="shared" si="40"/>
        <v/>
      </c>
      <c r="DN30" s="173" t="str">
        <f t="shared" si="41"/>
        <v/>
      </c>
      <c r="DO30" s="173" t="str">
        <f t="shared" si="42"/>
        <v/>
      </c>
      <c r="DP30" s="173" t="str">
        <f t="shared" si="43"/>
        <v/>
      </c>
      <c r="DQ30" s="173" t="str">
        <f t="shared" si="44"/>
        <v/>
      </c>
      <c r="DR30" s="173" t="str">
        <f t="shared" si="45"/>
        <v/>
      </c>
      <c r="DS30" s="173" t="str">
        <f t="shared" si="46"/>
        <v/>
      </c>
      <c r="DT30" s="173" t="str">
        <f t="shared" si="47"/>
        <v/>
      </c>
      <c r="DU30" s="173" t="str">
        <f t="shared" si="48"/>
        <v/>
      </c>
      <c r="DV30" s="173" t="str">
        <f t="shared" si="49"/>
        <v/>
      </c>
      <c r="DW30" s="180" t="str">
        <f t="shared" si="50"/>
        <v/>
      </c>
      <c r="DX30" s="181" t="str">
        <f t="shared" si="190"/>
        <v>Ano</v>
      </c>
      <c r="DY30" s="182" t="str">
        <f t="shared" si="51"/>
        <v/>
      </c>
      <c r="DZ30" s="182" t="str">
        <f>IF(COUNTIF($AH30,BZ$8),IF(COUNTIF($DX30:DY30,"")&lt;BZ$13,CONCATENATE(" + ",VLOOKUP(DZ$10,$BU$14:$BW$44,2,FALSE)),VLOOKUP(DZ$10,$BU$14:$BW$44,2,FALSE)),"")</f>
        <v/>
      </c>
      <c r="EA30" s="182" t="str">
        <f>IF(COUNTIF($AH30,CA$8),IF(COUNTIF($DX30:DZ30,"")&lt;CA$13,CONCATENATE(" + ",VLOOKUP(EA$10,$BU$14:$BW$44,2,FALSE)),VLOOKUP(EA$10,$BU$14:$BW$44,2,FALSE)),"")</f>
        <v/>
      </c>
      <c r="EB30" s="182" t="str">
        <f>IF(COUNTIF($AH30,CB$8),IF(COUNTIF($DX30:EA30,"")&lt;CB$13,CONCATENATE(" + ",VLOOKUP(EB$10,$BU$14:$BW$44,2,FALSE)),VLOOKUP(EB$10,$BU$14:$BW$44,2,FALSE)),"")</f>
        <v/>
      </c>
      <c r="EC30" s="182" t="str">
        <f>IF(COUNTIF($AH30,CC$8),IF(COUNTIF($DX30:EB30,"")&lt;CC$13,CONCATENATE(" + ",VLOOKUP(EC$10,$BU$14:$BW$44,2,FALSE)),VLOOKUP(EC$10,$BU$14:$BW$44,2,FALSE)),"")</f>
        <v/>
      </c>
      <c r="ED30" s="182" t="str">
        <f>IF(COUNTIF($AH30,CD$8),IF(COUNTIF($DX30:EC30,"")&lt;CD$13,CONCATENATE(" + ",VLOOKUP(ED$10,$BU$14:$BW$44,2,FALSE)),VLOOKUP(ED$10,$BU$14:$BW$44,2,FALSE)),"")</f>
        <v/>
      </c>
      <c r="EE30" s="182" t="str">
        <f>IF(COUNTIF($AH30,CE$8),IF(COUNTIF($DX30:ED30,"")&lt;CE$13,CONCATENATE(" + ",VLOOKUP(EE$10,$BU$14:$BW$44,2,FALSE)),VLOOKUP(EE$10,$BU$14:$BW$44,2,FALSE)),"")</f>
        <v/>
      </c>
      <c r="EF30" s="182" t="str">
        <f>IF(COUNTIF($AH30,CF$8),IF(COUNTIF($DX30:EE30,"")&lt;CF$13,CONCATENATE(" + ",VLOOKUP(EF$10,$BU$14:$BW$44,2,FALSE)),VLOOKUP(EF$10,$BU$14:$BW$44,2,FALSE)),"")</f>
        <v/>
      </c>
      <c r="EG30" s="182" t="str">
        <f>IF(COUNTIF($AH30,CG$8),IF(COUNTIF($DX30:EF30,"")&lt;CG$13,CONCATENATE(" + ",VLOOKUP(EG$10,$BU$14:$BW$44,2,FALSE)),VLOOKUP(EG$10,$BU$14:$BW$44,2,FALSE)),"")</f>
        <v/>
      </c>
      <c r="EH30" s="182" t="str">
        <f>IF(COUNTIF($AH30,CH$8),IF(COUNTIF($DX30:EG30,"")&lt;CH$13,CONCATENATE(" + ",VLOOKUP(EH$10,$BU$14:$BW$44,2,FALSE)),VLOOKUP(EH$10,$BU$14:$BW$44,2,FALSE)),"")</f>
        <v/>
      </c>
      <c r="EI30" s="182" t="str">
        <f>IF(COUNTIF($AH30,CI$8),IF(COUNTIF($DX30:EH30,"")&lt;CI$13,CONCATENATE(" + ",VLOOKUP(EI$10,$BU$14:$BW$44,2,FALSE)),VLOOKUP(EI$10,$BU$14:$BW$44,2,FALSE)),"")</f>
        <v/>
      </c>
      <c r="EJ30" s="182" t="str">
        <f>IF(COUNTIF($AH30,CJ$8),IF(COUNTIF($DX30:EI30,"")&lt;CJ$13,CONCATENATE(" + ",VLOOKUP(EJ$10,$BU$14:$BW$44,2,FALSE)),VLOOKUP(EJ$10,$BU$14:$BW$44,2,FALSE)),"")</f>
        <v/>
      </c>
      <c r="EK30" s="182" t="str">
        <f>IF(COUNTIF($AH30,CK$8),IF(COUNTIF($DX30:EJ30,"")&lt;CK$13,CONCATENATE(" + ",VLOOKUP(EK$10,$BU$14:$BW$44,2,FALSE)),VLOOKUP(EK$10,$BU$14:$BW$44,2,FALSE)),"")</f>
        <v/>
      </c>
      <c r="EL30" s="182" t="str">
        <f>IF(COUNTIF($AH30,CL$8),IF(COUNTIF($DX30:EK30,"")&lt;CL$13,CONCATENATE(" + ",VLOOKUP(EL$10,$BU$14:$BW$44,2,FALSE)),VLOOKUP(EL$10,$BU$14:$BW$44,2,FALSE)),"")</f>
        <v/>
      </c>
      <c r="EM30" s="182" t="str">
        <f>IF(COUNTIF($AH30,CM$8),IF(COUNTIF($DX30:EL30,"")&lt;CM$13,CONCATENATE(" + ",VLOOKUP(EM$10,$BU$14:$BW$44,2,FALSE)),VLOOKUP(EM$10,$BU$14:$BW$44,2,FALSE)),"")</f>
        <v/>
      </c>
      <c r="EN30" s="182" t="str">
        <f>IF(COUNTIF($AH30,CN$8),IF(COUNTIF($DX30:EM30,"")&lt;CN$13,CONCATENATE(" + ",VLOOKUP(EN$10,$BU$14:$BW$44,2,FALSE)),VLOOKUP(EN$10,$BU$14:$BW$44,2,FALSE)),"")</f>
        <v/>
      </c>
      <c r="EO30" s="182" t="str">
        <f>IF(COUNTIF($AH30,CO$8),IF(COUNTIF($DX30:EN30,"")&lt;CO$13,CONCATENATE(" + ",VLOOKUP(EO$10,$BU$14:$BW$44,2,FALSE)),VLOOKUP(EO$10,$BU$14:$BW$44,2,FALSE)),"")</f>
        <v/>
      </c>
      <c r="EP30" s="182" t="str">
        <f>IF(COUNTIF($AH30,CP$8),IF(COUNTIF($DX30:EO30,"")&lt;CP$13,CONCATENATE(" + ",VLOOKUP(EP$10,$BU$14:$BW$44,2,FALSE)),VLOOKUP(EP$10,$BU$14:$BW$44,2,FALSE)),"")</f>
        <v/>
      </c>
      <c r="EQ30" s="182" t="str">
        <f>IF(COUNTIF($AH30,CQ$8),IF(COUNTIF($DX30:EP30,"")&lt;CQ$13,CONCATENATE(" + ",VLOOKUP(EQ$10,$BU$14:$BW$44,2,FALSE)),VLOOKUP(EQ$10,$BU$14:$BW$44,2,FALSE)),"")</f>
        <v/>
      </c>
      <c r="ER30" s="182" t="str">
        <f>IF(COUNTIF($AH30,CR$8),IF(COUNTIF($DX30:EQ30,"")&lt;CR$13,CONCATENATE(" + ",VLOOKUP(ER$10,$BU$14:$BW$44,2,FALSE)),VLOOKUP(ER$10,$BU$14:$BW$44,2,FALSE)),"")</f>
        <v/>
      </c>
      <c r="ES30" s="182" t="str">
        <f>IF(COUNTIF($AH30,CS$8),IF(COUNTIF($DX30:ER30,"")&lt;CS$13,CONCATENATE(" + ",VLOOKUP(ES$10,$BU$14:$BW$44,2,FALSE)),VLOOKUP(ES$10,$BU$14:$BW$44,2,FALSE)),"")</f>
        <v/>
      </c>
      <c r="ET30" s="182" t="str">
        <f>IF(COUNTIF($AH30,CT$8),IF(COUNTIF($DX30:ES30,"")&lt;CT$13,CONCATENATE(" + ",VLOOKUP(ET$10,$BU$14:$BW$44,2,FALSE)),VLOOKUP(ET$10,$BU$14:$BW$44,2,FALSE)),"")</f>
        <v/>
      </c>
      <c r="EU30" s="182" t="str">
        <f>IF(COUNTIF($AH30,CU$8),IF(COUNTIF($DX30:ET30,"")&lt;CU$13,CONCATENATE(" + ",VLOOKUP(EU$10,$BU$14:$BW$44,2,FALSE)),VLOOKUP(EU$10,$BU$14:$BW$44,2,FALSE)),"")</f>
        <v/>
      </c>
      <c r="EV30" s="182" t="str">
        <f>IF(COUNTIF($AH30,CV$8),IF(COUNTIF($DX30:EU30,"")&lt;CV$13,CONCATENATE(" + ",VLOOKUP(EV$10,$BU$14:$BW$44,2,FALSE)),VLOOKUP(EV$10,$BU$14:$BW$44,2,FALSE)),"")</f>
        <v/>
      </c>
      <c r="EW30" s="183" t="str">
        <f>IF(COUNTIF($AH30,CW$8),IF(COUNTIF($DX30:EV30,"")&lt;CW$13,CONCATENATE(" + ",VLOOKUP(EW$10,$BU$14:$BW$44,2,FALSE)),VLOOKUP(EW$10,$BU$14:$BW$44,2,FALSE)),"")</f>
        <v/>
      </c>
      <c r="EX30" s="181">
        <f t="shared" si="52"/>
        <v>12</v>
      </c>
      <c r="EY30" s="184" t="str">
        <f t="shared" si="53"/>
        <v/>
      </c>
      <c r="EZ30" s="182" t="str">
        <f t="shared" si="54"/>
        <v/>
      </c>
      <c r="FA30" s="182" t="str">
        <f t="shared" si="55"/>
        <v/>
      </c>
      <c r="FB30" s="182" t="str">
        <f t="shared" si="56"/>
        <v/>
      </c>
      <c r="FC30" s="182" t="str">
        <f t="shared" si="57"/>
        <v/>
      </c>
      <c r="FD30" s="182" t="str">
        <f t="shared" si="58"/>
        <v/>
      </c>
      <c r="FE30" s="182" t="str">
        <f t="shared" si="59"/>
        <v/>
      </c>
      <c r="FF30" s="182" t="str">
        <f t="shared" si="60"/>
        <v/>
      </c>
      <c r="FG30" s="182" t="str">
        <f t="shared" si="61"/>
        <v/>
      </c>
      <c r="FH30" s="182" t="str">
        <f t="shared" si="62"/>
        <v/>
      </c>
      <c r="FI30" s="182" t="str">
        <f t="shared" si="63"/>
        <v/>
      </c>
      <c r="FJ30" s="182" t="str">
        <f t="shared" si="64"/>
        <v/>
      </c>
      <c r="FK30" s="182" t="str">
        <f t="shared" si="65"/>
        <v/>
      </c>
      <c r="FL30" s="182" t="str">
        <f t="shared" si="66"/>
        <v/>
      </c>
      <c r="FM30" s="182" t="str">
        <f t="shared" si="67"/>
        <v/>
      </c>
      <c r="FN30" s="182" t="str">
        <f t="shared" si="68"/>
        <v/>
      </c>
      <c r="FO30" s="182" t="str">
        <f t="shared" si="69"/>
        <v/>
      </c>
      <c r="FP30" s="182" t="str">
        <f t="shared" si="70"/>
        <v/>
      </c>
      <c r="FQ30" s="182" t="str">
        <f t="shared" si="71"/>
        <v/>
      </c>
      <c r="FR30" s="182" t="str">
        <f t="shared" si="72"/>
        <v/>
      </c>
      <c r="FS30" s="182" t="str">
        <f t="shared" si="73"/>
        <v/>
      </c>
      <c r="FT30" s="182" t="str">
        <f t="shared" si="74"/>
        <v/>
      </c>
      <c r="FU30" s="182" t="str">
        <f t="shared" si="75"/>
        <v/>
      </c>
      <c r="FV30" s="182" t="str">
        <f t="shared" si="76"/>
        <v/>
      </c>
      <c r="FW30" s="183" t="str">
        <f t="shared" si="77"/>
        <v/>
      </c>
      <c r="FX30" s="179" t="str">
        <f t="shared" si="78"/>
        <v>Do 10 000</v>
      </c>
      <c r="FY30" s="173" t="str">
        <f t="shared" si="79"/>
        <v/>
      </c>
      <c r="FZ30" s="173" t="str">
        <f>IF(COUNTIF($AI30,BZ$8),IF(COUNTIF($FX30:FY30,"")&lt;BZ$13,CONCATENATE(" + ",VLOOKUP(FZ$10,$BU$14:$BW$44,2,FALSE)),VLOOKUP(FZ$10,$BU$14:$BW$44,2,FALSE)),"")</f>
        <v/>
      </c>
      <c r="GA30" s="173" t="str">
        <f>IF(COUNTIF($AI30,CA$8),IF(COUNTIF($FX30:FZ30,"")&lt;CA$13,CONCATENATE(" + ",VLOOKUP(GA$10,$BU$14:$BW$44,2,FALSE)),VLOOKUP(GA$10,$BU$14:$BW$44,2,FALSE)),"")</f>
        <v/>
      </c>
      <c r="GB30" s="173" t="str">
        <f>IF(COUNTIF($AI30,CB$8),IF(COUNTIF($FX30:GA30,"")&lt;CB$13,CONCATENATE(" + ",VLOOKUP(GB$10,$BU$14:$BW$44,2,FALSE)),VLOOKUP(GB$10,$BU$14:$BW$44,2,FALSE)),"")</f>
        <v/>
      </c>
      <c r="GC30" s="173" t="str">
        <f>IF(COUNTIF($AI30,CC$8),IF(COUNTIF($FX30:GB30,"")&lt;CC$13,CONCATENATE(" + ",VLOOKUP(GC$10,$BU$14:$BW$44,2,FALSE)),VLOOKUP(GC$10,$BU$14:$BW$44,2,FALSE)),"")</f>
        <v/>
      </c>
      <c r="GD30" s="173" t="str">
        <f>IF(COUNTIF($AI30,CD$8),IF(COUNTIF($FX30:GC30,"")&lt;CD$13,CONCATENATE(" + ",VLOOKUP(GD$10,$BU$14:$BW$44,2,FALSE)),VLOOKUP(GD$10,$BU$14:$BW$44,2,FALSE)),"")</f>
        <v/>
      </c>
      <c r="GE30" s="173" t="str">
        <f>IF(COUNTIF($AI30,CE$8),IF(COUNTIF($FX30:GD30,"")&lt;CE$13,CONCATENATE(" + ",VLOOKUP(GE$10,$BU$14:$BW$44,2,FALSE)),VLOOKUP(GE$10,$BU$14:$BW$44,2,FALSE)),"")</f>
        <v/>
      </c>
      <c r="GF30" s="173" t="str">
        <f>IF(COUNTIF($AI30,CF$8),IF(COUNTIF($FX30:GE30,"")&lt;CF$13,CONCATENATE(" + ",VLOOKUP(GF$10,$BU$14:$BW$44,2,FALSE)),VLOOKUP(GF$10,$BU$14:$BW$44,2,FALSE)),"")</f>
        <v/>
      </c>
      <c r="GG30" s="173" t="str">
        <f>IF(COUNTIF($AI30,CG$8),IF(COUNTIF($FX30:GF30,"")&lt;CG$13,CONCATENATE(" + ",VLOOKUP(GG$10,$BU$14:$BW$44,2,FALSE)),VLOOKUP(GG$10,$BU$14:$BW$44,2,FALSE)),"")</f>
        <v/>
      </c>
      <c r="GH30" s="173" t="str">
        <f>IF(COUNTIF($AI30,CH$8),IF(COUNTIF($FX30:GG30,"")&lt;CH$13,CONCATENATE(" + ",VLOOKUP(GH$10,$BU$14:$BW$44,2,FALSE)),VLOOKUP(GH$10,$BU$14:$BW$44,2,FALSE)),"")</f>
        <v/>
      </c>
      <c r="GI30" s="173" t="str">
        <f>IF(COUNTIF($AI30,CI$8),IF(COUNTIF($FX30:GH30,"")&lt;CI$13,CONCATENATE(" + ",VLOOKUP(GI$10,$BU$14:$BW$44,2,FALSE)),VLOOKUP(GI$10,$BU$14:$BW$44,2,FALSE)),"")</f>
        <v/>
      </c>
      <c r="GJ30" s="173" t="str">
        <f>IF(COUNTIF($AI30,CJ$8),IF(COUNTIF($FX30:GI30,"")&lt;CJ$13,CONCATENATE(" + ",VLOOKUP(GJ$10,$BU$14:$BW$44,2,FALSE)),VLOOKUP(GJ$10,$BU$14:$BW$44,2,FALSE)),"")</f>
        <v/>
      </c>
      <c r="GK30" s="173" t="str">
        <f>IF(COUNTIF($AI30,CK$8),IF(COUNTIF($FX30:GJ30,"")&lt;CK$13,CONCATENATE(" + ",VLOOKUP(GK$10,$BU$14:$BW$44,2,FALSE)),VLOOKUP(GK$10,$BU$14:$BW$44,2,FALSE)),"")</f>
        <v/>
      </c>
      <c r="GL30" s="173" t="str">
        <f>IF(COUNTIF($AI30,CL$8),IF(COUNTIF($FX30:GK30,"")&lt;CL$13,CONCATENATE(" + ",VLOOKUP(GL$10,$BU$14:$BW$44,2,FALSE)),VLOOKUP(GL$10,$BU$14:$BW$44,2,FALSE)),"")</f>
        <v/>
      </c>
      <c r="GM30" s="173" t="str">
        <f>IF(COUNTIF($AI30,CM$8),IF(COUNTIF($FX30:GL30,"")&lt;CM$13,CONCATENATE(" + ",VLOOKUP(GM$10,$BU$14:$BW$44,2,FALSE)),VLOOKUP(GM$10,$BU$14:$BW$44,2,FALSE)),"")</f>
        <v/>
      </c>
      <c r="GN30" s="173" t="str">
        <f>IF(COUNTIF($AI30,CN$8),IF(COUNTIF($FX30:GM30,"")&lt;CN$13,CONCATENATE(" + ",VLOOKUP(GN$10,$BU$14:$BW$44,2,FALSE)),VLOOKUP(GN$10,$BU$14:$BW$44,2,FALSE)),"")</f>
        <v/>
      </c>
      <c r="GO30" s="173" t="str">
        <f>IF(COUNTIF($AI30,CO$8),IF(COUNTIF($FX30:GN30,"")&lt;CO$13,CONCATENATE(" + ",VLOOKUP(GO$10,$BU$14:$BW$44,2,FALSE)),VLOOKUP(GO$10,$BU$14:$BW$44,2,FALSE)),"")</f>
        <v/>
      </c>
      <c r="GP30" s="173" t="str">
        <f>IF(COUNTIF($AI30,CP$8),IF(COUNTIF($FX30:GO30,"")&lt;CP$13,CONCATENATE(" + ",VLOOKUP(GP$10,$BU$14:$BW$44,2,FALSE)),VLOOKUP(GP$10,$BU$14:$BW$44,2,FALSE)),"")</f>
        <v/>
      </c>
      <c r="GQ30" s="173" t="str">
        <f>IF(COUNTIF($AI30,CQ$8),IF(COUNTIF($FX30:GP30,"")&lt;CQ$13,CONCATENATE(" + ",VLOOKUP(GQ$10,$BU$14:$BW$44,2,FALSE)),VLOOKUP(GQ$10,$BU$14:$BW$44,2,FALSE)),"")</f>
        <v/>
      </c>
      <c r="GR30" s="173" t="str">
        <f>IF(COUNTIF($AI30,CR$8),IF(COUNTIF($FX30:GQ30,"")&lt;CR$13,CONCATENATE(" + ",VLOOKUP(GR$10,$BU$14:$BW$44,2,FALSE)),VLOOKUP(GR$10,$BU$14:$BW$44,2,FALSE)),"")</f>
        <v/>
      </c>
      <c r="GS30" s="173" t="str">
        <f>IF(COUNTIF($AI30,CS$8),IF(COUNTIF($FX30:GR30,"")&lt;CS$13,CONCATENATE(" + ",VLOOKUP(GS$10,$BU$14:$BW$44,2,FALSE)),VLOOKUP(GS$10,$BU$14:$BW$44,2,FALSE)),"")</f>
        <v/>
      </c>
      <c r="GT30" s="173" t="str">
        <f>IF(COUNTIF($AI30,CT$8),IF(COUNTIF($FX30:GS30,"")&lt;CT$13,CONCATENATE(" + ",VLOOKUP(GT$10,$BU$14:$BW$44,2,FALSE)),VLOOKUP(GT$10,$BU$14:$BW$44,2,FALSE)),"")</f>
        <v/>
      </c>
      <c r="GU30" s="173" t="str">
        <f>IF(COUNTIF($AI30,CU$8),IF(COUNTIF($FX30:GT30,"")&lt;CU$13,CONCATENATE(" + ",VLOOKUP(GU$10,$BU$14:$BW$44,2,FALSE)),VLOOKUP(GU$10,$BU$14:$BW$44,2,FALSE)),"")</f>
        <v/>
      </c>
      <c r="GV30" s="173" t="str">
        <f>IF(COUNTIF($AI30,CV$8),IF(COUNTIF($FX30:GU30,"")&lt;CV$13,CONCATENATE(" + ",VLOOKUP(GV$10,$BU$14:$BW$44,2,FALSE)),VLOOKUP(GV$10,$BU$14:$BW$44,2,FALSE)),"")</f>
        <v/>
      </c>
      <c r="GW30" s="180" t="str">
        <f>IF(COUNTIF($AI30,CW$8),IF(COUNTIF($FX30:GV30,"")&lt;CW$13,CONCATENATE(" + ",VLOOKUP(GW$10,$BU$14:$BW$44,2,FALSE)),VLOOKUP(GW$10,$BU$14:$BW$44,2,FALSE)),"")</f>
        <v/>
      </c>
      <c r="GX30" s="179">
        <f t="shared" si="80"/>
        <v>8</v>
      </c>
      <c r="GY30" s="174" t="str">
        <f t="shared" si="81"/>
        <v/>
      </c>
      <c r="GZ30" s="173" t="str">
        <f t="shared" si="82"/>
        <v/>
      </c>
      <c r="HA30" s="173" t="str">
        <f t="shared" si="83"/>
        <v/>
      </c>
      <c r="HB30" s="173" t="str">
        <f t="shared" si="84"/>
        <v/>
      </c>
      <c r="HC30" s="173" t="str">
        <f t="shared" si="85"/>
        <v/>
      </c>
      <c r="HD30" s="173" t="str">
        <f t="shared" si="86"/>
        <v/>
      </c>
      <c r="HE30" s="173" t="str">
        <f t="shared" si="87"/>
        <v/>
      </c>
      <c r="HF30" s="173" t="str">
        <f t="shared" si="88"/>
        <v/>
      </c>
      <c r="HG30" s="173" t="str">
        <f t="shared" si="89"/>
        <v/>
      </c>
      <c r="HH30" s="173" t="str">
        <f t="shared" si="90"/>
        <v/>
      </c>
      <c r="HI30" s="173" t="str">
        <f t="shared" si="91"/>
        <v/>
      </c>
      <c r="HJ30" s="173" t="str">
        <f t="shared" si="92"/>
        <v/>
      </c>
      <c r="HK30" s="173" t="str">
        <f t="shared" si="93"/>
        <v/>
      </c>
      <c r="HL30" s="173" t="str">
        <f t="shared" si="94"/>
        <v/>
      </c>
      <c r="HM30" s="173" t="str">
        <f t="shared" si="95"/>
        <v/>
      </c>
      <c r="HN30" s="173" t="str">
        <f t="shared" si="96"/>
        <v/>
      </c>
      <c r="HO30" s="173" t="str">
        <f t="shared" si="97"/>
        <v/>
      </c>
      <c r="HP30" s="173" t="str">
        <f t="shared" si="98"/>
        <v/>
      </c>
      <c r="HQ30" s="173" t="str">
        <f t="shared" si="99"/>
        <v/>
      </c>
      <c r="HR30" s="173" t="str">
        <f t="shared" si="100"/>
        <v/>
      </c>
      <c r="HS30" s="173" t="str">
        <f t="shared" si="101"/>
        <v/>
      </c>
      <c r="HT30" s="173" t="str">
        <f t="shared" si="102"/>
        <v/>
      </c>
      <c r="HU30" s="173" t="str">
        <f t="shared" si="103"/>
        <v/>
      </c>
      <c r="HV30" s="173" t="str">
        <f t="shared" si="104"/>
        <v/>
      </c>
      <c r="HW30" s="180" t="str">
        <f t="shared" si="105"/>
        <v/>
      </c>
      <c r="HX30" s="181" t="str">
        <f t="shared" si="106"/>
        <v>Ano</v>
      </c>
      <c r="HY30" s="182" t="str">
        <f t="shared" si="107"/>
        <v/>
      </c>
      <c r="HZ30" s="182" t="str">
        <f>IF(COUNTIF($AJ30,BZ$8),IF(COUNTIF($HX30:HY30,"")&lt;BZ$13,CONCATENATE(" + ",VLOOKUP(HZ$10,$BU$14:$BW$44,2,FALSE)),VLOOKUP(HZ$10,$BU$14:$BW$44,2,FALSE)),"")</f>
        <v/>
      </c>
      <c r="IA30" s="182" t="str">
        <f>IF(COUNTIF($AJ30,CA$8),IF(COUNTIF($HX30:HZ30,"")&lt;CA$13,CONCATENATE(" + ",VLOOKUP(IA$10,$BU$14:$BW$44,2,FALSE)),VLOOKUP(IA$10,$BU$14:$BW$44,2,FALSE)),"")</f>
        <v/>
      </c>
      <c r="IB30" s="182" t="str">
        <f>IF(COUNTIF($AJ30,CB$8),IF(COUNTIF($HX30:IA30,"")&lt;CB$13,CONCATENATE(" + ",VLOOKUP(IB$10,$BU$14:$BW$44,2,FALSE)),VLOOKUP(IB$10,$BU$14:$BW$44,2,FALSE)),"")</f>
        <v/>
      </c>
      <c r="IC30" s="182" t="str">
        <f>IF(COUNTIF($AJ30,CC$8),IF(COUNTIF($HX30:IB30,"")&lt;CC$13,CONCATENATE(" + ",VLOOKUP(IC$10,$BU$14:$BW$44,2,FALSE)),VLOOKUP(IC$10,$BU$14:$BW$44,2,FALSE)),"")</f>
        <v/>
      </c>
      <c r="ID30" s="182" t="str">
        <f>IF(COUNTIF($AJ30,CD$8),IF(COUNTIF($HX30:IC30,"")&lt;CD$13,CONCATENATE(" + ",VLOOKUP(ID$10,$BU$14:$BW$44,2,FALSE)),VLOOKUP(ID$10,$BU$14:$BW$44,2,FALSE)),"")</f>
        <v/>
      </c>
      <c r="IE30" s="182" t="str">
        <f>IF(COUNTIF($AJ30,CE$8),IF(COUNTIF($HX30:ID30,"")&lt;CE$13,CONCATENATE(" + ",VLOOKUP(IE$10,$BU$14:$BW$44,2,FALSE)),VLOOKUP(IE$10,$BU$14:$BW$44,2,FALSE)),"")</f>
        <v/>
      </c>
      <c r="IF30" s="182" t="str">
        <f>IF(COUNTIF($AJ30,CF$8),IF(COUNTIF($HX30:IE30,"")&lt;CF$13,CONCATENATE(" + ",VLOOKUP(IF$10,$BU$14:$BW$44,2,FALSE)),VLOOKUP(IF$10,$BU$14:$BW$44,2,FALSE)),"")</f>
        <v/>
      </c>
      <c r="IG30" s="182" t="str">
        <f>IF(COUNTIF($AJ30,CG$8),IF(COUNTIF($HX30:IF30,"")&lt;CG$13,CONCATENATE(" + ",VLOOKUP(IG$10,$BU$14:$BW$44,2,FALSE)),VLOOKUP(IG$10,$BU$14:$BW$44,2,FALSE)),"")</f>
        <v/>
      </c>
      <c r="IH30" s="182" t="str">
        <f>IF(COUNTIF($AJ30,CH$8),IF(COUNTIF($HX30:IG30,"")&lt;CH$13,CONCATENATE(" + ",VLOOKUP(IH$10,$BU$14:$BW$44,2,FALSE)),VLOOKUP(IH$10,$BU$14:$BW$44,2,FALSE)),"")</f>
        <v/>
      </c>
      <c r="II30" s="182" t="str">
        <f>IF(COUNTIF($AJ30,CI$8),IF(COUNTIF($HX30:IH30,"")&lt;CI$13,CONCATENATE(" + ",VLOOKUP(II$10,$BU$14:$BW$44,2,FALSE)),VLOOKUP(II$10,$BU$14:$BW$44,2,FALSE)),"")</f>
        <v/>
      </c>
      <c r="IJ30" s="182" t="str">
        <f>IF(COUNTIF($AJ30,CJ$8),IF(COUNTIF($HX30:II30,"")&lt;CJ$13,CONCATENATE(" + ",VLOOKUP(IJ$10,$BU$14:$BW$44,2,FALSE)),VLOOKUP(IJ$10,$BU$14:$BW$44,2,FALSE)),"")</f>
        <v/>
      </c>
      <c r="IK30" s="182" t="str">
        <f>IF(COUNTIF($AJ30,CK$8),IF(COUNTIF($HX30:IJ30,"")&lt;CK$13,CONCATENATE(" + ",VLOOKUP(IK$10,$BU$14:$BW$44,2,FALSE)),VLOOKUP(IK$10,$BU$14:$BW$44,2,FALSE)),"")</f>
        <v/>
      </c>
      <c r="IL30" s="182" t="str">
        <f>IF(COUNTIF($AJ30,CL$8),IF(COUNTIF($HX30:IK30,"")&lt;CL$13,CONCATENATE(" + ",VLOOKUP(IL$10,$BU$14:$BW$44,2,FALSE)),VLOOKUP(IL$10,$BU$14:$BW$44,2,FALSE)),"")</f>
        <v/>
      </c>
      <c r="IM30" s="182" t="str">
        <f>IF(COUNTIF($AJ30,CM$8),IF(COUNTIF($HX30:IL30,"")&lt;CM$13,CONCATENATE(" + ",VLOOKUP(IM$10,$BU$14:$BW$44,2,FALSE)),VLOOKUP(IM$10,$BU$14:$BW$44,2,FALSE)),"")</f>
        <v/>
      </c>
      <c r="IN30" s="182" t="str">
        <f>IF(COUNTIF($AJ30,CN$8),IF(COUNTIF($HX30:IM30,"")&lt;CN$13,CONCATENATE(" + ",VLOOKUP(IN$10,$BU$14:$BW$44,2,FALSE)),VLOOKUP(IN$10,$BU$14:$BW$44,2,FALSE)),"")</f>
        <v/>
      </c>
      <c r="IO30" s="182" t="str">
        <f>IF(COUNTIF($AJ30,CO$8),IF(COUNTIF($HX30:IN30,"")&lt;CO$13,CONCATENATE(" + ",VLOOKUP(IO$10,$BU$14:$BW$44,2,FALSE)),VLOOKUP(IO$10,$BU$14:$BW$44,2,FALSE)),"")</f>
        <v/>
      </c>
      <c r="IP30" s="182" t="str">
        <f>IF(COUNTIF($AJ30,CP$8),IF(COUNTIF($HX30:IO30,"")&lt;CP$13,CONCATENATE(" + ",VLOOKUP(IP$10,$BU$14:$BW$44,2,FALSE)),VLOOKUP(IP$10,$BU$14:$BW$44,2,FALSE)),"")</f>
        <v/>
      </c>
      <c r="IQ30" s="182" t="str">
        <f>IF(COUNTIF($AJ30,CQ$8),IF(COUNTIF($HX30:IP30,"")&lt;CQ$13,CONCATENATE(" + ",VLOOKUP(IQ$10,$BU$14:$BW$44,2,FALSE)),VLOOKUP(IQ$10,$BU$14:$BW$44,2,FALSE)),"")</f>
        <v/>
      </c>
      <c r="IR30" s="182" t="str">
        <f>IF(COUNTIF($AJ30,CR$8),IF(COUNTIF($HX30:IQ30,"")&lt;CR$13,CONCATENATE(" + ",VLOOKUP(IR$10,$BU$14:$BW$44,2,FALSE)),VLOOKUP(IR$10,$BU$14:$BW$44,2,FALSE)),"")</f>
        <v/>
      </c>
      <c r="IS30" s="182" t="str">
        <f>IF(COUNTIF($AJ30,CS$8),IF(COUNTIF($HX30:IR30,"")&lt;CS$13,CONCATENATE(" + ",VLOOKUP(IS$10,$BU$14:$BW$44,2,FALSE)),VLOOKUP(IS$10,$BU$14:$BW$44,2,FALSE)),"")</f>
        <v/>
      </c>
      <c r="IT30" s="182" t="str">
        <f>IF(COUNTIF($AJ30,CT$8),IF(COUNTIF($HX30:IS30,"")&lt;CT$13,CONCATENATE(" + ",VLOOKUP(IT$10,$BU$14:$BW$44,2,FALSE)),VLOOKUP(IT$10,$BU$14:$BW$44,2,FALSE)),"")</f>
        <v/>
      </c>
      <c r="IU30" s="182" t="str">
        <f>IF(COUNTIF($AJ30,CU$8),IF(COUNTIF($HX30:IT30,"")&lt;CU$13,CONCATENATE(" + ",VLOOKUP(IU$10,$BU$14:$BW$44,2,FALSE)),VLOOKUP(IU$10,$BU$14:$BW$44,2,FALSE)),"")</f>
        <v/>
      </c>
      <c r="IV30" s="182" t="str">
        <f>IF(COUNTIF($AJ30,CV$8),IF(COUNTIF($HX30:IU30,"")&lt;CV$13,CONCATENATE(" + ",VLOOKUP(IV$10,$BU$14:$BW$44,2,FALSE)),VLOOKUP(IV$10,$BU$14:$BW$44,2,FALSE)),"")</f>
        <v/>
      </c>
      <c r="IW30" s="183" t="str">
        <f>IF(COUNTIF($AJ30,CW$8),IF(COUNTIF($HX30:IV30,"")&lt;CW$13,CONCATENATE(" + ",VLOOKUP(IW$10,$BU$14:$BW$44,2,FALSE)),VLOOKUP(IW$10,$BU$14:$BW$44,2,FALSE)),"")</f>
        <v/>
      </c>
      <c r="IX30" s="181">
        <f t="shared" si="108"/>
        <v>10</v>
      </c>
      <c r="IY30" s="184" t="str">
        <f t="shared" si="109"/>
        <v/>
      </c>
      <c r="IZ30" s="182" t="str">
        <f t="shared" si="110"/>
        <v/>
      </c>
      <c r="JA30" s="182" t="str">
        <f t="shared" si="111"/>
        <v/>
      </c>
      <c r="JB30" s="182" t="str">
        <f t="shared" si="112"/>
        <v/>
      </c>
      <c r="JC30" s="182" t="str">
        <f t="shared" si="113"/>
        <v/>
      </c>
      <c r="JD30" s="182" t="str">
        <f t="shared" si="114"/>
        <v/>
      </c>
      <c r="JE30" s="182" t="str">
        <f t="shared" si="115"/>
        <v/>
      </c>
      <c r="JF30" s="182" t="str">
        <f t="shared" si="116"/>
        <v/>
      </c>
      <c r="JG30" s="182" t="str">
        <f t="shared" si="117"/>
        <v/>
      </c>
      <c r="JH30" s="182" t="str">
        <f t="shared" si="118"/>
        <v/>
      </c>
      <c r="JI30" s="182" t="str">
        <f t="shared" si="119"/>
        <v/>
      </c>
      <c r="JJ30" s="182" t="str">
        <f t="shared" si="120"/>
        <v/>
      </c>
      <c r="JK30" s="182" t="str">
        <f t="shared" si="121"/>
        <v/>
      </c>
      <c r="JL30" s="182" t="str">
        <f t="shared" si="122"/>
        <v/>
      </c>
      <c r="JM30" s="182" t="str">
        <f t="shared" si="123"/>
        <v/>
      </c>
      <c r="JN30" s="182" t="str">
        <f t="shared" si="124"/>
        <v/>
      </c>
      <c r="JO30" s="182" t="str">
        <f t="shared" si="125"/>
        <v/>
      </c>
      <c r="JP30" s="182" t="str">
        <f t="shared" si="126"/>
        <v/>
      </c>
      <c r="JQ30" s="182" t="str">
        <f t="shared" si="127"/>
        <v/>
      </c>
      <c r="JR30" s="182" t="str">
        <f t="shared" si="128"/>
        <v/>
      </c>
      <c r="JS30" s="182" t="str">
        <f t="shared" si="129"/>
        <v/>
      </c>
      <c r="JT30" s="182" t="str">
        <f t="shared" si="130"/>
        <v/>
      </c>
      <c r="JU30" s="182" t="str">
        <f t="shared" si="131"/>
        <v/>
      </c>
      <c r="JV30" s="182" t="str">
        <f t="shared" si="132"/>
        <v/>
      </c>
      <c r="JW30" s="183" t="str">
        <f t="shared" si="133"/>
        <v/>
      </c>
      <c r="JX30" s="179" t="str">
        <f t="shared" si="134"/>
        <v>Ano</v>
      </c>
      <c r="JY30" s="173" t="str">
        <f t="shared" si="135"/>
        <v/>
      </c>
      <c r="JZ30" s="173" t="str">
        <f>IF(COUNTIF($AK30,BZ$8),IF(COUNTIF($JX30:JY30,"")&lt;BZ$13,CONCATENATE(" + ",VLOOKUP(JZ$10,$BU$14:$BW$44,2,FALSE)),VLOOKUP(JZ$10,$BU$14:$BW$44,2,FALSE)),"")</f>
        <v/>
      </c>
      <c r="KA30" s="173" t="str">
        <f>IF(COUNTIF($AK30,CA$8),IF(COUNTIF($JX30:JZ30,"")&lt;CA$13,CONCATENATE(" + ",VLOOKUP(KA$10,$BU$14:$BW$44,2,FALSE)),VLOOKUP(KA$10,$BU$14:$BW$44,2,FALSE)),"")</f>
        <v/>
      </c>
      <c r="KB30" s="173" t="str">
        <f>IF(COUNTIF($AK30,CB$8),IF(COUNTIF($JX30:KA30,"")&lt;CB$13,CONCATENATE(" + ",VLOOKUP(KB$10,$BU$14:$BW$44,2,FALSE)),VLOOKUP(KB$10,$BU$14:$BW$44,2,FALSE)),"")</f>
        <v/>
      </c>
      <c r="KC30" s="173" t="str">
        <f>IF(COUNTIF($AK30,CC$8),IF(COUNTIF($JX30:KB30,"")&lt;CC$13,CONCATENATE(" + ",VLOOKUP(KC$10,$BU$14:$BW$44,2,FALSE)),VLOOKUP(KC$10,$BU$14:$BW$44,2,FALSE)),"")</f>
        <v/>
      </c>
      <c r="KD30" s="173" t="str">
        <f>IF(COUNTIF($AK30,CD$8),IF(COUNTIF($JX30:KC30,"")&lt;CD$13,CONCATENATE(" + ",VLOOKUP(KD$10,$BU$14:$BW$44,2,FALSE)),VLOOKUP(KD$10,$BU$14:$BW$44,2,FALSE)),"")</f>
        <v/>
      </c>
      <c r="KE30" s="173" t="str">
        <f>IF(COUNTIF($AK30,CE$8),IF(COUNTIF($JX30:KD30,"")&lt;CE$13,CONCATENATE(" + ",VLOOKUP(KE$10,$BU$14:$BW$44,2,FALSE)),VLOOKUP(KE$10,$BU$14:$BW$44,2,FALSE)),"")</f>
        <v/>
      </c>
      <c r="KF30" s="173" t="str">
        <f>IF(COUNTIF($AK30,CF$8),IF(COUNTIF($JX30:KE30,"")&lt;CF$13,CONCATENATE(" + ",VLOOKUP(KF$10,$BU$14:$BW$44,2,FALSE)),VLOOKUP(KF$10,$BU$14:$BW$44,2,FALSE)),"")</f>
        <v/>
      </c>
      <c r="KG30" s="173" t="str">
        <f>IF(COUNTIF($AK30,CG$8),IF(COUNTIF($JX30:KF30,"")&lt;CG$13,CONCATENATE(" + ",VLOOKUP(KG$10,$BU$14:$BW$44,2,FALSE)),VLOOKUP(KG$10,$BU$14:$BW$44,2,FALSE)),"")</f>
        <v/>
      </c>
      <c r="KH30" s="173" t="str">
        <f>IF(COUNTIF($AK30,CH$8),IF(COUNTIF($JX30:KG30,"")&lt;CH$13,CONCATENATE(" + ",VLOOKUP(KH$10,$BU$14:$BW$44,2,FALSE)),VLOOKUP(KH$10,$BU$14:$BW$44,2,FALSE)),"")</f>
        <v/>
      </c>
      <c r="KI30" s="173" t="str">
        <f>IF(COUNTIF($AK30,CI$8),IF(COUNTIF($JX30:KH30,"")&lt;CI$13,CONCATENATE(" + ",VLOOKUP(KI$10,$BU$14:$BW$44,2,FALSE)),VLOOKUP(KI$10,$BU$14:$BW$44,2,FALSE)),"")</f>
        <v/>
      </c>
      <c r="KJ30" s="173" t="str">
        <f>IF(COUNTIF($AK30,CJ$8),IF(COUNTIF($JX30:KI30,"")&lt;CJ$13,CONCATENATE(" + ",VLOOKUP(KJ$10,$BU$14:$BW$44,2,FALSE)),VLOOKUP(KJ$10,$BU$14:$BW$44,2,FALSE)),"")</f>
        <v/>
      </c>
      <c r="KK30" s="173" t="str">
        <f>IF(COUNTIF($AK30,CK$8),IF(COUNTIF($JX30:KJ30,"")&lt;CK$13,CONCATENATE(" + ",VLOOKUP(KK$10,$BU$14:$BW$44,2,FALSE)),VLOOKUP(KK$10,$BU$14:$BW$44,2,FALSE)),"")</f>
        <v/>
      </c>
      <c r="KL30" s="173" t="str">
        <f>IF(COUNTIF($AK30,CL$8),IF(COUNTIF($JX30:KK30,"")&lt;CL$13,CONCATENATE(" + ",VLOOKUP(KL$10,$BU$14:$BW$44,2,FALSE)),VLOOKUP(KL$10,$BU$14:$BW$44,2,FALSE)),"")</f>
        <v/>
      </c>
      <c r="KM30" s="173" t="str">
        <f>IF(COUNTIF($AK30,CM$8),IF(COUNTIF($JX30:KL30,"")&lt;CM$13,CONCATENATE(" + ",VLOOKUP(KM$10,$BU$14:$BW$44,2,FALSE)),VLOOKUP(KM$10,$BU$14:$BW$44,2,FALSE)),"")</f>
        <v/>
      </c>
      <c r="KN30" s="173" t="str">
        <f>IF(COUNTIF($AK30,CN$8),IF(COUNTIF($JX30:KM30,"")&lt;CN$13,CONCATENATE(" + ",VLOOKUP(KN$10,$BU$14:$BW$44,2,FALSE)),VLOOKUP(KN$10,$BU$14:$BW$44,2,FALSE)),"")</f>
        <v/>
      </c>
      <c r="KO30" s="173" t="str">
        <f>IF(COUNTIF($AK30,CO$8),IF(COUNTIF($JX30:KN30,"")&lt;CO$13,CONCATENATE(" + ",VLOOKUP(KO$10,$BU$14:$BW$44,2,FALSE)),VLOOKUP(KO$10,$BU$14:$BW$44,2,FALSE)),"")</f>
        <v/>
      </c>
      <c r="KP30" s="173" t="str">
        <f>IF(COUNTIF($AK30,CP$8),IF(COUNTIF($JX30:KO30,"")&lt;CP$13,CONCATENATE(" + ",VLOOKUP(KP$10,$BU$14:$BW$44,2,FALSE)),VLOOKUP(KP$10,$BU$14:$BW$44,2,FALSE)),"")</f>
        <v/>
      </c>
      <c r="KQ30" s="173" t="str">
        <f>IF(COUNTIF($AK30,CQ$8),IF(COUNTIF($JX30:KP30,"")&lt;CQ$13,CONCATENATE(" + ",VLOOKUP(KQ$10,$BU$14:$BW$44,2,FALSE)),VLOOKUP(KQ$10,$BU$14:$BW$44,2,FALSE)),"")</f>
        <v/>
      </c>
      <c r="KR30" s="173" t="str">
        <f>IF(COUNTIF($AK30,CR$8),IF(COUNTIF($JX30:KQ30,"")&lt;CR$13,CONCATENATE(" + ",VLOOKUP(KR$10,$BU$14:$BW$44,2,FALSE)),VLOOKUP(KR$10,$BU$14:$BW$44,2,FALSE)),"")</f>
        <v/>
      </c>
      <c r="KS30" s="173" t="str">
        <f>IF(COUNTIF($AK30,CS$8),IF(COUNTIF($JX30:KR30,"")&lt;CS$13,CONCATENATE(" + ",VLOOKUP(KS$10,$BU$14:$BW$44,2,FALSE)),VLOOKUP(KS$10,$BU$14:$BW$44,2,FALSE)),"")</f>
        <v/>
      </c>
      <c r="KT30" s="173" t="str">
        <f>IF(COUNTIF($AK30,CT$8),IF(COUNTIF($JX30:KS30,"")&lt;CT$13,CONCATENATE(" + ",VLOOKUP(KT$10,$BU$14:$BW$44,2,FALSE)),VLOOKUP(KT$10,$BU$14:$BW$44,2,FALSE)),"")</f>
        <v/>
      </c>
      <c r="KU30" s="173" t="str">
        <f>IF(COUNTIF($AK30,CU$8),IF(COUNTIF($JX30:KT30,"")&lt;CU$13,CONCATENATE(" + ",VLOOKUP(KU$10,$BU$14:$BW$44,2,FALSE)),VLOOKUP(KU$10,$BU$14:$BW$44,2,FALSE)),"")</f>
        <v/>
      </c>
      <c r="KV30" s="173" t="str">
        <f>IF(COUNTIF($AK30,CV$8),IF(COUNTIF($JX30:KU30,"")&lt;CV$13,CONCATENATE(" + ",VLOOKUP(KV$10,$BU$14:$BW$44,2,FALSE)),VLOOKUP(KV$10,$BU$14:$BW$44,2,FALSE)),"")</f>
        <v/>
      </c>
      <c r="KW30" s="180" t="str">
        <f>IF(COUNTIF($AK30,CW$8),IF(COUNTIF($JX30:KV30,"")&lt;CW$13,CONCATENATE(" + ",VLOOKUP(KW$10,$BU$14:$BW$44,2,FALSE)),VLOOKUP(KW$10,$BU$14:$BW$44,2,FALSE)),"")</f>
        <v/>
      </c>
      <c r="KX30" s="179">
        <f t="shared" si="136"/>
        <v>12</v>
      </c>
      <c r="KY30" s="174" t="str">
        <f t="shared" si="137"/>
        <v/>
      </c>
      <c r="KZ30" s="173" t="str">
        <f t="shared" si="138"/>
        <v/>
      </c>
      <c r="LA30" s="173" t="str">
        <f t="shared" si="139"/>
        <v/>
      </c>
      <c r="LB30" s="173" t="str">
        <f t="shared" si="140"/>
        <v/>
      </c>
      <c r="LC30" s="173" t="str">
        <f t="shared" si="141"/>
        <v/>
      </c>
      <c r="LD30" s="173" t="str">
        <f t="shared" si="142"/>
        <v/>
      </c>
      <c r="LE30" s="173" t="str">
        <f t="shared" si="143"/>
        <v/>
      </c>
      <c r="LF30" s="173" t="str">
        <f t="shared" si="144"/>
        <v/>
      </c>
      <c r="LG30" s="173" t="str">
        <f t="shared" si="145"/>
        <v/>
      </c>
      <c r="LH30" s="173" t="str">
        <f t="shared" si="146"/>
        <v/>
      </c>
      <c r="LI30" s="173" t="str">
        <f t="shared" si="147"/>
        <v/>
      </c>
      <c r="LJ30" s="173" t="str">
        <f t="shared" si="148"/>
        <v/>
      </c>
      <c r="LK30" s="173" t="str">
        <f t="shared" si="149"/>
        <v/>
      </c>
      <c r="LL30" s="173" t="str">
        <f t="shared" si="150"/>
        <v/>
      </c>
      <c r="LM30" s="173" t="str">
        <f t="shared" si="151"/>
        <v/>
      </c>
      <c r="LN30" s="173" t="str">
        <f t="shared" si="152"/>
        <v/>
      </c>
      <c r="LO30" s="173" t="str">
        <f t="shared" si="153"/>
        <v/>
      </c>
      <c r="LP30" s="173" t="str">
        <f t="shared" si="154"/>
        <v/>
      </c>
      <c r="LQ30" s="173" t="str">
        <f t="shared" si="155"/>
        <v/>
      </c>
      <c r="LR30" s="173" t="str">
        <f t="shared" si="156"/>
        <v/>
      </c>
      <c r="LS30" s="173" t="str">
        <f t="shared" si="157"/>
        <v/>
      </c>
      <c r="LT30" s="173" t="str">
        <f t="shared" si="158"/>
        <v/>
      </c>
      <c r="LU30" s="173" t="str">
        <f t="shared" si="159"/>
        <v/>
      </c>
      <c r="LV30" s="173" t="str">
        <f t="shared" si="160"/>
        <v/>
      </c>
      <c r="LW30" s="180" t="str">
        <f t="shared" si="161"/>
        <v/>
      </c>
      <c r="LX30" s="181" t="str">
        <f t="shared" si="162"/>
        <v/>
      </c>
      <c r="LY30" s="182" t="str">
        <f t="shared" si="163"/>
        <v>Ne</v>
      </c>
      <c r="LZ30" s="182" t="str">
        <f>IF(COUNTIF($AL30,BZ$8),IF(COUNTIF($LX30:LY30,"")&lt;BZ$13,CONCATENATE(" + ",VLOOKUP(LZ$10,$BU$14:$BW$44,2,FALSE)),VLOOKUP(LZ$10,$BU$14:$BW$44,2,FALSE)),"")</f>
        <v/>
      </c>
      <c r="MA30" s="182" t="str">
        <f>IF(COUNTIF($AL30,CA$8),IF(COUNTIF($LX30:LZ30,"")&lt;CA$13,CONCATENATE(" + ",VLOOKUP(MA$10,$BU$14:$BW$44,2,FALSE)),VLOOKUP(MA$10,$BU$14:$BW$44,2,FALSE)),"")</f>
        <v/>
      </c>
      <c r="MB30" s="182" t="str">
        <f>IF(COUNTIF($AL30,CB$8),IF(COUNTIF($LX30:MA30,"")&lt;CB$13,CONCATENATE(" + ",VLOOKUP(MB$10,$BU$14:$BW$44,2,FALSE)),VLOOKUP(MB$10,$BU$14:$BW$44,2,FALSE)),"")</f>
        <v/>
      </c>
      <c r="MC30" s="182" t="str">
        <f>IF(COUNTIF($AL30,CC$8),IF(COUNTIF($LX30:MB30,"")&lt;CC$13,CONCATENATE(" + ",VLOOKUP(MC$10,$BU$14:$BW$44,2,FALSE)),VLOOKUP(MC$10,$BU$14:$BW$44,2,FALSE)),"")</f>
        <v/>
      </c>
      <c r="MD30" s="182" t="str">
        <f>IF(COUNTIF($AL30,CD$8),IF(COUNTIF($LX30:MC30,"")&lt;CD$13,CONCATENATE(" + ",VLOOKUP(MD$10,$BU$14:$BW$44,2,FALSE)),VLOOKUP(MD$10,$BU$14:$BW$44,2,FALSE)),"")</f>
        <v/>
      </c>
      <c r="ME30" s="182" t="str">
        <f>IF(COUNTIF($AL30,CE$8),IF(COUNTIF($LX30:MD30,"")&lt;CE$13,CONCATENATE(" + ",VLOOKUP(ME$10,$BU$14:$BW$44,2,FALSE)),VLOOKUP(ME$10,$BU$14:$BW$44,2,FALSE)),"")</f>
        <v/>
      </c>
      <c r="MF30" s="182" t="str">
        <f>IF(COUNTIF($AL30,CF$8),IF(COUNTIF($LX30:ME30,"")&lt;CF$13,CONCATENATE(" + ",VLOOKUP(MF$10,$BU$14:$BW$44,2,FALSE)),VLOOKUP(MF$10,$BU$14:$BW$44,2,FALSE)),"")</f>
        <v/>
      </c>
      <c r="MG30" s="182" t="str">
        <f>IF(COUNTIF($AL30,CG$8),IF(COUNTIF($LX30:MF30,"")&lt;CG$13,CONCATENATE(" + ",VLOOKUP(MG$10,$BU$14:$BW$44,2,FALSE)),VLOOKUP(MG$10,$BU$14:$BW$44,2,FALSE)),"")</f>
        <v/>
      </c>
      <c r="MH30" s="182" t="str">
        <f>IF(COUNTIF($AL30,CH$8),IF(COUNTIF($LX30:MG30,"")&lt;CH$13,CONCATENATE(" + ",VLOOKUP(MH$10,$BU$14:$BW$44,2,FALSE)),VLOOKUP(MH$10,$BU$14:$BW$44,2,FALSE)),"")</f>
        <v/>
      </c>
      <c r="MI30" s="182" t="str">
        <f>IF(COUNTIF($AL30,CI$8),IF(COUNTIF($LX30:MH30,"")&lt;CI$13,CONCATENATE(" + ",VLOOKUP(MI$10,$BU$14:$BW$44,2,FALSE)),VLOOKUP(MI$10,$BU$14:$BW$44,2,FALSE)),"")</f>
        <v/>
      </c>
      <c r="MJ30" s="182" t="str">
        <f>IF(COUNTIF($AL30,CJ$8),IF(COUNTIF($LX30:MI30,"")&lt;CJ$13,CONCATENATE(" + ",VLOOKUP(MJ$10,$BU$14:$BW$44,2,FALSE)),VLOOKUP(MJ$10,$BU$14:$BW$44,2,FALSE)),"")</f>
        <v/>
      </c>
      <c r="MK30" s="182" t="str">
        <f>IF(COUNTIF($AL30,CK$8),IF(COUNTIF($LX30:MJ30,"")&lt;CK$13,CONCATENATE(" + ",VLOOKUP(MK$10,$BU$14:$BW$44,2,FALSE)),VLOOKUP(MK$10,$BU$14:$BW$44,2,FALSE)),"")</f>
        <v/>
      </c>
      <c r="ML30" s="182" t="str">
        <f>IF(COUNTIF($AL30,CL$8),IF(COUNTIF($LX30:MK30,"")&lt;CL$13,CONCATENATE(" + ",VLOOKUP(ML$10,$BU$14:$BW$44,2,FALSE)),VLOOKUP(ML$10,$BU$14:$BW$44,2,FALSE)),"")</f>
        <v/>
      </c>
      <c r="MM30" s="182" t="str">
        <f>IF(COUNTIF($AL30,CM$8),IF(COUNTIF($LX30:ML30,"")&lt;CM$13,CONCATENATE(" + ",VLOOKUP(MM$10,$BU$14:$BW$44,2,FALSE)),VLOOKUP(MM$10,$BU$14:$BW$44,2,FALSE)),"")</f>
        <v/>
      </c>
      <c r="MN30" s="182" t="str">
        <f>IF(COUNTIF($AL30,CN$8),IF(COUNTIF($LX30:MM30,"")&lt;CN$13,CONCATENATE(" + ",VLOOKUP(MN$10,$BU$14:$BW$44,2,FALSE)),VLOOKUP(MN$10,$BU$14:$BW$44,2,FALSE)),"")</f>
        <v/>
      </c>
      <c r="MO30" s="182" t="str">
        <f>IF(COUNTIF($AL30,CO$8),IF(COUNTIF($LX30:MN30,"")&lt;CO$13,CONCATENATE(" + ",VLOOKUP(MO$10,$BU$14:$BW$44,2,FALSE)),VLOOKUP(MO$10,$BU$14:$BW$44,2,FALSE)),"")</f>
        <v/>
      </c>
      <c r="MP30" s="182" t="str">
        <f>IF(COUNTIF($AL30,CP$8),IF(COUNTIF($LX30:MO30,"")&lt;CP$13,CONCATENATE(" + ",VLOOKUP(MP$10,$BU$14:$BW$44,2,FALSE)),VLOOKUP(MP$10,$BU$14:$BW$44,2,FALSE)),"")</f>
        <v/>
      </c>
      <c r="MQ30" s="182" t="str">
        <f>IF(COUNTIF($AL30,CQ$8),IF(COUNTIF($LX30:MP30,"")&lt;CQ$13,CONCATENATE(" + ",VLOOKUP(MQ$10,$BU$14:$BW$44,2,FALSE)),VLOOKUP(MQ$10,$BU$14:$BW$44,2,FALSE)),"")</f>
        <v/>
      </c>
      <c r="MR30" s="182" t="str">
        <f>IF(COUNTIF($AL30,CR$8),IF(COUNTIF($LX30:MQ30,"")&lt;CR$13,CONCATENATE(" + ",VLOOKUP(MR$10,$BU$14:$BW$44,2,FALSE)),VLOOKUP(MR$10,$BU$14:$BW$44,2,FALSE)),"")</f>
        <v/>
      </c>
      <c r="MS30" s="182" t="str">
        <f>IF(COUNTIF($AL30,CS$8),IF(COUNTIF($LX30:MR30,"")&lt;CS$13,CONCATENATE(" + ",VLOOKUP(MS$10,$BU$14:$BW$44,2,FALSE)),VLOOKUP(MS$10,$BU$14:$BW$44,2,FALSE)),"")</f>
        <v/>
      </c>
      <c r="MT30" s="182" t="str">
        <f>IF(COUNTIF($AL30,CT$8),IF(COUNTIF($LX30:MS30,"")&lt;CT$13,CONCATENATE(" + ",VLOOKUP(MT$10,$BU$14:$BW$44,2,FALSE)),VLOOKUP(MT$10,$BU$14:$BW$44,2,FALSE)),"")</f>
        <v/>
      </c>
      <c r="MU30" s="182" t="str">
        <f>IF(COUNTIF($AL30,CU$8),IF(COUNTIF($LX30:MT30,"")&lt;CU$13,CONCATENATE(" + ",VLOOKUP(MU$10,$BU$14:$BW$44,2,FALSE)),VLOOKUP(MU$10,$BU$14:$BW$44,2,FALSE)),"")</f>
        <v/>
      </c>
      <c r="MV30" s="182" t="str">
        <f>IF(COUNTIF($AL30,CV$8),IF(COUNTIF($LX30:MU30,"")&lt;CV$13,CONCATENATE(" + ",VLOOKUP(MV$10,$BU$14:$BW$44,2,FALSE)),VLOOKUP(MV$10,$BU$14:$BW$44,2,FALSE)),"")</f>
        <v/>
      </c>
      <c r="MW30" s="183" t="str">
        <f>IF(COUNTIF($AL30,CW$8),IF(COUNTIF($LX30:MV30,"")&lt;CW$13,CONCATENATE(" + ",VLOOKUP(MW$10,$BU$14:$BW$44,2,FALSE)),VLOOKUP(MW$10,$BU$14:$BW$44,2,FALSE)),"")</f>
        <v/>
      </c>
      <c r="MX30" s="181" t="str">
        <f t="shared" si="164"/>
        <v/>
      </c>
      <c r="MY30" s="184">
        <f t="shared" si="165"/>
        <v>0</v>
      </c>
      <c r="MZ30" s="182" t="str">
        <f t="shared" si="166"/>
        <v/>
      </c>
      <c r="NA30" s="182" t="str">
        <f t="shared" si="167"/>
        <v/>
      </c>
      <c r="NB30" s="182" t="str">
        <f t="shared" si="168"/>
        <v/>
      </c>
      <c r="NC30" s="182" t="str">
        <f t="shared" si="169"/>
        <v/>
      </c>
      <c r="ND30" s="182" t="str">
        <f t="shared" si="170"/>
        <v/>
      </c>
      <c r="NE30" s="182" t="str">
        <f t="shared" si="171"/>
        <v/>
      </c>
      <c r="NF30" s="182" t="str">
        <f t="shared" si="172"/>
        <v/>
      </c>
      <c r="NG30" s="182" t="str">
        <f t="shared" si="173"/>
        <v/>
      </c>
      <c r="NH30" s="182" t="str">
        <f t="shared" si="174"/>
        <v/>
      </c>
      <c r="NI30" s="182" t="str">
        <f t="shared" si="175"/>
        <v/>
      </c>
      <c r="NJ30" s="182" t="str">
        <f t="shared" si="176"/>
        <v/>
      </c>
      <c r="NK30" s="182" t="str">
        <f t="shared" si="177"/>
        <v/>
      </c>
      <c r="NL30" s="182" t="str">
        <f t="shared" si="178"/>
        <v/>
      </c>
      <c r="NM30" s="182" t="str">
        <f t="shared" si="179"/>
        <v/>
      </c>
      <c r="NN30" s="182" t="str">
        <f t="shared" si="180"/>
        <v/>
      </c>
      <c r="NO30" s="182" t="str">
        <f t="shared" si="181"/>
        <v/>
      </c>
      <c r="NP30" s="182" t="str">
        <f t="shared" si="182"/>
        <v/>
      </c>
      <c r="NQ30" s="182" t="str">
        <f t="shared" si="183"/>
        <v/>
      </c>
      <c r="NR30" s="182" t="str">
        <f t="shared" si="184"/>
        <v/>
      </c>
      <c r="NS30" s="182" t="str">
        <f t="shared" si="185"/>
        <v/>
      </c>
      <c r="NT30" s="182" t="str">
        <f t="shared" si="186"/>
        <v/>
      </c>
      <c r="NU30" s="182" t="str">
        <f t="shared" si="187"/>
        <v/>
      </c>
      <c r="NV30" s="182" t="str">
        <f t="shared" si="188"/>
        <v/>
      </c>
      <c r="NW30" s="183" t="str">
        <f t="shared" si="189"/>
        <v/>
      </c>
    </row>
    <row r="31" spans="1:387" ht="17.25" customHeight="1" x14ac:dyDescent="0.25">
      <c r="A31" s="235" t="s">
        <v>390</v>
      </c>
      <c r="B31" s="236" t="s">
        <v>508</v>
      </c>
      <c r="C31" s="237" t="s">
        <v>509</v>
      </c>
      <c r="D31" s="237" t="s">
        <v>510</v>
      </c>
      <c r="E31" s="237" t="s">
        <v>511</v>
      </c>
      <c r="F31" s="238" t="s">
        <v>512</v>
      </c>
      <c r="G31" s="237" t="s">
        <v>132</v>
      </c>
      <c r="H31" s="237" t="s">
        <v>396</v>
      </c>
      <c r="I31" s="238" t="s">
        <v>513</v>
      </c>
      <c r="J31" s="238" t="s">
        <v>514</v>
      </c>
      <c r="K31" s="238" t="s">
        <v>515</v>
      </c>
      <c r="L31" s="238" t="s">
        <v>516</v>
      </c>
      <c r="M31" s="238" t="s">
        <v>517</v>
      </c>
      <c r="N31" s="239" t="s">
        <v>518</v>
      </c>
      <c r="O31" s="239" t="s">
        <v>519</v>
      </c>
      <c r="P31" s="239" t="s">
        <v>519</v>
      </c>
      <c r="Q31" s="239" t="s">
        <v>520</v>
      </c>
      <c r="R31" s="239" t="s">
        <v>405</v>
      </c>
      <c r="S31" s="239" t="s">
        <v>511</v>
      </c>
      <c r="T31" s="240">
        <v>65000</v>
      </c>
      <c r="U31" s="241" t="s">
        <v>427</v>
      </c>
      <c r="V31" s="241" t="s">
        <v>493</v>
      </c>
      <c r="W31" s="240">
        <v>45000</v>
      </c>
      <c r="X31" s="240">
        <v>0</v>
      </c>
      <c r="Y31" s="240" t="s">
        <v>462</v>
      </c>
      <c r="Z31" s="240" t="s">
        <v>409</v>
      </c>
      <c r="AA31" s="242">
        <v>15000</v>
      </c>
      <c r="AB31" s="235"/>
      <c r="AC31" s="235"/>
      <c r="AD31" s="235"/>
      <c r="AE31" s="235"/>
      <c r="AF31" s="235"/>
      <c r="AG31" s="235" t="s">
        <v>221</v>
      </c>
      <c r="AH31" s="235" t="s">
        <v>247</v>
      </c>
      <c r="AI31" s="235" t="s">
        <v>273</v>
      </c>
      <c r="AJ31" s="235" t="s">
        <v>299</v>
      </c>
      <c r="AK31" s="235" t="s">
        <v>325</v>
      </c>
      <c r="AL31" s="235" t="s">
        <v>352</v>
      </c>
      <c r="AM31" s="243" t="s">
        <v>160</v>
      </c>
      <c r="AN31" s="266">
        <v>0</v>
      </c>
      <c r="AO31" s="245" t="s">
        <v>478</v>
      </c>
      <c r="AP31" s="266">
        <v>7</v>
      </c>
      <c r="AQ31" s="243" t="s">
        <v>411</v>
      </c>
      <c r="AR31" s="246">
        <v>10</v>
      </c>
      <c r="AS31" s="243" t="s">
        <v>412</v>
      </c>
      <c r="AT31" s="246">
        <v>6</v>
      </c>
      <c r="AU31" s="247" t="str">
        <f t="shared" si="1"/>
        <v>Ano</v>
      </c>
      <c r="AV31" s="247">
        <f t="shared" si="2"/>
        <v>10</v>
      </c>
      <c r="AW31" s="247" t="str">
        <f t="shared" si="3"/>
        <v>Ano</v>
      </c>
      <c r="AX31" s="247">
        <f t="shared" si="4"/>
        <v>12</v>
      </c>
      <c r="AY31" s="247" t="str">
        <f t="shared" si="5"/>
        <v>Do 10 000</v>
      </c>
      <c r="AZ31" s="247">
        <f t="shared" si="6"/>
        <v>8</v>
      </c>
      <c r="BA31" s="247" t="str">
        <f t="shared" si="7"/>
        <v>Ano</v>
      </c>
      <c r="BB31" s="247">
        <f t="shared" si="8"/>
        <v>10</v>
      </c>
      <c r="BC31" s="247" t="str">
        <f t="shared" si="9"/>
        <v>Ano</v>
      </c>
      <c r="BD31" s="247">
        <f t="shared" si="10"/>
        <v>12</v>
      </c>
      <c r="BE31" s="247" t="str">
        <f t="shared" si="11"/>
        <v>Ne</v>
      </c>
      <c r="BF31" s="247">
        <f t="shared" si="12"/>
        <v>0</v>
      </c>
      <c r="BG31" s="240">
        <f t="shared" si="13"/>
        <v>52</v>
      </c>
      <c r="BH31" s="248">
        <f t="shared" si="14"/>
        <v>23</v>
      </c>
      <c r="BI31" s="240">
        <f t="shared" si="15"/>
        <v>75</v>
      </c>
      <c r="BJ31" s="249">
        <f t="shared" si="16"/>
        <v>0.34</v>
      </c>
      <c r="BK31" s="250">
        <f t="shared" si="17"/>
        <v>0.75</v>
      </c>
      <c r="BL31" s="251">
        <f t="shared" si="18"/>
        <v>0.33333333333333331</v>
      </c>
      <c r="BM31" s="252">
        <f t="shared" si="19"/>
        <v>0.69230769230769229</v>
      </c>
      <c r="BN31" s="253">
        <f t="shared" si="20"/>
        <v>1</v>
      </c>
      <c r="BO31" s="254">
        <f t="shared" si="21"/>
        <v>15000</v>
      </c>
      <c r="BP31" s="255" t="str">
        <f t="shared" si="22"/>
        <v>Šumperk</v>
      </c>
      <c r="BQ31" s="100">
        <v>10700</v>
      </c>
      <c r="BR31" s="95" t="s">
        <v>66</v>
      </c>
      <c r="BS31" s="95" t="s">
        <v>66</v>
      </c>
      <c r="BT31" s="16"/>
      <c r="BU31" s="45" t="s">
        <v>326</v>
      </c>
      <c r="BV31" s="44" t="s">
        <v>811</v>
      </c>
      <c r="BW31" s="45">
        <v>0</v>
      </c>
      <c r="BX31" s="179" t="str">
        <f t="shared" si="23"/>
        <v>Ano</v>
      </c>
      <c r="BY31" s="173" t="str">
        <f t="shared" si="24"/>
        <v/>
      </c>
      <c r="BZ31" s="173" t="str">
        <f>IF(COUNTIF($AG31,BZ$8),IF(COUNTIF($BX31:BY31,"")&lt;BZ$13,CONCATENATE(" + ",VLOOKUP(BZ$10,$BU$14:$BW$44,2,FALSE)),VLOOKUP(BZ$10,$BU$14:$BW$44,2,FALSE)),"")</f>
        <v/>
      </c>
      <c r="CA31" s="173" t="str">
        <f>IF(COUNTIF($AG31,CA$8),IF(COUNTIF($BX31:BZ31,"")&lt;CA$13,CONCATENATE(" + ",VLOOKUP(CA$10,$BU$14:$BW$44,2,FALSE)),VLOOKUP(CA$10,$BU$14:$BW$44,2,FALSE)),"")</f>
        <v/>
      </c>
      <c r="CB31" s="173" t="str">
        <f>IF(COUNTIF($AG31,CB$8),IF(COUNTIF($BX31:CA31,"")&lt;CB$13,CONCATENATE(" + ",VLOOKUP(CB$10,$BU$14:$BW$44,2,FALSE)),VLOOKUP(CB$10,$BU$14:$BW$44,2,FALSE)),"")</f>
        <v/>
      </c>
      <c r="CC31" s="173" t="str">
        <f>IF(COUNTIF($AG31,CC$8),IF(COUNTIF($BX31:CB31,"")&lt;CC$13,CONCATENATE(" + ",VLOOKUP(CC$10,$BU$14:$BW$44,2,FALSE)),VLOOKUP(CC$10,$BU$14:$BW$44,2,FALSE)),"")</f>
        <v/>
      </c>
      <c r="CD31" s="173" t="str">
        <f>IF(COUNTIF($AG31,CD$8),IF(COUNTIF($BX31:CC31,"")&lt;CD$13,CONCATENATE(" + ",VLOOKUP(CD$10,$BU$14:$BW$44,2,FALSE)),VLOOKUP(CD$10,$BU$14:$BW$44,2,FALSE)),"")</f>
        <v/>
      </c>
      <c r="CE31" s="173" t="str">
        <f>IF(COUNTIF($AG31,CE$8),IF(COUNTIF($BX31:CD31,"")&lt;CE$13,CONCATENATE(" + ",VLOOKUP(CE$10,$BU$14:$BW$44,2,FALSE)),VLOOKUP(CE$10,$BU$14:$BW$44,2,FALSE)),"")</f>
        <v/>
      </c>
      <c r="CF31" s="173" t="str">
        <f>IF(COUNTIF($AG31,CF$8),IF(COUNTIF($BX31:CE31,"")&lt;CF$13,CONCATENATE(" + ",VLOOKUP(CF$10,$BU$14:$BW$44,2,FALSE)),VLOOKUP(CF$10,$BU$14:$BW$44,2,FALSE)),"")</f>
        <v/>
      </c>
      <c r="CG31" s="173" t="str">
        <f>IF(COUNTIF($AG31,CG$8),IF(COUNTIF($BX31:CF31,"")&lt;CG$13,CONCATENATE(" + ",VLOOKUP(CG$10,$BU$14:$BW$44,2,FALSE)),VLOOKUP(CG$10,$BU$14:$BW$44,2,FALSE)),"")</f>
        <v/>
      </c>
      <c r="CH31" s="173" t="str">
        <f>IF(COUNTIF($AG31,CH$8),IF(COUNTIF($BX31:CG31,"")&lt;CH$13,CONCATENATE(" + ",VLOOKUP(CH$10,$BU$14:$BW$44,2,FALSE)),VLOOKUP(CH$10,$BU$14:$BW$44,2,FALSE)),"")</f>
        <v/>
      </c>
      <c r="CI31" s="173" t="str">
        <f>IF(COUNTIF($AG31,CI$8),IF(COUNTIF($BX31:CH31,"")&lt;CI$13,CONCATENATE(" + ",VLOOKUP(CI$10,$BU$14:$BW$44,2,FALSE)),VLOOKUP(CI$10,$BU$14:$BW$44,2,FALSE)),"")</f>
        <v/>
      </c>
      <c r="CJ31" s="173" t="str">
        <f>IF(COUNTIF($AG31,CJ$8),IF(COUNTIF($BX31:CI31,"")&lt;CJ$13,CONCATENATE(" + ",VLOOKUP(CJ$10,$BU$14:$BW$44,2,FALSE)),VLOOKUP(CJ$10,$BU$14:$BW$44,2,FALSE)),"")</f>
        <v/>
      </c>
      <c r="CK31" s="173" t="str">
        <f>IF(COUNTIF($AG31,CK$8),IF(COUNTIF($BX31:CJ31,"")&lt;CK$13,CONCATENATE(" + ",VLOOKUP(CK$10,$BU$14:$BW$44,2,FALSE)),VLOOKUP(CK$10,$BU$14:$BW$44,2,FALSE)),"")</f>
        <v/>
      </c>
      <c r="CL31" s="173" t="str">
        <f>IF(COUNTIF($AG31,CL$8),IF(COUNTIF($BX31:CK31,"")&lt;CL$13,CONCATENATE(" + ",VLOOKUP(CL$10,$BU$14:$BW$44,2,FALSE)),VLOOKUP(CL$10,$BU$14:$BW$44,2,FALSE)),"")</f>
        <v/>
      </c>
      <c r="CM31" s="173" t="str">
        <f>IF(COUNTIF($AG31,CM$8),IF(COUNTIF($BX31:CL31,"")&lt;CM$13,CONCATENATE(" + ",VLOOKUP(CM$10,$BU$14:$BW$44,2,FALSE)),VLOOKUP(CM$10,$BU$14:$BW$44,2,FALSE)),"")</f>
        <v/>
      </c>
      <c r="CN31" s="173" t="str">
        <f>IF(COUNTIF($AG31,CN$8),IF(COUNTIF($BX31:CM31,"")&lt;CN$13,CONCATENATE(" + ",VLOOKUP(CN$10,$BU$14:$BW$44,2,FALSE)),VLOOKUP(CN$10,$BU$14:$BW$44,2,FALSE)),"")</f>
        <v/>
      </c>
      <c r="CO31" s="173" t="str">
        <f>IF(COUNTIF($AG31,CO$8),IF(COUNTIF($BX31:CN31,"")&lt;CO$13,CONCATENATE(" + ",VLOOKUP(CO$10,$BU$14:$BW$44,2,FALSE)),VLOOKUP(CO$10,$BU$14:$BW$44,2,FALSE)),"")</f>
        <v/>
      </c>
      <c r="CP31" s="173" t="str">
        <f>IF(COUNTIF($AG31,CP$8),IF(COUNTIF($BX31:CO31,"")&lt;CP$13,CONCATENATE(" + ",VLOOKUP(CP$10,$BU$14:$BW$44,2,FALSE)),VLOOKUP(CP$10,$BU$14:$BW$44,2,FALSE)),"")</f>
        <v/>
      </c>
      <c r="CQ31" s="173" t="str">
        <f>IF(COUNTIF($AG31,CQ$8),IF(COUNTIF($BX31:CP31,"")&lt;CQ$13,CONCATENATE(" + ",VLOOKUP(CQ$10,$BU$14:$BW$44,2,FALSE)),VLOOKUP(CQ$10,$BU$14:$BW$44,2,FALSE)),"")</f>
        <v/>
      </c>
      <c r="CR31" s="173" t="str">
        <f>IF(COUNTIF($AG31,CR$8),IF(COUNTIF($BX31:CQ31,"")&lt;CR$13,CONCATENATE(" + ",VLOOKUP(CR$10,$BU$14:$BW$44,2,FALSE)),VLOOKUP(CR$10,$BU$14:$BW$44,2,FALSE)),"")</f>
        <v/>
      </c>
      <c r="CS31" s="173" t="str">
        <f>IF(COUNTIF($AG31,CS$8),IF(COUNTIF($BX31:CR31,"")&lt;CS$13,CONCATENATE(" + ",VLOOKUP(CS$10,$BU$14:$BW$44,2,FALSE)),VLOOKUP(CS$10,$BU$14:$BW$44,2,FALSE)),"")</f>
        <v/>
      </c>
      <c r="CT31" s="173" t="str">
        <f>IF(COUNTIF($AG31,CT$8),IF(COUNTIF($BX31:CS31,"")&lt;CT$13,CONCATENATE(" + ",VLOOKUP(CT$10,$BU$14:$BW$44,2,FALSE)),VLOOKUP(CT$10,$BU$14:$BW$44,2,FALSE)),"")</f>
        <v/>
      </c>
      <c r="CU31" s="173" t="str">
        <f>IF(COUNTIF($AG31,CU$8),IF(COUNTIF($BX31:CT31,"")&lt;CU$13,CONCATENATE(" + ",VLOOKUP(CU$10,$BU$14:$BW$44,2,FALSE)),VLOOKUP(CU$10,$BU$14:$BW$44,2,FALSE)),"")</f>
        <v/>
      </c>
      <c r="CV31" s="173" t="str">
        <f>IF(COUNTIF($AG31,CV$8),IF(COUNTIF($BX31:CU31,"")&lt;CV$13,CONCATENATE(" + ",VLOOKUP(CV$10,$BU$14:$BW$44,2,FALSE)),VLOOKUP(CV$10,$BU$14:$BW$44,2,FALSE)),"")</f>
        <v/>
      </c>
      <c r="CW31" s="173" t="str">
        <f>IF(COUNTIF($AG31,CW$8),IF(COUNTIF($BX31:CV31,"")&lt;CW$13,CONCATENATE(" + ",VLOOKUP(CW$10,$BU$14:$BW$44,2,FALSE)),VLOOKUP(CW$10,$BU$14:$BW$44,2,FALSE)),"")</f>
        <v/>
      </c>
      <c r="CX31" s="179">
        <f t="shared" si="25"/>
        <v>10</v>
      </c>
      <c r="CY31" s="174" t="str">
        <f t="shared" si="26"/>
        <v/>
      </c>
      <c r="CZ31" s="173" t="str">
        <f t="shared" si="27"/>
        <v/>
      </c>
      <c r="DA31" s="173" t="str">
        <f t="shared" si="28"/>
        <v/>
      </c>
      <c r="DB31" s="173" t="str">
        <f t="shared" si="29"/>
        <v/>
      </c>
      <c r="DC31" s="173" t="str">
        <f t="shared" si="30"/>
        <v/>
      </c>
      <c r="DD31" s="173" t="str">
        <f t="shared" si="31"/>
        <v/>
      </c>
      <c r="DE31" s="173" t="str">
        <f t="shared" si="32"/>
        <v/>
      </c>
      <c r="DF31" s="173" t="str">
        <f t="shared" si="33"/>
        <v/>
      </c>
      <c r="DG31" s="173" t="str">
        <f t="shared" si="34"/>
        <v/>
      </c>
      <c r="DH31" s="173" t="str">
        <f t="shared" si="35"/>
        <v/>
      </c>
      <c r="DI31" s="173" t="str">
        <f t="shared" si="36"/>
        <v/>
      </c>
      <c r="DJ31" s="173" t="str">
        <f t="shared" si="37"/>
        <v/>
      </c>
      <c r="DK31" s="173" t="str">
        <f t="shared" si="38"/>
        <v/>
      </c>
      <c r="DL31" s="173" t="str">
        <f t="shared" si="39"/>
        <v/>
      </c>
      <c r="DM31" s="173" t="str">
        <f t="shared" si="40"/>
        <v/>
      </c>
      <c r="DN31" s="173" t="str">
        <f t="shared" si="41"/>
        <v/>
      </c>
      <c r="DO31" s="173" t="str">
        <f t="shared" si="42"/>
        <v/>
      </c>
      <c r="DP31" s="173" t="str">
        <f t="shared" si="43"/>
        <v/>
      </c>
      <c r="DQ31" s="173" t="str">
        <f t="shared" si="44"/>
        <v/>
      </c>
      <c r="DR31" s="173" t="str">
        <f t="shared" si="45"/>
        <v/>
      </c>
      <c r="DS31" s="173" t="str">
        <f t="shared" si="46"/>
        <v/>
      </c>
      <c r="DT31" s="173" t="str">
        <f t="shared" si="47"/>
        <v/>
      </c>
      <c r="DU31" s="173" t="str">
        <f t="shared" si="48"/>
        <v/>
      </c>
      <c r="DV31" s="173" t="str">
        <f t="shared" si="49"/>
        <v/>
      </c>
      <c r="DW31" s="180" t="str">
        <f t="shared" si="50"/>
        <v/>
      </c>
      <c r="DX31" s="181" t="str">
        <f t="shared" si="190"/>
        <v>Ano</v>
      </c>
      <c r="DY31" s="182" t="str">
        <f t="shared" si="51"/>
        <v/>
      </c>
      <c r="DZ31" s="182" t="str">
        <f>IF(COUNTIF($AH31,BZ$8),IF(COUNTIF($DX31:DY31,"")&lt;BZ$13,CONCATENATE(" + ",VLOOKUP(DZ$10,$BU$14:$BW$44,2,FALSE)),VLOOKUP(DZ$10,$BU$14:$BW$44,2,FALSE)),"")</f>
        <v/>
      </c>
      <c r="EA31" s="182" t="str">
        <f>IF(COUNTIF($AH31,CA$8),IF(COUNTIF($DX31:DZ31,"")&lt;CA$13,CONCATENATE(" + ",VLOOKUP(EA$10,$BU$14:$BW$44,2,FALSE)),VLOOKUP(EA$10,$BU$14:$BW$44,2,FALSE)),"")</f>
        <v/>
      </c>
      <c r="EB31" s="182" t="str">
        <f>IF(COUNTIF($AH31,CB$8),IF(COUNTIF($DX31:EA31,"")&lt;CB$13,CONCATENATE(" + ",VLOOKUP(EB$10,$BU$14:$BW$44,2,FALSE)),VLOOKUP(EB$10,$BU$14:$BW$44,2,FALSE)),"")</f>
        <v/>
      </c>
      <c r="EC31" s="182" t="str">
        <f>IF(COUNTIF($AH31,CC$8),IF(COUNTIF($DX31:EB31,"")&lt;CC$13,CONCATENATE(" + ",VLOOKUP(EC$10,$BU$14:$BW$44,2,FALSE)),VLOOKUP(EC$10,$BU$14:$BW$44,2,FALSE)),"")</f>
        <v/>
      </c>
      <c r="ED31" s="182" t="str">
        <f>IF(COUNTIF($AH31,CD$8),IF(COUNTIF($DX31:EC31,"")&lt;CD$13,CONCATENATE(" + ",VLOOKUP(ED$10,$BU$14:$BW$44,2,FALSE)),VLOOKUP(ED$10,$BU$14:$BW$44,2,FALSE)),"")</f>
        <v/>
      </c>
      <c r="EE31" s="182" t="str">
        <f>IF(COUNTIF($AH31,CE$8),IF(COUNTIF($DX31:ED31,"")&lt;CE$13,CONCATENATE(" + ",VLOOKUP(EE$10,$BU$14:$BW$44,2,FALSE)),VLOOKUP(EE$10,$BU$14:$BW$44,2,FALSE)),"")</f>
        <v/>
      </c>
      <c r="EF31" s="182" t="str">
        <f>IF(COUNTIF($AH31,CF$8),IF(COUNTIF($DX31:EE31,"")&lt;CF$13,CONCATENATE(" + ",VLOOKUP(EF$10,$BU$14:$BW$44,2,FALSE)),VLOOKUP(EF$10,$BU$14:$BW$44,2,FALSE)),"")</f>
        <v/>
      </c>
      <c r="EG31" s="182" t="str">
        <f>IF(COUNTIF($AH31,CG$8),IF(COUNTIF($DX31:EF31,"")&lt;CG$13,CONCATENATE(" + ",VLOOKUP(EG$10,$BU$14:$BW$44,2,FALSE)),VLOOKUP(EG$10,$BU$14:$BW$44,2,FALSE)),"")</f>
        <v/>
      </c>
      <c r="EH31" s="182" t="str">
        <f>IF(COUNTIF($AH31,CH$8),IF(COUNTIF($DX31:EG31,"")&lt;CH$13,CONCATENATE(" + ",VLOOKUP(EH$10,$BU$14:$BW$44,2,FALSE)),VLOOKUP(EH$10,$BU$14:$BW$44,2,FALSE)),"")</f>
        <v/>
      </c>
      <c r="EI31" s="182" t="str">
        <f>IF(COUNTIF($AH31,CI$8),IF(COUNTIF($DX31:EH31,"")&lt;CI$13,CONCATENATE(" + ",VLOOKUP(EI$10,$BU$14:$BW$44,2,FALSE)),VLOOKUP(EI$10,$BU$14:$BW$44,2,FALSE)),"")</f>
        <v/>
      </c>
      <c r="EJ31" s="182" t="str">
        <f>IF(COUNTIF($AH31,CJ$8),IF(COUNTIF($DX31:EI31,"")&lt;CJ$13,CONCATENATE(" + ",VLOOKUP(EJ$10,$BU$14:$BW$44,2,FALSE)),VLOOKUP(EJ$10,$BU$14:$BW$44,2,FALSE)),"")</f>
        <v/>
      </c>
      <c r="EK31" s="182" t="str">
        <f>IF(COUNTIF($AH31,CK$8),IF(COUNTIF($DX31:EJ31,"")&lt;CK$13,CONCATENATE(" + ",VLOOKUP(EK$10,$BU$14:$BW$44,2,FALSE)),VLOOKUP(EK$10,$BU$14:$BW$44,2,FALSE)),"")</f>
        <v/>
      </c>
      <c r="EL31" s="182" t="str">
        <f>IF(COUNTIF($AH31,CL$8),IF(COUNTIF($DX31:EK31,"")&lt;CL$13,CONCATENATE(" + ",VLOOKUP(EL$10,$BU$14:$BW$44,2,FALSE)),VLOOKUP(EL$10,$BU$14:$BW$44,2,FALSE)),"")</f>
        <v/>
      </c>
      <c r="EM31" s="182" t="str">
        <f>IF(COUNTIF($AH31,CM$8),IF(COUNTIF($DX31:EL31,"")&lt;CM$13,CONCATENATE(" + ",VLOOKUP(EM$10,$BU$14:$BW$44,2,FALSE)),VLOOKUP(EM$10,$BU$14:$BW$44,2,FALSE)),"")</f>
        <v/>
      </c>
      <c r="EN31" s="182" t="str">
        <f>IF(COUNTIF($AH31,CN$8),IF(COUNTIF($DX31:EM31,"")&lt;CN$13,CONCATENATE(" + ",VLOOKUP(EN$10,$BU$14:$BW$44,2,FALSE)),VLOOKUP(EN$10,$BU$14:$BW$44,2,FALSE)),"")</f>
        <v/>
      </c>
      <c r="EO31" s="182" t="str">
        <f>IF(COUNTIF($AH31,CO$8),IF(COUNTIF($DX31:EN31,"")&lt;CO$13,CONCATENATE(" + ",VLOOKUP(EO$10,$BU$14:$BW$44,2,FALSE)),VLOOKUP(EO$10,$BU$14:$BW$44,2,FALSE)),"")</f>
        <v/>
      </c>
      <c r="EP31" s="182" t="str">
        <f>IF(COUNTIF($AH31,CP$8),IF(COUNTIF($DX31:EO31,"")&lt;CP$13,CONCATENATE(" + ",VLOOKUP(EP$10,$BU$14:$BW$44,2,FALSE)),VLOOKUP(EP$10,$BU$14:$BW$44,2,FALSE)),"")</f>
        <v/>
      </c>
      <c r="EQ31" s="182" t="str">
        <f>IF(COUNTIF($AH31,CQ$8),IF(COUNTIF($DX31:EP31,"")&lt;CQ$13,CONCATENATE(" + ",VLOOKUP(EQ$10,$BU$14:$BW$44,2,FALSE)),VLOOKUP(EQ$10,$BU$14:$BW$44,2,FALSE)),"")</f>
        <v/>
      </c>
      <c r="ER31" s="182" t="str">
        <f>IF(COUNTIF($AH31,CR$8),IF(COUNTIF($DX31:EQ31,"")&lt;CR$13,CONCATENATE(" + ",VLOOKUP(ER$10,$BU$14:$BW$44,2,FALSE)),VLOOKUP(ER$10,$BU$14:$BW$44,2,FALSE)),"")</f>
        <v/>
      </c>
      <c r="ES31" s="182" t="str">
        <f>IF(COUNTIF($AH31,CS$8),IF(COUNTIF($DX31:ER31,"")&lt;CS$13,CONCATENATE(" + ",VLOOKUP(ES$10,$BU$14:$BW$44,2,FALSE)),VLOOKUP(ES$10,$BU$14:$BW$44,2,FALSE)),"")</f>
        <v/>
      </c>
      <c r="ET31" s="182" t="str">
        <f>IF(COUNTIF($AH31,CT$8),IF(COUNTIF($DX31:ES31,"")&lt;CT$13,CONCATENATE(" + ",VLOOKUP(ET$10,$BU$14:$BW$44,2,FALSE)),VLOOKUP(ET$10,$BU$14:$BW$44,2,FALSE)),"")</f>
        <v/>
      </c>
      <c r="EU31" s="182" t="str">
        <f>IF(COUNTIF($AH31,CU$8),IF(COUNTIF($DX31:ET31,"")&lt;CU$13,CONCATENATE(" + ",VLOOKUP(EU$10,$BU$14:$BW$44,2,FALSE)),VLOOKUP(EU$10,$BU$14:$BW$44,2,FALSE)),"")</f>
        <v/>
      </c>
      <c r="EV31" s="182" t="str">
        <f>IF(COUNTIF($AH31,CV$8),IF(COUNTIF($DX31:EU31,"")&lt;CV$13,CONCATENATE(" + ",VLOOKUP(EV$10,$BU$14:$BW$44,2,FALSE)),VLOOKUP(EV$10,$BU$14:$BW$44,2,FALSE)),"")</f>
        <v/>
      </c>
      <c r="EW31" s="183" t="str">
        <f>IF(COUNTIF($AH31,CW$8),IF(COUNTIF($DX31:EV31,"")&lt;CW$13,CONCATENATE(" + ",VLOOKUP(EW$10,$BU$14:$BW$44,2,FALSE)),VLOOKUP(EW$10,$BU$14:$BW$44,2,FALSE)),"")</f>
        <v/>
      </c>
      <c r="EX31" s="181">
        <f t="shared" si="52"/>
        <v>12</v>
      </c>
      <c r="EY31" s="184" t="str">
        <f t="shared" si="53"/>
        <v/>
      </c>
      <c r="EZ31" s="182" t="str">
        <f t="shared" si="54"/>
        <v/>
      </c>
      <c r="FA31" s="182" t="str">
        <f t="shared" si="55"/>
        <v/>
      </c>
      <c r="FB31" s="182" t="str">
        <f t="shared" si="56"/>
        <v/>
      </c>
      <c r="FC31" s="182" t="str">
        <f t="shared" si="57"/>
        <v/>
      </c>
      <c r="FD31" s="182" t="str">
        <f t="shared" si="58"/>
        <v/>
      </c>
      <c r="FE31" s="182" t="str">
        <f t="shared" si="59"/>
        <v/>
      </c>
      <c r="FF31" s="182" t="str">
        <f t="shared" si="60"/>
        <v/>
      </c>
      <c r="FG31" s="182" t="str">
        <f t="shared" si="61"/>
        <v/>
      </c>
      <c r="FH31" s="182" t="str">
        <f t="shared" si="62"/>
        <v/>
      </c>
      <c r="FI31" s="182" t="str">
        <f t="shared" si="63"/>
        <v/>
      </c>
      <c r="FJ31" s="182" t="str">
        <f t="shared" si="64"/>
        <v/>
      </c>
      <c r="FK31" s="182" t="str">
        <f t="shared" si="65"/>
        <v/>
      </c>
      <c r="FL31" s="182" t="str">
        <f t="shared" si="66"/>
        <v/>
      </c>
      <c r="FM31" s="182" t="str">
        <f t="shared" si="67"/>
        <v/>
      </c>
      <c r="FN31" s="182" t="str">
        <f t="shared" si="68"/>
        <v/>
      </c>
      <c r="FO31" s="182" t="str">
        <f t="shared" si="69"/>
        <v/>
      </c>
      <c r="FP31" s="182" t="str">
        <f t="shared" si="70"/>
        <v/>
      </c>
      <c r="FQ31" s="182" t="str">
        <f t="shared" si="71"/>
        <v/>
      </c>
      <c r="FR31" s="182" t="str">
        <f t="shared" si="72"/>
        <v/>
      </c>
      <c r="FS31" s="182" t="str">
        <f t="shared" si="73"/>
        <v/>
      </c>
      <c r="FT31" s="182" t="str">
        <f t="shared" si="74"/>
        <v/>
      </c>
      <c r="FU31" s="182" t="str">
        <f t="shared" si="75"/>
        <v/>
      </c>
      <c r="FV31" s="182" t="str">
        <f t="shared" si="76"/>
        <v/>
      </c>
      <c r="FW31" s="183" t="str">
        <f t="shared" si="77"/>
        <v/>
      </c>
      <c r="FX31" s="179" t="str">
        <f t="shared" si="78"/>
        <v>Do 10 000</v>
      </c>
      <c r="FY31" s="173" t="str">
        <f t="shared" si="79"/>
        <v/>
      </c>
      <c r="FZ31" s="173" t="str">
        <f>IF(COUNTIF($AI31,BZ$8),IF(COUNTIF($FX31:FY31,"")&lt;BZ$13,CONCATENATE(" + ",VLOOKUP(FZ$10,$BU$14:$BW$44,2,FALSE)),VLOOKUP(FZ$10,$BU$14:$BW$44,2,FALSE)),"")</f>
        <v/>
      </c>
      <c r="GA31" s="173" t="str">
        <f>IF(COUNTIF($AI31,CA$8),IF(COUNTIF($FX31:FZ31,"")&lt;CA$13,CONCATENATE(" + ",VLOOKUP(GA$10,$BU$14:$BW$44,2,FALSE)),VLOOKUP(GA$10,$BU$14:$BW$44,2,FALSE)),"")</f>
        <v/>
      </c>
      <c r="GB31" s="173" t="str">
        <f>IF(COUNTIF($AI31,CB$8),IF(COUNTIF($FX31:GA31,"")&lt;CB$13,CONCATENATE(" + ",VLOOKUP(GB$10,$BU$14:$BW$44,2,FALSE)),VLOOKUP(GB$10,$BU$14:$BW$44,2,FALSE)),"")</f>
        <v/>
      </c>
      <c r="GC31" s="173" t="str">
        <f>IF(COUNTIF($AI31,CC$8),IF(COUNTIF($FX31:GB31,"")&lt;CC$13,CONCATENATE(" + ",VLOOKUP(GC$10,$BU$14:$BW$44,2,FALSE)),VLOOKUP(GC$10,$BU$14:$BW$44,2,FALSE)),"")</f>
        <v/>
      </c>
      <c r="GD31" s="173" t="str">
        <f>IF(COUNTIF($AI31,CD$8),IF(COUNTIF($FX31:GC31,"")&lt;CD$13,CONCATENATE(" + ",VLOOKUP(GD$10,$BU$14:$BW$44,2,FALSE)),VLOOKUP(GD$10,$BU$14:$BW$44,2,FALSE)),"")</f>
        <v/>
      </c>
      <c r="GE31" s="173" t="str">
        <f>IF(COUNTIF($AI31,CE$8),IF(COUNTIF($FX31:GD31,"")&lt;CE$13,CONCATENATE(" + ",VLOOKUP(GE$10,$BU$14:$BW$44,2,FALSE)),VLOOKUP(GE$10,$BU$14:$BW$44,2,FALSE)),"")</f>
        <v/>
      </c>
      <c r="GF31" s="173" t="str">
        <f>IF(COUNTIF($AI31,CF$8),IF(COUNTIF($FX31:GE31,"")&lt;CF$13,CONCATENATE(" + ",VLOOKUP(GF$10,$BU$14:$BW$44,2,FALSE)),VLOOKUP(GF$10,$BU$14:$BW$44,2,FALSE)),"")</f>
        <v/>
      </c>
      <c r="GG31" s="173" t="str">
        <f>IF(COUNTIF($AI31,CG$8),IF(COUNTIF($FX31:GF31,"")&lt;CG$13,CONCATENATE(" + ",VLOOKUP(GG$10,$BU$14:$BW$44,2,FALSE)),VLOOKUP(GG$10,$BU$14:$BW$44,2,FALSE)),"")</f>
        <v/>
      </c>
      <c r="GH31" s="173" t="str">
        <f>IF(COUNTIF($AI31,CH$8),IF(COUNTIF($FX31:GG31,"")&lt;CH$13,CONCATENATE(" + ",VLOOKUP(GH$10,$BU$14:$BW$44,2,FALSE)),VLOOKUP(GH$10,$BU$14:$BW$44,2,FALSE)),"")</f>
        <v/>
      </c>
      <c r="GI31" s="173" t="str">
        <f>IF(COUNTIF($AI31,CI$8),IF(COUNTIF($FX31:GH31,"")&lt;CI$13,CONCATENATE(" + ",VLOOKUP(GI$10,$BU$14:$BW$44,2,FALSE)),VLOOKUP(GI$10,$BU$14:$BW$44,2,FALSE)),"")</f>
        <v/>
      </c>
      <c r="GJ31" s="173" t="str">
        <f>IF(COUNTIF($AI31,CJ$8),IF(COUNTIF($FX31:GI31,"")&lt;CJ$13,CONCATENATE(" + ",VLOOKUP(GJ$10,$BU$14:$BW$44,2,FALSE)),VLOOKUP(GJ$10,$BU$14:$BW$44,2,FALSE)),"")</f>
        <v/>
      </c>
      <c r="GK31" s="173" t="str">
        <f>IF(COUNTIF($AI31,CK$8),IF(COUNTIF($FX31:GJ31,"")&lt;CK$13,CONCATENATE(" + ",VLOOKUP(GK$10,$BU$14:$BW$44,2,FALSE)),VLOOKUP(GK$10,$BU$14:$BW$44,2,FALSE)),"")</f>
        <v/>
      </c>
      <c r="GL31" s="173" t="str">
        <f>IF(COUNTIF($AI31,CL$8),IF(COUNTIF($FX31:GK31,"")&lt;CL$13,CONCATENATE(" + ",VLOOKUP(GL$10,$BU$14:$BW$44,2,FALSE)),VLOOKUP(GL$10,$BU$14:$BW$44,2,FALSE)),"")</f>
        <v/>
      </c>
      <c r="GM31" s="173" t="str">
        <f>IF(COUNTIF($AI31,CM$8),IF(COUNTIF($FX31:GL31,"")&lt;CM$13,CONCATENATE(" + ",VLOOKUP(GM$10,$BU$14:$BW$44,2,FALSE)),VLOOKUP(GM$10,$BU$14:$BW$44,2,FALSE)),"")</f>
        <v/>
      </c>
      <c r="GN31" s="173" t="str">
        <f>IF(COUNTIF($AI31,CN$8),IF(COUNTIF($FX31:GM31,"")&lt;CN$13,CONCATENATE(" + ",VLOOKUP(GN$10,$BU$14:$BW$44,2,FALSE)),VLOOKUP(GN$10,$BU$14:$BW$44,2,FALSE)),"")</f>
        <v/>
      </c>
      <c r="GO31" s="173" t="str">
        <f>IF(COUNTIF($AI31,CO$8),IF(COUNTIF($FX31:GN31,"")&lt;CO$13,CONCATENATE(" + ",VLOOKUP(GO$10,$BU$14:$BW$44,2,FALSE)),VLOOKUP(GO$10,$BU$14:$BW$44,2,FALSE)),"")</f>
        <v/>
      </c>
      <c r="GP31" s="173" t="str">
        <f>IF(COUNTIF($AI31,CP$8),IF(COUNTIF($FX31:GO31,"")&lt;CP$13,CONCATENATE(" + ",VLOOKUP(GP$10,$BU$14:$BW$44,2,FALSE)),VLOOKUP(GP$10,$BU$14:$BW$44,2,FALSE)),"")</f>
        <v/>
      </c>
      <c r="GQ31" s="173" t="str">
        <f>IF(COUNTIF($AI31,CQ$8),IF(COUNTIF($FX31:GP31,"")&lt;CQ$13,CONCATENATE(" + ",VLOOKUP(GQ$10,$BU$14:$BW$44,2,FALSE)),VLOOKUP(GQ$10,$BU$14:$BW$44,2,FALSE)),"")</f>
        <v/>
      </c>
      <c r="GR31" s="173" t="str">
        <f>IF(COUNTIF($AI31,CR$8),IF(COUNTIF($FX31:GQ31,"")&lt;CR$13,CONCATENATE(" + ",VLOOKUP(GR$10,$BU$14:$BW$44,2,FALSE)),VLOOKUP(GR$10,$BU$14:$BW$44,2,FALSE)),"")</f>
        <v/>
      </c>
      <c r="GS31" s="173" t="str">
        <f>IF(COUNTIF($AI31,CS$8),IF(COUNTIF($FX31:GR31,"")&lt;CS$13,CONCATENATE(" + ",VLOOKUP(GS$10,$BU$14:$BW$44,2,FALSE)),VLOOKUP(GS$10,$BU$14:$BW$44,2,FALSE)),"")</f>
        <v/>
      </c>
      <c r="GT31" s="173" t="str">
        <f>IF(COUNTIF($AI31,CT$8),IF(COUNTIF($FX31:GS31,"")&lt;CT$13,CONCATENATE(" + ",VLOOKUP(GT$10,$BU$14:$BW$44,2,FALSE)),VLOOKUP(GT$10,$BU$14:$BW$44,2,FALSE)),"")</f>
        <v/>
      </c>
      <c r="GU31" s="173" t="str">
        <f>IF(COUNTIF($AI31,CU$8),IF(COUNTIF($FX31:GT31,"")&lt;CU$13,CONCATENATE(" + ",VLOOKUP(GU$10,$BU$14:$BW$44,2,FALSE)),VLOOKUP(GU$10,$BU$14:$BW$44,2,FALSE)),"")</f>
        <v/>
      </c>
      <c r="GV31" s="173" t="str">
        <f>IF(COUNTIF($AI31,CV$8),IF(COUNTIF($FX31:GU31,"")&lt;CV$13,CONCATENATE(" + ",VLOOKUP(GV$10,$BU$14:$BW$44,2,FALSE)),VLOOKUP(GV$10,$BU$14:$BW$44,2,FALSE)),"")</f>
        <v/>
      </c>
      <c r="GW31" s="180" t="str">
        <f>IF(COUNTIF($AI31,CW$8),IF(COUNTIF($FX31:GV31,"")&lt;CW$13,CONCATENATE(" + ",VLOOKUP(GW$10,$BU$14:$BW$44,2,FALSE)),VLOOKUP(GW$10,$BU$14:$BW$44,2,FALSE)),"")</f>
        <v/>
      </c>
      <c r="GX31" s="179">
        <f t="shared" si="80"/>
        <v>8</v>
      </c>
      <c r="GY31" s="174" t="str">
        <f t="shared" si="81"/>
        <v/>
      </c>
      <c r="GZ31" s="173" t="str">
        <f t="shared" si="82"/>
        <v/>
      </c>
      <c r="HA31" s="173" t="str">
        <f t="shared" si="83"/>
        <v/>
      </c>
      <c r="HB31" s="173" t="str">
        <f t="shared" si="84"/>
        <v/>
      </c>
      <c r="HC31" s="173" t="str">
        <f t="shared" si="85"/>
        <v/>
      </c>
      <c r="HD31" s="173" t="str">
        <f t="shared" si="86"/>
        <v/>
      </c>
      <c r="HE31" s="173" t="str">
        <f t="shared" si="87"/>
        <v/>
      </c>
      <c r="HF31" s="173" t="str">
        <f t="shared" si="88"/>
        <v/>
      </c>
      <c r="HG31" s="173" t="str">
        <f t="shared" si="89"/>
        <v/>
      </c>
      <c r="HH31" s="173" t="str">
        <f t="shared" si="90"/>
        <v/>
      </c>
      <c r="HI31" s="173" t="str">
        <f t="shared" si="91"/>
        <v/>
      </c>
      <c r="HJ31" s="173" t="str">
        <f t="shared" si="92"/>
        <v/>
      </c>
      <c r="HK31" s="173" t="str">
        <f t="shared" si="93"/>
        <v/>
      </c>
      <c r="HL31" s="173" t="str">
        <f t="shared" si="94"/>
        <v/>
      </c>
      <c r="HM31" s="173" t="str">
        <f t="shared" si="95"/>
        <v/>
      </c>
      <c r="HN31" s="173" t="str">
        <f t="shared" si="96"/>
        <v/>
      </c>
      <c r="HO31" s="173" t="str">
        <f t="shared" si="97"/>
        <v/>
      </c>
      <c r="HP31" s="173" t="str">
        <f t="shared" si="98"/>
        <v/>
      </c>
      <c r="HQ31" s="173" t="str">
        <f t="shared" si="99"/>
        <v/>
      </c>
      <c r="HR31" s="173" t="str">
        <f t="shared" si="100"/>
        <v/>
      </c>
      <c r="HS31" s="173" t="str">
        <f t="shared" si="101"/>
        <v/>
      </c>
      <c r="HT31" s="173" t="str">
        <f t="shared" si="102"/>
        <v/>
      </c>
      <c r="HU31" s="173" t="str">
        <f t="shared" si="103"/>
        <v/>
      </c>
      <c r="HV31" s="173" t="str">
        <f t="shared" si="104"/>
        <v/>
      </c>
      <c r="HW31" s="180" t="str">
        <f t="shared" si="105"/>
        <v/>
      </c>
      <c r="HX31" s="181" t="str">
        <f t="shared" si="106"/>
        <v>Ano</v>
      </c>
      <c r="HY31" s="182" t="str">
        <f t="shared" si="107"/>
        <v/>
      </c>
      <c r="HZ31" s="182" t="str">
        <f>IF(COUNTIF($AJ31,BZ$8),IF(COUNTIF($HX31:HY31,"")&lt;BZ$13,CONCATENATE(" + ",VLOOKUP(HZ$10,$BU$14:$BW$44,2,FALSE)),VLOOKUP(HZ$10,$BU$14:$BW$44,2,FALSE)),"")</f>
        <v/>
      </c>
      <c r="IA31" s="182" t="str">
        <f>IF(COUNTIF($AJ31,CA$8),IF(COUNTIF($HX31:HZ31,"")&lt;CA$13,CONCATENATE(" + ",VLOOKUP(IA$10,$BU$14:$BW$44,2,FALSE)),VLOOKUP(IA$10,$BU$14:$BW$44,2,FALSE)),"")</f>
        <v/>
      </c>
      <c r="IB31" s="182" t="str">
        <f>IF(COUNTIF($AJ31,CB$8),IF(COUNTIF($HX31:IA31,"")&lt;CB$13,CONCATENATE(" + ",VLOOKUP(IB$10,$BU$14:$BW$44,2,FALSE)),VLOOKUP(IB$10,$BU$14:$BW$44,2,FALSE)),"")</f>
        <v/>
      </c>
      <c r="IC31" s="182" t="str">
        <f>IF(COUNTIF($AJ31,CC$8),IF(COUNTIF($HX31:IB31,"")&lt;CC$13,CONCATENATE(" + ",VLOOKUP(IC$10,$BU$14:$BW$44,2,FALSE)),VLOOKUP(IC$10,$BU$14:$BW$44,2,FALSE)),"")</f>
        <v/>
      </c>
      <c r="ID31" s="182" t="str">
        <f>IF(COUNTIF($AJ31,CD$8),IF(COUNTIF($HX31:IC31,"")&lt;CD$13,CONCATENATE(" + ",VLOOKUP(ID$10,$BU$14:$BW$44,2,FALSE)),VLOOKUP(ID$10,$BU$14:$BW$44,2,FALSE)),"")</f>
        <v/>
      </c>
      <c r="IE31" s="182" t="str">
        <f>IF(COUNTIF($AJ31,CE$8),IF(COUNTIF($HX31:ID31,"")&lt;CE$13,CONCATENATE(" + ",VLOOKUP(IE$10,$BU$14:$BW$44,2,FALSE)),VLOOKUP(IE$10,$BU$14:$BW$44,2,FALSE)),"")</f>
        <v/>
      </c>
      <c r="IF31" s="182" t="str">
        <f>IF(COUNTIF($AJ31,CF$8),IF(COUNTIF($HX31:IE31,"")&lt;CF$13,CONCATENATE(" + ",VLOOKUP(IF$10,$BU$14:$BW$44,2,FALSE)),VLOOKUP(IF$10,$BU$14:$BW$44,2,FALSE)),"")</f>
        <v/>
      </c>
      <c r="IG31" s="182" t="str">
        <f>IF(COUNTIF($AJ31,CG$8),IF(COUNTIF($HX31:IF31,"")&lt;CG$13,CONCATENATE(" + ",VLOOKUP(IG$10,$BU$14:$BW$44,2,FALSE)),VLOOKUP(IG$10,$BU$14:$BW$44,2,FALSE)),"")</f>
        <v/>
      </c>
      <c r="IH31" s="182" t="str">
        <f>IF(COUNTIF($AJ31,CH$8),IF(COUNTIF($HX31:IG31,"")&lt;CH$13,CONCATENATE(" + ",VLOOKUP(IH$10,$BU$14:$BW$44,2,FALSE)),VLOOKUP(IH$10,$BU$14:$BW$44,2,FALSE)),"")</f>
        <v/>
      </c>
      <c r="II31" s="182" t="str">
        <f>IF(COUNTIF($AJ31,CI$8),IF(COUNTIF($HX31:IH31,"")&lt;CI$13,CONCATENATE(" + ",VLOOKUP(II$10,$BU$14:$BW$44,2,FALSE)),VLOOKUP(II$10,$BU$14:$BW$44,2,FALSE)),"")</f>
        <v/>
      </c>
      <c r="IJ31" s="182" t="str">
        <f>IF(COUNTIF($AJ31,CJ$8),IF(COUNTIF($HX31:II31,"")&lt;CJ$13,CONCATENATE(" + ",VLOOKUP(IJ$10,$BU$14:$BW$44,2,FALSE)),VLOOKUP(IJ$10,$BU$14:$BW$44,2,FALSE)),"")</f>
        <v/>
      </c>
      <c r="IK31" s="182" t="str">
        <f>IF(COUNTIF($AJ31,CK$8),IF(COUNTIF($HX31:IJ31,"")&lt;CK$13,CONCATENATE(" + ",VLOOKUP(IK$10,$BU$14:$BW$44,2,FALSE)),VLOOKUP(IK$10,$BU$14:$BW$44,2,FALSE)),"")</f>
        <v/>
      </c>
      <c r="IL31" s="182" t="str">
        <f>IF(COUNTIF($AJ31,CL$8),IF(COUNTIF($HX31:IK31,"")&lt;CL$13,CONCATENATE(" + ",VLOOKUP(IL$10,$BU$14:$BW$44,2,FALSE)),VLOOKUP(IL$10,$BU$14:$BW$44,2,FALSE)),"")</f>
        <v/>
      </c>
      <c r="IM31" s="182" t="str">
        <f>IF(COUNTIF($AJ31,CM$8),IF(COUNTIF($HX31:IL31,"")&lt;CM$13,CONCATENATE(" + ",VLOOKUP(IM$10,$BU$14:$BW$44,2,FALSE)),VLOOKUP(IM$10,$BU$14:$BW$44,2,FALSE)),"")</f>
        <v/>
      </c>
      <c r="IN31" s="182" t="str">
        <f>IF(COUNTIF($AJ31,CN$8),IF(COUNTIF($HX31:IM31,"")&lt;CN$13,CONCATENATE(" + ",VLOOKUP(IN$10,$BU$14:$BW$44,2,FALSE)),VLOOKUP(IN$10,$BU$14:$BW$44,2,FALSE)),"")</f>
        <v/>
      </c>
      <c r="IO31" s="182" t="str">
        <f>IF(COUNTIF($AJ31,CO$8),IF(COUNTIF($HX31:IN31,"")&lt;CO$13,CONCATENATE(" + ",VLOOKUP(IO$10,$BU$14:$BW$44,2,FALSE)),VLOOKUP(IO$10,$BU$14:$BW$44,2,FALSE)),"")</f>
        <v/>
      </c>
      <c r="IP31" s="182" t="str">
        <f>IF(COUNTIF($AJ31,CP$8),IF(COUNTIF($HX31:IO31,"")&lt;CP$13,CONCATENATE(" + ",VLOOKUP(IP$10,$BU$14:$BW$44,2,FALSE)),VLOOKUP(IP$10,$BU$14:$BW$44,2,FALSE)),"")</f>
        <v/>
      </c>
      <c r="IQ31" s="182" t="str">
        <f>IF(COUNTIF($AJ31,CQ$8),IF(COUNTIF($HX31:IP31,"")&lt;CQ$13,CONCATENATE(" + ",VLOOKUP(IQ$10,$BU$14:$BW$44,2,FALSE)),VLOOKUP(IQ$10,$BU$14:$BW$44,2,FALSE)),"")</f>
        <v/>
      </c>
      <c r="IR31" s="182" t="str">
        <f>IF(COUNTIF($AJ31,CR$8),IF(COUNTIF($HX31:IQ31,"")&lt;CR$13,CONCATENATE(" + ",VLOOKUP(IR$10,$BU$14:$BW$44,2,FALSE)),VLOOKUP(IR$10,$BU$14:$BW$44,2,FALSE)),"")</f>
        <v/>
      </c>
      <c r="IS31" s="182" t="str">
        <f>IF(COUNTIF($AJ31,CS$8),IF(COUNTIF($HX31:IR31,"")&lt;CS$13,CONCATENATE(" + ",VLOOKUP(IS$10,$BU$14:$BW$44,2,FALSE)),VLOOKUP(IS$10,$BU$14:$BW$44,2,FALSE)),"")</f>
        <v/>
      </c>
      <c r="IT31" s="182" t="str">
        <f>IF(COUNTIF($AJ31,CT$8),IF(COUNTIF($HX31:IS31,"")&lt;CT$13,CONCATENATE(" + ",VLOOKUP(IT$10,$BU$14:$BW$44,2,FALSE)),VLOOKUP(IT$10,$BU$14:$BW$44,2,FALSE)),"")</f>
        <v/>
      </c>
      <c r="IU31" s="182" t="str">
        <f>IF(COUNTIF($AJ31,CU$8),IF(COUNTIF($HX31:IT31,"")&lt;CU$13,CONCATENATE(" + ",VLOOKUP(IU$10,$BU$14:$BW$44,2,FALSE)),VLOOKUP(IU$10,$BU$14:$BW$44,2,FALSE)),"")</f>
        <v/>
      </c>
      <c r="IV31" s="182" t="str">
        <f>IF(COUNTIF($AJ31,CV$8),IF(COUNTIF($HX31:IU31,"")&lt;CV$13,CONCATENATE(" + ",VLOOKUP(IV$10,$BU$14:$BW$44,2,FALSE)),VLOOKUP(IV$10,$BU$14:$BW$44,2,FALSE)),"")</f>
        <v/>
      </c>
      <c r="IW31" s="183" t="str">
        <f>IF(COUNTIF($AJ31,CW$8),IF(COUNTIF($HX31:IV31,"")&lt;CW$13,CONCATENATE(" + ",VLOOKUP(IW$10,$BU$14:$BW$44,2,FALSE)),VLOOKUP(IW$10,$BU$14:$BW$44,2,FALSE)),"")</f>
        <v/>
      </c>
      <c r="IX31" s="181">
        <f t="shared" si="108"/>
        <v>10</v>
      </c>
      <c r="IY31" s="184" t="str">
        <f t="shared" si="109"/>
        <v/>
      </c>
      <c r="IZ31" s="182" t="str">
        <f t="shared" si="110"/>
        <v/>
      </c>
      <c r="JA31" s="182" t="str">
        <f t="shared" si="111"/>
        <v/>
      </c>
      <c r="JB31" s="182" t="str">
        <f t="shared" si="112"/>
        <v/>
      </c>
      <c r="JC31" s="182" t="str">
        <f t="shared" si="113"/>
        <v/>
      </c>
      <c r="JD31" s="182" t="str">
        <f t="shared" si="114"/>
        <v/>
      </c>
      <c r="JE31" s="182" t="str">
        <f t="shared" si="115"/>
        <v/>
      </c>
      <c r="JF31" s="182" t="str">
        <f t="shared" si="116"/>
        <v/>
      </c>
      <c r="JG31" s="182" t="str">
        <f t="shared" si="117"/>
        <v/>
      </c>
      <c r="JH31" s="182" t="str">
        <f t="shared" si="118"/>
        <v/>
      </c>
      <c r="JI31" s="182" t="str">
        <f t="shared" si="119"/>
        <v/>
      </c>
      <c r="JJ31" s="182" t="str">
        <f t="shared" si="120"/>
        <v/>
      </c>
      <c r="JK31" s="182" t="str">
        <f t="shared" si="121"/>
        <v/>
      </c>
      <c r="JL31" s="182" t="str">
        <f t="shared" si="122"/>
        <v/>
      </c>
      <c r="JM31" s="182" t="str">
        <f t="shared" si="123"/>
        <v/>
      </c>
      <c r="JN31" s="182" t="str">
        <f t="shared" si="124"/>
        <v/>
      </c>
      <c r="JO31" s="182" t="str">
        <f t="shared" si="125"/>
        <v/>
      </c>
      <c r="JP31" s="182" t="str">
        <f t="shared" si="126"/>
        <v/>
      </c>
      <c r="JQ31" s="182" t="str">
        <f t="shared" si="127"/>
        <v/>
      </c>
      <c r="JR31" s="182" t="str">
        <f t="shared" si="128"/>
        <v/>
      </c>
      <c r="JS31" s="182" t="str">
        <f t="shared" si="129"/>
        <v/>
      </c>
      <c r="JT31" s="182" t="str">
        <f t="shared" si="130"/>
        <v/>
      </c>
      <c r="JU31" s="182" t="str">
        <f t="shared" si="131"/>
        <v/>
      </c>
      <c r="JV31" s="182" t="str">
        <f t="shared" si="132"/>
        <v/>
      </c>
      <c r="JW31" s="183" t="str">
        <f t="shared" si="133"/>
        <v/>
      </c>
      <c r="JX31" s="179" t="str">
        <f t="shared" si="134"/>
        <v>Ano</v>
      </c>
      <c r="JY31" s="173" t="str">
        <f t="shared" si="135"/>
        <v/>
      </c>
      <c r="JZ31" s="173" t="str">
        <f>IF(COUNTIF($AK31,BZ$8),IF(COUNTIF($JX31:JY31,"")&lt;BZ$13,CONCATENATE(" + ",VLOOKUP(JZ$10,$BU$14:$BW$44,2,FALSE)),VLOOKUP(JZ$10,$BU$14:$BW$44,2,FALSE)),"")</f>
        <v/>
      </c>
      <c r="KA31" s="173" t="str">
        <f>IF(COUNTIF($AK31,CA$8),IF(COUNTIF($JX31:JZ31,"")&lt;CA$13,CONCATENATE(" + ",VLOOKUP(KA$10,$BU$14:$BW$44,2,FALSE)),VLOOKUP(KA$10,$BU$14:$BW$44,2,FALSE)),"")</f>
        <v/>
      </c>
      <c r="KB31" s="173" t="str">
        <f>IF(COUNTIF($AK31,CB$8),IF(COUNTIF($JX31:KA31,"")&lt;CB$13,CONCATENATE(" + ",VLOOKUP(KB$10,$BU$14:$BW$44,2,FALSE)),VLOOKUP(KB$10,$BU$14:$BW$44,2,FALSE)),"")</f>
        <v/>
      </c>
      <c r="KC31" s="173" t="str">
        <f>IF(COUNTIF($AK31,CC$8),IF(COUNTIF($JX31:KB31,"")&lt;CC$13,CONCATENATE(" + ",VLOOKUP(KC$10,$BU$14:$BW$44,2,FALSE)),VLOOKUP(KC$10,$BU$14:$BW$44,2,FALSE)),"")</f>
        <v/>
      </c>
      <c r="KD31" s="173" t="str">
        <f>IF(COUNTIF($AK31,CD$8),IF(COUNTIF($JX31:KC31,"")&lt;CD$13,CONCATENATE(" + ",VLOOKUP(KD$10,$BU$14:$BW$44,2,FALSE)),VLOOKUP(KD$10,$BU$14:$BW$44,2,FALSE)),"")</f>
        <v/>
      </c>
      <c r="KE31" s="173" t="str">
        <f>IF(COUNTIF($AK31,CE$8),IF(COUNTIF($JX31:KD31,"")&lt;CE$13,CONCATENATE(" + ",VLOOKUP(KE$10,$BU$14:$BW$44,2,FALSE)),VLOOKUP(KE$10,$BU$14:$BW$44,2,FALSE)),"")</f>
        <v/>
      </c>
      <c r="KF31" s="173" t="str">
        <f>IF(COUNTIF($AK31,CF$8),IF(COUNTIF($JX31:KE31,"")&lt;CF$13,CONCATENATE(" + ",VLOOKUP(KF$10,$BU$14:$BW$44,2,FALSE)),VLOOKUP(KF$10,$BU$14:$BW$44,2,FALSE)),"")</f>
        <v/>
      </c>
      <c r="KG31" s="173" t="str">
        <f>IF(COUNTIF($AK31,CG$8),IF(COUNTIF($JX31:KF31,"")&lt;CG$13,CONCATENATE(" + ",VLOOKUP(KG$10,$BU$14:$BW$44,2,FALSE)),VLOOKUP(KG$10,$BU$14:$BW$44,2,FALSE)),"")</f>
        <v/>
      </c>
      <c r="KH31" s="173" t="str">
        <f>IF(COUNTIF($AK31,CH$8),IF(COUNTIF($JX31:KG31,"")&lt;CH$13,CONCATENATE(" + ",VLOOKUP(KH$10,$BU$14:$BW$44,2,FALSE)),VLOOKUP(KH$10,$BU$14:$BW$44,2,FALSE)),"")</f>
        <v/>
      </c>
      <c r="KI31" s="173" t="str">
        <f>IF(COUNTIF($AK31,CI$8),IF(COUNTIF($JX31:KH31,"")&lt;CI$13,CONCATENATE(" + ",VLOOKUP(KI$10,$BU$14:$BW$44,2,FALSE)),VLOOKUP(KI$10,$BU$14:$BW$44,2,FALSE)),"")</f>
        <v/>
      </c>
      <c r="KJ31" s="173" t="str">
        <f>IF(COUNTIF($AK31,CJ$8),IF(COUNTIF($JX31:KI31,"")&lt;CJ$13,CONCATENATE(" + ",VLOOKUP(KJ$10,$BU$14:$BW$44,2,FALSE)),VLOOKUP(KJ$10,$BU$14:$BW$44,2,FALSE)),"")</f>
        <v/>
      </c>
      <c r="KK31" s="173" t="str">
        <f>IF(COUNTIF($AK31,CK$8),IF(COUNTIF($JX31:KJ31,"")&lt;CK$13,CONCATENATE(" + ",VLOOKUP(KK$10,$BU$14:$BW$44,2,FALSE)),VLOOKUP(KK$10,$BU$14:$BW$44,2,FALSE)),"")</f>
        <v/>
      </c>
      <c r="KL31" s="173" t="str">
        <f>IF(COUNTIF($AK31,CL$8),IF(COUNTIF($JX31:KK31,"")&lt;CL$13,CONCATENATE(" + ",VLOOKUP(KL$10,$BU$14:$BW$44,2,FALSE)),VLOOKUP(KL$10,$BU$14:$BW$44,2,FALSE)),"")</f>
        <v/>
      </c>
      <c r="KM31" s="173" t="str">
        <f>IF(COUNTIF($AK31,CM$8),IF(COUNTIF($JX31:KL31,"")&lt;CM$13,CONCATENATE(" + ",VLOOKUP(KM$10,$BU$14:$BW$44,2,FALSE)),VLOOKUP(KM$10,$BU$14:$BW$44,2,FALSE)),"")</f>
        <v/>
      </c>
      <c r="KN31" s="173" t="str">
        <f>IF(COUNTIF($AK31,CN$8),IF(COUNTIF($JX31:KM31,"")&lt;CN$13,CONCATENATE(" + ",VLOOKUP(KN$10,$BU$14:$BW$44,2,FALSE)),VLOOKUP(KN$10,$BU$14:$BW$44,2,FALSE)),"")</f>
        <v/>
      </c>
      <c r="KO31" s="173" t="str">
        <f>IF(COUNTIF($AK31,CO$8),IF(COUNTIF($JX31:KN31,"")&lt;CO$13,CONCATENATE(" + ",VLOOKUP(KO$10,$BU$14:$BW$44,2,FALSE)),VLOOKUP(KO$10,$BU$14:$BW$44,2,FALSE)),"")</f>
        <v/>
      </c>
      <c r="KP31" s="173" t="str">
        <f>IF(COUNTIF($AK31,CP$8),IF(COUNTIF($JX31:KO31,"")&lt;CP$13,CONCATENATE(" + ",VLOOKUP(KP$10,$BU$14:$BW$44,2,FALSE)),VLOOKUP(KP$10,$BU$14:$BW$44,2,FALSE)),"")</f>
        <v/>
      </c>
      <c r="KQ31" s="173" t="str">
        <f>IF(COUNTIF($AK31,CQ$8),IF(COUNTIF($JX31:KP31,"")&lt;CQ$13,CONCATENATE(" + ",VLOOKUP(KQ$10,$BU$14:$BW$44,2,FALSE)),VLOOKUP(KQ$10,$BU$14:$BW$44,2,FALSE)),"")</f>
        <v/>
      </c>
      <c r="KR31" s="173" t="str">
        <f>IF(COUNTIF($AK31,CR$8),IF(COUNTIF($JX31:KQ31,"")&lt;CR$13,CONCATENATE(" + ",VLOOKUP(KR$10,$BU$14:$BW$44,2,FALSE)),VLOOKUP(KR$10,$BU$14:$BW$44,2,FALSE)),"")</f>
        <v/>
      </c>
      <c r="KS31" s="173" t="str">
        <f>IF(COUNTIF($AK31,CS$8),IF(COUNTIF($JX31:KR31,"")&lt;CS$13,CONCATENATE(" + ",VLOOKUP(KS$10,$BU$14:$BW$44,2,FALSE)),VLOOKUP(KS$10,$BU$14:$BW$44,2,FALSE)),"")</f>
        <v/>
      </c>
      <c r="KT31" s="173" t="str">
        <f>IF(COUNTIF($AK31,CT$8),IF(COUNTIF($JX31:KS31,"")&lt;CT$13,CONCATENATE(" + ",VLOOKUP(KT$10,$BU$14:$BW$44,2,FALSE)),VLOOKUP(KT$10,$BU$14:$BW$44,2,FALSE)),"")</f>
        <v/>
      </c>
      <c r="KU31" s="173" t="str">
        <f>IF(COUNTIF($AK31,CU$8),IF(COUNTIF($JX31:KT31,"")&lt;CU$13,CONCATENATE(" + ",VLOOKUP(KU$10,$BU$14:$BW$44,2,FALSE)),VLOOKUP(KU$10,$BU$14:$BW$44,2,FALSE)),"")</f>
        <v/>
      </c>
      <c r="KV31" s="173" t="str">
        <f>IF(COUNTIF($AK31,CV$8),IF(COUNTIF($JX31:KU31,"")&lt;CV$13,CONCATENATE(" + ",VLOOKUP(KV$10,$BU$14:$BW$44,2,FALSE)),VLOOKUP(KV$10,$BU$14:$BW$44,2,FALSE)),"")</f>
        <v/>
      </c>
      <c r="KW31" s="180" t="str">
        <f>IF(COUNTIF($AK31,CW$8),IF(COUNTIF($JX31:KV31,"")&lt;CW$13,CONCATENATE(" + ",VLOOKUP(KW$10,$BU$14:$BW$44,2,FALSE)),VLOOKUP(KW$10,$BU$14:$BW$44,2,FALSE)),"")</f>
        <v/>
      </c>
      <c r="KX31" s="179">
        <f t="shared" si="136"/>
        <v>12</v>
      </c>
      <c r="KY31" s="174" t="str">
        <f t="shared" si="137"/>
        <v/>
      </c>
      <c r="KZ31" s="173" t="str">
        <f t="shared" si="138"/>
        <v/>
      </c>
      <c r="LA31" s="173" t="str">
        <f t="shared" si="139"/>
        <v/>
      </c>
      <c r="LB31" s="173" t="str">
        <f t="shared" si="140"/>
        <v/>
      </c>
      <c r="LC31" s="173" t="str">
        <f t="shared" si="141"/>
        <v/>
      </c>
      <c r="LD31" s="173" t="str">
        <f t="shared" si="142"/>
        <v/>
      </c>
      <c r="LE31" s="173" t="str">
        <f t="shared" si="143"/>
        <v/>
      </c>
      <c r="LF31" s="173" t="str">
        <f t="shared" si="144"/>
        <v/>
      </c>
      <c r="LG31" s="173" t="str">
        <f t="shared" si="145"/>
        <v/>
      </c>
      <c r="LH31" s="173" t="str">
        <f t="shared" si="146"/>
        <v/>
      </c>
      <c r="LI31" s="173" t="str">
        <f t="shared" si="147"/>
        <v/>
      </c>
      <c r="LJ31" s="173" t="str">
        <f t="shared" si="148"/>
        <v/>
      </c>
      <c r="LK31" s="173" t="str">
        <f t="shared" si="149"/>
        <v/>
      </c>
      <c r="LL31" s="173" t="str">
        <f t="shared" si="150"/>
        <v/>
      </c>
      <c r="LM31" s="173" t="str">
        <f t="shared" si="151"/>
        <v/>
      </c>
      <c r="LN31" s="173" t="str">
        <f t="shared" si="152"/>
        <v/>
      </c>
      <c r="LO31" s="173" t="str">
        <f t="shared" si="153"/>
        <v/>
      </c>
      <c r="LP31" s="173" t="str">
        <f t="shared" si="154"/>
        <v/>
      </c>
      <c r="LQ31" s="173" t="str">
        <f t="shared" si="155"/>
        <v/>
      </c>
      <c r="LR31" s="173" t="str">
        <f t="shared" si="156"/>
        <v/>
      </c>
      <c r="LS31" s="173" t="str">
        <f t="shared" si="157"/>
        <v/>
      </c>
      <c r="LT31" s="173" t="str">
        <f t="shared" si="158"/>
        <v/>
      </c>
      <c r="LU31" s="173" t="str">
        <f t="shared" si="159"/>
        <v/>
      </c>
      <c r="LV31" s="173" t="str">
        <f t="shared" si="160"/>
        <v/>
      </c>
      <c r="LW31" s="180" t="str">
        <f t="shared" si="161"/>
        <v/>
      </c>
      <c r="LX31" s="181" t="str">
        <f t="shared" si="162"/>
        <v/>
      </c>
      <c r="LY31" s="182" t="str">
        <f t="shared" si="163"/>
        <v>Ne</v>
      </c>
      <c r="LZ31" s="182" t="str">
        <f>IF(COUNTIF($AL31,BZ$8),IF(COUNTIF($LX31:LY31,"")&lt;BZ$13,CONCATENATE(" + ",VLOOKUP(LZ$10,$BU$14:$BW$44,2,FALSE)),VLOOKUP(LZ$10,$BU$14:$BW$44,2,FALSE)),"")</f>
        <v/>
      </c>
      <c r="MA31" s="182" t="str">
        <f>IF(COUNTIF($AL31,CA$8),IF(COUNTIF($LX31:LZ31,"")&lt;CA$13,CONCATENATE(" + ",VLOOKUP(MA$10,$BU$14:$BW$44,2,FALSE)),VLOOKUP(MA$10,$BU$14:$BW$44,2,FALSE)),"")</f>
        <v/>
      </c>
      <c r="MB31" s="182" t="str">
        <f>IF(COUNTIF($AL31,CB$8),IF(COUNTIF($LX31:MA31,"")&lt;CB$13,CONCATENATE(" + ",VLOOKUP(MB$10,$BU$14:$BW$44,2,FALSE)),VLOOKUP(MB$10,$BU$14:$BW$44,2,FALSE)),"")</f>
        <v/>
      </c>
      <c r="MC31" s="182" t="str">
        <f>IF(COUNTIF($AL31,CC$8),IF(COUNTIF($LX31:MB31,"")&lt;CC$13,CONCATENATE(" + ",VLOOKUP(MC$10,$BU$14:$BW$44,2,FALSE)),VLOOKUP(MC$10,$BU$14:$BW$44,2,FALSE)),"")</f>
        <v/>
      </c>
      <c r="MD31" s="182" t="str">
        <f>IF(COUNTIF($AL31,CD$8),IF(COUNTIF($LX31:MC31,"")&lt;CD$13,CONCATENATE(" + ",VLOOKUP(MD$10,$BU$14:$BW$44,2,FALSE)),VLOOKUP(MD$10,$BU$14:$BW$44,2,FALSE)),"")</f>
        <v/>
      </c>
      <c r="ME31" s="182" t="str">
        <f>IF(COUNTIF($AL31,CE$8),IF(COUNTIF($LX31:MD31,"")&lt;CE$13,CONCATENATE(" + ",VLOOKUP(ME$10,$BU$14:$BW$44,2,FALSE)),VLOOKUP(ME$10,$BU$14:$BW$44,2,FALSE)),"")</f>
        <v/>
      </c>
      <c r="MF31" s="182" t="str">
        <f>IF(COUNTIF($AL31,CF$8),IF(COUNTIF($LX31:ME31,"")&lt;CF$13,CONCATENATE(" + ",VLOOKUP(MF$10,$BU$14:$BW$44,2,FALSE)),VLOOKUP(MF$10,$BU$14:$BW$44,2,FALSE)),"")</f>
        <v/>
      </c>
      <c r="MG31" s="182" t="str">
        <f>IF(COUNTIF($AL31,CG$8),IF(COUNTIF($LX31:MF31,"")&lt;CG$13,CONCATENATE(" + ",VLOOKUP(MG$10,$BU$14:$BW$44,2,FALSE)),VLOOKUP(MG$10,$BU$14:$BW$44,2,FALSE)),"")</f>
        <v/>
      </c>
      <c r="MH31" s="182" t="str">
        <f>IF(COUNTIF($AL31,CH$8),IF(COUNTIF($LX31:MG31,"")&lt;CH$13,CONCATENATE(" + ",VLOOKUP(MH$10,$BU$14:$BW$44,2,FALSE)),VLOOKUP(MH$10,$BU$14:$BW$44,2,FALSE)),"")</f>
        <v/>
      </c>
      <c r="MI31" s="182" t="str">
        <f>IF(COUNTIF($AL31,CI$8),IF(COUNTIF($LX31:MH31,"")&lt;CI$13,CONCATENATE(" + ",VLOOKUP(MI$10,$BU$14:$BW$44,2,FALSE)),VLOOKUP(MI$10,$BU$14:$BW$44,2,FALSE)),"")</f>
        <v/>
      </c>
      <c r="MJ31" s="182" t="str">
        <f>IF(COUNTIF($AL31,CJ$8),IF(COUNTIF($LX31:MI31,"")&lt;CJ$13,CONCATENATE(" + ",VLOOKUP(MJ$10,$BU$14:$BW$44,2,FALSE)),VLOOKUP(MJ$10,$BU$14:$BW$44,2,FALSE)),"")</f>
        <v/>
      </c>
      <c r="MK31" s="182" t="str">
        <f>IF(COUNTIF($AL31,CK$8),IF(COUNTIF($LX31:MJ31,"")&lt;CK$13,CONCATENATE(" + ",VLOOKUP(MK$10,$BU$14:$BW$44,2,FALSE)),VLOOKUP(MK$10,$BU$14:$BW$44,2,FALSE)),"")</f>
        <v/>
      </c>
      <c r="ML31" s="182" t="str">
        <f>IF(COUNTIF($AL31,CL$8),IF(COUNTIF($LX31:MK31,"")&lt;CL$13,CONCATENATE(" + ",VLOOKUP(ML$10,$BU$14:$BW$44,2,FALSE)),VLOOKUP(ML$10,$BU$14:$BW$44,2,FALSE)),"")</f>
        <v/>
      </c>
      <c r="MM31" s="182" t="str">
        <f>IF(COUNTIF($AL31,CM$8),IF(COUNTIF($LX31:ML31,"")&lt;CM$13,CONCATENATE(" + ",VLOOKUP(MM$10,$BU$14:$BW$44,2,FALSE)),VLOOKUP(MM$10,$BU$14:$BW$44,2,FALSE)),"")</f>
        <v/>
      </c>
      <c r="MN31" s="182" t="str">
        <f>IF(COUNTIF($AL31,CN$8),IF(COUNTIF($LX31:MM31,"")&lt;CN$13,CONCATENATE(" + ",VLOOKUP(MN$10,$BU$14:$BW$44,2,FALSE)),VLOOKUP(MN$10,$BU$14:$BW$44,2,FALSE)),"")</f>
        <v/>
      </c>
      <c r="MO31" s="182" t="str">
        <f>IF(COUNTIF($AL31,CO$8),IF(COUNTIF($LX31:MN31,"")&lt;CO$13,CONCATENATE(" + ",VLOOKUP(MO$10,$BU$14:$BW$44,2,FALSE)),VLOOKUP(MO$10,$BU$14:$BW$44,2,FALSE)),"")</f>
        <v/>
      </c>
      <c r="MP31" s="182" t="str">
        <f>IF(COUNTIF($AL31,CP$8),IF(COUNTIF($LX31:MO31,"")&lt;CP$13,CONCATENATE(" + ",VLOOKUP(MP$10,$BU$14:$BW$44,2,FALSE)),VLOOKUP(MP$10,$BU$14:$BW$44,2,FALSE)),"")</f>
        <v/>
      </c>
      <c r="MQ31" s="182" t="str">
        <f>IF(COUNTIF($AL31,CQ$8),IF(COUNTIF($LX31:MP31,"")&lt;CQ$13,CONCATENATE(" + ",VLOOKUP(MQ$10,$BU$14:$BW$44,2,FALSE)),VLOOKUP(MQ$10,$BU$14:$BW$44,2,FALSE)),"")</f>
        <v/>
      </c>
      <c r="MR31" s="182" t="str">
        <f>IF(COUNTIF($AL31,CR$8),IF(COUNTIF($LX31:MQ31,"")&lt;CR$13,CONCATENATE(" + ",VLOOKUP(MR$10,$BU$14:$BW$44,2,FALSE)),VLOOKUP(MR$10,$BU$14:$BW$44,2,FALSE)),"")</f>
        <v/>
      </c>
      <c r="MS31" s="182" t="str">
        <f>IF(COUNTIF($AL31,CS$8),IF(COUNTIF($LX31:MR31,"")&lt;CS$13,CONCATENATE(" + ",VLOOKUP(MS$10,$BU$14:$BW$44,2,FALSE)),VLOOKUP(MS$10,$BU$14:$BW$44,2,FALSE)),"")</f>
        <v/>
      </c>
      <c r="MT31" s="182" t="str">
        <f>IF(COUNTIF($AL31,CT$8),IF(COUNTIF($LX31:MS31,"")&lt;CT$13,CONCATENATE(" + ",VLOOKUP(MT$10,$BU$14:$BW$44,2,FALSE)),VLOOKUP(MT$10,$BU$14:$BW$44,2,FALSE)),"")</f>
        <v/>
      </c>
      <c r="MU31" s="182" t="str">
        <f>IF(COUNTIF($AL31,CU$8),IF(COUNTIF($LX31:MT31,"")&lt;CU$13,CONCATENATE(" + ",VLOOKUP(MU$10,$BU$14:$BW$44,2,FALSE)),VLOOKUP(MU$10,$BU$14:$BW$44,2,FALSE)),"")</f>
        <v/>
      </c>
      <c r="MV31" s="182" t="str">
        <f>IF(COUNTIF($AL31,CV$8),IF(COUNTIF($LX31:MU31,"")&lt;CV$13,CONCATENATE(" + ",VLOOKUP(MV$10,$BU$14:$BW$44,2,FALSE)),VLOOKUP(MV$10,$BU$14:$BW$44,2,FALSE)),"")</f>
        <v/>
      </c>
      <c r="MW31" s="183" t="str">
        <f>IF(COUNTIF($AL31,CW$8),IF(COUNTIF($LX31:MV31,"")&lt;CW$13,CONCATENATE(" + ",VLOOKUP(MW$10,$BU$14:$BW$44,2,FALSE)),VLOOKUP(MW$10,$BU$14:$BW$44,2,FALSE)),"")</f>
        <v/>
      </c>
      <c r="MX31" s="181" t="str">
        <f t="shared" si="164"/>
        <v/>
      </c>
      <c r="MY31" s="184">
        <f t="shared" si="165"/>
        <v>0</v>
      </c>
      <c r="MZ31" s="182" t="str">
        <f t="shared" si="166"/>
        <v/>
      </c>
      <c r="NA31" s="182" t="str">
        <f t="shared" si="167"/>
        <v/>
      </c>
      <c r="NB31" s="182" t="str">
        <f t="shared" si="168"/>
        <v/>
      </c>
      <c r="NC31" s="182" t="str">
        <f t="shared" si="169"/>
        <v/>
      </c>
      <c r="ND31" s="182" t="str">
        <f t="shared" si="170"/>
        <v/>
      </c>
      <c r="NE31" s="182" t="str">
        <f t="shared" si="171"/>
        <v/>
      </c>
      <c r="NF31" s="182" t="str">
        <f t="shared" si="172"/>
        <v/>
      </c>
      <c r="NG31" s="182" t="str">
        <f t="shared" si="173"/>
        <v/>
      </c>
      <c r="NH31" s="182" t="str">
        <f t="shared" si="174"/>
        <v/>
      </c>
      <c r="NI31" s="182" t="str">
        <f t="shared" si="175"/>
        <v/>
      </c>
      <c r="NJ31" s="182" t="str">
        <f t="shared" si="176"/>
        <v/>
      </c>
      <c r="NK31" s="182" t="str">
        <f t="shared" si="177"/>
        <v/>
      </c>
      <c r="NL31" s="182" t="str">
        <f t="shared" si="178"/>
        <v/>
      </c>
      <c r="NM31" s="182" t="str">
        <f t="shared" si="179"/>
        <v/>
      </c>
      <c r="NN31" s="182" t="str">
        <f t="shared" si="180"/>
        <v/>
      </c>
      <c r="NO31" s="182" t="str">
        <f t="shared" si="181"/>
        <v/>
      </c>
      <c r="NP31" s="182" t="str">
        <f t="shared" si="182"/>
        <v/>
      </c>
      <c r="NQ31" s="182" t="str">
        <f t="shared" si="183"/>
        <v/>
      </c>
      <c r="NR31" s="182" t="str">
        <f t="shared" si="184"/>
        <v/>
      </c>
      <c r="NS31" s="182" t="str">
        <f t="shared" si="185"/>
        <v/>
      </c>
      <c r="NT31" s="182" t="str">
        <f t="shared" si="186"/>
        <v/>
      </c>
      <c r="NU31" s="182" t="str">
        <f t="shared" si="187"/>
        <v/>
      </c>
      <c r="NV31" s="182" t="str">
        <f t="shared" si="188"/>
        <v/>
      </c>
      <c r="NW31" s="183" t="str">
        <f t="shared" si="189"/>
        <v/>
      </c>
    </row>
    <row r="32" spans="1:387" s="258" customFormat="1" ht="17.25" customHeight="1" x14ac:dyDescent="0.25">
      <c r="A32" s="223" t="s">
        <v>390</v>
      </c>
      <c r="B32" s="224" t="s">
        <v>762</v>
      </c>
      <c r="C32" s="225" t="s">
        <v>763</v>
      </c>
      <c r="D32" s="225" t="s">
        <v>764</v>
      </c>
      <c r="E32" s="226" t="s">
        <v>130</v>
      </c>
      <c r="F32" s="227" t="s">
        <v>765</v>
      </c>
      <c r="G32" s="225" t="s">
        <v>130</v>
      </c>
      <c r="H32" s="225" t="s">
        <v>396</v>
      </c>
      <c r="I32" s="227" t="s">
        <v>766</v>
      </c>
      <c r="J32" s="227" t="s">
        <v>767</v>
      </c>
      <c r="K32" s="227" t="s">
        <v>768</v>
      </c>
      <c r="L32" s="227" t="s">
        <v>769</v>
      </c>
      <c r="M32" s="227" t="s">
        <v>770</v>
      </c>
      <c r="N32" s="228" t="s">
        <v>771</v>
      </c>
      <c r="O32" s="228" t="s">
        <v>772</v>
      </c>
      <c r="P32" s="228" t="s">
        <v>773</v>
      </c>
      <c r="Q32" s="228" t="s">
        <v>774</v>
      </c>
      <c r="R32" s="228" t="s">
        <v>130</v>
      </c>
      <c r="S32" s="228" t="s">
        <v>130</v>
      </c>
      <c r="T32" s="229">
        <v>35000</v>
      </c>
      <c r="U32" s="230" t="s">
        <v>720</v>
      </c>
      <c r="V32" s="230" t="s">
        <v>407</v>
      </c>
      <c r="W32" s="229">
        <v>35000</v>
      </c>
      <c r="X32" s="229">
        <v>0</v>
      </c>
      <c r="Y32" s="229" t="s">
        <v>408</v>
      </c>
      <c r="Z32" s="229" t="s">
        <v>409</v>
      </c>
      <c r="AA32" s="231">
        <v>0</v>
      </c>
      <c r="AB32" s="223"/>
      <c r="AC32" s="223"/>
      <c r="AD32" s="223"/>
      <c r="AE32" s="223"/>
      <c r="AF32" s="223"/>
      <c r="AG32" s="223" t="s">
        <v>221</v>
      </c>
      <c r="AH32" s="233" t="s">
        <v>247</v>
      </c>
      <c r="AI32" s="233" t="s">
        <v>274</v>
      </c>
      <c r="AJ32" s="233" t="s">
        <v>299</v>
      </c>
      <c r="AK32" s="233" t="s">
        <v>326</v>
      </c>
      <c r="AL32" s="233" t="s">
        <v>352</v>
      </c>
      <c r="AM32" s="41" t="s">
        <v>161</v>
      </c>
      <c r="AN32" s="42">
        <v>12</v>
      </c>
      <c r="AO32" s="232" t="s">
        <v>447</v>
      </c>
      <c r="AP32" s="42">
        <v>11</v>
      </c>
      <c r="AQ32" s="41" t="s">
        <v>411</v>
      </c>
      <c r="AR32" s="43">
        <v>10</v>
      </c>
      <c r="AS32" s="41" t="s">
        <v>412</v>
      </c>
      <c r="AT32" s="43">
        <v>6</v>
      </c>
      <c r="AU32" s="75" t="str">
        <f t="shared" si="1"/>
        <v>Ano</v>
      </c>
      <c r="AV32" s="75">
        <f t="shared" si="2"/>
        <v>10</v>
      </c>
      <c r="AW32" s="75" t="str">
        <f t="shared" si="3"/>
        <v>Ano</v>
      </c>
      <c r="AX32" s="75">
        <f t="shared" si="4"/>
        <v>12</v>
      </c>
      <c r="AY32" s="75" t="str">
        <f t="shared" si="5"/>
        <v>Nad 10 000</v>
      </c>
      <c r="AZ32" s="75">
        <f t="shared" si="6"/>
        <v>2</v>
      </c>
      <c r="BA32" s="75" t="str">
        <f t="shared" si="7"/>
        <v>Ano</v>
      </c>
      <c r="BB32" s="75">
        <f t="shared" si="8"/>
        <v>10</v>
      </c>
      <c r="BC32" s="75" t="str">
        <f t="shared" si="9"/>
        <v>Ne</v>
      </c>
      <c r="BD32" s="75">
        <f t="shared" si="10"/>
        <v>0</v>
      </c>
      <c r="BE32" s="75" t="str">
        <f t="shared" si="11"/>
        <v>Ne</v>
      </c>
      <c r="BF32" s="75">
        <f t="shared" si="12"/>
        <v>0</v>
      </c>
      <c r="BG32" s="69">
        <f t="shared" si="13"/>
        <v>34</v>
      </c>
      <c r="BH32" s="70">
        <f t="shared" si="14"/>
        <v>39</v>
      </c>
      <c r="BI32" s="69">
        <f t="shared" si="15"/>
        <v>73</v>
      </c>
      <c r="BJ32" s="71">
        <f t="shared" si="16"/>
        <v>0.73</v>
      </c>
      <c r="BK32" s="204">
        <f t="shared" si="17"/>
        <v>0.73</v>
      </c>
      <c r="BL32" s="72">
        <f t="shared" si="18"/>
        <v>0</v>
      </c>
      <c r="BM32" s="83">
        <f t="shared" si="19"/>
        <v>1</v>
      </c>
      <c r="BN32" s="221">
        <f t="shared" si="20"/>
        <v>1</v>
      </c>
      <c r="BO32" s="202">
        <f t="shared" si="21"/>
        <v>0</v>
      </c>
      <c r="BP32" s="101" t="str">
        <f t="shared" si="22"/>
        <v>Prostějov</v>
      </c>
      <c r="BQ32" s="256">
        <v>10900</v>
      </c>
      <c r="BR32" s="257" t="s">
        <v>66</v>
      </c>
      <c r="BS32" s="257" t="s">
        <v>66</v>
      </c>
      <c r="BT32" s="269"/>
      <c r="BU32" s="270" t="s">
        <v>351</v>
      </c>
      <c r="BV32" s="247" t="s">
        <v>810</v>
      </c>
      <c r="BW32" s="270">
        <v>8</v>
      </c>
      <c r="BX32" s="262" t="str">
        <f t="shared" si="23"/>
        <v>Ano</v>
      </c>
      <c r="BY32" s="263" t="str">
        <f t="shared" si="24"/>
        <v/>
      </c>
      <c r="BZ32" s="263" t="str">
        <f>IF(COUNTIF($AG32,BZ$8),IF(COUNTIF($BX32:BY32,"")&lt;BZ$13,CONCATENATE(" + ",VLOOKUP(BZ$10,$BU$14:$BW$44,2,FALSE)),VLOOKUP(BZ$10,$BU$14:$BW$44,2,FALSE)),"")</f>
        <v/>
      </c>
      <c r="CA32" s="263" t="str">
        <f>IF(COUNTIF($AG32,CA$8),IF(COUNTIF($BX32:BZ32,"")&lt;CA$13,CONCATENATE(" + ",VLOOKUP(CA$10,$BU$14:$BW$44,2,FALSE)),VLOOKUP(CA$10,$BU$14:$BW$44,2,FALSE)),"")</f>
        <v/>
      </c>
      <c r="CB32" s="263" t="str">
        <f>IF(COUNTIF($AG32,CB$8),IF(COUNTIF($BX32:CA32,"")&lt;CB$13,CONCATENATE(" + ",VLOOKUP(CB$10,$BU$14:$BW$44,2,FALSE)),VLOOKUP(CB$10,$BU$14:$BW$44,2,FALSE)),"")</f>
        <v/>
      </c>
      <c r="CC32" s="263" t="str">
        <f>IF(COUNTIF($AG32,CC$8),IF(COUNTIF($BX32:CB32,"")&lt;CC$13,CONCATENATE(" + ",VLOOKUP(CC$10,$BU$14:$BW$44,2,FALSE)),VLOOKUP(CC$10,$BU$14:$BW$44,2,FALSE)),"")</f>
        <v/>
      </c>
      <c r="CD32" s="263" t="str">
        <f>IF(COUNTIF($AG32,CD$8),IF(COUNTIF($BX32:CC32,"")&lt;CD$13,CONCATENATE(" + ",VLOOKUP(CD$10,$BU$14:$BW$44,2,FALSE)),VLOOKUP(CD$10,$BU$14:$BW$44,2,FALSE)),"")</f>
        <v/>
      </c>
      <c r="CE32" s="263" t="str">
        <f>IF(COUNTIF($AG32,CE$8),IF(COUNTIF($BX32:CD32,"")&lt;CE$13,CONCATENATE(" + ",VLOOKUP(CE$10,$BU$14:$BW$44,2,FALSE)),VLOOKUP(CE$10,$BU$14:$BW$44,2,FALSE)),"")</f>
        <v/>
      </c>
      <c r="CF32" s="263" t="str">
        <f>IF(COUNTIF($AG32,CF$8),IF(COUNTIF($BX32:CE32,"")&lt;CF$13,CONCATENATE(" + ",VLOOKUP(CF$10,$BU$14:$BW$44,2,FALSE)),VLOOKUP(CF$10,$BU$14:$BW$44,2,FALSE)),"")</f>
        <v/>
      </c>
      <c r="CG32" s="263" t="str">
        <f>IF(COUNTIF($AG32,CG$8),IF(COUNTIF($BX32:CF32,"")&lt;CG$13,CONCATENATE(" + ",VLOOKUP(CG$10,$BU$14:$BW$44,2,FALSE)),VLOOKUP(CG$10,$BU$14:$BW$44,2,FALSE)),"")</f>
        <v/>
      </c>
      <c r="CH32" s="263" t="str">
        <f>IF(COUNTIF($AG32,CH$8),IF(COUNTIF($BX32:CG32,"")&lt;CH$13,CONCATENATE(" + ",VLOOKUP(CH$10,$BU$14:$BW$44,2,FALSE)),VLOOKUP(CH$10,$BU$14:$BW$44,2,FALSE)),"")</f>
        <v/>
      </c>
      <c r="CI32" s="263" t="str">
        <f>IF(COUNTIF($AG32,CI$8),IF(COUNTIF($BX32:CH32,"")&lt;CI$13,CONCATENATE(" + ",VLOOKUP(CI$10,$BU$14:$BW$44,2,FALSE)),VLOOKUP(CI$10,$BU$14:$BW$44,2,FALSE)),"")</f>
        <v/>
      </c>
      <c r="CJ32" s="263" t="str">
        <f>IF(COUNTIF($AG32,CJ$8),IF(COUNTIF($BX32:CI32,"")&lt;CJ$13,CONCATENATE(" + ",VLOOKUP(CJ$10,$BU$14:$BW$44,2,FALSE)),VLOOKUP(CJ$10,$BU$14:$BW$44,2,FALSE)),"")</f>
        <v/>
      </c>
      <c r="CK32" s="263" t="str">
        <f>IF(COUNTIF($AG32,CK$8),IF(COUNTIF($BX32:CJ32,"")&lt;CK$13,CONCATENATE(" + ",VLOOKUP(CK$10,$BU$14:$BW$44,2,FALSE)),VLOOKUP(CK$10,$BU$14:$BW$44,2,FALSE)),"")</f>
        <v/>
      </c>
      <c r="CL32" s="263" t="str">
        <f>IF(COUNTIF($AG32,CL$8),IF(COUNTIF($BX32:CK32,"")&lt;CL$13,CONCATENATE(" + ",VLOOKUP(CL$10,$BU$14:$BW$44,2,FALSE)),VLOOKUP(CL$10,$BU$14:$BW$44,2,FALSE)),"")</f>
        <v/>
      </c>
      <c r="CM32" s="263" t="str">
        <f>IF(COUNTIF($AG32,CM$8),IF(COUNTIF($BX32:CL32,"")&lt;CM$13,CONCATENATE(" + ",VLOOKUP(CM$10,$BU$14:$BW$44,2,FALSE)),VLOOKUP(CM$10,$BU$14:$BW$44,2,FALSE)),"")</f>
        <v/>
      </c>
      <c r="CN32" s="263" t="str">
        <f>IF(COUNTIF($AG32,CN$8),IF(COUNTIF($BX32:CM32,"")&lt;CN$13,CONCATENATE(" + ",VLOOKUP(CN$10,$BU$14:$BW$44,2,FALSE)),VLOOKUP(CN$10,$BU$14:$BW$44,2,FALSE)),"")</f>
        <v/>
      </c>
      <c r="CO32" s="263" t="str">
        <f>IF(COUNTIF($AG32,CO$8),IF(COUNTIF($BX32:CN32,"")&lt;CO$13,CONCATENATE(" + ",VLOOKUP(CO$10,$BU$14:$BW$44,2,FALSE)),VLOOKUP(CO$10,$BU$14:$BW$44,2,FALSE)),"")</f>
        <v/>
      </c>
      <c r="CP32" s="263" t="str">
        <f>IF(COUNTIF($AG32,CP$8),IF(COUNTIF($BX32:CO32,"")&lt;CP$13,CONCATENATE(" + ",VLOOKUP(CP$10,$BU$14:$BW$44,2,FALSE)),VLOOKUP(CP$10,$BU$14:$BW$44,2,FALSE)),"")</f>
        <v/>
      </c>
      <c r="CQ32" s="263" t="str">
        <f>IF(COUNTIF($AG32,CQ$8),IF(COUNTIF($BX32:CP32,"")&lt;CQ$13,CONCATENATE(" + ",VLOOKUP(CQ$10,$BU$14:$BW$44,2,FALSE)),VLOOKUP(CQ$10,$BU$14:$BW$44,2,FALSE)),"")</f>
        <v/>
      </c>
      <c r="CR32" s="263" t="str">
        <f>IF(COUNTIF($AG32,CR$8),IF(COUNTIF($BX32:CQ32,"")&lt;CR$13,CONCATENATE(" + ",VLOOKUP(CR$10,$BU$14:$BW$44,2,FALSE)),VLOOKUP(CR$10,$BU$14:$BW$44,2,FALSE)),"")</f>
        <v/>
      </c>
      <c r="CS32" s="263" t="str">
        <f>IF(COUNTIF($AG32,CS$8),IF(COUNTIF($BX32:CR32,"")&lt;CS$13,CONCATENATE(" + ",VLOOKUP(CS$10,$BU$14:$BW$44,2,FALSE)),VLOOKUP(CS$10,$BU$14:$BW$44,2,FALSE)),"")</f>
        <v/>
      </c>
      <c r="CT32" s="263" t="str">
        <f>IF(COUNTIF($AG32,CT$8),IF(COUNTIF($BX32:CS32,"")&lt;CT$13,CONCATENATE(" + ",VLOOKUP(CT$10,$BU$14:$BW$44,2,FALSE)),VLOOKUP(CT$10,$BU$14:$BW$44,2,FALSE)),"")</f>
        <v/>
      </c>
      <c r="CU32" s="263" t="str">
        <f>IF(COUNTIF($AG32,CU$8),IF(COUNTIF($BX32:CT32,"")&lt;CU$13,CONCATENATE(" + ",VLOOKUP(CU$10,$BU$14:$BW$44,2,FALSE)),VLOOKUP(CU$10,$BU$14:$BW$44,2,FALSE)),"")</f>
        <v/>
      </c>
      <c r="CV32" s="263" t="str">
        <f>IF(COUNTIF($AG32,CV$8),IF(COUNTIF($BX32:CU32,"")&lt;CV$13,CONCATENATE(" + ",VLOOKUP(CV$10,$BU$14:$BW$44,2,FALSE)),VLOOKUP(CV$10,$BU$14:$BW$44,2,FALSE)),"")</f>
        <v/>
      </c>
      <c r="CW32" s="263" t="str">
        <f>IF(COUNTIF($AG32,CW$8),IF(COUNTIF($BX32:CV32,"")&lt;CW$13,CONCATENATE(" + ",VLOOKUP(CW$10,$BU$14:$BW$44,2,FALSE)),VLOOKUP(CW$10,$BU$14:$BW$44,2,FALSE)),"")</f>
        <v/>
      </c>
      <c r="CX32" s="262">
        <f t="shared" si="25"/>
        <v>10</v>
      </c>
      <c r="CY32" s="264" t="str">
        <f t="shared" si="26"/>
        <v/>
      </c>
      <c r="CZ32" s="263" t="str">
        <f t="shared" si="27"/>
        <v/>
      </c>
      <c r="DA32" s="263" t="str">
        <f t="shared" si="28"/>
        <v/>
      </c>
      <c r="DB32" s="263" t="str">
        <f t="shared" si="29"/>
        <v/>
      </c>
      <c r="DC32" s="263" t="str">
        <f t="shared" si="30"/>
        <v/>
      </c>
      <c r="DD32" s="263" t="str">
        <f t="shared" si="31"/>
        <v/>
      </c>
      <c r="DE32" s="263" t="str">
        <f t="shared" si="32"/>
        <v/>
      </c>
      <c r="DF32" s="263" t="str">
        <f t="shared" si="33"/>
        <v/>
      </c>
      <c r="DG32" s="263" t="str">
        <f t="shared" si="34"/>
        <v/>
      </c>
      <c r="DH32" s="263" t="str">
        <f t="shared" si="35"/>
        <v/>
      </c>
      <c r="DI32" s="263" t="str">
        <f t="shared" si="36"/>
        <v/>
      </c>
      <c r="DJ32" s="263" t="str">
        <f t="shared" si="37"/>
        <v/>
      </c>
      <c r="DK32" s="263" t="str">
        <f t="shared" si="38"/>
        <v/>
      </c>
      <c r="DL32" s="263" t="str">
        <f t="shared" si="39"/>
        <v/>
      </c>
      <c r="DM32" s="263" t="str">
        <f t="shared" si="40"/>
        <v/>
      </c>
      <c r="DN32" s="263" t="str">
        <f t="shared" si="41"/>
        <v/>
      </c>
      <c r="DO32" s="263" t="str">
        <f t="shared" si="42"/>
        <v/>
      </c>
      <c r="DP32" s="263" t="str">
        <f t="shared" si="43"/>
        <v/>
      </c>
      <c r="DQ32" s="263" t="str">
        <f t="shared" si="44"/>
        <v/>
      </c>
      <c r="DR32" s="263" t="str">
        <f t="shared" si="45"/>
        <v/>
      </c>
      <c r="DS32" s="263" t="str">
        <f t="shared" si="46"/>
        <v/>
      </c>
      <c r="DT32" s="263" t="str">
        <f t="shared" si="47"/>
        <v/>
      </c>
      <c r="DU32" s="263" t="str">
        <f t="shared" si="48"/>
        <v/>
      </c>
      <c r="DV32" s="263" t="str">
        <f t="shared" si="49"/>
        <v/>
      </c>
      <c r="DW32" s="265" t="str">
        <f t="shared" si="50"/>
        <v/>
      </c>
      <c r="DX32" s="262" t="str">
        <f t="shared" si="190"/>
        <v>Ano</v>
      </c>
      <c r="DY32" s="263" t="str">
        <f t="shared" si="51"/>
        <v/>
      </c>
      <c r="DZ32" s="263" t="str">
        <f>IF(COUNTIF($AH32,BZ$8),IF(COUNTIF($DX32:DY32,"")&lt;BZ$13,CONCATENATE(" + ",VLOOKUP(DZ$10,$BU$14:$BW$44,2,FALSE)),VLOOKUP(DZ$10,$BU$14:$BW$44,2,FALSE)),"")</f>
        <v/>
      </c>
      <c r="EA32" s="263" t="str">
        <f>IF(COUNTIF($AH32,CA$8),IF(COUNTIF($DX32:DZ32,"")&lt;CA$13,CONCATENATE(" + ",VLOOKUP(EA$10,$BU$14:$BW$44,2,FALSE)),VLOOKUP(EA$10,$BU$14:$BW$44,2,FALSE)),"")</f>
        <v/>
      </c>
      <c r="EB32" s="263" t="str">
        <f>IF(COUNTIF($AH32,CB$8),IF(COUNTIF($DX32:EA32,"")&lt;CB$13,CONCATENATE(" + ",VLOOKUP(EB$10,$BU$14:$BW$44,2,FALSE)),VLOOKUP(EB$10,$BU$14:$BW$44,2,FALSE)),"")</f>
        <v/>
      </c>
      <c r="EC32" s="263" t="str">
        <f>IF(COUNTIF($AH32,CC$8),IF(COUNTIF($DX32:EB32,"")&lt;CC$13,CONCATENATE(" + ",VLOOKUP(EC$10,$BU$14:$BW$44,2,FALSE)),VLOOKUP(EC$10,$BU$14:$BW$44,2,FALSE)),"")</f>
        <v/>
      </c>
      <c r="ED32" s="263" t="str">
        <f>IF(COUNTIF($AH32,CD$8),IF(COUNTIF($DX32:EC32,"")&lt;CD$13,CONCATENATE(" + ",VLOOKUP(ED$10,$BU$14:$BW$44,2,FALSE)),VLOOKUP(ED$10,$BU$14:$BW$44,2,FALSE)),"")</f>
        <v/>
      </c>
      <c r="EE32" s="263" t="str">
        <f>IF(COUNTIF($AH32,CE$8),IF(COUNTIF($DX32:ED32,"")&lt;CE$13,CONCATENATE(" + ",VLOOKUP(EE$10,$BU$14:$BW$44,2,FALSE)),VLOOKUP(EE$10,$BU$14:$BW$44,2,FALSE)),"")</f>
        <v/>
      </c>
      <c r="EF32" s="263" t="str">
        <f>IF(COUNTIF($AH32,CF$8),IF(COUNTIF($DX32:EE32,"")&lt;CF$13,CONCATENATE(" + ",VLOOKUP(EF$10,$BU$14:$BW$44,2,FALSE)),VLOOKUP(EF$10,$BU$14:$BW$44,2,FALSE)),"")</f>
        <v/>
      </c>
      <c r="EG32" s="263" t="str">
        <f>IF(COUNTIF($AH32,CG$8),IF(COUNTIF($DX32:EF32,"")&lt;CG$13,CONCATENATE(" + ",VLOOKUP(EG$10,$BU$14:$BW$44,2,FALSE)),VLOOKUP(EG$10,$BU$14:$BW$44,2,FALSE)),"")</f>
        <v/>
      </c>
      <c r="EH32" s="263" t="str">
        <f>IF(COUNTIF($AH32,CH$8),IF(COUNTIF($DX32:EG32,"")&lt;CH$13,CONCATENATE(" + ",VLOOKUP(EH$10,$BU$14:$BW$44,2,FALSE)),VLOOKUP(EH$10,$BU$14:$BW$44,2,FALSE)),"")</f>
        <v/>
      </c>
      <c r="EI32" s="263" t="str">
        <f>IF(COUNTIF($AH32,CI$8),IF(COUNTIF($DX32:EH32,"")&lt;CI$13,CONCATENATE(" + ",VLOOKUP(EI$10,$BU$14:$BW$44,2,FALSE)),VLOOKUP(EI$10,$BU$14:$BW$44,2,FALSE)),"")</f>
        <v/>
      </c>
      <c r="EJ32" s="263" t="str">
        <f>IF(COUNTIF($AH32,CJ$8),IF(COUNTIF($DX32:EI32,"")&lt;CJ$13,CONCATENATE(" + ",VLOOKUP(EJ$10,$BU$14:$BW$44,2,FALSE)),VLOOKUP(EJ$10,$BU$14:$BW$44,2,FALSE)),"")</f>
        <v/>
      </c>
      <c r="EK32" s="263" t="str">
        <f>IF(COUNTIF($AH32,CK$8),IF(COUNTIF($DX32:EJ32,"")&lt;CK$13,CONCATENATE(" + ",VLOOKUP(EK$10,$BU$14:$BW$44,2,FALSE)),VLOOKUP(EK$10,$BU$14:$BW$44,2,FALSE)),"")</f>
        <v/>
      </c>
      <c r="EL32" s="263" t="str">
        <f>IF(COUNTIF($AH32,CL$8),IF(COUNTIF($DX32:EK32,"")&lt;CL$13,CONCATENATE(" + ",VLOOKUP(EL$10,$BU$14:$BW$44,2,FALSE)),VLOOKUP(EL$10,$BU$14:$BW$44,2,FALSE)),"")</f>
        <v/>
      </c>
      <c r="EM32" s="263" t="str">
        <f>IF(COUNTIF($AH32,CM$8),IF(COUNTIF($DX32:EL32,"")&lt;CM$13,CONCATENATE(" + ",VLOOKUP(EM$10,$BU$14:$BW$44,2,FALSE)),VLOOKUP(EM$10,$BU$14:$BW$44,2,FALSE)),"")</f>
        <v/>
      </c>
      <c r="EN32" s="263" t="str">
        <f>IF(COUNTIF($AH32,CN$8),IF(COUNTIF($DX32:EM32,"")&lt;CN$13,CONCATENATE(" + ",VLOOKUP(EN$10,$BU$14:$BW$44,2,FALSE)),VLOOKUP(EN$10,$BU$14:$BW$44,2,FALSE)),"")</f>
        <v/>
      </c>
      <c r="EO32" s="263" t="str">
        <f>IF(COUNTIF($AH32,CO$8),IF(COUNTIF($DX32:EN32,"")&lt;CO$13,CONCATENATE(" + ",VLOOKUP(EO$10,$BU$14:$BW$44,2,FALSE)),VLOOKUP(EO$10,$BU$14:$BW$44,2,FALSE)),"")</f>
        <v/>
      </c>
      <c r="EP32" s="263" t="str">
        <f>IF(COUNTIF($AH32,CP$8),IF(COUNTIF($DX32:EO32,"")&lt;CP$13,CONCATENATE(" + ",VLOOKUP(EP$10,$BU$14:$BW$44,2,FALSE)),VLOOKUP(EP$10,$BU$14:$BW$44,2,FALSE)),"")</f>
        <v/>
      </c>
      <c r="EQ32" s="263" t="str">
        <f>IF(COUNTIF($AH32,CQ$8),IF(COUNTIF($DX32:EP32,"")&lt;CQ$13,CONCATENATE(" + ",VLOOKUP(EQ$10,$BU$14:$BW$44,2,FALSE)),VLOOKUP(EQ$10,$BU$14:$BW$44,2,FALSE)),"")</f>
        <v/>
      </c>
      <c r="ER32" s="263" t="str">
        <f>IF(COUNTIF($AH32,CR$8),IF(COUNTIF($DX32:EQ32,"")&lt;CR$13,CONCATENATE(" + ",VLOOKUP(ER$10,$BU$14:$BW$44,2,FALSE)),VLOOKUP(ER$10,$BU$14:$BW$44,2,FALSE)),"")</f>
        <v/>
      </c>
      <c r="ES32" s="263" t="str">
        <f>IF(COUNTIF($AH32,CS$8),IF(COUNTIF($DX32:ER32,"")&lt;CS$13,CONCATENATE(" + ",VLOOKUP(ES$10,$BU$14:$BW$44,2,FALSE)),VLOOKUP(ES$10,$BU$14:$BW$44,2,FALSE)),"")</f>
        <v/>
      </c>
      <c r="ET32" s="263" t="str">
        <f>IF(COUNTIF($AH32,CT$8),IF(COUNTIF($DX32:ES32,"")&lt;CT$13,CONCATENATE(" + ",VLOOKUP(ET$10,$BU$14:$BW$44,2,FALSE)),VLOOKUP(ET$10,$BU$14:$BW$44,2,FALSE)),"")</f>
        <v/>
      </c>
      <c r="EU32" s="263" t="str">
        <f>IF(COUNTIF($AH32,CU$8),IF(COUNTIF($DX32:ET32,"")&lt;CU$13,CONCATENATE(" + ",VLOOKUP(EU$10,$BU$14:$BW$44,2,FALSE)),VLOOKUP(EU$10,$BU$14:$BW$44,2,FALSE)),"")</f>
        <v/>
      </c>
      <c r="EV32" s="263" t="str">
        <f>IF(COUNTIF($AH32,CV$8),IF(COUNTIF($DX32:EU32,"")&lt;CV$13,CONCATENATE(" + ",VLOOKUP(EV$10,$BU$14:$BW$44,2,FALSE)),VLOOKUP(EV$10,$BU$14:$BW$44,2,FALSE)),"")</f>
        <v/>
      </c>
      <c r="EW32" s="265" t="str">
        <f>IF(COUNTIF($AH32,CW$8),IF(COUNTIF($DX32:EV32,"")&lt;CW$13,CONCATENATE(" + ",VLOOKUP(EW$10,$BU$14:$BW$44,2,FALSE)),VLOOKUP(EW$10,$BU$14:$BW$44,2,FALSE)),"")</f>
        <v/>
      </c>
      <c r="EX32" s="262">
        <f t="shared" si="52"/>
        <v>12</v>
      </c>
      <c r="EY32" s="264" t="str">
        <f t="shared" si="53"/>
        <v/>
      </c>
      <c r="EZ32" s="263" t="str">
        <f t="shared" si="54"/>
        <v/>
      </c>
      <c r="FA32" s="263" t="str">
        <f t="shared" si="55"/>
        <v/>
      </c>
      <c r="FB32" s="263" t="str">
        <f t="shared" si="56"/>
        <v/>
      </c>
      <c r="FC32" s="263" t="str">
        <f t="shared" si="57"/>
        <v/>
      </c>
      <c r="FD32" s="263" t="str">
        <f t="shared" si="58"/>
        <v/>
      </c>
      <c r="FE32" s="263" t="str">
        <f t="shared" si="59"/>
        <v/>
      </c>
      <c r="FF32" s="263" t="str">
        <f t="shared" si="60"/>
        <v/>
      </c>
      <c r="FG32" s="263" t="str">
        <f t="shared" si="61"/>
        <v/>
      </c>
      <c r="FH32" s="263" t="str">
        <f t="shared" si="62"/>
        <v/>
      </c>
      <c r="FI32" s="263" t="str">
        <f t="shared" si="63"/>
        <v/>
      </c>
      <c r="FJ32" s="263" t="str">
        <f t="shared" si="64"/>
        <v/>
      </c>
      <c r="FK32" s="263" t="str">
        <f t="shared" si="65"/>
        <v/>
      </c>
      <c r="FL32" s="263" t="str">
        <f t="shared" si="66"/>
        <v/>
      </c>
      <c r="FM32" s="263" t="str">
        <f t="shared" si="67"/>
        <v/>
      </c>
      <c r="FN32" s="263" t="str">
        <f t="shared" si="68"/>
        <v/>
      </c>
      <c r="FO32" s="263" t="str">
        <f t="shared" si="69"/>
        <v/>
      </c>
      <c r="FP32" s="263" t="str">
        <f t="shared" si="70"/>
        <v/>
      </c>
      <c r="FQ32" s="263" t="str">
        <f t="shared" si="71"/>
        <v/>
      </c>
      <c r="FR32" s="263" t="str">
        <f t="shared" si="72"/>
        <v/>
      </c>
      <c r="FS32" s="263" t="str">
        <f t="shared" si="73"/>
        <v/>
      </c>
      <c r="FT32" s="263" t="str">
        <f t="shared" si="74"/>
        <v/>
      </c>
      <c r="FU32" s="263" t="str">
        <f t="shared" si="75"/>
        <v/>
      </c>
      <c r="FV32" s="263" t="str">
        <f t="shared" si="76"/>
        <v/>
      </c>
      <c r="FW32" s="265" t="str">
        <f t="shared" si="77"/>
        <v/>
      </c>
      <c r="FX32" s="262" t="str">
        <f t="shared" si="78"/>
        <v/>
      </c>
      <c r="FY32" s="263" t="str">
        <f t="shared" si="79"/>
        <v>Nad 10 000</v>
      </c>
      <c r="FZ32" s="263" t="str">
        <f>IF(COUNTIF($AI32,BZ$8),IF(COUNTIF($FX32:FY32,"")&lt;BZ$13,CONCATENATE(" + ",VLOOKUP(FZ$10,$BU$14:$BW$44,2,FALSE)),VLOOKUP(FZ$10,$BU$14:$BW$44,2,FALSE)),"")</f>
        <v/>
      </c>
      <c r="GA32" s="263" t="str">
        <f>IF(COUNTIF($AI32,CA$8),IF(COUNTIF($FX32:FZ32,"")&lt;CA$13,CONCATENATE(" + ",VLOOKUP(GA$10,$BU$14:$BW$44,2,FALSE)),VLOOKUP(GA$10,$BU$14:$BW$44,2,FALSE)),"")</f>
        <v/>
      </c>
      <c r="GB32" s="263" t="str">
        <f>IF(COUNTIF($AI32,CB$8),IF(COUNTIF($FX32:GA32,"")&lt;CB$13,CONCATENATE(" + ",VLOOKUP(GB$10,$BU$14:$BW$44,2,FALSE)),VLOOKUP(GB$10,$BU$14:$BW$44,2,FALSE)),"")</f>
        <v/>
      </c>
      <c r="GC32" s="263" t="str">
        <f>IF(COUNTIF($AI32,CC$8),IF(COUNTIF($FX32:GB32,"")&lt;CC$13,CONCATENATE(" + ",VLOOKUP(GC$10,$BU$14:$BW$44,2,FALSE)),VLOOKUP(GC$10,$BU$14:$BW$44,2,FALSE)),"")</f>
        <v/>
      </c>
      <c r="GD32" s="263" t="str">
        <f>IF(COUNTIF($AI32,CD$8),IF(COUNTIF($FX32:GC32,"")&lt;CD$13,CONCATENATE(" + ",VLOOKUP(GD$10,$BU$14:$BW$44,2,FALSE)),VLOOKUP(GD$10,$BU$14:$BW$44,2,FALSE)),"")</f>
        <v/>
      </c>
      <c r="GE32" s="263" t="str">
        <f>IF(COUNTIF($AI32,CE$8),IF(COUNTIF($FX32:GD32,"")&lt;CE$13,CONCATENATE(" + ",VLOOKUP(GE$10,$BU$14:$BW$44,2,FALSE)),VLOOKUP(GE$10,$BU$14:$BW$44,2,FALSE)),"")</f>
        <v/>
      </c>
      <c r="GF32" s="263" t="str">
        <f>IF(COUNTIF($AI32,CF$8),IF(COUNTIF($FX32:GE32,"")&lt;CF$13,CONCATENATE(" + ",VLOOKUP(GF$10,$BU$14:$BW$44,2,FALSE)),VLOOKUP(GF$10,$BU$14:$BW$44,2,FALSE)),"")</f>
        <v/>
      </c>
      <c r="GG32" s="263" t="str">
        <f>IF(COUNTIF($AI32,CG$8),IF(COUNTIF($FX32:GF32,"")&lt;CG$13,CONCATENATE(" + ",VLOOKUP(GG$10,$BU$14:$BW$44,2,FALSE)),VLOOKUP(GG$10,$BU$14:$BW$44,2,FALSE)),"")</f>
        <v/>
      </c>
      <c r="GH32" s="263" t="str">
        <f>IF(COUNTIF($AI32,CH$8),IF(COUNTIF($FX32:GG32,"")&lt;CH$13,CONCATENATE(" + ",VLOOKUP(GH$10,$BU$14:$BW$44,2,FALSE)),VLOOKUP(GH$10,$BU$14:$BW$44,2,FALSE)),"")</f>
        <v/>
      </c>
      <c r="GI32" s="263" t="str">
        <f>IF(COUNTIF($AI32,CI$8),IF(COUNTIF($FX32:GH32,"")&lt;CI$13,CONCATENATE(" + ",VLOOKUP(GI$10,$BU$14:$BW$44,2,FALSE)),VLOOKUP(GI$10,$BU$14:$BW$44,2,FALSE)),"")</f>
        <v/>
      </c>
      <c r="GJ32" s="263" t="str">
        <f>IF(COUNTIF($AI32,CJ$8),IF(COUNTIF($FX32:GI32,"")&lt;CJ$13,CONCATENATE(" + ",VLOOKUP(GJ$10,$BU$14:$BW$44,2,FALSE)),VLOOKUP(GJ$10,$BU$14:$BW$44,2,FALSE)),"")</f>
        <v/>
      </c>
      <c r="GK32" s="263" t="str">
        <f>IF(COUNTIF($AI32,CK$8),IF(COUNTIF($FX32:GJ32,"")&lt;CK$13,CONCATENATE(" + ",VLOOKUP(GK$10,$BU$14:$BW$44,2,FALSE)),VLOOKUP(GK$10,$BU$14:$BW$44,2,FALSE)),"")</f>
        <v/>
      </c>
      <c r="GL32" s="263" t="str">
        <f>IF(COUNTIF($AI32,CL$8),IF(COUNTIF($FX32:GK32,"")&lt;CL$13,CONCATENATE(" + ",VLOOKUP(GL$10,$BU$14:$BW$44,2,FALSE)),VLOOKUP(GL$10,$BU$14:$BW$44,2,FALSE)),"")</f>
        <v/>
      </c>
      <c r="GM32" s="263" t="str">
        <f>IF(COUNTIF($AI32,CM$8),IF(COUNTIF($FX32:GL32,"")&lt;CM$13,CONCATENATE(" + ",VLOOKUP(GM$10,$BU$14:$BW$44,2,FALSE)),VLOOKUP(GM$10,$BU$14:$BW$44,2,FALSE)),"")</f>
        <v/>
      </c>
      <c r="GN32" s="263" t="str">
        <f>IF(COUNTIF($AI32,CN$8),IF(COUNTIF($FX32:GM32,"")&lt;CN$13,CONCATENATE(" + ",VLOOKUP(GN$10,$BU$14:$BW$44,2,FALSE)),VLOOKUP(GN$10,$BU$14:$BW$44,2,FALSE)),"")</f>
        <v/>
      </c>
      <c r="GO32" s="263" t="str">
        <f>IF(COUNTIF($AI32,CO$8),IF(COUNTIF($FX32:GN32,"")&lt;CO$13,CONCATENATE(" + ",VLOOKUP(GO$10,$BU$14:$BW$44,2,FALSE)),VLOOKUP(GO$10,$BU$14:$BW$44,2,FALSE)),"")</f>
        <v/>
      </c>
      <c r="GP32" s="263" t="str">
        <f>IF(COUNTIF($AI32,CP$8),IF(COUNTIF($FX32:GO32,"")&lt;CP$13,CONCATENATE(" + ",VLOOKUP(GP$10,$BU$14:$BW$44,2,FALSE)),VLOOKUP(GP$10,$BU$14:$BW$44,2,FALSE)),"")</f>
        <v/>
      </c>
      <c r="GQ32" s="263" t="str">
        <f>IF(COUNTIF($AI32,CQ$8),IF(COUNTIF($FX32:GP32,"")&lt;CQ$13,CONCATENATE(" + ",VLOOKUP(GQ$10,$BU$14:$BW$44,2,FALSE)),VLOOKUP(GQ$10,$BU$14:$BW$44,2,FALSE)),"")</f>
        <v/>
      </c>
      <c r="GR32" s="263" t="str">
        <f>IF(COUNTIF($AI32,CR$8),IF(COUNTIF($FX32:GQ32,"")&lt;CR$13,CONCATENATE(" + ",VLOOKUP(GR$10,$BU$14:$BW$44,2,FALSE)),VLOOKUP(GR$10,$BU$14:$BW$44,2,FALSE)),"")</f>
        <v/>
      </c>
      <c r="GS32" s="263" t="str">
        <f>IF(COUNTIF($AI32,CS$8),IF(COUNTIF($FX32:GR32,"")&lt;CS$13,CONCATENATE(" + ",VLOOKUP(GS$10,$BU$14:$BW$44,2,FALSE)),VLOOKUP(GS$10,$BU$14:$BW$44,2,FALSE)),"")</f>
        <v/>
      </c>
      <c r="GT32" s="263" t="str">
        <f>IF(COUNTIF($AI32,CT$8),IF(COUNTIF($FX32:GS32,"")&lt;CT$13,CONCATENATE(" + ",VLOOKUP(GT$10,$BU$14:$BW$44,2,FALSE)),VLOOKUP(GT$10,$BU$14:$BW$44,2,FALSE)),"")</f>
        <v/>
      </c>
      <c r="GU32" s="263" t="str">
        <f>IF(COUNTIF($AI32,CU$8),IF(COUNTIF($FX32:GT32,"")&lt;CU$13,CONCATENATE(" + ",VLOOKUP(GU$10,$BU$14:$BW$44,2,FALSE)),VLOOKUP(GU$10,$BU$14:$BW$44,2,FALSE)),"")</f>
        <v/>
      </c>
      <c r="GV32" s="263" t="str">
        <f>IF(COUNTIF($AI32,CV$8),IF(COUNTIF($FX32:GU32,"")&lt;CV$13,CONCATENATE(" + ",VLOOKUP(GV$10,$BU$14:$BW$44,2,FALSE)),VLOOKUP(GV$10,$BU$14:$BW$44,2,FALSE)),"")</f>
        <v/>
      </c>
      <c r="GW32" s="265" t="str">
        <f>IF(COUNTIF($AI32,CW$8),IF(COUNTIF($FX32:GV32,"")&lt;CW$13,CONCATENATE(" + ",VLOOKUP(GW$10,$BU$14:$BW$44,2,FALSE)),VLOOKUP(GW$10,$BU$14:$BW$44,2,FALSE)),"")</f>
        <v/>
      </c>
      <c r="GX32" s="262" t="str">
        <f t="shared" si="80"/>
        <v/>
      </c>
      <c r="GY32" s="264">
        <f t="shared" si="81"/>
        <v>2</v>
      </c>
      <c r="GZ32" s="263" t="str">
        <f t="shared" si="82"/>
        <v/>
      </c>
      <c r="HA32" s="263" t="str">
        <f t="shared" si="83"/>
        <v/>
      </c>
      <c r="HB32" s="263" t="str">
        <f t="shared" si="84"/>
        <v/>
      </c>
      <c r="HC32" s="263" t="str">
        <f t="shared" si="85"/>
        <v/>
      </c>
      <c r="HD32" s="263" t="str">
        <f t="shared" si="86"/>
        <v/>
      </c>
      <c r="HE32" s="263" t="str">
        <f t="shared" si="87"/>
        <v/>
      </c>
      <c r="HF32" s="263" t="str">
        <f t="shared" si="88"/>
        <v/>
      </c>
      <c r="HG32" s="263" t="str">
        <f t="shared" si="89"/>
        <v/>
      </c>
      <c r="HH32" s="263" t="str">
        <f t="shared" si="90"/>
        <v/>
      </c>
      <c r="HI32" s="263" t="str">
        <f t="shared" si="91"/>
        <v/>
      </c>
      <c r="HJ32" s="263" t="str">
        <f t="shared" si="92"/>
        <v/>
      </c>
      <c r="HK32" s="263" t="str">
        <f t="shared" si="93"/>
        <v/>
      </c>
      <c r="HL32" s="263" t="str">
        <f t="shared" si="94"/>
        <v/>
      </c>
      <c r="HM32" s="263" t="str">
        <f t="shared" si="95"/>
        <v/>
      </c>
      <c r="HN32" s="263" t="str">
        <f t="shared" si="96"/>
        <v/>
      </c>
      <c r="HO32" s="263" t="str">
        <f t="shared" si="97"/>
        <v/>
      </c>
      <c r="HP32" s="263" t="str">
        <f t="shared" si="98"/>
        <v/>
      </c>
      <c r="HQ32" s="263" t="str">
        <f t="shared" si="99"/>
        <v/>
      </c>
      <c r="HR32" s="263" t="str">
        <f t="shared" si="100"/>
        <v/>
      </c>
      <c r="HS32" s="263" t="str">
        <f t="shared" si="101"/>
        <v/>
      </c>
      <c r="HT32" s="263" t="str">
        <f t="shared" si="102"/>
        <v/>
      </c>
      <c r="HU32" s="263" t="str">
        <f t="shared" si="103"/>
        <v/>
      </c>
      <c r="HV32" s="263" t="str">
        <f t="shared" si="104"/>
        <v/>
      </c>
      <c r="HW32" s="265" t="str">
        <f t="shared" si="105"/>
        <v/>
      </c>
      <c r="HX32" s="262" t="str">
        <f t="shared" si="106"/>
        <v>Ano</v>
      </c>
      <c r="HY32" s="263" t="str">
        <f t="shared" si="107"/>
        <v/>
      </c>
      <c r="HZ32" s="263" t="str">
        <f>IF(COUNTIF($AJ32,BZ$8),IF(COUNTIF($HX32:HY32,"")&lt;BZ$13,CONCATENATE(" + ",VLOOKUP(HZ$10,$BU$14:$BW$44,2,FALSE)),VLOOKUP(HZ$10,$BU$14:$BW$44,2,FALSE)),"")</f>
        <v/>
      </c>
      <c r="IA32" s="263" t="str">
        <f>IF(COUNTIF($AJ32,CA$8),IF(COUNTIF($HX32:HZ32,"")&lt;CA$13,CONCATENATE(" + ",VLOOKUP(IA$10,$BU$14:$BW$44,2,FALSE)),VLOOKUP(IA$10,$BU$14:$BW$44,2,FALSE)),"")</f>
        <v/>
      </c>
      <c r="IB32" s="263" t="str">
        <f>IF(COUNTIF($AJ32,CB$8),IF(COUNTIF($HX32:IA32,"")&lt;CB$13,CONCATENATE(" + ",VLOOKUP(IB$10,$BU$14:$BW$44,2,FALSE)),VLOOKUP(IB$10,$BU$14:$BW$44,2,FALSE)),"")</f>
        <v/>
      </c>
      <c r="IC32" s="263" t="str">
        <f>IF(COUNTIF($AJ32,CC$8),IF(COUNTIF($HX32:IB32,"")&lt;CC$13,CONCATENATE(" + ",VLOOKUP(IC$10,$BU$14:$BW$44,2,FALSE)),VLOOKUP(IC$10,$BU$14:$BW$44,2,FALSE)),"")</f>
        <v/>
      </c>
      <c r="ID32" s="263" t="str">
        <f>IF(COUNTIF($AJ32,CD$8),IF(COUNTIF($HX32:IC32,"")&lt;CD$13,CONCATENATE(" + ",VLOOKUP(ID$10,$BU$14:$BW$44,2,FALSE)),VLOOKUP(ID$10,$BU$14:$BW$44,2,FALSE)),"")</f>
        <v/>
      </c>
      <c r="IE32" s="263" t="str">
        <f>IF(COUNTIF($AJ32,CE$8),IF(COUNTIF($HX32:ID32,"")&lt;CE$13,CONCATENATE(" + ",VLOOKUP(IE$10,$BU$14:$BW$44,2,FALSE)),VLOOKUP(IE$10,$BU$14:$BW$44,2,FALSE)),"")</f>
        <v/>
      </c>
      <c r="IF32" s="263" t="str">
        <f>IF(COUNTIF($AJ32,CF$8),IF(COUNTIF($HX32:IE32,"")&lt;CF$13,CONCATENATE(" + ",VLOOKUP(IF$10,$BU$14:$BW$44,2,FALSE)),VLOOKUP(IF$10,$BU$14:$BW$44,2,FALSE)),"")</f>
        <v/>
      </c>
      <c r="IG32" s="263" t="str">
        <f>IF(COUNTIF($AJ32,CG$8),IF(COUNTIF($HX32:IF32,"")&lt;CG$13,CONCATENATE(" + ",VLOOKUP(IG$10,$BU$14:$BW$44,2,FALSE)),VLOOKUP(IG$10,$BU$14:$BW$44,2,FALSE)),"")</f>
        <v/>
      </c>
      <c r="IH32" s="263" t="str">
        <f>IF(COUNTIF($AJ32,CH$8),IF(COUNTIF($HX32:IG32,"")&lt;CH$13,CONCATENATE(" + ",VLOOKUP(IH$10,$BU$14:$BW$44,2,FALSE)),VLOOKUP(IH$10,$BU$14:$BW$44,2,FALSE)),"")</f>
        <v/>
      </c>
      <c r="II32" s="263" t="str">
        <f>IF(COUNTIF($AJ32,CI$8),IF(COUNTIF($HX32:IH32,"")&lt;CI$13,CONCATENATE(" + ",VLOOKUP(II$10,$BU$14:$BW$44,2,FALSE)),VLOOKUP(II$10,$BU$14:$BW$44,2,FALSE)),"")</f>
        <v/>
      </c>
      <c r="IJ32" s="263" t="str">
        <f>IF(COUNTIF($AJ32,CJ$8),IF(COUNTIF($HX32:II32,"")&lt;CJ$13,CONCATENATE(" + ",VLOOKUP(IJ$10,$BU$14:$BW$44,2,FALSE)),VLOOKUP(IJ$10,$BU$14:$BW$44,2,FALSE)),"")</f>
        <v/>
      </c>
      <c r="IK32" s="263" t="str">
        <f>IF(COUNTIF($AJ32,CK$8),IF(COUNTIF($HX32:IJ32,"")&lt;CK$13,CONCATENATE(" + ",VLOOKUP(IK$10,$BU$14:$BW$44,2,FALSE)),VLOOKUP(IK$10,$BU$14:$BW$44,2,FALSE)),"")</f>
        <v/>
      </c>
      <c r="IL32" s="263" t="str">
        <f>IF(COUNTIF($AJ32,CL$8),IF(COUNTIF($HX32:IK32,"")&lt;CL$13,CONCATENATE(" + ",VLOOKUP(IL$10,$BU$14:$BW$44,2,FALSE)),VLOOKUP(IL$10,$BU$14:$BW$44,2,FALSE)),"")</f>
        <v/>
      </c>
      <c r="IM32" s="263" t="str">
        <f>IF(COUNTIF($AJ32,CM$8),IF(COUNTIF($HX32:IL32,"")&lt;CM$13,CONCATENATE(" + ",VLOOKUP(IM$10,$BU$14:$BW$44,2,FALSE)),VLOOKUP(IM$10,$BU$14:$BW$44,2,FALSE)),"")</f>
        <v/>
      </c>
      <c r="IN32" s="263" t="str">
        <f>IF(COUNTIF($AJ32,CN$8),IF(COUNTIF($HX32:IM32,"")&lt;CN$13,CONCATENATE(" + ",VLOOKUP(IN$10,$BU$14:$BW$44,2,FALSE)),VLOOKUP(IN$10,$BU$14:$BW$44,2,FALSE)),"")</f>
        <v/>
      </c>
      <c r="IO32" s="263" t="str">
        <f>IF(COUNTIF($AJ32,CO$8),IF(COUNTIF($HX32:IN32,"")&lt;CO$13,CONCATENATE(" + ",VLOOKUP(IO$10,$BU$14:$BW$44,2,FALSE)),VLOOKUP(IO$10,$BU$14:$BW$44,2,FALSE)),"")</f>
        <v/>
      </c>
      <c r="IP32" s="263" t="str">
        <f>IF(COUNTIF($AJ32,CP$8),IF(COUNTIF($HX32:IO32,"")&lt;CP$13,CONCATENATE(" + ",VLOOKUP(IP$10,$BU$14:$BW$44,2,FALSE)),VLOOKUP(IP$10,$BU$14:$BW$44,2,FALSE)),"")</f>
        <v/>
      </c>
      <c r="IQ32" s="263" t="str">
        <f>IF(COUNTIF($AJ32,CQ$8),IF(COUNTIF($HX32:IP32,"")&lt;CQ$13,CONCATENATE(" + ",VLOOKUP(IQ$10,$BU$14:$BW$44,2,FALSE)),VLOOKUP(IQ$10,$BU$14:$BW$44,2,FALSE)),"")</f>
        <v/>
      </c>
      <c r="IR32" s="263" t="str">
        <f>IF(COUNTIF($AJ32,CR$8),IF(COUNTIF($HX32:IQ32,"")&lt;CR$13,CONCATENATE(" + ",VLOOKUP(IR$10,$BU$14:$BW$44,2,FALSE)),VLOOKUP(IR$10,$BU$14:$BW$44,2,FALSE)),"")</f>
        <v/>
      </c>
      <c r="IS32" s="263" t="str">
        <f>IF(COUNTIF($AJ32,CS$8),IF(COUNTIF($HX32:IR32,"")&lt;CS$13,CONCATENATE(" + ",VLOOKUP(IS$10,$BU$14:$BW$44,2,FALSE)),VLOOKUP(IS$10,$BU$14:$BW$44,2,FALSE)),"")</f>
        <v/>
      </c>
      <c r="IT32" s="263" t="str">
        <f>IF(COUNTIF($AJ32,CT$8),IF(COUNTIF($HX32:IS32,"")&lt;CT$13,CONCATENATE(" + ",VLOOKUP(IT$10,$BU$14:$BW$44,2,FALSE)),VLOOKUP(IT$10,$BU$14:$BW$44,2,FALSE)),"")</f>
        <v/>
      </c>
      <c r="IU32" s="263" t="str">
        <f>IF(COUNTIF($AJ32,CU$8),IF(COUNTIF($HX32:IT32,"")&lt;CU$13,CONCATENATE(" + ",VLOOKUP(IU$10,$BU$14:$BW$44,2,FALSE)),VLOOKUP(IU$10,$BU$14:$BW$44,2,FALSE)),"")</f>
        <v/>
      </c>
      <c r="IV32" s="263" t="str">
        <f>IF(COUNTIF($AJ32,CV$8),IF(COUNTIF($HX32:IU32,"")&lt;CV$13,CONCATENATE(" + ",VLOOKUP(IV$10,$BU$14:$BW$44,2,FALSE)),VLOOKUP(IV$10,$BU$14:$BW$44,2,FALSE)),"")</f>
        <v/>
      </c>
      <c r="IW32" s="265" t="str">
        <f>IF(COUNTIF($AJ32,CW$8),IF(COUNTIF($HX32:IV32,"")&lt;CW$13,CONCATENATE(" + ",VLOOKUP(IW$10,$BU$14:$BW$44,2,FALSE)),VLOOKUP(IW$10,$BU$14:$BW$44,2,FALSE)),"")</f>
        <v/>
      </c>
      <c r="IX32" s="262">
        <f t="shared" si="108"/>
        <v>10</v>
      </c>
      <c r="IY32" s="264" t="str">
        <f t="shared" si="109"/>
        <v/>
      </c>
      <c r="IZ32" s="263" t="str">
        <f t="shared" si="110"/>
        <v/>
      </c>
      <c r="JA32" s="263" t="str">
        <f t="shared" si="111"/>
        <v/>
      </c>
      <c r="JB32" s="263" t="str">
        <f t="shared" si="112"/>
        <v/>
      </c>
      <c r="JC32" s="263" t="str">
        <f t="shared" si="113"/>
        <v/>
      </c>
      <c r="JD32" s="263" t="str">
        <f t="shared" si="114"/>
        <v/>
      </c>
      <c r="JE32" s="263" t="str">
        <f t="shared" si="115"/>
        <v/>
      </c>
      <c r="JF32" s="263" t="str">
        <f t="shared" si="116"/>
        <v/>
      </c>
      <c r="JG32" s="263" t="str">
        <f t="shared" si="117"/>
        <v/>
      </c>
      <c r="JH32" s="263" t="str">
        <f t="shared" si="118"/>
        <v/>
      </c>
      <c r="JI32" s="263" t="str">
        <f t="shared" si="119"/>
        <v/>
      </c>
      <c r="JJ32" s="263" t="str">
        <f t="shared" si="120"/>
        <v/>
      </c>
      <c r="JK32" s="263" t="str">
        <f t="shared" si="121"/>
        <v/>
      </c>
      <c r="JL32" s="263" t="str">
        <f t="shared" si="122"/>
        <v/>
      </c>
      <c r="JM32" s="263" t="str">
        <f t="shared" si="123"/>
        <v/>
      </c>
      <c r="JN32" s="263" t="str">
        <f t="shared" si="124"/>
        <v/>
      </c>
      <c r="JO32" s="263" t="str">
        <f t="shared" si="125"/>
        <v/>
      </c>
      <c r="JP32" s="263" t="str">
        <f t="shared" si="126"/>
        <v/>
      </c>
      <c r="JQ32" s="263" t="str">
        <f t="shared" si="127"/>
        <v/>
      </c>
      <c r="JR32" s="263" t="str">
        <f t="shared" si="128"/>
        <v/>
      </c>
      <c r="JS32" s="263" t="str">
        <f t="shared" si="129"/>
        <v/>
      </c>
      <c r="JT32" s="263" t="str">
        <f t="shared" si="130"/>
        <v/>
      </c>
      <c r="JU32" s="263" t="str">
        <f t="shared" si="131"/>
        <v/>
      </c>
      <c r="JV32" s="263" t="str">
        <f t="shared" si="132"/>
        <v/>
      </c>
      <c r="JW32" s="265" t="str">
        <f t="shared" si="133"/>
        <v/>
      </c>
      <c r="JX32" s="262" t="str">
        <f t="shared" si="134"/>
        <v/>
      </c>
      <c r="JY32" s="263" t="str">
        <f t="shared" si="135"/>
        <v>Ne</v>
      </c>
      <c r="JZ32" s="263" t="str">
        <f>IF(COUNTIF($AK32,BZ$8),IF(COUNTIF($JX32:JY32,"")&lt;BZ$13,CONCATENATE(" + ",VLOOKUP(JZ$10,$BU$14:$BW$44,2,FALSE)),VLOOKUP(JZ$10,$BU$14:$BW$44,2,FALSE)),"")</f>
        <v/>
      </c>
      <c r="KA32" s="263" t="str">
        <f>IF(COUNTIF($AK32,CA$8),IF(COUNTIF($JX32:JZ32,"")&lt;CA$13,CONCATENATE(" + ",VLOOKUP(KA$10,$BU$14:$BW$44,2,FALSE)),VLOOKUP(KA$10,$BU$14:$BW$44,2,FALSE)),"")</f>
        <v/>
      </c>
      <c r="KB32" s="263" t="str">
        <f>IF(COUNTIF($AK32,CB$8),IF(COUNTIF($JX32:KA32,"")&lt;CB$13,CONCATENATE(" + ",VLOOKUP(KB$10,$BU$14:$BW$44,2,FALSE)),VLOOKUP(KB$10,$BU$14:$BW$44,2,FALSE)),"")</f>
        <v/>
      </c>
      <c r="KC32" s="263" t="str">
        <f>IF(COUNTIF($AK32,CC$8),IF(COUNTIF($JX32:KB32,"")&lt;CC$13,CONCATENATE(" + ",VLOOKUP(KC$10,$BU$14:$BW$44,2,FALSE)),VLOOKUP(KC$10,$BU$14:$BW$44,2,FALSE)),"")</f>
        <v/>
      </c>
      <c r="KD32" s="263" t="str">
        <f>IF(COUNTIF($AK32,CD$8),IF(COUNTIF($JX32:KC32,"")&lt;CD$13,CONCATENATE(" + ",VLOOKUP(KD$10,$BU$14:$BW$44,2,FALSE)),VLOOKUP(KD$10,$BU$14:$BW$44,2,FALSE)),"")</f>
        <v/>
      </c>
      <c r="KE32" s="263" t="str">
        <f>IF(COUNTIF($AK32,CE$8),IF(COUNTIF($JX32:KD32,"")&lt;CE$13,CONCATENATE(" + ",VLOOKUP(KE$10,$BU$14:$BW$44,2,FALSE)),VLOOKUP(KE$10,$BU$14:$BW$44,2,FALSE)),"")</f>
        <v/>
      </c>
      <c r="KF32" s="263" t="str">
        <f>IF(COUNTIF($AK32,CF$8),IF(COUNTIF($JX32:KE32,"")&lt;CF$13,CONCATENATE(" + ",VLOOKUP(KF$10,$BU$14:$BW$44,2,FALSE)),VLOOKUP(KF$10,$BU$14:$BW$44,2,FALSE)),"")</f>
        <v/>
      </c>
      <c r="KG32" s="263" t="str">
        <f>IF(COUNTIF($AK32,CG$8),IF(COUNTIF($JX32:KF32,"")&lt;CG$13,CONCATENATE(" + ",VLOOKUP(KG$10,$BU$14:$BW$44,2,FALSE)),VLOOKUP(KG$10,$BU$14:$BW$44,2,FALSE)),"")</f>
        <v/>
      </c>
      <c r="KH32" s="263" t="str">
        <f>IF(COUNTIF($AK32,CH$8),IF(COUNTIF($JX32:KG32,"")&lt;CH$13,CONCATENATE(" + ",VLOOKUP(KH$10,$BU$14:$BW$44,2,FALSE)),VLOOKUP(KH$10,$BU$14:$BW$44,2,FALSE)),"")</f>
        <v/>
      </c>
      <c r="KI32" s="263" t="str">
        <f>IF(COUNTIF($AK32,CI$8),IF(COUNTIF($JX32:KH32,"")&lt;CI$13,CONCATENATE(" + ",VLOOKUP(KI$10,$BU$14:$BW$44,2,FALSE)),VLOOKUP(KI$10,$BU$14:$BW$44,2,FALSE)),"")</f>
        <v/>
      </c>
      <c r="KJ32" s="263" t="str">
        <f>IF(COUNTIF($AK32,CJ$8),IF(COUNTIF($JX32:KI32,"")&lt;CJ$13,CONCATENATE(" + ",VLOOKUP(KJ$10,$BU$14:$BW$44,2,FALSE)),VLOOKUP(KJ$10,$BU$14:$BW$44,2,FALSE)),"")</f>
        <v/>
      </c>
      <c r="KK32" s="263" t="str">
        <f>IF(COUNTIF($AK32,CK$8),IF(COUNTIF($JX32:KJ32,"")&lt;CK$13,CONCATENATE(" + ",VLOOKUP(KK$10,$BU$14:$BW$44,2,FALSE)),VLOOKUP(KK$10,$BU$14:$BW$44,2,FALSE)),"")</f>
        <v/>
      </c>
      <c r="KL32" s="263" t="str">
        <f>IF(COUNTIF($AK32,CL$8),IF(COUNTIF($JX32:KK32,"")&lt;CL$13,CONCATENATE(" + ",VLOOKUP(KL$10,$BU$14:$BW$44,2,FALSE)),VLOOKUP(KL$10,$BU$14:$BW$44,2,FALSE)),"")</f>
        <v/>
      </c>
      <c r="KM32" s="263" t="str">
        <f>IF(COUNTIF($AK32,CM$8),IF(COUNTIF($JX32:KL32,"")&lt;CM$13,CONCATENATE(" + ",VLOOKUP(KM$10,$BU$14:$BW$44,2,FALSE)),VLOOKUP(KM$10,$BU$14:$BW$44,2,FALSE)),"")</f>
        <v/>
      </c>
      <c r="KN32" s="263" t="str">
        <f>IF(COUNTIF($AK32,CN$8),IF(COUNTIF($JX32:KM32,"")&lt;CN$13,CONCATENATE(" + ",VLOOKUP(KN$10,$BU$14:$BW$44,2,FALSE)),VLOOKUP(KN$10,$BU$14:$BW$44,2,FALSE)),"")</f>
        <v/>
      </c>
      <c r="KO32" s="263" t="str">
        <f>IF(COUNTIF($AK32,CO$8),IF(COUNTIF($JX32:KN32,"")&lt;CO$13,CONCATENATE(" + ",VLOOKUP(KO$10,$BU$14:$BW$44,2,FALSE)),VLOOKUP(KO$10,$BU$14:$BW$44,2,FALSE)),"")</f>
        <v/>
      </c>
      <c r="KP32" s="263" t="str">
        <f>IF(COUNTIF($AK32,CP$8),IF(COUNTIF($JX32:KO32,"")&lt;CP$13,CONCATENATE(" + ",VLOOKUP(KP$10,$BU$14:$BW$44,2,FALSE)),VLOOKUP(KP$10,$BU$14:$BW$44,2,FALSE)),"")</f>
        <v/>
      </c>
      <c r="KQ32" s="263" t="str">
        <f>IF(COUNTIF($AK32,CQ$8),IF(COUNTIF($JX32:KP32,"")&lt;CQ$13,CONCATENATE(" + ",VLOOKUP(KQ$10,$BU$14:$BW$44,2,FALSE)),VLOOKUP(KQ$10,$BU$14:$BW$44,2,FALSE)),"")</f>
        <v/>
      </c>
      <c r="KR32" s="263" t="str">
        <f>IF(COUNTIF($AK32,CR$8),IF(COUNTIF($JX32:KQ32,"")&lt;CR$13,CONCATENATE(" + ",VLOOKUP(KR$10,$BU$14:$BW$44,2,FALSE)),VLOOKUP(KR$10,$BU$14:$BW$44,2,FALSE)),"")</f>
        <v/>
      </c>
      <c r="KS32" s="263" t="str">
        <f>IF(COUNTIF($AK32,CS$8),IF(COUNTIF($JX32:KR32,"")&lt;CS$13,CONCATENATE(" + ",VLOOKUP(KS$10,$BU$14:$BW$44,2,FALSE)),VLOOKUP(KS$10,$BU$14:$BW$44,2,FALSE)),"")</f>
        <v/>
      </c>
      <c r="KT32" s="263" t="str">
        <f>IF(COUNTIF($AK32,CT$8),IF(COUNTIF($JX32:KS32,"")&lt;CT$13,CONCATENATE(" + ",VLOOKUP(KT$10,$BU$14:$BW$44,2,FALSE)),VLOOKUP(KT$10,$BU$14:$BW$44,2,FALSE)),"")</f>
        <v/>
      </c>
      <c r="KU32" s="263" t="str">
        <f>IF(COUNTIF($AK32,CU$8),IF(COUNTIF($JX32:KT32,"")&lt;CU$13,CONCATENATE(" + ",VLOOKUP(KU$10,$BU$14:$BW$44,2,FALSE)),VLOOKUP(KU$10,$BU$14:$BW$44,2,FALSE)),"")</f>
        <v/>
      </c>
      <c r="KV32" s="263" t="str">
        <f>IF(COUNTIF($AK32,CV$8),IF(COUNTIF($JX32:KU32,"")&lt;CV$13,CONCATENATE(" + ",VLOOKUP(KV$10,$BU$14:$BW$44,2,FALSE)),VLOOKUP(KV$10,$BU$14:$BW$44,2,FALSE)),"")</f>
        <v/>
      </c>
      <c r="KW32" s="265" t="str">
        <f>IF(COUNTIF($AK32,CW$8),IF(COUNTIF($JX32:KV32,"")&lt;CW$13,CONCATENATE(" + ",VLOOKUP(KW$10,$BU$14:$BW$44,2,FALSE)),VLOOKUP(KW$10,$BU$14:$BW$44,2,FALSE)),"")</f>
        <v/>
      </c>
      <c r="KX32" s="262" t="str">
        <f t="shared" si="136"/>
        <v/>
      </c>
      <c r="KY32" s="264">
        <f t="shared" si="137"/>
        <v>0</v>
      </c>
      <c r="KZ32" s="263" t="str">
        <f t="shared" si="138"/>
        <v/>
      </c>
      <c r="LA32" s="263" t="str">
        <f t="shared" si="139"/>
        <v/>
      </c>
      <c r="LB32" s="263" t="str">
        <f t="shared" si="140"/>
        <v/>
      </c>
      <c r="LC32" s="263" t="str">
        <f t="shared" si="141"/>
        <v/>
      </c>
      <c r="LD32" s="263" t="str">
        <f t="shared" si="142"/>
        <v/>
      </c>
      <c r="LE32" s="263" t="str">
        <f t="shared" si="143"/>
        <v/>
      </c>
      <c r="LF32" s="263" t="str">
        <f t="shared" si="144"/>
        <v/>
      </c>
      <c r="LG32" s="263" t="str">
        <f t="shared" si="145"/>
        <v/>
      </c>
      <c r="LH32" s="263" t="str">
        <f t="shared" si="146"/>
        <v/>
      </c>
      <c r="LI32" s="263" t="str">
        <f t="shared" si="147"/>
        <v/>
      </c>
      <c r="LJ32" s="263" t="str">
        <f t="shared" si="148"/>
        <v/>
      </c>
      <c r="LK32" s="263" t="str">
        <f t="shared" si="149"/>
        <v/>
      </c>
      <c r="LL32" s="263" t="str">
        <f t="shared" si="150"/>
        <v/>
      </c>
      <c r="LM32" s="263" t="str">
        <f t="shared" si="151"/>
        <v/>
      </c>
      <c r="LN32" s="263" t="str">
        <f t="shared" si="152"/>
        <v/>
      </c>
      <c r="LO32" s="263" t="str">
        <f t="shared" si="153"/>
        <v/>
      </c>
      <c r="LP32" s="263" t="str">
        <f t="shared" si="154"/>
        <v/>
      </c>
      <c r="LQ32" s="263" t="str">
        <f t="shared" si="155"/>
        <v/>
      </c>
      <c r="LR32" s="263" t="str">
        <f t="shared" si="156"/>
        <v/>
      </c>
      <c r="LS32" s="263" t="str">
        <f t="shared" si="157"/>
        <v/>
      </c>
      <c r="LT32" s="263" t="str">
        <f t="shared" si="158"/>
        <v/>
      </c>
      <c r="LU32" s="263" t="str">
        <f t="shared" si="159"/>
        <v/>
      </c>
      <c r="LV32" s="263" t="str">
        <f t="shared" si="160"/>
        <v/>
      </c>
      <c r="LW32" s="265" t="str">
        <f t="shared" si="161"/>
        <v/>
      </c>
      <c r="LX32" s="262" t="str">
        <f t="shared" si="162"/>
        <v/>
      </c>
      <c r="LY32" s="263" t="str">
        <f t="shared" si="163"/>
        <v>Ne</v>
      </c>
      <c r="LZ32" s="263" t="str">
        <f>IF(COUNTIF($AL32,BZ$8),IF(COUNTIF($LX32:LY32,"")&lt;BZ$13,CONCATENATE(" + ",VLOOKUP(LZ$10,$BU$14:$BW$44,2,FALSE)),VLOOKUP(LZ$10,$BU$14:$BW$44,2,FALSE)),"")</f>
        <v/>
      </c>
      <c r="MA32" s="263" t="str">
        <f>IF(COUNTIF($AL32,CA$8),IF(COUNTIF($LX32:LZ32,"")&lt;CA$13,CONCATENATE(" + ",VLOOKUP(MA$10,$BU$14:$BW$44,2,FALSE)),VLOOKUP(MA$10,$BU$14:$BW$44,2,FALSE)),"")</f>
        <v/>
      </c>
      <c r="MB32" s="263" t="str">
        <f>IF(COUNTIF($AL32,CB$8),IF(COUNTIF($LX32:MA32,"")&lt;CB$13,CONCATENATE(" + ",VLOOKUP(MB$10,$BU$14:$BW$44,2,FALSE)),VLOOKUP(MB$10,$BU$14:$BW$44,2,FALSE)),"")</f>
        <v/>
      </c>
      <c r="MC32" s="263" t="str">
        <f>IF(COUNTIF($AL32,CC$8),IF(COUNTIF($LX32:MB32,"")&lt;CC$13,CONCATENATE(" + ",VLOOKUP(MC$10,$BU$14:$BW$44,2,FALSE)),VLOOKUP(MC$10,$BU$14:$BW$44,2,FALSE)),"")</f>
        <v/>
      </c>
      <c r="MD32" s="263" t="str">
        <f>IF(COUNTIF($AL32,CD$8),IF(COUNTIF($LX32:MC32,"")&lt;CD$13,CONCATENATE(" + ",VLOOKUP(MD$10,$BU$14:$BW$44,2,FALSE)),VLOOKUP(MD$10,$BU$14:$BW$44,2,FALSE)),"")</f>
        <v/>
      </c>
      <c r="ME32" s="263" t="str">
        <f>IF(COUNTIF($AL32,CE$8),IF(COUNTIF($LX32:MD32,"")&lt;CE$13,CONCATENATE(" + ",VLOOKUP(ME$10,$BU$14:$BW$44,2,FALSE)),VLOOKUP(ME$10,$BU$14:$BW$44,2,FALSE)),"")</f>
        <v/>
      </c>
      <c r="MF32" s="263" t="str">
        <f>IF(COUNTIF($AL32,CF$8),IF(COUNTIF($LX32:ME32,"")&lt;CF$13,CONCATENATE(" + ",VLOOKUP(MF$10,$BU$14:$BW$44,2,FALSE)),VLOOKUP(MF$10,$BU$14:$BW$44,2,FALSE)),"")</f>
        <v/>
      </c>
      <c r="MG32" s="263" t="str">
        <f>IF(COUNTIF($AL32,CG$8),IF(COUNTIF($LX32:MF32,"")&lt;CG$13,CONCATENATE(" + ",VLOOKUP(MG$10,$BU$14:$BW$44,2,FALSE)),VLOOKUP(MG$10,$BU$14:$BW$44,2,FALSE)),"")</f>
        <v/>
      </c>
      <c r="MH32" s="263" t="str">
        <f>IF(COUNTIF($AL32,CH$8),IF(COUNTIF($LX32:MG32,"")&lt;CH$13,CONCATENATE(" + ",VLOOKUP(MH$10,$BU$14:$BW$44,2,FALSE)),VLOOKUP(MH$10,$BU$14:$BW$44,2,FALSE)),"")</f>
        <v/>
      </c>
      <c r="MI32" s="263" t="str">
        <f>IF(COUNTIF($AL32,CI$8),IF(COUNTIF($LX32:MH32,"")&lt;CI$13,CONCATENATE(" + ",VLOOKUP(MI$10,$BU$14:$BW$44,2,FALSE)),VLOOKUP(MI$10,$BU$14:$BW$44,2,FALSE)),"")</f>
        <v/>
      </c>
      <c r="MJ32" s="263" t="str">
        <f>IF(COUNTIF($AL32,CJ$8),IF(COUNTIF($LX32:MI32,"")&lt;CJ$13,CONCATENATE(" + ",VLOOKUP(MJ$10,$BU$14:$BW$44,2,FALSE)),VLOOKUP(MJ$10,$BU$14:$BW$44,2,FALSE)),"")</f>
        <v/>
      </c>
      <c r="MK32" s="263" t="str">
        <f>IF(COUNTIF($AL32,CK$8),IF(COUNTIF($LX32:MJ32,"")&lt;CK$13,CONCATENATE(" + ",VLOOKUP(MK$10,$BU$14:$BW$44,2,FALSE)),VLOOKUP(MK$10,$BU$14:$BW$44,2,FALSE)),"")</f>
        <v/>
      </c>
      <c r="ML32" s="263" t="str">
        <f>IF(COUNTIF($AL32,CL$8),IF(COUNTIF($LX32:MK32,"")&lt;CL$13,CONCATENATE(" + ",VLOOKUP(ML$10,$BU$14:$BW$44,2,FALSE)),VLOOKUP(ML$10,$BU$14:$BW$44,2,FALSE)),"")</f>
        <v/>
      </c>
      <c r="MM32" s="263" t="str">
        <f>IF(COUNTIF($AL32,CM$8),IF(COUNTIF($LX32:ML32,"")&lt;CM$13,CONCATENATE(" + ",VLOOKUP(MM$10,$BU$14:$BW$44,2,FALSE)),VLOOKUP(MM$10,$BU$14:$BW$44,2,FALSE)),"")</f>
        <v/>
      </c>
      <c r="MN32" s="263" t="str">
        <f>IF(COUNTIF($AL32,CN$8),IF(COUNTIF($LX32:MM32,"")&lt;CN$13,CONCATENATE(" + ",VLOOKUP(MN$10,$BU$14:$BW$44,2,FALSE)),VLOOKUP(MN$10,$BU$14:$BW$44,2,FALSE)),"")</f>
        <v/>
      </c>
      <c r="MO32" s="263" t="str">
        <f>IF(COUNTIF($AL32,CO$8),IF(COUNTIF($LX32:MN32,"")&lt;CO$13,CONCATENATE(" + ",VLOOKUP(MO$10,$BU$14:$BW$44,2,FALSE)),VLOOKUP(MO$10,$BU$14:$BW$44,2,FALSE)),"")</f>
        <v/>
      </c>
      <c r="MP32" s="263" t="str">
        <f>IF(COUNTIF($AL32,CP$8),IF(COUNTIF($LX32:MO32,"")&lt;CP$13,CONCATENATE(" + ",VLOOKUP(MP$10,$BU$14:$BW$44,2,FALSE)),VLOOKUP(MP$10,$BU$14:$BW$44,2,FALSE)),"")</f>
        <v/>
      </c>
      <c r="MQ32" s="263" t="str">
        <f>IF(COUNTIF($AL32,CQ$8),IF(COUNTIF($LX32:MP32,"")&lt;CQ$13,CONCATENATE(" + ",VLOOKUP(MQ$10,$BU$14:$BW$44,2,FALSE)),VLOOKUP(MQ$10,$BU$14:$BW$44,2,FALSE)),"")</f>
        <v/>
      </c>
      <c r="MR32" s="263" t="str">
        <f>IF(COUNTIF($AL32,CR$8),IF(COUNTIF($LX32:MQ32,"")&lt;CR$13,CONCATENATE(" + ",VLOOKUP(MR$10,$BU$14:$BW$44,2,FALSE)),VLOOKUP(MR$10,$BU$14:$BW$44,2,FALSE)),"")</f>
        <v/>
      </c>
      <c r="MS32" s="263" t="str">
        <f>IF(COUNTIF($AL32,CS$8),IF(COUNTIF($LX32:MR32,"")&lt;CS$13,CONCATENATE(" + ",VLOOKUP(MS$10,$BU$14:$BW$44,2,FALSE)),VLOOKUP(MS$10,$BU$14:$BW$44,2,FALSE)),"")</f>
        <v/>
      </c>
      <c r="MT32" s="263" t="str">
        <f>IF(COUNTIF($AL32,CT$8),IF(COUNTIF($LX32:MS32,"")&lt;CT$13,CONCATENATE(" + ",VLOOKUP(MT$10,$BU$14:$BW$44,2,FALSE)),VLOOKUP(MT$10,$BU$14:$BW$44,2,FALSE)),"")</f>
        <v/>
      </c>
      <c r="MU32" s="263" t="str">
        <f>IF(COUNTIF($AL32,CU$8),IF(COUNTIF($LX32:MT32,"")&lt;CU$13,CONCATENATE(" + ",VLOOKUP(MU$10,$BU$14:$BW$44,2,FALSE)),VLOOKUP(MU$10,$BU$14:$BW$44,2,FALSE)),"")</f>
        <v/>
      </c>
      <c r="MV32" s="263" t="str">
        <f>IF(COUNTIF($AL32,CV$8),IF(COUNTIF($LX32:MU32,"")&lt;CV$13,CONCATENATE(" + ",VLOOKUP(MV$10,$BU$14:$BW$44,2,FALSE)),VLOOKUP(MV$10,$BU$14:$BW$44,2,FALSE)),"")</f>
        <v/>
      </c>
      <c r="MW32" s="265" t="str">
        <f>IF(COUNTIF($AL32,CW$8),IF(COUNTIF($LX32:MV32,"")&lt;CW$13,CONCATENATE(" + ",VLOOKUP(MW$10,$BU$14:$BW$44,2,FALSE)),VLOOKUP(MW$10,$BU$14:$BW$44,2,FALSE)),"")</f>
        <v/>
      </c>
      <c r="MX32" s="262" t="str">
        <f t="shared" si="164"/>
        <v/>
      </c>
      <c r="MY32" s="264">
        <f t="shared" si="165"/>
        <v>0</v>
      </c>
      <c r="MZ32" s="263" t="str">
        <f t="shared" si="166"/>
        <v/>
      </c>
      <c r="NA32" s="263" t="str">
        <f t="shared" si="167"/>
        <v/>
      </c>
      <c r="NB32" s="263" t="str">
        <f t="shared" si="168"/>
        <v/>
      </c>
      <c r="NC32" s="263" t="str">
        <f t="shared" si="169"/>
        <v/>
      </c>
      <c r="ND32" s="263" t="str">
        <f t="shared" si="170"/>
        <v/>
      </c>
      <c r="NE32" s="263" t="str">
        <f t="shared" si="171"/>
        <v/>
      </c>
      <c r="NF32" s="263" t="str">
        <f t="shared" si="172"/>
        <v/>
      </c>
      <c r="NG32" s="263" t="str">
        <f t="shared" si="173"/>
        <v/>
      </c>
      <c r="NH32" s="263" t="str">
        <f t="shared" si="174"/>
        <v/>
      </c>
      <c r="NI32" s="263" t="str">
        <f t="shared" si="175"/>
        <v/>
      </c>
      <c r="NJ32" s="263" t="str">
        <f t="shared" si="176"/>
        <v/>
      </c>
      <c r="NK32" s="263" t="str">
        <f t="shared" si="177"/>
        <v/>
      </c>
      <c r="NL32" s="263" t="str">
        <f t="shared" si="178"/>
        <v/>
      </c>
      <c r="NM32" s="263" t="str">
        <f t="shared" si="179"/>
        <v/>
      </c>
      <c r="NN32" s="263" t="str">
        <f t="shared" si="180"/>
        <v/>
      </c>
      <c r="NO32" s="263" t="str">
        <f t="shared" si="181"/>
        <v/>
      </c>
      <c r="NP32" s="263" t="str">
        <f t="shared" si="182"/>
        <v/>
      </c>
      <c r="NQ32" s="263" t="str">
        <f t="shared" si="183"/>
        <v/>
      </c>
      <c r="NR32" s="263" t="str">
        <f t="shared" si="184"/>
        <v/>
      </c>
      <c r="NS32" s="263" t="str">
        <f t="shared" si="185"/>
        <v/>
      </c>
      <c r="NT32" s="263" t="str">
        <f t="shared" si="186"/>
        <v/>
      </c>
      <c r="NU32" s="263" t="str">
        <f t="shared" si="187"/>
        <v/>
      </c>
      <c r="NV32" s="263" t="str">
        <f t="shared" si="188"/>
        <v/>
      </c>
      <c r="NW32" s="265" t="str">
        <f t="shared" si="189"/>
        <v/>
      </c>
    </row>
    <row r="33" spans="1:387" ht="17.25" customHeight="1" x14ac:dyDescent="0.25">
      <c r="A33" s="223" t="s">
        <v>390</v>
      </c>
      <c r="B33" s="224" t="s">
        <v>521</v>
      </c>
      <c r="C33" s="225" t="s">
        <v>522</v>
      </c>
      <c r="D33" s="225" t="s">
        <v>523</v>
      </c>
      <c r="E33" s="226" t="s">
        <v>129</v>
      </c>
      <c r="F33" s="227" t="s">
        <v>524</v>
      </c>
      <c r="G33" s="225" t="s">
        <v>129</v>
      </c>
      <c r="H33" s="225" t="s">
        <v>396</v>
      </c>
      <c r="I33" s="227" t="s">
        <v>525</v>
      </c>
      <c r="J33" s="227" t="s">
        <v>526</v>
      </c>
      <c r="K33" s="227" t="s">
        <v>527</v>
      </c>
      <c r="L33" s="227" t="s">
        <v>527</v>
      </c>
      <c r="M33" s="227" t="s">
        <v>528</v>
      </c>
      <c r="N33" s="228" t="s">
        <v>529</v>
      </c>
      <c r="O33" s="228" t="s">
        <v>530</v>
      </c>
      <c r="P33" s="228" t="s">
        <v>531</v>
      </c>
      <c r="Q33" s="228" t="s">
        <v>532</v>
      </c>
      <c r="R33" s="228" t="s">
        <v>129</v>
      </c>
      <c r="S33" s="228" t="s">
        <v>129</v>
      </c>
      <c r="T33" s="229">
        <v>215000</v>
      </c>
      <c r="U33" s="230" t="s">
        <v>477</v>
      </c>
      <c r="V33" s="230" t="s">
        <v>428</v>
      </c>
      <c r="W33" s="229">
        <v>45000</v>
      </c>
      <c r="X33" s="229">
        <v>0</v>
      </c>
      <c r="Y33" s="229" t="s">
        <v>429</v>
      </c>
      <c r="Z33" s="229" t="s">
        <v>409</v>
      </c>
      <c r="AA33" s="231">
        <v>15000</v>
      </c>
      <c r="AB33" s="223"/>
      <c r="AC33" s="223"/>
      <c r="AD33" s="223"/>
      <c r="AE33" s="223"/>
      <c r="AF33" s="223"/>
      <c r="AG33" s="223" t="s">
        <v>221</v>
      </c>
      <c r="AH33" s="233" t="s">
        <v>247</v>
      </c>
      <c r="AI33" s="233" t="s">
        <v>274</v>
      </c>
      <c r="AJ33" s="233" t="s">
        <v>300</v>
      </c>
      <c r="AK33" s="233" t="s">
        <v>325</v>
      </c>
      <c r="AL33" s="233" t="s">
        <v>351</v>
      </c>
      <c r="AM33" s="41" t="s">
        <v>160</v>
      </c>
      <c r="AN33" s="42">
        <v>0</v>
      </c>
      <c r="AO33" s="232" t="s">
        <v>430</v>
      </c>
      <c r="AP33" s="42">
        <v>12</v>
      </c>
      <c r="AQ33" s="41" t="s">
        <v>411</v>
      </c>
      <c r="AR33" s="43">
        <v>10</v>
      </c>
      <c r="AS33" s="41" t="s">
        <v>412</v>
      </c>
      <c r="AT33" s="43">
        <v>6</v>
      </c>
      <c r="AU33" s="75" t="str">
        <f t="shared" si="1"/>
        <v>Ano</v>
      </c>
      <c r="AV33" s="75">
        <f t="shared" si="2"/>
        <v>10</v>
      </c>
      <c r="AW33" s="75" t="str">
        <f t="shared" si="3"/>
        <v>Ano</v>
      </c>
      <c r="AX33" s="75">
        <f t="shared" si="4"/>
        <v>12</v>
      </c>
      <c r="AY33" s="75" t="str">
        <f t="shared" si="5"/>
        <v>Nad 10 000</v>
      </c>
      <c r="AZ33" s="75">
        <f t="shared" si="6"/>
        <v>2</v>
      </c>
      <c r="BA33" s="75" t="str">
        <f t="shared" si="7"/>
        <v>Ne</v>
      </c>
      <c r="BB33" s="75">
        <f t="shared" si="8"/>
        <v>0</v>
      </c>
      <c r="BC33" s="75" t="str">
        <f t="shared" si="9"/>
        <v>Ano</v>
      </c>
      <c r="BD33" s="75">
        <f t="shared" si="10"/>
        <v>12</v>
      </c>
      <c r="BE33" s="75" t="str">
        <f t="shared" si="11"/>
        <v>Ano</v>
      </c>
      <c r="BF33" s="75">
        <f t="shared" si="12"/>
        <v>8</v>
      </c>
      <c r="BG33" s="69">
        <f t="shared" si="13"/>
        <v>44</v>
      </c>
      <c r="BH33" s="70">
        <f t="shared" si="14"/>
        <v>28</v>
      </c>
      <c r="BI33" s="69">
        <f t="shared" si="15"/>
        <v>72</v>
      </c>
      <c r="BJ33" s="71">
        <f t="shared" si="16"/>
        <v>0.05</v>
      </c>
      <c r="BK33" s="204">
        <f t="shared" si="17"/>
        <v>0.72</v>
      </c>
      <c r="BL33" s="72">
        <f t="shared" si="18"/>
        <v>0.33333333333333331</v>
      </c>
      <c r="BM33" s="83">
        <f t="shared" si="19"/>
        <v>0.20930232558139536</v>
      </c>
      <c r="BN33" s="221">
        <f t="shared" si="20"/>
        <v>1</v>
      </c>
      <c r="BO33" s="202">
        <f t="shared" si="21"/>
        <v>15000</v>
      </c>
      <c r="BP33" s="101" t="str">
        <f t="shared" si="22"/>
        <v>Olomouc</v>
      </c>
      <c r="BQ33" s="100">
        <v>11000</v>
      </c>
      <c r="BR33" s="95" t="s">
        <v>66</v>
      </c>
      <c r="BS33" s="95" t="s">
        <v>66</v>
      </c>
      <c r="BT33" s="16"/>
      <c r="BU33" s="45" t="s">
        <v>352</v>
      </c>
      <c r="BV33" s="44" t="s">
        <v>811</v>
      </c>
      <c r="BW33" s="45">
        <v>0</v>
      </c>
      <c r="BX33" s="179" t="str">
        <f t="shared" si="23"/>
        <v>Ano</v>
      </c>
      <c r="BY33" s="173" t="str">
        <f t="shared" si="24"/>
        <v/>
      </c>
      <c r="BZ33" s="173" t="str">
        <f>IF(COUNTIF($AG33,BZ$8),IF(COUNTIF($BX33:BY33,"")&lt;BZ$13,CONCATENATE(" + ",VLOOKUP(BZ$10,$BU$14:$BW$44,2,FALSE)),VLOOKUP(BZ$10,$BU$14:$BW$44,2,FALSE)),"")</f>
        <v/>
      </c>
      <c r="CA33" s="173" t="str">
        <f>IF(COUNTIF($AG33,CA$8),IF(COUNTIF($BX33:BZ33,"")&lt;CA$13,CONCATENATE(" + ",VLOOKUP(CA$10,$BU$14:$BW$44,2,FALSE)),VLOOKUP(CA$10,$BU$14:$BW$44,2,FALSE)),"")</f>
        <v/>
      </c>
      <c r="CB33" s="173" t="str">
        <f>IF(COUNTIF($AG33,CB$8),IF(COUNTIF($BX33:CA33,"")&lt;CB$13,CONCATENATE(" + ",VLOOKUP(CB$10,$BU$14:$BW$44,2,FALSE)),VLOOKUP(CB$10,$BU$14:$BW$44,2,FALSE)),"")</f>
        <v/>
      </c>
      <c r="CC33" s="173" t="str">
        <f>IF(COUNTIF($AG33,CC$8),IF(COUNTIF($BX33:CB33,"")&lt;CC$13,CONCATENATE(" + ",VLOOKUP(CC$10,$BU$14:$BW$44,2,FALSE)),VLOOKUP(CC$10,$BU$14:$BW$44,2,FALSE)),"")</f>
        <v/>
      </c>
      <c r="CD33" s="173" t="str">
        <f>IF(COUNTIF($AG33,CD$8),IF(COUNTIF($BX33:CC33,"")&lt;CD$13,CONCATENATE(" + ",VLOOKUP(CD$10,$BU$14:$BW$44,2,FALSE)),VLOOKUP(CD$10,$BU$14:$BW$44,2,FALSE)),"")</f>
        <v/>
      </c>
      <c r="CE33" s="173" t="str">
        <f>IF(COUNTIF($AG33,CE$8),IF(COUNTIF($BX33:CD33,"")&lt;CE$13,CONCATENATE(" + ",VLOOKUP(CE$10,$BU$14:$BW$44,2,FALSE)),VLOOKUP(CE$10,$BU$14:$BW$44,2,FALSE)),"")</f>
        <v/>
      </c>
      <c r="CF33" s="173" t="str">
        <f>IF(COUNTIF($AG33,CF$8),IF(COUNTIF($BX33:CE33,"")&lt;CF$13,CONCATENATE(" + ",VLOOKUP(CF$10,$BU$14:$BW$44,2,FALSE)),VLOOKUP(CF$10,$BU$14:$BW$44,2,FALSE)),"")</f>
        <v/>
      </c>
      <c r="CG33" s="173" t="str">
        <f>IF(COUNTIF($AG33,CG$8),IF(COUNTIF($BX33:CF33,"")&lt;CG$13,CONCATENATE(" + ",VLOOKUP(CG$10,$BU$14:$BW$44,2,FALSE)),VLOOKUP(CG$10,$BU$14:$BW$44,2,FALSE)),"")</f>
        <v/>
      </c>
      <c r="CH33" s="173" t="str">
        <f>IF(COUNTIF($AG33,CH$8),IF(COUNTIF($BX33:CG33,"")&lt;CH$13,CONCATENATE(" + ",VLOOKUP(CH$10,$BU$14:$BW$44,2,FALSE)),VLOOKUP(CH$10,$BU$14:$BW$44,2,FALSE)),"")</f>
        <v/>
      </c>
      <c r="CI33" s="173" t="str">
        <f>IF(COUNTIF($AG33,CI$8),IF(COUNTIF($BX33:CH33,"")&lt;CI$13,CONCATENATE(" + ",VLOOKUP(CI$10,$BU$14:$BW$44,2,FALSE)),VLOOKUP(CI$10,$BU$14:$BW$44,2,FALSE)),"")</f>
        <v/>
      </c>
      <c r="CJ33" s="173" t="str">
        <f>IF(COUNTIF($AG33,CJ$8),IF(COUNTIF($BX33:CI33,"")&lt;CJ$13,CONCATENATE(" + ",VLOOKUP(CJ$10,$BU$14:$BW$44,2,FALSE)),VLOOKUP(CJ$10,$BU$14:$BW$44,2,FALSE)),"")</f>
        <v/>
      </c>
      <c r="CK33" s="173" t="str">
        <f>IF(COUNTIF($AG33,CK$8),IF(COUNTIF($BX33:CJ33,"")&lt;CK$13,CONCATENATE(" + ",VLOOKUP(CK$10,$BU$14:$BW$44,2,FALSE)),VLOOKUP(CK$10,$BU$14:$BW$44,2,FALSE)),"")</f>
        <v/>
      </c>
      <c r="CL33" s="173" t="str">
        <f>IF(COUNTIF($AG33,CL$8),IF(COUNTIF($BX33:CK33,"")&lt;CL$13,CONCATENATE(" + ",VLOOKUP(CL$10,$BU$14:$BW$44,2,FALSE)),VLOOKUP(CL$10,$BU$14:$BW$44,2,FALSE)),"")</f>
        <v/>
      </c>
      <c r="CM33" s="173" t="str">
        <f>IF(COUNTIF($AG33,CM$8),IF(COUNTIF($BX33:CL33,"")&lt;CM$13,CONCATENATE(" + ",VLOOKUP(CM$10,$BU$14:$BW$44,2,FALSE)),VLOOKUP(CM$10,$BU$14:$BW$44,2,FALSE)),"")</f>
        <v/>
      </c>
      <c r="CN33" s="173" t="str">
        <f>IF(COUNTIF($AG33,CN$8),IF(COUNTIF($BX33:CM33,"")&lt;CN$13,CONCATENATE(" + ",VLOOKUP(CN$10,$BU$14:$BW$44,2,FALSE)),VLOOKUP(CN$10,$BU$14:$BW$44,2,FALSE)),"")</f>
        <v/>
      </c>
      <c r="CO33" s="173" t="str">
        <f>IF(COUNTIF($AG33,CO$8),IF(COUNTIF($BX33:CN33,"")&lt;CO$13,CONCATENATE(" + ",VLOOKUP(CO$10,$BU$14:$BW$44,2,FALSE)),VLOOKUP(CO$10,$BU$14:$BW$44,2,FALSE)),"")</f>
        <v/>
      </c>
      <c r="CP33" s="173" t="str">
        <f>IF(COUNTIF($AG33,CP$8),IF(COUNTIF($BX33:CO33,"")&lt;CP$13,CONCATENATE(" + ",VLOOKUP(CP$10,$BU$14:$BW$44,2,FALSE)),VLOOKUP(CP$10,$BU$14:$BW$44,2,FALSE)),"")</f>
        <v/>
      </c>
      <c r="CQ33" s="173" t="str">
        <f>IF(COUNTIF($AG33,CQ$8),IF(COUNTIF($BX33:CP33,"")&lt;CQ$13,CONCATENATE(" + ",VLOOKUP(CQ$10,$BU$14:$BW$44,2,FALSE)),VLOOKUP(CQ$10,$BU$14:$BW$44,2,FALSE)),"")</f>
        <v/>
      </c>
      <c r="CR33" s="173" t="str">
        <f>IF(COUNTIF($AG33,CR$8),IF(COUNTIF($BX33:CQ33,"")&lt;CR$13,CONCATENATE(" + ",VLOOKUP(CR$10,$BU$14:$BW$44,2,FALSE)),VLOOKUP(CR$10,$BU$14:$BW$44,2,FALSE)),"")</f>
        <v/>
      </c>
      <c r="CS33" s="173" t="str">
        <f>IF(COUNTIF($AG33,CS$8),IF(COUNTIF($BX33:CR33,"")&lt;CS$13,CONCATENATE(" + ",VLOOKUP(CS$10,$BU$14:$BW$44,2,FALSE)),VLOOKUP(CS$10,$BU$14:$BW$44,2,FALSE)),"")</f>
        <v/>
      </c>
      <c r="CT33" s="173" t="str">
        <f>IF(COUNTIF($AG33,CT$8),IF(COUNTIF($BX33:CS33,"")&lt;CT$13,CONCATENATE(" + ",VLOOKUP(CT$10,$BU$14:$BW$44,2,FALSE)),VLOOKUP(CT$10,$BU$14:$BW$44,2,FALSE)),"")</f>
        <v/>
      </c>
      <c r="CU33" s="173" t="str">
        <f>IF(COUNTIF($AG33,CU$8),IF(COUNTIF($BX33:CT33,"")&lt;CU$13,CONCATENATE(" + ",VLOOKUP(CU$10,$BU$14:$BW$44,2,FALSE)),VLOOKUP(CU$10,$BU$14:$BW$44,2,FALSE)),"")</f>
        <v/>
      </c>
      <c r="CV33" s="173" t="str">
        <f>IF(COUNTIF($AG33,CV$8),IF(COUNTIF($BX33:CU33,"")&lt;CV$13,CONCATENATE(" + ",VLOOKUP(CV$10,$BU$14:$BW$44,2,FALSE)),VLOOKUP(CV$10,$BU$14:$BW$44,2,FALSE)),"")</f>
        <v/>
      </c>
      <c r="CW33" s="173" t="str">
        <f>IF(COUNTIF($AG33,CW$8),IF(COUNTIF($BX33:CV33,"")&lt;CW$13,CONCATENATE(" + ",VLOOKUP(CW$10,$BU$14:$BW$44,2,FALSE)),VLOOKUP(CW$10,$BU$14:$BW$44,2,FALSE)),"")</f>
        <v/>
      </c>
      <c r="CX33" s="179">
        <f t="shared" si="25"/>
        <v>10</v>
      </c>
      <c r="CY33" s="174" t="str">
        <f t="shared" si="26"/>
        <v/>
      </c>
      <c r="CZ33" s="173" t="str">
        <f t="shared" si="27"/>
        <v/>
      </c>
      <c r="DA33" s="173" t="str">
        <f t="shared" si="28"/>
        <v/>
      </c>
      <c r="DB33" s="173" t="str">
        <f t="shared" si="29"/>
        <v/>
      </c>
      <c r="DC33" s="173" t="str">
        <f t="shared" si="30"/>
        <v/>
      </c>
      <c r="DD33" s="173" t="str">
        <f t="shared" si="31"/>
        <v/>
      </c>
      <c r="DE33" s="173" t="str">
        <f t="shared" si="32"/>
        <v/>
      </c>
      <c r="DF33" s="173" t="str">
        <f t="shared" si="33"/>
        <v/>
      </c>
      <c r="DG33" s="173" t="str">
        <f t="shared" si="34"/>
        <v/>
      </c>
      <c r="DH33" s="173" t="str">
        <f t="shared" si="35"/>
        <v/>
      </c>
      <c r="DI33" s="173" t="str">
        <f t="shared" si="36"/>
        <v/>
      </c>
      <c r="DJ33" s="173" t="str">
        <f t="shared" si="37"/>
        <v/>
      </c>
      <c r="DK33" s="173" t="str">
        <f t="shared" si="38"/>
        <v/>
      </c>
      <c r="DL33" s="173" t="str">
        <f t="shared" si="39"/>
        <v/>
      </c>
      <c r="DM33" s="173" t="str">
        <f t="shared" si="40"/>
        <v/>
      </c>
      <c r="DN33" s="173" t="str">
        <f t="shared" si="41"/>
        <v/>
      </c>
      <c r="DO33" s="173" t="str">
        <f t="shared" si="42"/>
        <v/>
      </c>
      <c r="DP33" s="173" t="str">
        <f t="shared" si="43"/>
        <v/>
      </c>
      <c r="DQ33" s="173" t="str">
        <f t="shared" si="44"/>
        <v/>
      </c>
      <c r="DR33" s="173" t="str">
        <f t="shared" si="45"/>
        <v/>
      </c>
      <c r="DS33" s="173" t="str">
        <f t="shared" si="46"/>
        <v/>
      </c>
      <c r="DT33" s="173" t="str">
        <f t="shared" si="47"/>
        <v/>
      </c>
      <c r="DU33" s="173" t="str">
        <f t="shared" si="48"/>
        <v/>
      </c>
      <c r="DV33" s="173" t="str">
        <f t="shared" si="49"/>
        <v/>
      </c>
      <c r="DW33" s="180" t="str">
        <f t="shared" si="50"/>
        <v/>
      </c>
      <c r="DX33" s="181" t="str">
        <f t="shared" si="190"/>
        <v>Ano</v>
      </c>
      <c r="DY33" s="182" t="str">
        <f t="shared" si="51"/>
        <v/>
      </c>
      <c r="DZ33" s="182" t="str">
        <f>IF(COUNTIF($AH33,BZ$8),IF(COUNTIF($DX33:DY33,"")&lt;BZ$13,CONCATENATE(" + ",VLOOKUP(DZ$10,$BU$14:$BW$44,2,FALSE)),VLOOKUP(DZ$10,$BU$14:$BW$44,2,FALSE)),"")</f>
        <v/>
      </c>
      <c r="EA33" s="182" t="str">
        <f>IF(COUNTIF($AH33,CA$8),IF(COUNTIF($DX33:DZ33,"")&lt;CA$13,CONCATENATE(" + ",VLOOKUP(EA$10,$BU$14:$BW$44,2,FALSE)),VLOOKUP(EA$10,$BU$14:$BW$44,2,FALSE)),"")</f>
        <v/>
      </c>
      <c r="EB33" s="182" t="str">
        <f>IF(COUNTIF($AH33,CB$8),IF(COUNTIF($DX33:EA33,"")&lt;CB$13,CONCATENATE(" + ",VLOOKUP(EB$10,$BU$14:$BW$44,2,FALSE)),VLOOKUP(EB$10,$BU$14:$BW$44,2,FALSE)),"")</f>
        <v/>
      </c>
      <c r="EC33" s="182" t="str">
        <f>IF(COUNTIF($AH33,CC$8),IF(COUNTIF($DX33:EB33,"")&lt;CC$13,CONCATENATE(" + ",VLOOKUP(EC$10,$BU$14:$BW$44,2,FALSE)),VLOOKUP(EC$10,$BU$14:$BW$44,2,FALSE)),"")</f>
        <v/>
      </c>
      <c r="ED33" s="182" t="str">
        <f>IF(COUNTIF($AH33,CD$8),IF(COUNTIF($DX33:EC33,"")&lt;CD$13,CONCATENATE(" + ",VLOOKUP(ED$10,$BU$14:$BW$44,2,FALSE)),VLOOKUP(ED$10,$BU$14:$BW$44,2,FALSE)),"")</f>
        <v/>
      </c>
      <c r="EE33" s="182" t="str">
        <f>IF(COUNTIF($AH33,CE$8),IF(COUNTIF($DX33:ED33,"")&lt;CE$13,CONCATENATE(" + ",VLOOKUP(EE$10,$BU$14:$BW$44,2,FALSE)),VLOOKUP(EE$10,$BU$14:$BW$44,2,FALSE)),"")</f>
        <v/>
      </c>
      <c r="EF33" s="182" t="str">
        <f>IF(COUNTIF($AH33,CF$8),IF(COUNTIF($DX33:EE33,"")&lt;CF$13,CONCATENATE(" + ",VLOOKUP(EF$10,$BU$14:$BW$44,2,FALSE)),VLOOKUP(EF$10,$BU$14:$BW$44,2,FALSE)),"")</f>
        <v/>
      </c>
      <c r="EG33" s="182" t="str">
        <f>IF(COUNTIF($AH33,CG$8),IF(COUNTIF($DX33:EF33,"")&lt;CG$13,CONCATENATE(" + ",VLOOKUP(EG$10,$BU$14:$BW$44,2,FALSE)),VLOOKUP(EG$10,$BU$14:$BW$44,2,FALSE)),"")</f>
        <v/>
      </c>
      <c r="EH33" s="182" t="str">
        <f>IF(COUNTIF($AH33,CH$8),IF(COUNTIF($DX33:EG33,"")&lt;CH$13,CONCATENATE(" + ",VLOOKUP(EH$10,$BU$14:$BW$44,2,FALSE)),VLOOKUP(EH$10,$BU$14:$BW$44,2,FALSE)),"")</f>
        <v/>
      </c>
      <c r="EI33" s="182" t="str">
        <f>IF(COUNTIF($AH33,CI$8),IF(COUNTIF($DX33:EH33,"")&lt;CI$13,CONCATENATE(" + ",VLOOKUP(EI$10,$BU$14:$BW$44,2,FALSE)),VLOOKUP(EI$10,$BU$14:$BW$44,2,FALSE)),"")</f>
        <v/>
      </c>
      <c r="EJ33" s="182" t="str">
        <f>IF(COUNTIF($AH33,CJ$8),IF(COUNTIF($DX33:EI33,"")&lt;CJ$13,CONCATENATE(" + ",VLOOKUP(EJ$10,$BU$14:$BW$44,2,FALSE)),VLOOKUP(EJ$10,$BU$14:$BW$44,2,FALSE)),"")</f>
        <v/>
      </c>
      <c r="EK33" s="182" t="str">
        <f>IF(COUNTIF($AH33,CK$8),IF(COUNTIF($DX33:EJ33,"")&lt;CK$13,CONCATENATE(" + ",VLOOKUP(EK$10,$BU$14:$BW$44,2,FALSE)),VLOOKUP(EK$10,$BU$14:$BW$44,2,FALSE)),"")</f>
        <v/>
      </c>
      <c r="EL33" s="182" t="str">
        <f>IF(COUNTIF($AH33,CL$8),IF(COUNTIF($DX33:EK33,"")&lt;CL$13,CONCATENATE(" + ",VLOOKUP(EL$10,$BU$14:$BW$44,2,FALSE)),VLOOKUP(EL$10,$BU$14:$BW$44,2,FALSE)),"")</f>
        <v/>
      </c>
      <c r="EM33" s="182" t="str">
        <f>IF(COUNTIF($AH33,CM$8),IF(COUNTIF($DX33:EL33,"")&lt;CM$13,CONCATENATE(" + ",VLOOKUP(EM$10,$BU$14:$BW$44,2,FALSE)),VLOOKUP(EM$10,$BU$14:$BW$44,2,FALSE)),"")</f>
        <v/>
      </c>
      <c r="EN33" s="182" t="str">
        <f>IF(COUNTIF($AH33,CN$8),IF(COUNTIF($DX33:EM33,"")&lt;CN$13,CONCATENATE(" + ",VLOOKUP(EN$10,$BU$14:$BW$44,2,FALSE)),VLOOKUP(EN$10,$BU$14:$BW$44,2,FALSE)),"")</f>
        <v/>
      </c>
      <c r="EO33" s="182" t="str">
        <f>IF(COUNTIF($AH33,CO$8),IF(COUNTIF($DX33:EN33,"")&lt;CO$13,CONCATENATE(" + ",VLOOKUP(EO$10,$BU$14:$BW$44,2,FALSE)),VLOOKUP(EO$10,$BU$14:$BW$44,2,FALSE)),"")</f>
        <v/>
      </c>
      <c r="EP33" s="182" t="str">
        <f>IF(COUNTIF($AH33,CP$8),IF(COUNTIF($DX33:EO33,"")&lt;CP$13,CONCATENATE(" + ",VLOOKUP(EP$10,$BU$14:$BW$44,2,FALSE)),VLOOKUP(EP$10,$BU$14:$BW$44,2,FALSE)),"")</f>
        <v/>
      </c>
      <c r="EQ33" s="182" t="str">
        <f>IF(COUNTIF($AH33,CQ$8),IF(COUNTIF($DX33:EP33,"")&lt;CQ$13,CONCATENATE(" + ",VLOOKUP(EQ$10,$BU$14:$BW$44,2,FALSE)),VLOOKUP(EQ$10,$BU$14:$BW$44,2,FALSE)),"")</f>
        <v/>
      </c>
      <c r="ER33" s="182" t="str">
        <f>IF(COUNTIF($AH33,CR$8),IF(COUNTIF($DX33:EQ33,"")&lt;CR$13,CONCATENATE(" + ",VLOOKUP(ER$10,$BU$14:$BW$44,2,FALSE)),VLOOKUP(ER$10,$BU$14:$BW$44,2,FALSE)),"")</f>
        <v/>
      </c>
      <c r="ES33" s="182" t="str">
        <f>IF(COUNTIF($AH33,CS$8),IF(COUNTIF($DX33:ER33,"")&lt;CS$13,CONCATENATE(" + ",VLOOKUP(ES$10,$BU$14:$BW$44,2,FALSE)),VLOOKUP(ES$10,$BU$14:$BW$44,2,FALSE)),"")</f>
        <v/>
      </c>
      <c r="ET33" s="182" t="str">
        <f>IF(COUNTIF($AH33,CT$8),IF(COUNTIF($DX33:ES33,"")&lt;CT$13,CONCATENATE(" + ",VLOOKUP(ET$10,$BU$14:$BW$44,2,FALSE)),VLOOKUP(ET$10,$BU$14:$BW$44,2,FALSE)),"")</f>
        <v/>
      </c>
      <c r="EU33" s="182" t="str">
        <f>IF(COUNTIF($AH33,CU$8),IF(COUNTIF($DX33:ET33,"")&lt;CU$13,CONCATENATE(" + ",VLOOKUP(EU$10,$BU$14:$BW$44,2,FALSE)),VLOOKUP(EU$10,$BU$14:$BW$44,2,FALSE)),"")</f>
        <v/>
      </c>
      <c r="EV33" s="182" t="str">
        <f>IF(COUNTIF($AH33,CV$8),IF(COUNTIF($DX33:EU33,"")&lt;CV$13,CONCATENATE(" + ",VLOOKUP(EV$10,$BU$14:$BW$44,2,FALSE)),VLOOKUP(EV$10,$BU$14:$BW$44,2,FALSE)),"")</f>
        <v/>
      </c>
      <c r="EW33" s="183" t="str">
        <f>IF(COUNTIF($AH33,CW$8),IF(COUNTIF($DX33:EV33,"")&lt;CW$13,CONCATENATE(" + ",VLOOKUP(EW$10,$BU$14:$BW$44,2,FALSE)),VLOOKUP(EW$10,$BU$14:$BW$44,2,FALSE)),"")</f>
        <v/>
      </c>
      <c r="EX33" s="181">
        <f t="shared" si="52"/>
        <v>12</v>
      </c>
      <c r="EY33" s="184" t="str">
        <f t="shared" si="53"/>
        <v/>
      </c>
      <c r="EZ33" s="182" t="str">
        <f t="shared" si="54"/>
        <v/>
      </c>
      <c r="FA33" s="182" t="str">
        <f t="shared" si="55"/>
        <v/>
      </c>
      <c r="FB33" s="182" t="str">
        <f t="shared" si="56"/>
        <v/>
      </c>
      <c r="FC33" s="182" t="str">
        <f t="shared" si="57"/>
        <v/>
      </c>
      <c r="FD33" s="182" t="str">
        <f t="shared" si="58"/>
        <v/>
      </c>
      <c r="FE33" s="182" t="str">
        <f t="shared" si="59"/>
        <v/>
      </c>
      <c r="FF33" s="182" t="str">
        <f t="shared" si="60"/>
        <v/>
      </c>
      <c r="FG33" s="182" t="str">
        <f t="shared" si="61"/>
        <v/>
      </c>
      <c r="FH33" s="182" t="str">
        <f t="shared" si="62"/>
        <v/>
      </c>
      <c r="FI33" s="182" t="str">
        <f t="shared" si="63"/>
        <v/>
      </c>
      <c r="FJ33" s="182" t="str">
        <f t="shared" si="64"/>
        <v/>
      </c>
      <c r="FK33" s="182" t="str">
        <f t="shared" si="65"/>
        <v/>
      </c>
      <c r="FL33" s="182" t="str">
        <f t="shared" si="66"/>
        <v/>
      </c>
      <c r="FM33" s="182" t="str">
        <f t="shared" si="67"/>
        <v/>
      </c>
      <c r="FN33" s="182" t="str">
        <f t="shared" si="68"/>
        <v/>
      </c>
      <c r="FO33" s="182" t="str">
        <f t="shared" si="69"/>
        <v/>
      </c>
      <c r="FP33" s="182" t="str">
        <f t="shared" si="70"/>
        <v/>
      </c>
      <c r="FQ33" s="182" t="str">
        <f t="shared" si="71"/>
        <v/>
      </c>
      <c r="FR33" s="182" t="str">
        <f t="shared" si="72"/>
        <v/>
      </c>
      <c r="FS33" s="182" t="str">
        <f t="shared" si="73"/>
        <v/>
      </c>
      <c r="FT33" s="182" t="str">
        <f t="shared" si="74"/>
        <v/>
      </c>
      <c r="FU33" s="182" t="str">
        <f t="shared" si="75"/>
        <v/>
      </c>
      <c r="FV33" s="182" t="str">
        <f t="shared" si="76"/>
        <v/>
      </c>
      <c r="FW33" s="183" t="str">
        <f t="shared" si="77"/>
        <v/>
      </c>
      <c r="FX33" s="179" t="str">
        <f t="shared" si="78"/>
        <v/>
      </c>
      <c r="FY33" s="173" t="str">
        <f t="shared" si="79"/>
        <v>Nad 10 000</v>
      </c>
      <c r="FZ33" s="173" t="str">
        <f>IF(COUNTIF($AI33,BZ$8),IF(COUNTIF($FX33:FY33,"")&lt;BZ$13,CONCATENATE(" + ",VLOOKUP(FZ$10,$BU$14:$BW$44,2,FALSE)),VLOOKUP(FZ$10,$BU$14:$BW$44,2,FALSE)),"")</f>
        <v/>
      </c>
      <c r="GA33" s="173" t="str">
        <f>IF(COUNTIF($AI33,CA$8),IF(COUNTIF($FX33:FZ33,"")&lt;CA$13,CONCATENATE(" + ",VLOOKUP(GA$10,$BU$14:$BW$44,2,FALSE)),VLOOKUP(GA$10,$BU$14:$BW$44,2,FALSE)),"")</f>
        <v/>
      </c>
      <c r="GB33" s="173" t="str">
        <f>IF(COUNTIF($AI33,CB$8),IF(COUNTIF($FX33:GA33,"")&lt;CB$13,CONCATENATE(" + ",VLOOKUP(GB$10,$BU$14:$BW$44,2,FALSE)),VLOOKUP(GB$10,$BU$14:$BW$44,2,FALSE)),"")</f>
        <v/>
      </c>
      <c r="GC33" s="173" t="str">
        <f>IF(COUNTIF($AI33,CC$8),IF(COUNTIF($FX33:GB33,"")&lt;CC$13,CONCATENATE(" + ",VLOOKUP(GC$10,$BU$14:$BW$44,2,FALSE)),VLOOKUP(GC$10,$BU$14:$BW$44,2,FALSE)),"")</f>
        <v/>
      </c>
      <c r="GD33" s="173" t="str">
        <f>IF(COUNTIF($AI33,CD$8),IF(COUNTIF($FX33:GC33,"")&lt;CD$13,CONCATENATE(" + ",VLOOKUP(GD$10,$BU$14:$BW$44,2,FALSE)),VLOOKUP(GD$10,$BU$14:$BW$44,2,FALSE)),"")</f>
        <v/>
      </c>
      <c r="GE33" s="173" t="str">
        <f>IF(COUNTIF($AI33,CE$8),IF(COUNTIF($FX33:GD33,"")&lt;CE$13,CONCATENATE(" + ",VLOOKUP(GE$10,$BU$14:$BW$44,2,FALSE)),VLOOKUP(GE$10,$BU$14:$BW$44,2,FALSE)),"")</f>
        <v/>
      </c>
      <c r="GF33" s="173" t="str">
        <f>IF(COUNTIF($AI33,CF$8),IF(COUNTIF($FX33:GE33,"")&lt;CF$13,CONCATENATE(" + ",VLOOKUP(GF$10,$BU$14:$BW$44,2,FALSE)),VLOOKUP(GF$10,$BU$14:$BW$44,2,FALSE)),"")</f>
        <v/>
      </c>
      <c r="GG33" s="173" t="str">
        <f>IF(COUNTIF($AI33,CG$8),IF(COUNTIF($FX33:GF33,"")&lt;CG$13,CONCATENATE(" + ",VLOOKUP(GG$10,$BU$14:$BW$44,2,FALSE)),VLOOKUP(GG$10,$BU$14:$BW$44,2,FALSE)),"")</f>
        <v/>
      </c>
      <c r="GH33" s="173" t="str">
        <f>IF(COUNTIF($AI33,CH$8),IF(COUNTIF($FX33:GG33,"")&lt;CH$13,CONCATENATE(" + ",VLOOKUP(GH$10,$BU$14:$BW$44,2,FALSE)),VLOOKUP(GH$10,$BU$14:$BW$44,2,FALSE)),"")</f>
        <v/>
      </c>
      <c r="GI33" s="173" t="str">
        <f>IF(COUNTIF($AI33,CI$8),IF(COUNTIF($FX33:GH33,"")&lt;CI$13,CONCATENATE(" + ",VLOOKUP(GI$10,$BU$14:$BW$44,2,FALSE)),VLOOKUP(GI$10,$BU$14:$BW$44,2,FALSE)),"")</f>
        <v/>
      </c>
      <c r="GJ33" s="173" t="str">
        <f>IF(COUNTIF($AI33,CJ$8),IF(COUNTIF($FX33:GI33,"")&lt;CJ$13,CONCATENATE(" + ",VLOOKUP(GJ$10,$BU$14:$BW$44,2,FALSE)),VLOOKUP(GJ$10,$BU$14:$BW$44,2,FALSE)),"")</f>
        <v/>
      </c>
      <c r="GK33" s="173" t="str">
        <f>IF(COUNTIF($AI33,CK$8),IF(COUNTIF($FX33:GJ33,"")&lt;CK$13,CONCATENATE(" + ",VLOOKUP(GK$10,$BU$14:$BW$44,2,FALSE)),VLOOKUP(GK$10,$BU$14:$BW$44,2,FALSE)),"")</f>
        <v/>
      </c>
      <c r="GL33" s="173" t="str">
        <f>IF(COUNTIF($AI33,CL$8),IF(COUNTIF($FX33:GK33,"")&lt;CL$13,CONCATENATE(" + ",VLOOKUP(GL$10,$BU$14:$BW$44,2,FALSE)),VLOOKUP(GL$10,$BU$14:$BW$44,2,FALSE)),"")</f>
        <v/>
      </c>
      <c r="GM33" s="173" t="str">
        <f>IF(COUNTIF($AI33,CM$8),IF(COUNTIF($FX33:GL33,"")&lt;CM$13,CONCATENATE(" + ",VLOOKUP(GM$10,$BU$14:$BW$44,2,FALSE)),VLOOKUP(GM$10,$BU$14:$BW$44,2,FALSE)),"")</f>
        <v/>
      </c>
      <c r="GN33" s="173" t="str">
        <f>IF(COUNTIF($AI33,CN$8),IF(COUNTIF($FX33:GM33,"")&lt;CN$13,CONCATENATE(" + ",VLOOKUP(GN$10,$BU$14:$BW$44,2,FALSE)),VLOOKUP(GN$10,$BU$14:$BW$44,2,FALSE)),"")</f>
        <v/>
      </c>
      <c r="GO33" s="173" t="str">
        <f>IF(COUNTIF($AI33,CO$8),IF(COUNTIF($FX33:GN33,"")&lt;CO$13,CONCATENATE(" + ",VLOOKUP(GO$10,$BU$14:$BW$44,2,FALSE)),VLOOKUP(GO$10,$BU$14:$BW$44,2,FALSE)),"")</f>
        <v/>
      </c>
      <c r="GP33" s="173" t="str">
        <f>IF(COUNTIF($AI33,CP$8),IF(COUNTIF($FX33:GO33,"")&lt;CP$13,CONCATENATE(" + ",VLOOKUP(GP$10,$BU$14:$BW$44,2,FALSE)),VLOOKUP(GP$10,$BU$14:$BW$44,2,FALSE)),"")</f>
        <v/>
      </c>
      <c r="GQ33" s="173" t="str">
        <f>IF(COUNTIF($AI33,CQ$8),IF(COUNTIF($FX33:GP33,"")&lt;CQ$13,CONCATENATE(" + ",VLOOKUP(GQ$10,$BU$14:$BW$44,2,FALSE)),VLOOKUP(GQ$10,$BU$14:$BW$44,2,FALSE)),"")</f>
        <v/>
      </c>
      <c r="GR33" s="173" t="str">
        <f>IF(COUNTIF($AI33,CR$8),IF(COUNTIF($FX33:GQ33,"")&lt;CR$13,CONCATENATE(" + ",VLOOKUP(GR$10,$BU$14:$BW$44,2,FALSE)),VLOOKUP(GR$10,$BU$14:$BW$44,2,FALSE)),"")</f>
        <v/>
      </c>
      <c r="GS33" s="173" t="str">
        <f>IF(COUNTIF($AI33,CS$8),IF(COUNTIF($FX33:GR33,"")&lt;CS$13,CONCATENATE(" + ",VLOOKUP(GS$10,$BU$14:$BW$44,2,FALSE)),VLOOKUP(GS$10,$BU$14:$BW$44,2,FALSE)),"")</f>
        <v/>
      </c>
      <c r="GT33" s="173" t="str">
        <f>IF(COUNTIF($AI33,CT$8),IF(COUNTIF($FX33:GS33,"")&lt;CT$13,CONCATENATE(" + ",VLOOKUP(GT$10,$BU$14:$BW$44,2,FALSE)),VLOOKUP(GT$10,$BU$14:$BW$44,2,FALSE)),"")</f>
        <v/>
      </c>
      <c r="GU33" s="173" t="str">
        <f>IF(COUNTIF($AI33,CU$8),IF(COUNTIF($FX33:GT33,"")&lt;CU$13,CONCATENATE(" + ",VLOOKUP(GU$10,$BU$14:$BW$44,2,FALSE)),VLOOKUP(GU$10,$BU$14:$BW$44,2,FALSE)),"")</f>
        <v/>
      </c>
      <c r="GV33" s="173" t="str">
        <f>IF(COUNTIF($AI33,CV$8),IF(COUNTIF($FX33:GU33,"")&lt;CV$13,CONCATENATE(" + ",VLOOKUP(GV$10,$BU$14:$BW$44,2,FALSE)),VLOOKUP(GV$10,$BU$14:$BW$44,2,FALSE)),"")</f>
        <v/>
      </c>
      <c r="GW33" s="180" t="str">
        <f>IF(COUNTIF($AI33,CW$8),IF(COUNTIF($FX33:GV33,"")&lt;CW$13,CONCATENATE(" + ",VLOOKUP(GW$10,$BU$14:$BW$44,2,FALSE)),VLOOKUP(GW$10,$BU$14:$BW$44,2,FALSE)),"")</f>
        <v/>
      </c>
      <c r="GX33" s="179" t="str">
        <f t="shared" si="80"/>
        <v/>
      </c>
      <c r="GY33" s="174">
        <f t="shared" si="81"/>
        <v>2</v>
      </c>
      <c r="GZ33" s="173" t="str">
        <f t="shared" si="82"/>
        <v/>
      </c>
      <c r="HA33" s="173" t="str">
        <f t="shared" si="83"/>
        <v/>
      </c>
      <c r="HB33" s="173" t="str">
        <f t="shared" si="84"/>
        <v/>
      </c>
      <c r="HC33" s="173" t="str">
        <f t="shared" si="85"/>
        <v/>
      </c>
      <c r="HD33" s="173" t="str">
        <f t="shared" si="86"/>
        <v/>
      </c>
      <c r="HE33" s="173" t="str">
        <f t="shared" si="87"/>
        <v/>
      </c>
      <c r="HF33" s="173" t="str">
        <f t="shared" si="88"/>
        <v/>
      </c>
      <c r="HG33" s="173" t="str">
        <f t="shared" si="89"/>
        <v/>
      </c>
      <c r="HH33" s="173" t="str">
        <f t="shared" si="90"/>
        <v/>
      </c>
      <c r="HI33" s="173" t="str">
        <f t="shared" si="91"/>
        <v/>
      </c>
      <c r="HJ33" s="173" t="str">
        <f t="shared" si="92"/>
        <v/>
      </c>
      <c r="HK33" s="173" t="str">
        <f t="shared" si="93"/>
        <v/>
      </c>
      <c r="HL33" s="173" t="str">
        <f t="shared" si="94"/>
        <v/>
      </c>
      <c r="HM33" s="173" t="str">
        <f t="shared" si="95"/>
        <v/>
      </c>
      <c r="HN33" s="173" t="str">
        <f t="shared" si="96"/>
        <v/>
      </c>
      <c r="HO33" s="173" t="str">
        <f t="shared" si="97"/>
        <v/>
      </c>
      <c r="HP33" s="173" t="str">
        <f t="shared" si="98"/>
        <v/>
      </c>
      <c r="HQ33" s="173" t="str">
        <f t="shared" si="99"/>
        <v/>
      </c>
      <c r="HR33" s="173" t="str">
        <f t="shared" si="100"/>
        <v/>
      </c>
      <c r="HS33" s="173" t="str">
        <f t="shared" si="101"/>
        <v/>
      </c>
      <c r="HT33" s="173" t="str">
        <f t="shared" si="102"/>
        <v/>
      </c>
      <c r="HU33" s="173" t="str">
        <f t="shared" si="103"/>
        <v/>
      </c>
      <c r="HV33" s="173" t="str">
        <f t="shared" si="104"/>
        <v/>
      </c>
      <c r="HW33" s="180" t="str">
        <f t="shared" si="105"/>
        <v/>
      </c>
      <c r="HX33" s="181" t="str">
        <f t="shared" si="106"/>
        <v/>
      </c>
      <c r="HY33" s="182" t="str">
        <f t="shared" si="107"/>
        <v>Ne</v>
      </c>
      <c r="HZ33" s="182" t="str">
        <f>IF(COUNTIF($AJ33,BZ$8),IF(COUNTIF($HX33:HY33,"")&lt;BZ$13,CONCATENATE(" + ",VLOOKUP(HZ$10,$BU$14:$BW$44,2,FALSE)),VLOOKUP(HZ$10,$BU$14:$BW$44,2,FALSE)),"")</f>
        <v/>
      </c>
      <c r="IA33" s="182" t="str">
        <f>IF(COUNTIF($AJ33,CA$8),IF(COUNTIF($HX33:HZ33,"")&lt;CA$13,CONCATENATE(" + ",VLOOKUP(IA$10,$BU$14:$BW$44,2,FALSE)),VLOOKUP(IA$10,$BU$14:$BW$44,2,FALSE)),"")</f>
        <v/>
      </c>
      <c r="IB33" s="182" t="str">
        <f>IF(COUNTIF($AJ33,CB$8),IF(COUNTIF($HX33:IA33,"")&lt;CB$13,CONCATENATE(" + ",VLOOKUP(IB$10,$BU$14:$BW$44,2,FALSE)),VLOOKUP(IB$10,$BU$14:$BW$44,2,FALSE)),"")</f>
        <v/>
      </c>
      <c r="IC33" s="182" t="str">
        <f>IF(COUNTIF($AJ33,CC$8),IF(COUNTIF($HX33:IB33,"")&lt;CC$13,CONCATENATE(" + ",VLOOKUP(IC$10,$BU$14:$BW$44,2,FALSE)),VLOOKUP(IC$10,$BU$14:$BW$44,2,FALSE)),"")</f>
        <v/>
      </c>
      <c r="ID33" s="182" t="str">
        <f>IF(COUNTIF($AJ33,CD$8),IF(COUNTIF($HX33:IC33,"")&lt;CD$13,CONCATENATE(" + ",VLOOKUP(ID$10,$BU$14:$BW$44,2,FALSE)),VLOOKUP(ID$10,$BU$14:$BW$44,2,FALSE)),"")</f>
        <v/>
      </c>
      <c r="IE33" s="182" t="str">
        <f>IF(COUNTIF($AJ33,CE$8),IF(COUNTIF($HX33:ID33,"")&lt;CE$13,CONCATENATE(" + ",VLOOKUP(IE$10,$BU$14:$BW$44,2,FALSE)),VLOOKUP(IE$10,$BU$14:$BW$44,2,FALSE)),"")</f>
        <v/>
      </c>
      <c r="IF33" s="182" t="str">
        <f>IF(COUNTIF($AJ33,CF$8),IF(COUNTIF($HX33:IE33,"")&lt;CF$13,CONCATENATE(" + ",VLOOKUP(IF$10,$BU$14:$BW$44,2,FALSE)),VLOOKUP(IF$10,$BU$14:$BW$44,2,FALSE)),"")</f>
        <v/>
      </c>
      <c r="IG33" s="182" t="str">
        <f>IF(COUNTIF($AJ33,CG$8),IF(COUNTIF($HX33:IF33,"")&lt;CG$13,CONCATENATE(" + ",VLOOKUP(IG$10,$BU$14:$BW$44,2,FALSE)),VLOOKUP(IG$10,$BU$14:$BW$44,2,FALSE)),"")</f>
        <v/>
      </c>
      <c r="IH33" s="182" t="str">
        <f>IF(COUNTIF($AJ33,CH$8),IF(COUNTIF($HX33:IG33,"")&lt;CH$13,CONCATENATE(" + ",VLOOKUP(IH$10,$BU$14:$BW$44,2,FALSE)),VLOOKUP(IH$10,$BU$14:$BW$44,2,FALSE)),"")</f>
        <v/>
      </c>
      <c r="II33" s="182" t="str">
        <f>IF(COUNTIF($AJ33,CI$8),IF(COUNTIF($HX33:IH33,"")&lt;CI$13,CONCATENATE(" + ",VLOOKUP(II$10,$BU$14:$BW$44,2,FALSE)),VLOOKUP(II$10,$BU$14:$BW$44,2,FALSE)),"")</f>
        <v/>
      </c>
      <c r="IJ33" s="182" t="str">
        <f>IF(COUNTIF($AJ33,CJ$8),IF(COUNTIF($HX33:II33,"")&lt;CJ$13,CONCATENATE(" + ",VLOOKUP(IJ$10,$BU$14:$BW$44,2,FALSE)),VLOOKUP(IJ$10,$BU$14:$BW$44,2,FALSE)),"")</f>
        <v/>
      </c>
      <c r="IK33" s="182" t="str">
        <f>IF(COUNTIF($AJ33,CK$8),IF(COUNTIF($HX33:IJ33,"")&lt;CK$13,CONCATENATE(" + ",VLOOKUP(IK$10,$BU$14:$BW$44,2,FALSE)),VLOOKUP(IK$10,$BU$14:$BW$44,2,FALSE)),"")</f>
        <v/>
      </c>
      <c r="IL33" s="182" t="str">
        <f>IF(COUNTIF($AJ33,CL$8),IF(COUNTIF($HX33:IK33,"")&lt;CL$13,CONCATENATE(" + ",VLOOKUP(IL$10,$BU$14:$BW$44,2,FALSE)),VLOOKUP(IL$10,$BU$14:$BW$44,2,FALSE)),"")</f>
        <v/>
      </c>
      <c r="IM33" s="182" t="str">
        <f>IF(COUNTIF($AJ33,CM$8),IF(COUNTIF($HX33:IL33,"")&lt;CM$13,CONCATENATE(" + ",VLOOKUP(IM$10,$BU$14:$BW$44,2,FALSE)),VLOOKUP(IM$10,$BU$14:$BW$44,2,FALSE)),"")</f>
        <v/>
      </c>
      <c r="IN33" s="182" t="str">
        <f>IF(COUNTIF($AJ33,CN$8),IF(COUNTIF($HX33:IM33,"")&lt;CN$13,CONCATENATE(" + ",VLOOKUP(IN$10,$BU$14:$BW$44,2,FALSE)),VLOOKUP(IN$10,$BU$14:$BW$44,2,FALSE)),"")</f>
        <v/>
      </c>
      <c r="IO33" s="182" t="str">
        <f>IF(COUNTIF($AJ33,CO$8),IF(COUNTIF($HX33:IN33,"")&lt;CO$13,CONCATENATE(" + ",VLOOKUP(IO$10,$BU$14:$BW$44,2,FALSE)),VLOOKUP(IO$10,$BU$14:$BW$44,2,FALSE)),"")</f>
        <v/>
      </c>
      <c r="IP33" s="182" t="str">
        <f>IF(COUNTIF($AJ33,CP$8),IF(COUNTIF($HX33:IO33,"")&lt;CP$13,CONCATENATE(" + ",VLOOKUP(IP$10,$BU$14:$BW$44,2,FALSE)),VLOOKUP(IP$10,$BU$14:$BW$44,2,FALSE)),"")</f>
        <v/>
      </c>
      <c r="IQ33" s="182" t="str">
        <f>IF(COUNTIF($AJ33,CQ$8),IF(COUNTIF($HX33:IP33,"")&lt;CQ$13,CONCATENATE(" + ",VLOOKUP(IQ$10,$BU$14:$BW$44,2,FALSE)),VLOOKUP(IQ$10,$BU$14:$BW$44,2,FALSE)),"")</f>
        <v/>
      </c>
      <c r="IR33" s="182" t="str">
        <f>IF(COUNTIF($AJ33,CR$8),IF(COUNTIF($HX33:IQ33,"")&lt;CR$13,CONCATENATE(" + ",VLOOKUP(IR$10,$BU$14:$BW$44,2,FALSE)),VLOOKUP(IR$10,$BU$14:$BW$44,2,FALSE)),"")</f>
        <v/>
      </c>
      <c r="IS33" s="182" t="str">
        <f>IF(COUNTIF($AJ33,CS$8),IF(COUNTIF($HX33:IR33,"")&lt;CS$13,CONCATENATE(" + ",VLOOKUP(IS$10,$BU$14:$BW$44,2,FALSE)),VLOOKUP(IS$10,$BU$14:$BW$44,2,FALSE)),"")</f>
        <v/>
      </c>
      <c r="IT33" s="182" t="str">
        <f>IF(COUNTIF($AJ33,CT$8),IF(COUNTIF($HX33:IS33,"")&lt;CT$13,CONCATENATE(" + ",VLOOKUP(IT$10,$BU$14:$BW$44,2,FALSE)),VLOOKUP(IT$10,$BU$14:$BW$44,2,FALSE)),"")</f>
        <v/>
      </c>
      <c r="IU33" s="182" t="str">
        <f>IF(COUNTIF($AJ33,CU$8),IF(COUNTIF($HX33:IT33,"")&lt;CU$13,CONCATENATE(" + ",VLOOKUP(IU$10,$BU$14:$BW$44,2,FALSE)),VLOOKUP(IU$10,$BU$14:$BW$44,2,FALSE)),"")</f>
        <v/>
      </c>
      <c r="IV33" s="182" t="str">
        <f>IF(COUNTIF($AJ33,CV$8),IF(COUNTIF($HX33:IU33,"")&lt;CV$13,CONCATENATE(" + ",VLOOKUP(IV$10,$BU$14:$BW$44,2,FALSE)),VLOOKUP(IV$10,$BU$14:$BW$44,2,FALSE)),"")</f>
        <v/>
      </c>
      <c r="IW33" s="183" t="str">
        <f>IF(COUNTIF($AJ33,CW$8),IF(COUNTIF($HX33:IV33,"")&lt;CW$13,CONCATENATE(" + ",VLOOKUP(IW$10,$BU$14:$BW$44,2,FALSE)),VLOOKUP(IW$10,$BU$14:$BW$44,2,FALSE)),"")</f>
        <v/>
      </c>
      <c r="IX33" s="181" t="str">
        <f t="shared" si="108"/>
        <v/>
      </c>
      <c r="IY33" s="184">
        <f t="shared" si="109"/>
        <v>0</v>
      </c>
      <c r="IZ33" s="182" t="str">
        <f t="shared" si="110"/>
        <v/>
      </c>
      <c r="JA33" s="182" t="str">
        <f t="shared" si="111"/>
        <v/>
      </c>
      <c r="JB33" s="182" t="str">
        <f t="shared" si="112"/>
        <v/>
      </c>
      <c r="JC33" s="182" t="str">
        <f t="shared" si="113"/>
        <v/>
      </c>
      <c r="JD33" s="182" t="str">
        <f t="shared" si="114"/>
        <v/>
      </c>
      <c r="JE33" s="182" t="str">
        <f t="shared" si="115"/>
        <v/>
      </c>
      <c r="JF33" s="182" t="str">
        <f t="shared" si="116"/>
        <v/>
      </c>
      <c r="JG33" s="182" t="str">
        <f t="shared" si="117"/>
        <v/>
      </c>
      <c r="JH33" s="182" t="str">
        <f t="shared" si="118"/>
        <v/>
      </c>
      <c r="JI33" s="182" t="str">
        <f t="shared" si="119"/>
        <v/>
      </c>
      <c r="JJ33" s="182" t="str">
        <f t="shared" si="120"/>
        <v/>
      </c>
      <c r="JK33" s="182" t="str">
        <f t="shared" si="121"/>
        <v/>
      </c>
      <c r="JL33" s="182" t="str">
        <f t="shared" si="122"/>
        <v/>
      </c>
      <c r="JM33" s="182" t="str">
        <f t="shared" si="123"/>
        <v/>
      </c>
      <c r="JN33" s="182" t="str">
        <f t="shared" si="124"/>
        <v/>
      </c>
      <c r="JO33" s="182" t="str">
        <f t="shared" si="125"/>
        <v/>
      </c>
      <c r="JP33" s="182" t="str">
        <f t="shared" si="126"/>
        <v/>
      </c>
      <c r="JQ33" s="182" t="str">
        <f t="shared" si="127"/>
        <v/>
      </c>
      <c r="JR33" s="182" t="str">
        <f t="shared" si="128"/>
        <v/>
      </c>
      <c r="JS33" s="182" t="str">
        <f t="shared" si="129"/>
        <v/>
      </c>
      <c r="JT33" s="182" t="str">
        <f t="shared" si="130"/>
        <v/>
      </c>
      <c r="JU33" s="182" t="str">
        <f t="shared" si="131"/>
        <v/>
      </c>
      <c r="JV33" s="182" t="str">
        <f t="shared" si="132"/>
        <v/>
      </c>
      <c r="JW33" s="183" t="str">
        <f t="shared" si="133"/>
        <v/>
      </c>
      <c r="JX33" s="179" t="str">
        <f t="shared" si="134"/>
        <v>Ano</v>
      </c>
      <c r="JY33" s="173" t="str">
        <f t="shared" si="135"/>
        <v/>
      </c>
      <c r="JZ33" s="173" t="str">
        <f>IF(COUNTIF($AK33,BZ$8),IF(COUNTIF($JX33:JY33,"")&lt;BZ$13,CONCATENATE(" + ",VLOOKUP(JZ$10,$BU$14:$BW$44,2,FALSE)),VLOOKUP(JZ$10,$BU$14:$BW$44,2,FALSE)),"")</f>
        <v/>
      </c>
      <c r="KA33" s="173" t="str">
        <f>IF(COUNTIF($AK33,CA$8),IF(COUNTIF($JX33:JZ33,"")&lt;CA$13,CONCATENATE(" + ",VLOOKUP(KA$10,$BU$14:$BW$44,2,FALSE)),VLOOKUP(KA$10,$BU$14:$BW$44,2,FALSE)),"")</f>
        <v/>
      </c>
      <c r="KB33" s="173" t="str">
        <f>IF(COUNTIF($AK33,CB$8),IF(COUNTIF($JX33:KA33,"")&lt;CB$13,CONCATENATE(" + ",VLOOKUP(KB$10,$BU$14:$BW$44,2,FALSE)),VLOOKUP(KB$10,$BU$14:$BW$44,2,FALSE)),"")</f>
        <v/>
      </c>
      <c r="KC33" s="173" t="str">
        <f>IF(COUNTIF($AK33,CC$8),IF(COUNTIF($JX33:KB33,"")&lt;CC$13,CONCATENATE(" + ",VLOOKUP(KC$10,$BU$14:$BW$44,2,FALSE)),VLOOKUP(KC$10,$BU$14:$BW$44,2,FALSE)),"")</f>
        <v/>
      </c>
      <c r="KD33" s="173" t="str">
        <f>IF(COUNTIF($AK33,CD$8),IF(COUNTIF($JX33:KC33,"")&lt;CD$13,CONCATENATE(" + ",VLOOKUP(KD$10,$BU$14:$BW$44,2,FALSE)),VLOOKUP(KD$10,$BU$14:$BW$44,2,FALSE)),"")</f>
        <v/>
      </c>
      <c r="KE33" s="173" t="str">
        <f>IF(COUNTIF($AK33,CE$8),IF(COUNTIF($JX33:KD33,"")&lt;CE$13,CONCATENATE(" + ",VLOOKUP(KE$10,$BU$14:$BW$44,2,FALSE)),VLOOKUP(KE$10,$BU$14:$BW$44,2,FALSE)),"")</f>
        <v/>
      </c>
      <c r="KF33" s="173" t="str">
        <f>IF(COUNTIF($AK33,CF$8),IF(COUNTIF($JX33:KE33,"")&lt;CF$13,CONCATENATE(" + ",VLOOKUP(KF$10,$BU$14:$BW$44,2,FALSE)),VLOOKUP(KF$10,$BU$14:$BW$44,2,FALSE)),"")</f>
        <v/>
      </c>
      <c r="KG33" s="173" t="str">
        <f>IF(COUNTIF($AK33,CG$8),IF(COUNTIF($JX33:KF33,"")&lt;CG$13,CONCATENATE(" + ",VLOOKUP(KG$10,$BU$14:$BW$44,2,FALSE)),VLOOKUP(KG$10,$BU$14:$BW$44,2,FALSE)),"")</f>
        <v/>
      </c>
      <c r="KH33" s="173" t="str">
        <f>IF(COUNTIF($AK33,CH$8),IF(COUNTIF($JX33:KG33,"")&lt;CH$13,CONCATENATE(" + ",VLOOKUP(KH$10,$BU$14:$BW$44,2,FALSE)),VLOOKUP(KH$10,$BU$14:$BW$44,2,FALSE)),"")</f>
        <v/>
      </c>
      <c r="KI33" s="173" t="str">
        <f>IF(COUNTIF($AK33,CI$8),IF(COUNTIF($JX33:KH33,"")&lt;CI$13,CONCATENATE(" + ",VLOOKUP(KI$10,$BU$14:$BW$44,2,FALSE)),VLOOKUP(KI$10,$BU$14:$BW$44,2,FALSE)),"")</f>
        <v/>
      </c>
      <c r="KJ33" s="173" t="str">
        <f>IF(COUNTIF($AK33,CJ$8),IF(COUNTIF($JX33:KI33,"")&lt;CJ$13,CONCATENATE(" + ",VLOOKUP(KJ$10,$BU$14:$BW$44,2,FALSE)),VLOOKUP(KJ$10,$BU$14:$BW$44,2,FALSE)),"")</f>
        <v/>
      </c>
      <c r="KK33" s="173" t="str">
        <f>IF(COUNTIF($AK33,CK$8),IF(COUNTIF($JX33:KJ33,"")&lt;CK$13,CONCATENATE(" + ",VLOOKUP(KK$10,$BU$14:$BW$44,2,FALSE)),VLOOKUP(KK$10,$BU$14:$BW$44,2,FALSE)),"")</f>
        <v/>
      </c>
      <c r="KL33" s="173" t="str">
        <f>IF(COUNTIF($AK33,CL$8),IF(COUNTIF($JX33:KK33,"")&lt;CL$13,CONCATENATE(" + ",VLOOKUP(KL$10,$BU$14:$BW$44,2,FALSE)),VLOOKUP(KL$10,$BU$14:$BW$44,2,FALSE)),"")</f>
        <v/>
      </c>
      <c r="KM33" s="173" t="str">
        <f>IF(COUNTIF($AK33,CM$8),IF(COUNTIF($JX33:KL33,"")&lt;CM$13,CONCATENATE(" + ",VLOOKUP(KM$10,$BU$14:$BW$44,2,FALSE)),VLOOKUP(KM$10,$BU$14:$BW$44,2,FALSE)),"")</f>
        <v/>
      </c>
      <c r="KN33" s="173" t="str">
        <f>IF(COUNTIF($AK33,CN$8),IF(COUNTIF($JX33:KM33,"")&lt;CN$13,CONCATENATE(" + ",VLOOKUP(KN$10,$BU$14:$BW$44,2,FALSE)),VLOOKUP(KN$10,$BU$14:$BW$44,2,FALSE)),"")</f>
        <v/>
      </c>
      <c r="KO33" s="173" t="str">
        <f>IF(COUNTIF($AK33,CO$8),IF(COUNTIF($JX33:KN33,"")&lt;CO$13,CONCATENATE(" + ",VLOOKUP(KO$10,$BU$14:$BW$44,2,FALSE)),VLOOKUP(KO$10,$BU$14:$BW$44,2,FALSE)),"")</f>
        <v/>
      </c>
      <c r="KP33" s="173" t="str">
        <f>IF(COUNTIF($AK33,CP$8),IF(COUNTIF($JX33:KO33,"")&lt;CP$13,CONCATENATE(" + ",VLOOKUP(KP$10,$BU$14:$BW$44,2,FALSE)),VLOOKUP(KP$10,$BU$14:$BW$44,2,FALSE)),"")</f>
        <v/>
      </c>
      <c r="KQ33" s="173" t="str">
        <f>IF(COUNTIF($AK33,CQ$8),IF(COUNTIF($JX33:KP33,"")&lt;CQ$13,CONCATENATE(" + ",VLOOKUP(KQ$10,$BU$14:$BW$44,2,FALSE)),VLOOKUP(KQ$10,$BU$14:$BW$44,2,FALSE)),"")</f>
        <v/>
      </c>
      <c r="KR33" s="173" t="str">
        <f>IF(COUNTIF($AK33,CR$8),IF(COUNTIF($JX33:KQ33,"")&lt;CR$13,CONCATENATE(" + ",VLOOKUP(KR$10,$BU$14:$BW$44,2,FALSE)),VLOOKUP(KR$10,$BU$14:$BW$44,2,FALSE)),"")</f>
        <v/>
      </c>
      <c r="KS33" s="173" t="str">
        <f>IF(COUNTIF($AK33,CS$8),IF(COUNTIF($JX33:KR33,"")&lt;CS$13,CONCATENATE(" + ",VLOOKUP(KS$10,$BU$14:$BW$44,2,FALSE)),VLOOKUP(KS$10,$BU$14:$BW$44,2,FALSE)),"")</f>
        <v/>
      </c>
      <c r="KT33" s="173" t="str">
        <f>IF(COUNTIF($AK33,CT$8),IF(COUNTIF($JX33:KS33,"")&lt;CT$13,CONCATENATE(" + ",VLOOKUP(KT$10,$BU$14:$BW$44,2,FALSE)),VLOOKUP(KT$10,$BU$14:$BW$44,2,FALSE)),"")</f>
        <v/>
      </c>
      <c r="KU33" s="173" t="str">
        <f>IF(COUNTIF($AK33,CU$8),IF(COUNTIF($JX33:KT33,"")&lt;CU$13,CONCATENATE(" + ",VLOOKUP(KU$10,$BU$14:$BW$44,2,FALSE)),VLOOKUP(KU$10,$BU$14:$BW$44,2,FALSE)),"")</f>
        <v/>
      </c>
      <c r="KV33" s="173" t="str">
        <f>IF(COUNTIF($AK33,CV$8),IF(COUNTIF($JX33:KU33,"")&lt;CV$13,CONCATENATE(" + ",VLOOKUP(KV$10,$BU$14:$BW$44,2,FALSE)),VLOOKUP(KV$10,$BU$14:$BW$44,2,FALSE)),"")</f>
        <v/>
      </c>
      <c r="KW33" s="180" t="str">
        <f>IF(COUNTIF($AK33,CW$8),IF(COUNTIF($JX33:KV33,"")&lt;CW$13,CONCATENATE(" + ",VLOOKUP(KW$10,$BU$14:$BW$44,2,FALSE)),VLOOKUP(KW$10,$BU$14:$BW$44,2,FALSE)),"")</f>
        <v/>
      </c>
      <c r="KX33" s="179">
        <f t="shared" si="136"/>
        <v>12</v>
      </c>
      <c r="KY33" s="174" t="str">
        <f t="shared" si="137"/>
        <v/>
      </c>
      <c r="KZ33" s="173" t="str">
        <f t="shared" si="138"/>
        <v/>
      </c>
      <c r="LA33" s="173" t="str">
        <f t="shared" si="139"/>
        <v/>
      </c>
      <c r="LB33" s="173" t="str">
        <f t="shared" si="140"/>
        <v/>
      </c>
      <c r="LC33" s="173" t="str">
        <f t="shared" si="141"/>
        <v/>
      </c>
      <c r="LD33" s="173" t="str">
        <f t="shared" si="142"/>
        <v/>
      </c>
      <c r="LE33" s="173" t="str">
        <f t="shared" si="143"/>
        <v/>
      </c>
      <c r="LF33" s="173" t="str">
        <f t="shared" si="144"/>
        <v/>
      </c>
      <c r="LG33" s="173" t="str">
        <f t="shared" si="145"/>
        <v/>
      </c>
      <c r="LH33" s="173" t="str">
        <f t="shared" si="146"/>
        <v/>
      </c>
      <c r="LI33" s="173" t="str">
        <f t="shared" si="147"/>
        <v/>
      </c>
      <c r="LJ33" s="173" t="str">
        <f t="shared" si="148"/>
        <v/>
      </c>
      <c r="LK33" s="173" t="str">
        <f t="shared" si="149"/>
        <v/>
      </c>
      <c r="LL33" s="173" t="str">
        <f t="shared" si="150"/>
        <v/>
      </c>
      <c r="LM33" s="173" t="str">
        <f t="shared" si="151"/>
        <v/>
      </c>
      <c r="LN33" s="173" t="str">
        <f t="shared" si="152"/>
        <v/>
      </c>
      <c r="LO33" s="173" t="str">
        <f t="shared" si="153"/>
        <v/>
      </c>
      <c r="LP33" s="173" t="str">
        <f t="shared" si="154"/>
        <v/>
      </c>
      <c r="LQ33" s="173" t="str">
        <f t="shared" si="155"/>
        <v/>
      </c>
      <c r="LR33" s="173" t="str">
        <f t="shared" si="156"/>
        <v/>
      </c>
      <c r="LS33" s="173" t="str">
        <f t="shared" si="157"/>
        <v/>
      </c>
      <c r="LT33" s="173" t="str">
        <f t="shared" si="158"/>
        <v/>
      </c>
      <c r="LU33" s="173" t="str">
        <f t="shared" si="159"/>
        <v/>
      </c>
      <c r="LV33" s="173" t="str">
        <f t="shared" si="160"/>
        <v/>
      </c>
      <c r="LW33" s="180" t="str">
        <f t="shared" si="161"/>
        <v/>
      </c>
      <c r="LX33" s="181" t="str">
        <f t="shared" si="162"/>
        <v>Ano</v>
      </c>
      <c r="LY33" s="182" t="str">
        <f t="shared" si="163"/>
        <v/>
      </c>
      <c r="LZ33" s="182" t="str">
        <f>IF(COUNTIF($AL33,BZ$8),IF(COUNTIF($LX33:LY33,"")&lt;BZ$13,CONCATENATE(" + ",VLOOKUP(LZ$10,$BU$14:$BW$44,2,FALSE)),VLOOKUP(LZ$10,$BU$14:$BW$44,2,FALSE)),"")</f>
        <v/>
      </c>
      <c r="MA33" s="182" t="str">
        <f>IF(COUNTIF($AL33,CA$8),IF(COUNTIF($LX33:LZ33,"")&lt;CA$13,CONCATENATE(" + ",VLOOKUP(MA$10,$BU$14:$BW$44,2,FALSE)),VLOOKUP(MA$10,$BU$14:$BW$44,2,FALSE)),"")</f>
        <v/>
      </c>
      <c r="MB33" s="182" t="str">
        <f>IF(COUNTIF($AL33,CB$8),IF(COUNTIF($LX33:MA33,"")&lt;CB$13,CONCATENATE(" + ",VLOOKUP(MB$10,$BU$14:$BW$44,2,FALSE)),VLOOKUP(MB$10,$BU$14:$BW$44,2,FALSE)),"")</f>
        <v/>
      </c>
      <c r="MC33" s="182" t="str">
        <f>IF(COUNTIF($AL33,CC$8),IF(COUNTIF($LX33:MB33,"")&lt;CC$13,CONCATENATE(" + ",VLOOKUP(MC$10,$BU$14:$BW$44,2,FALSE)),VLOOKUP(MC$10,$BU$14:$BW$44,2,FALSE)),"")</f>
        <v/>
      </c>
      <c r="MD33" s="182" t="str">
        <f>IF(COUNTIF($AL33,CD$8),IF(COUNTIF($LX33:MC33,"")&lt;CD$13,CONCATENATE(" + ",VLOOKUP(MD$10,$BU$14:$BW$44,2,FALSE)),VLOOKUP(MD$10,$BU$14:$BW$44,2,FALSE)),"")</f>
        <v/>
      </c>
      <c r="ME33" s="182" t="str">
        <f>IF(COUNTIF($AL33,CE$8),IF(COUNTIF($LX33:MD33,"")&lt;CE$13,CONCATENATE(" + ",VLOOKUP(ME$10,$BU$14:$BW$44,2,FALSE)),VLOOKUP(ME$10,$BU$14:$BW$44,2,FALSE)),"")</f>
        <v/>
      </c>
      <c r="MF33" s="182" t="str">
        <f>IF(COUNTIF($AL33,CF$8),IF(COUNTIF($LX33:ME33,"")&lt;CF$13,CONCATENATE(" + ",VLOOKUP(MF$10,$BU$14:$BW$44,2,FALSE)),VLOOKUP(MF$10,$BU$14:$BW$44,2,FALSE)),"")</f>
        <v/>
      </c>
      <c r="MG33" s="182" t="str">
        <f>IF(COUNTIF($AL33,CG$8),IF(COUNTIF($LX33:MF33,"")&lt;CG$13,CONCATENATE(" + ",VLOOKUP(MG$10,$BU$14:$BW$44,2,FALSE)),VLOOKUP(MG$10,$BU$14:$BW$44,2,FALSE)),"")</f>
        <v/>
      </c>
      <c r="MH33" s="182" t="str">
        <f>IF(COUNTIF($AL33,CH$8),IF(COUNTIF($LX33:MG33,"")&lt;CH$13,CONCATENATE(" + ",VLOOKUP(MH$10,$BU$14:$BW$44,2,FALSE)),VLOOKUP(MH$10,$BU$14:$BW$44,2,FALSE)),"")</f>
        <v/>
      </c>
      <c r="MI33" s="182" t="str">
        <f>IF(COUNTIF($AL33,CI$8),IF(COUNTIF($LX33:MH33,"")&lt;CI$13,CONCATENATE(" + ",VLOOKUP(MI$10,$BU$14:$BW$44,2,FALSE)),VLOOKUP(MI$10,$BU$14:$BW$44,2,FALSE)),"")</f>
        <v/>
      </c>
      <c r="MJ33" s="182" t="str">
        <f>IF(COUNTIF($AL33,CJ$8),IF(COUNTIF($LX33:MI33,"")&lt;CJ$13,CONCATENATE(" + ",VLOOKUP(MJ$10,$BU$14:$BW$44,2,FALSE)),VLOOKUP(MJ$10,$BU$14:$BW$44,2,FALSE)),"")</f>
        <v/>
      </c>
      <c r="MK33" s="182" t="str">
        <f>IF(COUNTIF($AL33,CK$8),IF(COUNTIF($LX33:MJ33,"")&lt;CK$13,CONCATENATE(" + ",VLOOKUP(MK$10,$BU$14:$BW$44,2,FALSE)),VLOOKUP(MK$10,$BU$14:$BW$44,2,FALSE)),"")</f>
        <v/>
      </c>
      <c r="ML33" s="182" t="str">
        <f>IF(COUNTIF($AL33,CL$8),IF(COUNTIF($LX33:MK33,"")&lt;CL$13,CONCATENATE(" + ",VLOOKUP(ML$10,$BU$14:$BW$44,2,FALSE)),VLOOKUP(ML$10,$BU$14:$BW$44,2,FALSE)),"")</f>
        <v/>
      </c>
      <c r="MM33" s="182" t="str">
        <f>IF(COUNTIF($AL33,CM$8),IF(COUNTIF($LX33:ML33,"")&lt;CM$13,CONCATENATE(" + ",VLOOKUP(MM$10,$BU$14:$BW$44,2,FALSE)),VLOOKUP(MM$10,$BU$14:$BW$44,2,FALSE)),"")</f>
        <v/>
      </c>
      <c r="MN33" s="182" t="str">
        <f>IF(COUNTIF($AL33,CN$8),IF(COUNTIF($LX33:MM33,"")&lt;CN$13,CONCATENATE(" + ",VLOOKUP(MN$10,$BU$14:$BW$44,2,FALSE)),VLOOKUP(MN$10,$BU$14:$BW$44,2,FALSE)),"")</f>
        <v/>
      </c>
      <c r="MO33" s="182" t="str">
        <f>IF(COUNTIF($AL33,CO$8),IF(COUNTIF($LX33:MN33,"")&lt;CO$13,CONCATENATE(" + ",VLOOKUP(MO$10,$BU$14:$BW$44,2,FALSE)),VLOOKUP(MO$10,$BU$14:$BW$44,2,FALSE)),"")</f>
        <v/>
      </c>
      <c r="MP33" s="182" t="str">
        <f>IF(COUNTIF($AL33,CP$8),IF(COUNTIF($LX33:MO33,"")&lt;CP$13,CONCATENATE(" + ",VLOOKUP(MP$10,$BU$14:$BW$44,2,FALSE)),VLOOKUP(MP$10,$BU$14:$BW$44,2,FALSE)),"")</f>
        <v/>
      </c>
      <c r="MQ33" s="182" t="str">
        <f>IF(COUNTIF($AL33,CQ$8),IF(COUNTIF($LX33:MP33,"")&lt;CQ$13,CONCATENATE(" + ",VLOOKUP(MQ$10,$BU$14:$BW$44,2,FALSE)),VLOOKUP(MQ$10,$BU$14:$BW$44,2,FALSE)),"")</f>
        <v/>
      </c>
      <c r="MR33" s="182" t="str">
        <f>IF(COUNTIF($AL33,CR$8),IF(COUNTIF($LX33:MQ33,"")&lt;CR$13,CONCATENATE(" + ",VLOOKUP(MR$10,$BU$14:$BW$44,2,FALSE)),VLOOKUP(MR$10,$BU$14:$BW$44,2,FALSE)),"")</f>
        <v/>
      </c>
      <c r="MS33" s="182" t="str">
        <f>IF(COUNTIF($AL33,CS$8),IF(COUNTIF($LX33:MR33,"")&lt;CS$13,CONCATENATE(" + ",VLOOKUP(MS$10,$BU$14:$BW$44,2,FALSE)),VLOOKUP(MS$10,$BU$14:$BW$44,2,FALSE)),"")</f>
        <v/>
      </c>
      <c r="MT33" s="182" t="str">
        <f>IF(COUNTIF($AL33,CT$8),IF(COUNTIF($LX33:MS33,"")&lt;CT$13,CONCATENATE(" + ",VLOOKUP(MT$10,$BU$14:$BW$44,2,FALSE)),VLOOKUP(MT$10,$BU$14:$BW$44,2,FALSE)),"")</f>
        <v/>
      </c>
      <c r="MU33" s="182" t="str">
        <f>IF(COUNTIF($AL33,CU$8),IF(COUNTIF($LX33:MT33,"")&lt;CU$13,CONCATENATE(" + ",VLOOKUP(MU$10,$BU$14:$BW$44,2,FALSE)),VLOOKUP(MU$10,$BU$14:$BW$44,2,FALSE)),"")</f>
        <v/>
      </c>
      <c r="MV33" s="182" t="str">
        <f>IF(COUNTIF($AL33,CV$8),IF(COUNTIF($LX33:MU33,"")&lt;CV$13,CONCATENATE(" + ",VLOOKUP(MV$10,$BU$14:$BW$44,2,FALSE)),VLOOKUP(MV$10,$BU$14:$BW$44,2,FALSE)),"")</f>
        <v/>
      </c>
      <c r="MW33" s="183" t="str">
        <f>IF(COUNTIF($AL33,CW$8),IF(COUNTIF($LX33:MV33,"")&lt;CW$13,CONCATENATE(" + ",VLOOKUP(MW$10,$BU$14:$BW$44,2,FALSE)),VLOOKUP(MW$10,$BU$14:$BW$44,2,FALSE)),"")</f>
        <v/>
      </c>
      <c r="MX33" s="181">
        <f t="shared" si="164"/>
        <v>8</v>
      </c>
      <c r="MY33" s="184" t="str">
        <f t="shared" si="165"/>
        <v/>
      </c>
      <c r="MZ33" s="182" t="str">
        <f t="shared" si="166"/>
        <v/>
      </c>
      <c r="NA33" s="182" t="str">
        <f t="shared" si="167"/>
        <v/>
      </c>
      <c r="NB33" s="182" t="str">
        <f t="shared" si="168"/>
        <v/>
      </c>
      <c r="NC33" s="182" t="str">
        <f t="shared" si="169"/>
        <v/>
      </c>
      <c r="ND33" s="182" t="str">
        <f t="shared" si="170"/>
        <v/>
      </c>
      <c r="NE33" s="182" t="str">
        <f t="shared" si="171"/>
        <v/>
      </c>
      <c r="NF33" s="182" t="str">
        <f t="shared" si="172"/>
        <v/>
      </c>
      <c r="NG33" s="182" t="str">
        <f t="shared" si="173"/>
        <v/>
      </c>
      <c r="NH33" s="182" t="str">
        <f t="shared" si="174"/>
        <v/>
      </c>
      <c r="NI33" s="182" t="str">
        <f t="shared" si="175"/>
        <v/>
      </c>
      <c r="NJ33" s="182" t="str">
        <f t="shared" si="176"/>
        <v/>
      </c>
      <c r="NK33" s="182" t="str">
        <f t="shared" si="177"/>
        <v/>
      </c>
      <c r="NL33" s="182" t="str">
        <f t="shared" si="178"/>
        <v/>
      </c>
      <c r="NM33" s="182" t="str">
        <f t="shared" si="179"/>
        <v/>
      </c>
      <c r="NN33" s="182" t="str">
        <f t="shared" si="180"/>
        <v/>
      </c>
      <c r="NO33" s="182" t="str">
        <f t="shared" si="181"/>
        <v/>
      </c>
      <c r="NP33" s="182" t="str">
        <f t="shared" si="182"/>
        <v/>
      </c>
      <c r="NQ33" s="182" t="str">
        <f t="shared" si="183"/>
        <v/>
      </c>
      <c r="NR33" s="182" t="str">
        <f t="shared" si="184"/>
        <v/>
      </c>
      <c r="NS33" s="182" t="str">
        <f t="shared" si="185"/>
        <v/>
      </c>
      <c r="NT33" s="182" t="str">
        <f t="shared" si="186"/>
        <v/>
      </c>
      <c r="NU33" s="182" t="str">
        <f t="shared" si="187"/>
        <v/>
      </c>
      <c r="NV33" s="182" t="str">
        <f t="shared" si="188"/>
        <v/>
      </c>
      <c r="NW33" s="183" t="str">
        <f t="shared" si="189"/>
        <v/>
      </c>
    </row>
    <row r="34" spans="1:387" ht="17.25" customHeight="1" x14ac:dyDescent="0.25">
      <c r="A34" s="223" t="s">
        <v>390</v>
      </c>
      <c r="B34" s="224" t="s">
        <v>550</v>
      </c>
      <c r="C34" s="225" t="s">
        <v>551</v>
      </c>
      <c r="D34" s="225" t="s">
        <v>552</v>
      </c>
      <c r="E34" s="226" t="s">
        <v>553</v>
      </c>
      <c r="F34" s="227" t="s">
        <v>554</v>
      </c>
      <c r="G34" s="225" t="s">
        <v>129</v>
      </c>
      <c r="H34" s="225" t="s">
        <v>538</v>
      </c>
      <c r="I34" s="227" t="s">
        <v>555</v>
      </c>
      <c r="J34" s="227" t="s">
        <v>556</v>
      </c>
      <c r="K34" s="227" t="s">
        <v>557</v>
      </c>
      <c r="L34" s="227" t="s">
        <v>558</v>
      </c>
      <c r="M34" s="227" t="s">
        <v>559</v>
      </c>
      <c r="N34" s="228" t="s">
        <v>560</v>
      </c>
      <c r="O34" s="228" t="s">
        <v>561</v>
      </c>
      <c r="P34" s="228" t="s">
        <v>562</v>
      </c>
      <c r="Q34" s="228" t="s">
        <v>563</v>
      </c>
      <c r="R34" s="228" t="s">
        <v>129</v>
      </c>
      <c r="S34" s="228" t="s">
        <v>553</v>
      </c>
      <c r="T34" s="229">
        <v>35000</v>
      </c>
      <c r="U34" s="230" t="s">
        <v>477</v>
      </c>
      <c r="V34" s="230" t="s">
        <v>493</v>
      </c>
      <c r="W34" s="229">
        <v>35000</v>
      </c>
      <c r="X34" s="229">
        <v>0</v>
      </c>
      <c r="Y34" s="229" t="s">
        <v>462</v>
      </c>
      <c r="Z34" s="229" t="s">
        <v>409</v>
      </c>
      <c r="AA34" s="231">
        <v>15000</v>
      </c>
      <c r="AB34" s="223"/>
      <c r="AC34" s="223"/>
      <c r="AD34" s="223"/>
      <c r="AE34" s="223"/>
      <c r="AF34" s="223"/>
      <c r="AG34" s="223" t="s">
        <v>221</v>
      </c>
      <c r="AH34" s="233" t="s">
        <v>247</v>
      </c>
      <c r="AI34" s="233" t="s">
        <v>274</v>
      </c>
      <c r="AJ34" s="233" t="s">
        <v>300</v>
      </c>
      <c r="AK34" s="233" t="s">
        <v>325</v>
      </c>
      <c r="AL34" s="233" t="s">
        <v>351</v>
      </c>
      <c r="AM34" s="41" t="s">
        <v>160</v>
      </c>
      <c r="AN34" s="42">
        <v>0</v>
      </c>
      <c r="AO34" s="232" t="s">
        <v>430</v>
      </c>
      <c r="AP34" s="42">
        <v>12</v>
      </c>
      <c r="AQ34" s="41" t="s">
        <v>411</v>
      </c>
      <c r="AR34" s="43">
        <v>10</v>
      </c>
      <c r="AS34" s="41" t="s">
        <v>412</v>
      </c>
      <c r="AT34" s="43">
        <v>6</v>
      </c>
      <c r="AU34" s="75" t="str">
        <f t="shared" si="1"/>
        <v>Ano</v>
      </c>
      <c r="AV34" s="75">
        <f t="shared" si="2"/>
        <v>10</v>
      </c>
      <c r="AW34" s="75" t="str">
        <f t="shared" si="3"/>
        <v>Ano</v>
      </c>
      <c r="AX34" s="75">
        <f t="shared" si="4"/>
        <v>12</v>
      </c>
      <c r="AY34" s="75" t="str">
        <f t="shared" si="5"/>
        <v>Nad 10 000</v>
      </c>
      <c r="AZ34" s="75">
        <f t="shared" si="6"/>
        <v>2</v>
      </c>
      <c r="BA34" s="75" t="str">
        <f t="shared" si="7"/>
        <v>Ne</v>
      </c>
      <c r="BB34" s="75">
        <f t="shared" si="8"/>
        <v>0</v>
      </c>
      <c r="BC34" s="75" t="str">
        <f t="shared" si="9"/>
        <v>Ano</v>
      </c>
      <c r="BD34" s="75">
        <f t="shared" si="10"/>
        <v>12</v>
      </c>
      <c r="BE34" s="75" t="str">
        <f t="shared" si="11"/>
        <v>Ano</v>
      </c>
      <c r="BF34" s="75">
        <f t="shared" si="12"/>
        <v>8</v>
      </c>
      <c r="BG34" s="69">
        <f t="shared" si="13"/>
        <v>44</v>
      </c>
      <c r="BH34" s="70">
        <f t="shared" si="14"/>
        <v>28</v>
      </c>
      <c r="BI34" s="69">
        <f t="shared" si="15"/>
        <v>72</v>
      </c>
      <c r="BJ34" s="71">
        <f t="shared" si="16"/>
        <v>0.05</v>
      </c>
      <c r="BK34" s="204">
        <f t="shared" si="17"/>
        <v>0.72</v>
      </c>
      <c r="BL34" s="72">
        <f t="shared" si="18"/>
        <v>0.42857142857142855</v>
      </c>
      <c r="BM34" s="83">
        <f t="shared" si="19"/>
        <v>1</v>
      </c>
      <c r="BN34" s="221">
        <f t="shared" si="20"/>
        <v>1</v>
      </c>
      <c r="BO34" s="202">
        <f t="shared" si="21"/>
        <v>15000</v>
      </c>
      <c r="BP34" s="101" t="str">
        <f t="shared" si="22"/>
        <v>Olomouc</v>
      </c>
      <c r="BQ34" s="100">
        <v>11101</v>
      </c>
      <c r="BR34" s="95" t="s">
        <v>66</v>
      </c>
      <c r="BS34" s="95" t="s">
        <v>66</v>
      </c>
      <c r="BT34" s="16"/>
      <c r="BU34" s="45"/>
      <c r="BV34" s="44"/>
      <c r="BW34" s="45"/>
      <c r="BX34" s="179" t="str">
        <f t="shared" si="23"/>
        <v>Ano</v>
      </c>
      <c r="BY34" s="173" t="str">
        <f t="shared" si="24"/>
        <v/>
      </c>
      <c r="BZ34" s="173" t="str">
        <f>IF(COUNTIF($AG34,BZ$8),IF(COUNTIF($BX34:BY34,"")&lt;BZ$13,CONCATENATE(" + ",VLOOKUP(BZ$10,$BU$14:$BW$44,2,FALSE)),VLOOKUP(BZ$10,$BU$14:$BW$44,2,FALSE)),"")</f>
        <v/>
      </c>
      <c r="CA34" s="173" t="str">
        <f>IF(COUNTIF($AG34,CA$8),IF(COUNTIF($BX34:BZ34,"")&lt;CA$13,CONCATENATE(" + ",VLOOKUP(CA$10,$BU$14:$BW$44,2,FALSE)),VLOOKUP(CA$10,$BU$14:$BW$44,2,FALSE)),"")</f>
        <v/>
      </c>
      <c r="CB34" s="173" t="str">
        <f>IF(COUNTIF($AG34,CB$8),IF(COUNTIF($BX34:CA34,"")&lt;CB$13,CONCATENATE(" + ",VLOOKUP(CB$10,$BU$14:$BW$44,2,FALSE)),VLOOKUP(CB$10,$BU$14:$BW$44,2,FALSE)),"")</f>
        <v/>
      </c>
      <c r="CC34" s="173" t="str">
        <f>IF(COUNTIF($AG34,CC$8),IF(COUNTIF($BX34:CB34,"")&lt;CC$13,CONCATENATE(" + ",VLOOKUP(CC$10,$BU$14:$BW$44,2,FALSE)),VLOOKUP(CC$10,$BU$14:$BW$44,2,FALSE)),"")</f>
        <v/>
      </c>
      <c r="CD34" s="173" t="str">
        <f>IF(COUNTIF($AG34,CD$8),IF(COUNTIF($BX34:CC34,"")&lt;CD$13,CONCATENATE(" + ",VLOOKUP(CD$10,$BU$14:$BW$44,2,FALSE)),VLOOKUP(CD$10,$BU$14:$BW$44,2,FALSE)),"")</f>
        <v/>
      </c>
      <c r="CE34" s="173" t="str">
        <f>IF(COUNTIF($AG34,CE$8),IF(COUNTIF($BX34:CD34,"")&lt;CE$13,CONCATENATE(" + ",VLOOKUP(CE$10,$BU$14:$BW$44,2,FALSE)),VLOOKUP(CE$10,$BU$14:$BW$44,2,FALSE)),"")</f>
        <v/>
      </c>
      <c r="CF34" s="173" t="str">
        <f>IF(COUNTIF($AG34,CF$8),IF(COUNTIF($BX34:CE34,"")&lt;CF$13,CONCATENATE(" + ",VLOOKUP(CF$10,$BU$14:$BW$44,2,FALSE)),VLOOKUP(CF$10,$BU$14:$BW$44,2,FALSE)),"")</f>
        <v/>
      </c>
      <c r="CG34" s="173" t="str">
        <f>IF(COUNTIF($AG34,CG$8),IF(COUNTIF($BX34:CF34,"")&lt;CG$13,CONCATENATE(" + ",VLOOKUP(CG$10,$BU$14:$BW$44,2,FALSE)),VLOOKUP(CG$10,$BU$14:$BW$44,2,FALSE)),"")</f>
        <v/>
      </c>
      <c r="CH34" s="173" t="str">
        <f>IF(COUNTIF($AG34,CH$8),IF(COUNTIF($BX34:CG34,"")&lt;CH$13,CONCATENATE(" + ",VLOOKUP(CH$10,$BU$14:$BW$44,2,FALSE)),VLOOKUP(CH$10,$BU$14:$BW$44,2,FALSE)),"")</f>
        <v/>
      </c>
      <c r="CI34" s="173" t="str">
        <f>IF(COUNTIF($AG34,CI$8),IF(COUNTIF($BX34:CH34,"")&lt;CI$13,CONCATENATE(" + ",VLOOKUP(CI$10,$BU$14:$BW$44,2,FALSE)),VLOOKUP(CI$10,$BU$14:$BW$44,2,FALSE)),"")</f>
        <v/>
      </c>
      <c r="CJ34" s="173" t="str">
        <f>IF(COUNTIF($AG34,CJ$8),IF(COUNTIF($BX34:CI34,"")&lt;CJ$13,CONCATENATE(" + ",VLOOKUP(CJ$10,$BU$14:$BW$44,2,FALSE)),VLOOKUP(CJ$10,$BU$14:$BW$44,2,FALSE)),"")</f>
        <v/>
      </c>
      <c r="CK34" s="173" t="str">
        <f>IF(COUNTIF($AG34,CK$8),IF(COUNTIF($BX34:CJ34,"")&lt;CK$13,CONCATENATE(" + ",VLOOKUP(CK$10,$BU$14:$BW$44,2,FALSE)),VLOOKUP(CK$10,$BU$14:$BW$44,2,FALSE)),"")</f>
        <v/>
      </c>
      <c r="CL34" s="173" t="str">
        <f>IF(COUNTIF($AG34,CL$8),IF(COUNTIF($BX34:CK34,"")&lt;CL$13,CONCATENATE(" + ",VLOOKUP(CL$10,$BU$14:$BW$44,2,FALSE)),VLOOKUP(CL$10,$BU$14:$BW$44,2,FALSE)),"")</f>
        <v/>
      </c>
      <c r="CM34" s="173" t="str">
        <f>IF(COUNTIF($AG34,CM$8),IF(COUNTIF($BX34:CL34,"")&lt;CM$13,CONCATENATE(" + ",VLOOKUP(CM$10,$BU$14:$BW$44,2,FALSE)),VLOOKUP(CM$10,$BU$14:$BW$44,2,FALSE)),"")</f>
        <v/>
      </c>
      <c r="CN34" s="173" t="str">
        <f>IF(COUNTIF($AG34,CN$8),IF(COUNTIF($BX34:CM34,"")&lt;CN$13,CONCATENATE(" + ",VLOOKUP(CN$10,$BU$14:$BW$44,2,FALSE)),VLOOKUP(CN$10,$BU$14:$BW$44,2,FALSE)),"")</f>
        <v/>
      </c>
      <c r="CO34" s="173" t="str">
        <f>IF(COUNTIF($AG34,CO$8),IF(COUNTIF($BX34:CN34,"")&lt;CO$13,CONCATENATE(" + ",VLOOKUP(CO$10,$BU$14:$BW$44,2,FALSE)),VLOOKUP(CO$10,$BU$14:$BW$44,2,FALSE)),"")</f>
        <v/>
      </c>
      <c r="CP34" s="173" t="str">
        <f>IF(COUNTIF($AG34,CP$8),IF(COUNTIF($BX34:CO34,"")&lt;CP$13,CONCATENATE(" + ",VLOOKUP(CP$10,$BU$14:$BW$44,2,FALSE)),VLOOKUP(CP$10,$BU$14:$BW$44,2,FALSE)),"")</f>
        <v/>
      </c>
      <c r="CQ34" s="173" t="str">
        <f>IF(COUNTIF($AG34,CQ$8),IF(COUNTIF($BX34:CP34,"")&lt;CQ$13,CONCATENATE(" + ",VLOOKUP(CQ$10,$BU$14:$BW$44,2,FALSE)),VLOOKUP(CQ$10,$BU$14:$BW$44,2,FALSE)),"")</f>
        <v/>
      </c>
      <c r="CR34" s="173" t="str">
        <f>IF(COUNTIF($AG34,CR$8),IF(COUNTIF($BX34:CQ34,"")&lt;CR$13,CONCATENATE(" + ",VLOOKUP(CR$10,$BU$14:$BW$44,2,FALSE)),VLOOKUP(CR$10,$BU$14:$BW$44,2,FALSE)),"")</f>
        <v/>
      </c>
      <c r="CS34" s="173" t="str">
        <f>IF(COUNTIF($AG34,CS$8),IF(COUNTIF($BX34:CR34,"")&lt;CS$13,CONCATENATE(" + ",VLOOKUP(CS$10,$BU$14:$BW$44,2,FALSE)),VLOOKUP(CS$10,$BU$14:$BW$44,2,FALSE)),"")</f>
        <v/>
      </c>
      <c r="CT34" s="173" t="str">
        <f>IF(COUNTIF($AG34,CT$8),IF(COUNTIF($BX34:CS34,"")&lt;CT$13,CONCATENATE(" + ",VLOOKUP(CT$10,$BU$14:$BW$44,2,FALSE)),VLOOKUP(CT$10,$BU$14:$BW$44,2,FALSE)),"")</f>
        <v/>
      </c>
      <c r="CU34" s="173" t="str">
        <f>IF(COUNTIF($AG34,CU$8),IF(COUNTIF($BX34:CT34,"")&lt;CU$13,CONCATENATE(" + ",VLOOKUP(CU$10,$BU$14:$BW$44,2,FALSE)),VLOOKUP(CU$10,$BU$14:$BW$44,2,FALSE)),"")</f>
        <v/>
      </c>
      <c r="CV34" s="173" t="str">
        <f>IF(COUNTIF($AG34,CV$8),IF(COUNTIF($BX34:CU34,"")&lt;CV$13,CONCATENATE(" + ",VLOOKUP(CV$10,$BU$14:$BW$44,2,FALSE)),VLOOKUP(CV$10,$BU$14:$BW$44,2,FALSE)),"")</f>
        <v/>
      </c>
      <c r="CW34" s="173" t="str">
        <f>IF(COUNTIF($AG34,CW$8),IF(COUNTIF($BX34:CV34,"")&lt;CW$13,CONCATENATE(" + ",VLOOKUP(CW$10,$BU$14:$BW$44,2,FALSE)),VLOOKUP(CW$10,$BU$14:$BW$44,2,FALSE)),"")</f>
        <v/>
      </c>
      <c r="CX34" s="179">
        <f t="shared" si="25"/>
        <v>10</v>
      </c>
      <c r="CY34" s="174" t="str">
        <f t="shared" si="26"/>
        <v/>
      </c>
      <c r="CZ34" s="173" t="str">
        <f t="shared" si="27"/>
        <v/>
      </c>
      <c r="DA34" s="173" t="str">
        <f t="shared" si="28"/>
        <v/>
      </c>
      <c r="DB34" s="173" t="str">
        <f t="shared" si="29"/>
        <v/>
      </c>
      <c r="DC34" s="173" t="str">
        <f t="shared" si="30"/>
        <v/>
      </c>
      <c r="DD34" s="173" t="str">
        <f t="shared" si="31"/>
        <v/>
      </c>
      <c r="DE34" s="173" t="str">
        <f t="shared" si="32"/>
        <v/>
      </c>
      <c r="DF34" s="173" t="str">
        <f t="shared" si="33"/>
        <v/>
      </c>
      <c r="DG34" s="173" t="str">
        <f t="shared" si="34"/>
        <v/>
      </c>
      <c r="DH34" s="173" t="str">
        <f t="shared" si="35"/>
        <v/>
      </c>
      <c r="DI34" s="173" t="str">
        <f t="shared" si="36"/>
        <v/>
      </c>
      <c r="DJ34" s="173" t="str">
        <f t="shared" si="37"/>
        <v/>
      </c>
      <c r="DK34" s="173" t="str">
        <f t="shared" si="38"/>
        <v/>
      </c>
      <c r="DL34" s="173" t="str">
        <f t="shared" si="39"/>
        <v/>
      </c>
      <c r="DM34" s="173" t="str">
        <f t="shared" si="40"/>
        <v/>
      </c>
      <c r="DN34" s="173" t="str">
        <f t="shared" si="41"/>
        <v/>
      </c>
      <c r="DO34" s="173" t="str">
        <f t="shared" si="42"/>
        <v/>
      </c>
      <c r="DP34" s="173" t="str">
        <f t="shared" si="43"/>
        <v/>
      </c>
      <c r="DQ34" s="173" t="str">
        <f t="shared" si="44"/>
        <v/>
      </c>
      <c r="DR34" s="173" t="str">
        <f t="shared" si="45"/>
        <v/>
      </c>
      <c r="DS34" s="173" t="str">
        <f t="shared" si="46"/>
        <v/>
      </c>
      <c r="DT34" s="173" t="str">
        <f t="shared" si="47"/>
        <v/>
      </c>
      <c r="DU34" s="173" t="str">
        <f t="shared" si="48"/>
        <v/>
      </c>
      <c r="DV34" s="173" t="str">
        <f t="shared" si="49"/>
        <v/>
      </c>
      <c r="DW34" s="180" t="str">
        <f t="shared" si="50"/>
        <v/>
      </c>
      <c r="DX34" s="181" t="str">
        <f t="shared" si="190"/>
        <v>Ano</v>
      </c>
      <c r="DY34" s="182" t="str">
        <f t="shared" si="51"/>
        <v/>
      </c>
      <c r="DZ34" s="182" t="str">
        <f>IF(COUNTIF($AH34,BZ$8),IF(COUNTIF($DX34:DY34,"")&lt;BZ$13,CONCATENATE(" + ",VLOOKUP(DZ$10,$BU$14:$BW$44,2,FALSE)),VLOOKUP(DZ$10,$BU$14:$BW$44,2,FALSE)),"")</f>
        <v/>
      </c>
      <c r="EA34" s="182" t="str">
        <f>IF(COUNTIF($AH34,CA$8),IF(COUNTIF($DX34:DZ34,"")&lt;CA$13,CONCATENATE(" + ",VLOOKUP(EA$10,$BU$14:$BW$44,2,FALSE)),VLOOKUP(EA$10,$BU$14:$BW$44,2,FALSE)),"")</f>
        <v/>
      </c>
      <c r="EB34" s="182" t="str">
        <f>IF(COUNTIF($AH34,CB$8),IF(COUNTIF($DX34:EA34,"")&lt;CB$13,CONCATENATE(" + ",VLOOKUP(EB$10,$BU$14:$BW$44,2,FALSE)),VLOOKUP(EB$10,$BU$14:$BW$44,2,FALSE)),"")</f>
        <v/>
      </c>
      <c r="EC34" s="182" t="str">
        <f>IF(COUNTIF($AH34,CC$8),IF(COUNTIF($DX34:EB34,"")&lt;CC$13,CONCATENATE(" + ",VLOOKUP(EC$10,$BU$14:$BW$44,2,FALSE)),VLOOKUP(EC$10,$BU$14:$BW$44,2,FALSE)),"")</f>
        <v/>
      </c>
      <c r="ED34" s="182" t="str">
        <f>IF(COUNTIF($AH34,CD$8),IF(COUNTIF($DX34:EC34,"")&lt;CD$13,CONCATENATE(" + ",VLOOKUP(ED$10,$BU$14:$BW$44,2,FALSE)),VLOOKUP(ED$10,$BU$14:$BW$44,2,FALSE)),"")</f>
        <v/>
      </c>
      <c r="EE34" s="182" t="str">
        <f>IF(COUNTIF($AH34,CE$8),IF(COUNTIF($DX34:ED34,"")&lt;CE$13,CONCATENATE(" + ",VLOOKUP(EE$10,$BU$14:$BW$44,2,FALSE)),VLOOKUP(EE$10,$BU$14:$BW$44,2,FALSE)),"")</f>
        <v/>
      </c>
      <c r="EF34" s="182" t="str">
        <f>IF(COUNTIF($AH34,CF$8),IF(COUNTIF($DX34:EE34,"")&lt;CF$13,CONCATENATE(" + ",VLOOKUP(EF$10,$BU$14:$BW$44,2,FALSE)),VLOOKUP(EF$10,$BU$14:$BW$44,2,FALSE)),"")</f>
        <v/>
      </c>
      <c r="EG34" s="182" t="str">
        <f>IF(COUNTIF($AH34,CG$8),IF(COUNTIF($DX34:EF34,"")&lt;CG$13,CONCATENATE(" + ",VLOOKUP(EG$10,$BU$14:$BW$44,2,FALSE)),VLOOKUP(EG$10,$BU$14:$BW$44,2,FALSE)),"")</f>
        <v/>
      </c>
      <c r="EH34" s="182" t="str">
        <f>IF(COUNTIF($AH34,CH$8),IF(COUNTIF($DX34:EG34,"")&lt;CH$13,CONCATENATE(" + ",VLOOKUP(EH$10,$BU$14:$BW$44,2,FALSE)),VLOOKUP(EH$10,$BU$14:$BW$44,2,FALSE)),"")</f>
        <v/>
      </c>
      <c r="EI34" s="182" t="str">
        <f>IF(COUNTIF($AH34,CI$8),IF(COUNTIF($DX34:EH34,"")&lt;CI$13,CONCATENATE(" + ",VLOOKUP(EI$10,$BU$14:$BW$44,2,FALSE)),VLOOKUP(EI$10,$BU$14:$BW$44,2,FALSE)),"")</f>
        <v/>
      </c>
      <c r="EJ34" s="182" t="str">
        <f>IF(COUNTIF($AH34,CJ$8),IF(COUNTIF($DX34:EI34,"")&lt;CJ$13,CONCATENATE(" + ",VLOOKUP(EJ$10,$BU$14:$BW$44,2,FALSE)),VLOOKUP(EJ$10,$BU$14:$BW$44,2,FALSE)),"")</f>
        <v/>
      </c>
      <c r="EK34" s="182" t="str">
        <f>IF(COUNTIF($AH34,CK$8),IF(COUNTIF($DX34:EJ34,"")&lt;CK$13,CONCATENATE(" + ",VLOOKUP(EK$10,$BU$14:$BW$44,2,FALSE)),VLOOKUP(EK$10,$BU$14:$BW$44,2,FALSE)),"")</f>
        <v/>
      </c>
      <c r="EL34" s="182" t="str">
        <f>IF(COUNTIF($AH34,CL$8),IF(COUNTIF($DX34:EK34,"")&lt;CL$13,CONCATENATE(" + ",VLOOKUP(EL$10,$BU$14:$BW$44,2,FALSE)),VLOOKUP(EL$10,$BU$14:$BW$44,2,FALSE)),"")</f>
        <v/>
      </c>
      <c r="EM34" s="182" t="str">
        <f>IF(COUNTIF($AH34,CM$8),IF(COUNTIF($DX34:EL34,"")&lt;CM$13,CONCATENATE(" + ",VLOOKUP(EM$10,$BU$14:$BW$44,2,FALSE)),VLOOKUP(EM$10,$BU$14:$BW$44,2,FALSE)),"")</f>
        <v/>
      </c>
      <c r="EN34" s="182" t="str">
        <f>IF(COUNTIF($AH34,CN$8),IF(COUNTIF($DX34:EM34,"")&lt;CN$13,CONCATENATE(" + ",VLOOKUP(EN$10,$BU$14:$BW$44,2,FALSE)),VLOOKUP(EN$10,$BU$14:$BW$44,2,FALSE)),"")</f>
        <v/>
      </c>
      <c r="EO34" s="182" t="str">
        <f>IF(COUNTIF($AH34,CO$8),IF(COUNTIF($DX34:EN34,"")&lt;CO$13,CONCATENATE(" + ",VLOOKUP(EO$10,$BU$14:$BW$44,2,FALSE)),VLOOKUP(EO$10,$BU$14:$BW$44,2,FALSE)),"")</f>
        <v/>
      </c>
      <c r="EP34" s="182" t="str">
        <f>IF(COUNTIF($AH34,CP$8),IF(COUNTIF($DX34:EO34,"")&lt;CP$13,CONCATENATE(" + ",VLOOKUP(EP$10,$BU$14:$BW$44,2,FALSE)),VLOOKUP(EP$10,$BU$14:$BW$44,2,FALSE)),"")</f>
        <v/>
      </c>
      <c r="EQ34" s="182" t="str">
        <f>IF(COUNTIF($AH34,CQ$8),IF(COUNTIF($DX34:EP34,"")&lt;CQ$13,CONCATENATE(" + ",VLOOKUP(EQ$10,$BU$14:$BW$44,2,FALSE)),VLOOKUP(EQ$10,$BU$14:$BW$44,2,FALSE)),"")</f>
        <v/>
      </c>
      <c r="ER34" s="182" t="str">
        <f>IF(COUNTIF($AH34,CR$8),IF(COUNTIF($DX34:EQ34,"")&lt;CR$13,CONCATENATE(" + ",VLOOKUP(ER$10,$BU$14:$BW$44,2,FALSE)),VLOOKUP(ER$10,$BU$14:$BW$44,2,FALSE)),"")</f>
        <v/>
      </c>
      <c r="ES34" s="182" t="str">
        <f>IF(COUNTIF($AH34,CS$8),IF(COUNTIF($DX34:ER34,"")&lt;CS$13,CONCATENATE(" + ",VLOOKUP(ES$10,$BU$14:$BW$44,2,FALSE)),VLOOKUP(ES$10,$BU$14:$BW$44,2,FALSE)),"")</f>
        <v/>
      </c>
      <c r="ET34" s="182" t="str">
        <f>IF(COUNTIF($AH34,CT$8),IF(COUNTIF($DX34:ES34,"")&lt;CT$13,CONCATENATE(" + ",VLOOKUP(ET$10,$BU$14:$BW$44,2,FALSE)),VLOOKUP(ET$10,$BU$14:$BW$44,2,FALSE)),"")</f>
        <v/>
      </c>
      <c r="EU34" s="182" t="str">
        <f>IF(COUNTIF($AH34,CU$8),IF(COUNTIF($DX34:ET34,"")&lt;CU$13,CONCATENATE(" + ",VLOOKUP(EU$10,$BU$14:$BW$44,2,FALSE)),VLOOKUP(EU$10,$BU$14:$BW$44,2,FALSE)),"")</f>
        <v/>
      </c>
      <c r="EV34" s="182" t="str">
        <f>IF(COUNTIF($AH34,CV$8),IF(COUNTIF($DX34:EU34,"")&lt;CV$13,CONCATENATE(" + ",VLOOKUP(EV$10,$BU$14:$BW$44,2,FALSE)),VLOOKUP(EV$10,$BU$14:$BW$44,2,FALSE)),"")</f>
        <v/>
      </c>
      <c r="EW34" s="183" t="str">
        <f>IF(COUNTIF($AH34,CW$8),IF(COUNTIF($DX34:EV34,"")&lt;CW$13,CONCATENATE(" + ",VLOOKUP(EW$10,$BU$14:$BW$44,2,FALSE)),VLOOKUP(EW$10,$BU$14:$BW$44,2,FALSE)),"")</f>
        <v/>
      </c>
      <c r="EX34" s="181">
        <f t="shared" si="52"/>
        <v>12</v>
      </c>
      <c r="EY34" s="184" t="str">
        <f t="shared" si="53"/>
        <v/>
      </c>
      <c r="EZ34" s="182" t="str">
        <f t="shared" si="54"/>
        <v/>
      </c>
      <c r="FA34" s="182" t="str">
        <f t="shared" si="55"/>
        <v/>
      </c>
      <c r="FB34" s="182" t="str">
        <f t="shared" si="56"/>
        <v/>
      </c>
      <c r="FC34" s="182" t="str">
        <f t="shared" si="57"/>
        <v/>
      </c>
      <c r="FD34" s="182" t="str">
        <f t="shared" si="58"/>
        <v/>
      </c>
      <c r="FE34" s="182" t="str">
        <f t="shared" si="59"/>
        <v/>
      </c>
      <c r="FF34" s="182" t="str">
        <f t="shared" si="60"/>
        <v/>
      </c>
      <c r="FG34" s="182" t="str">
        <f t="shared" si="61"/>
        <v/>
      </c>
      <c r="FH34" s="182" t="str">
        <f t="shared" si="62"/>
        <v/>
      </c>
      <c r="FI34" s="182" t="str">
        <f t="shared" si="63"/>
        <v/>
      </c>
      <c r="FJ34" s="182" t="str">
        <f t="shared" si="64"/>
        <v/>
      </c>
      <c r="FK34" s="182" t="str">
        <f t="shared" si="65"/>
        <v/>
      </c>
      <c r="FL34" s="182" t="str">
        <f t="shared" si="66"/>
        <v/>
      </c>
      <c r="FM34" s="182" t="str">
        <f t="shared" si="67"/>
        <v/>
      </c>
      <c r="FN34" s="182" t="str">
        <f t="shared" si="68"/>
        <v/>
      </c>
      <c r="FO34" s="182" t="str">
        <f t="shared" si="69"/>
        <v/>
      </c>
      <c r="FP34" s="182" t="str">
        <f t="shared" si="70"/>
        <v/>
      </c>
      <c r="FQ34" s="182" t="str">
        <f t="shared" si="71"/>
        <v/>
      </c>
      <c r="FR34" s="182" t="str">
        <f t="shared" si="72"/>
        <v/>
      </c>
      <c r="FS34" s="182" t="str">
        <f t="shared" si="73"/>
        <v/>
      </c>
      <c r="FT34" s="182" t="str">
        <f t="shared" si="74"/>
        <v/>
      </c>
      <c r="FU34" s="182" t="str">
        <f t="shared" si="75"/>
        <v/>
      </c>
      <c r="FV34" s="182" t="str">
        <f t="shared" si="76"/>
        <v/>
      </c>
      <c r="FW34" s="183" t="str">
        <f t="shared" si="77"/>
        <v/>
      </c>
      <c r="FX34" s="179" t="str">
        <f t="shared" si="78"/>
        <v/>
      </c>
      <c r="FY34" s="173" t="str">
        <f t="shared" si="79"/>
        <v>Nad 10 000</v>
      </c>
      <c r="FZ34" s="173" t="str">
        <f>IF(COUNTIF($AI34,BZ$8),IF(COUNTIF($FX34:FY34,"")&lt;BZ$13,CONCATENATE(" + ",VLOOKUP(FZ$10,$BU$14:$BW$44,2,FALSE)),VLOOKUP(FZ$10,$BU$14:$BW$44,2,FALSE)),"")</f>
        <v/>
      </c>
      <c r="GA34" s="173" t="str">
        <f>IF(COUNTIF($AI34,CA$8),IF(COUNTIF($FX34:FZ34,"")&lt;CA$13,CONCATENATE(" + ",VLOOKUP(GA$10,$BU$14:$BW$44,2,FALSE)),VLOOKUP(GA$10,$BU$14:$BW$44,2,FALSE)),"")</f>
        <v/>
      </c>
      <c r="GB34" s="173" t="str">
        <f>IF(COUNTIF($AI34,CB$8),IF(COUNTIF($FX34:GA34,"")&lt;CB$13,CONCATENATE(" + ",VLOOKUP(GB$10,$BU$14:$BW$44,2,FALSE)),VLOOKUP(GB$10,$BU$14:$BW$44,2,FALSE)),"")</f>
        <v/>
      </c>
      <c r="GC34" s="173" t="str">
        <f>IF(COUNTIF($AI34,CC$8),IF(COUNTIF($FX34:GB34,"")&lt;CC$13,CONCATENATE(" + ",VLOOKUP(GC$10,$BU$14:$BW$44,2,FALSE)),VLOOKUP(GC$10,$BU$14:$BW$44,2,FALSE)),"")</f>
        <v/>
      </c>
      <c r="GD34" s="173" t="str">
        <f>IF(COUNTIF($AI34,CD$8),IF(COUNTIF($FX34:GC34,"")&lt;CD$13,CONCATENATE(" + ",VLOOKUP(GD$10,$BU$14:$BW$44,2,FALSE)),VLOOKUP(GD$10,$BU$14:$BW$44,2,FALSE)),"")</f>
        <v/>
      </c>
      <c r="GE34" s="173" t="str">
        <f>IF(COUNTIF($AI34,CE$8),IF(COUNTIF($FX34:GD34,"")&lt;CE$13,CONCATENATE(" + ",VLOOKUP(GE$10,$BU$14:$BW$44,2,FALSE)),VLOOKUP(GE$10,$BU$14:$BW$44,2,FALSE)),"")</f>
        <v/>
      </c>
      <c r="GF34" s="173" t="str">
        <f>IF(COUNTIF($AI34,CF$8),IF(COUNTIF($FX34:GE34,"")&lt;CF$13,CONCATENATE(" + ",VLOOKUP(GF$10,$BU$14:$BW$44,2,FALSE)),VLOOKUP(GF$10,$BU$14:$BW$44,2,FALSE)),"")</f>
        <v/>
      </c>
      <c r="GG34" s="173" t="str">
        <f>IF(COUNTIF($AI34,CG$8),IF(COUNTIF($FX34:GF34,"")&lt;CG$13,CONCATENATE(" + ",VLOOKUP(GG$10,$BU$14:$BW$44,2,FALSE)),VLOOKUP(GG$10,$BU$14:$BW$44,2,FALSE)),"")</f>
        <v/>
      </c>
      <c r="GH34" s="173" t="str">
        <f>IF(COUNTIF($AI34,CH$8),IF(COUNTIF($FX34:GG34,"")&lt;CH$13,CONCATENATE(" + ",VLOOKUP(GH$10,$BU$14:$BW$44,2,FALSE)),VLOOKUP(GH$10,$BU$14:$BW$44,2,FALSE)),"")</f>
        <v/>
      </c>
      <c r="GI34" s="173" t="str">
        <f>IF(COUNTIF($AI34,CI$8),IF(COUNTIF($FX34:GH34,"")&lt;CI$13,CONCATENATE(" + ",VLOOKUP(GI$10,$BU$14:$BW$44,2,FALSE)),VLOOKUP(GI$10,$BU$14:$BW$44,2,FALSE)),"")</f>
        <v/>
      </c>
      <c r="GJ34" s="173" t="str">
        <f>IF(COUNTIF($AI34,CJ$8),IF(COUNTIF($FX34:GI34,"")&lt;CJ$13,CONCATENATE(" + ",VLOOKUP(GJ$10,$BU$14:$BW$44,2,FALSE)),VLOOKUP(GJ$10,$BU$14:$BW$44,2,FALSE)),"")</f>
        <v/>
      </c>
      <c r="GK34" s="173" t="str">
        <f>IF(COUNTIF($AI34,CK$8),IF(COUNTIF($FX34:GJ34,"")&lt;CK$13,CONCATENATE(" + ",VLOOKUP(GK$10,$BU$14:$BW$44,2,FALSE)),VLOOKUP(GK$10,$BU$14:$BW$44,2,FALSE)),"")</f>
        <v/>
      </c>
      <c r="GL34" s="173" t="str">
        <f>IF(COUNTIF($AI34,CL$8),IF(COUNTIF($FX34:GK34,"")&lt;CL$13,CONCATENATE(" + ",VLOOKUP(GL$10,$BU$14:$BW$44,2,FALSE)),VLOOKUP(GL$10,$BU$14:$BW$44,2,FALSE)),"")</f>
        <v/>
      </c>
      <c r="GM34" s="173" t="str">
        <f>IF(COUNTIF($AI34,CM$8),IF(COUNTIF($FX34:GL34,"")&lt;CM$13,CONCATENATE(" + ",VLOOKUP(GM$10,$BU$14:$BW$44,2,FALSE)),VLOOKUP(GM$10,$BU$14:$BW$44,2,FALSE)),"")</f>
        <v/>
      </c>
      <c r="GN34" s="173" t="str">
        <f>IF(COUNTIF($AI34,CN$8),IF(COUNTIF($FX34:GM34,"")&lt;CN$13,CONCATENATE(" + ",VLOOKUP(GN$10,$BU$14:$BW$44,2,FALSE)),VLOOKUP(GN$10,$BU$14:$BW$44,2,FALSE)),"")</f>
        <v/>
      </c>
      <c r="GO34" s="173" t="str">
        <f>IF(COUNTIF($AI34,CO$8),IF(COUNTIF($FX34:GN34,"")&lt;CO$13,CONCATENATE(" + ",VLOOKUP(GO$10,$BU$14:$BW$44,2,FALSE)),VLOOKUP(GO$10,$BU$14:$BW$44,2,FALSE)),"")</f>
        <v/>
      </c>
      <c r="GP34" s="173" t="str">
        <f>IF(COUNTIF($AI34,CP$8),IF(COUNTIF($FX34:GO34,"")&lt;CP$13,CONCATENATE(" + ",VLOOKUP(GP$10,$BU$14:$BW$44,2,FALSE)),VLOOKUP(GP$10,$BU$14:$BW$44,2,FALSE)),"")</f>
        <v/>
      </c>
      <c r="GQ34" s="173" t="str">
        <f>IF(COUNTIF($AI34,CQ$8),IF(COUNTIF($FX34:GP34,"")&lt;CQ$13,CONCATENATE(" + ",VLOOKUP(GQ$10,$BU$14:$BW$44,2,FALSE)),VLOOKUP(GQ$10,$BU$14:$BW$44,2,FALSE)),"")</f>
        <v/>
      </c>
      <c r="GR34" s="173" t="str">
        <f>IF(COUNTIF($AI34,CR$8),IF(COUNTIF($FX34:GQ34,"")&lt;CR$13,CONCATENATE(" + ",VLOOKUP(GR$10,$BU$14:$BW$44,2,FALSE)),VLOOKUP(GR$10,$BU$14:$BW$44,2,FALSE)),"")</f>
        <v/>
      </c>
      <c r="GS34" s="173" t="str">
        <f>IF(COUNTIF($AI34,CS$8),IF(COUNTIF($FX34:GR34,"")&lt;CS$13,CONCATENATE(" + ",VLOOKUP(GS$10,$BU$14:$BW$44,2,FALSE)),VLOOKUP(GS$10,$BU$14:$BW$44,2,FALSE)),"")</f>
        <v/>
      </c>
      <c r="GT34" s="173" t="str">
        <f>IF(COUNTIF($AI34,CT$8),IF(COUNTIF($FX34:GS34,"")&lt;CT$13,CONCATENATE(" + ",VLOOKUP(GT$10,$BU$14:$BW$44,2,FALSE)),VLOOKUP(GT$10,$BU$14:$BW$44,2,FALSE)),"")</f>
        <v/>
      </c>
      <c r="GU34" s="173" t="str">
        <f>IF(COUNTIF($AI34,CU$8),IF(COUNTIF($FX34:GT34,"")&lt;CU$13,CONCATENATE(" + ",VLOOKUP(GU$10,$BU$14:$BW$44,2,FALSE)),VLOOKUP(GU$10,$BU$14:$BW$44,2,FALSE)),"")</f>
        <v/>
      </c>
      <c r="GV34" s="173" t="str">
        <f>IF(COUNTIF($AI34,CV$8),IF(COUNTIF($FX34:GU34,"")&lt;CV$13,CONCATENATE(" + ",VLOOKUP(GV$10,$BU$14:$BW$44,2,FALSE)),VLOOKUP(GV$10,$BU$14:$BW$44,2,FALSE)),"")</f>
        <v/>
      </c>
      <c r="GW34" s="180" t="str">
        <f>IF(COUNTIF($AI34,CW$8),IF(COUNTIF($FX34:GV34,"")&lt;CW$13,CONCATENATE(" + ",VLOOKUP(GW$10,$BU$14:$BW$44,2,FALSE)),VLOOKUP(GW$10,$BU$14:$BW$44,2,FALSE)),"")</f>
        <v/>
      </c>
      <c r="GX34" s="179" t="str">
        <f t="shared" si="80"/>
        <v/>
      </c>
      <c r="GY34" s="174">
        <f t="shared" si="81"/>
        <v>2</v>
      </c>
      <c r="GZ34" s="173" t="str">
        <f t="shared" si="82"/>
        <v/>
      </c>
      <c r="HA34" s="173" t="str">
        <f t="shared" si="83"/>
        <v/>
      </c>
      <c r="HB34" s="173" t="str">
        <f t="shared" si="84"/>
        <v/>
      </c>
      <c r="HC34" s="173" t="str">
        <f t="shared" si="85"/>
        <v/>
      </c>
      <c r="HD34" s="173" t="str">
        <f t="shared" si="86"/>
        <v/>
      </c>
      <c r="HE34" s="173" t="str">
        <f t="shared" si="87"/>
        <v/>
      </c>
      <c r="HF34" s="173" t="str">
        <f t="shared" si="88"/>
        <v/>
      </c>
      <c r="HG34" s="173" t="str">
        <f t="shared" si="89"/>
        <v/>
      </c>
      <c r="HH34" s="173" t="str">
        <f t="shared" si="90"/>
        <v/>
      </c>
      <c r="HI34" s="173" t="str">
        <f t="shared" si="91"/>
        <v/>
      </c>
      <c r="HJ34" s="173" t="str">
        <f t="shared" si="92"/>
        <v/>
      </c>
      <c r="HK34" s="173" t="str">
        <f t="shared" si="93"/>
        <v/>
      </c>
      <c r="HL34" s="173" t="str">
        <f t="shared" si="94"/>
        <v/>
      </c>
      <c r="HM34" s="173" t="str">
        <f t="shared" si="95"/>
        <v/>
      </c>
      <c r="HN34" s="173" t="str">
        <f t="shared" si="96"/>
        <v/>
      </c>
      <c r="HO34" s="173" t="str">
        <f t="shared" si="97"/>
        <v/>
      </c>
      <c r="HP34" s="173" t="str">
        <f t="shared" si="98"/>
        <v/>
      </c>
      <c r="HQ34" s="173" t="str">
        <f t="shared" si="99"/>
        <v/>
      </c>
      <c r="HR34" s="173" t="str">
        <f t="shared" si="100"/>
        <v/>
      </c>
      <c r="HS34" s="173" t="str">
        <f t="shared" si="101"/>
        <v/>
      </c>
      <c r="HT34" s="173" t="str">
        <f t="shared" si="102"/>
        <v/>
      </c>
      <c r="HU34" s="173" t="str">
        <f t="shared" si="103"/>
        <v/>
      </c>
      <c r="HV34" s="173" t="str">
        <f t="shared" si="104"/>
        <v/>
      </c>
      <c r="HW34" s="180" t="str">
        <f t="shared" si="105"/>
        <v/>
      </c>
      <c r="HX34" s="181" t="str">
        <f t="shared" si="106"/>
        <v/>
      </c>
      <c r="HY34" s="182" t="str">
        <f t="shared" si="107"/>
        <v>Ne</v>
      </c>
      <c r="HZ34" s="182" t="str">
        <f>IF(COUNTIF($AJ34,BZ$8),IF(COUNTIF($HX34:HY34,"")&lt;BZ$13,CONCATENATE(" + ",VLOOKUP(HZ$10,$BU$14:$BW$44,2,FALSE)),VLOOKUP(HZ$10,$BU$14:$BW$44,2,FALSE)),"")</f>
        <v/>
      </c>
      <c r="IA34" s="182" t="str">
        <f>IF(COUNTIF($AJ34,CA$8),IF(COUNTIF($HX34:HZ34,"")&lt;CA$13,CONCATENATE(" + ",VLOOKUP(IA$10,$BU$14:$BW$44,2,FALSE)),VLOOKUP(IA$10,$BU$14:$BW$44,2,FALSE)),"")</f>
        <v/>
      </c>
      <c r="IB34" s="182" t="str">
        <f>IF(COUNTIF($AJ34,CB$8),IF(COUNTIF($HX34:IA34,"")&lt;CB$13,CONCATENATE(" + ",VLOOKUP(IB$10,$BU$14:$BW$44,2,FALSE)),VLOOKUP(IB$10,$BU$14:$BW$44,2,FALSE)),"")</f>
        <v/>
      </c>
      <c r="IC34" s="182" t="str">
        <f>IF(COUNTIF($AJ34,CC$8),IF(COUNTIF($HX34:IB34,"")&lt;CC$13,CONCATENATE(" + ",VLOOKUP(IC$10,$BU$14:$BW$44,2,FALSE)),VLOOKUP(IC$10,$BU$14:$BW$44,2,FALSE)),"")</f>
        <v/>
      </c>
      <c r="ID34" s="182" t="str">
        <f>IF(COUNTIF($AJ34,CD$8),IF(COUNTIF($HX34:IC34,"")&lt;CD$13,CONCATENATE(" + ",VLOOKUP(ID$10,$BU$14:$BW$44,2,FALSE)),VLOOKUP(ID$10,$BU$14:$BW$44,2,FALSE)),"")</f>
        <v/>
      </c>
      <c r="IE34" s="182" t="str">
        <f>IF(COUNTIF($AJ34,CE$8),IF(COUNTIF($HX34:ID34,"")&lt;CE$13,CONCATENATE(" + ",VLOOKUP(IE$10,$BU$14:$BW$44,2,FALSE)),VLOOKUP(IE$10,$BU$14:$BW$44,2,FALSE)),"")</f>
        <v/>
      </c>
      <c r="IF34" s="182" t="str">
        <f>IF(COUNTIF($AJ34,CF$8),IF(COUNTIF($HX34:IE34,"")&lt;CF$13,CONCATENATE(" + ",VLOOKUP(IF$10,$BU$14:$BW$44,2,FALSE)),VLOOKUP(IF$10,$BU$14:$BW$44,2,FALSE)),"")</f>
        <v/>
      </c>
      <c r="IG34" s="182" t="str">
        <f>IF(COUNTIF($AJ34,CG$8),IF(COUNTIF($HX34:IF34,"")&lt;CG$13,CONCATENATE(" + ",VLOOKUP(IG$10,$BU$14:$BW$44,2,FALSE)),VLOOKUP(IG$10,$BU$14:$BW$44,2,FALSE)),"")</f>
        <v/>
      </c>
      <c r="IH34" s="182" t="str">
        <f>IF(COUNTIF($AJ34,CH$8),IF(COUNTIF($HX34:IG34,"")&lt;CH$13,CONCATENATE(" + ",VLOOKUP(IH$10,$BU$14:$BW$44,2,FALSE)),VLOOKUP(IH$10,$BU$14:$BW$44,2,FALSE)),"")</f>
        <v/>
      </c>
      <c r="II34" s="182" t="str">
        <f>IF(COUNTIF($AJ34,CI$8),IF(COUNTIF($HX34:IH34,"")&lt;CI$13,CONCATENATE(" + ",VLOOKUP(II$10,$BU$14:$BW$44,2,FALSE)),VLOOKUP(II$10,$BU$14:$BW$44,2,FALSE)),"")</f>
        <v/>
      </c>
      <c r="IJ34" s="182" t="str">
        <f>IF(COUNTIF($AJ34,CJ$8),IF(COUNTIF($HX34:II34,"")&lt;CJ$13,CONCATENATE(" + ",VLOOKUP(IJ$10,$BU$14:$BW$44,2,FALSE)),VLOOKUP(IJ$10,$BU$14:$BW$44,2,FALSE)),"")</f>
        <v/>
      </c>
      <c r="IK34" s="182" t="str">
        <f>IF(COUNTIF($AJ34,CK$8),IF(COUNTIF($HX34:IJ34,"")&lt;CK$13,CONCATENATE(" + ",VLOOKUP(IK$10,$BU$14:$BW$44,2,FALSE)),VLOOKUP(IK$10,$BU$14:$BW$44,2,FALSE)),"")</f>
        <v/>
      </c>
      <c r="IL34" s="182" t="str">
        <f>IF(COUNTIF($AJ34,CL$8),IF(COUNTIF($HX34:IK34,"")&lt;CL$13,CONCATENATE(" + ",VLOOKUP(IL$10,$BU$14:$BW$44,2,FALSE)),VLOOKUP(IL$10,$BU$14:$BW$44,2,FALSE)),"")</f>
        <v/>
      </c>
      <c r="IM34" s="182" t="str">
        <f>IF(COUNTIF($AJ34,CM$8),IF(COUNTIF($HX34:IL34,"")&lt;CM$13,CONCATENATE(" + ",VLOOKUP(IM$10,$BU$14:$BW$44,2,FALSE)),VLOOKUP(IM$10,$BU$14:$BW$44,2,FALSE)),"")</f>
        <v/>
      </c>
      <c r="IN34" s="182" t="str">
        <f>IF(COUNTIF($AJ34,CN$8),IF(COUNTIF($HX34:IM34,"")&lt;CN$13,CONCATENATE(" + ",VLOOKUP(IN$10,$BU$14:$BW$44,2,FALSE)),VLOOKUP(IN$10,$BU$14:$BW$44,2,FALSE)),"")</f>
        <v/>
      </c>
      <c r="IO34" s="182" t="str">
        <f>IF(COUNTIF($AJ34,CO$8),IF(COUNTIF($HX34:IN34,"")&lt;CO$13,CONCATENATE(" + ",VLOOKUP(IO$10,$BU$14:$BW$44,2,FALSE)),VLOOKUP(IO$10,$BU$14:$BW$44,2,FALSE)),"")</f>
        <v/>
      </c>
      <c r="IP34" s="182" t="str">
        <f>IF(COUNTIF($AJ34,CP$8),IF(COUNTIF($HX34:IO34,"")&lt;CP$13,CONCATENATE(" + ",VLOOKUP(IP$10,$BU$14:$BW$44,2,FALSE)),VLOOKUP(IP$10,$BU$14:$BW$44,2,FALSE)),"")</f>
        <v/>
      </c>
      <c r="IQ34" s="182" t="str">
        <f>IF(COUNTIF($AJ34,CQ$8),IF(COUNTIF($HX34:IP34,"")&lt;CQ$13,CONCATENATE(" + ",VLOOKUP(IQ$10,$BU$14:$BW$44,2,FALSE)),VLOOKUP(IQ$10,$BU$14:$BW$44,2,FALSE)),"")</f>
        <v/>
      </c>
      <c r="IR34" s="182" t="str">
        <f>IF(COUNTIF($AJ34,CR$8),IF(COUNTIF($HX34:IQ34,"")&lt;CR$13,CONCATENATE(" + ",VLOOKUP(IR$10,$BU$14:$BW$44,2,FALSE)),VLOOKUP(IR$10,$BU$14:$BW$44,2,FALSE)),"")</f>
        <v/>
      </c>
      <c r="IS34" s="182" t="str">
        <f>IF(COUNTIF($AJ34,CS$8),IF(COUNTIF($HX34:IR34,"")&lt;CS$13,CONCATENATE(" + ",VLOOKUP(IS$10,$BU$14:$BW$44,2,FALSE)),VLOOKUP(IS$10,$BU$14:$BW$44,2,FALSE)),"")</f>
        <v/>
      </c>
      <c r="IT34" s="182" t="str">
        <f>IF(COUNTIF($AJ34,CT$8),IF(COUNTIF($HX34:IS34,"")&lt;CT$13,CONCATENATE(" + ",VLOOKUP(IT$10,$BU$14:$BW$44,2,FALSE)),VLOOKUP(IT$10,$BU$14:$BW$44,2,FALSE)),"")</f>
        <v/>
      </c>
      <c r="IU34" s="182" t="str">
        <f>IF(COUNTIF($AJ34,CU$8),IF(COUNTIF($HX34:IT34,"")&lt;CU$13,CONCATENATE(" + ",VLOOKUP(IU$10,$BU$14:$BW$44,2,FALSE)),VLOOKUP(IU$10,$BU$14:$BW$44,2,FALSE)),"")</f>
        <v/>
      </c>
      <c r="IV34" s="182" t="str">
        <f>IF(COUNTIF($AJ34,CV$8),IF(COUNTIF($HX34:IU34,"")&lt;CV$13,CONCATENATE(" + ",VLOOKUP(IV$10,$BU$14:$BW$44,2,FALSE)),VLOOKUP(IV$10,$BU$14:$BW$44,2,FALSE)),"")</f>
        <v/>
      </c>
      <c r="IW34" s="183" t="str">
        <f>IF(COUNTIF($AJ34,CW$8),IF(COUNTIF($HX34:IV34,"")&lt;CW$13,CONCATENATE(" + ",VLOOKUP(IW$10,$BU$14:$BW$44,2,FALSE)),VLOOKUP(IW$10,$BU$14:$BW$44,2,FALSE)),"")</f>
        <v/>
      </c>
      <c r="IX34" s="181" t="str">
        <f t="shared" si="108"/>
        <v/>
      </c>
      <c r="IY34" s="184">
        <f t="shared" si="109"/>
        <v>0</v>
      </c>
      <c r="IZ34" s="182" t="str">
        <f t="shared" si="110"/>
        <v/>
      </c>
      <c r="JA34" s="182" t="str">
        <f t="shared" si="111"/>
        <v/>
      </c>
      <c r="JB34" s="182" t="str">
        <f t="shared" si="112"/>
        <v/>
      </c>
      <c r="JC34" s="182" t="str">
        <f t="shared" si="113"/>
        <v/>
      </c>
      <c r="JD34" s="182" t="str">
        <f t="shared" si="114"/>
        <v/>
      </c>
      <c r="JE34" s="182" t="str">
        <f t="shared" si="115"/>
        <v/>
      </c>
      <c r="JF34" s="182" t="str">
        <f t="shared" si="116"/>
        <v/>
      </c>
      <c r="JG34" s="182" t="str">
        <f t="shared" si="117"/>
        <v/>
      </c>
      <c r="JH34" s="182" t="str">
        <f t="shared" si="118"/>
        <v/>
      </c>
      <c r="JI34" s="182" t="str">
        <f t="shared" si="119"/>
        <v/>
      </c>
      <c r="JJ34" s="182" t="str">
        <f t="shared" si="120"/>
        <v/>
      </c>
      <c r="JK34" s="182" t="str">
        <f t="shared" si="121"/>
        <v/>
      </c>
      <c r="JL34" s="182" t="str">
        <f t="shared" si="122"/>
        <v/>
      </c>
      <c r="JM34" s="182" t="str">
        <f t="shared" si="123"/>
        <v/>
      </c>
      <c r="JN34" s="182" t="str">
        <f t="shared" si="124"/>
        <v/>
      </c>
      <c r="JO34" s="182" t="str">
        <f t="shared" si="125"/>
        <v/>
      </c>
      <c r="JP34" s="182" t="str">
        <f t="shared" si="126"/>
        <v/>
      </c>
      <c r="JQ34" s="182" t="str">
        <f t="shared" si="127"/>
        <v/>
      </c>
      <c r="JR34" s="182" t="str">
        <f t="shared" si="128"/>
        <v/>
      </c>
      <c r="JS34" s="182" t="str">
        <f t="shared" si="129"/>
        <v/>
      </c>
      <c r="JT34" s="182" t="str">
        <f t="shared" si="130"/>
        <v/>
      </c>
      <c r="JU34" s="182" t="str">
        <f t="shared" si="131"/>
        <v/>
      </c>
      <c r="JV34" s="182" t="str">
        <f t="shared" si="132"/>
        <v/>
      </c>
      <c r="JW34" s="183" t="str">
        <f t="shared" si="133"/>
        <v/>
      </c>
      <c r="JX34" s="179" t="str">
        <f t="shared" si="134"/>
        <v>Ano</v>
      </c>
      <c r="JY34" s="173" t="str">
        <f t="shared" si="135"/>
        <v/>
      </c>
      <c r="JZ34" s="173" t="str">
        <f>IF(COUNTIF($AK34,BZ$8),IF(COUNTIF($JX34:JY34,"")&lt;BZ$13,CONCATENATE(" + ",VLOOKUP(JZ$10,$BU$14:$BW$44,2,FALSE)),VLOOKUP(JZ$10,$BU$14:$BW$44,2,FALSE)),"")</f>
        <v/>
      </c>
      <c r="KA34" s="173" t="str">
        <f>IF(COUNTIF($AK34,CA$8),IF(COUNTIF($JX34:JZ34,"")&lt;CA$13,CONCATENATE(" + ",VLOOKUP(KA$10,$BU$14:$BW$44,2,FALSE)),VLOOKUP(KA$10,$BU$14:$BW$44,2,FALSE)),"")</f>
        <v/>
      </c>
      <c r="KB34" s="173" t="str">
        <f>IF(COUNTIF($AK34,CB$8),IF(COUNTIF($JX34:KA34,"")&lt;CB$13,CONCATENATE(" + ",VLOOKUP(KB$10,$BU$14:$BW$44,2,FALSE)),VLOOKUP(KB$10,$BU$14:$BW$44,2,FALSE)),"")</f>
        <v/>
      </c>
      <c r="KC34" s="173" t="str">
        <f>IF(COUNTIF($AK34,CC$8),IF(COUNTIF($JX34:KB34,"")&lt;CC$13,CONCATENATE(" + ",VLOOKUP(KC$10,$BU$14:$BW$44,2,FALSE)),VLOOKUP(KC$10,$BU$14:$BW$44,2,FALSE)),"")</f>
        <v/>
      </c>
      <c r="KD34" s="173" t="str">
        <f>IF(COUNTIF($AK34,CD$8),IF(COUNTIF($JX34:KC34,"")&lt;CD$13,CONCATENATE(" + ",VLOOKUP(KD$10,$BU$14:$BW$44,2,FALSE)),VLOOKUP(KD$10,$BU$14:$BW$44,2,FALSE)),"")</f>
        <v/>
      </c>
      <c r="KE34" s="173" t="str">
        <f>IF(COUNTIF($AK34,CE$8),IF(COUNTIF($JX34:KD34,"")&lt;CE$13,CONCATENATE(" + ",VLOOKUP(KE$10,$BU$14:$BW$44,2,FALSE)),VLOOKUP(KE$10,$BU$14:$BW$44,2,FALSE)),"")</f>
        <v/>
      </c>
      <c r="KF34" s="173" t="str">
        <f>IF(COUNTIF($AK34,CF$8),IF(COUNTIF($JX34:KE34,"")&lt;CF$13,CONCATENATE(" + ",VLOOKUP(KF$10,$BU$14:$BW$44,2,FALSE)),VLOOKUP(KF$10,$BU$14:$BW$44,2,FALSE)),"")</f>
        <v/>
      </c>
      <c r="KG34" s="173" t="str">
        <f>IF(COUNTIF($AK34,CG$8),IF(COUNTIF($JX34:KF34,"")&lt;CG$13,CONCATENATE(" + ",VLOOKUP(KG$10,$BU$14:$BW$44,2,FALSE)),VLOOKUP(KG$10,$BU$14:$BW$44,2,FALSE)),"")</f>
        <v/>
      </c>
      <c r="KH34" s="173" t="str">
        <f>IF(COUNTIF($AK34,CH$8),IF(COUNTIF($JX34:KG34,"")&lt;CH$13,CONCATENATE(" + ",VLOOKUP(KH$10,$BU$14:$BW$44,2,FALSE)),VLOOKUP(KH$10,$BU$14:$BW$44,2,FALSE)),"")</f>
        <v/>
      </c>
      <c r="KI34" s="173" t="str">
        <f>IF(COUNTIF($AK34,CI$8),IF(COUNTIF($JX34:KH34,"")&lt;CI$13,CONCATENATE(" + ",VLOOKUP(KI$10,$BU$14:$BW$44,2,FALSE)),VLOOKUP(KI$10,$BU$14:$BW$44,2,FALSE)),"")</f>
        <v/>
      </c>
      <c r="KJ34" s="173" t="str">
        <f>IF(COUNTIF($AK34,CJ$8),IF(COUNTIF($JX34:KI34,"")&lt;CJ$13,CONCATENATE(" + ",VLOOKUP(KJ$10,$BU$14:$BW$44,2,FALSE)),VLOOKUP(KJ$10,$BU$14:$BW$44,2,FALSE)),"")</f>
        <v/>
      </c>
      <c r="KK34" s="173" t="str">
        <f>IF(COUNTIF($AK34,CK$8),IF(COUNTIF($JX34:KJ34,"")&lt;CK$13,CONCATENATE(" + ",VLOOKUP(KK$10,$BU$14:$BW$44,2,FALSE)),VLOOKUP(KK$10,$BU$14:$BW$44,2,FALSE)),"")</f>
        <v/>
      </c>
      <c r="KL34" s="173" t="str">
        <f>IF(COUNTIF($AK34,CL$8),IF(COUNTIF($JX34:KK34,"")&lt;CL$13,CONCATENATE(" + ",VLOOKUP(KL$10,$BU$14:$BW$44,2,FALSE)),VLOOKUP(KL$10,$BU$14:$BW$44,2,FALSE)),"")</f>
        <v/>
      </c>
      <c r="KM34" s="173" t="str">
        <f>IF(COUNTIF($AK34,CM$8),IF(COUNTIF($JX34:KL34,"")&lt;CM$13,CONCATENATE(" + ",VLOOKUP(KM$10,$BU$14:$BW$44,2,FALSE)),VLOOKUP(KM$10,$BU$14:$BW$44,2,FALSE)),"")</f>
        <v/>
      </c>
      <c r="KN34" s="173" t="str">
        <f>IF(COUNTIF($AK34,CN$8),IF(COUNTIF($JX34:KM34,"")&lt;CN$13,CONCATENATE(" + ",VLOOKUP(KN$10,$BU$14:$BW$44,2,FALSE)),VLOOKUP(KN$10,$BU$14:$BW$44,2,FALSE)),"")</f>
        <v/>
      </c>
      <c r="KO34" s="173" t="str">
        <f>IF(COUNTIF($AK34,CO$8),IF(COUNTIF($JX34:KN34,"")&lt;CO$13,CONCATENATE(" + ",VLOOKUP(KO$10,$BU$14:$BW$44,2,FALSE)),VLOOKUP(KO$10,$BU$14:$BW$44,2,FALSE)),"")</f>
        <v/>
      </c>
      <c r="KP34" s="173" t="str">
        <f>IF(COUNTIF($AK34,CP$8),IF(COUNTIF($JX34:KO34,"")&lt;CP$13,CONCATENATE(" + ",VLOOKUP(KP$10,$BU$14:$BW$44,2,FALSE)),VLOOKUP(KP$10,$BU$14:$BW$44,2,FALSE)),"")</f>
        <v/>
      </c>
      <c r="KQ34" s="173" t="str">
        <f>IF(COUNTIF($AK34,CQ$8),IF(COUNTIF($JX34:KP34,"")&lt;CQ$13,CONCATENATE(" + ",VLOOKUP(KQ$10,$BU$14:$BW$44,2,FALSE)),VLOOKUP(KQ$10,$BU$14:$BW$44,2,FALSE)),"")</f>
        <v/>
      </c>
      <c r="KR34" s="173" t="str">
        <f>IF(COUNTIF($AK34,CR$8),IF(COUNTIF($JX34:KQ34,"")&lt;CR$13,CONCATENATE(" + ",VLOOKUP(KR$10,$BU$14:$BW$44,2,FALSE)),VLOOKUP(KR$10,$BU$14:$BW$44,2,FALSE)),"")</f>
        <v/>
      </c>
      <c r="KS34" s="173" t="str">
        <f>IF(COUNTIF($AK34,CS$8),IF(COUNTIF($JX34:KR34,"")&lt;CS$13,CONCATENATE(" + ",VLOOKUP(KS$10,$BU$14:$BW$44,2,FALSE)),VLOOKUP(KS$10,$BU$14:$BW$44,2,FALSE)),"")</f>
        <v/>
      </c>
      <c r="KT34" s="173" t="str">
        <f>IF(COUNTIF($AK34,CT$8),IF(COUNTIF($JX34:KS34,"")&lt;CT$13,CONCATENATE(" + ",VLOOKUP(KT$10,$BU$14:$BW$44,2,FALSE)),VLOOKUP(KT$10,$BU$14:$BW$44,2,FALSE)),"")</f>
        <v/>
      </c>
      <c r="KU34" s="173" t="str">
        <f>IF(COUNTIF($AK34,CU$8),IF(COUNTIF($JX34:KT34,"")&lt;CU$13,CONCATENATE(" + ",VLOOKUP(KU$10,$BU$14:$BW$44,2,FALSE)),VLOOKUP(KU$10,$BU$14:$BW$44,2,FALSE)),"")</f>
        <v/>
      </c>
      <c r="KV34" s="173" t="str">
        <f>IF(COUNTIF($AK34,CV$8),IF(COUNTIF($JX34:KU34,"")&lt;CV$13,CONCATENATE(" + ",VLOOKUP(KV$10,$BU$14:$BW$44,2,FALSE)),VLOOKUP(KV$10,$BU$14:$BW$44,2,FALSE)),"")</f>
        <v/>
      </c>
      <c r="KW34" s="180" t="str">
        <f>IF(COUNTIF($AK34,CW$8),IF(COUNTIF($JX34:KV34,"")&lt;CW$13,CONCATENATE(" + ",VLOOKUP(KW$10,$BU$14:$BW$44,2,FALSE)),VLOOKUP(KW$10,$BU$14:$BW$44,2,FALSE)),"")</f>
        <v/>
      </c>
      <c r="KX34" s="179">
        <f t="shared" si="136"/>
        <v>12</v>
      </c>
      <c r="KY34" s="174" t="str">
        <f t="shared" si="137"/>
        <v/>
      </c>
      <c r="KZ34" s="173" t="str">
        <f t="shared" si="138"/>
        <v/>
      </c>
      <c r="LA34" s="173" t="str">
        <f t="shared" si="139"/>
        <v/>
      </c>
      <c r="LB34" s="173" t="str">
        <f t="shared" si="140"/>
        <v/>
      </c>
      <c r="LC34" s="173" t="str">
        <f t="shared" si="141"/>
        <v/>
      </c>
      <c r="LD34" s="173" t="str">
        <f t="shared" si="142"/>
        <v/>
      </c>
      <c r="LE34" s="173" t="str">
        <f t="shared" si="143"/>
        <v/>
      </c>
      <c r="LF34" s="173" t="str">
        <f t="shared" si="144"/>
        <v/>
      </c>
      <c r="LG34" s="173" t="str">
        <f t="shared" si="145"/>
        <v/>
      </c>
      <c r="LH34" s="173" t="str">
        <f t="shared" si="146"/>
        <v/>
      </c>
      <c r="LI34" s="173" t="str">
        <f t="shared" si="147"/>
        <v/>
      </c>
      <c r="LJ34" s="173" t="str">
        <f t="shared" si="148"/>
        <v/>
      </c>
      <c r="LK34" s="173" t="str">
        <f t="shared" si="149"/>
        <v/>
      </c>
      <c r="LL34" s="173" t="str">
        <f t="shared" si="150"/>
        <v/>
      </c>
      <c r="LM34" s="173" t="str">
        <f t="shared" si="151"/>
        <v/>
      </c>
      <c r="LN34" s="173" t="str">
        <f t="shared" si="152"/>
        <v/>
      </c>
      <c r="LO34" s="173" t="str">
        <f t="shared" si="153"/>
        <v/>
      </c>
      <c r="LP34" s="173" t="str">
        <f t="shared" si="154"/>
        <v/>
      </c>
      <c r="LQ34" s="173" t="str">
        <f t="shared" si="155"/>
        <v/>
      </c>
      <c r="LR34" s="173" t="str">
        <f t="shared" si="156"/>
        <v/>
      </c>
      <c r="LS34" s="173" t="str">
        <f t="shared" si="157"/>
        <v/>
      </c>
      <c r="LT34" s="173" t="str">
        <f t="shared" si="158"/>
        <v/>
      </c>
      <c r="LU34" s="173" t="str">
        <f t="shared" si="159"/>
        <v/>
      </c>
      <c r="LV34" s="173" t="str">
        <f t="shared" si="160"/>
        <v/>
      </c>
      <c r="LW34" s="180" t="str">
        <f t="shared" si="161"/>
        <v/>
      </c>
      <c r="LX34" s="181" t="str">
        <f t="shared" si="162"/>
        <v>Ano</v>
      </c>
      <c r="LY34" s="182" t="str">
        <f t="shared" si="163"/>
        <v/>
      </c>
      <c r="LZ34" s="182" t="str">
        <f>IF(COUNTIF($AL34,BZ$8),IF(COUNTIF($LX34:LY34,"")&lt;BZ$13,CONCATENATE(" + ",VLOOKUP(LZ$10,$BU$14:$BW$44,2,FALSE)),VLOOKUP(LZ$10,$BU$14:$BW$44,2,FALSE)),"")</f>
        <v/>
      </c>
      <c r="MA34" s="182" t="str">
        <f>IF(COUNTIF($AL34,CA$8),IF(COUNTIF($LX34:LZ34,"")&lt;CA$13,CONCATENATE(" + ",VLOOKUP(MA$10,$BU$14:$BW$44,2,FALSE)),VLOOKUP(MA$10,$BU$14:$BW$44,2,FALSE)),"")</f>
        <v/>
      </c>
      <c r="MB34" s="182" t="str">
        <f>IF(COUNTIF($AL34,CB$8),IF(COUNTIF($LX34:MA34,"")&lt;CB$13,CONCATENATE(" + ",VLOOKUP(MB$10,$BU$14:$BW$44,2,FALSE)),VLOOKUP(MB$10,$BU$14:$BW$44,2,FALSE)),"")</f>
        <v/>
      </c>
      <c r="MC34" s="182" t="str">
        <f>IF(COUNTIF($AL34,CC$8),IF(COUNTIF($LX34:MB34,"")&lt;CC$13,CONCATENATE(" + ",VLOOKUP(MC$10,$BU$14:$BW$44,2,FALSE)),VLOOKUP(MC$10,$BU$14:$BW$44,2,FALSE)),"")</f>
        <v/>
      </c>
      <c r="MD34" s="182" t="str">
        <f>IF(COUNTIF($AL34,CD$8),IF(COUNTIF($LX34:MC34,"")&lt;CD$13,CONCATENATE(" + ",VLOOKUP(MD$10,$BU$14:$BW$44,2,FALSE)),VLOOKUP(MD$10,$BU$14:$BW$44,2,FALSE)),"")</f>
        <v/>
      </c>
      <c r="ME34" s="182" t="str">
        <f>IF(COUNTIF($AL34,CE$8),IF(COUNTIF($LX34:MD34,"")&lt;CE$13,CONCATENATE(" + ",VLOOKUP(ME$10,$BU$14:$BW$44,2,FALSE)),VLOOKUP(ME$10,$BU$14:$BW$44,2,FALSE)),"")</f>
        <v/>
      </c>
      <c r="MF34" s="182" t="str">
        <f>IF(COUNTIF($AL34,CF$8),IF(COUNTIF($LX34:ME34,"")&lt;CF$13,CONCATENATE(" + ",VLOOKUP(MF$10,$BU$14:$BW$44,2,FALSE)),VLOOKUP(MF$10,$BU$14:$BW$44,2,FALSE)),"")</f>
        <v/>
      </c>
      <c r="MG34" s="182" t="str">
        <f>IF(COUNTIF($AL34,CG$8),IF(COUNTIF($LX34:MF34,"")&lt;CG$13,CONCATENATE(" + ",VLOOKUP(MG$10,$BU$14:$BW$44,2,FALSE)),VLOOKUP(MG$10,$BU$14:$BW$44,2,FALSE)),"")</f>
        <v/>
      </c>
      <c r="MH34" s="182" t="str">
        <f>IF(COUNTIF($AL34,CH$8),IF(COUNTIF($LX34:MG34,"")&lt;CH$13,CONCATENATE(" + ",VLOOKUP(MH$10,$BU$14:$BW$44,2,FALSE)),VLOOKUP(MH$10,$BU$14:$BW$44,2,FALSE)),"")</f>
        <v/>
      </c>
      <c r="MI34" s="182" t="str">
        <f>IF(COUNTIF($AL34,CI$8),IF(COUNTIF($LX34:MH34,"")&lt;CI$13,CONCATENATE(" + ",VLOOKUP(MI$10,$BU$14:$BW$44,2,FALSE)),VLOOKUP(MI$10,$BU$14:$BW$44,2,FALSE)),"")</f>
        <v/>
      </c>
      <c r="MJ34" s="182" t="str">
        <f>IF(COUNTIF($AL34,CJ$8),IF(COUNTIF($LX34:MI34,"")&lt;CJ$13,CONCATENATE(" + ",VLOOKUP(MJ$10,$BU$14:$BW$44,2,FALSE)),VLOOKUP(MJ$10,$BU$14:$BW$44,2,FALSE)),"")</f>
        <v/>
      </c>
      <c r="MK34" s="182" t="str">
        <f>IF(COUNTIF($AL34,CK$8),IF(COUNTIF($LX34:MJ34,"")&lt;CK$13,CONCATENATE(" + ",VLOOKUP(MK$10,$BU$14:$BW$44,2,FALSE)),VLOOKUP(MK$10,$BU$14:$BW$44,2,FALSE)),"")</f>
        <v/>
      </c>
      <c r="ML34" s="182" t="str">
        <f>IF(COUNTIF($AL34,CL$8),IF(COUNTIF($LX34:MK34,"")&lt;CL$13,CONCATENATE(" + ",VLOOKUP(ML$10,$BU$14:$BW$44,2,FALSE)),VLOOKUP(ML$10,$BU$14:$BW$44,2,FALSE)),"")</f>
        <v/>
      </c>
      <c r="MM34" s="182" t="str">
        <f>IF(COUNTIF($AL34,CM$8),IF(COUNTIF($LX34:ML34,"")&lt;CM$13,CONCATENATE(" + ",VLOOKUP(MM$10,$BU$14:$BW$44,2,FALSE)),VLOOKUP(MM$10,$BU$14:$BW$44,2,FALSE)),"")</f>
        <v/>
      </c>
      <c r="MN34" s="182" t="str">
        <f>IF(COUNTIF($AL34,CN$8),IF(COUNTIF($LX34:MM34,"")&lt;CN$13,CONCATENATE(" + ",VLOOKUP(MN$10,$BU$14:$BW$44,2,FALSE)),VLOOKUP(MN$10,$BU$14:$BW$44,2,FALSE)),"")</f>
        <v/>
      </c>
      <c r="MO34" s="182" t="str">
        <f>IF(COUNTIF($AL34,CO$8),IF(COUNTIF($LX34:MN34,"")&lt;CO$13,CONCATENATE(" + ",VLOOKUP(MO$10,$BU$14:$BW$44,2,FALSE)),VLOOKUP(MO$10,$BU$14:$BW$44,2,FALSE)),"")</f>
        <v/>
      </c>
      <c r="MP34" s="182" t="str">
        <f>IF(COUNTIF($AL34,CP$8),IF(COUNTIF($LX34:MO34,"")&lt;CP$13,CONCATENATE(" + ",VLOOKUP(MP$10,$BU$14:$BW$44,2,FALSE)),VLOOKUP(MP$10,$BU$14:$BW$44,2,FALSE)),"")</f>
        <v/>
      </c>
      <c r="MQ34" s="182" t="str">
        <f>IF(COUNTIF($AL34,CQ$8),IF(COUNTIF($LX34:MP34,"")&lt;CQ$13,CONCATENATE(" + ",VLOOKUP(MQ$10,$BU$14:$BW$44,2,FALSE)),VLOOKUP(MQ$10,$BU$14:$BW$44,2,FALSE)),"")</f>
        <v/>
      </c>
      <c r="MR34" s="182" t="str">
        <f>IF(COUNTIF($AL34,CR$8),IF(COUNTIF($LX34:MQ34,"")&lt;CR$13,CONCATENATE(" + ",VLOOKUP(MR$10,$BU$14:$BW$44,2,FALSE)),VLOOKUP(MR$10,$BU$14:$BW$44,2,FALSE)),"")</f>
        <v/>
      </c>
      <c r="MS34" s="182" t="str">
        <f>IF(COUNTIF($AL34,CS$8),IF(COUNTIF($LX34:MR34,"")&lt;CS$13,CONCATENATE(" + ",VLOOKUP(MS$10,$BU$14:$BW$44,2,FALSE)),VLOOKUP(MS$10,$BU$14:$BW$44,2,FALSE)),"")</f>
        <v/>
      </c>
      <c r="MT34" s="182" t="str">
        <f>IF(COUNTIF($AL34,CT$8),IF(COUNTIF($LX34:MS34,"")&lt;CT$13,CONCATENATE(" + ",VLOOKUP(MT$10,$BU$14:$BW$44,2,FALSE)),VLOOKUP(MT$10,$BU$14:$BW$44,2,FALSE)),"")</f>
        <v/>
      </c>
      <c r="MU34" s="182" t="str">
        <f>IF(COUNTIF($AL34,CU$8),IF(COUNTIF($LX34:MT34,"")&lt;CU$13,CONCATENATE(" + ",VLOOKUP(MU$10,$BU$14:$BW$44,2,FALSE)),VLOOKUP(MU$10,$BU$14:$BW$44,2,FALSE)),"")</f>
        <v/>
      </c>
      <c r="MV34" s="182" t="str">
        <f>IF(COUNTIF($AL34,CV$8),IF(COUNTIF($LX34:MU34,"")&lt;CV$13,CONCATENATE(" + ",VLOOKUP(MV$10,$BU$14:$BW$44,2,FALSE)),VLOOKUP(MV$10,$BU$14:$BW$44,2,FALSE)),"")</f>
        <v/>
      </c>
      <c r="MW34" s="183" t="str">
        <f>IF(COUNTIF($AL34,CW$8),IF(COUNTIF($LX34:MV34,"")&lt;CW$13,CONCATENATE(" + ",VLOOKUP(MW$10,$BU$14:$BW$44,2,FALSE)),VLOOKUP(MW$10,$BU$14:$BW$44,2,FALSE)),"")</f>
        <v/>
      </c>
      <c r="MX34" s="181">
        <f t="shared" si="164"/>
        <v>8</v>
      </c>
      <c r="MY34" s="184" t="str">
        <f t="shared" si="165"/>
        <v/>
      </c>
      <c r="MZ34" s="182" t="str">
        <f t="shared" si="166"/>
        <v/>
      </c>
      <c r="NA34" s="182" t="str">
        <f t="shared" si="167"/>
        <v/>
      </c>
      <c r="NB34" s="182" t="str">
        <f t="shared" si="168"/>
        <v/>
      </c>
      <c r="NC34" s="182" t="str">
        <f t="shared" si="169"/>
        <v/>
      </c>
      <c r="ND34" s="182" t="str">
        <f t="shared" si="170"/>
        <v/>
      </c>
      <c r="NE34" s="182" t="str">
        <f t="shared" si="171"/>
        <v/>
      </c>
      <c r="NF34" s="182" t="str">
        <f t="shared" si="172"/>
        <v/>
      </c>
      <c r="NG34" s="182" t="str">
        <f t="shared" si="173"/>
        <v/>
      </c>
      <c r="NH34" s="182" t="str">
        <f t="shared" si="174"/>
        <v/>
      </c>
      <c r="NI34" s="182" t="str">
        <f t="shared" si="175"/>
        <v/>
      </c>
      <c r="NJ34" s="182" t="str">
        <f t="shared" si="176"/>
        <v/>
      </c>
      <c r="NK34" s="182" t="str">
        <f t="shared" si="177"/>
        <v/>
      </c>
      <c r="NL34" s="182" t="str">
        <f t="shared" si="178"/>
        <v/>
      </c>
      <c r="NM34" s="182" t="str">
        <f t="shared" si="179"/>
        <v/>
      </c>
      <c r="NN34" s="182" t="str">
        <f t="shared" si="180"/>
        <v/>
      </c>
      <c r="NO34" s="182" t="str">
        <f t="shared" si="181"/>
        <v/>
      </c>
      <c r="NP34" s="182" t="str">
        <f t="shared" si="182"/>
        <v/>
      </c>
      <c r="NQ34" s="182" t="str">
        <f t="shared" si="183"/>
        <v/>
      </c>
      <c r="NR34" s="182" t="str">
        <f t="shared" si="184"/>
        <v/>
      </c>
      <c r="NS34" s="182" t="str">
        <f t="shared" si="185"/>
        <v/>
      </c>
      <c r="NT34" s="182" t="str">
        <f t="shared" si="186"/>
        <v/>
      </c>
      <c r="NU34" s="182" t="str">
        <f t="shared" si="187"/>
        <v/>
      </c>
      <c r="NV34" s="182" t="str">
        <f t="shared" si="188"/>
        <v/>
      </c>
      <c r="NW34" s="183" t="str">
        <f t="shared" si="189"/>
        <v/>
      </c>
    </row>
    <row r="35" spans="1:387" ht="17.25" customHeight="1" x14ac:dyDescent="0.25">
      <c r="A35" s="235" t="s">
        <v>390</v>
      </c>
      <c r="B35" s="236" t="s">
        <v>797</v>
      </c>
      <c r="C35" s="237" t="s">
        <v>798</v>
      </c>
      <c r="D35" s="237" t="s">
        <v>799</v>
      </c>
      <c r="E35" s="237" t="s">
        <v>800</v>
      </c>
      <c r="F35" s="238" t="s">
        <v>801</v>
      </c>
      <c r="G35" s="237" t="s">
        <v>132</v>
      </c>
      <c r="H35" s="237" t="s">
        <v>396</v>
      </c>
      <c r="I35" s="238" t="s">
        <v>802</v>
      </c>
      <c r="J35" s="238" t="s">
        <v>803</v>
      </c>
      <c r="K35" s="238" t="s">
        <v>804</v>
      </c>
      <c r="L35" s="238" t="s">
        <v>804</v>
      </c>
      <c r="M35" s="238" t="s">
        <v>805</v>
      </c>
      <c r="N35" s="239" t="s">
        <v>806</v>
      </c>
      <c r="O35" s="239" t="s">
        <v>807</v>
      </c>
      <c r="P35" s="239" t="s">
        <v>808</v>
      </c>
      <c r="Q35" s="239" t="s">
        <v>809</v>
      </c>
      <c r="R35" s="239" t="s">
        <v>132</v>
      </c>
      <c r="S35" s="239" t="s">
        <v>800</v>
      </c>
      <c r="T35" s="240">
        <v>100000</v>
      </c>
      <c r="U35" s="241" t="s">
        <v>406</v>
      </c>
      <c r="V35" s="241" t="s">
        <v>407</v>
      </c>
      <c r="W35" s="240">
        <v>45000</v>
      </c>
      <c r="X35" s="240">
        <v>0</v>
      </c>
      <c r="Y35" s="240" t="s">
        <v>408</v>
      </c>
      <c r="Z35" s="240" t="s">
        <v>409</v>
      </c>
      <c r="AA35" s="273">
        <v>15000</v>
      </c>
      <c r="AB35" s="235"/>
      <c r="AC35" s="235"/>
      <c r="AD35" s="235"/>
      <c r="AE35" s="235"/>
      <c r="AF35" s="235"/>
      <c r="AG35" s="274" t="s">
        <v>222</v>
      </c>
      <c r="AH35" s="235" t="s">
        <v>247</v>
      </c>
      <c r="AI35" s="235" t="s">
        <v>273</v>
      </c>
      <c r="AJ35" s="235" t="s">
        <v>299</v>
      </c>
      <c r="AK35" s="235" t="s">
        <v>325</v>
      </c>
      <c r="AL35" s="235" t="s">
        <v>352</v>
      </c>
      <c r="AM35" s="243" t="s">
        <v>160</v>
      </c>
      <c r="AN35" s="266">
        <v>0</v>
      </c>
      <c r="AO35" s="245" t="s">
        <v>430</v>
      </c>
      <c r="AP35" s="266">
        <v>12</v>
      </c>
      <c r="AQ35" s="243" t="s">
        <v>411</v>
      </c>
      <c r="AR35" s="246">
        <v>10</v>
      </c>
      <c r="AS35" s="243" t="s">
        <v>412</v>
      </c>
      <c r="AT35" s="246">
        <v>6</v>
      </c>
      <c r="AU35" s="247" t="str">
        <f t="shared" si="1"/>
        <v>Ne</v>
      </c>
      <c r="AV35" s="247">
        <f t="shared" si="2"/>
        <v>0</v>
      </c>
      <c r="AW35" s="247" t="str">
        <f t="shared" si="3"/>
        <v>Ano</v>
      </c>
      <c r="AX35" s="247">
        <f t="shared" si="4"/>
        <v>12</v>
      </c>
      <c r="AY35" s="247" t="str">
        <f t="shared" si="5"/>
        <v>Do 10 000</v>
      </c>
      <c r="AZ35" s="247">
        <f t="shared" si="6"/>
        <v>8</v>
      </c>
      <c r="BA35" s="247" t="str">
        <f t="shared" si="7"/>
        <v>Ano</v>
      </c>
      <c r="BB35" s="247">
        <f t="shared" si="8"/>
        <v>10</v>
      </c>
      <c r="BC35" s="247" t="str">
        <f t="shared" si="9"/>
        <v>Ano</v>
      </c>
      <c r="BD35" s="247">
        <f t="shared" si="10"/>
        <v>12</v>
      </c>
      <c r="BE35" s="247" t="str">
        <f t="shared" si="11"/>
        <v>Ne</v>
      </c>
      <c r="BF35" s="247">
        <f t="shared" si="12"/>
        <v>0</v>
      </c>
      <c r="BG35" s="275">
        <f t="shared" si="13"/>
        <v>42</v>
      </c>
      <c r="BH35" s="248">
        <f t="shared" si="14"/>
        <v>28</v>
      </c>
      <c r="BI35" s="275">
        <f t="shared" si="15"/>
        <v>70</v>
      </c>
      <c r="BJ35" s="249">
        <f t="shared" si="16"/>
        <v>0</v>
      </c>
      <c r="BK35" s="250">
        <f t="shared" si="17"/>
        <v>0.7</v>
      </c>
      <c r="BL35" s="251">
        <f t="shared" si="18"/>
        <v>0.33333333333333331</v>
      </c>
      <c r="BM35" s="252">
        <f t="shared" si="19"/>
        <v>0.45</v>
      </c>
      <c r="BN35" s="253">
        <f t="shared" si="20"/>
        <v>1</v>
      </c>
      <c r="BO35" s="254">
        <f t="shared" si="21"/>
        <v>15000</v>
      </c>
      <c r="BP35" s="255" t="str">
        <f t="shared" si="22"/>
        <v>Šumperk</v>
      </c>
      <c r="BQ35" s="100">
        <v>11900</v>
      </c>
      <c r="BR35" s="95" t="s">
        <v>66</v>
      </c>
      <c r="BS35" s="95" t="s">
        <v>66</v>
      </c>
      <c r="BT35" s="16"/>
      <c r="BU35" s="45"/>
      <c r="BV35" s="44"/>
      <c r="BW35" s="45"/>
      <c r="BX35" s="179" t="str">
        <f t="shared" si="23"/>
        <v/>
      </c>
      <c r="BY35" s="173" t="str">
        <f t="shared" si="24"/>
        <v>Ne</v>
      </c>
      <c r="BZ35" s="173" t="str">
        <f>IF(COUNTIF($AG35,BZ$8),IF(COUNTIF($BX35:BY35,"")&lt;BZ$13,CONCATENATE(" + ",VLOOKUP(BZ$10,$BU$14:$BW$44,2,FALSE)),VLOOKUP(BZ$10,$BU$14:$BW$44,2,FALSE)),"")</f>
        <v/>
      </c>
      <c r="CA35" s="173" t="str">
        <f>IF(COUNTIF($AG35,CA$8),IF(COUNTIF($BX35:BZ35,"")&lt;CA$13,CONCATENATE(" + ",VLOOKUP(CA$10,$BU$14:$BW$44,2,FALSE)),VLOOKUP(CA$10,$BU$14:$BW$44,2,FALSE)),"")</f>
        <v/>
      </c>
      <c r="CB35" s="173" t="str">
        <f>IF(COUNTIF($AG35,CB$8),IF(COUNTIF($BX35:CA35,"")&lt;CB$13,CONCATENATE(" + ",VLOOKUP(CB$10,$BU$14:$BW$44,2,FALSE)),VLOOKUP(CB$10,$BU$14:$BW$44,2,FALSE)),"")</f>
        <v/>
      </c>
      <c r="CC35" s="173" t="str">
        <f>IF(COUNTIF($AG35,CC$8),IF(COUNTIF($BX35:CB35,"")&lt;CC$13,CONCATENATE(" + ",VLOOKUP(CC$10,$BU$14:$BW$44,2,FALSE)),VLOOKUP(CC$10,$BU$14:$BW$44,2,FALSE)),"")</f>
        <v/>
      </c>
      <c r="CD35" s="173" t="str">
        <f>IF(COUNTIF($AG35,CD$8),IF(COUNTIF($BX35:CC35,"")&lt;CD$13,CONCATENATE(" + ",VLOOKUP(CD$10,$BU$14:$BW$44,2,FALSE)),VLOOKUP(CD$10,$BU$14:$BW$44,2,FALSE)),"")</f>
        <v/>
      </c>
      <c r="CE35" s="173" t="str">
        <f>IF(COUNTIF($AG35,CE$8),IF(COUNTIF($BX35:CD35,"")&lt;CE$13,CONCATENATE(" + ",VLOOKUP(CE$10,$BU$14:$BW$44,2,FALSE)),VLOOKUP(CE$10,$BU$14:$BW$44,2,FALSE)),"")</f>
        <v/>
      </c>
      <c r="CF35" s="173" t="str">
        <f>IF(COUNTIF($AG35,CF$8),IF(COUNTIF($BX35:CE35,"")&lt;CF$13,CONCATENATE(" + ",VLOOKUP(CF$10,$BU$14:$BW$44,2,FALSE)),VLOOKUP(CF$10,$BU$14:$BW$44,2,FALSE)),"")</f>
        <v/>
      </c>
      <c r="CG35" s="173" t="str">
        <f>IF(COUNTIF($AG35,CG$8),IF(COUNTIF($BX35:CF35,"")&lt;CG$13,CONCATENATE(" + ",VLOOKUP(CG$10,$BU$14:$BW$44,2,FALSE)),VLOOKUP(CG$10,$BU$14:$BW$44,2,FALSE)),"")</f>
        <v/>
      </c>
      <c r="CH35" s="173" t="str">
        <f>IF(COUNTIF($AG35,CH$8),IF(COUNTIF($BX35:CG35,"")&lt;CH$13,CONCATENATE(" + ",VLOOKUP(CH$10,$BU$14:$BW$44,2,FALSE)),VLOOKUP(CH$10,$BU$14:$BW$44,2,FALSE)),"")</f>
        <v/>
      </c>
      <c r="CI35" s="173" t="str">
        <f>IF(COUNTIF($AG35,CI$8),IF(COUNTIF($BX35:CH35,"")&lt;CI$13,CONCATENATE(" + ",VLOOKUP(CI$10,$BU$14:$BW$44,2,FALSE)),VLOOKUP(CI$10,$BU$14:$BW$44,2,FALSE)),"")</f>
        <v/>
      </c>
      <c r="CJ35" s="173" t="str">
        <f>IF(COUNTIF($AG35,CJ$8),IF(COUNTIF($BX35:CI35,"")&lt;CJ$13,CONCATENATE(" + ",VLOOKUP(CJ$10,$BU$14:$BW$44,2,FALSE)),VLOOKUP(CJ$10,$BU$14:$BW$44,2,FALSE)),"")</f>
        <v/>
      </c>
      <c r="CK35" s="173" t="str">
        <f>IF(COUNTIF($AG35,CK$8),IF(COUNTIF($BX35:CJ35,"")&lt;CK$13,CONCATENATE(" + ",VLOOKUP(CK$10,$BU$14:$BW$44,2,FALSE)),VLOOKUP(CK$10,$BU$14:$BW$44,2,FALSE)),"")</f>
        <v/>
      </c>
      <c r="CL35" s="173" t="str">
        <f>IF(COUNTIF($AG35,CL$8),IF(COUNTIF($BX35:CK35,"")&lt;CL$13,CONCATENATE(" + ",VLOOKUP(CL$10,$BU$14:$BW$44,2,FALSE)),VLOOKUP(CL$10,$BU$14:$BW$44,2,FALSE)),"")</f>
        <v/>
      </c>
      <c r="CM35" s="173" t="str">
        <f>IF(COUNTIF($AG35,CM$8),IF(COUNTIF($BX35:CL35,"")&lt;CM$13,CONCATENATE(" + ",VLOOKUP(CM$10,$BU$14:$BW$44,2,FALSE)),VLOOKUP(CM$10,$BU$14:$BW$44,2,FALSE)),"")</f>
        <v/>
      </c>
      <c r="CN35" s="173" t="str">
        <f>IF(COUNTIF($AG35,CN$8),IF(COUNTIF($BX35:CM35,"")&lt;CN$13,CONCATENATE(" + ",VLOOKUP(CN$10,$BU$14:$BW$44,2,FALSE)),VLOOKUP(CN$10,$BU$14:$BW$44,2,FALSE)),"")</f>
        <v/>
      </c>
      <c r="CO35" s="173" t="str">
        <f>IF(COUNTIF($AG35,CO$8),IF(COUNTIF($BX35:CN35,"")&lt;CO$13,CONCATENATE(" + ",VLOOKUP(CO$10,$BU$14:$BW$44,2,FALSE)),VLOOKUP(CO$10,$BU$14:$BW$44,2,FALSE)),"")</f>
        <v/>
      </c>
      <c r="CP35" s="173" t="str">
        <f>IF(COUNTIF($AG35,CP$8),IF(COUNTIF($BX35:CO35,"")&lt;CP$13,CONCATENATE(" + ",VLOOKUP(CP$10,$BU$14:$BW$44,2,FALSE)),VLOOKUP(CP$10,$BU$14:$BW$44,2,FALSE)),"")</f>
        <v/>
      </c>
      <c r="CQ35" s="173" t="str">
        <f>IF(COUNTIF($AG35,CQ$8),IF(COUNTIF($BX35:CP35,"")&lt;CQ$13,CONCATENATE(" + ",VLOOKUP(CQ$10,$BU$14:$BW$44,2,FALSE)),VLOOKUP(CQ$10,$BU$14:$BW$44,2,FALSE)),"")</f>
        <v/>
      </c>
      <c r="CR35" s="173" t="str">
        <f>IF(COUNTIF($AG35,CR$8),IF(COUNTIF($BX35:CQ35,"")&lt;CR$13,CONCATENATE(" + ",VLOOKUP(CR$10,$BU$14:$BW$44,2,FALSE)),VLOOKUP(CR$10,$BU$14:$BW$44,2,FALSE)),"")</f>
        <v/>
      </c>
      <c r="CS35" s="173" t="str">
        <f>IF(COUNTIF($AG35,CS$8),IF(COUNTIF($BX35:CR35,"")&lt;CS$13,CONCATENATE(" + ",VLOOKUP(CS$10,$BU$14:$BW$44,2,FALSE)),VLOOKUP(CS$10,$BU$14:$BW$44,2,FALSE)),"")</f>
        <v/>
      </c>
      <c r="CT35" s="173" t="str">
        <f>IF(COUNTIF($AG35,CT$8),IF(COUNTIF($BX35:CS35,"")&lt;CT$13,CONCATENATE(" + ",VLOOKUP(CT$10,$BU$14:$BW$44,2,FALSE)),VLOOKUP(CT$10,$BU$14:$BW$44,2,FALSE)),"")</f>
        <v/>
      </c>
      <c r="CU35" s="173" t="str">
        <f>IF(COUNTIF($AG35,CU$8),IF(COUNTIF($BX35:CT35,"")&lt;CU$13,CONCATENATE(" + ",VLOOKUP(CU$10,$BU$14:$BW$44,2,FALSE)),VLOOKUP(CU$10,$BU$14:$BW$44,2,FALSE)),"")</f>
        <v/>
      </c>
      <c r="CV35" s="173" t="str">
        <f>IF(COUNTIF($AG35,CV$8),IF(COUNTIF($BX35:CU35,"")&lt;CV$13,CONCATENATE(" + ",VLOOKUP(CV$10,$BU$14:$BW$44,2,FALSE)),VLOOKUP(CV$10,$BU$14:$BW$44,2,FALSE)),"")</f>
        <v/>
      </c>
      <c r="CW35" s="173" t="str">
        <f>IF(COUNTIF($AG35,CW$8),IF(COUNTIF($BX35:CV35,"")&lt;CW$13,CONCATENATE(" + ",VLOOKUP(CW$10,$BU$14:$BW$44,2,FALSE)),VLOOKUP(CW$10,$BU$14:$BW$44,2,FALSE)),"")</f>
        <v/>
      </c>
      <c r="CX35" s="179" t="str">
        <f t="shared" si="25"/>
        <v/>
      </c>
      <c r="CY35" s="174">
        <f t="shared" si="26"/>
        <v>0</v>
      </c>
      <c r="CZ35" s="173" t="str">
        <f t="shared" si="27"/>
        <v/>
      </c>
      <c r="DA35" s="173" t="str">
        <f t="shared" si="28"/>
        <v/>
      </c>
      <c r="DB35" s="173" t="str">
        <f t="shared" si="29"/>
        <v/>
      </c>
      <c r="DC35" s="173" t="str">
        <f t="shared" si="30"/>
        <v/>
      </c>
      <c r="DD35" s="173" t="str">
        <f t="shared" si="31"/>
        <v/>
      </c>
      <c r="DE35" s="173" t="str">
        <f t="shared" si="32"/>
        <v/>
      </c>
      <c r="DF35" s="173" t="str">
        <f t="shared" si="33"/>
        <v/>
      </c>
      <c r="DG35" s="173" t="str">
        <f t="shared" si="34"/>
        <v/>
      </c>
      <c r="DH35" s="173" t="str">
        <f t="shared" si="35"/>
        <v/>
      </c>
      <c r="DI35" s="173" t="str">
        <f t="shared" si="36"/>
        <v/>
      </c>
      <c r="DJ35" s="173" t="str">
        <f t="shared" si="37"/>
        <v/>
      </c>
      <c r="DK35" s="173" t="str">
        <f t="shared" si="38"/>
        <v/>
      </c>
      <c r="DL35" s="173" t="str">
        <f t="shared" si="39"/>
        <v/>
      </c>
      <c r="DM35" s="173" t="str">
        <f t="shared" si="40"/>
        <v/>
      </c>
      <c r="DN35" s="173" t="str">
        <f t="shared" si="41"/>
        <v/>
      </c>
      <c r="DO35" s="173" t="str">
        <f t="shared" si="42"/>
        <v/>
      </c>
      <c r="DP35" s="173" t="str">
        <f t="shared" si="43"/>
        <v/>
      </c>
      <c r="DQ35" s="173" t="str">
        <f t="shared" si="44"/>
        <v/>
      </c>
      <c r="DR35" s="173" t="str">
        <f t="shared" si="45"/>
        <v/>
      </c>
      <c r="DS35" s="173" t="str">
        <f t="shared" si="46"/>
        <v/>
      </c>
      <c r="DT35" s="173" t="str">
        <f t="shared" si="47"/>
        <v/>
      </c>
      <c r="DU35" s="173" t="str">
        <f t="shared" si="48"/>
        <v/>
      </c>
      <c r="DV35" s="173" t="str">
        <f t="shared" si="49"/>
        <v/>
      </c>
      <c r="DW35" s="180" t="str">
        <f t="shared" si="50"/>
        <v/>
      </c>
      <c r="DX35" s="181" t="str">
        <f t="shared" si="190"/>
        <v>Ano</v>
      </c>
      <c r="DY35" s="182" t="str">
        <f t="shared" si="51"/>
        <v/>
      </c>
      <c r="DZ35" s="182" t="str">
        <f>IF(COUNTIF($AH35,BZ$8),IF(COUNTIF($DX35:DY35,"")&lt;BZ$13,CONCATENATE(" + ",VLOOKUP(DZ$10,$BU$14:$BW$44,2,FALSE)),VLOOKUP(DZ$10,$BU$14:$BW$44,2,FALSE)),"")</f>
        <v/>
      </c>
      <c r="EA35" s="182" t="str">
        <f>IF(COUNTIF($AH35,CA$8),IF(COUNTIF($DX35:DZ35,"")&lt;CA$13,CONCATENATE(" + ",VLOOKUP(EA$10,$BU$14:$BW$44,2,FALSE)),VLOOKUP(EA$10,$BU$14:$BW$44,2,FALSE)),"")</f>
        <v/>
      </c>
      <c r="EB35" s="182" t="str">
        <f>IF(COUNTIF($AH35,CB$8),IF(COUNTIF($DX35:EA35,"")&lt;CB$13,CONCATENATE(" + ",VLOOKUP(EB$10,$BU$14:$BW$44,2,FALSE)),VLOOKUP(EB$10,$BU$14:$BW$44,2,FALSE)),"")</f>
        <v/>
      </c>
      <c r="EC35" s="182" t="str">
        <f>IF(COUNTIF($AH35,CC$8),IF(COUNTIF($DX35:EB35,"")&lt;CC$13,CONCATENATE(" + ",VLOOKUP(EC$10,$BU$14:$BW$44,2,FALSE)),VLOOKUP(EC$10,$BU$14:$BW$44,2,FALSE)),"")</f>
        <v/>
      </c>
      <c r="ED35" s="182" t="str">
        <f>IF(COUNTIF($AH35,CD$8),IF(COUNTIF($DX35:EC35,"")&lt;CD$13,CONCATENATE(" + ",VLOOKUP(ED$10,$BU$14:$BW$44,2,FALSE)),VLOOKUP(ED$10,$BU$14:$BW$44,2,FALSE)),"")</f>
        <v/>
      </c>
      <c r="EE35" s="182" t="str">
        <f>IF(COUNTIF($AH35,CE$8),IF(COUNTIF($DX35:ED35,"")&lt;CE$13,CONCATENATE(" + ",VLOOKUP(EE$10,$BU$14:$BW$44,2,FALSE)),VLOOKUP(EE$10,$BU$14:$BW$44,2,FALSE)),"")</f>
        <v/>
      </c>
      <c r="EF35" s="182" t="str">
        <f>IF(COUNTIF($AH35,CF$8),IF(COUNTIF($DX35:EE35,"")&lt;CF$13,CONCATENATE(" + ",VLOOKUP(EF$10,$BU$14:$BW$44,2,FALSE)),VLOOKUP(EF$10,$BU$14:$BW$44,2,FALSE)),"")</f>
        <v/>
      </c>
      <c r="EG35" s="182" t="str">
        <f>IF(COUNTIF($AH35,CG$8),IF(COUNTIF($DX35:EF35,"")&lt;CG$13,CONCATENATE(" + ",VLOOKUP(EG$10,$BU$14:$BW$44,2,FALSE)),VLOOKUP(EG$10,$BU$14:$BW$44,2,FALSE)),"")</f>
        <v/>
      </c>
      <c r="EH35" s="182" t="str">
        <f>IF(COUNTIF($AH35,CH$8),IF(COUNTIF($DX35:EG35,"")&lt;CH$13,CONCATENATE(" + ",VLOOKUP(EH$10,$BU$14:$BW$44,2,FALSE)),VLOOKUP(EH$10,$BU$14:$BW$44,2,FALSE)),"")</f>
        <v/>
      </c>
      <c r="EI35" s="182" t="str">
        <f>IF(COUNTIF($AH35,CI$8),IF(COUNTIF($DX35:EH35,"")&lt;CI$13,CONCATENATE(" + ",VLOOKUP(EI$10,$BU$14:$BW$44,2,FALSE)),VLOOKUP(EI$10,$BU$14:$BW$44,2,FALSE)),"")</f>
        <v/>
      </c>
      <c r="EJ35" s="182" t="str">
        <f>IF(COUNTIF($AH35,CJ$8),IF(COUNTIF($DX35:EI35,"")&lt;CJ$13,CONCATENATE(" + ",VLOOKUP(EJ$10,$BU$14:$BW$44,2,FALSE)),VLOOKUP(EJ$10,$BU$14:$BW$44,2,FALSE)),"")</f>
        <v/>
      </c>
      <c r="EK35" s="182" t="str">
        <f>IF(COUNTIF($AH35,CK$8),IF(COUNTIF($DX35:EJ35,"")&lt;CK$13,CONCATENATE(" + ",VLOOKUP(EK$10,$BU$14:$BW$44,2,FALSE)),VLOOKUP(EK$10,$BU$14:$BW$44,2,FALSE)),"")</f>
        <v/>
      </c>
      <c r="EL35" s="182" t="str">
        <f>IF(COUNTIF($AH35,CL$8),IF(COUNTIF($DX35:EK35,"")&lt;CL$13,CONCATENATE(" + ",VLOOKUP(EL$10,$BU$14:$BW$44,2,FALSE)),VLOOKUP(EL$10,$BU$14:$BW$44,2,FALSE)),"")</f>
        <v/>
      </c>
      <c r="EM35" s="182" t="str">
        <f>IF(COUNTIF($AH35,CM$8),IF(COUNTIF($DX35:EL35,"")&lt;CM$13,CONCATENATE(" + ",VLOOKUP(EM$10,$BU$14:$BW$44,2,FALSE)),VLOOKUP(EM$10,$BU$14:$BW$44,2,FALSE)),"")</f>
        <v/>
      </c>
      <c r="EN35" s="182" t="str">
        <f>IF(COUNTIF($AH35,CN$8),IF(COUNTIF($DX35:EM35,"")&lt;CN$13,CONCATENATE(" + ",VLOOKUP(EN$10,$BU$14:$BW$44,2,FALSE)),VLOOKUP(EN$10,$BU$14:$BW$44,2,FALSE)),"")</f>
        <v/>
      </c>
      <c r="EO35" s="182" t="str">
        <f>IF(COUNTIF($AH35,CO$8),IF(COUNTIF($DX35:EN35,"")&lt;CO$13,CONCATENATE(" + ",VLOOKUP(EO$10,$BU$14:$BW$44,2,FALSE)),VLOOKUP(EO$10,$BU$14:$BW$44,2,FALSE)),"")</f>
        <v/>
      </c>
      <c r="EP35" s="182" t="str">
        <f>IF(COUNTIF($AH35,CP$8),IF(COUNTIF($DX35:EO35,"")&lt;CP$13,CONCATENATE(" + ",VLOOKUP(EP$10,$BU$14:$BW$44,2,FALSE)),VLOOKUP(EP$10,$BU$14:$BW$44,2,FALSE)),"")</f>
        <v/>
      </c>
      <c r="EQ35" s="182" t="str">
        <f>IF(COUNTIF($AH35,CQ$8),IF(COUNTIF($DX35:EP35,"")&lt;CQ$13,CONCATENATE(" + ",VLOOKUP(EQ$10,$BU$14:$BW$44,2,FALSE)),VLOOKUP(EQ$10,$BU$14:$BW$44,2,FALSE)),"")</f>
        <v/>
      </c>
      <c r="ER35" s="182" t="str">
        <f>IF(COUNTIF($AH35,CR$8),IF(COUNTIF($DX35:EQ35,"")&lt;CR$13,CONCATENATE(" + ",VLOOKUP(ER$10,$BU$14:$BW$44,2,FALSE)),VLOOKUP(ER$10,$BU$14:$BW$44,2,FALSE)),"")</f>
        <v/>
      </c>
      <c r="ES35" s="182" t="str">
        <f>IF(COUNTIF($AH35,CS$8),IF(COUNTIF($DX35:ER35,"")&lt;CS$13,CONCATENATE(" + ",VLOOKUP(ES$10,$BU$14:$BW$44,2,FALSE)),VLOOKUP(ES$10,$BU$14:$BW$44,2,FALSE)),"")</f>
        <v/>
      </c>
      <c r="ET35" s="182" t="str">
        <f>IF(COUNTIF($AH35,CT$8),IF(COUNTIF($DX35:ES35,"")&lt;CT$13,CONCATENATE(" + ",VLOOKUP(ET$10,$BU$14:$BW$44,2,FALSE)),VLOOKUP(ET$10,$BU$14:$BW$44,2,FALSE)),"")</f>
        <v/>
      </c>
      <c r="EU35" s="182" t="str">
        <f>IF(COUNTIF($AH35,CU$8),IF(COUNTIF($DX35:ET35,"")&lt;CU$13,CONCATENATE(" + ",VLOOKUP(EU$10,$BU$14:$BW$44,2,FALSE)),VLOOKUP(EU$10,$BU$14:$BW$44,2,FALSE)),"")</f>
        <v/>
      </c>
      <c r="EV35" s="182" t="str">
        <f>IF(COUNTIF($AH35,CV$8),IF(COUNTIF($DX35:EU35,"")&lt;CV$13,CONCATENATE(" + ",VLOOKUP(EV$10,$BU$14:$BW$44,2,FALSE)),VLOOKUP(EV$10,$BU$14:$BW$44,2,FALSE)),"")</f>
        <v/>
      </c>
      <c r="EW35" s="183" t="str">
        <f>IF(COUNTIF($AH35,CW$8),IF(COUNTIF($DX35:EV35,"")&lt;CW$13,CONCATENATE(" + ",VLOOKUP(EW$10,$BU$14:$BW$44,2,FALSE)),VLOOKUP(EW$10,$BU$14:$BW$44,2,FALSE)),"")</f>
        <v/>
      </c>
      <c r="EX35" s="181">
        <f t="shared" si="52"/>
        <v>12</v>
      </c>
      <c r="EY35" s="184" t="str">
        <f t="shared" si="53"/>
        <v/>
      </c>
      <c r="EZ35" s="182" t="str">
        <f t="shared" si="54"/>
        <v/>
      </c>
      <c r="FA35" s="182" t="str">
        <f t="shared" si="55"/>
        <v/>
      </c>
      <c r="FB35" s="182" t="str">
        <f t="shared" si="56"/>
        <v/>
      </c>
      <c r="FC35" s="182" t="str">
        <f t="shared" si="57"/>
        <v/>
      </c>
      <c r="FD35" s="182" t="str">
        <f t="shared" si="58"/>
        <v/>
      </c>
      <c r="FE35" s="182" t="str">
        <f t="shared" si="59"/>
        <v/>
      </c>
      <c r="FF35" s="182" t="str">
        <f t="shared" si="60"/>
        <v/>
      </c>
      <c r="FG35" s="182" t="str">
        <f t="shared" si="61"/>
        <v/>
      </c>
      <c r="FH35" s="182" t="str">
        <f t="shared" si="62"/>
        <v/>
      </c>
      <c r="FI35" s="182" t="str">
        <f t="shared" si="63"/>
        <v/>
      </c>
      <c r="FJ35" s="182" t="str">
        <f t="shared" si="64"/>
        <v/>
      </c>
      <c r="FK35" s="182" t="str">
        <f t="shared" si="65"/>
        <v/>
      </c>
      <c r="FL35" s="182" t="str">
        <f t="shared" si="66"/>
        <v/>
      </c>
      <c r="FM35" s="182" t="str">
        <f t="shared" si="67"/>
        <v/>
      </c>
      <c r="FN35" s="182" t="str">
        <f t="shared" si="68"/>
        <v/>
      </c>
      <c r="FO35" s="182" t="str">
        <f t="shared" si="69"/>
        <v/>
      </c>
      <c r="FP35" s="182" t="str">
        <f t="shared" si="70"/>
        <v/>
      </c>
      <c r="FQ35" s="182" t="str">
        <f t="shared" si="71"/>
        <v/>
      </c>
      <c r="FR35" s="182" t="str">
        <f t="shared" si="72"/>
        <v/>
      </c>
      <c r="FS35" s="182" t="str">
        <f t="shared" si="73"/>
        <v/>
      </c>
      <c r="FT35" s="182" t="str">
        <f t="shared" si="74"/>
        <v/>
      </c>
      <c r="FU35" s="182" t="str">
        <f t="shared" si="75"/>
        <v/>
      </c>
      <c r="FV35" s="182" t="str">
        <f t="shared" si="76"/>
        <v/>
      </c>
      <c r="FW35" s="183" t="str">
        <f t="shared" si="77"/>
        <v/>
      </c>
      <c r="FX35" s="179" t="str">
        <f t="shared" si="78"/>
        <v>Do 10 000</v>
      </c>
      <c r="FY35" s="173" t="str">
        <f t="shared" si="79"/>
        <v/>
      </c>
      <c r="FZ35" s="173" t="str">
        <f>IF(COUNTIF($AI35,BZ$8),IF(COUNTIF($FX35:FY35,"")&lt;BZ$13,CONCATENATE(" + ",VLOOKUP(FZ$10,$BU$14:$BW$44,2,FALSE)),VLOOKUP(FZ$10,$BU$14:$BW$44,2,FALSE)),"")</f>
        <v/>
      </c>
      <c r="GA35" s="173" t="str">
        <f>IF(COUNTIF($AI35,CA$8),IF(COUNTIF($FX35:FZ35,"")&lt;CA$13,CONCATENATE(" + ",VLOOKUP(GA$10,$BU$14:$BW$44,2,FALSE)),VLOOKUP(GA$10,$BU$14:$BW$44,2,FALSE)),"")</f>
        <v/>
      </c>
      <c r="GB35" s="173" t="str">
        <f>IF(COUNTIF($AI35,CB$8),IF(COUNTIF($FX35:GA35,"")&lt;CB$13,CONCATENATE(" + ",VLOOKUP(GB$10,$BU$14:$BW$44,2,FALSE)),VLOOKUP(GB$10,$BU$14:$BW$44,2,FALSE)),"")</f>
        <v/>
      </c>
      <c r="GC35" s="173" t="str">
        <f>IF(COUNTIF($AI35,CC$8),IF(COUNTIF($FX35:GB35,"")&lt;CC$13,CONCATENATE(" + ",VLOOKUP(GC$10,$BU$14:$BW$44,2,FALSE)),VLOOKUP(GC$10,$BU$14:$BW$44,2,FALSE)),"")</f>
        <v/>
      </c>
      <c r="GD35" s="173" t="str">
        <f>IF(COUNTIF($AI35,CD$8),IF(COUNTIF($FX35:GC35,"")&lt;CD$13,CONCATENATE(" + ",VLOOKUP(GD$10,$BU$14:$BW$44,2,FALSE)),VLOOKUP(GD$10,$BU$14:$BW$44,2,FALSE)),"")</f>
        <v/>
      </c>
      <c r="GE35" s="173" t="str">
        <f>IF(COUNTIF($AI35,CE$8),IF(COUNTIF($FX35:GD35,"")&lt;CE$13,CONCATENATE(" + ",VLOOKUP(GE$10,$BU$14:$BW$44,2,FALSE)),VLOOKUP(GE$10,$BU$14:$BW$44,2,FALSE)),"")</f>
        <v/>
      </c>
      <c r="GF35" s="173" t="str">
        <f>IF(COUNTIF($AI35,CF$8),IF(COUNTIF($FX35:GE35,"")&lt;CF$13,CONCATENATE(" + ",VLOOKUP(GF$10,$BU$14:$BW$44,2,FALSE)),VLOOKUP(GF$10,$BU$14:$BW$44,2,FALSE)),"")</f>
        <v/>
      </c>
      <c r="GG35" s="173" t="str">
        <f>IF(COUNTIF($AI35,CG$8),IF(COUNTIF($FX35:GF35,"")&lt;CG$13,CONCATENATE(" + ",VLOOKUP(GG$10,$BU$14:$BW$44,2,FALSE)),VLOOKUP(GG$10,$BU$14:$BW$44,2,FALSE)),"")</f>
        <v/>
      </c>
      <c r="GH35" s="173" t="str">
        <f>IF(COUNTIF($AI35,CH$8),IF(COUNTIF($FX35:GG35,"")&lt;CH$13,CONCATENATE(" + ",VLOOKUP(GH$10,$BU$14:$BW$44,2,FALSE)),VLOOKUP(GH$10,$BU$14:$BW$44,2,FALSE)),"")</f>
        <v/>
      </c>
      <c r="GI35" s="173" t="str">
        <f>IF(COUNTIF($AI35,CI$8),IF(COUNTIF($FX35:GH35,"")&lt;CI$13,CONCATENATE(" + ",VLOOKUP(GI$10,$BU$14:$BW$44,2,FALSE)),VLOOKUP(GI$10,$BU$14:$BW$44,2,FALSE)),"")</f>
        <v/>
      </c>
      <c r="GJ35" s="173" t="str">
        <f>IF(COUNTIF($AI35,CJ$8),IF(COUNTIF($FX35:GI35,"")&lt;CJ$13,CONCATENATE(" + ",VLOOKUP(GJ$10,$BU$14:$BW$44,2,FALSE)),VLOOKUP(GJ$10,$BU$14:$BW$44,2,FALSE)),"")</f>
        <v/>
      </c>
      <c r="GK35" s="173" t="str">
        <f>IF(COUNTIF($AI35,CK$8),IF(COUNTIF($FX35:GJ35,"")&lt;CK$13,CONCATENATE(" + ",VLOOKUP(GK$10,$BU$14:$BW$44,2,FALSE)),VLOOKUP(GK$10,$BU$14:$BW$44,2,FALSE)),"")</f>
        <v/>
      </c>
      <c r="GL35" s="173" t="str">
        <f>IF(COUNTIF($AI35,CL$8),IF(COUNTIF($FX35:GK35,"")&lt;CL$13,CONCATENATE(" + ",VLOOKUP(GL$10,$BU$14:$BW$44,2,FALSE)),VLOOKUP(GL$10,$BU$14:$BW$44,2,FALSE)),"")</f>
        <v/>
      </c>
      <c r="GM35" s="173" t="str">
        <f>IF(COUNTIF($AI35,CM$8),IF(COUNTIF($FX35:GL35,"")&lt;CM$13,CONCATENATE(" + ",VLOOKUP(GM$10,$BU$14:$BW$44,2,FALSE)),VLOOKUP(GM$10,$BU$14:$BW$44,2,FALSE)),"")</f>
        <v/>
      </c>
      <c r="GN35" s="173" t="str">
        <f>IF(COUNTIF($AI35,CN$8),IF(COUNTIF($FX35:GM35,"")&lt;CN$13,CONCATENATE(" + ",VLOOKUP(GN$10,$BU$14:$BW$44,2,FALSE)),VLOOKUP(GN$10,$BU$14:$BW$44,2,FALSE)),"")</f>
        <v/>
      </c>
      <c r="GO35" s="173" t="str">
        <f>IF(COUNTIF($AI35,CO$8),IF(COUNTIF($FX35:GN35,"")&lt;CO$13,CONCATENATE(" + ",VLOOKUP(GO$10,$BU$14:$BW$44,2,FALSE)),VLOOKUP(GO$10,$BU$14:$BW$44,2,FALSE)),"")</f>
        <v/>
      </c>
      <c r="GP35" s="173" t="str">
        <f>IF(COUNTIF($AI35,CP$8),IF(COUNTIF($FX35:GO35,"")&lt;CP$13,CONCATENATE(" + ",VLOOKUP(GP$10,$BU$14:$BW$44,2,FALSE)),VLOOKUP(GP$10,$BU$14:$BW$44,2,FALSE)),"")</f>
        <v/>
      </c>
      <c r="GQ35" s="173" t="str">
        <f>IF(COUNTIF($AI35,CQ$8),IF(COUNTIF($FX35:GP35,"")&lt;CQ$13,CONCATENATE(" + ",VLOOKUP(GQ$10,$BU$14:$BW$44,2,FALSE)),VLOOKUP(GQ$10,$BU$14:$BW$44,2,FALSE)),"")</f>
        <v/>
      </c>
      <c r="GR35" s="173" t="str">
        <f>IF(COUNTIF($AI35,CR$8),IF(COUNTIF($FX35:GQ35,"")&lt;CR$13,CONCATENATE(" + ",VLOOKUP(GR$10,$BU$14:$BW$44,2,FALSE)),VLOOKUP(GR$10,$BU$14:$BW$44,2,FALSE)),"")</f>
        <v/>
      </c>
      <c r="GS35" s="173" t="str">
        <f>IF(COUNTIF($AI35,CS$8),IF(COUNTIF($FX35:GR35,"")&lt;CS$13,CONCATENATE(" + ",VLOOKUP(GS$10,$BU$14:$BW$44,2,FALSE)),VLOOKUP(GS$10,$BU$14:$BW$44,2,FALSE)),"")</f>
        <v/>
      </c>
      <c r="GT35" s="173" t="str">
        <f>IF(COUNTIF($AI35,CT$8),IF(COUNTIF($FX35:GS35,"")&lt;CT$13,CONCATENATE(" + ",VLOOKUP(GT$10,$BU$14:$BW$44,2,FALSE)),VLOOKUP(GT$10,$BU$14:$BW$44,2,FALSE)),"")</f>
        <v/>
      </c>
      <c r="GU35" s="173" t="str">
        <f>IF(COUNTIF($AI35,CU$8),IF(COUNTIF($FX35:GT35,"")&lt;CU$13,CONCATENATE(" + ",VLOOKUP(GU$10,$BU$14:$BW$44,2,FALSE)),VLOOKUP(GU$10,$BU$14:$BW$44,2,FALSE)),"")</f>
        <v/>
      </c>
      <c r="GV35" s="173" t="str">
        <f>IF(COUNTIF($AI35,CV$8),IF(COUNTIF($FX35:GU35,"")&lt;CV$13,CONCATENATE(" + ",VLOOKUP(GV$10,$BU$14:$BW$44,2,FALSE)),VLOOKUP(GV$10,$BU$14:$BW$44,2,FALSE)),"")</f>
        <v/>
      </c>
      <c r="GW35" s="180" t="str">
        <f>IF(COUNTIF($AI35,CW$8),IF(COUNTIF($FX35:GV35,"")&lt;CW$13,CONCATENATE(" + ",VLOOKUP(GW$10,$BU$14:$BW$44,2,FALSE)),VLOOKUP(GW$10,$BU$14:$BW$44,2,FALSE)),"")</f>
        <v/>
      </c>
      <c r="GX35" s="179">
        <f t="shared" si="80"/>
        <v>8</v>
      </c>
      <c r="GY35" s="174" t="str">
        <f t="shared" si="81"/>
        <v/>
      </c>
      <c r="GZ35" s="173" t="str">
        <f t="shared" si="82"/>
        <v/>
      </c>
      <c r="HA35" s="173" t="str">
        <f t="shared" si="83"/>
        <v/>
      </c>
      <c r="HB35" s="173" t="str">
        <f t="shared" si="84"/>
        <v/>
      </c>
      <c r="HC35" s="173" t="str">
        <f t="shared" si="85"/>
        <v/>
      </c>
      <c r="HD35" s="173" t="str">
        <f t="shared" si="86"/>
        <v/>
      </c>
      <c r="HE35" s="173" t="str">
        <f t="shared" si="87"/>
        <v/>
      </c>
      <c r="HF35" s="173" t="str">
        <f t="shared" si="88"/>
        <v/>
      </c>
      <c r="HG35" s="173" t="str">
        <f t="shared" si="89"/>
        <v/>
      </c>
      <c r="HH35" s="173" t="str">
        <f t="shared" si="90"/>
        <v/>
      </c>
      <c r="HI35" s="173" t="str">
        <f t="shared" si="91"/>
        <v/>
      </c>
      <c r="HJ35" s="173" t="str">
        <f t="shared" si="92"/>
        <v/>
      </c>
      <c r="HK35" s="173" t="str">
        <f t="shared" si="93"/>
        <v/>
      </c>
      <c r="HL35" s="173" t="str">
        <f t="shared" si="94"/>
        <v/>
      </c>
      <c r="HM35" s="173" t="str">
        <f t="shared" si="95"/>
        <v/>
      </c>
      <c r="HN35" s="173" t="str">
        <f t="shared" si="96"/>
        <v/>
      </c>
      <c r="HO35" s="173" t="str">
        <f t="shared" si="97"/>
        <v/>
      </c>
      <c r="HP35" s="173" t="str">
        <f t="shared" si="98"/>
        <v/>
      </c>
      <c r="HQ35" s="173" t="str">
        <f t="shared" si="99"/>
        <v/>
      </c>
      <c r="HR35" s="173" t="str">
        <f t="shared" si="100"/>
        <v/>
      </c>
      <c r="HS35" s="173" t="str">
        <f t="shared" si="101"/>
        <v/>
      </c>
      <c r="HT35" s="173" t="str">
        <f t="shared" si="102"/>
        <v/>
      </c>
      <c r="HU35" s="173" t="str">
        <f t="shared" si="103"/>
        <v/>
      </c>
      <c r="HV35" s="173" t="str">
        <f t="shared" si="104"/>
        <v/>
      </c>
      <c r="HW35" s="180" t="str">
        <f t="shared" si="105"/>
        <v/>
      </c>
      <c r="HX35" s="181" t="str">
        <f t="shared" si="106"/>
        <v>Ano</v>
      </c>
      <c r="HY35" s="182" t="str">
        <f t="shared" si="107"/>
        <v/>
      </c>
      <c r="HZ35" s="182" t="str">
        <f>IF(COUNTIF($AJ35,BZ$8),IF(COUNTIF($HX35:HY35,"")&lt;BZ$13,CONCATENATE(" + ",VLOOKUP(HZ$10,$BU$14:$BW$44,2,FALSE)),VLOOKUP(HZ$10,$BU$14:$BW$44,2,FALSE)),"")</f>
        <v/>
      </c>
      <c r="IA35" s="182" t="str">
        <f>IF(COUNTIF($AJ35,CA$8),IF(COUNTIF($HX35:HZ35,"")&lt;CA$13,CONCATENATE(" + ",VLOOKUP(IA$10,$BU$14:$BW$44,2,FALSE)),VLOOKUP(IA$10,$BU$14:$BW$44,2,FALSE)),"")</f>
        <v/>
      </c>
      <c r="IB35" s="182" t="str">
        <f>IF(COUNTIF($AJ35,CB$8),IF(COUNTIF($HX35:IA35,"")&lt;CB$13,CONCATENATE(" + ",VLOOKUP(IB$10,$BU$14:$BW$44,2,FALSE)),VLOOKUP(IB$10,$BU$14:$BW$44,2,FALSE)),"")</f>
        <v/>
      </c>
      <c r="IC35" s="182" t="str">
        <f>IF(COUNTIF($AJ35,CC$8),IF(COUNTIF($HX35:IB35,"")&lt;CC$13,CONCATENATE(" + ",VLOOKUP(IC$10,$BU$14:$BW$44,2,FALSE)),VLOOKUP(IC$10,$BU$14:$BW$44,2,FALSE)),"")</f>
        <v/>
      </c>
      <c r="ID35" s="182" t="str">
        <f>IF(COUNTIF($AJ35,CD$8),IF(COUNTIF($HX35:IC35,"")&lt;CD$13,CONCATENATE(" + ",VLOOKUP(ID$10,$BU$14:$BW$44,2,FALSE)),VLOOKUP(ID$10,$BU$14:$BW$44,2,FALSE)),"")</f>
        <v/>
      </c>
      <c r="IE35" s="182" t="str">
        <f>IF(COUNTIF($AJ35,CE$8),IF(COUNTIF($HX35:ID35,"")&lt;CE$13,CONCATENATE(" + ",VLOOKUP(IE$10,$BU$14:$BW$44,2,FALSE)),VLOOKUP(IE$10,$BU$14:$BW$44,2,FALSE)),"")</f>
        <v/>
      </c>
      <c r="IF35" s="182" t="str">
        <f>IF(COUNTIF($AJ35,CF$8),IF(COUNTIF($HX35:IE35,"")&lt;CF$13,CONCATENATE(" + ",VLOOKUP(IF$10,$BU$14:$BW$44,2,FALSE)),VLOOKUP(IF$10,$BU$14:$BW$44,2,FALSE)),"")</f>
        <v/>
      </c>
      <c r="IG35" s="182" t="str">
        <f>IF(COUNTIF($AJ35,CG$8),IF(COUNTIF($HX35:IF35,"")&lt;CG$13,CONCATENATE(" + ",VLOOKUP(IG$10,$BU$14:$BW$44,2,FALSE)),VLOOKUP(IG$10,$BU$14:$BW$44,2,FALSE)),"")</f>
        <v/>
      </c>
      <c r="IH35" s="182" t="str">
        <f>IF(COUNTIF($AJ35,CH$8),IF(COUNTIF($HX35:IG35,"")&lt;CH$13,CONCATENATE(" + ",VLOOKUP(IH$10,$BU$14:$BW$44,2,FALSE)),VLOOKUP(IH$10,$BU$14:$BW$44,2,FALSE)),"")</f>
        <v/>
      </c>
      <c r="II35" s="182" t="str">
        <f>IF(COUNTIF($AJ35,CI$8),IF(COUNTIF($HX35:IH35,"")&lt;CI$13,CONCATENATE(" + ",VLOOKUP(II$10,$BU$14:$BW$44,2,FALSE)),VLOOKUP(II$10,$BU$14:$BW$44,2,FALSE)),"")</f>
        <v/>
      </c>
      <c r="IJ35" s="182" t="str">
        <f>IF(COUNTIF($AJ35,CJ$8),IF(COUNTIF($HX35:II35,"")&lt;CJ$13,CONCATENATE(" + ",VLOOKUP(IJ$10,$BU$14:$BW$44,2,FALSE)),VLOOKUP(IJ$10,$BU$14:$BW$44,2,FALSE)),"")</f>
        <v/>
      </c>
      <c r="IK35" s="182" t="str">
        <f>IF(COUNTIF($AJ35,CK$8),IF(COUNTIF($HX35:IJ35,"")&lt;CK$13,CONCATENATE(" + ",VLOOKUP(IK$10,$BU$14:$BW$44,2,FALSE)),VLOOKUP(IK$10,$BU$14:$BW$44,2,FALSE)),"")</f>
        <v/>
      </c>
      <c r="IL35" s="182" t="str">
        <f>IF(COUNTIF($AJ35,CL$8),IF(COUNTIF($HX35:IK35,"")&lt;CL$13,CONCATENATE(" + ",VLOOKUP(IL$10,$BU$14:$BW$44,2,FALSE)),VLOOKUP(IL$10,$BU$14:$BW$44,2,FALSE)),"")</f>
        <v/>
      </c>
      <c r="IM35" s="182" t="str">
        <f>IF(COUNTIF($AJ35,CM$8),IF(COUNTIF($HX35:IL35,"")&lt;CM$13,CONCATENATE(" + ",VLOOKUP(IM$10,$BU$14:$BW$44,2,FALSE)),VLOOKUP(IM$10,$BU$14:$BW$44,2,FALSE)),"")</f>
        <v/>
      </c>
      <c r="IN35" s="182" t="str">
        <f>IF(COUNTIF($AJ35,CN$8),IF(COUNTIF($HX35:IM35,"")&lt;CN$13,CONCATENATE(" + ",VLOOKUP(IN$10,$BU$14:$BW$44,2,FALSE)),VLOOKUP(IN$10,$BU$14:$BW$44,2,FALSE)),"")</f>
        <v/>
      </c>
      <c r="IO35" s="182" t="str">
        <f>IF(COUNTIF($AJ35,CO$8),IF(COUNTIF($HX35:IN35,"")&lt;CO$13,CONCATENATE(" + ",VLOOKUP(IO$10,$BU$14:$BW$44,2,FALSE)),VLOOKUP(IO$10,$BU$14:$BW$44,2,FALSE)),"")</f>
        <v/>
      </c>
      <c r="IP35" s="182" t="str">
        <f>IF(COUNTIF($AJ35,CP$8),IF(COUNTIF($HX35:IO35,"")&lt;CP$13,CONCATENATE(" + ",VLOOKUP(IP$10,$BU$14:$BW$44,2,FALSE)),VLOOKUP(IP$10,$BU$14:$BW$44,2,FALSE)),"")</f>
        <v/>
      </c>
      <c r="IQ35" s="182" t="str">
        <f>IF(COUNTIF($AJ35,CQ$8),IF(COUNTIF($HX35:IP35,"")&lt;CQ$13,CONCATENATE(" + ",VLOOKUP(IQ$10,$BU$14:$BW$44,2,FALSE)),VLOOKUP(IQ$10,$BU$14:$BW$44,2,FALSE)),"")</f>
        <v/>
      </c>
      <c r="IR35" s="182" t="str">
        <f>IF(COUNTIF($AJ35,CR$8),IF(COUNTIF($HX35:IQ35,"")&lt;CR$13,CONCATENATE(" + ",VLOOKUP(IR$10,$BU$14:$BW$44,2,FALSE)),VLOOKUP(IR$10,$BU$14:$BW$44,2,FALSE)),"")</f>
        <v/>
      </c>
      <c r="IS35" s="182" t="str">
        <f>IF(COUNTIF($AJ35,CS$8),IF(COUNTIF($HX35:IR35,"")&lt;CS$13,CONCATENATE(" + ",VLOOKUP(IS$10,$BU$14:$BW$44,2,FALSE)),VLOOKUP(IS$10,$BU$14:$BW$44,2,FALSE)),"")</f>
        <v/>
      </c>
      <c r="IT35" s="182" t="str">
        <f>IF(COUNTIF($AJ35,CT$8),IF(COUNTIF($HX35:IS35,"")&lt;CT$13,CONCATENATE(" + ",VLOOKUP(IT$10,$BU$14:$BW$44,2,FALSE)),VLOOKUP(IT$10,$BU$14:$BW$44,2,FALSE)),"")</f>
        <v/>
      </c>
      <c r="IU35" s="182" t="str">
        <f>IF(COUNTIF($AJ35,CU$8),IF(COUNTIF($HX35:IT35,"")&lt;CU$13,CONCATENATE(" + ",VLOOKUP(IU$10,$BU$14:$BW$44,2,FALSE)),VLOOKUP(IU$10,$BU$14:$BW$44,2,FALSE)),"")</f>
        <v/>
      </c>
      <c r="IV35" s="182" t="str">
        <f>IF(COUNTIF($AJ35,CV$8),IF(COUNTIF($HX35:IU35,"")&lt;CV$13,CONCATENATE(" + ",VLOOKUP(IV$10,$BU$14:$BW$44,2,FALSE)),VLOOKUP(IV$10,$BU$14:$BW$44,2,FALSE)),"")</f>
        <v/>
      </c>
      <c r="IW35" s="183" t="str">
        <f>IF(COUNTIF($AJ35,CW$8),IF(COUNTIF($HX35:IV35,"")&lt;CW$13,CONCATENATE(" + ",VLOOKUP(IW$10,$BU$14:$BW$44,2,FALSE)),VLOOKUP(IW$10,$BU$14:$BW$44,2,FALSE)),"")</f>
        <v/>
      </c>
      <c r="IX35" s="181">
        <f t="shared" si="108"/>
        <v>10</v>
      </c>
      <c r="IY35" s="184" t="str">
        <f t="shared" si="109"/>
        <v/>
      </c>
      <c r="IZ35" s="182" t="str">
        <f t="shared" si="110"/>
        <v/>
      </c>
      <c r="JA35" s="182" t="str">
        <f t="shared" si="111"/>
        <v/>
      </c>
      <c r="JB35" s="182" t="str">
        <f t="shared" si="112"/>
        <v/>
      </c>
      <c r="JC35" s="182" t="str">
        <f t="shared" si="113"/>
        <v/>
      </c>
      <c r="JD35" s="182" t="str">
        <f t="shared" si="114"/>
        <v/>
      </c>
      <c r="JE35" s="182" t="str">
        <f t="shared" si="115"/>
        <v/>
      </c>
      <c r="JF35" s="182" t="str">
        <f t="shared" si="116"/>
        <v/>
      </c>
      <c r="JG35" s="182" t="str">
        <f t="shared" si="117"/>
        <v/>
      </c>
      <c r="JH35" s="182" t="str">
        <f t="shared" si="118"/>
        <v/>
      </c>
      <c r="JI35" s="182" t="str">
        <f t="shared" si="119"/>
        <v/>
      </c>
      <c r="JJ35" s="182" t="str">
        <f t="shared" si="120"/>
        <v/>
      </c>
      <c r="JK35" s="182" t="str">
        <f t="shared" si="121"/>
        <v/>
      </c>
      <c r="JL35" s="182" t="str">
        <f t="shared" si="122"/>
        <v/>
      </c>
      <c r="JM35" s="182" t="str">
        <f t="shared" si="123"/>
        <v/>
      </c>
      <c r="JN35" s="182" t="str">
        <f t="shared" si="124"/>
        <v/>
      </c>
      <c r="JO35" s="182" t="str">
        <f t="shared" si="125"/>
        <v/>
      </c>
      <c r="JP35" s="182" t="str">
        <f t="shared" si="126"/>
        <v/>
      </c>
      <c r="JQ35" s="182" t="str">
        <f t="shared" si="127"/>
        <v/>
      </c>
      <c r="JR35" s="182" t="str">
        <f t="shared" si="128"/>
        <v/>
      </c>
      <c r="JS35" s="182" t="str">
        <f t="shared" si="129"/>
        <v/>
      </c>
      <c r="JT35" s="182" t="str">
        <f t="shared" si="130"/>
        <v/>
      </c>
      <c r="JU35" s="182" t="str">
        <f t="shared" si="131"/>
        <v/>
      </c>
      <c r="JV35" s="182" t="str">
        <f t="shared" si="132"/>
        <v/>
      </c>
      <c r="JW35" s="183" t="str">
        <f t="shared" si="133"/>
        <v/>
      </c>
      <c r="JX35" s="179" t="str">
        <f t="shared" si="134"/>
        <v>Ano</v>
      </c>
      <c r="JY35" s="173" t="str">
        <f t="shared" si="135"/>
        <v/>
      </c>
      <c r="JZ35" s="173" t="str">
        <f>IF(COUNTIF($AK35,BZ$8),IF(COUNTIF($JX35:JY35,"")&lt;BZ$13,CONCATENATE(" + ",VLOOKUP(JZ$10,$BU$14:$BW$44,2,FALSE)),VLOOKUP(JZ$10,$BU$14:$BW$44,2,FALSE)),"")</f>
        <v/>
      </c>
      <c r="KA35" s="173" t="str">
        <f>IF(COUNTIF($AK35,CA$8),IF(COUNTIF($JX35:JZ35,"")&lt;CA$13,CONCATENATE(" + ",VLOOKUP(KA$10,$BU$14:$BW$44,2,FALSE)),VLOOKUP(KA$10,$BU$14:$BW$44,2,FALSE)),"")</f>
        <v/>
      </c>
      <c r="KB35" s="173" t="str">
        <f>IF(COUNTIF($AK35,CB$8),IF(COUNTIF($JX35:KA35,"")&lt;CB$13,CONCATENATE(" + ",VLOOKUP(KB$10,$BU$14:$BW$44,2,FALSE)),VLOOKUP(KB$10,$BU$14:$BW$44,2,FALSE)),"")</f>
        <v/>
      </c>
      <c r="KC35" s="173" t="str">
        <f>IF(COUNTIF($AK35,CC$8),IF(COUNTIF($JX35:KB35,"")&lt;CC$13,CONCATENATE(" + ",VLOOKUP(KC$10,$BU$14:$BW$44,2,FALSE)),VLOOKUP(KC$10,$BU$14:$BW$44,2,FALSE)),"")</f>
        <v/>
      </c>
      <c r="KD35" s="173" t="str">
        <f>IF(COUNTIF($AK35,CD$8),IF(COUNTIF($JX35:KC35,"")&lt;CD$13,CONCATENATE(" + ",VLOOKUP(KD$10,$BU$14:$BW$44,2,FALSE)),VLOOKUP(KD$10,$BU$14:$BW$44,2,FALSE)),"")</f>
        <v/>
      </c>
      <c r="KE35" s="173" t="str">
        <f>IF(COUNTIF($AK35,CE$8),IF(COUNTIF($JX35:KD35,"")&lt;CE$13,CONCATENATE(" + ",VLOOKUP(KE$10,$BU$14:$BW$44,2,FALSE)),VLOOKUP(KE$10,$BU$14:$BW$44,2,FALSE)),"")</f>
        <v/>
      </c>
      <c r="KF35" s="173" t="str">
        <f>IF(COUNTIF($AK35,CF$8),IF(COUNTIF($JX35:KE35,"")&lt;CF$13,CONCATENATE(" + ",VLOOKUP(KF$10,$BU$14:$BW$44,2,FALSE)),VLOOKUP(KF$10,$BU$14:$BW$44,2,FALSE)),"")</f>
        <v/>
      </c>
      <c r="KG35" s="173" t="str">
        <f>IF(COUNTIF($AK35,CG$8),IF(COUNTIF($JX35:KF35,"")&lt;CG$13,CONCATENATE(" + ",VLOOKUP(KG$10,$BU$14:$BW$44,2,FALSE)),VLOOKUP(KG$10,$BU$14:$BW$44,2,FALSE)),"")</f>
        <v/>
      </c>
      <c r="KH35" s="173" t="str">
        <f>IF(COUNTIF($AK35,CH$8),IF(COUNTIF($JX35:KG35,"")&lt;CH$13,CONCATENATE(" + ",VLOOKUP(KH$10,$BU$14:$BW$44,2,FALSE)),VLOOKUP(KH$10,$BU$14:$BW$44,2,FALSE)),"")</f>
        <v/>
      </c>
      <c r="KI35" s="173" t="str">
        <f>IF(COUNTIF($AK35,CI$8),IF(COUNTIF($JX35:KH35,"")&lt;CI$13,CONCATENATE(" + ",VLOOKUP(KI$10,$BU$14:$BW$44,2,FALSE)),VLOOKUP(KI$10,$BU$14:$BW$44,2,FALSE)),"")</f>
        <v/>
      </c>
      <c r="KJ35" s="173" t="str">
        <f>IF(COUNTIF($AK35,CJ$8),IF(COUNTIF($JX35:KI35,"")&lt;CJ$13,CONCATENATE(" + ",VLOOKUP(KJ$10,$BU$14:$BW$44,2,FALSE)),VLOOKUP(KJ$10,$BU$14:$BW$44,2,FALSE)),"")</f>
        <v/>
      </c>
      <c r="KK35" s="173" t="str">
        <f>IF(COUNTIF($AK35,CK$8),IF(COUNTIF($JX35:KJ35,"")&lt;CK$13,CONCATENATE(" + ",VLOOKUP(KK$10,$BU$14:$BW$44,2,FALSE)),VLOOKUP(KK$10,$BU$14:$BW$44,2,FALSE)),"")</f>
        <v/>
      </c>
      <c r="KL35" s="173" t="str">
        <f>IF(COUNTIF($AK35,CL$8),IF(COUNTIF($JX35:KK35,"")&lt;CL$13,CONCATENATE(" + ",VLOOKUP(KL$10,$BU$14:$BW$44,2,FALSE)),VLOOKUP(KL$10,$BU$14:$BW$44,2,FALSE)),"")</f>
        <v/>
      </c>
      <c r="KM35" s="173" t="str">
        <f>IF(COUNTIF($AK35,CM$8),IF(COUNTIF($JX35:KL35,"")&lt;CM$13,CONCATENATE(" + ",VLOOKUP(KM$10,$BU$14:$BW$44,2,FALSE)),VLOOKUP(KM$10,$BU$14:$BW$44,2,FALSE)),"")</f>
        <v/>
      </c>
      <c r="KN35" s="173" t="str">
        <f>IF(COUNTIF($AK35,CN$8),IF(COUNTIF($JX35:KM35,"")&lt;CN$13,CONCATENATE(" + ",VLOOKUP(KN$10,$BU$14:$BW$44,2,FALSE)),VLOOKUP(KN$10,$BU$14:$BW$44,2,FALSE)),"")</f>
        <v/>
      </c>
      <c r="KO35" s="173" t="str">
        <f>IF(COUNTIF($AK35,CO$8),IF(COUNTIF($JX35:KN35,"")&lt;CO$13,CONCATENATE(" + ",VLOOKUP(KO$10,$BU$14:$BW$44,2,FALSE)),VLOOKUP(KO$10,$BU$14:$BW$44,2,FALSE)),"")</f>
        <v/>
      </c>
      <c r="KP35" s="173" t="str">
        <f>IF(COUNTIF($AK35,CP$8),IF(COUNTIF($JX35:KO35,"")&lt;CP$13,CONCATENATE(" + ",VLOOKUP(KP$10,$BU$14:$BW$44,2,FALSE)),VLOOKUP(KP$10,$BU$14:$BW$44,2,FALSE)),"")</f>
        <v/>
      </c>
      <c r="KQ35" s="173" t="str">
        <f>IF(COUNTIF($AK35,CQ$8),IF(COUNTIF($JX35:KP35,"")&lt;CQ$13,CONCATENATE(" + ",VLOOKUP(KQ$10,$BU$14:$BW$44,2,FALSE)),VLOOKUP(KQ$10,$BU$14:$BW$44,2,FALSE)),"")</f>
        <v/>
      </c>
      <c r="KR35" s="173" t="str">
        <f>IF(COUNTIF($AK35,CR$8),IF(COUNTIF($JX35:KQ35,"")&lt;CR$13,CONCATENATE(" + ",VLOOKUP(KR$10,$BU$14:$BW$44,2,FALSE)),VLOOKUP(KR$10,$BU$14:$BW$44,2,FALSE)),"")</f>
        <v/>
      </c>
      <c r="KS35" s="173" t="str">
        <f>IF(COUNTIF($AK35,CS$8),IF(COUNTIF($JX35:KR35,"")&lt;CS$13,CONCATENATE(" + ",VLOOKUP(KS$10,$BU$14:$BW$44,2,FALSE)),VLOOKUP(KS$10,$BU$14:$BW$44,2,FALSE)),"")</f>
        <v/>
      </c>
      <c r="KT35" s="173" t="str">
        <f>IF(COUNTIF($AK35,CT$8),IF(COUNTIF($JX35:KS35,"")&lt;CT$13,CONCATENATE(" + ",VLOOKUP(KT$10,$BU$14:$BW$44,2,FALSE)),VLOOKUP(KT$10,$BU$14:$BW$44,2,FALSE)),"")</f>
        <v/>
      </c>
      <c r="KU35" s="173" t="str">
        <f>IF(COUNTIF($AK35,CU$8),IF(COUNTIF($JX35:KT35,"")&lt;CU$13,CONCATENATE(" + ",VLOOKUP(KU$10,$BU$14:$BW$44,2,FALSE)),VLOOKUP(KU$10,$BU$14:$BW$44,2,FALSE)),"")</f>
        <v/>
      </c>
      <c r="KV35" s="173" t="str">
        <f>IF(COUNTIF($AK35,CV$8),IF(COUNTIF($JX35:KU35,"")&lt;CV$13,CONCATENATE(" + ",VLOOKUP(KV$10,$BU$14:$BW$44,2,FALSE)),VLOOKUP(KV$10,$BU$14:$BW$44,2,FALSE)),"")</f>
        <v/>
      </c>
      <c r="KW35" s="180" t="str">
        <f>IF(COUNTIF($AK35,CW$8),IF(COUNTIF($JX35:KV35,"")&lt;CW$13,CONCATENATE(" + ",VLOOKUP(KW$10,$BU$14:$BW$44,2,FALSE)),VLOOKUP(KW$10,$BU$14:$BW$44,2,FALSE)),"")</f>
        <v/>
      </c>
      <c r="KX35" s="179">
        <f t="shared" si="136"/>
        <v>12</v>
      </c>
      <c r="KY35" s="174" t="str">
        <f t="shared" si="137"/>
        <v/>
      </c>
      <c r="KZ35" s="173" t="str">
        <f t="shared" si="138"/>
        <v/>
      </c>
      <c r="LA35" s="173" t="str">
        <f t="shared" si="139"/>
        <v/>
      </c>
      <c r="LB35" s="173" t="str">
        <f t="shared" si="140"/>
        <v/>
      </c>
      <c r="LC35" s="173" t="str">
        <f t="shared" si="141"/>
        <v/>
      </c>
      <c r="LD35" s="173" t="str">
        <f t="shared" si="142"/>
        <v/>
      </c>
      <c r="LE35" s="173" t="str">
        <f t="shared" si="143"/>
        <v/>
      </c>
      <c r="LF35" s="173" t="str">
        <f t="shared" si="144"/>
        <v/>
      </c>
      <c r="LG35" s="173" t="str">
        <f t="shared" si="145"/>
        <v/>
      </c>
      <c r="LH35" s="173" t="str">
        <f t="shared" si="146"/>
        <v/>
      </c>
      <c r="LI35" s="173" t="str">
        <f t="shared" si="147"/>
        <v/>
      </c>
      <c r="LJ35" s="173" t="str">
        <f t="shared" si="148"/>
        <v/>
      </c>
      <c r="LK35" s="173" t="str">
        <f t="shared" si="149"/>
        <v/>
      </c>
      <c r="LL35" s="173" t="str">
        <f t="shared" si="150"/>
        <v/>
      </c>
      <c r="LM35" s="173" t="str">
        <f t="shared" si="151"/>
        <v/>
      </c>
      <c r="LN35" s="173" t="str">
        <f t="shared" si="152"/>
        <v/>
      </c>
      <c r="LO35" s="173" t="str">
        <f t="shared" si="153"/>
        <v/>
      </c>
      <c r="LP35" s="173" t="str">
        <f t="shared" si="154"/>
        <v/>
      </c>
      <c r="LQ35" s="173" t="str">
        <f t="shared" si="155"/>
        <v/>
      </c>
      <c r="LR35" s="173" t="str">
        <f t="shared" si="156"/>
        <v/>
      </c>
      <c r="LS35" s="173" t="str">
        <f t="shared" si="157"/>
        <v/>
      </c>
      <c r="LT35" s="173" t="str">
        <f t="shared" si="158"/>
        <v/>
      </c>
      <c r="LU35" s="173" t="str">
        <f t="shared" si="159"/>
        <v/>
      </c>
      <c r="LV35" s="173" t="str">
        <f t="shared" si="160"/>
        <v/>
      </c>
      <c r="LW35" s="180" t="str">
        <f t="shared" si="161"/>
        <v/>
      </c>
      <c r="LX35" s="181" t="str">
        <f t="shared" si="162"/>
        <v/>
      </c>
      <c r="LY35" s="182" t="str">
        <f t="shared" si="163"/>
        <v>Ne</v>
      </c>
      <c r="LZ35" s="182" t="str">
        <f>IF(COUNTIF($AL35,BZ$8),IF(COUNTIF($LX35:LY35,"")&lt;BZ$13,CONCATENATE(" + ",VLOOKUP(LZ$10,$BU$14:$BW$44,2,FALSE)),VLOOKUP(LZ$10,$BU$14:$BW$44,2,FALSE)),"")</f>
        <v/>
      </c>
      <c r="MA35" s="182" t="str">
        <f>IF(COUNTIF($AL35,CA$8),IF(COUNTIF($LX35:LZ35,"")&lt;CA$13,CONCATENATE(" + ",VLOOKUP(MA$10,$BU$14:$BW$44,2,FALSE)),VLOOKUP(MA$10,$BU$14:$BW$44,2,FALSE)),"")</f>
        <v/>
      </c>
      <c r="MB35" s="182" t="str">
        <f>IF(COUNTIF($AL35,CB$8),IF(COUNTIF($LX35:MA35,"")&lt;CB$13,CONCATENATE(" + ",VLOOKUP(MB$10,$BU$14:$BW$44,2,FALSE)),VLOOKUP(MB$10,$BU$14:$BW$44,2,FALSE)),"")</f>
        <v/>
      </c>
      <c r="MC35" s="182" t="str">
        <f>IF(COUNTIF($AL35,CC$8),IF(COUNTIF($LX35:MB35,"")&lt;CC$13,CONCATENATE(" + ",VLOOKUP(MC$10,$BU$14:$BW$44,2,FALSE)),VLOOKUP(MC$10,$BU$14:$BW$44,2,FALSE)),"")</f>
        <v/>
      </c>
      <c r="MD35" s="182" t="str">
        <f>IF(COUNTIF($AL35,CD$8),IF(COUNTIF($LX35:MC35,"")&lt;CD$13,CONCATENATE(" + ",VLOOKUP(MD$10,$BU$14:$BW$44,2,FALSE)),VLOOKUP(MD$10,$BU$14:$BW$44,2,FALSE)),"")</f>
        <v/>
      </c>
      <c r="ME35" s="182" t="str">
        <f>IF(COUNTIF($AL35,CE$8),IF(COUNTIF($LX35:MD35,"")&lt;CE$13,CONCATENATE(" + ",VLOOKUP(ME$10,$BU$14:$BW$44,2,FALSE)),VLOOKUP(ME$10,$BU$14:$BW$44,2,FALSE)),"")</f>
        <v/>
      </c>
      <c r="MF35" s="182" t="str">
        <f>IF(COUNTIF($AL35,CF$8),IF(COUNTIF($LX35:ME35,"")&lt;CF$13,CONCATENATE(" + ",VLOOKUP(MF$10,$BU$14:$BW$44,2,FALSE)),VLOOKUP(MF$10,$BU$14:$BW$44,2,FALSE)),"")</f>
        <v/>
      </c>
      <c r="MG35" s="182" t="str">
        <f>IF(COUNTIF($AL35,CG$8),IF(COUNTIF($LX35:MF35,"")&lt;CG$13,CONCATENATE(" + ",VLOOKUP(MG$10,$BU$14:$BW$44,2,FALSE)),VLOOKUP(MG$10,$BU$14:$BW$44,2,FALSE)),"")</f>
        <v/>
      </c>
      <c r="MH35" s="182" t="str">
        <f>IF(COUNTIF($AL35,CH$8),IF(COUNTIF($LX35:MG35,"")&lt;CH$13,CONCATENATE(" + ",VLOOKUP(MH$10,$BU$14:$BW$44,2,FALSE)),VLOOKUP(MH$10,$BU$14:$BW$44,2,FALSE)),"")</f>
        <v/>
      </c>
      <c r="MI35" s="182" t="str">
        <f>IF(COUNTIF($AL35,CI$8),IF(COUNTIF($LX35:MH35,"")&lt;CI$13,CONCATENATE(" + ",VLOOKUP(MI$10,$BU$14:$BW$44,2,FALSE)),VLOOKUP(MI$10,$BU$14:$BW$44,2,FALSE)),"")</f>
        <v/>
      </c>
      <c r="MJ35" s="182" t="str">
        <f>IF(COUNTIF($AL35,CJ$8),IF(COUNTIF($LX35:MI35,"")&lt;CJ$13,CONCATENATE(" + ",VLOOKUP(MJ$10,$BU$14:$BW$44,2,FALSE)),VLOOKUP(MJ$10,$BU$14:$BW$44,2,FALSE)),"")</f>
        <v/>
      </c>
      <c r="MK35" s="182" t="str">
        <f>IF(COUNTIF($AL35,CK$8),IF(COUNTIF($LX35:MJ35,"")&lt;CK$13,CONCATENATE(" + ",VLOOKUP(MK$10,$BU$14:$BW$44,2,FALSE)),VLOOKUP(MK$10,$BU$14:$BW$44,2,FALSE)),"")</f>
        <v/>
      </c>
      <c r="ML35" s="182" t="str">
        <f>IF(COUNTIF($AL35,CL$8),IF(COUNTIF($LX35:MK35,"")&lt;CL$13,CONCATENATE(" + ",VLOOKUP(ML$10,$BU$14:$BW$44,2,FALSE)),VLOOKUP(ML$10,$BU$14:$BW$44,2,FALSE)),"")</f>
        <v/>
      </c>
      <c r="MM35" s="182" t="str">
        <f>IF(COUNTIF($AL35,CM$8),IF(COUNTIF($LX35:ML35,"")&lt;CM$13,CONCATENATE(" + ",VLOOKUP(MM$10,$BU$14:$BW$44,2,FALSE)),VLOOKUP(MM$10,$BU$14:$BW$44,2,FALSE)),"")</f>
        <v/>
      </c>
      <c r="MN35" s="182" t="str">
        <f>IF(COUNTIF($AL35,CN$8),IF(COUNTIF($LX35:MM35,"")&lt;CN$13,CONCATENATE(" + ",VLOOKUP(MN$10,$BU$14:$BW$44,2,FALSE)),VLOOKUP(MN$10,$BU$14:$BW$44,2,FALSE)),"")</f>
        <v/>
      </c>
      <c r="MO35" s="182" t="str">
        <f>IF(COUNTIF($AL35,CO$8),IF(COUNTIF($LX35:MN35,"")&lt;CO$13,CONCATENATE(" + ",VLOOKUP(MO$10,$BU$14:$BW$44,2,FALSE)),VLOOKUP(MO$10,$BU$14:$BW$44,2,FALSE)),"")</f>
        <v/>
      </c>
      <c r="MP35" s="182" t="str">
        <f>IF(COUNTIF($AL35,CP$8),IF(COUNTIF($LX35:MO35,"")&lt;CP$13,CONCATENATE(" + ",VLOOKUP(MP$10,$BU$14:$BW$44,2,FALSE)),VLOOKUP(MP$10,$BU$14:$BW$44,2,FALSE)),"")</f>
        <v/>
      </c>
      <c r="MQ35" s="182" t="str">
        <f>IF(COUNTIF($AL35,CQ$8),IF(COUNTIF($LX35:MP35,"")&lt;CQ$13,CONCATENATE(" + ",VLOOKUP(MQ$10,$BU$14:$BW$44,2,FALSE)),VLOOKUP(MQ$10,$BU$14:$BW$44,2,FALSE)),"")</f>
        <v/>
      </c>
      <c r="MR35" s="182" t="str">
        <f>IF(COUNTIF($AL35,CR$8),IF(COUNTIF($LX35:MQ35,"")&lt;CR$13,CONCATENATE(" + ",VLOOKUP(MR$10,$BU$14:$BW$44,2,FALSE)),VLOOKUP(MR$10,$BU$14:$BW$44,2,FALSE)),"")</f>
        <v/>
      </c>
      <c r="MS35" s="182" t="str">
        <f>IF(COUNTIF($AL35,CS$8),IF(COUNTIF($LX35:MR35,"")&lt;CS$13,CONCATENATE(" + ",VLOOKUP(MS$10,$BU$14:$BW$44,2,FALSE)),VLOOKUP(MS$10,$BU$14:$BW$44,2,FALSE)),"")</f>
        <v/>
      </c>
      <c r="MT35" s="182" t="str">
        <f>IF(COUNTIF($AL35,CT$8),IF(COUNTIF($LX35:MS35,"")&lt;CT$13,CONCATENATE(" + ",VLOOKUP(MT$10,$BU$14:$BW$44,2,FALSE)),VLOOKUP(MT$10,$BU$14:$BW$44,2,FALSE)),"")</f>
        <v/>
      </c>
      <c r="MU35" s="182" t="str">
        <f>IF(COUNTIF($AL35,CU$8),IF(COUNTIF($LX35:MT35,"")&lt;CU$13,CONCATENATE(" + ",VLOOKUP(MU$10,$BU$14:$BW$44,2,FALSE)),VLOOKUP(MU$10,$BU$14:$BW$44,2,FALSE)),"")</f>
        <v/>
      </c>
      <c r="MV35" s="182" t="str">
        <f>IF(COUNTIF($AL35,CV$8),IF(COUNTIF($LX35:MU35,"")&lt;CV$13,CONCATENATE(" + ",VLOOKUP(MV$10,$BU$14:$BW$44,2,FALSE)),VLOOKUP(MV$10,$BU$14:$BW$44,2,FALSE)),"")</f>
        <v/>
      </c>
      <c r="MW35" s="183" t="str">
        <f>IF(COUNTIF($AL35,CW$8),IF(COUNTIF($LX35:MV35,"")&lt;CW$13,CONCATENATE(" + ",VLOOKUP(MW$10,$BU$14:$BW$44,2,FALSE)),VLOOKUP(MW$10,$BU$14:$BW$44,2,FALSE)),"")</f>
        <v/>
      </c>
      <c r="MX35" s="181" t="str">
        <f t="shared" si="164"/>
        <v/>
      </c>
      <c r="MY35" s="184">
        <f t="shared" si="165"/>
        <v>0</v>
      </c>
      <c r="MZ35" s="182" t="str">
        <f t="shared" si="166"/>
        <v/>
      </c>
      <c r="NA35" s="182" t="str">
        <f t="shared" si="167"/>
        <v/>
      </c>
      <c r="NB35" s="182" t="str">
        <f t="shared" si="168"/>
        <v/>
      </c>
      <c r="NC35" s="182" t="str">
        <f t="shared" si="169"/>
        <v/>
      </c>
      <c r="ND35" s="182" t="str">
        <f t="shared" si="170"/>
        <v/>
      </c>
      <c r="NE35" s="182" t="str">
        <f t="shared" si="171"/>
        <v/>
      </c>
      <c r="NF35" s="182" t="str">
        <f t="shared" si="172"/>
        <v/>
      </c>
      <c r="NG35" s="182" t="str">
        <f t="shared" si="173"/>
        <v/>
      </c>
      <c r="NH35" s="182" t="str">
        <f t="shared" si="174"/>
        <v/>
      </c>
      <c r="NI35" s="182" t="str">
        <f t="shared" si="175"/>
        <v/>
      </c>
      <c r="NJ35" s="182" t="str">
        <f t="shared" si="176"/>
        <v/>
      </c>
      <c r="NK35" s="182" t="str">
        <f t="shared" si="177"/>
        <v/>
      </c>
      <c r="NL35" s="182" t="str">
        <f t="shared" si="178"/>
        <v/>
      </c>
      <c r="NM35" s="182" t="str">
        <f t="shared" si="179"/>
        <v/>
      </c>
      <c r="NN35" s="182" t="str">
        <f t="shared" si="180"/>
        <v/>
      </c>
      <c r="NO35" s="182" t="str">
        <f t="shared" si="181"/>
        <v/>
      </c>
      <c r="NP35" s="182" t="str">
        <f t="shared" si="182"/>
        <v/>
      </c>
      <c r="NQ35" s="182" t="str">
        <f t="shared" si="183"/>
        <v/>
      </c>
      <c r="NR35" s="182" t="str">
        <f t="shared" si="184"/>
        <v/>
      </c>
      <c r="NS35" s="182" t="str">
        <f t="shared" si="185"/>
        <v/>
      </c>
      <c r="NT35" s="182" t="str">
        <f t="shared" si="186"/>
        <v/>
      </c>
      <c r="NU35" s="182" t="str">
        <f t="shared" si="187"/>
        <v/>
      </c>
      <c r="NV35" s="182" t="str">
        <f t="shared" si="188"/>
        <v/>
      </c>
      <c r="NW35" s="183" t="str">
        <f t="shared" si="189"/>
        <v/>
      </c>
    </row>
    <row r="36" spans="1:387" ht="17.25" customHeight="1" x14ac:dyDescent="0.25">
      <c r="A36" s="223" t="s">
        <v>390</v>
      </c>
      <c r="B36" s="224" t="s">
        <v>677</v>
      </c>
      <c r="C36" s="225" t="s">
        <v>678</v>
      </c>
      <c r="D36" s="225" t="s">
        <v>679</v>
      </c>
      <c r="E36" s="226" t="s">
        <v>680</v>
      </c>
      <c r="F36" s="227" t="s">
        <v>681</v>
      </c>
      <c r="G36" s="225" t="s">
        <v>130</v>
      </c>
      <c r="H36" s="225" t="s">
        <v>682</v>
      </c>
      <c r="I36" s="227" t="s">
        <v>683</v>
      </c>
      <c r="J36" s="227" t="s">
        <v>684</v>
      </c>
      <c r="K36" s="227" t="s">
        <v>685</v>
      </c>
      <c r="L36" s="227" t="s">
        <v>685</v>
      </c>
      <c r="M36" s="227" t="s">
        <v>686</v>
      </c>
      <c r="N36" s="228" t="s">
        <v>687</v>
      </c>
      <c r="O36" s="228" t="s">
        <v>688</v>
      </c>
      <c r="P36" s="228" t="s">
        <v>689</v>
      </c>
      <c r="Q36" s="228" t="s">
        <v>690</v>
      </c>
      <c r="R36" s="228" t="s">
        <v>691</v>
      </c>
      <c r="S36" s="228" t="s">
        <v>692</v>
      </c>
      <c r="T36" s="229">
        <v>65000</v>
      </c>
      <c r="U36" s="230" t="s">
        <v>427</v>
      </c>
      <c r="V36" s="230" t="s">
        <v>407</v>
      </c>
      <c r="W36" s="229">
        <v>45000</v>
      </c>
      <c r="X36" s="229">
        <v>0</v>
      </c>
      <c r="Y36" s="229" t="s">
        <v>408</v>
      </c>
      <c r="Z36" s="229" t="s">
        <v>409</v>
      </c>
      <c r="AA36" s="231">
        <v>15000</v>
      </c>
      <c r="AB36" s="223"/>
      <c r="AC36" s="223"/>
      <c r="AD36" s="223"/>
      <c r="AE36" s="223"/>
      <c r="AF36" s="223"/>
      <c r="AG36" s="277" t="s">
        <v>221</v>
      </c>
      <c r="AH36" s="233" t="s">
        <v>247</v>
      </c>
      <c r="AI36" s="233" t="s">
        <v>273</v>
      </c>
      <c r="AJ36" s="233" t="s">
        <v>300</v>
      </c>
      <c r="AK36" s="233" t="s">
        <v>325</v>
      </c>
      <c r="AL36" s="233" t="s">
        <v>352</v>
      </c>
      <c r="AM36" s="41" t="s">
        <v>160</v>
      </c>
      <c r="AN36" s="42">
        <v>0</v>
      </c>
      <c r="AO36" s="232" t="s">
        <v>430</v>
      </c>
      <c r="AP36" s="42">
        <v>12</v>
      </c>
      <c r="AQ36" s="41" t="s">
        <v>411</v>
      </c>
      <c r="AR36" s="43">
        <v>10</v>
      </c>
      <c r="AS36" s="41" t="s">
        <v>412</v>
      </c>
      <c r="AT36" s="43">
        <v>6</v>
      </c>
      <c r="AU36" s="75" t="str">
        <f t="shared" si="1"/>
        <v>Ano</v>
      </c>
      <c r="AV36" s="75">
        <f t="shared" si="2"/>
        <v>10</v>
      </c>
      <c r="AW36" s="75" t="str">
        <f t="shared" si="3"/>
        <v>Ano</v>
      </c>
      <c r="AX36" s="75">
        <f t="shared" si="4"/>
        <v>12</v>
      </c>
      <c r="AY36" s="75" t="str">
        <f t="shared" si="5"/>
        <v>Do 10 000</v>
      </c>
      <c r="AZ36" s="75">
        <f t="shared" si="6"/>
        <v>8</v>
      </c>
      <c r="BA36" s="75" t="str">
        <f t="shared" si="7"/>
        <v>Ne</v>
      </c>
      <c r="BB36" s="75">
        <f t="shared" si="8"/>
        <v>0</v>
      </c>
      <c r="BC36" s="75" t="str">
        <f t="shared" si="9"/>
        <v>Ano</v>
      </c>
      <c r="BD36" s="75">
        <f t="shared" si="10"/>
        <v>12</v>
      </c>
      <c r="BE36" s="75" t="str">
        <f t="shared" si="11"/>
        <v>Ne</v>
      </c>
      <c r="BF36" s="75">
        <f t="shared" si="12"/>
        <v>0</v>
      </c>
      <c r="BG36" s="69">
        <f t="shared" si="13"/>
        <v>42</v>
      </c>
      <c r="BH36" s="70">
        <f t="shared" si="14"/>
        <v>28</v>
      </c>
      <c r="BI36" s="69">
        <f t="shared" si="15"/>
        <v>70</v>
      </c>
      <c r="BJ36" s="71">
        <f t="shared" si="16"/>
        <v>0</v>
      </c>
      <c r="BK36" s="204">
        <f t="shared" si="17"/>
        <v>0.7</v>
      </c>
      <c r="BL36" s="72">
        <f t="shared" si="18"/>
        <v>0.33333333333333331</v>
      </c>
      <c r="BM36" s="83">
        <f t="shared" si="19"/>
        <v>0.69230769230769229</v>
      </c>
      <c r="BN36" s="221">
        <f t="shared" si="20"/>
        <v>1</v>
      </c>
      <c r="BO36" s="202">
        <f t="shared" si="21"/>
        <v>15000</v>
      </c>
      <c r="BP36" s="101" t="str">
        <f t="shared" si="22"/>
        <v>Prostějov</v>
      </c>
      <c r="BQ36" s="100">
        <v>12000</v>
      </c>
      <c r="BR36" s="95" t="s">
        <v>66</v>
      </c>
      <c r="BS36" s="95" t="s">
        <v>66</v>
      </c>
      <c r="BT36" s="16"/>
      <c r="BU36" s="45"/>
      <c r="BV36" s="44"/>
      <c r="BW36" s="45"/>
      <c r="BX36" s="179" t="str">
        <f t="shared" si="23"/>
        <v>Ano</v>
      </c>
      <c r="BY36" s="173" t="str">
        <f t="shared" si="24"/>
        <v/>
      </c>
      <c r="BZ36" s="173" t="str">
        <f>IF(COUNTIF($AG36,BZ$8),IF(COUNTIF($BX36:BY36,"")&lt;BZ$13,CONCATENATE(" + ",VLOOKUP(BZ$10,$BU$14:$BW$44,2,FALSE)),VLOOKUP(BZ$10,$BU$14:$BW$44,2,FALSE)),"")</f>
        <v/>
      </c>
      <c r="CA36" s="173" t="str">
        <f>IF(COUNTIF($AG36,CA$8),IF(COUNTIF($BX36:BZ36,"")&lt;CA$13,CONCATENATE(" + ",VLOOKUP(CA$10,$BU$14:$BW$44,2,FALSE)),VLOOKUP(CA$10,$BU$14:$BW$44,2,FALSE)),"")</f>
        <v/>
      </c>
      <c r="CB36" s="173" t="str">
        <f>IF(COUNTIF($AG36,CB$8),IF(COUNTIF($BX36:CA36,"")&lt;CB$13,CONCATENATE(" + ",VLOOKUP(CB$10,$BU$14:$BW$44,2,FALSE)),VLOOKUP(CB$10,$BU$14:$BW$44,2,FALSE)),"")</f>
        <v/>
      </c>
      <c r="CC36" s="173" t="str">
        <f>IF(COUNTIF($AG36,CC$8),IF(COUNTIF($BX36:CB36,"")&lt;CC$13,CONCATENATE(" + ",VLOOKUP(CC$10,$BU$14:$BW$44,2,FALSE)),VLOOKUP(CC$10,$BU$14:$BW$44,2,FALSE)),"")</f>
        <v/>
      </c>
      <c r="CD36" s="173" t="str">
        <f>IF(COUNTIF($AG36,CD$8),IF(COUNTIF($BX36:CC36,"")&lt;CD$13,CONCATENATE(" + ",VLOOKUP(CD$10,$BU$14:$BW$44,2,FALSE)),VLOOKUP(CD$10,$BU$14:$BW$44,2,FALSE)),"")</f>
        <v/>
      </c>
      <c r="CE36" s="173" t="str">
        <f>IF(COUNTIF($AG36,CE$8),IF(COUNTIF($BX36:CD36,"")&lt;CE$13,CONCATENATE(" + ",VLOOKUP(CE$10,$BU$14:$BW$44,2,FALSE)),VLOOKUP(CE$10,$BU$14:$BW$44,2,FALSE)),"")</f>
        <v/>
      </c>
      <c r="CF36" s="173" t="str">
        <f>IF(COUNTIF($AG36,CF$8),IF(COUNTIF($BX36:CE36,"")&lt;CF$13,CONCATENATE(" + ",VLOOKUP(CF$10,$BU$14:$BW$44,2,FALSE)),VLOOKUP(CF$10,$BU$14:$BW$44,2,FALSE)),"")</f>
        <v/>
      </c>
      <c r="CG36" s="173" t="str">
        <f>IF(COUNTIF($AG36,CG$8),IF(COUNTIF($BX36:CF36,"")&lt;CG$13,CONCATENATE(" + ",VLOOKUP(CG$10,$BU$14:$BW$44,2,FALSE)),VLOOKUP(CG$10,$BU$14:$BW$44,2,FALSE)),"")</f>
        <v/>
      </c>
      <c r="CH36" s="173" t="str">
        <f>IF(COUNTIF($AG36,CH$8),IF(COUNTIF($BX36:CG36,"")&lt;CH$13,CONCATENATE(" + ",VLOOKUP(CH$10,$BU$14:$BW$44,2,FALSE)),VLOOKUP(CH$10,$BU$14:$BW$44,2,FALSE)),"")</f>
        <v/>
      </c>
      <c r="CI36" s="173" t="str">
        <f>IF(COUNTIF($AG36,CI$8),IF(COUNTIF($BX36:CH36,"")&lt;CI$13,CONCATENATE(" + ",VLOOKUP(CI$10,$BU$14:$BW$44,2,FALSE)),VLOOKUP(CI$10,$BU$14:$BW$44,2,FALSE)),"")</f>
        <v/>
      </c>
      <c r="CJ36" s="173" t="str">
        <f>IF(COUNTIF($AG36,CJ$8),IF(COUNTIF($BX36:CI36,"")&lt;CJ$13,CONCATENATE(" + ",VLOOKUP(CJ$10,$BU$14:$BW$44,2,FALSE)),VLOOKUP(CJ$10,$BU$14:$BW$44,2,FALSE)),"")</f>
        <v/>
      </c>
      <c r="CK36" s="173" t="str">
        <f>IF(COUNTIF($AG36,CK$8),IF(COUNTIF($BX36:CJ36,"")&lt;CK$13,CONCATENATE(" + ",VLOOKUP(CK$10,$BU$14:$BW$44,2,FALSE)),VLOOKUP(CK$10,$BU$14:$BW$44,2,FALSE)),"")</f>
        <v/>
      </c>
      <c r="CL36" s="173" t="str">
        <f>IF(COUNTIF($AG36,CL$8),IF(COUNTIF($BX36:CK36,"")&lt;CL$13,CONCATENATE(" + ",VLOOKUP(CL$10,$BU$14:$BW$44,2,FALSE)),VLOOKUP(CL$10,$BU$14:$BW$44,2,FALSE)),"")</f>
        <v/>
      </c>
      <c r="CM36" s="173" t="str">
        <f>IF(COUNTIF($AG36,CM$8),IF(COUNTIF($BX36:CL36,"")&lt;CM$13,CONCATENATE(" + ",VLOOKUP(CM$10,$BU$14:$BW$44,2,FALSE)),VLOOKUP(CM$10,$BU$14:$BW$44,2,FALSE)),"")</f>
        <v/>
      </c>
      <c r="CN36" s="173" t="str">
        <f>IF(COUNTIF($AG36,CN$8),IF(COUNTIF($BX36:CM36,"")&lt;CN$13,CONCATENATE(" + ",VLOOKUP(CN$10,$BU$14:$BW$44,2,FALSE)),VLOOKUP(CN$10,$BU$14:$BW$44,2,FALSE)),"")</f>
        <v/>
      </c>
      <c r="CO36" s="173" t="str">
        <f>IF(COUNTIF($AG36,CO$8),IF(COUNTIF($BX36:CN36,"")&lt;CO$13,CONCATENATE(" + ",VLOOKUP(CO$10,$BU$14:$BW$44,2,FALSE)),VLOOKUP(CO$10,$BU$14:$BW$44,2,FALSE)),"")</f>
        <v/>
      </c>
      <c r="CP36" s="173" t="str">
        <f>IF(COUNTIF($AG36,CP$8),IF(COUNTIF($BX36:CO36,"")&lt;CP$13,CONCATENATE(" + ",VLOOKUP(CP$10,$BU$14:$BW$44,2,FALSE)),VLOOKUP(CP$10,$BU$14:$BW$44,2,FALSE)),"")</f>
        <v/>
      </c>
      <c r="CQ36" s="173" t="str">
        <f>IF(COUNTIF($AG36,CQ$8),IF(COUNTIF($BX36:CP36,"")&lt;CQ$13,CONCATENATE(" + ",VLOOKUP(CQ$10,$BU$14:$BW$44,2,FALSE)),VLOOKUP(CQ$10,$BU$14:$BW$44,2,FALSE)),"")</f>
        <v/>
      </c>
      <c r="CR36" s="173" t="str">
        <f>IF(COUNTIF($AG36,CR$8),IF(COUNTIF($BX36:CQ36,"")&lt;CR$13,CONCATENATE(" + ",VLOOKUP(CR$10,$BU$14:$BW$44,2,FALSE)),VLOOKUP(CR$10,$BU$14:$BW$44,2,FALSE)),"")</f>
        <v/>
      </c>
      <c r="CS36" s="173" t="str">
        <f>IF(COUNTIF($AG36,CS$8),IF(COUNTIF($BX36:CR36,"")&lt;CS$13,CONCATENATE(" + ",VLOOKUP(CS$10,$BU$14:$BW$44,2,FALSE)),VLOOKUP(CS$10,$BU$14:$BW$44,2,FALSE)),"")</f>
        <v/>
      </c>
      <c r="CT36" s="173" t="str">
        <f>IF(COUNTIF($AG36,CT$8),IF(COUNTIF($BX36:CS36,"")&lt;CT$13,CONCATENATE(" + ",VLOOKUP(CT$10,$BU$14:$BW$44,2,FALSE)),VLOOKUP(CT$10,$BU$14:$BW$44,2,FALSE)),"")</f>
        <v/>
      </c>
      <c r="CU36" s="173" t="str">
        <f>IF(COUNTIF($AG36,CU$8),IF(COUNTIF($BX36:CT36,"")&lt;CU$13,CONCATENATE(" + ",VLOOKUP(CU$10,$BU$14:$BW$44,2,FALSE)),VLOOKUP(CU$10,$BU$14:$BW$44,2,FALSE)),"")</f>
        <v/>
      </c>
      <c r="CV36" s="173" t="str">
        <f>IF(COUNTIF($AG36,CV$8),IF(COUNTIF($BX36:CU36,"")&lt;CV$13,CONCATENATE(" + ",VLOOKUP(CV$10,$BU$14:$BW$44,2,FALSE)),VLOOKUP(CV$10,$BU$14:$BW$44,2,FALSE)),"")</f>
        <v/>
      </c>
      <c r="CW36" s="173" t="str">
        <f>IF(COUNTIF($AG36,CW$8),IF(COUNTIF($BX36:CV36,"")&lt;CW$13,CONCATENATE(" + ",VLOOKUP(CW$10,$BU$14:$BW$44,2,FALSE)),VLOOKUP(CW$10,$BU$14:$BW$44,2,FALSE)),"")</f>
        <v/>
      </c>
      <c r="CX36" s="179">
        <f t="shared" si="25"/>
        <v>10</v>
      </c>
      <c r="CY36" s="174" t="str">
        <f t="shared" si="26"/>
        <v/>
      </c>
      <c r="CZ36" s="173" t="str">
        <f t="shared" si="27"/>
        <v/>
      </c>
      <c r="DA36" s="173" t="str">
        <f t="shared" si="28"/>
        <v/>
      </c>
      <c r="DB36" s="173" t="str">
        <f t="shared" si="29"/>
        <v/>
      </c>
      <c r="DC36" s="173" t="str">
        <f t="shared" si="30"/>
        <v/>
      </c>
      <c r="DD36" s="173" t="str">
        <f t="shared" si="31"/>
        <v/>
      </c>
      <c r="DE36" s="173" t="str">
        <f t="shared" si="32"/>
        <v/>
      </c>
      <c r="DF36" s="173" t="str">
        <f t="shared" si="33"/>
        <v/>
      </c>
      <c r="DG36" s="173" t="str">
        <f t="shared" si="34"/>
        <v/>
      </c>
      <c r="DH36" s="173" t="str">
        <f t="shared" si="35"/>
        <v/>
      </c>
      <c r="DI36" s="173" t="str">
        <f t="shared" si="36"/>
        <v/>
      </c>
      <c r="DJ36" s="173" t="str">
        <f t="shared" si="37"/>
        <v/>
      </c>
      <c r="DK36" s="173" t="str">
        <f t="shared" si="38"/>
        <v/>
      </c>
      <c r="DL36" s="173" t="str">
        <f t="shared" si="39"/>
        <v/>
      </c>
      <c r="DM36" s="173" t="str">
        <f t="shared" si="40"/>
        <v/>
      </c>
      <c r="DN36" s="173" t="str">
        <f t="shared" si="41"/>
        <v/>
      </c>
      <c r="DO36" s="173" t="str">
        <f t="shared" si="42"/>
        <v/>
      </c>
      <c r="DP36" s="173" t="str">
        <f t="shared" si="43"/>
        <v/>
      </c>
      <c r="DQ36" s="173" t="str">
        <f t="shared" si="44"/>
        <v/>
      </c>
      <c r="DR36" s="173" t="str">
        <f t="shared" si="45"/>
        <v/>
      </c>
      <c r="DS36" s="173" t="str">
        <f t="shared" si="46"/>
        <v/>
      </c>
      <c r="DT36" s="173" t="str">
        <f t="shared" si="47"/>
        <v/>
      </c>
      <c r="DU36" s="173" t="str">
        <f t="shared" si="48"/>
        <v/>
      </c>
      <c r="DV36" s="173" t="str">
        <f t="shared" si="49"/>
        <v/>
      </c>
      <c r="DW36" s="180" t="str">
        <f t="shared" si="50"/>
        <v/>
      </c>
      <c r="DX36" s="181" t="str">
        <f t="shared" si="190"/>
        <v>Ano</v>
      </c>
      <c r="DY36" s="182" t="str">
        <f t="shared" si="51"/>
        <v/>
      </c>
      <c r="DZ36" s="182" t="str">
        <f>IF(COUNTIF($AH36,BZ$8),IF(COUNTIF($DX36:DY36,"")&lt;BZ$13,CONCATENATE(" + ",VLOOKUP(DZ$10,$BU$14:$BW$44,2,FALSE)),VLOOKUP(DZ$10,$BU$14:$BW$44,2,FALSE)),"")</f>
        <v/>
      </c>
      <c r="EA36" s="182" t="str">
        <f>IF(COUNTIF($AH36,CA$8),IF(COUNTIF($DX36:DZ36,"")&lt;CA$13,CONCATENATE(" + ",VLOOKUP(EA$10,$BU$14:$BW$44,2,FALSE)),VLOOKUP(EA$10,$BU$14:$BW$44,2,FALSE)),"")</f>
        <v/>
      </c>
      <c r="EB36" s="182" t="str">
        <f>IF(COUNTIF($AH36,CB$8),IF(COUNTIF($DX36:EA36,"")&lt;CB$13,CONCATENATE(" + ",VLOOKUP(EB$10,$BU$14:$BW$44,2,FALSE)),VLOOKUP(EB$10,$BU$14:$BW$44,2,FALSE)),"")</f>
        <v/>
      </c>
      <c r="EC36" s="182" t="str">
        <f>IF(COUNTIF($AH36,CC$8),IF(COUNTIF($DX36:EB36,"")&lt;CC$13,CONCATENATE(" + ",VLOOKUP(EC$10,$BU$14:$BW$44,2,FALSE)),VLOOKUP(EC$10,$BU$14:$BW$44,2,FALSE)),"")</f>
        <v/>
      </c>
      <c r="ED36" s="182" t="str">
        <f>IF(COUNTIF($AH36,CD$8),IF(COUNTIF($DX36:EC36,"")&lt;CD$13,CONCATENATE(" + ",VLOOKUP(ED$10,$BU$14:$BW$44,2,FALSE)),VLOOKUP(ED$10,$BU$14:$BW$44,2,FALSE)),"")</f>
        <v/>
      </c>
      <c r="EE36" s="182" t="str">
        <f>IF(COUNTIF($AH36,CE$8),IF(COUNTIF($DX36:ED36,"")&lt;CE$13,CONCATENATE(" + ",VLOOKUP(EE$10,$BU$14:$BW$44,2,FALSE)),VLOOKUP(EE$10,$BU$14:$BW$44,2,FALSE)),"")</f>
        <v/>
      </c>
      <c r="EF36" s="182" t="str">
        <f>IF(COUNTIF($AH36,CF$8),IF(COUNTIF($DX36:EE36,"")&lt;CF$13,CONCATENATE(" + ",VLOOKUP(EF$10,$BU$14:$BW$44,2,FALSE)),VLOOKUP(EF$10,$BU$14:$BW$44,2,FALSE)),"")</f>
        <v/>
      </c>
      <c r="EG36" s="182" t="str">
        <f>IF(COUNTIF($AH36,CG$8),IF(COUNTIF($DX36:EF36,"")&lt;CG$13,CONCATENATE(" + ",VLOOKUP(EG$10,$BU$14:$BW$44,2,FALSE)),VLOOKUP(EG$10,$BU$14:$BW$44,2,FALSE)),"")</f>
        <v/>
      </c>
      <c r="EH36" s="182" t="str">
        <f>IF(COUNTIF($AH36,CH$8),IF(COUNTIF($DX36:EG36,"")&lt;CH$13,CONCATENATE(" + ",VLOOKUP(EH$10,$BU$14:$BW$44,2,FALSE)),VLOOKUP(EH$10,$BU$14:$BW$44,2,FALSE)),"")</f>
        <v/>
      </c>
      <c r="EI36" s="182" t="str">
        <f>IF(COUNTIF($AH36,CI$8),IF(COUNTIF($DX36:EH36,"")&lt;CI$13,CONCATENATE(" + ",VLOOKUP(EI$10,$BU$14:$BW$44,2,FALSE)),VLOOKUP(EI$10,$BU$14:$BW$44,2,FALSE)),"")</f>
        <v/>
      </c>
      <c r="EJ36" s="182" t="str">
        <f>IF(COUNTIF($AH36,CJ$8),IF(COUNTIF($DX36:EI36,"")&lt;CJ$13,CONCATENATE(" + ",VLOOKUP(EJ$10,$BU$14:$BW$44,2,FALSE)),VLOOKUP(EJ$10,$BU$14:$BW$44,2,FALSE)),"")</f>
        <v/>
      </c>
      <c r="EK36" s="182" t="str">
        <f>IF(COUNTIF($AH36,CK$8),IF(COUNTIF($DX36:EJ36,"")&lt;CK$13,CONCATENATE(" + ",VLOOKUP(EK$10,$BU$14:$BW$44,2,FALSE)),VLOOKUP(EK$10,$BU$14:$BW$44,2,FALSE)),"")</f>
        <v/>
      </c>
      <c r="EL36" s="182" t="str">
        <f>IF(COUNTIF($AH36,CL$8),IF(COUNTIF($DX36:EK36,"")&lt;CL$13,CONCATENATE(" + ",VLOOKUP(EL$10,$BU$14:$BW$44,2,FALSE)),VLOOKUP(EL$10,$BU$14:$BW$44,2,FALSE)),"")</f>
        <v/>
      </c>
      <c r="EM36" s="182" t="str">
        <f>IF(COUNTIF($AH36,CM$8),IF(COUNTIF($DX36:EL36,"")&lt;CM$13,CONCATENATE(" + ",VLOOKUP(EM$10,$BU$14:$BW$44,2,FALSE)),VLOOKUP(EM$10,$BU$14:$BW$44,2,FALSE)),"")</f>
        <v/>
      </c>
      <c r="EN36" s="182" t="str">
        <f>IF(COUNTIF($AH36,CN$8),IF(COUNTIF($DX36:EM36,"")&lt;CN$13,CONCATENATE(" + ",VLOOKUP(EN$10,$BU$14:$BW$44,2,FALSE)),VLOOKUP(EN$10,$BU$14:$BW$44,2,FALSE)),"")</f>
        <v/>
      </c>
      <c r="EO36" s="182" t="str">
        <f>IF(COUNTIF($AH36,CO$8),IF(COUNTIF($DX36:EN36,"")&lt;CO$13,CONCATENATE(" + ",VLOOKUP(EO$10,$BU$14:$BW$44,2,FALSE)),VLOOKUP(EO$10,$BU$14:$BW$44,2,FALSE)),"")</f>
        <v/>
      </c>
      <c r="EP36" s="182" t="str">
        <f>IF(COUNTIF($AH36,CP$8),IF(COUNTIF($DX36:EO36,"")&lt;CP$13,CONCATENATE(" + ",VLOOKUP(EP$10,$BU$14:$BW$44,2,FALSE)),VLOOKUP(EP$10,$BU$14:$BW$44,2,FALSE)),"")</f>
        <v/>
      </c>
      <c r="EQ36" s="182" t="str">
        <f>IF(COUNTIF($AH36,CQ$8),IF(COUNTIF($DX36:EP36,"")&lt;CQ$13,CONCATENATE(" + ",VLOOKUP(EQ$10,$BU$14:$BW$44,2,FALSE)),VLOOKUP(EQ$10,$BU$14:$BW$44,2,FALSE)),"")</f>
        <v/>
      </c>
      <c r="ER36" s="182" t="str">
        <f>IF(COUNTIF($AH36,CR$8),IF(COUNTIF($DX36:EQ36,"")&lt;CR$13,CONCATENATE(" + ",VLOOKUP(ER$10,$BU$14:$BW$44,2,FALSE)),VLOOKUP(ER$10,$BU$14:$BW$44,2,FALSE)),"")</f>
        <v/>
      </c>
      <c r="ES36" s="182" t="str">
        <f>IF(COUNTIF($AH36,CS$8),IF(COUNTIF($DX36:ER36,"")&lt;CS$13,CONCATENATE(" + ",VLOOKUP(ES$10,$BU$14:$BW$44,2,FALSE)),VLOOKUP(ES$10,$BU$14:$BW$44,2,FALSE)),"")</f>
        <v/>
      </c>
      <c r="ET36" s="182" t="str">
        <f>IF(COUNTIF($AH36,CT$8),IF(COUNTIF($DX36:ES36,"")&lt;CT$13,CONCATENATE(" + ",VLOOKUP(ET$10,$BU$14:$BW$44,2,FALSE)),VLOOKUP(ET$10,$BU$14:$BW$44,2,FALSE)),"")</f>
        <v/>
      </c>
      <c r="EU36" s="182" t="str">
        <f>IF(COUNTIF($AH36,CU$8),IF(COUNTIF($DX36:ET36,"")&lt;CU$13,CONCATENATE(" + ",VLOOKUP(EU$10,$BU$14:$BW$44,2,FALSE)),VLOOKUP(EU$10,$BU$14:$BW$44,2,FALSE)),"")</f>
        <v/>
      </c>
      <c r="EV36" s="182" t="str">
        <f>IF(COUNTIF($AH36,CV$8),IF(COUNTIF($DX36:EU36,"")&lt;CV$13,CONCATENATE(" + ",VLOOKUP(EV$10,$BU$14:$BW$44,2,FALSE)),VLOOKUP(EV$10,$BU$14:$BW$44,2,FALSE)),"")</f>
        <v/>
      </c>
      <c r="EW36" s="183" t="str">
        <f>IF(COUNTIF($AH36,CW$8),IF(COUNTIF($DX36:EV36,"")&lt;CW$13,CONCATENATE(" + ",VLOOKUP(EW$10,$BU$14:$BW$44,2,FALSE)),VLOOKUP(EW$10,$BU$14:$BW$44,2,FALSE)),"")</f>
        <v/>
      </c>
      <c r="EX36" s="181">
        <f t="shared" si="52"/>
        <v>12</v>
      </c>
      <c r="EY36" s="184" t="str">
        <f t="shared" si="53"/>
        <v/>
      </c>
      <c r="EZ36" s="182" t="str">
        <f t="shared" si="54"/>
        <v/>
      </c>
      <c r="FA36" s="182" t="str">
        <f t="shared" si="55"/>
        <v/>
      </c>
      <c r="FB36" s="182" t="str">
        <f t="shared" si="56"/>
        <v/>
      </c>
      <c r="FC36" s="182" t="str">
        <f t="shared" si="57"/>
        <v/>
      </c>
      <c r="FD36" s="182" t="str">
        <f t="shared" si="58"/>
        <v/>
      </c>
      <c r="FE36" s="182" t="str">
        <f t="shared" si="59"/>
        <v/>
      </c>
      <c r="FF36" s="182" t="str">
        <f t="shared" si="60"/>
        <v/>
      </c>
      <c r="FG36" s="182" t="str">
        <f t="shared" si="61"/>
        <v/>
      </c>
      <c r="FH36" s="182" t="str">
        <f t="shared" si="62"/>
        <v/>
      </c>
      <c r="FI36" s="182" t="str">
        <f t="shared" si="63"/>
        <v/>
      </c>
      <c r="FJ36" s="182" t="str">
        <f t="shared" si="64"/>
        <v/>
      </c>
      <c r="FK36" s="182" t="str">
        <f t="shared" si="65"/>
        <v/>
      </c>
      <c r="FL36" s="182" t="str">
        <f t="shared" si="66"/>
        <v/>
      </c>
      <c r="FM36" s="182" t="str">
        <f t="shared" si="67"/>
        <v/>
      </c>
      <c r="FN36" s="182" t="str">
        <f t="shared" si="68"/>
        <v/>
      </c>
      <c r="FO36" s="182" t="str">
        <f t="shared" si="69"/>
        <v/>
      </c>
      <c r="FP36" s="182" t="str">
        <f t="shared" si="70"/>
        <v/>
      </c>
      <c r="FQ36" s="182" t="str">
        <f t="shared" si="71"/>
        <v/>
      </c>
      <c r="FR36" s="182" t="str">
        <f t="shared" si="72"/>
        <v/>
      </c>
      <c r="FS36" s="182" t="str">
        <f t="shared" si="73"/>
        <v/>
      </c>
      <c r="FT36" s="182" t="str">
        <f t="shared" si="74"/>
        <v/>
      </c>
      <c r="FU36" s="182" t="str">
        <f t="shared" si="75"/>
        <v/>
      </c>
      <c r="FV36" s="182" t="str">
        <f t="shared" si="76"/>
        <v/>
      </c>
      <c r="FW36" s="183" t="str">
        <f t="shared" si="77"/>
        <v/>
      </c>
      <c r="FX36" s="179" t="str">
        <f t="shared" si="78"/>
        <v>Do 10 000</v>
      </c>
      <c r="FY36" s="173" t="str">
        <f t="shared" si="79"/>
        <v/>
      </c>
      <c r="FZ36" s="173" t="str">
        <f>IF(COUNTIF($AI36,BZ$8),IF(COUNTIF($FX36:FY36,"")&lt;BZ$13,CONCATENATE(" + ",VLOOKUP(FZ$10,$BU$14:$BW$44,2,FALSE)),VLOOKUP(FZ$10,$BU$14:$BW$44,2,FALSE)),"")</f>
        <v/>
      </c>
      <c r="GA36" s="173" t="str">
        <f>IF(COUNTIF($AI36,CA$8),IF(COUNTIF($FX36:FZ36,"")&lt;CA$13,CONCATENATE(" + ",VLOOKUP(GA$10,$BU$14:$BW$44,2,FALSE)),VLOOKUP(GA$10,$BU$14:$BW$44,2,FALSE)),"")</f>
        <v/>
      </c>
      <c r="GB36" s="173" t="str">
        <f>IF(COUNTIF($AI36,CB$8),IF(COUNTIF($FX36:GA36,"")&lt;CB$13,CONCATENATE(" + ",VLOOKUP(GB$10,$BU$14:$BW$44,2,FALSE)),VLOOKUP(GB$10,$BU$14:$BW$44,2,FALSE)),"")</f>
        <v/>
      </c>
      <c r="GC36" s="173" t="str">
        <f>IF(COUNTIF($AI36,CC$8),IF(COUNTIF($FX36:GB36,"")&lt;CC$13,CONCATENATE(" + ",VLOOKUP(GC$10,$BU$14:$BW$44,2,FALSE)),VLOOKUP(GC$10,$BU$14:$BW$44,2,FALSE)),"")</f>
        <v/>
      </c>
      <c r="GD36" s="173" t="str">
        <f>IF(COUNTIF($AI36,CD$8),IF(COUNTIF($FX36:GC36,"")&lt;CD$13,CONCATENATE(" + ",VLOOKUP(GD$10,$BU$14:$BW$44,2,FALSE)),VLOOKUP(GD$10,$BU$14:$BW$44,2,FALSE)),"")</f>
        <v/>
      </c>
      <c r="GE36" s="173" t="str">
        <f>IF(COUNTIF($AI36,CE$8),IF(COUNTIF($FX36:GD36,"")&lt;CE$13,CONCATENATE(" + ",VLOOKUP(GE$10,$BU$14:$BW$44,2,FALSE)),VLOOKUP(GE$10,$BU$14:$BW$44,2,FALSE)),"")</f>
        <v/>
      </c>
      <c r="GF36" s="173" t="str">
        <f>IF(COUNTIF($AI36,CF$8),IF(COUNTIF($FX36:GE36,"")&lt;CF$13,CONCATENATE(" + ",VLOOKUP(GF$10,$BU$14:$BW$44,2,FALSE)),VLOOKUP(GF$10,$BU$14:$BW$44,2,FALSE)),"")</f>
        <v/>
      </c>
      <c r="GG36" s="173" t="str">
        <f>IF(COUNTIF($AI36,CG$8),IF(COUNTIF($FX36:GF36,"")&lt;CG$13,CONCATENATE(" + ",VLOOKUP(GG$10,$BU$14:$BW$44,2,FALSE)),VLOOKUP(GG$10,$BU$14:$BW$44,2,FALSE)),"")</f>
        <v/>
      </c>
      <c r="GH36" s="173" t="str">
        <f>IF(COUNTIF($AI36,CH$8),IF(COUNTIF($FX36:GG36,"")&lt;CH$13,CONCATENATE(" + ",VLOOKUP(GH$10,$BU$14:$BW$44,2,FALSE)),VLOOKUP(GH$10,$BU$14:$BW$44,2,FALSE)),"")</f>
        <v/>
      </c>
      <c r="GI36" s="173" t="str">
        <f>IF(COUNTIF($AI36,CI$8),IF(COUNTIF($FX36:GH36,"")&lt;CI$13,CONCATENATE(" + ",VLOOKUP(GI$10,$BU$14:$BW$44,2,FALSE)),VLOOKUP(GI$10,$BU$14:$BW$44,2,FALSE)),"")</f>
        <v/>
      </c>
      <c r="GJ36" s="173" t="str">
        <f>IF(COUNTIF($AI36,CJ$8),IF(COUNTIF($FX36:GI36,"")&lt;CJ$13,CONCATENATE(" + ",VLOOKUP(GJ$10,$BU$14:$BW$44,2,FALSE)),VLOOKUP(GJ$10,$BU$14:$BW$44,2,FALSE)),"")</f>
        <v/>
      </c>
      <c r="GK36" s="173" t="str">
        <f>IF(COUNTIF($AI36,CK$8),IF(COUNTIF($FX36:GJ36,"")&lt;CK$13,CONCATENATE(" + ",VLOOKUP(GK$10,$BU$14:$BW$44,2,FALSE)),VLOOKUP(GK$10,$BU$14:$BW$44,2,FALSE)),"")</f>
        <v/>
      </c>
      <c r="GL36" s="173" t="str">
        <f>IF(COUNTIF($AI36,CL$8),IF(COUNTIF($FX36:GK36,"")&lt;CL$13,CONCATENATE(" + ",VLOOKUP(GL$10,$BU$14:$BW$44,2,FALSE)),VLOOKUP(GL$10,$BU$14:$BW$44,2,FALSE)),"")</f>
        <v/>
      </c>
      <c r="GM36" s="173" t="str">
        <f>IF(COUNTIF($AI36,CM$8),IF(COUNTIF($FX36:GL36,"")&lt;CM$13,CONCATENATE(" + ",VLOOKUP(GM$10,$BU$14:$BW$44,2,FALSE)),VLOOKUP(GM$10,$BU$14:$BW$44,2,FALSE)),"")</f>
        <v/>
      </c>
      <c r="GN36" s="173" t="str">
        <f>IF(COUNTIF($AI36,CN$8),IF(COUNTIF($FX36:GM36,"")&lt;CN$13,CONCATENATE(" + ",VLOOKUP(GN$10,$BU$14:$BW$44,2,FALSE)),VLOOKUP(GN$10,$BU$14:$BW$44,2,FALSE)),"")</f>
        <v/>
      </c>
      <c r="GO36" s="173" t="str">
        <f>IF(COUNTIF($AI36,CO$8),IF(COUNTIF($FX36:GN36,"")&lt;CO$13,CONCATENATE(" + ",VLOOKUP(GO$10,$BU$14:$BW$44,2,FALSE)),VLOOKUP(GO$10,$BU$14:$BW$44,2,FALSE)),"")</f>
        <v/>
      </c>
      <c r="GP36" s="173" t="str">
        <f>IF(COUNTIF($AI36,CP$8),IF(COUNTIF($FX36:GO36,"")&lt;CP$13,CONCATENATE(" + ",VLOOKUP(GP$10,$BU$14:$BW$44,2,FALSE)),VLOOKUP(GP$10,$BU$14:$BW$44,2,FALSE)),"")</f>
        <v/>
      </c>
      <c r="GQ36" s="173" t="str">
        <f>IF(COUNTIF($AI36,CQ$8),IF(COUNTIF($FX36:GP36,"")&lt;CQ$13,CONCATENATE(" + ",VLOOKUP(GQ$10,$BU$14:$BW$44,2,FALSE)),VLOOKUP(GQ$10,$BU$14:$BW$44,2,FALSE)),"")</f>
        <v/>
      </c>
      <c r="GR36" s="173" t="str">
        <f>IF(COUNTIF($AI36,CR$8),IF(COUNTIF($FX36:GQ36,"")&lt;CR$13,CONCATENATE(" + ",VLOOKUP(GR$10,$BU$14:$BW$44,2,FALSE)),VLOOKUP(GR$10,$BU$14:$BW$44,2,FALSE)),"")</f>
        <v/>
      </c>
      <c r="GS36" s="173" t="str">
        <f>IF(COUNTIF($AI36,CS$8),IF(COUNTIF($FX36:GR36,"")&lt;CS$13,CONCATENATE(" + ",VLOOKUP(GS$10,$BU$14:$BW$44,2,FALSE)),VLOOKUP(GS$10,$BU$14:$BW$44,2,FALSE)),"")</f>
        <v/>
      </c>
      <c r="GT36" s="173" t="str">
        <f>IF(COUNTIF($AI36,CT$8),IF(COUNTIF($FX36:GS36,"")&lt;CT$13,CONCATENATE(" + ",VLOOKUP(GT$10,$BU$14:$BW$44,2,FALSE)),VLOOKUP(GT$10,$BU$14:$BW$44,2,FALSE)),"")</f>
        <v/>
      </c>
      <c r="GU36" s="173" t="str">
        <f>IF(COUNTIF($AI36,CU$8),IF(COUNTIF($FX36:GT36,"")&lt;CU$13,CONCATENATE(" + ",VLOOKUP(GU$10,$BU$14:$BW$44,2,FALSE)),VLOOKUP(GU$10,$BU$14:$BW$44,2,FALSE)),"")</f>
        <v/>
      </c>
      <c r="GV36" s="173" t="str">
        <f>IF(COUNTIF($AI36,CV$8),IF(COUNTIF($FX36:GU36,"")&lt;CV$13,CONCATENATE(" + ",VLOOKUP(GV$10,$BU$14:$BW$44,2,FALSE)),VLOOKUP(GV$10,$BU$14:$BW$44,2,FALSE)),"")</f>
        <v/>
      </c>
      <c r="GW36" s="180" t="str">
        <f>IF(COUNTIF($AI36,CW$8),IF(COUNTIF($FX36:GV36,"")&lt;CW$13,CONCATENATE(" + ",VLOOKUP(GW$10,$BU$14:$BW$44,2,FALSE)),VLOOKUP(GW$10,$BU$14:$BW$44,2,FALSE)),"")</f>
        <v/>
      </c>
      <c r="GX36" s="179">
        <f t="shared" si="80"/>
        <v>8</v>
      </c>
      <c r="GY36" s="174" t="str">
        <f t="shared" si="81"/>
        <v/>
      </c>
      <c r="GZ36" s="173" t="str">
        <f t="shared" si="82"/>
        <v/>
      </c>
      <c r="HA36" s="173" t="str">
        <f t="shared" si="83"/>
        <v/>
      </c>
      <c r="HB36" s="173" t="str">
        <f t="shared" si="84"/>
        <v/>
      </c>
      <c r="HC36" s="173" t="str">
        <f t="shared" si="85"/>
        <v/>
      </c>
      <c r="HD36" s="173" t="str">
        <f t="shared" si="86"/>
        <v/>
      </c>
      <c r="HE36" s="173" t="str">
        <f t="shared" si="87"/>
        <v/>
      </c>
      <c r="HF36" s="173" t="str">
        <f t="shared" si="88"/>
        <v/>
      </c>
      <c r="HG36" s="173" t="str">
        <f t="shared" si="89"/>
        <v/>
      </c>
      <c r="HH36" s="173" t="str">
        <f t="shared" si="90"/>
        <v/>
      </c>
      <c r="HI36" s="173" t="str">
        <f t="shared" si="91"/>
        <v/>
      </c>
      <c r="HJ36" s="173" t="str">
        <f t="shared" si="92"/>
        <v/>
      </c>
      <c r="HK36" s="173" t="str">
        <f t="shared" si="93"/>
        <v/>
      </c>
      <c r="HL36" s="173" t="str">
        <f t="shared" si="94"/>
        <v/>
      </c>
      <c r="HM36" s="173" t="str">
        <f t="shared" si="95"/>
        <v/>
      </c>
      <c r="HN36" s="173" t="str">
        <f t="shared" si="96"/>
        <v/>
      </c>
      <c r="HO36" s="173" t="str">
        <f t="shared" si="97"/>
        <v/>
      </c>
      <c r="HP36" s="173" t="str">
        <f t="shared" si="98"/>
        <v/>
      </c>
      <c r="HQ36" s="173" t="str">
        <f t="shared" si="99"/>
        <v/>
      </c>
      <c r="HR36" s="173" t="str">
        <f t="shared" si="100"/>
        <v/>
      </c>
      <c r="HS36" s="173" t="str">
        <f t="shared" si="101"/>
        <v/>
      </c>
      <c r="HT36" s="173" t="str">
        <f t="shared" si="102"/>
        <v/>
      </c>
      <c r="HU36" s="173" t="str">
        <f t="shared" si="103"/>
        <v/>
      </c>
      <c r="HV36" s="173" t="str">
        <f t="shared" si="104"/>
        <v/>
      </c>
      <c r="HW36" s="180" t="str">
        <f t="shared" si="105"/>
        <v/>
      </c>
      <c r="HX36" s="181" t="str">
        <f t="shared" si="106"/>
        <v/>
      </c>
      <c r="HY36" s="182" t="str">
        <f t="shared" si="107"/>
        <v>Ne</v>
      </c>
      <c r="HZ36" s="182" t="str">
        <f>IF(COUNTIF($AJ36,BZ$8),IF(COUNTIF($HX36:HY36,"")&lt;BZ$13,CONCATENATE(" + ",VLOOKUP(HZ$10,$BU$14:$BW$44,2,FALSE)),VLOOKUP(HZ$10,$BU$14:$BW$44,2,FALSE)),"")</f>
        <v/>
      </c>
      <c r="IA36" s="182" t="str">
        <f>IF(COUNTIF($AJ36,CA$8),IF(COUNTIF($HX36:HZ36,"")&lt;CA$13,CONCATENATE(" + ",VLOOKUP(IA$10,$BU$14:$BW$44,2,FALSE)),VLOOKUP(IA$10,$BU$14:$BW$44,2,FALSE)),"")</f>
        <v/>
      </c>
      <c r="IB36" s="182" t="str">
        <f>IF(COUNTIF($AJ36,CB$8),IF(COUNTIF($HX36:IA36,"")&lt;CB$13,CONCATENATE(" + ",VLOOKUP(IB$10,$BU$14:$BW$44,2,FALSE)),VLOOKUP(IB$10,$BU$14:$BW$44,2,FALSE)),"")</f>
        <v/>
      </c>
      <c r="IC36" s="182" t="str">
        <f>IF(COUNTIF($AJ36,CC$8),IF(COUNTIF($HX36:IB36,"")&lt;CC$13,CONCATENATE(" + ",VLOOKUP(IC$10,$BU$14:$BW$44,2,FALSE)),VLOOKUP(IC$10,$BU$14:$BW$44,2,FALSE)),"")</f>
        <v/>
      </c>
      <c r="ID36" s="182" t="str">
        <f>IF(COUNTIF($AJ36,CD$8),IF(COUNTIF($HX36:IC36,"")&lt;CD$13,CONCATENATE(" + ",VLOOKUP(ID$10,$BU$14:$BW$44,2,FALSE)),VLOOKUP(ID$10,$BU$14:$BW$44,2,FALSE)),"")</f>
        <v/>
      </c>
      <c r="IE36" s="182" t="str">
        <f>IF(COUNTIF($AJ36,CE$8),IF(COUNTIF($HX36:ID36,"")&lt;CE$13,CONCATENATE(" + ",VLOOKUP(IE$10,$BU$14:$BW$44,2,FALSE)),VLOOKUP(IE$10,$BU$14:$BW$44,2,FALSE)),"")</f>
        <v/>
      </c>
      <c r="IF36" s="182" t="str">
        <f>IF(COUNTIF($AJ36,CF$8),IF(COUNTIF($HX36:IE36,"")&lt;CF$13,CONCATENATE(" + ",VLOOKUP(IF$10,$BU$14:$BW$44,2,FALSE)),VLOOKUP(IF$10,$BU$14:$BW$44,2,FALSE)),"")</f>
        <v/>
      </c>
      <c r="IG36" s="182" t="str">
        <f>IF(COUNTIF($AJ36,CG$8),IF(COUNTIF($HX36:IF36,"")&lt;CG$13,CONCATENATE(" + ",VLOOKUP(IG$10,$BU$14:$BW$44,2,FALSE)),VLOOKUP(IG$10,$BU$14:$BW$44,2,FALSE)),"")</f>
        <v/>
      </c>
      <c r="IH36" s="182" t="str">
        <f>IF(COUNTIF($AJ36,CH$8),IF(COUNTIF($HX36:IG36,"")&lt;CH$13,CONCATENATE(" + ",VLOOKUP(IH$10,$BU$14:$BW$44,2,FALSE)),VLOOKUP(IH$10,$BU$14:$BW$44,2,FALSE)),"")</f>
        <v/>
      </c>
      <c r="II36" s="182" t="str">
        <f>IF(COUNTIF($AJ36,CI$8),IF(COUNTIF($HX36:IH36,"")&lt;CI$13,CONCATENATE(" + ",VLOOKUP(II$10,$BU$14:$BW$44,2,FALSE)),VLOOKUP(II$10,$BU$14:$BW$44,2,FALSE)),"")</f>
        <v/>
      </c>
      <c r="IJ36" s="182" t="str">
        <f>IF(COUNTIF($AJ36,CJ$8),IF(COUNTIF($HX36:II36,"")&lt;CJ$13,CONCATENATE(" + ",VLOOKUP(IJ$10,$BU$14:$BW$44,2,FALSE)),VLOOKUP(IJ$10,$BU$14:$BW$44,2,FALSE)),"")</f>
        <v/>
      </c>
      <c r="IK36" s="182" t="str">
        <f>IF(COUNTIF($AJ36,CK$8),IF(COUNTIF($HX36:IJ36,"")&lt;CK$13,CONCATENATE(" + ",VLOOKUP(IK$10,$BU$14:$BW$44,2,FALSE)),VLOOKUP(IK$10,$BU$14:$BW$44,2,FALSE)),"")</f>
        <v/>
      </c>
      <c r="IL36" s="182" t="str">
        <f>IF(COUNTIF($AJ36,CL$8),IF(COUNTIF($HX36:IK36,"")&lt;CL$13,CONCATENATE(" + ",VLOOKUP(IL$10,$BU$14:$BW$44,2,FALSE)),VLOOKUP(IL$10,$BU$14:$BW$44,2,FALSE)),"")</f>
        <v/>
      </c>
      <c r="IM36" s="182" t="str">
        <f>IF(COUNTIF($AJ36,CM$8),IF(COUNTIF($HX36:IL36,"")&lt;CM$13,CONCATENATE(" + ",VLOOKUP(IM$10,$BU$14:$BW$44,2,FALSE)),VLOOKUP(IM$10,$BU$14:$BW$44,2,FALSE)),"")</f>
        <v/>
      </c>
      <c r="IN36" s="182" t="str">
        <f>IF(COUNTIF($AJ36,CN$8),IF(COUNTIF($HX36:IM36,"")&lt;CN$13,CONCATENATE(" + ",VLOOKUP(IN$10,$BU$14:$BW$44,2,FALSE)),VLOOKUP(IN$10,$BU$14:$BW$44,2,FALSE)),"")</f>
        <v/>
      </c>
      <c r="IO36" s="182" t="str">
        <f>IF(COUNTIF($AJ36,CO$8),IF(COUNTIF($HX36:IN36,"")&lt;CO$13,CONCATENATE(" + ",VLOOKUP(IO$10,$BU$14:$BW$44,2,FALSE)),VLOOKUP(IO$10,$BU$14:$BW$44,2,FALSE)),"")</f>
        <v/>
      </c>
      <c r="IP36" s="182" t="str">
        <f>IF(COUNTIF($AJ36,CP$8),IF(COUNTIF($HX36:IO36,"")&lt;CP$13,CONCATENATE(" + ",VLOOKUP(IP$10,$BU$14:$BW$44,2,FALSE)),VLOOKUP(IP$10,$BU$14:$BW$44,2,FALSE)),"")</f>
        <v/>
      </c>
      <c r="IQ36" s="182" t="str">
        <f>IF(COUNTIF($AJ36,CQ$8),IF(COUNTIF($HX36:IP36,"")&lt;CQ$13,CONCATENATE(" + ",VLOOKUP(IQ$10,$BU$14:$BW$44,2,FALSE)),VLOOKUP(IQ$10,$BU$14:$BW$44,2,FALSE)),"")</f>
        <v/>
      </c>
      <c r="IR36" s="182" t="str">
        <f>IF(COUNTIF($AJ36,CR$8),IF(COUNTIF($HX36:IQ36,"")&lt;CR$13,CONCATENATE(" + ",VLOOKUP(IR$10,$BU$14:$BW$44,2,FALSE)),VLOOKUP(IR$10,$BU$14:$BW$44,2,FALSE)),"")</f>
        <v/>
      </c>
      <c r="IS36" s="182" t="str">
        <f>IF(COUNTIF($AJ36,CS$8),IF(COUNTIF($HX36:IR36,"")&lt;CS$13,CONCATENATE(" + ",VLOOKUP(IS$10,$BU$14:$BW$44,2,FALSE)),VLOOKUP(IS$10,$BU$14:$BW$44,2,FALSE)),"")</f>
        <v/>
      </c>
      <c r="IT36" s="182" t="str">
        <f>IF(COUNTIF($AJ36,CT$8),IF(COUNTIF($HX36:IS36,"")&lt;CT$13,CONCATENATE(" + ",VLOOKUP(IT$10,$BU$14:$BW$44,2,FALSE)),VLOOKUP(IT$10,$BU$14:$BW$44,2,FALSE)),"")</f>
        <v/>
      </c>
      <c r="IU36" s="182" t="str">
        <f>IF(COUNTIF($AJ36,CU$8),IF(COUNTIF($HX36:IT36,"")&lt;CU$13,CONCATENATE(" + ",VLOOKUP(IU$10,$BU$14:$BW$44,2,FALSE)),VLOOKUP(IU$10,$BU$14:$BW$44,2,FALSE)),"")</f>
        <v/>
      </c>
      <c r="IV36" s="182" t="str">
        <f>IF(COUNTIF($AJ36,CV$8),IF(COUNTIF($HX36:IU36,"")&lt;CV$13,CONCATENATE(" + ",VLOOKUP(IV$10,$BU$14:$BW$44,2,FALSE)),VLOOKUP(IV$10,$BU$14:$BW$44,2,FALSE)),"")</f>
        <v/>
      </c>
      <c r="IW36" s="183" t="str">
        <f>IF(COUNTIF($AJ36,CW$8),IF(COUNTIF($HX36:IV36,"")&lt;CW$13,CONCATENATE(" + ",VLOOKUP(IW$10,$BU$14:$BW$44,2,FALSE)),VLOOKUP(IW$10,$BU$14:$BW$44,2,FALSE)),"")</f>
        <v/>
      </c>
      <c r="IX36" s="181" t="str">
        <f t="shared" si="108"/>
        <v/>
      </c>
      <c r="IY36" s="184">
        <f t="shared" si="109"/>
        <v>0</v>
      </c>
      <c r="IZ36" s="182" t="str">
        <f t="shared" si="110"/>
        <v/>
      </c>
      <c r="JA36" s="182" t="str">
        <f t="shared" si="111"/>
        <v/>
      </c>
      <c r="JB36" s="182" t="str">
        <f t="shared" si="112"/>
        <v/>
      </c>
      <c r="JC36" s="182" t="str">
        <f t="shared" si="113"/>
        <v/>
      </c>
      <c r="JD36" s="182" t="str">
        <f t="shared" si="114"/>
        <v/>
      </c>
      <c r="JE36" s="182" t="str">
        <f t="shared" si="115"/>
        <v/>
      </c>
      <c r="JF36" s="182" t="str">
        <f t="shared" si="116"/>
        <v/>
      </c>
      <c r="JG36" s="182" t="str">
        <f t="shared" si="117"/>
        <v/>
      </c>
      <c r="JH36" s="182" t="str">
        <f t="shared" si="118"/>
        <v/>
      </c>
      <c r="JI36" s="182" t="str">
        <f t="shared" si="119"/>
        <v/>
      </c>
      <c r="JJ36" s="182" t="str">
        <f t="shared" si="120"/>
        <v/>
      </c>
      <c r="JK36" s="182" t="str">
        <f t="shared" si="121"/>
        <v/>
      </c>
      <c r="JL36" s="182" t="str">
        <f t="shared" si="122"/>
        <v/>
      </c>
      <c r="JM36" s="182" t="str">
        <f t="shared" si="123"/>
        <v/>
      </c>
      <c r="JN36" s="182" t="str">
        <f t="shared" si="124"/>
        <v/>
      </c>
      <c r="JO36" s="182" t="str">
        <f t="shared" si="125"/>
        <v/>
      </c>
      <c r="JP36" s="182" t="str">
        <f t="shared" si="126"/>
        <v/>
      </c>
      <c r="JQ36" s="182" t="str">
        <f t="shared" si="127"/>
        <v/>
      </c>
      <c r="JR36" s="182" t="str">
        <f t="shared" si="128"/>
        <v/>
      </c>
      <c r="JS36" s="182" t="str">
        <f t="shared" si="129"/>
        <v/>
      </c>
      <c r="JT36" s="182" t="str">
        <f t="shared" si="130"/>
        <v/>
      </c>
      <c r="JU36" s="182" t="str">
        <f t="shared" si="131"/>
        <v/>
      </c>
      <c r="JV36" s="182" t="str">
        <f t="shared" si="132"/>
        <v/>
      </c>
      <c r="JW36" s="183" t="str">
        <f t="shared" si="133"/>
        <v/>
      </c>
      <c r="JX36" s="179" t="str">
        <f t="shared" si="134"/>
        <v>Ano</v>
      </c>
      <c r="JY36" s="173" t="str">
        <f t="shared" si="135"/>
        <v/>
      </c>
      <c r="JZ36" s="173" t="str">
        <f>IF(COUNTIF($AK36,BZ$8),IF(COUNTIF($JX36:JY36,"")&lt;BZ$13,CONCATENATE(" + ",VLOOKUP(JZ$10,$BU$14:$BW$44,2,FALSE)),VLOOKUP(JZ$10,$BU$14:$BW$44,2,FALSE)),"")</f>
        <v/>
      </c>
      <c r="KA36" s="173" t="str">
        <f>IF(COUNTIF($AK36,CA$8),IF(COUNTIF($JX36:JZ36,"")&lt;CA$13,CONCATENATE(" + ",VLOOKUP(KA$10,$BU$14:$BW$44,2,FALSE)),VLOOKUP(KA$10,$BU$14:$BW$44,2,FALSE)),"")</f>
        <v/>
      </c>
      <c r="KB36" s="173" t="str">
        <f>IF(COUNTIF($AK36,CB$8),IF(COUNTIF($JX36:KA36,"")&lt;CB$13,CONCATENATE(" + ",VLOOKUP(KB$10,$BU$14:$BW$44,2,FALSE)),VLOOKUP(KB$10,$BU$14:$BW$44,2,FALSE)),"")</f>
        <v/>
      </c>
      <c r="KC36" s="173" t="str">
        <f>IF(COUNTIF($AK36,CC$8),IF(COUNTIF($JX36:KB36,"")&lt;CC$13,CONCATENATE(" + ",VLOOKUP(KC$10,$BU$14:$BW$44,2,FALSE)),VLOOKUP(KC$10,$BU$14:$BW$44,2,FALSE)),"")</f>
        <v/>
      </c>
      <c r="KD36" s="173" t="str">
        <f>IF(COUNTIF($AK36,CD$8),IF(COUNTIF($JX36:KC36,"")&lt;CD$13,CONCATENATE(" + ",VLOOKUP(KD$10,$BU$14:$BW$44,2,FALSE)),VLOOKUP(KD$10,$BU$14:$BW$44,2,FALSE)),"")</f>
        <v/>
      </c>
      <c r="KE36" s="173" t="str">
        <f>IF(COUNTIF($AK36,CE$8),IF(COUNTIF($JX36:KD36,"")&lt;CE$13,CONCATENATE(" + ",VLOOKUP(KE$10,$BU$14:$BW$44,2,FALSE)),VLOOKUP(KE$10,$BU$14:$BW$44,2,FALSE)),"")</f>
        <v/>
      </c>
      <c r="KF36" s="173" t="str">
        <f>IF(COUNTIF($AK36,CF$8),IF(COUNTIF($JX36:KE36,"")&lt;CF$13,CONCATENATE(" + ",VLOOKUP(KF$10,$BU$14:$BW$44,2,FALSE)),VLOOKUP(KF$10,$BU$14:$BW$44,2,FALSE)),"")</f>
        <v/>
      </c>
      <c r="KG36" s="173" t="str">
        <f>IF(COUNTIF($AK36,CG$8),IF(COUNTIF($JX36:KF36,"")&lt;CG$13,CONCATENATE(" + ",VLOOKUP(KG$10,$BU$14:$BW$44,2,FALSE)),VLOOKUP(KG$10,$BU$14:$BW$44,2,FALSE)),"")</f>
        <v/>
      </c>
      <c r="KH36" s="173" t="str">
        <f>IF(COUNTIF($AK36,CH$8),IF(COUNTIF($JX36:KG36,"")&lt;CH$13,CONCATENATE(" + ",VLOOKUP(KH$10,$BU$14:$BW$44,2,FALSE)),VLOOKUP(KH$10,$BU$14:$BW$44,2,FALSE)),"")</f>
        <v/>
      </c>
      <c r="KI36" s="173" t="str">
        <f>IF(COUNTIF($AK36,CI$8),IF(COUNTIF($JX36:KH36,"")&lt;CI$13,CONCATENATE(" + ",VLOOKUP(KI$10,$BU$14:$BW$44,2,FALSE)),VLOOKUP(KI$10,$BU$14:$BW$44,2,FALSE)),"")</f>
        <v/>
      </c>
      <c r="KJ36" s="173" t="str">
        <f>IF(COUNTIF($AK36,CJ$8),IF(COUNTIF($JX36:KI36,"")&lt;CJ$13,CONCATENATE(" + ",VLOOKUP(KJ$10,$BU$14:$BW$44,2,FALSE)),VLOOKUP(KJ$10,$BU$14:$BW$44,2,FALSE)),"")</f>
        <v/>
      </c>
      <c r="KK36" s="173" t="str">
        <f>IF(COUNTIF($AK36,CK$8),IF(COUNTIF($JX36:KJ36,"")&lt;CK$13,CONCATENATE(" + ",VLOOKUP(KK$10,$BU$14:$BW$44,2,FALSE)),VLOOKUP(KK$10,$BU$14:$BW$44,2,FALSE)),"")</f>
        <v/>
      </c>
      <c r="KL36" s="173" t="str">
        <f>IF(COUNTIF($AK36,CL$8),IF(COUNTIF($JX36:KK36,"")&lt;CL$13,CONCATENATE(" + ",VLOOKUP(KL$10,$BU$14:$BW$44,2,FALSE)),VLOOKUP(KL$10,$BU$14:$BW$44,2,FALSE)),"")</f>
        <v/>
      </c>
      <c r="KM36" s="173" t="str">
        <f>IF(COUNTIF($AK36,CM$8),IF(COUNTIF($JX36:KL36,"")&lt;CM$13,CONCATENATE(" + ",VLOOKUP(KM$10,$BU$14:$BW$44,2,FALSE)),VLOOKUP(KM$10,$BU$14:$BW$44,2,FALSE)),"")</f>
        <v/>
      </c>
      <c r="KN36" s="173" t="str">
        <f>IF(COUNTIF($AK36,CN$8),IF(COUNTIF($JX36:KM36,"")&lt;CN$13,CONCATENATE(" + ",VLOOKUP(KN$10,$BU$14:$BW$44,2,FALSE)),VLOOKUP(KN$10,$BU$14:$BW$44,2,FALSE)),"")</f>
        <v/>
      </c>
      <c r="KO36" s="173" t="str">
        <f>IF(COUNTIF($AK36,CO$8),IF(COUNTIF($JX36:KN36,"")&lt;CO$13,CONCATENATE(" + ",VLOOKUP(KO$10,$BU$14:$BW$44,2,FALSE)),VLOOKUP(KO$10,$BU$14:$BW$44,2,FALSE)),"")</f>
        <v/>
      </c>
      <c r="KP36" s="173" t="str">
        <f>IF(COUNTIF($AK36,CP$8),IF(COUNTIF($JX36:KO36,"")&lt;CP$13,CONCATENATE(" + ",VLOOKUP(KP$10,$BU$14:$BW$44,2,FALSE)),VLOOKUP(KP$10,$BU$14:$BW$44,2,FALSE)),"")</f>
        <v/>
      </c>
      <c r="KQ36" s="173" t="str">
        <f>IF(COUNTIF($AK36,CQ$8),IF(COUNTIF($JX36:KP36,"")&lt;CQ$13,CONCATENATE(" + ",VLOOKUP(KQ$10,$BU$14:$BW$44,2,FALSE)),VLOOKUP(KQ$10,$BU$14:$BW$44,2,FALSE)),"")</f>
        <v/>
      </c>
      <c r="KR36" s="173" t="str">
        <f>IF(COUNTIF($AK36,CR$8),IF(COUNTIF($JX36:KQ36,"")&lt;CR$13,CONCATENATE(" + ",VLOOKUP(KR$10,$BU$14:$BW$44,2,FALSE)),VLOOKUP(KR$10,$BU$14:$BW$44,2,FALSE)),"")</f>
        <v/>
      </c>
      <c r="KS36" s="173" t="str">
        <f>IF(COUNTIF($AK36,CS$8),IF(COUNTIF($JX36:KR36,"")&lt;CS$13,CONCATENATE(" + ",VLOOKUP(KS$10,$BU$14:$BW$44,2,FALSE)),VLOOKUP(KS$10,$BU$14:$BW$44,2,FALSE)),"")</f>
        <v/>
      </c>
      <c r="KT36" s="173" t="str">
        <f>IF(COUNTIF($AK36,CT$8),IF(COUNTIF($JX36:KS36,"")&lt;CT$13,CONCATENATE(" + ",VLOOKUP(KT$10,$BU$14:$BW$44,2,FALSE)),VLOOKUP(KT$10,$BU$14:$BW$44,2,FALSE)),"")</f>
        <v/>
      </c>
      <c r="KU36" s="173" t="str">
        <f>IF(COUNTIF($AK36,CU$8),IF(COUNTIF($JX36:KT36,"")&lt;CU$13,CONCATENATE(" + ",VLOOKUP(KU$10,$BU$14:$BW$44,2,FALSE)),VLOOKUP(KU$10,$BU$14:$BW$44,2,FALSE)),"")</f>
        <v/>
      </c>
      <c r="KV36" s="173" t="str">
        <f>IF(COUNTIF($AK36,CV$8),IF(COUNTIF($JX36:KU36,"")&lt;CV$13,CONCATENATE(" + ",VLOOKUP(KV$10,$BU$14:$BW$44,2,FALSE)),VLOOKUP(KV$10,$BU$14:$BW$44,2,FALSE)),"")</f>
        <v/>
      </c>
      <c r="KW36" s="180" t="str">
        <f>IF(COUNTIF($AK36,CW$8),IF(COUNTIF($JX36:KV36,"")&lt;CW$13,CONCATENATE(" + ",VLOOKUP(KW$10,$BU$14:$BW$44,2,FALSE)),VLOOKUP(KW$10,$BU$14:$BW$44,2,FALSE)),"")</f>
        <v/>
      </c>
      <c r="KX36" s="179">
        <f t="shared" si="136"/>
        <v>12</v>
      </c>
      <c r="KY36" s="174" t="str">
        <f t="shared" si="137"/>
        <v/>
      </c>
      <c r="KZ36" s="173" t="str">
        <f t="shared" si="138"/>
        <v/>
      </c>
      <c r="LA36" s="173" t="str">
        <f t="shared" si="139"/>
        <v/>
      </c>
      <c r="LB36" s="173" t="str">
        <f t="shared" si="140"/>
        <v/>
      </c>
      <c r="LC36" s="173" t="str">
        <f t="shared" si="141"/>
        <v/>
      </c>
      <c r="LD36" s="173" t="str">
        <f t="shared" si="142"/>
        <v/>
      </c>
      <c r="LE36" s="173" t="str">
        <f t="shared" si="143"/>
        <v/>
      </c>
      <c r="LF36" s="173" t="str">
        <f t="shared" si="144"/>
        <v/>
      </c>
      <c r="LG36" s="173" t="str">
        <f t="shared" si="145"/>
        <v/>
      </c>
      <c r="LH36" s="173" t="str">
        <f t="shared" si="146"/>
        <v/>
      </c>
      <c r="LI36" s="173" t="str">
        <f t="shared" si="147"/>
        <v/>
      </c>
      <c r="LJ36" s="173" t="str">
        <f t="shared" si="148"/>
        <v/>
      </c>
      <c r="LK36" s="173" t="str">
        <f t="shared" si="149"/>
        <v/>
      </c>
      <c r="LL36" s="173" t="str">
        <f t="shared" si="150"/>
        <v/>
      </c>
      <c r="LM36" s="173" t="str">
        <f t="shared" si="151"/>
        <v/>
      </c>
      <c r="LN36" s="173" t="str">
        <f t="shared" si="152"/>
        <v/>
      </c>
      <c r="LO36" s="173" t="str">
        <f t="shared" si="153"/>
        <v/>
      </c>
      <c r="LP36" s="173" t="str">
        <f t="shared" si="154"/>
        <v/>
      </c>
      <c r="LQ36" s="173" t="str">
        <f t="shared" si="155"/>
        <v/>
      </c>
      <c r="LR36" s="173" t="str">
        <f t="shared" si="156"/>
        <v/>
      </c>
      <c r="LS36" s="173" t="str">
        <f t="shared" si="157"/>
        <v/>
      </c>
      <c r="LT36" s="173" t="str">
        <f t="shared" si="158"/>
        <v/>
      </c>
      <c r="LU36" s="173" t="str">
        <f t="shared" si="159"/>
        <v/>
      </c>
      <c r="LV36" s="173" t="str">
        <f t="shared" si="160"/>
        <v/>
      </c>
      <c r="LW36" s="180" t="str">
        <f t="shared" si="161"/>
        <v/>
      </c>
      <c r="LX36" s="181" t="str">
        <f t="shared" si="162"/>
        <v/>
      </c>
      <c r="LY36" s="182" t="str">
        <f t="shared" si="163"/>
        <v>Ne</v>
      </c>
      <c r="LZ36" s="182" t="str">
        <f>IF(COUNTIF($AL36,BZ$8),IF(COUNTIF($LX36:LY36,"")&lt;BZ$13,CONCATENATE(" + ",VLOOKUP(LZ$10,$BU$14:$BW$44,2,FALSE)),VLOOKUP(LZ$10,$BU$14:$BW$44,2,FALSE)),"")</f>
        <v/>
      </c>
      <c r="MA36" s="182" t="str">
        <f>IF(COUNTIF($AL36,CA$8),IF(COUNTIF($LX36:LZ36,"")&lt;CA$13,CONCATENATE(" + ",VLOOKUP(MA$10,$BU$14:$BW$44,2,FALSE)),VLOOKUP(MA$10,$BU$14:$BW$44,2,FALSE)),"")</f>
        <v/>
      </c>
      <c r="MB36" s="182" t="str">
        <f>IF(COUNTIF($AL36,CB$8),IF(COUNTIF($LX36:MA36,"")&lt;CB$13,CONCATENATE(" + ",VLOOKUP(MB$10,$BU$14:$BW$44,2,FALSE)),VLOOKUP(MB$10,$BU$14:$BW$44,2,FALSE)),"")</f>
        <v/>
      </c>
      <c r="MC36" s="182" t="str">
        <f>IF(COUNTIF($AL36,CC$8),IF(COUNTIF($LX36:MB36,"")&lt;CC$13,CONCATENATE(" + ",VLOOKUP(MC$10,$BU$14:$BW$44,2,FALSE)),VLOOKUP(MC$10,$BU$14:$BW$44,2,FALSE)),"")</f>
        <v/>
      </c>
      <c r="MD36" s="182" t="str">
        <f>IF(COUNTIF($AL36,CD$8),IF(COUNTIF($LX36:MC36,"")&lt;CD$13,CONCATENATE(" + ",VLOOKUP(MD$10,$BU$14:$BW$44,2,FALSE)),VLOOKUP(MD$10,$BU$14:$BW$44,2,FALSE)),"")</f>
        <v/>
      </c>
      <c r="ME36" s="182" t="str">
        <f>IF(COUNTIF($AL36,CE$8),IF(COUNTIF($LX36:MD36,"")&lt;CE$13,CONCATENATE(" + ",VLOOKUP(ME$10,$BU$14:$BW$44,2,FALSE)),VLOOKUP(ME$10,$BU$14:$BW$44,2,FALSE)),"")</f>
        <v/>
      </c>
      <c r="MF36" s="182" t="str">
        <f>IF(COUNTIF($AL36,CF$8),IF(COUNTIF($LX36:ME36,"")&lt;CF$13,CONCATENATE(" + ",VLOOKUP(MF$10,$BU$14:$BW$44,2,FALSE)),VLOOKUP(MF$10,$BU$14:$BW$44,2,FALSE)),"")</f>
        <v/>
      </c>
      <c r="MG36" s="182" t="str">
        <f>IF(COUNTIF($AL36,CG$8),IF(COUNTIF($LX36:MF36,"")&lt;CG$13,CONCATENATE(" + ",VLOOKUP(MG$10,$BU$14:$BW$44,2,FALSE)),VLOOKUP(MG$10,$BU$14:$BW$44,2,FALSE)),"")</f>
        <v/>
      </c>
      <c r="MH36" s="182" t="str">
        <f>IF(COUNTIF($AL36,CH$8),IF(COUNTIF($LX36:MG36,"")&lt;CH$13,CONCATENATE(" + ",VLOOKUP(MH$10,$BU$14:$BW$44,2,FALSE)),VLOOKUP(MH$10,$BU$14:$BW$44,2,FALSE)),"")</f>
        <v/>
      </c>
      <c r="MI36" s="182" t="str">
        <f>IF(COUNTIF($AL36,CI$8),IF(COUNTIF($LX36:MH36,"")&lt;CI$13,CONCATENATE(" + ",VLOOKUP(MI$10,$BU$14:$BW$44,2,FALSE)),VLOOKUP(MI$10,$BU$14:$BW$44,2,FALSE)),"")</f>
        <v/>
      </c>
      <c r="MJ36" s="182" t="str">
        <f>IF(COUNTIF($AL36,CJ$8),IF(COUNTIF($LX36:MI36,"")&lt;CJ$13,CONCATENATE(" + ",VLOOKUP(MJ$10,$BU$14:$BW$44,2,FALSE)),VLOOKUP(MJ$10,$BU$14:$BW$44,2,FALSE)),"")</f>
        <v/>
      </c>
      <c r="MK36" s="182" t="str">
        <f>IF(COUNTIF($AL36,CK$8),IF(COUNTIF($LX36:MJ36,"")&lt;CK$13,CONCATENATE(" + ",VLOOKUP(MK$10,$BU$14:$BW$44,2,FALSE)),VLOOKUP(MK$10,$BU$14:$BW$44,2,FALSE)),"")</f>
        <v/>
      </c>
      <c r="ML36" s="182" t="str">
        <f>IF(COUNTIF($AL36,CL$8),IF(COUNTIF($LX36:MK36,"")&lt;CL$13,CONCATENATE(" + ",VLOOKUP(ML$10,$BU$14:$BW$44,2,FALSE)),VLOOKUP(ML$10,$BU$14:$BW$44,2,FALSE)),"")</f>
        <v/>
      </c>
      <c r="MM36" s="182" t="str">
        <f>IF(COUNTIF($AL36,CM$8),IF(COUNTIF($LX36:ML36,"")&lt;CM$13,CONCATENATE(" + ",VLOOKUP(MM$10,$BU$14:$BW$44,2,FALSE)),VLOOKUP(MM$10,$BU$14:$BW$44,2,FALSE)),"")</f>
        <v/>
      </c>
      <c r="MN36" s="182" t="str">
        <f>IF(COUNTIF($AL36,CN$8),IF(COUNTIF($LX36:MM36,"")&lt;CN$13,CONCATENATE(" + ",VLOOKUP(MN$10,$BU$14:$BW$44,2,FALSE)),VLOOKUP(MN$10,$BU$14:$BW$44,2,FALSE)),"")</f>
        <v/>
      </c>
      <c r="MO36" s="182" t="str">
        <f>IF(COUNTIF($AL36,CO$8),IF(COUNTIF($LX36:MN36,"")&lt;CO$13,CONCATENATE(" + ",VLOOKUP(MO$10,$BU$14:$BW$44,2,FALSE)),VLOOKUP(MO$10,$BU$14:$BW$44,2,FALSE)),"")</f>
        <v/>
      </c>
      <c r="MP36" s="182" t="str">
        <f>IF(COUNTIF($AL36,CP$8),IF(COUNTIF($LX36:MO36,"")&lt;CP$13,CONCATENATE(" + ",VLOOKUP(MP$10,$BU$14:$BW$44,2,FALSE)),VLOOKUP(MP$10,$BU$14:$BW$44,2,FALSE)),"")</f>
        <v/>
      </c>
      <c r="MQ36" s="182" t="str">
        <f>IF(COUNTIF($AL36,CQ$8),IF(COUNTIF($LX36:MP36,"")&lt;CQ$13,CONCATENATE(" + ",VLOOKUP(MQ$10,$BU$14:$BW$44,2,FALSE)),VLOOKUP(MQ$10,$BU$14:$BW$44,2,FALSE)),"")</f>
        <v/>
      </c>
      <c r="MR36" s="182" t="str">
        <f>IF(COUNTIF($AL36,CR$8),IF(COUNTIF($LX36:MQ36,"")&lt;CR$13,CONCATENATE(" + ",VLOOKUP(MR$10,$BU$14:$BW$44,2,FALSE)),VLOOKUP(MR$10,$BU$14:$BW$44,2,FALSE)),"")</f>
        <v/>
      </c>
      <c r="MS36" s="182" t="str">
        <f>IF(COUNTIF($AL36,CS$8),IF(COUNTIF($LX36:MR36,"")&lt;CS$13,CONCATENATE(" + ",VLOOKUP(MS$10,$BU$14:$BW$44,2,FALSE)),VLOOKUP(MS$10,$BU$14:$BW$44,2,FALSE)),"")</f>
        <v/>
      </c>
      <c r="MT36" s="182" t="str">
        <f>IF(COUNTIF($AL36,CT$8),IF(COUNTIF($LX36:MS36,"")&lt;CT$13,CONCATENATE(" + ",VLOOKUP(MT$10,$BU$14:$BW$44,2,FALSE)),VLOOKUP(MT$10,$BU$14:$BW$44,2,FALSE)),"")</f>
        <v/>
      </c>
      <c r="MU36" s="182" t="str">
        <f>IF(COUNTIF($AL36,CU$8),IF(COUNTIF($LX36:MT36,"")&lt;CU$13,CONCATENATE(" + ",VLOOKUP(MU$10,$BU$14:$BW$44,2,FALSE)),VLOOKUP(MU$10,$BU$14:$BW$44,2,FALSE)),"")</f>
        <v/>
      </c>
      <c r="MV36" s="182" t="str">
        <f>IF(COUNTIF($AL36,CV$8),IF(COUNTIF($LX36:MU36,"")&lt;CV$13,CONCATENATE(" + ",VLOOKUP(MV$10,$BU$14:$BW$44,2,FALSE)),VLOOKUP(MV$10,$BU$14:$BW$44,2,FALSE)),"")</f>
        <v/>
      </c>
      <c r="MW36" s="183" t="str">
        <f>IF(COUNTIF($AL36,CW$8),IF(COUNTIF($LX36:MV36,"")&lt;CW$13,CONCATENATE(" + ",VLOOKUP(MW$10,$BU$14:$BW$44,2,FALSE)),VLOOKUP(MW$10,$BU$14:$BW$44,2,FALSE)),"")</f>
        <v/>
      </c>
      <c r="MX36" s="181" t="str">
        <f t="shared" si="164"/>
        <v/>
      </c>
      <c r="MY36" s="184">
        <f t="shared" si="165"/>
        <v>0</v>
      </c>
      <c r="MZ36" s="182" t="str">
        <f t="shared" si="166"/>
        <v/>
      </c>
      <c r="NA36" s="182" t="str">
        <f t="shared" si="167"/>
        <v/>
      </c>
      <c r="NB36" s="182" t="str">
        <f t="shared" si="168"/>
        <v/>
      </c>
      <c r="NC36" s="182" t="str">
        <f t="shared" si="169"/>
        <v/>
      </c>
      <c r="ND36" s="182" t="str">
        <f t="shared" si="170"/>
        <v/>
      </c>
      <c r="NE36" s="182" t="str">
        <f t="shared" si="171"/>
        <v/>
      </c>
      <c r="NF36" s="182" t="str">
        <f t="shared" si="172"/>
        <v/>
      </c>
      <c r="NG36" s="182" t="str">
        <f t="shared" si="173"/>
        <v/>
      </c>
      <c r="NH36" s="182" t="str">
        <f t="shared" si="174"/>
        <v/>
      </c>
      <c r="NI36" s="182" t="str">
        <f t="shared" si="175"/>
        <v/>
      </c>
      <c r="NJ36" s="182" t="str">
        <f t="shared" si="176"/>
        <v/>
      </c>
      <c r="NK36" s="182" t="str">
        <f t="shared" si="177"/>
        <v/>
      </c>
      <c r="NL36" s="182" t="str">
        <f t="shared" si="178"/>
        <v/>
      </c>
      <c r="NM36" s="182" t="str">
        <f t="shared" si="179"/>
        <v/>
      </c>
      <c r="NN36" s="182" t="str">
        <f t="shared" si="180"/>
        <v/>
      </c>
      <c r="NO36" s="182" t="str">
        <f t="shared" si="181"/>
        <v/>
      </c>
      <c r="NP36" s="182" t="str">
        <f t="shared" si="182"/>
        <v/>
      </c>
      <c r="NQ36" s="182" t="str">
        <f t="shared" si="183"/>
        <v/>
      </c>
      <c r="NR36" s="182" t="str">
        <f t="shared" si="184"/>
        <v/>
      </c>
      <c r="NS36" s="182" t="str">
        <f t="shared" si="185"/>
        <v/>
      </c>
      <c r="NT36" s="182" t="str">
        <f t="shared" si="186"/>
        <v/>
      </c>
      <c r="NU36" s="182" t="str">
        <f t="shared" si="187"/>
        <v/>
      </c>
      <c r="NV36" s="182" t="str">
        <f t="shared" si="188"/>
        <v/>
      </c>
      <c r="NW36" s="183" t="str">
        <f t="shared" si="189"/>
        <v/>
      </c>
    </row>
    <row r="37" spans="1:387" ht="17.25" customHeight="1" x14ac:dyDescent="0.25">
      <c r="A37" s="223" t="s">
        <v>390</v>
      </c>
      <c r="B37" s="224" t="s">
        <v>578</v>
      </c>
      <c r="C37" s="225" t="s">
        <v>579</v>
      </c>
      <c r="D37" s="225" t="s">
        <v>580</v>
      </c>
      <c r="E37" s="226" t="s">
        <v>581</v>
      </c>
      <c r="F37" s="227" t="s">
        <v>582</v>
      </c>
      <c r="G37" s="225" t="s">
        <v>133</v>
      </c>
      <c r="H37" s="225" t="s">
        <v>396</v>
      </c>
      <c r="I37" s="227" t="s">
        <v>583</v>
      </c>
      <c r="J37" s="227" t="s">
        <v>584</v>
      </c>
      <c r="K37" s="227" t="s">
        <v>585</v>
      </c>
      <c r="L37" s="227" t="s">
        <v>586</v>
      </c>
      <c r="M37" s="227" t="s">
        <v>587</v>
      </c>
      <c r="N37" s="228" t="s">
        <v>588</v>
      </c>
      <c r="O37" s="228" t="s">
        <v>589</v>
      </c>
      <c r="P37" s="228" t="s">
        <v>590</v>
      </c>
      <c r="Q37" s="228" t="s">
        <v>591</v>
      </c>
      <c r="R37" s="228" t="s">
        <v>405</v>
      </c>
      <c r="S37" s="228" t="s">
        <v>592</v>
      </c>
      <c r="T37" s="229">
        <v>60000</v>
      </c>
      <c r="U37" s="230" t="s">
        <v>477</v>
      </c>
      <c r="V37" s="230" t="s">
        <v>428</v>
      </c>
      <c r="W37" s="229">
        <v>30000</v>
      </c>
      <c r="X37" s="229">
        <v>0</v>
      </c>
      <c r="Y37" s="229" t="s">
        <v>429</v>
      </c>
      <c r="Z37" s="229" t="s">
        <v>409</v>
      </c>
      <c r="AA37" s="231">
        <v>15000</v>
      </c>
      <c r="AB37" s="223"/>
      <c r="AC37" s="223"/>
      <c r="AD37" s="223"/>
      <c r="AE37" s="223"/>
      <c r="AF37" s="223"/>
      <c r="AG37" s="223" t="s">
        <v>221</v>
      </c>
      <c r="AH37" s="233" t="s">
        <v>247</v>
      </c>
      <c r="AI37" s="233" t="s">
        <v>273</v>
      </c>
      <c r="AJ37" s="233" t="s">
        <v>300</v>
      </c>
      <c r="AK37" s="233" t="s">
        <v>325</v>
      </c>
      <c r="AL37" s="233" t="s">
        <v>352</v>
      </c>
      <c r="AM37" s="41" t="s">
        <v>160</v>
      </c>
      <c r="AN37" s="42">
        <v>0</v>
      </c>
      <c r="AO37" s="232" t="s">
        <v>410</v>
      </c>
      <c r="AP37" s="42">
        <v>8</v>
      </c>
      <c r="AQ37" s="41" t="s">
        <v>411</v>
      </c>
      <c r="AR37" s="43">
        <v>10</v>
      </c>
      <c r="AS37" s="41" t="s">
        <v>412</v>
      </c>
      <c r="AT37" s="43">
        <v>6</v>
      </c>
      <c r="AU37" s="75" t="str">
        <f t="shared" si="1"/>
        <v>Ano</v>
      </c>
      <c r="AV37" s="75">
        <f t="shared" si="2"/>
        <v>10</v>
      </c>
      <c r="AW37" s="75" t="str">
        <f t="shared" si="3"/>
        <v>Ano</v>
      </c>
      <c r="AX37" s="75">
        <f t="shared" si="4"/>
        <v>12</v>
      </c>
      <c r="AY37" s="75" t="str">
        <f t="shared" si="5"/>
        <v>Do 10 000</v>
      </c>
      <c r="AZ37" s="75">
        <f t="shared" si="6"/>
        <v>8</v>
      </c>
      <c r="BA37" s="75" t="str">
        <f t="shared" si="7"/>
        <v>Ne</v>
      </c>
      <c r="BB37" s="75">
        <f t="shared" si="8"/>
        <v>0</v>
      </c>
      <c r="BC37" s="75" t="str">
        <f t="shared" si="9"/>
        <v>Ano</v>
      </c>
      <c r="BD37" s="75">
        <f t="shared" si="10"/>
        <v>12</v>
      </c>
      <c r="BE37" s="75" t="str">
        <f t="shared" si="11"/>
        <v>Ne</v>
      </c>
      <c r="BF37" s="75">
        <f t="shared" si="12"/>
        <v>0</v>
      </c>
      <c r="BG37" s="69">
        <f t="shared" si="13"/>
        <v>42</v>
      </c>
      <c r="BH37" s="70">
        <f t="shared" si="14"/>
        <v>24</v>
      </c>
      <c r="BI37" s="69">
        <f t="shared" si="15"/>
        <v>66</v>
      </c>
      <c r="BJ37" s="71">
        <f t="shared" si="16"/>
        <v>0.15</v>
      </c>
      <c r="BK37" s="204">
        <f t="shared" si="17"/>
        <v>0.66</v>
      </c>
      <c r="BL37" s="72">
        <f t="shared" si="18"/>
        <v>0.5</v>
      </c>
      <c r="BM37" s="83">
        <f t="shared" si="19"/>
        <v>0.5</v>
      </c>
      <c r="BN37" s="221">
        <f t="shared" si="20"/>
        <v>1</v>
      </c>
      <c r="BO37" s="202">
        <f t="shared" si="21"/>
        <v>15000</v>
      </c>
      <c r="BP37" s="101" t="str">
        <f t="shared" si="22"/>
        <v>Jeseník</v>
      </c>
      <c r="BQ37" s="100">
        <v>12800</v>
      </c>
      <c r="BR37" s="95" t="s">
        <v>66</v>
      </c>
      <c r="BS37" s="95" t="s">
        <v>66</v>
      </c>
      <c r="BT37" s="16"/>
      <c r="BU37" s="45"/>
      <c r="BV37" s="44"/>
      <c r="BW37" s="45"/>
      <c r="BX37" s="179" t="str">
        <f t="shared" si="23"/>
        <v>Ano</v>
      </c>
      <c r="BY37" s="173" t="str">
        <f t="shared" si="24"/>
        <v/>
      </c>
      <c r="BZ37" s="173" t="str">
        <f>IF(COUNTIF($AG37,BZ$8),IF(COUNTIF($BX37:BY37,"")&lt;BZ$13,CONCATENATE(" + ",VLOOKUP(BZ$10,$BU$14:$BW$44,2,FALSE)),VLOOKUP(BZ$10,$BU$14:$BW$44,2,FALSE)),"")</f>
        <v/>
      </c>
      <c r="CA37" s="173" t="str">
        <f>IF(COUNTIF($AG37,CA$8),IF(COUNTIF($BX37:BZ37,"")&lt;CA$13,CONCATENATE(" + ",VLOOKUP(CA$10,$BU$14:$BW$44,2,FALSE)),VLOOKUP(CA$10,$BU$14:$BW$44,2,FALSE)),"")</f>
        <v/>
      </c>
      <c r="CB37" s="173" t="str">
        <f>IF(COUNTIF($AG37,CB$8),IF(COUNTIF($BX37:CA37,"")&lt;CB$13,CONCATENATE(" + ",VLOOKUP(CB$10,$BU$14:$BW$44,2,FALSE)),VLOOKUP(CB$10,$BU$14:$BW$44,2,FALSE)),"")</f>
        <v/>
      </c>
      <c r="CC37" s="173" t="str">
        <f>IF(COUNTIF($AG37,CC$8),IF(COUNTIF($BX37:CB37,"")&lt;CC$13,CONCATENATE(" + ",VLOOKUP(CC$10,$BU$14:$BW$44,2,FALSE)),VLOOKUP(CC$10,$BU$14:$BW$44,2,FALSE)),"")</f>
        <v/>
      </c>
      <c r="CD37" s="173" t="str">
        <f>IF(COUNTIF($AG37,CD$8),IF(COUNTIF($BX37:CC37,"")&lt;CD$13,CONCATENATE(" + ",VLOOKUP(CD$10,$BU$14:$BW$44,2,FALSE)),VLOOKUP(CD$10,$BU$14:$BW$44,2,FALSE)),"")</f>
        <v/>
      </c>
      <c r="CE37" s="173" t="str">
        <f>IF(COUNTIF($AG37,CE$8),IF(COUNTIF($BX37:CD37,"")&lt;CE$13,CONCATENATE(" + ",VLOOKUP(CE$10,$BU$14:$BW$44,2,FALSE)),VLOOKUP(CE$10,$BU$14:$BW$44,2,FALSE)),"")</f>
        <v/>
      </c>
      <c r="CF37" s="173" t="str">
        <f>IF(COUNTIF($AG37,CF$8),IF(COUNTIF($BX37:CE37,"")&lt;CF$13,CONCATENATE(" + ",VLOOKUP(CF$10,$BU$14:$BW$44,2,FALSE)),VLOOKUP(CF$10,$BU$14:$BW$44,2,FALSE)),"")</f>
        <v/>
      </c>
      <c r="CG37" s="173" t="str">
        <f>IF(COUNTIF($AG37,CG$8),IF(COUNTIF($BX37:CF37,"")&lt;CG$13,CONCATENATE(" + ",VLOOKUP(CG$10,$BU$14:$BW$44,2,FALSE)),VLOOKUP(CG$10,$BU$14:$BW$44,2,FALSE)),"")</f>
        <v/>
      </c>
      <c r="CH37" s="173" t="str">
        <f>IF(COUNTIF($AG37,CH$8),IF(COUNTIF($BX37:CG37,"")&lt;CH$13,CONCATENATE(" + ",VLOOKUP(CH$10,$BU$14:$BW$44,2,FALSE)),VLOOKUP(CH$10,$BU$14:$BW$44,2,FALSE)),"")</f>
        <v/>
      </c>
      <c r="CI37" s="173" t="str">
        <f>IF(COUNTIF($AG37,CI$8),IF(COUNTIF($BX37:CH37,"")&lt;CI$13,CONCATENATE(" + ",VLOOKUP(CI$10,$BU$14:$BW$44,2,FALSE)),VLOOKUP(CI$10,$BU$14:$BW$44,2,FALSE)),"")</f>
        <v/>
      </c>
      <c r="CJ37" s="173" t="str">
        <f>IF(COUNTIF($AG37,CJ$8),IF(COUNTIF($BX37:CI37,"")&lt;CJ$13,CONCATENATE(" + ",VLOOKUP(CJ$10,$BU$14:$BW$44,2,FALSE)),VLOOKUP(CJ$10,$BU$14:$BW$44,2,FALSE)),"")</f>
        <v/>
      </c>
      <c r="CK37" s="173" t="str">
        <f>IF(COUNTIF($AG37,CK$8),IF(COUNTIF($BX37:CJ37,"")&lt;CK$13,CONCATENATE(" + ",VLOOKUP(CK$10,$BU$14:$BW$44,2,FALSE)),VLOOKUP(CK$10,$BU$14:$BW$44,2,FALSE)),"")</f>
        <v/>
      </c>
      <c r="CL37" s="173" t="str">
        <f>IF(COUNTIF($AG37,CL$8),IF(COUNTIF($BX37:CK37,"")&lt;CL$13,CONCATENATE(" + ",VLOOKUP(CL$10,$BU$14:$BW$44,2,FALSE)),VLOOKUP(CL$10,$BU$14:$BW$44,2,FALSE)),"")</f>
        <v/>
      </c>
      <c r="CM37" s="173" t="str">
        <f>IF(COUNTIF($AG37,CM$8),IF(COUNTIF($BX37:CL37,"")&lt;CM$13,CONCATENATE(" + ",VLOOKUP(CM$10,$BU$14:$BW$44,2,FALSE)),VLOOKUP(CM$10,$BU$14:$BW$44,2,FALSE)),"")</f>
        <v/>
      </c>
      <c r="CN37" s="173" t="str">
        <f>IF(COUNTIF($AG37,CN$8),IF(COUNTIF($BX37:CM37,"")&lt;CN$13,CONCATENATE(" + ",VLOOKUP(CN$10,$BU$14:$BW$44,2,FALSE)),VLOOKUP(CN$10,$BU$14:$BW$44,2,FALSE)),"")</f>
        <v/>
      </c>
      <c r="CO37" s="173" t="str">
        <f>IF(COUNTIF($AG37,CO$8),IF(COUNTIF($BX37:CN37,"")&lt;CO$13,CONCATENATE(" + ",VLOOKUP(CO$10,$BU$14:$BW$44,2,FALSE)),VLOOKUP(CO$10,$BU$14:$BW$44,2,FALSE)),"")</f>
        <v/>
      </c>
      <c r="CP37" s="173" t="str">
        <f>IF(COUNTIF($AG37,CP$8),IF(COUNTIF($BX37:CO37,"")&lt;CP$13,CONCATENATE(" + ",VLOOKUP(CP$10,$BU$14:$BW$44,2,FALSE)),VLOOKUP(CP$10,$BU$14:$BW$44,2,FALSE)),"")</f>
        <v/>
      </c>
      <c r="CQ37" s="173" t="str">
        <f>IF(COUNTIF($AG37,CQ$8),IF(COUNTIF($BX37:CP37,"")&lt;CQ$13,CONCATENATE(" + ",VLOOKUP(CQ$10,$BU$14:$BW$44,2,FALSE)),VLOOKUP(CQ$10,$BU$14:$BW$44,2,FALSE)),"")</f>
        <v/>
      </c>
      <c r="CR37" s="173" t="str">
        <f>IF(COUNTIF($AG37,CR$8),IF(COUNTIF($BX37:CQ37,"")&lt;CR$13,CONCATENATE(" + ",VLOOKUP(CR$10,$BU$14:$BW$44,2,FALSE)),VLOOKUP(CR$10,$BU$14:$BW$44,2,FALSE)),"")</f>
        <v/>
      </c>
      <c r="CS37" s="173" t="str">
        <f>IF(COUNTIF($AG37,CS$8),IF(COUNTIF($BX37:CR37,"")&lt;CS$13,CONCATENATE(" + ",VLOOKUP(CS$10,$BU$14:$BW$44,2,FALSE)),VLOOKUP(CS$10,$BU$14:$BW$44,2,FALSE)),"")</f>
        <v/>
      </c>
      <c r="CT37" s="173" t="str">
        <f>IF(COUNTIF($AG37,CT$8),IF(COUNTIF($BX37:CS37,"")&lt;CT$13,CONCATENATE(" + ",VLOOKUP(CT$10,$BU$14:$BW$44,2,FALSE)),VLOOKUP(CT$10,$BU$14:$BW$44,2,FALSE)),"")</f>
        <v/>
      </c>
      <c r="CU37" s="173" t="str">
        <f>IF(COUNTIF($AG37,CU$8),IF(COUNTIF($BX37:CT37,"")&lt;CU$13,CONCATENATE(" + ",VLOOKUP(CU$10,$BU$14:$BW$44,2,FALSE)),VLOOKUP(CU$10,$BU$14:$BW$44,2,FALSE)),"")</f>
        <v/>
      </c>
      <c r="CV37" s="173" t="str">
        <f>IF(COUNTIF($AG37,CV$8),IF(COUNTIF($BX37:CU37,"")&lt;CV$13,CONCATENATE(" + ",VLOOKUP(CV$10,$BU$14:$BW$44,2,FALSE)),VLOOKUP(CV$10,$BU$14:$BW$44,2,FALSE)),"")</f>
        <v/>
      </c>
      <c r="CW37" s="173" t="str">
        <f>IF(COUNTIF($AG37,CW$8),IF(COUNTIF($BX37:CV37,"")&lt;CW$13,CONCATENATE(" + ",VLOOKUP(CW$10,$BU$14:$BW$44,2,FALSE)),VLOOKUP(CW$10,$BU$14:$BW$44,2,FALSE)),"")</f>
        <v/>
      </c>
      <c r="CX37" s="179">
        <f t="shared" si="25"/>
        <v>10</v>
      </c>
      <c r="CY37" s="174" t="str">
        <f t="shared" si="26"/>
        <v/>
      </c>
      <c r="CZ37" s="173" t="str">
        <f t="shared" si="27"/>
        <v/>
      </c>
      <c r="DA37" s="173" t="str">
        <f t="shared" si="28"/>
        <v/>
      </c>
      <c r="DB37" s="173" t="str">
        <f t="shared" si="29"/>
        <v/>
      </c>
      <c r="DC37" s="173" t="str">
        <f t="shared" si="30"/>
        <v/>
      </c>
      <c r="DD37" s="173" t="str">
        <f t="shared" si="31"/>
        <v/>
      </c>
      <c r="DE37" s="173" t="str">
        <f t="shared" si="32"/>
        <v/>
      </c>
      <c r="DF37" s="173" t="str">
        <f t="shared" si="33"/>
        <v/>
      </c>
      <c r="DG37" s="173" t="str">
        <f t="shared" si="34"/>
        <v/>
      </c>
      <c r="DH37" s="173" t="str">
        <f t="shared" si="35"/>
        <v/>
      </c>
      <c r="DI37" s="173" t="str">
        <f t="shared" si="36"/>
        <v/>
      </c>
      <c r="DJ37" s="173" t="str">
        <f t="shared" si="37"/>
        <v/>
      </c>
      <c r="DK37" s="173" t="str">
        <f t="shared" si="38"/>
        <v/>
      </c>
      <c r="DL37" s="173" t="str">
        <f t="shared" si="39"/>
        <v/>
      </c>
      <c r="DM37" s="173" t="str">
        <f t="shared" si="40"/>
        <v/>
      </c>
      <c r="DN37" s="173" t="str">
        <f t="shared" si="41"/>
        <v/>
      </c>
      <c r="DO37" s="173" t="str">
        <f t="shared" si="42"/>
        <v/>
      </c>
      <c r="DP37" s="173" t="str">
        <f t="shared" si="43"/>
        <v/>
      </c>
      <c r="DQ37" s="173" t="str">
        <f t="shared" si="44"/>
        <v/>
      </c>
      <c r="DR37" s="173" t="str">
        <f t="shared" si="45"/>
        <v/>
      </c>
      <c r="DS37" s="173" t="str">
        <f t="shared" si="46"/>
        <v/>
      </c>
      <c r="DT37" s="173" t="str">
        <f t="shared" si="47"/>
        <v/>
      </c>
      <c r="DU37" s="173" t="str">
        <f t="shared" si="48"/>
        <v/>
      </c>
      <c r="DV37" s="173" t="str">
        <f t="shared" si="49"/>
        <v/>
      </c>
      <c r="DW37" s="180" t="str">
        <f t="shared" si="50"/>
        <v/>
      </c>
      <c r="DX37" s="181" t="str">
        <f t="shared" si="190"/>
        <v>Ano</v>
      </c>
      <c r="DY37" s="182" t="str">
        <f t="shared" si="51"/>
        <v/>
      </c>
      <c r="DZ37" s="182" t="str">
        <f>IF(COUNTIF($AH37,BZ$8),IF(COUNTIF($DX37:DY37,"")&lt;BZ$13,CONCATENATE(" + ",VLOOKUP(DZ$10,$BU$14:$BW$44,2,FALSE)),VLOOKUP(DZ$10,$BU$14:$BW$44,2,FALSE)),"")</f>
        <v/>
      </c>
      <c r="EA37" s="182" t="str">
        <f>IF(COUNTIF($AH37,CA$8),IF(COUNTIF($DX37:DZ37,"")&lt;CA$13,CONCATENATE(" + ",VLOOKUP(EA$10,$BU$14:$BW$44,2,FALSE)),VLOOKUP(EA$10,$BU$14:$BW$44,2,FALSE)),"")</f>
        <v/>
      </c>
      <c r="EB37" s="182" t="str">
        <f>IF(COUNTIF($AH37,CB$8),IF(COUNTIF($DX37:EA37,"")&lt;CB$13,CONCATENATE(" + ",VLOOKUP(EB$10,$BU$14:$BW$44,2,FALSE)),VLOOKUP(EB$10,$BU$14:$BW$44,2,FALSE)),"")</f>
        <v/>
      </c>
      <c r="EC37" s="182" t="str">
        <f>IF(COUNTIF($AH37,CC$8),IF(COUNTIF($DX37:EB37,"")&lt;CC$13,CONCATENATE(" + ",VLOOKUP(EC$10,$BU$14:$BW$44,2,FALSE)),VLOOKUP(EC$10,$BU$14:$BW$44,2,FALSE)),"")</f>
        <v/>
      </c>
      <c r="ED37" s="182" t="str">
        <f>IF(COUNTIF($AH37,CD$8),IF(COUNTIF($DX37:EC37,"")&lt;CD$13,CONCATENATE(" + ",VLOOKUP(ED$10,$BU$14:$BW$44,2,FALSE)),VLOOKUP(ED$10,$BU$14:$BW$44,2,FALSE)),"")</f>
        <v/>
      </c>
      <c r="EE37" s="182" t="str">
        <f>IF(COUNTIF($AH37,CE$8),IF(COUNTIF($DX37:ED37,"")&lt;CE$13,CONCATENATE(" + ",VLOOKUP(EE$10,$BU$14:$BW$44,2,FALSE)),VLOOKUP(EE$10,$BU$14:$BW$44,2,FALSE)),"")</f>
        <v/>
      </c>
      <c r="EF37" s="182" t="str">
        <f>IF(COUNTIF($AH37,CF$8),IF(COUNTIF($DX37:EE37,"")&lt;CF$13,CONCATENATE(" + ",VLOOKUP(EF$10,$BU$14:$BW$44,2,FALSE)),VLOOKUP(EF$10,$BU$14:$BW$44,2,FALSE)),"")</f>
        <v/>
      </c>
      <c r="EG37" s="182" t="str">
        <f>IF(COUNTIF($AH37,CG$8),IF(COUNTIF($DX37:EF37,"")&lt;CG$13,CONCATENATE(" + ",VLOOKUP(EG$10,$BU$14:$BW$44,2,FALSE)),VLOOKUP(EG$10,$BU$14:$BW$44,2,FALSE)),"")</f>
        <v/>
      </c>
      <c r="EH37" s="182" t="str">
        <f>IF(COUNTIF($AH37,CH$8),IF(COUNTIF($DX37:EG37,"")&lt;CH$13,CONCATENATE(" + ",VLOOKUP(EH$10,$BU$14:$BW$44,2,FALSE)),VLOOKUP(EH$10,$BU$14:$BW$44,2,FALSE)),"")</f>
        <v/>
      </c>
      <c r="EI37" s="182" t="str">
        <f>IF(COUNTIF($AH37,CI$8),IF(COUNTIF($DX37:EH37,"")&lt;CI$13,CONCATENATE(" + ",VLOOKUP(EI$10,$BU$14:$BW$44,2,FALSE)),VLOOKUP(EI$10,$BU$14:$BW$44,2,FALSE)),"")</f>
        <v/>
      </c>
      <c r="EJ37" s="182" t="str">
        <f>IF(COUNTIF($AH37,CJ$8),IF(COUNTIF($DX37:EI37,"")&lt;CJ$13,CONCATENATE(" + ",VLOOKUP(EJ$10,$BU$14:$BW$44,2,FALSE)),VLOOKUP(EJ$10,$BU$14:$BW$44,2,FALSE)),"")</f>
        <v/>
      </c>
      <c r="EK37" s="182" t="str">
        <f>IF(COUNTIF($AH37,CK$8),IF(COUNTIF($DX37:EJ37,"")&lt;CK$13,CONCATENATE(" + ",VLOOKUP(EK$10,$BU$14:$BW$44,2,FALSE)),VLOOKUP(EK$10,$BU$14:$BW$44,2,FALSE)),"")</f>
        <v/>
      </c>
      <c r="EL37" s="182" t="str">
        <f>IF(COUNTIF($AH37,CL$8),IF(COUNTIF($DX37:EK37,"")&lt;CL$13,CONCATENATE(" + ",VLOOKUP(EL$10,$BU$14:$BW$44,2,FALSE)),VLOOKUP(EL$10,$BU$14:$BW$44,2,FALSE)),"")</f>
        <v/>
      </c>
      <c r="EM37" s="182" t="str">
        <f>IF(COUNTIF($AH37,CM$8),IF(COUNTIF($DX37:EL37,"")&lt;CM$13,CONCATENATE(" + ",VLOOKUP(EM$10,$BU$14:$BW$44,2,FALSE)),VLOOKUP(EM$10,$BU$14:$BW$44,2,FALSE)),"")</f>
        <v/>
      </c>
      <c r="EN37" s="182" t="str">
        <f>IF(COUNTIF($AH37,CN$8),IF(COUNTIF($DX37:EM37,"")&lt;CN$13,CONCATENATE(" + ",VLOOKUP(EN$10,$BU$14:$BW$44,2,FALSE)),VLOOKUP(EN$10,$BU$14:$BW$44,2,FALSE)),"")</f>
        <v/>
      </c>
      <c r="EO37" s="182" t="str">
        <f>IF(COUNTIF($AH37,CO$8),IF(COUNTIF($DX37:EN37,"")&lt;CO$13,CONCATENATE(" + ",VLOOKUP(EO$10,$BU$14:$BW$44,2,FALSE)),VLOOKUP(EO$10,$BU$14:$BW$44,2,FALSE)),"")</f>
        <v/>
      </c>
      <c r="EP37" s="182" t="str">
        <f>IF(COUNTIF($AH37,CP$8),IF(COUNTIF($DX37:EO37,"")&lt;CP$13,CONCATENATE(" + ",VLOOKUP(EP$10,$BU$14:$BW$44,2,FALSE)),VLOOKUP(EP$10,$BU$14:$BW$44,2,FALSE)),"")</f>
        <v/>
      </c>
      <c r="EQ37" s="182" t="str">
        <f>IF(COUNTIF($AH37,CQ$8),IF(COUNTIF($DX37:EP37,"")&lt;CQ$13,CONCATENATE(" + ",VLOOKUP(EQ$10,$BU$14:$BW$44,2,FALSE)),VLOOKUP(EQ$10,$BU$14:$BW$44,2,FALSE)),"")</f>
        <v/>
      </c>
      <c r="ER37" s="182" t="str">
        <f>IF(COUNTIF($AH37,CR$8),IF(COUNTIF($DX37:EQ37,"")&lt;CR$13,CONCATENATE(" + ",VLOOKUP(ER$10,$BU$14:$BW$44,2,FALSE)),VLOOKUP(ER$10,$BU$14:$BW$44,2,FALSE)),"")</f>
        <v/>
      </c>
      <c r="ES37" s="182" t="str">
        <f>IF(COUNTIF($AH37,CS$8),IF(COUNTIF($DX37:ER37,"")&lt;CS$13,CONCATENATE(" + ",VLOOKUP(ES$10,$BU$14:$BW$44,2,FALSE)),VLOOKUP(ES$10,$BU$14:$BW$44,2,FALSE)),"")</f>
        <v/>
      </c>
      <c r="ET37" s="182" t="str">
        <f>IF(COUNTIF($AH37,CT$8),IF(COUNTIF($DX37:ES37,"")&lt;CT$13,CONCATENATE(" + ",VLOOKUP(ET$10,$BU$14:$BW$44,2,FALSE)),VLOOKUP(ET$10,$BU$14:$BW$44,2,FALSE)),"")</f>
        <v/>
      </c>
      <c r="EU37" s="182" t="str">
        <f>IF(COUNTIF($AH37,CU$8),IF(COUNTIF($DX37:ET37,"")&lt;CU$13,CONCATENATE(" + ",VLOOKUP(EU$10,$BU$14:$BW$44,2,FALSE)),VLOOKUP(EU$10,$BU$14:$BW$44,2,FALSE)),"")</f>
        <v/>
      </c>
      <c r="EV37" s="182" t="str">
        <f>IF(COUNTIF($AH37,CV$8),IF(COUNTIF($DX37:EU37,"")&lt;CV$13,CONCATENATE(" + ",VLOOKUP(EV$10,$BU$14:$BW$44,2,FALSE)),VLOOKUP(EV$10,$BU$14:$BW$44,2,FALSE)),"")</f>
        <v/>
      </c>
      <c r="EW37" s="183" t="str">
        <f>IF(COUNTIF($AH37,CW$8),IF(COUNTIF($DX37:EV37,"")&lt;CW$13,CONCATENATE(" + ",VLOOKUP(EW$10,$BU$14:$BW$44,2,FALSE)),VLOOKUP(EW$10,$BU$14:$BW$44,2,FALSE)),"")</f>
        <v/>
      </c>
      <c r="EX37" s="181">
        <f t="shared" si="52"/>
        <v>12</v>
      </c>
      <c r="EY37" s="184" t="str">
        <f t="shared" si="53"/>
        <v/>
      </c>
      <c r="EZ37" s="182" t="str">
        <f t="shared" si="54"/>
        <v/>
      </c>
      <c r="FA37" s="182" t="str">
        <f t="shared" si="55"/>
        <v/>
      </c>
      <c r="FB37" s="182" t="str">
        <f t="shared" si="56"/>
        <v/>
      </c>
      <c r="FC37" s="182" t="str">
        <f t="shared" si="57"/>
        <v/>
      </c>
      <c r="FD37" s="182" t="str">
        <f t="shared" si="58"/>
        <v/>
      </c>
      <c r="FE37" s="182" t="str">
        <f t="shared" si="59"/>
        <v/>
      </c>
      <c r="FF37" s="182" t="str">
        <f t="shared" si="60"/>
        <v/>
      </c>
      <c r="FG37" s="182" t="str">
        <f t="shared" si="61"/>
        <v/>
      </c>
      <c r="FH37" s="182" t="str">
        <f t="shared" si="62"/>
        <v/>
      </c>
      <c r="FI37" s="182" t="str">
        <f t="shared" si="63"/>
        <v/>
      </c>
      <c r="FJ37" s="182" t="str">
        <f t="shared" si="64"/>
        <v/>
      </c>
      <c r="FK37" s="182" t="str">
        <f t="shared" si="65"/>
        <v/>
      </c>
      <c r="FL37" s="182" t="str">
        <f t="shared" si="66"/>
        <v/>
      </c>
      <c r="FM37" s="182" t="str">
        <f t="shared" si="67"/>
        <v/>
      </c>
      <c r="FN37" s="182" t="str">
        <f t="shared" si="68"/>
        <v/>
      </c>
      <c r="FO37" s="182" t="str">
        <f t="shared" si="69"/>
        <v/>
      </c>
      <c r="FP37" s="182" t="str">
        <f t="shared" si="70"/>
        <v/>
      </c>
      <c r="FQ37" s="182" t="str">
        <f t="shared" si="71"/>
        <v/>
      </c>
      <c r="FR37" s="182" t="str">
        <f t="shared" si="72"/>
        <v/>
      </c>
      <c r="FS37" s="182" t="str">
        <f t="shared" si="73"/>
        <v/>
      </c>
      <c r="FT37" s="182" t="str">
        <f t="shared" si="74"/>
        <v/>
      </c>
      <c r="FU37" s="182" t="str">
        <f t="shared" si="75"/>
        <v/>
      </c>
      <c r="FV37" s="182" t="str">
        <f t="shared" si="76"/>
        <v/>
      </c>
      <c r="FW37" s="183" t="str">
        <f t="shared" si="77"/>
        <v/>
      </c>
      <c r="FX37" s="179" t="str">
        <f t="shared" si="78"/>
        <v>Do 10 000</v>
      </c>
      <c r="FY37" s="173" t="str">
        <f t="shared" si="79"/>
        <v/>
      </c>
      <c r="FZ37" s="173" t="str">
        <f>IF(COUNTIF($AI37,BZ$8),IF(COUNTIF($FX37:FY37,"")&lt;BZ$13,CONCATENATE(" + ",VLOOKUP(FZ$10,$BU$14:$BW$44,2,FALSE)),VLOOKUP(FZ$10,$BU$14:$BW$44,2,FALSE)),"")</f>
        <v/>
      </c>
      <c r="GA37" s="173" t="str">
        <f>IF(COUNTIF($AI37,CA$8),IF(COUNTIF($FX37:FZ37,"")&lt;CA$13,CONCATENATE(" + ",VLOOKUP(GA$10,$BU$14:$BW$44,2,FALSE)),VLOOKUP(GA$10,$BU$14:$BW$44,2,FALSE)),"")</f>
        <v/>
      </c>
      <c r="GB37" s="173" t="str">
        <f>IF(COUNTIF($AI37,CB$8),IF(COUNTIF($FX37:GA37,"")&lt;CB$13,CONCATENATE(" + ",VLOOKUP(GB$10,$BU$14:$BW$44,2,FALSE)),VLOOKUP(GB$10,$BU$14:$BW$44,2,FALSE)),"")</f>
        <v/>
      </c>
      <c r="GC37" s="173" t="str">
        <f>IF(COUNTIF($AI37,CC$8),IF(COUNTIF($FX37:GB37,"")&lt;CC$13,CONCATENATE(" + ",VLOOKUP(GC$10,$BU$14:$BW$44,2,FALSE)),VLOOKUP(GC$10,$BU$14:$BW$44,2,FALSE)),"")</f>
        <v/>
      </c>
      <c r="GD37" s="173" t="str">
        <f>IF(COUNTIF($AI37,CD$8),IF(COUNTIF($FX37:GC37,"")&lt;CD$13,CONCATENATE(" + ",VLOOKUP(GD$10,$BU$14:$BW$44,2,FALSE)),VLOOKUP(GD$10,$BU$14:$BW$44,2,FALSE)),"")</f>
        <v/>
      </c>
      <c r="GE37" s="173" t="str">
        <f>IF(COUNTIF($AI37,CE$8),IF(COUNTIF($FX37:GD37,"")&lt;CE$13,CONCATENATE(" + ",VLOOKUP(GE$10,$BU$14:$BW$44,2,FALSE)),VLOOKUP(GE$10,$BU$14:$BW$44,2,FALSE)),"")</f>
        <v/>
      </c>
      <c r="GF37" s="173" t="str">
        <f>IF(COUNTIF($AI37,CF$8),IF(COUNTIF($FX37:GE37,"")&lt;CF$13,CONCATENATE(" + ",VLOOKUP(GF$10,$BU$14:$BW$44,2,FALSE)),VLOOKUP(GF$10,$BU$14:$BW$44,2,FALSE)),"")</f>
        <v/>
      </c>
      <c r="GG37" s="173" t="str">
        <f>IF(COUNTIF($AI37,CG$8),IF(COUNTIF($FX37:GF37,"")&lt;CG$13,CONCATENATE(" + ",VLOOKUP(GG$10,$BU$14:$BW$44,2,FALSE)),VLOOKUP(GG$10,$BU$14:$BW$44,2,FALSE)),"")</f>
        <v/>
      </c>
      <c r="GH37" s="173" t="str">
        <f>IF(COUNTIF($AI37,CH$8),IF(COUNTIF($FX37:GG37,"")&lt;CH$13,CONCATENATE(" + ",VLOOKUP(GH$10,$BU$14:$BW$44,2,FALSE)),VLOOKUP(GH$10,$BU$14:$BW$44,2,FALSE)),"")</f>
        <v/>
      </c>
      <c r="GI37" s="173" t="str">
        <f>IF(COUNTIF($AI37,CI$8),IF(COUNTIF($FX37:GH37,"")&lt;CI$13,CONCATENATE(" + ",VLOOKUP(GI$10,$BU$14:$BW$44,2,FALSE)),VLOOKUP(GI$10,$BU$14:$BW$44,2,FALSE)),"")</f>
        <v/>
      </c>
      <c r="GJ37" s="173" t="str">
        <f>IF(COUNTIF($AI37,CJ$8),IF(COUNTIF($FX37:GI37,"")&lt;CJ$13,CONCATENATE(" + ",VLOOKUP(GJ$10,$BU$14:$BW$44,2,FALSE)),VLOOKUP(GJ$10,$BU$14:$BW$44,2,FALSE)),"")</f>
        <v/>
      </c>
      <c r="GK37" s="173" t="str">
        <f>IF(COUNTIF($AI37,CK$8),IF(COUNTIF($FX37:GJ37,"")&lt;CK$13,CONCATENATE(" + ",VLOOKUP(GK$10,$BU$14:$BW$44,2,FALSE)),VLOOKUP(GK$10,$BU$14:$BW$44,2,FALSE)),"")</f>
        <v/>
      </c>
      <c r="GL37" s="173" t="str">
        <f>IF(COUNTIF($AI37,CL$8),IF(COUNTIF($FX37:GK37,"")&lt;CL$13,CONCATENATE(" + ",VLOOKUP(GL$10,$BU$14:$BW$44,2,FALSE)),VLOOKUP(GL$10,$BU$14:$BW$44,2,FALSE)),"")</f>
        <v/>
      </c>
      <c r="GM37" s="173" t="str">
        <f>IF(COUNTIF($AI37,CM$8),IF(COUNTIF($FX37:GL37,"")&lt;CM$13,CONCATENATE(" + ",VLOOKUP(GM$10,$BU$14:$BW$44,2,FALSE)),VLOOKUP(GM$10,$BU$14:$BW$44,2,FALSE)),"")</f>
        <v/>
      </c>
      <c r="GN37" s="173" t="str">
        <f>IF(COUNTIF($AI37,CN$8),IF(COUNTIF($FX37:GM37,"")&lt;CN$13,CONCATENATE(" + ",VLOOKUP(GN$10,$BU$14:$BW$44,2,FALSE)),VLOOKUP(GN$10,$BU$14:$BW$44,2,FALSE)),"")</f>
        <v/>
      </c>
      <c r="GO37" s="173" t="str">
        <f>IF(COUNTIF($AI37,CO$8),IF(COUNTIF($FX37:GN37,"")&lt;CO$13,CONCATENATE(" + ",VLOOKUP(GO$10,$BU$14:$BW$44,2,FALSE)),VLOOKUP(GO$10,$BU$14:$BW$44,2,FALSE)),"")</f>
        <v/>
      </c>
      <c r="GP37" s="173" t="str">
        <f>IF(COUNTIF($AI37,CP$8),IF(COUNTIF($FX37:GO37,"")&lt;CP$13,CONCATENATE(" + ",VLOOKUP(GP$10,$BU$14:$BW$44,2,FALSE)),VLOOKUP(GP$10,$BU$14:$BW$44,2,FALSE)),"")</f>
        <v/>
      </c>
      <c r="GQ37" s="173" t="str">
        <f>IF(COUNTIF($AI37,CQ$8),IF(COUNTIF($FX37:GP37,"")&lt;CQ$13,CONCATENATE(" + ",VLOOKUP(GQ$10,$BU$14:$BW$44,2,FALSE)),VLOOKUP(GQ$10,$BU$14:$BW$44,2,FALSE)),"")</f>
        <v/>
      </c>
      <c r="GR37" s="173" t="str">
        <f>IF(COUNTIF($AI37,CR$8),IF(COUNTIF($FX37:GQ37,"")&lt;CR$13,CONCATENATE(" + ",VLOOKUP(GR$10,$BU$14:$BW$44,2,FALSE)),VLOOKUP(GR$10,$BU$14:$BW$44,2,FALSE)),"")</f>
        <v/>
      </c>
      <c r="GS37" s="173" t="str">
        <f>IF(COUNTIF($AI37,CS$8),IF(COUNTIF($FX37:GR37,"")&lt;CS$13,CONCATENATE(" + ",VLOOKUP(GS$10,$BU$14:$BW$44,2,FALSE)),VLOOKUP(GS$10,$BU$14:$BW$44,2,FALSE)),"")</f>
        <v/>
      </c>
      <c r="GT37" s="173" t="str">
        <f>IF(COUNTIF($AI37,CT$8),IF(COUNTIF($FX37:GS37,"")&lt;CT$13,CONCATENATE(" + ",VLOOKUP(GT$10,$BU$14:$BW$44,2,FALSE)),VLOOKUP(GT$10,$BU$14:$BW$44,2,FALSE)),"")</f>
        <v/>
      </c>
      <c r="GU37" s="173" t="str">
        <f>IF(COUNTIF($AI37,CU$8),IF(COUNTIF($FX37:GT37,"")&lt;CU$13,CONCATENATE(" + ",VLOOKUP(GU$10,$BU$14:$BW$44,2,FALSE)),VLOOKUP(GU$10,$BU$14:$BW$44,2,FALSE)),"")</f>
        <v/>
      </c>
      <c r="GV37" s="173" t="str">
        <f>IF(COUNTIF($AI37,CV$8),IF(COUNTIF($FX37:GU37,"")&lt;CV$13,CONCATENATE(" + ",VLOOKUP(GV$10,$BU$14:$BW$44,2,FALSE)),VLOOKUP(GV$10,$BU$14:$BW$44,2,FALSE)),"")</f>
        <v/>
      </c>
      <c r="GW37" s="180" t="str">
        <f>IF(COUNTIF($AI37,CW$8),IF(COUNTIF($FX37:GV37,"")&lt;CW$13,CONCATENATE(" + ",VLOOKUP(GW$10,$BU$14:$BW$44,2,FALSE)),VLOOKUP(GW$10,$BU$14:$BW$44,2,FALSE)),"")</f>
        <v/>
      </c>
      <c r="GX37" s="179">
        <f t="shared" si="80"/>
        <v>8</v>
      </c>
      <c r="GY37" s="174" t="str">
        <f t="shared" si="81"/>
        <v/>
      </c>
      <c r="GZ37" s="173" t="str">
        <f t="shared" si="82"/>
        <v/>
      </c>
      <c r="HA37" s="173" t="str">
        <f t="shared" si="83"/>
        <v/>
      </c>
      <c r="HB37" s="173" t="str">
        <f t="shared" si="84"/>
        <v/>
      </c>
      <c r="HC37" s="173" t="str">
        <f t="shared" si="85"/>
        <v/>
      </c>
      <c r="HD37" s="173" t="str">
        <f t="shared" si="86"/>
        <v/>
      </c>
      <c r="HE37" s="173" t="str">
        <f t="shared" si="87"/>
        <v/>
      </c>
      <c r="HF37" s="173" t="str">
        <f t="shared" si="88"/>
        <v/>
      </c>
      <c r="HG37" s="173" t="str">
        <f t="shared" si="89"/>
        <v/>
      </c>
      <c r="HH37" s="173" t="str">
        <f t="shared" si="90"/>
        <v/>
      </c>
      <c r="HI37" s="173" t="str">
        <f t="shared" si="91"/>
        <v/>
      </c>
      <c r="HJ37" s="173" t="str">
        <f t="shared" si="92"/>
        <v/>
      </c>
      <c r="HK37" s="173" t="str">
        <f t="shared" si="93"/>
        <v/>
      </c>
      <c r="HL37" s="173" t="str">
        <f t="shared" si="94"/>
        <v/>
      </c>
      <c r="HM37" s="173" t="str">
        <f t="shared" si="95"/>
        <v/>
      </c>
      <c r="HN37" s="173" t="str">
        <f t="shared" si="96"/>
        <v/>
      </c>
      <c r="HO37" s="173" t="str">
        <f t="shared" si="97"/>
        <v/>
      </c>
      <c r="HP37" s="173" t="str">
        <f t="shared" si="98"/>
        <v/>
      </c>
      <c r="HQ37" s="173" t="str">
        <f t="shared" si="99"/>
        <v/>
      </c>
      <c r="HR37" s="173" t="str">
        <f t="shared" si="100"/>
        <v/>
      </c>
      <c r="HS37" s="173" t="str">
        <f t="shared" si="101"/>
        <v/>
      </c>
      <c r="HT37" s="173" t="str">
        <f t="shared" si="102"/>
        <v/>
      </c>
      <c r="HU37" s="173" t="str">
        <f t="shared" si="103"/>
        <v/>
      </c>
      <c r="HV37" s="173" t="str">
        <f t="shared" si="104"/>
        <v/>
      </c>
      <c r="HW37" s="180" t="str">
        <f t="shared" si="105"/>
        <v/>
      </c>
      <c r="HX37" s="181" t="str">
        <f t="shared" si="106"/>
        <v/>
      </c>
      <c r="HY37" s="182" t="str">
        <f t="shared" si="107"/>
        <v>Ne</v>
      </c>
      <c r="HZ37" s="182" t="str">
        <f>IF(COUNTIF($AJ37,BZ$8),IF(COUNTIF($HX37:HY37,"")&lt;BZ$13,CONCATENATE(" + ",VLOOKUP(HZ$10,$BU$14:$BW$44,2,FALSE)),VLOOKUP(HZ$10,$BU$14:$BW$44,2,FALSE)),"")</f>
        <v/>
      </c>
      <c r="IA37" s="182" t="str">
        <f>IF(COUNTIF($AJ37,CA$8),IF(COUNTIF($HX37:HZ37,"")&lt;CA$13,CONCATENATE(" + ",VLOOKUP(IA$10,$BU$14:$BW$44,2,FALSE)),VLOOKUP(IA$10,$BU$14:$BW$44,2,FALSE)),"")</f>
        <v/>
      </c>
      <c r="IB37" s="182" t="str">
        <f>IF(COUNTIF($AJ37,CB$8),IF(COUNTIF($HX37:IA37,"")&lt;CB$13,CONCATENATE(" + ",VLOOKUP(IB$10,$BU$14:$BW$44,2,FALSE)),VLOOKUP(IB$10,$BU$14:$BW$44,2,FALSE)),"")</f>
        <v/>
      </c>
      <c r="IC37" s="182" t="str">
        <f>IF(COUNTIF($AJ37,CC$8),IF(COUNTIF($HX37:IB37,"")&lt;CC$13,CONCATENATE(" + ",VLOOKUP(IC$10,$BU$14:$BW$44,2,FALSE)),VLOOKUP(IC$10,$BU$14:$BW$44,2,FALSE)),"")</f>
        <v/>
      </c>
      <c r="ID37" s="182" t="str">
        <f>IF(COUNTIF($AJ37,CD$8),IF(COUNTIF($HX37:IC37,"")&lt;CD$13,CONCATENATE(" + ",VLOOKUP(ID$10,$BU$14:$BW$44,2,FALSE)),VLOOKUP(ID$10,$BU$14:$BW$44,2,FALSE)),"")</f>
        <v/>
      </c>
      <c r="IE37" s="182" t="str">
        <f>IF(COUNTIF($AJ37,CE$8),IF(COUNTIF($HX37:ID37,"")&lt;CE$13,CONCATENATE(" + ",VLOOKUP(IE$10,$BU$14:$BW$44,2,FALSE)),VLOOKUP(IE$10,$BU$14:$BW$44,2,FALSE)),"")</f>
        <v/>
      </c>
      <c r="IF37" s="182" t="str">
        <f>IF(COUNTIF($AJ37,CF$8),IF(COUNTIF($HX37:IE37,"")&lt;CF$13,CONCATENATE(" + ",VLOOKUP(IF$10,$BU$14:$BW$44,2,FALSE)),VLOOKUP(IF$10,$BU$14:$BW$44,2,FALSE)),"")</f>
        <v/>
      </c>
      <c r="IG37" s="182" t="str">
        <f>IF(COUNTIF($AJ37,CG$8),IF(COUNTIF($HX37:IF37,"")&lt;CG$13,CONCATENATE(" + ",VLOOKUP(IG$10,$BU$14:$BW$44,2,FALSE)),VLOOKUP(IG$10,$BU$14:$BW$44,2,FALSE)),"")</f>
        <v/>
      </c>
      <c r="IH37" s="182" t="str">
        <f>IF(COUNTIF($AJ37,CH$8),IF(COUNTIF($HX37:IG37,"")&lt;CH$13,CONCATENATE(" + ",VLOOKUP(IH$10,$BU$14:$BW$44,2,FALSE)),VLOOKUP(IH$10,$BU$14:$BW$44,2,FALSE)),"")</f>
        <v/>
      </c>
      <c r="II37" s="182" t="str">
        <f>IF(COUNTIF($AJ37,CI$8),IF(COUNTIF($HX37:IH37,"")&lt;CI$13,CONCATENATE(" + ",VLOOKUP(II$10,$BU$14:$BW$44,2,FALSE)),VLOOKUP(II$10,$BU$14:$BW$44,2,FALSE)),"")</f>
        <v/>
      </c>
      <c r="IJ37" s="182" t="str">
        <f>IF(COUNTIF($AJ37,CJ$8),IF(COUNTIF($HX37:II37,"")&lt;CJ$13,CONCATENATE(" + ",VLOOKUP(IJ$10,$BU$14:$BW$44,2,FALSE)),VLOOKUP(IJ$10,$BU$14:$BW$44,2,FALSE)),"")</f>
        <v/>
      </c>
      <c r="IK37" s="182" t="str">
        <f>IF(COUNTIF($AJ37,CK$8),IF(COUNTIF($HX37:IJ37,"")&lt;CK$13,CONCATENATE(" + ",VLOOKUP(IK$10,$BU$14:$BW$44,2,FALSE)),VLOOKUP(IK$10,$BU$14:$BW$44,2,FALSE)),"")</f>
        <v/>
      </c>
      <c r="IL37" s="182" t="str">
        <f>IF(COUNTIF($AJ37,CL$8),IF(COUNTIF($HX37:IK37,"")&lt;CL$13,CONCATENATE(" + ",VLOOKUP(IL$10,$BU$14:$BW$44,2,FALSE)),VLOOKUP(IL$10,$BU$14:$BW$44,2,FALSE)),"")</f>
        <v/>
      </c>
      <c r="IM37" s="182" t="str">
        <f>IF(COUNTIF($AJ37,CM$8),IF(COUNTIF($HX37:IL37,"")&lt;CM$13,CONCATENATE(" + ",VLOOKUP(IM$10,$BU$14:$BW$44,2,FALSE)),VLOOKUP(IM$10,$BU$14:$BW$44,2,FALSE)),"")</f>
        <v/>
      </c>
      <c r="IN37" s="182" t="str">
        <f>IF(COUNTIF($AJ37,CN$8),IF(COUNTIF($HX37:IM37,"")&lt;CN$13,CONCATENATE(" + ",VLOOKUP(IN$10,$BU$14:$BW$44,2,FALSE)),VLOOKUP(IN$10,$BU$14:$BW$44,2,FALSE)),"")</f>
        <v/>
      </c>
      <c r="IO37" s="182" t="str">
        <f>IF(COUNTIF($AJ37,CO$8),IF(COUNTIF($HX37:IN37,"")&lt;CO$13,CONCATENATE(" + ",VLOOKUP(IO$10,$BU$14:$BW$44,2,FALSE)),VLOOKUP(IO$10,$BU$14:$BW$44,2,FALSE)),"")</f>
        <v/>
      </c>
      <c r="IP37" s="182" t="str">
        <f>IF(COUNTIF($AJ37,CP$8),IF(COUNTIF($HX37:IO37,"")&lt;CP$13,CONCATENATE(" + ",VLOOKUP(IP$10,$BU$14:$BW$44,2,FALSE)),VLOOKUP(IP$10,$BU$14:$BW$44,2,FALSE)),"")</f>
        <v/>
      </c>
      <c r="IQ37" s="182" t="str">
        <f>IF(COUNTIF($AJ37,CQ$8),IF(COUNTIF($HX37:IP37,"")&lt;CQ$13,CONCATENATE(" + ",VLOOKUP(IQ$10,$BU$14:$BW$44,2,FALSE)),VLOOKUP(IQ$10,$BU$14:$BW$44,2,FALSE)),"")</f>
        <v/>
      </c>
      <c r="IR37" s="182" t="str">
        <f>IF(COUNTIF($AJ37,CR$8),IF(COUNTIF($HX37:IQ37,"")&lt;CR$13,CONCATENATE(" + ",VLOOKUP(IR$10,$BU$14:$BW$44,2,FALSE)),VLOOKUP(IR$10,$BU$14:$BW$44,2,FALSE)),"")</f>
        <v/>
      </c>
      <c r="IS37" s="182" t="str">
        <f>IF(COUNTIF($AJ37,CS$8),IF(COUNTIF($HX37:IR37,"")&lt;CS$13,CONCATENATE(" + ",VLOOKUP(IS$10,$BU$14:$BW$44,2,FALSE)),VLOOKUP(IS$10,$BU$14:$BW$44,2,FALSE)),"")</f>
        <v/>
      </c>
      <c r="IT37" s="182" t="str">
        <f>IF(COUNTIF($AJ37,CT$8),IF(COUNTIF($HX37:IS37,"")&lt;CT$13,CONCATENATE(" + ",VLOOKUP(IT$10,$BU$14:$BW$44,2,FALSE)),VLOOKUP(IT$10,$BU$14:$BW$44,2,FALSE)),"")</f>
        <v/>
      </c>
      <c r="IU37" s="182" t="str">
        <f>IF(COUNTIF($AJ37,CU$8),IF(COUNTIF($HX37:IT37,"")&lt;CU$13,CONCATENATE(" + ",VLOOKUP(IU$10,$BU$14:$BW$44,2,FALSE)),VLOOKUP(IU$10,$BU$14:$BW$44,2,FALSE)),"")</f>
        <v/>
      </c>
      <c r="IV37" s="182" t="str">
        <f>IF(COUNTIF($AJ37,CV$8),IF(COUNTIF($HX37:IU37,"")&lt;CV$13,CONCATENATE(" + ",VLOOKUP(IV$10,$BU$14:$BW$44,2,FALSE)),VLOOKUP(IV$10,$BU$14:$BW$44,2,FALSE)),"")</f>
        <v/>
      </c>
      <c r="IW37" s="183" t="str">
        <f>IF(COUNTIF($AJ37,CW$8),IF(COUNTIF($HX37:IV37,"")&lt;CW$13,CONCATENATE(" + ",VLOOKUP(IW$10,$BU$14:$BW$44,2,FALSE)),VLOOKUP(IW$10,$BU$14:$BW$44,2,FALSE)),"")</f>
        <v/>
      </c>
      <c r="IX37" s="181" t="str">
        <f t="shared" si="108"/>
        <v/>
      </c>
      <c r="IY37" s="184">
        <f t="shared" si="109"/>
        <v>0</v>
      </c>
      <c r="IZ37" s="182" t="str">
        <f t="shared" si="110"/>
        <v/>
      </c>
      <c r="JA37" s="182" t="str">
        <f t="shared" si="111"/>
        <v/>
      </c>
      <c r="JB37" s="182" t="str">
        <f t="shared" si="112"/>
        <v/>
      </c>
      <c r="JC37" s="182" t="str">
        <f t="shared" si="113"/>
        <v/>
      </c>
      <c r="JD37" s="182" t="str">
        <f t="shared" si="114"/>
        <v/>
      </c>
      <c r="JE37" s="182" t="str">
        <f t="shared" si="115"/>
        <v/>
      </c>
      <c r="JF37" s="182" t="str">
        <f t="shared" si="116"/>
        <v/>
      </c>
      <c r="JG37" s="182" t="str">
        <f t="shared" si="117"/>
        <v/>
      </c>
      <c r="JH37" s="182" t="str">
        <f t="shared" si="118"/>
        <v/>
      </c>
      <c r="JI37" s="182" t="str">
        <f t="shared" si="119"/>
        <v/>
      </c>
      <c r="JJ37" s="182" t="str">
        <f t="shared" si="120"/>
        <v/>
      </c>
      <c r="JK37" s="182" t="str">
        <f t="shared" si="121"/>
        <v/>
      </c>
      <c r="JL37" s="182" t="str">
        <f t="shared" si="122"/>
        <v/>
      </c>
      <c r="JM37" s="182" t="str">
        <f t="shared" si="123"/>
        <v/>
      </c>
      <c r="JN37" s="182" t="str">
        <f t="shared" si="124"/>
        <v/>
      </c>
      <c r="JO37" s="182" t="str">
        <f t="shared" si="125"/>
        <v/>
      </c>
      <c r="JP37" s="182" t="str">
        <f t="shared" si="126"/>
        <v/>
      </c>
      <c r="JQ37" s="182" t="str">
        <f t="shared" si="127"/>
        <v/>
      </c>
      <c r="JR37" s="182" t="str">
        <f t="shared" si="128"/>
        <v/>
      </c>
      <c r="JS37" s="182" t="str">
        <f t="shared" si="129"/>
        <v/>
      </c>
      <c r="JT37" s="182" t="str">
        <f t="shared" si="130"/>
        <v/>
      </c>
      <c r="JU37" s="182" t="str">
        <f t="shared" si="131"/>
        <v/>
      </c>
      <c r="JV37" s="182" t="str">
        <f t="shared" si="132"/>
        <v/>
      </c>
      <c r="JW37" s="183" t="str">
        <f t="shared" si="133"/>
        <v/>
      </c>
      <c r="JX37" s="179" t="str">
        <f t="shared" si="134"/>
        <v>Ano</v>
      </c>
      <c r="JY37" s="173" t="str">
        <f t="shared" si="135"/>
        <v/>
      </c>
      <c r="JZ37" s="173" t="str">
        <f>IF(COUNTIF($AK37,BZ$8),IF(COUNTIF($JX37:JY37,"")&lt;BZ$13,CONCATENATE(" + ",VLOOKUP(JZ$10,$BU$14:$BW$44,2,FALSE)),VLOOKUP(JZ$10,$BU$14:$BW$44,2,FALSE)),"")</f>
        <v/>
      </c>
      <c r="KA37" s="173" t="str">
        <f>IF(COUNTIF($AK37,CA$8),IF(COUNTIF($JX37:JZ37,"")&lt;CA$13,CONCATENATE(" + ",VLOOKUP(KA$10,$BU$14:$BW$44,2,FALSE)),VLOOKUP(KA$10,$BU$14:$BW$44,2,FALSE)),"")</f>
        <v/>
      </c>
      <c r="KB37" s="173" t="str">
        <f>IF(COUNTIF($AK37,CB$8),IF(COUNTIF($JX37:KA37,"")&lt;CB$13,CONCATENATE(" + ",VLOOKUP(KB$10,$BU$14:$BW$44,2,FALSE)),VLOOKUP(KB$10,$BU$14:$BW$44,2,FALSE)),"")</f>
        <v/>
      </c>
      <c r="KC37" s="173" t="str">
        <f>IF(COUNTIF($AK37,CC$8),IF(COUNTIF($JX37:KB37,"")&lt;CC$13,CONCATENATE(" + ",VLOOKUP(KC$10,$BU$14:$BW$44,2,FALSE)),VLOOKUP(KC$10,$BU$14:$BW$44,2,FALSE)),"")</f>
        <v/>
      </c>
      <c r="KD37" s="173" t="str">
        <f>IF(COUNTIF($AK37,CD$8),IF(COUNTIF($JX37:KC37,"")&lt;CD$13,CONCATENATE(" + ",VLOOKUP(KD$10,$BU$14:$BW$44,2,FALSE)),VLOOKUP(KD$10,$BU$14:$BW$44,2,FALSE)),"")</f>
        <v/>
      </c>
      <c r="KE37" s="173" t="str">
        <f>IF(COUNTIF($AK37,CE$8),IF(COUNTIF($JX37:KD37,"")&lt;CE$13,CONCATENATE(" + ",VLOOKUP(KE$10,$BU$14:$BW$44,2,FALSE)),VLOOKUP(KE$10,$BU$14:$BW$44,2,FALSE)),"")</f>
        <v/>
      </c>
      <c r="KF37" s="173" t="str">
        <f>IF(COUNTIF($AK37,CF$8),IF(COUNTIF($JX37:KE37,"")&lt;CF$13,CONCATENATE(" + ",VLOOKUP(KF$10,$BU$14:$BW$44,2,FALSE)),VLOOKUP(KF$10,$BU$14:$BW$44,2,FALSE)),"")</f>
        <v/>
      </c>
      <c r="KG37" s="173" t="str">
        <f>IF(COUNTIF($AK37,CG$8),IF(COUNTIF($JX37:KF37,"")&lt;CG$13,CONCATENATE(" + ",VLOOKUP(KG$10,$BU$14:$BW$44,2,FALSE)),VLOOKUP(KG$10,$BU$14:$BW$44,2,FALSE)),"")</f>
        <v/>
      </c>
      <c r="KH37" s="173" t="str">
        <f>IF(COUNTIF($AK37,CH$8),IF(COUNTIF($JX37:KG37,"")&lt;CH$13,CONCATENATE(" + ",VLOOKUP(KH$10,$BU$14:$BW$44,2,FALSE)),VLOOKUP(KH$10,$BU$14:$BW$44,2,FALSE)),"")</f>
        <v/>
      </c>
      <c r="KI37" s="173" t="str">
        <f>IF(COUNTIF($AK37,CI$8),IF(COUNTIF($JX37:KH37,"")&lt;CI$13,CONCATENATE(" + ",VLOOKUP(KI$10,$BU$14:$BW$44,2,FALSE)),VLOOKUP(KI$10,$BU$14:$BW$44,2,FALSE)),"")</f>
        <v/>
      </c>
      <c r="KJ37" s="173" t="str">
        <f>IF(COUNTIF($AK37,CJ$8),IF(COUNTIF($JX37:KI37,"")&lt;CJ$13,CONCATENATE(" + ",VLOOKUP(KJ$10,$BU$14:$BW$44,2,FALSE)),VLOOKUP(KJ$10,$BU$14:$BW$44,2,FALSE)),"")</f>
        <v/>
      </c>
      <c r="KK37" s="173" t="str">
        <f>IF(COUNTIF($AK37,CK$8),IF(COUNTIF($JX37:KJ37,"")&lt;CK$13,CONCATENATE(" + ",VLOOKUP(KK$10,$BU$14:$BW$44,2,FALSE)),VLOOKUP(KK$10,$BU$14:$BW$44,2,FALSE)),"")</f>
        <v/>
      </c>
      <c r="KL37" s="173" t="str">
        <f>IF(COUNTIF($AK37,CL$8),IF(COUNTIF($JX37:KK37,"")&lt;CL$13,CONCATENATE(" + ",VLOOKUP(KL$10,$BU$14:$BW$44,2,FALSE)),VLOOKUP(KL$10,$BU$14:$BW$44,2,FALSE)),"")</f>
        <v/>
      </c>
      <c r="KM37" s="173" t="str">
        <f>IF(COUNTIF($AK37,CM$8),IF(COUNTIF($JX37:KL37,"")&lt;CM$13,CONCATENATE(" + ",VLOOKUP(KM$10,$BU$14:$BW$44,2,FALSE)),VLOOKUP(KM$10,$BU$14:$BW$44,2,FALSE)),"")</f>
        <v/>
      </c>
      <c r="KN37" s="173" t="str">
        <f>IF(COUNTIF($AK37,CN$8),IF(COUNTIF($JX37:KM37,"")&lt;CN$13,CONCATENATE(" + ",VLOOKUP(KN$10,$BU$14:$BW$44,2,FALSE)),VLOOKUP(KN$10,$BU$14:$BW$44,2,FALSE)),"")</f>
        <v/>
      </c>
      <c r="KO37" s="173" t="str">
        <f>IF(COUNTIF($AK37,CO$8),IF(COUNTIF($JX37:KN37,"")&lt;CO$13,CONCATENATE(" + ",VLOOKUP(KO$10,$BU$14:$BW$44,2,FALSE)),VLOOKUP(KO$10,$BU$14:$BW$44,2,FALSE)),"")</f>
        <v/>
      </c>
      <c r="KP37" s="173" t="str">
        <f>IF(COUNTIF($AK37,CP$8),IF(COUNTIF($JX37:KO37,"")&lt;CP$13,CONCATENATE(" + ",VLOOKUP(KP$10,$BU$14:$BW$44,2,FALSE)),VLOOKUP(KP$10,$BU$14:$BW$44,2,FALSE)),"")</f>
        <v/>
      </c>
      <c r="KQ37" s="173" t="str">
        <f>IF(COUNTIF($AK37,CQ$8),IF(COUNTIF($JX37:KP37,"")&lt;CQ$13,CONCATENATE(" + ",VLOOKUP(KQ$10,$BU$14:$BW$44,2,FALSE)),VLOOKUP(KQ$10,$BU$14:$BW$44,2,FALSE)),"")</f>
        <v/>
      </c>
      <c r="KR37" s="173" t="str">
        <f>IF(COUNTIF($AK37,CR$8),IF(COUNTIF($JX37:KQ37,"")&lt;CR$13,CONCATENATE(" + ",VLOOKUP(KR$10,$BU$14:$BW$44,2,FALSE)),VLOOKUP(KR$10,$BU$14:$BW$44,2,FALSE)),"")</f>
        <v/>
      </c>
      <c r="KS37" s="173" t="str">
        <f>IF(COUNTIF($AK37,CS$8),IF(COUNTIF($JX37:KR37,"")&lt;CS$13,CONCATENATE(" + ",VLOOKUP(KS$10,$BU$14:$BW$44,2,FALSE)),VLOOKUP(KS$10,$BU$14:$BW$44,2,FALSE)),"")</f>
        <v/>
      </c>
      <c r="KT37" s="173" t="str">
        <f>IF(COUNTIF($AK37,CT$8),IF(COUNTIF($JX37:KS37,"")&lt;CT$13,CONCATENATE(" + ",VLOOKUP(KT$10,$BU$14:$BW$44,2,FALSE)),VLOOKUP(KT$10,$BU$14:$BW$44,2,FALSE)),"")</f>
        <v/>
      </c>
      <c r="KU37" s="173" t="str">
        <f>IF(COUNTIF($AK37,CU$8),IF(COUNTIF($JX37:KT37,"")&lt;CU$13,CONCATENATE(" + ",VLOOKUP(KU$10,$BU$14:$BW$44,2,FALSE)),VLOOKUP(KU$10,$BU$14:$BW$44,2,FALSE)),"")</f>
        <v/>
      </c>
      <c r="KV37" s="173" t="str">
        <f>IF(COUNTIF($AK37,CV$8),IF(COUNTIF($JX37:KU37,"")&lt;CV$13,CONCATENATE(" + ",VLOOKUP(KV$10,$BU$14:$BW$44,2,FALSE)),VLOOKUP(KV$10,$BU$14:$BW$44,2,FALSE)),"")</f>
        <v/>
      </c>
      <c r="KW37" s="180" t="str">
        <f>IF(COUNTIF($AK37,CW$8),IF(COUNTIF($JX37:KV37,"")&lt;CW$13,CONCATENATE(" + ",VLOOKUP(KW$10,$BU$14:$BW$44,2,FALSE)),VLOOKUP(KW$10,$BU$14:$BW$44,2,FALSE)),"")</f>
        <v/>
      </c>
      <c r="KX37" s="179">
        <f t="shared" si="136"/>
        <v>12</v>
      </c>
      <c r="KY37" s="174" t="str">
        <f t="shared" si="137"/>
        <v/>
      </c>
      <c r="KZ37" s="173" t="str">
        <f t="shared" si="138"/>
        <v/>
      </c>
      <c r="LA37" s="173" t="str">
        <f t="shared" si="139"/>
        <v/>
      </c>
      <c r="LB37" s="173" t="str">
        <f t="shared" si="140"/>
        <v/>
      </c>
      <c r="LC37" s="173" t="str">
        <f t="shared" si="141"/>
        <v/>
      </c>
      <c r="LD37" s="173" t="str">
        <f t="shared" si="142"/>
        <v/>
      </c>
      <c r="LE37" s="173" t="str">
        <f t="shared" si="143"/>
        <v/>
      </c>
      <c r="LF37" s="173" t="str">
        <f t="shared" si="144"/>
        <v/>
      </c>
      <c r="LG37" s="173" t="str">
        <f t="shared" si="145"/>
        <v/>
      </c>
      <c r="LH37" s="173" t="str">
        <f t="shared" si="146"/>
        <v/>
      </c>
      <c r="LI37" s="173" t="str">
        <f t="shared" si="147"/>
        <v/>
      </c>
      <c r="LJ37" s="173" t="str">
        <f t="shared" si="148"/>
        <v/>
      </c>
      <c r="LK37" s="173" t="str">
        <f t="shared" si="149"/>
        <v/>
      </c>
      <c r="LL37" s="173" t="str">
        <f t="shared" si="150"/>
        <v/>
      </c>
      <c r="LM37" s="173" t="str">
        <f t="shared" si="151"/>
        <v/>
      </c>
      <c r="LN37" s="173" t="str">
        <f t="shared" si="152"/>
        <v/>
      </c>
      <c r="LO37" s="173" t="str">
        <f t="shared" si="153"/>
        <v/>
      </c>
      <c r="LP37" s="173" t="str">
        <f t="shared" si="154"/>
        <v/>
      </c>
      <c r="LQ37" s="173" t="str">
        <f t="shared" si="155"/>
        <v/>
      </c>
      <c r="LR37" s="173" t="str">
        <f t="shared" si="156"/>
        <v/>
      </c>
      <c r="LS37" s="173" t="str">
        <f t="shared" si="157"/>
        <v/>
      </c>
      <c r="LT37" s="173" t="str">
        <f t="shared" si="158"/>
        <v/>
      </c>
      <c r="LU37" s="173" t="str">
        <f t="shared" si="159"/>
        <v/>
      </c>
      <c r="LV37" s="173" t="str">
        <f t="shared" si="160"/>
        <v/>
      </c>
      <c r="LW37" s="180" t="str">
        <f t="shared" si="161"/>
        <v/>
      </c>
      <c r="LX37" s="181" t="str">
        <f t="shared" si="162"/>
        <v/>
      </c>
      <c r="LY37" s="182" t="str">
        <f t="shared" si="163"/>
        <v>Ne</v>
      </c>
      <c r="LZ37" s="182" t="str">
        <f>IF(COUNTIF($AL37,BZ$8),IF(COUNTIF($LX37:LY37,"")&lt;BZ$13,CONCATENATE(" + ",VLOOKUP(LZ$10,$BU$14:$BW$44,2,FALSE)),VLOOKUP(LZ$10,$BU$14:$BW$44,2,FALSE)),"")</f>
        <v/>
      </c>
      <c r="MA37" s="182" t="str">
        <f>IF(COUNTIF($AL37,CA$8),IF(COUNTIF($LX37:LZ37,"")&lt;CA$13,CONCATENATE(" + ",VLOOKUP(MA$10,$BU$14:$BW$44,2,FALSE)),VLOOKUP(MA$10,$BU$14:$BW$44,2,FALSE)),"")</f>
        <v/>
      </c>
      <c r="MB37" s="182" t="str">
        <f>IF(COUNTIF($AL37,CB$8),IF(COUNTIF($LX37:MA37,"")&lt;CB$13,CONCATENATE(" + ",VLOOKUP(MB$10,$BU$14:$BW$44,2,FALSE)),VLOOKUP(MB$10,$BU$14:$BW$44,2,FALSE)),"")</f>
        <v/>
      </c>
      <c r="MC37" s="182" t="str">
        <f>IF(COUNTIF($AL37,CC$8),IF(COUNTIF($LX37:MB37,"")&lt;CC$13,CONCATENATE(" + ",VLOOKUP(MC$10,$BU$14:$BW$44,2,FALSE)),VLOOKUP(MC$10,$BU$14:$BW$44,2,FALSE)),"")</f>
        <v/>
      </c>
      <c r="MD37" s="182" t="str">
        <f>IF(COUNTIF($AL37,CD$8),IF(COUNTIF($LX37:MC37,"")&lt;CD$13,CONCATENATE(" + ",VLOOKUP(MD$10,$BU$14:$BW$44,2,FALSE)),VLOOKUP(MD$10,$BU$14:$BW$44,2,FALSE)),"")</f>
        <v/>
      </c>
      <c r="ME37" s="182" t="str">
        <f>IF(COUNTIF($AL37,CE$8),IF(COUNTIF($LX37:MD37,"")&lt;CE$13,CONCATENATE(" + ",VLOOKUP(ME$10,$BU$14:$BW$44,2,FALSE)),VLOOKUP(ME$10,$BU$14:$BW$44,2,FALSE)),"")</f>
        <v/>
      </c>
      <c r="MF37" s="182" t="str">
        <f>IF(COUNTIF($AL37,CF$8),IF(COUNTIF($LX37:ME37,"")&lt;CF$13,CONCATENATE(" + ",VLOOKUP(MF$10,$BU$14:$BW$44,2,FALSE)),VLOOKUP(MF$10,$BU$14:$BW$44,2,FALSE)),"")</f>
        <v/>
      </c>
      <c r="MG37" s="182" t="str">
        <f>IF(COUNTIF($AL37,CG$8),IF(COUNTIF($LX37:MF37,"")&lt;CG$13,CONCATENATE(" + ",VLOOKUP(MG$10,$BU$14:$BW$44,2,FALSE)),VLOOKUP(MG$10,$BU$14:$BW$44,2,FALSE)),"")</f>
        <v/>
      </c>
      <c r="MH37" s="182" t="str">
        <f>IF(COUNTIF($AL37,CH$8),IF(COUNTIF($LX37:MG37,"")&lt;CH$13,CONCATENATE(" + ",VLOOKUP(MH$10,$BU$14:$BW$44,2,FALSE)),VLOOKUP(MH$10,$BU$14:$BW$44,2,FALSE)),"")</f>
        <v/>
      </c>
      <c r="MI37" s="182" t="str">
        <f>IF(COUNTIF($AL37,CI$8),IF(COUNTIF($LX37:MH37,"")&lt;CI$13,CONCATENATE(" + ",VLOOKUP(MI$10,$BU$14:$BW$44,2,FALSE)),VLOOKUP(MI$10,$BU$14:$BW$44,2,FALSE)),"")</f>
        <v/>
      </c>
      <c r="MJ37" s="182" t="str">
        <f>IF(COUNTIF($AL37,CJ$8),IF(COUNTIF($LX37:MI37,"")&lt;CJ$13,CONCATENATE(" + ",VLOOKUP(MJ$10,$BU$14:$BW$44,2,FALSE)),VLOOKUP(MJ$10,$BU$14:$BW$44,2,FALSE)),"")</f>
        <v/>
      </c>
      <c r="MK37" s="182" t="str">
        <f>IF(COUNTIF($AL37,CK$8),IF(COUNTIF($LX37:MJ37,"")&lt;CK$13,CONCATENATE(" + ",VLOOKUP(MK$10,$BU$14:$BW$44,2,FALSE)),VLOOKUP(MK$10,$BU$14:$BW$44,2,FALSE)),"")</f>
        <v/>
      </c>
      <c r="ML37" s="182" t="str">
        <f>IF(COUNTIF($AL37,CL$8),IF(COUNTIF($LX37:MK37,"")&lt;CL$13,CONCATENATE(" + ",VLOOKUP(ML$10,$BU$14:$BW$44,2,FALSE)),VLOOKUP(ML$10,$BU$14:$BW$44,2,FALSE)),"")</f>
        <v/>
      </c>
      <c r="MM37" s="182" t="str">
        <f>IF(COUNTIF($AL37,CM$8),IF(COUNTIF($LX37:ML37,"")&lt;CM$13,CONCATENATE(" + ",VLOOKUP(MM$10,$BU$14:$BW$44,2,FALSE)),VLOOKUP(MM$10,$BU$14:$BW$44,2,FALSE)),"")</f>
        <v/>
      </c>
      <c r="MN37" s="182" t="str">
        <f>IF(COUNTIF($AL37,CN$8),IF(COUNTIF($LX37:MM37,"")&lt;CN$13,CONCATENATE(" + ",VLOOKUP(MN$10,$BU$14:$BW$44,2,FALSE)),VLOOKUP(MN$10,$BU$14:$BW$44,2,FALSE)),"")</f>
        <v/>
      </c>
      <c r="MO37" s="182" t="str">
        <f>IF(COUNTIF($AL37,CO$8),IF(COUNTIF($LX37:MN37,"")&lt;CO$13,CONCATENATE(" + ",VLOOKUP(MO$10,$BU$14:$BW$44,2,FALSE)),VLOOKUP(MO$10,$BU$14:$BW$44,2,FALSE)),"")</f>
        <v/>
      </c>
      <c r="MP37" s="182" t="str">
        <f>IF(COUNTIF($AL37,CP$8),IF(COUNTIF($LX37:MO37,"")&lt;CP$13,CONCATENATE(" + ",VLOOKUP(MP$10,$BU$14:$BW$44,2,FALSE)),VLOOKUP(MP$10,$BU$14:$BW$44,2,FALSE)),"")</f>
        <v/>
      </c>
      <c r="MQ37" s="182" t="str">
        <f>IF(COUNTIF($AL37,CQ$8),IF(COUNTIF($LX37:MP37,"")&lt;CQ$13,CONCATENATE(" + ",VLOOKUP(MQ$10,$BU$14:$BW$44,2,FALSE)),VLOOKUP(MQ$10,$BU$14:$BW$44,2,FALSE)),"")</f>
        <v/>
      </c>
      <c r="MR37" s="182" t="str">
        <f>IF(COUNTIF($AL37,CR$8),IF(COUNTIF($LX37:MQ37,"")&lt;CR$13,CONCATENATE(" + ",VLOOKUP(MR$10,$BU$14:$BW$44,2,FALSE)),VLOOKUP(MR$10,$BU$14:$BW$44,2,FALSE)),"")</f>
        <v/>
      </c>
      <c r="MS37" s="182" t="str">
        <f>IF(COUNTIF($AL37,CS$8),IF(COUNTIF($LX37:MR37,"")&lt;CS$13,CONCATENATE(" + ",VLOOKUP(MS$10,$BU$14:$BW$44,2,FALSE)),VLOOKUP(MS$10,$BU$14:$BW$44,2,FALSE)),"")</f>
        <v/>
      </c>
      <c r="MT37" s="182" t="str">
        <f>IF(COUNTIF($AL37,CT$8),IF(COUNTIF($LX37:MS37,"")&lt;CT$13,CONCATENATE(" + ",VLOOKUP(MT$10,$BU$14:$BW$44,2,FALSE)),VLOOKUP(MT$10,$BU$14:$BW$44,2,FALSE)),"")</f>
        <v/>
      </c>
      <c r="MU37" s="182" t="str">
        <f>IF(COUNTIF($AL37,CU$8),IF(COUNTIF($LX37:MT37,"")&lt;CU$13,CONCATENATE(" + ",VLOOKUP(MU$10,$BU$14:$BW$44,2,FALSE)),VLOOKUP(MU$10,$BU$14:$BW$44,2,FALSE)),"")</f>
        <v/>
      </c>
      <c r="MV37" s="182" t="str">
        <f>IF(COUNTIF($AL37,CV$8),IF(COUNTIF($LX37:MU37,"")&lt;CV$13,CONCATENATE(" + ",VLOOKUP(MV$10,$BU$14:$BW$44,2,FALSE)),VLOOKUP(MV$10,$BU$14:$BW$44,2,FALSE)),"")</f>
        <v/>
      </c>
      <c r="MW37" s="183" t="str">
        <f>IF(COUNTIF($AL37,CW$8),IF(COUNTIF($LX37:MV37,"")&lt;CW$13,CONCATENATE(" + ",VLOOKUP(MW$10,$BU$14:$BW$44,2,FALSE)),VLOOKUP(MW$10,$BU$14:$BW$44,2,FALSE)),"")</f>
        <v/>
      </c>
      <c r="MX37" s="181" t="str">
        <f t="shared" si="164"/>
        <v/>
      </c>
      <c r="MY37" s="184">
        <f t="shared" si="165"/>
        <v>0</v>
      </c>
      <c r="MZ37" s="182" t="str">
        <f t="shared" si="166"/>
        <v/>
      </c>
      <c r="NA37" s="182" t="str">
        <f t="shared" si="167"/>
        <v/>
      </c>
      <c r="NB37" s="182" t="str">
        <f t="shared" si="168"/>
        <v/>
      </c>
      <c r="NC37" s="182" t="str">
        <f t="shared" si="169"/>
        <v/>
      </c>
      <c r="ND37" s="182" t="str">
        <f t="shared" si="170"/>
        <v/>
      </c>
      <c r="NE37" s="182" t="str">
        <f t="shared" si="171"/>
        <v/>
      </c>
      <c r="NF37" s="182" t="str">
        <f t="shared" si="172"/>
        <v/>
      </c>
      <c r="NG37" s="182" t="str">
        <f t="shared" si="173"/>
        <v/>
      </c>
      <c r="NH37" s="182" t="str">
        <f t="shared" si="174"/>
        <v/>
      </c>
      <c r="NI37" s="182" t="str">
        <f t="shared" si="175"/>
        <v/>
      </c>
      <c r="NJ37" s="182" t="str">
        <f t="shared" si="176"/>
        <v/>
      </c>
      <c r="NK37" s="182" t="str">
        <f t="shared" si="177"/>
        <v/>
      </c>
      <c r="NL37" s="182" t="str">
        <f t="shared" si="178"/>
        <v/>
      </c>
      <c r="NM37" s="182" t="str">
        <f t="shared" si="179"/>
        <v/>
      </c>
      <c r="NN37" s="182" t="str">
        <f t="shared" si="180"/>
        <v/>
      </c>
      <c r="NO37" s="182" t="str">
        <f t="shared" si="181"/>
        <v/>
      </c>
      <c r="NP37" s="182" t="str">
        <f t="shared" si="182"/>
        <v/>
      </c>
      <c r="NQ37" s="182" t="str">
        <f t="shared" si="183"/>
        <v/>
      </c>
      <c r="NR37" s="182" t="str">
        <f t="shared" si="184"/>
        <v/>
      </c>
      <c r="NS37" s="182" t="str">
        <f t="shared" si="185"/>
        <v/>
      </c>
      <c r="NT37" s="182" t="str">
        <f t="shared" si="186"/>
        <v/>
      </c>
      <c r="NU37" s="182" t="str">
        <f t="shared" si="187"/>
        <v/>
      </c>
      <c r="NV37" s="182" t="str">
        <f t="shared" si="188"/>
        <v/>
      </c>
      <c r="NW37" s="183" t="str">
        <f t="shared" si="189"/>
        <v/>
      </c>
    </row>
    <row r="38" spans="1:387" ht="17.25" customHeight="1" x14ac:dyDescent="0.25">
      <c r="A38" s="223" t="s">
        <v>390</v>
      </c>
      <c r="B38" s="224" t="s">
        <v>606</v>
      </c>
      <c r="C38" s="225" t="s">
        <v>607</v>
      </c>
      <c r="D38" s="225" t="s">
        <v>608</v>
      </c>
      <c r="E38" s="226" t="s">
        <v>609</v>
      </c>
      <c r="F38" s="227" t="s">
        <v>610</v>
      </c>
      <c r="G38" s="225" t="s">
        <v>129</v>
      </c>
      <c r="H38" s="225" t="s">
        <v>611</v>
      </c>
      <c r="I38" s="227" t="s">
        <v>612</v>
      </c>
      <c r="J38" s="227" t="s">
        <v>613</v>
      </c>
      <c r="K38" s="227" t="s">
        <v>614</v>
      </c>
      <c r="L38" s="227" t="s">
        <v>614</v>
      </c>
      <c r="M38" s="227" t="s">
        <v>615</v>
      </c>
      <c r="N38" s="228" t="s">
        <v>616</v>
      </c>
      <c r="O38" s="228" t="s">
        <v>617</v>
      </c>
      <c r="P38" s="228" t="s">
        <v>618</v>
      </c>
      <c r="Q38" s="228" t="s">
        <v>619</v>
      </c>
      <c r="R38" s="228" t="s">
        <v>129</v>
      </c>
      <c r="S38" s="228" t="s">
        <v>609</v>
      </c>
      <c r="T38" s="229">
        <v>35000</v>
      </c>
      <c r="U38" s="230" t="s">
        <v>477</v>
      </c>
      <c r="V38" s="230" t="s">
        <v>428</v>
      </c>
      <c r="W38" s="229">
        <v>35000</v>
      </c>
      <c r="X38" s="229">
        <v>0</v>
      </c>
      <c r="Y38" s="229" t="s">
        <v>429</v>
      </c>
      <c r="Z38" s="229" t="s">
        <v>409</v>
      </c>
      <c r="AA38" s="231">
        <v>15000</v>
      </c>
      <c r="AB38" s="223"/>
      <c r="AC38" s="223"/>
      <c r="AD38" s="223"/>
      <c r="AE38" s="223"/>
      <c r="AF38" s="223"/>
      <c r="AG38" s="223" t="s">
        <v>222</v>
      </c>
      <c r="AH38" s="233" t="s">
        <v>247</v>
      </c>
      <c r="AI38" s="233" t="s">
        <v>273</v>
      </c>
      <c r="AJ38" s="233" t="s">
        <v>299</v>
      </c>
      <c r="AK38" s="233" t="s">
        <v>325</v>
      </c>
      <c r="AL38" s="233" t="s">
        <v>352</v>
      </c>
      <c r="AM38" s="41" t="s">
        <v>160</v>
      </c>
      <c r="AN38" s="42">
        <v>0</v>
      </c>
      <c r="AO38" s="232" t="s">
        <v>410</v>
      </c>
      <c r="AP38" s="42">
        <v>8</v>
      </c>
      <c r="AQ38" s="41" t="s">
        <v>411</v>
      </c>
      <c r="AR38" s="43">
        <v>10</v>
      </c>
      <c r="AS38" s="41" t="s">
        <v>412</v>
      </c>
      <c r="AT38" s="43">
        <v>6</v>
      </c>
      <c r="AU38" s="75" t="str">
        <f t="shared" si="1"/>
        <v>Ne</v>
      </c>
      <c r="AV38" s="75">
        <f t="shared" si="2"/>
        <v>0</v>
      </c>
      <c r="AW38" s="75" t="str">
        <f t="shared" si="3"/>
        <v>Ano</v>
      </c>
      <c r="AX38" s="75">
        <f t="shared" si="4"/>
        <v>12</v>
      </c>
      <c r="AY38" s="75" t="str">
        <f t="shared" si="5"/>
        <v>Do 10 000</v>
      </c>
      <c r="AZ38" s="75">
        <f t="shared" si="6"/>
        <v>8</v>
      </c>
      <c r="BA38" s="75" t="str">
        <f t="shared" si="7"/>
        <v>Ano</v>
      </c>
      <c r="BB38" s="75">
        <f t="shared" si="8"/>
        <v>10</v>
      </c>
      <c r="BC38" s="75" t="str">
        <f t="shared" si="9"/>
        <v>Ano</v>
      </c>
      <c r="BD38" s="75">
        <f t="shared" si="10"/>
        <v>12</v>
      </c>
      <c r="BE38" s="75" t="str">
        <f t="shared" si="11"/>
        <v>Ne</v>
      </c>
      <c r="BF38" s="75">
        <f t="shared" si="12"/>
        <v>0</v>
      </c>
      <c r="BG38" s="69">
        <f t="shared" si="13"/>
        <v>42</v>
      </c>
      <c r="BH38" s="70">
        <f t="shared" si="14"/>
        <v>24</v>
      </c>
      <c r="BI38" s="69">
        <f t="shared" si="15"/>
        <v>66</v>
      </c>
      <c r="BJ38" s="71">
        <f t="shared" si="16"/>
        <v>0.15</v>
      </c>
      <c r="BK38" s="204">
        <f t="shared" si="17"/>
        <v>0.66</v>
      </c>
      <c r="BL38" s="72">
        <f t="shared" si="18"/>
        <v>0.42857142857142855</v>
      </c>
      <c r="BM38" s="83">
        <f t="shared" si="19"/>
        <v>1</v>
      </c>
      <c r="BN38" s="221">
        <f t="shared" si="20"/>
        <v>1</v>
      </c>
      <c r="BO38" s="202">
        <f t="shared" si="21"/>
        <v>15000</v>
      </c>
      <c r="BP38" s="101" t="str">
        <f t="shared" si="22"/>
        <v>Prostějov</v>
      </c>
      <c r="BQ38" s="100">
        <v>13000</v>
      </c>
      <c r="BR38" s="95" t="s">
        <v>66</v>
      </c>
      <c r="BS38" s="95" t="s">
        <v>66</v>
      </c>
      <c r="BT38" s="16"/>
      <c r="BU38" s="45"/>
      <c r="BV38" s="44"/>
      <c r="BW38" s="45"/>
      <c r="BX38" s="179" t="str">
        <f t="shared" si="23"/>
        <v/>
      </c>
      <c r="BY38" s="173" t="str">
        <f t="shared" si="24"/>
        <v>Ne</v>
      </c>
      <c r="BZ38" s="173" t="str">
        <f>IF(COUNTIF($AG38,BZ$8),IF(COUNTIF($BX38:BY38,"")&lt;BZ$13,CONCATENATE(" + ",VLOOKUP(BZ$10,$BU$14:$BW$44,2,FALSE)),VLOOKUP(BZ$10,$BU$14:$BW$44,2,FALSE)),"")</f>
        <v/>
      </c>
      <c r="CA38" s="173" t="str">
        <f>IF(COUNTIF($AG38,CA$8),IF(COUNTIF($BX38:BZ38,"")&lt;CA$13,CONCATENATE(" + ",VLOOKUP(CA$10,$BU$14:$BW$44,2,FALSE)),VLOOKUP(CA$10,$BU$14:$BW$44,2,FALSE)),"")</f>
        <v/>
      </c>
      <c r="CB38" s="173" t="str">
        <f>IF(COUNTIF($AG38,CB$8),IF(COUNTIF($BX38:CA38,"")&lt;CB$13,CONCATENATE(" + ",VLOOKUP(CB$10,$BU$14:$BW$44,2,FALSE)),VLOOKUP(CB$10,$BU$14:$BW$44,2,FALSE)),"")</f>
        <v/>
      </c>
      <c r="CC38" s="173" t="str">
        <f>IF(COUNTIF($AG38,CC$8),IF(COUNTIF($BX38:CB38,"")&lt;CC$13,CONCATENATE(" + ",VLOOKUP(CC$10,$BU$14:$BW$44,2,FALSE)),VLOOKUP(CC$10,$BU$14:$BW$44,2,FALSE)),"")</f>
        <v/>
      </c>
      <c r="CD38" s="173" t="str">
        <f>IF(COUNTIF($AG38,CD$8),IF(COUNTIF($BX38:CC38,"")&lt;CD$13,CONCATENATE(" + ",VLOOKUP(CD$10,$BU$14:$BW$44,2,FALSE)),VLOOKUP(CD$10,$BU$14:$BW$44,2,FALSE)),"")</f>
        <v/>
      </c>
      <c r="CE38" s="173" t="str">
        <f>IF(COUNTIF($AG38,CE$8),IF(COUNTIF($BX38:CD38,"")&lt;CE$13,CONCATENATE(" + ",VLOOKUP(CE$10,$BU$14:$BW$44,2,FALSE)),VLOOKUP(CE$10,$BU$14:$BW$44,2,FALSE)),"")</f>
        <v/>
      </c>
      <c r="CF38" s="173" t="str">
        <f>IF(COUNTIF($AG38,CF$8),IF(COUNTIF($BX38:CE38,"")&lt;CF$13,CONCATENATE(" + ",VLOOKUP(CF$10,$BU$14:$BW$44,2,FALSE)),VLOOKUP(CF$10,$BU$14:$BW$44,2,FALSE)),"")</f>
        <v/>
      </c>
      <c r="CG38" s="173" t="str">
        <f>IF(COUNTIF($AG38,CG$8),IF(COUNTIF($BX38:CF38,"")&lt;CG$13,CONCATENATE(" + ",VLOOKUP(CG$10,$BU$14:$BW$44,2,FALSE)),VLOOKUP(CG$10,$BU$14:$BW$44,2,FALSE)),"")</f>
        <v/>
      </c>
      <c r="CH38" s="173" t="str">
        <f>IF(COUNTIF($AG38,CH$8),IF(COUNTIF($BX38:CG38,"")&lt;CH$13,CONCATENATE(" + ",VLOOKUP(CH$10,$BU$14:$BW$44,2,FALSE)),VLOOKUP(CH$10,$BU$14:$BW$44,2,FALSE)),"")</f>
        <v/>
      </c>
      <c r="CI38" s="173" t="str">
        <f>IF(COUNTIF($AG38,CI$8),IF(COUNTIF($BX38:CH38,"")&lt;CI$13,CONCATENATE(" + ",VLOOKUP(CI$10,$BU$14:$BW$44,2,FALSE)),VLOOKUP(CI$10,$BU$14:$BW$44,2,FALSE)),"")</f>
        <v/>
      </c>
      <c r="CJ38" s="173" t="str">
        <f>IF(COUNTIF($AG38,CJ$8),IF(COUNTIF($BX38:CI38,"")&lt;CJ$13,CONCATENATE(" + ",VLOOKUP(CJ$10,$BU$14:$BW$44,2,FALSE)),VLOOKUP(CJ$10,$BU$14:$BW$44,2,FALSE)),"")</f>
        <v/>
      </c>
      <c r="CK38" s="173" t="str">
        <f>IF(COUNTIF($AG38,CK$8),IF(COUNTIF($BX38:CJ38,"")&lt;CK$13,CONCATENATE(" + ",VLOOKUP(CK$10,$BU$14:$BW$44,2,FALSE)),VLOOKUP(CK$10,$BU$14:$BW$44,2,FALSE)),"")</f>
        <v/>
      </c>
      <c r="CL38" s="173" t="str">
        <f>IF(COUNTIF($AG38,CL$8),IF(COUNTIF($BX38:CK38,"")&lt;CL$13,CONCATENATE(" + ",VLOOKUP(CL$10,$BU$14:$BW$44,2,FALSE)),VLOOKUP(CL$10,$BU$14:$BW$44,2,FALSE)),"")</f>
        <v/>
      </c>
      <c r="CM38" s="173" t="str">
        <f>IF(COUNTIF($AG38,CM$8),IF(COUNTIF($BX38:CL38,"")&lt;CM$13,CONCATENATE(" + ",VLOOKUP(CM$10,$BU$14:$BW$44,2,FALSE)),VLOOKUP(CM$10,$BU$14:$BW$44,2,FALSE)),"")</f>
        <v/>
      </c>
      <c r="CN38" s="173" t="str">
        <f>IF(COUNTIF($AG38,CN$8),IF(COUNTIF($BX38:CM38,"")&lt;CN$13,CONCATENATE(" + ",VLOOKUP(CN$10,$BU$14:$BW$44,2,FALSE)),VLOOKUP(CN$10,$BU$14:$BW$44,2,FALSE)),"")</f>
        <v/>
      </c>
      <c r="CO38" s="173" t="str">
        <f>IF(COUNTIF($AG38,CO$8),IF(COUNTIF($BX38:CN38,"")&lt;CO$13,CONCATENATE(" + ",VLOOKUP(CO$10,$BU$14:$BW$44,2,FALSE)),VLOOKUP(CO$10,$BU$14:$BW$44,2,FALSE)),"")</f>
        <v/>
      </c>
      <c r="CP38" s="173" t="str">
        <f>IF(COUNTIF($AG38,CP$8),IF(COUNTIF($BX38:CO38,"")&lt;CP$13,CONCATENATE(" + ",VLOOKUP(CP$10,$BU$14:$BW$44,2,FALSE)),VLOOKUP(CP$10,$BU$14:$BW$44,2,FALSE)),"")</f>
        <v/>
      </c>
      <c r="CQ38" s="173" t="str">
        <f>IF(COUNTIF($AG38,CQ$8),IF(COUNTIF($BX38:CP38,"")&lt;CQ$13,CONCATENATE(" + ",VLOOKUP(CQ$10,$BU$14:$BW$44,2,FALSE)),VLOOKUP(CQ$10,$BU$14:$BW$44,2,FALSE)),"")</f>
        <v/>
      </c>
      <c r="CR38" s="173" t="str">
        <f>IF(COUNTIF($AG38,CR$8),IF(COUNTIF($BX38:CQ38,"")&lt;CR$13,CONCATENATE(" + ",VLOOKUP(CR$10,$BU$14:$BW$44,2,FALSE)),VLOOKUP(CR$10,$BU$14:$BW$44,2,FALSE)),"")</f>
        <v/>
      </c>
      <c r="CS38" s="173" t="str">
        <f>IF(COUNTIF($AG38,CS$8),IF(COUNTIF($BX38:CR38,"")&lt;CS$13,CONCATENATE(" + ",VLOOKUP(CS$10,$BU$14:$BW$44,2,FALSE)),VLOOKUP(CS$10,$BU$14:$BW$44,2,FALSE)),"")</f>
        <v/>
      </c>
      <c r="CT38" s="173" t="str">
        <f>IF(COUNTIF($AG38,CT$8),IF(COUNTIF($BX38:CS38,"")&lt;CT$13,CONCATENATE(" + ",VLOOKUP(CT$10,$BU$14:$BW$44,2,FALSE)),VLOOKUP(CT$10,$BU$14:$BW$44,2,FALSE)),"")</f>
        <v/>
      </c>
      <c r="CU38" s="173" t="str">
        <f>IF(COUNTIF($AG38,CU$8),IF(COUNTIF($BX38:CT38,"")&lt;CU$13,CONCATENATE(" + ",VLOOKUP(CU$10,$BU$14:$BW$44,2,FALSE)),VLOOKUP(CU$10,$BU$14:$BW$44,2,FALSE)),"")</f>
        <v/>
      </c>
      <c r="CV38" s="173" t="str">
        <f>IF(COUNTIF($AG38,CV$8),IF(COUNTIF($BX38:CU38,"")&lt;CV$13,CONCATENATE(" + ",VLOOKUP(CV$10,$BU$14:$BW$44,2,FALSE)),VLOOKUP(CV$10,$BU$14:$BW$44,2,FALSE)),"")</f>
        <v/>
      </c>
      <c r="CW38" s="173" t="str">
        <f>IF(COUNTIF($AG38,CW$8),IF(COUNTIF($BX38:CV38,"")&lt;CW$13,CONCATENATE(" + ",VLOOKUP(CW$10,$BU$14:$BW$44,2,FALSE)),VLOOKUP(CW$10,$BU$14:$BW$44,2,FALSE)),"")</f>
        <v/>
      </c>
      <c r="CX38" s="179" t="str">
        <f t="shared" si="25"/>
        <v/>
      </c>
      <c r="CY38" s="174">
        <f t="shared" si="26"/>
        <v>0</v>
      </c>
      <c r="CZ38" s="173" t="str">
        <f t="shared" si="27"/>
        <v/>
      </c>
      <c r="DA38" s="173" t="str">
        <f t="shared" si="28"/>
        <v/>
      </c>
      <c r="DB38" s="173" t="str">
        <f t="shared" si="29"/>
        <v/>
      </c>
      <c r="DC38" s="173" t="str">
        <f t="shared" si="30"/>
        <v/>
      </c>
      <c r="DD38" s="173" t="str">
        <f t="shared" si="31"/>
        <v/>
      </c>
      <c r="DE38" s="173" t="str">
        <f t="shared" si="32"/>
        <v/>
      </c>
      <c r="DF38" s="173" t="str">
        <f t="shared" si="33"/>
        <v/>
      </c>
      <c r="DG38" s="173" t="str">
        <f t="shared" si="34"/>
        <v/>
      </c>
      <c r="DH38" s="173" t="str">
        <f t="shared" si="35"/>
        <v/>
      </c>
      <c r="DI38" s="173" t="str">
        <f t="shared" si="36"/>
        <v/>
      </c>
      <c r="DJ38" s="173" t="str">
        <f t="shared" si="37"/>
        <v/>
      </c>
      <c r="DK38" s="173" t="str">
        <f t="shared" si="38"/>
        <v/>
      </c>
      <c r="DL38" s="173" t="str">
        <f t="shared" si="39"/>
        <v/>
      </c>
      <c r="DM38" s="173" t="str">
        <f t="shared" si="40"/>
        <v/>
      </c>
      <c r="DN38" s="173" t="str">
        <f t="shared" si="41"/>
        <v/>
      </c>
      <c r="DO38" s="173" t="str">
        <f t="shared" si="42"/>
        <v/>
      </c>
      <c r="DP38" s="173" t="str">
        <f t="shared" si="43"/>
        <v/>
      </c>
      <c r="DQ38" s="173" t="str">
        <f t="shared" si="44"/>
        <v/>
      </c>
      <c r="DR38" s="173" t="str">
        <f t="shared" si="45"/>
        <v/>
      </c>
      <c r="DS38" s="173" t="str">
        <f t="shared" si="46"/>
        <v/>
      </c>
      <c r="DT38" s="173" t="str">
        <f t="shared" si="47"/>
        <v/>
      </c>
      <c r="DU38" s="173" t="str">
        <f t="shared" si="48"/>
        <v/>
      </c>
      <c r="DV38" s="173" t="str">
        <f t="shared" si="49"/>
        <v/>
      </c>
      <c r="DW38" s="180" t="str">
        <f t="shared" si="50"/>
        <v/>
      </c>
      <c r="DX38" s="181" t="str">
        <f t="shared" si="190"/>
        <v>Ano</v>
      </c>
      <c r="DY38" s="182" t="str">
        <f t="shared" si="51"/>
        <v/>
      </c>
      <c r="DZ38" s="182" t="str">
        <f>IF(COUNTIF($AH38,BZ$8),IF(COUNTIF($DX38:DY38,"")&lt;BZ$13,CONCATENATE(" + ",VLOOKUP(DZ$10,$BU$14:$BW$44,2,FALSE)),VLOOKUP(DZ$10,$BU$14:$BW$44,2,FALSE)),"")</f>
        <v/>
      </c>
      <c r="EA38" s="182" t="str">
        <f>IF(COUNTIF($AH38,CA$8),IF(COUNTIF($DX38:DZ38,"")&lt;CA$13,CONCATENATE(" + ",VLOOKUP(EA$10,$BU$14:$BW$44,2,FALSE)),VLOOKUP(EA$10,$BU$14:$BW$44,2,FALSE)),"")</f>
        <v/>
      </c>
      <c r="EB38" s="182" t="str">
        <f>IF(COUNTIF($AH38,CB$8),IF(COUNTIF($DX38:EA38,"")&lt;CB$13,CONCATENATE(" + ",VLOOKUP(EB$10,$BU$14:$BW$44,2,FALSE)),VLOOKUP(EB$10,$BU$14:$BW$44,2,FALSE)),"")</f>
        <v/>
      </c>
      <c r="EC38" s="182" t="str">
        <f>IF(COUNTIF($AH38,CC$8),IF(COUNTIF($DX38:EB38,"")&lt;CC$13,CONCATENATE(" + ",VLOOKUP(EC$10,$BU$14:$BW$44,2,FALSE)),VLOOKUP(EC$10,$BU$14:$BW$44,2,FALSE)),"")</f>
        <v/>
      </c>
      <c r="ED38" s="182" t="str">
        <f>IF(COUNTIF($AH38,CD$8),IF(COUNTIF($DX38:EC38,"")&lt;CD$13,CONCATENATE(" + ",VLOOKUP(ED$10,$BU$14:$BW$44,2,FALSE)),VLOOKUP(ED$10,$BU$14:$BW$44,2,FALSE)),"")</f>
        <v/>
      </c>
      <c r="EE38" s="182" t="str">
        <f>IF(COUNTIF($AH38,CE$8),IF(COUNTIF($DX38:ED38,"")&lt;CE$13,CONCATENATE(" + ",VLOOKUP(EE$10,$BU$14:$BW$44,2,FALSE)),VLOOKUP(EE$10,$BU$14:$BW$44,2,FALSE)),"")</f>
        <v/>
      </c>
      <c r="EF38" s="182" t="str">
        <f>IF(COUNTIF($AH38,CF$8),IF(COUNTIF($DX38:EE38,"")&lt;CF$13,CONCATENATE(" + ",VLOOKUP(EF$10,$BU$14:$BW$44,2,FALSE)),VLOOKUP(EF$10,$BU$14:$BW$44,2,FALSE)),"")</f>
        <v/>
      </c>
      <c r="EG38" s="182" t="str">
        <f>IF(COUNTIF($AH38,CG$8),IF(COUNTIF($DX38:EF38,"")&lt;CG$13,CONCATENATE(" + ",VLOOKUP(EG$10,$BU$14:$BW$44,2,FALSE)),VLOOKUP(EG$10,$BU$14:$BW$44,2,FALSE)),"")</f>
        <v/>
      </c>
      <c r="EH38" s="182" t="str">
        <f>IF(COUNTIF($AH38,CH$8),IF(COUNTIF($DX38:EG38,"")&lt;CH$13,CONCATENATE(" + ",VLOOKUP(EH$10,$BU$14:$BW$44,2,FALSE)),VLOOKUP(EH$10,$BU$14:$BW$44,2,FALSE)),"")</f>
        <v/>
      </c>
      <c r="EI38" s="182" t="str">
        <f>IF(COUNTIF($AH38,CI$8),IF(COUNTIF($DX38:EH38,"")&lt;CI$13,CONCATENATE(" + ",VLOOKUP(EI$10,$BU$14:$BW$44,2,FALSE)),VLOOKUP(EI$10,$BU$14:$BW$44,2,FALSE)),"")</f>
        <v/>
      </c>
      <c r="EJ38" s="182" t="str">
        <f>IF(COUNTIF($AH38,CJ$8),IF(COUNTIF($DX38:EI38,"")&lt;CJ$13,CONCATENATE(" + ",VLOOKUP(EJ$10,$BU$14:$BW$44,2,FALSE)),VLOOKUP(EJ$10,$BU$14:$BW$44,2,FALSE)),"")</f>
        <v/>
      </c>
      <c r="EK38" s="182" t="str">
        <f>IF(COUNTIF($AH38,CK$8),IF(COUNTIF($DX38:EJ38,"")&lt;CK$13,CONCATENATE(" + ",VLOOKUP(EK$10,$BU$14:$BW$44,2,FALSE)),VLOOKUP(EK$10,$BU$14:$BW$44,2,FALSE)),"")</f>
        <v/>
      </c>
      <c r="EL38" s="182" t="str">
        <f>IF(COUNTIF($AH38,CL$8),IF(COUNTIF($DX38:EK38,"")&lt;CL$13,CONCATENATE(" + ",VLOOKUP(EL$10,$BU$14:$BW$44,2,FALSE)),VLOOKUP(EL$10,$BU$14:$BW$44,2,FALSE)),"")</f>
        <v/>
      </c>
      <c r="EM38" s="182" t="str">
        <f>IF(COUNTIF($AH38,CM$8),IF(COUNTIF($DX38:EL38,"")&lt;CM$13,CONCATENATE(" + ",VLOOKUP(EM$10,$BU$14:$BW$44,2,FALSE)),VLOOKUP(EM$10,$BU$14:$BW$44,2,FALSE)),"")</f>
        <v/>
      </c>
      <c r="EN38" s="182" t="str">
        <f>IF(COUNTIF($AH38,CN$8),IF(COUNTIF($DX38:EM38,"")&lt;CN$13,CONCATENATE(" + ",VLOOKUP(EN$10,$BU$14:$BW$44,2,FALSE)),VLOOKUP(EN$10,$BU$14:$BW$44,2,FALSE)),"")</f>
        <v/>
      </c>
      <c r="EO38" s="182" t="str">
        <f>IF(COUNTIF($AH38,CO$8),IF(COUNTIF($DX38:EN38,"")&lt;CO$13,CONCATENATE(" + ",VLOOKUP(EO$10,$BU$14:$BW$44,2,FALSE)),VLOOKUP(EO$10,$BU$14:$BW$44,2,FALSE)),"")</f>
        <v/>
      </c>
      <c r="EP38" s="182" t="str">
        <f>IF(COUNTIF($AH38,CP$8),IF(COUNTIF($DX38:EO38,"")&lt;CP$13,CONCATENATE(" + ",VLOOKUP(EP$10,$BU$14:$BW$44,2,FALSE)),VLOOKUP(EP$10,$BU$14:$BW$44,2,FALSE)),"")</f>
        <v/>
      </c>
      <c r="EQ38" s="182" t="str">
        <f>IF(COUNTIF($AH38,CQ$8),IF(COUNTIF($DX38:EP38,"")&lt;CQ$13,CONCATENATE(" + ",VLOOKUP(EQ$10,$BU$14:$BW$44,2,FALSE)),VLOOKUP(EQ$10,$BU$14:$BW$44,2,FALSE)),"")</f>
        <v/>
      </c>
      <c r="ER38" s="182" t="str">
        <f>IF(COUNTIF($AH38,CR$8),IF(COUNTIF($DX38:EQ38,"")&lt;CR$13,CONCATENATE(" + ",VLOOKUP(ER$10,$BU$14:$BW$44,2,FALSE)),VLOOKUP(ER$10,$BU$14:$BW$44,2,FALSE)),"")</f>
        <v/>
      </c>
      <c r="ES38" s="182" t="str">
        <f>IF(COUNTIF($AH38,CS$8),IF(COUNTIF($DX38:ER38,"")&lt;CS$13,CONCATENATE(" + ",VLOOKUP(ES$10,$BU$14:$BW$44,2,FALSE)),VLOOKUP(ES$10,$BU$14:$BW$44,2,FALSE)),"")</f>
        <v/>
      </c>
      <c r="ET38" s="182" t="str">
        <f>IF(COUNTIF($AH38,CT$8),IF(COUNTIF($DX38:ES38,"")&lt;CT$13,CONCATENATE(" + ",VLOOKUP(ET$10,$BU$14:$BW$44,2,FALSE)),VLOOKUP(ET$10,$BU$14:$BW$44,2,FALSE)),"")</f>
        <v/>
      </c>
      <c r="EU38" s="182" t="str">
        <f>IF(COUNTIF($AH38,CU$8),IF(COUNTIF($DX38:ET38,"")&lt;CU$13,CONCATENATE(" + ",VLOOKUP(EU$10,$BU$14:$BW$44,2,FALSE)),VLOOKUP(EU$10,$BU$14:$BW$44,2,FALSE)),"")</f>
        <v/>
      </c>
      <c r="EV38" s="182" t="str">
        <f>IF(COUNTIF($AH38,CV$8),IF(COUNTIF($DX38:EU38,"")&lt;CV$13,CONCATENATE(" + ",VLOOKUP(EV$10,$BU$14:$BW$44,2,FALSE)),VLOOKUP(EV$10,$BU$14:$BW$44,2,FALSE)),"")</f>
        <v/>
      </c>
      <c r="EW38" s="183" t="str">
        <f>IF(COUNTIF($AH38,CW$8),IF(COUNTIF($DX38:EV38,"")&lt;CW$13,CONCATENATE(" + ",VLOOKUP(EW$10,$BU$14:$BW$44,2,FALSE)),VLOOKUP(EW$10,$BU$14:$BW$44,2,FALSE)),"")</f>
        <v/>
      </c>
      <c r="EX38" s="181">
        <f t="shared" si="52"/>
        <v>12</v>
      </c>
      <c r="EY38" s="184" t="str">
        <f t="shared" si="53"/>
        <v/>
      </c>
      <c r="EZ38" s="182" t="str">
        <f t="shared" si="54"/>
        <v/>
      </c>
      <c r="FA38" s="182" t="str">
        <f t="shared" si="55"/>
        <v/>
      </c>
      <c r="FB38" s="182" t="str">
        <f t="shared" si="56"/>
        <v/>
      </c>
      <c r="FC38" s="182" t="str">
        <f t="shared" si="57"/>
        <v/>
      </c>
      <c r="FD38" s="182" t="str">
        <f t="shared" si="58"/>
        <v/>
      </c>
      <c r="FE38" s="182" t="str">
        <f t="shared" si="59"/>
        <v/>
      </c>
      <c r="FF38" s="182" t="str">
        <f t="shared" si="60"/>
        <v/>
      </c>
      <c r="FG38" s="182" t="str">
        <f t="shared" si="61"/>
        <v/>
      </c>
      <c r="FH38" s="182" t="str">
        <f t="shared" si="62"/>
        <v/>
      </c>
      <c r="FI38" s="182" t="str">
        <f t="shared" si="63"/>
        <v/>
      </c>
      <c r="FJ38" s="182" t="str">
        <f t="shared" si="64"/>
        <v/>
      </c>
      <c r="FK38" s="182" t="str">
        <f t="shared" si="65"/>
        <v/>
      </c>
      <c r="FL38" s="182" t="str">
        <f t="shared" si="66"/>
        <v/>
      </c>
      <c r="FM38" s="182" t="str">
        <f t="shared" si="67"/>
        <v/>
      </c>
      <c r="FN38" s="182" t="str">
        <f t="shared" si="68"/>
        <v/>
      </c>
      <c r="FO38" s="182" t="str">
        <f t="shared" si="69"/>
        <v/>
      </c>
      <c r="FP38" s="182" t="str">
        <f t="shared" si="70"/>
        <v/>
      </c>
      <c r="FQ38" s="182" t="str">
        <f t="shared" si="71"/>
        <v/>
      </c>
      <c r="FR38" s="182" t="str">
        <f t="shared" si="72"/>
        <v/>
      </c>
      <c r="FS38" s="182" t="str">
        <f t="shared" si="73"/>
        <v/>
      </c>
      <c r="FT38" s="182" t="str">
        <f t="shared" si="74"/>
        <v/>
      </c>
      <c r="FU38" s="182" t="str">
        <f t="shared" si="75"/>
        <v/>
      </c>
      <c r="FV38" s="182" t="str">
        <f t="shared" si="76"/>
        <v/>
      </c>
      <c r="FW38" s="183" t="str">
        <f t="shared" si="77"/>
        <v/>
      </c>
      <c r="FX38" s="179" t="str">
        <f t="shared" si="78"/>
        <v>Do 10 000</v>
      </c>
      <c r="FY38" s="173" t="str">
        <f t="shared" si="79"/>
        <v/>
      </c>
      <c r="FZ38" s="173" t="str">
        <f>IF(COUNTIF($AI38,BZ$8),IF(COUNTIF($FX38:FY38,"")&lt;BZ$13,CONCATENATE(" + ",VLOOKUP(FZ$10,$BU$14:$BW$44,2,FALSE)),VLOOKUP(FZ$10,$BU$14:$BW$44,2,FALSE)),"")</f>
        <v/>
      </c>
      <c r="GA38" s="173" t="str">
        <f>IF(COUNTIF($AI38,CA$8),IF(COUNTIF($FX38:FZ38,"")&lt;CA$13,CONCATENATE(" + ",VLOOKUP(GA$10,$BU$14:$BW$44,2,FALSE)),VLOOKUP(GA$10,$BU$14:$BW$44,2,FALSE)),"")</f>
        <v/>
      </c>
      <c r="GB38" s="173" t="str">
        <f>IF(COUNTIF($AI38,CB$8),IF(COUNTIF($FX38:GA38,"")&lt;CB$13,CONCATENATE(" + ",VLOOKUP(GB$10,$BU$14:$BW$44,2,FALSE)),VLOOKUP(GB$10,$BU$14:$BW$44,2,FALSE)),"")</f>
        <v/>
      </c>
      <c r="GC38" s="173" t="str">
        <f>IF(COUNTIF($AI38,CC$8),IF(COUNTIF($FX38:GB38,"")&lt;CC$13,CONCATENATE(" + ",VLOOKUP(GC$10,$BU$14:$BW$44,2,FALSE)),VLOOKUP(GC$10,$BU$14:$BW$44,2,FALSE)),"")</f>
        <v/>
      </c>
      <c r="GD38" s="173" t="str">
        <f>IF(COUNTIF($AI38,CD$8),IF(COUNTIF($FX38:GC38,"")&lt;CD$13,CONCATENATE(" + ",VLOOKUP(GD$10,$BU$14:$BW$44,2,FALSE)),VLOOKUP(GD$10,$BU$14:$BW$44,2,FALSE)),"")</f>
        <v/>
      </c>
      <c r="GE38" s="173" t="str">
        <f>IF(COUNTIF($AI38,CE$8),IF(COUNTIF($FX38:GD38,"")&lt;CE$13,CONCATENATE(" + ",VLOOKUP(GE$10,$BU$14:$BW$44,2,FALSE)),VLOOKUP(GE$10,$BU$14:$BW$44,2,FALSE)),"")</f>
        <v/>
      </c>
      <c r="GF38" s="173" t="str">
        <f>IF(COUNTIF($AI38,CF$8),IF(COUNTIF($FX38:GE38,"")&lt;CF$13,CONCATENATE(" + ",VLOOKUP(GF$10,$BU$14:$BW$44,2,FALSE)),VLOOKUP(GF$10,$BU$14:$BW$44,2,FALSE)),"")</f>
        <v/>
      </c>
      <c r="GG38" s="173" t="str">
        <f>IF(COUNTIF($AI38,CG$8),IF(COUNTIF($FX38:GF38,"")&lt;CG$13,CONCATENATE(" + ",VLOOKUP(GG$10,$BU$14:$BW$44,2,FALSE)),VLOOKUP(GG$10,$BU$14:$BW$44,2,FALSE)),"")</f>
        <v/>
      </c>
      <c r="GH38" s="173" t="str">
        <f>IF(COUNTIF($AI38,CH$8),IF(COUNTIF($FX38:GG38,"")&lt;CH$13,CONCATENATE(" + ",VLOOKUP(GH$10,$BU$14:$BW$44,2,FALSE)),VLOOKUP(GH$10,$BU$14:$BW$44,2,FALSE)),"")</f>
        <v/>
      </c>
      <c r="GI38" s="173" t="str">
        <f>IF(COUNTIF($AI38,CI$8),IF(COUNTIF($FX38:GH38,"")&lt;CI$13,CONCATENATE(" + ",VLOOKUP(GI$10,$BU$14:$BW$44,2,FALSE)),VLOOKUP(GI$10,$BU$14:$BW$44,2,FALSE)),"")</f>
        <v/>
      </c>
      <c r="GJ38" s="173" t="str">
        <f>IF(COUNTIF($AI38,CJ$8),IF(COUNTIF($FX38:GI38,"")&lt;CJ$13,CONCATENATE(" + ",VLOOKUP(GJ$10,$BU$14:$BW$44,2,FALSE)),VLOOKUP(GJ$10,$BU$14:$BW$44,2,FALSE)),"")</f>
        <v/>
      </c>
      <c r="GK38" s="173" t="str">
        <f>IF(COUNTIF($AI38,CK$8),IF(COUNTIF($FX38:GJ38,"")&lt;CK$13,CONCATENATE(" + ",VLOOKUP(GK$10,$BU$14:$BW$44,2,FALSE)),VLOOKUP(GK$10,$BU$14:$BW$44,2,FALSE)),"")</f>
        <v/>
      </c>
      <c r="GL38" s="173" t="str">
        <f>IF(COUNTIF($AI38,CL$8),IF(COUNTIF($FX38:GK38,"")&lt;CL$13,CONCATENATE(" + ",VLOOKUP(GL$10,$BU$14:$BW$44,2,FALSE)),VLOOKUP(GL$10,$BU$14:$BW$44,2,FALSE)),"")</f>
        <v/>
      </c>
      <c r="GM38" s="173" t="str">
        <f>IF(COUNTIF($AI38,CM$8),IF(COUNTIF($FX38:GL38,"")&lt;CM$13,CONCATENATE(" + ",VLOOKUP(GM$10,$BU$14:$BW$44,2,FALSE)),VLOOKUP(GM$10,$BU$14:$BW$44,2,FALSE)),"")</f>
        <v/>
      </c>
      <c r="GN38" s="173" t="str">
        <f>IF(COUNTIF($AI38,CN$8),IF(COUNTIF($FX38:GM38,"")&lt;CN$13,CONCATENATE(" + ",VLOOKUP(GN$10,$BU$14:$BW$44,2,FALSE)),VLOOKUP(GN$10,$BU$14:$BW$44,2,FALSE)),"")</f>
        <v/>
      </c>
      <c r="GO38" s="173" t="str">
        <f>IF(COUNTIF($AI38,CO$8),IF(COUNTIF($FX38:GN38,"")&lt;CO$13,CONCATENATE(" + ",VLOOKUP(GO$10,$BU$14:$BW$44,2,FALSE)),VLOOKUP(GO$10,$BU$14:$BW$44,2,FALSE)),"")</f>
        <v/>
      </c>
      <c r="GP38" s="173" t="str">
        <f>IF(COUNTIF($AI38,CP$8),IF(COUNTIF($FX38:GO38,"")&lt;CP$13,CONCATENATE(" + ",VLOOKUP(GP$10,$BU$14:$BW$44,2,FALSE)),VLOOKUP(GP$10,$BU$14:$BW$44,2,FALSE)),"")</f>
        <v/>
      </c>
      <c r="GQ38" s="173" t="str">
        <f>IF(COUNTIF($AI38,CQ$8),IF(COUNTIF($FX38:GP38,"")&lt;CQ$13,CONCATENATE(" + ",VLOOKUP(GQ$10,$BU$14:$BW$44,2,FALSE)),VLOOKUP(GQ$10,$BU$14:$BW$44,2,FALSE)),"")</f>
        <v/>
      </c>
      <c r="GR38" s="173" t="str">
        <f>IF(COUNTIF($AI38,CR$8),IF(COUNTIF($FX38:GQ38,"")&lt;CR$13,CONCATENATE(" + ",VLOOKUP(GR$10,$BU$14:$BW$44,2,FALSE)),VLOOKUP(GR$10,$BU$14:$BW$44,2,FALSE)),"")</f>
        <v/>
      </c>
      <c r="GS38" s="173" t="str">
        <f>IF(COUNTIF($AI38,CS$8),IF(COUNTIF($FX38:GR38,"")&lt;CS$13,CONCATENATE(" + ",VLOOKUP(GS$10,$BU$14:$BW$44,2,FALSE)),VLOOKUP(GS$10,$BU$14:$BW$44,2,FALSE)),"")</f>
        <v/>
      </c>
      <c r="GT38" s="173" t="str">
        <f>IF(COUNTIF($AI38,CT$8),IF(COUNTIF($FX38:GS38,"")&lt;CT$13,CONCATENATE(" + ",VLOOKUP(GT$10,$BU$14:$BW$44,2,FALSE)),VLOOKUP(GT$10,$BU$14:$BW$44,2,FALSE)),"")</f>
        <v/>
      </c>
      <c r="GU38" s="173" t="str">
        <f>IF(COUNTIF($AI38,CU$8),IF(COUNTIF($FX38:GT38,"")&lt;CU$13,CONCATENATE(" + ",VLOOKUP(GU$10,$BU$14:$BW$44,2,FALSE)),VLOOKUP(GU$10,$BU$14:$BW$44,2,FALSE)),"")</f>
        <v/>
      </c>
      <c r="GV38" s="173" t="str">
        <f>IF(COUNTIF($AI38,CV$8),IF(COUNTIF($FX38:GU38,"")&lt;CV$13,CONCATENATE(" + ",VLOOKUP(GV$10,$BU$14:$BW$44,2,FALSE)),VLOOKUP(GV$10,$BU$14:$BW$44,2,FALSE)),"")</f>
        <v/>
      </c>
      <c r="GW38" s="180" t="str">
        <f>IF(COUNTIF($AI38,CW$8),IF(COUNTIF($FX38:GV38,"")&lt;CW$13,CONCATENATE(" + ",VLOOKUP(GW$10,$BU$14:$BW$44,2,FALSE)),VLOOKUP(GW$10,$BU$14:$BW$44,2,FALSE)),"")</f>
        <v/>
      </c>
      <c r="GX38" s="179">
        <f t="shared" si="80"/>
        <v>8</v>
      </c>
      <c r="GY38" s="174" t="str">
        <f t="shared" si="81"/>
        <v/>
      </c>
      <c r="GZ38" s="173" t="str">
        <f t="shared" si="82"/>
        <v/>
      </c>
      <c r="HA38" s="173" t="str">
        <f t="shared" si="83"/>
        <v/>
      </c>
      <c r="HB38" s="173" t="str">
        <f t="shared" si="84"/>
        <v/>
      </c>
      <c r="HC38" s="173" t="str">
        <f t="shared" si="85"/>
        <v/>
      </c>
      <c r="HD38" s="173" t="str">
        <f t="shared" si="86"/>
        <v/>
      </c>
      <c r="HE38" s="173" t="str">
        <f t="shared" si="87"/>
        <v/>
      </c>
      <c r="HF38" s="173" t="str">
        <f t="shared" si="88"/>
        <v/>
      </c>
      <c r="HG38" s="173" t="str">
        <f t="shared" si="89"/>
        <v/>
      </c>
      <c r="HH38" s="173" t="str">
        <f t="shared" si="90"/>
        <v/>
      </c>
      <c r="HI38" s="173" t="str">
        <f t="shared" si="91"/>
        <v/>
      </c>
      <c r="HJ38" s="173" t="str">
        <f t="shared" si="92"/>
        <v/>
      </c>
      <c r="HK38" s="173" t="str">
        <f t="shared" si="93"/>
        <v/>
      </c>
      <c r="HL38" s="173" t="str">
        <f t="shared" si="94"/>
        <v/>
      </c>
      <c r="HM38" s="173" t="str">
        <f t="shared" si="95"/>
        <v/>
      </c>
      <c r="HN38" s="173" t="str">
        <f t="shared" si="96"/>
        <v/>
      </c>
      <c r="HO38" s="173" t="str">
        <f t="shared" si="97"/>
        <v/>
      </c>
      <c r="HP38" s="173" t="str">
        <f t="shared" si="98"/>
        <v/>
      </c>
      <c r="HQ38" s="173" t="str">
        <f t="shared" si="99"/>
        <v/>
      </c>
      <c r="HR38" s="173" t="str">
        <f t="shared" si="100"/>
        <v/>
      </c>
      <c r="HS38" s="173" t="str">
        <f t="shared" si="101"/>
        <v/>
      </c>
      <c r="HT38" s="173" t="str">
        <f t="shared" si="102"/>
        <v/>
      </c>
      <c r="HU38" s="173" t="str">
        <f t="shared" si="103"/>
        <v/>
      </c>
      <c r="HV38" s="173" t="str">
        <f t="shared" si="104"/>
        <v/>
      </c>
      <c r="HW38" s="180" t="str">
        <f t="shared" si="105"/>
        <v/>
      </c>
      <c r="HX38" s="181" t="str">
        <f t="shared" si="106"/>
        <v>Ano</v>
      </c>
      <c r="HY38" s="182" t="str">
        <f t="shared" si="107"/>
        <v/>
      </c>
      <c r="HZ38" s="182" t="str">
        <f>IF(COUNTIF($AJ38,BZ$8),IF(COUNTIF($HX38:HY38,"")&lt;BZ$13,CONCATENATE(" + ",VLOOKUP(HZ$10,$BU$14:$BW$44,2,FALSE)),VLOOKUP(HZ$10,$BU$14:$BW$44,2,FALSE)),"")</f>
        <v/>
      </c>
      <c r="IA38" s="182" t="str">
        <f>IF(COUNTIF($AJ38,CA$8),IF(COUNTIF($HX38:HZ38,"")&lt;CA$13,CONCATENATE(" + ",VLOOKUP(IA$10,$BU$14:$BW$44,2,FALSE)),VLOOKUP(IA$10,$BU$14:$BW$44,2,FALSE)),"")</f>
        <v/>
      </c>
      <c r="IB38" s="182" t="str">
        <f>IF(COUNTIF($AJ38,CB$8),IF(COUNTIF($HX38:IA38,"")&lt;CB$13,CONCATENATE(" + ",VLOOKUP(IB$10,$BU$14:$BW$44,2,FALSE)),VLOOKUP(IB$10,$BU$14:$BW$44,2,FALSE)),"")</f>
        <v/>
      </c>
      <c r="IC38" s="182" t="str">
        <f>IF(COUNTIF($AJ38,CC$8),IF(COUNTIF($HX38:IB38,"")&lt;CC$13,CONCATENATE(" + ",VLOOKUP(IC$10,$BU$14:$BW$44,2,FALSE)),VLOOKUP(IC$10,$BU$14:$BW$44,2,FALSE)),"")</f>
        <v/>
      </c>
      <c r="ID38" s="182" t="str">
        <f>IF(COUNTIF($AJ38,CD$8),IF(COUNTIF($HX38:IC38,"")&lt;CD$13,CONCATENATE(" + ",VLOOKUP(ID$10,$BU$14:$BW$44,2,FALSE)),VLOOKUP(ID$10,$BU$14:$BW$44,2,FALSE)),"")</f>
        <v/>
      </c>
      <c r="IE38" s="182" t="str">
        <f>IF(COUNTIF($AJ38,CE$8),IF(COUNTIF($HX38:ID38,"")&lt;CE$13,CONCATENATE(" + ",VLOOKUP(IE$10,$BU$14:$BW$44,2,FALSE)),VLOOKUP(IE$10,$BU$14:$BW$44,2,FALSE)),"")</f>
        <v/>
      </c>
      <c r="IF38" s="182" t="str">
        <f>IF(COUNTIF($AJ38,CF$8),IF(COUNTIF($HX38:IE38,"")&lt;CF$13,CONCATENATE(" + ",VLOOKUP(IF$10,$BU$14:$BW$44,2,FALSE)),VLOOKUP(IF$10,$BU$14:$BW$44,2,FALSE)),"")</f>
        <v/>
      </c>
      <c r="IG38" s="182" t="str">
        <f>IF(COUNTIF($AJ38,CG$8),IF(COUNTIF($HX38:IF38,"")&lt;CG$13,CONCATENATE(" + ",VLOOKUP(IG$10,$BU$14:$BW$44,2,FALSE)),VLOOKUP(IG$10,$BU$14:$BW$44,2,FALSE)),"")</f>
        <v/>
      </c>
      <c r="IH38" s="182" t="str">
        <f>IF(COUNTIF($AJ38,CH$8),IF(COUNTIF($HX38:IG38,"")&lt;CH$13,CONCATENATE(" + ",VLOOKUP(IH$10,$BU$14:$BW$44,2,FALSE)),VLOOKUP(IH$10,$BU$14:$BW$44,2,FALSE)),"")</f>
        <v/>
      </c>
      <c r="II38" s="182" t="str">
        <f>IF(COUNTIF($AJ38,CI$8),IF(COUNTIF($HX38:IH38,"")&lt;CI$13,CONCATENATE(" + ",VLOOKUP(II$10,$BU$14:$BW$44,2,FALSE)),VLOOKUP(II$10,$BU$14:$BW$44,2,FALSE)),"")</f>
        <v/>
      </c>
      <c r="IJ38" s="182" t="str">
        <f>IF(COUNTIF($AJ38,CJ$8),IF(COUNTIF($HX38:II38,"")&lt;CJ$13,CONCATENATE(" + ",VLOOKUP(IJ$10,$BU$14:$BW$44,2,FALSE)),VLOOKUP(IJ$10,$BU$14:$BW$44,2,FALSE)),"")</f>
        <v/>
      </c>
      <c r="IK38" s="182" t="str">
        <f>IF(COUNTIF($AJ38,CK$8),IF(COUNTIF($HX38:IJ38,"")&lt;CK$13,CONCATENATE(" + ",VLOOKUP(IK$10,$BU$14:$BW$44,2,FALSE)),VLOOKUP(IK$10,$BU$14:$BW$44,2,FALSE)),"")</f>
        <v/>
      </c>
      <c r="IL38" s="182" t="str">
        <f>IF(COUNTIF($AJ38,CL$8),IF(COUNTIF($HX38:IK38,"")&lt;CL$13,CONCATENATE(" + ",VLOOKUP(IL$10,$BU$14:$BW$44,2,FALSE)),VLOOKUP(IL$10,$BU$14:$BW$44,2,FALSE)),"")</f>
        <v/>
      </c>
      <c r="IM38" s="182" t="str">
        <f>IF(COUNTIF($AJ38,CM$8),IF(COUNTIF($HX38:IL38,"")&lt;CM$13,CONCATENATE(" + ",VLOOKUP(IM$10,$BU$14:$BW$44,2,FALSE)),VLOOKUP(IM$10,$BU$14:$BW$44,2,FALSE)),"")</f>
        <v/>
      </c>
      <c r="IN38" s="182" t="str">
        <f>IF(COUNTIF($AJ38,CN$8),IF(COUNTIF($HX38:IM38,"")&lt;CN$13,CONCATENATE(" + ",VLOOKUP(IN$10,$BU$14:$BW$44,2,FALSE)),VLOOKUP(IN$10,$BU$14:$BW$44,2,FALSE)),"")</f>
        <v/>
      </c>
      <c r="IO38" s="182" t="str">
        <f>IF(COUNTIF($AJ38,CO$8),IF(COUNTIF($HX38:IN38,"")&lt;CO$13,CONCATENATE(" + ",VLOOKUP(IO$10,$BU$14:$BW$44,2,FALSE)),VLOOKUP(IO$10,$BU$14:$BW$44,2,FALSE)),"")</f>
        <v/>
      </c>
      <c r="IP38" s="182" t="str">
        <f>IF(COUNTIF($AJ38,CP$8),IF(COUNTIF($HX38:IO38,"")&lt;CP$13,CONCATENATE(" + ",VLOOKUP(IP$10,$BU$14:$BW$44,2,FALSE)),VLOOKUP(IP$10,$BU$14:$BW$44,2,FALSE)),"")</f>
        <v/>
      </c>
      <c r="IQ38" s="182" t="str">
        <f>IF(COUNTIF($AJ38,CQ$8),IF(COUNTIF($HX38:IP38,"")&lt;CQ$13,CONCATENATE(" + ",VLOOKUP(IQ$10,$BU$14:$BW$44,2,FALSE)),VLOOKUP(IQ$10,$BU$14:$BW$44,2,FALSE)),"")</f>
        <v/>
      </c>
      <c r="IR38" s="182" t="str">
        <f>IF(COUNTIF($AJ38,CR$8),IF(COUNTIF($HX38:IQ38,"")&lt;CR$13,CONCATENATE(" + ",VLOOKUP(IR$10,$BU$14:$BW$44,2,FALSE)),VLOOKUP(IR$10,$BU$14:$BW$44,2,FALSE)),"")</f>
        <v/>
      </c>
      <c r="IS38" s="182" t="str">
        <f>IF(COUNTIF($AJ38,CS$8),IF(COUNTIF($HX38:IR38,"")&lt;CS$13,CONCATENATE(" + ",VLOOKUP(IS$10,$BU$14:$BW$44,2,FALSE)),VLOOKUP(IS$10,$BU$14:$BW$44,2,FALSE)),"")</f>
        <v/>
      </c>
      <c r="IT38" s="182" t="str">
        <f>IF(COUNTIF($AJ38,CT$8),IF(COUNTIF($HX38:IS38,"")&lt;CT$13,CONCATENATE(" + ",VLOOKUP(IT$10,$BU$14:$BW$44,2,FALSE)),VLOOKUP(IT$10,$BU$14:$BW$44,2,FALSE)),"")</f>
        <v/>
      </c>
      <c r="IU38" s="182" t="str">
        <f>IF(COUNTIF($AJ38,CU$8),IF(COUNTIF($HX38:IT38,"")&lt;CU$13,CONCATENATE(" + ",VLOOKUP(IU$10,$BU$14:$BW$44,2,FALSE)),VLOOKUP(IU$10,$BU$14:$BW$44,2,FALSE)),"")</f>
        <v/>
      </c>
      <c r="IV38" s="182" t="str">
        <f>IF(COUNTIF($AJ38,CV$8),IF(COUNTIF($HX38:IU38,"")&lt;CV$13,CONCATENATE(" + ",VLOOKUP(IV$10,$BU$14:$BW$44,2,FALSE)),VLOOKUP(IV$10,$BU$14:$BW$44,2,FALSE)),"")</f>
        <v/>
      </c>
      <c r="IW38" s="183" t="str">
        <f>IF(COUNTIF($AJ38,CW$8),IF(COUNTIF($HX38:IV38,"")&lt;CW$13,CONCATENATE(" + ",VLOOKUP(IW$10,$BU$14:$BW$44,2,FALSE)),VLOOKUP(IW$10,$BU$14:$BW$44,2,FALSE)),"")</f>
        <v/>
      </c>
      <c r="IX38" s="181">
        <f t="shared" si="108"/>
        <v>10</v>
      </c>
      <c r="IY38" s="184" t="str">
        <f t="shared" si="109"/>
        <v/>
      </c>
      <c r="IZ38" s="182" t="str">
        <f t="shared" si="110"/>
        <v/>
      </c>
      <c r="JA38" s="182" t="str">
        <f t="shared" si="111"/>
        <v/>
      </c>
      <c r="JB38" s="182" t="str">
        <f t="shared" si="112"/>
        <v/>
      </c>
      <c r="JC38" s="182" t="str">
        <f t="shared" si="113"/>
        <v/>
      </c>
      <c r="JD38" s="182" t="str">
        <f t="shared" si="114"/>
        <v/>
      </c>
      <c r="JE38" s="182" t="str">
        <f t="shared" si="115"/>
        <v/>
      </c>
      <c r="JF38" s="182" t="str">
        <f t="shared" si="116"/>
        <v/>
      </c>
      <c r="JG38" s="182" t="str">
        <f t="shared" si="117"/>
        <v/>
      </c>
      <c r="JH38" s="182" t="str">
        <f t="shared" si="118"/>
        <v/>
      </c>
      <c r="JI38" s="182" t="str">
        <f t="shared" si="119"/>
        <v/>
      </c>
      <c r="JJ38" s="182" t="str">
        <f t="shared" si="120"/>
        <v/>
      </c>
      <c r="JK38" s="182" t="str">
        <f t="shared" si="121"/>
        <v/>
      </c>
      <c r="JL38" s="182" t="str">
        <f t="shared" si="122"/>
        <v/>
      </c>
      <c r="JM38" s="182" t="str">
        <f t="shared" si="123"/>
        <v/>
      </c>
      <c r="JN38" s="182" t="str">
        <f t="shared" si="124"/>
        <v/>
      </c>
      <c r="JO38" s="182" t="str">
        <f t="shared" si="125"/>
        <v/>
      </c>
      <c r="JP38" s="182" t="str">
        <f t="shared" si="126"/>
        <v/>
      </c>
      <c r="JQ38" s="182" t="str">
        <f t="shared" si="127"/>
        <v/>
      </c>
      <c r="JR38" s="182" t="str">
        <f t="shared" si="128"/>
        <v/>
      </c>
      <c r="JS38" s="182" t="str">
        <f t="shared" si="129"/>
        <v/>
      </c>
      <c r="JT38" s="182" t="str">
        <f t="shared" si="130"/>
        <v/>
      </c>
      <c r="JU38" s="182" t="str">
        <f t="shared" si="131"/>
        <v/>
      </c>
      <c r="JV38" s="182" t="str">
        <f t="shared" si="132"/>
        <v/>
      </c>
      <c r="JW38" s="183" t="str">
        <f t="shared" si="133"/>
        <v/>
      </c>
      <c r="JX38" s="179" t="str">
        <f t="shared" si="134"/>
        <v>Ano</v>
      </c>
      <c r="JY38" s="173" t="str">
        <f t="shared" si="135"/>
        <v/>
      </c>
      <c r="JZ38" s="173" t="str">
        <f>IF(COUNTIF($AK38,BZ$8),IF(COUNTIF($JX38:JY38,"")&lt;BZ$13,CONCATENATE(" + ",VLOOKUP(JZ$10,$BU$14:$BW$44,2,FALSE)),VLOOKUP(JZ$10,$BU$14:$BW$44,2,FALSE)),"")</f>
        <v/>
      </c>
      <c r="KA38" s="173" t="str">
        <f>IF(COUNTIF($AK38,CA$8),IF(COUNTIF($JX38:JZ38,"")&lt;CA$13,CONCATENATE(" + ",VLOOKUP(KA$10,$BU$14:$BW$44,2,FALSE)),VLOOKUP(KA$10,$BU$14:$BW$44,2,FALSE)),"")</f>
        <v/>
      </c>
      <c r="KB38" s="173" t="str">
        <f>IF(COUNTIF($AK38,CB$8),IF(COUNTIF($JX38:KA38,"")&lt;CB$13,CONCATENATE(" + ",VLOOKUP(KB$10,$BU$14:$BW$44,2,FALSE)),VLOOKUP(KB$10,$BU$14:$BW$44,2,FALSE)),"")</f>
        <v/>
      </c>
      <c r="KC38" s="173" t="str">
        <f>IF(COUNTIF($AK38,CC$8),IF(COUNTIF($JX38:KB38,"")&lt;CC$13,CONCATENATE(" + ",VLOOKUP(KC$10,$BU$14:$BW$44,2,FALSE)),VLOOKUP(KC$10,$BU$14:$BW$44,2,FALSE)),"")</f>
        <v/>
      </c>
      <c r="KD38" s="173" t="str">
        <f>IF(COUNTIF($AK38,CD$8),IF(COUNTIF($JX38:KC38,"")&lt;CD$13,CONCATENATE(" + ",VLOOKUP(KD$10,$BU$14:$BW$44,2,FALSE)),VLOOKUP(KD$10,$BU$14:$BW$44,2,FALSE)),"")</f>
        <v/>
      </c>
      <c r="KE38" s="173" t="str">
        <f>IF(COUNTIF($AK38,CE$8),IF(COUNTIF($JX38:KD38,"")&lt;CE$13,CONCATENATE(" + ",VLOOKUP(KE$10,$BU$14:$BW$44,2,FALSE)),VLOOKUP(KE$10,$BU$14:$BW$44,2,FALSE)),"")</f>
        <v/>
      </c>
      <c r="KF38" s="173" t="str">
        <f>IF(COUNTIF($AK38,CF$8),IF(COUNTIF($JX38:KE38,"")&lt;CF$13,CONCATENATE(" + ",VLOOKUP(KF$10,$BU$14:$BW$44,2,FALSE)),VLOOKUP(KF$10,$BU$14:$BW$44,2,FALSE)),"")</f>
        <v/>
      </c>
      <c r="KG38" s="173" t="str">
        <f>IF(COUNTIF($AK38,CG$8),IF(COUNTIF($JX38:KF38,"")&lt;CG$13,CONCATENATE(" + ",VLOOKUP(KG$10,$BU$14:$BW$44,2,FALSE)),VLOOKUP(KG$10,$BU$14:$BW$44,2,FALSE)),"")</f>
        <v/>
      </c>
      <c r="KH38" s="173" t="str">
        <f>IF(COUNTIF($AK38,CH$8),IF(COUNTIF($JX38:KG38,"")&lt;CH$13,CONCATENATE(" + ",VLOOKUP(KH$10,$BU$14:$BW$44,2,FALSE)),VLOOKUP(KH$10,$BU$14:$BW$44,2,FALSE)),"")</f>
        <v/>
      </c>
      <c r="KI38" s="173" t="str">
        <f>IF(COUNTIF($AK38,CI$8),IF(COUNTIF($JX38:KH38,"")&lt;CI$13,CONCATENATE(" + ",VLOOKUP(KI$10,$BU$14:$BW$44,2,FALSE)),VLOOKUP(KI$10,$BU$14:$BW$44,2,FALSE)),"")</f>
        <v/>
      </c>
      <c r="KJ38" s="173" t="str">
        <f>IF(COUNTIF($AK38,CJ$8),IF(COUNTIF($JX38:KI38,"")&lt;CJ$13,CONCATENATE(" + ",VLOOKUP(KJ$10,$BU$14:$BW$44,2,FALSE)),VLOOKUP(KJ$10,$BU$14:$BW$44,2,FALSE)),"")</f>
        <v/>
      </c>
      <c r="KK38" s="173" t="str">
        <f>IF(COUNTIF($AK38,CK$8),IF(COUNTIF($JX38:KJ38,"")&lt;CK$13,CONCATENATE(" + ",VLOOKUP(KK$10,$BU$14:$BW$44,2,FALSE)),VLOOKUP(KK$10,$BU$14:$BW$44,2,FALSE)),"")</f>
        <v/>
      </c>
      <c r="KL38" s="173" t="str">
        <f>IF(COUNTIF($AK38,CL$8),IF(COUNTIF($JX38:KK38,"")&lt;CL$13,CONCATENATE(" + ",VLOOKUP(KL$10,$BU$14:$BW$44,2,FALSE)),VLOOKUP(KL$10,$BU$14:$BW$44,2,FALSE)),"")</f>
        <v/>
      </c>
      <c r="KM38" s="173" t="str">
        <f>IF(COUNTIF($AK38,CM$8),IF(COUNTIF($JX38:KL38,"")&lt;CM$13,CONCATENATE(" + ",VLOOKUP(KM$10,$BU$14:$BW$44,2,FALSE)),VLOOKUP(KM$10,$BU$14:$BW$44,2,FALSE)),"")</f>
        <v/>
      </c>
      <c r="KN38" s="173" t="str">
        <f>IF(COUNTIF($AK38,CN$8),IF(COUNTIF($JX38:KM38,"")&lt;CN$13,CONCATENATE(" + ",VLOOKUP(KN$10,$BU$14:$BW$44,2,FALSE)),VLOOKUP(KN$10,$BU$14:$BW$44,2,FALSE)),"")</f>
        <v/>
      </c>
      <c r="KO38" s="173" t="str">
        <f>IF(COUNTIF($AK38,CO$8),IF(COUNTIF($JX38:KN38,"")&lt;CO$13,CONCATENATE(" + ",VLOOKUP(KO$10,$BU$14:$BW$44,2,FALSE)),VLOOKUP(KO$10,$BU$14:$BW$44,2,FALSE)),"")</f>
        <v/>
      </c>
      <c r="KP38" s="173" t="str">
        <f>IF(COUNTIF($AK38,CP$8),IF(COUNTIF($JX38:KO38,"")&lt;CP$13,CONCATENATE(" + ",VLOOKUP(KP$10,$BU$14:$BW$44,2,FALSE)),VLOOKUP(KP$10,$BU$14:$BW$44,2,FALSE)),"")</f>
        <v/>
      </c>
      <c r="KQ38" s="173" t="str">
        <f>IF(COUNTIF($AK38,CQ$8),IF(COUNTIF($JX38:KP38,"")&lt;CQ$13,CONCATENATE(" + ",VLOOKUP(KQ$10,$BU$14:$BW$44,2,FALSE)),VLOOKUP(KQ$10,$BU$14:$BW$44,2,FALSE)),"")</f>
        <v/>
      </c>
      <c r="KR38" s="173" t="str">
        <f>IF(COUNTIF($AK38,CR$8),IF(COUNTIF($JX38:KQ38,"")&lt;CR$13,CONCATENATE(" + ",VLOOKUP(KR$10,$BU$14:$BW$44,2,FALSE)),VLOOKUP(KR$10,$BU$14:$BW$44,2,FALSE)),"")</f>
        <v/>
      </c>
      <c r="KS38" s="173" t="str">
        <f>IF(COUNTIF($AK38,CS$8),IF(COUNTIF($JX38:KR38,"")&lt;CS$13,CONCATENATE(" + ",VLOOKUP(KS$10,$BU$14:$BW$44,2,FALSE)),VLOOKUP(KS$10,$BU$14:$BW$44,2,FALSE)),"")</f>
        <v/>
      </c>
      <c r="KT38" s="173" t="str">
        <f>IF(COUNTIF($AK38,CT$8),IF(COUNTIF($JX38:KS38,"")&lt;CT$13,CONCATENATE(" + ",VLOOKUP(KT$10,$BU$14:$BW$44,2,FALSE)),VLOOKUP(KT$10,$BU$14:$BW$44,2,FALSE)),"")</f>
        <v/>
      </c>
      <c r="KU38" s="173" t="str">
        <f>IF(COUNTIF($AK38,CU$8),IF(COUNTIF($JX38:KT38,"")&lt;CU$13,CONCATENATE(" + ",VLOOKUP(KU$10,$BU$14:$BW$44,2,FALSE)),VLOOKUP(KU$10,$BU$14:$BW$44,2,FALSE)),"")</f>
        <v/>
      </c>
      <c r="KV38" s="173" t="str">
        <f>IF(COUNTIF($AK38,CV$8),IF(COUNTIF($JX38:KU38,"")&lt;CV$13,CONCATENATE(" + ",VLOOKUP(KV$10,$BU$14:$BW$44,2,FALSE)),VLOOKUP(KV$10,$BU$14:$BW$44,2,FALSE)),"")</f>
        <v/>
      </c>
      <c r="KW38" s="180" t="str">
        <f>IF(COUNTIF($AK38,CW$8),IF(COUNTIF($JX38:KV38,"")&lt;CW$13,CONCATENATE(" + ",VLOOKUP(KW$10,$BU$14:$BW$44,2,FALSE)),VLOOKUP(KW$10,$BU$14:$BW$44,2,FALSE)),"")</f>
        <v/>
      </c>
      <c r="KX38" s="179">
        <f t="shared" si="136"/>
        <v>12</v>
      </c>
      <c r="KY38" s="174" t="str">
        <f t="shared" si="137"/>
        <v/>
      </c>
      <c r="KZ38" s="173" t="str">
        <f t="shared" si="138"/>
        <v/>
      </c>
      <c r="LA38" s="173" t="str">
        <f t="shared" si="139"/>
        <v/>
      </c>
      <c r="LB38" s="173" t="str">
        <f t="shared" si="140"/>
        <v/>
      </c>
      <c r="LC38" s="173" t="str">
        <f t="shared" si="141"/>
        <v/>
      </c>
      <c r="LD38" s="173" t="str">
        <f t="shared" si="142"/>
        <v/>
      </c>
      <c r="LE38" s="173" t="str">
        <f t="shared" si="143"/>
        <v/>
      </c>
      <c r="LF38" s="173" t="str">
        <f t="shared" si="144"/>
        <v/>
      </c>
      <c r="LG38" s="173" t="str">
        <f t="shared" si="145"/>
        <v/>
      </c>
      <c r="LH38" s="173" t="str">
        <f t="shared" si="146"/>
        <v/>
      </c>
      <c r="LI38" s="173" t="str">
        <f t="shared" si="147"/>
        <v/>
      </c>
      <c r="LJ38" s="173" t="str">
        <f t="shared" si="148"/>
        <v/>
      </c>
      <c r="LK38" s="173" t="str">
        <f t="shared" si="149"/>
        <v/>
      </c>
      <c r="LL38" s="173" t="str">
        <f t="shared" si="150"/>
        <v/>
      </c>
      <c r="LM38" s="173" t="str">
        <f t="shared" si="151"/>
        <v/>
      </c>
      <c r="LN38" s="173" t="str">
        <f t="shared" si="152"/>
        <v/>
      </c>
      <c r="LO38" s="173" t="str">
        <f t="shared" si="153"/>
        <v/>
      </c>
      <c r="LP38" s="173" t="str">
        <f t="shared" si="154"/>
        <v/>
      </c>
      <c r="LQ38" s="173" t="str">
        <f t="shared" si="155"/>
        <v/>
      </c>
      <c r="LR38" s="173" t="str">
        <f t="shared" si="156"/>
        <v/>
      </c>
      <c r="LS38" s="173" t="str">
        <f t="shared" si="157"/>
        <v/>
      </c>
      <c r="LT38" s="173" t="str">
        <f t="shared" si="158"/>
        <v/>
      </c>
      <c r="LU38" s="173" t="str">
        <f t="shared" si="159"/>
        <v/>
      </c>
      <c r="LV38" s="173" t="str">
        <f t="shared" si="160"/>
        <v/>
      </c>
      <c r="LW38" s="180" t="str">
        <f t="shared" si="161"/>
        <v/>
      </c>
      <c r="LX38" s="181" t="str">
        <f t="shared" si="162"/>
        <v/>
      </c>
      <c r="LY38" s="182" t="str">
        <f t="shared" si="163"/>
        <v>Ne</v>
      </c>
      <c r="LZ38" s="182" t="str">
        <f>IF(COUNTIF($AL38,BZ$8),IF(COUNTIF($LX38:LY38,"")&lt;BZ$13,CONCATENATE(" + ",VLOOKUP(LZ$10,$BU$14:$BW$44,2,FALSE)),VLOOKUP(LZ$10,$BU$14:$BW$44,2,FALSE)),"")</f>
        <v/>
      </c>
      <c r="MA38" s="182" t="str">
        <f>IF(COUNTIF($AL38,CA$8),IF(COUNTIF($LX38:LZ38,"")&lt;CA$13,CONCATENATE(" + ",VLOOKUP(MA$10,$BU$14:$BW$44,2,FALSE)),VLOOKUP(MA$10,$BU$14:$BW$44,2,FALSE)),"")</f>
        <v/>
      </c>
      <c r="MB38" s="182" t="str">
        <f>IF(COUNTIF($AL38,CB$8),IF(COUNTIF($LX38:MA38,"")&lt;CB$13,CONCATENATE(" + ",VLOOKUP(MB$10,$BU$14:$BW$44,2,FALSE)),VLOOKUP(MB$10,$BU$14:$BW$44,2,FALSE)),"")</f>
        <v/>
      </c>
      <c r="MC38" s="182" t="str">
        <f>IF(COUNTIF($AL38,CC$8),IF(COUNTIF($LX38:MB38,"")&lt;CC$13,CONCATENATE(" + ",VLOOKUP(MC$10,$BU$14:$BW$44,2,FALSE)),VLOOKUP(MC$10,$BU$14:$BW$44,2,FALSE)),"")</f>
        <v/>
      </c>
      <c r="MD38" s="182" t="str">
        <f>IF(COUNTIF($AL38,CD$8),IF(COUNTIF($LX38:MC38,"")&lt;CD$13,CONCATENATE(" + ",VLOOKUP(MD$10,$BU$14:$BW$44,2,FALSE)),VLOOKUP(MD$10,$BU$14:$BW$44,2,FALSE)),"")</f>
        <v/>
      </c>
      <c r="ME38" s="182" t="str">
        <f>IF(COUNTIF($AL38,CE$8),IF(COUNTIF($LX38:MD38,"")&lt;CE$13,CONCATENATE(" + ",VLOOKUP(ME$10,$BU$14:$BW$44,2,FALSE)),VLOOKUP(ME$10,$BU$14:$BW$44,2,FALSE)),"")</f>
        <v/>
      </c>
      <c r="MF38" s="182" t="str">
        <f>IF(COUNTIF($AL38,CF$8),IF(COUNTIF($LX38:ME38,"")&lt;CF$13,CONCATENATE(" + ",VLOOKUP(MF$10,$BU$14:$BW$44,2,FALSE)),VLOOKUP(MF$10,$BU$14:$BW$44,2,FALSE)),"")</f>
        <v/>
      </c>
      <c r="MG38" s="182" t="str">
        <f>IF(COUNTIF($AL38,CG$8),IF(COUNTIF($LX38:MF38,"")&lt;CG$13,CONCATENATE(" + ",VLOOKUP(MG$10,$BU$14:$BW$44,2,FALSE)),VLOOKUP(MG$10,$BU$14:$BW$44,2,FALSE)),"")</f>
        <v/>
      </c>
      <c r="MH38" s="182" t="str">
        <f>IF(COUNTIF($AL38,CH$8),IF(COUNTIF($LX38:MG38,"")&lt;CH$13,CONCATENATE(" + ",VLOOKUP(MH$10,$BU$14:$BW$44,2,FALSE)),VLOOKUP(MH$10,$BU$14:$BW$44,2,FALSE)),"")</f>
        <v/>
      </c>
      <c r="MI38" s="182" t="str">
        <f>IF(COUNTIF($AL38,CI$8),IF(COUNTIF($LX38:MH38,"")&lt;CI$13,CONCATENATE(" + ",VLOOKUP(MI$10,$BU$14:$BW$44,2,FALSE)),VLOOKUP(MI$10,$BU$14:$BW$44,2,FALSE)),"")</f>
        <v/>
      </c>
      <c r="MJ38" s="182" t="str">
        <f>IF(COUNTIF($AL38,CJ$8),IF(COUNTIF($LX38:MI38,"")&lt;CJ$13,CONCATENATE(" + ",VLOOKUP(MJ$10,$BU$14:$BW$44,2,FALSE)),VLOOKUP(MJ$10,$BU$14:$BW$44,2,FALSE)),"")</f>
        <v/>
      </c>
      <c r="MK38" s="182" t="str">
        <f>IF(COUNTIF($AL38,CK$8),IF(COUNTIF($LX38:MJ38,"")&lt;CK$13,CONCATENATE(" + ",VLOOKUP(MK$10,$BU$14:$BW$44,2,FALSE)),VLOOKUP(MK$10,$BU$14:$BW$44,2,FALSE)),"")</f>
        <v/>
      </c>
      <c r="ML38" s="182" t="str">
        <f>IF(COUNTIF($AL38,CL$8),IF(COUNTIF($LX38:MK38,"")&lt;CL$13,CONCATENATE(" + ",VLOOKUP(ML$10,$BU$14:$BW$44,2,FALSE)),VLOOKUP(ML$10,$BU$14:$BW$44,2,FALSE)),"")</f>
        <v/>
      </c>
      <c r="MM38" s="182" t="str">
        <f>IF(COUNTIF($AL38,CM$8),IF(COUNTIF($LX38:ML38,"")&lt;CM$13,CONCATENATE(" + ",VLOOKUP(MM$10,$BU$14:$BW$44,2,FALSE)),VLOOKUP(MM$10,$BU$14:$BW$44,2,FALSE)),"")</f>
        <v/>
      </c>
      <c r="MN38" s="182" t="str">
        <f>IF(COUNTIF($AL38,CN$8),IF(COUNTIF($LX38:MM38,"")&lt;CN$13,CONCATENATE(" + ",VLOOKUP(MN$10,$BU$14:$BW$44,2,FALSE)),VLOOKUP(MN$10,$BU$14:$BW$44,2,FALSE)),"")</f>
        <v/>
      </c>
      <c r="MO38" s="182" t="str">
        <f>IF(COUNTIF($AL38,CO$8),IF(COUNTIF($LX38:MN38,"")&lt;CO$13,CONCATENATE(" + ",VLOOKUP(MO$10,$BU$14:$BW$44,2,FALSE)),VLOOKUP(MO$10,$BU$14:$BW$44,2,FALSE)),"")</f>
        <v/>
      </c>
      <c r="MP38" s="182" t="str">
        <f>IF(COUNTIF($AL38,CP$8),IF(COUNTIF($LX38:MO38,"")&lt;CP$13,CONCATENATE(" + ",VLOOKUP(MP$10,$BU$14:$BW$44,2,FALSE)),VLOOKUP(MP$10,$BU$14:$BW$44,2,FALSE)),"")</f>
        <v/>
      </c>
      <c r="MQ38" s="182" t="str">
        <f>IF(COUNTIF($AL38,CQ$8),IF(COUNTIF($LX38:MP38,"")&lt;CQ$13,CONCATENATE(" + ",VLOOKUP(MQ$10,$BU$14:$BW$44,2,FALSE)),VLOOKUP(MQ$10,$BU$14:$BW$44,2,FALSE)),"")</f>
        <v/>
      </c>
      <c r="MR38" s="182" t="str">
        <f>IF(COUNTIF($AL38,CR$8),IF(COUNTIF($LX38:MQ38,"")&lt;CR$13,CONCATENATE(" + ",VLOOKUP(MR$10,$BU$14:$BW$44,2,FALSE)),VLOOKUP(MR$10,$BU$14:$BW$44,2,FALSE)),"")</f>
        <v/>
      </c>
      <c r="MS38" s="182" t="str">
        <f>IF(COUNTIF($AL38,CS$8),IF(COUNTIF($LX38:MR38,"")&lt;CS$13,CONCATENATE(" + ",VLOOKUP(MS$10,$BU$14:$BW$44,2,FALSE)),VLOOKUP(MS$10,$BU$14:$BW$44,2,FALSE)),"")</f>
        <v/>
      </c>
      <c r="MT38" s="182" t="str">
        <f>IF(COUNTIF($AL38,CT$8),IF(COUNTIF($LX38:MS38,"")&lt;CT$13,CONCATENATE(" + ",VLOOKUP(MT$10,$BU$14:$BW$44,2,FALSE)),VLOOKUP(MT$10,$BU$14:$BW$44,2,FALSE)),"")</f>
        <v/>
      </c>
      <c r="MU38" s="182" t="str">
        <f>IF(COUNTIF($AL38,CU$8),IF(COUNTIF($LX38:MT38,"")&lt;CU$13,CONCATENATE(" + ",VLOOKUP(MU$10,$BU$14:$BW$44,2,FALSE)),VLOOKUP(MU$10,$BU$14:$BW$44,2,FALSE)),"")</f>
        <v/>
      </c>
      <c r="MV38" s="182" t="str">
        <f>IF(COUNTIF($AL38,CV$8),IF(COUNTIF($LX38:MU38,"")&lt;CV$13,CONCATENATE(" + ",VLOOKUP(MV$10,$BU$14:$BW$44,2,FALSE)),VLOOKUP(MV$10,$BU$14:$BW$44,2,FALSE)),"")</f>
        <v/>
      </c>
      <c r="MW38" s="183" t="str">
        <f>IF(COUNTIF($AL38,CW$8),IF(COUNTIF($LX38:MV38,"")&lt;CW$13,CONCATENATE(" + ",VLOOKUP(MW$10,$BU$14:$BW$44,2,FALSE)),VLOOKUP(MW$10,$BU$14:$BW$44,2,FALSE)),"")</f>
        <v/>
      </c>
      <c r="MX38" s="181" t="str">
        <f t="shared" si="164"/>
        <v/>
      </c>
      <c r="MY38" s="184">
        <f t="shared" si="165"/>
        <v>0</v>
      </c>
      <c r="MZ38" s="182" t="str">
        <f t="shared" si="166"/>
        <v/>
      </c>
      <c r="NA38" s="182" t="str">
        <f t="shared" si="167"/>
        <v/>
      </c>
      <c r="NB38" s="182" t="str">
        <f t="shared" si="168"/>
        <v/>
      </c>
      <c r="NC38" s="182" t="str">
        <f t="shared" si="169"/>
        <v/>
      </c>
      <c r="ND38" s="182" t="str">
        <f t="shared" si="170"/>
        <v/>
      </c>
      <c r="NE38" s="182" t="str">
        <f t="shared" si="171"/>
        <v/>
      </c>
      <c r="NF38" s="182" t="str">
        <f t="shared" si="172"/>
        <v/>
      </c>
      <c r="NG38" s="182" t="str">
        <f t="shared" si="173"/>
        <v/>
      </c>
      <c r="NH38" s="182" t="str">
        <f t="shared" si="174"/>
        <v/>
      </c>
      <c r="NI38" s="182" t="str">
        <f t="shared" si="175"/>
        <v/>
      </c>
      <c r="NJ38" s="182" t="str">
        <f t="shared" si="176"/>
        <v/>
      </c>
      <c r="NK38" s="182" t="str">
        <f t="shared" si="177"/>
        <v/>
      </c>
      <c r="NL38" s="182" t="str">
        <f t="shared" si="178"/>
        <v/>
      </c>
      <c r="NM38" s="182" t="str">
        <f t="shared" si="179"/>
        <v/>
      </c>
      <c r="NN38" s="182" t="str">
        <f t="shared" si="180"/>
        <v/>
      </c>
      <c r="NO38" s="182" t="str">
        <f t="shared" si="181"/>
        <v/>
      </c>
      <c r="NP38" s="182" t="str">
        <f t="shared" si="182"/>
        <v/>
      </c>
      <c r="NQ38" s="182" t="str">
        <f t="shared" si="183"/>
        <v/>
      </c>
      <c r="NR38" s="182" t="str">
        <f t="shared" si="184"/>
        <v/>
      </c>
      <c r="NS38" s="182" t="str">
        <f t="shared" si="185"/>
        <v/>
      </c>
      <c r="NT38" s="182" t="str">
        <f t="shared" si="186"/>
        <v/>
      </c>
      <c r="NU38" s="182" t="str">
        <f t="shared" si="187"/>
        <v/>
      </c>
      <c r="NV38" s="182" t="str">
        <f t="shared" si="188"/>
        <v/>
      </c>
      <c r="NW38" s="183" t="str">
        <f t="shared" si="189"/>
        <v/>
      </c>
    </row>
    <row r="39" spans="1:387" ht="17.25" customHeight="1" x14ac:dyDescent="0.25">
      <c r="A39" s="223" t="s">
        <v>390</v>
      </c>
      <c r="B39" s="224" t="s">
        <v>664</v>
      </c>
      <c r="C39" s="225" t="s">
        <v>665</v>
      </c>
      <c r="D39" s="225" t="s">
        <v>666</v>
      </c>
      <c r="E39" s="226" t="s">
        <v>667</v>
      </c>
      <c r="F39" s="227" t="s">
        <v>668</v>
      </c>
      <c r="G39" s="225" t="s">
        <v>133</v>
      </c>
      <c r="H39" s="225" t="s">
        <v>396</v>
      </c>
      <c r="I39" s="227" t="s">
        <v>669</v>
      </c>
      <c r="J39" s="227" t="s">
        <v>670</v>
      </c>
      <c r="K39" s="227" t="s">
        <v>671</v>
      </c>
      <c r="L39" s="227" t="s">
        <v>671</v>
      </c>
      <c r="M39" s="227" t="s">
        <v>672</v>
      </c>
      <c r="N39" s="228" t="s">
        <v>673</v>
      </c>
      <c r="O39" s="228" t="s">
        <v>674</v>
      </c>
      <c r="P39" s="228" t="s">
        <v>675</v>
      </c>
      <c r="Q39" s="228" t="s">
        <v>676</v>
      </c>
      <c r="R39" s="228" t="s">
        <v>133</v>
      </c>
      <c r="S39" s="228" t="s">
        <v>667</v>
      </c>
      <c r="T39" s="229">
        <v>37385</v>
      </c>
      <c r="U39" s="230" t="s">
        <v>427</v>
      </c>
      <c r="V39" s="230" t="s">
        <v>428</v>
      </c>
      <c r="W39" s="229">
        <v>30000</v>
      </c>
      <c r="X39" s="229">
        <v>0</v>
      </c>
      <c r="Y39" s="229" t="s">
        <v>429</v>
      </c>
      <c r="Z39" s="229" t="s">
        <v>409</v>
      </c>
      <c r="AA39" s="231">
        <v>15000</v>
      </c>
      <c r="AB39" s="223"/>
      <c r="AC39" s="223"/>
      <c r="AD39" s="223"/>
      <c r="AE39" s="223"/>
      <c r="AF39" s="223"/>
      <c r="AG39" s="223" t="s">
        <v>222</v>
      </c>
      <c r="AH39" s="233" t="s">
        <v>247</v>
      </c>
      <c r="AI39" s="233" t="s">
        <v>273</v>
      </c>
      <c r="AJ39" s="233" t="s">
        <v>299</v>
      </c>
      <c r="AK39" s="233" t="s">
        <v>325</v>
      </c>
      <c r="AL39" s="233" t="s">
        <v>352</v>
      </c>
      <c r="AM39" s="41" t="s">
        <v>160</v>
      </c>
      <c r="AN39" s="42">
        <v>0</v>
      </c>
      <c r="AO39" s="232" t="s">
        <v>410</v>
      </c>
      <c r="AP39" s="42">
        <v>8</v>
      </c>
      <c r="AQ39" s="41" t="s">
        <v>411</v>
      </c>
      <c r="AR39" s="43">
        <v>10</v>
      </c>
      <c r="AS39" s="41" t="s">
        <v>412</v>
      </c>
      <c r="AT39" s="43">
        <v>6</v>
      </c>
      <c r="AU39" s="75" t="str">
        <f t="shared" si="1"/>
        <v>Ne</v>
      </c>
      <c r="AV39" s="75">
        <f t="shared" si="2"/>
        <v>0</v>
      </c>
      <c r="AW39" s="75" t="str">
        <f t="shared" si="3"/>
        <v>Ano</v>
      </c>
      <c r="AX39" s="75">
        <f t="shared" si="4"/>
        <v>12</v>
      </c>
      <c r="AY39" s="75" t="str">
        <f t="shared" si="5"/>
        <v>Do 10 000</v>
      </c>
      <c r="AZ39" s="75">
        <f t="shared" si="6"/>
        <v>8</v>
      </c>
      <c r="BA39" s="75" t="str">
        <f t="shared" si="7"/>
        <v>Ano</v>
      </c>
      <c r="BB39" s="75">
        <f t="shared" si="8"/>
        <v>10</v>
      </c>
      <c r="BC39" s="75" t="str">
        <f t="shared" si="9"/>
        <v>Ano</v>
      </c>
      <c r="BD39" s="75">
        <f t="shared" si="10"/>
        <v>12</v>
      </c>
      <c r="BE39" s="75" t="str">
        <f t="shared" si="11"/>
        <v>Ne</v>
      </c>
      <c r="BF39" s="75">
        <f t="shared" si="12"/>
        <v>0</v>
      </c>
      <c r="BG39" s="69">
        <f t="shared" si="13"/>
        <v>42</v>
      </c>
      <c r="BH39" s="70">
        <f t="shared" si="14"/>
        <v>24</v>
      </c>
      <c r="BI39" s="69">
        <f t="shared" si="15"/>
        <v>66</v>
      </c>
      <c r="BJ39" s="71">
        <f t="shared" si="16"/>
        <v>0.15</v>
      </c>
      <c r="BK39" s="204">
        <f t="shared" si="17"/>
        <v>0.66</v>
      </c>
      <c r="BL39" s="72">
        <f t="shared" si="18"/>
        <v>0.5</v>
      </c>
      <c r="BM39" s="83">
        <f t="shared" si="19"/>
        <v>0.80246088003209848</v>
      </c>
      <c r="BN39" s="221">
        <f t="shared" si="20"/>
        <v>1</v>
      </c>
      <c r="BO39" s="202">
        <f t="shared" si="21"/>
        <v>15000</v>
      </c>
      <c r="BP39" s="101" t="str">
        <f t="shared" si="22"/>
        <v>Jeseník</v>
      </c>
      <c r="BQ39" s="100">
        <v>14000</v>
      </c>
      <c r="BR39" s="95" t="s">
        <v>66</v>
      </c>
      <c r="BS39" s="95" t="s">
        <v>66</v>
      </c>
      <c r="BT39" s="16"/>
      <c r="BU39" s="45"/>
      <c r="BV39" s="44"/>
      <c r="BW39" s="45"/>
      <c r="BX39" s="179" t="str">
        <f t="shared" si="23"/>
        <v/>
      </c>
      <c r="BY39" s="173" t="str">
        <f t="shared" si="24"/>
        <v>Ne</v>
      </c>
      <c r="BZ39" s="173" t="str">
        <f>IF(COUNTIF($AG39,BZ$8),IF(COUNTIF($BX39:BY39,"")&lt;BZ$13,CONCATENATE(" + ",VLOOKUP(BZ$10,$BU$14:$BW$44,2,FALSE)),VLOOKUP(BZ$10,$BU$14:$BW$44,2,FALSE)),"")</f>
        <v/>
      </c>
      <c r="CA39" s="173" t="str">
        <f>IF(COUNTIF($AG39,CA$8),IF(COUNTIF($BX39:BZ39,"")&lt;CA$13,CONCATENATE(" + ",VLOOKUP(CA$10,$BU$14:$BW$44,2,FALSE)),VLOOKUP(CA$10,$BU$14:$BW$44,2,FALSE)),"")</f>
        <v/>
      </c>
      <c r="CB39" s="173" t="str">
        <f>IF(COUNTIF($AG39,CB$8),IF(COUNTIF($BX39:CA39,"")&lt;CB$13,CONCATENATE(" + ",VLOOKUP(CB$10,$BU$14:$BW$44,2,FALSE)),VLOOKUP(CB$10,$BU$14:$BW$44,2,FALSE)),"")</f>
        <v/>
      </c>
      <c r="CC39" s="173" t="str">
        <f>IF(COUNTIF($AG39,CC$8),IF(COUNTIF($BX39:CB39,"")&lt;CC$13,CONCATENATE(" + ",VLOOKUP(CC$10,$BU$14:$BW$44,2,FALSE)),VLOOKUP(CC$10,$BU$14:$BW$44,2,FALSE)),"")</f>
        <v/>
      </c>
      <c r="CD39" s="173" t="str">
        <f>IF(COUNTIF($AG39,CD$8),IF(COUNTIF($BX39:CC39,"")&lt;CD$13,CONCATENATE(" + ",VLOOKUP(CD$10,$BU$14:$BW$44,2,FALSE)),VLOOKUP(CD$10,$BU$14:$BW$44,2,FALSE)),"")</f>
        <v/>
      </c>
      <c r="CE39" s="173" t="str">
        <f>IF(COUNTIF($AG39,CE$8),IF(COUNTIF($BX39:CD39,"")&lt;CE$13,CONCATENATE(" + ",VLOOKUP(CE$10,$BU$14:$BW$44,2,FALSE)),VLOOKUP(CE$10,$BU$14:$BW$44,2,FALSE)),"")</f>
        <v/>
      </c>
      <c r="CF39" s="173" t="str">
        <f>IF(COUNTIF($AG39,CF$8),IF(COUNTIF($BX39:CE39,"")&lt;CF$13,CONCATENATE(" + ",VLOOKUP(CF$10,$BU$14:$BW$44,2,FALSE)),VLOOKUP(CF$10,$BU$14:$BW$44,2,FALSE)),"")</f>
        <v/>
      </c>
      <c r="CG39" s="173" t="str">
        <f>IF(COUNTIF($AG39,CG$8),IF(COUNTIF($BX39:CF39,"")&lt;CG$13,CONCATENATE(" + ",VLOOKUP(CG$10,$BU$14:$BW$44,2,FALSE)),VLOOKUP(CG$10,$BU$14:$BW$44,2,FALSE)),"")</f>
        <v/>
      </c>
      <c r="CH39" s="173" t="str">
        <f>IF(COUNTIF($AG39,CH$8),IF(COUNTIF($BX39:CG39,"")&lt;CH$13,CONCATENATE(" + ",VLOOKUP(CH$10,$BU$14:$BW$44,2,FALSE)),VLOOKUP(CH$10,$BU$14:$BW$44,2,FALSE)),"")</f>
        <v/>
      </c>
      <c r="CI39" s="173" t="str">
        <f>IF(COUNTIF($AG39,CI$8),IF(COUNTIF($BX39:CH39,"")&lt;CI$13,CONCATENATE(" + ",VLOOKUP(CI$10,$BU$14:$BW$44,2,FALSE)),VLOOKUP(CI$10,$BU$14:$BW$44,2,FALSE)),"")</f>
        <v/>
      </c>
      <c r="CJ39" s="173" t="str">
        <f>IF(COUNTIF($AG39,CJ$8),IF(COUNTIF($BX39:CI39,"")&lt;CJ$13,CONCATENATE(" + ",VLOOKUP(CJ$10,$BU$14:$BW$44,2,FALSE)),VLOOKUP(CJ$10,$BU$14:$BW$44,2,FALSE)),"")</f>
        <v/>
      </c>
      <c r="CK39" s="173" t="str">
        <f>IF(COUNTIF($AG39,CK$8),IF(COUNTIF($BX39:CJ39,"")&lt;CK$13,CONCATENATE(" + ",VLOOKUP(CK$10,$BU$14:$BW$44,2,FALSE)),VLOOKUP(CK$10,$BU$14:$BW$44,2,FALSE)),"")</f>
        <v/>
      </c>
      <c r="CL39" s="173" t="str">
        <f>IF(COUNTIF($AG39,CL$8),IF(COUNTIF($BX39:CK39,"")&lt;CL$13,CONCATENATE(" + ",VLOOKUP(CL$10,$BU$14:$BW$44,2,FALSE)),VLOOKUP(CL$10,$BU$14:$BW$44,2,FALSE)),"")</f>
        <v/>
      </c>
      <c r="CM39" s="173" t="str">
        <f>IF(COUNTIF($AG39,CM$8),IF(COUNTIF($BX39:CL39,"")&lt;CM$13,CONCATENATE(" + ",VLOOKUP(CM$10,$BU$14:$BW$44,2,FALSE)),VLOOKUP(CM$10,$BU$14:$BW$44,2,FALSE)),"")</f>
        <v/>
      </c>
      <c r="CN39" s="173" t="str">
        <f>IF(COUNTIF($AG39,CN$8),IF(COUNTIF($BX39:CM39,"")&lt;CN$13,CONCATENATE(" + ",VLOOKUP(CN$10,$BU$14:$BW$44,2,FALSE)),VLOOKUP(CN$10,$BU$14:$BW$44,2,FALSE)),"")</f>
        <v/>
      </c>
      <c r="CO39" s="173" t="str">
        <f>IF(COUNTIF($AG39,CO$8),IF(COUNTIF($BX39:CN39,"")&lt;CO$13,CONCATENATE(" + ",VLOOKUP(CO$10,$BU$14:$BW$44,2,FALSE)),VLOOKUP(CO$10,$BU$14:$BW$44,2,FALSE)),"")</f>
        <v/>
      </c>
      <c r="CP39" s="173" t="str">
        <f>IF(COUNTIF($AG39,CP$8),IF(COUNTIF($BX39:CO39,"")&lt;CP$13,CONCATENATE(" + ",VLOOKUP(CP$10,$BU$14:$BW$44,2,FALSE)),VLOOKUP(CP$10,$BU$14:$BW$44,2,FALSE)),"")</f>
        <v/>
      </c>
      <c r="CQ39" s="173" t="str">
        <f>IF(COUNTIF($AG39,CQ$8),IF(COUNTIF($BX39:CP39,"")&lt;CQ$13,CONCATENATE(" + ",VLOOKUP(CQ$10,$BU$14:$BW$44,2,FALSE)),VLOOKUP(CQ$10,$BU$14:$BW$44,2,FALSE)),"")</f>
        <v/>
      </c>
      <c r="CR39" s="173" t="str">
        <f>IF(COUNTIF($AG39,CR$8),IF(COUNTIF($BX39:CQ39,"")&lt;CR$13,CONCATENATE(" + ",VLOOKUP(CR$10,$BU$14:$BW$44,2,FALSE)),VLOOKUP(CR$10,$BU$14:$BW$44,2,FALSE)),"")</f>
        <v/>
      </c>
      <c r="CS39" s="173" t="str">
        <f>IF(COUNTIF($AG39,CS$8),IF(COUNTIF($BX39:CR39,"")&lt;CS$13,CONCATENATE(" + ",VLOOKUP(CS$10,$BU$14:$BW$44,2,FALSE)),VLOOKUP(CS$10,$BU$14:$BW$44,2,FALSE)),"")</f>
        <v/>
      </c>
      <c r="CT39" s="173" t="str">
        <f>IF(COUNTIF($AG39,CT$8),IF(COUNTIF($BX39:CS39,"")&lt;CT$13,CONCATENATE(" + ",VLOOKUP(CT$10,$BU$14:$BW$44,2,FALSE)),VLOOKUP(CT$10,$BU$14:$BW$44,2,FALSE)),"")</f>
        <v/>
      </c>
      <c r="CU39" s="173" t="str">
        <f>IF(COUNTIF($AG39,CU$8),IF(COUNTIF($BX39:CT39,"")&lt;CU$13,CONCATENATE(" + ",VLOOKUP(CU$10,$BU$14:$BW$44,2,FALSE)),VLOOKUP(CU$10,$BU$14:$BW$44,2,FALSE)),"")</f>
        <v/>
      </c>
      <c r="CV39" s="173" t="str">
        <f>IF(COUNTIF($AG39,CV$8),IF(COUNTIF($BX39:CU39,"")&lt;CV$13,CONCATENATE(" + ",VLOOKUP(CV$10,$BU$14:$BW$44,2,FALSE)),VLOOKUP(CV$10,$BU$14:$BW$44,2,FALSE)),"")</f>
        <v/>
      </c>
      <c r="CW39" s="173" t="str">
        <f>IF(COUNTIF($AG39,CW$8),IF(COUNTIF($BX39:CV39,"")&lt;CW$13,CONCATENATE(" + ",VLOOKUP(CW$10,$BU$14:$BW$44,2,FALSE)),VLOOKUP(CW$10,$BU$14:$BW$44,2,FALSE)),"")</f>
        <v/>
      </c>
      <c r="CX39" s="179" t="str">
        <f t="shared" si="25"/>
        <v/>
      </c>
      <c r="CY39" s="174">
        <f t="shared" si="26"/>
        <v>0</v>
      </c>
      <c r="CZ39" s="173" t="str">
        <f t="shared" si="27"/>
        <v/>
      </c>
      <c r="DA39" s="173" t="str">
        <f t="shared" si="28"/>
        <v/>
      </c>
      <c r="DB39" s="173" t="str">
        <f t="shared" si="29"/>
        <v/>
      </c>
      <c r="DC39" s="173" t="str">
        <f t="shared" si="30"/>
        <v/>
      </c>
      <c r="DD39" s="173" t="str">
        <f t="shared" si="31"/>
        <v/>
      </c>
      <c r="DE39" s="173" t="str">
        <f t="shared" si="32"/>
        <v/>
      </c>
      <c r="DF39" s="173" t="str">
        <f t="shared" si="33"/>
        <v/>
      </c>
      <c r="DG39" s="173" t="str">
        <f t="shared" si="34"/>
        <v/>
      </c>
      <c r="DH39" s="173" t="str">
        <f t="shared" si="35"/>
        <v/>
      </c>
      <c r="DI39" s="173" t="str">
        <f t="shared" si="36"/>
        <v/>
      </c>
      <c r="DJ39" s="173" t="str">
        <f t="shared" si="37"/>
        <v/>
      </c>
      <c r="DK39" s="173" t="str">
        <f t="shared" si="38"/>
        <v/>
      </c>
      <c r="DL39" s="173" t="str">
        <f t="shared" si="39"/>
        <v/>
      </c>
      <c r="DM39" s="173" t="str">
        <f t="shared" si="40"/>
        <v/>
      </c>
      <c r="DN39" s="173" t="str">
        <f t="shared" si="41"/>
        <v/>
      </c>
      <c r="DO39" s="173" t="str">
        <f t="shared" si="42"/>
        <v/>
      </c>
      <c r="DP39" s="173" t="str">
        <f t="shared" si="43"/>
        <v/>
      </c>
      <c r="DQ39" s="173" t="str">
        <f t="shared" si="44"/>
        <v/>
      </c>
      <c r="DR39" s="173" t="str">
        <f t="shared" si="45"/>
        <v/>
      </c>
      <c r="DS39" s="173" t="str">
        <f t="shared" si="46"/>
        <v/>
      </c>
      <c r="DT39" s="173" t="str">
        <f t="shared" si="47"/>
        <v/>
      </c>
      <c r="DU39" s="173" t="str">
        <f t="shared" si="48"/>
        <v/>
      </c>
      <c r="DV39" s="173" t="str">
        <f t="shared" si="49"/>
        <v/>
      </c>
      <c r="DW39" s="180" t="str">
        <f t="shared" si="50"/>
        <v/>
      </c>
      <c r="DX39" s="181" t="str">
        <f t="shared" si="190"/>
        <v>Ano</v>
      </c>
      <c r="DY39" s="182" t="str">
        <f t="shared" si="51"/>
        <v/>
      </c>
      <c r="DZ39" s="182" t="str">
        <f>IF(COUNTIF($AH39,BZ$8),IF(COUNTIF($DX39:DY39,"")&lt;BZ$13,CONCATENATE(" + ",VLOOKUP(DZ$10,$BU$14:$BW$44,2,FALSE)),VLOOKUP(DZ$10,$BU$14:$BW$44,2,FALSE)),"")</f>
        <v/>
      </c>
      <c r="EA39" s="182" t="str">
        <f>IF(COUNTIF($AH39,CA$8),IF(COUNTIF($DX39:DZ39,"")&lt;CA$13,CONCATENATE(" + ",VLOOKUP(EA$10,$BU$14:$BW$44,2,FALSE)),VLOOKUP(EA$10,$BU$14:$BW$44,2,FALSE)),"")</f>
        <v/>
      </c>
      <c r="EB39" s="182" t="str">
        <f>IF(COUNTIF($AH39,CB$8),IF(COUNTIF($DX39:EA39,"")&lt;CB$13,CONCATENATE(" + ",VLOOKUP(EB$10,$BU$14:$BW$44,2,FALSE)),VLOOKUP(EB$10,$BU$14:$BW$44,2,FALSE)),"")</f>
        <v/>
      </c>
      <c r="EC39" s="182" t="str">
        <f>IF(COUNTIF($AH39,CC$8),IF(COUNTIF($DX39:EB39,"")&lt;CC$13,CONCATENATE(" + ",VLOOKUP(EC$10,$BU$14:$BW$44,2,FALSE)),VLOOKUP(EC$10,$BU$14:$BW$44,2,FALSE)),"")</f>
        <v/>
      </c>
      <c r="ED39" s="182" t="str">
        <f>IF(COUNTIF($AH39,CD$8),IF(COUNTIF($DX39:EC39,"")&lt;CD$13,CONCATENATE(" + ",VLOOKUP(ED$10,$BU$14:$BW$44,2,FALSE)),VLOOKUP(ED$10,$BU$14:$BW$44,2,FALSE)),"")</f>
        <v/>
      </c>
      <c r="EE39" s="182" t="str">
        <f>IF(COUNTIF($AH39,CE$8),IF(COUNTIF($DX39:ED39,"")&lt;CE$13,CONCATENATE(" + ",VLOOKUP(EE$10,$BU$14:$BW$44,2,FALSE)),VLOOKUP(EE$10,$BU$14:$BW$44,2,FALSE)),"")</f>
        <v/>
      </c>
      <c r="EF39" s="182" t="str">
        <f>IF(COUNTIF($AH39,CF$8),IF(COUNTIF($DX39:EE39,"")&lt;CF$13,CONCATENATE(" + ",VLOOKUP(EF$10,$BU$14:$BW$44,2,FALSE)),VLOOKUP(EF$10,$BU$14:$BW$44,2,FALSE)),"")</f>
        <v/>
      </c>
      <c r="EG39" s="182" t="str">
        <f>IF(COUNTIF($AH39,CG$8),IF(COUNTIF($DX39:EF39,"")&lt;CG$13,CONCATENATE(" + ",VLOOKUP(EG$10,$BU$14:$BW$44,2,FALSE)),VLOOKUP(EG$10,$BU$14:$BW$44,2,FALSE)),"")</f>
        <v/>
      </c>
      <c r="EH39" s="182" t="str">
        <f>IF(COUNTIF($AH39,CH$8),IF(COUNTIF($DX39:EG39,"")&lt;CH$13,CONCATENATE(" + ",VLOOKUP(EH$10,$BU$14:$BW$44,2,FALSE)),VLOOKUP(EH$10,$BU$14:$BW$44,2,FALSE)),"")</f>
        <v/>
      </c>
      <c r="EI39" s="182" t="str">
        <f>IF(COUNTIF($AH39,CI$8),IF(COUNTIF($DX39:EH39,"")&lt;CI$13,CONCATENATE(" + ",VLOOKUP(EI$10,$BU$14:$BW$44,2,FALSE)),VLOOKUP(EI$10,$BU$14:$BW$44,2,FALSE)),"")</f>
        <v/>
      </c>
      <c r="EJ39" s="182" t="str">
        <f>IF(COUNTIF($AH39,CJ$8),IF(COUNTIF($DX39:EI39,"")&lt;CJ$13,CONCATENATE(" + ",VLOOKUP(EJ$10,$BU$14:$BW$44,2,FALSE)),VLOOKUP(EJ$10,$BU$14:$BW$44,2,FALSE)),"")</f>
        <v/>
      </c>
      <c r="EK39" s="182" t="str">
        <f>IF(COUNTIF($AH39,CK$8),IF(COUNTIF($DX39:EJ39,"")&lt;CK$13,CONCATENATE(" + ",VLOOKUP(EK$10,$BU$14:$BW$44,2,FALSE)),VLOOKUP(EK$10,$BU$14:$BW$44,2,FALSE)),"")</f>
        <v/>
      </c>
      <c r="EL39" s="182" t="str">
        <f>IF(COUNTIF($AH39,CL$8),IF(COUNTIF($DX39:EK39,"")&lt;CL$13,CONCATENATE(" + ",VLOOKUP(EL$10,$BU$14:$BW$44,2,FALSE)),VLOOKUP(EL$10,$BU$14:$BW$44,2,FALSE)),"")</f>
        <v/>
      </c>
      <c r="EM39" s="182" t="str">
        <f>IF(COUNTIF($AH39,CM$8),IF(COUNTIF($DX39:EL39,"")&lt;CM$13,CONCATENATE(" + ",VLOOKUP(EM$10,$BU$14:$BW$44,2,FALSE)),VLOOKUP(EM$10,$BU$14:$BW$44,2,FALSE)),"")</f>
        <v/>
      </c>
      <c r="EN39" s="182" t="str">
        <f>IF(COUNTIF($AH39,CN$8),IF(COUNTIF($DX39:EM39,"")&lt;CN$13,CONCATENATE(" + ",VLOOKUP(EN$10,$BU$14:$BW$44,2,FALSE)),VLOOKUP(EN$10,$BU$14:$BW$44,2,FALSE)),"")</f>
        <v/>
      </c>
      <c r="EO39" s="182" t="str">
        <f>IF(COUNTIF($AH39,CO$8),IF(COUNTIF($DX39:EN39,"")&lt;CO$13,CONCATENATE(" + ",VLOOKUP(EO$10,$BU$14:$BW$44,2,FALSE)),VLOOKUP(EO$10,$BU$14:$BW$44,2,FALSE)),"")</f>
        <v/>
      </c>
      <c r="EP39" s="182" t="str">
        <f>IF(COUNTIF($AH39,CP$8),IF(COUNTIF($DX39:EO39,"")&lt;CP$13,CONCATENATE(" + ",VLOOKUP(EP$10,$BU$14:$BW$44,2,FALSE)),VLOOKUP(EP$10,$BU$14:$BW$44,2,FALSE)),"")</f>
        <v/>
      </c>
      <c r="EQ39" s="182" t="str">
        <f>IF(COUNTIF($AH39,CQ$8),IF(COUNTIF($DX39:EP39,"")&lt;CQ$13,CONCATENATE(" + ",VLOOKUP(EQ$10,$BU$14:$BW$44,2,FALSE)),VLOOKUP(EQ$10,$BU$14:$BW$44,2,FALSE)),"")</f>
        <v/>
      </c>
      <c r="ER39" s="182" t="str">
        <f>IF(COUNTIF($AH39,CR$8),IF(COUNTIF($DX39:EQ39,"")&lt;CR$13,CONCATENATE(" + ",VLOOKUP(ER$10,$BU$14:$BW$44,2,FALSE)),VLOOKUP(ER$10,$BU$14:$BW$44,2,FALSE)),"")</f>
        <v/>
      </c>
      <c r="ES39" s="182" t="str">
        <f>IF(COUNTIF($AH39,CS$8),IF(COUNTIF($DX39:ER39,"")&lt;CS$13,CONCATENATE(" + ",VLOOKUP(ES$10,$BU$14:$BW$44,2,FALSE)),VLOOKUP(ES$10,$BU$14:$BW$44,2,FALSE)),"")</f>
        <v/>
      </c>
      <c r="ET39" s="182" t="str">
        <f>IF(COUNTIF($AH39,CT$8),IF(COUNTIF($DX39:ES39,"")&lt;CT$13,CONCATENATE(" + ",VLOOKUP(ET$10,$BU$14:$BW$44,2,FALSE)),VLOOKUP(ET$10,$BU$14:$BW$44,2,FALSE)),"")</f>
        <v/>
      </c>
      <c r="EU39" s="182" t="str">
        <f>IF(COUNTIF($AH39,CU$8),IF(COUNTIF($DX39:ET39,"")&lt;CU$13,CONCATENATE(" + ",VLOOKUP(EU$10,$BU$14:$BW$44,2,FALSE)),VLOOKUP(EU$10,$BU$14:$BW$44,2,FALSE)),"")</f>
        <v/>
      </c>
      <c r="EV39" s="182" t="str">
        <f>IF(COUNTIF($AH39,CV$8),IF(COUNTIF($DX39:EU39,"")&lt;CV$13,CONCATENATE(" + ",VLOOKUP(EV$10,$BU$14:$BW$44,2,FALSE)),VLOOKUP(EV$10,$BU$14:$BW$44,2,FALSE)),"")</f>
        <v/>
      </c>
      <c r="EW39" s="183" t="str">
        <f>IF(COUNTIF($AH39,CW$8),IF(COUNTIF($DX39:EV39,"")&lt;CW$13,CONCATENATE(" + ",VLOOKUP(EW$10,$BU$14:$BW$44,2,FALSE)),VLOOKUP(EW$10,$BU$14:$BW$44,2,FALSE)),"")</f>
        <v/>
      </c>
      <c r="EX39" s="181">
        <f t="shared" si="52"/>
        <v>12</v>
      </c>
      <c r="EY39" s="184" t="str">
        <f t="shared" si="53"/>
        <v/>
      </c>
      <c r="EZ39" s="182" t="str">
        <f t="shared" si="54"/>
        <v/>
      </c>
      <c r="FA39" s="182" t="str">
        <f t="shared" si="55"/>
        <v/>
      </c>
      <c r="FB39" s="182" t="str">
        <f t="shared" si="56"/>
        <v/>
      </c>
      <c r="FC39" s="182" t="str">
        <f t="shared" si="57"/>
        <v/>
      </c>
      <c r="FD39" s="182" t="str">
        <f t="shared" si="58"/>
        <v/>
      </c>
      <c r="FE39" s="182" t="str">
        <f t="shared" si="59"/>
        <v/>
      </c>
      <c r="FF39" s="182" t="str">
        <f t="shared" si="60"/>
        <v/>
      </c>
      <c r="FG39" s="182" t="str">
        <f t="shared" si="61"/>
        <v/>
      </c>
      <c r="FH39" s="182" t="str">
        <f t="shared" si="62"/>
        <v/>
      </c>
      <c r="FI39" s="182" t="str">
        <f t="shared" si="63"/>
        <v/>
      </c>
      <c r="FJ39" s="182" t="str">
        <f t="shared" si="64"/>
        <v/>
      </c>
      <c r="FK39" s="182" t="str">
        <f t="shared" si="65"/>
        <v/>
      </c>
      <c r="FL39" s="182" t="str">
        <f t="shared" si="66"/>
        <v/>
      </c>
      <c r="FM39" s="182" t="str">
        <f t="shared" si="67"/>
        <v/>
      </c>
      <c r="FN39" s="182" t="str">
        <f t="shared" si="68"/>
        <v/>
      </c>
      <c r="FO39" s="182" t="str">
        <f t="shared" si="69"/>
        <v/>
      </c>
      <c r="FP39" s="182" t="str">
        <f t="shared" si="70"/>
        <v/>
      </c>
      <c r="FQ39" s="182" t="str">
        <f t="shared" si="71"/>
        <v/>
      </c>
      <c r="FR39" s="182" t="str">
        <f t="shared" si="72"/>
        <v/>
      </c>
      <c r="FS39" s="182" t="str">
        <f t="shared" si="73"/>
        <v/>
      </c>
      <c r="FT39" s="182" t="str">
        <f t="shared" si="74"/>
        <v/>
      </c>
      <c r="FU39" s="182" t="str">
        <f t="shared" si="75"/>
        <v/>
      </c>
      <c r="FV39" s="182" t="str">
        <f t="shared" si="76"/>
        <v/>
      </c>
      <c r="FW39" s="183" t="str">
        <f t="shared" si="77"/>
        <v/>
      </c>
      <c r="FX39" s="179" t="str">
        <f t="shared" si="78"/>
        <v>Do 10 000</v>
      </c>
      <c r="FY39" s="173" t="str">
        <f t="shared" si="79"/>
        <v/>
      </c>
      <c r="FZ39" s="173" t="str">
        <f>IF(COUNTIF($AI39,BZ$8),IF(COUNTIF($FX39:FY39,"")&lt;BZ$13,CONCATENATE(" + ",VLOOKUP(FZ$10,$BU$14:$BW$44,2,FALSE)),VLOOKUP(FZ$10,$BU$14:$BW$44,2,FALSE)),"")</f>
        <v/>
      </c>
      <c r="GA39" s="173" t="str">
        <f>IF(COUNTIF($AI39,CA$8),IF(COUNTIF($FX39:FZ39,"")&lt;CA$13,CONCATENATE(" + ",VLOOKUP(GA$10,$BU$14:$BW$44,2,FALSE)),VLOOKUP(GA$10,$BU$14:$BW$44,2,FALSE)),"")</f>
        <v/>
      </c>
      <c r="GB39" s="173" t="str">
        <f>IF(COUNTIF($AI39,CB$8),IF(COUNTIF($FX39:GA39,"")&lt;CB$13,CONCATENATE(" + ",VLOOKUP(GB$10,$BU$14:$BW$44,2,FALSE)),VLOOKUP(GB$10,$BU$14:$BW$44,2,FALSE)),"")</f>
        <v/>
      </c>
      <c r="GC39" s="173" t="str">
        <f>IF(COUNTIF($AI39,CC$8),IF(COUNTIF($FX39:GB39,"")&lt;CC$13,CONCATENATE(" + ",VLOOKUP(GC$10,$BU$14:$BW$44,2,FALSE)),VLOOKUP(GC$10,$BU$14:$BW$44,2,FALSE)),"")</f>
        <v/>
      </c>
      <c r="GD39" s="173" t="str">
        <f>IF(COUNTIF($AI39,CD$8),IF(COUNTIF($FX39:GC39,"")&lt;CD$13,CONCATENATE(" + ",VLOOKUP(GD$10,$BU$14:$BW$44,2,FALSE)),VLOOKUP(GD$10,$BU$14:$BW$44,2,FALSE)),"")</f>
        <v/>
      </c>
      <c r="GE39" s="173" t="str">
        <f>IF(COUNTIF($AI39,CE$8),IF(COUNTIF($FX39:GD39,"")&lt;CE$13,CONCATENATE(" + ",VLOOKUP(GE$10,$BU$14:$BW$44,2,FALSE)),VLOOKUP(GE$10,$BU$14:$BW$44,2,FALSE)),"")</f>
        <v/>
      </c>
      <c r="GF39" s="173" t="str">
        <f>IF(COUNTIF($AI39,CF$8),IF(COUNTIF($FX39:GE39,"")&lt;CF$13,CONCATENATE(" + ",VLOOKUP(GF$10,$BU$14:$BW$44,2,FALSE)),VLOOKUP(GF$10,$BU$14:$BW$44,2,FALSE)),"")</f>
        <v/>
      </c>
      <c r="GG39" s="173" t="str">
        <f>IF(COUNTIF($AI39,CG$8),IF(COUNTIF($FX39:GF39,"")&lt;CG$13,CONCATENATE(" + ",VLOOKUP(GG$10,$BU$14:$BW$44,2,FALSE)),VLOOKUP(GG$10,$BU$14:$BW$44,2,FALSE)),"")</f>
        <v/>
      </c>
      <c r="GH39" s="173" t="str">
        <f>IF(COUNTIF($AI39,CH$8),IF(COUNTIF($FX39:GG39,"")&lt;CH$13,CONCATENATE(" + ",VLOOKUP(GH$10,$BU$14:$BW$44,2,FALSE)),VLOOKUP(GH$10,$BU$14:$BW$44,2,FALSE)),"")</f>
        <v/>
      </c>
      <c r="GI39" s="173" t="str">
        <f>IF(COUNTIF($AI39,CI$8),IF(COUNTIF($FX39:GH39,"")&lt;CI$13,CONCATENATE(" + ",VLOOKUP(GI$10,$BU$14:$BW$44,2,FALSE)),VLOOKUP(GI$10,$BU$14:$BW$44,2,FALSE)),"")</f>
        <v/>
      </c>
      <c r="GJ39" s="173" t="str">
        <f>IF(COUNTIF($AI39,CJ$8),IF(COUNTIF($FX39:GI39,"")&lt;CJ$13,CONCATENATE(" + ",VLOOKUP(GJ$10,$BU$14:$BW$44,2,FALSE)),VLOOKUP(GJ$10,$BU$14:$BW$44,2,FALSE)),"")</f>
        <v/>
      </c>
      <c r="GK39" s="173" t="str">
        <f>IF(COUNTIF($AI39,CK$8),IF(COUNTIF($FX39:GJ39,"")&lt;CK$13,CONCATENATE(" + ",VLOOKUP(GK$10,$BU$14:$BW$44,2,FALSE)),VLOOKUP(GK$10,$BU$14:$BW$44,2,FALSE)),"")</f>
        <v/>
      </c>
      <c r="GL39" s="173" t="str">
        <f>IF(COUNTIF($AI39,CL$8),IF(COUNTIF($FX39:GK39,"")&lt;CL$13,CONCATENATE(" + ",VLOOKUP(GL$10,$BU$14:$BW$44,2,FALSE)),VLOOKUP(GL$10,$BU$14:$BW$44,2,FALSE)),"")</f>
        <v/>
      </c>
      <c r="GM39" s="173" t="str">
        <f>IF(COUNTIF($AI39,CM$8),IF(COUNTIF($FX39:GL39,"")&lt;CM$13,CONCATENATE(" + ",VLOOKUP(GM$10,$BU$14:$BW$44,2,FALSE)),VLOOKUP(GM$10,$BU$14:$BW$44,2,FALSE)),"")</f>
        <v/>
      </c>
      <c r="GN39" s="173" t="str">
        <f>IF(COUNTIF($AI39,CN$8),IF(COUNTIF($FX39:GM39,"")&lt;CN$13,CONCATENATE(" + ",VLOOKUP(GN$10,$BU$14:$BW$44,2,FALSE)),VLOOKUP(GN$10,$BU$14:$BW$44,2,FALSE)),"")</f>
        <v/>
      </c>
      <c r="GO39" s="173" t="str">
        <f>IF(COUNTIF($AI39,CO$8),IF(COUNTIF($FX39:GN39,"")&lt;CO$13,CONCATENATE(" + ",VLOOKUP(GO$10,$BU$14:$BW$44,2,FALSE)),VLOOKUP(GO$10,$BU$14:$BW$44,2,FALSE)),"")</f>
        <v/>
      </c>
      <c r="GP39" s="173" t="str">
        <f>IF(COUNTIF($AI39,CP$8),IF(COUNTIF($FX39:GO39,"")&lt;CP$13,CONCATENATE(" + ",VLOOKUP(GP$10,$BU$14:$BW$44,2,FALSE)),VLOOKUP(GP$10,$BU$14:$BW$44,2,FALSE)),"")</f>
        <v/>
      </c>
      <c r="GQ39" s="173" t="str">
        <f>IF(COUNTIF($AI39,CQ$8),IF(COUNTIF($FX39:GP39,"")&lt;CQ$13,CONCATENATE(" + ",VLOOKUP(GQ$10,$BU$14:$BW$44,2,FALSE)),VLOOKUP(GQ$10,$BU$14:$BW$44,2,FALSE)),"")</f>
        <v/>
      </c>
      <c r="GR39" s="173" t="str">
        <f>IF(COUNTIF($AI39,CR$8),IF(COUNTIF($FX39:GQ39,"")&lt;CR$13,CONCATENATE(" + ",VLOOKUP(GR$10,$BU$14:$BW$44,2,FALSE)),VLOOKUP(GR$10,$BU$14:$BW$44,2,FALSE)),"")</f>
        <v/>
      </c>
      <c r="GS39" s="173" t="str">
        <f>IF(COUNTIF($AI39,CS$8),IF(COUNTIF($FX39:GR39,"")&lt;CS$13,CONCATENATE(" + ",VLOOKUP(GS$10,$BU$14:$BW$44,2,FALSE)),VLOOKUP(GS$10,$BU$14:$BW$44,2,FALSE)),"")</f>
        <v/>
      </c>
      <c r="GT39" s="173" t="str">
        <f>IF(COUNTIF($AI39,CT$8),IF(COUNTIF($FX39:GS39,"")&lt;CT$13,CONCATENATE(" + ",VLOOKUP(GT$10,$BU$14:$BW$44,2,FALSE)),VLOOKUP(GT$10,$BU$14:$BW$44,2,FALSE)),"")</f>
        <v/>
      </c>
      <c r="GU39" s="173" t="str">
        <f>IF(COUNTIF($AI39,CU$8),IF(COUNTIF($FX39:GT39,"")&lt;CU$13,CONCATENATE(" + ",VLOOKUP(GU$10,$BU$14:$BW$44,2,FALSE)),VLOOKUP(GU$10,$BU$14:$BW$44,2,FALSE)),"")</f>
        <v/>
      </c>
      <c r="GV39" s="173" t="str">
        <f>IF(COUNTIF($AI39,CV$8),IF(COUNTIF($FX39:GU39,"")&lt;CV$13,CONCATENATE(" + ",VLOOKUP(GV$10,$BU$14:$BW$44,2,FALSE)),VLOOKUP(GV$10,$BU$14:$BW$44,2,FALSE)),"")</f>
        <v/>
      </c>
      <c r="GW39" s="180" t="str">
        <f>IF(COUNTIF($AI39,CW$8),IF(COUNTIF($FX39:GV39,"")&lt;CW$13,CONCATENATE(" + ",VLOOKUP(GW$10,$BU$14:$BW$44,2,FALSE)),VLOOKUP(GW$10,$BU$14:$BW$44,2,FALSE)),"")</f>
        <v/>
      </c>
      <c r="GX39" s="179">
        <f t="shared" si="80"/>
        <v>8</v>
      </c>
      <c r="GY39" s="174" t="str">
        <f t="shared" si="81"/>
        <v/>
      </c>
      <c r="GZ39" s="173" t="str">
        <f t="shared" si="82"/>
        <v/>
      </c>
      <c r="HA39" s="173" t="str">
        <f t="shared" si="83"/>
        <v/>
      </c>
      <c r="HB39" s="173" t="str">
        <f t="shared" si="84"/>
        <v/>
      </c>
      <c r="HC39" s="173" t="str">
        <f t="shared" si="85"/>
        <v/>
      </c>
      <c r="HD39" s="173" t="str">
        <f t="shared" si="86"/>
        <v/>
      </c>
      <c r="HE39" s="173" t="str">
        <f t="shared" si="87"/>
        <v/>
      </c>
      <c r="HF39" s="173" t="str">
        <f t="shared" si="88"/>
        <v/>
      </c>
      <c r="HG39" s="173" t="str">
        <f t="shared" si="89"/>
        <v/>
      </c>
      <c r="HH39" s="173" t="str">
        <f t="shared" si="90"/>
        <v/>
      </c>
      <c r="HI39" s="173" t="str">
        <f t="shared" si="91"/>
        <v/>
      </c>
      <c r="HJ39" s="173" t="str">
        <f t="shared" si="92"/>
        <v/>
      </c>
      <c r="HK39" s="173" t="str">
        <f t="shared" si="93"/>
        <v/>
      </c>
      <c r="HL39" s="173" t="str">
        <f t="shared" si="94"/>
        <v/>
      </c>
      <c r="HM39" s="173" t="str">
        <f t="shared" si="95"/>
        <v/>
      </c>
      <c r="HN39" s="173" t="str">
        <f t="shared" si="96"/>
        <v/>
      </c>
      <c r="HO39" s="173" t="str">
        <f t="shared" si="97"/>
        <v/>
      </c>
      <c r="HP39" s="173" t="str">
        <f t="shared" si="98"/>
        <v/>
      </c>
      <c r="HQ39" s="173" t="str">
        <f t="shared" si="99"/>
        <v/>
      </c>
      <c r="HR39" s="173" t="str">
        <f t="shared" si="100"/>
        <v/>
      </c>
      <c r="HS39" s="173" t="str">
        <f t="shared" si="101"/>
        <v/>
      </c>
      <c r="HT39" s="173" t="str">
        <f t="shared" si="102"/>
        <v/>
      </c>
      <c r="HU39" s="173" t="str">
        <f t="shared" si="103"/>
        <v/>
      </c>
      <c r="HV39" s="173" t="str">
        <f t="shared" si="104"/>
        <v/>
      </c>
      <c r="HW39" s="180" t="str">
        <f t="shared" si="105"/>
        <v/>
      </c>
      <c r="HX39" s="181" t="str">
        <f t="shared" si="106"/>
        <v>Ano</v>
      </c>
      <c r="HY39" s="182" t="str">
        <f t="shared" si="107"/>
        <v/>
      </c>
      <c r="HZ39" s="182" t="str">
        <f>IF(COUNTIF($AJ39,BZ$8),IF(COUNTIF($HX39:HY39,"")&lt;BZ$13,CONCATENATE(" + ",VLOOKUP(HZ$10,$BU$14:$BW$44,2,FALSE)),VLOOKUP(HZ$10,$BU$14:$BW$44,2,FALSE)),"")</f>
        <v/>
      </c>
      <c r="IA39" s="182" t="str">
        <f>IF(COUNTIF($AJ39,CA$8),IF(COUNTIF($HX39:HZ39,"")&lt;CA$13,CONCATENATE(" + ",VLOOKUP(IA$10,$BU$14:$BW$44,2,FALSE)),VLOOKUP(IA$10,$BU$14:$BW$44,2,FALSE)),"")</f>
        <v/>
      </c>
      <c r="IB39" s="182" t="str">
        <f>IF(COUNTIF($AJ39,CB$8),IF(COUNTIF($HX39:IA39,"")&lt;CB$13,CONCATENATE(" + ",VLOOKUP(IB$10,$BU$14:$BW$44,2,FALSE)),VLOOKUP(IB$10,$BU$14:$BW$44,2,FALSE)),"")</f>
        <v/>
      </c>
      <c r="IC39" s="182" t="str">
        <f>IF(COUNTIF($AJ39,CC$8),IF(COUNTIF($HX39:IB39,"")&lt;CC$13,CONCATENATE(" + ",VLOOKUP(IC$10,$BU$14:$BW$44,2,FALSE)),VLOOKUP(IC$10,$BU$14:$BW$44,2,FALSE)),"")</f>
        <v/>
      </c>
      <c r="ID39" s="182" t="str">
        <f>IF(COUNTIF($AJ39,CD$8),IF(COUNTIF($HX39:IC39,"")&lt;CD$13,CONCATENATE(" + ",VLOOKUP(ID$10,$BU$14:$BW$44,2,FALSE)),VLOOKUP(ID$10,$BU$14:$BW$44,2,FALSE)),"")</f>
        <v/>
      </c>
      <c r="IE39" s="182" t="str">
        <f>IF(COUNTIF($AJ39,CE$8),IF(COUNTIF($HX39:ID39,"")&lt;CE$13,CONCATENATE(" + ",VLOOKUP(IE$10,$BU$14:$BW$44,2,FALSE)),VLOOKUP(IE$10,$BU$14:$BW$44,2,FALSE)),"")</f>
        <v/>
      </c>
      <c r="IF39" s="182" t="str">
        <f>IF(COUNTIF($AJ39,CF$8),IF(COUNTIF($HX39:IE39,"")&lt;CF$13,CONCATENATE(" + ",VLOOKUP(IF$10,$BU$14:$BW$44,2,FALSE)),VLOOKUP(IF$10,$BU$14:$BW$44,2,FALSE)),"")</f>
        <v/>
      </c>
      <c r="IG39" s="182" t="str">
        <f>IF(COUNTIF($AJ39,CG$8),IF(COUNTIF($HX39:IF39,"")&lt;CG$13,CONCATENATE(" + ",VLOOKUP(IG$10,$BU$14:$BW$44,2,FALSE)),VLOOKUP(IG$10,$BU$14:$BW$44,2,FALSE)),"")</f>
        <v/>
      </c>
      <c r="IH39" s="182" t="str">
        <f>IF(COUNTIF($AJ39,CH$8),IF(COUNTIF($HX39:IG39,"")&lt;CH$13,CONCATENATE(" + ",VLOOKUP(IH$10,$BU$14:$BW$44,2,FALSE)),VLOOKUP(IH$10,$BU$14:$BW$44,2,FALSE)),"")</f>
        <v/>
      </c>
      <c r="II39" s="182" t="str">
        <f>IF(COUNTIF($AJ39,CI$8),IF(COUNTIF($HX39:IH39,"")&lt;CI$13,CONCATENATE(" + ",VLOOKUP(II$10,$BU$14:$BW$44,2,FALSE)),VLOOKUP(II$10,$BU$14:$BW$44,2,FALSE)),"")</f>
        <v/>
      </c>
      <c r="IJ39" s="182" t="str">
        <f>IF(COUNTIF($AJ39,CJ$8),IF(COUNTIF($HX39:II39,"")&lt;CJ$13,CONCATENATE(" + ",VLOOKUP(IJ$10,$BU$14:$BW$44,2,FALSE)),VLOOKUP(IJ$10,$BU$14:$BW$44,2,FALSE)),"")</f>
        <v/>
      </c>
      <c r="IK39" s="182" t="str">
        <f>IF(COUNTIF($AJ39,CK$8),IF(COUNTIF($HX39:IJ39,"")&lt;CK$13,CONCATENATE(" + ",VLOOKUP(IK$10,$BU$14:$BW$44,2,FALSE)),VLOOKUP(IK$10,$BU$14:$BW$44,2,FALSE)),"")</f>
        <v/>
      </c>
      <c r="IL39" s="182" t="str">
        <f>IF(COUNTIF($AJ39,CL$8),IF(COUNTIF($HX39:IK39,"")&lt;CL$13,CONCATENATE(" + ",VLOOKUP(IL$10,$BU$14:$BW$44,2,FALSE)),VLOOKUP(IL$10,$BU$14:$BW$44,2,FALSE)),"")</f>
        <v/>
      </c>
      <c r="IM39" s="182" t="str">
        <f>IF(COUNTIF($AJ39,CM$8),IF(COUNTIF($HX39:IL39,"")&lt;CM$13,CONCATENATE(" + ",VLOOKUP(IM$10,$BU$14:$BW$44,2,FALSE)),VLOOKUP(IM$10,$BU$14:$BW$44,2,FALSE)),"")</f>
        <v/>
      </c>
      <c r="IN39" s="182" t="str">
        <f>IF(COUNTIF($AJ39,CN$8),IF(COUNTIF($HX39:IM39,"")&lt;CN$13,CONCATENATE(" + ",VLOOKUP(IN$10,$BU$14:$BW$44,2,FALSE)),VLOOKUP(IN$10,$BU$14:$BW$44,2,FALSE)),"")</f>
        <v/>
      </c>
      <c r="IO39" s="182" t="str">
        <f>IF(COUNTIF($AJ39,CO$8),IF(COUNTIF($HX39:IN39,"")&lt;CO$13,CONCATENATE(" + ",VLOOKUP(IO$10,$BU$14:$BW$44,2,FALSE)),VLOOKUP(IO$10,$BU$14:$BW$44,2,FALSE)),"")</f>
        <v/>
      </c>
      <c r="IP39" s="182" t="str">
        <f>IF(COUNTIF($AJ39,CP$8),IF(COUNTIF($HX39:IO39,"")&lt;CP$13,CONCATENATE(" + ",VLOOKUP(IP$10,$BU$14:$BW$44,2,FALSE)),VLOOKUP(IP$10,$BU$14:$BW$44,2,FALSE)),"")</f>
        <v/>
      </c>
      <c r="IQ39" s="182" t="str">
        <f>IF(COUNTIF($AJ39,CQ$8),IF(COUNTIF($HX39:IP39,"")&lt;CQ$13,CONCATENATE(" + ",VLOOKUP(IQ$10,$BU$14:$BW$44,2,FALSE)),VLOOKUP(IQ$10,$BU$14:$BW$44,2,FALSE)),"")</f>
        <v/>
      </c>
      <c r="IR39" s="182" t="str">
        <f>IF(COUNTIF($AJ39,CR$8),IF(COUNTIF($HX39:IQ39,"")&lt;CR$13,CONCATENATE(" + ",VLOOKUP(IR$10,$BU$14:$BW$44,2,FALSE)),VLOOKUP(IR$10,$BU$14:$BW$44,2,FALSE)),"")</f>
        <v/>
      </c>
      <c r="IS39" s="182" t="str">
        <f>IF(COUNTIF($AJ39,CS$8),IF(COUNTIF($HX39:IR39,"")&lt;CS$13,CONCATENATE(" + ",VLOOKUP(IS$10,$BU$14:$BW$44,2,FALSE)),VLOOKUP(IS$10,$BU$14:$BW$44,2,FALSE)),"")</f>
        <v/>
      </c>
      <c r="IT39" s="182" t="str">
        <f>IF(COUNTIF($AJ39,CT$8),IF(COUNTIF($HX39:IS39,"")&lt;CT$13,CONCATENATE(" + ",VLOOKUP(IT$10,$BU$14:$BW$44,2,FALSE)),VLOOKUP(IT$10,$BU$14:$BW$44,2,FALSE)),"")</f>
        <v/>
      </c>
      <c r="IU39" s="182" t="str">
        <f>IF(COUNTIF($AJ39,CU$8),IF(COUNTIF($HX39:IT39,"")&lt;CU$13,CONCATENATE(" + ",VLOOKUP(IU$10,$BU$14:$BW$44,2,FALSE)),VLOOKUP(IU$10,$BU$14:$BW$44,2,FALSE)),"")</f>
        <v/>
      </c>
      <c r="IV39" s="182" t="str">
        <f>IF(COUNTIF($AJ39,CV$8),IF(COUNTIF($HX39:IU39,"")&lt;CV$13,CONCATENATE(" + ",VLOOKUP(IV$10,$BU$14:$BW$44,2,FALSE)),VLOOKUP(IV$10,$BU$14:$BW$44,2,FALSE)),"")</f>
        <v/>
      </c>
      <c r="IW39" s="183" t="str">
        <f>IF(COUNTIF($AJ39,CW$8),IF(COUNTIF($HX39:IV39,"")&lt;CW$13,CONCATENATE(" + ",VLOOKUP(IW$10,$BU$14:$BW$44,2,FALSE)),VLOOKUP(IW$10,$BU$14:$BW$44,2,FALSE)),"")</f>
        <v/>
      </c>
      <c r="IX39" s="181">
        <f t="shared" si="108"/>
        <v>10</v>
      </c>
      <c r="IY39" s="184" t="str">
        <f t="shared" si="109"/>
        <v/>
      </c>
      <c r="IZ39" s="182" t="str">
        <f t="shared" si="110"/>
        <v/>
      </c>
      <c r="JA39" s="182" t="str">
        <f t="shared" si="111"/>
        <v/>
      </c>
      <c r="JB39" s="182" t="str">
        <f t="shared" si="112"/>
        <v/>
      </c>
      <c r="JC39" s="182" t="str">
        <f t="shared" si="113"/>
        <v/>
      </c>
      <c r="JD39" s="182" t="str">
        <f t="shared" si="114"/>
        <v/>
      </c>
      <c r="JE39" s="182" t="str">
        <f t="shared" si="115"/>
        <v/>
      </c>
      <c r="JF39" s="182" t="str">
        <f t="shared" si="116"/>
        <v/>
      </c>
      <c r="JG39" s="182" t="str">
        <f t="shared" si="117"/>
        <v/>
      </c>
      <c r="JH39" s="182" t="str">
        <f t="shared" si="118"/>
        <v/>
      </c>
      <c r="JI39" s="182" t="str">
        <f t="shared" si="119"/>
        <v/>
      </c>
      <c r="JJ39" s="182" t="str">
        <f t="shared" si="120"/>
        <v/>
      </c>
      <c r="JK39" s="182" t="str">
        <f t="shared" si="121"/>
        <v/>
      </c>
      <c r="JL39" s="182" t="str">
        <f t="shared" si="122"/>
        <v/>
      </c>
      <c r="JM39" s="182" t="str">
        <f t="shared" si="123"/>
        <v/>
      </c>
      <c r="JN39" s="182" t="str">
        <f t="shared" si="124"/>
        <v/>
      </c>
      <c r="JO39" s="182" t="str">
        <f t="shared" si="125"/>
        <v/>
      </c>
      <c r="JP39" s="182" t="str">
        <f t="shared" si="126"/>
        <v/>
      </c>
      <c r="JQ39" s="182" t="str">
        <f t="shared" si="127"/>
        <v/>
      </c>
      <c r="JR39" s="182" t="str">
        <f t="shared" si="128"/>
        <v/>
      </c>
      <c r="JS39" s="182" t="str">
        <f t="shared" si="129"/>
        <v/>
      </c>
      <c r="JT39" s="182" t="str">
        <f t="shared" si="130"/>
        <v/>
      </c>
      <c r="JU39" s="182" t="str">
        <f t="shared" si="131"/>
        <v/>
      </c>
      <c r="JV39" s="182" t="str">
        <f t="shared" si="132"/>
        <v/>
      </c>
      <c r="JW39" s="183" t="str">
        <f t="shared" si="133"/>
        <v/>
      </c>
      <c r="JX39" s="179" t="str">
        <f t="shared" si="134"/>
        <v>Ano</v>
      </c>
      <c r="JY39" s="173" t="str">
        <f t="shared" si="135"/>
        <v/>
      </c>
      <c r="JZ39" s="173" t="str">
        <f>IF(COUNTIF($AK39,BZ$8),IF(COUNTIF($JX39:JY39,"")&lt;BZ$13,CONCATENATE(" + ",VLOOKUP(JZ$10,$BU$14:$BW$44,2,FALSE)),VLOOKUP(JZ$10,$BU$14:$BW$44,2,FALSE)),"")</f>
        <v/>
      </c>
      <c r="KA39" s="173" t="str">
        <f>IF(COUNTIF($AK39,CA$8),IF(COUNTIF($JX39:JZ39,"")&lt;CA$13,CONCATENATE(" + ",VLOOKUP(KA$10,$BU$14:$BW$44,2,FALSE)),VLOOKUP(KA$10,$BU$14:$BW$44,2,FALSE)),"")</f>
        <v/>
      </c>
      <c r="KB39" s="173" t="str">
        <f>IF(COUNTIF($AK39,CB$8),IF(COUNTIF($JX39:KA39,"")&lt;CB$13,CONCATENATE(" + ",VLOOKUP(KB$10,$BU$14:$BW$44,2,FALSE)),VLOOKUP(KB$10,$BU$14:$BW$44,2,FALSE)),"")</f>
        <v/>
      </c>
      <c r="KC39" s="173" t="str">
        <f>IF(COUNTIF($AK39,CC$8),IF(COUNTIF($JX39:KB39,"")&lt;CC$13,CONCATENATE(" + ",VLOOKUP(KC$10,$BU$14:$BW$44,2,FALSE)),VLOOKUP(KC$10,$BU$14:$BW$44,2,FALSE)),"")</f>
        <v/>
      </c>
      <c r="KD39" s="173" t="str">
        <f>IF(COUNTIF($AK39,CD$8),IF(COUNTIF($JX39:KC39,"")&lt;CD$13,CONCATENATE(" + ",VLOOKUP(KD$10,$BU$14:$BW$44,2,FALSE)),VLOOKUP(KD$10,$BU$14:$BW$44,2,FALSE)),"")</f>
        <v/>
      </c>
      <c r="KE39" s="173" t="str">
        <f>IF(COUNTIF($AK39,CE$8),IF(COUNTIF($JX39:KD39,"")&lt;CE$13,CONCATENATE(" + ",VLOOKUP(KE$10,$BU$14:$BW$44,2,FALSE)),VLOOKUP(KE$10,$BU$14:$BW$44,2,FALSE)),"")</f>
        <v/>
      </c>
      <c r="KF39" s="173" t="str">
        <f>IF(COUNTIF($AK39,CF$8),IF(COUNTIF($JX39:KE39,"")&lt;CF$13,CONCATENATE(" + ",VLOOKUP(KF$10,$BU$14:$BW$44,2,FALSE)),VLOOKUP(KF$10,$BU$14:$BW$44,2,FALSE)),"")</f>
        <v/>
      </c>
      <c r="KG39" s="173" t="str">
        <f>IF(COUNTIF($AK39,CG$8),IF(COUNTIF($JX39:KF39,"")&lt;CG$13,CONCATENATE(" + ",VLOOKUP(KG$10,$BU$14:$BW$44,2,FALSE)),VLOOKUP(KG$10,$BU$14:$BW$44,2,FALSE)),"")</f>
        <v/>
      </c>
      <c r="KH39" s="173" t="str">
        <f>IF(COUNTIF($AK39,CH$8),IF(COUNTIF($JX39:KG39,"")&lt;CH$13,CONCATENATE(" + ",VLOOKUP(KH$10,$BU$14:$BW$44,2,FALSE)),VLOOKUP(KH$10,$BU$14:$BW$44,2,FALSE)),"")</f>
        <v/>
      </c>
      <c r="KI39" s="173" t="str">
        <f>IF(COUNTIF($AK39,CI$8),IF(COUNTIF($JX39:KH39,"")&lt;CI$13,CONCATENATE(" + ",VLOOKUP(KI$10,$BU$14:$BW$44,2,FALSE)),VLOOKUP(KI$10,$BU$14:$BW$44,2,FALSE)),"")</f>
        <v/>
      </c>
      <c r="KJ39" s="173" t="str">
        <f>IF(COUNTIF($AK39,CJ$8),IF(COUNTIF($JX39:KI39,"")&lt;CJ$13,CONCATENATE(" + ",VLOOKUP(KJ$10,$BU$14:$BW$44,2,FALSE)),VLOOKUP(KJ$10,$BU$14:$BW$44,2,FALSE)),"")</f>
        <v/>
      </c>
      <c r="KK39" s="173" t="str">
        <f>IF(COUNTIF($AK39,CK$8),IF(COUNTIF($JX39:KJ39,"")&lt;CK$13,CONCATENATE(" + ",VLOOKUP(KK$10,$BU$14:$BW$44,2,FALSE)),VLOOKUP(KK$10,$BU$14:$BW$44,2,FALSE)),"")</f>
        <v/>
      </c>
      <c r="KL39" s="173" t="str">
        <f>IF(COUNTIF($AK39,CL$8),IF(COUNTIF($JX39:KK39,"")&lt;CL$13,CONCATENATE(" + ",VLOOKUP(KL$10,$BU$14:$BW$44,2,FALSE)),VLOOKUP(KL$10,$BU$14:$BW$44,2,FALSE)),"")</f>
        <v/>
      </c>
      <c r="KM39" s="173" t="str">
        <f>IF(COUNTIF($AK39,CM$8),IF(COUNTIF($JX39:KL39,"")&lt;CM$13,CONCATENATE(" + ",VLOOKUP(KM$10,$BU$14:$BW$44,2,FALSE)),VLOOKUP(KM$10,$BU$14:$BW$44,2,FALSE)),"")</f>
        <v/>
      </c>
      <c r="KN39" s="173" t="str">
        <f>IF(COUNTIF($AK39,CN$8),IF(COUNTIF($JX39:KM39,"")&lt;CN$13,CONCATENATE(" + ",VLOOKUP(KN$10,$BU$14:$BW$44,2,FALSE)),VLOOKUP(KN$10,$BU$14:$BW$44,2,FALSE)),"")</f>
        <v/>
      </c>
      <c r="KO39" s="173" t="str">
        <f>IF(COUNTIF($AK39,CO$8),IF(COUNTIF($JX39:KN39,"")&lt;CO$13,CONCATENATE(" + ",VLOOKUP(KO$10,$BU$14:$BW$44,2,FALSE)),VLOOKUP(KO$10,$BU$14:$BW$44,2,FALSE)),"")</f>
        <v/>
      </c>
      <c r="KP39" s="173" t="str">
        <f>IF(COUNTIF($AK39,CP$8),IF(COUNTIF($JX39:KO39,"")&lt;CP$13,CONCATENATE(" + ",VLOOKUP(KP$10,$BU$14:$BW$44,2,FALSE)),VLOOKUP(KP$10,$BU$14:$BW$44,2,FALSE)),"")</f>
        <v/>
      </c>
      <c r="KQ39" s="173" t="str">
        <f>IF(COUNTIF($AK39,CQ$8),IF(COUNTIF($JX39:KP39,"")&lt;CQ$13,CONCATENATE(" + ",VLOOKUP(KQ$10,$BU$14:$BW$44,2,FALSE)),VLOOKUP(KQ$10,$BU$14:$BW$44,2,FALSE)),"")</f>
        <v/>
      </c>
      <c r="KR39" s="173" t="str">
        <f>IF(COUNTIF($AK39,CR$8),IF(COUNTIF($JX39:KQ39,"")&lt;CR$13,CONCATENATE(" + ",VLOOKUP(KR$10,$BU$14:$BW$44,2,FALSE)),VLOOKUP(KR$10,$BU$14:$BW$44,2,FALSE)),"")</f>
        <v/>
      </c>
      <c r="KS39" s="173" t="str">
        <f>IF(COUNTIF($AK39,CS$8),IF(COUNTIF($JX39:KR39,"")&lt;CS$13,CONCATENATE(" + ",VLOOKUP(KS$10,$BU$14:$BW$44,2,FALSE)),VLOOKUP(KS$10,$BU$14:$BW$44,2,FALSE)),"")</f>
        <v/>
      </c>
      <c r="KT39" s="173" t="str">
        <f>IF(COUNTIF($AK39,CT$8),IF(COUNTIF($JX39:KS39,"")&lt;CT$13,CONCATENATE(" + ",VLOOKUP(KT$10,$BU$14:$BW$44,2,FALSE)),VLOOKUP(KT$10,$BU$14:$BW$44,2,FALSE)),"")</f>
        <v/>
      </c>
      <c r="KU39" s="173" t="str">
        <f>IF(COUNTIF($AK39,CU$8),IF(COUNTIF($JX39:KT39,"")&lt;CU$13,CONCATENATE(" + ",VLOOKUP(KU$10,$BU$14:$BW$44,2,FALSE)),VLOOKUP(KU$10,$BU$14:$BW$44,2,FALSE)),"")</f>
        <v/>
      </c>
      <c r="KV39" s="173" t="str">
        <f>IF(COUNTIF($AK39,CV$8),IF(COUNTIF($JX39:KU39,"")&lt;CV$13,CONCATENATE(" + ",VLOOKUP(KV$10,$BU$14:$BW$44,2,FALSE)),VLOOKUP(KV$10,$BU$14:$BW$44,2,FALSE)),"")</f>
        <v/>
      </c>
      <c r="KW39" s="180" t="str">
        <f>IF(COUNTIF($AK39,CW$8),IF(COUNTIF($JX39:KV39,"")&lt;CW$13,CONCATENATE(" + ",VLOOKUP(KW$10,$BU$14:$BW$44,2,FALSE)),VLOOKUP(KW$10,$BU$14:$BW$44,2,FALSE)),"")</f>
        <v/>
      </c>
      <c r="KX39" s="179">
        <f t="shared" si="136"/>
        <v>12</v>
      </c>
      <c r="KY39" s="174" t="str">
        <f t="shared" si="137"/>
        <v/>
      </c>
      <c r="KZ39" s="173" t="str">
        <f t="shared" si="138"/>
        <v/>
      </c>
      <c r="LA39" s="173" t="str">
        <f t="shared" si="139"/>
        <v/>
      </c>
      <c r="LB39" s="173" t="str">
        <f t="shared" si="140"/>
        <v/>
      </c>
      <c r="LC39" s="173" t="str">
        <f t="shared" si="141"/>
        <v/>
      </c>
      <c r="LD39" s="173" t="str">
        <f t="shared" si="142"/>
        <v/>
      </c>
      <c r="LE39" s="173" t="str">
        <f t="shared" si="143"/>
        <v/>
      </c>
      <c r="LF39" s="173" t="str">
        <f t="shared" si="144"/>
        <v/>
      </c>
      <c r="LG39" s="173" t="str">
        <f t="shared" si="145"/>
        <v/>
      </c>
      <c r="LH39" s="173" t="str">
        <f t="shared" si="146"/>
        <v/>
      </c>
      <c r="LI39" s="173" t="str">
        <f t="shared" si="147"/>
        <v/>
      </c>
      <c r="LJ39" s="173" t="str">
        <f t="shared" si="148"/>
        <v/>
      </c>
      <c r="LK39" s="173" t="str">
        <f t="shared" si="149"/>
        <v/>
      </c>
      <c r="LL39" s="173" t="str">
        <f t="shared" si="150"/>
        <v/>
      </c>
      <c r="LM39" s="173" t="str">
        <f t="shared" si="151"/>
        <v/>
      </c>
      <c r="LN39" s="173" t="str">
        <f t="shared" si="152"/>
        <v/>
      </c>
      <c r="LO39" s="173" t="str">
        <f t="shared" si="153"/>
        <v/>
      </c>
      <c r="LP39" s="173" t="str">
        <f t="shared" si="154"/>
        <v/>
      </c>
      <c r="LQ39" s="173" t="str">
        <f t="shared" si="155"/>
        <v/>
      </c>
      <c r="LR39" s="173" t="str">
        <f t="shared" si="156"/>
        <v/>
      </c>
      <c r="LS39" s="173" t="str">
        <f t="shared" si="157"/>
        <v/>
      </c>
      <c r="LT39" s="173" t="str">
        <f t="shared" si="158"/>
        <v/>
      </c>
      <c r="LU39" s="173" t="str">
        <f t="shared" si="159"/>
        <v/>
      </c>
      <c r="LV39" s="173" t="str">
        <f t="shared" si="160"/>
        <v/>
      </c>
      <c r="LW39" s="180" t="str">
        <f t="shared" si="161"/>
        <v/>
      </c>
      <c r="LX39" s="181" t="str">
        <f t="shared" si="162"/>
        <v/>
      </c>
      <c r="LY39" s="182" t="str">
        <f t="shared" si="163"/>
        <v>Ne</v>
      </c>
      <c r="LZ39" s="182" t="str">
        <f>IF(COUNTIF($AL39,BZ$8),IF(COUNTIF($LX39:LY39,"")&lt;BZ$13,CONCATENATE(" + ",VLOOKUP(LZ$10,$BU$14:$BW$44,2,FALSE)),VLOOKUP(LZ$10,$BU$14:$BW$44,2,FALSE)),"")</f>
        <v/>
      </c>
      <c r="MA39" s="182" t="str">
        <f>IF(COUNTIF($AL39,CA$8),IF(COUNTIF($LX39:LZ39,"")&lt;CA$13,CONCATENATE(" + ",VLOOKUP(MA$10,$BU$14:$BW$44,2,FALSE)),VLOOKUP(MA$10,$BU$14:$BW$44,2,FALSE)),"")</f>
        <v/>
      </c>
      <c r="MB39" s="182" t="str">
        <f>IF(COUNTIF($AL39,CB$8),IF(COUNTIF($LX39:MA39,"")&lt;CB$13,CONCATENATE(" + ",VLOOKUP(MB$10,$BU$14:$BW$44,2,FALSE)),VLOOKUP(MB$10,$BU$14:$BW$44,2,FALSE)),"")</f>
        <v/>
      </c>
      <c r="MC39" s="182" t="str">
        <f>IF(COUNTIF($AL39,CC$8),IF(COUNTIF($LX39:MB39,"")&lt;CC$13,CONCATENATE(" + ",VLOOKUP(MC$10,$BU$14:$BW$44,2,FALSE)),VLOOKUP(MC$10,$BU$14:$BW$44,2,FALSE)),"")</f>
        <v/>
      </c>
      <c r="MD39" s="182" t="str">
        <f>IF(COUNTIF($AL39,CD$8),IF(COUNTIF($LX39:MC39,"")&lt;CD$13,CONCATENATE(" + ",VLOOKUP(MD$10,$BU$14:$BW$44,2,FALSE)),VLOOKUP(MD$10,$BU$14:$BW$44,2,FALSE)),"")</f>
        <v/>
      </c>
      <c r="ME39" s="182" t="str">
        <f>IF(COUNTIF($AL39,CE$8),IF(COUNTIF($LX39:MD39,"")&lt;CE$13,CONCATENATE(" + ",VLOOKUP(ME$10,$BU$14:$BW$44,2,FALSE)),VLOOKUP(ME$10,$BU$14:$BW$44,2,FALSE)),"")</f>
        <v/>
      </c>
      <c r="MF39" s="182" t="str">
        <f>IF(COUNTIF($AL39,CF$8),IF(COUNTIF($LX39:ME39,"")&lt;CF$13,CONCATENATE(" + ",VLOOKUP(MF$10,$BU$14:$BW$44,2,FALSE)),VLOOKUP(MF$10,$BU$14:$BW$44,2,FALSE)),"")</f>
        <v/>
      </c>
      <c r="MG39" s="182" t="str">
        <f>IF(COUNTIF($AL39,CG$8),IF(COUNTIF($LX39:MF39,"")&lt;CG$13,CONCATENATE(" + ",VLOOKUP(MG$10,$BU$14:$BW$44,2,FALSE)),VLOOKUP(MG$10,$BU$14:$BW$44,2,FALSE)),"")</f>
        <v/>
      </c>
      <c r="MH39" s="182" t="str">
        <f>IF(COUNTIF($AL39,CH$8),IF(COUNTIF($LX39:MG39,"")&lt;CH$13,CONCATENATE(" + ",VLOOKUP(MH$10,$BU$14:$BW$44,2,FALSE)),VLOOKUP(MH$10,$BU$14:$BW$44,2,FALSE)),"")</f>
        <v/>
      </c>
      <c r="MI39" s="182" t="str">
        <f>IF(COUNTIF($AL39,CI$8),IF(COUNTIF($LX39:MH39,"")&lt;CI$13,CONCATENATE(" + ",VLOOKUP(MI$10,$BU$14:$BW$44,2,FALSE)),VLOOKUP(MI$10,$BU$14:$BW$44,2,FALSE)),"")</f>
        <v/>
      </c>
      <c r="MJ39" s="182" t="str">
        <f>IF(COUNTIF($AL39,CJ$8),IF(COUNTIF($LX39:MI39,"")&lt;CJ$13,CONCATENATE(" + ",VLOOKUP(MJ$10,$BU$14:$BW$44,2,FALSE)),VLOOKUP(MJ$10,$BU$14:$BW$44,2,FALSE)),"")</f>
        <v/>
      </c>
      <c r="MK39" s="182" t="str">
        <f>IF(COUNTIF($AL39,CK$8),IF(COUNTIF($LX39:MJ39,"")&lt;CK$13,CONCATENATE(" + ",VLOOKUP(MK$10,$BU$14:$BW$44,2,FALSE)),VLOOKUP(MK$10,$BU$14:$BW$44,2,FALSE)),"")</f>
        <v/>
      </c>
      <c r="ML39" s="182" t="str">
        <f>IF(COUNTIF($AL39,CL$8),IF(COUNTIF($LX39:MK39,"")&lt;CL$13,CONCATENATE(" + ",VLOOKUP(ML$10,$BU$14:$BW$44,2,FALSE)),VLOOKUP(ML$10,$BU$14:$BW$44,2,FALSE)),"")</f>
        <v/>
      </c>
      <c r="MM39" s="182" t="str">
        <f>IF(COUNTIF($AL39,CM$8),IF(COUNTIF($LX39:ML39,"")&lt;CM$13,CONCATENATE(" + ",VLOOKUP(MM$10,$BU$14:$BW$44,2,FALSE)),VLOOKUP(MM$10,$BU$14:$BW$44,2,FALSE)),"")</f>
        <v/>
      </c>
      <c r="MN39" s="182" t="str">
        <f>IF(COUNTIF($AL39,CN$8),IF(COUNTIF($LX39:MM39,"")&lt;CN$13,CONCATENATE(" + ",VLOOKUP(MN$10,$BU$14:$BW$44,2,FALSE)),VLOOKUP(MN$10,$BU$14:$BW$44,2,FALSE)),"")</f>
        <v/>
      </c>
      <c r="MO39" s="182" t="str">
        <f>IF(COUNTIF($AL39,CO$8),IF(COUNTIF($LX39:MN39,"")&lt;CO$13,CONCATENATE(" + ",VLOOKUP(MO$10,$BU$14:$BW$44,2,FALSE)),VLOOKUP(MO$10,$BU$14:$BW$44,2,FALSE)),"")</f>
        <v/>
      </c>
      <c r="MP39" s="182" t="str">
        <f>IF(COUNTIF($AL39,CP$8),IF(COUNTIF($LX39:MO39,"")&lt;CP$13,CONCATENATE(" + ",VLOOKUP(MP$10,$BU$14:$BW$44,2,FALSE)),VLOOKUP(MP$10,$BU$14:$BW$44,2,FALSE)),"")</f>
        <v/>
      </c>
      <c r="MQ39" s="182" t="str">
        <f>IF(COUNTIF($AL39,CQ$8),IF(COUNTIF($LX39:MP39,"")&lt;CQ$13,CONCATENATE(" + ",VLOOKUP(MQ$10,$BU$14:$BW$44,2,FALSE)),VLOOKUP(MQ$10,$BU$14:$BW$44,2,FALSE)),"")</f>
        <v/>
      </c>
      <c r="MR39" s="182" t="str">
        <f>IF(COUNTIF($AL39,CR$8),IF(COUNTIF($LX39:MQ39,"")&lt;CR$13,CONCATENATE(" + ",VLOOKUP(MR$10,$BU$14:$BW$44,2,FALSE)),VLOOKUP(MR$10,$BU$14:$BW$44,2,FALSE)),"")</f>
        <v/>
      </c>
      <c r="MS39" s="182" t="str">
        <f>IF(COUNTIF($AL39,CS$8),IF(COUNTIF($LX39:MR39,"")&lt;CS$13,CONCATENATE(" + ",VLOOKUP(MS$10,$BU$14:$BW$44,2,FALSE)),VLOOKUP(MS$10,$BU$14:$BW$44,2,FALSE)),"")</f>
        <v/>
      </c>
      <c r="MT39" s="182" t="str">
        <f>IF(COUNTIF($AL39,CT$8),IF(COUNTIF($LX39:MS39,"")&lt;CT$13,CONCATENATE(" + ",VLOOKUP(MT$10,$BU$14:$BW$44,2,FALSE)),VLOOKUP(MT$10,$BU$14:$BW$44,2,FALSE)),"")</f>
        <v/>
      </c>
      <c r="MU39" s="182" t="str">
        <f>IF(COUNTIF($AL39,CU$8),IF(COUNTIF($LX39:MT39,"")&lt;CU$13,CONCATENATE(" + ",VLOOKUP(MU$10,$BU$14:$BW$44,2,FALSE)),VLOOKUP(MU$10,$BU$14:$BW$44,2,FALSE)),"")</f>
        <v/>
      </c>
      <c r="MV39" s="182" t="str">
        <f>IF(COUNTIF($AL39,CV$8),IF(COUNTIF($LX39:MU39,"")&lt;CV$13,CONCATENATE(" + ",VLOOKUP(MV$10,$BU$14:$BW$44,2,FALSE)),VLOOKUP(MV$10,$BU$14:$BW$44,2,FALSE)),"")</f>
        <v/>
      </c>
      <c r="MW39" s="183" t="str">
        <f>IF(COUNTIF($AL39,CW$8),IF(COUNTIF($LX39:MV39,"")&lt;CW$13,CONCATENATE(" + ",VLOOKUP(MW$10,$BU$14:$BW$44,2,FALSE)),VLOOKUP(MW$10,$BU$14:$BW$44,2,FALSE)),"")</f>
        <v/>
      </c>
      <c r="MX39" s="181" t="str">
        <f t="shared" si="164"/>
        <v/>
      </c>
      <c r="MY39" s="184">
        <f t="shared" si="165"/>
        <v>0</v>
      </c>
      <c r="MZ39" s="182" t="str">
        <f t="shared" si="166"/>
        <v/>
      </c>
      <c r="NA39" s="182" t="str">
        <f t="shared" si="167"/>
        <v/>
      </c>
      <c r="NB39" s="182" t="str">
        <f t="shared" si="168"/>
        <v/>
      </c>
      <c r="NC39" s="182" t="str">
        <f t="shared" si="169"/>
        <v/>
      </c>
      <c r="ND39" s="182" t="str">
        <f t="shared" si="170"/>
        <v/>
      </c>
      <c r="NE39" s="182" t="str">
        <f t="shared" si="171"/>
        <v/>
      </c>
      <c r="NF39" s="182" t="str">
        <f t="shared" si="172"/>
        <v/>
      </c>
      <c r="NG39" s="182" t="str">
        <f t="shared" si="173"/>
        <v/>
      </c>
      <c r="NH39" s="182" t="str">
        <f t="shared" si="174"/>
        <v/>
      </c>
      <c r="NI39" s="182" t="str">
        <f t="shared" si="175"/>
        <v/>
      </c>
      <c r="NJ39" s="182" t="str">
        <f t="shared" si="176"/>
        <v/>
      </c>
      <c r="NK39" s="182" t="str">
        <f t="shared" si="177"/>
        <v/>
      </c>
      <c r="NL39" s="182" t="str">
        <f t="shared" si="178"/>
        <v/>
      </c>
      <c r="NM39" s="182" t="str">
        <f t="shared" si="179"/>
        <v/>
      </c>
      <c r="NN39" s="182" t="str">
        <f t="shared" si="180"/>
        <v/>
      </c>
      <c r="NO39" s="182" t="str">
        <f t="shared" si="181"/>
        <v/>
      </c>
      <c r="NP39" s="182" t="str">
        <f t="shared" si="182"/>
        <v/>
      </c>
      <c r="NQ39" s="182" t="str">
        <f t="shared" si="183"/>
        <v/>
      </c>
      <c r="NR39" s="182" t="str">
        <f t="shared" si="184"/>
        <v/>
      </c>
      <c r="NS39" s="182" t="str">
        <f t="shared" si="185"/>
        <v/>
      </c>
      <c r="NT39" s="182" t="str">
        <f t="shared" si="186"/>
        <v/>
      </c>
      <c r="NU39" s="182" t="str">
        <f t="shared" si="187"/>
        <v/>
      </c>
      <c r="NV39" s="182" t="str">
        <f t="shared" si="188"/>
        <v/>
      </c>
      <c r="NW39" s="183" t="str">
        <f t="shared" si="189"/>
        <v/>
      </c>
    </row>
    <row r="40" spans="1:387" ht="17.25" customHeight="1" x14ac:dyDescent="0.25">
      <c r="A40" s="223" t="s">
        <v>390</v>
      </c>
      <c r="B40" s="224" t="s">
        <v>735</v>
      </c>
      <c r="C40" s="225" t="s">
        <v>736</v>
      </c>
      <c r="D40" s="225" t="s">
        <v>737</v>
      </c>
      <c r="E40" s="226" t="s">
        <v>133</v>
      </c>
      <c r="F40" s="227" t="s">
        <v>696</v>
      </c>
      <c r="G40" s="225" t="s">
        <v>133</v>
      </c>
      <c r="H40" s="225" t="s">
        <v>611</v>
      </c>
      <c r="I40" s="227" t="s">
        <v>738</v>
      </c>
      <c r="J40" s="227" t="s">
        <v>739</v>
      </c>
      <c r="K40" s="227" t="s">
        <v>740</v>
      </c>
      <c r="L40" s="227" t="s">
        <v>740</v>
      </c>
      <c r="M40" s="227" t="s">
        <v>741</v>
      </c>
      <c r="N40" s="228" t="s">
        <v>742</v>
      </c>
      <c r="O40" s="228" t="s">
        <v>743</v>
      </c>
      <c r="P40" s="228" t="s">
        <v>744</v>
      </c>
      <c r="Q40" s="228" t="s">
        <v>745</v>
      </c>
      <c r="R40" s="228" t="s">
        <v>133</v>
      </c>
      <c r="S40" s="228" t="s">
        <v>746</v>
      </c>
      <c r="T40" s="229">
        <v>122040</v>
      </c>
      <c r="U40" s="230" t="s">
        <v>477</v>
      </c>
      <c r="V40" s="230" t="s">
        <v>428</v>
      </c>
      <c r="W40" s="229">
        <v>45000</v>
      </c>
      <c r="X40" s="229">
        <v>0</v>
      </c>
      <c r="Y40" s="229" t="s">
        <v>429</v>
      </c>
      <c r="Z40" s="229" t="s">
        <v>409</v>
      </c>
      <c r="AA40" s="231">
        <v>15000</v>
      </c>
      <c r="AB40" s="223"/>
      <c r="AC40" s="223"/>
      <c r="AD40" s="223"/>
      <c r="AE40" s="223"/>
      <c r="AF40" s="223"/>
      <c r="AG40" s="223" t="s">
        <v>221</v>
      </c>
      <c r="AH40" s="233" t="s">
        <v>247</v>
      </c>
      <c r="AI40" s="233" t="s">
        <v>274</v>
      </c>
      <c r="AJ40" s="233" t="s">
        <v>300</v>
      </c>
      <c r="AK40" s="233" t="s">
        <v>325</v>
      </c>
      <c r="AL40" s="233" t="s">
        <v>352</v>
      </c>
      <c r="AM40" s="41" t="s">
        <v>160</v>
      </c>
      <c r="AN40" s="42">
        <v>0</v>
      </c>
      <c r="AO40" s="232" t="s">
        <v>430</v>
      </c>
      <c r="AP40" s="42">
        <v>12</v>
      </c>
      <c r="AQ40" s="41" t="s">
        <v>411</v>
      </c>
      <c r="AR40" s="43">
        <v>10</v>
      </c>
      <c r="AS40" s="41" t="s">
        <v>412</v>
      </c>
      <c r="AT40" s="43">
        <v>6</v>
      </c>
      <c r="AU40" s="75" t="str">
        <f t="shared" si="1"/>
        <v>Ano</v>
      </c>
      <c r="AV40" s="75">
        <f t="shared" si="2"/>
        <v>10</v>
      </c>
      <c r="AW40" s="75" t="str">
        <f t="shared" si="3"/>
        <v>Ano</v>
      </c>
      <c r="AX40" s="75">
        <f t="shared" si="4"/>
        <v>12</v>
      </c>
      <c r="AY40" s="75" t="str">
        <f t="shared" si="5"/>
        <v>Nad 10 000</v>
      </c>
      <c r="AZ40" s="75">
        <f t="shared" si="6"/>
        <v>2</v>
      </c>
      <c r="BA40" s="75" t="str">
        <f t="shared" si="7"/>
        <v>Ne</v>
      </c>
      <c r="BB40" s="75">
        <f t="shared" si="8"/>
        <v>0</v>
      </c>
      <c r="BC40" s="75" t="str">
        <f t="shared" si="9"/>
        <v>Ano</v>
      </c>
      <c r="BD40" s="75">
        <f t="shared" si="10"/>
        <v>12</v>
      </c>
      <c r="BE40" s="75" t="str">
        <f t="shared" si="11"/>
        <v>Ne</v>
      </c>
      <c r="BF40" s="75">
        <f t="shared" si="12"/>
        <v>0</v>
      </c>
      <c r="BG40" s="69">
        <f t="shared" si="13"/>
        <v>36</v>
      </c>
      <c r="BH40" s="70">
        <f t="shared" si="14"/>
        <v>28</v>
      </c>
      <c r="BI40" s="69">
        <f t="shared" si="15"/>
        <v>64</v>
      </c>
      <c r="BJ40" s="71">
        <f t="shared" si="16"/>
        <v>0.17</v>
      </c>
      <c r="BK40" s="204">
        <f t="shared" si="17"/>
        <v>0.64</v>
      </c>
      <c r="BL40" s="72">
        <f t="shared" si="18"/>
        <v>0.33333333333333331</v>
      </c>
      <c r="BM40" s="83">
        <f t="shared" si="19"/>
        <v>0.36873156342182889</v>
      </c>
      <c r="BN40" s="221">
        <f t="shared" si="20"/>
        <v>1</v>
      </c>
      <c r="BO40" s="202">
        <f t="shared" si="21"/>
        <v>15000</v>
      </c>
      <c r="BP40" s="101" t="str">
        <f t="shared" si="22"/>
        <v>Jeseník</v>
      </c>
      <c r="BQ40" s="100">
        <v>14100</v>
      </c>
      <c r="BR40" s="95" t="s">
        <v>66</v>
      </c>
      <c r="BS40" s="95" t="s">
        <v>66</v>
      </c>
      <c r="BT40" s="16"/>
      <c r="BU40" s="45"/>
      <c r="BV40" s="44"/>
      <c r="BW40" s="45"/>
      <c r="BX40" s="179" t="str">
        <f t="shared" si="23"/>
        <v>Ano</v>
      </c>
      <c r="BY40" s="173" t="str">
        <f t="shared" si="24"/>
        <v/>
      </c>
      <c r="BZ40" s="173" t="str">
        <f>IF(COUNTIF($AG40,BZ$8),IF(COUNTIF($BX40:BY40,"")&lt;BZ$13,CONCATENATE(" + ",VLOOKUP(BZ$10,$BU$14:$BW$44,2,FALSE)),VLOOKUP(BZ$10,$BU$14:$BW$44,2,FALSE)),"")</f>
        <v/>
      </c>
      <c r="CA40" s="173" t="str">
        <f>IF(COUNTIF($AG40,CA$8),IF(COUNTIF($BX40:BZ40,"")&lt;CA$13,CONCATENATE(" + ",VLOOKUP(CA$10,$BU$14:$BW$44,2,FALSE)),VLOOKUP(CA$10,$BU$14:$BW$44,2,FALSE)),"")</f>
        <v/>
      </c>
      <c r="CB40" s="173" t="str">
        <f>IF(COUNTIF($AG40,CB$8),IF(COUNTIF($BX40:CA40,"")&lt;CB$13,CONCATENATE(" + ",VLOOKUP(CB$10,$BU$14:$BW$44,2,FALSE)),VLOOKUP(CB$10,$BU$14:$BW$44,2,FALSE)),"")</f>
        <v/>
      </c>
      <c r="CC40" s="173" t="str">
        <f>IF(COUNTIF($AG40,CC$8),IF(COUNTIF($BX40:CB40,"")&lt;CC$13,CONCATENATE(" + ",VLOOKUP(CC$10,$BU$14:$BW$44,2,FALSE)),VLOOKUP(CC$10,$BU$14:$BW$44,2,FALSE)),"")</f>
        <v/>
      </c>
      <c r="CD40" s="173" t="str">
        <f>IF(COUNTIF($AG40,CD$8),IF(COUNTIF($BX40:CC40,"")&lt;CD$13,CONCATENATE(" + ",VLOOKUP(CD$10,$BU$14:$BW$44,2,FALSE)),VLOOKUP(CD$10,$BU$14:$BW$44,2,FALSE)),"")</f>
        <v/>
      </c>
      <c r="CE40" s="173" t="str">
        <f>IF(COUNTIF($AG40,CE$8),IF(COUNTIF($BX40:CD40,"")&lt;CE$13,CONCATENATE(" + ",VLOOKUP(CE$10,$BU$14:$BW$44,2,FALSE)),VLOOKUP(CE$10,$BU$14:$BW$44,2,FALSE)),"")</f>
        <v/>
      </c>
      <c r="CF40" s="173" t="str">
        <f>IF(COUNTIF($AG40,CF$8),IF(COUNTIF($BX40:CE40,"")&lt;CF$13,CONCATENATE(" + ",VLOOKUP(CF$10,$BU$14:$BW$44,2,FALSE)),VLOOKUP(CF$10,$BU$14:$BW$44,2,FALSE)),"")</f>
        <v/>
      </c>
      <c r="CG40" s="173" t="str">
        <f>IF(COUNTIF($AG40,CG$8),IF(COUNTIF($BX40:CF40,"")&lt;CG$13,CONCATENATE(" + ",VLOOKUP(CG$10,$BU$14:$BW$44,2,FALSE)),VLOOKUP(CG$10,$BU$14:$BW$44,2,FALSE)),"")</f>
        <v/>
      </c>
      <c r="CH40" s="173" t="str">
        <f>IF(COUNTIF($AG40,CH$8),IF(COUNTIF($BX40:CG40,"")&lt;CH$13,CONCATENATE(" + ",VLOOKUP(CH$10,$BU$14:$BW$44,2,FALSE)),VLOOKUP(CH$10,$BU$14:$BW$44,2,FALSE)),"")</f>
        <v/>
      </c>
      <c r="CI40" s="173" t="str">
        <f>IF(COUNTIF($AG40,CI$8),IF(COUNTIF($BX40:CH40,"")&lt;CI$13,CONCATENATE(" + ",VLOOKUP(CI$10,$BU$14:$BW$44,2,FALSE)),VLOOKUP(CI$10,$BU$14:$BW$44,2,FALSE)),"")</f>
        <v/>
      </c>
      <c r="CJ40" s="173" t="str">
        <f>IF(COUNTIF($AG40,CJ$8),IF(COUNTIF($BX40:CI40,"")&lt;CJ$13,CONCATENATE(" + ",VLOOKUP(CJ$10,$BU$14:$BW$44,2,FALSE)),VLOOKUP(CJ$10,$BU$14:$BW$44,2,FALSE)),"")</f>
        <v/>
      </c>
      <c r="CK40" s="173" t="str">
        <f>IF(COUNTIF($AG40,CK$8),IF(COUNTIF($BX40:CJ40,"")&lt;CK$13,CONCATENATE(" + ",VLOOKUP(CK$10,$BU$14:$BW$44,2,FALSE)),VLOOKUP(CK$10,$BU$14:$BW$44,2,FALSE)),"")</f>
        <v/>
      </c>
      <c r="CL40" s="173" t="str">
        <f>IF(COUNTIF($AG40,CL$8),IF(COUNTIF($BX40:CK40,"")&lt;CL$13,CONCATENATE(" + ",VLOOKUP(CL$10,$BU$14:$BW$44,2,FALSE)),VLOOKUP(CL$10,$BU$14:$BW$44,2,FALSE)),"")</f>
        <v/>
      </c>
      <c r="CM40" s="173" t="str">
        <f>IF(COUNTIF($AG40,CM$8),IF(COUNTIF($BX40:CL40,"")&lt;CM$13,CONCATENATE(" + ",VLOOKUP(CM$10,$BU$14:$BW$44,2,FALSE)),VLOOKUP(CM$10,$BU$14:$BW$44,2,FALSE)),"")</f>
        <v/>
      </c>
      <c r="CN40" s="173" t="str">
        <f>IF(COUNTIF($AG40,CN$8),IF(COUNTIF($BX40:CM40,"")&lt;CN$13,CONCATENATE(" + ",VLOOKUP(CN$10,$BU$14:$BW$44,2,FALSE)),VLOOKUP(CN$10,$BU$14:$BW$44,2,FALSE)),"")</f>
        <v/>
      </c>
      <c r="CO40" s="173" t="str">
        <f>IF(COUNTIF($AG40,CO$8),IF(COUNTIF($BX40:CN40,"")&lt;CO$13,CONCATENATE(" + ",VLOOKUP(CO$10,$BU$14:$BW$44,2,FALSE)),VLOOKUP(CO$10,$BU$14:$BW$44,2,FALSE)),"")</f>
        <v/>
      </c>
      <c r="CP40" s="173" t="str">
        <f>IF(COUNTIF($AG40,CP$8),IF(COUNTIF($BX40:CO40,"")&lt;CP$13,CONCATENATE(" + ",VLOOKUP(CP$10,$BU$14:$BW$44,2,FALSE)),VLOOKUP(CP$10,$BU$14:$BW$44,2,FALSE)),"")</f>
        <v/>
      </c>
      <c r="CQ40" s="173" t="str">
        <f>IF(COUNTIF($AG40,CQ$8),IF(COUNTIF($BX40:CP40,"")&lt;CQ$13,CONCATENATE(" + ",VLOOKUP(CQ$10,$BU$14:$BW$44,2,FALSE)),VLOOKUP(CQ$10,$BU$14:$BW$44,2,FALSE)),"")</f>
        <v/>
      </c>
      <c r="CR40" s="173" t="str">
        <f>IF(COUNTIF($AG40,CR$8),IF(COUNTIF($BX40:CQ40,"")&lt;CR$13,CONCATENATE(" + ",VLOOKUP(CR$10,$BU$14:$BW$44,2,FALSE)),VLOOKUP(CR$10,$BU$14:$BW$44,2,FALSE)),"")</f>
        <v/>
      </c>
      <c r="CS40" s="173" t="str">
        <f>IF(COUNTIF($AG40,CS$8),IF(COUNTIF($BX40:CR40,"")&lt;CS$13,CONCATENATE(" + ",VLOOKUP(CS$10,$BU$14:$BW$44,2,FALSE)),VLOOKUP(CS$10,$BU$14:$BW$44,2,FALSE)),"")</f>
        <v/>
      </c>
      <c r="CT40" s="173" t="str">
        <f>IF(COUNTIF($AG40,CT$8),IF(COUNTIF($BX40:CS40,"")&lt;CT$13,CONCATENATE(" + ",VLOOKUP(CT$10,$BU$14:$BW$44,2,FALSE)),VLOOKUP(CT$10,$BU$14:$BW$44,2,FALSE)),"")</f>
        <v/>
      </c>
      <c r="CU40" s="173" t="str">
        <f>IF(COUNTIF($AG40,CU$8),IF(COUNTIF($BX40:CT40,"")&lt;CU$13,CONCATENATE(" + ",VLOOKUP(CU$10,$BU$14:$BW$44,2,FALSE)),VLOOKUP(CU$10,$BU$14:$BW$44,2,FALSE)),"")</f>
        <v/>
      </c>
      <c r="CV40" s="173" t="str">
        <f>IF(COUNTIF($AG40,CV$8),IF(COUNTIF($BX40:CU40,"")&lt;CV$13,CONCATENATE(" + ",VLOOKUP(CV$10,$BU$14:$BW$44,2,FALSE)),VLOOKUP(CV$10,$BU$14:$BW$44,2,FALSE)),"")</f>
        <v/>
      </c>
      <c r="CW40" s="173" t="str">
        <f>IF(COUNTIF($AG40,CW$8),IF(COUNTIF($BX40:CV40,"")&lt;CW$13,CONCATENATE(" + ",VLOOKUP(CW$10,$BU$14:$BW$44,2,FALSE)),VLOOKUP(CW$10,$BU$14:$BW$44,2,FALSE)),"")</f>
        <v/>
      </c>
      <c r="CX40" s="179">
        <f t="shared" si="25"/>
        <v>10</v>
      </c>
      <c r="CY40" s="174" t="str">
        <f t="shared" si="26"/>
        <v/>
      </c>
      <c r="CZ40" s="173" t="str">
        <f t="shared" si="27"/>
        <v/>
      </c>
      <c r="DA40" s="173" t="str">
        <f t="shared" si="28"/>
        <v/>
      </c>
      <c r="DB40" s="173" t="str">
        <f t="shared" si="29"/>
        <v/>
      </c>
      <c r="DC40" s="173" t="str">
        <f t="shared" si="30"/>
        <v/>
      </c>
      <c r="DD40" s="173" t="str">
        <f t="shared" si="31"/>
        <v/>
      </c>
      <c r="DE40" s="173" t="str">
        <f t="shared" si="32"/>
        <v/>
      </c>
      <c r="DF40" s="173" t="str">
        <f t="shared" si="33"/>
        <v/>
      </c>
      <c r="DG40" s="173" t="str">
        <f t="shared" si="34"/>
        <v/>
      </c>
      <c r="DH40" s="173" t="str">
        <f t="shared" si="35"/>
        <v/>
      </c>
      <c r="DI40" s="173" t="str">
        <f t="shared" si="36"/>
        <v/>
      </c>
      <c r="DJ40" s="173" t="str">
        <f t="shared" si="37"/>
        <v/>
      </c>
      <c r="DK40" s="173" t="str">
        <f t="shared" si="38"/>
        <v/>
      </c>
      <c r="DL40" s="173" t="str">
        <f t="shared" si="39"/>
        <v/>
      </c>
      <c r="DM40" s="173" t="str">
        <f t="shared" si="40"/>
        <v/>
      </c>
      <c r="DN40" s="173" t="str">
        <f t="shared" si="41"/>
        <v/>
      </c>
      <c r="DO40" s="173" t="str">
        <f t="shared" si="42"/>
        <v/>
      </c>
      <c r="DP40" s="173" t="str">
        <f t="shared" si="43"/>
        <v/>
      </c>
      <c r="DQ40" s="173" t="str">
        <f t="shared" si="44"/>
        <v/>
      </c>
      <c r="DR40" s="173" t="str">
        <f t="shared" si="45"/>
        <v/>
      </c>
      <c r="DS40" s="173" t="str">
        <f t="shared" si="46"/>
        <v/>
      </c>
      <c r="DT40" s="173" t="str">
        <f t="shared" si="47"/>
        <v/>
      </c>
      <c r="DU40" s="173" t="str">
        <f t="shared" si="48"/>
        <v/>
      </c>
      <c r="DV40" s="173" t="str">
        <f t="shared" si="49"/>
        <v/>
      </c>
      <c r="DW40" s="180" t="str">
        <f t="shared" si="50"/>
        <v/>
      </c>
      <c r="DX40" s="181" t="str">
        <f t="shared" si="190"/>
        <v>Ano</v>
      </c>
      <c r="DY40" s="182" t="str">
        <f t="shared" si="51"/>
        <v/>
      </c>
      <c r="DZ40" s="182" t="str">
        <f>IF(COUNTIF($AH40,BZ$8),IF(COUNTIF($DX40:DY40,"")&lt;BZ$13,CONCATENATE(" + ",VLOOKUP(DZ$10,$BU$14:$BW$44,2,FALSE)),VLOOKUP(DZ$10,$BU$14:$BW$44,2,FALSE)),"")</f>
        <v/>
      </c>
      <c r="EA40" s="182" t="str">
        <f>IF(COUNTIF($AH40,CA$8),IF(COUNTIF($DX40:DZ40,"")&lt;CA$13,CONCATENATE(" + ",VLOOKUP(EA$10,$BU$14:$BW$44,2,FALSE)),VLOOKUP(EA$10,$BU$14:$BW$44,2,FALSE)),"")</f>
        <v/>
      </c>
      <c r="EB40" s="182" t="str">
        <f>IF(COUNTIF($AH40,CB$8),IF(COUNTIF($DX40:EA40,"")&lt;CB$13,CONCATENATE(" + ",VLOOKUP(EB$10,$BU$14:$BW$44,2,FALSE)),VLOOKUP(EB$10,$BU$14:$BW$44,2,FALSE)),"")</f>
        <v/>
      </c>
      <c r="EC40" s="182" t="str">
        <f>IF(COUNTIF($AH40,CC$8),IF(COUNTIF($DX40:EB40,"")&lt;CC$13,CONCATENATE(" + ",VLOOKUP(EC$10,$BU$14:$BW$44,2,FALSE)),VLOOKUP(EC$10,$BU$14:$BW$44,2,FALSE)),"")</f>
        <v/>
      </c>
      <c r="ED40" s="182" t="str">
        <f>IF(COUNTIF($AH40,CD$8),IF(COUNTIF($DX40:EC40,"")&lt;CD$13,CONCATENATE(" + ",VLOOKUP(ED$10,$BU$14:$BW$44,2,FALSE)),VLOOKUP(ED$10,$BU$14:$BW$44,2,FALSE)),"")</f>
        <v/>
      </c>
      <c r="EE40" s="182" t="str">
        <f>IF(COUNTIF($AH40,CE$8),IF(COUNTIF($DX40:ED40,"")&lt;CE$13,CONCATENATE(" + ",VLOOKUP(EE$10,$BU$14:$BW$44,2,FALSE)),VLOOKUP(EE$10,$BU$14:$BW$44,2,FALSE)),"")</f>
        <v/>
      </c>
      <c r="EF40" s="182" t="str">
        <f>IF(COUNTIF($AH40,CF$8),IF(COUNTIF($DX40:EE40,"")&lt;CF$13,CONCATENATE(" + ",VLOOKUP(EF$10,$BU$14:$BW$44,2,FALSE)),VLOOKUP(EF$10,$BU$14:$BW$44,2,FALSE)),"")</f>
        <v/>
      </c>
      <c r="EG40" s="182" t="str">
        <f>IF(COUNTIF($AH40,CG$8),IF(COUNTIF($DX40:EF40,"")&lt;CG$13,CONCATENATE(" + ",VLOOKUP(EG$10,$BU$14:$BW$44,2,FALSE)),VLOOKUP(EG$10,$BU$14:$BW$44,2,FALSE)),"")</f>
        <v/>
      </c>
      <c r="EH40" s="182" t="str">
        <f>IF(COUNTIF($AH40,CH$8),IF(COUNTIF($DX40:EG40,"")&lt;CH$13,CONCATENATE(" + ",VLOOKUP(EH$10,$BU$14:$BW$44,2,FALSE)),VLOOKUP(EH$10,$BU$14:$BW$44,2,FALSE)),"")</f>
        <v/>
      </c>
      <c r="EI40" s="182" t="str">
        <f>IF(COUNTIF($AH40,CI$8),IF(COUNTIF($DX40:EH40,"")&lt;CI$13,CONCATENATE(" + ",VLOOKUP(EI$10,$BU$14:$BW$44,2,FALSE)),VLOOKUP(EI$10,$BU$14:$BW$44,2,FALSE)),"")</f>
        <v/>
      </c>
      <c r="EJ40" s="182" t="str">
        <f>IF(COUNTIF($AH40,CJ$8),IF(COUNTIF($DX40:EI40,"")&lt;CJ$13,CONCATENATE(" + ",VLOOKUP(EJ$10,$BU$14:$BW$44,2,FALSE)),VLOOKUP(EJ$10,$BU$14:$BW$44,2,FALSE)),"")</f>
        <v/>
      </c>
      <c r="EK40" s="182" t="str">
        <f>IF(COUNTIF($AH40,CK$8),IF(COUNTIF($DX40:EJ40,"")&lt;CK$13,CONCATENATE(" + ",VLOOKUP(EK$10,$BU$14:$BW$44,2,FALSE)),VLOOKUP(EK$10,$BU$14:$BW$44,2,FALSE)),"")</f>
        <v/>
      </c>
      <c r="EL40" s="182" t="str">
        <f>IF(COUNTIF($AH40,CL$8),IF(COUNTIF($DX40:EK40,"")&lt;CL$13,CONCATENATE(" + ",VLOOKUP(EL$10,$BU$14:$BW$44,2,FALSE)),VLOOKUP(EL$10,$BU$14:$BW$44,2,FALSE)),"")</f>
        <v/>
      </c>
      <c r="EM40" s="182" t="str">
        <f>IF(COUNTIF($AH40,CM$8),IF(COUNTIF($DX40:EL40,"")&lt;CM$13,CONCATENATE(" + ",VLOOKUP(EM$10,$BU$14:$BW$44,2,FALSE)),VLOOKUP(EM$10,$BU$14:$BW$44,2,FALSE)),"")</f>
        <v/>
      </c>
      <c r="EN40" s="182" t="str">
        <f>IF(COUNTIF($AH40,CN$8),IF(COUNTIF($DX40:EM40,"")&lt;CN$13,CONCATENATE(" + ",VLOOKUP(EN$10,$BU$14:$BW$44,2,FALSE)),VLOOKUP(EN$10,$BU$14:$BW$44,2,FALSE)),"")</f>
        <v/>
      </c>
      <c r="EO40" s="182" t="str">
        <f>IF(COUNTIF($AH40,CO$8),IF(COUNTIF($DX40:EN40,"")&lt;CO$13,CONCATENATE(" + ",VLOOKUP(EO$10,$BU$14:$BW$44,2,FALSE)),VLOOKUP(EO$10,$BU$14:$BW$44,2,FALSE)),"")</f>
        <v/>
      </c>
      <c r="EP40" s="182" t="str">
        <f>IF(COUNTIF($AH40,CP$8),IF(COUNTIF($DX40:EO40,"")&lt;CP$13,CONCATENATE(" + ",VLOOKUP(EP$10,$BU$14:$BW$44,2,FALSE)),VLOOKUP(EP$10,$BU$14:$BW$44,2,FALSE)),"")</f>
        <v/>
      </c>
      <c r="EQ40" s="182" t="str">
        <f>IF(COUNTIF($AH40,CQ$8),IF(COUNTIF($DX40:EP40,"")&lt;CQ$13,CONCATENATE(" + ",VLOOKUP(EQ$10,$BU$14:$BW$44,2,FALSE)),VLOOKUP(EQ$10,$BU$14:$BW$44,2,FALSE)),"")</f>
        <v/>
      </c>
      <c r="ER40" s="182" t="str">
        <f>IF(COUNTIF($AH40,CR$8),IF(COUNTIF($DX40:EQ40,"")&lt;CR$13,CONCATENATE(" + ",VLOOKUP(ER$10,$BU$14:$BW$44,2,FALSE)),VLOOKUP(ER$10,$BU$14:$BW$44,2,FALSE)),"")</f>
        <v/>
      </c>
      <c r="ES40" s="182" t="str">
        <f>IF(COUNTIF($AH40,CS$8),IF(COUNTIF($DX40:ER40,"")&lt;CS$13,CONCATENATE(" + ",VLOOKUP(ES$10,$BU$14:$BW$44,2,FALSE)),VLOOKUP(ES$10,$BU$14:$BW$44,2,FALSE)),"")</f>
        <v/>
      </c>
      <c r="ET40" s="182" t="str">
        <f>IF(COUNTIF($AH40,CT$8),IF(COUNTIF($DX40:ES40,"")&lt;CT$13,CONCATENATE(" + ",VLOOKUP(ET$10,$BU$14:$BW$44,2,FALSE)),VLOOKUP(ET$10,$BU$14:$BW$44,2,FALSE)),"")</f>
        <v/>
      </c>
      <c r="EU40" s="182" t="str">
        <f>IF(COUNTIF($AH40,CU$8),IF(COUNTIF($DX40:ET40,"")&lt;CU$13,CONCATENATE(" + ",VLOOKUP(EU$10,$BU$14:$BW$44,2,FALSE)),VLOOKUP(EU$10,$BU$14:$BW$44,2,FALSE)),"")</f>
        <v/>
      </c>
      <c r="EV40" s="182" t="str">
        <f>IF(COUNTIF($AH40,CV$8),IF(COUNTIF($DX40:EU40,"")&lt;CV$13,CONCATENATE(" + ",VLOOKUP(EV$10,$BU$14:$BW$44,2,FALSE)),VLOOKUP(EV$10,$BU$14:$BW$44,2,FALSE)),"")</f>
        <v/>
      </c>
      <c r="EW40" s="183" t="str">
        <f>IF(COUNTIF($AH40,CW$8),IF(COUNTIF($DX40:EV40,"")&lt;CW$13,CONCATENATE(" + ",VLOOKUP(EW$10,$BU$14:$BW$44,2,FALSE)),VLOOKUP(EW$10,$BU$14:$BW$44,2,FALSE)),"")</f>
        <v/>
      </c>
      <c r="EX40" s="181">
        <f t="shared" si="52"/>
        <v>12</v>
      </c>
      <c r="EY40" s="184" t="str">
        <f t="shared" si="53"/>
        <v/>
      </c>
      <c r="EZ40" s="182" t="str">
        <f t="shared" si="54"/>
        <v/>
      </c>
      <c r="FA40" s="182" t="str">
        <f t="shared" si="55"/>
        <v/>
      </c>
      <c r="FB40" s="182" t="str">
        <f t="shared" si="56"/>
        <v/>
      </c>
      <c r="FC40" s="182" t="str">
        <f t="shared" si="57"/>
        <v/>
      </c>
      <c r="FD40" s="182" t="str">
        <f t="shared" si="58"/>
        <v/>
      </c>
      <c r="FE40" s="182" t="str">
        <f t="shared" si="59"/>
        <v/>
      </c>
      <c r="FF40" s="182" t="str">
        <f t="shared" si="60"/>
        <v/>
      </c>
      <c r="FG40" s="182" t="str">
        <f t="shared" si="61"/>
        <v/>
      </c>
      <c r="FH40" s="182" t="str">
        <f t="shared" si="62"/>
        <v/>
      </c>
      <c r="FI40" s="182" t="str">
        <f t="shared" si="63"/>
        <v/>
      </c>
      <c r="FJ40" s="182" t="str">
        <f t="shared" si="64"/>
        <v/>
      </c>
      <c r="FK40" s="182" t="str">
        <f t="shared" si="65"/>
        <v/>
      </c>
      <c r="FL40" s="182" t="str">
        <f t="shared" si="66"/>
        <v/>
      </c>
      <c r="FM40" s="182" t="str">
        <f t="shared" si="67"/>
        <v/>
      </c>
      <c r="FN40" s="182" t="str">
        <f t="shared" si="68"/>
        <v/>
      </c>
      <c r="FO40" s="182" t="str">
        <f t="shared" si="69"/>
        <v/>
      </c>
      <c r="FP40" s="182" t="str">
        <f t="shared" si="70"/>
        <v/>
      </c>
      <c r="FQ40" s="182" t="str">
        <f t="shared" si="71"/>
        <v/>
      </c>
      <c r="FR40" s="182" t="str">
        <f t="shared" si="72"/>
        <v/>
      </c>
      <c r="FS40" s="182" t="str">
        <f t="shared" si="73"/>
        <v/>
      </c>
      <c r="FT40" s="182" t="str">
        <f t="shared" si="74"/>
        <v/>
      </c>
      <c r="FU40" s="182" t="str">
        <f t="shared" si="75"/>
        <v/>
      </c>
      <c r="FV40" s="182" t="str">
        <f t="shared" si="76"/>
        <v/>
      </c>
      <c r="FW40" s="183" t="str">
        <f t="shared" si="77"/>
        <v/>
      </c>
      <c r="FX40" s="179" t="str">
        <f t="shared" si="78"/>
        <v/>
      </c>
      <c r="FY40" s="173" t="str">
        <f t="shared" si="79"/>
        <v>Nad 10 000</v>
      </c>
      <c r="FZ40" s="173" t="str">
        <f>IF(COUNTIF($AI40,BZ$8),IF(COUNTIF($FX40:FY40,"")&lt;BZ$13,CONCATENATE(" + ",VLOOKUP(FZ$10,$BU$14:$BW$44,2,FALSE)),VLOOKUP(FZ$10,$BU$14:$BW$44,2,FALSE)),"")</f>
        <v/>
      </c>
      <c r="GA40" s="173" t="str">
        <f>IF(COUNTIF($AI40,CA$8),IF(COUNTIF($FX40:FZ40,"")&lt;CA$13,CONCATENATE(" + ",VLOOKUP(GA$10,$BU$14:$BW$44,2,FALSE)),VLOOKUP(GA$10,$BU$14:$BW$44,2,FALSE)),"")</f>
        <v/>
      </c>
      <c r="GB40" s="173" t="str">
        <f>IF(COUNTIF($AI40,CB$8),IF(COUNTIF($FX40:GA40,"")&lt;CB$13,CONCATENATE(" + ",VLOOKUP(GB$10,$BU$14:$BW$44,2,FALSE)),VLOOKUP(GB$10,$BU$14:$BW$44,2,FALSE)),"")</f>
        <v/>
      </c>
      <c r="GC40" s="173" t="str">
        <f>IF(COUNTIF($AI40,CC$8),IF(COUNTIF($FX40:GB40,"")&lt;CC$13,CONCATENATE(" + ",VLOOKUP(GC$10,$BU$14:$BW$44,2,FALSE)),VLOOKUP(GC$10,$BU$14:$BW$44,2,FALSE)),"")</f>
        <v/>
      </c>
      <c r="GD40" s="173" t="str">
        <f>IF(COUNTIF($AI40,CD$8),IF(COUNTIF($FX40:GC40,"")&lt;CD$13,CONCATENATE(" + ",VLOOKUP(GD$10,$BU$14:$BW$44,2,FALSE)),VLOOKUP(GD$10,$BU$14:$BW$44,2,FALSE)),"")</f>
        <v/>
      </c>
      <c r="GE40" s="173" t="str">
        <f>IF(COUNTIF($AI40,CE$8),IF(COUNTIF($FX40:GD40,"")&lt;CE$13,CONCATENATE(" + ",VLOOKUP(GE$10,$BU$14:$BW$44,2,FALSE)),VLOOKUP(GE$10,$BU$14:$BW$44,2,FALSE)),"")</f>
        <v/>
      </c>
      <c r="GF40" s="173" t="str">
        <f>IF(COUNTIF($AI40,CF$8),IF(COUNTIF($FX40:GE40,"")&lt;CF$13,CONCATENATE(" + ",VLOOKUP(GF$10,$BU$14:$BW$44,2,FALSE)),VLOOKUP(GF$10,$BU$14:$BW$44,2,FALSE)),"")</f>
        <v/>
      </c>
      <c r="GG40" s="173" t="str">
        <f>IF(COUNTIF($AI40,CG$8),IF(COUNTIF($FX40:GF40,"")&lt;CG$13,CONCATENATE(" + ",VLOOKUP(GG$10,$BU$14:$BW$44,2,FALSE)),VLOOKUP(GG$10,$BU$14:$BW$44,2,FALSE)),"")</f>
        <v/>
      </c>
      <c r="GH40" s="173" t="str">
        <f>IF(COUNTIF($AI40,CH$8),IF(COUNTIF($FX40:GG40,"")&lt;CH$13,CONCATENATE(" + ",VLOOKUP(GH$10,$BU$14:$BW$44,2,FALSE)),VLOOKUP(GH$10,$BU$14:$BW$44,2,FALSE)),"")</f>
        <v/>
      </c>
      <c r="GI40" s="173" t="str">
        <f>IF(COUNTIF($AI40,CI$8),IF(COUNTIF($FX40:GH40,"")&lt;CI$13,CONCATENATE(" + ",VLOOKUP(GI$10,$BU$14:$BW$44,2,FALSE)),VLOOKUP(GI$10,$BU$14:$BW$44,2,FALSE)),"")</f>
        <v/>
      </c>
      <c r="GJ40" s="173" t="str">
        <f>IF(COUNTIF($AI40,CJ$8),IF(COUNTIF($FX40:GI40,"")&lt;CJ$13,CONCATENATE(" + ",VLOOKUP(GJ$10,$BU$14:$BW$44,2,FALSE)),VLOOKUP(GJ$10,$BU$14:$BW$44,2,FALSE)),"")</f>
        <v/>
      </c>
      <c r="GK40" s="173" t="str">
        <f>IF(COUNTIF($AI40,CK$8),IF(COUNTIF($FX40:GJ40,"")&lt;CK$13,CONCATENATE(" + ",VLOOKUP(GK$10,$BU$14:$BW$44,2,FALSE)),VLOOKUP(GK$10,$BU$14:$BW$44,2,FALSE)),"")</f>
        <v/>
      </c>
      <c r="GL40" s="173" t="str">
        <f>IF(COUNTIF($AI40,CL$8),IF(COUNTIF($FX40:GK40,"")&lt;CL$13,CONCATENATE(" + ",VLOOKUP(GL$10,$BU$14:$BW$44,2,FALSE)),VLOOKUP(GL$10,$BU$14:$BW$44,2,FALSE)),"")</f>
        <v/>
      </c>
      <c r="GM40" s="173" t="str">
        <f>IF(COUNTIF($AI40,CM$8),IF(COUNTIF($FX40:GL40,"")&lt;CM$13,CONCATENATE(" + ",VLOOKUP(GM$10,$BU$14:$BW$44,2,FALSE)),VLOOKUP(GM$10,$BU$14:$BW$44,2,FALSE)),"")</f>
        <v/>
      </c>
      <c r="GN40" s="173" t="str">
        <f>IF(COUNTIF($AI40,CN$8),IF(COUNTIF($FX40:GM40,"")&lt;CN$13,CONCATENATE(" + ",VLOOKUP(GN$10,$BU$14:$BW$44,2,FALSE)),VLOOKUP(GN$10,$BU$14:$BW$44,2,FALSE)),"")</f>
        <v/>
      </c>
      <c r="GO40" s="173" t="str">
        <f>IF(COUNTIF($AI40,CO$8),IF(COUNTIF($FX40:GN40,"")&lt;CO$13,CONCATENATE(" + ",VLOOKUP(GO$10,$BU$14:$BW$44,2,FALSE)),VLOOKUP(GO$10,$BU$14:$BW$44,2,FALSE)),"")</f>
        <v/>
      </c>
      <c r="GP40" s="173" t="str">
        <f>IF(COUNTIF($AI40,CP$8),IF(COUNTIF($FX40:GO40,"")&lt;CP$13,CONCATENATE(" + ",VLOOKUP(GP$10,$BU$14:$BW$44,2,FALSE)),VLOOKUP(GP$10,$BU$14:$BW$44,2,FALSE)),"")</f>
        <v/>
      </c>
      <c r="GQ40" s="173" t="str">
        <f>IF(COUNTIF($AI40,CQ$8),IF(COUNTIF($FX40:GP40,"")&lt;CQ$13,CONCATENATE(" + ",VLOOKUP(GQ$10,$BU$14:$BW$44,2,FALSE)),VLOOKUP(GQ$10,$BU$14:$BW$44,2,FALSE)),"")</f>
        <v/>
      </c>
      <c r="GR40" s="173" t="str">
        <f>IF(COUNTIF($AI40,CR$8),IF(COUNTIF($FX40:GQ40,"")&lt;CR$13,CONCATENATE(" + ",VLOOKUP(GR$10,$BU$14:$BW$44,2,FALSE)),VLOOKUP(GR$10,$BU$14:$BW$44,2,FALSE)),"")</f>
        <v/>
      </c>
      <c r="GS40" s="173" t="str">
        <f>IF(COUNTIF($AI40,CS$8),IF(COUNTIF($FX40:GR40,"")&lt;CS$13,CONCATENATE(" + ",VLOOKUP(GS$10,$BU$14:$BW$44,2,FALSE)),VLOOKUP(GS$10,$BU$14:$BW$44,2,FALSE)),"")</f>
        <v/>
      </c>
      <c r="GT40" s="173" t="str">
        <f>IF(COUNTIF($AI40,CT$8),IF(COUNTIF($FX40:GS40,"")&lt;CT$13,CONCATENATE(" + ",VLOOKUP(GT$10,$BU$14:$BW$44,2,FALSE)),VLOOKUP(GT$10,$BU$14:$BW$44,2,FALSE)),"")</f>
        <v/>
      </c>
      <c r="GU40" s="173" t="str">
        <f>IF(COUNTIF($AI40,CU$8),IF(COUNTIF($FX40:GT40,"")&lt;CU$13,CONCATENATE(" + ",VLOOKUP(GU$10,$BU$14:$BW$44,2,FALSE)),VLOOKUP(GU$10,$BU$14:$BW$44,2,FALSE)),"")</f>
        <v/>
      </c>
      <c r="GV40" s="173" t="str">
        <f>IF(COUNTIF($AI40,CV$8),IF(COUNTIF($FX40:GU40,"")&lt;CV$13,CONCATENATE(" + ",VLOOKUP(GV$10,$BU$14:$BW$44,2,FALSE)),VLOOKUP(GV$10,$BU$14:$BW$44,2,FALSE)),"")</f>
        <v/>
      </c>
      <c r="GW40" s="180" t="str">
        <f>IF(COUNTIF($AI40,CW$8),IF(COUNTIF($FX40:GV40,"")&lt;CW$13,CONCATENATE(" + ",VLOOKUP(GW$10,$BU$14:$BW$44,2,FALSE)),VLOOKUP(GW$10,$BU$14:$BW$44,2,FALSE)),"")</f>
        <v/>
      </c>
      <c r="GX40" s="179" t="str">
        <f t="shared" si="80"/>
        <v/>
      </c>
      <c r="GY40" s="174">
        <f t="shared" si="81"/>
        <v>2</v>
      </c>
      <c r="GZ40" s="173" t="str">
        <f t="shared" si="82"/>
        <v/>
      </c>
      <c r="HA40" s="173" t="str">
        <f t="shared" si="83"/>
        <v/>
      </c>
      <c r="HB40" s="173" t="str">
        <f t="shared" si="84"/>
        <v/>
      </c>
      <c r="HC40" s="173" t="str">
        <f t="shared" si="85"/>
        <v/>
      </c>
      <c r="HD40" s="173" t="str">
        <f t="shared" si="86"/>
        <v/>
      </c>
      <c r="HE40" s="173" t="str">
        <f t="shared" si="87"/>
        <v/>
      </c>
      <c r="HF40" s="173" t="str">
        <f t="shared" si="88"/>
        <v/>
      </c>
      <c r="HG40" s="173" t="str">
        <f t="shared" si="89"/>
        <v/>
      </c>
      <c r="HH40" s="173" t="str">
        <f t="shared" si="90"/>
        <v/>
      </c>
      <c r="HI40" s="173" t="str">
        <f t="shared" si="91"/>
        <v/>
      </c>
      <c r="HJ40" s="173" t="str">
        <f t="shared" si="92"/>
        <v/>
      </c>
      <c r="HK40" s="173" t="str">
        <f t="shared" si="93"/>
        <v/>
      </c>
      <c r="HL40" s="173" t="str">
        <f t="shared" si="94"/>
        <v/>
      </c>
      <c r="HM40" s="173" t="str">
        <f t="shared" si="95"/>
        <v/>
      </c>
      <c r="HN40" s="173" t="str">
        <f t="shared" si="96"/>
        <v/>
      </c>
      <c r="HO40" s="173" t="str">
        <f t="shared" si="97"/>
        <v/>
      </c>
      <c r="HP40" s="173" t="str">
        <f t="shared" si="98"/>
        <v/>
      </c>
      <c r="HQ40" s="173" t="str">
        <f t="shared" si="99"/>
        <v/>
      </c>
      <c r="HR40" s="173" t="str">
        <f t="shared" si="100"/>
        <v/>
      </c>
      <c r="HS40" s="173" t="str">
        <f t="shared" si="101"/>
        <v/>
      </c>
      <c r="HT40" s="173" t="str">
        <f t="shared" si="102"/>
        <v/>
      </c>
      <c r="HU40" s="173" t="str">
        <f t="shared" si="103"/>
        <v/>
      </c>
      <c r="HV40" s="173" t="str">
        <f t="shared" si="104"/>
        <v/>
      </c>
      <c r="HW40" s="180" t="str">
        <f t="shared" si="105"/>
        <v/>
      </c>
      <c r="HX40" s="181" t="str">
        <f t="shared" si="106"/>
        <v/>
      </c>
      <c r="HY40" s="182" t="str">
        <f t="shared" si="107"/>
        <v>Ne</v>
      </c>
      <c r="HZ40" s="182" t="str">
        <f>IF(COUNTIF($AJ40,BZ$8),IF(COUNTIF($HX40:HY40,"")&lt;BZ$13,CONCATENATE(" + ",VLOOKUP(HZ$10,$BU$14:$BW$44,2,FALSE)),VLOOKUP(HZ$10,$BU$14:$BW$44,2,FALSE)),"")</f>
        <v/>
      </c>
      <c r="IA40" s="182" t="str">
        <f>IF(COUNTIF($AJ40,CA$8),IF(COUNTIF($HX40:HZ40,"")&lt;CA$13,CONCATENATE(" + ",VLOOKUP(IA$10,$BU$14:$BW$44,2,FALSE)),VLOOKUP(IA$10,$BU$14:$BW$44,2,FALSE)),"")</f>
        <v/>
      </c>
      <c r="IB40" s="182" t="str">
        <f>IF(COUNTIF($AJ40,CB$8),IF(COUNTIF($HX40:IA40,"")&lt;CB$13,CONCATENATE(" + ",VLOOKUP(IB$10,$BU$14:$BW$44,2,FALSE)),VLOOKUP(IB$10,$BU$14:$BW$44,2,FALSE)),"")</f>
        <v/>
      </c>
      <c r="IC40" s="182" t="str">
        <f>IF(COUNTIF($AJ40,CC$8),IF(COUNTIF($HX40:IB40,"")&lt;CC$13,CONCATENATE(" + ",VLOOKUP(IC$10,$BU$14:$BW$44,2,FALSE)),VLOOKUP(IC$10,$BU$14:$BW$44,2,FALSE)),"")</f>
        <v/>
      </c>
      <c r="ID40" s="182" t="str">
        <f>IF(COUNTIF($AJ40,CD$8),IF(COUNTIF($HX40:IC40,"")&lt;CD$13,CONCATENATE(" + ",VLOOKUP(ID$10,$BU$14:$BW$44,2,FALSE)),VLOOKUP(ID$10,$BU$14:$BW$44,2,FALSE)),"")</f>
        <v/>
      </c>
      <c r="IE40" s="182" t="str">
        <f>IF(COUNTIF($AJ40,CE$8),IF(COUNTIF($HX40:ID40,"")&lt;CE$13,CONCATENATE(" + ",VLOOKUP(IE$10,$BU$14:$BW$44,2,FALSE)),VLOOKUP(IE$10,$BU$14:$BW$44,2,FALSE)),"")</f>
        <v/>
      </c>
      <c r="IF40" s="182" t="str">
        <f>IF(COUNTIF($AJ40,CF$8),IF(COUNTIF($HX40:IE40,"")&lt;CF$13,CONCATENATE(" + ",VLOOKUP(IF$10,$BU$14:$BW$44,2,FALSE)),VLOOKUP(IF$10,$BU$14:$BW$44,2,FALSE)),"")</f>
        <v/>
      </c>
      <c r="IG40" s="182" t="str">
        <f>IF(COUNTIF($AJ40,CG$8),IF(COUNTIF($HX40:IF40,"")&lt;CG$13,CONCATENATE(" + ",VLOOKUP(IG$10,$BU$14:$BW$44,2,FALSE)),VLOOKUP(IG$10,$BU$14:$BW$44,2,FALSE)),"")</f>
        <v/>
      </c>
      <c r="IH40" s="182" t="str">
        <f>IF(COUNTIF($AJ40,CH$8),IF(COUNTIF($HX40:IG40,"")&lt;CH$13,CONCATENATE(" + ",VLOOKUP(IH$10,$BU$14:$BW$44,2,FALSE)),VLOOKUP(IH$10,$BU$14:$BW$44,2,FALSE)),"")</f>
        <v/>
      </c>
      <c r="II40" s="182" t="str">
        <f>IF(COUNTIF($AJ40,CI$8),IF(COUNTIF($HX40:IH40,"")&lt;CI$13,CONCATENATE(" + ",VLOOKUP(II$10,$BU$14:$BW$44,2,FALSE)),VLOOKUP(II$10,$BU$14:$BW$44,2,FALSE)),"")</f>
        <v/>
      </c>
      <c r="IJ40" s="182" t="str">
        <f>IF(COUNTIF($AJ40,CJ$8),IF(COUNTIF($HX40:II40,"")&lt;CJ$13,CONCATENATE(" + ",VLOOKUP(IJ$10,$BU$14:$BW$44,2,FALSE)),VLOOKUP(IJ$10,$BU$14:$BW$44,2,FALSE)),"")</f>
        <v/>
      </c>
      <c r="IK40" s="182" t="str">
        <f>IF(COUNTIF($AJ40,CK$8),IF(COUNTIF($HX40:IJ40,"")&lt;CK$13,CONCATENATE(" + ",VLOOKUP(IK$10,$BU$14:$BW$44,2,FALSE)),VLOOKUP(IK$10,$BU$14:$BW$44,2,FALSE)),"")</f>
        <v/>
      </c>
      <c r="IL40" s="182" t="str">
        <f>IF(COUNTIF($AJ40,CL$8),IF(COUNTIF($HX40:IK40,"")&lt;CL$13,CONCATENATE(" + ",VLOOKUP(IL$10,$BU$14:$BW$44,2,FALSE)),VLOOKUP(IL$10,$BU$14:$BW$44,2,FALSE)),"")</f>
        <v/>
      </c>
      <c r="IM40" s="182" t="str">
        <f>IF(COUNTIF($AJ40,CM$8),IF(COUNTIF($HX40:IL40,"")&lt;CM$13,CONCATENATE(" + ",VLOOKUP(IM$10,$BU$14:$BW$44,2,FALSE)),VLOOKUP(IM$10,$BU$14:$BW$44,2,FALSE)),"")</f>
        <v/>
      </c>
      <c r="IN40" s="182" t="str">
        <f>IF(COUNTIF($AJ40,CN$8),IF(COUNTIF($HX40:IM40,"")&lt;CN$13,CONCATENATE(" + ",VLOOKUP(IN$10,$BU$14:$BW$44,2,FALSE)),VLOOKUP(IN$10,$BU$14:$BW$44,2,FALSE)),"")</f>
        <v/>
      </c>
      <c r="IO40" s="182" t="str">
        <f>IF(COUNTIF($AJ40,CO$8),IF(COUNTIF($HX40:IN40,"")&lt;CO$13,CONCATENATE(" + ",VLOOKUP(IO$10,$BU$14:$BW$44,2,FALSE)),VLOOKUP(IO$10,$BU$14:$BW$44,2,FALSE)),"")</f>
        <v/>
      </c>
      <c r="IP40" s="182" t="str">
        <f>IF(COUNTIF($AJ40,CP$8),IF(COUNTIF($HX40:IO40,"")&lt;CP$13,CONCATENATE(" + ",VLOOKUP(IP$10,$BU$14:$BW$44,2,FALSE)),VLOOKUP(IP$10,$BU$14:$BW$44,2,FALSE)),"")</f>
        <v/>
      </c>
      <c r="IQ40" s="182" t="str">
        <f>IF(COUNTIF($AJ40,CQ$8),IF(COUNTIF($HX40:IP40,"")&lt;CQ$13,CONCATENATE(" + ",VLOOKUP(IQ$10,$BU$14:$BW$44,2,FALSE)),VLOOKUP(IQ$10,$BU$14:$BW$44,2,FALSE)),"")</f>
        <v/>
      </c>
      <c r="IR40" s="182" t="str">
        <f>IF(COUNTIF($AJ40,CR$8),IF(COUNTIF($HX40:IQ40,"")&lt;CR$13,CONCATENATE(" + ",VLOOKUP(IR$10,$BU$14:$BW$44,2,FALSE)),VLOOKUP(IR$10,$BU$14:$BW$44,2,FALSE)),"")</f>
        <v/>
      </c>
      <c r="IS40" s="182" t="str">
        <f>IF(COUNTIF($AJ40,CS$8),IF(COUNTIF($HX40:IR40,"")&lt;CS$13,CONCATENATE(" + ",VLOOKUP(IS$10,$BU$14:$BW$44,2,FALSE)),VLOOKUP(IS$10,$BU$14:$BW$44,2,FALSE)),"")</f>
        <v/>
      </c>
      <c r="IT40" s="182" t="str">
        <f>IF(COUNTIF($AJ40,CT$8),IF(COUNTIF($HX40:IS40,"")&lt;CT$13,CONCATENATE(" + ",VLOOKUP(IT$10,$BU$14:$BW$44,2,FALSE)),VLOOKUP(IT$10,$BU$14:$BW$44,2,FALSE)),"")</f>
        <v/>
      </c>
      <c r="IU40" s="182" t="str">
        <f>IF(COUNTIF($AJ40,CU$8),IF(COUNTIF($HX40:IT40,"")&lt;CU$13,CONCATENATE(" + ",VLOOKUP(IU$10,$BU$14:$BW$44,2,FALSE)),VLOOKUP(IU$10,$BU$14:$BW$44,2,FALSE)),"")</f>
        <v/>
      </c>
      <c r="IV40" s="182" t="str">
        <f>IF(COUNTIF($AJ40,CV$8),IF(COUNTIF($HX40:IU40,"")&lt;CV$13,CONCATENATE(" + ",VLOOKUP(IV$10,$BU$14:$BW$44,2,FALSE)),VLOOKUP(IV$10,$BU$14:$BW$44,2,FALSE)),"")</f>
        <v/>
      </c>
      <c r="IW40" s="183" t="str">
        <f>IF(COUNTIF($AJ40,CW$8),IF(COUNTIF($HX40:IV40,"")&lt;CW$13,CONCATENATE(" + ",VLOOKUP(IW$10,$BU$14:$BW$44,2,FALSE)),VLOOKUP(IW$10,$BU$14:$BW$44,2,FALSE)),"")</f>
        <v/>
      </c>
      <c r="IX40" s="181" t="str">
        <f t="shared" si="108"/>
        <v/>
      </c>
      <c r="IY40" s="184">
        <f t="shared" si="109"/>
        <v>0</v>
      </c>
      <c r="IZ40" s="182" t="str">
        <f t="shared" si="110"/>
        <v/>
      </c>
      <c r="JA40" s="182" t="str">
        <f t="shared" si="111"/>
        <v/>
      </c>
      <c r="JB40" s="182" t="str">
        <f t="shared" si="112"/>
        <v/>
      </c>
      <c r="JC40" s="182" t="str">
        <f t="shared" si="113"/>
        <v/>
      </c>
      <c r="JD40" s="182" t="str">
        <f t="shared" si="114"/>
        <v/>
      </c>
      <c r="JE40" s="182" t="str">
        <f t="shared" si="115"/>
        <v/>
      </c>
      <c r="JF40" s="182" t="str">
        <f t="shared" si="116"/>
        <v/>
      </c>
      <c r="JG40" s="182" t="str">
        <f t="shared" si="117"/>
        <v/>
      </c>
      <c r="JH40" s="182" t="str">
        <f t="shared" si="118"/>
        <v/>
      </c>
      <c r="JI40" s="182" t="str">
        <f t="shared" si="119"/>
        <v/>
      </c>
      <c r="JJ40" s="182" t="str">
        <f t="shared" si="120"/>
        <v/>
      </c>
      <c r="JK40" s="182" t="str">
        <f t="shared" si="121"/>
        <v/>
      </c>
      <c r="JL40" s="182" t="str">
        <f t="shared" si="122"/>
        <v/>
      </c>
      <c r="JM40" s="182" t="str">
        <f t="shared" si="123"/>
        <v/>
      </c>
      <c r="JN40" s="182" t="str">
        <f t="shared" si="124"/>
        <v/>
      </c>
      <c r="JO40" s="182" t="str">
        <f t="shared" si="125"/>
        <v/>
      </c>
      <c r="JP40" s="182" t="str">
        <f t="shared" si="126"/>
        <v/>
      </c>
      <c r="JQ40" s="182" t="str">
        <f t="shared" si="127"/>
        <v/>
      </c>
      <c r="JR40" s="182" t="str">
        <f t="shared" si="128"/>
        <v/>
      </c>
      <c r="JS40" s="182" t="str">
        <f t="shared" si="129"/>
        <v/>
      </c>
      <c r="JT40" s="182" t="str">
        <f t="shared" si="130"/>
        <v/>
      </c>
      <c r="JU40" s="182" t="str">
        <f t="shared" si="131"/>
        <v/>
      </c>
      <c r="JV40" s="182" t="str">
        <f t="shared" si="132"/>
        <v/>
      </c>
      <c r="JW40" s="183" t="str">
        <f t="shared" si="133"/>
        <v/>
      </c>
      <c r="JX40" s="179" t="str">
        <f t="shared" si="134"/>
        <v>Ano</v>
      </c>
      <c r="JY40" s="173" t="str">
        <f t="shared" si="135"/>
        <v/>
      </c>
      <c r="JZ40" s="173" t="str">
        <f>IF(COUNTIF($AK40,BZ$8),IF(COUNTIF($JX40:JY40,"")&lt;BZ$13,CONCATENATE(" + ",VLOOKUP(JZ$10,$BU$14:$BW$44,2,FALSE)),VLOOKUP(JZ$10,$BU$14:$BW$44,2,FALSE)),"")</f>
        <v/>
      </c>
      <c r="KA40" s="173" t="str">
        <f>IF(COUNTIF($AK40,CA$8),IF(COUNTIF($JX40:JZ40,"")&lt;CA$13,CONCATENATE(" + ",VLOOKUP(KA$10,$BU$14:$BW$44,2,FALSE)),VLOOKUP(KA$10,$BU$14:$BW$44,2,FALSE)),"")</f>
        <v/>
      </c>
      <c r="KB40" s="173" t="str">
        <f>IF(COUNTIF($AK40,CB$8),IF(COUNTIF($JX40:KA40,"")&lt;CB$13,CONCATENATE(" + ",VLOOKUP(KB$10,$BU$14:$BW$44,2,FALSE)),VLOOKUP(KB$10,$BU$14:$BW$44,2,FALSE)),"")</f>
        <v/>
      </c>
      <c r="KC40" s="173" t="str">
        <f>IF(COUNTIF($AK40,CC$8),IF(COUNTIF($JX40:KB40,"")&lt;CC$13,CONCATENATE(" + ",VLOOKUP(KC$10,$BU$14:$BW$44,2,FALSE)),VLOOKUP(KC$10,$BU$14:$BW$44,2,FALSE)),"")</f>
        <v/>
      </c>
      <c r="KD40" s="173" t="str">
        <f>IF(COUNTIF($AK40,CD$8),IF(COUNTIF($JX40:KC40,"")&lt;CD$13,CONCATENATE(" + ",VLOOKUP(KD$10,$BU$14:$BW$44,2,FALSE)),VLOOKUP(KD$10,$BU$14:$BW$44,2,FALSE)),"")</f>
        <v/>
      </c>
      <c r="KE40" s="173" t="str">
        <f>IF(COUNTIF($AK40,CE$8),IF(COUNTIF($JX40:KD40,"")&lt;CE$13,CONCATENATE(" + ",VLOOKUP(KE$10,$BU$14:$BW$44,2,FALSE)),VLOOKUP(KE$10,$BU$14:$BW$44,2,FALSE)),"")</f>
        <v/>
      </c>
      <c r="KF40" s="173" t="str">
        <f>IF(COUNTIF($AK40,CF$8),IF(COUNTIF($JX40:KE40,"")&lt;CF$13,CONCATENATE(" + ",VLOOKUP(KF$10,$BU$14:$BW$44,2,FALSE)),VLOOKUP(KF$10,$BU$14:$BW$44,2,FALSE)),"")</f>
        <v/>
      </c>
      <c r="KG40" s="173" t="str">
        <f>IF(COUNTIF($AK40,CG$8),IF(COUNTIF($JX40:KF40,"")&lt;CG$13,CONCATENATE(" + ",VLOOKUP(KG$10,$BU$14:$BW$44,2,FALSE)),VLOOKUP(KG$10,$BU$14:$BW$44,2,FALSE)),"")</f>
        <v/>
      </c>
      <c r="KH40" s="173" t="str">
        <f>IF(COUNTIF($AK40,CH$8),IF(COUNTIF($JX40:KG40,"")&lt;CH$13,CONCATENATE(" + ",VLOOKUP(KH$10,$BU$14:$BW$44,2,FALSE)),VLOOKUP(KH$10,$BU$14:$BW$44,2,FALSE)),"")</f>
        <v/>
      </c>
      <c r="KI40" s="173" t="str">
        <f>IF(COUNTIF($AK40,CI$8),IF(COUNTIF($JX40:KH40,"")&lt;CI$13,CONCATENATE(" + ",VLOOKUP(KI$10,$BU$14:$BW$44,2,FALSE)),VLOOKUP(KI$10,$BU$14:$BW$44,2,FALSE)),"")</f>
        <v/>
      </c>
      <c r="KJ40" s="173" t="str">
        <f>IF(COUNTIF($AK40,CJ$8),IF(COUNTIF($JX40:KI40,"")&lt;CJ$13,CONCATENATE(" + ",VLOOKUP(KJ$10,$BU$14:$BW$44,2,FALSE)),VLOOKUP(KJ$10,$BU$14:$BW$44,2,FALSE)),"")</f>
        <v/>
      </c>
      <c r="KK40" s="173" t="str">
        <f>IF(COUNTIF($AK40,CK$8),IF(COUNTIF($JX40:KJ40,"")&lt;CK$13,CONCATENATE(" + ",VLOOKUP(KK$10,$BU$14:$BW$44,2,FALSE)),VLOOKUP(KK$10,$BU$14:$BW$44,2,FALSE)),"")</f>
        <v/>
      </c>
      <c r="KL40" s="173" t="str">
        <f>IF(COUNTIF($AK40,CL$8),IF(COUNTIF($JX40:KK40,"")&lt;CL$13,CONCATENATE(" + ",VLOOKUP(KL$10,$BU$14:$BW$44,2,FALSE)),VLOOKUP(KL$10,$BU$14:$BW$44,2,FALSE)),"")</f>
        <v/>
      </c>
      <c r="KM40" s="173" t="str">
        <f>IF(COUNTIF($AK40,CM$8),IF(COUNTIF($JX40:KL40,"")&lt;CM$13,CONCATENATE(" + ",VLOOKUP(KM$10,$BU$14:$BW$44,2,FALSE)),VLOOKUP(KM$10,$BU$14:$BW$44,2,FALSE)),"")</f>
        <v/>
      </c>
      <c r="KN40" s="173" t="str">
        <f>IF(COUNTIF($AK40,CN$8),IF(COUNTIF($JX40:KM40,"")&lt;CN$13,CONCATENATE(" + ",VLOOKUP(KN$10,$BU$14:$BW$44,2,FALSE)),VLOOKUP(KN$10,$BU$14:$BW$44,2,FALSE)),"")</f>
        <v/>
      </c>
      <c r="KO40" s="173" t="str">
        <f>IF(COUNTIF($AK40,CO$8),IF(COUNTIF($JX40:KN40,"")&lt;CO$13,CONCATENATE(" + ",VLOOKUP(KO$10,$BU$14:$BW$44,2,FALSE)),VLOOKUP(KO$10,$BU$14:$BW$44,2,FALSE)),"")</f>
        <v/>
      </c>
      <c r="KP40" s="173" t="str">
        <f>IF(COUNTIF($AK40,CP$8),IF(COUNTIF($JX40:KO40,"")&lt;CP$13,CONCATENATE(" + ",VLOOKUP(KP$10,$BU$14:$BW$44,2,FALSE)),VLOOKUP(KP$10,$BU$14:$BW$44,2,FALSE)),"")</f>
        <v/>
      </c>
      <c r="KQ40" s="173" t="str">
        <f>IF(COUNTIF($AK40,CQ$8),IF(COUNTIF($JX40:KP40,"")&lt;CQ$13,CONCATENATE(" + ",VLOOKUP(KQ$10,$BU$14:$BW$44,2,FALSE)),VLOOKUP(KQ$10,$BU$14:$BW$44,2,FALSE)),"")</f>
        <v/>
      </c>
      <c r="KR40" s="173" t="str">
        <f>IF(COUNTIF($AK40,CR$8),IF(COUNTIF($JX40:KQ40,"")&lt;CR$13,CONCATENATE(" + ",VLOOKUP(KR$10,$BU$14:$BW$44,2,FALSE)),VLOOKUP(KR$10,$BU$14:$BW$44,2,FALSE)),"")</f>
        <v/>
      </c>
      <c r="KS40" s="173" t="str">
        <f>IF(COUNTIF($AK40,CS$8),IF(COUNTIF($JX40:KR40,"")&lt;CS$13,CONCATENATE(" + ",VLOOKUP(KS$10,$BU$14:$BW$44,2,FALSE)),VLOOKUP(KS$10,$BU$14:$BW$44,2,FALSE)),"")</f>
        <v/>
      </c>
      <c r="KT40" s="173" t="str">
        <f>IF(COUNTIF($AK40,CT$8),IF(COUNTIF($JX40:KS40,"")&lt;CT$13,CONCATENATE(" + ",VLOOKUP(KT$10,$BU$14:$BW$44,2,FALSE)),VLOOKUP(KT$10,$BU$14:$BW$44,2,FALSE)),"")</f>
        <v/>
      </c>
      <c r="KU40" s="173" t="str">
        <f>IF(COUNTIF($AK40,CU$8),IF(COUNTIF($JX40:KT40,"")&lt;CU$13,CONCATENATE(" + ",VLOOKUP(KU$10,$BU$14:$BW$44,2,FALSE)),VLOOKUP(KU$10,$BU$14:$BW$44,2,FALSE)),"")</f>
        <v/>
      </c>
      <c r="KV40" s="173" t="str">
        <f>IF(COUNTIF($AK40,CV$8),IF(COUNTIF($JX40:KU40,"")&lt;CV$13,CONCATENATE(" + ",VLOOKUP(KV$10,$BU$14:$BW$44,2,FALSE)),VLOOKUP(KV$10,$BU$14:$BW$44,2,FALSE)),"")</f>
        <v/>
      </c>
      <c r="KW40" s="180" t="str">
        <f>IF(COUNTIF($AK40,CW$8),IF(COUNTIF($JX40:KV40,"")&lt;CW$13,CONCATENATE(" + ",VLOOKUP(KW$10,$BU$14:$BW$44,2,FALSE)),VLOOKUP(KW$10,$BU$14:$BW$44,2,FALSE)),"")</f>
        <v/>
      </c>
      <c r="KX40" s="179">
        <f t="shared" si="136"/>
        <v>12</v>
      </c>
      <c r="KY40" s="174" t="str">
        <f t="shared" si="137"/>
        <v/>
      </c>
      <c r="KZ40" s="173" t="str">
        <f t="shared" si="138"/>
        <v/>
      </c>
      <c r="LA40" s="173" t="str">
        <f t="shared" si="139"/>
        <v/>
      </c>
      <c r="LB40" s="173" t="str">
        <f t="shared" si="140"/>
        <v/>
      </c>
      <c r="LC40" s="173" t="str">
        <f t="shared" si="141"/>
        <v/>
      </c>
      <c r="LD40" s="173" t="str">
        <f t="shared" si="142"/>
        <v/>
      </c>
      <c r="LE40" s="173" t="str">
        <f t="shared" si="143"/>
        <v/>
      </c>
      <c r="LF40" s="173" t="str">
        <f t="shared" si="144"/>
        <v/>
      </c>
      <c r="LG40" s="173" t="str">
        <f t="shared" si="145"/>
        <v/>
      </c>
      <c r="LH40" s="173" t="str">
        <f t="shared" si="146"/>
        <v/>
      </c>
      <c r="LI40" s="173" t="str">
        <f t="shared" si="147"/>
        <v/>
      </c>
      <c r="LJ40" s="173" t="str">
        <f t="shared" si="148"/>
        <v/>
      </c>
      <c r="LK40" s="173" t="str">
        <f t="shared" si="149"/>
        <v/>
      </c>
      <c r="LL40" s="173" t="str">
        <f t="shared" si="150"/>
        <v/>
      </c>
      <c r="LM40" s="173" t="str">
        <f t="shared" si="151"/>
        <v/>
      </c>
      <c r="LN40" s="173" t="str">
        <f t="shared" si="152"/>
        <v/>
      </c>
      <c r="LO40" s="173" t="str">
        <f t="shared" si="153"/>
        <v/>
      </c>
      <c r="LP40" s="173" t="str">
        <f t="shared" si="154"/>
        <v/>
      </c>
      <c r="LQ40" s="173" t="str">
        <f t="shared" si="155"/>
        <v/>
      </c>
      <c r="LR40" s="173" t="str">
        <f t="shared" si="156"/>
        <v/>
      </c>
      <c r="LS40" s="173" t="str">
        <f t="shared" si="157"/>
        <v/>
      </c>
      <c r="LT40" s="173" t="str">
        <f t="shared" si="158"/>
        <v/>
      </c>
      <c r="LU40" s="173" t="str">
        <f t="shared" si="159"/>
        <v/>
      </c>
      <c r="LV40" s="173" t="str">
        <f t="shared" si="160"/>
        <v/>
      </c>
      <c r="LW40" s="180" t="str">
        <f t="shared" si="161"/>
        <v/>
      </c>
      <c r="LX40" s="181" t="str">
        <f t="shared" si="162"/>
        <v/>
      </c>
      <c r="LY40" s="182" t="str">
        <f t="shared" si="163"/>
        <v>Ne</v>
      </c>
      <c r="LZ40" s="182" t="str">
        <f>IF(COUNTIF($AL40,BZ$8),IF(COUNTIF($LX40:LY40,"")&lt;BZ$13,CONCATENATE(" + ",VLOOKUP(LZ$10,$BU$14:$BW$44,2,FALSE)),VLOOKUP(LZ$10,$BU$14:$BW$44,2,FALSE)),"")</f>
        <v/>
      </c>
      <c r="MA40" s="182" t="str">
        <f>IF(COUNTIF($AL40,CA$8),IF(COUNTIF($LX40:LZ40,"")&lt;CA$13,CONCATENATE(" + ",VLOOKUP(MA$10,$BU$14:$BW$44,2,FALSE)),VLOOKUP(MA$10,$BU$14:$BW$44,2,FALSE)),"")</f>
        <v/>
      </c>
      <c r="MB40" s="182" t="str">
        <f>IF(COUNTIF($AL40,CB$8),IF(COUNTIF($LX40:MA40,"")&lt;CB$13,CONCATENATE(" + ",VLOOKUP(MB$10,$BU$14:$BW$44,2,FALSE)),VLOOKUP(MB$10,$BU$14:$BW$44,2,FALSE)),"")</f>
        <v/>
      </c>
      <c r="MC40" s="182" t="str">
        <f>IF(COUNTIF($AL40,CC$8),IF(COUNTIF($LX40:MB40,"")&lt;CC$13,CONCATENATE(" + ",VLOOKUP(MC$10,$BU$14:$BW$44,2,FALSE)),VLOOKUP(MC$10,$BU$14:$BW$44,2,FALSE)),"")</f>
        <v/>
      </c>
      <c r="MD40" s="182" t="str">
        <f>IF(COUNTIF($AL40,CD$8),IF(COUNTIF($LX40:MC40,"")&lt;CD$13,CONCATENATE(" + ",VLOOKUP(MD$10,$BU$14:$BW$44,2,FALSE)),VLOOKUP(MD$10,$BU$14:$BW$44,2,FALSE)),"")</f>
        <v/>
      </c>
      <c r="ME40" s="182" t="str">
        <f>IF(COUNTIF($AL40,CE$8),IF(COUNTIF($LX40:MD40,"")&lt;CE$13,CONCATENATE(" + ",VLOOKUP(ME$10,$BU$14:$BW$44,2,FALSE)),VLOOKUP(ME$10,$BU$14:$BW$44,2,FALSE)),"")</f>
        <v/>
      </c>
      <c r="MF40" s="182" t="str">
        <f>IF(COUNTIF($AL40,CF$8),IF(COUNTIF($LX40:ME40,"")&lt;CF$13,CONCATENATE(" + ",VLOOKUP(MF$10,$BU$14:$BW$44,2,FALSE)),VLOOKUP(MF$10,$BU$14:$BW$44,2,FALSE)),"")</f>
        <v/>
      </c>
      <c r="MG40" s="182" t="str">
        <f>IF(COUNTIF($AL40,CG$8),IF(COUNTIF($LX40:MF40,"")&lt;CG$13,CONCATENATE(" + ",VLOOKUP(MG$10,$BU$14:$BW$44,2,FALSE)),VLOOKUP(MG$10,$BU$14:$BW$44,2,FALSE)),"")</f>
        <v/>
      </c>
      <c r="MH40" s="182" t="str">
        <f>IF(COUNTIF($AL40,CH$8),IF(COUNTIF($LX40:MG40,"")&lt;CH$13,CONCATENATE(" + ",VLOOKUP(MH$10,$BU$14:$BW$44,2,FALSE)),VLOOKUP(MH$10,$BU$14:$BW$44,2,FALSE)),"")</f>
        <v/>
      </c>
      <c r="MI40" s="182" t="str">
        <f>IF(COUNTIF($AL40,CI$8),IF(COUNTIF($LX40:MH40,"")&lt;CI$13,CONCATENATE(" + ",VLOOKUP(MI$10,$BU$14:$BW$44,2,FALSE)),VLOOKUP(MI$10,$BU$14:$BW$44,2,FALSE)),"")</f>
        <v/>
      </c>
      <c r="MJ40" s="182" t="str">
        <f>IF(COUNTIF($AL40,CJ$8),IF(COUNTIF($LX40:MI40,"")&lt;CJ$13,CONCATENATE(" + ",VLOOKUP(MJ$10,$BU$14:$BW$44,2,FALSE)),VLOOKUP(MJ$10,$BU$14:$BW$44,2,FALSE)),"")</f>
        <v/>
      </c>
      <c r="MK40" s="182" t="str">
        <f>IF(COUNTIF($AL40,CK$8),IF(COUNTIF($LX40:MJ40,"")&lt;CK$13,CONCATENATE(" + ",VLOOKUP(MK$10,$BU$14:$BW$44,2,FALSE)),VLOOKUP(MK$10,$BU$14:$BW$44,2,FALSE)),"")</f>
        <v/>
      </c>
      <c r="ML40" s="182" t="str">
        <f>IF(COUNTIF($AL40,CL$8),IF(COUNTIF($LX40:MK40,"")&lt;CL$13,CONCATENATE(" + ",VLOOKUP(ML$10,$BU$14:$BW$44,2,FALSE)),VLOOKUP(ML$10,$BU$14:$BW$44,2,FALSE)),"")</f>
        <v/>
      </c>
      <c r="MM40" s="182" t="str">
        <f>IF(COUNTIF($AL40,CM$8),IF(COUNTIF($LX40:ML40,"")&lt;CM$13,CONCATENATE(" + ",VLOOKUP(MM$10,$BU$14:$BW$44,2,FALSE)),VLOOKUP(MM$10,$BU$14:$BW$44,2,FALSE)),"")</f>
        <v/>
      </c>
      <c r="MN40" s="182" t="str">
        <f>IF(COUNTIF($AL40,CN$8),IF(COUNTIF($LX40:MM40,"")&lt;CN$13,CONCATENATE(" + ",VLOOKUP(MN$10,$BU$14:$BW$44,2,FALSE)),VLOOKUP(MN$10,$BU$14:$BW$44,2,FALSE)),"")</f>
        <v/>
      </c>
      <c r="MO40" s="182" t="str">
        <f>IF(COUNTIF($AL40,CO$8),IF(COUNTIF($LX40:MN40,"")&lt;CO$13,CONCATENATE(" + ",VLOOKUP(MO$10,$BU$14:$BW$44,2,FALSE)),VLOOKUP(MO$10,$BU$14:$BW$44,2,FALSE)),"")</f>
        <v/>
      </c>
      <c r="MP40" s="182" t="str">
        <f>IF(COUNTIF($AL40,CP$8),IF(COUNTIF($LX40:MO40,"")&lt;CP$13,CONCATENATE(" + ",VLOOKUP(MP$10,$BU$14:$BW$44,2,FALSE)),VLOOKUP(MP$10,$BU$14:$BW$44,2,FALSE)),"")</f>
        <v/>
      </c>
      <c r="MQ40" s="182" t="str">
        <f>IF(COUNTIF($AL40,CQ$8),IF(COUNTIF($LX40:MP40,"")&lt;CQ$13,CONCATENATE(" + ",VLOOKUP(MQ$10,$BU$14:$BW$44,2,FALSE)),VLOOKUP(MQ$10,$BU$14:$BW$44,2,FALSE)),"")</f>
        <v/>
      </c>
      <c r="MR40" s="182" t="str">
        <f>IF(COUNTIF($AL40,CR$8),IF(COUNTIF($LX40:MQ40,"")&lt;CR$13,CONCATENATE(" + ",VLOOKUP(MR$10,$BU$14:$BW$44,2,FALSE)),VLOOKUP(MR$10,$BU$14:$BW$44,2,FALSE)),"")</f>
        <v/>
      </c>
      <c r="MS40" s="182" t="str">
        <f>IF(COUNTIF($AL40,CS$8),IF(COUNTIF($LX40:MR40,"")&lt;CS$13,CONCATENATE(" + ",VLOOKUP(MS$10,$BU$14:$BW$44,2,FALSE)),VLOOKUP(MS$10,$BU$14:$BW$44,2,FALSE)),"")</f>
        <v/>
      </c>
      <c r="MT40" s="182" t="str">
        <f>IF(COUNTIF($AL40,CT$8),IF(COUNTIF($LX40:MS40,"")&lt;CT$13,CONCATENATE(" + ",VLOOKUP(MT$10,$BU$14:$BW$44,2,FALSE)),VLOOKUP(MT$10,$BU$14:$BW$44,2,FALSE)),"")</f>
        <v/>
      </c>
      <c r="MU40" s="182" t="str">
        <f>IF(COUNTIF($AL40,CU$8),IF(COUNTIF($LX40:MT40,"")&lt;CU$13,CONCATENATE(" + ",VLOOKUP(MU$10,$BU$14:$BW$44,2,FALSE)),VLOOKUP(MU$10,$BU$14:$BW$44,2,FALSE)),"")</f>
        <v/>
      </c>
      <c r="MV40" s="182" t="str">
        <f>IF(COUNTIF($AL40,CV$8),IF(COUNTIF($LX40:MU40,"")&lt;CV$13,CONCATENATE(" + ",VLOOKUP(MV$10,$BU$14:$BW$44,2,FALSE)),VLOOKUP(MV$10,$BU$14:$BW$44,2,FALSE)),"")</f>
        <v/>
      </c>
      <c r="MW40" s="183" t="str">
        <f>IF(COUNTIF($AL40,CW$8),IF(COUNTIF($LX40:MV40,"")&lt;CW$13,CONCATENATE(" + ",VLOOKUP(MW$10,$BU$14:$BW$44,2,FALSE)),VLOOKUP(MW$10,$BU$14:$BW$44,2,FALSE)),"")</f>
        <v/>
      </c>
      <c r="MX40" s="181" t="str">
        <f t="shared" si="164"/>
        <v/>
      </c>
      <c r="MY40" s="184">
        <f t="shared" si="165"/>
        <v>0</v>
      </c>
      <c r="MZ40" s="182" t="str">
        <f t="shared" si="166"/>
        <v/>
      </c>
      <c r="NA40" s="182" t="str">
        <f t="shared" si="167"/>
        <v/>
      </c>
      <c r="NB40" s="182" t="str">
        <f t="shared" si="168"/>
        <v/>
      </c>
      <c r="NC40" s="182" t="str">
        <f t="shared" si="169"/>
        <v/>
      </c>
      <c r="ND40" s="182" t="str">
        <f t="shared" si="170"/>
        <v/>
      </c>
      <c r="NE40" s="182" t="str">
        <f t="shared" si="171"/>
        <v/>
      </c>
      <c r="NF40" s="182" t="str">
        <f t="shared" si="172"/>
        <v/>
      </c>
      <c r="NG40" s="182" t="str">
        <f t="shared" si="173"/>
        <v/>
      </c>
      <c r="NH40" s="182" t="str">
        <f t="shared" si="174"/>
        <v/>
      </c>
      <c r="NI40" s="182" t="str">
        <f t="shared" si="175"/>
        <v/>
      </c>
      <c r="NJ40" s="182" t="str">
        <f t="shared" si="176"/>
        <v/>
      </c>
      <c r="NK40" s="182" t="str">
        <f t="shared" si="177"/>
        <v/>
      </c>
      <c r="NL40" s="182" t="str">
        <f t="shared" si="178"/>
        <v/>
      </c>
      <c r="NM40" s="182" t="str">
        <f t="shared" si="179"/>
        <v/>
      </c>
      <c r="NN40" s="182" t="str">
        <f t="shared" si="180"/>
        <v/>
      </c>
      <c r="NO40" s="182" t="str">
        <f t="shared" si="181"/>
        <v/>
      </c>
      <c r="NP40" s="182" t="str">
        <f t="shared" si="182"/>
        <v/>
      </c>
      <c r="NQ40" s="182" t="str">
        <f t="shared" si="183"/>
        <v/>
      </c>
      <c r="NR40" s="182" t="str">
        <f t="shared" si="184"/>
        <v/>
      </c>
      <c r="NS40" s="182" t="str">
        <f t="shared" si="185"/>
        <v/>
      </c>
      <c r="NT40" s="182" t="str">
        <f t="shared" si="186"/>
        <v/>
      </c>
      <c r="NU40" s="182" t="str">
        <f t="shared" si="187"/>
        <v/>
      </c>
      <c r="NV40" s="182" t="str">
        <f t="shared" si="188"/>
        <v/>
      </c>
      <c r="NW40" s="183" t="str">
        <f t="shared" si="189"/>
        <v/>
      </c>
    </row>
    <row r="41" spans="1:387" ht="17.25" customHeight="1" x14ac:dyDescent="0.25">
      <c r="A41" s="223" t="s">
        <v>390</v>
      </c>
      <c r="B41" s="224" t="s">
        <v>463</v>
      </c>
      <c r="C41" s="225" t="s">
        <v>464</v>
      </c>
      <c r="D41" s="225" t="s">
        <v>465</v>
      </c>
      <c r="E41" s="226" t="s">
        <v>466</v>
      </c>
      <c r="F41" s="227" t="s">
        <v>467</v>
      </c>
      <c r="G41" s="225" t="s">
        <v>129</v>
      </c>
      <c r="H41" s="225" t="s">
        <v>396</v>
      </c>
      <c r="I41" s="227" t="s">
        <v>468</v>
      </c>
      <c r="J41" s="227" t="s">
        <v>469</v>
      </c>
      <c r="K41" s="227" t="s">
        <v>470</v>
      </c>
      <c r="L41" s="227" t="s">
        <v>471</v>
      </c>
      <c r="M41" s="227" t="s">
        <v>472</v>
      </c>
      <c r="N41" s="228" t="s">
        <v>473</v>
      </c>
      <c r="O41" s="228" t="s">
        <v>474</v>
      </c>
      <c r="P41" s="228" t="s">
        <v>475</v>
      </c>
      <c r="Q41" s="228" t="s">
        <v>476</v>
      </c>
      <c r="R41" s="228" t="s">
        <v>405</v>
      </c>
      <c r="S41" s="228" t="s">
        <v>466</v>
      </c>
      <c r="T41" s="229">
        <v>35000</v>
      </c>
      <c r="U41" s="230" t="s">
        <v>477</v>
      </c>
      <c r="V41" s="230" t="s">
        <v>428</v>
      </c>
      <c r="W41" s="229">
        <v>35000</v>
      </c>
      <c r="X41" s="229">
        <v>0</v>
      </c>
      <c r="Y41" s="229" t="s">
        <v>429</v>
      </c>
      <c r="Z41" s="229" t="s">
        <v>409</v>
      </c>
      <c r="AA41" s="231">
        <v>15000</v>
      </c>
      <c r="AB41" s="223"/>
      <c r="AC41" s="223"/>
      <c r="AD41" s="223"/>
      <c r="AE41" s="223"/>
      <c r="AF41" s="223"/>
      <c r="AG41" s="276" t="s">
        <v>222</v>
      </c>
      <c r="AH41" s="233" t="s">
        <v>247</v>
      </c>
      <c r="AI41" s="233" t="s">
        <v>273</v>
      </c>
      <c r="AJ41" s="233" t="s">
        <v>300</v>
      </c>
      <c r="AK41" s="233" t="s">
        <v>325</v>
      </c>
      <c r="AL41" s="233" t="s">
        <v>352</v>
      </c>
      <c r="AM41" s="41" t="s">
        <v>160</v>
      </c>
      <c r="AN41" s="42">
        <v>0</v>
      </c>
      <c r="AO41" s="232" t="s">
        <v>478</v>
      </c>
      <c r="AP41" s="42">
        <v>7</v>
      </c>
      <c r="AQ41" s="41" t="s">
        <v>411</v>
      </c>
      <c r="AR41" s="43">
        <v>10</v>
      </c>
      <c r="AS41" s="41" t="s">
        <v>412</v>
      </c>
      <c r="AT41" s="43">
        <v>6</v>
      </c>
      <c r="AU41" s="75" t="str">
        <f t="shared" si="1"/>
        <v>Ne</v>
      </c>
      <c r="AV41" s="75">
        <f t="shared" si="2"/>
        <v>0</v>
      </c>
      <c r="AW41" s="75" t="str">
        <f t="shared" si="3"/>
        <v>Ano</v>
      </c>
      <c r="AX41" s="75">
        <f t="shared" si="4"/>
        <v>12</v>
      </c>
      <c r="AY41" s="75" t="str">
        <f t="shared" si="5"/>
        <v>Do 10 000</v>
      </c>
      <c r="AZ41" s="75">
        <f t="shared" si="6"/>
        <v>8</v>
      </c>
      <c r="BA41" s="75" t="str">
        <f t="shared" si="7"/>
        <v>Ne</v>
      </c>
      <c r="BB41" s="75">
        <f t="shared" si="8"/>
        <v>0</v>
      </c>
      <c r="BC41" s="75" t="str">
        <f t="shared" si="9"/>
        <v>Ano</v>
      </c>
      <c r="BD41" s="75">
        <f t="shared" si="10"/>
        <v>12</v>
      </c>
      <c r="BE41" s="75" t="str">
        <f t="shared" si="11"/>
        <v>Ne</v>
      </c>
      <c r="BF41" s="75">
        <f t="shared" si="12"/>
        <v>0</v>
      </c>
      <c r="BG41" s="69">
        <f t="shared" si="13"/>
        <v>32</v>
      </c>
      <c r="BH41" s="70">
        <f t="shared" si="14"/>
        <v>23</v>
      </c>
      <c r="BI41" s="69">
        <f t="shared" si="15"/>
        <v>55</v>
      </c>
      <c r="BJ41" s="71">
        <f t="shared" si="16"/>
        <v>0.08</v>
      </c>
      <c r="BK41" s="204">
        <f t="shared" si="17"/>
        <v>0.55000000000000004</v>
      </c>
      <c r="BL41" s="72">
        <f t="shared" si="18"/>
        <v>0.42857142857142855</v>
      </c>
      <c r="BM41" s="83">
        <f t="shared" si="19"/>
        <v>1</v>
      </c>
      <c r="BN41" s="221">
        <f t="shared" si="20"/>
        <v>1</v>
      </c>
      <c r="BO41" s="202">
        <f t="shared" si="21"/>
        <v>15000</v>
      </c>
      <c r="BP41" s="101" t="str">
        <f t="shared" si="22"/>
        <v>Olomouc</v>
      </c>
      <c r="BQ41" s="100">
        <v>14200</v>
      </c>
      <c r="BR41" s="95" t="s">
        <v>66</v>
      </c>
      <c r="BS41" s="95" t="s">
        <v>66</v>
      </c>
      <c r="BT41" s="16"/>
      <c r="BU41" s="45"/>
      <c r="BV41" s="44"/>
      <c r="BW41" s="45"/>
      <c r="BX41" s="179" t="str">
        <f t="shared" si="23"/>
        <v/>
      </c>
      <c r="BY41" s="173" t="str">
        <f t="shared" si="24"/>
        <v>Ne</v>
      </c>
      <c r="BZ41" s="173" t="str">
        <f>IF(COUNTIF($AG41,BZ$8),IF(COUNTIF($BX41:BY41,"")&lt;BZ$13,CONCATENATE(" + ",VLOOKUP(BZ$10,$BU$14:$BW$44,2,FALSE)),VLOOKUP(BZ$10,$BU$14:$BW$44,2,FALSE)),"")</f>
        <v/>
      </c>
      <c r="CA41" s="173" t="str">
        <f>IF(COUNTIF($AG41,CA$8),IF(COUNTIF($BX41:BZ41,"")&lt;CA$13,CONCATENATE(" + ",VLOOKUP(CA$10,$BU$14:$BW$44,2,FALSE)),VLOOKUP(CA$10,$BU$14:$BW$44,2,FALSE)),"")</f>
        <v/>
      </c>
      <c r="CB41" s="173" t="str">
        <f>IF(COUNTIF($AG41,CB$8),IF(COUNTIF($BX41:CA41,"")&lt;CB$13,CONCATENATE(" + ",VLOOKUP(CB$10,$BU$14:$BW$44,2,FALSE)),VLOOKUP(CB$10,$BU$14:$BW$44,2,FALSE)),"")</f>
        <v/>
      </c>
      <c r="CC41" s="173" t="str">
        <f>IF(COUNTIF($AG41,CC$8),IF(COUNTIF($BX41:CB41,"")&lt;CC$13,CONCATENATE(" + ",VLOOKUP(CC$10,$BU$14:$BW$44,2,FALSE)),VLOOKUP(CC$10,$BU$14:$BW$44,2,FALSE)),"")</f>
        <v/>
      </c>
      <c r="CD41" s="173" t="str">
        <f>IF(COUNTIF($AG41,CD$8),IF(COUNTIF($BX41:CC41,"")&lt;CD$13,CONCATENATE(" + ",VLOOKUP(CD$10,$BU$14:$BW$44,2,FALSE)),VLOOKUP(CD$10,$BU$14:$BW$44,2,FALSE)),"")</f>
        <v/>
      </c>
      <c r="CE41" s="173" t="str">
        <f>IF(COUNTIF($AG41,CE$8),IF(COUNTIF($BX41:CD41,"")&lt;CE$13,CONCATENATE(" + ",VLOOKUP(CE$10,$BU$14:$BW$44,2,FALSE)),VLOOKUP(CE$10,$BU$14:$BW$44,2,FALSE)),"")</f>
        <v/>
      </c>
      <c r="CF41" s="173" t="str">
        <f>IF(COUNTIF($AG41,CF$8),IF(COUNTIF($BX41:CE41,"")&lt;CF$13,CONCATENATE(" + ",VLOOKUP(CF$10,$BU$14:$BW$44,2,FALSE)),VLOOKUP(CF$10,$BU$14:$BW$44,2,FALSE)),"")</f>
        <v/>
      </c>
      <c r="CG41" s="173" t="str">
        <f>IF(COUNTIF($AG41,CG$8),IF(COUNTIF($BX41:CF41,"")&lt;CG$13,CONCATENATE(" + ",VLOOKUP(CG$10,$BU$14:$BW$44,2,FALSE)),VLOOKUP(CG$10,$BU$14:$BW$44,2,FALSE)),"")</f>
        <v/>
      </c>
      <c r="CH41" s="173" t="str">
        <f>IF(COUNTIF($AG41,CH$8),IF(COUNTIF($BX41:CG41,"")&lt;CH$13,CONCATENATE(" + ",VLOOKUP(CH$10,$BU$14:$BW$44,2,FALSE)),VLOOKUP(CH$10,$BU$14:$BW$44,2,FALSE)),"")</f>
        <v/>
      </c>
      <c r="CI41" s="173" t="str">
        <f>IF(COUNTIF($AG41,CI$8),IF(COUNTIF($BX41:CH41,"")&lt;CI$13,CONCATENATE(" + ",VLOOKUP(CI$10,$BU$14:$BW$44,2,FALSE)),VLOOKUP(CI$10,$BU$14:$BW$44,2,FALSE)),"")</f>
        <v/>
      </c>
      <c r="CJ41" s="173" t="str">
        <f>IF(COUNTIF($AG41,CJ$8),IF(COUNTIF($BX41:CI41,"")&lt;CJ$13,CONCATENATE(" + ",VLOOKUP(CJ$10,$BU$14:$BW$44,2,FALSE)),VLOOKUP(CJ$10,$BU$14:$BW$44,2,FALSE)),"")</f>
        <v/>
      </c>
      <c r="CK41" s="173" t="str">
        <f>IF(COUNTIF($AG41,CK$8),IF(COUNTIF($BX41:CJ41,"")&lt;CK$13,CONCATENATE(" + ",VLOOKUP(CK$10,$BU$14:$BW$44,2,FALSE)),VLOOKUP(CK$10,$BU$14:$BW$44,2,FALSE)),"")</f>
        <v/>
      </c>
      <c r="CL41" s="173" t="str">
        <f>IF(COUNTIF($AG41,CL$8),IF(COUNTIF($BX41:CK41,"")&lt;CL$13,CONCATENATE(" + ",VLOOKUP(CL$10,$BU$14:$BW$44,2,FALSE)),VLOOKUP(CL$10,$BU$14:$BW$44,2,FALSE)),"")</f>
        <v/>
      </c>
      <c r="CM41" s="173" t="str">
        <f>IF(COUNTIF($AG41,CM$8),IF(COUNTIF($BX41:CL41,"")&lt;CM$13,CONCATENATE(" + ",VLOOKUP(CM$10,$BU$14:$BW$44,2,FALSE)),VLOOKUP(CM$10,$BU$14:$BW$44,2,FALSE)),"")</f>
        <v/>
      </c>
      <c r="CN41" s="173" t="str">
        <f>IF(COUNTIF($AG41,CN$8),IF(COUNTIF($BX41:CM41,"")&lt;CN$13,CONCATENATE(" + ",VLOOKUP(CN$10,$BU$14:$BW$44,2,FALSE)),VLOOKUP(CN$10,$BU$14:$BW$44,2,FALSE)),"")</f>
        <v/>
      </c>
      <c r="CO41" s="173" t="str">
        <f>IF(COUNTIF($AG41,CO$8),IF(COUNTIF($BX41:CN41,"")&lt;CO$13,CONCATENATE(" + ",VLOOKUP(CO$10,$BU$14:$BW$44,2,FALSE)),VLOOKUP(CO$10,$BU$14:$BW$44,2,FALSE)),"")</f>
        <v/>
      </c>
      <c r="CP41" s="173" t="str">
        <f>IF(COUNTIF($AG41,CP$8),IF(COUNTIF($BX41:CO41,"")&lt;CP$13,CONCATENATE(" + ",VLOOKUP(CP$10,$BU$14:$BW$44,2,FALSE)),VLOOKUP(CP$10,$BU$14:$BW$44,2,FALSE)),"")</f>
        <v/>
      </c>
      <c r="CQ41" s="173" t="str">
        <f>IF(COUNTIF($AG41,CQ$8),IF(COUNTIF($BX41:CP41,"")&lt;CQ$13,CONCATENATE(" + ",VLOOKUP(CQ$10,$BU$14:$BW$44,2,FALSE)),VLOOKUP(CQ$10,$BU$14:$BW$44,2,FALSE)),"")</f>
        <v/>
      </c>
      <c r="CR41" s="173" t="str">
        <f>IF(COUNTIF($AG41,CR$8),IF(COUNTIF($BX41:CQ41,"")&lt;CR$13,CONCATENATE(" + ",VLOOKUP(CR$10,$BU$14:$BW$44,2,FALSE)),VLOOKUP(CR$10,$BU$14:$BW$44,2,FALSE)),"")</f>
        <v/>
      </c>
      <c r="CS41" s="173" t="str">
        <f>IF(COUNTIF($AG41,CS$8),IF(COUNTIF($BX41:CR41,"")&lt;CS$13,CONCATENATE(" + ",VLOOKUP(CS$10,$BU$14:$BW$44,2,FALSE)),VLOOKUP(CS$10,$BU$14:$BW$44,2,FALSE)),"")</f>
        <v/>
      </c>
      <c r="CT41" s="173" t="str">
        <f>IF(COUNTIF($AG41,CT$8),IF(COUNTIF($BX41:CS41,"")&lt;CT$13,CONCATENATE(" + ",VLOOKUP(CT$10,$BU$14:$BW$44,2,FALSE)),VLOOKUP(CT$10,$BU$14:$BW$44,2,FALSE)),"")</f>
        <v/>
      </c>
      <c r="CU41" s="173" t="str">
        <f>IF(COUNTIF($AG41,CU$8),IF(COUNTIF($BX41:CT41,"")&lt;CU$13,CONCATENATE(" + ",VLOOKUP(CU$10,$BU$14:$BW$44,2,FALSE)),VLOOKUP(CU$10,$BU$14:$BW$44,2,FALSE)),"")</f>
        <v/>
      </c>
      <c r="CV41" s="173" t="str">
        <f>IF(COUNTIF($AG41,CV$8),IF(COUNTIF($BX41:CU41,"")&lt;CV$13,CONCATENATE(" + ",VLOOKUP(CV$10,$BU$14:$BW$44,2,FALSE)),VLOOKUP(CV$10,$BU$14:$BW$44,2,FALSE)),"")</f>
        <v/>
      </c>
      <c r="CW41" s="173" t="str">
        <f>IF(COUNTIF($AG41,CW$8),IF(COUNTIF($BX41:CV41,"")&lt;CW$13,CONCATENATE(" + ",VLOOKUP(CW$10,$BU$14:$BW$44,2,FALSE)),VLOOKUP(CW$10,$BU$14:$BW$44,2,FALSE)),"")</f>
        <v/>
      </c>
      <c r="CX41" s="179" t="str">
        <f t="shared" si="25"/>
        <v/>
      </c>
      <c r="CY41" s="174">
        <f t="shared" si="26"/>
        <v>0</v>
      </c>
      <c r="CZ41" s="173" t="str">
        <f t="shared" si="27"/>
        <v/>
      </c>
      <c r="DA41" s="173" t="str">
        <f t="shared" si="28"/>
        <v/>
      </c>
      <c r="DB41" s="173" t="str">
        <f t="shared" si="29"/>
        <v/>
      </c>
      <c r="DC41" s="173" t="str">
        <f t="shared" si="30"/>
        <v/>
      </c>
      <c r="DD41" s="173" t="str">
        <f t="shared" si="31"/>
        <v/>
      </c>
      <c r="DE41" s="173" t="str">
        <f t="shared" si="32"/>
        <v/>
      </c>
      <c r="DF41" s="173" t="str">
        <f t="shared" si="33"/>
        <v/>
      </c>
      <c r="DG41" s="173" t="str">
        <f t="shared" si="34"/>
        <v/>
      </c>
      <c r="DH41" s="173" t="str">
        <f t="shared" si="35"/>
        <v/>
      </c>
      <c r="DI41" s="173" t="str">
        <f t="shared" si="36"/>
        <v/>
      </c>
      <c r="DJ41" s="173" t="str">
        <f t="shared" si="37"/>
        <v/>
      </c>
      <c r="DK41" s="173" t="str">
        <f t="shared" si="38"/>
        <v/>
      </c>
      <c r="DL41" s="173" t="str">
        <f t="shared" si="39"/>
        <v/>
      </c>
      <c r="DM41" s="173" t="str">
        <f t="shared" si="40"/>
        <v/>
      </c>
      <c r="DN41" s="173" t="str">
        <f t="shared" si="41"/>
        <v/>
      </c>
      <c r="DO41" s="173" t="str">
        <f t="shared" si="42"/>
        <v/>
      </c>
      <c r="DP41" s="173" t="str">
        <f t="shared" si="43"/>
        <v/>
      </c>
      <c r="DQ41" s="173" t="str">
        <f t="shared" si="44"/>
        <v/>
      </c>
      <c r="DR41" s="173" t="str">
        <f t="shared" si="45"/>
        <v/>
      </c>
      <c r="DS41" s="173" t="str">
        <f t="shared" si="46"/>
        <v/>
      </c>
      <c r="DT41" s="173" t="str">
        <f t="shared" si="47"/>
        <v/>
      </c>
      <c r="DU41" s="173" t="str">
        <f t="shared" si="48"/>
        <v/>
      </c>
      <c r="DV41" s="173" t="str">
        <f t="shared" si="49"/>
        <v/>
      </c>
      <c r="DW41" s="180" t="str">
        <f t="shared" si="50"/>
        <v/>
      </c>
      <c r="DX41" s="181" t="str">
        <f t="shared" si="190"/>
        <v>Ano</v>
      </c>
      <c r="DY41" s="182" t="str">
        <f t="shared" si="51"/>
        <v/>
      </c>
      <c r="DZ41" s="182" t="str">
        <f>IF(COUNTIF($AH41,BZ$8),IF(COUNTIF($DX41:DY41,"")&lt;BZ$13,CONCATENATE(" + ",VLOOKUP(DZ$10,$BU$14:$BW$44,2,FALSE)),VLOOKUP(DZ$10,$BU$14:$BW$44,2,FALSE)),"")</f>
        <v/>
      </c>
      <c r="EA41" s="182" t="str">
        <f>IF(COUNTIF($AH41,CA$8),IF(COUNTIF($DX41:DZ41,"")&lt;CA$13,CONCATENATE(" + ",VLOOKUP(EA$10,$BU$14:$BW$44,2,FALSE)),VLOOKUP(EA$10,$BU$14:$BW$44,2,FALSE)),"")</f>
        <v/>
      </c>
      <c r="EB41" s="182" t="str">
        <f>IF(COUNTIF($AH41,CB$8),IF(COUNTIF($DX41:EA41,"")&lt;CB$13,CONCATENATE(" + ",VLOOKUP(EB$10,$BU$14:$BW$44,2,FALSE)),VLOOKUP(EB$10,$BU$14:$BW$44,2,FALSE)),"")</f>
        <v/>
      </c>
      <c r="EC41" s="182" t="str">
        <f>IF(COUNTIF($AH41,CC$8),IF(COUNTIF($DX41:EB41,"")&lt;CC$13,CONCATENATE(" + ",VLOOKUP(EC$10,$BU$14:$BW$44,2,FALSE)),VLOOKUP(EC$10,$BU$14:$BW$44,2,FALSE)),"")</f>
        <v/>
      </c>
      <c r="ED41" s="182" t="str">
        <f>IF(COUNTIF($AH41,CD$8),IF(COUNTIF($DX41:EC41,"")&lt;CD$13,CONCATENATE(" + ",VLOOKUP(ED$10,$BU$14:$BW$44,2,FALSE)),VLOOKUP(ED$10,$BU$14:$BW$44,2,FALSE)),"")</f>
        <v/>
      </c>
      <c r="EE41" s="182" t="str">
        <f>IF(COUNTIF($AH41,CE$8),IF(COUNTIF($DX41:ED41,"")&lt;CE$13,CONCATENATE(" + ",VLOOKUP(EE$10,$BU$14:$BW$44,2,FALSE)),VLOOKUP(EE$10,$BU$14:$BW$44,2,FALSE)),"")</f>
        <v/>
      </c>
      <c r="EF41" s="182" t="str">
        <f>IF(COUNTIF($AH41,CF$8),IF(COUNTIF($DX41:EE41,"")&lt;CF$13,CONCATENATE(" + ",VLOOKUP(EF$10,$BU$14:$BW$44,2,FALSE)),VLOOKUP(EF$10,$BU$14:$BW$44,2,FALSE)),"")</f>
        <v/>
      </c>
      <c r="EG41" s="182" t="str">
        <f>IF(COUNTIF($AH41,CG$8),IF(COUNTIF($DX41:EF41,"")&lt;CG$13,CONCATENATE(" + ",VLOOKUP(EG$10,$BU$14:$BW$44,2,FALSE)),VLOOKUP(EG$10,$BU$14:$BW$44,2,FALSE)),"")</f>
        <v/>
      </c>
      <c r="EH41" s="182" t="str">
        <f>IF(COUNTIF($AH41,CH$8),IF(COUNTIF($DX41:EG41,"")&lt;CH$13,CONCATENATE(" + ",VLOOKUP(EH$10,$BU$14:$BW$44,2,FALSE)),VLOOKUP(EH$10,$BU$14:$BW$44,2,FALSE)),"")</f>
        <v/>
      </c>
      <c r="EI41" s="182" t="str">
        <f>IF(COUNTIF($AH41,CI$8),IF(COUNTIF($DX41:EH41,"")&lt;CI$13,CONCATENATE(" + ",VLOOKUP(EI$10,$BU$14:$BW$44,2,FALSE)),VLOOKUP(EI$10,$BU$14:$BW$44,2,FALSE)),"")</f>
        <v/>
      </c>
      <c r="EJ41" s="182" t="str">
        <f>IF(COUNTIF($AH41,CJ$8),IF(COUNTIF($DX41:EI41,"")&lt;CJ$13,CONCATENATE(" + ",VLOOKUP(EJ$10,$BU$14:$BW$44,2,FALSE)),VLOOKUP(EJ$10,$BU$14:$BW$44,2,FALSE)),"")</f>
        <v/>
      </c>
      <c r="EK41" s="182" t="str">
        <f>IF(COUNTIF($AH41,CK$8),IF(COUNTIF($DX41:EJ41,"")&lt;CK$13,CONCATENATE(" + ",VLOOKUP(EK$10,$BU$14:$BW$44,2,FALSE)),VLOOKUP(EK$10,$BU$14:$BW$44,2,FALSE)),"")</f>
        <v/>
      </c>
      <c r="EL41" s="182" t="str">
        <f>IF(COUNTIF($AH41,CL$8),IF(COUNTIF($DX41:EK41,"")&lt;CL$13,CONCATENATE(" + ",VLOOKUP(EL$10,$BU$14:$BW$44,2,FALSE)),VLOOKUP(EL$10,$BU$14:$BW$44,2,FALSE)),"")</f>
        <v/>
      </c>
      <c r="EM41" s="182" t="str">
        <f>IF(COUNTIF($AH41,CM$8),IF(COUNTIF($DX41:EL41,"")&lt;CM$13,CONCATENATE(" + ",VLOOKUP(EM$10,$BU$14:$BW$44,2,FALSE)),VLOOKUP(EM$10,$BU$14:$BW$44,2,FALSE)),"")</f>
        <v/>
      </c>
      <c r="EN41" s="182" t="str">
        <f>IF(COUNTIF($AH41,CN$8),IF(COUNTIF($DX41:EM41,"")&lt;CN$13,CONCATENATE(" + ",VLOOKUP(EN$10,$BU$14:$BW$44,2,FALSE)),VLOOKUP(EN$10,$BU$14:$BW$44,2,FALSE)),"")</f>
        <v/>
      </c>
      <c r="EO41" s="182" t="str">
        <f>IF(COUNTIF($AH41,CO$8),IF(COUNTIF($DX41:EN41,"")&lt;CO$13,CONCATENATE(" + ",VLOOKUP(EO$10,$BU$14:$BW$44,2,FALSE)),VLOOKUP(EO$10,$BU$14:$BW$44,2,FALSE)),"")</f>
        <v/>
      </c>
      <c r="EP41" s="182" t="str">
        <f>IF(COUNTIF($AH41,CP$8),IF(COUNTIF($DX41:EO41,"")&lt;CP$13,CONCATENATE(" + ",VLOOKUP(EP$10,$BU$14:$BW$44,2,FALSE)),VLOOKUP(EP$10,$BU$14:$BW$44,2,FALSE)),"")</f>
        <v/>
      </c>
      <c r="EQ41" s="182" t="str">
        <f>IF(COUNTIF($AH41,CQ$8),IF(COUNTIF($DX41:EP41,"")&lt;CQ$13,CONCATENATE(" + ",VLOOKUP(EQ$10,$BU$14:$BW$44,2,FALSE)),VLOOKUP(EQ$10,$BU$14:$BW$44,2,FALSE)),"")</f>
        <v/>
      </c>
      <c r="ER41" s="182" t="str">
        <f>IF(COUNTIF($AH41,CR$8),IF(COUNTIF($DX41:EQ41,"")&lt;CR$13,CONCATENATE(" + ",VLOOKUP(ER$10,$BU$14:$BW$44,2,FALSE)),VLOOKUP(ER$10,$BU$14:$BW$44,2,FALSE)),"")</f>
        <v/>
      </c>
      <c r="ES41" s="182" t="str">
        <f>IF(COUNTIF($AH41,CS$8),IF(COUNTIF($DX41:ER41,"")&lt;CS$13,CONCATENATE(" + ",VLOOKUP(ES$10,$BU$14:$BW$44,2,FALSE)),VLOOKUP(ES$10,$BU$14:$BW$44,2,FALSE)),"")</f>
        <v/>
      </c>
      <c r="ET41" s="182" t="str">
        <f>IF(COUNTIF($AH41,CT$8),IF(COUNTIF($DX41:ES41,"")&lt;CT$13,CONCATENATE(" + ",VLOOKUP(ET$10,$BU$14:$BW$44,2,FALSE)),VLOOKUP(ET$10,$BU$14:$BW$44,2,FALSE)),"")</f>
        <v/>
      </c>
      <c r="EU41" s="182" t="str">
        <f>IF(COUNTIF($AH41,CU$8),IF(COUNTIF($DX41:ET41,"")&lt;CU$13,CONCATENATE(" + ",VLOOKUP(EU$10,$BU$14:$BW$44,2,FALSE)),VLOOKUP(EU$10,$BU$14:$BW$44,2,FALSE)),"")</f>
        <v/>
      </c>
      <c r="EV41" s="182" t="str">
        <f>IF(COUNTIF($AH41,CV$8),IF(COUNTIF($DX41:EU41,"")&lt;CV$13,CONCATENATE(" + ",VLOOKUP(EV$10,$BU$14:$BW$44,2,FALSE)),VLOOKUP(EV$10,$BU$14:$BW$44,2,FALSE)),"")</f>
        <v/>
      </c>
      <c r="EW41" s="183" t="str">
        <f>IF(COUNTIF($AH41,CW$8),IF(COUNTIF($DX41:EV41,"")&lt;CW$13,CONCATENATE(" + ",VLOOKUP(EW$10,$BU$14:$BW$44,2,FALSE)),VLOOKUP(EW$10,$BU$14:$BW$44,2,FALSE)),"")</f>
        <v/>
      </c>
      <c r="EX41" s="181">
        <f t="shared" si="52"/>
        <v>12</v>
      </c>
      <c r="EY41" s="184" t="str">
        <f t="shared" si="53"/>
        <v/>
      </c>
      <c r="EZ41" s="182" t="str">
        <f t="shared" si="54"/>
        <v/>
      </c>
      <c r="FA41" s="182" t="str">
        <f t="shared" si="55"/>
        <v/>
      </c>
      <c r="FB41" s="182" t="str">
        <f t="shared" si="56"/>
        <v/>
      </c>
      <c r="FC41" s="182" t="str">
        <f t="shared" si="57"/>
        <v/>
      </c>
      <c r="FD41" s="182" t="str">
        <f t="shared" si="58"/>
        <v/>
      </c>
      <c r="FE41" s="182" t="str">
        <f t="shared" si="59"/>
        <v/>
      </c>
      <c r="FF41" s="182" t="str">
        <f t="shared" si="60"/>
        <v/>
      </c>
      <c r="FG41" s="182" t="str">
        <f t="shared" si="61"/>
        <v/>
      </c>
      <c r="FH41" s="182" t="str">
        <f t="shared" si="62"/>
        <v/>
      </c>
      <c r="FI41" s="182" t="str">
        <f t="shared" si="63"/>
        <v/>
      </c>
      <c r="FJ41" s="182" t="str">
        <f t="shared" si="64"/>
        <v/>
      </c>
      <c r="FK41" s="182" t="str">
        <f t="shared" si="65"/>
        <v/>
      </c>
      <c r="FL41" s="182" t="str">
        <f t="shared" si="66"/>
        <v/>
      </c>
      <c r="FM41" s="182" t="str">
        <f t="shared" si="67"/>
        <v/>
      </c>
      <c r="FN41" s="182" t="str">
        <f t="shared" si="68"/>
        <v/>
      </c>
      <c r="FO41" s="182" t="str">
        <f t="shared" si="69"/>
        <v/>
      </c>
      <c r="FP41" s="182" t="str">
        <f t="shared" si="70"/>
        <v/>
      </c>
      <c r="FQ41" s="182" t="str">
        <f t="shared" si="71"/>
        <v/>
      </c>
      <c r="FR41" s="182" t="str">
        <f t="shared" si="72"/>
        <v/>
      </c>
      <c r="FS41" s="182" t="str">
        <f t="shared" si="73"/>
        <v/>
      </c>
      <c r="FT41" s="182" t="str">
        <f t="shared" si="74"/>
        <v/>
      </c>
      <c r="FU41" s="182" t="str">
        <f t="shared" si="75"/>
        <v/>
      </c>
      <c r="FV41" s="182" t="str">
        <f t="shared" si="76"/>
        <v/>
      </c>
      <c r="FW41" s="183" t="str">
        <f t="shared" si="77"/>
        <v/>
      </c>
      <c r="FX41" s="179" t="str">
        <f t="shared" si="78"/>
        <v>Do 10 000</v>
      </c>
      <c r="FY41" s="173" t="str">
        <f t="shared" si="79"/>
        <v/>
      </c>
      <c r="FZ41" s="173" t="str">
        <f>IF(COUNTIF($AI41,BZ$8),IF(COUNTIF($FX41:FY41,"")&lt;BZ$13,CONCATENATE(" + ",VLOOKUP(FZ$10,$BU$14:$BW$44,2,FALSE)),VLOOKUP(FZ$10,$BU$14:$BW$44,2,FALSE)),"")</f>
        <v/>
      </c>
      <c r="GA41" s="173" t="str">
        <f>IF(COUNTIF($AI41,CA$8),IF(COUNTIF($FX41:FZ41,"")&lt;CA$13,CONCATENATE(" + ",VLOOKUP(GA$10,$BU$14:$BW$44,2,FALSE)),VLOOKUP(GA$10,$BU$14:$BW$44,2,FALSE)),"")</f>
        <v/>
      </c>
      <c r="GB41" s="173" t="str">
        <f>IF(COUNTIF($AI41,CB$8),IF(COUNTIF($FX41:GA41,"")&lt;CB$13,CONCATENATE(" + ",VLOOKUP(GB$10,$BU$14:$BW$44,2,FALSE)),VLOOKUP(GB$10,$BU$14:$BW$44,2,FALSE)),"")</f>
        <v/>
      </c>
      <c r="GC41" s="173" t="str">
        <f>IF(COUNTIF($AI41,CC$8),IF(COUNTIF($FX41:GB41,"")&lt;CC$13,CONCATENATE(" + ",VLOOKUP(GC$10,$BU$14:$BW$44,2,FALSE)),VLOOKUP(GC$10,$BU$14:$BW$44,2,FALSE)),"")</f>
        <v/>
      </c>
      <c r="GD41" s="173" t="str">
        <f>IF(COUNTIF($AI41,CD$8),IF(COUNTIF($FX41:GC41,"")&lt;CD$13,CONCATENATE(" + ",VLOOKUP(GD$10,$BU$14:$BW$44,2,FALSE)),VLOOKUP(GD$10,$BU$14:$BW$44,2,FALSE)),"")</f>
        <v/>
      </c>
      <c r="GE41" s="173" t="str">
        <f>IF(COUNTIF($AI41,CE$8),IF(COUNTIF($FX41:GD41,"")&lt;CE$13,CONCATENATE(" + ",VLOOKUP(GE$10,$BU$14:$BW$44,2,FALSE)),VLOOKUP(GE$10,$BU$14:$BW$44,2,FALSE)),"")</f>
        <v/>
      </c>
      <c r="GF41" s="173" t="str">
        <f>IF(COUNTIF($AI41,CF$8),IF(COUNTIF($FX41:GE41,"")&lt;CF$13,CONCATENATE(" + ",VLOOKUP(GF$10,$BU$14:$BW$44,2,FALSE)),VLOOKUP(GF$10,$BU$14:$BW$44,2,FALSE)),"")</f>
        <v/>
      </c>
      <c r="GG41" s="173" t="str">
        <f>IF(COUNTIF($AI41,CG$8),IF(COUNTIF($FX41:GF41,"")&lt;CG$13,CONCATENATE(" + ",VLOOKUP(GG$10,$BU$14:$BW$44,2,FALSE)),VLOOKUP(GG$10,$BU$14:$BW$44,2,FALSE)),"")</f>
        <v/>
      </c>
      <c r="GH41" s="173" t="str">
        <f>IF(COUNTIF($AI41,CH$8),IF(COUNTIF($FX41:GG41,"")&lt;CH$13,CONCATENATE(" + ",VLOOKUP(GH$10,$BU$14:$BW$44,2,FALSE)),VLOOKUP(GH$10,$BU$14:$BW$44,2,FALSE)),"")</f>
        <v/>
      </c>
      <c r="GI41" s="173" t="str">
        <f>IF(COUNTIF($AI41,CI$8),IF(COUNTIF($FX41:GH41,"")&lt;CI$13,CONCATENATE(" + ",VLOOKUP(GI$10,$BU$14:$BW$44,2,FALSE)),VLOOKUP(GI$10,$BU$14:$BW$44,2,FALSE)),"")</f>
        <v/>
      </c>
      <c r="GJ41" s="173" t="str">
        <f>IF(COUNTIF($AI41,CJ$8),IF(COUNTIF($FX41:GI41,"")&lt;CJ$13,CONCATENATE(" + ",VLOOKUP(GJ$10,$BU$14:$BW$44,2,FALSE)),VLOOKUP(GJ$10,$BU$14:$BW$44,2,FALSE)),"")</f>
        <v/>
      </c>
      <c r="GK41" s="173" t="str">
        <f>IF(COUNTIF($AI41,CK$8),IF(COUNTIF($FX41:GJ41,"")&lt;CK$13,CONCATENATE(" + ",VLOOKUP(GK$10,$BU$14:$BW$44,2,FALSE)),VLOOKUP(GK$10,$BU$14:$BW$44,2,FALSE)),"")</f>
        <v/>
      </c>
      <c r="GL41" s="173" t="str">
        <f>IF(COUNTIF($AI41,CL$8),IF(COUNTIF($FX41:GK41,"")&lt;CL$13,CONCATENATE(" + ",VLOOKUP(GL$10,$BU$14:$BW$44,2,FALSE)),VLOOKUP(GL$10,$BU$14:$BW$44,2,FALSE)),"")</f>
        <v/>
      </c>
      <c r="GM41" s="173" t="str">
        <f>IF(COUNTIF($AI41,CM$8),IF(COUNTIF($FX41:GL41,"")&lt;CM$13,CONCATENATE(" + ",VLOOKUP(GM$10,$BU$14:$BW$44,2,FALSE)),VLOOKUP(GM$10,$BU$14:$BW$44,2,FALSE)),"")</f>
        <v/>
      </c>
      <c r="GN41" s="173" t="str">
        <f>IF(COUNTIF($AI41,CN$8),IF(COUNTIF($FX41:GM41,"")&lt;CN$13,CONCATENATE(" + ",VLOOKUP(GN$10,$BU$14:$BW$44,2,FALSE)),VLOOKUP(GN$10,$BU$14:$BW$44,2,FALSE)),"")</f>
        <v/>
      </c>
      <c r="GO41" s="173" t="str">
        <f>IF(COUNTIF($AI41,CO$8),IF(COUNTIF($FX41:GN41,"")&lt;CO$13,CONCATENATE(" + ",VLOOKUP(GO$10,$BU$14:$BW$44,2,FALSE)),VLOOKUP(GO$10,$BU$14:$BW$44,2,FALSE)),"")</f>
        <v/>
      </c>
      <c r="GP41" s="173" t="str">
        <f>IF(COUNTIF($AI41,CP$8),IF(COUNTIF($FX41:GO41,"")&lt;CP$13,CONCATENATE(" + ",VLOOKUP(GP$10,$BU$14:$BW$44,2,FALSE)),VLOOKUP(GP$10,$BU$14:$BW$44,2,FALSE)),"")</f>
        <v/>
      </c>
      <c r="GQ41" s="173" t="str">
        <f>IF(COUNTIF($AI41,CQ$8),IF(COUNTIF($FX41:GP41,"")&lt;CQ$13,CONCATENATE(" + ",VLOOKUP(GQ$10,$BU$14:$BW$44,2,FALSE)),VLOOKUP(GQ$10,$BU$14:$BW$44,2,FALSE)),"")</f>
        <v/>
      </c>
      <c r="GR41" s="173" t="str">
        <f>IF(COUNTIF($AI41,CR$8),IF(COUNTIF($FX41:GQ41,"")&lt;CR$13,CONCATENATE(" + ",VLOOKUP(GR$10,$BU$14:$BW$44,2,FALSE)),VLOOKUP(GR$10,$BU$14:$BW$44,2,FALSE)),"")</f>
        <v/>
      </c>
      <c r="GS41" s="173" t="str">
        <f>IF(COUNTIF($AI41,CS$8),IF(COUNTIF($FX41:GR41,"")&lt;CS$13,CONCATENATE(" + ",VLOOKUP(GS$10,$BU$14:$BW$44,2,FALSE)),VLOOKUP(GS$10,$BU$14:$BW$44,2,FALSE)),"")</f>
        <v/>
      </c>
      <c r="GT41" s="173" t="str">
        <f>IF(COUNTIF($AI41,CT$8),IF(COUNTIF($FX41:GS41,"")&lt;CT$13,CONCATENATE(" + ",VLOOKUP(GT$10,$BU$14:$BW$44,2,FALSE)),VLOOKUP(GT$10,$BU$14:$BW$44,2,FALSE)),"")</f>
        <v/>
      </c>
      <c r="GU41" s="173" t="str">
        <f>IF(COUNTIF($AI41,CU$8),IF(COUNTIF($FX41:GT41,"")&lt;CU$13,CONCATENATE(" + ",VLOOKUP(GU$10,$BU$14:$BW$44,2,FALSE)),VLOOKUP(GU$10,$BU$14:$BW$44,2,FALSE)),"")</f>
        <v/>
      </c>
      <c r="GV41" s="173" t="str">
        <f>IF(COUNTIF($AI41,CV$8),IF(COUNTIF($FX41:GU41,"")&lt;CV$13,CONCATENATE(" + ",VLOOKUP(GV$10,$BU$14:$BW$44,2,FALSE)),VLOOKUP(GV$10,$BU$14:$BW$44,2,FALSE)),"")</f>
        <v/>
      </c>
      <c r="GW41" s="180" t="str">
        <f>IF(COUNTIF($AI41,CW$8),IF(COUNTIF($FX41:GV41,"")&lt;CW$13,CONCATENATE(" + ",VLOOKUP(GW$10,$BU$14:$BW$44,2,FALSE)),VLOOKUP(GW$10,$BU$14:$BW$44,2,FALSE)),"")</f>
        <v/>
      </c>
      <c r="GX41" s="179">
        <f t="shared" si="80"/>
        <v>8</v>
      </c>
      <c r="GY41" s="174" t="str">
        <f t="shared" si="81"/>
        <v/>
      </c>
      <c r="GZ41" s="173" t="str">
        <f t="shared" si="82"/>
        <v/>
      </c>
      <c r="HA41" s="173" t="str">
        <f t="shared" si="83"/>
        <v/>
      </c>
      <c r="HB41" s="173" t="str">
        <f t="shared" si="84"/>
        <v/>
      </c>
      <c r="HC41" s="173" t="str">
        <f t="shared" si="85"/>
        <v/>
      </c>
      <c r="HD41" s="173" t="str">
        <f t="shared" si="86"/>
        <v/>
      </c>
      <c r="HE41" s="173" t="str">
        <f t="shared" si="87"/>
        <v/>
      </c>
      <c r="HF41" s="173" t="str">
        <f t="shared" si="88"/>
        <v/>
      </c>
      <c r="HG41" s="173" t="str">
        <f t="shared" si="89"/>
        <v/>
      </c>
      <c r="HH41" s="173" t="str">
        <f t="shared" si="90"/>
        <v/>
      </c>
      <c r="HI41" s="173" t="str">
        <f t="shared" si="91"/>
        <v/>
      </c>
      <c r="HJ41" s="173" t="str">
        <f t="shared" si="92"/>
        <v/>
      </c>
      <c r="HK41" s="173" t="str">
        <f t="shared" si="93"/>
        <v/>
      </c>
      <c r="HL41" s="173" t="str">
        <f t="shared" si="94"/>
        <v/>
      </c>
      <c r="HM41" s="173" t="str">
        <f t="shared" si="95"/>
        <v/>
      </c>
      <c r="HN41" s="173" t="str">
        <f t="shared" si="96"/>
        <v/>
      </c>
      <c r="HO41" s="173" t="str">
        <f t="shared" si="97"/>
        <v/>
      </c>
      <c r="HP41" s="173" t="str">
        <f t="shared" si="98"/>
        <v/>
      </c>
      <c r="HQ41" s="173" t="str">
        <f t="shared" si="99"/>
        <v/>
      </c>
      <c r="HR41" s="173" t="str">
        <f t="shared" si="100"/>
        <v/>
      </c>
      <c r="HS41" s="173" t="str">
        <f t="shared" si="101"/>
        <v/>
      </c>
      <c r="HT41" s="173" t="str">
        <f t="shared" si="102"/>
        <v/>
      </c>
      <c r="HU41" s="173" t="str">
        <f t="shared" si="103"/>
        <v/>
      </c>
      <c r="HV41" s="173" t="str">
        <f t="shared" si="104"/>
        <v/>
      </c>
      <c r="HW41" s="180" t="str">
        <f t="shared" si="105"/>
        <v/>
      </c>
      <c r="HX41" s="181" t="str">
        <f t="shared" si="106"/>
        <v/>
      </c>
      <c r="HY41" s="182" t="str">
        <f t="shared" si="107"/>
        <v>Ne</v>
      </c>
      <c r="HZ41" s="182" t="str">
        <f>IF(COUNTIF($AJ41,BZ$8),IF(COUNTIF($HX41:HY41,"")&lt;BZ$13,CONCATENATE(" + ",VLOOKUP(HZ$10,$BU$14:$BW$44,2,FALSE)),VLOOKUP(HZ$10,$BU$14:$BW$44,2,FALSE)),"")</f>
        <v/>
      </c>
      <c r="IA41" s="182" t="str">
        <f>IF(COUNTIF($AJ41,CA$8),IF(COUNTIF($HX41:HZ41,"")&lt;CA$13,CONCATENATE(" + ",VLOOKUP(IA$10,$BU$14:$BW$44,2,FALSE)),VLOOKUP(IA$10,$BU$14:$BW$44,2,FALSE)),"")</f>
        <v/>
      </c>
      <c r="IB41" s="182" t="str">
        <f>IF(COUNTIF($AJ41,CB$8),IF(COUNTIF($HX41:IA41,"")&lt;CB$13,CONCATENATE(" + ",VLOOKUP(IB$10,$BU$14:$BW$44,2,FALSE)),VLOOKUP(IB$10,$BU$14:$BW$44,2,FALSE)),"")</f>
        <v/>
      </c>
      <c r="IC41" s="182" t="str">
        <f>IF(COUNTIF($AJ41,CC$8),IF(COUNTIF($HX41:IB41,"")&lt;CC$13,CONCATENATE(" + ",VLOOKUP(IC$10,$BU$14:$BW$44,2,FALSE)),VLOOKUP(IC$10,$BU$14:$BW$44,2,FALSE)),"")</f>
        <v/>
      </c>
      <c r="ID41" s="182" t="str">
        <f>IF(COUNTIF($AJ41,CD$8),IF(COUNTIF($HX41:IC41,"")&lt;CD$13,CONCATENATE(" + ",VLOOKUP(ID$10,$BU$14:$BW$44,2,FALSE)),VLOOKUP(ID$10,$BU$14:$BW$44,2,FALSE)),"")</f>
        <v/>
      </c>
      <c r="IE41" s="182" t="str">
        <f>IF(COUNTIF($AJ41,CE$8),IF(COUNTIF($HX41:ID41,"")&lt;CE$13,CONCATENATE(" + ",VLOOKUP(IE$10,$BU$14:$BW$44,2,FALSE)),VLOOKUP(IE$10,$BU$14:$BW$44,2,FALSE)),"")</f>
        <v/>
      </c>
      <c r="IF41" s="182" t="str">
        <f>IF(COUNTIF($AJ41,CF$8),IF(COUNTIF($HX41:IE41,"")&lt;CF$13,CONCATENATE(" + ",VLOOKUP(IF$10,$BU$14:$BW$44,2,FALSE)),VLOOKUP(IF$10,$BU$14:$BW$44,2,FALSE)),"")</f>
        <v/>
      </c>
      <c r="IG41" s="182" t="str">
        <f>IF(COUNTIF($AJ41,CG$8),IF(COUNTIF($HX41:IF41,"")&lt;CG$13,CONCATENATE(" + ",VLOOKUP(IG$10,$BU$14:$BW$44,2,FALSE)),VLOOKUP(IG$10,$BU$14:$BW$44,2,FALSE)),"")</f>
        <v/>
      </c>
      <c r="IH41" s="182" t="str">
        <f>IF(COUNTIF($AJ41,CH$8),IF(COUNTIF($HX41:IG41,"")&lt;CH$13,CONCATENATE(" + ",VLOOKUP(IH$10,$BU$14:$BW$44,2,FALSE)),VLOOKUP(IH$10,$BU$14:$BW$44,2,FALSE)),"")</f>
        <v/>
      </c>
      <c r="II41" s="182" t="str">
        <f>IF(COUNTIF($AJ41,CI$8),IF(COUNTIF($HX41:IH41,"")&lt;CI$13,CONCATENATE(" + ",VLOOKUP(II$10,$BU$14:$BW$44,2,FALSE)),VLOOKUP(II$10,$BU$14:$BW$44,2,FALSE)),"")</f>
        <v/>
      </c>
      <c r="IJ41" s="182" t="str">
        <f>IF(COUNTIF($AJ41,CJ$8),IF(COUNTIF($HX41:II41,"")&lt;CJ$13,CONCATENATE(" + ",VLOOKUP(IJ$10,$BU$14:$BW$44,2,FALSE)),VLOOKUP(IJ$10,$BU$14:$BW$44,2,FALSE)),"")</f>
        <v/>
      </c>
      <c r="IK41" s="182" t="str">
        <f>IF(COUNTIF($AJ41,CK$8),IF(COUNTIF($HX41:IJ41,"")&lt;CK$13,CONCATENATE(" + ",VLOOKUP(IK$10,$BU$14:$BW$44,2,FALSE)),VLOOKUP(IK$10,$BU$14:$BW$44,2,FALSE)),"")</f>
        <v/>
      </c>
      <c r="IL41" s="182" t="str">
        <f>IF(COUNTIF($AJ41,CL$8),IF(COUNTIF($HX41:IK41,"")&lt;CL$13,CONCATENATE(" + ",VLOOKUP(IL$10,$BU$14:$BW$44,2,FALSE)),VLOOKUP(IL$10,$BU$14:$BW$44,2,FALSE)),"")</f>
        <v/>
      </c>
      <c r="IM41" s="182" t="str">
        <f>IF(COUNTIF($AJ41,CM$8),IF(COUNTIF($HX41:IL41,"")&lt;CM$13,CONCATENATE(" + ",VLOOKUP(IM$10,$BU$14:$BW$44,2,FALSE)),VLOOKUP(IM$10,$BU$14:$BW$44,2,FALSE)),"")</f>
        <v/>
      </c>
      <c r="IN41" s="182" t="str">
        <f>IF(COUNTIF($AJ41,CN$8),IF(COUNTIF($HX41:IM41,"")&lt;CN$13,CONCATENATE(" + ",VLOOKUP(IN$10,$BU$14:$BW$44,2,FALSE)),VLOOKUP(IN$10,$BU$14:$BW$44,2,FALSE)),"")</f>
        <v/>
      </c>
      <c r="IO41" s="182" t="str">
        <f>IF(COUNTIF($AJ41,CO$8),IF(COUNTIF($HX41:IN41,"")&lt;CO$13,CONCATENATE(" + ",VLOOKUP(IO$10,$BU$14:$BW$44,2,FALSE)),VLOOKUP(IO$10,$BU$14:$BW$44,2,FALSE)),"")</f>
        <v/>
      </c>
      <c r="IP41" s="182" t="str">
        <f>IF(COUNTIF($AJ41,CP$8),IF(COUNTIF($HX41:IO41,"")&lt;CP$13,CONCATENATE(" + ",VLOOKUP(IP$10,$BU$14:$BW$44,2,FALSE)),VLOOKUP(IP$10,$BU$14:$BW$44,2,FALSE)),"")</f>
        <v/>
      </c>
      <c r="IQ41" s="182" t="str">
        <f>IF(COUNTIF($AJ41,CQ$8),IF(COUNTIF($HX41:IP41,"")&lt;CQ$13,CONCATENATE(" + ",VLOOKUP(IQ$10,$BU$14:$BW$44,2,FALSE)),VLOOKUP(IQ$10,$BU$14:$BW$44,2,FALSE)),"")</f>
        <v/>
      </c>
      <c r="IR41" s="182" t="str">
        <f>IF(COUNTIF($AJ41,CR$8),IF(COUNTIF($HX41:IQ41,"")&lt;CR$13,CONCATENATE(" + ",VLOOKUP(IR$10,$BU$14:$BW$44,2,FALSE)),VLOOKUP(IR$10,$BU$14:$BW$44,2,FALSE)),"")</f>
        <v/>
      </c>
      <c r="IS41" s="182" t="str">
        <f>IF(COUNTIF($AJ41,CS$8),IF(COUNTIF($HX41:IR41,"")&lt;CS$13,CONCATENATE(" + ",VLOOKUP(IS$10,$BU$14:$BW$44,2,FALSE)),VLOOKUP(IS$10,$BU$14:$BW$44,2,FALSE)),"")</f>
        <v/>
      </c>
      <c r="IT41" s="182" t="str">
        <f>IF(COUNTIF($AJ41,CT$8),IF(COUNTIF($HX41:IS41,"")&lt;CT$13,CONCATENATE(" + ",VLOOKUP(IT$10,$BU$14:$BW$44,2,FALSE)),VLOOKUP(IT$10,$BU$14:$BW$44,2,FALSE)),"")</f>
        <v/>
      </c>
      <c r="IU41" s="182" t="str">
        <f>IF(COUNTIF($AJ41,CU$8),IF(COUNTIF($HX41:IT41,"")&lt;CU$13,CONCATENATE(" + ",VLOOKUP(IU$10,$BU$14:$BW$44,2,FALSE)),VLOOKUP(IU$10,$BU$14:$BW$44,2,FALSE)),"")</f>
        <v/>
      </c>
      <c r="IV41" s="182" t="str">
        <f>IF(COUNTIF($AJ41,CV$8),IF(COUNTIF($HX41:IU41,"")&lt;CV$13,CONCATENATE(" + ",VLOOKUP(IV$10,$BU$14:$BW$44,2,FALSE)),VLOOKUP(IV$10,$BU$14:$BW$44,2,FALSE)),"")</f>
        <v/>
      </c>
      <c r="IW41" s="183" t="str">
        <f>IF(COUNTIF($AJ41,CW$8),IF(COUNTIF($HX41:IV41,"")&lt;CW$13,CONCATENATE(" + ",VLOOKUP(IW$10,$BU$14:$BW$44,2,FALSE)),VLOOKUP(IW$10,$BU$14:$BW$44,2,FALSE)),"")</f>
        <v/>
      </c>
      <c r="IX41" s="181" t="str">
        <f t="shared" si="108"/>
        <v/>
      </c>
      <c r="IY41" s="184">
        <f t="shared" si="109"/>
        <v>0</v>
      </c>
      <c r="IZ41" s="182" t="str">
        <f t="shared" si="110"/>
        <v/>
      </c>
      <c r="JA41" s="182" t="str">
        <f t="shared" si="111"/>
        <v/>
      </c>
      <c r="JB41" s="182" t="str">
        <f t="shared" si="112"/>
        <v/>
      </c>
      <c r="JC41" s="182" t="str">
        <f t="shared" si="113"/>
        <v/>
      </c>
      <c r="JD41" s="182" t="str">
        <f t="shared" si="114"/>
        <v/>
      </c>
      <c r="JE41" s="182" t="str">
        <f t="shared" si="115"/>
        <v/>
      </c>
      <c r="JF41" s="182" t="str">
        <f t="shared" si="116"/>
        <v/>
      </c>
      <c r="JG41" s="182" t="str">
        <f t="shared" si="117"/>
        <v/>
      </c>
      <c r="JH41" s="182" t="str">
        <f t="shared" si="118"/>
        <v/>
      </c>
      <c r="JI41" s="182" t="str">
        <f t="shared" si="119"/>
        <v/>
      </c>
      <c r="JJ41" s="182" t="str">
        <f t="shared" si="120"/>
        <v/>
      </c>
      <c r="JK41" s="182" t="str">
        <f t="shared" si="121"/>
        <v/>
      </c>
      <c r="JL41" s="182" t="str">
        <f t="shared" si="122"/>
        <v/>
      </c>
      <c r="JM41" s="182" t="str">
        <f t="shared" si="123"/>
        <v/>
      </c>
      <c r="JN41" s="182" t="str">
        <f t="shared" si="124"/>
        <v/>
      </c>
      <c r="JO41" s="182" t="str">
        <f t="shared" si="125"/>
        <v/>
      </c>
      <c r="JP41" s="182" t="str">
        <f t="shared" si="126"/>
        <v/>
      </c>
      <c r="JQ41" s="182" t="str">
        <f t="shared" si="127"/>
        <v/>
      </c>
      <c r="JR41" s="182" t="str">
        <f t="shared" si="128"/>
        <v/>
      </c>
      <c r="JS41" s="182" t="str">
        <f t="shared" si="129"/>
        <v/>
      </c>
      <c r="JT41" s="182" t="str">
        <f t="shared" si="130"/>
        <v/>
      </c>
      <c r="JU41" s="182" t="str">
        <f t="shared" si="131"/>
        <v/>
      </c>
      <c r="JV41" s="182" t="str">
        <f t="shared" si="132"/>
        <v/>
      </c>
      <c r="JW41" s="183" t="str">
        <f t="shared" si="133"/>
        <v/>
      </c>
      <c r="JX41" s="179" t="str">
        <f t="shared" si="134"/>
        <v>Ano</v>
      </c>
      <c r="JY41" s="173" t="str">
        <f t="shared" si="135"/>
        <v/>
      </c>
      <c r="JZ41" s="173" t="str">
        <f>IF(COUNTIF($AK41,BZ$8),IF(COUNTIF($JX41:JY41,"")&lt;BZ$13,CONCATENATE(" + ",VLOOKUP(JZ$10,$BU$14:$BW$44,2,FALSE)),VLOOKUP(JZ$10,$BU$14:$BW$44,2,FALSE)),"")</f>
        <v/>
      </c>
      <c r="KA41" s="173" t="str">
        <f>IF(COUNTIF($AK41,CA$8),IF(COUNTIF($JX41:JZ41,"")&lt;CA$13,CONCATENATE(" + ",VLOOKUP(KA$10,$BU$14:$BW$44,2,FALSE)),VLOOKUP(KA$10,$BU$14:$BW$44,2,FALSE)),"")</f>
        <v/>
      </c>
      <c r="KB41" s="173" t="str">
        <f>IF(COUNTIF($AK41,CB$8),IF(COUNTIF($JX41:KA41,"")&lt;CB$13,CONCATENATE(" + ",VLOOKUP(KB$10,$BU$14:$BW$44,2,FALSE)),VLOOKUP(KB$10,$BU$14:$BW$44,2,FALSE)),"")</f>
        <v/>
      </c>
      <c r="KC41" s="173" t="str">
        <f>IF(COUNTIF($AK41,CC$8),IF(COUNTIF($JX41:KB41,"")&lt;CC$13,CONCATENATE(" + ",VLOOKUP(KC$10,$BU$14:$BW$44,2,FALSE)),VLOOKUP(KC$10,$BU$14:$BW$44,2,FALSE)),"")</f>
        <v/>
      </c>
      <c r="KD41" s="173" t="str">
        <f>IF(COUNTIF($AK41,CD$8),IF(COUNTIF($JX41:KC41,"")&lt;CD$13,CONCATENATE(" + ",VLOOKUP(KD$10,$BU$14:$BW$44,2,FALSE)),VLOOKUP(KD$10,$BU$14:$BW$44,2,FALSE)),"")</f>
        <v/>
      </c>
      <c r="KE41" s="173" t="str">
        <f>IF(COUNTIF($AK41,CE$8),IF(COUNTIF($JX41:KD41,"")&lt;CE$13,CONCATENATE(" + ",VLOOKUP(KE$10,$BU$14:$BW$44,2,FALSE)),VLOOKUP(KE$10,$BU$14:$BW$44,2,FALSE)),"")</f>
        <v/>
      </c>
      <c r="KF41" s="173" t="str">
        <f>IF(COUNTIF($AK41,CF$8),IF(COUNTIF($JX41:KE41,"")&lt;CF$13,CONCATENATE(" + ",VLOOKUP(KF$10,$BU$14:$BW$44,2,FALSE)),VLOOKUP(KF$10,$BU$14:$BW$44,2,FALSE)),"")</f>
        <v/>
      </c>
      <c r="KG41" s="173" t="str">
        <f>IF(COUNTIF($AK41,CG$8),IF(COUNTIF($JX41:KF41,"")&lt;CG$13,CONCATENATE(" + ",VLOOKUP(KG$10,$BU$14:$BW$44,2,FALSE)),VLOOKUP(KG$10,$BU$14:$BW$44,2,FALSE)),"")</f>
        <v/>
      </c>
      <c r="KH41" s="173" t="str">
        <f>IF(COUNTIF($AK41,CH$8),IF(COUNTIF($JX41:KG41,"")&lt;CH$13,CONCATENATE(" + ",VLOOKUP(KH$10,$BU$14:$BW$44,2,FALSE)),VLOOKUP(KH$10,$BU$14:$BW$44,2,FALSE)),"")</f>
        <v/>
      </c>
      <c r="KI41" s="173" t="str">
        <f>IF(COUNTIF($AK41,CI$8),IF(COUNTIF($JX41:KH41,"")&lt;CI$13,CONCATENATE(" + ",VLOOKUP(KI$10,$BU$14:$BW$44,2,FALSE)),VLOOKUP(KI$10,$BU$14:$BW$44,2,FALSE)),"")</f>
        <v/>
      </c>
      <c r="KJ41" s="173" t="str">
        <f>IF(COUNTIF($AK41,CJ$8),IF(COUNTIF($JX41:KI41,"")&lt;CJ$13,CONCATENATE(" + ",VLOOKUP(KJ$10,$BU$14:$BW$44,2,FALSE)),VLOOKUP(KJ$10,$BU$14:$BW$44,2,FALSE)),"")</f>
        <v/>
      </c>
      <c r="KK41" s="173" t="str">
        <f>IF(COUNTIF($AK41,CK$8),IF(COUNTIF($JX41:KJ41,"")&lt;CK$13,CONCATENATE(" + ",VLOOKUP(KK$10,$BU$14:$BW$44,2,FALSE)),VLOOKUP(KK$10,$BU$14:$BW$44,2,FALSE)),"")</f>
        <v/>
      </c>
      <c r="KL41" s="173" t="str">
        <f>IF(COUNTIF($AK41,CL$8),IF(COUNTIF($JX41:KK41,"")&lt;CL$13,CONCATENATE(" + ",VLOOKUP(KL$10,$BU$14:$BW$44,2,FALSE)),VLOOKUP(KL$10,$BU$14:$BW$44,2,FALSE)),"")</f>
        <v/>
      </c>
      <c r="KM41" s="173" t="str">
        <f>IF(COUNTIF($AK41,CM$8),IF(COUNTIF($JX41:KL41,"")&lt;CM$13,CONCATENATE(" + ",VLOOKUP(KM$10,$BU$14:$BW$44,2,FALSE)),VLOOKUP(KM$10,$BU$14:$BW$44,2,FALSE)),"")</f>
        <v/>
      </c>
      <c r="KN41" s="173" t="str">
        <f>IF(COUNTIF($AK41,CN$8),IF(COUNTIF($JX41:KM41,"")&lt;CN$13,CONCATENATE(" + ",VLOOKUP(KN$10,$BU$14:$BW$44,2,FALSE)),VLOOKUP(KN$10,$BU$14:$BW$44,2,FALSE)),"")</f>
        <v/>
      </c>
      <c r="KO41" s="173" t="str">
        <f>IF(COUNTIF($AK41,CO$8),IF(COUNTIF($JX41:KN41,"")&lt;CO$13,CONCATENATE(" + ",VLOOKUP(KO$10,$BU$14:$BW$44,2,FALSE)),VLOOKUP(KO$10,$BU$14:$BW$44,2,FALSE)),"")</f>
        <v/>
      </c>
      <c r="KP41" s="173" t="str">
        <f>IF(COUNTIF($AK41,CP$8),IF(COUNTIF($JX41:KO41,"")&lt;CP$13,CONCATENATE(" + ",VLOOKUP(KP$10,$BU$14:$BW$44,2,FALSE)),VLOOKUP(KP$10,$BU$14:$BW$44,2,FALSE)),"")</f>
        <v/>
      </c>
      <c r="KQ41" s="173" t="str">
        <f>IF(COUNTIF($AK41,CQ$8),IF(COUNTIF($JX41:KP41,"")&lt;CQ$13,CONCATENATE(" + ",VLOOKUP(KQ$10,$BU$14:$BW$44,2,FALSE)),VLOOKUP(KQ$10,$BU$14:$BW$44,2,FALSE)),"")</f>
        <v/>
      </c>
      <c r="KR41" s="173" t="str">
        <f>IF(COUNTIF($AK41,CR$8),IF(COUNTIF($JX41:KQ41,"")&lt;CR$13,CONCATENATE(" + ",VLOOKUP(KR$10,$BU$14:$BW$44,2,FALSE)),VLOOKUP(KR$10,$BU$14:$BW$44,2,FALSE)),"")</f>
        <v/>
      </c>
      <c r="KS41" s="173" t="str">
        <f>IF(COUNTIF($AK41,CS$8),IF(COUNTIF($JX41:KR41,"")&lt;CS$13,CONCATENATE(" + ",VLOOKUP(KS$10,$BU$14:$BW$44,2,FALSE)),VLOOKUP(KS$10,$BU$14:$BW$44,2,FALSE)),"")</f>
        <v/>
      </c>
      <c r="KT41" s="173" t="str">
        <f>IF(COUNTIF($AK41,CT$8),IF(COUNTIF($JX41:KS41,"")&lt;CT$13,CONCATENATE(" + ",VLOOKUP(KT$10,$BU$14:$BW$44,2,FALSE)),VLOOKUP(KT$10,$BU$14:$BW$44,2,FALSE)),"")</f>
        <v/>
      </c>
      <c r="KU41" s="173" t="str">
        <f>IF(COUNTIF($AK41,CU$8),IF(COUNTIF($JX41:KT41,"")&lt;CU$13,CONCATENATE(" + ",VLOOKUP(KU$10,$BU$14:$BW$44,2,FALSE)),VLOOKUP(KU$10,$BU$14:$BW$44,2,FALSE)),"")</f>
        <v/>
      </c>
      <c r="KV41" s="173" t="str">
        <f>IF(COUNTIF($AK41,CV$8),IF(COUNTIF($JX41:KU41,"")&lt;CV$13,CONCATENATE(" + ",VLOOKUP(KV$10,$BU$14:$BW$44,2,FALSE)),VLOOKUP(KV$10,$BU$14:$BW$44,2,FALSE)),"")</f>
        <v/>
      </c>
      <c r="KW41" s="180" t="str">
        <f>IF(COUNTIF($AK41,CW$8),IF(COUNTIF($JX41:KV41,"")&lt;CW$13,CONCATENATE(" + ",VLOOKUP(KW$10,$BU$14:$BW$44,2,FALSE)),VLOOKUP(KW$10,$BU$14:$BW$44,2,FALSE)),"")</f>
        <v/>
      </c>
      <c r="KX41" s="179">
        <f t="shared" si="136"/>
        <v>12</v>
      </c>
      <c r="KY41" s="174" t="str">
        <f t="shared" si="137"/>
        <v/>
      </c>
      <c r="KZ41" s="173" t="str">
        <f t="shared" si="138"/>
        <v/>
      </c>
      <c r="LA41" s="173" t="str">
        <f t="shared" si="139"/>
        <v/>
      </c>
      <c r="LB41" s="173" t="str">
        <f t="shared" si="140"/>
        <v/>
      </c>
      <c r="LC41" s="173" t="str">
        <f t="shared" si="141"/>
        <v/>
      </c>
      <c r="LD41" s="173" t="str">
        <f t="shared" si="142"/>
        <v/>
      </c>
      <c r="LE41" s="173" t="str">
        <f t="shared" si="143"/>
        <v/>
      </c>
      <c r="LF41" s="173" t="str">
        <f t="shared" si="144"/>
        <v/>
      </c>
      <c r="LG41" s="173" t="str">
        <f t="shared" si="145"/>
        <v/>
      </c>
      <c r="LH41" s="173" t="str">
        <f t="shared" si="146"/>
        <v/>
      </c>
      <c r="LI41" s="173" t="str">
        <f t="shared" si="147"/>
        <v/>
      </c>
      <c r="LJ41" s="173" t="str">
        <f t="shared" si="148"/>
        <v/>
      </c>
      <c r="LK41" s="173" t="str">
        <f t="shared" si="149"/>
        <v/>
      </c>
      <c r="LL41" s="173" t="str">
        <f t="shared" si="150"/>
        <v/>
      </c>
      <c r="LM41" s="173" t="str">
        <f t="shared" si="151"/>
        <v/>
      </c>
      <c r="LN41" s="173" t="str">
        <f t="shared" si="152"/>
        <v/>
      </c>
      <c r="LO41" s="173" t="str">
        <f t="shared" si="153"/>
        <v/>
      </c>
      <c r="LP41" s="173" t="str">
        <f t="shared" si="154"/>
        <v/>
      </c>
      <c r="LQ41" s="173" t="str">
        <f t="shared" si="155"/>
        <v/>
      </c>
      <c r="LR41" s="173" t="str">
        <f t="shared" si="156"/>
        <v/>
      </c>
      <c r="LS41" s="173" t="str">
        <f t="shared" si="157"/>
        <v/>
      </c>
      <c r="LT41" s="173" t="str">
        <f t="shared" si="158"/>
        <v/>
      </c>
      <c r="LU41" s="173" t="str">
        <f t="shared" si="159"/>
        <v/>
      </c>
      <c r="LV41" s="173" t="str">
        <f t="shared" si="160"/>
        <v/>
      </c>
      <c r="LW41" s="180" t="str">
        <f t="shared" si="161"/>
        <v/>
      </c>
      <c r="LX41" s="181" t="str">
        <f t="shared" si="162"/>
        <v/>
      </c>
      <c r="LY41" s="182" t="str">
        <f t="shared" si="163"/>
        <v>Ne</v>
      </c>
      <c r="LZ41" s="182" t="str">
        <f>IF(COUNTIF($AL41,BZ$8),IF(COUNTIF($LX41:LY41,"")&lt;BZ$13,CONCATENATE(" + ",VLOOKUP(LZ$10,$BU$14:$BW$44,2,FALSE)),VLOOKUP(LZ$10,$BU$14:$BW$44,2,FALSE)),"")</f>
        <v/>
      </c>
      <c r="MA41" s="182" t="str">
        <f>IF(COUNTIF($AL41,CA$8),IF(COUNTIF($LX41:LZ41,"")&lt;CA$13,CONCATENATE(" + ",VLOOKUP(MA$10,$BU$14:$BW$44,2,FALSE)),VLOOKUP(MA$10,$BU$14:$BW$44,2,FALSE)),"")</f>
        <v/>
      </c>
      <c r="MB41" s="182" t="str">
        <f>IF(COUNTIF($AL41,CB$8),IF(COUNTIF($LX41:MA41,"")&lt;CB$13,CONCATENATE(" + ",VLOOKUP(MB$10,$BU$14:$BW$44,2,FALSE)),VLOOKUP(MB$10,$BU$14:$BW$44,2,FALSE)),"")</f>
        <v/>
      </c>
      <c r="MC41" s="182" t="str">
        <f>IF(COUNTIF($AL41,CC$8),IF(COUNTIF($LX41:MB41,"")&lt;CC$13,CONCATENATE(" + ",VLOOKUP(MC$10,$BU$14:$BW$44,2,FALSE)),VLOOKUP(MC$10,$BU$14:$BW$44,2,FALSE)),"")</f>
        <v/>
      </c>
      <c r="MD41" s="182" t="str">
        <f>IF(COUNTIF($AL41,CD$8),IF(COUNTIF($LX41:MC41,"")&lt;CD$13,CONCATENATE(" + ",VLOOKUP(MD$10,$BU$14:$BW$44,2,FALSE)),VLOOKUP(MD$10,$BU$14:$BW$44,2,FALSE)),"")</f>
        <v/>
      </c>
      <c r="ME41" s="182" t="str">
        <f>IF(COUNTIF($AL41,CE$8),IF(COUNTIF($LX41:MD41,"")&lt;CE$13,CONCATENATE(" + ",VLOOKUP(ME$10,$BU$14:$BW$44,2,FALSE)),VLOOKUP(ME$10,$BU$14:$BW$44,2,FALSE)),"")</f>
        <v/>
      </c>
      <c r="MF41" s="182" t="str">
        <f>IF(COUNTIF($AL41,CF$8),IF(COUNTIF($LX41:ME41,"")&lt;CF$13,CONCATENATE(" + ",VLOOKUP(MF$10,$BU$14:$BW$44,2,FALSE)),VLOOKUP(MF$10,$BU$14:$BW$44,2,FALSE)),"")</f>
        <v/>
      </c>
      <c r="MG41" s="182" t="str">
        <f>IF(COUNTIF($AL41,CG$8),IF(COUNTIF($LX41:MF41,"")&lt;CG$13,CONCATENATE(" + ",VLOOKUP(MG$10,$BU$14:$BW$44,2,FALSE)),VLOOKUP(MG$10,$BU$14:$BW$44,2,FALSE)),"")</f>
        <v/>
      </c>
      <c r="MH41" s="182" t="str">
        <f>IF(COUNTIF($AL41,CH$8),IF(COUNTIF($LX41:MG41,"")&lt;CH$13,CONCATENATE(" + ",VLOOKUP(MH$10,$BU$14:$BW$44,2,FALSE)),VLOOKUP(MH$10,$BU$14:$BW$44,2,FALSE)),"")</f>
        <v/>
      </c>
      <c r="MI41" s="182" t="str">
        <f>IF(COUNTIF($AL41,CI$8),IF(COUNTIF($LX41:MH41,"")&lt;CI$13,CONCATENATE(" + ",VLOOKUP(MI$10,$BU$14:$BW$44,2,FALSE)),VLOOKUP(MI$10,$BU$14:$BW$44,2,FALSE)),"")</f>
        <v/>
      </c>
      <c r="MJ41" s="182" t="str">
        <f>IF(COUNTIF($AL41,CJ$8),IF(COUNTIF($LX41:MI41,"")&lt;CJ$13,CONCATENATE(" + ",VLOOKUP(MJ$10,$BU$14:$BW$44,2,FALSE)),VLOOKUP(MJ$10,$BU$14:$BW$44,2,FALSE)),"")</f>
        <v/>
      </c>
      <c r="MK41" s="182" t="str">
        <f>IF(COUNTIF($AL41,CK$8),IF(COUNTIF($LX41:MJ41,"")&lt;CK$13,CONCATENATE(" + ",VLOOKUP(MK$10,$BU$14:$BW$44,2,FALSE)),VLOOKUP(MK$10,$BU$14:$BW$44,2,FALSE)),"")</f>
        <v/>
      </c>
      <c r="ML41" s="182" t="str">
        <f>IF(COUNTIF($AL41,CL$8),IF(COUNTIF($LX41:MK41,"")&lt;CL$13,CONCATENATE(" + ",VLOOKUP(ML$10,$BU$14:$BW$44,2,FALSE)),VLOOKUP(ML$10,$BU$14:$BW$44,2,FALSE)),"")</f>
        <v/>
      </c>
      <c r="MM41" s="182" t="str">
        <f>IF(COUNTIF($AL41,CM$8),IF(COUNTIF($LX41:ML41,"")&lt;CM$13,CONCATENATE(" + ",VLOOKUP(MM$10,$BU$14:$BW$44,2,FALSE)),VLOOKUP(MM$10,$BU$14:$BW$44,2,FALSE)),"")</f>
        <v/>
      </c>
      <c r="MN41" s="182" t="str">
        <f>IF(COUNTIF($AL41,CN$8),IF(COUNTIF($LX41:MM41,"")&lt;CN$13,CONCATENATE(" + ",VLOOKUP(MN$10,$BU$14:$BW$44,2,FALSE)),VLOOKUP(MN$10,$BU$14:$BW$44,2,FALSE)),"")</f>
        <v/>
      </c>
      <c r="MO41" s="182" t="str">
        <f>IF(COUNTIF($AL41,CO$8),IF(COUNTIF($LX41:MN41,"")&lt;CO$13,CONCATENATE(" + ",VLOOKUP(MO$10,$BU$14:$BW$44,2,FALSE)),VLOOKUP(MO$10,$BU$14:$BW$44,2,FALSE)),"")</f>
        <v/>
      </c>
      <c r="MP41" s="182" t="str">
        <f>IF(COUNTIF($AL41,CP$8),IF(COUNTIF($LX41:MO41,"")&lt;CP$13,CONCATENATE(" + ",VLOOKUP(MP$10,$BU$14:$BW$44,2,FALSE)),VLOOKUP(MP$10,$BU$14:$BW$44,2,FALSE)),"")</f>
        <v/>
      </c>
      <c r="MQ41" s="182" t="str">
        <f>IF(COUNTIF($AL41,CQ$8),IF(COUNTIF($LX41:MP41,"")&lt;CQ$13,CONCATENATE(" + ",VLOOKUP(MQ$10,$BU$14:$BW$44,2,FALSE)),VLOOKUP(MQ$10,$BU$14:$BW$44,2,FALSE)),"")</f>
        <v/>
      </c>
      <c r="MR41" s="182" t="str">
        <f>IF(COUNTIF($AL41,CR$8),IF(COUNTIF($LX41:MQ41,"")&lt;CR$13,CONCATENATE(" + ",VLOOKUP(MR$10,$BU$14:$BW$44,2,FALSE)),VLOOKUP(MR$10,$BU$14:$BW$44,2,FALSE)),"")</f>
        <v/>
      </c>
      <c r="MS41" s="182" t="str">
        <f>IF(COUNTIF($AL41,CS$8),IF(COUNTIF($LX41:MR41,"")&lt;CS$13,CONCATENATE(" + ",VLOOKUP(MS$10,$BU$14:$BW$44,2,FALSE)),VLOOKUP(MS$10,$BU$14:$BW$44,2,FALSE)),"")</f>
        <v/>
      </c>
      <c r="MT41" s="182" t="str">
        <f>IF(COUNTIF($AL41,CT$8),IF(COUNTIF($LX41:MS41,"")&lt;CT$13,CONCATENATE(" + ",VLOOKUP(MT$10,$BU$14:$BW$44,2,FALSE)),VLOOKUP(MT$10,$BU$14:$BW$44,2,FALSE)),"")</f>
        <v/>
      </c>
      <c r="MU41" s="182" t="str">
        <f>IF(COUNTIF($AL41,CU$8),IF(COUNTIF($LX41:MT41,"")&lt;CU$13,CONCATENATE(" + ",VLOOKUP(MU$10,$BU$14:$BW$44,2,FALSE)),VLOOKUP(MU$10,$BU$14:$BW$44,2,FALSE)),"")</f>
        <v/>
      </c>
      <c r="MV41" s="182" t="str">
        <f>IF(COUNTIF($AL41,CV$8),IF(COUNTIF($LX41:MU41,"")&lt;CV$13,CONCATENATE(" + ",VLOOKUP(MV$10,$BU$14:$BW$44,2,FALSE)),VLOOKUP(MV$10,$BU$14:$BW$44,2,FALSE)),"")</f>
        <v/>
      </c>
      <c r="MW41" s="183" t="str">
        <f>IF(COUNTIF($AL41,CW$8),IF(COUNTIF($LX41:MV41,"")&lt;CW$13,CONCATENATE(" + ",VLOOKUP(MW$10,$BU$14:$BW$44,2,FALSE)),VLOOKUP(MW$10,$BU$14:$BW$44,2,FALSE)),"")</f>
        <v/>
      </c>
      <c r="MX41" s="181" t="str">
        <f t="shared" si="164"/>
        <v/>
      </c>
      <c r="MY41" s="184">
        <f t="shared" si="165"/>
        <v>0</v>
      </c>
      <c r="MZ41" s="182" t="str">
        <f t="shared" si="166"/>
        <v/>
      </c>
      <c r="NA41" s="182" t="str">
        <f t="shared" si="167"/>
        <v/>
      </c>
      <c r="NB41" s="182" t="str">
        <f t="shared" si="168"/>
        <v/>
      </c>
      <c r="NC41" s="182" t="str">
        <f t="shared" si="169"/>
        <v/>
      </c>
      <c r="ND41" s="182" t="str">
        <f t="shared" si="170"/>
        <v/>
      </c>
      <c r="NE41" s="182" t="str">
        <f t="shared" si="171"/>
        <v/>
      </c>
      <c r="NF41" s="182" t="str">
        <f t="shared" si="172"/>
        <v/>
      </c>
      <c r="NG41" s="182" t="str">
        <f t="shared" si="173"/>
        <v/>
      </c>
      <c r="NH41" s="182" t="str">
        <f t="shared" si="174"/>
        <v/>
      </c>
      <c r="NI41" s="182" t="str">
        <f t="shared" si="175"/>
        <v/>
      </c>
      <c r="NJ41" s="182" t="str">
        <f t="shared" si="176"/>
        <v/>
      </c>
      <c r="NK41" s="182" t="str">
        <f t="shared" si="177"/>
        <v/>
      </c>
      <c r="NL41" s="182" t="str">
        <f t="shared" si="178"/>
        <v/>
      </c>
      <c r="NM41" s="182" t="str">
        <f t="shared" si="179"/>
        <v/>
      </c>
      <c r="NN41" s="182" t="str">
        <f t="shared" si="180"/>
        <v/>
      </c>
      <c r="NO41" s="182" t="str">
        <f t="shared" si="181"/>
        <v/>
      </c>
      <c r="NP41" s="182" t="str">
        <f t="shared" si="182"/>
        <v/>
      </c>
      <c r="NQ41" s="182" t="str">
        <f t="shared" si="183"/>
        <v/>
      </c>
      <c r="NR41" s="182" t="str">
        <f t="shared" si="184"/>
        <v/>
      </c>
      <c r="NS41" s="182" t="str">
        <f t="shared" si="185"/>
        <v/>
      </c>
      <c r="NT41" s="182" t="str">
        <f t="shared" si="186"/>
        <v/>
      </c>
      <c r="NU41" s="182" t="str">
        <f t="shared" si="187"/>
        <v/>
      </c>
      <c r="NV41" s="182" t="str">
        <f t="shared" si="188"/>
        <v/>
      </c>
      <c r="NW41" s="183" t="str">
        <f t="shared" si="189"/>
        <v/>
      </c>
    </row>
    <row r="42" spans="1:387" ht="17.25" customHeight="1" x14ac:dyDescent="0.25">
      <c r="A42" s="223" t="s">
        <v>390</v>
      </c>
      <c r="B42" s="224" t="s">
        <v>620</v>
      </c>
      <c r="C42" s="225" t="s">
        <v>621</v>
      </c>
      <c r="D42" s="225" t="s">
        <v>622</v>
      </c>
      <c r="E42" s="226" t="s">
        <v>623</v>
      </c>
      <c r="F42" s="227" t="s">
        <v>624</v>
      </c>
      <c r="G42" s="225" t="s">
        <v>130</v>
      </c>
      <c r="H42" s="225" t="s">
        <v>396</v>
      </c>
      <c r="I42" s="227" t="s">
        <v>625</v>
      </c>
      <c r="J42" s="227" t="s">
        <v>626</v>
      </c>
      <c r="K42" s="227" t="s">
        <v>627</v>
      </c>
      <c r="L42" s="227" t="s">
        <v>628</v>
      </c>
      <c r="M42" s="227" t="s">
        <v>629</v>
      </c>
      <c r="N42" s="228" t="s">
        <v>630</v>
      </c>
      <c r="O42" s="228" t="s">
        <v>631</v>
      </c>
      <c r="P42" s="228" t="s">
        <v>632</v>
      </c>
      <c r="Q42" s="228" t="s">
        <v>633</v>
      </c>
      <c r="R42" s="228" t="s">
        <v>130</v>
      </c>
      <c r="S42" s="228" t="s">
        <v>623</v>
      </c>
      <c r="T42" s="229">
        <v>35000</v>
      </c>
      <c r="U42" s="230" t="s">
        <v>477</v>
      </c>
      <c r="V42" s="230" t="s">
        <v>428</v>
      </c>
      <c r="W42" s="229">
        <v>35000</v>
      </c>
      <c r="X42" s="229">
        <v>0</v>
      </c>
      <c r="Y42" s="229" t="s">
        <v>429</v>
      </c>
      <c r="Z42" s="229" t="s">
        <v>409</v>
      </c>
      <c r="AA42" s="231">
        <v>15000</v>
      </c>
      <c r="AB42" s="223"/>
      <c r="AC42" s="223"/>
      <c r="AD42" s="223"/>
      <c r="AE42" s="223"/>
      <c r="AF42" s="223"/>
      <c r="AG42" s="223" t="s">
        <v>222</v>
      </c>
      <c r="AH42" s="233" t="s">
        <v>248</v>
      </c>
      <c r="AI42" s="233" t="s">
        <v>273</v>
      </c>
      <c r="AJ42" s="233" t="s">
        <v>300</v>
      </c>
      <c r="AK42" s="233" t="s">
        <v>325</v>
      </c>
      <c r="AL42" s="233" t="s">
        <v>352</v>
      </c>
      <c r="AM42" s="41" t="s">
        <v>161</v>
      </c>
      <c r="AN42" s="42">
        <v>12</v>
      </c>
      <c r="AO42" s="232" t="s">
        <v>430</v>
      </c>
      <c r="AP42" s="42">
        <v>12</v>
      </c>
      <c r="AQ42" s="41" t="s">
        <v>634</v>
      </c>
      <c r="AR42" s="43">
        <v>5</v>
      </c>
      <c r="AS42" s="41" t="s">
        <v>412</v>
      </c>
      <c r="AT42" s="43">
        <v>6</v>
      </c>
      <c r="AU42" s="75" t="str">
        <f t="shared" si="1"/>
        <v>Ne</v>
      </c>
      <c r="AV42" s="75">
        <f t="shared" si="2"/>
        <v>0</v>
      </c>
      <c r="AW42" s="75" t="str">
        <f t="shared" si="3"/>
        <v>Ne</v>
      </c>
      <c r="AX42" s="75">
        <f t="shared" si="4"/>
        <v>0</v>
      </c>
      <c r="AY42" s="75" t="str">
        <f t="shared" si="5"/>
        <v>Do 10 000</v>
      </c>
      <c r="AZ42" s="75">
        <f t="shared" si="6"/>
        <v>8</v>
      </c>
      <c r="BA42" s="75" t="str">
        <f t="shared" si="7"/>
        <v>Ne</v>
      </c>
      <c r="BB42" s="75">
        <f t="shared" si="8"/>
        <v>0</v>
      </c>
      <c r="BC42" s="75" t="str">
        <f t="shared" si="9"/>
        <v>Ano</v>
      </c>
      <c r="BD42" s="75">
        <f t="shared" si="10"/>
        <v>12</v>
      </c>
      <c r="BE42" s="75" t="str">
        <f t="shared" si="11"/>
        <v>Ne</v>
      </c>
      <c r="BF42" s="75">
        <f t="shared" si="12"/>
        <v>0</v>
      </c>
      <c r="BG42" s="69">
        <f t="shared" si="13"/>
        <v>20</v>
      </c>
      <c r="BH42" s="70">
        <f t="shared" si="14"/>
        <v>35</v>
      </c>
      <c r="BI42" s="69">
        <f t="shared" si="15"/>
        <v>55</v>
      </c>
      <c r="BJ42" s="71">
        <f t="shared" si="16"/>
        <v>1.6300000000000001</v>
      </c>
      <c r="BK42" s="204">
        <f t="shared" si="17"/>
        <v>0.55000000000000004</v>
      </c>
      <c r="BL42" s="72">
        <f t="shared" si="18"/>
        <v>0.42857142857142855</v>
      </c>
      <c r="BM42" s="83">
        <f t="shared" si="19"/>
        <v>1</v>
      </c>
      <c r="BN42" s="221">
        <f t="shared" si="20"/>
        <v>1</v>
      </c>
      <c r="BO42" s="202">
        <f t="shared" si="21"/>
        <v>15000</v>
      </c>
      <c r="BP42" s="101" t="str">
        <f t="shared" si="22"/>
        <v>Prostějov</v>
      </c>
      <c r="BQ42" s="100">
        <v>14300</v>
      </c>
      <c r="BR42" s="95" t="s">
        <v>66</v>
      </c>
      <c r="BS42" s="95" t="s">
        <v>66</v>
      </c>
      <c r="BT42" s="16"/>
      <c r="BU42" s="45"/>
      <c r="BV42" s="44"/>
      <c r="BW42" s="45"/>
      <c r="BX42" s="179" t="str">
        <f t="shared" si="23"/>
        <v/>
      </c>
      <c r="BY42" s="173" t="str">
        <f t="shared" si="24"/>
        <v>Ne</v>
      </c>
      <c r="BZ42" s="173" t="str">
        <f>IF(COUNTIF($AG42,BZ$8),IF(COUNTIF($BX42:BY42,"")&lt;BZ$13,CONCATENATE(" + ",VLOOKUP(BZ$10,$BU$14:$BW$44,2,FALSE)),VLOOKUP(BZ$10,$BU$14:$BW$44,2,FALSE)),"")</f>
        <v/>
      </c>
      <c r="CA42" s="173" t="str">
        <f>IF(COUNTIF($AG42,CA$8),IF(COUNTIF($BX42:BZ42,"")&lt;CA$13,CONCATENATE(" + ",VLOOKUP(CA$10,$BU$14:$BW$44,2,FALSE)),VLOOKUP(CA$10,$BU$14:$BW$44,2,FALSE)),"")</f>
        <v/>
      </c>
      <c r="CB42" s="173" t="str">
        <f>IF(COUNTIF($AG42,CB$8),IF(COUNTIF($BX42:CA42,"")&lt;CB$13,CONCATENATE(" + ",VLOOKUP(CB$10,$BU$14:$BW$44,2,FALSE)),VLOOKUP(CB$10,$BU$14:$BW$44,2,FALSE)),"")</f>
        <v/>
      </c>
      <c r="CC42" s="173" t="str">
        <f>IF(COUNTIF($AG42,CC$8),IF(COUNTIF($BX42:CB42,"")&lt;CC$13,CONCATENATE(" + ",VLOOKUP(CC$10,$BU$14:$BW$44,2,FALSE)),VLOOKUP(CC$10,$BU$14:$BW$44,2,FALSE)),"")</f>
        <v/>
      </c>
      <c r="CD42" s="173" t="str">
        <f>IF(COUNTIF($AG42,CD$8),IF(COUNTIF($BX42:CC42,"")&lt;CD$13,CONCATENATE(" + ",VLOOKUP(CD$10,$BU$14:$BW$44,2,FALSE)),VLOOKUP(CD$10,$BU$14:$BW$44,2,FALSE)),"")</f>
        <v/>
      </c>
      <c r="CE42" s="173" t="str">
        <f>IF(COUNTIF($AG42,CE$8),IF(COUNTIF($BX42:CD42,"")&lt;CE$13,CONCATENATE(" + ",VLOOKUP(CE$10,$BU$14:$BW$44,2,FALSE)),VLOOKUP(CE$10,$BU$14:$BW$44,2,FALSE)),"")</f>
        <v/>
      </c>
      <c r="CF42" s="173" t="str">
        <f>IF(COUNTIF($AG42,CF$8),IF(COUNTIF($BX42:CE42,"")&lt;CF$13,CONCATENATE(" + ",VLOOKUP(CF$10,$BU$14:$BW$44,2,FALSE)),VLOOKUP(CF$10,$BU$14:$BW$44,2,FALSE)),"")</f>
        <v/>
      </c>
      <c r="CG42" s="173" t="str">
        <f>IF(COUNTIF($AG42,CG$8),IF(COUNTIF($BX42:CF42,"")&lt;CG$13,CONCATENATE(" + ",VLOOKUP(CG$10,$BU$14:$BW$44,2,FALSE)),VLOOKUP(CG$10,$BU$14:$BW$44,2,FALSE)),"")</f>
        <v/>
      </c>
      <c r="CH42" s="173" t="str">
        <f>IF(COUNTIF($AG42,CH$8),IF(COUNTIF($BX42:CG42,"")&lt;CH$13,CONCATENATE(" + ",VLOOKUP(CH$10,$BU$14:$BW$44,2,FALSE)),VLOOKUP(CH$10,$BU$14:$BW$44,2,FALSE)),"")</f>
        <v/>
      </c>
      <c r="CI42" s="173" t="str">
        <f>IF(COUNTIF($AG42,CI$8),IF(COUNTIF($BX42:CH42,"")&lt;CI$13,CONCATENATE(" + ",VLOOKUP(CI$10,$BU$14:$BW$44,2,FALSE)),VLOOKUP(CI$10,$BU$14:$BW$44,2,FALSE)),"")</f>
        <v/>
      </c>
      <c r="CJ42" s="173" t="str">
        <f>IF(COUNTIF($AG42,CJ$8),IF(COUNTIF($BX42:CI42,"")&lt;CJ$13,CONCATENATE(" + ",VLOOKUP(CJ$10,$BU$14:$BW$44,2,FALSE)),VLOOKUP(CJ$10,$BU$14:$BW$44,2,FALSE)),"")</f>
        <v/>
      </c>
      <c r="CK42" s="173" t="str">
        <f>IF(COUNTIF($AG42,CK$8),IF(COUNTIF($BX42:CJ42,"")&lt;CK$13,CONCATENATE(" + ",VLOOKUP(CK$10,$BU$14:$BW$44,2,FALSE)),VLOOKUP(CK$10,$BU$14:$BW$44,2,FALSE)),"")</f>
        <v/>
      </c>
      <c r="CL42" s="173" t="str">
        <f>IF(COUNTIF($AG42,CL$8),IF(COUNTIF($BX42:CK42,"")&lt;CL$13,CONCATENATE(" + ",VLOOKUP(CL$10,$BU$14:$BW$44,2,FALSE)),VLOOKUP(CL$10,$BU$14:$BW$44,2,FALSE)),"")</f>
        <v/>
      </c>
      <c r="CM42" s="173" t="str">
        <f>IF(COUNTIF($AG42,CM$8),IF(COUNTIF($BX42:CL42,"")&lt;CM$13,CONCATENATE(" + ",VLOOKUP(CM$10,$BU$14:$BW$44,2,FALSE)),VLOOKUP(CM$10,$BU$14:$BW$44,2,FALSE)),"")</f>
        <v/>
      </c>
      <c r="CN42" s="173" t="str">
        <f>IF(COUNTIF($AG42,CN$8),IF(COUNTIF($BX42:CM42,"")&lt;CN$13,CONCATENATE(" + ",VLOOKUP(CN$10,$BU$14:$BW$44,2,FALSE)),VLOOKUP(CN$10,$BU$14:$BW$44,2,FALSE)),"")</f>
        <v/>
      </c>
      <c r="CO42" s="173" t="str">
        <f>IF(COUNTIF($AG42,CO$8),IF(COUNTIF($BX42:CN42,"")&lt;CO$13,CONCATENATE(" + ",VLOOKUP(CO$10,$BU$14:$BW$44,2,FALSE)),VLOOKUP(CO$10,$BU$14:$BW$44,2,FALSE)),"")</f>
        <v/>
      </c>
      <c r="CP42" s="173" t="str">
        <f>IF(COUNTIF($AG42,CP$8),IF(COUNTIF($BX42:CO42,"")&lt;CP$13,CONCATENATE(" + ",VLOOKUP(CP$10,$BU$14:$BW$44,2,FALSE)),VLOOKUP(CP$10,$BU$14:$BW$44,2,FALSE)),"")</f>
        <v/>
      </c>
      <c r="CQ42" s="173" t="str">
        <f>IF(COUNTIF($AG42,CQ$8),IF(COUNTIF($BX42:CP42,"")&lt;CQ$13,CONCATENATE(" + ",VLOOKUP(CQ$10,$BU$14:$BW$44,2,FALSE)),VLOOKUP(CQ$10,$BU$14:$BW$44,2,FALSE)),"")</f>
        <v/>
      </c>
      <c r="CR42" s="173" t="str">
        <f>IF(COUNTIF($AG42,CR$8),IF(COUNTIF($BX42:CQ42,"")&lt;CR$13,CONCATENATE(" + ",VLOOKUP(CR$10,$BU$14:$BW$44,2,FALSE)),VLOOKUP(CR$10,$BU$14:$BW$44,2,FALSE)),"")</f>
        <v/>
      </c>
      <c r="CS42" s="173" t="str">
        <f>IF(COUNTIF($AG42,CS$8),IF(COUNTIF($BX42:CR42,"")&lt;CS$13,CONCATENATE(" + ",VLOOKUP(CS$10,$BU$14:$BW$44,2,FALSE)),VLOOKUP(CS$10,$BU$14:$BW$44,2,FALSE)),"")</f>
        <v/>
      </c>
      <c r="CT42" s="173" t="str">
        <f>IF(COUNTIF($AG42,CT$8),IF(COUNTIF($BX42:CS42,"")&lt;CT$13,CONCATENATE(" + ",VLOOKUP(CT$10,$BU$14:$BW$44,2,FALSE)),VLOOKUP(CT$10,$BU$14:$BW$44,2,FALSE)),"")</f>
        <v/>
      </c>
      <c r="CU42" s="173" t="str">
        <f>IF(COUNTIF($AG42,CU$8),IF(COUNTIF($BX42:CT42,"")&lt;CU$13,CONCATENATE(" + ",VLOOKUP(CU$10,$BU$14:$BW$44,2,FALSE)),VLOOKUP(CU$10,$BU$14:$BW$44,2,FALSE)),"")</f>
        <v/>
      </c>
      <c r="CV42" s="173" t="str">
        <f>IF(COUNTIF($AG42,CV$8),IF(COUNTIF($BX42:CU42,"")&lt;CV$13,CONCATENATE(" + ",VLOOKUP(CV$10,$BU$14:$BW$44,2,FALSE)),VLOOKUP(CV$10,$BU$14:$BW$44,2,FALSE)),"")</f>
        <v/>
      </c>
      <c r="CW42" s="173" t="str">
        <f>IF(COUNTIF($AG42,CW$8),IF(COUNTIF($BX42:CV42,"")&lt;CW$13,CONCATENATE(" + ",VLOOKUP(CW$10,$BU$14:$BW$44,2,FALSE)),VLOOKUP(CW$10,$BU$14:$BW$44,2,FALSE)),"")</f>
        <v/>
      </c>
      <c r="CX42" s="179" t="str">
        <f t="shared" si="25"/>
        <v/>
      </c>
      <c r="CY42" s="174">
        <f t="shared" si="26"/>
        <v>0</v>
      </c>
      <c r="CZ42" s="173" t="str">
        <f t="shared" si="27"/>
        <v/>
      </c>
      <c r="DA42" s="173" t="str">
        <f t="shared" si="28"/>
        <v/>
      </c>
      <c r="DB42" s="173" t="str">
        <f t="shared" si="29"/>
        <v/>
      </c>
      <c r="DC42" s="173" t="str">
        <f t="shared" si="30"/>
        <v/>
      </c>
      <c r="DD42" s="173" t="str">
        <f t="shared" si="31"/>
        <v/>
      </c>
      <c r="DE42" s="173" t="str">
        <f t="shared" si="32"/>
        <v/>
      </c>
      <c r="DF42" s="173" t="str">
        <f t="shared" si="33"/>
        <v/>
      </c>
      <c r="DG42" s="173" t="str">
        <f t="shared" si="34"/>
        <v/>
      </c>
      <c r="DH42" s="173" t="str">
        <f t="shared" si="35"/>
        <v/>
      </c>
      <c r="DI42" s="173" t="str">
        <f t="shared" si="36"/>
        <v/>
      </c>
      <c r="DJ42" s="173" t="str">
        <f t="shared" si="37"/>
        <v/>
      </c>
      <c r="DK42" s="173" t="str">
        <f t="shared" si="38"/>
        <v/>
      </c>
      <c r="DL42" s="173" t="str">
        <f t="shared" si="39"/>
        <v/>
      </c>
      <c r="DM42" s="173" t="str">
        <f t="shared" si="40"/>
        <v/>
      </c>
      <c r="DN42" s="173" t="str">
        <f t="shared" si="41"/>
        <v/>
      </c>
      <c r="DO42" s="173" t="str">
        <f t="shared" si="42"/>
        <v/>
      </c>
      <c r="DP42" s="173" t="str">
        <f t="shared" si="43"/>
        <v/>
      </c>
      <c r="DQ42" s="173" t="str">
        <f t="shared" si="44"/>
        <v/>
      </c>
      <c r="DR42" s="173" t="str">
        <f t="shared" si="45"/>
        <v/>
      </c>
      <c r="DS42" s="173" t="str">
        <f t="shared" si="46"/>
        <v/>
      </c>
      <c r="DT42" s="173" t="str">
        <f t="shared" si="47"/>
        <v/>
      </c>
      <c r="DU42" s="173" t="str">
        <f t="shared" si="48"/>
        <v/>
      </c>
      <c r="DV42" s="173" t="str">
        <f t="shared" si="49"/>
        <v/>
      </c>
      <c r="DW42" s="180" t="str">
        <f t="shared" si="50"/>
        <v/>
      </c>
      <c r="DX42" s="181" t="str">
        <f t="shared" si="190"/>
        <v/>
      </c>
      <c r="DY42" s="182" t="str">
        <f t="shared" si="51"/>
        <v>Ne</v>
      </c>
      <c r="DZ42" s="182" t="str">
        <f>IF(COUNTIF($AH42,BZ$8),IF(COUNTIF($DX42:DY42,"")&lt;BZ$13,CONCATENATE(" + ",VLOOKUP(DZ$10,$BU$14:$BW$44,2,FALSE)),VLOOKUP(DZ$10,$BU$14:$BW$44,2,FALSE)),"")</f>
        <v/>
      </c>
      <c r="EA42" s="182" t="str">
        <f>IF(COUNTIF($AH42,CA$8),IF(COUNTIF($DX42:DZ42,"")&lt;CA$13,CONCATENATE(" + ",VLOOKUP(EA$10,$BU$14:$BW$44,2,FALSE)),VLOOKUP(EA$10,$BU$14:$BW$44,2,FALSE)),"")</f>
        <v/>
      </c>
      <c r="EB42" s="182" t="str">
        <f>IF(COUNTIF($AH42,CB$8),IF(COUNTIF($DX42:EA42,"")&lt;CB$13,CONCATENATE(" + ",VLOOKUP(EB$10,$BU$14:$BW$44,2,FALSE)),VLOOKUP(EB$10,$BU$14:$BW$44,2,FALSE)),"")</f>
        <v/>
      </c>
      <c r="EC42" s="182" t="str">
        <f>IF(COUNTIF($AH42,CC$8),IF(COUNTIF($DX42:EB42,"")&lt;CC$13,CONCATENATE(" + ",VLOOKUP(EC$10,$BU$14:$BW$44,2,FALSE)),VLOOKUP(EC$10,$BU$14:$BW$44,2,FALSE)),"")</f>
        <v/>
      </c>
      <c r="ED42" s="182" t="str">
        <f>IF(COUNTIF($AH42,CD$8),IF(COUNTIF($DX42:EC42,"")&lt;CD$13,CONCATENATE(" + ",VLOOKUP(ED$10,$BU$14:$BW$44,2,FALSE)),VLOOKUP(ED$10,$BU$14:$BW$44,2,FALSE)),"")</f>
        <v/>
      </c>
      <c r="EE42" s="182" t="str">
        <f>IF(COUNTIF($AH42,CE$8),IF(COUNTIF($DX42:ED42,"")&lt;CE$13,CONCATENATE(" + ",VLOOKUP(EE$10,$BU$14:$BW$44,2,FALSE)),VLOOKUP(EE$10,$BU$14:$BW$44,2,FALSE)),"")</f>
        <v/>
      </c>
      <c r="EF42" s="182" t="str">
        <f>IF(COUNTIF($AH42,CF$8),IF(COUNTIF($DX42:EE42,"")&lt;CF$13,CONCATENATE(" + ",VLOOKUP(EF$10,$BU$14:$BW$44,2,FALSE)),VLOOKUP(EF$10,$BU$14:$BW$44,2,FALSE)),"")</f>
        <v/>
      </c>
      <c r="EG42" s="182" t="str">
        <f>IF(COUNTIF($AH42,CG$8),IF(COUNTIF($DX42:EF42,"")&lt;CG$13,CONCATENATE(" + ",VLOOKUP(EG$10,$BU$14:$BW$44,2,FALSE)),VLOOKUP(EG$10,$BU$14:$BW$44,2,FALSE)),"")</f>
        <v/>
      </c>
      <c r="EH42" s="182" t="str">
        <f>IF(COUNTIF($AH42,CH$8),IF(COUNTIF($DX42:EG42,"")&lt;CH$13,CONCATENATE(" + ",VLOOKUP(EH$10,$BU$14:$BW$44,2,FALSE)),VLOOKUP(EH$10,$BU$14:$BW$44,2,FALSE)),"")</f>
        <v/>
      </c>
      <c r="EI42" s="182" t="str">
        <f>IF(COUNTIF($AH42,CI$8),IF(COUNTIF($DX42:EH42,"")&lt;CI$13,CONCATENATE(" + ",VLOOKUP(EI$10,$BU$14:$BW$44,2,FALSE)),VLOOKUP(EI$10,$BU$14:$BW$44,2,FALSE)),"")</f>
        <v/>
      </c>
      <c r="EJ42" s="182" t="str">
        <f>IF(COUNTIF($AH42,CJ$8),IF(COUNTIF($DX42:EI42,"")&lt;CJ$13,CONCATENATE(" + ",VLOOKUP(EJ$10,$BU$14:$BW$44,2,FALSE)),VLOOKUP(EJ$10,$BU$14:$BW$44,2,FALSE)),"")</f>
        <v/>
      </c>
      <c r="EK42" s="182" t="str">
        <f>IF(COUNTIF($AH42,CK$8),IF(COUNTIF($DX42:EJ42,"")&lt;CK$13,CONCATENATE(" + ",VLOOKUP(EK$10,$BU$14:$BW$44,2,FALSE)),VLOOKUP(EK$10,$BU$14:$BW$44,2,FALSE)),"")</f>
        <v/>
      </c>
      <c r="EL42" s="182" t="str">
        <f>IF(COUNTIF($AH42,CL$8),IF(COUNTIF($DX42:EK42,"")&lt;CL$13,CONCATENATE(" + ",VLOOKUP(EL$10,$BU$14:$BW$44,2,FALSE)),VLOOKUP(EL$10,$BU$14:$BW$44,2,FALSE)),"")</f>
        <v/>
      </c>
      <c r="EM42" s="182" t="str">
        <f>IF(COUNTIF($AH42,CM$8),IF(COUNTIF($DX42:EL42,"")&lt;CM$13,CONCATENATE(" + ",VLOOKUP(EM$10,$BU$14:$BW$44,2,FALSE)),VLOOKUP(EM$10,$BU$14:$BW$44,2,FALSE)),"")</f>
        <v/>
      </c>
      <c r="EN42" s="182" t="str">
        <f>IF(COUNTIF($AH42,CN$8),IF(COUNTIF($DX42:EM42,"")&lt;CN$13,CONCATENATE(" + ",VLOOKUP(EN$10,$BU$14:$BW$44,2,FALSE)),VLOOKUP(EN$10,$BU$14:$BW$44,2,FALSE)),"")</f>
        <v/>
      </c>
      <c r="EO42" s="182" t="str">
        <f>IF(COUNTIF($AH42,CO$8),IF(COUNTIF($DX42:EN42,"")&lt;CO$13,CONCATENATE(" + ",VLOOKUP(EO$10,$BU$14:$BW$44,2,FALSE)),VLOOKUP(EO$10,$BU$14:$BW$44,2,FALSE)),"")</f>
        <v/>
      </c>
      <c r="EP42" s="182" t="str">
        <f>IF(COUNTIF($AH42,CP$8),IF(COUNTIF($DX42:EO42,"")&lt;CP$13,CONCATENATE(" + ",VLOOKUP(EP$10,$BU$14:$BW$44,2,FALSE)),VLOOKUP(EP$10,$BU$14:$BW$44,2,FALSE)),"")</f>
        <v/>
      </c>
      <c r="EQ42" s="182" t="str">
        <f>IF(COUNTIF($AH42,CQ$8),IF(COUNTIF($DX42:EP42,"")&lt;CQ$13,CONCATENATE(" + ",VLOOKUP(EQ$10,$BU$14:$BW$44,2,FALSE)),VLOOKUP(EQ$10,$BU$14:$BW$44,2,FALSE)),"")</f>
        <v/>
      </c>
      <c r="ER42" s="182" t="str">
        <f>IF(COUNTIF($AH42,CR$8),IF(COUNTIF($DX42:EQ42,"")&lt;CR$13,CONCATENATE(" + ",VLOOKUP(ER$10,$BU$14:$BW$44,2,FALSE)),VLOOKUP(ER$10,$BU$14:$BW$44,2,FALSE)),"")</f>
        <v/>
      </c>
      <c r="ES42" s="182" t="str">
        <f>IF(COUNTIF($AH42,CS$8),IF(COUNTIF($DX42:ER42,"")&lt;CS$13,CONCATENATE(" + ",VLOOKUP(ES$10,$BU$14:$BW$44,2,FALSE)),VLOOKUP(ES$10,$BU$14:$BW$44,2,FALSE)),"")</f>
        <v/>
      </c>
      <c r="ET42" s="182" t="str">
        <f>IF(COUNTIF($AH42,CT$8),IF(COUNTIF($DX42:ES42,"")&lt;CT$13,CONCATENATE(" + ",VLOOKUP(ET$10,$BU$14:$BW$44,2,FALSE)),VLOOKUP(ET$10,$BU$14:$BW$44,2,FALSE)),"")</f>
        <v/>
      </c>
      <c r="EU42" s="182" t="str">
        <f>IF(COUNTIF($AH42,CU$8),IF(COUNTIF($DX42:ET42,"")&lt;CU$13,CONCATENATE(" + ",VLOOKUP(EU$10,$BU$14:$BW$44,2,FALSE)),VLOOKUP(EU$10,$BU$14:$BW$44,2,FALSE)),"")</f>
        <v/>
      </c>
      <c r="EV42" s="182" t="str">
        <f>IF(COUNTIF($AH42,CV$8),IF(COUNTIF($DX42:EU42,"")&lt;CV$13,CONCATENATE(" + ",VLOOKUP(EV$10,$BU$14:$BW$44,2,FALSE)),VLOOKUP(EV$10,$BU$14:$BW$44,2,FALSE)),"")</f>
        <v/>
      </c>
      <c r="EW42" s="183" t="str">
        <f>IF(COUNTIF($AH42,CW$8),IF(COUNTIF($DX42:EV42,"")&lt;CW$13,CONCATENATE(" + ",VLOOKUP(EW$10,$BU$14:$BW$44,2,FALSE)),VLOOKUP(EW$10,$BU$14:$BW$44,2,FALSE)),"")</f>
        <v/>
      </c>
      <c r="EX42" s="181" t="str">
        <f t="shared" si="52"/>
        <v/>
      </c>
      <c r="EY42" s="184">
        <f t="shared" si="53"/>
        <v>0</v>
      </c>
      <c r="EZ42" s="182" t="str">
        <f t="shared" si="54"/>
        <v/>
      </c>
      <c r="FA42" s="182" t="str">
        <f t="shared" si="55"/>
        <v/>
      </c>
      <c r="FB42" s="182" t="str">
        <f t="shared" si="56"/>
        <v/>
      </c>
      <c r="FC42" s="182" t="str">
        <f t="shared" si="57"/>
        <v/>
      </c>
      <c r="FD42" s="182" t="str">
        <f t="shared" si="58"/>
        <v/>
      </c>
      <c r="FE42" s="182" t="str">
        <f t="shared" si="59"/>
        <v/>
      </c>
      <c r="FF42" s="182" t="str">
        <f t="shared" si="60"/>
        <v/>
      </c>
      <c r="FG42" s="182" t="str">
        <f t="shared" si="61"/>
        <v/>
      </c>
      <c r="FH42" s="182" t="str">
        <f t="shared" si="62"/>
        <v/>
      </c>
      <c r="FI42" s="182" t="str">
        <f t="shared" si="63"/>
        <v/>
      </c>
      <c r="FJ42" s="182" t="str">
        <f t="shared" si="64"/>
        <v/>
      </c>
      <c r="FK42" s="182" t="str">
        <f t="shared" si="65"/>
        <v/>
      </c>
      <c r="FL42" s="182" t="str">
        <f t="shared" si="66"/>
        <v/>
      </c>
      <c r="FM42" s="182" t="str">
        <f t="shared" si="67"/>
        <v/>
      </c>
      <c r="FN42" s="182" t="str">
        <f t="shared" si="68"/>
        <v/>
      </c>
      <c r="FO42" s="182" t="str">
        <f t="shared" si="69"/>
        <v/>
      </c>
      <c r="FP42" s="182" t="str">
        <f t="shared" si="70"/>
        <v/>
      </c>
      <c r="FQ42" s="182" t="str">
        <f t="shared" si="71"/>
        <v/>
      </c>
      <c r="FR42" s="182" t="str">
        <f t="shared" si="72"/>
        <v/>
      </c>
      <c r="FS42" s="182" t="str">
        <f t="shared" si="73"/>
        <v/>
      </c>
      <c r="FT42" s="182" t="str">
        <f t="shared" si="74"/>
        <v/>
      </c>
      <c r="FU42" s="182" t="str">
        <f t="shared" si="75"/>
        <v/>
      </c>
      <c r="FV42" s="182" t="str">
        <f t="shared" si="76"/>
        <v/>
      </c>
      <c r="FW42" s="183" t="str">
        <f t="shared" si="77"/>
        <v/>
      </c>
      <c r="FX42" s="179" t="str">
        <f t="shared" si="78"/>
        <v>Do 10 000</v>
      </c>
      <c r="FY42" s="173" t="str">
        <f t="shared" si="79"/>
        <v/>
      </c>
      <c r="FZ42" s="173" t="str">
        <f>IF(COUNTIF($AI42,BZ$8),IF(COUNTIF($FX42:FY42,"")&lt;BZ$13,CONCATENATE(" + ",VLOOKUP(FZ$10,$BU$14:$BW$44,2,FALSE)),VLOOKUP(FZ$10,$BU$14:$BW$44,2,FALSE)),"")</f>
        <v/>
      </c>
      <c r="GA42" s="173" t="str">
        <f>IF(COUNTIF($AI42,CA$8),IF(COUNTIF($FX42:FZ42,"")&lt;CA$13,CONCATENATE(" + ",VLOOKUP(GA$10,$BU$14:$BW$44,2,FALSE)),VLOOKUP(GA$10,$BU$14:$BW$44,2,FALSE)),"")</f>
        <v/>
      </c>
      <c r="GB42" s="173" t="str">
        <f>IF(COUNTIF($AI42,CB$8),IF(COUNTIF($FX42:GA42,"")&lt;CB$13,CONCATENATE(" + ",VLOOKUP(GB$10,$BU$14:$BW$44,2,FALSE)),VLOOKUP(GB$10,$BU$14:$BW$44,2,FALSE)),"")</f>
        <v/>
      </c>
      <c r="GC42" s="173" t="str">
        <f>IF(COUNTIF($AI42,CC$8),IF(COUNTIF($FX42:GB42,"")&lt;CC$13,CONCATENATE(" + ",VLOOKUP(GC$10,$BU$14:$BW$44,2,FALSE)),VLOOKUP(GC$10,$BU$14:$BW$44,2,FALSE)),"")</f>
        <v/>
      </c>
      <c r="GD42" s="173" t="str">
        <f>IF(COUNTIF($AI42,CD$8),IF(COUNTIF($FX42:GC42,"")&lt;CD$13,CONCATENATE(" + ",VLOOKUP(GD$10,$BU$14:$BW$44,2,FALSE)),VLOOKUP(GD$10,$BU$14:$BW$44,2,FALSE)),"")</f>
        <v/>
      </c>
      <c r="GE42" s="173" t="str">
        <f>IF(COUNTIF($AI42,CE$8),IF(COUNTIF($FX42:GD42,"")&lt;CE$13,CONCATENATE(" + ",VLOOKUP(GE$10,$BU$14:$BW$44,2,FALSE)),VLOOKUP(GE$10,$BU$14:$BW$44,2,FALSE)),"")</f>
        <v/>
      </c>
      <c r="GF42" s="173" t="str">
        <f>IF(COUNTIF($AI42,CF$8),IF(COUNTIF($FX42:GE42,"")&lt;CF$13,CONCATENATE(" + ",VLOOKUP(GF$10,$BU$14:$BW$44,2,FALSE)),VLOOKUP(GF$10,$BU$14:$BW$44,2,FALSE)),"")</f>
        <v/>
      </c>
      <c r="GG42" s="173" t="str">
        <f>IF(COUNTIF($AI42,CG$8),IF(COUNTIF($FX42:GF42,"")&lt;CG$13,CONCATENATE(" + ",VLOOKUP(GG$10,$BU$14:$BW$44,2,FALSE)),VLOOKUP(GG$10,$BU$14:$BW$44,2,FALSE)),"")</f>
        <v/>
      </c>
      <c r="GH42" s="173" t="str">
        <f>IF(COUNTIF($AI42,CH$8),IF(COUNTIF($FX42:GG42,"")&lt;CH$13,CONCATENATE(" + ",VLOOKUP(GH$10,$BU$14:$BW$44,2,FALSE)),VLOOKUP(GH$10,$BU$14:$BW$44,2,FALSE)),"")</f>
        <v/>
      </c>
      <c r="GI42" s="173" t="str">
        <f>IF(COUNTIF($AI42,CI$8),IF(COUNTIF($FX42:GH42,"")&lt;CI$13,CONCATENATE(" + ",VLOOKUP(GI$10,$BU$14:$BW$44,2,FALSE)),VLOOKUP(GI$10,$BU$14:$BW$44,2,FALSE)),"")</f>
        <v/>
      </c>
      <c r="GJ42" s="173" t="str">
        <f>IF(COUNTIF($AI42,CJ$8),IF(COUNTIF($FX42:GI42,"")&lt;CJ$13,CONCATENATE(" + ",VLOOKUP(GJ$10,$BU$14:$BW$44,2,FALSE)),VLOOKUP(GJ$10,$BU$14:$BW$44,2,FALSE)),"")</f>
        <v/>
      </c>
      <c r="GK42" s="173" t="str">
        <f>IF(COUNTIF($AI42,CK$8),IF(COUNTIF($FX42:GJ42,"")&lt;CK$13,CONCATENATE(" + ",VLOOKUP(GK$10,$BU$14:$BW$44,2,FALSE)),VLOOKUP(GK$10,$BU$14:$BW$44,2,FALSE)),"")</f>
        <v/>
      </c>
      <c r="GL42" s="173" t="str">
        <f>IF(COUNTIF($AI42,CL$8),IF(COUNTIF($FX42:GK42,"")&lt;CL$13,CONCATENATE(" + ",VLOOKUP(GL$10,$BU$14:$BW$44,2,FALSE)),VLOOKUP(GL$10,$BU$14:$BW$44,2,FALSE)),"")</f>
        <v/>
      </c>
      <c r="GM42" s="173" t="str">
        <f>IF(COUNTIF($AI42,CM$8),IF(COUNTIF($FX42:GL42,"")&lt;CM$13,CONCATENATE(" + ",VLOOKUP(GM$10,$BU$14:$BW$44,2,FALSE)),VLOOKUP(GM$10,$BU$14:$BW$44,2,FALSE)),"")</f>
        <v/>
      </c>
      <c r="GN42" s="173" t="str">
        <f>IF(COUNTIF($AI42,CN$8),IF(COUNTIF($FX42:GM42,"")&lt;CN$13,CONCATENATE(" + ",VLOOKUP(GN$10,$BU$14:$BW$44,2,FALSE)),VLOOKUP(GN$10,$BU$14:$BW$44,2,FALSE)),"")</f>
        <v/>
      </c>
      <c r="GO42" s="173" t="str">
        <f>IF(COUNTIF($AI42,CO$8),IF(COUNTIF($FX42:GN42,"")&lt;CO$13,CONCATENATE(" + ",VLOOKUP(GO$10,$BU$14:$BW$44,2,FALSE)),VLOOKUP(GO$10,$BU$14:$BW$44,2,FALSE)),"")</f>
        <v/>
      </c>
      <c r="GP42" s="173" t="str">
        <f>IF(COUNTIF($AI42,CP$8),IF(COUNTIF($FX42:GO42,"")&lt;CP$13,CONCATENATE(" + ",VLOOKUP(GP$10,$BU$14:$BW$44,2,FALSE)),VLOOKUP(GP$10,$BU$14:$BW$44,2,FALSE)),"")</f>
        <v/>
      </c>
      <c r="GQ42" s="173" t="str">
        <f>IF(COUNTIF($AI42,CQ$8),IF(COUNTIF($FX42:GP42,"")&lt;CQ$13,CONCATENATE(" + ",VLOOKUP(GQ$10,$BU$14:$BW$44,2,FALSE)),VLOOKUP(GQ$10,$BU$14:$BW$44,2,FALSE)),"")</f>
        <v/>
      </c>
      <c r="GR42" s="173" t="str">
        <f>IF(COUNTIF($AI42,CR$8),IF(COUNTIF($FX42:GQ42,"")&lt;CR$13,CONCATENATE(" + ",VLOOKUP(GR$10,$BU$14:$BW$44,2,FALSE)),VLOOKUP(GR$10,$BU$14:$BW$44,2,FALSE)),"")</f>
        <v/>
      </c>
      <c r="GS42" s="173" t="str">
        <f>IF(COUNTIF($AI42,CS$8),IF(COUNTIF($FX42:GR42,"")&lt;CS$13,CONCATENATE(" + ",VLOOKUP(GS$10,$BU$14:$BW$44,2,FALSE)),VLOOKUP(GS$10,$BU$14:$BW$44,2,FALSE)),"")</f>
        <v/>
      </c>
      <c r="GT42" s="173" t="str">
        <f>IF(COUNTIF($AI42,CT$8),IF(COUNTIF($FX42:GS42,"")&lt;CT$13,CONCATENATE(" + ",VLOOKUP(GT$10,$BU$14:$BW$44,2,FALSE)),VLOOKUP(GT$10,$BU$14:$BW$44,2,FALSE)),"")</f>
        <v/>
      </c>
      <c r="GU42" s="173" t="str">
        <f>IF(COUNTIF($AI42,CU$8),IF(COUNTIF($FX42:GT42,"")&lt;CU$13,CONCATENATE(" + ",VLOOKUP(GU$10,$BU$14:$BW$44,2,FALSE)),VLOOKUP(GU$10,$BU$14:$BW$44,2,FALSE)),"")</f>
        <v/>
      </c>
      <c r="GV42" s="173" t="str">
        <f>IF(COUNTIF($AI42,CV$8),IF(COUNTIF($FX42:GU42,"")&lt;CV$13,CONCATENATE(" + ",VLOOKUP(GV$10,$BU$14:$BW$44,2,FALSE)),VLOOKUP(GV$10,$BU$14:$BW$44,2,FALSE)),"")</f>
        <v/>
      </c>
      <c r="GW42" s="180" t="str">
        <f>IF(COUNTIF($AI42,CW$8),IF(COUNTIF($FX42:GV42,"")&lt;CW$13,CONCATENATE(" + ",VLOOKUP(GW$10,$BU$14:$BW$44,2,FALSE)),VLOOKUP(GW$10,$BU$14:$BW$44,2,FALSE)),"")</f>
        <v/>
      </c>
      <c r="GX42" s="179">
        <f t="shared" si="80"/>
        <v>8</v>
      </c>
      <c r="GY42" s="174" t="str">
        <f t="shared" si="81"/>
        <v/>
      </c>
      <c r="GZ42" s="173" t="str">
        <f t="shared" si="82"/>
        <v/>
      </c>
      <c r="HA42" s="173" t="str">
        <f t="shared" si="83"/>
        <v/>
      </c>
      <c r="HB42" s="173" t="str">
        <f t="shared" si="84"/>
        <v/>
      </c>
      <c r="HC42" s="173" t="str">
        <f t="shared" si="85"/>
        <v/>
      </c>
      <c r="HD42" s="173" t="str">
        <f t="shared" si="86"/>
        <v/>
      </c>
      <c r="HE42" s="173" t="str">
        <f t="shared" si="87"/>
        <v/>
      </c>
      <c r="HF42" s="173" t="str">
        <f t="shared" si="88"/>
        <v/>
      </c>
      <c r="HG42" s="173" t="str">
        <f t="shared" si="89"/>
        <v/>
      </c>
      <c r="HH42" s="173" t="str">
        <f t="shared" si="90"/>
        <v/>
      </c>
      <c r="HI42" s="173" t="str">
        <f t="shared" si="91"/>
        <v/>
      </c>
      <c r="HJ42" s="173" t="str">
        <f t="shared" si="92"/>
        <v/>
      </c>
      <c r="HK42" s="173" t="str">
        <f t="shared" si="93"/>
        <v/>
      </c>
      <c r="HL42" s="173" t="str">
        <f t="shared" si="94"/>
        <v/>
      </c>
      <c r="HM42" s="173" t="str">
        <f t="shared" si="95"/>
        <v/>
      </c>
      <c r="HN42" s="173" t="str">
        <f t="shared" si="96"/>
        <v/>
      </c>
      <c r="HO42" s="173" t="str">
        <f t="shared" si="97"/>
        <v/>
      </c>
      <c r="HP42" s="173" t="str">
        <f t="shared" si="98"/>
        <v/>
      </c>
      <c r="HQ42" s="173" t="str">
        <f t="shared" si="99"/>
        <v/>
      </c>
      <c r="HR42" s="173" t="str">
        <f t="shared" si="100"/>
        <v/>
      </c>
      <c r="HS42" s="173" t="str">
        <f t="shared" si="101"/>
        <v/>
      </c>
      <c r="HT42" s="173" t="str">
        <f t="shared" si="102"/>
        <v/>
      </c>
      <c r="HU42" s="173" t="str">
        <f t="shared" si="103"/>
        <v/>
      </c>
      <c r="HV42" s="173" t="str">
        <f t="shared" si="104"/>
        <v/>
      </c>
      <c r="HW42" s="180" t="str">
        <f t="shared" si="105"/>
        <v/>
      </c>
      <c r="HX42" s="181" t="str">
        <f t="shared" si="106"/>
        <v/>
      </c>
      <c r="HY42" s="182" t="str">
        <f t="shared" si="107"/>
        <v>Ne</v>
      </c>
      <c r="HZ42" s="182" t="str">
        <f>IF(COUNTIF($AJ42,BZ$8),IF(COUNTIF($HX42:HY42,"")&lt;BZ$13,CONCATENATE(" + ",VLOOKUP(HZ$10,$BU$14:$BW$44,2,FALSE)),VLOOKUP(HZ$10,$BU$14:$BW$44,2,FALSE)),"")</f>
        <v/>
      </c>
      <c r="IA42" s="182" t="str">
        <f>IF(COUNTIF($AJ42,CA$8),IF(COUNTIF($HX42:HZ42,"")&lt;CA$13,CONCATENATE(" + ",VLOOKUP(IA$10,$BU$14:$BW$44,2,FALSE)),VLOOKUP(IA$10,$BU$14:$BW$44,2,FALSE)),"")</f>
        <v/>
      </c>
      <c r="IB42" s="182" t="str">
        <f>IF(COUNTIF($AJ42,CB$8),IF(COUNTIF($HX42:IA42,"")&lt;CB$13,CONCATENATE(" + ",VLOOKUP(IB$10,$BU$14:$BW$44,2,FALSE)),VLOOKUP(IB$10,$BU$14:$BW$44,2,FALSE)),"")</f>
        <v/>
      </c>
      <c r="IC42" s="182" t="str">
        <f>IF(COUNTIF($AJ42,CC$8),IF(COUNTIF($HX42:IB42,"")&lt;CC$13,CONCATENATE(" + ",VLOOKUP(IC$10,$BU$14:$BW$44,2,FALSE)),VLOOKUP(IC$10,$BU$14:$BW$44,2,FALSE)),"")</f>
        <v/>
      </c>
      <c r="ID42" s="182" t="str">
        <f>IF(COUNTIF($AJ42,CD$8),IF(COUNTIF($HX42:IC42,"")&lt;CD$13,CONCATENATE(" + ",VLOOKUP(ID$10,$BU$14:$BW$44,2,FALSE)),VLOOKUP(ID$10,$BU$14:$BW$44,2,FALSE)),"")</f>
        <v/>
      </c>
      <c r="IE42" s="182" t="str">
        <f>IF(COUNTIF($AJ42,CE$8),IF(COUNTIF($HX42:ID42,"")&lt;CE$13,CONCATENATE(" + ",VLOOKUP(IE$10,$BU$14:$BW$44,2,FALSE)),VLOOKUP(IE$10,$BU$14:$BW$44,2,FALSE)),"")</f>
        <v/>
      </c>
      <c r="IF42" s="182" t="str">
        <f>IF(COUNTIF($AJ42,CF$8),IF(COUNTIF($HX42:IE42,"")&lt;CF$13,CONCATENATE(" + ",VLOOKUP(IF$10,$BU$14:$BW$44,2,FALSE)),VLOOKUP(IF$10,$BU$14:$BW$44,2,FALSE)),"")</f>
        <v/>
      </c>
      <c r="IG42" s="182" t="str">
        <f>IF(COUNTIF($AJ42,CG$8),IF(COUNTIF($HX42:IF42,"")&lt;CG$13,CONCATENATE(" + ",VLOOKUP(IG$10,$BU$14:$BW$44,2,FALSE)),VLOOKUP(IG$10,$BU$14:$BW$44,2,FALSE)),"")</f>
        <v/>
      </c>
      <c r="IH42" s="182" t="str">
        <f>IF(COUNTIF($AJ42,CH$8),IF(COUNTIF($HX42:IG42,"")&lt;CH$13,CONCATENATE(" + ",VLOOKUP(IH$10,$BU$14:$BW$44,2,FALSE)),VLOOKUP(IH$10,$BU$14:$BW$44,2,FALSE)),"")</f>
        <v/>
      </c>
      <c r="II42" s="182" t="str">
        <f>IF(COUNTIF($AJ42,CI$8),IF(COUNTIF($HX42:IH42,"")&lt;CI$13,CONCATENATE(" + ",VLOOKUP(II$10,$BU$14:$BW$44,2,FALSE)),VLOOKUP(II$10,$BU$14:$BW$44,2,FALSE)),"")</f>
        <v/>
      </c>
      <c r="IJ42" s="182" t="str">
        <f>IF(COUNTIF($AJ42,CJ$8),IF(COUNTIF($HX42:II42,"")&lt;CJ$13,CONCATENATE(" + ",VLOOKUP(IJ$10,$BU$14:$BW$44,2,FALSE)),VLOOKUP(IJ$10,$BU$14:$BW$44,2,FALSE)),"")</f>
        <v/>
      </c>
      <c r="IK42" s="182" t="str">
        <f>IF(COUNTIF($AJ42,CK$8),IF(COUNTIF($HX42:IJ42,"")&lt;CK$13,CONCATENATE(" + ",VLOOKUP(IK$10,$BU$14:$BW$44,2,FALSE)),VLOOKUP(IK$10,$BU$14:$BW$44,2,FALSE)),"")</f>
        <v/>
      </c>
      <c r="IL42" s="182" t="str">
        <f>IF(COUNTIF($AJ42,CL$8),IF(COUNTIF($HX42:IK42,"")&lt;CL$13,CONCATENATE(" + ",VLOOKUP(IL$10,$BU$14:$BW$44,2,FALSE)),VLOOKUP(IL$10,$BU$14:$BW$44,2,FALSE)),"")</f>
        <v/>
      </c>
      <c r="IM42" s="182" t="str">
        <f>IF(COUNTIF($AJ42,CM$8),IF(COUNTIF($HX42:IL42,"")&lt;CM$13,CONCATENATE(" + ",VLOOKUP(IM$10,$BU$14:$BW$44,2,FALSE)),VLOOKUP(IM$10,$BU$14:$BW$44,2,FALSE)),"")</f>
        <v/>
      </c>
      <c r="IN42" s="182" t="str">
        <f>IF(COUNTIF($AJ42,CN$8),IF(COUNTIF($HX42:IM42,"")&lt;CN$13,CONCATENATE(" + ",VLOOKUP(IN$10,$BU$14:$BW$44,2,FALSE)),VLOOKUP(IN$10,$BU$14:$BW$44,2,FALSE)),"")</f>
        <v/>
      </c>
      <c r="IO42" s="182" t="str">
        <f>IF(COUNTIF($AJ42,CO$8),IF(COUNTIF($HX42:IN42,"")&lt;CO$13,CONCATENATE(" + ",VLOOKUP(IO$10,$BU$14:$BW$44,2,FALSE)),VLOOKUP(IO$10,$BU$14:$BW$44,2,FALSE)),"")</f>
        <v/>
      </c>
      <c r="IP42" s="182" t="str">
        <f>IF(COUNTIF($AJ42,CP$8),IF(COUNTIF($HX42:IO42,"")&lt;CP$13,CONCATENATE(" + ",VLOOKUP(IP$10,$BU$14:$BW$44,2,FALSE)),VLOOKUP(IP$10,$BU$14:$BW$44,2,FALSE)),"")</f>
        <v/>
      </c>
      <c r="IQ42" s="182" t="str">
        <f>IF(COUNTIF($AJ42,CQ$8),IF(COUNTIF($HX42:IP42,"")&lt;CQ$13,CONCATENATE(" + ",VLOOKUP(IQ$10,$BU$14:$BW$44,2,FALSE)),VLOOKUP(IQ$10,$BU$14:$BW$44,2,FALSE)),"")</f>
        <v/>
      </c>
      <c r="IR42" s="182" t="str">
        <f>IF(COUNTIF($AJ42,CR$8),IF(COUNTIF($HX42:IQ42,"")&lt;CR$13,CONCATENATE(" + ",VLOOKUP(IR$10,$BU$14:$BW$44,2,FALSE)),VLOOKUP(IR$10,$BU$14:$BW$44,2,FALSE)),"")</f>
        <v/>
      </c>
      <c r="IS42" s="182" t="str">
        <f>IF(COUNTIF($AJ42,CS$8),IF(COUNTIF($HX42:IR42,"")&lt;CS$13,CONCATENATE(" + ",VLOOKUP(IS$10,$BU$14:$BW$44,2,FALSE)),VLOOKUP(IS$10,$BU$14:$BW$44,2,FALSE)),"")</f>
        <v/>
      </c>
      <c r="IT42" s="182" t="str">
        <f>IF(COUNTIF($AJ42,CT$8),IF(COUNTIF($HX42:IS42,"")&lt;CT$13,CONCATENATE(" + ",VLOOKUP(IT$10,$BU$14:$BW$44,2,FALSE)),VLOOKUP(IT$10,$BU$14:$BW$44,2,FALSE)),"")</f>
        <v/>
      </c>
      <c r="IU42" s="182" t="str">
        <f>IF(COUNTIF($AJ42,CU$8),IF(COUNTIF($HX42:IT42,"")&lt;CU$13,CONCATENATE(" + ",VLOOKUP(IU$10,$BU$14:$BW$44,2,FALSE)),VLOOKUP(IU$10,$BU$14:$BW$44,2,FALSE)),"")</f>
        <v/>
      </c>
      <c r="IV42" s="182" t="str">
        <f>IF(COUNTIF($AJ42,CV$8),IF(COUNTIF($HX42:IU42,"")&lt;CV$13,CONCATENATE(" + ",VLOOKUP(IV$10,$BU$14:$BW$44,2,FALSE)),VLOOKUP(IV$10,$BU$14:$BW$44,2,FALSE)),"")</f>
        <v/>
      </c>
      <c r="IW42" s="183" t="str">
        <f>IF(COUNTIF($AJ42,CW$8),IF(COUNTIF($HX42:IV42,"")&lt;CW$13,CONCATENATE(" + ",VLOOKUP(IW$10,$BU$14:$BW$44,2,FALSE)),VLOOKUP(IW$10,$BU$14:$BW$44,2,FALSE)),"")</f>
        <v/>
      </c>
      <c r="IX42" s="181" t="str">
        <f t="shared" si="108"/>
        <v/>
      </c>
      <c r="IY42" s="184">
        <f t="shared" si="109"/>
        <v>0</v>
      </c>
      <c r="IZ42" s="182" t="str">
        <f t="shared" si="110"/>
        <v/>
      </c>
      <c r="JA42" s="182" t="str">
        <f t="shared" si="111"/>
        <v/>
      </c>
      <c r="JB42" s="182" t="str">
        <f t="shared" si="112"/>
        <v/>
      </c>
      <c r="JC42" s="182" t="str">
        <f t="shared" si="113"/>
        <v/>
      </c>
      <c r="JD42" s="182" t="str">
        <f t="shared" si="114"/>
        <v/>
      </c>
      <c r="JE42" s="182" t="str">
        <f t="shared" si="115"/>
        <v/>
      </c>
      <c r="JF42" s="182" t="str">
        <f t="shared" si="116"/>
        <v/>
      </c>
      <c r="JG42" s="182" t="str">
        <f t="shared" si="117"/>
        <v/>
      </c>
      <c r="JH42" s="182" t="str">
        <f t="shared" si="118"/>
        <v/>
      </c>
      <c r="JI42" s="182" t="str">
        <f t="shared" si="119"/>
        <v/>
      </c>
      <c r="JJ42" s="182" t="str">
        <f t="shared" si="120"/>
        <v/>
      </c>
      <c r="JK42" s="182" t="str">
        <f t="shared" si="121"/>
        <v/>
      </c>
      <c r="JL42" s="182" t="str">
        <f t="shared" si="122"/>
        <v/>
      </c>
      <c r="JM42" s="182" t="str">
        <f t="shared" si="123"/>
        <v/>
      </c>
      <c r="JN42" s="182" t="str">
        <f t="shared" si="124"/>
        <v/>
      </c>
      <c r="JO42" s="182" t="str">
        <f t="shared" si="125"/>
        <v/>
      </c>
      <c r="JP42" s="182" t="str">
        <f t="shared" si="126"/>
        <v/>
      </c>
      <c r="JQ42" s="182" t="str">
        <f t="shared" si="127"/>
        <v/>
      </c>
      <c r="JR42" s="182" t="str">
        <f t="shared" si="128"/>
        <v/>
      </c>
      <c r="JS42" s="182" t="str">
        <f t="shared" si="129"/>
        <v/>
      </c>
      <c r="JT42" s="182" t="str">
        <f t="shared" si="130"/>
        <v/>
      </c>
      <c r="JU42" s="182" t="str">
        <f t="shared" si="131"/>
        <v/>
      </c>
      <c r="JV42" s="182" t="str">
        <f t="shared" si="132"/>
        <v/>
      </c>
      <c r="JW42" s="183" t="str">
        <f t="shared" si="133"/>
        <v/>
      </c>
      <c r="JX42" s="179" t="str">
        <f t="shared" si="134"/>
        <v>Ano</v>
      </c>
      <c r="JY42" s="173" t="str">
        <f t="shared" si="135"/>
        <v/>
      </c>
      <c r="JZ42" s="173" t="str">
        <f>IF(COUNTIF($AK42,BZ$8),IF(COUNTIF($JX42:JY42,"")&lt;BZ$13,CONCATENATE(" + ",VLOOKUP(JZ$10,$BU$14:$BW$44,2,FALSE)),VLOOKUP(JZ$10,$BU$14:$BW$44,2,FALSE)),"")</f>
        <v/>
      </c>
      <c r="KA42" s="173" t="str">
        <f>IF(COUNTIF($AK42,CA$8),IF(COUNTIF($JX42:JZ42,"")&lt;CA$13,CONCATENATE(" + ",VLOOKUP(KA$10,$BU$14:$BW$44,2,FALSE)),VLOOKUP(KA$10,$BU$14:$BW$44,2,FALSE)),"")</f>
        <v/>
      </c>
      <c r="KB42" s="173" t="str">
        <f>IF(COUNTIF($AK42,CB$8),IF(COUNTIF($JX42:KA42,"")&lt;CB$13,CONCATENATE(" + ",VLOOKUP(KB$10,$BU$14:$BW$44,2,FALSE)),VLOOKUP(KB$10,$BU$14:$BW$44,2,FALSE)),"")</f>
        <v/>
      </c>
      <c r="KC42" s="173" t="str">
        <f>IF(COUNTIF($AK42,CC$8),IF(COUNTIF($JX42:KB42,"")&lt;CC$13,CONCATENATE(" + ",VLOOKUP(KC$10,$BU$14:$BW$44,2,FALSE)),VLOOKUP(KC$10,$BU$14:$BW$44,2,FALSE)),"")</f>
        <v/>
      </c>
      <c r="KD42" s="173" t="str">
        <f>IF(COUNTIF($AK42,CD$8),IF(COUNTIF($JX42:KC42,"")&lt;CD$13,CONCATENATE(" + ",VLOOKUP(KD$10,$BU$14:$BW$44,2,FALSE)),VLOOKUP(KD$10,$BU$14:$BW$44,2,FALSE)),"")</f>
        <v/>
      </c>
      <c r="KE42" s="173" t="str">
        <f>IF(COUNTIF($AK42,CE$8),IF(COUNTIF($JX42:KD42,"")&lt;CE$13,CONCATENATE(" + ",VLOOKUP(KE$10,$BU$14:$BW$44,2,FALSE)),VLOOKUP(KE$10,$BU$14:$BW$44,2,FALSE)),"")</f>
        <v/>
      </c>
      <c r="KF42" s="173" t="str">
        <f>IF(COUNTIF($AK42,CF$8),IF(COUNTIF($JX42:KE42,"")&lt;CF$13,CONCATENATE(" + ",VLOOKUP(KF$10,$BU$14:$BW$44,2,FALSE)),VLOOKUP(KF$10,$BU$14:$BW$44,2,FALSE)),"")</f>
        <v/>
      </c>
      <c r="KG42" s="173" t="str">
        <f>IF(COUNTIF($AK42,CG$8),IF(COUNTIF($JX42:KF42,"")&lt;CG$13,CONCATENATE(" + ",VLOOKUP(KG$10,$BU$14:$BW$44,2,FALSE)),VLOOKUP(KG$10,$BU$14:$BW$44,2,FALSE)),"")</f>
        <v/>
      </c>
      <c r="KH42" s="173" t="str">
        <f>IF(COUNTIF($AK42,CH$8),IF(COUNTIF($JX42:KG42,"")&lt;CH$13,CONCATENATE(" + ",VLOOKUP(KH$10,$BU$14:$BW$44,2,FALSE)),VLOOKUP(KH$10,$BU$14:$BW$44,2,FALSE)),"")</f>
        <v/>
      </c>
      <c r="KI42" s="173" t="str">
        <f>IF(COUNTIF($AK42,CI$8),IF(COUNTIF($JX42:KH42,"")&lt;CI$13,CONCATENATE(" + ",VLOOKUP(KI$10,$BU$14:$BW$44,2,FALSE)),VLOOKUP(KI$10,$BU$14:$BW$44,2,FALSE)),"")</f>
        <v/>
      </c>
      <c r="KJ42" s="173" t="str">
        <f>IF(COUNTIF($AK42,CJ$8),IF(COUNTIF($JX42:KI42,"")&lt;CJ$13,CONCATENATE(" + ",VLOOKUP(KJ$10,$BU$14:$BW$44,2,FALSE)),VLOOKUP(KJ$10,$BU$14:$BW$44,2,FALSE)),"")</f>
        <v/>
      </c>
      <c r="KK42" s="173" t="str">
        <f>IF(COUNTIF($AK42,CK$8),IF(COUNTIF($JX42:KJ42,"")&lt;CK$13,CONCATENATE(" + ",VLOOKUP(KK$10,$BU$14:$BW$44,2,FALSE)),VLOOKUP(KK$10,$BU$14:$BW$44,2,FALSE)),"")</f>
        <v/>
      </c>
      <c r="KL42" s="173" t="str">
        <f>IF(COUNTIF($AK42,CL$8),IF(COUNTIF($JX42:KK42,"")&lt;CL$13,CONCATENATE(" + ",VLOOKUP(KL$10,$BU$14:$BW$44,2,FALSE)),VLOOKUP(KL$10,$BU$14:$BW$44,2,FALSE)),"")</f>
        <v/>
      </c>
      <c r="KM42" s="173" t="str">
        <f>IF(COUNTIF($AK42,CM$8),IF(COUNTIF($JX42:KL42,"")&lt;CM$13,CONCATENATE(" + ",VLOOKUP(KM$10,$BU$14:$BW$44,2,FALSE)),VLOOKUP(KM$10,$BU$14:$BW$44,2,FALSE)),"")</f>
        <v/>
      </c>
      <c r="KN42" s="173" t="str">
        <f>IF(COUNTIF($AK42,CN$8),IF(COUNTIF($JX42:KM42,"")&lt;CN$13,CONCATENATE(" + ",VLOOKUP(KN$10,$BU$14:$BW$44,2,FALSE)),VLOOKUP(KN$10,$BU$14:$BW$44,2,FALSE)),"")</f>
        <v/>
      </c>
      <c r="KO42" s="173" t="str">
        <f>IF(COUNTIF($AK42,CO$8),IF(COUNTIF($JX42:KN42,"")&lt;CO$13,CONCATENATE(" + ",VLOOKUP(KO$10,$BU$14:$BW$44,2,FALSE)),VLOOKUP(KO$10,$BU$14:$BW$44,2,FALSE)),"")</f>
        <v/>
      </c>
      <c r="KP42" s="173" t="str">
        <f>IF(COUNTIF($AK42,CP$8),IF(COUNTIF($JX42:KO42,"")&lt;CP$13,CONCATENATE(" + ",VLOOKUP(KP$10,$BU$14:$BW$44,2,FALSE)),VLOOKUP(KP$10,$BU$14:$BW$44,2,FALSE)),"")</f>
        <v/>
      </c>
      <c r="KQ42" s="173" t="str">
        <f>IF(COUNTIF($AK42,CQ$8),IF(COUNTIF($JX42:KP42,"")&lt;CQ$13,CONCATENATE(" + ",VLOOKUP(KQ$10,$BU$14:$BW$44,2,FALSE)),VLOOKUP(KQ$10,$BU$14:$BW$44,2,FALSE)),"")</f>
        <v/>
      </c>
      <c r="KR42" s="173" t="str">
        <f>IF(COUNTIF($AK42,CR$8),IF(COUNTIF($JX42:KQ42,"")&lt;CR$13,CONCATENATE(" + ",VLOOKUP(KR$10,$BU$14:$BW$44,2,FALSE)),VLOOKUP(KR$10,$BU$14:$BW$44,2,FALSE)),"")</f>
        <v/>
      </c>
      <c r="KS42" s="173" t="str">
        <f>IF(COUNTIF($AK42,CS$8),IF(COUNTIF($JX42:KR42,"")&lt;CS$13,CONCATENATE(" + ",VLOOKUP(KS$10,$BU$14:$BW$44,2,FALSE)),VLOOKUP(KS$10,$BU$14:$BW$44,2,FALSE)),"")</f>
        <v/>
      </c>
      <c r="KT42" s="173" t="str">
        <f>IF(COUNTIF($AK42,CT$8),IF(COUNTIF($JX42:KS42,"")&lt;CT$13,CONCATENATE(" + ",VLOOKUP(KT$10,$BU$14:$BW$44,2,FALSE)),VLOOKUP(KT$10,$BU$14:$BW$44,2,FALSE)),"")</f>
        <v/>
      </c>
      <c r="KU42" s="173" t="str">
        <f>IF(COUNTIF($AK42,CU$8),IF(COUNTIF($JX42:KT42,"")&lt;CU$13,CONCATENATE(" + ",VLOOKUP(KU$10,$BU$14:$BW$44,2,FALSE)),VLOOKUP(KU$10,$BU$14:$BW$44,2,FALSE)),"")</f>
        <v/>
      </c>
      <c r="KV42" s="173" t="str">
        <f>IF(COUNTIF($AK42,CV$8),IF(COUNTIF($JX42:KU42,"")&lt;CV$13,CONCATENATE(" + ",VLOOKUP(KV$10,$BU$14:$BW$44,2,FALSE)),VLOOKUP(KV$10,$BU$14:$BW$44,2,FALSE)),"")</f>
        <v/>
      </c>
      <c r="KW42" s="180" t="str">
        <f>IF(COUNTIF($AK42,CW$8),IF(COUNTIF($JX42:KV42,"")&lt;CW$13,CONCATENATE(" + ",VLOOKUP(KW$10,$BU$14:$BW$44,2,FALSE)),VLOOKUP(KW$10,$BU$14:$BW$44,2,FALSE)),"")</f>
        <v/>
      </c>
      <c r="KX42" s="179">
        <f t="shared" si="136"/>
        <v>12</v>
      </c>
      <c r="KY42" s="174" t="str">
        <f t="shared" si="137"/>
        <v/>
      </c>
      <c r="KZ42" s="173" t="str">
        <f t="shared" si="138"/>
        <v/>
      </c>
      <c r="LA42" s="173" t="str">
        <f t="shared" si="139"/>
        <v/>
      </c>
      <c r="LB42" s="173" t="str">
        <f t="shared" si="140"/>
        <v/>
      </c>
      <c r="LC42" s="173" t="str">
        <f t="shared" si="141"/>
        <v/>
      </c>
      <c r="LD42" s="173" t="str">
        <f t="shared" si="142"/>
        <v/>
      </c>
      <c r="LE42" s="173" t="str">
        <f t="shared" si="143"/>
        <v/>
      </c>
      <c r="LF42" s="173" t="str">
        <f t="shared" si="144"/>
        <v/>
      </c>
      <c r="LG42" s="173" t="str">
        <f t="shared" si="145"/>
        <v/>
      </c>
      <c r="LH42" s="173" t="str">
        <f t="shared" si="146"/>
        <v/>
      </c>
      <c r="LI42" s="173" t="str">
        <f t="shared" si="147"/>
        <v/>
      </c>
      <c r="LJ42" s="173" t="str">
        <f t="shared" si="148"/>
        <v/>
      </c>
      <c r="LK42" s="173" t="str">
        <f t="shared" si="149"/>
        <v/>
      </c>
      <c r="LL42" s="173" t="str">
        <f t="shared" si="150"/>
        <v/>
      </c>
      <c r="LM42" s="173" t="str">
        <f t="shared" si="151"/>
        <v/>
      </c>
      <c r="LN42" s="173" t="str">
        <f t="shared" si="152"/>
        <v/>
      </c>
      <c r="LO42" s="173" t="str">
        <f t="shared" si="153"/>
        <v/>
      </c>
      <c r="LP42" s="173" t="str">
        <f t="shared" si="154"/>
        <v/>
      </c>
      <c r="LQ42" s="173" t="str">
        <f t="shared" si="155"/>
        <v/>
      </c>
      <c r="LR42" s="173" t="str">
        <f t="shared" si="156"/>
        <v/>
      </c>
      <c r="LS42" s="173" t="str">
        <f t="shared" si="157"/>
        <v/>
      </c>
      <c r="LT42" s="173" t="str">
        <f t="shared" si="158"/>
        <v/>
      </c>
      <c r="LU42" s="173" t="str">
        <f t="shared" si="159"/>
        <v/>
      </c>
      <c r="LV42" s="173" t="str">
        <f t="shared" si="160"/>
        <v/>
      </c>
      <c r="LW42" s="180" t="str">
        <f t="shared" si="161"/>
        <v/>
      </c>
      <c r="LX42" s="181" t="str">
        <f t="shared" si="162"/>
        <v/>
      </c>
      <c r="LY42" s="182" t="str">
        <f t="shared" si="163"/>
        <v>Ne</v>
      </c>
      <c r="LZ42" s="182" t="str">
        <f>IF(COUNTIF($AL42,BZ$8),IF(COUNTIF($LX42:LY42,"")&lt;BZ$13,CONCATENATE(" + ",VLOOKUP(LZ$10,$BU$14:$BW$44,2,FALSE)),VLOOKUP(LZ$10,$BU$14:$BW$44,2,FALSE)),"")</f>
        <v/>
      </c>
      <c r="MA42" s="182" t="str">
        <f>IF(COUNTIF($AL42,CA$8),IF(COUNTIF($LX42:LZ42,"")&lt;CA$13,CONCATENATE(" + ",VLOOKUP(MA$10,$BU$14:$BW$44,2,FALSE)),VLOOKUP(MA$10,$BU$14:$BW$44,2,FALSE)),"")</f>
        <v/>
      </c>
      <c r="MB42" s="182" t="str">
        <f>IF(COUNTIF($AL42,CB$8),IF(COUNTIF($LX42:MA42,"")&lt;CB$13,CONCATENATE(" + ",VLOOKUP(MB$10,$BU$14:$BW$44,2,FALSE)),VLOOKUP(MB$10,$BU$14:$BW$44,2,FALSE)),"")</f>
        <v/>
      </c>
      <c r="MC42" s="182" t="str">
        <f>IF(COUNTIF($AL42,CC$8),IF(COUNTIF($LX42:MB42,"")&lt;CC$13,CONCATENATE(" + ",VLOOKUP(MC$10,$BU$14:$BW$44,2,FALSE)),VLOOKUP(MC$10,$BU$14:$BW$44,2,FALSE)),"")</f>
        <v/>
      </c>
      <c r="MD42" s="182" t="str">
        <f>IF(COUNTIF($AL42,CD$8),IF(COUNTIF($LX42:MC42,"")&lt;CD$13,CONCATENATE(" + ",VLOOKUP(MD$10,$BU$14:$BW$44,2,FALSE)),VLOOKUP(MD$10,$BU$14:$BW$44,2,FALSE)),"")</f>
        <v/>
      </c>
      <c r="ME42" s="182" t="str">
        <f>IF(COUNTIF($AL42,CE$8),IF(COUNTIF($LX42:MD42,"")&lt;CE$13,CONCATENATE(" + ",VLOOKUP(ME$10,$BU$14:$BW$44,2,FALSE)),VLOOKUP(ME$10,$BU$14:$BW$44,2,FALSE)),"")</f>
        <v/>
      </c>
      <c r="MF42" s="182" t="str">
        <f>IF(COUNTIF($AL42,CF$8),IF(COUNTIF($LX42:ME42,"")&lt;CF$13,CONCATENATE(" + ",VLOOKUP(MF$10,$BU$14:$BW$44,2,FALSE)),VLOOKUP(MF$10,$BU$14:$BW$44,2,FALSE)),"")</f>
        <v/>
      </c>
      <c r="MG42" s="182" t="str">
        <f>IF(COUNTIF($AL42,CG$8),IF(COUNTIF($LX42:MF42,"")&lt;CG$13,CONCATENATE(" + ",VLOOKUP(MG$10,$BU$14:$BW$44,2,FALSE)),VLOOKUP(MG$10,$BU$14:$BW$44,2,FALSE)),"")</f>
        <v/>
      </c>
      <c r="MH42" s="182" t="str">
        <f>IF(COUNTIF($AL42,CH$8),IF(COUNTIF($LX42:MG42,"")&lt;CH$13,CONCATENATE(" + ",VLOOKUP(MH$10,$BU$14:$BW$44,2,FALSE)),VLOOKUP(MH$10,$BU$14:$BW$44,2,FALSE)),"")</f>
        <v/>
      </c>
      <c r="MI42" s="182" t="str">
        <f>IF(COUNTIF($AL42,CI$8),IF(COUNTIF($LX42:MH42,"")&lt;CI$13,CONCATENATE(" + ",VLOOKUP(MI$10,$BU$14:$BW$44,2,FALSE)),VLOOKUP(MI$10,$BU$14:$BW$44,2,FALSE)),"")</f>
        <v/>
      </c>
      <c r="MJ42" s="182" t="str">
        <f>IF(COUNTIF($AL42,CJ$8),IF(COUNTIF($LX42:MI42,"")&lt;CJ$13,CONCATENATE(" + ",VLOOKUP(MJ$10,$BU$14:$BW$44,2,FALSE)),VLOOKUP(MJ$10,$BU$14:$BW$44,2,FALSE)),"")</f>
        <v/>
      </c>
      <c r="MK42" s="182" t="str">
        <f>IF(COUNTIF($AL42,CK$8),IF(COUNTIF($LX42:MJ42,"")&lt;CK$13,CONCATENATE(" + ",VLOOKUP(MK$10,$BU$14:$BW$44,2,FALSE)),VLOOKUP(MK$10,$BU$14:$BW$44,2,FALSE)),"")</f>
        <v/>
      </c>
      <c r="ML42" s="182" t="str">
        <f>IF(COUNTIF($AL42,CL$8),IF(COUNTIF($LX42:MK42,"")&lt;CL$13,CONCATENATE(" + ",VLOOKUP(ML$10,$BU$14:$BW$44,2,FALSE)),VLOOKUP(ML$10,$BU$14:$BW$44,2,FALSE)),"")</f>
        <v/>
      </c>
      <c r="MM42" s="182" t="str">
        <f>IF(COUNTIF($AL42,CM$8),IF(COUNTIF($LX42:ML42,"")&lt;CM$13,CONCATENATE(" + ",VLOOKUP(MM$10,$BU$14:$BW$44,2,FALSE)),VLOOKUP(MM$10,$BU$14:$BW$44,2,FALSE)),"")</f>
        <v/>
      </c>
      <c r="MN42" s="182" t="str">
        <f>IF(COUNTIF($AL42,CN$8),IF(COUNTIF($LX42:MM42,"")&lt;CN$13,CONCATENATE(" + ",VLOOKUP(MN$10,$BU$14:$BW$44,2,FALSE)),VLOOKUP(MN$10,$BU$14:$BW$44,2,FALSE)),"")</f>
        <v/>
      </c>
      <c r="MO42" s="182" t="str">
        <f>IF(COUNTIF($AL42,CO$8),IF(COUNTIF($LX42:MN42,"")&lt;CO$13,CONCATENATE(" + ",VLOOKUP(MO$10,$BU$14:$BW$44,2,FALSE)),VLOOKUP(MO$10,$BU$14:$BW$44,2,FALSE)),"")</f>
        <v/>
      </c>
      <c r="MP42" s="182" t="str">
        <f>IF(COUNTIF($AL42,CP$8),IF(COUNTIF($LX42:MO42,"")&lt;CP$13,CONCATENATE(" + ",VLOOKUP(MP$10,$BU$14:$BW$44,2,FALSE)),VLOOKUP(MP$10,$BU$14:$BW$44,2,FALSE)),"")</f>
        <v/>
      </c>
      <c r="MQ42" s="182" t="str">
        <f>IF(COUNTIF($AL42,CQ$8),IF(COUNTIF($LX42:MP42,"")&lt;CQ$13,CONCATENATE(" + ",VLOOKUP(MQ$10,$BU$14:$BW$44,2,FALSE)),VLOOKUP(MQ$10,$BU$14:$BW$44,2,FALSE)),"")</f>
        <v/>
      </c>
      <c r="MR42" s="182" t="str">
        <f>IF(COUNTIF($AL42,CR$8),IF(COUNTIF($LX42:MQ42,"")&lt;CR$13,CONCATENATE(" + ",VLOOKUP(MR$10,$BU$14:$BW$44,2,FALSE)),VLOOKUP(MR$10,$BU$14:$BW$44,2,FALSE)),"")</f>
        <v/>
      </c>
      <c r="MS42" s="182" t="str">
        <f>IF(COUNTIF($AL42,CS$8),IF(COUNTIF($LX42:MR42,"")&lt;CS$13,CONCATENATE(" + ",VLOOKUP(MS$10,$BU$14:$BW$44,2,FALSE)),VLOOKUP(MS$10,$BU$14:$BW$44,2,FALSE)),"")</f>
        <v/>
      </c>
      <c r="MT42" s="182" t="str">
        <f>IF(COUNTIF($AL42,CT$8),IF(COUNTIF($LX42:MS42,"")&lt;CT$13,CONCATENATE(" + ",VLOOKUP(MT$10,$BU$14:$BW$44,2,FALSE)),VLOOKUP(MT$10,$BU$14:$BW$44,2,FALSE)),"")</f>
        <v/>
      </c>
      <c r="MU42" s="182" t="str">
        <f>IF(COUNTIF($AL42,CU$8),IF(COUNTIF($LX42:MT42,"")&lt;CU$13,CONCATENATE(" + ",VLOOKUP(MU$10,$BU$14:$BW$44,2,FALSE)),VLOOKUP(MU$10,$BU$14:$BW$44,2,FALSE)),"")</f>
        <v/>
      </c>
      <c r="MV42" s="182" t="str">
        <f>IF(COUNTIF($AL42,CV$8),IF(COUNTIF($LX42:MU42,"")&lt;CV$13,CONCATENATE(" + ",VLOOKUP(MV$10,$BU$14:$BW$44,2,FALSE)),VLOOKUP(MV$10,$BU$14:$BW$44,2,FALSE)),"")</f>
        <v/>
      </c>
      <c r="MW42" s="183" t="str">
        <f>IF(COUNTIF($AL42,CW$8),IF(COUNTIF($LX42:MV42,"")&lt;CW$13,CONCATENATE(" + ",VLOOKUP(MW$10,$BU$14:$BW$44,2,FALSE)),VLOOKUP(MW$10,$BU$14:$BW$44,2,FALSE)),"")</f>
        <v/>
      </c>
      <c r="MX42" s="181" t="str">
        <f t="shared" si="164"/>
        <v/>
      </c>
      <c r="MY42" s="184">
        <f t="shared" si="165"/>
        <v>0</v>
      </c>
      <c r="MZ42" s="182" t="str">
        <f t="shared" si="166"/>
        <v/>
      </c>
      <c r="NA42" s="182" t="str">
        <f t="shared" si="167"/>
        <v/>
      </c>
      <c r="NB42" s="182" t="str">
        <f t="shared" si="168"/>
        <v/>
      </c>
      <c r="NC42" s="182" t="str">
        <f t="shared" si="169"/>
        <v/>
      </c>
      <c r="ND42" s="182" t="str">
        <f t="shared" si="170"/>
        <v/>
      </c>
      <c r="NE42" s="182" t="str">
        <f t="shared" si="171"/>
        <v/>
      </c>
      <c r="NF42" s="182" t="str">
        <f t="shared" si="172"/>
        <v/>
      </c>
      <c r="NG42" s="182" t="str">
        <f t="shared" si="173"/>
        <v/>
      </c>
      <c r="NH42" s="182" t="str">
        <f t="shared" si="174"/>
        <v/>
      </c>
      <c r="NI42" s="182" t="str">
        <f t="shared" si="175"/>
        <v/>
      </c>
      <c r="NJ42" s="182" t="str">
        <f t="shared" si="176"/>
        <v/>
      </c>
      <c r="NK42" s="182" t="str">
        <f t="shared" si="177"/>
        <v/>
      </c>
      <c r="NL42" s="182" t="str">
        <f t="shared" si="178"/>
        <v/>
      </c>
      <c r="NM42" s="182" t="str">
        <f t="shared" si="179"/>
        <v/>
      </c>
      <c r="NN42" s="182" t="str">
        <f t="shared" si="180"/>
        <v/>
      </c>
      <c r="NO42" s="182" t="str">
        <f t="shared" si="181"/>
        <v/>
      </c>
      <c r="NP42" s="182" t="str">
        <f t="shared" si="182"/>
        <v/>
      </c>
      <c r="NQ42" s="182" t="str">
        <f t="shared" si="183"/>
        <v/>
      </c>
      <c r="NR42" s="182" t="str">
        <f t="shared" si="184"/>
        <v/>
      </c>
      <c r="NS42" s="182" t="str">
        <f t="shared" si="185"/>
        <v/>
      </c>
      <c r="NT42" s="182" t="str">
        <f t="shared" si="186"/>
        <v/>
      </c>
      <c r="NU42" s="182" t="str">
        <f t="shared" si="187"/>
        <v/>
      </c>
      <c r="NV42" s="182" t="str">
        <f t="shared" si="188"/>
        <v/>
      </c>
      <c r="NW42" s="183" t="str">
        <f t="shared" si="189"/>
        <v/>
      </c>
    </row>
    <row r="43" spans="1:387" ht="17.25" customHeight="1" x14ac:dyDescent="0.25">
      <c r="A43" s="223" t="s">
        <v>390</v>
      </c>
      <c r="B43" s="224" t="s">
        <v>650</v>
      </c>
      <c r="C43" s="225" t="s">
        <v>651</v>
      </c>
      <c r="D43" s="225" t="s">
        <v>652</v>
      </c>
      <c r="E43" s="226" t="s">
        <v>653</v>
      </c>
      <c r="F43" s="227" t="s">
        <v>654</v>
      </c>
      <c r="G43" s="225" t="s">
        <v>132</v>
      </c>
      <c r="H43" s="225" t="s">
        <v>655</v>
      </c>
      <c r="I43" s="227" t="s">
        <v>656</v>
      </c>
      <c r="J43" s="227" t="s">
        <v>657</v>
      </c>
      <c r="K43" s="227" t="s">
        <v>658</v>
      </c>
      <c r="L43" s="227" t="s">
        <v>658</v>
      </c>
      <c r="M43" s="227" t="s">
        <v>659</v>
      </c>
      <c r="N43" s="228" t="s">
        <v>660</v>
      </c>
      <c r="O43" s="228" t="s">
        <v>661</v>
      </c>
      <c r="P43" s="228" t="s">
        <v>662</v>
      </c>
      <c r="Q43" s="228" t="s">
        <v>663</v>
      </c>
      <c r="R43" s="228" t="s">
        <v>132</v>
      </c>
      <c r="S43" s="228" t="s">
        <v>653</v>
      </c>
      <c r="T43" s="229">
        <v>35000</v>
      </c>
      <c r="U43" s="230" t="s">
        <v>477</v>
      </c>
      <c r="V43" s="230" t="s">
        <v>428</v>
      </c>
      <c r="W43" s="229">
        <v>35000</v>
      </c>
      <c r="X43" s="229">
        <v>0</v>
      </c>
      <c r="Y43" s="229" t="s">
        <v>429</v>
      </c>
      <c r="Z43" s="229" t="s">
        <v>409</v>
      </c>
      <c r="AA43" s="231">
        <v>15000</v>
      </c>
      <c r="AB43" s="223"/>
      <c r="AC43" s="223"/>
      <c r="AD43" s="223"/>
      <c r="AE43" s="223"/>
      <c r="AF43" s="223"/>
      <c r="AG43" s="223" t="s">
        <v>221</v>
      </c>
      <c r="AH43" s="233" t="s">
        <v>248</v>
      </c>
      <c r="AI43" s="233" t="s">
        <v>273</v>
      </c>
      <c r="AJ43" s="233" t="s">
        <v>299</v>
      </c>
      <c r="AK43" s="233" t="s">
        <v>326</v>
      </c>
      <c r="AL43" s="233" t="s">
        <v>352</v>
      </c>
      <c r="AM43" s="41" t="s">
        <v>160</v>
      </c>
      <c r="AN43" s="42">
        <v>0</v>
      </c>
      <c r="AO43" s="232" t="s">
        <v>478</v>
      </c>
      <c r="AP43" s="42">
        <v>7</v>
      </c>
      <c r="AQ43" s="41" t="s">
        <v>411</v>
      </c>
      <c r="AR43" s="43">
        <v>10</v>
      </c>
      <c r="AS43" s="41" t="s">
        <v>412</v>
      </c>
      <c r="AT43" s="43">
        <v>6</v>
      </c>
      <c r="AU43" s="75" t="str">
        <f t="shared" si="1"/>
        <v>Ano</v>
      </c>
      <c r="AV43" s="75">
        <f t="shared" si="2"/>
        <v>10</v>
      </c>
      <c r="AW43" s="75" t="str">
        <f t="shared" si="3"/>
        <v>Ne</v>
      </c>
      <c r="AX43" s="75">
        <f t="shared" si="4"/>
        <v>0</v>
      </c>
      <c r="AY43" s="75" t="str">
        <f t="shared" si="5"/>
        <v>Do 10 000</v>
      </c>
      <c r="AZ43" s="75">
        <f t="shared" si="6"/>
        <v>8</v>
      </c>
      <c r="BA43" s="75" t="str">
        <f t="shared" si="7"/>
        <v>Ano</v>
      </c>
      <c r="BB43" s="75">
        <f t="shared" si="8"/>
        <v>10</v>
      </c>
      <c r="BC43" s="75" t="str">
        <f t="shared" si="9"/>
        <v>Ne</v>
      </c>
      <c r="BD43" s="75">
        <f t="shared" si="10"/>
        <v>0</v>
      </c>
      <c r="BE43" s="75" t="str">
        <f t="shared" si="11"/>
        <v>Ne</v>
      </c>
      <c r="BF43" s="75">
        <f t="shared" si="12"/>
        <v>0</v>
      </c>
      <c r="BG43" s="69">
        <f t="shared" si="13"/>
        <v>28</v>
      </c>
      <c r="BH43" s="70">
        <f t="shared" si="14"/>
        <v>23</v>
      </c>
      <c r="BI43" s="69">
        <f t="shared" si="15"/>
        <v>51</v>
      </c>
      <c r="BJ43" s="71">
        <f t="shared" si="16"/>
        <v>0.24</v>
      </c>
      <c r="BK43" s="204">
        <f t="shared" si="17"/>
        <v>0.51</v>
      </c>
      <c r="BL43" s="72">
        <f t="shared" si="18"/>
        <v>0.42857142857142855</v>
      </c>
      <c r="BM43" s="83">
        <f t="shared" si="19"/>
        <v>1</v>
      </c>
      <c r="BN43" s="221">
        <f t="shared" si="20"/>
        <v>1</v>
      </c>
      <c r="BO43" s="202">
        <f t="shared" si="21"/>
        <v>15000</v>
      </c>
      <c r="BP43" s="101" t="str">
        <f t="shared" si="22"/>
        <v>Šumperk</v>
      </c>
      <c r="BQ43" s="100">
        <v>14700</v>
      </c>
      <c r="BR43" s="95" t="s">
        <v>66</v>
      </c>
      <c r="BS43" s="95" t="s">
        <v>66</v>
      </c>
      <c r="BT43" s="16"/>
      <c r="BU43" s="45"/>
      <c r="BV43" s="44"/>
      <c r="BW43" s="45"/>
      <c r="BX43" s="179" t="str">
        <f t="shared" si="23"/>
        <v>Ano</v>
      </c>
      <c r="BY43" s="173" t="str">
        <f t="shared" si="24"/>
        <v/>
      </c>
      <c r="BZ43" s="173" t="str">
        <f>IF(COUNTIF($AG43,BZ$8),IF(COUNTIF($BX43:BY43,"")&lt;BZ$13,CONCATENATE(" + ",VLOOKUP(BZ$10,$BU$14:$BW$44,2,FALSE)),VLOOKUP(BZ$10,$BU$14:$BW$44,2,FALSE)),"")</f>
        <v/>
      </c>
      <c r="CA43" s="173" t="str">
        <f>IF(COUNTIF($AG43,CA$8),IF(COUNTIF($BX43:BZ43,"")&lt;CA$13,CONCATENATE(" + ",VLOOKUP(CA$10,$BU$14:$BW$44,2,FALSE)),VLOOKUP(CA$10,$BU$14:$BW$44,2,FALSE)),"")</f>
        <v/>
      </c>
      <c r="CB43" s="173" t="str">
        <f>IF(COUNTIF($AG43,CB$8),IF(COUNTIF($BX43:CA43,"")&lt;CB$13,CONCATENATE(" + ",VLOOKUP(CB$10,$BU$14:$BW$44,2,FALSE)),VLOOKUP(CB$10,$BU$14:$BW$44,2,FALSE)),"")</f>
        <v/>
      </c>
      <c r="CC43" s="173" t="str">
        <f>IF(COUNTIF($AG43,CC$8),IF(COUNTIF($BX43:CB43,"")&lt;CC$13,CONCATENATE(" + ",VLOOKUP(CC$10,$BU$14:$BW$44,2,FALSE)),VLOOKUP(CC$10,$BU$14:$BW$44,2,FALSE)),"")</f>
        <v/>
      </c>
      <c r="CD43" s="173" t="str">
        <f>IF(COUNTIF($AG43,CD$8),IF(COUNTIF($BX43:CC43,"")&lt;CD$13,CONCATENATE(" + ",VLOOKUP(CD$10,$BU$14:$BW$44,2,FALSE)),VLOOKUP(CD$10,$BU$14:$BW$44,2,FALSE)),"")</f>
        <v/>
      </c>
      <c r="CE43" s="173" t="str">
        <f>IF(COUNTIF($AG43,CE$8),IF(COUNTIF($BX43:CD43,"")&lt;CE$13,CONCATENATE(" + ",VLOOKUP(CE$10,$BU$14:$BW$44,2,FALSE)),VLOOKUP(CE$10,$BU$14:$BW$44,2,FALSE)),"")</f>
        <v/>
      </c>
      <c r="CF43" s="173" t="str">
        <f>IF(COUNTIF($AG43,CF$8),IF(COUNTIF($BX43:CE43,"")&lt;CF$13,CONCATENATE(" + ",VLOOKUP(CF$10,$BU$14:$BW$44,2,FALSE)),VLOOKUP(CF$10,$BU$14:$BW$44,2,FALSE)),"")</f>
        <v/>
      </c>
      <c r="CG43" s="173" t="str">
        <f>IF(COUNTIF($AG43,CG$8),IF(COUNTIF($BX43:CF43,"")&lt;CG$13,CONCATENATE(" + ",VLOOKUP(CG$10,$BU$14:$BW$44,2,FALSE)),VLOOKUP(CG$10,$BU$14:$BW$44,2,FALSE)),"")</f>
        <v/>
      </c>
      <c r="CH43" s="173" t="str">
        <f>IF(COUNTIF($AG43,CH$8),IF(COUNTIF($BX43:CG43,"")&lt;CH$13,CONCATENATE(" + ",VLOOKUP(CH$10,$BU$14:$BW$44,2,FALSE)),VLOOKUP(CH$10,$BU$14:$BW$44,2,FALSE)),"")</f>
        <v/>
      </c>
      <c r="CI43" s="173" t="str">
        <f>IF(COUNTIF($AG43,CI$8),IF(COUNTIF($BX43:CH43,"")&lt;CI$13,CONCATENATE(" + ",VLOOKUP(CI$10,$BU$14:$BW$44,2,FALSE)),VLOOKUP(CI$10,$BU$14:$BW$44,2,FALSE)),"")</f>
        <v/>
      </c>
      <c r="CJ43" s="173" t="str">
        <f>IF(COUNTIF($AG43,CJ$8),IF(COUNTIF($BX43:CI43,"")&lt;CJ$13,CONCATENATE(" + ",VLOOKUP(CJ$10,$BU$14:$BW$44,2,FALSE)),VLOOKUP(CJ$10,$BU$14:$BW$44,2,FALSE)),"")</f>
        <v/>
      </c>
      <c r="CK43" s="173" t="str">
        <f>IF(COUNTIF($AG43,CK$8),IF(COUNTIF($BX43:CJ43,"")&lt;CK$13,CONCATENATE(" + ",VLOOKUP(CK$10,$BU$14:$BW$44,2,FALSE)),VLOOKUP(CK$10,$BU$14:$BW$44,2,FALSE)),"")</f>
        <v/>
      </c>
      <c r="CL43" s="173" t="str">
        <f>IF(COUNTIF($AG43,CL$8),IF(COUNTIF($BX43:CK43,"")&lt;CL$13,CONCATENATE(" + ",VLOOKUP(CL$10,$BU$14:$BW$44,2,FALSE)),VLOOKUP(CL$10,$BU$14:$BW$44,2,FALSE)),"")</f>
        <v/>
      </c>
      <c r="CM43" s="173" t="str">
        <f>IF(COUNTIF($AG43,CM$8),IF(COUNTIF($BX43:CL43,"")&lt;CM$13,CONCATENATE(" + ",VLOOKUP(CM$10,$BU$14:$BW$44,2,FALSE)),VLOOKUP(CM$10,$BU$14:$BW$44,2,FALSE)),"")</f>
        <v/>
      </c>
      <c r="CN43" s="173" t="str">
        <f>IF(COUNTIF($AG43,CN$8),IF(COUNTIF($BX43:CM43,"")&lt;CN$13,CONCATENATE(" + ",VLOOKUP(CN$10,$BU$14:$BW$44,2,FALSE)),VLOOKUP(CN$10,$BU$14:$BW$44,2,FALSE)),"")</f>
        <v/>
      </c>
      <c r="CO43" s="173" t="str">
        <f>IF(COUNTIF($AG43,CO$8),IF(COUNTIF($BX43:CN43,"")&lt;CO$13,CONCATENATE(" + ",VLOOKUP(CO$10,$BU$14:$BW$44,2,FALSE)),VLOOKUP(CO$10,$BU$14:$BW$44,2,FALSE)),"")</f>
        <v/>
      </c>
      <c r="CP43" s="173" t="str">
        <f>IF(COUNTIF($AG43,CP$8),IF(COUNTIF($BX43:CO43,"")&lt;CP$13,CONCATENATE(" + ",VLOOKUP(CP$10,$BU$14:$BW$44,2,FALSE)),VLOOKUP(CP$10,$BU$14:$BW$44,2,FALSE)),"")</f>
        <v/>
      </c>
      <c r="CQ43" s="173" t="str">
        <f>IF(COUNTIF($AG43,CQ$8),IF(COUNTIF($BX43:CP43,"")&lt;CQ$13,CONCATENATE(" + ",VLOOKUP(CQ$10,$BU$14:$BW$44,2,FALSE)),VLOOKUP(CQ$10,$BU$14:$BW$44,2,FALSE)),"")</f>
        <v/>
      </c>
      <c r="CR43" s="173" t="str">
        <f>IF(COUNTIF($AG43,CR$8),IF(COUNTIF($BX43:CQ43,"")&lt;CR$13,CONCATENATE(" + ",VLOOKUP(CR$10,$BU$14:$BW$44,2,FALSE)),VLOOKUP(CR$10,$BU$14:$BW$44,2,FALSE)),"")</f>
        <v/>
      </c>
      <c r="CS43" s="173" t="str">
        <f>IF(COUNTIF($AG43,CS$8),IF(COUNTIF($BX43:CR43,"")&lt;CS$13,CONCATENATE(" + ",VLOOKUP(CS$10,$BU$14:$BW$44,2,FALSE)),VLOOKUP(CS$10,$BU$14:$BW$44,2,FALSE)),"")</f>
        <v/>
      </c>
      <c r="CT43" s="173" t="str">
        <f>IF(COUNTIF($AG43,CT$8),IF(COUNTIF($BX43:CS43,"")&lt;CT$13,CONCATENATE(" + ",VLOOKUP(CT$10,$BU$14:$BW$44,2,FALSE)),VLOOKUP(CT$10,$BU$14:$BW$44,2,FALSE)),"")</f>
        <v/>
      </c>
      <c r="CU43" s="173" t="str">
        <f>IF(COUNTIF($AG43,CU$8),IF(COUNTIF($BX43:CT43,"")&lt;CU$13,CONCATENATE(" + ",VLOOKUP(CU$10,$BU$14:$BW$44,2,FALSE)),VLOOKUP(CU$10,$BU$14:$BW$44,2,FALSE)),"")</f>
        <v/>
      </c>
      <c r="CV43" s="173" t="str">
        <f>IF(COUNTIF($AG43,CV$8),IF(COUNTIF($BX43:CU43,"")&lt;CV$13,CONCATENATE(" + ",VLOOKUP(CV$10,$BU$14:$BW$44,2,FALSE)),VLOOKUP(CV$10,$BU$14:$BW$44,2,FALSE)),"")</f>
        <v/>
      </c>
      <c r="CW43" s="173" t="str">
        <f>IF(COUNTIF($AG43,CW$8),IF(COUNTIF($BX43:CV43,"")&lt;CW$13,CONCATENATE(" + ",VLOOKUP(CW$10,$BU$14:$BW$44,2,FALSE)),VLOOKUP(CW$10,$BU$14:$BW$44,2,FALSE)),"")</f>
        <v/>
      </c>
      <c r="CX43" s="179">
        <f t="shared" si="25"/>
        <v>10</v>
      </c>
      <c r="CY43" s="174" t="str">
        <f t="shared" si="26"/>
        <v/>
      </c>
      <c r="CZ43" s="173" t="str">
        <f t="shared" si="27"/>
        <v/>
      </c>
      <c r="DA43" s="173" t="str">
        <f t="shared" si="28"/>
        <v/>
      </c>
      <c r="DB43" s="173" t="str">
        <f t="shared" si="29"/>
        <v/>
      </c>
      <c r="DC43" s="173" t="str">
        <f t="shared" si="30"/>
        <v/>
      </c>
      <c r="DD43" s="173" t="str">
        <f t="shared" si="31"/>
        <v/>
      </c>
      <c r="DE43" s="173" t="str">
        <f t="shared" si="32"/>
        <v/>
      </c>
      <c r="DF43" s="173" t="str">
        <f t="shared" si="33"/>
        <v/>
      </c>
      <c r="DG43" s="173" t="str">
        <f t="shared" si="34"/>
        <v/>
      </c>
      <c r="DH43" s="173" t="str">
        <f t="shared" si="35"/>
        <v/>
      </c>
      <c r="DI43" s="173" t="str">
        <f t="shared" si="36"/>
        <v/>
      </c>
      <c r="DJ43" s="173" t="str">
        <f t="shared" si="37"/>
        <v/>
      </c>
      <c r="DK43" s="173" t="str">
        <f t="shared" si="38"/>
        <v/>
      </c>
      <c r="DL43" s="173" t="str">
        <f t="shared" si="39"/>
        <v/>
      </c>
      <c r="DM43" s="173" t="str">
        <f t="shared" si="40"/>
        <v/>
      </c>
      <c r="DN43" s="173" t="str">
        <f t="shared" si="41"/>
        <v/>
      </c>
      <c r="DO43" s="173" t="str">
        <f t="shared" si="42"/>
        <v/>
      </c>
      <c r="DP43" s="173" t="str">
        <f t="shared" si="43"/>
        <v/>
      </c>
      <c r="DQ43" s="173" t="str">
        <f t="shared" si="44"/>
        <v/>
      </c>
      <c r="DR43" s="173" t="str">
        <f t="shared" si="45"/>
        <v/>
      </c>
      <c r="DS43" s="173" t="str">
        <f t="shared" si="46"/>
        <v/>
      </c>
      <c r="DT43" s="173" t="str">
        <f t="shared" si="47"/>
        <v/>
      </c>
      <c r="DU43" s="173" t="str">
        <f t="shared" si="48"/>
        <v/>
      </c>
      <c r="DV43" s="173" t="str">
        <f t="shared" si="49"/>
        <v/>
      </c>
      <c r="DW43" s="180" t="str">
        <f t="shared" si="50"/>
        <v/>
      </c>
      <c r="DX43" s="181" t="str">
        <f t="shared" si="190"/>
        <v/>
      </c>
      <c r="DY43" s="182" t="str">
        <f t="shared" si="51"/>
        <v>Ne</v>
      </c>
      <c r="DZ43" s="182" t="str">
        <f>IF(COUNTIF($AH43,BZ$8),IF(COUNTIF($DX43:DY43,"")&lt;BZ$13,CONCATENATE(" + ",VLOOKUP(DZ$10,$BU$14:$BW$44,2,FALSE)),VLOOKUP(DZ$10,$BU$14:$BW$44,2,FALSE)),"")</f>
        <v/>
      </c>
      <c r="EA43" s="182" t="str">
        <f>IF(COUNTIF($AH43,CA$8),IF(COUNTIF($DX43:DZ43,"")&lt;CA$13,CONCATENATE(" + ",VLOOKUP(EA$10,$BU$14:$BW$44,2,FALSE)),VLOOKUP(EA$10,$BU$14:$BW$44,2,FALSE)),"")</f>
        <v/>
      </c>
      <c r="EB43" s="182" t="str">
        <f>IF(COUNTIF($AH43,CB$8),IF(COUNTIF($DX43:EA43,"")&lt;CB$13,CONCATENATE(" + ",VLOOKUP(EB$10,$BU$14:$BW$44,2,FALSE)),VLOOKUP(EB$10,$BU$14:$BW$44,2,FALSE)),"")</f>
        <v/>
      </c>
      <c r="EC43" s="182" t="str">
        <f>IF(COUNTIF($AH43,CC$8),IF(COUNTIF($DX43:EB43,"")&lt;CC$13,CONCATENATE(" + ",VLOOKUP(EC$10,$BU$14:$BW$44,2,FALSE)),VLOOKUP(EC$10,$BU$14:$BW$44,2,FALSE)),"")</f>
        <v/>
      </c>
      <c r="ED43" s="182" t="str">
        <f>IF(COUNTIF($AH43,CD$8),IF(COUNTIF($DX43:EC43,"")&lt;CD$13,CONCATENATE(" + ",VLOOKUP(ED$10,$BU$14:$BW$44,2,FALSE)),VLOOKUP(ED$10,$BU$14:$BW$44,2,FALSE)),"")</f>
        <v/>
      </c>
      <c r="EE43" s="182" t="str">
        <f>IF(COUNTIF($AH43,CE$8),IF(COUNTIF($DX43:ED43,"")&lt;CE$13,CONCATENATE(" + ",VLOOKUP(EE$10,$BU$14:$BW$44,2,FALSE)),VLOOKUP(EE$10,$BU$14:$BW$44,2,FALSE)),"")</f>
        <v/>
      </c>
      <c r="EF43" s="182" t="str">
        <f>IF(COUNTIF($AH43,CF$8),IF(COUNTIF($DX43:EE43,"")&lt;CF$13,CONCATENATE(" + ",VLOOKUP(EF$10,$BU$14:$BW$44,2,FALSE)),VLOOKUP(EF$10,$BU$14:$BW$44,2,FALSE)),"")</f>
        <v/>
      </c>
      <c r="EG43" s="182" t="str">
        <f>IF(COUNTIF($AH43,CG$8),IF(COUNTIF($DX43:EF43,"")&lt;CG$13,CONCATENATE(" + ",VLOOKUP(EG$10,$BU$14:$BW$44,2,FALSE)),VLOOKUP(EG$10,$BU$14:$BW$44,2,FALSE)),"")</f>
        <v/>
      </c>
      <c r="EH43" s="182" t="str">
        <f>IF(COUNTIF($AH43,CH$8),IF(COUNTIF($DX43:EG43,"")&lt;CH$13,CONCATENATE(" + ",VLOOKUP(EH$10,$BU$14:$BW$44,2,FALSE)),VLOOKUP(EH$10,$BU$14:$BW$44,2,FALSE)),"")</f>
        <v/>
      </c>
      <c r="EI43" s="182" t="str">
        <f>IF(COUNTIF($AH43,CI$8),IF(COUNTIF($DX43:EH43,"")&lt;CI$13,CONCATENATE(" + ",VLOOKUP(EI$10,$BU$14:$BW$44,2,FALSE)),VLOOKUP(EI$10,$BU$14:$BW$44,2,FALSE)),"")</f>
        <v/>
      </c>
      <c r="EJ43" s="182" t="str">
        <f>IF(COUNTIF($AH43,CJ$8),IF(COUNTIF($DX43:EI43,"")&lt;CJ$13,CONCATENATE(" + ",VLOOKUP(EJ$10,$BU$14:$BW$44,2,FALSE)),VLOOKUP(EJ$10,$BU$14:$BW$44,2,FALSE)),"")</f>
        <v/>
      </c>
      <c r="EK43" s="182" t="str">
        <f>IF(COUNTIF($AH43,CK$8),IF(COUNTIF($DX43:EJ43,"")&lt;CK$13,CONCATENATE(" + ",VLOOKUP(EK$10,$BU$14:$BW$44,2,FALSE)),VLOOKUP(EK$10,$BU$14:$BW$44,2,FALSE)),"")</f>
        <v/>
      </c>
      <c r="EL43" s="182" t="str">
        <f>IF(COUNTIF($AH43,CL$8),IF(COUNTIF($DX43:EK43,"")&lt;CL$13,CONCATENATE(" + ",VLOOKUP(EL$10,$BU$14:$BW$44,2,FALSE)),VLOOKUP(EL$10,$BU$14:$BW$44,2,FALSE)),"")</f>
        <v/>
      </c>
      <c r="EM43" s="182" t="str">
        <f>IF(COUNTIF($AH43,CM$8),IF(COUNTIF($DX43:EL43,"")&lt;CM$13,CONCATENATE(" + ",VLOOKUP(EM$10,$BU$14:$BW$44,2,FALSE)),VLOOKUP(EM$10,$BU$14:$BW$44,2,FALSE)),"")</f>
        <v/>
      </c>
      <c r="EN43" s="182" t="str">
        <f>IF(COUNTIF($AH43,CN$8),IF(COUNTIF($DX43:EM43,"")&lt;CN$13,CONCATENATE(" + ",VLOOKUP(EN$10,$BU$14:$BW$44,2,FALSE)),VLOOKUP(EN$10,$BU$14:$BW$44,2,FALSE)),"")</f>
        <v/>
      </c>
      <c r="EO43" s="182" t="str">
        <f>IF(COUNTIF($AH43,CO$8),IF(COUNTIF($DX43:EN43,"")&lt;CO$13,CONCATENATE(" + ",VLOOKUP(EO$10,$BU$14:$BW$44,2,FALSE)),VLOOKUP(EO$10,$BU$14:$BW$44,2,FALSE)),"")</f>
        <v/>
      </c>
      <c r="EP43" s="182" t="str">
        <f>IF(COUNTIF($AH43,CP$8),IF(COUNTIF($DX43:EO43,"")&lt;CP$13,CONCATENATE(" + ",VLOOKUP(EP$10,$BU$14:$BW$44,2,FALSE)),VLOOKUP(EP$10,$BU$14:$BW$44,2,FALSE)),"")</f>
        <v/>
      </c>
      <c r="EQ43" s="182" t="str">
        <f>IF(COUNTIF($AH43,CQ$8),IF(COUNTIF($DX43:EP43,"")&lt;CQ$13,CONCATENATE(" + ",VLOOKUP(EQ$10,$BU$14:$BW$44,2,FALSE)),VLOOKUP(EQ$10,$BU$14:$BW$44,2,FALSE)),"")</f>
        <v/>
      </c>
      <c r="ER43" s="182" t="str">
        <f>IF(COUNTIF($AH43,CR$8),IF(COUNTIF($DX43:EQ43,"")&lt;CR$13,CONCATENATE(" + ",VLOOKUP(ER$10,$BU$14:$BW$44,2,FALSE)),VLOOKUP(ER$10,$BU$14:$BW$44,2,FALSE)),"")</f>
        <v/>
      </c>
      <c r="ES43" s="182" t="str">
        <f>IF(COUNTIF($AH43,CS$8),IF(COUNTIF($DX43:ER43,"")&lt;CS$13,CONCATENATE(" + ",VLOOKUP(ES$10,$BU$14:$BW$44,2,FALSE)),VLOOKUP(ES$10,$BU$14:$BW$44,2,FALSE)),"")</f>
        <v/>
      </c>
      <c r="ET43" s="182" t="str">
        <f>IF(COUNTIF($AH43,CT$8),IF(COUNTIF($DX43:ES43,"")&lt;CT$13,CONCATENATE(" + ",VLOOKUP(ET$10,$BU$14:$BW$44,2,FALSE)),VLOOKUP(ET$10,$BU$14:$BW$44,2,FALSE)),"")</f>
        <v/>
      </c>
      <c r="EU43" s="182" t="str">
        <f>IF(COUNTIF($AH43,CU$8),IF(COUNTIF($DX43:ET43,"")&lt;CU$13,CONCATENATE(" + ",VLOOKUP(EU$10,$BU$14:$BW$44,2,FALSE)),VLOOKUP(EU$10,$BU$14:$BW$44,2,FALSE)),"")</f>
        <v/>
      </c>
      <c r="EV43" s="182" t="str">
        <f>IF(COUNTIF($AH43,CV$8),IF(COUNTIF($DX43:EU43,"")&lt;CV$13,CONCATENATE(" + ",VLOOKUP(EV$10,$BU$14:$BW$44,2,FALSE)),VLOOKUP(EV$10,$BU$14:$BW$44,2,FALSE)),"")</f>
        <v/>
      </c>
      <c r="EW43" s="183" t="str">
        <f>IF(COUNTIF($AH43,CW$8),IF(COUNTIF($DX43:EV43,"")&lt;CW$13,CONCATENATE(" + ",VLOOKUP(EW$10,$BU$14:$BW$44,2,FALSE)),VLOOKUP(EW$10,$BU$14:$BW$44,2,FALSE)),"")</f>
        <v/>
      </c>
      <c r="EX43" s="181" t="str">
        <f t="shared" si="52"/>
        <v/>
      </c>
      <c r="EY43" s="184">
        <f t="shared" si="53"/>
        <v>0</v>
      </c>
      <c r="EZ43" s="182" t="str">
        <f t="shared" si="54"/>
        <v/>
      </c>
      <c r="FA43" s="182" t="str">
        <f t="shared" si="55"/>
        <v/>
      </c>
      <c r="FB43" s="182" t="str">
        <f t="shared" si="56"/>
        <v/>
      </c>
      <c r="FC43" s="182" t="str">
        <f t="shared" si="57"/>
        <v/>
      </c>
      <c r="FD43" s="182" t="str">
        <f t="shared" si="58"/>
        <v/>
      </c>
      <c r="FE43" s="182" t="str">
        <f t="shared" si="59"/>
        <v/>
      </c>
      <c r="FF43" s="182" t="str">
        <f t="shared" si="60"/>
        <v/>
      </c>
      <c r="FG43" s="182" t="str">
        <f t="shared" si="61"/>
        <v/>
      </c>
      <c r="FH43" s="182" t="str">
        <f t="shared" si="62"/>
        <v/>
      </c>
      <c r="FI43" s="182" t="str">
        <f t="shared" si="63"/>
        <v/>
      </c>
      <c r="FJ43" s="182" t="str">
        <f t="shared" si="64"/>
        <v/>
      </c>
      <c r="FK43" s="182" t="str">
        <f t="shared" si="65"/>
        <v/>
      </c>
      <c r="FL43" s="182" t="str">
        <f t="shared" si="66"/>
        <v/>
      </c>
      <c r="FM43" s="182" t="str">
        <f t="shared" si="67"/>
        <v/>
      </c>
      <c r="FN43" s="182" t="str">
        <f t="shared" si="68"/>
        <v/>
      </c>
      <c r="FO43" s="182" t="str">
        <f t="shared" si="69"/>
        <v/>
      </c>
      <c r="FP43" s="182" t="str">
        <f t="shared" si="70"/>
        <v/>
      </c>
      <c r="FQ43" s="182" t="str">
        <f t="shared" si="71"/>
        <v/>
      </c>
      <c r="FR43" s="182" t="str">
        <f t="shared" si="72"/>
        <v/>
      </c>
      <c r="FS43" s="182" t="str">
        <f t="shared" si="73"/>
        <v/>
      </c>
      <c r="FT43" s="182" t="str">
        <f t="shared" si="74"/>
        <v/>
      </c>
      <c r="FU43" s="182" t="str">
        <f t="shared" si="75"/>
        <v/>
      </c>
      <c r="FV43" s="182" t="str">
        <f t="shared" si="76"/>
        <v/>
      </c>
      <c r="FW43" s="183" t="str">
        <f t="shared" si="77"/>
        <v/>
      </c>
      <c r="FX43" s="179" t="str">
        <f t="shared" si="78"/>
        <v>Do 10 000</v>
      </c>
      <c r="FY43" s="173" t="str">
        <f t="shared" si="79"/>
        <v/>
      </c>
      <c r="FZ43" s="173" t="str">
        <f>IF(COUNTIF($AI43,BZ$8),IF(COUNTIF($FX43:FY43,"")&lt;BZ$13,CONCATENATE(" + ",VLOOKUP(FZ$10,$BU$14:$BW$44,2,FALSE)),VLOOKUP(FZ$10,$BU$14:$BW$44,2,FALSE)),"")</f>
        <v/>
      </c>
      <c r="GA43" s="173" t="str">
        <f>IF(COUNTIF($AI43,CA$8),IF(COUNTIF($FX43:FZ43,"")&lt;CA$13,CONCATENATE(" + ",VLOOKUP(GA$10,$BU$14:$BW$44,2,FALSE)),VLOOKUP(GA$10,$BU$14:$BW$44,2,FALSE)),"")</f>
        <v/>
      </c>
      <c r="GB43" s="173" t="str">
        <f>IF(COUNTIF($AI43,CB$8),IF(COUNTIF($FX43:GA43,"")&lt;CB$13,CONCATENATE(" + ",VLOOKUP(GB$10,$BU$14:$BW$44,2,FALSE)),VLOOKUP(GB$10,$BU$14:$BW$44,2,FALSE)),"")</f>
        <v/>
      </c>
      <c r="GC43" s="173" t="str">
        <f>IF(COUNTIF($AI43,CC$8),IF(COUNTIF($FX43:GB43,"")&lt;CC$13,CONCATENATE(" + ",VLOOKUP(GC$10,$BU$14:$BW$44,2,FALSE)),VLOOKUP(GC$10,$BU$14:$BW$44,2,FALSE)),"")</f>
        <v/>
      </c>
      <c r="GD43" s="173" t="str">
        <f>IF(COUNTIF($AI43,CD$8),IF(COUNTIF($FX43:GC43,"")&lt;CD$13,CONCATENATE(" + ",VLOOKUP(GD$10,$BU$14:$BW$44,2,FALSE)),VLOOKUP(GD$10,$BU$14:$BW$44,2,FALSE)),"")</f>
        <v/>
      </c>
      <c r="GE43" s="173" t="str">
        <f>IF(COUNTIF($AI43,CE$8),IF(COUNTIF($FX43:GD43,"")&lt;CE$13,CONCATENATE(" + ",VLOOKUP(GE$10,$BU$14:$BW$44,2,FALSE)),VLOOKUP(GE$10,$BU$14:$BW$44,2,FALSE)),"")</f>
        <v/>
      </c>
      <c r="GF43" s="173" t="str">
        <f>IF(COUNTIF($AI43,CF$8),IF(COUNTIF($FX43:GE43,"")&lt;CF$13,CONCATENATE(" + ",VLOOKUP(GF$10,$BU$14:$BW$44,2,FALSE)),VLOOKUP(GF$10,$BU$14:$BW$44,2,FALSE)),"")</f>
        <v/>
      </c>
      <c r="GG43" s="173" t="str">
        <f>IF(COUNTIF($AI43,CG$8),IF(COUNTIF($FX43:GF43,"")&lt;CG$13,CONCATENATE(" + ",VLOOKUP(GG$10,$BU$14:$BW$44,2,FALSE)),VLOOKUP(GG$10,$BU$14:$BW$44,2,FALSE)),"")</f>
        <v/>
      </c>
      <c r="GH43" s="173" t="str">
        <f>IF(COUNTIF($AI43,CH$8),IF(COUNTIF($FX43:GG43,"")&lt;CH$13,CONCATENATE(" + ",VLOOKUP(GH$10,$BU$14:$BW$44,2,FALSE)),VLOOKUP(GH$10,$BU$14:$BW$44,2,FALSE)),"")</f>
        <v/>
      </c>
      <c r="GI43" s="173" t="str">
        <f>IF(COUNTIF($AI43,CI$8),IF(COUNTIF($FX43:GH43,"")&lt;CI$13,CONCATENATE(" + ",VLOOKUP(GI$10,$BU$14:$BW$44,2,FALSE)),VLOOKUP(GI$10,$BU$14:$BW$44,2,FALSE)),"")</f>
        <v/>
      </c>
      <c r="GJ43" s="173" t="str">
        <f>IF(COUNTIF($AI43,CJ$8),IF(COUNTIF($FX43:GI43,"")&lt;CJ$13,CONCATENATE(" + ",VLOOKUP(GJ$10,$BU$14:$BW$44,2,FALSE)),VLOOKUP(GJ$10,$BU$14:$BW$44,2,FALSE)),"")</f>
        <v/>
      </c>
      <c r="GK43" s="173" t="str">
        <f>IF(COUNTIF($AI43,CK$8),IF(COUNTIF($FX43:GJ43,"")&lt;CK$13,CONCATENATE(" + ",VLOOKUP(GK$10,$BU$14:$BW$44,2,FALSE)),VLOOKUP(GK$10,$BU$14:$BW$44,2,FALSE)),"")</f>
        <v/>
      </c>
      <c r="GL43" s="173" t="str">
        <f>IF(COUNTIF($AI43,CL$8),IF(COUNTIF($FX43:GK43,"")&lt;CL$13,CONCATENATE(" + ",VLOOKUP(GL$10,$BU$14:$BW$44,2,FALSE)),VLOOKUP(GL$10,$BU$14:$BW$44,2,FALSE)),"")</f>
        <v/>
      </c>
      <c r="GM43" s="173" t="str">
        <f>IF(COUNTIF($AI43,CM$8),IF(COUNTIF($FX43:GL43,"")&lt;CM$13,CONCATENATE(" + ",VLOOKUP(GM$10,$BU$14:$BW$44,2,FALSE)),VLOOKUP(GM$10,$BU$14:$BW$44,2,FALSE)),"")</f>
        <v/>
      </c>
      <c r="GN43" s="173" t="str">
        <f>IF(COUNTIF($AI43,CN$8),IF(COUNTIF($FX43:GM43,"")&lt;CN$13,CONCATENATE(" + ",VLOOKUP(GN$10,$BU$14:$BW$44,2,FALSE)),VLOOKUP(GN$10,$BU$14:$BW$44,2,FALSE)),"")</f>
        <v/>
      </c>
      <c r="GO43" s="173" t="str">
        <f>IF(COUNTIF($AI43,CO$8),IF(COUNTIF($FX43:GN43,"")&lt;CO$13,CONCATENATE(" + ",VLOOKUP(GO$10,$BU$14:$BW$44,2,FALSE)),VLOOKUP(GO$10,$BU$14:$BW$44,2,FALSE)),"")</f>
        <v/>
      </c>
      <c r="GP43" s="173" t="str">
        <f>IF(COUNTIF($AI43,CP$8),IF(COUNTIF($FX43:GO43,"")&lt;CP$13,CONCATENATE(" + ",VLOOKUP(GP$10,$BU$14:$BW$44,2,FALSE)),VLOOKUP(GP$10,$BU$14:$BW$44,2,FALSE)),"")</f>
        <v/>
      </c>
      <c r="GQ43" s="173" t="str">
        <f>IF(COUNTIF($AI43,CQ$8),IF(COUNTIF($FX43:GP43,"")&lt;CQ$13,CONCATENATE(" + ",VLOOKUP(GQ$10,$BU$14:$BW$44,2,FALSE)),VLOOKUP(GQ$10,$BU$14:$BW$44,2,FALSE)),"")</f>
        <v/>
      </c>
      <c r="GR43" s="173" t="str">
        <f>IF(COUNTIF($AI43,CR$8),IF(COUNTIF($FX43:GQ43,"")&lt;CR$13,CONCATENATE(" + ",VLOOKUP(GR$10,$BU$14:$BW$44,2,FALSE)),VLOOKUP(GR$10,$BU$14:$BW$44,2,FALSE)),"")</f>
        <v/>
      </c>
      <c r="GS43" s="173" t="str">
        <f>IF(COUNTIF($AI43,CS$8),IF(COUNTIF($FX43:GR43,"")&lt;CS$13,CONCATENATE(" + ",VLOOKUP(GS$10,$BU$14:$BW$44,2,FALSE)),VLOOKUP(GS$10,$BU$14:$BW$44,2,FALSE)),"")</f>
        <v/>
      </c>
      <c r="GT43" s="173" t="str">
        <f>IF(COUNTIF($AI43,CT$8),IF(COUNTIF($FX43:GS43,"")&lt;CT$13,CONCATENATE(" + ",VLOOKUP(GT$10,$BU$14:$BW$44,2,FALSE)),VLOOKUP(GT$10,$BU$14:$BW$44,2,FALSE)),"")</f>
        <v/>
      </c>
      <c r="GU43" s="173" t="str">
        <f>IF(COUNTIF($AI43,CU$8),IF(COUNTIF($FX43:GT43,"")&lt;CU$13,CONCATENATE(" + ",VLOOKUP(GU$10,$BU$14:$BW$44,2,FALSE)),VLOOKUP(GU$10,$BU$14:$BW$44,2,FALSE)),"")</f>
        <v/>
      </c>
      <c r="GV43" s="173" t="str">
        <f>IF(COUNTIF($AI43,CV$8),IF(COUNTIF($FX43:GU43,"")&lt;CV$13,CONCATENATE(" + ",VLOOKUP(GV$10,$BU$14:$BW$44,2,FALSE)),VLOOKUP(GV$10,$BU$14:$BW$44,2,FALSE)),"")</f>
        <v/>
      </c>
      <c r="GW43" s="180" t="str">
        <f>IF(COUNTIF($AI43,CW$8),IF(COUNTIF($FX43:GV43,"")&lt;CW$13,CONCATENATE(" + ",VLOOKUP(GW$10,$BU$14:$BW$44,2,FALSE)),VLOOKUP(GW$10,$BU$14:$BW$44,2,FALSE)),"")</f>
        <v/>
      </c>
      <c r="GX43" s="179">
        <f t="shared" si="80"/>
        <v>8</v>
      </c>
      <c r="GY43" s="174" t="str">
        <f t="shared" si="81"/>
        <v/>
      </c>
      <c r="GZ43" s="173" t="str">
        <f t="shared" si="82"/>
        <v/>
      </c>
      <c r="HA43" s="173" t="str">
        <f t="shared" si="83"/>
        <v/>
      </c>
      <c r="HB43" s="173" t="str">
        <f t="shared" si="84"/>
        <v/>
      </c>
      <c r="HC43" s="173" t="str">
        <f t="shared" si="85"/>
        <v/>
      </c>
      <c r="HD43" s="173" t="str">
        <f t="shared" si="86"/>
        <v/>
      </c>
      <c r="HE43" s="173" t="str">
        <f t="shared" si="87"/>
        <v/>
      </c>
      <c r="HF43" s="173" t="str">
        <f t="shared" si="88"/>
        <v/>
      </c>
      <c r="HG43" s="173" t="str">
        <f t="shared" si="89"/>
        <v/>
      </c>
      <c r="HH43" s="173" t="str">
        <f t="shared" si="90"/>
        <v/>
      </c>
      <c r="HI43" s="173" t="str">
        <f t="shared" si="91"/>
        <v/>
      </c>
      <c r="HJ43" s="173" t="str">
        <f t="shared" si="92"/>
        <v/>
      </c>
      <c r="HK43" s="173" t="str">
        <f t="shared" si="93"/>
        <v/>
      </c>
      <c r="HL43" s="173" t="str">
        <f t="shared" si="94"/>
        <v/>
      </c>
      <c r="HM43" s="173" t="str">
        <f t="shared" si="95"/>
        <v/>
      </c>
      <c r="HN43" s="173" t="str">
        <f t="shared" si="96"/>
        <v/>
      </c>
      <c r="HO43" s="173" t="str">
        <f t="shared" si="97"/>
        <v/>
      </c>
      <c r="HP43" s="173" t="str">
        <f t="shared" si="98"/>
        <v/>
      </c>
      <c r="HQ43" s="173" t="str">
        <f t="shared" si="99"/>
        <v/>
      </c>
      <c r="HR43" s="173" t="str">
        <f t="shared" si="100"/>
        <v/>
      </c>
      <c r="HS43" s="173" t="str">
        <f t="shared" si="101"/>
        <v/>
      </c>
      <c r="HT43" s="173" t="str">
        <f t="shared" si="102"/>
        <v/>
      </c>
      <c r="HU43" s="173" t="str">
        <f t="shared" si="103"/>
        <v/>
      </c>
      <c r="HV43" s="173" t="str">
        <f t="shared" si="104"/>
        <v/>
      </c>
      <c r="HW43" s="180" t="str">
        <f t="shared" si="105"/>
        <v/>
      </c>
      <c r="HX43" s="181" t="str">
        <f t="shared" si="106"/>
        <v>Ano</v>
      </c>
      <c r="HY43" s="182" t="str">
        <f t="shared" si="107"/>
        <v/>
      </c>
      <c r="HZ43" s="182" t="str">
        <f>IF(COUNTIF($AJ43,BZ$8),IF(COUNTIF($HX43:HY43,"")&lt;BZ$13,CONCATENATE(" + ",VLOOKUP(HZ$10,$BU$14:$BW$44,2,FALSE)),VLOOKUP(HZ$10,$BU$14:$BW$44,2,FALSE)),"")</f>
        <v/>
      </c>
      <c r="IA43" s="182" t="str">
        <f>IF(COUNTIF($AJ43,CA$8),IF(COUNTIF($HX43:HZ43,"")&lt;CA$13,CONCATENATE(" + ",VLOOKUP(IA$10,$BU$14:$BW$44,2,FALSE)),VLOOKUP(IA$10,$BU$14:$BW$44,2,FALSE)),"")</f>
        <v/>
      </c>
      <c r="IB43" s="182" t="str">
        <f>IF(COUNTIF($AJ43,CB$8),IF(COUNTIF($HX43:IA43,"")&lt;CB$13,CONCATENATE(" + ",VLOOKUP(IB$10,$BU$14:$BW$44,2,FALSE)),VLOOKUP(IB$10,$BU$14:$BW$44,2,FALSE)),"")</f>
        <v/>
      </c>
      <c r="IC43" s="182" t="str">
        <f>IF(COUNTIF($AJ43,CC$8),IF(COUNTIF($HX43:IB43,"")&lt;CC$13,CONCATENATE(" + ",VLOOKUP(IC$10,$BU$14:$BW$44,2,FALSE)),VLOOKUP(IC$10,$BU$14:$BW$44,2,FALSE)),"")</f>
        <v/>
      </c>
      <c r="ID43" s="182" t="str">
        <f>IF(COUNTIF($AJ43,CD$8),IF(COUNTIF($HX43:IC43,"")&lt;CD$13,CONCATENATE(" + ",VLOOKUP(ID$10,$BU$14:$BW$44,2,FALSE)),VLOOKUP(ID$10,$BU$14:$BW$44,2,FALSE)),"")</f>
        <v/>
      </c>
      <c r="IE43" s="182" t="str">
        <f>IF(COUNTIF($AJ43,CE$8),IF(COUNTIF($HX43:ID43,"")&lt;CE$13,CONCATENATE(" + ",VLOOKUP(IE$10,$BU$14:$BW$44,2,FALSE)),VLOOKUP(IE$10,$BU$14:$BW$44,2,FALSE)),"")</f>
        <v/>
      </c>
      <c r="IF43" s="182" t="str">
        <f>IF(COUNTIF($AJ43,CF$8),IF(COUNTIF($HX43:IE43,"")&lt;CF$13,CONCATENATE(" + ",VLOOKUP(IF$10,$BU$14:$BW$44,2,FALSE)),VLOOKUP(IF$10,$BU$14:$BW$44,2,FALSE)),"")</f>
        <v/>
      </c>
      <c r="IG43" s="182" t="str">
        <f>IF(COUNTIF($AJ43,CG$8),IF(COUNTIF($HX43:IF43,"")&lt;CG$13,CONCATENATE(" + ",VLOOKUP(IG$10,$BU$14:$BW$44,2,FALSE)),VLOOKUP(IG$10,$BU$14:$BW$44,2,FALSE)),"")</f>
        <v/>
      </c>
      <c r="IH43" s="182" t="str">
        <f>IF(COUNTIF($AJ43,CH$8),IF(COUNTIF($HX43:IG43,"")&lt;CH$13,CONCATENATE(" + ",VLOOKUP(IH$10,$BU$14:$BW$44,2,FALSE)),VLOOKUP(IH$10,$BU$14:$BW$44,2,FALSE)),"")</f>
        <v/>
      </c>
      <c r="II43" s="182" t="str">
        <f>IF(COUNTIF($AJ43,CI$8),IF(COUNTIF($HX43:IH43,"")&lt;CI$13,CONCATENATE(" + ",VLOOKUP(II$10,$BU$14:$BW$44,2,FALSE)),VLOOKUP(II$10,$BU$14:$BW$44,2,FALSE)),"")</f>
        <v/>
      </c>
      <c r="IJ43" s="182" t="str">
        <f>IF(COUNTIF($AJ43,CJ$8),IF(COUNTIF($HX43:II43,"")&lt;CJ$13,CONCATENATE(" + ",VLOOKUP(IJ$10,$BU$14:$BW$44,2,FALSE)),VLOOKUP(IJ$10,$BU$14:$BW$44,2,FALSE)),"")</f>
        <v/>
      </c>
      <c r="IK43" s="182" t="str">
        <f>IF(COUNTIF($AJ43,CK$8),IF(COUNTIF($HX43:IJ43,"")&lt;CK$13,CONCATENATE(" + ",VLOOKUP(IK$10,$BU$14:$BW$44,2,FALSE)),VLOOKUP(IK$10,$BU$14:$BW$44,2,FALSE)),"")</f>
        <v/>
      </c>
      <c r="IL43" s="182" t="str">
        <f>IF(COUNTIF($AJ43,CL$8),IF(COUNTIF($HX43:IK43,"")&lt;CL$13,CONCATENATE(" + ",VLOOKUP(IL$10,$BU$14:$BW$44,2,FALSE)),VLOOKUP(IL$10,$BU$14:$BW$44,2,FALSE)),"")</f>
        <v/>
      </c>
      <c r="IM43" s="182" t="str">
        <f>IF(COUNTIF($AJ43,CM$8),IF(COUNTIF($HX43:IL43,"")&lt;CM$13,CONCATENATE(" + ",VLOOKUP(IM$10,$BU$14:$BW$44,2,FALSE)),VLOOKUP(IM$10,$BU$14:$BW$44,2,FALSE)),"")</f>
        <v/>
      </c>
      <c r="IN43" s="182" t="str">
        <f>IF(COUNTIF($AJ43,CN$8),IF(COUNTIF($HX43:IM43,"")&lt;CN$13,CONCATENATE(" + ",VLOOKUP(IN$10,$BU$14:$BW$44,2,FALSE)),VLOOKUP(IN$10,$BU$14:$BW$44,2,FALSE)),"")</f>
        <v/>
      </c>
      <c r="IO43" s="182" t="str">
        <f>IF(COUNTIF($AJ43,CO$8),IF(COUNTIF($HX43:IN43,"")&lt;CO$13,CONCATENATE(" + ",VLOOKUP(IO$10,$BU$14:$BW$44,2,FALSE)),VLOOKUP(IO$10,$BU$14:$BW$44,2,FALSE)),"")</f>
        <v/>
      </c>
      <c r="IP43" s="182" t="str">
        <f>IF(COUNTIF($AJ43,CP$8),IF(COUNTIF($HX43:IO43,"")&lt;CP$13,CONCATENATE(" + ",VLOOKUP(IP$10,$BU$14:$BW$44,2,FALSE)),VLOOKUP(IP$10,$BU$14:$BW$44,2,FALSE)),"")</f>
        <v/>
      </c>
      <c r="IQ43" s="182" t="str">
        <f>IF(COUNTIF($AJ43,CQ$8),IF(COUNTIF($HX43:IP43,"")&lt;CQ$13,CONCATENATE(" + ",VLOOKUP(IQ$10,$BU$14:$BW$44,2,FALSE)),VLOOKUP(IQ$10,$BU$14:$BW$44,2,FALSE)),"")</f>
        <v/>
      </c>
      <c r="IR43" s="182" t="str">
        <f>IF(COUNTIF($AJ43,CR$8),IF(COUNTIF($HX43:IQ43,"")&lt;CR$13,CONCATENATE(" + ",VLOOKUP(IR$10,$BU$14:$BW$44,2,FALSE)),VLOOKUP(IR$10,$BU$14:$BW$44,2,FALSE)),"")</f>
        <v/>
      </c>
      <c r="IS43" s="182" t="str">
        <f>IF(COUNTIF($AJ43,CS$8),IF(COUNTIF($HX43:IR43,"")&lt;CS$13,CONCATENATE(" + ",VLOOKUP(IS$10,$BU$14:$BW$44,2,FALSE)),VLOOKUP(IS$10,$BU$14:$BW$44,2,FALSE)),"")</f>
        <v/>
      </c>
      <c r="IT43" s="182" t="str">
        <f>IF(COUNTIF($AJ43,CT$8),IF(COUNTIF($HX43:IS43,"")&lt;CT$13,CONCATENATE(" + ",VLOOKUP(IT$10,$BU$14:$BW$44,2,FALSE)),VLOOKUP(IT$10,$BU$14:$BW$44,2,FALSE)),"")</f>
        <v/>
      </c>
      <c r="IU43" s="182" t="str">
        <f>IF(COUNTIF($AJ43,CU$8),IF(COUNTIF($HX43:IT43,"")&lt;CU$13,CONCATENATE(" + ",VLOOKUP(IU$10,$BU$14:$BW$44,2,FALSE)),VLOOKUP(IU$10,$BU$14:$BW$44,2,FALSE)),"")</f>
        <v/>
      </c>
      <c r="IV43" s="182" t="str">
        <f>IF(COUNTIF($AJ43,CV$8),IF(COUNTIF($HX43:IU43,"")&lt;CV$13,CONCATENATE(" + ",VLOOKUP(IV$10,$BU$14:$BW$44,2,FALSE)),VLOOKUP(IV$10,$BU$14:$BW$44,2,FALSE)),"")</f>
        <v/>
      </c>
      <c r="IW43" s="183" t="str">
        <f>IF(COUNTIF($AJ43,CW$8),IF(COUNTIF($HX43:IV43,"")&lt;CW$13,CONCATENATE(" + ",VLOOKUP(IW$10,$BU$14:$BW$44,2,FALSE)),VLOOKUP(IW$10,$BU$14:$BW$44,2,FALSE)),"")</f>
        <v/>
      </c>
      <c r="IX43" s="181">
        <f t="shared" si="108"/>
        <v>10</v>
      </c>
      <c r="IY43" s="184" t="str">
        <f t="shared" si="109"/>
        <v/>
      </c>
      <c r="IZ43" s="182" t="str">
        <f t="shared" si="110"/>
        <v/>
      </c>
      <c r="JA43" s="182" t="str">
        <f t="shared" si="111"/>
        <v/>
      </c>
      <c r="JB43" s="182" t="str">
        <f t="shared" si="112"/>
        <v/>
      </c>
      <c r="JC43" s="182" t="str">
        <f t="shared" si="113"/>
        <v/>
      </c>
      <c r="JD43" s="182" t="str">
        <f t="shared" si="114"/>
        <v/>
      </c>
      <c r="JE43" s="182" t="str">
        <f t="shared" si="115"/>
        <v/>
      </c>
      <c r="JF43" s="182" t="str">
        <f t="shared" si="116"/>
        <v/>
      </c>
      <c r="JG43" s="182" t="str">
        <f t="shared" si="117"/>
        <v/>
      </c>
      <c r="JH43" s="182" t="str">
        <f t="shared" si="118"/>
        <v/>
      </c>
      <c r="JI43" s="182" t="str">
        <f t="shared" si="119"/>
        <v/>
      </c>
      <c r="JJ43" s="182" t="str">
        <f t="shared" si="120"/>
        <v/>
      </c>
      <c r="JK43" s="182" t="str">
        <f t="shared" si="121"/>
        <v/>
      </c>
      <c r="JL43" s="182" t="str">
        <f t="shared" si="122"/>
        <v/>
      </c>
      <c r="JM43" s="182" t="str">
        <f t="shared" si="123"/>
        <v/>
      </c>
      <c r="JN43" s="182" t="str">
        <f t="shared" si="124"/>
        <v/>
      </c>
      <c r="JO43" s="182" t="str">
        <f t="shared" si="125"/>
        <v/>
      </c>
      <c r="JP43" s="182" t="str">
        <f t="shared" si="126"/>
        <v/>
      </c>
      <c r="JQ43" s="182" t="str">
        <f t="shared" si="127"/>
        <v/>
      </c>
      <c r="JR43" s="182" t="str">
        <f t="shared" si="128"/>
        <v/>
      </c>
      <c r="JS43" s="182" t="str">
        <f t="shared" si="129"/>
        <v/>
      </c>
      <c r="JT43" s="182" t="str">
        <f t="shared" si="130"/>
        <v/>
      </c>
      <c r="JU43" s="182" t="str">
        <f t="shared" si="131"/>
        <v/>
      </c>
      <c r="JV43" s="182" t="str">
        <f t="shared" si="132"/>
        <v/>
      </c>
      <c r="JW43" s="183" t="str">
        <f t="shared" si="133"/>
        <v/>
      </c>
      <c r="JX43" s="179" t="str">
        <f t="shared" si="134"/>
        <v/>
      </c>
      <c r="JY43" s="173" t="str">
        <f t="shared" si="135"/>
        <v>Ne</v>
      </c>
      <c r="JZ43" s="173" t="str">
        <f>IF(COUNTIF($AK43,BZ$8),IF(COUNTIF($JX43:JY43,"")&lt;BZ$13,CONCATENATE(" + ",VLOOKUP(JZ$10,$BU$14:$BW$44,2,FALSE)),VLOOKUP(JZ$10,$BU$14:$BW$44,2,FALSE)),"")</f>
        <v/>
      </c>
      <c r="KA43" s="173" t="str">
        <f>IF(COUNTIF($AK43,CA$8),IF(COUNTIF($JX43:JZ43,"")&lt;CA$13,CONCATENATE(" + ",VLOOKUP(KA$10,$BU$14:$BW$44,2,FALSE)),VLOOKUP(KA$10,$BU$14:$BW$44,2,FALSE)),"")</f>
        <v/>
      </c>
      <c r="KB43" s="173" t="str">
        <f>IF(COUNTIF($AK43,CB$8),IF(COUNTIF($JX43:KA43,"")&lt;CB$13,CONCATENATE(" + ",VLOOKUP(KB$10,$BU$14:$BW$44,2,FALSE)),VLOOKUP(KB$10,$BU$14:$BW$44,2,FALSE)),"")</f>
        <v/>
      </c>
      <c r="KC43" s="173" t="str">
        <f>IF(COUNTIF($AK43,CC$8),IF(COUNTIF($JX43:KB43,"")&lt;CC$13,CONCATENATE(" + ",VLOOKUP(KC$10,$BU$14:$BW$44,2,FALSE)),VLOOKUP(KC$10,$BU$14:$BW$44,2,FALSE)),"")</f>
        <v/>
      </c>
      <c r="KD43" s="173" t="str">
        <f>IF(COUNTIF($AK43,CD$8),IF(COUNTIF($JX43:KC43,"")&lt;CD$13,CONCATENATE(" + ",VLOOKUP(KD$10,$BU$14:$BW$44,2,FALSE)),VLOOKUP(KD$10,$BU$14:$BW$44,2,FALSE)),"")</f>
        <v/>
      </c>
      <c r="KE43" s="173" t="str">
        <f>IF(COUNTIF($AK43,CE$8),IF(COUNTIF($JX43:KD43,"")&lt;CE$13,CONCATENATE(" + ",VLOOKUP(KE$10,$BU$14:$BW$44,2,FALSE)),VLOOKUP(KE$10,$BU$14:$BW$44,2,FALSE)),"")</f>
        <v/>
      </c>
      <c r="KF43" s="173" t="str">
        <f>IF(COUNTIF($AK43,CF$8),IF(COUNTIF($JX43:KE43,"")&lt;CF$13,CONCATENATE(" + ",VLOOKUP(KF$10,$BU$14:$BW$44,2,FALSE)),VLOOKUP(KF$10,$BU$14:$BW$44,2,FALSE)),"")</f>
        <v/>
      </c>
      <c r="KG43" s="173" t="str">
        <f>IF(COUNTIF($AK43,CG$8),IF(COUNTIF($JX43:KF43,"")&lt;CG$13,CONCATENATE(" + ",VLOOKUP(KG$10,$BU$14:$BW$44,2,FALSE)),VLOOKUP(KG$10,$BU$14:$BW$44,2,FALSE)),"")</f>
        <v/>
      </c>
      <c r="KH43" s="173" t="str">
        <f>IF(COUNTIF($AK43,CH$8),IF(COUNTIF($JX43:KG43,"")&lt;CH$13,CONCATENATE(" + ",VLOOKUP(KH$10,$BU$14:$BW$44,2,FALSE)),VLOOKUP(KH$10,$BU$14:$BW$44,2,FALSE)),"")</f>
        <v/>
      </c>
      <c r="KI43" s="173" t="str">
        <f>IF(COUNTIF($AK43,CI$8),IF(COUNTIF($JX43:KH43,"")&lt;CI$13,CONCATENATE(" + ",VLOOKUP(KI$10,$BU$14:$BW$44,2,FALSE)),VLOOKUP(KI$10,$BU$14:$BW$44,2,FALSE)),"")</f>
        <v/>
      </c>
      <c r="KJ43" s="173" t="str">
        <f>IF(COUNTIF($AK43,CJ$8),IF(COUNTIF($JX43:KI43,"")&lt;CJ$13,CONCATENATE(" + ",VLOOKUP(KJ$10,$BU$14:$BW$44,2,FALSE)),VLOOKUP(KJ$10,$BU$14:$BW$44,2,FALSE)),"")</f>
        <v/>
      </c>
      <c r="KK43" s="173" t="str">
        <f>IF(COUNTIF($AK43,CK$8),IF(COUNTIF($JX43:KJ43,"")&lt;CK$13,CONCATENATE(" + ",VLOOKUP(KK$10,$BU$14:$BW$44,2,FALSE)),VLOOKUP(KK$10,$BU$14:$BW$44,2,FALSE)),"")</f>
        <v/>
      </c>
      <c r="KL43" s="173" t="str">
        <f>IF(COUNTIF($AK43,CL$8),IF(COUNTIF($JX43:KK43,"")&lt;CL$13,CONCATENATE(" + ",VLOOKUP(KL$10,$BU$14:$BW$44,2,FALSE)),VLOOKUP(KL$10,$BU$14:$BW$44,2,FALSE)),"")</f>
        <v/>
      </c>
      <c r="KM43" s="173" t="str">
        <f>IF(COUNTIF($AK43,CM$8),IF(COUNTIF($JX43:KL43,"")&lt;CM$13,CONCATENATE(" + ",VLOOKUP(KM$10,$BU$14:$BW$44,2,FALSE)),VLOOKUP(KM$10,$BU$14:$BW$44,2,FALSE)),"")</f>
        <v/>
      </c>
      <c r="KN43" s="173" t="str">
        <f>IF(COUNTIF($AK43,CN$8),IF(COUNTIF($JX43:KM43,"")&lt;CN$13,CONCATENATE(" + ",VLOOKUP(KN$10,$BU$14:$BW$44,2,FALSE)),VLOOKUP(KN$10,$BU$14:$BW$44,2,FALSE)),"")</f>
        <v/>
      </c>
      <c r="KO43" s="173" t="str">
        <f>IF(COUNTIF($AK43,CO$8),IF(COUNTIF($JX43:KN43,"")&lt;CO$13,CONCATENATE(" + ",VLOOKUP(KO$10,$BU$14:$BW$44,2,FALSE)),VLOOKUP(KO$10,$BU$14:$BW$44,2,FALSE)),"")</f>
        <v/>
      </c>
      <c r="KP43" s="173" t="str">
        <f>IF(COUNTIF($AK43,CP$8),IF(COUNTIF($JX43:KO43,"")&lt;CP$13,CONCATENATE(" + ",VLOOKUP(KP$10,$BU$14:$BW$44,2,FALSE)),VLOOKUP(KP$10,$BU$14:$BW$44,2,FALSE)),"")</f>
        <v/>
      </c>
      <c r="KQ43" s="173" t="str">
        <f>IF(COUNTIF($AK43,CQ$8),IF(COUNTIF($JX43:KP43,"")&lt;CQ$13,CONCATENATE(" + ",VLOOKUP(KQ$10,$BU$14:$BW$44,2,FALSE)),VLOOKUP(KQ$10,$BU$14:$BW$44,2,FALSE)),"")</f>
        <v/>
      </c>
      <c r="KR43" s="173" t="str">
        <f>IF(COUNTIF($AK43,CR$8),IF(COUNTIF($JX43:KQ43,"")&lt;CR$13,CONCATENATE(" + ",VLOOKUP(KR$10,$BU$14:$BW$44,2,FALSE)),VLOOKUP(KR$10,$BU$14:$BW$44,2,FALSE)),"")</f>
        <v/>
      </c>
      <c r="KS43" s="173" t="str">
        <f>IF(COUNTIF($AK43,CS$8),IF(COUNTIF($JX43:KR43,"")&lt;CS$13,CONCATENATE(" + ",VLOOKUP(KS$10,$BU$14:$BW$44,2,FALSE)),VLOOKUP(KS$10,$BU$14:$BW$44,2,FALSE)),"")</f>
        <v/>
      </c>
      <c r="KT43" s="173" t="str">
        <f>IF(COUNTIF($AK43,CT$8),IF(COUNTIF($JX43:KS43,"")&lt;CT$13,CONCATENATE(" + ",VLOOKUP(KT$10,$BU$14:$BW$44,2,FALSE)),VLOOKUP(KT$10,$BU$14:$BW$44,2,FALSE)),"")</f>
        <v/>
      </c>
      <c r="KU43" s="173" t="str">
        <f>IF(COUNTIF($AK43,CU$8),IF(COUNTIF($JX43:KT43,"")&lt;CU$13,CONCATENATE(" + ",VLOOKUP(KU$10,$BU$14:$BW$44,2,FALSE)),VLOOKUP(KU$10,$BU$14:$BW$44,2,FALSE)),"")</f>
        <v/>
      </c>
      <c r="KV43" s="173" t="str">
        <f>IF(COUNTIF($AK43,CV$8),IF(COUNTIF($JX43:KU43,"")&lt;CV$13,CONCATENATE(" + ",VLOOKUP(KV$10,$BU$14:$BW$44,2,FALSE)),VLOOKUP(KV$10,$BU$14:$BW$44,2,FALSE)),"")</f>
        <v/>
      </c>
      <c r="KW43" s="180" t="str">
        <f>IF(COUNTIF($AK43,CW$8),IF(COUNTIF($JX43:KV43,"")&lt;CW$13,CONCATENATE(" + ",VLOOKUP(KW$10,$BU$14:$BW$44,2,FALSE)),VLOOKUP(KW$10,$BU$14:$BW$44,2,FALSE)),"")</f>
        <v/>
      </c>
      <c r="KX43" s="179" t="str">
        <f t="shared" si="136"/>
        <v/>
      </c>
      <c r="KY43" s="174">
        <f t="shared" si="137"/>
        <v>0</v>
      </c>
      <c r="KZ43" s="173" t="str">
        <f t="shared" si="138"/>
        <v/>
      </c>
      <c r="LA43" s="173" t="str">
        <f t="shared" si="139"/>
        <v/>
      </c>
      <c r="LB43" s="173" t="str">
        <f t="shared" si="140"/>
        <v/>
      </c>
      <c r="LC43" s="173" t="str">
        <f t="shared" si="141"/>
        <v/>
      </c>
      <c r="LD43" s="173" t="str">
        <f t="shared" si="142"/>
        <v/>
      </c>
      <c r="LE43" s="173" t="str">
        <f t="shared" si="143"/>
        <v/>
      </c>
      <c r="LF43" s="173" t="str">
        <f t="shared" si="144"/>
        <v/>
      </c>
      <c r="LG43" s="173" t="str">
        <f t="shared" si="145"/>
        <v/>
      </c>
      <c r="LH43" s="173" t="str">
        <f t="shared" si="146"/>
        <v/>
      </c>
      <c r="LI43" s="173" t="str">
        <f t="shared" si="147"/>
        <v/>
      </c>
      <c r="LJ43" s="173" t="str">
        <f t="shared" si="148"/>
        <v/>
      </c>
      <c r="LK43" s="173" t="str">
        <f t="shared" si="149"/>
        <v/>
      </c>
      <c r="LL43" s="173" t="str">
        <f t="shared" si="150"/>
        <v/>
      </c>
      <c r="LM43" s="173" t="str">
        <f t="shared" si="151"/>
        <v/>
      </c>
      <c r="LN43" s="173" t="str">
        <f t="shared" si="152"/>
        <v/>
      </c>
      <c r="LO43" s="173" t="str">
        <f t="shared" si="153"/>
        <v/>
      </c>
      <c r="LP43" s="173" t="str">
        <f t="shared" si="154"/>
        <v/>
      </c>
      <c r="LQ43" s="173" t="str">
        <f t="shared" si="155"/>
        <v/>
      </c>
      <c r="LR43" s="173" t="str">
        <f t="shared" si="156"/>
        <v/>
      </c>
      <c r="LS43" s="173" t="str">
        <f t="shared" si="157"/>
        <v/>
      </c>
      <c r="LT43" s="173" t="str">
        <f t="shared" si="158"/>
        <v/>
      </c>
      <c r="LU43" s="173" t="str">
        <f t="shared" si="159"/>
        <v/>
      </c>
      <c r="LV43" s="173" t="str">
        <f t="shared" si="160"/>
        <v/>
      </c>
      <c r="LW43" s="180" t="str">
        <f t="shared" si="161"/>
        <v/>
      </c>
      <c r="LX43" s="181" t="str">
        <f t="shared" si="162"/>
        <v/>
      </c>
      <c r="LY43" s="182" t="str">
        <f t="shared" si="163"/>
        <v>Ne</v>
      </c>
      <c r="LZ43" s="182" t="str">
        <f>IF(COUNTIF($AL43,BZ$8),IF(COUNTIF($LX43:LY43,"")&lt;BZ$13,CONCATENATE(" + ",VLOOKUP(LZ$10,$BU$14:$BW$44,2,FALSE)),VLOOKUP(LZ$10,$BU$14:$BW$44,2,FALSE)),"")</f>
        <v/>
      </c>
      <c r="MA43" s="182" t="str">
        <f>IF(COUNTIF($AL43,CA$8),IF(COUNTIF($LX43:LZ43,"")&lt;CA$13,CONCATENATE(" + ",VLOOKUP(MA$10,$BU$14:$BW$44,2,FALSE)),VLOOKUP(MA$10,$BU$14:$BW$44,2,FALSE)),"")</f>
        <v/>
      </c>
      <c r="MB43" s="182" t="str">
        <f>IF(COUNTIF($AL43,CB$8),IF(COUNTIF($LX43:MA43,"")&lt;CB$13,CONCATENATE(" + ",VLOOKUP(MB$10,$BU$14:$BW$44,2,FALSE)),VLOOKUP(MB$10,$BU$14:$BW$44,2,FALSE)),"")</f>
        <v/>
      </c>
      <c r="MC43" s="182" t="str">
        <f>IF(COUNTIF($AL43,CC$8),IF(COUNTIF($LX43:MB43,"")&lt;CC$13,CONCATENATE(" + ",VLOOKUP(MC$10,$BU$14:$BW$44,2,FALSE)),VLOOKUP(MC$10,$BU$14:$BW$44,2,FALSE)),"")</f>
        <v/>
      </c>
      <c r="MD43" s="182" t="str">
        <f>IF(COUNTIF($AL43,CD$8),IF(COUNTIF($LX43:MC43,"")&lt;CD$13,CONCATENATE(" + ",VLOOKUP(MD$10,$BU$14:$BW$44,2,FALSE)),VLOOKUP(MD$10,$BU$14:$BW$44,2,FALSE)),"")</f>
        <v/>
      </c>
      <c r="ME43" s="182" t="str">
        <f>IF(COUNTIF($AL43,CE$8),IF(COUNTIF($LX43:MD43,"")&lt;CE$13,CONCATENATE(" + ",VLOOKUP(ME$10,$BU$14:$BW$44,2,FALSE)),VLOOKUP(ME$10,$BU$14:$BW$44,2,FALSE)),"")</f>
        <v/>
      </c>
      <c r="MF43" s="182" t="str">
        <f>IF(COUNTIF($AL43,CF$8),IF(COUNTIF($LX43:ME43,"")&lt;CF$13,CONCATENATE(" + ",VLOOKUP(MF$10,$BU$14:$BW$44,2,FALSE)),VLOOKUP(MF$10,$BU$14:$BW$44,2,FALSE)),"")</f>
        <v/>
      </c>
      <c r="MG43" s="182" t="str">
        <f>IF(COUNTIF($AL43,CG$8),IF(COUNTIF($LX43:MF43,"")&lt;CG$13,CONCATENATE(" + ",VLOOKUP(MG$10,$BU$14:$BW$44,2,FALSE)),VLOOKUP(MG$10,$BU$14:$BW$44,2,FALSE)),"")</f>
        <v/>
      </c>
      <c r="MH43" s="182" t="str">
        <f>IF(COUNTIF($AL43,CH$8),IF(COUNTIF($LX43:MG43,"")&lt;CH$13,CONCATENATE(" + ",VLOOKUP(MH$10,$BU$14:$BW$44,2,FALSE)),VLOOKUP(MH$10,$BU$14:$BW$44,2,FALSE)),"")</f>
        <v/>
      </c>
      <c r="MI43" s="182" t="str">
        <f>IF(COUNTIF($AL43,CI$8),IF(COUNTIF($LX43:MH43,"")&lt;CI$13,CONCATENATE(" + ",VLOOKUP(MI$10,$BU$14:$BW$44,2,FALSE)),VLOOKUP(MI$10,$BU$14:$BW$44,2,FALSE)),"")</f>
        <v/>
      </c>
      <c r="MJ43" s="182" t="str">
        <f>IF(COUNTIF($AL43,CJ$8),IF(COUNTIF($LX43:MI43,"")&lt;CJ$13,CONCATENATE(" + ",VLOOKUP(MJ$10,$BU$14:$BW$44,2,FALSE)),VLOOKUP(MJ$10,$BU$14:$BW$44,2,FALSE)),"")</f>
        <v/>
      </c>
      <c r="MK43" s="182" t="str">
        <f>IF(COUNTIF($AL43,CK$8),IF(COUNTIF($LX43:MJ43,"")&lt;CK$13,CONCATENATE(" + ",VLOOKUP(MK$10,$BU$14:$BW$44,2,FALSE)),VLOOKUP(MK$10,$BU$14:$BW$44,2,FALSE)),"")</f>
        <v/>
      </c>
      <c r="ML43" s="182" t="str">
        <f>IF(COUNTIF($AL43,CL$8),IF(COUNTIF($LX43:MK43,"")&lt;CL$13,CONCATENATE(" + ",VLOOKUP(ML$10,$BU$14:$BW$44,2,FALSE)),VLOOKUP(ML$10,$BU$14:$BW$44,2,FALSE)),"")</f>
        <v/>
      </c>
      <c r="MM43" s="182" t="str">
        <f>IF(COUNTIF($AL43,CM$8),IF(COUNTIF($LX43:ML43,"")&lt;CM$13,CONCATENATE(" + ",VLOOKUP(MM$10,$BU$14:$BW$44,2,FALSE)),VLOOKUP(MM$10,$BU$14:$BW$44,2,FALSE)),"")</f>
        <v/>
      </c>
      <c r="MN43" s="182" t="str">
        <f>IF(COUNTIF($AL43,CN$8),IF(COUNTIF($LX43:MM43,"")&lt;CN$13,CONCATENATE(" + ",VLOOKUP(MN$10,$BU$14:$BW$44,2,FALSE)),VLOOKUP(MN$10,$BU$14:$BW$44,2,FALSE)),"")</f>
        <v/>
      </c>
      <c r="MO43" s="182" t="str">
        <f>IF(COUNTIF($AL43,CO$8),IF(COUNTIF($LX43:MN43,"")&lt;CO$13,CONCATENATE(" + ",VLOOKUP(MO$10,$BU$14:$BW$44,2,FALSE)),VLOOKUP(MO$10,$BU$14:$BW$44,2,FALSE)),"")</f>
        <v/>
      </c>
      <c r="MP43" s="182" t="str">
        <f>IF(COUNTIF($AL43,CP$8),IF(COUNTIF($LX43:MO43,"")&lt;CP$13,CONCATENATE(" + ",VLOOKUP(MP$10,$BU$14:$BW$44,2,FALSE)),VLOOKUP(MP$10,$BU$14:$BW$44,2,FALSE)),"")</f>
        <v/>
      </c>
      <c r="MQ43" s="182" t="str">
        <f>IF(COUNTIF($AL43,CQ$8),IF(COUNTIF($LX43:MP43,"")&lt;CQ$13,CONCATENATE(" + ",VLOOKUP(MQ$10,$BU$14:$BW$44,2,FALSE)),VLOOKUP(MQ$10,$BU$14:$BW$44,2,FALSE)),"")</f>
        <v/>
      </c>
      <c r="MR43" s="182" t="str">
        <f>IF(COUNTIF($AL43,CR$8),IF(COUNTIF($LX43:MQ43,"")&lt;CR$13,CONCATENATE(" + ",VLOOKUP(MR$10,$BU$14:$BW$44,2,FALSE)),VLOOKUP(MR$10,$BU$14:$BW$44,2,FALSE)),"")</f>
        <v/>
      </c>
      <c r="MS43" s="182" t="str">
        <f>IF(COUNTIF($AL43,CS$8),IF(COUNTIF($LX43:MR43,"")&lt;CS$13,CONCATENATE(" + ",VLOOKUP(MS$10,$BU$14:$BW$44,2,FALSE)),VLOOKUP(MS$10,$BU$14:$BW$44,2,FALSE)),"")</f>
        <v/>
      </c>
      <c r="MT43" s="182" t="str">
        <f>IF(COUNTIF($AL43,CT$8),IF(COUNTIF($LX43:MS43,"")&lt;CT$13,CONCATENATE(" + ",VLOOKUP(MT$10,$BU$14:$BW$44,2,FALSE)),VLOOKUP(MT$10,$BU$14:$BW$44,2,FALSE)),"")</f>
        <v/>
      </c>
      <c r="MU43" s="182" t="str">
        <f>IF(COUNTIF($AL43,CU$8),IF(COUNTIF($LX43:MT43,"")&lt;CU$13,CONCATENATE(" + ",VLOOKUP(MU$10,$BU$14:$BW$44,2,FALSE)),VLOOKUP(MU$10,$BU$14:$BW$44,2,FALSE)),"")</f>
        <v/>
      </c>
      <c r="MV43" s="182" t="str">
        <f>IF(COUNTIF($AL43,CV$8),IF(COUNTIF($LX43:MU43,"")&lt;CV$13,CONCATENATE(" + ",VLOOKUP(MV$10,$BU$14:$BW$44,2,FALSE)),VLOOKUP(MV$10,$BU$14:$BW$44,2,FALSE)),"")</f>
        <v/>
      </c>
      <c r="MW43" s="183" t="str">
        <f>IF(COUNTIF($AL43,CW$8),IF(COUNTIF($LX43:MV43,"")&lt;CW$13,CONCATENATE(" + ",VLOOKUP(MW$10,$BU$14:$BW$44,2,FALSE)),VLOOKUP(MW$10,$BU$14:$BW$44,2,FALSE)),"")</f>
        <v/>
      </c>
      <c r="MX43" s="181" t="str">
        <f t="shared" si="164"/>
        <v/>
      </c>
      <c r="MY43" s="184">
        <f t="shared" si="165"/>
        <v>0</v>
      </c>
      <c r="MZ43" s="182" t="str">
        <f t="shared" si="166"/>
        <v/>
      </c>
      <c r="NA43" s="182" t="str">
        <f t="shared" si="167"/>
        <v/>
      </c>
      <c r="NB43" s="182" t="str">
        <f t="shared" si="168"/>
        <v/>
      </c>
      <c r="NC43" s="182" t="str">
        <f t="shared" si="169"/>
        <v/>
      </c>
      <c r="ND43" s="182" t="str">
        <f t="shared" si="170"/>
        <v/>
      </c>
      <c r="NE43" s="182" t="str">
        <f t="shared" si="171"/>
        <v/>
      </c>
      <c r="NF43" s="182" t="str">
        <f t="shared" si="172"/>
        <v/>
      </c>
      <c r="NG43" s="182" t="str">
        <f t="shared" si="173"/>
        <v/>
      </c>
      <c r="NH43" s="182" t="str">
        <f t="shared" si="174"/>
        <v/>
      </c>
      <c r="NI43" s="182" t="str">
        <f t="shared" si="175"/>
        <v/>
      </c>
      <c r="NJ43" s="182" t="str">
        <f t="shared" si="176"/>
        <v/>
      </c>
      <c r="NK43" s="182" t="str">
        <f t="shared" si="177"/>
        <v/>
      </c>
      <c r="NL43" s="182" t="str">
        <f t="shared" si="178"/>
        <v/>
      </c>
      <c r="NM43" s="182" t="str">
        <f t="shared" si="179"/>
        <v/>
      </c>
      <c r="NN43" s="182" t="str">
        <f t="shared" si="180"/>
        <v/>
      </c>
      <c r="NO43" s="182" t="str">
        <f t="shared" si="181"/>
        <v/>
      </c>
      <c r="NP43" s="182" t="str">
        <f t="shared" si="182"/>
        <v/>
      </c>
      <c r="NQ43" s="182" t="str">
        <f t="shared" si="183"/>
        <v/>
      </c>
      <c r="NR43" s="182" t="str">
        <f t="shared" si="184"/>
        <v/>
      </c>
      <c r="NS43" s="182" t="str">
        <f t="shared" si="185"/>
        <v/>
      </c>
      <c r="NT43" s="182" t="str">
        <f t="shared" si="186"/>
        <v/>
      </c>
      <c r="NU43" s="182" t="str">
        <f t="shared" si="187"/>
        <v/>
      </c>
      <c r="NV43" s="182" t="str">
        <f t="shared" si="188"/>
        <v/>
      </c>
      <c r="NW43" s="183" t="str">
        <f t="shared" si="189"/>
        <v/>
      </c>
    </row>
    <row r="44" spans="1:387" ht="17.25" customHeight="1" x14ac:dyDescent="0.25">
      <c r="A44" s="223" t="s">
        <v>390</v>
      </c>
      <c r="B44" s="224" t="s">
        <v>431</v>
      </c>
      <c r="C44" s="225" t="s">
        <v>432</v>
      </c>
      <c r="D44" s="225" t="s">
        <v>433</v>
      </c>
      <c r="E44" s="226" t="s">
        <v>434</v>
      </c>
      <c r="F44" s="227" t="s">
        <v>435</v>
      </c>
      <c r="G44" s="225" t="s">
        <v>132</v>
      </c>
      <c r="H44" s="225" t="s">
        <v>396</v>
      </c>
      <c r="I44" s="227" t="s">
        <v>436</v>
      </c>
      <c r="J44" s="227" t="s">
        <v>437</v>
      </c>
      <c r="K44" s="227" t="s">
        <v>438</v>
      </c>
      <c r="L44" s="227" t="s">
        <v>438</v>
      </c>
      <c r="M44" s="227" t="s">
        <v>439</v>
      </c>
      <c r="N44" s="228" t="s">
        <v>440</v>
      </c>
      <c r="O44" s="228" t="s">
        <v>441</v>
      </c>
      <c r="P44" s="228" t="s">
        <v>442</v>
      </c>
      <c r="Q44" s="228" t="s">
        <v>443</v>
      </c>
      <c r="R44" s="228" t="s">
        <v>444</v>
      </c>
      <c r="S44" s="228" t="s">
        <v>434</v>
      </c>
      <c r="T44" s="229">
        <v>34000</v>
      </c>
      <c r="U44" s="230" t="s">
        <v>406</v>
      </c>
      <c r="V44" s="230" t="s">
        <v>445</v>
      </c>
      <c r="W44" s="229">
        <v>34000</v>
      </c>
      <c r="X44" s="229">
        <v>0</v>
      </c>
      <c r="Y44" s="229" t="s">
        <v>446</v>
      </c>
      <c r="Z44" s="229" t="s">
        <v>409</v>
      </c>
      <c r="AA44" s="231">
        <v>15000</v>
      </c>
      <c r="AB44" s="223"/>
      <c r="AC44" s="223"/>
      <c r="AD44" s="223"/>
      <c r="AE44" s="223"/>
      <c r="AF44" s="223"/>
      <c r="AG44" s="223" t="s">
        <v>222</v>
      </c>
      <c r="AH44" s="233" t="s">
        <v>248</v>
      </c>
      <c r="AI44" s="233" t="s">
        <v>273</v>
      </c>
      <c r="AJ44" s="233" t="s">
        <v>299</v>
      </c>
      <c r="AK44" s="233" t="s">
        <v>326</v>
      </c>
      <c r="AL44" s="233" t="s">
        <v>352</v>
      </c>
      <c r="AM44" s="41" t="s">
        <v>160</v>
      </c>
      <c r="AN44" s="42">
        <v>0</v>
      </c>
      <c r="AO44" s="232" t="s">
        <v>447</v>
      </c>
      <c r="AP44" s="42">
        <v>11</v>
      </c>
      <c r="AQ44" s="41" t="s">
        <v>411</v>
      </c>
      <c r="AR44" s="43">
        <v>10</v>
      </c>
      <c r="AS44" s="41" t="s">
        <v>412</v>
      </c>
      <c r="AT44" s="43">
        <v>6</v>
      </c>
      <c r="AU44" s="75" t="str">
        <f t="shared" si="1"/>
        <v>Ne</v>
      </c>
      <c r="AV44" s="75">
        <f t="shared" si="2"/>
        <v>0</v>
      </c>
      <c r="AW44" s="75" t="str">
        <f t="shared" si="3"/>
        <v>Ne</v>
      </c>
      <c r="AX44" s="75">
        <f t="shared" si="4"/>
        <v>0</v>
      </c>
      <c r="AY44" s="75" t="str">
        <f t="shared" si="5"/>
        <v>Do 10 000</v>
      </c>
      <c r="AZ44" s="75">
        <f t="shared" si="6"/>
        <v>8</v>
      </c>
      <c r="BA44" s="75" t="str">
        <f t="shared" si="7"/>
        <v>Ano</v>
      </c>
      <c r="BB44" s="75">
        <f t="shared" si="8"/>
        <v>10</v>
      </c>
      <c r="BC44" s="75" t="str">
        <f t="shared" si="9"/>
        <v>Ne</v>
      </c>
      <c r="BD44" s="75">
        <f t="shared" si="10"/>
        <v>0</v>
      </c>
      <c r="BE44" s="75" t="str">
        <f t="shared" si="11"/>
        <v>Ne</v>
      </c>
      <c r="BF44" s="75">
        <f t="shared" si="12"/>
        <v>0</v>
      </c>
      <c r="BG44" s="69">
        <f t="shared" si="13"/>
        <v>18</v>
      </c>
      <c r="BH44" s="70">
        <f t="shared" si="14"/>
        <v>27</v>
      </c>
      <c r="BI44" s="69">
        <f t="shared" si="15"/>
        <v>45</v>
      </c>
      <c r="BJ44" s="71">
        <f t="shared" si="16"/>
        <v>1.25</v>
      </c>
      <c r="BK44" s="204">
        <f t="shared" si="17"/>
        <v>0.45</v>
      </c>
      <c r="BL44" s="72">
        <f t="shared" si="18"/>
        <v>0.44117647058823528</v>
      </c>
      <c r="BM44" s="83">
        <f t="shared" si="19"/>
        <v>1</v>
      </c>
      <c r="BN44" s="221">
        <f t="shared" si="20"/>
        <v>1</v>
      </c>
      <c r="BO44" s="202">
        <f t="shared" si="21"/>
        <v>15000</v>
      </c>
      <c r="BP44" s="101" t="str">
        <f t="shared" si="22"/>
        <v>Šumperk</v>
      </c>
      <c r="BQ44" s="100">
        <v>14800</v>
      </c>
      <c r="BR44" s="95" t="s">
        <v>66</v>
      </c>
      <c r="BS44" s="95" t="s">
        <v>66</v>
      </c>
      <c r="BT44" s="16"/>
      <c r="BU44" s="45"/>
      <c r="BV44" s="44"/>
      <c r="BW44" s="45"/>
      <c r="BX44" s="179" t="str">
        <f t="shared" si="23"/>
        <v/>
      </c>
      <c r="BY44" s="173" t="str">
        <f t="shared" si="24"/>
        <v>Ne</v>
      </c>
      <c r="BZ44" s="173" t="str">
        <f>IF(COUNTIF($AG44,BZ$8),IF(COUNTIF($BX44:BY44,"")&lt;BZ$13,CONCATENATE(" + ",VLOOKUP(BZ$10,$BU$14:$BW$44,2,FALSE)),VLOOKUP(BZ$10,$BU$14:$BW$44,2,FALSE)),"")</f>
        <v/>
      </c>
      <c r="CA44" s="173" t="str">
        <f>IF(COUNTIF($AG44,CA$8),IF(COUNTIF($BX44:BZ44,"")&lt;CA$13,CONCATENATE(" + ",VLOOKUP(CA$10,$BU$14:$BW$44,2,FALSE)),VLOOKUP(CA$10,$BU$14:$BW$44,2,FALSE)),"")</f>
        <v/>
      </c>
      <c r="CB44" s="173" t="str">
        <f>IF(COUNTIF($AG44,CB$8),IF(COUNTIF($BX44:CA44,"")&lt;CB$13,CONCATENATE(" + ",VLOOKUP(CB$10,$BU$14:$BW$44,2,FALSE)),VLOOKUP(CB$10,$BU$14:$BW$44,2,FALSE)),"")</f>
        <v/>
      </c>
      <c r="CC44" s="173" t="str">
        <f>IF(COUNTIF($AG44,CC$8),IF(COUNTIF($BX44:CB44,"")&lt;CC$13,CONCATENATE(" + ",VLOOKUP(CC$10,$BU$14:$BW$44,2,FALSE)),VLOOKUP(CC$10,$BU$14:$BW$44,2,FALSE)),"")</f>
        <v/>
      </c>
      <c r="CD44" s="173" t="str">
        <f>IF(COUNTIF($AG44,CD$8),IF(COUNTIF($BX44:CC44,"")&lt;CD$13,CONCATENATE(" + ",VLOOKUP(CD$10,$BU$14:$BW$44,2,FALSE)),VLOOKUP(CD$10,$BU$14:$BW$44,2,FALSE)),"")</f>
        <v/>
      </c>
      <c r="CE44" s="173" t="str">
        <f>IF(COUNTIF($AG44,CE$8),IF(COUNTIF($BX44:CD44,"")&lt;CE$13,CONCATENATE(" + ",VLOOKUP(CE$10,$BU$14:$BW$44,2,FALSE)),VLOOKUP(CE$10,$BU$14:$BW$44,2,FALSE)),"")</f>
        <v/>
      </c>
      <c r="CF44" s="173" t="str">
        <f>IF(COUNTIF($AG44,CF$8),IF(COUNTIF($BX44:CE44,"")&lt;CF$13,CONCATENATE(" + ",VLOOKUP(CF$10,$BU$14:$BW$44,2,FALSE)),VLOOKUP(CF$10,$BU$14:$BW$44,2,FALSE)),"")</f>
        <v/>
      </c>
      <c r="CG44" s="173" t="str">
        <f>IF(COUNTIF($AG44,CG$8),IF(COUNTIF($BX44:CF44,"")&lt;CG$13,CONCATENATE(" + ",VLOOKUP(CG$10,$BU$14:$BW$44,2,FALSE)),VLOOKUP(CG$10,$BU$14:$BW$44,2,FALSE)),"")</f>
        <v/>
      </c>
      <c r="CH44" s="173" t="str">
        <f>IF(COUNTIF($AG44,CH$8),IF(COUNTIF($BX44:CG44,"")&lt;CH$13,CONCATENATE(" + ",VLOOKUP(CH$10,$BU$14:$BW$44,2,FALSE)),VLOOKUP(CH$10,$BU$14:$BW$44,2,FALSE)),"")</f>
        <v/>
      </c>
      <c r="CI44" s="173" t="str">
        <f>IF(COUNTIF($AG44,CI$8),IF(COUNTIF($BX44:CH44,"")&lt;CI$13,CONCATENATE(" + ",VLOOKUP(CI$10,$BU$14:$BW$44,2,FALSE)),VLOOKUP(CI$10,$BU$14:$BW$44,2,FALSE)),"")</f>
        <v/>
      </c>
      <c r="CJ44" s="173" t="str">
        <f>IF(COUNTIF($AG44,CJ$8),IF(COUNTIF($BX44:CI44,"")&lt;CJ$13,CONCATENATE(" + ",VLOOKUP(CJ$10,$BU$14:$BW$44,2,FALSE)),VLOOKUP(CJ$10,$BU$14:$BW$44,2,FALSE)),"")</f>
        <v/>
      </c>
      <c r="CK44" s="173" t="str">
        <f>IF(COUNTIF($AG44,CK$8),IF(COUNTIF($BX44:CJ44,"")&lt;CK$13,CONCATENATE(" + ",VLOOKUP(CK$10,$BU$14:$BW$44,2,FALSE)),VLOOKUP(CK$10,$BU$14:$BW$44,2,FALSE)),"")</f>
        <v/>
      </c>
      <c r="CL44" s="173" t="str">
        <f>IF(COUNTIF($AG44,CL$8),IF(COUNTIF($BX44:CK44,"")&lt;CL$13,CONCATENATE(" + ",VLOOKUP(CL$10,$BU$14:$BW$44,2,FALSE)),VLOOKUP(CL$10,$BU$14:$BW$44,2,FALSE)),"")</f>
        <v/>
      </c>
      <c r="CM44" s="173" t="str">
        <f>IF(COUNTIF($AG44,CM$8),IF(COUNTIF($BX44:CL44,"")&lt;CM$13,CONCATENATE(" + ",VLOOKUP(CM$10,$BU$14:$BW$44,2,FALSE)),VLOOKUP(CM$10,$BU$14:$BW$44,2,FALSE)),"")</f>
        <v/>
      </c>
      <c r="CN44" s="173" t="str">
        <f>IF(COUNTIF($AG44,CN$8),IF(COUNTIF($BX44:CM44,"")&lt;CN$13,CONCATENATE(" + ",VLOOKUP(CN$10,$BU$14:$BW$44,2,FALSE)),VLOOKUP(CN$10,$BU$14:$BW$44,2,FALSE)),"")</f>
        <v/>
      </c>
      <c r="CO44" s="173" t="str">
        <f>IF(COUNTIF($AG44,CO$8),IF(COUNTIF($BX44:CN44,"")&lt;CO$13,CONCATENATE(" + ",VLOOKUP(CO$10,$BU$14:$BW$44,2,FALSE)),VLOOKUP(CO$10,$BU$14:$BW$44,2,FALSE)),"")</f>
        <v/>
      </c>
      <c r="CP44" s="173" t="str">
        <f>IF(COUNTIF($AG44,CP$8),IF(COUNTIF($BX44:CO44,"")&lt;CP$13,CONCATENATE(" + ",VLOOKUP(CP$10,$BU$14:$BW$44,2,FALSE)),VLOOKUP(CP$10,$BU$14:$BW$44,2,FALSE)),"")</f>
        <v/>
      </c>
      <c r="CQ44" s="173" t="str">
        <f>IF(COUNTIF($AG44,CQ$8),IF(COUNTIF($BX44:CP44,"")&lt;CQ$13,CONCATENATE(" + ",VLOOKUP(CQ$10,$BU$14:$BW$44,2,FALSE)),VLOOKUP(CQ$10,$BU$14:$BW$44,2,FALSE)),"")</f>
        <v/>
      </c>
      <c r="CR44" s="173" t="str">
        <f>IF(COUNTIF($AG44,CR$8),IF(COUNTIF($BX44:CQ44,"")&lt;CR$13,CONCATENATE(" + ",VLOOKUP(CR$10,$BU$14:$BW$44,2,FALSE)),VLOOKUP(CR$10,$BU$14:$BW$44,2,FALSE)),"")</f>
        <v/>
      </c>
      <c r="CS44" s="173" t="str">
        <f>IF(COUNTIF($AG44,CS$8),IF(COUNTIF($BX44:CR44,"")&lt;CS$13,CONCATENATE(" + ",VLOOKUP(CS$10,$BU$14:$BW$44,2,FALSE)),VLOOKUP(CS$10,$BU$14:$BW$44,2,FALSE)),"")</f>
        <v/>
      </c>
      <c r="CT44" s="173" t="str">
        <f>IF(COUNTIF($AG44,CT$8),IF(COUNTIF($BX44:CS44,"")&lt;CT$13,CONCATENATE(" + ",VLOOKUP(CT$10,$BU$14:$BW$44,2,FALSE)),VLOOKUP(CT$10,$BU$14:$BW$44,2,FALSE)),"")</f>
        <v/>
      </c>
      <c r="CU44" s="173" t="str">
        <f>IF(COUNTIF($AG44,CU$8),IF(COUNTIF($BX44:CT44,"")&lt;CU$13,CONCATENATE(" + ",VLOOKUP(CU$10,$BU$14:$BW$44,2,FALSE)),VLOOKUP(CU$10,$BU$14:$BW$44,2,FALSE)),"")</f>
        <v/>
      </c>
      <c r="CV44" s="173" t="str">
        <f>IF(COUNTIF($AG44,CV$8),IF(COUNTIF($BX44:CU44,"")&lt;CV$13,CONCATENATE(" + ",VLOOKUP(CV$10,$BU$14:$BW$44,2,FALSE)),VLOOKUP(CV$10,$BU$14:$BW$44,2,FALSE)),"")</f>
        <v/>
      </c>
      <c r="CW44" s="173" t="str">
        <f>IF(COUNTIF($AG44,CW$8),IF(COUNTIF($BX44:CV44,"")&lt;CW$13,CONCATENATE(" + ",VLOOKUP(CW$10,$BU$14:$BW$44,2,FALSE)),VLOOKUP(CW$10,$BU$14:$BW$44,2,FALSE)),"")</f>
        <v/>
      </c>
      <c r="CX44" s="179" t="str">
        <f t="shared" si="25"/>
        <v/>
      </c>
      <c r="CY44" s="174">
        <f t="shared" si="26"/>
        <v>0</v>
      </c>
      <c r="CZ44" s="173" t="str">
        <f t="shared" si="27"/>
        <v/>
      </c>
      <c r="DA44" s="173" t="str">
        <f t="shared" si="28"/>
        <v/>
      </c>
      <c r="DB44" s="173" t="str">
        <f t="shared" si="29"/>
        <v/>
      </c>
      <c r="DC44" s="173" t="str">
        <f t="shared" si="30"/>
        <v/>
      </c>
      <c r="DD44" s="173" t="str">
        <f t="shared" si="31"/>
        <v/>
      </c>
      <c r="DE44" s="173" t="str">
        <f t="shared" si="32"/>
        <v/>
      </c>
      <c r="DF44" s="173" t="str">
        <f t="shared" si="33"/>
        <v/>
      </c>
      <c r="DG44" s="173" t="str">
        <f t="shared" si="34"/>
        <v/>
      </c>
      <c r="DH44" s="173" t="str">
        <f t="shared" si="35"/>
        <v/>
      </c>
      <c r="DI44" s="173" t="str">
        <f t="shared" si="36"/>
        <v/>
      </c>
      <c r="DJ44" s="173" t="str">
        <f t="shared" si="37"/>
        <v/>
      </c>
      <c r="DK44" s="173" t="str">
        <f t="shared" si="38"/>
        <v/>
      </c>
      <c r="DL44" s="173" t="str">
        <f t="shared" si="39"/>
        <v/>
      </c>
      <c r="DM44" s="173" t="str">
        <f t="shared" si="40"/>
        <v/>
      </c>
      <c r="DN44" s="173" t="str">
        <f t="shared" si="41"/>
        <v/>
      </c>
      <c r="DO44" s="173" t="str">
        <f t="shared" si="42"/>
        <v/>
      </c>
      <c r="DP44" s="173" t="str">
        <f t="shared" si="43"/>
        <v/>
      </c>
      <c r="DQ44" s="173" t="str">
        <f t="shared" si="44"/>
        <v/>
      </c>
      <c r="DR44" s="173" t="str">
        <f t="shared" si="45"/>
        <v/>
      </c>
      <c r="DS44" s="173" t="str">
        <f t="shared" si="46"/>
        <v/>
      </c>
      <c r="DT44" s="173" t="str">
        <f t="shared" si="47"/>
        <v/>
      </c>
      <c r="DU44" s="173" t="str">
        <f t="shared" si="48"/>
        <v/>
      </c>
      <c r="DV44" s="173" t="str">
        <f t="shared" si="49"/>
        <v/>
      </c>
      <c r="DW44" s="180" t="str">
        <f t="shared" si="50"/>
        <v/>
      </c>
      <c r="DX44" s="181" t="str">
        <f t="shared" si="190"/>
        <v/>
      </c>
      <c r="DY44" s="182" t="str">
        <f t="shared" si="51"/>
        <v>Ne</v>
      </c>
      <c r="DZ44" s="182" t="str">
        <f>IF(COUNTIF($AH44,BZ$8),IF(COUNTIF($DX44:DY44,"")&lt;BZ$13,CONCATENATE(" + ",VLOOKUP(DZ$10,$BU$14:$BW$44,2,FALSE)),VLOOKUP(DZ$10,$BU$14:$BW$44,2,FALSE)),"")</f>
        <v/>
      </c>
      <c r="EA44" s="182" t="str">
        <f>IF(COUNTIF($AH44,CA$8),IF(COUNTIF($DX44:DZ44,"")&lt;CA$13,CONCATENATE(" + ",VLOOKUP(EA$10,$BU$14:$BW$44,2,FALSE)),VLOOKUP(EA$10,$BU$14:$BW$44,2,FALSE)),"")</f>
        <v/>
      </c>
      <c r="EB44" s="182" t="str">
        <f>IF(COUNTIF($AH44,CB$8),IF(COUNTIF($DX44:EA44,"")&lt;CB$13,CONCATENATE(" + ",VLOOKUP(EB$10,$BU$14:$BW$44,2,FALSE)),VLOOKUP(EB$10,$BU$14:$BW$44,2,FALSE)),"")</f>
        <v/>
      </c>
      <c r="EC44" s="182" t="str">
        <f>IF(COUNTIF($AH44,CC$8),IF(COUNTIF($DX44:EB44,"")&lt;CC$13,CONCATENATE(" + ",VLOOKUP(EC$10,$BU$14:$BW$44,2,FALSE)),VLOOKUP(EC$10,$BU$14:$BW$44,2,FALSE)),"")</f>
        <v/>
      </c>
      <c r="ED44" s="182" t="str">
        <f>IF(COUNTIF($AH44,CD$8),IF(COUNTIF($DX44:EC44,"")&lt;CD$13,CONCATENATE(" + ",VLOOKUP(ED$10,$BU$14:$BW$44,2,FALSE)),VLOOKUP(ED$10,$BU$14:$BW$44,2,FALSE)),"")</f>
        <v/>
      </c>
      <c r="EE44" s="182" t="str">
        <f>IF(COUNTIF($AH44,CE$8),IF(COUNTIF($DX44:ED44,"")&lt;CE$13,CONCATENATE(" + ",VLOOKUP(EE$10,$BU$14:$BW$44,2,FALSE)),VLOOKUP(EE$10,$BU$14:$BW$44,2,FALSE)),"")</f>
        <v/>
      </c>
      <c r="EF44" s="182" t="str">
        <f>IF(COUNTIF($AH44,CF$8),IF(COUNTIF($DX44:EE44,"")&lt;CF$13,CONCATENATE(" + ",VLOOKUP(EF$10,$BU$14:$BW$44,2,FALSE)),VLOOKUP(EF$10,$BU$14:$BW$44,2,FALSE)),"")</f>
        <v/>
      </c>
      <c r="EG44" s="182" t="str">
        <f>IF(COUNTIF($AH44,CG$8),IF(COUNTIF($DX44:EF44,"")&lt;CG$13,CONCATENATE(" + ",VLOOKUP(EG$10,$BU$14:$BW$44,2,FALSE)),VLOOKUP(EG$10,$BU$14:$BW$44,2,FALSE)),"")</f>
        <v/>
      </c>
      <c r="EH44" s="182" t="str">
        <f>IF(COUNTIF($AH44,CH$8),IF(COUNTIF($DX44:EG44,"")&lt;CH$13,CONCATENATE(" + ",VLOOKUP(EH$10,$BU$14:$BW$44,2,FALSE)),VLOOKUP(EH$10,$BU$14:$BW$44,2,FALSE)),"")</f>
        <v/>
      </c>
      <c r="EI44" s="182" t="str">
        <f>IF(COUNTIF($AH44,CI$8),IF(COUNTIF($DX44:EH44,"")&lt;CI$13,CONCATENATE(" + ",VLOOKUP(EI$10,$BU$14:$BW$44,2,FALSE)),VLOOKUP(EI$10,$BU$14:$BW$44,2,FALSE)),"")</f>
        <v/>
      </c>
      <c r="EJ44" s="182" t="str">
        <f>IF(COUNTIF($AH44,CJ$8),IF(COUNTIF($DX44:EI44,"")&lt;CJ$13,CONCATENATE(" + ",VLOOKUP(EJ$10,$BU$14:$BW$44,2,FALSE)),VLOOKUP(EJ$10,$BU$14:$BW$44,2,FALSE)),"")</f>
        <v/>
      </c>
      <c r="EK44" s="182" t="str">
        <f>IF(COUNTIF($AH44,CK$8),IF(COUNTIF($DX44:EJ44,"")&lt;CK$13,CONCATENATE(" + ",VLOOKUP(EK$10,$BU$14:$BW$44,2,FALSE)),VLOOKUP(EK$10,$BU$14:$BW$44,2,FALSE)),"")</f>
        <v/>
      </c>
      <c r="EL44" s="182" t="str">
        <f>IF(COUNTIF($AH44,CL$8),IF(COUNTIF($DX44:EK44,"")&lt;CL$13,CONCATENATE(" + ",VLOOKUP(EL$10,$BU$14:$BW$44,2,FALSE)),VLOOKUP(EL$10,$BU$14:$BW$44,2,FALSE)),"")</f>
        <v/>
      </c>
      <c r="EM44" s="182" t="str">
        <f>IF(COUNTIF($AH44,CM$8),IF(COUNTIF($DX44:EL44,"")&lt;CM$13,CONCATENATE(" + ",VLOOKUP(EM$10,$BU$14:$BW$44,2,FALSE)),VLOOKUP(EM$10,$BU$14:$BW$44,2,FALSE)),"")</f>
        <v/>
      </c>
      <c r="EN44" s="182" t="str">
        <f>IF(COUNTIF($AH44,CN$8),IF(COUNTIF($DX44:EM44,"")&lt;CN$13,CONCATENATE(" + ",VLOOKUP(EN$10,$BU$14:$BW$44,2,FALSE)),VLOOKUP(EN$10,$BU$14:$BW$44,2,FALSE)),"")</f>
        <v/>
      </c>
      <c r="EO44" s="182" t="str">
        <f>IF(COUNTIF($AH44,CO$8),IF(COUNTIF($DX44:EN44,"")&lt;CO$13,CONCATENATE(" + ",VLOOKUP(EO$10,$BU$14:$BW$44,2,FALSE)),VLOOKUP(EO$10,$BU$14:$BW$44,2,FALSE)),"")</f>
        <v/>
      </c>
      <c r="EP44" s="182" t="str">
        <f>IF(COUNTIF($AH44,CP$8),IF(COUNTIF($DX44:EO44,"")&lt;CP$13,CONCATENATE(" + ",VLOOKUP(EP$10,$BU$14:$BW$44,2,FALSE)),VLOOKUP(EP$10,$BU$14:$BW$44,2,FALSE)),"")</f>
        <v/>
      </c>
      <c r="EQ44" s="182" t="str">
        <f>IF(COUNTIF($AH44,CQ$8),IF(COUNTIF($DX44:EP44,"")&lt;CQ$13,CONCATENATE(" + ",VLOOKUP(EQ$10,$BU$14:$BW$44,2,FALSE)),VLOOKUP(EQ$10,$BU$14:$BW$44,2,FALSE)),"")</f>
        <v/>
      </c>
      <c r="ER44" s="182" t="str">
        <f>IF(COUNTIF($AH44,CR$8),IF(COUNTIF($DX44:EQ44,"")&lt;CR$13,CONCATENATE(" + ",VLOOKUP(ER$10,$BU$14:$BW$44,2,FALSE)),VLOOKUP(ER$10,$BU$14:$BW$44,2,FALSE)),"")</f>
        <v/>
      </c>
      <c r="ES44" s="182" t="str">
        <f>IF(COUNTIF($AH44,CS$8),IF(COUNTIF($DX44:ER44,"")&lt;CS$13,CONCATENATE(" + ",VLOOKUP(ES$10,$BU$14:$BW$44,2,FALSE)),VLOOKUP(ES$10,$BU$14:$BW$44,2,FALSE)),"")</f>
        <v/>
      </c>
      <c r="ET44" s="182" t="str">
        <f>IF(COUNTIF($AH44,CT$8),IF(COUNTIF($DX44:ES44,"")&lt;CT$13,CONCATENATE(" + ",VLOOKUP(ET$10,$BU$14:$BW$44,2,FALSE)),VLOOKUP(ET$10,$BU$14:$BW$44,2,FALSE)),"")</f>
        <v/>
      </c>
      <c r="EU44" s="182" t="str">
        <f>IF(COUNTIF($AH44,CU$8),IF(COUNTIF($DX44:ET44,"")&lt;CU$13,CONCATENATE(" + ",VLOOKUP(EU$10,$BU$14:$BW$44,2,FALSE)),VLOOKUP(EU$10,$BU$14:$BW$44,2,FALSE)),"")</f>
        <v/>
      </c>
      <c r="EV44" s="182" t="str">
        <f>IF(COUNTIF($AH44,CV$8),IF(COUNTIF($DX44:EU44,"")&lt;CV$13,CONCATENATE(" + ",VLOOKUP(EV$10,$BU$14:$BW$44,2,FALSE)),VLOOKUP(EV$10,$BU$14:$BW$44,2,FALSE)),"")</f>
        <v/>
      </c>
      <c r="EW44" s="183" t="str">
        <f>IF(COUNTIF($AH44,CW$8),IF(COUNTIF($DX44:EV44,"")&lt;CW$13,CONCATENATE(" + ",VLOOKUP(EW$10,$BU$14:$BW$44,2,FALSE)),VLOOKUP(EW$10,$BU$14:$BW$44,2,FALSE)),"")</f>
        <v/>
      </c>
      <c r="EX44" s="181" t="str">
        <f t="shared" si="52"/>
        <v/>
      </c>
      <c r="EY44" s="184">
        <f t="shared" si="53"/>
        <v>0</v>
      </c>
      <c r="EZ44" s="182" t="str">
        <f t="shared" si="54"/>
        <v/>
      </c>
      <c r="FA44" s="182" t="str">
        <f t="shared" si="55"/>
        <v/>
      </c>
      <c r="FB44" s="182" t="str">
        <f t="shared" si="56"/>
        <v/>
      </c>
      <c r="FC44" s="182" t="str">
        <f t="shared" si="57"/>
        <v/>
      </c>
      <c r="FD44" s="182" t="str">
        <f t="shared" si="58"/>
        <v/>
      </c>
      <c r="FE44" s="182" t="str">
        <f t="shared" si="59"/>
        <v/>
      </c>
      <c r="FF44" s="182" t="str">
        <f t="shared" si="60"/>
        <v/>
      </c>
      <c r="FG44" s="182" t="str">
        <f t="shared" si="61"/>
        <v/>
      </c>
      <c r="FH44" s="182" t="str">
        <f t="shared" si="62"/>
        <v/>
      </c>
      <c r="FI44" s="182" t="str">
        <f t="shared" si="63"/>
        <v/>
      </c>
      <c r="FJ44" s="182" t="str">
        <f t="shared" si="64"/>
        <v/>
      </c>
      <c r="FK44" s="182" t="str">
        <f t="shared" si="65"/>
        <v/>
      </c>
      <c r="FL44" s="182" t="str">
        <f t="shared" si="66"/>
        <v/>
      </c>
      <c r="FM44" s="182" t="str">
        <f t="shared" si="67"/>
        <v/>
      </c>
      <c r="FN44" s="182" t="str">
        <f t="shared" si="68"/>
        <v/>
      </c>
      <c r="FO44" s="182" t="str">
        <f t="shared" si="69"/>
        <v/>
      </c>
      <c r="FP44" s="182" t="str">
        <f t="shared" si="70"/>
        <v/>
      </c>
      <c r="FQ44" s="182" t="str">
        <f t="shared" si="71"/>
        <v/>
      </c>
      <c r="FR44" s="182" t="str">
        <f t="shared" si="72"/>
        <v/>
      </c>
      <c r="FS44" s="182" t="str">
        <f t="shared" si="73"/>
        <v/>
      </c>
      <c r="FT44" s="182" t="str">
        <f t="shared" si="74"/>
        <v/>
      </c>
      <c r="FU44" s="182" t="str">
        <f t="shared" si="75"/>
        <v/>
      </c>
      <c r="FV44" s="182" t="str">
        <f t="shared" si="76"/>
        <v/>
      </c>
      <c r="FW44" s="183" t="str">
        <f t="shared" si="77"/>
        <v/>
      </c>
      <c r="FX44" s="179" t="str">
        <f t="shared" si="78"/>
        <v>Do 10 000</v>
      </c>
      <c r="FY44" s="173" t="str">
        <f t="shared" si="79"/>
        <v/>
      </c>
      <c r="FZ44" s="173" t="str">
        <f>IF(COUNTIF($AI44,BZ$8),IF(COUNTIF($FX44:FY44,"")&lt;BZ$13,CONCATENATE(" + ",VLOOKUP(FZ$10,$BU$14:$BW$44,2,FALSE)),VLOOKUP(FZ$10,$BU$14:$BW$44,2,FALSE)),"")</f>
        <v/>
      </c>
      <c r="GA44" s="173" t="str">
        <f>IF(COUNTIF($AI44,CA$8),IF(COUNTIF($FX44:FZ44,"")&lt;CA$13,CONCATENATE(" + ",VLOOKUP(GA$10,$BU$14:$BW$44,2,FALSE)),VLOOKUP(GA$10,$BU$14:$BW$44,2,FALSE)),"")</f>
        <v/>
      </c>
      <c r="GB44" s="173" t="str">
        <f>IF(COUNTIF($AI44,CB$8),IF(COUNTIF($FX44:GA44,"")&lt;CB$13,CONCATENATE(" + ",VLOOKUP(GB$10,$BU$14:$BW$44,2,FALSE)),VLOOKUP(GB$10,$BU$14:$BW$44,2,FALSE)),"")</f>
        <v/>
      </c>
      <c r="GC44" s="173" t="str">
        <f>IF(COUNTIF($AI44,CC$8),IF(COUNTIF($FX44:GB44,"")&lt;CC$13,CONCATENATE(" + ",VLOOKUP(GC$10,$BU$14:$BW$44,2,FALSE)),VLOOKUP(GC$10,$BU$14:$BW$44,2,FALSE)),"")</f>
        <v/>
      </c>
      <c r="GD44" s="173" t="str">
        <f>IF(COUNTIF($AI44,CD$8),IF(COUNTIF($FX44:GC44,"")&lt;CD$13,CONCATENATE(" + ",VLOOKUP(GD$10,$BU$14:$BW$44,2,FALSE)),VLOOKUP(GD$10,$BU$14:$BW$44,2,FALSE)),"")</f>
        <v/>
      </c>
      <c r="GE44" s="173" t="str">
        <f>IF(COUNTIF($AI44,CE$8),IF(COUNTIF($FX44:GD44,"")&lt;CE$13,CONCATENATE(" + ",VLOOKUP(GE$10,$BU$14:$BW$44,2,FALSE)),VLOOKUP(GE$10,$BU$14:$BW$44,2,FALSE)),"")</f>
        <v/>
      </c>
      <c r="GF44" s="173" t="str">
        <f>IF(COUNTIF($AI44,CF$8),IF(COUNTIF($FX44:GE44,"")&lt;CF$13,CONCATENATE(" + ",VLOOKUP(GF$10,$BU$14:$BW$44,2,FALSE)),VLOOKUP(GF$10,$BU$14:$BW$44,2,FALSE)),"")</f>
        <v/>
      </c>
      <c r="GG44" s="173" t="str">
        <f>IF(COUNTIF($AI44,CG$8),IF(COUNTIF($FX44:GF44,"")&lt;CG$13,CONCATENATE(" + ",VLOOKUP(GG$10,$BU$14:$BW$44,2,FALSE)),VLOOKUP(GG$10,$BU$14:$BW$44,2,FALSE)),"")</f>
        <v/>
      </c>
      <c r="GH44" s="173" t="str">
        <f>IF(COUNTIF($AI44,CH$8),IF(COUNTIF($FX44:GG44,"")&lt;CH$13,CONCATENATE(" + ",VLOOKUP(GH$10,$BU$14:$BW$44,2,FALSE)),VLOOKUP(GH$10,$BU$14:$BW$44,2,FALSE)),"")</f>
        <v/>
      </c>
      <c r="GI44" s="173" t="str">
        <f>IF(COUNTIF($AI44,CI$8),IF(COUNTIF($FX44:GH44,"")&lt;CI$13,CONCATENATE(" + ",VLOOKUP(GI$10,$BU$14:$BW$44,2,FALSE)),VLOOKUP(GI$10,$BU$14:$BW$44,2,FALSE)),"")</f>
        <v/>
      </c>
      <c r="GJ44" s="173" t="str">
        <f>IF(COUNTIF($AI44,CJ$8),IF(COUNTIF($FX44:GI44,"")&lt;CJ$13,CONCATENATE(" + ",VLOOKUP(GJ$10,$BU$14:$BW$44,2,FALSE)),VLOOKUP(GJ$10,$BU$14:$BW$44,2,FALSE)),"")</f>
        <v/>
      </c>
      <c r="GK44" s="173" t="str">
        <f>IF(COUNTIF($AI44,CK$8),IF(COUNTIF($FX44:GJ44,"")&lt;CK$13,CONCATENATE(" + ",VLOOKUP(GK$10,$BU$14:$BW$44,2,FALSE)),VLOOKUP(GK$10,$BU$14:$BW$44,2,FALSE)),"")</f>
        <v/>
      </c>
      <c r="GL44" s="173" t="str">
        <f>IF(COUNTIF($AI44,CL$8),IF(COUNTIF($FX44:GK44,"")&lt;CL$13,CONCATENATE(" + ",VLOOKUP(GL$10,$BU$14:$BW$44,2,FALSE)),VLOOKUP(GL$10,$BU$14:$BW$44,2,FALSE)),"")</f>
        <v/>
      </c>
      <c r="GM44" s="173" t="str">
        <f>IF(COUNTIF($AI44,CM$8),IF(COUNTIF($FX44:GL44,"")&lt;CM$13,CONCATENATE(" + ",VLOOKUP(GM$10,$BU$14:$BW$44,2,FALSE)),VLOOKUP(GM$10,$BU$14:$BW$44,2,FALSE)),"")</f>
        <v/>
      </c>
      <c r="GN44" s="173" t="str">
        <f>IF(COUNTIF($AI44,CN$8),IF(COUNTIF($FX44:GM44,"")&lt;CN$13,CONCATENATE(" + ",VLOOKUP(GN$10,$BU$14:$BW$44,2,FALSE)),VLOOKUP(GN$10,$BU$14:$BW$44,2,FALSE)),"")</f>
        <v/>
      </c>
      <c r="GO44" s="173" t="str">
        <f>IF(COUNTIF($AI44,CO$8),IF(COUNTIF($FX44:GN44,"")&lt;CO$13,CONCATENATE(" + ",VLOOKUP(GO$10,$BU$14:$BW$44,2,FALSE)),VLOOKUP(GO$10,$BU$14:$BW$44,2,FALSE)),"")</f>
        <v/>
      </c>
      <c r="GP44" s="173" t="str">
        <f>IF(COUNTIF($AI44,CP$8),IF(COUNTIF($FX44:GO44,"")&lt;CP$13,CONCATENATE(" + ",VLOOKUP(GP$10,$BU$14:$BW$44,2,FALSE)),VLOOKUP(GP$10,$BU$14:$BW$44,2,FALSE)),"")</f>
        <v/>
      </c>
      <c r="GQ44" s="173" t="str">
        <f>IF(COUNTIF($AI44,CQ$8),IF(COUNTIF($FX44:GP44,"")&lt;CQ$13,CONCATENATE(" + ",VLOOKUP(GQ$10,$BU$14:$BW$44,2,FALSE)),VLOOKUP(GQ$10,$BU$14:$BW$44,2,FALSE)),"")</f>
        <v/>
      </c>
      <c r="GR44" s="173" t="str">
        <f>IF(COUNTIF($AI44,CR$8),IF(COUNTIF($FX44:GQ44,"")&lt;CR$13,CONCATENATE(" + ",VLOOKUP(GR$10,$BU$14:$BW$44,2,FALSE)),VLOOKUP(GR$10,$BU$14:$BW$44,2,FALSE)),"")</f>
        <v/>
      </c>
      <c r="GS44" s="173" t="str">
        <f>IF(COUNTIF($AI44,CS$8),IF(COUNTIF($FX44:GR44,"")&lt;CS$13,CONCATENATE(" + ",VLOOKUP(GS$10,$BU$14:$BW$44,2,FALSE)),VLOOKUP(GS$10,$BU$14:$BW$44,2,FALSE)),"")</f>
        <v/>
      </c>
      <c r="GT44" s="173" t="str">
        <f>IF(COUNTIF($AI44,CT$8),IF(COUNTIF($FX44:GS44,"")&lt;CT$13,CONCATENATE(" + ",VLOOKUP(GT$10,$BU$14:$BW$44,2,FALSE)),VLOOKUP(GT$10,$BU$14:$BW$44,2,FALSE)),"")</f>
        <v/>
      </c>
      <c r="GU44" s="173" t="str">
        <f>IF(COUNTIF($AI44,CU$8),IF(COUNTIF($FX44:GT44,"")&lt;CU$13,CONCATENATE(" + ",VLOOKUP(GU$10,$BU$14:$BW$44,2,FALSE)),VLOOKUP(GU$10,$BU$14:$BW$44,2,FALSE)),"")</f>
        <v/>
      </c>
      <c r="GV44" s="173" t="str">
        <f>IF(COUNTIF($AI44,CV$8),IF(COUNTIF($FX44:GU44,"")&lt;CV$13,CONCATENATE(" + ",VLOOKUP(GV$10,$BU$14:$BW$44,2,FALSE)),VLOOKUP(GV$10,$BU$14:$BW$44,2,FALSE)),"")</f>
        <v/>
      </c>
      <c r="GW44" s="180" t="str">
        <f>IF(COUNTIF($AI44,CW$8),IF(COUNTIF($FX44:GV44,"")&lt;CW$13,CONCATENATE(" + ",VLOOKUP(GW$10,$BU$14:$BW$44,2,FALSE)),VLOOKUP(GW$10,$BU$14:$BW$44,2,FALSE)),"")</f>
        <v/>
      </c>
      <c r="GX44" s="179">
        <f t="shared" si="80"/>
        <v>8</v>
      </c>
      <c r="GY44" s="174" t="str">
        <f t="shared" si="81"/>
        <v/>
      </c>
      <c r="GZ44" s="173" t="str">
        <f t="shared" si="82"/>
        <v/>
      </c>
      <c r="HA44" s="173" t="str">
        <f t="shared" si="83"/>
        <v/>
      </c>
      <c r="HB44" s="173" t="str">
        <f t="shared" si="84"/>
        <v/>
      </c>
      <c r="HC44" s="173" t="str">
        <f t="shared" si="85"/>
        <v/>
      </c>
      <c r="HD44" s="173" t="str">
        <f t="shared" si="86"/>
        <v/>
      </c>
      <c r="HE44" s="173" t="str">
        <f t="shared" si="87"/>
        <v/>
      </c>
      <c r="HF44" s="173" t="str">
        <f t="shared" si="88"/>
        <v/>
      </c>
      <c r="HG44" s="173" t="str">
        <f t="shared" si="89"/>
        <v/>
      </c>
      <c r="HH44" s="173" t="str">
        <f t="shared" si="90"/>
        <v/>
      </c>
      <c r="HI44" s="173" t="str">
        <f t="shared" si="91"/>
        <v/>
      </c>
      <c r="HJ44" s="173" t="str">
        <f t="shared" si="92"/>
        <v/>
      </c>
      <c r="HK44" s="173" t="str">
        <f t="shared" si="93"/>
        <v/>
      </c>
      <c r="HL44" s="173" t="str">
        <f t="shared" si="94"/>
        <v/>
      </c>
      <c r="HM44" s="173" t="str">
        <f t="shared" si="95"/>
        <v/>
      </c>
      <c r="HN44" s="173" t="str">
        <f t="shared" si="96"/>
        <v/>
      </c>
      <c r="HO44" s="173" t="str">
        <f t="shared" si="97"/>
        <v/>
      </c>
      <c r="HP44" s="173" t="str">
        <f t="shared" si="98"/>
        <v/>
      </c>
      <c r="HQ44" s="173" t="str">
        <f t="shared" si="99"/>
        <v/>
      </c>
      <c r="HR44" s="173" t="str">
        <f t="shared" si="100"/>
        <v/>
      </c>
      <c r="HS44" s="173" t="str">
        <f t="shared" si="101"/>
        <v/>
      </c>
      <c r="HT44" s="173" t="str">
        <f t="shared" si="102"/>
        <v/>
      </c>
      <c r="HU44" s="173" t="str">
        <f t="shared" si="103"/>
        <v/>
      </c>
      <c r="HV44" s="173" t="str">
        <f t="shared" si="104"/>
        <v/>
      </c>
      <c r="HW44" s="180" t="str">
        <f t="shared" si="105"/>
        <v/>
      </c>
      <c r="HX44" s="181" t="str">
        <f t="shared" si="106"/>
        <v>Ano</v>
      </c>
      <c r="HY44" s="182" t="str">
        <f t="shared" si="107"/>
        <v/>
      </c>
      <c r="HZ44" s="182" t="str">
        <f>IF(COUNTIF($AJ44,BZ$8),IF(COUNTIF($HX44:HY44,"")&lt;BZ$13,CONCATENATE(" + ",VLOOKUP(HZ$10,$BU$14:$BW$44,2,FALSE)),VLOOKUP(HZ$10,$BU$14:$BW$44,2,FALSE)),"")</f>
        <v/>
      </c>
      <c r="IA44" s="182" t="str">
        <f>IF(COUNTIF($AJ44,CA$8),IF(COUNTIF($HX44:HZ44,"")&lt;CA$13,CONCATENATE(" + ",VLOOKUP(IA$10,$BU$14:$BW$44,2,FALSE)),VLOOKUP(IA$10,$BU$14:$BW$44,2,FALSE)),"")</f>
        <v/>
      </c>
      <c r="IB44" s="182" t="str">
        <f>IF(COUNTIF($AJ44,CB$8),IF(COUNTIF($HX44:IA44,"")&lt;CB$13,CONCATENATE(" + ",VLOOKUP(IB$10,$BU$14:$BW$44,2,FALSE)),VLOOKUP(IB$10,$BU$14:$BW$44,2,FALSE)),"")</f>
        <v/>
      </c>
      <c r="IC44" s="182" t="str">
        <f>IF(COUNTIF($AJ44,CC$8),IF(COUNTIF($HX44:IB44,"")&lt;CC$13,CONCATENATE(" + ",VLOOKUP(IC$10,$BU$14:$BW$44,2,FALSE)),VLOOKUP(IC$10,$BU$14:$BW$44,2,FALSE)),"")</f>
        <v/>
      </c>
      <c r="ID44" s="182" t="str">
        <f>IF(COUNTIF($AJ44,CD$8),IF(COUNTIF($HX44:IC44,"")&lt;CD$13,CONCATENATE(" + ",VLOOKUP(ID$10,$BU$14:$BW$44,2,FALSE)),VLOOKUP(ID$10,$BU$14:$BW$44,2,FALSE)),"")</f>
        <v/>
      </c>
      <c r="IE44" s="182" t="str">
        <f>IF(COUNTIF($AJ44,CE$8),IF(COUNTIF($HX44:ID44,"")&lt;CE$13,CONCATENATE(" + ",VLOOKUP(IE$10,$BU$14:$BW$44,2,FALSE)),VLOOKUP(IE$10,$BU$14:$BW$44,2,FALSE)),"")</f>
        <v/>
      </c>
      <c r="IF44" s="182" t="str">
        <f>IF(COUNTIF($AJ44,CF$8),IF(COUNTIF($HX44:IE44,"")&lt;CF$13,CONCATENATE(" + ",VLOOKUP(IF$10,$BU$14:$BW$44,2,FALSE)),VLOOKUP(IF$10,$BU$14:$BW$44,2,FALSE)),"")</f>
        <v/>
      </c>
      <c r="IG44" s="182" t="str">
        <f>IF(COUNTIF($AJ44,CG$8),IF(COUNTIF($HX44:IF44,"")&lt;CG$13,CONCATENATE(" + ",VLOOKUP(IG$10,$BU$14:$BW$44,2,FALSE)),VLOOKUP(IG$10,$BU$14:$BW$44,2,FALSE)),"")</f>
        <v/>
      </c>
      <c r="IH44" s="182" t="str">
        <f>IF(COUNTIF($AJ44,CH$8),IF(COUNTIF($HX44:IG44,"")&lt;CH$13,CONCATENATE(" + ",VLOOKUP(IH$10,$BU$14:$BW$44,2,FALSE)),VLOOKUP(IH$10,$BU$14:$BW$44,2,FALSE)),"")</f>
        <v/>
      </c>
      <c r="II44" s="182" t="str">
        <f>IF(COUNTIF($AJ44,CI$8),IF(COUNTIF($HX44:IH44,"")&lt;CI$13,CONCATENATE(" + ",VLOOKUP(II$10,$BU$14:$BW$44,2,FALSE)),VLOOKUP(II$10,$BU$14:$BW$44,2,FALSE)),"")</f>
        <v/>
      </c>
      <c r="IJ44" s="182" t="str">
        <f>IF(COUNTIF($AJ44,CJ$8),IF(COUNTIF($HX44:II44,"")&lt;CJ$13,CONCATENATE(" + ",VLOOKUP(IJ$10,$BU$14:$BW$44,2,FALSE)),VLOOKUP(IJ$10,$BU$14:$BW$44,2,FALSE)),"")</f>
        <v/>
      </c>
      <c r="IK44" s="182" t="str">
        <f>IF(COUNTIF($AJ44,CK$8),IF(COUNTIF($HX44:IJ44,"")&lt;CK$13,CONCATENATE(" + ",VLOOKUP(IK$10,$BU$14:$BW$44,2,FALSE)),VLOOKUP(IK$10,$BU$14:$BW$44,2,FALSE)),"")</f>
        <v/>
      </c>
      <c r="IL44" s="182" t="str">
        <f>IF(COUNTIF($AJ44,CL$8),IF(COUNTIF($HX44:IK44,"")&lt;CL$13,CONCATENATE(" + ",VLOOKUP(IL$10,$BU$14:$BW$44,2,FALSE)),VLOOKUP(IL$10,$BU$14:$BW$44,2,FALSE)),"")</f>
        <v/>
      </c>
      <c r="IM44" s="182" t="str">
        <f>IF(COUNTIF($AJ44,CM$8),IF(COUNTIF($HX44:IL44,"")&lt;CM$13,CONCATENATE(" + ",VLOOKUP(IM$10,$BU$14:$BW$44,2,FALSE)),VLOOKUP(IM$10,$BU$14:$BW$44,2,FALSE)),"")</f>
        <v/>
      </c>
      <c r="IN44" s="182" t="str">
        <f>IF(COUNTIF($AJ44,CN$8),IF(COUNTIF($HX44:IM44,"")&lt;CN$13,CONCATENATE(" + ",VLOOKUP(IN$10,$BU$14:$BW$44,2,FALSE)),VLOOKUP(IN$10,$BU$14:$BW$44,2,FALSE)),"")</f>
        <v/>
      </c>
      <c r="IO44" s="182" t="str">
        <f>IF(COUNTIF($AJ44,CO$8),IF(COUNTIF($HX44:IN44,"")&lt;CO$13,CONCATENATE(" + ",VLOOKUP(IO$10,$BU$14:$BW$44,2,FALSE)),VLOOKUP(IO$10,$BU$14:$BW$44,2,FALSE)),"")</f>
        <v/>
      </c>
      <c r="IP44" s="182" t="str">
        <f>IF(COUNTIF($AJ44,CP$8),IF(COUNTIF($HX44:IO44,"")&lt;CP$13,CONCATENATE(" + ",VLOOKUP(IP$10,$BU$14:$BW$44,2,FALSE)),VLOOKUP(IP$10,$BU$14:$BW$44,2,FALSE)),"")</f>
        <v/>
      </c>
      <c r="IQ44" s="182" t="str">
        <f>IF(COUNTIF($AJ44,CQ$8),IF(COUNTIF($HX44:IP44,"")&lt;CQ$13,CONCATENATE(" + ",VLOOKUP(IQ$10,$BU$14:$BW$44,2,FALSE)),VLOOKUP(IQ$10,$BU$14:$BW$44,2,FALSE)),"")</f>
        <v/>
      </c>
      <c r="IR44" s="182" t="str">
        <f>IF(COUNTIF($AJ44,CR$8),IF(COUNTIF($HX44:IQ44,"")&lt;CR$13,CONCATENATE(" + ",VLOOKUP(IR$10,$BU$14:$BW$44,2,FALSE)),VLOOKUP(IR$10,$BU$14:$BW$44,2,FALSE)),"")</f>
        <v/>
      </c>
      <c r="IS44" s="182" t="str">
        <f>IF(COUNTIF($AJ44,CS$8),IF(COUNTIF($HX44:IR44,"")&lt;CS$13,CONCATENATE(" + ",VLOOKUP(IS$10,$BU$14:$BW$44,2,FALSE)),VLOOKUP(IS$10,$BU$14:$BW$44,2,FALSE)),"")</f>
        <v/>
      </c>
      <c r="IT44" s="182" t="str">
        <f>IF(COUNTIF($AJ44,CT$8),IF(COUNTIF($HX44:IS44,"")&lt;CT$13,CONCATENATE(" + ",VLOOKUP(IT$10,$BU$14:$BW$44,2,FALSE)),VLOOKUP(IT$10,$BU$14:$BW$44,2,FALSE)),"")</f>
        <v/>
      </c>
      <c r="IU44" s="182" t="str">
        <f>IF(COUNTIF($AJ44,CU$8),IF(COUNTIF($HX44:IT44,"")&lt;CU$13,CONCATENATE(" + ",VLOOKUP(IU$10,$BU$14:$BW$44,2,FALSE)),VLOOKUP(IU$10,$BU$14:$BW$44,2,FALSE)),"")</f>
        <v/>
      </c>
      <c r="IV44" s="182" t="str">
        <f>IF(COUNTIF($AJ44,CV$8),IF(COUNTIF($HX44:IU44,"")&lt;CV$13,CONCATENATE(" + ",VLOOKUP(IV$10,$BU$14:$BW$44,2,FALSE)),VLOOKUP(IV$10,$BU$14:$BW$44,2,FALSE)),"")</f>
        <v/>
      </c>
      <c r="IW44" s="183" t="str">
        <f>IF(COUNTIF($AJ44,CW$8),IF(COUNTIF($HX44:IV44,"")&lt;CW$13,CONCATENATE(" + ",VLOOKUP(IW$10,$BU$14:$BW$44,2,FALSE)),VLOOKUP(IW$10,$BU$14:$BW$44,2,FALSE)),"")</f>
        <v/>
      </c>
      <c r="IX44" s="181">
        <f t="shared" si="108"/>
        <v>10</v>
      </c>
      <c r="IY44" s="184" t="str">
        <f t="shared" si="109"/>
        <v/>
      </c>
      <c r="IZ44" s="182" t="str">
        <f t="shared" si="110"/>
        <v/>
      </c>
      <c r="JA44" s="182" t="str">
        <f t="shared" si="111"/>
        <v/>
      </c>
      <c r="JB44" s="182" t="str">
        <f t="shared" si="112"/>
        <v/>
      </c>
      <c r="JC44" s="182" t="str">
        <f t="shared" si="113"/>
        <v/>
      </c>
      <c r="JD44" s="182" t="str">
        <f t="shared" si="114"/>
        <v/>
      </c>
      <c r="JE44" s="182" t="str">
        <f t="shared" si="115"/>
        <v/>
      </c>
      <c r="JF44" s="182" t="str">
        <f t="shared" si="116"/>
        <v/>
      </c>
      <c r="JG44" s="182" t="str">
        <f t="shared" si="117"/>
        <v/>
      </c>
      <c r="JH44" s="182" t="str">
        <f t="shared" si="118"/>
        <v/>
      </c>
      <c r="JI44" s="182" t="str">
        <f t="shared" si="119"/>
        <v/>
      </c>
      <c r="JJ44" s="182" t="str">
        <f t="shared" si="120"/>
        <v/>
      </c>
      <c r="JK44" s="182" t="str">
        <f t="shared" si="121"/>
        <v/>
      </c>
      <c r="JL44" s="182" t="str">
        <f t="shared" si="122"/>
        <v/>
      </c>
      <c r="JM44" s="182" t="str">
        <f t="shared" si="123"/>
        <v/>
      </c>
      <c r="JN44" s="182" t="str">
        <f t="shared" si="124"/>
        <v/>
      </c>
      <c r="JO44" s="182" t="str">
        <f t="shared" si="125"/>
        <v/>
      </c>
      <c r="JP44" s="182" t="str">
        <f t="shared" si="126"/>
        <v/>
      </c>
      <c r="JQ44" s="182" t="str">
        <f t="shared" si="127"/>
        <v/>
      </c>
      <c r="JR44" s="182" t="str">
        <f t="shared" si="128"/>
        <v/>
      </c>
      <c r="JS44" s="182" t="str">
        <f t="shared" si="129"/>
        <v/>
      </c>
      <c r="JT44" s="182" t="str">
        <f t="shared" si="130"/>
        <v/>
      </c>
      <c r="JU44" s="182" t="str">
        <f t="shared" si="131"/>
        <v/>
      </c>
      <c r="JV44" s="182" t="str">
        <f t="shared" si="132"/>
        <v/>
      </c>
      <c r="JW44" s="183" t="str">
        <f t="shared" si="133"/>
        <v/>
      </c>
      <c r="JX44" s="179" t="str">
        <f t="shared" si="134"/>
        <v/>
      </c>
      <c r="JY44" s="173" t="str">
        <f t="shared" si="135"/>
        <v>Ne</v>
      </c>
      <c r="JZ44" s="173" t="str">
        <f>IF(COUNTIF($AK44,BZ$8),IF(COUNTIF($JX44:JY44,"")&lt;BZ$13,CONCATENATE(" + ",VLOOKUP(JZ$10,$BU$14:$BW$44,2,FALSE)),VLOOKUP(JZ$10,$BU$14:$BW$44,2,FALSE)),"")</f>
        <v/>
      </c>
      <c r="KA44" s="173" t="str">
        <f>IF(COUNTIF($AK44,CA$8),IF(COUNTIF($JX44:JZ44,"")&lt;CA$13,CONCATENATE(" + ",VLOOKUP(KA$10,$BU$14:$BW$44,2,FALSE)),VLOOKUP(KA$10,$BU$14:$BW$44,2,FALSE)),"")</f>
        <v/>
      </c>
      <c r="KB44" s="173" t="str">
        <f>IF(COUNTIF($AK44,CB$8),IF(COUNTIF($JX44:KA44,"")&lt;CB$13,CONCATENATE(" + ",VLOOKUP(KB$10,$BU$14:$BW$44,2,FALSE)),VLOOKUP(KB$10,$BU$14:$BW$44,2,FALSE)),"")</f>
        <v/>
      </c>
      <c r="KC44" s="173" t="str">
        <f>IF(COUNTIF($AK44,CC$8),IF(COUNTIF($JX44:KB44,"")&lt;CC$13,CONCATENATE(" + ",VLOOKUP(KC$10,$BU$14:$BW$44,2,FALSE)),VLOOKUP(KC$10,$BU$14:$BW$44,2,FALSE)),"")</f>
        <v/>
      </c>
      <c r="KD44" s="173" t="str">
        <f>IF(COUNTIF($AK44,CD$8),IF(COUNTIF($JX44:KC44,"")&lt;CD$13,CONCATENATE(" + ",VLOOKUP(KD$10,$BU$14:$BW$44,2,FALSE)),VLOOKUP(KD$10,$BU$14:$BW$44,2,FALSE)),"")</f>
        <v/>
      </c>
      <c r="KE44" s="173" t="str">
        <f>IF(COUNTIF($AK44,CE$8),IF(COUNTIF($JX44:KD44,"")&lt;CE$13,CONCATENATE(" + ",VLOOKUP(KE$10,$BU$14:$BW$44,2,FALSE)),VLOOKUP(KE$10,$BU$14:$BW$44,2,FALSE)),"")</f>
        <v/>
      </c>
      <c r="KF44" s="173" t="str">
        <f>IF(COUNTIF($AK44,CF$8),IF(COUNTIF($JX44:KE44,"")&lt;CF$13,CONCATENATE(" + ",VLOOKUP(KF$10,$BU$14:$BW$44,2,FALSE)),VLOOKUP(KF$10,$BU$14:$BW$44,2,FALSE)),"")</f>
        <v/>
      </c>
      <c r="KG44" s="173" t="str">
        <f>IF(COUNTIF($AK44,CG$8),IF(COUNTIF($JX44:KF44,"")&lt;CG$13,CONCATENATE(" + ",VLOOKUP(KG$10,$BU$14:$BW$44,2,FALSE)),VLOOKUP(KG$10,$BU$14:$BW$44,2,FALSE)),"")</f>
        <v/>
      </c>
      <c r="KH44" s="173" t="str">
        <f>IF(COUNTIF($AK44,CH$8),IF(COUNTIF($JX44:KG44,"")&lt;CH$13,CONCATENATE(" + ",VLOOKUP(KH$10,$BU$14:$BW$44,2,FALSE)),VLOOKUP(KH$10,$BU$14:$BW$44,2,FALSE)),"")</f>
        <v/>
      </c>
      <c r="KI44" s="173" t="str">
        <f>IF(COUNTIF($AK44,CI$8),IF(COUNTIF($JX44:KH44,"")&lt;CI$13,CONCATENATE(" + ",VLOOKUP(KI$10,$BU$14:$BW$44,2,FALSE)),VLOOKUP(KI$10,$BU$14:$BW$44,2,FALSE)),"")</f>
        <v/>
      </c>
      <c r="KJ44" s="173" t="str">
        <f>IF(COUNTIF($AK44,CJ$8),IF(COUNTIF($JX44:KI44,"")&lt;CJ$13,CONCATENATE(" + ",VLOOKUP(KJ$10,$BU$14:$BW$44,2,FALSE)),VLOOKUP(KJ$10,$BU$14:$BW$44,2,FALSE)),"")</f>
        <v/>
      </c>
      <c r="KK44" s="173" t="str">
        <f>IF(COUNTIF($AK44,CK$8),IF(COUNTIF($JX44:KJ44,"")&lt;CK$13,CONCATENATE(" + ",VLOOKUP(KK$10,$BU$14:$BW$44,2,FALSE)),VLOOKUP(KK$10,$BU$14:$BW$44,2,FALSE)),"")</f>
        <v/>
      </c>
      <c r="KL44" s="173" t="str">
        <f>IF(COUNTIF($AK44,CL$8),IF(COUNTIF($JX44:KK44,"")&lt;CL$13,CONCATENATE(" + ",VLOOKUP(KL$10,$BU$14:$BW$44,2,FALSE)),VLOOKUP(KL$10,$BU$14:$BW$44,2,FALSE)),"")</f>
        <v/>
      </c>
      <c r="KM44" s="173" t="str">
        <f>IF(COUNTIF($AK44,CM$8),IF(COUNTIF($JX44:KL44,"")&lt;CM$13,CONCATENATE(" + ",VLOOKUP(KM$10,$BU$14:$BW$44,2,FALSE)),VLOOKUP(KM$10,$BU$14:$BW$44,2,FALSE)),"")</f>
        <v/>
      </c>
      <c r="KN44" s="173" t="str">
        <f>IF(COUNTIF($AK44,CN$8),IF(COUNTIF($JX44:KM44,"")&lt;CN$13,CONCATENATE(" + ",VLOOKUP(KN$10,$BU$14:$BW$44,2,FALSE)),VLOOKUP(KN$10,$BU$14:$BW$44,2,FALSE)),"")</f>
        <v/>
      </c>
      <c r="KO44" s="173" t="str">
        <f>IF(COUNTIF($AK44,CO$8),IF(COUNTIF($JX44:KN44,"")&lt;CO$13,CONCATENATE(" + ",VLOOKUP(KO$10,$BU$14:$BW$44,2,FALSE)),VLOOKUP(KO$10,$BU$14:$BW$44,2,FALSE)),"")</f>
        <v/>
      </c>
      <c r="KP44" s="173" t="str">
        <f>IF(COUNTIF($AK44,CP$8),IF(COUNTIF($JX44:KO44,"")&lt;CP$13,CONCATENATE(" + ",VLOOKUP(KP$10,$BU$14:$BW$44,2,FALSE)),VLOOKUP(KP$10,$BU$14:$BW$44,2,FALSE)),"")</f>
        <v/>
      </c>
      <c r="KQ44" s="173" t="str">
        <f>IF(COUNTIF($AK44,CQ$8),IF(COUNTIF($JX44:KP44,"")&lt;CQ$13,CONCATENATE(" + ",VLOOKUP(KQ$10,$BU$14:$BW$44,2,FALSE)),VLOOKUP(KQ$10,$BU$14:$BW$44,2,FALSE)),"")</f>
        <v/>
      </c>
      <c r="KR44" s="173" t="str">
        <f>IF(COUNTIF($AK44,CR$8),IF(COUNTIF($JX44:KQ44,"")&lt;CR$13,CONCATENATE(" + ",VLOOKUP(KR$10,$BU$14:$BW$44,2,FALSE)),VLOOKUP(KR$10,$BU$14:$BW$44,2,FALSE)),"")</f>
        <v/>
      </c>
      <c r="KS44" s="173" t="str">
        <f>IF(COUNTIF($AK44,CS$8),IF(COUNTIF($JX44:KR44,"")&lt;CS$13,CONCATENATE(" + ",VLOOKUP(KS$10,$BU$14:$BW$44,2,FALSE)),VLOOKUP(KS$10,$BU$14:$BW$44,2,FALSE)),"")</f>
        <v/>
      </c>
      <c r="KT44" s="173" t="str">
        <f>IF(COUNTIF($AK44,CT$8),IF(COUNTIF($JX44:KS44,"")&lt;CT$13,CONCATENATE(" + ",VLOOKUP(KT$10,$BU$14:$BW$44,2,FALSE)),VLOOKUP(KT$10,$BU$14:$BW$44,2,FALSE)),"")</f>
        <v/>
      </c>
      <c r="KU44" s="173" t="str">
        <f>IF(COUNTIF($AK44,CU$8),IF(COUNTIF($JX44:KT44,"")&lt;CU$13,CONCATENATE(" + ",VLOOKUP(KU$10,$BU$14:$BW$44,2,FALSE)),VLOOKUP(KU$10,$BU$14:$BW$44,2,FALSE)),"")</f>
        <v/>
      </c>
      <c r="KV44" s="173" t="str">
        <f>IF(COUNTIF($AK44,CV$8),IF(COUNTIF($JX44:KU44,"")&lt;CV$13,CONCATENATE(" + ",VLOOKUP(KV$10,$BU$14:$BW$44,2,FALSE)),VLOOKUP(KV$10,$BU$14:$BW$44,2,FALSE)),"")</f>
        <v/>
      </c>
      <c r="KW44" s="180" t="str">
        <f>IF(COUNTIF($AK44,CW$8),IF(COUNTIF($JX44:KV44,"")&lt;CW$13,CONCATENATE(" + ",VLOOKUP(KW$10,$BU$14:$BW$44,2,FALSE)),VLOOKUP(KW$10,$BU$14:$BW$44,2,FALSE)),"")</f>
        <v/>
      </c>
      <c r="KX44" s="179" t="str">
        <f t="shared" si="136"/>
        <v/>
      </c>
      <c r="KY44" s="174">
        <f t="shared" si="137"/>
        <v>0</v>
      </c>
      <c r="KZ44" s="173" t="str">
        <f t="shared" si="138"/>
        <v/>
      </c>
      <c r="LA44" s="173" t="str">
        <f t="shared" si="139"/>
        <v/>
      </c>
      <c r="LB44" s="173" t="str">
        <f t="shared" si="140"/>
        <v/>
      </c>
      <c r="LC44" s="173" t="str">
        <f t="shared" si="141"/>
        <v/>
      </c>
      <c r="LD44" s="173" t="str">
        <f t="shared" si="142"/>
        <v/>
      </c>
      <c r="LE44" s="173" t="str">
        <f t="shared" si="143"/>
        <v/>
      </c>
      <c r="LF44" s="173" t="str">
        <f t="shared" si="144"/>
        <v/>
      </c>
      <c r="LG44" s="173" t="str">
        <f t="shared" si="145"/>
        <v/>
      </c>
      <c r="LH44" s="173" t="str">
        <f t="shared" si="146"/>
        <v/>
      </c>
      <c r="LI44" s="173" t="str">
        <f t="shared" si="147"/>
        <v/>
      </c>
      <c r="LJ44" s="173" t="str">
        <f t="shared" si="148"/>
        <v/>
      </c>
      <c r="LK44" s="173" t="str">
        <f t="shared" si="149"/>
        <v/>
      </c>
      <c r="LL44" s="173" t="str">
        <f t="shared" si="150"/>
        <v/>
      </c>
      <c r="LM44" s="173" t="str">
        <f t="shared" si="151"/>
        <v/>
      </c>
      <c r="LN44" s="173" t="str">
        <f t="shared" si="152"/>
        <v/>
      </c>
      <c r="LO44" s="173" t="str">
        <f t="shared" si="153"/>
        <v/>
      </c>
      <c r="LP44" s="173" t="str">
        <f t="shared" si="154"/>
        <v/>
      </c>
      <c r="LQ44" s="173" t="str">
        <f t="shared" si="155"/>
        <v/>
      </c>
      <c r="LR44" s="173" t="str">
        <f t="shared" si="156"/>
        <v/>
      </c>
      <c r="LS44" s="173" t="str">
        <f t="shared" si="157"/>
        <v/>
      </c>
      <c r="LT44" s="173" t="str">
        <f t="shared" si="158"/>
        <v/>
      </c>
      <c r="LU44" s="173" t="str">
        <f t="shared" si="159"/>
        <v/>
      </c>
      <c r="LV44" s="173" t="str">
        <f t="shared" si="160"/>
        <v/>
      </c>
      <c r="LW44" s="180" t="str">
        <f t="shared" si="161"/>
        <v/>
      </c>
      <c r="LX44" s="181" t="str">
        <f t="shared" si="162"/>
        <v/>
      </c>
      <c r="LY44" s="182" t="str">
        <f t="shared" si="163"/>
        <v>Ne</v>
      </c>
      <c r="LZ44" s="182" t="str">
        <f>IF(COUNTIF($AL44,BZ$8),IF(COUNTIF($LX44:LY44,"")&lt;BZ$13,CONCATENATE(" + ",VLOOKUP(LZ$10,$BU$14:$BW$44,2,FALSE)),VLOOKUP(LZ$10,$BU$14:$BW$44,2,FALSE)),"")</f>
        <v/>
      </c>
      <c r="MA44" s="182" t="str">
        <f>IF(COUNTIF($AL44,CA$8),IF(COUNTIF($LX44:LZ44,"")&lt;CA$13,CONCATENATE(" + ",VLOOKUP(MA$10,$BU$14:$BW$44,2,FALSE)),VLOOKUP(MA$10,$BU$14:$BW$44,2,FALSE)),"")</f>
        <v/>
      </c>
      <c r="MB44" s="182" t="str">
        <f>IF(COUNTIF($AL44,CB$8),IF(COUNTIF($LX44:MA44,"")&lt;CB$13,CONCATENATE(" + ",VLOOKUP(MB$10,$BU$14:$BW$44,2,FALSE)),VLOOKUP(MB$10,$BU$14:$BW$44,2,FALSE)),"")</f>
        <v/>
      </c>
      <c r="MC44" s="182" t="str">
        <f>IF(COUNTIF($AL44,CC$8),IF(COUNTIF($LX44:MB44,"")&lt;CC$13,CONCATENATE(" + ",VLOOKUP(MC$10,$BU$14:$BW$44,2,FALSE)),VLOOKUP(MC$10,$BU$14:$BW$44,2,FALSE)),"")</f>
        <v/>
      </c>
      <c r="MD44" s="182" t="str">
        <f>IF(COUNTIF($AL44,CD$8),IF(COUNTIF($LX44:MC44,"")&lt;CD$13,CONCATENATE(" + ",VLOOKUP(MD$10,$BU$14:$BW$44,2,FALSE)),VLOOKUP(MD$10,$BU$14:$BW$44,2,FALSE)),"")</f>
        <v/>
      </c>
      <c r="ME44" s="182" t="str">
        <f>IF(COUNTIF($AL44,CE$8),IF(COUNTIF($LX44:MD44,"")&lt;CE$13,CONCATENATE(" + ",VLOOKUP(ME$10,$BU$14:$BW$44,2,FALSE)),VLOOKUP(ME$10,$BU$14:$BW$44,2,FALSE)),"")</f>
        <v/>
      </c>
      <c r="MF44" s="182" t="str">
        <f>IF(COUNTIF($AL44,CF$8),IF(COUNTIF($LX44:ME44,"")&lt;CF$13,CONCATENATE(" + ",VLOOKUP(MF$10,$BU$14:$BW$44,2,FALSE)),VLOOKUP(MF$10,$BU$14:$BW$44,2,FALSE)),"")</f>
        <v/>
      </c>
      <c r="MG44" s="182" t="str">
        <f>IF(COUNTIF($AL44,CG$8),IF(COUNTIF($LX44:MF44,"")&lt;CG$13,CONCATENATE(" + ",VLOOKUP(MG$10,$BU$14:$BW$44,2,FALSE)),VLOOKUP(MG$10,$BU$14:$BW$44,2,FALSE)),"")</f>
        <v/>
      </c>
      <c r="MH44" s="182" t="str">
        <f>IF(COUNTIF($AL44,CH$8),IF(COUNTIF($LX44:MG44,"")&lt;CH$13,CONCATENATE(" + ",VLOOKUP(MH$10,$BU$14:$BW$44,2,FALSE)),VLOOKUP(MH$10,$BU$14:$BW$44,2,FALSE)),"")</f>
        <v/>
      </c>
      <c r="MI44" s="182" t="str">
        <f>IF(COUNTIF($AL44,CI$8),IF(COUNTIF($LX44:MH44,"")&lt;CI$13,CONCATENATE(" + ",VLOOKUP(MI$10,$BU$14:$BW$44,2,FALSE)),VLOOKUP(MI$10,$BU$14:$BW$44,2,FALSE)),"")</f>
        <v/>
      </c>
      <c r="MJ44" s="182" t="str">
        <f>IF(COUNTIF($AL44,CJ$8),IF(COUNTIF($LX44:MI44,"")&lt;CJ$13,CONCATENATE(" + ",VLOOKUP(MJ$10,$BU$14:$BW$44,2,FALSE)),VLOOKUP(MJ$10,$BU$14:$BW$44,2,FALSE)),"")</f>
        <v/>
      </c>
      <c r="MK44" s="182" t="str">
        <f>IF(COUNTIF($AL44,CK$8),IF(COUNTIF($LX44:MJ44,"")&lt;CK$13,CONCATENATE(" + ",VLOOKUP(MK$10,$BU$14:$BW$44,2,FALSE)),VLOOKUP(MK$10,$BU$14:$BW$44,2,FALSE)),"")</f>
        <v/>
      </c>
      <c r="ML44" s="182" t="str">
        <f>IF(COUNTIF($AL44,CL$8),IF(COUNTIF($LX44:MK44,"")&lt;CL$13,CONCATENATE(" + ",VLOOKUP(ML$10,$BU$14:$BW$44,2,FALSE)),VLOOKUP(ML$10,$BU$14:$BW$44,2,FALSE)),"")</f>
        <v/>
      </c>
      <c r="MM44" s="182" t="str">
        <f>IF(COUNTIF($AL44,CM$8),IF(COUNTIF($LX44:ML44,"")&lt;CM$13,CONCATENATE(" + ",VLOOKUP(MM$10,$BU$14:$BW$44,2,FALSE)),VLOOKUP(MM$10,$BU$14:$BW$44,2,FALSE)),"")</f>
        <v/>
      </c>
      <c r="MN44" s="182" t="str">
        <f>IF(COUNTIF($AL44,CN$8),IF(COUNTIF($LX44:MM44,"")&lt;CN$13,CONCATENATE(" + ",VLOOKUP(MN$10,$BU$14:$BW$44,2,FALSE)),VLOOKUP(MN$10,$BU$14:$BW$44,2,FALSE)),"")</f>
        <v/>
      </c>
      <c r="MO44" s="182" t="str">
        <f>IF(COUNTIF($AL44,CO$8),IF(COUNTIF($LX44:MN44,"")&lt;CO$13,CONCATENATE(" + ",VLOOKUP(MO$10,$BU$14:$BW$44,2,FALSE)),VLOOKUP(MO$10,$BU$14:$BW$44,2,FALSE)),"")</f>
        <v/>
      </c>
      <c r="MP44" s="182" t="str">
        <f>IF(COUNTIF($AL44,CP$8),IF(COUNTIF($LX44:MO44,"")&lt;CP$13,CONCATENATE(" + ",VLOOKUP(MP$10,$BU$14:$BW$44,2,FALSE)),VLOOKUP(MP$10,$BU$14:$BW$44,2,FALSE)),"")</f>
        <v/>
      </c>
      <c r="MQ44" s="182" t="str">
        <f>IF(COUNTIF($AL44,CQ$8),IF(COUNTIF($LX44:MP44,"")&lt;CQ$13,CONCATENATE(" + ",VLOOKUP(MQ$10,$BU$14:$BW$44,2,FALSE)),VLOOKUP(MQ$10,$BU$14:$BW$44,2,FALSE)),"")</f>
        <v/>
      </c>
      <c r="MR44" s="182" t="str">
        <f>IF(COUNTIF($AL44,CR$8),IF(COUNTIF($LX44:MQ44,"")&lt;CR$13,CONCATENATE(" + ",VLOOKUP(MR$10,$BU$14:$BW$44,2,FALSE)),VLOOKUP(MR$10,$BU$14:$BW$44,2,FALSE)),"")</f>
        <v/>
      </c>
      <c r="MS44" s="182" t="str">
        <f>IF(COUNTIF($AL44,CS$8),IF(COUNTIF($LX44:MR44,"")&lt;CS$13,CONCATENATE(" + ",VLOOKUP(MS$10,$BU$14:$BW$44,2,FALSE)),VLOOKUP(MS$10,$BU$14:$BW$44,2,FALSE)),"")</f>
        <v/>
      </c>
      <c r="MT44" s="182" t="str">
        <f>IF(COUNTIF($AL44,CT$8),IF(COUNTIF($LX44:MS44,"")&lt;CT$13,CONCATENATE(" + ",VLOOKUP(MT$10,$BU$14:$BW$44,2,FALSE)),VLOOKUP(MT$10,$BU$14:$BW$44,2,FALSE)),"")</f>
        <v/>
      </c>
      <c r="MU44" s="182" t="str">
        <f>IF(COUNTIF($AL44,CU$8),IF(COUNTIF($LX44:MT44,"")&lt;CU$13,CONCATENATE(" + ",VLOOKUP(MU$10,$BU$14:$BW$44,2,FALSE)),VLOOKUP(MU$10,$BU$14:$BW$44,2,FALSE)),"")</f>
        <v/>
      </c>
      <c r="MV44" s="182" t="str">
        <f>IF(COUNTIF($AL44,CV$8),IF(COUNTIF($LX44:MU44,"")&lt;CV$13,CONCATENATE(" + ",VLOOKUP(MV$10,$BU$14:$BW$44,2,FALSE)),VLOOKUP(MV$10,$BU$14:$BW$44,2,FALSE)),"")</f>
        <v/>
      </c>
      <c r="MW44" s="183" t="str">
        <f>IF(COUNTIF($AL44,CW$8),IF(COUNTIF($LX44:MV44,"")&lt;CW$13,CONCATENATE(" + ",VLOOKUP(MW$10,$BU$14:$BW$44,2,FALSE)),VLOOKUP(MW$10,$BU$14:$BW$44,2,FALSE)),"")</f>
        <v/>
      </c>
      <c r="MX44" s="181" t="str">
        <f t="shared" si="164"/>
        <v/>
      </c>
      <c r="MY44" s="184">
        <f t="shared" si="165"/>
        <v>0</v>
      </c>
      <c r="MZ44" s="182" t="str">
        <f t="shared" si="166"/>
        <v/>
      </c>
      <c r="NA44" s="182" t="str">
        <f t="shared" si="167"/>
        <v/>
      </c>
      <c r="NB44" s="182" t="str">
        <f t="shared" si="168"/>
        <v/>
      </c>
      <c r="NC44" s="182" t="str">
        <f t="shared" si="169"/>
        <v/>
      </c>
      <c r="ND44" s="182" t="str">
        <f t="shared" si="170"/>
        <v/>
      </c>
      <c r="NE44" s="182" t="str">
        <f t="shared" si="171"/>
        <v/>
      </c>
      <c r="NF44" s="182" t="str">
        <f t="shared" si="172"/>
        <v/>
      </c>
      <c r="NG44" s="182" t="str">
        <f t="shared" si="173"/>
        <v/>
      </c>
      <c r="NH44" s="182" t="str">
        <f t="shared" si="174"/>
        <v/>
      </c>
      <c r="NI44" s="182" t="str">
        <f t="shared" si="175"/>
        <v/>
      </c>
      <c r="NJ44" s="182" t="str">
        <f t="shared" si="176"/>
        <v/>
      </c>
      <c r="NK44" s="182" t="str">
        <f t="shared" si="177"/>
        <v/>
      </c>
      <c r="NL44" s="182" t="str">
        <f t="shared" si="178"/>
        <v/>
      </c>
      <c r="NM44" s="182" t="str">
        <f t="shared" si="179"/>
        <v/>
      </c>
      <c r="NN44" s="182" t="str">
        <f t="shared" si="180"/>
        <v/>
      </c>
      <c r="NO44" s="182" t="str">
        <f t="shared" si="181"/>
        <v/>
      </c>
      <c r="NP44" s="182" t="str">
        <f t="shared" si="182"/>
        <v/>
      </c>
      <c r="NQ44" s="182" t="str">
        <f t="shared" si="183"/>
        <v/>
      </c>
      <c r="NR44" s="182" t="str">
        <f t="shared" si="184"/>
        <v/>
      </c>
      <c r="NS44" s="182" t="str">
        <f t="shared" si="185"/>
        <v/>
      </c>
      <c r="NT44" s="182" t="str">
        <f t="shared" si="186"/>
        <v/>
      </c>
      <c r="NU44" s="182" t="str">
        <f t="shared" si="187"/>
        <v/>
      </c>
      <c r="NV44" s="182" t="str">
        <f t="shared" si="188"/>
        <v/>
      </c>
      <c r="NW44" s="183" t="str">
        <f t="shared" si="189"/>
        <v/>
      </c>
    </row>
    <row r="45" spans="1:387" x14ac:dyDescent="0.25">
      <c r="A45"/>
      <c r="AA45"/>
      <c r="BQ45" s="100">
        <v>28802</v>
      </c>
      <c r="BR45" s="95" t="s">
        <v>70</v>
      </c>
      <c r="BS45" s="95" t="s">
        <v>135</v>
      </c>
    </row>
    <row r="46" spans="1:387" x14ac:dyDescent="0.25">
      <c r="A46"/>
      <c r="AA46"/>
      <c r="BQ46" s="100">
        <v>28901</v>
      </c>
      <c r="BR46" s="95" t="s">
        <v>70</v>
      </c>
      <c r="BS46" s="95" t="s">
        <v>135</v>
      </c>
    </row>
    <row r="47" spans="1:387" x14ac:dyDescent="0.25">
      <c r="A47"/>
      <c r="AA47"/>
      <c r="BQ47" s="100">
        <v>28902</v>
      </c>
      <c r="BR47" s="95" t="s">
        <v>70</v>
      </c>
      <c r="BS47" s="95" t="s">
        <v>135</v>
      </c>
    </row>
    <row r="48" spans="1:387" x14ac:dyDescent="0.25">
      <c r="A48"/>
      <c r="AA48"/>
      <c r="BQ48" s="100">
        <v>28903</v>
      </c>
      <c r="BR48" s="95" t="s">
        <v>70</v>
      </c>
      <c r="BS48" s="95" t="s">
        <v>135</v>
      </c>
    </row>
    <row r="49" spans="1:71" x14ac:dyDescent="0.25">
      <c r="A49"/>
      <c r="AA49"/>
      <c r="BQ49" s="100">
        <v>28904</v>
      </c>
      <c r="BR49" s="95" t="s">
        <v>70</v>
      </c>
      <c r="BS49" s="95" t="s">
        <v>135</v>
      </c>
    </row>
    <row r="50" spans="1:71" x14ac:dyDescent="0.25">
      <c r="A50"/>
      <c r="AA50"/>
      <c r="BQ50" s="100">
        <v>28905</v>
      </c>
      <c r="BR50" s="95" t="s">
        <v>68</v>
      </c>
      <c r="BS50" s="95" t="s">
        <v>135</v>
      </c>
    </row>
    <row r="51" spans="1:71" x14ac:dyDescent="0.25">
      <c r="A51"/>
      <c r="AA51"/>
      <c r="BQ51" s="100">
        <v>28906</v>
      </c>
      <c r="BR51" s="95" t="s">
        <v>70</v>
      </c>
      <c r="BS51" s="95" t="s">
        <v>135</v>
      </c>
    </row>
    <row r="52" spans="1:71" x14ac:dyDescent="0.25">
      <c r="A52"/>
      <c r="AA52"/>
      <c r="BQ52" s="100">
        <v>28907</v>
      </c>
      <c r="BR52" s="95" t="s">
        <v>70</v>
      </c>
      <c r="BS52" s="95" t="s">
        <v>135</v>
      </c>
    </row>
    <row r="53" spans="1:71" x14ac:dyDescent="0.25">
      <c r="A53"/>
      <c r="AA53"/>
      <c r="BQ53" s="100">
        <v>28908</v>
      </c>
      <c r="BR53" s="95" t="s">
        <v>70</v>
      </c>
      <c r="BS53" s="95" t="s">
        <v>135</v>
      </c>
    </row>
    <row r="54" spans="1:71" x14ac:dyDescent="0.25">
      <c r="A54"/>
      <c r="AA54"/>
      <c r="BQ54" s="100">
        <v>28911</v>
      </c>
      <c r="BR54" s="95" t="s">
        <v>70</v>
      </c>
      <c r="BS54" s="95" t="s">
        <v>135</v>
      </c>
    </row>
    <row r="55" spans="1:71" x14ac:dyDescent="0.25">
      <c r="A55"/>
      <c r="AA55"/>
      <c r="BQ55" s="100">
        <v>28912</v>
      </c>
      <c r="BR55" s="95" t="s">
        <v>70</v>
      </c>
      <c r="BS55" s="95" t="s">
        <v>135</v>
      </c>
    </row>
    <row r="56" spans="1:71" x14ac:dyDescent="0.25">
      <c r="A56"/>
      <c r="AA56"/>
      <c r="BQ56" s="100">
        <v>28913</v>
      </c>
      <c r="BR56" s="95" t="s">
        <v>70</v>
      </c>
      <c r="BS56" s="95" t="s">
        <v>135</v>
      </c>
    </row>
    <row r="57" spans="1:71" x14ac:dyDescent="0.25">
      <c r="A57"/>
      <c r="AA57"/>
      <c r="BQ57" s="100">
        <v>28914</v>
      </c>
      <c r="BR57" s="95" t="s">
        <v>68</v>
      </c>
      <c r="BS57" s="95" t="s">
        <v>135</v>
      </c>
    </row>
    <row r="58" spans="1:71" x14ac:dyDescent="0.25">
      <c r="A58"/>
      <c r="AA58"/>
      <c r="BQ58" s="100">
        <v>28915</v>
      </c>
      <c r="BR58" s="95" t="s">
        <v>68</v>
      </c>
      <c r="BS58" s="95" t="s">
        <v>135</v>
      </c>
    </row>
    <row r="59" spans="1:71" x14ac:dyDescent="0.25">
      <c r="A59"/>
      <c r="AA59"/>
      <c r="BQ59" s="100">
        <v>28916</v>
      </c>
      <c r="BR59" s="95" t="s">
        <v>70</v>
      </c>
      <c r="BS59" s="95" t="s">
        <v>135</v>
      </c>
    </row>
    <row r="60" spans="1:71" x14ac:dyDescent="0.25">
      <c r="A60"/>
      <c r="AA60"/>
      <c r="BQ60" s="100">
        <v>28917</v>
      </c>
      <c r="BR60" s="95" t="s">
        <v>70</v>
      </c>
      <c r="BS60" s="95" t="s">
        <v>135</v>
      </c>
    </row>
    <row r="61" spans="1:71" x14ac:dyDescent="0.25">
      <c r="A61"/>
      <c r="AA61"/>
      <c r="BQ61" s="100">
        <v>28921</v>
      </c>
      <c r="BR61" s="95" t="s">
        <v>70</v>
      </c>
      <c r="BS61" s="95" t="s">
        <v>135</v>
      </c>
    </row>
    <row r="62" spans="1:71" x14ac:dyDescent="0.25">
      <c r="A62"/>
      <c r="AA62"/>
      <c r="BQ62" s="100">
        <v>28922</v>
      </c>
      <c r="BR62" s="95" t="s">
        <v>70</v>
      </c>
      <c r="BS62" s="95" t="s">
        <v>135</v>
      </c>
    </row>
    <row r="63" spans="1:71" x14ac:dyDescent="0.25">
      <c r="A63"/>
      <c r="AA63"/>
      <c r="BQ63" s="100">
        <v>28923</v>
      </c>
      <c r="BR63" s="95" t="s">
        <v>70</v>
      </c>
      <c r="BS63" s="95" t="s">
        <v>135</v>
      </c>
    </row>
    <row r="64" spans="1:71" x14ac:dyDescent="0.25">
      <c r="A64"/>
      <c r="AA64"/>
      <c r="BQ64" s="100">
        <v>28924</v>
      </c>
      <c r="BR64" s="95" t="s">
        <v>70</v>
      </c>
      <c r="BS64" s="95" t="s">
        <v>135</v>
      </c>
    </row>
    <row r="65" spans="1:71" x14ac:dyDescent="0.25">
      <c r="A65"/>
      <c r="AA65"/>
      <c r="BQ65" s="100">
        <v>28925</v>
      </c>
      <c r="BR65" s="95" t="s">
        <v>70</v>
      </c>
      <c r="BS65" s="95" t="s">
        <v>135</v>
      </c>
    </row>
    <row r="66" spans="1:71" x14ac:dyDescent="0.25">
      <c r="A66"/>
      <c r="AA66"/>
      <c r="BQ66" s="100">
        <v>28926</v>
      </c>
      <c r="BR66" s="95" t="s">
        <v>70</v>
      </c>
      <c r="BS66" s="95" t="s">
        <v>135</v>
      </c>
    </row>
    <row r="67" spans="1:71" x14ac:dyDescent="0.25">
      <c r="A67"/>
      <c r="AA67"/>
      <c r="BQ67" s="100">
        <v>28931</v>
      </c>
      <c r="BR67" s="95" t="s">
        <v>70</v>
      </c>
      <c r="BS67" s="95" t="s">
        <v>135</v>
      </c>
    </row>
    <row r="68" spans="1:71" x14ac:dyDescent="0.25">
      <c r="A68"/>
      <c r="AA68"/>
      <c r="BQ68" s="100">
        <v>28932</v>
      </c>
      <c r="BR68" s="95" t="s">
        <v>70</v>
      </c>
      <c r="BS68" s="95" t="s">
        <v>135</v>
      </c>
    </row>
    <row r="69" spans="1:71" x14ac:dyDescent="0.25">
      <c r="A69"/>
      <c r="AA69"/>
      <c r="BQ69" s="100">
        <v>28933</v>
      </c>
      <c r="BR69" s="95" t="s">
        <v>70</v>
      </c>
      <c r="BS69" s="95" t="s">
        <v>135</v>
      </c>
    </row>
    <row r="70" spans="1:71" x14ac:dyDescent="0.25">
      <c r="A70"/>
      <c r="AA70"/>
      <c r="BQ70" s="100">
        <v>28934</v>
      </c>
      <c r="BR70" s="95" t="s">
        <v>70</v>
      </c>
      <c r="BS70" s="95" t="s">
        <v>135</v>
      </c>
    </row>
    <row r="71" spans="1:71" x14ac:dyDescent="0.25">
      <c r="A71"/>
      <c r="AA71"/>
      <c r="BQ71" s="100">
        <v>28935</v>
      </c>
      <c r="BR71" s="95" t="s">
        <v>70</v>
      </c>
      <c r="BS71" s="95" t="s">
        <v>135</v>
      </c>
    </row>
    <row r="72" spans="1:71" x14ac:dyDescent="0.25">
      <c r="A72"/>
      <c r="AA72"/>
      <c r="BQ72" s="100">
        <v>28936</v>
      </c>
      <c r="BR72" s="95" t="s">
        <v>70</v>
      </c>
      <c r="BS72" s="95" t="s">
        <v>135</v>
      </c>
    </row>
    <row r="73" spans="1:71" x14ac:dyDescent="0.25">
      <c r="A73"/>
      <c r="AA73"/>
      <c r="BQ73" s="100">
        <v>28937</v>
      </c>
      <c r="BR73" s="95" t="s">
        <v>70</v>
      </c>
      <c r="BS73" s="95" t="s">
        <v>135</v>
      </c>
    </row>
    <row r="74" spans="1:71" x14ac:dyDescent="0.25">
      <c r="A74"/>
      <c r="AA74"/>
      <c r="BQ74" s="100">
        <v>28941</v>
      </c>
      <c r="BR74" s="95" t="s">
        <v>70</v>
      </c>
      <c r="BS74" s="95" t="s">
        <v>135</v>
      </c>
    </row>
    <row r="75" spans="1:71" x14ac:dyDescent="0.25">
      <c r="A75"/>
      <c r="AA75"/>
      <c r="BQ75" s="100">
        <v>29001</v>
      </c>
      <c r="BR75" s="95" t="s">
        <v>70</v>
      </c>
      <c r="BS75" s="95" t="s">
        <v>135</v>
      </c>
    </row>
    <row r="76" spans="1:71" x14ac:dyDescent="0.25">
      <c r="A76"/>
      <c r="AA76"/>
      <c r="BQ76" s="100">
        <v>29301</v>
      </c>
      <c r="BR76" s="95" t="s">
        <v>71</v>
      </c>
      <c r="BS76" s="95" t="s">
        <v>135</v>
      </c>
    </row>
    <row r="77" spans="1:71" x14ac:dyDescent="0.25">
      <c r="A77"/>
      <c r="AA77"/>
      <c r="BQ77" s="100">
        <v>29306</v>
      </c>
      <c r="BR77" s="95" t="s">
        <v>71</v>
      </c>
      <c r="BS77" s="95" t="s">
        <v>135</v>
      </c>
    </row>
    <row r="78" spans="1:71" x14ac:dyDescent="0.25">
      <c r="A78"/>
      <c r="AA78"/>
      <c r="BQ78" s="100">
        <v>29307</v>
      </c>
      <c r="BR78" s="95" t="s">
        <v>71</v>
      </c>
      <c r="BS78" s="95" t="s">
        <v>135</v>
      </c>
    </row>
    <row r="79" spans="1:71" x14ac:dyDescent="0.25">
      <c r="A79"/>
      <c r="AA79"/>
      <c r="BQ79" s="100">
        <v>29401</v>
      </c>
      <c r="BR79" s="95" t="s">
        <v>71</v>
      </c>
      <c r="BS79" s="95" t="s">
        <v>135</v>
      </c>
    </row>
    <row r="80" spans="1:71" x14ac:dyDescent="0.25">
      <c r="A80"/>
      <c r="AA80"/>
      <c r="BQ80" s="100">
        <v>29402</v>
      </c>
      <c r="BR80" s="95" t="s">
        <v>71</v>
      </c>
      <c r="BS80" s="95" t="s">
        <v>135</v>
      </c>
    </row>
    <row r="81" spans="1:71" x14ac:dyDescent="0.25">
      <c r="A81"/>
      <c r="AA81"/>
      <c r="BQ81" s="100">
        <v>29403</v>
      </c>
      <c r="BR81" s="95" t="s">
        <v>71</v>
      </c>
      <c r="BS81" s="95" t="s">
        <v>135</v>
      </c>
    </row>
    <row r="82" spans="1:71" x14ac:dyDescent="0.25">
      <c r="A82"/>
      <c r="AA82"/>
      <c r="BQ82" s="100">
        <v>29404</v>
      </c>
      <c r="BR82" s="95" t="s">
        <v>72</v>
      </c>
      <c r="BS82" s="95" t="s">
        <v>137</v>
      </c>
    </row>
    <row r="83" spans="1:71" x14ac:dyDescent="0.25">
      <c r="A83"/>
      <c r="AA83"/>
      <c r="BQ83" s="100">
        <v>29405</v>
      </c>
      <c r="BR83" s="95" t="s">
        <v>71</v>
      </c>
      <c r="BS83" s="95" t="s">
        <v>135</v>
      </c>
    </row>
    <row r="84" spans="1:71" x14ac:dyDescent="0.25">
      <c r="A84"/>
      <c r="AA84"/>
      <c r="BQ84" s="100">
        <v>29406</v>
      </c>
      <c r="BR84" s="95" t="s">
        <v>71</v>
      </c>
      <c r="BS84" s="95" t="s">
        <v>135</v>
      </c>
    </row>
    <row r="85" spans="1:71" x14ac:dyDescent="0.25">
      <c r="A85"/>
      <c r="AA85"/>
      <c r="BQ85" s="100">
        <v>29411</v>
      </c>
      <c r="BR85" s="95" t="s">
        <v>71</v>
      </c>
      <c r="BS85" s="95" t="s">
        <v>135</v>
      </c>
    </row>
    <row r="86" spans="1:71" x14ac:dyDescent="0.25">
      <c r="A86"/>
      <c r="AA86"/>
      <c r="BQ86" s="100">
        <v>29412</v>
      </c>
      <c r="BR86" s="95" t="s">
        <v>71</v>
      </c>
      <c r="BS86" s="95" t="s">
        <v>135</v>
      </c>
    </row>
    <row r="87" spans="1:71" x14ac:dyDescent="0.25">
      <c r="A87"/>
      <c r="AA87"/>
      <c r="BQ87" s="100">
        <v>29413</v>
      </c>
      <c r="BR87" s="95" t="s">
        <v>71</v>
      </c>
      <c r="BS87" s="95" t="s">
        <v>135</v>
      </c>
    </row>
    <row r="88" spans="1:71" x14ac:dyDescent="0.25">
      <c r="A88"/>
      <c r="AA88"/>
      <c r="BQ88" s="100">
        <v>29414</v>
      </c>
      <c r="BR88" s="95" t="s">
        <v>71</v>
      </c>
      <c r="BS88" s="95" t="s">
        <v>135</v>
      </c>
    </row>
    <row r="89" spans="1:71" x14ac:dyDescent="0.25">
      <c r="A89"/>
      <c r="AA89"/>
      <c r="BQ89" s="100">
        <v>29415</v>
      </c>
      <c r="BR89" s="95" t="s">
        <v>71</v>
      </c>
      <c r="BS89" s="95" t="s">
        <v>135</v>
      </c>
    </row>
    <row r="90" spans="1:71" x14ac:dyDescent="0.25">
      <c r="A90"/>
      <c r="AA90"/>
      <c r="BQ90" s="100">
        <v>29421</v>
      </c>
      <c r="BR90" s="95" t="s">
        <v>71</v>
      </c>
      <c r="BS90" s="95" t="s">
        <v>135</v>
      </c>
    </row>
    <row r="91" spans="1:71" x14ac:dyDescent="0.25">
      <c r="A91"/>
      <c r="AA91"/>
      <c r="BQ91" s="100">
        <v>29423</v>
      </c>
      <c r="BR91" s="95" t="s">
        <v>71</v>
      </c>
      <c r="BS91" s="95" t="s">
        <v>135</v>
      </c>
    </row>
    <row r="92" spans="1:71" x14ac:dyDescent="0.25">
      <c r="A92"/>
      <c r="AA92"/>
      <c r="BQ92" s="100">
        <v>29424</v>
      </c>
      <c r="BR92" s="95" t="s">
        <v>71</v>
      </c>
      <c r="BS92" s="95" t="s">
        <v>135</v>
      </c>
    </row>
    <row r="93" spans="1:71" x14ac:dyDescent="0.25">
      <c r="A93"/>
      <c r="AA93"/>
      <c r="BQ93" s="100">
        <v>29425</v>
      </c>
      <c r="BR93" s="95" t="s">
        <v>71</v>
      </c>
      <c r="BS93" s="95" t="s">
        <v>135</v>
      </c>
    </row>
    <row r="94" spans="1:71" x14ac:dyDescent="0.25">
      <c r="A94"/>
      <c r="AA94"/>
      <c r="BQ94" s="100">
        <v>29426</v>
      </c>
      <c r="BR94" s="95" t="s">
        <v>71</v>
      </c>
      <c r="BS94" s="95" t="s">
        <v>135</v>
      </c>
    </row>
    <row r="95" spans="1:71" x14ac:dyDescent="0.25">
      <c r="A95"/>
      <c r="AA95"/>
      <c r="BQ95" s="100">
        <v>29427</v>
      </c>
      <c r="BR95" s="95" t="s">
        <v>71</v>
      </c>
      <c r="BS95" s="95" t="s">
        <v>135</v>
      </c>
    </row>
    <row r="96" spans="1:71" x14ac:dyDescent="0.25">
      <c r="A96"/>
      <c r="AA96"/>
      <c r="BQ96" s="100">
        <v>29428</v>
      </c>
      <c r="BR96" s="95" t="s">
        <v>71</v>
      </c>
      <c r="BS96" s="95" t="s">
        <v>135</v>
      </c>
    </row>
    <row r="97" spans="1:71" x14ac:dyDescent="0.25">
      <c r="A97"/>
      <c r="AA97"/>
      <c r="BQ97" s="100">
        <v>29429</v>
      </c>
      <c r="BR97" s="95" t="s">
        <v>71</v>
      </c>
      <c r="BS97" s="95" t="s">
        <v>135</v>
      </c>
    </row>
    <row r="98" spans="1:71" x14ac:dyDescent="0.25">
      <c r="A98"/>
      <c r="AA98"/>
      <c r="BQ98" s="100">
        <v>29430</v>
      </c>
      <c r="BR98" s="95" t="s">
        <v>71</v>
      </c>
      <c r="BS98" s="95" t="s">
        <v>135</v>
      </c>
    </row>
    <row r="99" spans="1:71" x14ac:dyDescent="0.25">
      <c r="A99"/>
      <c r="AA99"/>
      <c r="BQ99" s="100">
        <v>29431</v>
      </c>
      <c r="BR99" s="95" t="s">
        <v>71</v>
      </c>
      <c r="BS99" s="95" t="s">
        <v>135</v>
      </c>
    </row>
    <row r="100" spans="1:71" x14ac:dyDescent="0.25">
      <c r="A100"/>
      <c r="AA100"/>
      <c r="BQ100" s="100">
        <v>29441</v>
      </c>
      <c r="BR100" s="95" t="s">
        <v>71</v>
      </c>
      <c r="BS100" s="95" t="s">
        <v>135</v>
      </c>
    </row>
    <row r="101" spans="1:71" x14ac:dyDescent="0.25">
      <c r="A101"/>
      <c r="AA101"/>
      <c r="BQ101" s="100">
        <v>29442</v>
      </c>
      <c r="BR101" s="95" t="s">
        <v>71</v>
      </c>
      <c r="BS101" s="95" t="s">
        <v>135</v>
      </c>
    </row>
    <row r="102" spans="1:71" x14ac:dyDescent="0.25">
      <c r="A102"/>
      <c r="AA102"/>
      <c r="BQ102" s="100">
        <v>29443</v>
      </c>
      <c r="BR102" s="95" t="s">
        <v>71</v>
      </c>
      <c r="BS102" s="95" t="s">
        <v>135</v>
      </c>
    </row>
    <row r="103" spans="1:71" x14ac:dyDescent="0.25">
      <c r="A103"/>
      <c r="AA103"/>
      <c r="BQ103" s="100">
        <v>29445</v>
      </c>
      <c r="BR103" s="95" t="s">
        <v>71</v>
      </c>
      <c r="BS103" s="95" t="s">
        <v>135</v>
      </c>
    </row>
    <row r="104" spans="1:71" x14ac:dyDescent="0.25">
      <c r="A104"/>
      <c r="AA104"/>
      <c r="BQ104" s="100">
        <v>29446</v>
      </c>
      <c r="BR104" s="95" t="s">
        <v>71</v>
      </c>
      <c r="BS104" s="95" t="s">
        <v>135</v>
      </c>
    </row>
    <row r="105" spans="1:71" x14ac:dyDescent="0.25">
      <c r="A105"/>
      <c r="AA105"/>
      <c r="BQ105" s="100">
        <v>29447</v>
      </c>
      <c r="BR105" s="95" t="s">
        <v>71</v>
      </c>
      <c r="BS105" s="95" t="s">
        <v>135</v>
      </c>
    </row>
    <row r="106" spans="1:71" x14ac:dyDescent="0.25">
      <c r="A106"/>
      <c r="AA106"/>
      <c r="BQ106" s="100">
        <v>29448</v>
      </c>
      <c r="BR106" s="95" t="s">
        <v>71</v>
      </c>
      <c r="BS106" s="95" t="s">
        <v>135</v>
      </c>
    </row>
    <row r="107" spans="1:71" x14ac:dyDescent="0.25">
      <c r="A107"/>
      <c r="AA107"/>
      <c r="BQ107" s="100">
        <v>29471</v>
      </c>
      <c r="BR107" s="95" t="s">
        <v>71</v>
      </c>
      <c r="BS107" s="95" t="s">
        <v>135</v>
      </c>
    </row>
    <row r="108" spans="1:71" x14ac:dyDescent="0.25">
      <c r="A108"/>
      <c r="AA108"/>
      <c r="BQ108" s="100">
        <v>29473</v>
      </c>
      <c r="BR108" s="95" t="s">
        <v>71</v>
      </c>
      <c r="BS108" s="95" t="s">
        <v>135</v>
      </c>
    </row>
    <row r="109" spans="1:71" x14ac:dyDescent="0.25">
      <c r="A109"/>
      <c r="AA109"/>
      <c r="BQ109" s="100">
        <v>29474</v>
      </c>
      <c r="BR109" s="95" t="s">
        <v>71</v>
      </c>
      <c r="BS109" s="95" t="s">
        <v>135</v>
      </c>
    </row>
    <row r="110" spans="1:71" x14ac:dyDescent="0.25">
      <c r="A110"/>
      <c r="AA110"/>
      <c r="BQ110" s="100">
        <v>29475</v>
      </c>
      <c r="BR110" s="95" t="s">
        <v>71</v>
      </c>
      <c r="BS110" s="95" t="s">
        <v>135</v>
      </c>
    </row>
    <row r="111" spans="1:71" x14ac:dyDescent="0.25">
      <c r="A111"/>
      <c r="AA111"/>
      <c r="BQ111" s="100">
        <v>29476</v>
      </c>
      <c r="BR111" s="95" t="s">
        <v>67</v>
      </c>
      <c r="BS111" s="95" t="s">
        <v>135</v>
      </c>
    </row>
    <row r="112" spans="1:71" x14ac:dyDescent="0.25">
      <c r="A112"/>
      <c r="AA112"/>
      <c r="BQ112" s="100">
        <v>29477</v>
      </c>
      <c r="BR112" s="95" t="s">
        <v>71</v>
      </c>
      <c r="BS112" s="95" t="s">
        <v>135</v>
      </c>
    </row>
    <row r="113" spans="1:71" x14ac:dyDescent="0.25">
      <c r="A113"/>
      <c r="AA113"/>
      <c r="BQ113" s="100">
        <v>29478</v>
      </c>
      <c r="BR113" s="95" t="s">
        <v>71</v>
      </c>
      <c r="BS113" s="95" t="s">
        <v>135</v>
      </c>
    </row>
    <row r="114" spans="1:71" x14ac:dyDescent="0.25">
      <c r="A114"/>
      <c r="AA114"/>
      <c r="BQ114" s="100">
        <v>29479</v>
      </c>
      <c r="BR114" s="95" t="s">
        <v>71</v>
      </c>
      <c r="BS114" s="95" t="s">
        <v>135</v>
      </c>
    </row>
    <row r="115" spans="1:71" x14ac:dyDescent="0.25">
      <c r="A115"/>
      <c r="AA115"/>
      <c r="BQ115" s="100">
        <v>29501</v>
      </c>
      <c r="BR115" s="95" t="s">
        <v>71</v>
      </c>
      <c r="BS115" s="95" t="s">
        <v>135</v>
      </c>
    </row>
    <row r="116" spans="1:71" x14ac:dyDescent="0.25">
      <c r="A116"/>
      <c r="AA116"/>
      <c r="BQ116" s="100">
        <v>30100</v>
      </c>
      <c r="BR116" s="95" t="s">
        <v>73</v>
      </c>
      <c r="BS116" s="95" t="s">
        <v>138</v>
      </c>
    </row>
    <row r="117" spans="1:71" x14ac:dyDescent="0.25">
      <c r="A117"/>
      <c r="AA117"/>
      <c r="BQ117" s="100">
        <v>31200</v>
      </c>
      <c r="BR117" s="95" t="s">
        <v>73</v>
      </c>
      <c r="BS117" s="95" t="s">
        <v>138</v>
      </c>
    </row>
    <row r="118" spans="1:71" x14ac:dyDescent="0.25">
      <c r="A118"/>
      <c r="AA118"/>
      <c r="BQ118" s="100">
        <v>31600</v>
      </c>
      <c r="BR118" s="95" t="s">
        <v>73</v>
      </c>
      <c r="BS118" s="95" t="s">
        <v>138</v>
      </c>
    </row>
    <row r="119" spans="1:71" x14ac:dyDescent="0.25">
      <c r="A119"/>
      <c r="AA119"/>
      <c r="BQ119" s="100">
        <v>31800</v>
      </c>
      <c r="BR119" s="95" t="s">
        <v>73</v>
      </c>
      <c r="BS119" s="95" t="s">
        <v>138</v>
      </c>
    </row>
    <row r="120" spans="1:71" x14ac:dyDescent="0.25">
      <c r="A120"/>
      <c r="AA120"/>
      <c r="BQ120" s="100">
        <v>32100</v>
      </c>
      <c r="BR120" s="95" t="s">
        <v>74</v>
      </c>
      <c r="BS120" s="95" t="s">
        <v>138</v>
      </c>
    </row>
    <row r="121" spans="1:71" x14ac:dyDescent="0.25">
      <c r="A121"/>
      <c r="AA121"/>
      <c r="BQ121" s="100">
        <v>32200</v>
      </c>
      <c r="BR121" s="95" t="s">
        <v>73</v>
      </c>
      <c r="BS121" s="95" t="s">
        <v>138</v>
      </c>
    </row>
    <row r="122" spans="1:71" x14ac:dyDescent="0.25">
      <c r="A122"/>
      <c r="AA122"/>
      <c r="BQ122" s="100">
        <v>32300</v>
      </c>
      <c r="BR122" s="95" t="s">
        <v>73</v>
      </c>
      <c r="BS122" s="95" t="s">
        <v>138</v>
      </c>
    </row>
    <row r="123" spans="1:71" x14ac:dyDescent="0.25">
      <c r="A123"/>
      <c r="AA123"/>
      <c r="BQ123" s="100">
        <v>32600</v>
      </c>
      <c r="BR123" s="95" t="s">
        <v>73</v>
      </c>
      <c r="BS123" s="95" t="s">
        <v>138</v>
      </c>
    </row>
    <row r="124" spans="1:71" x14ac:dyDescent="0.25">
      <c r="A124"/>
      <c r="AA124"/>
      <c r="BQ124" s="100">
        <v>33001</v>
      </c>
      <c r="BR124" s="95" t="s">
        <v>73</v>
      </c>
      <c r="BS124" s="95" t="s">
        <v>138</v>
      </c>
    </row>
    <row r="125" spans="1:71" x14ac:dyDescent="0.25">
      <c r="A125"/>
      <c r="AA125"/>
      <c r="BQ125" s="100">
        <v>33002</v>
      </c>
      <c r="BR125" s="95" t="s">
        <v>73</v>
      </c>
      <c r="BS125" s="95" t="s">
        <v>138</v>
      </c>
    </row>
    <row r="126" spans="1:71" x14ac:dyDescent="0.25">
      <c r="A126"/>
      <c r="AA126"/>
      <c r="BQ126" s="100">
        <v>33003</v>
      </c>
      <c r="BR126" s="95" t="s">
        <v>73</v>
      </c>
      <c r="BS126" s="95" t="s">
        <v>138</v>
      </c>
    </row>
    <row r="127" spans="1:71" x14ac:dyDescent="0.25">
      <c r="A127"/>
      <c r="AA127"/>
      <c r="BQ127" s="100">
        <v>33005</v>
      </c>
      <c r="BR127" s="95" t="s">
        <v>75</v>
      </c>
      <c r="BS127" s="95" t="s">
        <v>138</v>
      </c>
    </row>
    <row r="128" spans="1:71" x14ac:dyDescent="0.25">
      <c r="A128"/>
      <c r="AA128"/>
      <c r="BQ128" s="100">
        <v>33007</v>
      </c>
      <c r="BR128" s="95" t="s">
        <v>75</v>
      </c>
      <c r="BS128" s="95" t="s">
        <v>138</v>
      </c>
    </row>
    <row r="129" spans="1:71" x14ac:dyDescent="0.25">
      <c r="A129"/>
      <c r="AA129"/>
      <c r="BQ129" s="100">
        <v>33008</v>
      </c>
      <c r="BR129" s="95" t="s">
        <v>75</v>
      </c>
      <c r="BS129" s="95" t="s">
        <v>138</v>
      </c>
    </row>
    <row r="130" spans="1:71" x14ac:dyDescent="0.25">
      <c r="A130"/>
      <c r="AA130"/>
      <c r="BQ130" s="100">
        <v>33011</v>
      </c>
      <c r="BR130" s="95" t="s">
        <v>75</v>
      </c>
      <c r="BS130" s="95" t="s">
        <v>138</v>
      </c>
    </row>
    <row r="131" spans="1:71" x14ac:dyDescent="0.25">
      <c r="A131"/>
      <c r="AA131"/>
      <c r="BQ131" s="100">
        <v>33012</v>
      </c>
      <c r="BR131" s="95" t="s">
        <v>75</v>
      </c>
      <c r="BS131" s="95" t="s">
        <v>138</v>
      </c>
    </row>
    <row r="132" spans="1:71" x14ac:dyDescent="0.25">
      <c r="A132"/>
      <c r="AA132"/>
      <c r="BQ132" s="100">
        <v>33013</v>
      </c>
      <c r="BR132" s="95" t="s">
        <v>75</v>
      </c>
      <c r="BS132" s="95" t="s">
        <v>138</v>
      </c>
    </row>
    <row r="133" spans="1:71" x14ac:dyDescent="0.25">
      <c r="A133"/>
      <c r="AA133"/>
      <c r="BQ133" s="100">
        <v>33014</v>
      </c>
      <c r="BR133" s="95" t="s">
        <v>75</v>
      </c>
      <c r="BS133" s="95" t="s">
        <v>138</v>
      </c>
    </row>
    <row r="134" spans="1:71" x14ac:dyDescent="0.25">
      <c r="A134"/>
      <c r="AA134"/>
      <c r="BQ134" s="100">
        <v>33016</v>
      </c>
      <c r="BR134" s="95" t="s">
        <v>75</v>
      </c>
      <c r="BS134" s="95" t="s">
        <v>138</v>
      </c>
    </row>
    <row r="135" spans="1:71" x14ac:dyDescent="0.25">
      <c r="A135"/>
      <c r="AA135"/>
      <c r="BQ135" s="100">
        <v>33017</v>
      </c>
      <c r="BR135" s="95" t="s">
        <v>75</v>
      </c>
      <c r="BS135" s="95" t="s">
        <v>138</v>
      </c>
    </row>
    <row r="136" spans="1:71" x14ac:dyDescent="0.25">
      <c r="A136"/>
      <c r="AA136"/>
      <c r="BQ136" s="100">
        <v>33021</v>
      </c>
      <c r="BR136" s="95" t="s">
        <v>75</v>
      </c>
      <c r="BS136" s="95" t="s">
        <v>138</v>
      </c>
    </row>
    <row r="137" spans="1:71" x14ac:dyDescent="0.25">
      <c r="A137"/>
      <c r="AA137"/>
      <c r="BQ137" s="100">
        <v>33022</v>
      </c>
      <c r="BR137" s="95" t="s">
        <v>75</v>
      </c>
      <c r="BS137" s="95" t="s">
        <v>138</v>
      </c>
    </row>
    <row r="138" spans="1:71" x14ac:dyDescent="0.25">
      <c r="A138"/>
      <c r="AA138"/>
      <c r="BQ138" s="100">
        <v>33023</v>
      </c>
      <c r="BR138" s="95" t="s">
        <v>75</v>
      </c>
      <c r="BS138" s="95" t="s">
        <v>138</v>
      </c>
    </row>
    <row r="139" spans="1:71" x14ac:dyDescent="0.25">
      <c r="A139"/>
      <c r="AA139"/>
      <c r="BQ139" s="100">
        <v>33024</v>
      </c>
      <c r="BR139" s="95" t="s">
        <v>75</v>
      </c>
      <c r="BS139" s="95" t="s">
        <v>138</v>
      </c>
    </row>
    <row r="140" spans="1:71" x14ac:dyDescent="0.25">
      <c r="A140"/>
      <c r="AA140"/>
      <c r="BQ140" s="100">
        <v>33025</v>
      </c>
      <c r="BR140" s="95" t="s">
        <v>75</v>
      </c>
      <c r="BS140" s="95" t="s">
        <v>138</v>
      </c>
    </row>
    <row r="141" spans="1:71" x14ac:dyDescent="0.25">
      <c r="A141"/>
      <c r="AA141"/>
      <c r="BQ141" s="100">
        <v>33026</v>
      </c>
      <c r="BR141" s="95" t="s">
        <v>75</v>
      </c>
      <c r="BS141" s="95" t="s">
        <v>138</v>
      </c>
    </row>
    <row r="142" spans="1:71" x14ac:dyDescent="0.25">
      <c r="A142"/>
      <c r="AA142"/>
      <c r="BQ142" s="100">
        <v>33027</v>
      </c>
      <c r="BR142" s="95" t="s">
        <v>75</v>
      </c>
      <c r="BS142" s="95" t="s">
        <v>138</v>
      </c>
    </row>
    <row r="143" spans="1:71" x14ac:dyDescent="0.25">
      <c r="A143"/>
      <c r="AA143"/>
      <c r="BQ143" s="100">
        <v>33032</v>
      </c>
      <c r="BR143" s="95" t="s">
        <v>75</v>
      </c>
      <c r="BS143" s="95" t="s">
        <v>138</v>
      </c>
    </row>
    <row r="144" spans="1:71" x14ac:dyDescent="0.25">
      <c r="A144"/>
      <c r="AA144"/>
      <c r="BQ144" s="100">
        <v>33033</v>
      </c>
      <c r="BR144" s="95" t="s">
        <v>75</v>
      </c>
      <c r="BS144" s="95" t="s">
        <v>138</v>
      </c>
    </row>
    <row r="145" spans="1:71" x14ac:dyDescent="0.25">
      <c r="A145"/>
      <c r="AA145"/>
      <c r="BQ145" s="100">
        <v>33035</v>
      </c>
      <c r="BR145" s="95" t="s">
        <v>75</v>
      </c>
      <c r="BS145" s="95" t="s">
        <v>138</v>
      </c>
    </row>
    <row r="146" spans="1:71" x14ac:dyDescent="0.25">
      <c r="A146"/>
      <c r="AA146"/>
      <c r="BQ146" s="100">
        <v>33036</v>
      </c>
      <c r="BR146" s="95" t="s">
        <v>75</v>
      </c>
      <c r="BS146" s="95" t="s">
        <v>138</v>
      </c>
    </row>
    <row r="147" spans="1:71" x14ac:dyDescent="0.25">
      <c r="A147"/>
      <c r="AA147"/>
      <c r="BQ147" s="100">
        <v>33038</v>
      </c>
      <c r="BR147" s="95" t="s">
        <v>75</v>
      </c>
      <c r="BS147" s="95" t="s">
        <v>138</v>
      </c>
    </row>
    <row r="148" spans="1:71" x14ac:dyDescent="0.25">
      <c r="A148"/>
      <c r="AA148"/>
      <c r="BQ148" s="100">
        <v>33040</v>
      </c>
      <c r="BR148" s="95" t="s">
        <v>75</v>
      </c>
      <c r="BS148" s="95" t="s">
        <v>138</v>
      </c>
    </row>
    <row r="149" spans="1:71" x14ac:dyDescent="0.25">
      <c r="A149"/>
      <c r="AA149"/>
      <c r="BQ149" s="100">
        <v>33041</v>
      </c>
      <c r="BR149" s="95" t="s">
        <v>75</v>
      </c>
      <c r="BS149" s="95" t="s">
        <v>138</v>
      </c>
    </row>
    <row r="150" spans="1:71" x14ac:dyDescent="0.25">
      <c r="A150"/>
      <c r="AA150"/>
      <c r="BQ150" s="100">
        <v>33101</v>
      </c>
      <c r="BR150" s="95" t="s">
        <v>75</v>
      </c>
      <c r="BS150" s="95" t="s">
        <v>138</v>
      </c>
    </row>
    <row r="151" spans="1:71" x14ac:dyDescent="0.25">
      <c r="A151"/>
      <c r="AA151"/>
      <c r="BQ151" s="100">
        <v>33141</v>
      </c>
      <c r="BR151" s="95" t="s">
        <v>75</v>
      </c>
      <c r="BS151" s="95" t="s">
        <v>138</v>
      </c>
    </row>
    <row r="152" spans="1:71" x14ac:dyDescent="0.25">
      <c r="A152"/>
      <c r="AA152"/>
      <c r="BQ152" s="100">
        <v>33144</v>
      </c>
      <c r="BR152" s="95" t="s">
        <v>75</v>
      </c>
      <c r="BS152" s="95" t="s">
        <v>138</v>
      </c>
    </row>
    <row r="153" spans="1:71" x14ac:dyDescent="0.25">
      <c r="A153"/>
      <c r="AA153"/>
      <c r="BQ153" s="100">
        <v>33151</v>
      </c>
      <c r="BR153" s="95" t="s">
        <v>75</v>
      </c>
      <c r="BS153" s="95" t="s">
        <v>138</v>
      </c>
    </row>
    <row r="154" spans="1:71" x14ac:dyDescent="0.25">
      <c r="A154"/>
      <c r="AA154"/>
      <c r="BQ154" s="100">
        <v>33152</v>
      </c>
      <c r="BR154" s="95" t="s">
        <v>75</v>
      </c>
      <c r="BS154" s="95" t="s">
        <v>138</v>
      </c>
    </row>
    <row r="155" spans="1:71" x14ac:dyDescent="0.25">
      <c r="A155"/>
      <c r="AA155"/>
      <c r="BQ155" s="100">
        <v>33162</v>
      </c>
      <c r="BR155" s="95" t="s">
        <v>75</v>
      </c>
      <c r="BS155" s="95" t="s">
        <v>138</v>
      </c>
    </row>
    <row r="156" spans="1:71" x14ac:dyDescent="0.25">
      <c r="A156"/>
      <c r="AA156"/>
      <c r="BQ156" s="100">
        <v>33165</v>
      </c>
      <c r="BR156" s="95" t="s">
        <v>75</v>
      </c>
      <c r="BS156" s="95" t="s">
        <v>138</v>
      </c>
    </row>
    <row r="157" spans="1:71" x14ac:dyDescent="0.25">
      <c r="A157"/>
      <c r="AA157"/>
      <c r="BQ157" s="100">
        <v>33201</v>
      </c>
      <c r="BR157" s="95" t="s">
        <v>73</v>
      </c>
      <c r="BS157" s="95" t="s">
        <v>138</v>
      </c>
    </row>
    <row r="158" spans="1:71" x14ac:dyDescent="0.25">
      <c r="A158"/>
      <c r="AA158"/>
      <c r="BQ158" s="100">
        <v>33202</v>
      </c>
      <c r="BR158" s="95" t="s">
        <v>73</v>
      </c>
      <c r="BS158" s="95" t="s">
        <v>138</v>
      </c>
    </row>
    <row r="159" spans="1:71" x14ac:dyDescent="0.25">
      <c r="A159"/>
      <c r="AA159"/>
      <c r="BQ159" s="100">
        <v>33203</v>
      </c>
      <c r="BR159" s="95" t="s">
        <v>73</v>
      </c>
      <c r="BS159" s="95" t="s">
        <v>138</v>
      </c>
    </row>
    <row r="160" spans="1:71" x14ac:dyDescent="0.25">
      <c r="A160"/>
      <c r="AA160"/>
      <c r="BQ160" s="100">
        <v>33204</v>
      </c>
      <c r="BR160" s="95" t="s">
        <v>73</v>
      </c>
      <c r="BS160" s="95" t="s">
        <v>138</v>
      </c>
    </row>
    <row r="161" spans="1:71" x14ac:dyDescent="0.25">
      <c r="A161"/>
      <c r="AA161"/>
      <c r="BQ161" s="100">
        <v>33205</v>
      </c>
      <c r="BR161" s="95" t="s">
        <v>73</v>
      </c>
      <c r="BS161" s="95" t="s">
        <v>138</v>
      </c>
    </row>
    <row r="162" spans="1:71" x14ac:dyDescent="0.25">
      <c r="A162"/>
      <c r="AA162"/>
      <c r="BQ162" s="100">
        <v>33207</v>
      </c>
      <c r="BR162" s="95" t="s">
        <v>74</v>
      </c>
      <c r="BS162" s="95" t="s">
        <v>138</v>
      </c>
    </row>
    <row r="163" spans="1:71" x14ac:dyDescent="0.25">
      <c r="A163"/>
      <c r="AA163"/>
      <c r="BQ163" s="100">
        <v>33209</v>
      </c>
      <c r="BR163" s="95" t="s">
        <v>74</v>
      </c>
      <c r="BS163" s="95" t="s">
        <v>138</v>
      </c>
    </row>
    <row r="164" spans="1:71" x14ac:dyDescent="0.25">
      <c r="A164"/>
      <c r="AA164"/>
      <c r="BQ164" s="100">
        <v>33211</v>
      </c>
      <c r="BR164" s="95" t="s">
        <v>74</v>
      </c>
      <c r="BS164" s="95" t="s">
        <v>138</v>
      </c>
    </row>
    <row r="165" spans="1:71" x14ac:dyDescent="0.25">
      <c r="A165"/>
      <c r="AA165"/>
      <c r="BQ165" s="100">
        <v>33214</v>
      </c>
      <c r="BR165" s="95" t="s">
        <v>74</v>
      </c>
      <c r="BS165" s="95" t="s">
        <v>138</v>
      </c>
    </row>
    <row r="166" spans="1:71" x14ac:dyDescent="0.25">
      <c r="A166"/>
      <c r="AA166"/>
      <c r="BQ166" s="100">
        <v>33301</v>
      </c>
      <c r="BR166" s="95" t="s">
        <v>74</v>
      </c>
      <c r="BS166" s="95" t="s">
        <v>138</v>
      </c>
    </row>
    <row r="167" spans="1:71" x14ac:dyDescent="0.25">
      <c r="A167"/>
      <c r="AA167"/>
      <c r="BQ167" s="100">
        <v>33401</v>
      </c>
      <c r="BR167" s="95" t="s">
        <v>76</v>
      </c>
      <c r="BS167" s="95" t="s">
        <v>138</v>
      </c>
    </row>
    <row r="168" spans="1:71" x14ac:dyDescent="0.25">
      <c r="A168"/>
      <c r="AA168"/>
      <c r="BQ168" s="100">
        <v>33441</v>
      </c>
      <c r="BR168" s="95" t="s">
        <v>74</v>
      </c>
      <c r="BS168" s="95" t="s">
        <v>138</v>
      </c>
    </row>
    <row r="169" spans="1:71" x14ac:dyDescent="0.25">
      <c r="A169"/>
      <c r="AA169"/>
      <c r="BQ169" s="100">
        <v>33442</v>
      </c>
      <c r="BR169" s="95" t="s">
        <v>74</v>
      </c>
      <c r="BS169" s="95" t="s">
        <v>138</v>
      </c>
    </row>
    <row r="170" spans="1:71" x14ac:dyDescent="0.25">
      <c r="A170"/>
      <c r="AA170"/>
      <c r="BQ170" s="100">
        <v>33443</v>
      </c>
      <c r="BR170" s="95" t="s">
        <v>74</v>
      </c>
      <c r="BS170" s="95" t="s">
        <v>138</v>
      </c>
    </row>
    <row r="171" spans="1:71" x14ac:dyDescent="0.25">
      <c r="A171"/>
      <c r="AA171"/>
      <c r="BQ171" s="100">
        <v>33444</v>
      </c>
      <c r="BR171" s="95" t="s">
        <v>74</v>
      </c>
      <c r="BS171" s="95" t="s">
        <v>138</v>
      </c>
    </row>
    <row r="172" spans="1:71" x14ac:dyDescent="0.25">
      <c r="A172"/>
      <c r="AA172"/>
      <c r="BQ172" s="100">
        <v>33452</v>
      </c>
      <c r="BR172" s="95" t="s">
        <v>74</v>
      </c>
      <c r="BS172" s="95" t="s">
        <v>138</v>
      </c>
    </row>
    <row r="173" spans="1:71" x14ac:dyDescent="0.25">
      <c r="A173"/>
      <c r="AA173"/>
      <c r="BQ173" s="100">
        <v>33453</v>
      </c>
      <c r="BR173" s="95" t="s">
        <v>74</v>
      </c>
      <c r="BS173" s="95" t="s">
        <v>138</v>
      </c>
    </row>
    <row r="174" spans="1:71" x14ac:dyDescent="0.25">
      <c r="A174"/>
      <c r="AA174"/>
      <c r="BQ174" s="100">
        <v>33454</v>
      </c>
      <c r="BR174" s="95" t="s">
        <v>74</v>
      </c>
      <c r="BS174" s="95" t="s">
        <v>138</v>
      </c>
    </row>
    <row r="175" spans="1:71" x14ac:dyDescent="0.25">
      <c r="A175"/>
      <c r="AA175"/>
      <c r="BQ175" s="100">
        <v>33455</v>
      </c>
      <c r="BR175" s="95" t="s">
        <v>74</v>
      </c>
      <c r="BS175" s="95" t="s">
        <v>138</v>
      </c>
    </row>
    <row r="176" spans="1:71" x14ac:dyDescent="0.25">
      <c r="A176"/>
      <c r="AA176"/>
      <c r="BQ176" s="100">
        <v>33501</v>
      </c>
      <c r="BR176" s="95" t="s">
        <v>74</v>
      </c>
      <c r="BS176" s="95" t="s">
        <v>138</v>
      </c>
    </row>
    <row r="177" spans="1:71" x14ac:dyDescent="0.25">
      <c r="A177"/>
      <c r="AA177"/>
      <c r="BQ177" s="100">
        <v>33503</v>
      </c>
      <c r="BR177" s="95" t="s">
        <v>74</v>
      </c>
      <c r="BS177" s="95" t="s">
        <v>138</v>
      </c>
    </row>
    <row r="178" spans="1:71" x14ac:dyDescent="0.25">
      <c r="A178"/>
      <c r="AA178"/>
      <c r="BQ178" s="100">
        <v>33541</v>
      </c>
      <c r="BR178" s="95" t="s">
        <v>74</v>
      </c>
      <c r="BS178" s="95" t="s">
        <v>138</v>
      </c>
    </row>
    <row r="179" spans="1:71" x14ac:dyDescent="0.25">
      <c r="A179"/>
      <c r="AA179"/>
      <c r="BQ179" s="100">
        <v>33543</v>
      </c>
      <c r="BR179" s="95" t="s">
        <v>74</v>
      </c>
      <c r="BS179" s="95" t="s">
        <v>138</v>
      </c>
    </row>
    <row r="180" spans="1:71" x14ac:dyDescent="0.25">
      <c r="A180"/>
      <c r="AA180"/>
      <c r="BQ180" s="100">
        <v>33544</v>
      </c>
      <c r="BR180" s="95" t="s">
        <v>74</v>
      </c>
      <c r="BS180" s="95" t="s">
        <v>138</v>
      </c>
    </row>
    <row r="181" spans="1:71" x14ac:dyDescent="0.25">
      <c r="A181"/>
      <c r="AA181"/>
      <c r="BQ181" s="100">
        <v>33546</v>
      </c>
      <c r="BR181" s="95" t="s">
        <v>74</v>
      </c>
      <c r="BS181" s="95" t="s">
        <v>138</v>
      </c>
    </row>
    <row r="182" spans="1:71" x14ac:dyDescent="0.25">
      <c r="A182"/>
      <c r="AA182"/>
      <c r="BQ182" s="100">
        <v>33547</v>
      </c>
      <c r="BR182" s="95" t="s">
        <v>74</v>
      </c>
      <c r="BS182" s="95" t="s">
        <v>138</v>
      </c>
    </row>
    <row r="183" spans="1:71" x14ac:dyDescent="0.25">
      <c r="A183"/>
      <c r="AA183"/>
      <c r="BQ183" s="100">
        <v>33551</v>
      </c>
      <c r="BR183" s="95" t="s">
        <v>74</v>
      </c>
      <c r="BS183" s="95" t="s">
        <v>138</v>
      </c>
    </row>
    <row r="184" spans="1:71" x14ac:dyDescent="0.25">
      <c r="A184"/>
      <c r="AA184"/>
      <c r="BQ184" s="100">
        <v>33554</v>
      </c>
      <c r="BR184" s="95" t="s">
        <v>74</v>
      </c>
      <c r="BS184" s="95" t="s">
        <v>138</v>
      </c>
    </row>
    <row r="185" spans="1:71" x14ac:dyDescent="0.25">
      <c r="A185"/>
      <c r="AA185"/>
      <c r="BQ185" s="100">
        <v>33555</v>
      </c>
      <c r="BR185" s="95" t="s">
        <v>74</v>
      </c>
      <c r="BS185" s="95" t="s">
        <v>138</v>
      </c>
    </row>
    <row r="186" spans="1:71" x14ac:dyDescent="0.25">
      <c r="A186"/>
      <c r="AA186"/>
      <c r="BQ186" s="100">
        <v>33561</v>
      </c>
      <c r="BR186" s="95" t="s">
        <v>74</v>
      </c>
      <c r="BS186" s="95" t="s">
        <v>138</v>
      </c>
    </row>
    <row r="187" spans="1:71" x14ac:dyDescent="0.25">
      <c r="A187"/>
      <c r="AA187"/>
      <c r="BQ187" s="100">
        <v>33563</v>
      </c>
      <c r="BR187" s="95" t="s">
        <v>74</v>
      </c>
      <c r="BS187" s="95" t="s">
        <v>138</v>
      </c>
    </row>
    <row r="188" spans="1:71" x14ac:dyDescent="0.25">
      <c r="A188"/>
      <c r="AA188"/>
      <c r="BQ188" s="100">
        <v>33564</v>
      </c>
      <c r="BR188" s="95" t="s">
        <v>74</v>
      </c>
      <c r="BS188" s="95" t="s">
        <v>138</v>
      </c>
    </row>
    <row r="189" spans="1:71" x14ac:dyDescent="0.25">
      <c r="A189"/>
      <c r="AA189"/>
      <c r="BQ189" s="100">
        <v>33601</v>
      </c>
      <c r="BR189" s="95" t="s">
        <v>74</v>
      </c>
      <c r="BS189" s="95" t="s">
        <v>138</v>
      </c>
    </row>
    <row r="190" spans="1:71" x14ac:dyDescent="0.25">
      <c r="A190"/>
      <c r="AA190"/>
      <c r="BQ190" s="100">
        <v>33701</v>
      </c>
      <c r="BR190" s="95" t="s">
        <v>77</v>
      </c>
      <c r="BS190" s="95" t="s">
        <v>138</v>
      </c>
    </row>
    <row r="191" spans="1:71" x14ac:dyDescent="0.25">
      <c r="A191"/>
      <c r="AA191"/>
      <c r="BQ191" s="100">
        <v>33801</v>
      </c>
      <c r="BR191" s="95" t="s">
        <v>77</v>
      </c>
      <c r="BS191" s="95" t="s">
        <v>138</v>
      </c>
    </row>
    <row r="192" spans="1:71" x14ac:dyDescent="0.25">
      <c r="A192"/>
      <c r="AA192"/>
      <c r="BQ192" s="100">
        <v>33805</v>
      </c>
      <c r="BR192" s="95" t="s">
        <v>77</v>
      </c>
      <c r="BS192" s="95" t="s">
        <v>138</v>
      </c>
    </row>
    <row r="193" spans="1:71" x14ac:dyDescent="0.25">
      <c r="A193"/>
      <c r="AA193"/>
      <c r="BQ193" s="100">
        <v>33806</v>
      </c>
      <c r="BR193" s="95" t="s">
        <v>77</v>
      </c>
      <c r="BS193" s="95" t="s">
        <v>138</v>
      </c>
    </row>
    <row r="194" spans="1:71" x14ac:dyDescent="0.25">
      <c r="A194"/>
      <c r="AA194"/>
      <c r="BQ194" s="100">
        <v>33808</v>
      </c>
      <c r="BR194" s="95" t="s">
        <v>77</v>
      </c>
      <c r="BS194" s="95" t="s">
        <v>138</v>
      </c>
    </row>
    <row r="195" spans="1:71" x14ac:dyDescent="0.25">
      <c r="A195"/>
      <c r="AA195"/>
      <c r="BQ195" s="100">
        <v>33821</v>
      </c>
      <c r="BR195" s="95" t="s">
        <v>77</v>
      </c>
      <c r="BS195" s="95" t="s">
        <v>138</v>
      </c>
    </row>
    <row r="196" spans="1:71" x14ac:dyDescent="0.25">
      <c r="A196"/>
      <c r="AA196"/>
      <c r="BQ196" s="100">
        <v>33822</v>
      </c>
      <c r="BR196" s="95" t="s">
        <v>77</v>
      </c>
      <c r="BS196" s="95" t="s">
        <v>138</v>
      </c>
    </row>
    <row r="197" spans="1:71" x14ac:dyDescent="0.25">
      <c r="A197"/>
      <c r="AA197"/>
      <c r="BQ197" s="100">
        <v>33824</v>
      </c>
      <c r="BR197" s="95" t="s">
        <v>77</v>
      </c>
      <c r="BS197" s="95" t="s">
        <v>138</v>
      </c>
    </row>
    <row r="198" spans="1:71" x14ac:dyDescent="0.25">
      <c r="A198"/>
      <c r="AA198"/>
      <c r="BQ198" s="100">
        <v>33828</v>
      </c>
      <c r="BR198" s="95" t="s">
        <v>77</v>
      </c>
      <c r="BS198" s="95" t="s">
        <v>138</v>
      </c>
    </row>
    <row r="199" spans="1:71" x14ac:dyDescent="0.25">
      <c r="A199"/>
      <c r="AA199"/>
      <c r="BQ199" s="100">
        <v>33841</v>
      </c>
      <c r="BR199" s="95" t="s">
        <v>77</v>
      </c>
      <c r="BS199" s="95" t="s">
        <v>138</v>
      </c>
    </row>
    <row r="200" spans="1:71" x14ac:dyDescent="0.25">
      <c r="A200"/>
      <c r="AA200"/>
      <c r="BQ200" s="100">
        <v>33842</v>
      </c>
      <c r="BR200" s="95" t="s">
        <v>77</v>
      </c>
      <c r="BS200" s="95" t="s">
        <v>138</v>
      </c>
    </row>
    <row r="201" spans="1:71" x14ac:dyDescent="0.25">
      <c r="A201"/>
      <c r="AA201"/>
      <c r="BQ201" s="100">
        <v>33843</v>
      </c>
      <c r="BR201" s="95" t="s">
        <v>77</v>
      </c>
      <c r="BS201" s="95" t="s">
        <v>138</v>
      </c>
    </row>
    <row r="202" spans="1:71" x14ac:dyDescent="0.25">
      <c r="A202"/>
      <c r="AA202"/>
      <c r="BQ202" s="100">
        <v>33844</v>
      </c>
      <c r="BR202" s="95" t="s">
        <v>77</v>
      </c>
      <c r="BS202" s="95" t="s">
        <v>138</v>
      </c>
    </row>
    <row r="203" spans="1:71" x14ac:dyDescent="0.25">
      <c r="A203"/>
      <c r="AA203"/>
      <c r="BQ203" s="100">
        <v>33845</v>
      </c>
      <c r="BR203" s="95" t="s">
        <v>77</v>
      </c>
      <c r="BS203" s="95" t="s">
        <v>138</v>
      </c>
    </row>
    <row r="204" spans="1:71" x14ac:dyDescent="0.25">
      <c r="A204"/>
      <c r="AA204"/>
      <c r="BQ204" s="100">
        <v>33901</v>
      </c>
      <c r="BR204" s="95" t="s">
        <v>76</v>
      </c>
      <c r="BS204" s="95" t="s">
        <v>138</v>
      </c>
    </row>
    <row r="205" spans="1:71" x14ac:dyDescent="0.25">
      <c r="A205"/>
      <c r="AA205"/>
      <c r="BQ205" s="100">
        <v>34004</v>
      </c>
      <c r="BR205" s="95" t="s">
        <v>76</v>
      </c>
      <c r="BS205" s="95" t="s">
        <v>138</v>
      </c>
    </row>
    <row r="206" spans="1:71" x14ac:dyDescent="0.25">
      <c r="A206"/>
      <c r="AA206"/>
      <c r="BQ206" s="100">
        <v>34012</v>
      </c>
      <c r="BR206" s="95" t="s">
        <v>76</v>
      </c>
      <c r="BS206" s="95" t="s">
        <v>138</v>
      </c>
    </row>
    <row r="207" spans="1:71" x14ac:dyDescent="0.25">
      <c r="A207"/>
      <c r="AA207"/>
      <c r="BQ207" s="100">
        <v>34021</v>
      </c>
      <c r="BR207" s="95" t="s">
        <v>76</v>
      </c>
      <c r="BS207" s="95" t="s">
        <v>138</v>
      </c>
    </row>
    <row r="208" spans="1:71" x14ac:dyDescent="0.25">
      <c r="A208"/>
      <c r="AA208"/>
      <c r="BQ208" s="100">
        <v>34022</v>
      </c>
      <c r="BR208" s="95" t="s">
        <v>76</v>
      </c>
      <c r="BS208" s="95" t="s">
        <v>138</v>
      </c>
    </row>
    <row r="209" spans="1:71" x14ac:dyDescent="0.25">
      <c r="A209"/>
      <c r="AA209"/>
      <c r="BQ209" s="100">
        <v>34034</v>
      </c>
      <c r="BR209" s="95" t="s">
        <v>76</v>
      </c>
      <c r="BS209" s="95" t="s">
        <v>138</v>
      </c>
    </row>
    <row r="210" spans="1:71" x14ac:dyDescent="0.25">
      <c r="A210"/>
      <c r="AA210"/>
      <c r="BQ210" s="100">
        <v>34101</v>
      </c>
      <c r="BR210" s="95" t="s">
        <v>76</v>
      </c>
      <c r="BS210" s="95" t="s">
        <v>138</v>
      </c>
    </row>
    <row r="211" spans="1:71" x14ac:dyDescent="0.25">
      <c r="A211"/>
      <c r="AA211"/>
      <c r="BQ211" s="100">
        <v>34142</v>
      </c>
      <c r="BR211" s="95" t="s">
        <v>76</v>
      </c>
      <c r="BS211" s="95" t="s">
        <v>138</v>
      </c>
    </row>
    <row r="212" spans="1:71" x14ac:dyDescent="0.25">
      <c r="A212"/>
      <c r="AA212"/>
      <c r="BQ212" s="100">
        <v>34192</v>
      </c>
      <c r="BR212" s="95" t="s">
        <v>76</v>
      </c>
      <c r="BS212" s="95" t="s">
        <v>138</v>
      </c>
    </row>
    <row r="213" spans="1:71" x14ac:dyDescent="0.25">
      <c r="A213"/>
      <c r="AA213"/>
      <c r="BQ213" s="100">
        <v>34201</v>
      </c>
      <c r="BR213" s="95" t="s">
        <v>76</v>
      </c>
      <c r="BS213" s="95" t="s">
        <v>138</v>
      </c>
    </row>
    <row r="214" spans="1:71" x14ac:dyDescent="0.25">
      <c r="A214"/>
      <c r="AA214"/>
      <c r="BQ214" s="100">
        <v>34401</v>
      </c>
      <c r="BR214" s="95" t="s">
        <v>78</v>
      </c>
      <c r="BS214" s="95" t="s">
        <v>138</v>
      </c>
    </row>
    <row r="215" spans="1:71" x14ac:dyDescent="0.25">
      <c r="A215"/>
      <c r="AA215"/>
      <c r="BQ215" s="100">
        <v>34501</v>
      </c>
      <c r="BR215" s="95" t="s">
        <v>78</v>
      </c>
      <c r="BS215" s="95" t="s">
        <v>138</v>
      </c>
    </row>
    <row r="216" spans="1:71" x14ac:dyDescent="0.25">
      <c r="A216"/>
      <c r="AA216"/>
      <c r="BQ216" s="100">
        <v>34502</v>
      </c>
      <c r="BR216" s="95" t="s">
        <v>78</v>
      </c>
      <c r="BS216" s="95" t="s">
        <v>138</v>
      </c>
    </row>
    <row r="217" spans="1:71" x14ac:dyDescent="0.25">
      <c r="A217"/>
      <c r="AA217"/>
      <c r="BQ217" s="100">
        <v>34506</v>
      </c>
      <c r="BR217" s="95" t="s">
        <v>78</v>
      </c>
      <c r="BS217" s="95" t="s">
        <v>138</v>
      </c>
    </row>
    <row r="218" spans="1:71" x14ac:dyDescent="0.25">
      <c r="A218"/>
      <c r="AA218"/>
      <c r="BQ218" s="100">
        <v>34507</v>
      </c>
      <c r="BR218" s="95" t="s">
        <v>78</v>
      </c>
      <c r="BS218" s="95" t="s">
        <v>138</v>
      </c>
    </row>
    <row r="219" spans="1:71" x14ac:dyDescent="0.25">
      <c r="A219"/>
      <c r="AA219"/>
      <c r="BQ219" s="100">
        <v>34509</v>
      </c>
      <c r="BR219" s="95" t="s">
        <v>78</v>
      </c>
      <c r="BS219" s="95" t="s">
        <v>138</v>
      </c>
    </row>
    <row r="220" spans="1:71" x14ac:dyDescent="0.25">
      <c r="A220"/>
      <c r="AA220"/>
      <c r="BQ220" s="100">
        <v>34521</v>
      </c>
      <c r="BR220" s="95" t="s">
        <v>78</v>
      </c>
      <c r="BS220" s="95" t="s">
        <v>138</v>
      </c>
    </row>
    <row r="221" spans="1:71" x14ac:dyDescent="0.25">
      <c r="A221"/>
      <c r="AA221"/>
      <c r="BQ221" s="100">
        <v>34522</v>
      </c>
      <c r="BR221" s="95" t="s">
        <v>78</v>
      </c>
      <c r="BS221" s="95" t="s">
        <v>138</v>
      </c>
    </row>
    <row r="222" spans="1:71" x14ac:dyDescent="0.25">
      <c r="A222"/>
      <c r="AA222"/>
      <c r="BQ222" s="100">
        <v>34525</v>
      </c>
      <c r="BR222" s="95" t="s">
        <v>78</v>
      </c>
      <c r="BS222" s="95" t="s">
        <v>138</v>
      </c>
    </row>
    <row r="223" spans="1:71" x14ac:dyDescent="0.25">
      <c r="A223"/>
      <c r="AA223"/>
      <c r="BQ223" s="100">
        <v>34526</v>
      </c>
      <c r="BR223" s="95" t="s">
        <v>78</v>
      </c>
      <c r="BS223" s="95" t="s">
        <v>138</v>
      </c>
    </row>
    <row r="224" spans="1:71" x14ac:dyDescent="0.25">
      <c r="A224"/>
      <c r="AA224"/>
      <c r="BQ224" s="100">
        <v>34532</v>
      </c>
      <c r="BR224" s="95" t="s">
        <v>78</v>
      </c>
      <c r="BS224" s="95" t="s">
        <v>138</v>
      </c>
    </row>
    <row r="225" spans="1:71" x14ac:dyDescent="0.25">
      <c r="A225"/>
      <c r="AA225"/>
      <c r="BQ225" s="100">
        <v>34533</v>
      </c>
      <c r="BR225" s="95" t="s">
        <v>78</v>
      </c>
      <c r="BS225" s="95" t="s">
        <v>138</v>
      </c>
    </row>
    <row r="226" spans="1:71" x14ac:dyDescent="0.25">
      <c r="A226"/>
      <c r="AA226"/>
      <c r="BQ226" s="100">
        <v>34534</v>
      </c>
      <c r="BR226" s="95" t="s">
        <v>78</v>
      </c>
      <c r="BS226" s="95" t="s">
        <v>138</v>
      </c>
    </row>
    <row r="227" spans="1:71" x14ac:dyDescent="0.25">
      <c r="A227"/>
      <c r="AA227"/>
      <c r="BQ227" s="100">
        <v>34535</v>
      </c>
      <c r="BR227" s="95" t="s">
        <v>78</v>
      </c>
      <c r="BS227" s="95" t="s">
        <v>138</v>
      </c>
    </row>
    <row r="228" spans="1:71" x14ac:dyDescent="0.25">
      <c r="A228"/>
      <c r="AA228"/>
      <c r="BQ228" s="100">
        <v>34543</v>
      </c>
      <c r="BR228" s="95" t="s">
        <v>78</v>
      </c>
      <c r="BS228" s="95" t="s">
        <v>138</v>
      </c>
    </row>
    <row r="229" spans="1:71" x14ac:dyDescent="0.25">
      <c r="A229"/>
      <c r="AA229"/>
      <c r="BQ229" s="100">
        <v>34545</v>
      </c>
      <c r="BR229" s="95" t="s">
        <v>78</v>
      </c>
      <c r="BS229" s="95" t="s">
        <v>138</v>
      </c>
    </row>
    <row r="230" spans="1:71" x14ac:dyDescent="0.25">
      <c r="A230"/>
      <c r="AA230"/>
      <c r="BQ230" s="100">
        <v>34561</v>
      </c>
      <c r="BR230" s="95" t="s">
        <v>78</v>
      </c>
      <c r="BS230" s="95" t="s">
        <v>138</v>
      </c>
    </row>
    <row r="231" spans="1:71" x14ac:dyDescent="0.25">
      <c r="A231"/>
      <c r="AA231"/>
      <c r="BQ231" s="100">
        <v>34562</v>
      </c>
      <c r="BR231" s="95" t="s">
        <v>74</v>
      </c>
      <c r="BS231" s="95" t="s">
        <v>138</v>
      </c>
    </row>
    <row r="232" spans="1:71" x14ac:dyDescent="0.25">
      <c r="A232"/>
      <c r="AA232"/>
      <c r="BQ232" s="100">
        <v>34601</v>
      </c>
      <c r="BR232" s="95" t="s">
        <v>78</v>
      </c>
      <c r="BS232" s="95" t="s">
        <v>138</v>
      </c>
    </row>
    <row r="233" spans="1:71" x14ac:dyDescent="0.25">
      <c r="A233"/>
      <c r="AA233"/>
      <c r="BQ233" s="100">
        <v>34701</v>
      </c>
      <c r="BR233" s="95" t="s">
        <v>79</v>
      </c>
      <c r="BS233" s="95" t="s">
        <v>138</v>
      </c>
    </row>
    <row r="234" spans="1:71" x14ac:dyDescent="0.25">
      <c r="A234"/>
      <c r="AA234"/>
      <c r="BQ234" s="100">
        <v>34801</v>
      </c>
      <c r="BR234" s="95" t="s">
        <v>79</v>
      </c>
      <c r="BS234" s="95" t="s">
        <v>138</v>
      </c>
    </row>
    <row r="235" spans="1:71" x14ac:dyDescent="0.25">
      <c r="A235"/>
      <c r="AA235"/>
      <c r="BQ235" s="100">
        <v>34802</v>
      </c>
      <c r="BR235" s="95" t="s">
        <v>79</v>
      </c>
      <c r="BS235" s="95" t="s">
        <v>138</v>
      </c>
    </row>
    <row r="236" spans="1:71" x14ac:dyDescent="0.25">
      <c r="A236"/>
      <c r="AA236"/>
      <c r="BQ236" s="100">
        <v>34806</v>
      </c>
      <c r="BR236" s="95" t="s">
        <v>79</v>
      </c>
      <c r="BS236" s="95" t="s">
        <v>138</v>
      </c>
    </row>
    <row r="237" spans="1:71" x14ac:dyDescent="0.25">
      <c r="A237"/>
      <c r="AA237"/>
      <c r="BQ237" s="100">
        <v>34813</v>
      </c>
      <c r="BR237" s="95" t="s">
        <v>79</v>
      </c>
      <c r="BS237" s="95" t="s">
        <v>138</v>
      </c>
    </row>
    <row r="238" spans="1:71" x14ac:dyDescent="0.25">
      <c r="A238"/>
      <c r="AA238"/>
      <c r="BQ238" s="100">
        <v>34815</v>
      </c>
      <c r="BR238" s="95" t="s">
        <v>79</v>
      </c>
      <c r="BS238" s="95" t="s">
        <v>138</v>
      </c>
    </row>
    <row r="239" spans="1:71" x14ac:dyDescent="0.25">
      <c r="A239"/>
      <c r="AA239"/>
      <c r="BQ239" s="100">
        <v>34901</v>
      </c>
      <c r="BR239" s="95" t="s">
        <v>79</v>
      </c>
      <c r="BS239" s="95" t="s">
        <v>138</v>
      </c>
    </row>
    <row r="240" spans="1:71" x14ac:dyDescent="0.25">
      <c r="A240"/>
      <c r="AA240"/>
      <c r="BQ240" s="100">
        <v>34952</v>
      </c>
      <c r="BR240" s="95" t="s">
        <v>79</v>
      </c>
      <c r="BS240" s="95" t="s">
        <v>138</v>
      </c>
    </row>
    <row r="241" spans="1:71" x14ac:dyDescent="0.25">
      <c r="A241"/>
      <c r="AA241"/>
      <c r="BQ241" s="100">
        <v>34953</v>
      </c>
      <c r="BR241" s="95" t="s">
        <v>79</v>
      </c>
      <c r="BS241" s="95" t="s">
        <v>138</v>
      </c>
    </row>
    <row r="242" spans="1:71" x14ac:dyDescent="0.25">
      <c r="A242"/>
      <c r="AA242"/>
      <c r="BQ242" s="100">
        <v>34958</v>
      </c>
      <c r="BR242" s="95" t="s">
        <v>79</v>
      </c>
      <c r="BS242" s="95" t="s">
        <v>138</v>
      </c>
    </row>
    <row r="243" spans="1:71" x14ac:dyDescent="0.25">
      <c r="A243"/>
      <c r="AA243"/>
      <c r="BQ243" s="100">
        <v>34961</v>
      </c>
      <c r="BR243" s="95" t="s">
        <v>79</v>
      </c>
      <c r="BS243" s="95" t="s">
        <v>138</v>
      </c>
    </row>
    <row r="244" spans="1:71" x14ac:dyDescent="0.25">
      <c r="A244"/>
      <c r="AA244"/>
      <c r="BQ244" s="100">
        <v>35002</v>
      </c>
      <c r="BR244" s="95" t="s">
        <v>80</v>
      </c>
      <c r="BS244" s="95" t="s">
        <v>139</v>
      </c>
    </row>
    <row r="245" spans="1:71" x14ac:dyDescent="0.25">
      <c r="A245"/>
      <c r="AA245"/>
      <c r="BQ245" s="100">
        <v>35101</v>
      </c>
      <c r="BR245" s="95" t="s">
        <v>80</v>
      </c>
      <c r="BS245" s="95" t="s">
        <v>139</v>
      </c>
    </row>
    <row r="246" spans="1:71" x14ac:dyDescent="0.25">
      <c r="A246"/>
      <c r="AA246"/>
      <c r="BQ246" s="100">
        <v>35124</v>
      </c>
      <c r="BR246" s="95" t="s">
        <v>80</v>
      </c>
      <c r="BS246" s="95" t="s">
        <v>139</v>
      </c>
    </row>
    <row r="247" spans="1:71" x14ac:dyDescent="0.25">
      <c r="A247"/>
      <c r="AA247"/>
      <c r="BQ247" s="100">
        <v>35131</v>
      </c>
      <c r="BR247" s="95" t="s">
        <v>80</v>
      </c>
      <c r="BS247" s="95" t="s">
        <v>139</v>
      </c>
    </row>
    <row r="248" spans="1:71" x14ac:dyDescent="0.25">
      <c r="A248"/>
      <c r="AA248"/>
      <c r="BQ248" s="100">
        <v>35132</v>
      </c>
      <c r="BR248" s="95" t="s">
        <v>80</v>
      </c>
      <c r="BS248" s="95" t="s">
        <v>139</v>
      </c>
    </row>
    <row r="249" spans="1:71" x14ac:dyDescent="0.25">
      <c r="A249"/>
      <c r="AA249"/>
      <c r="BQ249" s="100">
        <v>35134</v>
      </c>
      <c r="BR249" s="95" t="s">
        <v>80</v>
      </c>
      <c r="BS249" s="95" t="s">
        <v>139</v>
      </c>
    </row>
    <row r="250" spans="1:71" x14ac:dyDescent="0.25">
      <c r="A250"/>
      <c r="AA250"/>
      <c r="BQ250" s="100">
        <v>35135</v>
      </c>
      <c r="BR250" s="95" t="s">
        <v>80</v>
      </c>
      <c r="BS250" s="95" t="s">
        <v>139</v>
      </c>
    </row>
    <row r="251" spans="1:71" x14ac:dyDescent="0.25">
      <c r="A251"/>
      <c r="AA251"/>
      <c r="BQ251" s="100">
        <v>35137</v>
      </c>
      <c r="BR251" s="95" t="s">
        <v>80</v>
      </c>
      <c r="BS251" s="95" t="s">
        <v>139</v>
      </c>
    </row>
    <row r="252" spans="1:71" x14ac:dyDescent="0.25">
      <c r="A252"/>
      <c r="AA252"/>
      <c r="BQ252" s="100">
        <v>35201</v>
      </c>
      <c r="BR252" s="95" t="s">
        <v>80</v>
      </c>
      <c r="BS252" s="95" t="s">
        <v>139</v>
      </c>
    </row>
    <row r="253" spans="1:71" x14ac:dyDescent="0.25">
      <c r="A253"/>
      <c r="AA253"/>
      <c r="BQ253" s="100">
        <v>35301</v>
      </c>
      <c r="BR253" s="95" t="s">
        <v>81</v>
      </c>
      <c r="BS253" s="95" t="s">
        <v>139</v>
      </c>
    </row>
    <row r="254" spans="1:71" x14ac:dyDescent="0.25">
      <c r="A254"/>
      <c r="AA254"/>
      <c r="BQ254" s="100">
        <v>35491</v>
      </c>
      <c r="BR254" s="95" t="s">
        <v>80</v>
      </c>
      <c r="BS254" s="95" t="s">
        <v>139</v>
      </c>
    </row>
    <row r="255" spans="1:71" x14ac:dyDescent="0.25">
      <c r="A255"/>
      <c r="AA255"/>
      <c r="BQ255" s="100">
        <v>35493</v>
      </c>
      <c r="BR255" s="95" t="s">
        <v>80</v>
      </c>
      <c r="BS255" s="95" t="s">
        <v>139</v>
      </c>
    </row>
    <row r="256" spans="1:71" x14ac:dyDescent="0.25">
      <c r="A256"/>
      <c r="AA256"/>
      <c r="BQ256" s="100">
        <v>35601</v>
      </c>
      <c r="BR256" s="95" t="s">
        <v>81</v>
      </c>
      <c r="BS256" s="95" t="s">
        <v>139</v>
      </c>
    </row>
    <row r="257" spans="1:71" x14ac:dyDescent="0.25">
      <c r="A257"/>
      <c r="AA257"/>
      <c r="BQ257" s="100">
        <v>35604</v>
      </c>
      <c r="BR257" s="95" t="s">
        <v>81</v>
      </c>
      <c r="BS257" s="95" t="s">
        <v>139</v>
      </c>
    </row>
    <row r="258" spans="1:71" x14ac:dyDescent="0.25">
      <c r="A258"/>
      <c r="AA258"/>
      <c r="BQ258" s="100">
        <v>35701</v>
      </c>
      <c r="BR258" s="95" t="s">
        <v>81</v>
      </c>
      <c r="BS258" s="95" t="s">
        <v>139</v>
      </c>
    </row>
    <row r="259" spans="1:71" x14ac:dyDescent="0.25">
      <c r="A259"/>
      <c r="AA259"/>
      <c r="BQ259" s="100">
        <v>35703</v>
      </c>
      <c r="BR259" s="95" t="s">
        <v>81</v>
      </c>
      <c r="BS259" s="95" t="s">
        <v>139</v>
      </c>
    </row>
    <row r="260" spans="1:71" x14ac:dyDescent="0.25">
      <c r="A260"/>
      <c r="AA260"/>
      <c r="BQ260" s="100">
        <v>35707</v>
      </c>
      <c r="BR260" s="95" t="s">
        <v>81</v>
      </c>
      <c r="BS260" s="95" t="s">
        <v>139</v>
      </c>
    </row>
    <row r="261" spans="1:71" x14ac:dyDescent="0.25">
      <c r="A261"/>
      <c r="AA261"/>
      <c r="BQ261" s="100">
        <v>35708</v>
      </c>
      <c r="BR261" s="95" t="s">
        <v>81</v>
      </c>
      <c r="BS261" s="95" t="s">
        <v>139</v>
      </c>
    </row>
    <row r="262" spans="1:71" x14ac:dyDescent="0.25">
      <c r="A262"/>
      <c r="AA262"/>
      <c r="BQ262" s="100">
        <v>35709</v>
      </c>
      <c r="BR262" s="95" t="s">
        <v>81</v>
      </c>
      <c r="BS262" s="95" t="s">
        <v>139</v>
      </c>
    </row>
    <row r="263" spans="1:71" x14ac:dyDescent="0.25">
      <c r="A263"/>
      <c r="AA263"/>
      <c r="BQ263" s="100">
        <v>35731</v>
      </c>
      <c r="BR263" s="95" t="s">
        <v>81</v>
      </c>
      <c r="BS263" s="95" t="s">
        <v>139</v>
      </c>
    </row>
    <row r="264" spans="1:71" x14ac:dyDescent="0.25">
      <c r="A264"/>
      <c r="AA264"/>
      <c r="BQ264" s="100">
        <v>35733</v>
      </c>
      <c r="BR264" s="95" t="s">
        <v>81</v>
      </c>
      <c r="BS264" s="95" t="s">
        <v>139</v>
      </c>
    </row>
    <row r="265" spans="1:71" x14ac:dyDescent="0.25">
      <c r="A265"/>
      <c r="AA265"/>
      <c r="BQ265" s="100">
        <v>35734</v>
      </c>
      <c r="BR265" s="95" t="s">
        <v>81</v>
      </c>
      <c r="BS265" s="95" t="s">
        <v>139</v>
      </c>
    </row>
    <row r="266" spans="1:71" x14ac:dyDescent="0.25">
      <c r="A266"/>
      <c r="AA266"/>
      <c r="BQ266" s="100">
        <v>35735</v>
      </c>
      <c r="BR266" s="95" t="s">
        <v>81</v>
      </c>
      <c r="BS266" s="95" t="s">
        <v>139</v>
      </c>
    </row>
    <row r="267" spans="1:71" x14ac:dyDescent="0.25">
      <c r="A267"/>
      <c r="AA267"/>
      <c r="BQ267" s="100">
        <v>35751</v>
      </c>
      <c r="BR267" s="95" t="s">
        <v>81</v>
      </c>
      <c r="BS267" s="95" t="s">
        <v>139</v>
      </c>
    </row>
    <row r="268" spans="1:71" x14ac:dyDescent="0.25">
      <c r="A268"/>
      <c r="AA268"/>
      <c r="BQ268" s="100">
        <v>35755</v>
      </c>
      <c r="BR268" s="95" t="s">
        <v>81</v>
      </c>
      <c r="BS268" s="95" t="s">
        <v>139</v>
      </c>
    </row>
    <row r="269" spans="1:71" x14ac:dyDescent="0.25">
      <c r="A269"/>
      <c r="AA269"/>
      <c r="BQ269" s="100">
        <v>35801</v>
      </c>
      <c r="BR269" s="95" t="s">
        <v>81</v>
      </c>
      <c r="BS269" s="95" t="s">
        <v>139</v>
      </c>
    </row>
    <row r="270" spans="1:71" x14ac:dyDescent="0.25">
      <c r="A270"/>
      <c r="AA270"/>
      <c r="BQ270" s="100">
        <v>36001</v>
      </c>
      <c r="BR270" s="95" t="s">
        <v>82</v>
      </c>
      <c r="BS270" s="95" t="s">
        <v>139</v>
      </c>
    </row>
    <row r="271" spans="1:71" x14ac:dyDescent="0.25">
      <c r="A271"/>
      <c r="AA271"/>
      <c r="BQ271" s="100">
        <v>36004</v>
      </c>
      <c r="BR271" s="95" t="s">
        <v>82</v>
      </c>
      <c r="BS271" s="95" t="s">
        <v>139</v>
      </c>
    </row>
    <row r="272" spans="1:71" x14ac:dyDescent="0.25">
      <c r="A272"/>
      <c r="AA272"/>
      <c r="BQ272" s="100">
        <v>36005</v>
      </c>
      <c r="BR272" s="95" t="s">
        <v>82</v>
      </c>
      <c r="BS272" s="95" t="s">
        <v>139</v>
      </c>
    </row>
    <row r="273" spans="1:71" x14ac:dyDescent="0.25">
      <c r="A273"/>
      <c r="AA273"/>
      <c r="BQ273" s="100">
        <v>36006</v>
      </c>
      <c r="BR273" s="95" t="s">
        <v>82</v>
      </c>
      <c r="BS273" s="95" t="s">
        <v>139</v>
      </c>
    </row>
    <row r="274" spans="1:71" x14ac:dyDescent="0.25">
      <c r="A274"/>
      <c r="AA274"/>
      <c r="BQ274" s="100">
        <v>36007</v>
      </c>
      <c r="BR274" s="95" t="s">
        <v>82</v>
      </c>
      <c r="BS274" s="95" t="s">
        <v>139</v>
      </c>
    </row>
    <row r="275" spans="1:71" x14ac:dyDescent="0.25">
      <c r="A275"/>
      <c r="AA275"/>
      <c r="BQ275" s="100">
        <v>36010</v>
      </c>
      <c r="BR275" s="95" t="s">
        <v>82</v>
      </c>
      <c r="BS275" s="95" t="s">
        <v>139</v>
      </c>
    </row>
    <row r="276" spans="1:71" x14ac:dyDescent="0.25">
      <c r="A276"/>
      <c r="AA276"/>
      <c r="BQ276" s="100">
        <v>36017</v>
      </c>
      <c r="BR276" s="95" t="s">
        <v>82</v>
      </c>
      <c r="BS276" s="95" t="s">
        <v>139</v>
      </c>
    </row>
    <row r="277" spans="1:71" x14ac:dyDescent="0.25">
      <c r="A277"/>
      <c r="AA277"/>
      <c r="BQ277" s="100">
        <v>36018</v>
      </c>
      <c r="BR277" s="95" t="s">
        <v>82</v>
      </c>
      <c r="BS277" s="95" t="s">
        <v>139</v>
      </c>
    </row>
    <row r="278" spans="1:71" x14ac:dyDescent="0.25">
      <c r="A278"/>
      <c r="AA278"/>
      <c r="BQ278" s="100">
        <v>36221</v>
      </c>
      <c r="BR278" s="95" t="s">
        <v>82</v>
      </c>
      <c r="BS278" s="95" t="s">
        <v>139</v>
      </c>
    </row>
    <row r="279" spans="1:71" x14ac:dyDescent="0.25">
      <c r="A279"/>
      <c r="AA279"/>
      <c r="BQ279" s="100">
        <v>36222</v>
      </c>
      <c r="BR279" s="95" t="s">
        <v>82</v>
      </c>
      <c r="BS279" s="95" t="s">
        <v>139</v>
      </c>
    </row>
    <row r="280" spans="1:71" x14ac:dyDescent="0.25">
      <c r="A280"/>
      <c r="AA280"/>
      <c r="BQ280" s="100">
        <v>36225</v>
      </c>
      <c r="BR280" s="95" t="s">
        <v>82</v>
      </c>
      <c r="BS280" s="95" t="s">
        <v>139</v>
      </c>
    </row>
    <row r="281" spans="1:71" x14ac:dyDescent="0.25">
      <c r="A281"/>
      <c r="AA281"/>
      <c r="BQ281" s="100">
        <v>36233</v>
      </c>
      <c r="BR281" s="95" t="s">
        <v>82</v>
      </c>
      <c r="BS281" s="95" t="s">
        <v>139</v>
      </c>
    </row>
    <row r="282" spans="1:71" x14ac:dyDescent="0.25">
      <c r="A282"/>
      <c r="AA282"/>
      <c r="BQ282" s="100">
        <v>36234</v>
      </c>
      <c r="BR282" s="95" t="s">
        <v>82</v>
      </c>
      <c r="BS282" s="95" t="s">
        <v>139</v>
      </c>
    </row>
    <row r="283" spans="1:71" x14ac:dyDescent="0.25">
      <c r="A283"/>
      <c r="AA283"/>
      <c r="BQ283" s="100">
        <v>36235</v>
      </c>
      <c r="BR283" s="95" t="s">
        <v>82</v>
      </c>
      <c r="BS283" s="95" t="s">
        <v>139</v>
      </c>
    </row>
    <row r="284" spans="1:71" x14ac:dyDescent="0.25">
      <c r="A284"/>
      <c r="AA284"/>
      <c r="BQ284" s="100">
        <v>36236</v>
      </c>
      <c r="BR284" s="95" t="s">
        <v>82</v>
      </c>
      <c r="BS284" s="95" t="s">
        <v>139</v>
      </c>
    </row>
    <row r="285" spans="1:71" x14ac:dyDescent="0.25">
      <c r="A285"/>
      <c r="AA285"/>
      <c r="BQ285" s="100">
        <v>36251</v>
      </c>
      <c r="BR285" s="95" t="s">
        <v>82</v>
      </c>
      <c r="BS285" s="95" t="s">
        <v>139</v>
      </c>
    </row>
    <row r="286" spans="1:71" x14ac:dyDescent="0.25">
      <c r="A286"/>
      <c r="AA286"/>
      <c r="BQ286" s="100">
        <v>36262</v>
      </c>
      <c r="BR286" s="95" t="s">
        <v>82</v>
      </c>
      <c r="BS286" s="95" t="s">
        <v>139</v>
      </c>
    </row>
    <row r="287" spans="1:71" x14ac:dyDescent="0.25">
      <c r="A287"/>
      <c r="AA287"/>
      <c r="BQ287" s="100">
        <v>36263</v>
      </c>
      <c r="BR287" s="95" t="s">
        <v>82</v>
      </c>
      <c r="BS287" s="95" t="s">
        <v>139</v>
      </c>
    </row>
    <row r="288" spans="1:71" x14ac:dyDescent="0.25">
      <c r="A288"/>
      <c r="AA288"/>
      <c r="BQ288" s="100">
        <v>36272</v>
      </c>
      <c r="BR288" s="95" t="s">
        <v>82</v>
      </c>
      <c r="BS288" s="95" t="s">
        <v>139</v>
      </c>
    </row>
    <row r="289" spans="1:71" x14ac:dyDescent="0.25">
      <c r="A289"/>
      <c r="AA289"/>
      <c r="BQ289" s="100">
        <v>36273</v>
      </c>
      <c r="BR289" s="95" t="s">
        <v>82</v>
      </c>
      <c r="BS289" s="95" t="s">
        <v>139</v>
      </c>
    </row>
    <row r="290" spans="1:71" x14ac:dyDescent="0.25">
      <c r="A290"/>
      <c r="AA290"/>
      <c r="BQ290" s="100">
        <v>36301</v>
      </c>
      <c r="BR290" s="95" t="s">
        <v>82</v>
      </c>
      <c r="BS290" s="95" t="s">
        <v>139</v>
      </c>
    </row>
    <row r="291" spans="1:71" x14ac:dyDescent="0.25">
      <c r="A291"/>
      <c r="AA291"/>
      <c r="BQ291" s="100">
        <v>36401</v>
      </c>
      <c r="BR291" s="95" t="s">
        <v>82</v>
      </c>
      <c r="BS291" s="95" t="s">
        <v>139</v>
      </c>
    </row>
    <row r="292" spans="1:71" x14ac:dyDescent="0.25">
      <c r="A292"/>
      <c r="AA292"/>
      <c r="BQ292" s="100">
        <v>36452</v>
      </c>
      <c r="BR292" s="95" t="s">
        <v>82</v>
      </c>
      <c r="BS292" s="95" t="s">
        <v>139</v>
      </c>
    </row>
    <row r="293" spans="1:71" x14ac:dyDescent="0.25">
      <c r="A293"/>
      <c r="AA293"/>
      <c r="BQ293" s="100">
        <v>36453</v>
      </c>
      <c r="BR293" s="95" t="s">
        <v>82</v>
      </c>
      <c r="BS293" s="95" t="s">
        <v>139</v>
      </c>
    </row>
    <row r="294" spans="1:71" x14ac:dyDescent="0.25">
      <c r="A294"/>
      <c r="AA294"/>
      <c r="BQ294" s="100">
        <v>36461</v>
      </c>
      <c r="BR294" s="95" t="s">
        <v>80</v>
      </c>
      <c r="BS294" s="95" t="s">
        <v>139</v>
      </c>
    </row>
    <row r="295" spans="1:71" x14ac:dyDescent="0.25">
      <c r="A295"/>
      <c r="AA295"/>
      <c r="BQ295" s="100">
        <v>36464</v>
      </c>
      <c r="BR295" s="95" t="s">
        <v>82</v>
      </c>
      <c r="BS295" s="95" t="s">
        <v>139</v>
      </c>
    </row>
    <row r="296" spans="1:71" x14ac:dyDescent="0.25">
      <c r="A296"/>
      <c r="AA296"/>
      <c r="BQ296" s="100">
        <v>36471</v>
      </c>
      <c r="BR296" s="95" t="s">
        <v>82</v>
      </c>
      <c r="BS296" s="95" t="s">
        <v>139</v>
      </c>
    </row>
    <row r="297" spans="1:71" x14ac:dyDescent="0.25">
      <c r="A297"/>
      <c r="AA297"/>
      <c r="BQ297" s="100">
        <v>37001</v>
      </c>
      <c r="BR297" s="95" t="s">
        <v>83</v>
      </c>
      <c r="BS297" s="95" t="s">
        <v>140</v>
      </c>
    </row>
    <row r="298" spans="1:71" x14ac:dyDescent="0.25">
      <c r="A298"/>
      <c r="AA298"/>
      <c r="BQ298" s="100">
        <v>37004</v>
      </c>
      <c r="BR298" s="95" t="s">
        <v>83</v>
      </c>
      <c r="BS298" s="95" t="s">
        <v>140</v>
      </c>
    </row>
    <row r="299" spans="1:71" x14ac:dyDescent="0.25">
      <c r="A299"/>
      <c r="AA299"/>
      <c r="BQ299" s="100">
        <v>37005</v>
      </c>
      <c r="BR299" s="95" t="s">
        <v>83</v>
      </c>
      <c r="BS299" s="95" t="s">
        <v>140</v>
      </c>
    </row>
    <row r="300" spans="1:71" x14ac:dyDescent="0.25">
      <c r="A300"/>
      <c r="AA300"/>
      <c r="BQ300" s="100">
        <v>37006</v>
      </c>
      <c r="BR300" s="95" t="s">
        <v>83</v>
      </c>
      <c r="BS300" s="95" t="s">
        <v>140</v>
      </c>
    </row>
    <row r="301" spans="1:71" x14ac:dyDescent="0.25">
      <c r="A301"/>
      <c r="AA301"/>
      <c r="BQ301" s="100">
        <v>37007</v>
      </c>
      <c r="BR301" s="95" t="s">
        <v>83</v>
      </c>
      <c r="BS301" s="95" t="s">
        <v>140</v>
      </c>
    </row>
    <row r="302" spans="1:71" x14ac:dyDescent="0.25">
      <c r="A302"/>
      <c r="AA302"/>
      <c r="BQ302" s="100">
        <v>37008</v>
      </c>
      <c r="BR302" s="95" t="s">
        <v>83</v>
      </c>
      <c r="BS302" s="95" t="s">
        <v>140</v>
      </c>
    </row>
    <row r="303" spans="1:71" x14ac:dyDescent="0.25">
      <c r="A303"/>
      <c r="AA303"/>
      <c r="BQ303" s="100">
        <v>37010</v>
      </c>
      <c r="BR303" s="95" t="s">
        <v>83</v>
      </c>
      <c r="BS303" s="95" t="s">
        <v>140</v>
      </c>
    </row>
    <row r="304" spans="1:71" x14ac:dyDescent="0.25">
      <c r="A304"/>
      <c r="AA304"/>
      <c r="BQ304" s="100">
        <v>37011</v>
      </c>
      <c r="BR304" s="95" t="s">
        <v>83</v>
      </c>
      <c r="BS304" s="95" t="s">
        <v>140</v>
      </c>
    </row>
    <row r="305" spans="1:71" x14ac:dyDescent="0.25">
      <c r="A305"/>
      <c r="AA305"/>
      <c r="BQ305" s="100">
        <v>37301</v>
      </c>
      <c r="BR305" s="95" t="s">
        <v>83</v>
      </c>
      <c r="BS305" s="95" t="s">
        <v>140</v>
      </c>
    </row>
    <row r="306" spans="1:71" x14ac:dyDescent="0.25">
      <c r="A306"/>
      <c r="AA306"/>
      <c r="BQ306" s="100">
        <v>37302</v>
      </c>
      <c r="BR306" s="95" t="s">
        <v>83</v>
      </c>
      <c r="BS306" s="95" t="s">
        <v>140</v>
      </c>
    </row>
    <row r="307" spans="1:71" x14ac:dyDescent="0.25">
      <c r="A307"/>
      <c r="AA307"/>
      <c r="BQ307" s="100">
        <v>37304</v>
      </c>
      <c r="BR307" s="95" t="s">
        <v>83</v>
      </c>
      <c r="BS307" s="95" t="s">
        <v>140</v>
      </c>
    </row>
    <row r="308" spans="1:71" x14ac:dyDescent="0.25">
      <c r="A308"/>
      <c r="AA308"/>
      <c r="BQ308" s="100">
        <v>37305</v>
      </c>
      <c r="BR308" s="95" t="s">
        <v>83</v>
      </c>
      <c r="BS308" s="95" t="s">
        <v>140</v>
      </c>
    </row>
    <row r="309" spans="1:71" x14ac:dyDescent="0.25">
      <c r="A309"/>
      <c r="AA309"/>
      <c r="BQ309" s="100">
        <v>37311</v>
      </c>
      <c r="BR309" s="95" t="s">
        <v>83</v>
      </c>
      <c r="BS309" s="95" t="s">
        <v>140</v>
      </c>
    </row>
    <row r="310" spans="1:71" x14ac:dyDescent="0.25">
      <c r="A310"/>
      <c r="AA310"/>
      <c r="BQ310" s="100">
        <v>37312</v>
      </c>
      <c r="BR310" s="95" t="s">
        <v>83</v>
      </c>
      <c r="BS310" s="95" t="s">
        <v>140</v>
      </c>
    </row>
    <row r="311" spans="1:71" x14ac:dyDescent="0.25">
      <c r="A311"/>
      <c r="AA311"/>
      <c r="BQ311" s="100">
        <v>37314</v>
      </c>
      <c r="BR311" s="95" t="s">
        <v>83</v>
      </c>
      <c r="BS311" s="95" t="s">
        <v>140</v>
      </c>
    </row>
    <row r="312" spans="1:71" x14ac:dyDescent="0.25">
      <c r="A312"/>
      <c r="AA312"/>
      <c r="BQ312" s="100">
        <v>37315</v>
      </c>
      <c r="BR312" s="95" t="s">
        <v>83</v>
      </c>
      <c r="BS312" s="95" t="s">
        <v>140</v>
      </c>
    </row>
    <row r="313" spans="1:71" x14ac:dyDescent="0.25">
      <c r="A313"/>
      <c r="AA313"/>
      <c r="BQ313" s="100">
        <v>37316</v>
      </c>
      <c r="BR313" s="95" t="s">
        <v>83</v>
      </c>
      <c r="BS313" s="95" t="s">
        <v>140</v>
      </c>
    </row>
    <row r="314" spans="1:71" x14ac:dyDescent="0.25">
      <c r="A314"/>
      <c r="AA314"/>
      <c r="BQ314" s="100">
        <v>37321</v>
      </c>
      <c r="BR314" s="95" t="s">
        <v>83</v>
      </c>
      <c r="BS314" s="95" t="s">
        <v>140</v>
      </c>
    </row>
    <row r="315" spans="1:71" x14ac:dyDescent="0.25">
      <c r="A315"/>
      <c r="AA315"/>
      <c r="BQ315" s="100">
        <v>37322</v>
      </c>
      <c r="BR315" s="95" t="s">
        <v>83</v>
      </c>
      <c r="BS315" s="95" t="s">
        <v>140</v>
      </c>
    </row>
    <row r="316" spans="1:71" x14ac:dyDescent="0.25">
      <c r="A316"/>
      <c r="AA316"/>
      <c r="BQ316" s="100">
        <v>37323</v>
      </c>
      <c r="BR316" s="95" t="s">
        <v>83</v>
      </c>
      <c r="BS316" s="95" t="s">
        <v>140</v>
      </c>
    </row>
    <row r="317" spans="1:71" x14ac:dyDescent="0.25">
      <c r="A317"/>
      <c r="AA317"/>
      <c r="BQ317" s="100">
        <v>37324</v>
      </c>
      <c r="BR317" s="95" t="s">
        <v>83</v>
      </c>
      <c r="BS317" s="95" t="s">
        <v>140</v>
      </c>
    </row>
    <row r="318" spans="1:71" x14ac:dyDescent="0.25">
      <c r="A318"/>
      <c r="AA318"/>
      <c r="BQ318" s="100">
        <v>37331</v>
      </c>
      <c r="BR318" s="95" t="s">
        <v>83</v>
      </c>
      <c r="BS318" s="95" t="s">
        <v>140</v>
      </c>
    </row>
    <row r="319" spans="1:71" x14ac:dyDescent="0.25">
      <c r="A319"/>
      <c r="AA319"/>
      <c r="BQ319" s="100">
        <v>37332</v>
      </c>
      <c r="BR319" s="95" t="s">
        <v>83</v>
      </c>
      <c r="BS319" s="95" t="s">
        <v>140</v>
      </c>
    </row>
    <row r="320" spans="1:71" x14ac:dyDescent="0.25">
      <c r="A320"/>
      <c r="AA320"/>
      <c r="BQ320" s="100">
        <v>37333</v>
      </c>
      <c r="BR320" s="95" t="s">
        <v>83</v>
      </c>
      <c r="BS320" s="95" t="s">
        <v>140</v>
      </c>
    </row>
    <row r="321" spans="1:71" x14ac:dyDescent="0.25">
      <c r="A321"/>
      <c r="AA321"/>
      <c r="BQ321" s="100">
        <v>37335</v>
      </c>
      <c r="BR321" s="95" t="s">
        <v>83</v>
      </c>
      <c r="BS321" s="95" t="s">
        <v>140</v>
      </c>
    </row>
    <row r="322" spans="1:71" x14ac:dyDescent="0.25">
      <c r="A322"/>
      <c r="AA322"/>
      <c r="BQ322" s="100">
        <v>37336</v>
      </c>
      <c r="BR322" s="95" t="s">
        <v>83</v>
      </c>
      <c r="BS322" s="95" t="s">
        <v>140</v>
      </c>
    </row>
    <row r="323" spans="1:71" x14ac:dyDescent="0.25">
      <c r="A323"/>
      <c r="AA323"/>
      <c r="BQ323" s="100">
        <v>37341</v>
      </c>
      <c r="BR323" s="95" t="s">
        <v>83</v>
      </c>
      <c r="BS323" s="95" t="s">
        <v>140</v>
      </c>
    </row>
    <row r="324" spans="1:71" x14ac:dyDescent="0.25">
      <c r="A324"/>
      <c r="AA324"/>
      <c r="BQ324" s="100">
        <v>37343</v>
      </c>
      <c r="BR324" s="95" t="s">
        <v>83</v>
      </c>
      <c r="BS324" s="95" t="s">
        <v>140</v>
      </c>
    </row>
    <row r="325" spans="1:71" x14ac:dyDescent="0.25">
      <c r="A325"/>
      <c r="AA325"/>
      <c r="BQ325" s="100">
        <v>37344</v>
      </c>
      <c r="BR325" s="95" t="s">
        <v>83</v>
      </c>
      <c r="BS325" s="95" t="s">
        <v>140</v>
      </c>
    </row>
    <row r="326" spans="1:71" x14ac:dyDescent="0.25">
      <c r="A326"/>
      <c r="AA326"/>
      <c r="BQ326" s="100">
        <v>37346</v>
      </c>
      <c r="BR326" s="95" t="s">
        <v>83</v>
      </c>
      <c r="BS326" s="95" t="s">
        <v>140</v>
      </c>
    </row>
    <row r="327" spans="1:71" x14ac:dyDescent="0.25">
      <c r="A327"/>
      <c r="AA327"/>
      <c r="BQ327" s="100">
        <v>37347</v>
      </c>
      <c r="BR327" s="95" t="s">
        <v>83</v>
      </c>
      <c r="BS327" s="95" t="s">
        <v>140</v>
      </c>
    </row>
    <row r="328" spans="1:71" x14ac:dyDescent="0.25">
      <c r="A328"/>
      <c r="AA328"/>
      <c r="BQ328" s="100">
        <v>37348</v>
      </c>
      <c r="BR328" s="95" t="s">
        <v>83</v>
      </c>
      <c r="BS328" s="95" t="s">
        <v>140</v>
      </c>
    </row>
    <row r="329" spans="1:71" x14ac:dyDescent="0.25">
      <c r="A329"/>
      <c r="AA329"/>
      <c r="BQ329" s="100">
        <v>37349</v>
      </c>
      <c r="BR329" s="95" t="s">
        <v>83</v>
      </c>
      <c r="BS329" s="95" t="s">
        <v>140</v>
      </c>
    </row>
    <row r="330" spans="1:71" x14ac:dyDescent="0.25">
      <c r="A330"/>
      <c r="AA330"/>
      <c r="BQ330" s="100">
        <v>37350</v>
      </c>
      <c r="BR330" s="95" t="s">
        <v>83</v>
      </c>
      <c r="BS330" s="95" t="s">
        <v>140</v>
      </c>
    </row>
    <row r="331" spans="1:71" x14ac:dyDescent="0.25">
      <c r="A331"/>
      <c r="AA331"/>
      <c r="BQ331" s="100">
        <v>37351</v>
      </c>
      <c r="BR331" s="95" t="s">
        <v>83</v>
      </c>
      <c r="BS331" s="95" t="s">
        <v>140</v>
      </c>
    </row>
    <row r="332" spans="1:71" x14ac:dyDescent="0.25">
      <c r="A332"/>
      <c r="AA332"/>
      <c r="BQ332" s="100">
        <v>37361</v>
      </c>
      <c r="BR332" s="95" t="s">
        <v>83</v>
      </c>
      <c r="BS332" s="95" t="s">
        <v>140</v>
      </c>
    </row>
    <row r="333" spans="1:71" x14ac:dyDescent="0.25">
      <c r="A333"/>
      <c r="AA333"/>
      <c r="BQ333" s="100">
        <v>37362</v>
      </c>
      <c r="BR333" s="95" t="s">
        <v>83</v>
      </c>
      <c r="BS333" s="95" t="s">
        <v>140</v>
      </c>
    </row>
    <row r="334" spans="1:71" x14ac:dyDescent="0.25">
      <c r="A334"/>
      <c r="AA334"/>
      <c r="BQ334" s="100">
        <v>37363</v>
      </c>
      <c r="BR334" s="95" t="s">
        <v>83</v>
      </c>
      <c r="BS334" s="95" t="s">
        <v>140</v>
      </c>
    </row>
    <row r="335" spans="1:71" x14ac:dyDescent="0.25">
      <c r="A335"/>
      <c r="AA335"/>
      <c r="BQ335" s="100">
        <v>37364</v>
      </c>
      <c r="BR335" s="95" t="s">
        <v>83</v>
      </c>
      <c r="BS335" s="95" t="s">
        <v>140</v>
      </c>
    </row>
    <row r="336" spans="1:71" x14ac:dyDescent="0.25">
      <c r="A336"/>
      <c r="AA336"/>
      <c r="BQ336" s="100">
        <v>37365</v>
      </c>
      <c r="BR336" s="95" t="s">
        <v>83</v>
      </c>
      <c r="BS336" s="95" t="s">
        <v>140</v>
      </c>
    </row>
    <row r="337" spans="1:71" x14ac:dyDescent="0.25">
      <c r="A337"/>
      <c r="AA337"/>
      <c r="BQ337" s="100">
        <v>37366</v>
      </c>
      <c r="BR337" s="95" t="s">
        <v>83</v>
      </c>
      <c r="BS337" s="95" t="s">
        <v>140</v>
      </c>
    </row>
    <row r="338" spans="1:71" x14ac:dyDescent="0.25">
      <c r="A338"/>
      <c r="AA338"/>
      <c r="BQ338" s="100">
        <v>37367</v>
      </c>
      <c r="BR338" s="95" t="s">
        <v>83</v>
      </c>
      <c r="BS338" s="95" t="s">
        <v>140</v>
      </c>
    </row>
    <row r="339" spans="1:71" x14ac:dyDescent="0.25">
      <c r="A339"/>
      <c r="AA339"/>
      <c r="BQ339" s="100">
        <v>37371</v>
      </c>
      <c r="BR339" s="95" t="s">
        <v>83</v>
      </c>
      <c r="BS339" s="95" t="s">
        <v>140</v>
      </c>
    </row>
    <row r="340" spans="1:71" x14ac:dyDescent="0.25">
      <c r="A340"/>
      <c r="AA340"/>
      <c r="BQ340" s="100">
        <v>37372</v>
      </c>
      <c r="BR340" s="95" t="s">
        <v>83</v>
      </c>
      <c r="BS340" s="95" t="s">
        <v>140</v>
      </c>
    </row>
    <row r="341" spans="1:71" x14ac:dyDescent="0.25">
      <c r="A341"/>
      <c r="AA341"/>
      <c r="BQ341" s="100">
        <v>37373</v>
      </c>
      <c r="BR341" s="95" t="s">
        <v>83</v>
      </c>
      <c r="BS341" s="95" t="s">
        <v>140</v>
      </c>
    </row>
    <row r="342" spans="1:71" x14ac:dyDescent="0.25">
      <c r="A342"/>
      <c r="AA342"/>
      <c r="BQ342" s="100">
        <v>37381</v>
      </c>
      <c r="BR342" s="95" t="s">
        <v>83</v>
      </c>
      <c r="BS342" s="95" t="s">
        <v>140</v>
      </c>
    </row>
    <row r="343" spans="1:71" x14ac:dyDescent="0.25">
      <c r="A343"/>
      <c r="AA343"/>
      <c r="BQ343" s="100">
        <v>37382</v>
      </c>
      <c r="BR343" s="95" t="s">
        <v>83</v>
      </c>
      <c r="BS343" s="95" t="s">
        <v>140</v>
      </c>
    </row>
    <row r="344" spans="1:71" x14ac:dyDescent="0.25">
      <c r="A344"/>
      <c r="AA344"/>
      <c r="BQ344" s="100">
        <v>37384</v>
      </c>
      <c r="BR344" s="95" t="s">
        <v>83</v>
      </c>
      <c r="BS344" s="95" t="s">
        <v>140</v>
      </c>
    </row>
    <row r="345" spans="1:71" x14ac:dyDescent="0.25">
      <c r="A345"/>
      <c r="AA345"/>
      <c r="BQ345" s="100">
        <v>37401</v>
      </c>
      <c r="BR345" s="95" t="s">
        <v>83</v>
      </c>
      <c r="BS345" s="95" t="s">
        <v>140</v>
      </c>
    </row>
    <row r="346" spans="1:71" x14ac:dyDescent="0.25">
      <c r="A346"/>
      <c r="AA346"/>
      <c r="BQ346" s="100">
        <v>37501</v>
      </c>
      <c r="BR346" s="95" t="s">
        <v>83</v>
      </c>
      <c r="BS346" s="95" t="s">
        <v>140</v>
      </c>
    </row>
    <row r="347" spans="1:71" x14ac:dyDescent="0.25">
      <c r="A347"/>
      <c r="AA347"/>
      <c r="BQ347" s="100">
        <v>37701</v>
      </c>
      <c r="BR347" s="95" t="s">
        <v>84</v>
      </c>
      <c r="BS347" s="95" t="s">
        <v>140</v>
      </c>
    </row>
    <row r="348" spans="1:71" x14ac:dyDescent="0.25">
      <c r="A348"/>
      <c r="AA348"/>
      <c r="BQ348" s="100">
        <v>37801</v>
      </c>
      <c r="BR348" s="95" t="s">
        <v>84</v>
      </c>
      <c r="BS348" s="95" t="s">
        <v>140</v>
      </c>
    </row>
    <row r="349" spans="1:71" x14ac:dyDescent="0.25">
      <c r="A349"/>
      <c r="AA349"/>
      <c r="BQ349" s="100">
        <v>37802</v>
      </c>
      <c r="BR349" s="95" t="s">
        <v>84</v>
      </c>
      <c r="BS349" s="95" t="s">
        <v>140</v>
      </c>
    </row>
    <row r="350" spans="1:71" x14ac:dyDescent="0.25">
      <c r="A350"/>
      <c r="AA350"/>
      <c r="BQ350" s="100">
        <v>37803</v>
      </c>
      <c r="BR350" s="95" t="s">
        <v>84</v>
      </c>
      <c r="BS350" s="95" t="s">
        <v>140</v>
      </c>
    </row>
    <row r="351" spans="1:71" x14ac:dyDescent="0.25">
      <c r="A351"/>
      <c r="AA351"/>
      <c r="BQ351" s="100">
        <v>37804</v>
      </c>
      <c r="BR351" s="95" t="s">
        <v>84</v>
      </c>
      <c r="BS351" s="95" t="s">
        <v>140</v>
      </c>
    </row>
    <row r="352" spans="1:71" x14ac:dyDescent="0.25">
      <c r="A352"/>
      <c r="AA352"/>
      <c r="BQ352" s="100">
        <v>37806</v>
      </c>
      <c r="BR352" s="95" t="s">
        <v>84</v>
      </c>
      <c r="BS352" s="95" t="s">
        <v>140</v>
      </c>
    </row>
    <row r="353" spans="1:71" x14ac:dyDescent="0.25">
      <c r="A353"/>
      <c r="AA353"/>
      <c r="BQ353" s="100">
        <v>37807</v>
      </c>
      <c r="BR353" s="95" t="s">
        <v>84</v>
      </c>
      <c r="BS353" s="95" t="s">
        <v>140</v>
      </c>
    </row>
    <row r="354" spans="1:71" x14ac:dyDescent="0.25">
      <c r="A354"/>
      <c r="AA354"/>
      <c r="BQ354" s="100">
        <v>37808</v>
      </c>
      <c r="BR354" s="95" t="s">
        <v>84</v>
      </c>
      <c r="BS354" s="95" t="s">
        <v>140</v>
      </c>
    </row>
    <row r="355" spans="1:71" x14ac:dyDescent="0.25">
      <c r="A355"/>
      <c r="AA355"/>
      <c r="BQ355" s="100">
        <v>37809</v>
      </c>
      <c r="BR355" s="95" t="s">
        <v>84</v>
      </c>
      <c r="BS355" s="95" t="s">
        <v>140</v>
      </c>
    </row>
    <row r="356" spans="1:71" x14ac:dyDescent="0.25">
      <c r="A356"/>
      <c r="AA356"/>
      <c r="BQ356" s="100">
        <v>37810</v>
      </c>
      <c r="BR356" s="95" t="s">
        <v>84</v>
      </c>
      <c r="BS356" s="95" t="s">
        <v>140</v>
      </c>
    </row>
    <row r="357" spans="1:71" x14ac:dyDescent="0.25">
      <c r="A357"/>
      <c r="AA357"/>
      <c r="BQ357" s="100">
        <v>37816</v>
      </c>
      <c r="BR357" s="95" t="s">
        <v>84</v>
      </c>
      <c r="BS357" s="95" t="s">
        <v>140</v>
      </c>
    </row>
    <row r="358" spans="1:71" x14ac:dyDescent="0.25">
      <c r="A358"/>
      <c r="AA358"/>
      <c r="BQ358" s="100">
        <v>37817</v>
      </c>
      <c r="BR358" s="95" t="s">
        <v>84</v>
      </c>
      <c r="BS358" s="95" t="s">
        <v>140</v>
      </c>
    </row>
    <row r="359" spans="1:71" x14ac:dyDescent="0.25">
      <c r="A359"/>
      <c r="AA359"/>
      <c r="BQ359" s="100">
        <v>37818</v>
      </c>
      <c r="BR359" s="95" t="s">
        <v>84</v>
      </c>
      <c r="BS359" s="95" t="s">
        <v>140</v>
      </c>
    </row>
    <row r="360" spans="1:71" x14ac:dyDescent="0.25">
      <c r="A360"/>
      <c r="AA360"/>
      <c r="BQ360" s="100">
        <v>37821</v>
      </c>
      <c r="BR360" s="95" t="s">
        <v>85</v>
      </c>
      <c r="BS360" s="95" t="s">
        <v>140</v>
      </c>
    </row>
    <row r="361" spans="1:71" x14ac:dyDescent="0.25">
      <c r="A361"/>
      <c r="AA361"/>
      <c r="BQ361" s="100">
        <v>37824</v>
      </c>
      <c r="BR361" s="95" t="s">
        <v>84</v>
      </c>
      <c r="BS361" s="95" t="s">
        <v>140</v>
      </c>
    </row>
    <row r="362" spans="1:71" x14ac:dyDescent="0.25">
      <c r="A362"/>
      <c r="AA362"/>
      <c r="BQ362" s="100">
        <v>37825</v>
      </c>
      <c r="BR362" s="95" t="s">
        <v>84</v>
      </c>
      <c r="BS362" s="95" t="s">
        <v>140</v>
      </c>
    </row>
    <row r="363" spans="1:71" x14ac:dyDescent="0.25">
      <c r="A363"/>
      <c r="AA363"/>
      <c r="BQ363" s="100">
        <v>37826</v>
      </c>
      <c r="BR363" s="95" t="s">
        <v>84</v>
      </c>
      <c r="BS363" s="95" t="s">
        <v>140</v>
      </c>
    </row>
    <row r="364" spans="1:71" x14ac:dyDescent="0.25">
      <c r="A364"/>
      <c r="AA364"/>
      <c r="BQ364" s="100">
        <v>37831</v>
      </c>
      <c r="BR364" s="95" t="s">
        <v>84</v>
      </c>
      <c r="BS364" s="95" t="s">
        <v>140</v>
      </c>
    </row>
    <row r="365" spans="1:71" x14ac:dyDescent="0.25">
      <c r="A365"/>
      <c r="AA365"/>
      <c r="BQ365" s="100">
        <v>37832</v>
      </c>
      <c r="BR365" s="95" t="s">
        <v>84</v>
      </c>
      <c r="BS365" s="95" t="s">
        <v>140</v>
      </c>
    </row>
    <row r="366" spans="1:71" x14ac:dyDescent="0.25">
      <c r="A366"/>
      <c r="AA366"/>
      <c r="BQ366" s="100">
        <v>37833</v>
      </c>
      <c r="BR366" s="95" t="s">
        <v>84</v>
      </c>
      <c r="BS366" s="95" t="s">
        <v>140</v>
      </c>
    </row>
    <row r="367" spans="1:71" x14ac:dyDescent="0.25">
      <c r="A367"/>
      <c r="AA367"/>
      <c r="BQ367" s="100">
        <v>37841</v>
      </c>
      <c r="BR367" s="95" t="s">
        <v>84</v>
      </c>
      <c r="BS367" s="95" t="s">
        <v>140</v>
      </c>
    </row>
    <row r="368" spans="1:71" x14ac:dyDescent="0.25">
      <c r="A368"/>
      <c r="AA368"/>
      <c r="BQ368" s="100">
        <v>37842</v>
      </c>
      <c r="BR368" s="95" t="s">
        <v>84</v>
      </c>
      <c r="BS368" s="95" t="s">
        <v>140</v>
      </c>
    </row>
    <row r="369" spans="1:71" x14ac:dyDescent="0.25">
      <c r="A369"/>
      <c r="AA369"/>
      <c r="BQ369" s="100">
        <v>37843</v>
      </c>
      <c r="BR369" s="95" t="s">
        <v>84</v>
      </c>
      <c r="BS369" s="95" t="s">
        <v>140</v>
      </c>
    </row>
    <row r="370" spans="1:71" x14ac:dyDescent="0.25">
      <c r="A370"/>
      <c r="AA370"/>
      <c r="BQ370" s="100">
        <v>37846</v>
      </c>
      <c r="BR370" s="95" t="s">
        <v>84</v>
      </c>
      <c r="BS370" s="95" t="s">
        <v>140</v>
      </c>
    </row>
    <row r="371" spans="1:71" x14ac:dyDescent="0.25">
      <c r="A371"/>
      <c r="AA371"/>
      <c r="BQ371" s="100">
        <v>37852</v>
      </c>
      <c r="BR371" s="95" t="s">
        <v>84</v>
      </c>
      <c r="BS371" s="95" t="s">
        <v>140</v>
      </c>
    </row>
    <row r="372" spans="1:71" x14ac:dyDescent="0.25">
      <c r="A372"/>
      <c r="AA372"/>
      <c r="BQ372" s="100">
        <v>37853</v>
      </c>
      <c r="BR372" s="95" t="s">
        <v>84</v>
      </c>
      <c r="BS372" s="95" t="s">
        <v>140</v>
      </c>
    </row>
    <row r="373" spans="1:71" x14ac:dyDescent="0.25">
      <c r="A373"/>
      <c r="AA373"/>
      <c r="BQ373" s="100">
        <v>37855</v>
      </c>
      <c r="BR373" s="95" t="s">
        <v>84</v>
      </c>
      <c r="BS373" s="95" t="s">
        <v>140</v>
      </c>
    </row>
    <row r="374" spans="1:71" x14ac:dyDescent="0.25">
      <c r="A374"/>
      <c r="AA374"/>
      <c r="BQ374" s="100">
        <v>37856</v>
      </c>
      <c r="BR374" s="95" t="s">
        <v>84</v>
      </c>
      <c r="BS374" s="95" t="s">
        <v>140</v>
      </c>
    </row>
    <row r="375" spans="1:71" x14ac:dyDescent="0.25">
      <c r="A375"/>
      <c r="AA375"/>
      <c r="BQ375" s="100">
        <v>37861</v>
      </c>
      <c r="BR375" s="95" t="s">
        <v>84</v>
      </c>
      <c r="BS375" s="95" t="s">
        <v>140</v>
      </c>
    </row>
    <row r="376" spans="1:71" x14ac:dyDescent="0.25">
      <c r="A376"/>
      <c r="AA376"/>
      <c r="BQ376" s="100">
        <v>37862</v>
      </c>
      <c r="BR376" s="95" t="s">
        <v>84</v>
      </c>
      <c r="BS376" s="95" t="s">
        <v>140</v>
      </c>
    </row>
    <row r="377" spans="1:71" x14ac:dyDescent="0.25">
      <c r="A377"/>
      <c r="AA377"/>
      <c r="BQ377" s="100">
        <v>37871</v>
      </c>
      <c r="BR377" s="95" t="s">
        <v>84</v>
      </c>
      <c r="BS377" s="95" t="s">
        <v>140</v>
      </c>
    </row>
    <row r="378" spans="1:71" x14ac:dyDescent="0.25">
      <c r="A378"/>
      <c r="AA378"/>
      <c r="BQ378" s="100">
        <v>37872</v>
      </c>
      <c r="BR378" s="95" t="s">
        <v>84</v>
      </c>
      <c r="BS378" s="95" t="s">
        <v>140</v>
      </c>
    </row>
    <row r="379" spans="1:71" x14ac:dyDescent="0.25">
      <c r="A379"/>
      <c r="AA379"/>
      <c r="BQ379" s="100">
        <v>37873</v>
      </c>
      <c r="BR379" s="95" t="s">
        <v>84</v>
      </c>
      <c r="BS379" s="95" t="s">
        <v>140</v>
      </c>
    </row>
    <row r="380" spans="1:71" x14ac:dyDescent="0.25">
      <c r="A380"/>
      <c r="AA380"/>
      <c r="BQ380" s="100">
        <v>37881</v>
      </c>
      <c r="BR380" s="95" t="s">
        <v>84</v>
      </c>
      <c r="BS380" s="95" t="s">
        <v>140</v>
      </c>
    </row>
    <row r="381" spans="1:71" x14ac:dyDescent="0.25">
      <c r="A381"/>
      <c r="AA381"/>
      <c r="BQ381" s="100">
        <v>37882</v>
      </c>
      <c r="BR381" s="95" t="s">
        <v>84</v>
      </c>
      <c r="BS381" s="95" t="s">
        <v>140</v>
      </c>
    </row>
    <row r="382" spans="1:71" x14ac:dyDescent="0.25">
      <c r="A382"/>
      <c r="AA382"/>
      <c r="BQ382" s="100">
        <v>37883</v>
      </c>
      <c r="BR382" s="95" t="s">
        <v>84</v>
      </c>
      <c r="BS382" s="95" t="s">
        <v>140</v>
      </c>
    </row>
    <row r="383" spans="1:71" x14ac:dyDescent="0.25">
      <c r="A383"/>
      <c r="AA383"/>
      <c r="BQ383" s="100">
        <v>37891</v>
      </c>
      <c r="BR383" s="95" t="s">
        <v>84</v>
      </c>
      <c r="BS383" s="95" t="s">
        <v>140</v>
      </c>
    </row>
    <row r="384" spans="1:71" x14ac:dyDescent="0.25">
      <c r="A384"/>
      <c r="AA384"/>
      <c r="BQ384" s="100">
        <v>37892</v>
      </c>
      <c r="BR384" s="95" t="s">
        <v>84</v>
      </c>
      <c r="BS384" s="95" t="s">
        <v>140</v>
      </c>
    </row>
    <row r="385" spans="1:71" x14ac:dyDescent="0.25">
      <c r="A385"/>
      <c r="AA385"/>
      <c r="BQ385" s="100">
        <v>37901</v>
      </c>
      <c r="BR385" s="95" t="s">
        <v>84</v>
      </c>
      <c r="BS385" s="95" t="s">
        <v>140</v>
      </c>
    </row>
    <row r="386" spans="1:71" x14ac:dyDescent="0.25">
      <c r="A386"/>
      <c r="AA386"/>
      <c r="BQ386" s="100">
        <v>38001</v>
      </c>
      <c r="BR386" s="95" t="s">
        <v>84</v>
      </c>
      <c r="BS386" s="95" t="s">
        <v>140</v>
      </c>
    </row>
    <row r="387" spans="1:71" x14ac:dyDescent="0.25">
      <c r="A387"/>
      <c r="AA387"/>
      <c r="BQ387" s="100">
        <v>38101</v>
      </c>
      <c r="BR387" s="95" t="s">
        <v>86</v>
      </c>
      <c r="BS387" s="95" t="s">
        <v>140</v>
      </c>
    </row>
    <row r="388" spans="1:71" x14ac:dyDescent="0.25">
      <c r="A388"/>
      <c r="AA388"/>
      <c r="BQ388" s="100">
        <v>38201</v>
      </c>
      <c r="BR388" s="95" t="s">
        <v>86</v>
      </c>
      <c r="BS388" s="95" t="s">
        <v>140</v>
      </c>
    </row>
    <row r="389" spans="1:71" x14ac:dyDescent="0.25">
      <c r="A389"/>
      <c r="AA389"/>
      <c r="BQ389" s="100">
        <v>38202</v>
      </c>
      <c r="BR389" s="95" t="s">
        <v>86</v>
      </c>
      <c r="BS389" s="95" t="s">
        <v>140</v>
      </c>
    </row>
    <row r="390" spans="1:71" x14ac:dyDescent="0.25">
      <c r="A390"/>
      <c r="AA390"/>
      <c r="BQ390" s="100">
        <v>38203</v>
      </c>
      <c r="BR390" s="95" t="s">
        <v>86</v>
      </c>
      <c r="BS390" s="95" t="s">
        <v>140</v>
      </c>
    </row>
    <row r="391" spans="1:71" x14ac:dyDescent="0.25">
      <c r="A391"/>
      <c r="AA391"/>
      <c r="BQ391" s="100">
        <v>38206</v>
      </c>
      <c r="BR391" s="95" t="s">
        <v>86</v>
      </c>
      <c r="BS391" s="95" t="s">
        <v>140</v>
      </c>
    </row>
    <row r="392" spans="1:71" x14ac:dyDescent="0.25">
      <c r="A392"/>
      <c r="AA392"/>
      <c r="BQ392" s="100">
        <v>38208</v>
      </c>
      <c r="BR392" s="95" t="s">
        <v>86</v>
      </c>
      <c r="BS392" s="95" t="s">
        <v>140</v>
      </c>
    </row>
    <row r="393" spans="1:71" x14ac:dyDescent="0.25">
      <c r="A393"/>
      <c r="AA393"/>
      <c r="BQ393" s="100">
        <v>38211</v>
      </c>
      <c r="BR393" s="95" t="s">
        <v>86</v>
      </c>
      <c r="BS393" s="95" t="s">
        <v>140</v>
      </c>
    </row>
    <row r="394" spans="1:71" x14ac:dyDescent="0.25">
      <c r="A394"/>
      <c r="AA394"/>
      <c r="BQ394" s="100">
        <v>38216</v>
      </c>
      <c r="BR394" s="95" t="s">
        <v>86</v>
      </c>
      <c r="BS394" s="95" t="s">
        <v>140</v>
      </c>
    </row>
    <row r="395" spans="1:71" x14ac:dyDescent="0.25">
      <c r="A395"/>
      <c r="AA395"/>
      <c r="BQ395" s="100">
        <v>38218</v>
      </c>
      <c r="BR395" s="95" t="s">
        <v>86</v>
      </c>
      <c r="BS395" s="95" t="s">
        <v>140</v>
      </c>
    </row>
    <row r="396" spans="1:71" x14ac:dyDescent="0.25">
      <c r="A396"/>
      <c r="AA396"/>
      <c r="BQ396" s="100">
        <v>38221</v>
      </c>
      <c r="BR396" s="95" t="s">
        <v>86</v>
      </c>
      <c r="BS396" s="95" t="s">
        <v>140</v>
      </c>
    </row>
    <row r="397" spans="1:71" x14ac:dyDescent="0.25">
      <c r="A397"/>
      <c r="AA397"/>
      <c r="BQ397" s="100">
        <v>38222</v>
      </c>
      <c r="BR397" s="95" t="s">
        <v>86</v>
      </c>
      <c r="BS397" s="95" t="s">
        <v>140</v>
      </c>
    </row>
    <row r="398" spans="1:71" x14ac:dyDescent="0.25">
      <c r="A398"/>
      <c r="AA398"/>
      <c r="BQ398" s="100">
        <v>38223</v>
      </c>
      <c r="BR398" s="95" t="s">
        <v>86</v>
      </c>
      <c r="BS398" s="95" t="s">
        <v>140</v>
      </c>
    </row>
    <row r="399" spans="1:71" x14ac:dyDescent="0.25">
      <c r="A399"/>
      <c r="AA399"/>
      <c r="BQ399" s="100">
        <v>38226</v>
      </c>
      <c r="BR399" s="95" t="s">
        <v>86</v>
      </c>
      <c r="BS399" s="95" t="s">
        <v>140</v>
      </c>
    </row>
    <row r="400" spans="1:71" x14ac:dyDescent="0.25">
      <c r="A400"/>
      <c r="AA400"/>
      <c r="BQ400" s="100">
        <v>38229</v>
      </c>
      <c r="BR400" s="95" t="s">
        <v>86</v>
      </c>
      <c r="BS400" s="95" t="s">
        <v>140</v>
      </c>
    </row>
    <row r="401" spans="1:71" x14ac:dyDescent="0.25">
      <c r="A401"/>
      <c r="AA401"/>
      <c r="BQ401" s="100">
        <v>38232</v>
      </c>
      <c r="BR401" s="95" t="s">
        <v>86</v>
      </c>
      <c r="BS401" s="95" t="s">
        <v>140</v>
      </c>
    </row>
    <row r="402" spans="1:71" x14ac:dyDescent="0.25">
      <c r="A402"/>
      <c r="AA402"/>
      <c r="BQ402" s="100">
        <v>38241</v>
      </c>
      <c r="BR402" s="95" t="s">
        <v>86</v>
      </c>
      <c r="BS402" s="95" t="s">
        <v>140</v>
      </c>
    </row>
    <row r="403" spans="1:71" x14ac:dyDescent="0.25">
      <c r="A403"/>
      <c r="AA403"/>
      <c r="BQ403" s="100">
        <v>38242</v>
      </c>
      <c r="BR403" s="95" t="s">
        <v>86</v>
      </c>
      <c r="BS403" s="95" t="s">
        <v>140</v>
      </c>
    </row>
    <row r="404" spans="1:71" x14ac:dyDescent="0.25">
      <c r="A404"/>
      <c r="AA404"/>
      <c r="BQ404" s="100">
        <v>38272</v>
      </c>
      <c r="BR404" s="95" t="s">
        <v>86</v>
      </c>
      <c r="BS404" s="95" t="s">
        <v>140</v>
      </c>
    </row>
    <row r="405" spans="1:71" x14ac:dyDescent="0.25">
      <c r="A405"/>
      <c r="AA405"/>
      <c r="BQ405" s="100">
        <v>38273</v>
      </c>
      <c r="BR405" s="95" t="s">
        <v>86</v>
      </c>
      <c r="BS405" s="95" t="s">
        <v>140</v>
      </c>
    </row>
    <row r="406" spans="1:71" x14ac:dyDescent="0.25">
      <c r="A406"/>
      <c r="AA406"/>
      <c r="BQ406" s="100">
        <v>38276</v>
      </c>
      <c r="BR406" s="95" t="s">
        <v>86</v>
      </c>
      <c r="BS406" s="95" t="s">
        <v>140</v>
      </c>
    </row>
    <row r="407" spans="1:71" x14ac:dyDescent="0.25">
      <c r="A407"/>
      <c r="AA407"/>
      <c r="BQ407" s="100">
        <v>38278</v>
      </c>
      <c r="BR407" s="95" t="s">
        <v>86</v>
      </c>
      <c r="BS407" s="95" t="s">
        <v>140</v>
      </c>
    </row>
    <row r="408" spans="1:71" x14ac:dyDescent="0.25">
      <c r="A408"/>
      <c r="AA408"/>
      <c r="BQ408" s="100">
        <v>38279</v>
      </c>
      <c r="BR408" s="95" t="s">
        <v>86</v>
      </c>
      <c r="BS408" s="95" t="s">
        <v>140</v>
      </c>
    </row>
    <row r="409" spans="1:71" x14ac:dyDescent="0.25">
      <c r="A409"/>
      <c r="AA409"/>
      <c r="BQ409" s="100">
        <v>38281</v>
      </c>
      <c r="BR409" s="95" t="s">
        <v>86</v>
      </c>
      <c r="BS409" s="95" t="s">
        <v>140</v>
      </c>
    </row>
    <row r="410" spans="1:71" x14ac:dyDescent="0.25">
      <c r="A410"/>
      <c r="AA410"/>
      <c r="BQ410" s="100">
        <v>38282</v>
      </c>
      <c r="BR410" s="95" t="s">
        <v>86</v>
      </c>
      <c r="BS410" s="95" t="s">
        <v>140</v>
      </c>
    </row>
    <row r="411" spans="1:71" x14ac:dyDescent="0.25">
      <c r="A411"/>
      <c r="AA411"/>
      <c r="BQ411" s="100">
        <v>38283</v>
      </c>
      <c r="BR411" s="95" t="s">
        <v>86</v>
      </c>
      <c r="BS411" s="95" t="s">
        <v>140</v>
      </c>
    </row>
    <row r="412" spans="1:71" x14ac:dyDescent="0.25">
      <c r="A412"/>
      <c r="AA412"/>
      <c r="BQ412" s="100">
        <v>38291</v>
      </c>
      <c r="BR412" s="95" t="s">
        <v>86</v>
      </c>
      <c r="BS412" s="95" t="s">
        <v>140</v>
      </c>
    </row>
    <row r="413" spans="1:71" x14ac:dyDescent="0.25">
      <c r="A413"/>
      <c r="AA413"/>
      <c r="BQ413" s="100">
        <v>38292</v>
      </c>
      <c r="BR413" s="95" t="s">
        <v>86</v>
      </c>
      <c r="BS413" s="95" t="s">
        <v>140</v>
      </c>
    </row>
    <row r="414" spans="1:71" x14ac:dyDescent="0.25">
      <c r="A414"/>
      <c r="AA414"/>
      <c r="BQ414" s="100">
        <v>38293</v>
      </c>
      <c r="BR414" s="95" t="s">
        <v>86</v>
      </c>
      <c r="BS414" s="95" t="s">
        <v>140</v>
      </c>
    </row>
    <row r="415" spans="1:71" x14ac:dyDescent="0.25">
      <c r="A415"/>
      <c r="AA415"/>
      <c r="BQ415" s="100">
        <v>38301</v>
      </c>
      <c r="BR415" s="95" t="s">
        <v>87</v>
      </c>
      <c r="BS415" s="95" t="s">
        <v>140</v>
      </c>
    </row>
    <row r="416" spans="1:71" x14ac:dyDescent="0.25">
      <c r="A416"/>
      <c r="AA416"/>
      <c r="BQ416" s="100">
        <v>38401</v>
      </c>
      <c r="BR416" s="95" t="s">
        <v>87</v>
      </c>
      <c r="BS416" s="95" t="s">
        <v>140</v>
      </c>
    </row>
    <row r="417" spans="1:71" x14ac:dyDescent="0.25">
      <c r="A417"/>
      <c r="AA417"/>
      <c r="BQ417" s="100">
        <v>38402</v>
      </c>
      <c r="BR417" s="95" t="s">
        <v>87</v>
      </c>
      <c r="BS417" s="95" t="s">
        <v>140</v>
      </c>
    </row>
    <row r="418" spans="1:71" x14ac:dyDescent="0.25">
      <c r="A418"/>
      <c r="AA418"/>
      <c r="BQ418" s="100">
        <v>38403</v>
      </c>
      <c r="BR418" s="95" t="s">
        <v>87</v>
      </c>
      <c r="BS418" s="95" t="s">
        <v>140</v>
      </c>
    </row>
    <row r="419" spans="1:71" x14ac:dyDescent="0.25">
      <c r="A419"/>
      <c r="AA419"/>
      <c r="BQ419" s="100">
        <v>38404</v>
      </c>
      <c r="BR419" s="95" t="s">
        <v>87</v>
      </c>
      <c r="BS419" s="95" t="s">
        <v>140</v>
      </c>
    </row>
    <row r="420" spans="1:71" x14ac:dyDescent="0.25">
      <c r="A420"/>
      <c r="AA420"/>
      <c r="BQ420" s="100">
        <v>38411</v>
      </c>
      <c r="BR420" s="95" t="s">
        <v>88</v>
      </c>
      <c r="BS420" s="95" t="s">
        <v>140</v>
      </c>
    </row>
    <row r="421" spans="1:71" x14ac:dyDescent="0.25">
      <c r="A421"/>
      <c r="AA421"/>
      <c r="BQ421" s="100">
        <v>38421</v>
      </c>
      <c r="BR421" s="95" t="s">
        <v>87</v>
      </c>
      <c r="BS421" s="95" t="s">
        <v>140</v>
      </c>
    </row>
    <row r="422" spans="1:71" x14ac:dyDescent="0.25">
      <c r="A422"/>
      <c r="AA422"/>
      <c r="BQ422" s="100">
        <v>38422</v>
      </c>
      <c r="BR422" s="95" t="s">
        <v>87</v>
      </c>
      <c r="BS422" s="95" t="s">
        <v>140</v>
      </c>
    </row>
    <row r="423" spans="1:71" x14ac:dyDescent="0.25">
      <c r="A423"/>
      <c r="AA423"/>
      <c r="BQ423" s="100">
        <v>38425</v>
      </c>
      <c r="BR423" s="95" t="s">
        <v>87</v>
      </c>
      <c r="BS423" s="95" t="s">
        <v>140</v>
      </c>
    </row>
    <row r="424" spans="1:71" x14ac:dyDescent="0.25">
      <c r="A424"/>
      <c r="AA424"/>
      <c r="BQ424" s="100">
        <v>38426</v>
      </c>
      <c r="BR424" s="95" t="s">
        <v>87</v>
      </c>
      <c r="BS424" s="95" t="s">
        <v>140</v>
      </c>
    </row>
    <row r="425" spans="1:71" x14ac:dyDescent="0.25">
      <c r="A425"/>
      <c r="AA425"/>
      <c r="BQ425" s="100">
        <v>38427</v>
      </c>
      <c r="BR425" s="95" t="s">
        <v>87</v>
      </c>
      <c r="BS425" s="95" t="s">
        <v>140</v>
      </c>
    </row>
    <row r="426" spans="1:71" x14ac:dyDescent="0.25">
      <c r="A426"/>
      <c r="AA426"/>
      <c r="BQ426" s="100">
        <v>38432</v>
      </c>
      <c r="BR426" s="95" t="s">
        <v>87</v>
      </c>
      <c r="BS426" s="95" t="s">
        <v>140</v>
      </c>
    </row>
    <row r="427" spans="1:71" x14ac:dyDescent="0.25">
      <c r="A427"/>
      <c r="AA427"/>
      <c r="BQ427" s="100">
        <v>38433</v>
      </c>
      <c r="BR427" s="95" t="s">
        <v>87</v>
      </c>
      <c r="BS427" s="95" t="s">
        <v>140</v>
      </c>
    </row>
    <row r="428" spans="1:71" x14ac:dyDescent="0.25">
      <c r="A428"/>
      <c r="AA428"/>
      <c r="BQ428" s="100">
        <v>38441</v>
      </c>
      <c r="BR428" s="95" t="s">
        <v>87</v>
      </c>
      <c r="BS428" s="95" t="s">
        <v>140</v>
      </c>
    </row>
    <row r="429" spans="1:71" x14ac:dyDescent="0.25">
      <c r="A429"/>
      <c r="AA429"/>
      <c r="BQ429" s="100">
        <v>38442</v>
      </c>
      <c r="BR429" s="95" t="s">
        <v>87</v>
      </c>
      <c r="BS429" s="95" t="s">
        <v>140</v>
      </c>
    </row>
    <row r="430" spans="1:71" x14ac:dyDescent="0.25">
      <c r="A430"/>
      <c r="AA430"/>
      <c r="BQ430" s="100">
        <v>38443</v>
      </c>
      <c r="BR430" s="95" t="s">
        <v>87</v>
      </c>
      <c r="BS430" s="95" t="s">
        <v>140</v>
      </c>
    </row>
    <row r="431" spans="1:71" x14ac:dyDescent="0.25">
      <c r="A431"/>
      <c r="AA431"/>
      <c r="BQ431" s="100">
        <v>38444</v>
      </c>
      <c r="BR431" s="95" t="s">
        <v>87</v>
      </c>
      <c r="BS431" s="95" t="s">
        <v>140</v>
      </c>
    </row>
    <row r="432" spans="1:71" x14ac:dyDescent="0.25">
      <c r="A432"/>
      <c r="AA432"/>
      <c r="BQ432" s="100">
        <v>38451</v>
      </c>
      <c r="BR432" s="95" t="s">
        <v>87</v>
      </c>
      <c r="BS432" s="95" t="s">
        <v>140</v>
      </c>
    </row>
    <row r="433" spans="1:71" x14ac:dyDescent="0.25">
      <c r="A433"/>
      <c r="AA433"/>
      <c r="BQ433" s="100">
        <v>38462</v>
      </c>
      <c r="BR433" s="95" t="s">
        <v>87</v>
      </c>
      <c r="BS433" s="95" t="s">
        <v>140</v>
      </c>
    </row>
    <row r="434" spans="1:71" x14ac:dyDescent="0.25">
      <c r="A434"/>
      <c r="AA434"/>
      <c r="BQ434" s="100">
        <v>38471</v>
      </c>
      <c r="BR434" s="95" t="s">
        <v>87</v>
      </c>
      <c r="BS434" s="95" t="s">
        <v>140</v>
      </c>
    </row>
    <row r="435" spans="1:71" x14ac:dyDescent="0.25">
      <c r="A435"/>
      <c r="AA435"/>
      <c r="BQ435" s="100">
        <v>38472</v>
      </c>
      <c r="BR435" s="95" t="s">
        <v>87</v>
      </c>
      <c r="BS435" s="95" t="s">
        <v>140</v>
      </c>
    </row>
    <row r="436" spans="1:71" x14ac:dyDescent="0.25">
      <c r="A436"/>
      <c r="AA436"/>
      <c r="BQ436" s="100">
        <v>38473</v>
      </c>
      <c r="BR436" s="95" t="s">
        <v>88</v>
      </c>
      <c r="BS436" s="95" t="s">
        <v>140</v>
      </c>
    </row>
    <row r="437" spans="1:71" x14ac:dyDescent="0.25">
      <c r="A437"/>
      <c r="AA437"/>
      <c r="BQ437" s="100">
        <v>38481</v>
      </c>
      <c r="BR437" s="95" t="s">
        <v>87</v>
      </c>
      <c r="BS437" s="95" t="s">
        <v>140</v>
      </c>
    </row>
    <row r="438" spans="1:71" x14ac:dyDescent="0.25">
      <c r="A438"/>
      <c r="AA438"/>
      <c r="BQ438" s="100">
        <v>38486</v>
      </c>
      <c r="BR438" s="95" t="s">
        <v>87</v>
      </c>
      <c r="BS438" s="95" t="s">
        <v>140</v>
      </c>
    </row>
    <row r="439" spans="1:71" x14ac:dyDescent="0.25">
      <c r="A439"/>
      <c r="AA439"/>
      <c r="BQ439" s="100">
        <v>38491</v>
      </c>
      <c r="BR439" s="95" t="s">
        <v>87</v>
      </c>
      <c r="BS439" s="95" t="s">
        <v>140</v>
      </c>
    </row>
    <row r="440" spans="1:71" x14ac:dyDescent="0.25">
      <c r="A440"/>
      <c r="AA440"/>
      <c r="BQ440" s="100">
        <v>38492</v>
      </c>
      <c r="BR440" s="95" t="s">
        <v>87</v>
      </c>
      <c r="BS440" s="95" t="s">
        <v>140</v>
      </c>
    </row>
    <row r="441" spans="1:71" x14ac:dyDescent="0.25">
      <c r="A441"/>
      <c r="AA441"/>
      <c r="BQ441" s="100">
        <v>38493</v>
      </c>
      <c r="BR441" s="95" t="s">
        <v>87</v>
      </c>
      <c r="BS441" s="95" t="s">
        <v>140</v>
      </c>
    </row>
    <row r="442" spans="1:71" x14ac:dyDescent="0.25">
      <c r="A442"/>
      <c r="AA442"/>
      <c r="BQ442" s="100">
        <v>38501</v>
      </c>
      <c r="BR442" s="95" t="s">
        <v>87</v>
      </c>
      <c r="BS442" s="95" t="s">
        <v>140</v>
      </c>
    </row>
    <row r="443" spans="1:71" x14ac:dyDescent="0.25">
      <c r="A443"/>
      <c r="AA443"/>
      <c r="BQ443" s="100">
        <v>38601</v>
      </c>
      <c r="BR443" s="95" t="s">
        <v>88</v>
      </c>
      <c r="BS443" s="95" t="s">
        <v>140</v>
      </c>
    </row>
    <row r="444" spans="1:71" x14ac:dyDescent="0.25">
      <c r="A444"/>
      <c r="AA444"/>
      <c r="BQ444" s="100">
        <v>38701</v>
      </c>
      <c r="BR444" s="95" t="s">
        <v>88</v>
      </c>
      <c r="BS444" s="95" t="s">
        <v>140</v>
      </c>
    </row>
    <row r="445" spans="1:71" x14ac:dyDescent="0.25">
      <c r="A445"/>
      <c r="AA445"/>
      <c r="BQ445" s="100">
        <v>38706</v>
      </c>
      <c r="BR445" s="95" t="s">
        <v>88</v>
      </c>
      <c r="BS445" s="95" t="s">
        <v>140</v>
      </c>
    </row>
    <row r="446" spans="1:71" x14ac:dyDescent="0.25">
      <c r="A446"/>
      <c r="AA446"/>
      <c r="BQ446" s="100">
        <v>38711</v>
      </c>
      <c r="BR446" s="95" t="s">
        <v>88</v>
      </c>
      <c r="BS446" s="95" t="s">
        <v>140</v>
      </c>
    </row>
    <row r="447" spans="1:71" x14ac:dyDescent="0.25">
      <c r="A447"/>
      <c r="AA447"/>
      <c r="BQ447" s="100">
        <v>38715</v>
      </c>
      <c r="BR447" s="95" t="s">
        <v>88</v>
      </c>
      <c r="BS447" s="95" t="s">
        <v>140</v>
      </c>
    </row>
    <row r="448" spans="1:71" x14ac:dyDescent="0.25">
      <c r="A448"/>
      <c r="AA448"/>
      <c r="BQ448" s="100">
        <v>38716</v>
      </c>
      <c r="BR448" s="95" t="s">
        <v>88</v>
      </c>
      <c r="BS448" s="95" t="s">
        <v>140</v>
      </c>
    </row>
    <row r="449" spans="1:71" x14ac:dyDescent="0.25">
      <c r="A449"/>
      <c r="AA449"/>
      <c r="BQ449" s="100">
        <v>38719</v>
      </c>
      <c r="BR449" s="95" t="s">
        <v>88</v>
      </c>
      <c r="BS449" s="95" t="s">
        <v>140</v>
      </c>
    </row>
    <row r="450" spans="1:71" x14ac:dyDescent="0.25">
      <c r="A450"/>
      <c r="AA450"/>
      <c r="BQ450" s="100">
        <v>38731</v>
      </c>
      <c r="BR450" s="95" t="s">
        <v>88</v>
      </c>
      <c r="BS450" s="95" t="s">
        <v>140</v>
      </c>
    </row>
    <row r="451" spans="1:71" x14ac:dyDescent="0.25">
      <c r="A451"/>
      <c r="AA451"/>
      <c r="BQ451" s="100">
        <v>38732</v>
      </c>
      <c r="BR451" s="95" t="s">
        <v>88</v>
      </c>
      <c r="BS451" s="95" t="s">
        <v>140</v>
      </c>
    </row>
    <row r="452" spans="1:71" x14ac:dyDescent="0.25">
      <c r="A452"/>
      <c r="AA452"/>
      <c r="BQ452" s="100">
        <v>38733</v>
      </c>
      <c r="BR452" s="95" t="s">
        <v>88</v>
      </c>
      <c r="BS452" s="95" t="s">
        <v>140</v>
      </c>
    </row>
    <row r="453" spans="1:71" x14ac:dyDescent="0.25">
      <c r="A453"/>
      <c r="AA453"/>
      <c r="BQ453" s="100">
        <v>38734</v>
      </c>
      <c r="BR453" s="95" t="s">
        <v>88</v>
      </c>
      <c r="BS453" s="95" t="s">
        <v>140</v>
      </c>
    </row>
    <row r="454" spans="1:71" x14ac:dyDescent="0.25">
      <c r="A454"/>
      <c r="AA454"/>
      <c r="BQ454" s="100">
        <v>38735</v>
      </c>
      <c r="BR454" s="95" t="s">
        <v>88</v>
      </c>
      <c r="BS454" s="95" t="s">
        <v>140</v>
      </c>
    </row>
    <row r="455" spans="1:71" x14ac:dyDescent="0.25">
      <c r="A455"/>
      <c r="AA455"/>
      <c r="BQ455" s="100">
        <v>38736</v>
      </c>
      <c r="BR455" s="95" t="s">
        <v>88</v>
      </c>
      <c r="BS455" s="95" t="s">
        <v>140</v>
      </c>
    </row>
    <row r="456" spans="1:71" x14ac:dyDescent="0.25">
      <c r="A456"/>
      <c r="AA456"/>
      <c r="BQ456" s="100">
        <v>38737</v>
      </c>
      <c r="BR456" s="95" t="s">
        <v>88</v>
      </c>
      <c r="BS456" s="95" t="s">
        <v>140</v>
      </c>
    </row>
    <row r="457" spans="1:71" x14ac:dyDescent="0.25">
      <c r="A457"/>
      <c r="AA457"/>
      <c r="BQ457" s="100">
        <v>38742</v>
      </c>
      <c r="BR457" s="95" t="s">
        <v>88</v>
      </c>
      <c r="BS457" s="95" t="s">
        <v>140</v>
      </c>
    </row>
    <row r="458" spans="1:71" x14ac:dyDescent="0.25">
      <c r="A458"/>
      <c r="AA458"/>
      <c r="BQ458" s="100">
        <v>38743</v>
      </c>
      <c r="BR458" s="95" t="s">
        <v>88</v>
      </c>
      <c r="BS458" s="95" t="s">
        <v>140</v>
      </c>
    </row>
    <row r="459" spans="1:71" x14ac:dyDescent="0.25">
      <c r="A459"/>
      <c r="AA459"/>
      <c r="BQ459" s="100">
        <v>38751</v>
      </c>
      <c r="BR459" s="95" t="s">
        <v>88</v>
      </c>
      <c r="BS459" s="95" t="s">
        <v>140</v>
      </c>
    </row>
    <row r="460" spans="1:71" x14ac:dyDescent="0.25">
      <c r="A460"/>
      <c r="AA460"/>
      <c r="BQ460" s="100">
        <v>38752</v>
      </c>
      <c r="BR460" s="95" t="s">
        <v>88</v>
      </c>
      <c r="BS460" s="95" t="s">
        <v>140</v>
      </c>
    </row>
    <row r="461" spans="1:71" x14ac:dyDescent="0.25">
      <c r="A461"/>
      <c r="AA461"/>
      <c r="BQ461" s="100">
        <v>38756</v>
      </c>
      <c r="BR461" s="95" t="s">
        <v>88</v>
      </c>
      <c r="BS461" s="95" t="s">
        <v>140</v>
      </c>
    </row>
    <row r="462" spans="1:71" x14ac:dyDescent="0.25">
      <c r="A462"/>
      <c r="AA462"/>
      <c r="BQ462" s="100">
        <v>38771</v>
      </c>
      <c r="BR462" s="95" t="s">
        <v>88</v>
      </c>
      <c r="BS462" s="95" t="s">
        <v>140</v>
      </c>
    </row>
    <row r="463" spans="1:71" x14ac:dyDescent="0.25">
      <c r="A463"/>
      <c r="AA463"/>
      <c r="BQ463" s="100">
        <v>38772</v>
      </c>
      <c r="BR463" s="95" t="s">
        <v>88</v>
      </c>
      <c r="BS463" s="95" t="s">
        <v>140</v>
      </c>
    </row>
    <row r="464" spans="1:71" x14ac:dyDescent="0.25">
      <c r="A464"/>
      <c r="AA464"/>
      <c r="BQ464" s="100">
        <v>38773</v>
      </c>
      <c r="BR464" s="95" t="s">
        <v>88</v>
      </c>
      <c r="BS464" s="95" t="s">
        <v>140</v>
      </c>
    </row>
    <row r="465" spans="1:71" x14ac:dyDescent="0.25">
      <c r="A465"/>
      <c r="AA465"/>
      <c r="BQ465" s="100">
        <v>38775</v>
      </c>
      <c r="BR465" s="95" t="s">
        <v>88</v>
      </c>
      <c r="BS465" s="95" t="s">
        <v>140</v>
      </c>
    </row>
    <row r="466" spans="1:71" x14ac:dyDescent="0.25">
      <c r="A466"/>
      <c r="AA466"/>
      <c r="BQ466" s="100">
        <v>38801</v>
      </c>
      <c r="BR466" s="95" t="s">
        <v>88</v>
      </c>
      <c r="BS466" s="95" t="s">
        <v>140</v>
      </c>
    </row>
    <row r="467" spans="1:71" x14ac:dyDescent="0.25">
      <c r="A467"/>
      <c r="AA467"/>
      <c r="BQ467" s="100">
        <v>38901</v>
      </c>
      <c r="BR467" s="95" t="s">
        <v>88</v>
      </c>
      <c r="BS467" s="95" t="s">
        <v>140</v>
      </c>
    </row>
    <row r="468" spans="1:71" x14ac:dyDescent="0.25">
      <c r="A468"/>
      <c r="AA468"/>
      <c r="BQ468" s="100">
        <v>39001</v>
      </c>
      <c r="BR468" s="95" t="s">
        <v>85</v>
      </c>
      <c r="BS468" s="95" t="s">
        <v>140</v>
      </c>
    </row>
    <row r="469" spans="1:71" x14ac:dyDescent="0.25">
      <c r="A469"/>
      <c r="AA469"/>
      <c r="BQ469" s="100">
        <v>39002</v>
      </c>
      <c r="BR469" s="95" t="s">
        <v>85</v>
      </c>
      <c r="BS469" s="95" t="s">
        <v>140</v>
      </c>
    </row>
    <row r="470" spans="1:71" x14ac:dyDescent="0.25">
      <c r="A470"/>
      <c r="AA470"/>
      <c r="BQ470" s="100">
        <v>39003</v>
      </c>
      <c r="BR470" s="95" t="s">
        <v>85</v>
      </c>
      <c r="BS470" s="95" t="s">
        <v>140</v>
      </c>
    </row>
    <row r="471" spans="1:71" x14ac:dyDescent="0.25">
      <c r="A471"/>
      <c r="AA471"/>
      <c r="BQ471" s="100">
        <v>39005</v>
      </c>
      <c r="BR471" s="95" t="s">
        <v>85</v>
      </c>
      <c r="BS471" s="95" t="s">
        <v>140</v>
      </c>
    </row>
    <row r="472" spans="1:71" x14ac:dyDescent="0.25">
      <c r="A472"/>
      <c r="AA472"/>
      <c r="BQ472" s="100">
        <v>39101</v>
      </c>
      <c r="BR472" s="95" t="s">
        <v>85</v>
      </c>
      <c r="BS472" s="95" t="s">
        <v>140</v>
      </c>
    </row>
    <row r="473" spans="1:71" x14ac:dyDescent="0.25">
      <c r="A473"/>
      <c r="AA473"/>
      <c r="BQ473" s="100">
        <v>39102</v>
      </c>
      <c r="BR473" s="95" t="s">
        <v>85</v>
      </c>
      <c r="BS473" s="95" t="s">
        <v>140</v>
      </c>
    </row>
    <row r="474" spans="1:71" x14ac:dyDescent="0.25">
      <c r="A474"/>
      <c r="AA474"/>
      <c r="BQ474" s="100">
        <v>39111</v>
      </c>
      <c r="BR474" s="95" t="s">
        <v>85</v>
      </c>
      <c r="BS474" s="95" t="s">
        <v>140</v>
      </c>
    </row>
    <row r="475" spans="1:71" x14ac:dyDescent="0.25">
      <c r="A475"/>
      <c r="AA475"/>
      <c r="BQ475" s="100">
        <v>39116</v>
      </c>
      <c r="BR475" s="95" t="s">
        <v>85</v>
      </c>
      <c r="BS475" s="95" t="s">
        <v>140</v>
      </c>
    </row>
    <row r="476" spans="1:71" x14ac:dyDescent="0.25">
      <c r="A476"/>
      <c r="AA476"/>
      <c r="BQ476" s="100">
        <v>39117</v>
      </c>
      <c r="BR476" s="95" t="s">
        <v>85</v>
      </c>
      <c r="BS476" s="95" t="s">
        <v>140</v>
      </c>
    </row>
    <row r="477" spans="1:71" x14ac:dyDescent="0.25">
      <c r="A477"/>
      <c r="AA477"/>
      <c r="BQ477" s="100">
        <v>39118</v>
      </c>
      <c r="BR477" s="95" t="s">
        <v>85</v>
      </c>
      <c r="BS477" s="95" t="s">
        <v>140</v>
      </c>
    </row>
    <row r="478" spans="1:71" x14ac:dyDescent="0.25">
      <c r="A478"/>
      <c r="AA478"/>
      <c r="BQ478" s="100">
        <v>39120</v>
      </c>
      <c r="BR478" s="95" t="s">
        <v>85</v>
      </c>
      <c r="BS478" s="95" t="s">
        <v>140</v>
      </c>
    </row>
    <row r="479" spans="1:71" x14ac:dyDescent="0.25">
      <c r="A479"/>
      <c r="AA479"/>
      <c r="BQ479" s="100">
        <v>39121</v>
      </c>
      <c r="BR479" s="95" t="s">
        <v>85</v>
      </c>
      <c r="BS479" s="95" t="s">
        <v>140</v>
      </c>
    </row>
    <row r="480" spans="1:71" x14ac:dyDescent="0.25">
      <c r="A480"/>
      <c r="AA480"/>
      <c r="BQ480" s="100">
        <v>39126</v>
      </c>
      <c r="BR480" s="95" t="s">
        <v>85</v>
      </c>
      <c r="BS480" s="95" t="s">
        <v>140</v>
      </c>
    </row>
    <row r="481" spans="1:71" x14ac:dyDescent="0.25">
      <c r="A481"/>
      <c r="AA481"/>
      <c r="BQ481" s="100">
        <v>39127</v>
      </c>
      <c r="BR481" s="95" t="s">
        <v>85</v>
      </c>
      <c r="BS481" s="95" t="s">
        <v>140</v>
      </c>
    </row>
    <row r="482" spans="1:71" x14ac:dyDescent="0.25">
      <c r="A482"/>
      <c r="AA482"/>
      <c r="BQ482" s="100">
        <v>39131</v>
      </c>
      <c r="BR482" s="95" t="s">
        <v>85</v>
      </c>
      <c r="BS482" s="95" t="s">
        <v>140</v>
      </c>
    </row>
    <row r="483" spans="1:71" x14ac:dyDescent="0.25">
      <c r="A483"/>
      <c r="AA483"/>
      <c r="BQ483" s="100">
        <v>39132</v>
      </c>
      <c r="BR483" s="95" t="s">
        <v>85</v>
      </c>
      <c r="BS483" s="95" t="s">
        <v>140</v>
      </c>
    </row>
    <row r="484" spans="1:71" x14ac:dyDescent="0.25">
      <c r="A484"/>
      <c r="AA484"/>
      <c r="BQ484" s="100">
        <v>39133</v>
      </c>
      <c r="BR484" s="95" t="s">
        <v>85</v>
      </c>
      <c r="BS484" s="95" t="s">
        <v>140</v>
      </c>
    </row>
    <row r="485" spans="1:71" x14ac:dyDescent="0.25">
      <c r="A485"/>
      <c r="AA485"/>
      <c r="BQ485" s="100">
        <v>39135</v>
      </c>
      <c r="BR485" s="95" t="s">
        <v>85</v>
      </c>
      <c r="BS485" s="95" t="s">
        <v>140</v>
      </c>
    </row>
    <row r="486" spans="1:71" x14ac:dyDescent="0.25">
      <c r="A486"/>
      <c r="AA486"/>
      <c r="BQ486" s="100">
        <v>39136</v>
      </c>
      <c r="BR486" s="95" t="s">
        <v>85</v>
      </c>
      <c r="BS486" s="95" t="s">
        <v>140</v>
      </c>
    </row>
    <row r="487" spans="1:71" x14ac:dyDescent="0.25">
      <c r="A487"/>
      <c r="AA487"/>
      <c r="BQ487" s="100">
        <v>39137</v>
      </c>
      <c r="BR487" s="95" t="s">
        <v>85</v>
      </c>
      <c r="BS487" s="95" t="s">
        <v>140</v>
      </c>
    </row>
    <row r="488" spans="1:71" x14ac:dyDescent="0.25">
      <c r="A488"/>
      <c r="AA488"/>
      <c r="BQ488" s="100">
        <v>39142</v>
      </c>
      <c r="BR488" s="95" t="s">
        <v>85</v>
      </c>
      <c r="BS488" s="95" t="s">
        <v>140</v>
      </c>
    </row>
    <row r="489" spans="1:71" x14ac:dyDescent="0.25">
      <c r="A489"/>
      <c r="AA489"/>
      <c r="BQ489" s="100">
        <v>39143</v>
      </c>
      <c r="BR489" s="95" t="s">
        <v>85</v>
      </c>
      <c r="BS489" s="95" t="s">
        <v>140</v>
      </c>
    </row>
    <row r="490" spans="1:71" x14ac:dyDescent="0.25">
      <c r="A490"/>
      <c r="AA490"/>
      <c r="BQ490" s="100">
        <v>39152</v>
      </c>
      <c r="BR490" s="95" t="s">
        <v>85</v>
      </c>
      <c r="BS490" s="95" t="s">
        <v>140</v>
      </c>
    </row>
    <row r="491" spans="1:71" x14ac:dyDescent="0.25">
      <c r="A491"/>
      <c r="AA491"/>
      <c r="BQ491" s="100">
        <v>39153</v>
      </c>
      <c r="BR491" s="95" t="s">
        <v>85</v>
      </c>
      <c r="BS491" s="95" t="s">
        <v>140</v>
      </c>
    </row>
    <row r="492" spans="1:71" x14ac:dyDescent="0.25">
      <c r="A492"/>
      <c r="AA492"/>
      <c r="BQ492" s="100">
        <v>39155</v>
      </c>
      <c r="BR492" s="95" t="s">
        <v>85</v>
      </c>
      <c r="BS492" s="95" t="s">
        <v>140</v>
      </c>
    </row>
    <row r="493" spans="1:71" x14ac:dyDescent="0.25">
      <c r="A493"/>
      <c r="AA493"/>
      <c r="BQ493" s="100">
        <v>39156</v>
      </c>
      <c r="BR493" s="95" t="s">
        <v>85</v>
      </c>
      <c r="BS493" s="95" t="s">
        <v>140</v>
      </c>
    </row>
    <row r="494" spans="1:71" x14ac:dyDescent="0.25">
      <c r="A494"/>
      <c r="AA494"/>
      <c r="BQ494" s="100">
        <v>39161</v>
      </c>
      <c r="BR494" s="95" t="s">
        <v>85</v>
      </c>
      <c r="BS494" s="95" t="s">
        <v>140</v>
      </c>
    </row>
    <row r="495" spans="1:71" x14ac:dyDescent="0.25">
      <c r="A495"/>
      <c r="AA495"/>
      <c r="BQ495" s="100">
        <v>39162</v>
      </c>
      <c r="BR495" s="95" t="s">
        <v>85</v>
      </c>
      <c r="BS495" s="95" t="s">
        <v>140</v>
      </c>
    </row>
    <row r="496" spans="1:71" x14ac:dyDescent="0.25">
      <c r="A496"/>
      <c r="AA496"/>
      <c r="BQ496" s="100">
        <v>39165</v>
      </c>
      <c r="BR496" s="95" t="s">
        <v>85</v>
      </c>
      <c r="BS496" s="95" t="s">
        <v>140</v>
      </c>
    </row>
    <row r="497" spans="1:71" x14ac:dyDescent="0.25">
      <c r="A497"/>
      <c r="AA497"/>
      <c r="BQ497" s="100">
        <v>39171</v>
      </c>
      <c r="BR497" s="95" t="s">
        <v>85</v>
      </c>
      <c r="BS497" s="95" t="s">
        <v>140</v>
      </c>
    </row>
    <row r="498" spans="1:71" x14ac:dyDescent="0.25">
      <c r="A498"/>
      <c r="AA498"/>
      <c r="BQ498" s="100">
        <v>39172</v>
      </c>
      <c r="BR498" s="95" t="s">
        <v>85</v>
      </c>
      <c r="BS498" s="95" t="s">
        <v>140</v>
      </c>
    </row>
    <row r="499" spans="1:71" x14ac:dyDescent="0.25">
      <c r="A499"/>
      <c r="AA499"/>
      <c r="BQ499" s="100">
        <v>39173</v>
      </c>
      <c r="BR499" s="95" t="s">
        <v>85</v>
      </c>
      <c r="BS499" s="95" t="s">
        <v>140</v>
      </c>
    </row>
    <row r="500" spans="1:71" x14ac:dyDescent="0.25">
      <c r="A500"/>
      <c r="AA500"/>
      <c r="BQ500" s="100">
        <v>39174</v>
      </c>
      <c r="BR500" s="95" t="s">
        <v>85</v>
      </c>
      <c r="BS500" s="95" t="s">
        <v>140</v>
      </c>
    </row>
    <row r="501" spans="1:71" x14ac:dyDescent="0.25">
      <c r="A501"/>
      <c r="AA501"/>
      <c r="BQ501" s="100">
        <v>39175</v>
      </c>
      <c r="BR501" s="95" t="s">
        <v>85</v>
      </c>
      <c r="BS501" s="95" t="s">
        <v>140</v>
      </c>
    </row>
    <row r="502" spans="1:71" x14ac:dyDescent="0.25">
      <c r="A502"/>
      <c r="AA502"/>
      <c r="BQ502" s="100">
        <v>39176</v>
      </c>
      <c r="BR502" s="95" t="s">
        <v>85</v>
      </c>
      <c r="BS502" s="95" t="s">
        <v>140</v>
      </c>
    </row>
    <row r="503" spans="1:71" x14ac:dyDescent="0.25">
      <c r="A503"/>
      <c r="AA503"/>
      <c r="BQ503" s="100">
        <v>39181</v>
      </c>
      <c r="BR503" s="95" t="s">
        <v>85</v>
      </c>
      <c r="BS503" s="95" t="s">
        <v>140</v>
      </c>
    </row>
    <row r="504" spans="1:71" x14ac:dyDescent="0.25">
      <c r="A504"/>
      <c r="AA504"/>
      <c r="BQ504" s="100">
        <v>39201</v>
      </c>
      <c r="BR504" s="95" t="s">
        <v>85</v>
      </c>
      <c r="BS504" s="95" t="s">
        <v>140</v>
      </c>
    </row>
    <row r="505" spans="1:71" x14ac:dyDescent="0.25">
      <c r="A505"/>
      <c r="AA505"/>
      <c r="BQ505" s="100">
        <v>39301</v>
      </c>
      <c r="BR505" s="95" t="s">
        <v>89</v>
      </c>
      <c r="BS505" s="95" t="s">
        <v>141</v>
      </c>
    </row>
    <row r="506" spans="1:71" x14ac:dyDescent="0.25">
      <c r="A506"/>
      <c r="AA506"/>
      <c r="BQ506" s="100">
        <v>39401</v>
      </c>
      <c r="BR506" s="95" t="s">
        <v>89</v>
      </c>
      <c r="BS506" s="95" t="s">
        <v>141</v>
      </c>
    </row>
    <row r="507" spans="1:71" x14ac:dyDescent="0.25">
      <c r="A507"/>
      <c r="AA507"/>
      <c r="BQ507" s="100">
        <v>39403</v>
      </c>
      <c r="BR507" s="95" t="s">
        <v>89</v>
      </c>
      <c r="BS507" s="95" t="s">
        <v>141</v>
      </c>
    </row>
    <row r="508" spans="1:71" x14ac:dyDescent="0.25">
      <c r="A508"/>
      <c r="AA508"/>
      <c r="BQ508" s="100">
        <v>39404</v>
      </c>
      <c r="BR508" s="95" t="s">
        <v>89</v>
      </c>
      <c r="BS508" s="95" t="s">
        <v>141</v>
      </c>
    </row>
    <row r="509" spans="1:71" x14ac:dyDescent="0.25">
      <c r="A509"/>
      <c r="AA509"/>
      <c r="BQ509" s="100">
        <v>39405</v>
      </c>
      <c r="BR509" s="95" t="s">
        <v>89</v>
      </c>
      <c r="BS509" s="95" t="s">
        <v>141</v>
      </c>
    </row>
    <row r="510" spans="1:71" x14ac:dyDescent="0.25">
      <c r="A510"/>
      <c r="AA510"/>
      <c r="BQ510" s="100">
        <v>39409</v>
      </c>
      <c r="BR510" s="95" t="s">
        <v>89</v>
      </c>
      <c r="BS510" s="95" t="s">
        <v>141</v>
      </c>
    </row>
    <row r="511" spans="1:71" x14ac:dyDescent="0.25">
      <c r="A511"/>
      <c r="AA511"/>
      <c r="BQ511" s="100">
        <v>39411</v>
      </c>
      <c r="BR511" s="95" t="s">
        <v>89</v>
      </c>
      <c r="BS511" s="95" t="s">
        <v>141</v>
      </c>
    </row>
    <row r="512" spans="1:71" x14ac:dyDescent="0.25">
      <c r="A512"/>
      <c r="AA512"/>
      <c r="BQ512" s="100">
        <v>39412</v>
      </c>
      <c r="BR512" s="95" t="s">
        <v>89</v>
      </c>
      <c r="BS512" s="95" t="s">
        <v>141</v>
      </c>
    </row>
    <row r="513" spans="1:71" x14ac:dyDescent="0.25">
      <c r="A513"/>
      <c r="AA513"/>
      <c r="BQ513" s="100">
        <v>39413</v>
      </c>
      <c r="BR513" s="95" t="s">
        <v>89</v>
      </c>
      <c r="BS513" s="95" t="s">
        <v>141</v>
      </c>
    </row>
    <row r="514" spans="1:71" x14ac:dyDescent="0.25">
      <c r="A514"/>
      <c r="AA514"/>
      <c r="BQ514" s="100">
        <v>39414</v>
      </c>
      <c r="BR514" s="95" t="s">
        <v>89</v>
      </c>
      <c r="BS514" s="95" t="s">
        <v>141</v>
      </c>
    </row>
    <row r="515" spans="1:71" x14ac:dyDescent="0.25">
      <c r="A515"/>
      <c r="AA515"/>
      <c r="BQ515" s="100">
        <v>39415</v>
      </c>
      <c r="BR515" s="95" t="s">
        <v>89</v>
      </c>
      <c r="BS515" s="95" t="s">
        <v>141</v>
      </c>
    </row>
    <row r="516" spans="1:71" x14ac:dyDescent="0.25">
      <c r="A516"/>
      <c r="AA516"/>
      <c r="BQ516" s="100">
        <v>39421</v>
      </c>
      <c r="BR516" s="95" t="s">
        <v>89</v>
      </c>
      <c r="BS516" s="95" t="s">
        <v>141</v>
      </c>
    </row>
    <row r="517" spans="1:71" x14ac:dyDescent="0.25">
      <c r="A517"/>
      <c r="AA517"/>
      <c r="BQ517" s="100">
        <v>39422</v>
      </c>
      <c r="BR517" s="95" t="s">
        <v>89</v>
      </c>
      <c r="BS517" s="95" t="s">
        <v>141</v>
      </c>
    </row>
    <row r="518" spans="1:71" x14ac:dyDescent="0.25">
      <c r="A518"/>
      <c r="AA518"/>
      <c r="BQ518" s="100">
        <v>39424</v>
      </c>
      <c r="BR518" s="95" t="s">
        <v>89</v>
      </c>
      <c r="BS518" s="95" t="s">
        <v>141</v>
      </c>
    </row>
    <row r="519" spans="1:71" x14ac:dyDescent="0.25">
      <c r="A519"/>
      <c r="AA519"/>
      <c r="BQ519" s="100">
        <v>39426</v>
      </c>
      <c r="BR519" s="95" t="s">
        <v>89</v>
      </c>
      <c r="BS519" s="95" t="s">
        <v>141</v>
      </c>
    </row>
    <row r="520" spans="1:71" x14ac:dyDescent="0.25">
      <c r="A520"/>
      <c r="AA520"/>
      <c r="BQ520" s="100">
        <v>39427</v>
      </c>
      <c r="BR520" s="95" t="s">
        <v>89</v>
      </c>
      <c r="BS520" s="95" t="s">
        <v>141</v>
      </c>
    </row>
    <row r="521" spans="1:71" x14ac:dyDescent="0.25">
      <c r="A521"/>
      <c r="AA521"/>
      <c r="BQ521" s="100">
        <v>39428</v>
      </c>
      <c r="BR521" s="95" t="s">
        <v>89</v>
      </c>
      <c r="BS521" s="95" t="s">
        <v>141</v>
      </c>
    </row>
    <row r="522" spans="1:71" x14ac:dyDescent="0.25">
      <c r="A522"/>
      <c r="AA522"/>
      <c r="BQ522" s="100">
        <v>39443</v>
      </c>
      <c r="BR522" s="95" t="s">
        <v>89</v>
      </c>
      <c r="BS522" s="95" t="s">
        <v>141</v>
      </c>
    </row>
    <row r="523" spans="1:71" x14ac:dyDescent="0.25">
      <c r="A523"/>
      <c r="AA523"/>
      <c r="BQ523" s="100">
        <v>39444</v>
      </c>
      <c r="BR523" s="95" t="s">
        <v>89</v>
      </c>
      <c r="BS523" s="95" t="s">
        <v>141</v>
      </c>
    </row>
    <row r="524" spans="1:71" x14ac:dyDescent="0.25">
      <c r="A524"/>
      <c r="AA524"/>
      <c r="BQ524" s="100">
        <v>39445</v>
      </c>
      <c r="BR524" s="95" t="s">
        <v>89</v>
      </c>
      <c r="BS524" s="95" t="s">
        <v>141</v>
      </c>
    </row>
    <row r="525" spans="1:71" x14ac:dyDescent="0.25">
      <c r="A525"/>
      <c r="AA525"/>
      <c r="BQ525" s="100">
        <v>39446</v>
      </c>
      <c r="BR525" s="95" t="s">
        <v>89</v>
      </c>
      <c r="BS525" s="95" t="s">
        <v>141</v>
      </c>
    </row>
    <row r="526" spans="1:71" x14ac:dyDescent="0.25">
      <c r="A526"/>
      <c r="AA526"/>
      <c r="BQ526" s="100">
        <v>39451</v>
      </c>
      <c r="BR526" s="95" t="s">
        <v>89</v>
      </c>
      <c r="BS526" s="95" t="s">
        <v>141</v>
      </c>
    </row>
    <row r="527" spans="1:71" x14ac:dyDescent="0.25">
      <c r="A527"/>
      <c r="AA527"/>
      <c r="BQ527" s="100">
        <v>39452</v>
      </c>
      <c r="BR527" s="95" t="s">
        <v>89</v>
      </c>
      <c r="BS527" s="95" t="s">
        <v>141</v>
      </c>
    </row>
    <row r="528" spans="1:71" x14ac:dyDescent="0.25">
      <c r="A528"/>
      <c r="AA528"/>
      <c r="BQ528" s="100">
        <v>39456</v>
      </c>
      <c r="BR528" s="95" t="s">
        <v>89</v>
      </c>
      <c r="BS528" s="95" t="s">
        <v>141</v>
      </c>
    </row>
    <row r="529" spans="1:71" x14ac:dyDescent="0.25">
      <c r="A529"/>
      <c r="AA529"/>
      <c r="BQ529" s="100">
        <v>39459</v>
      </c>
      <c r="BR529" s="95" t="s">
        <v>89</v>
      </c>
      <c r="BS529" s="95" t="s">
        <v>141</v>
      </c>
    </row>
    <row r="530" spans="1:71" x14ac:dyDescent="0.25">
      <c r="A530"/>
      <c r="AA530"/>
      <c r="BQ530" s="100">
        <v>39461</v>
      </c>
      <c r="BR530" s="95" t="s">
        <v>89</v>
      </c>
      <c r="BS530" s="95" t="s">
        <v>141</v>
      </c>
    </row>
    <row r="531" spans="1:71" x14ac:dyDescent="0.25">
      <c r="A531"/>
      <c r="AA531"/>
      <c r="BQ531" s="100">
        <v>39462</v>
      </c>
      <c r="BR531" s="95" t="s">
        <v>89</v>
      </c>
      <c r="BS531" s="95" t="s">
        <v>141</v>
      </c>
    </row>
    <row r="532" spans="1:71" x14ac:dyDescent="0.25">
      <c r="A532"/>
      <c r="AA532"/>
      <c r="BQ532" s="100">
        <v>39463</v>
      </c>
      <c r="BR532" s="95" t="s">
        <v>89</v>
      </c>
      <c r="BS532" s="95" t="s">
        <v>141</v>
      </c>
    </row>
    <row r="533" spans="1:71" x14ac:dyDescent="0.25">
      <c r="A533"/>
      <c r="AA533"/>
      <c r="BQ533" s="100">
        <v>39464</v>
      </c>
      <c r="BR533" s="95" t="s">
        <v>89</v>
      </c>
      <c r="BS533" s="95" t="s">
        <v>141</v>
      </c>
    </row>
    <row r="534" spans="1:71" x14ac:dyDescent="0.25">
      <c r="A534"/>
      <c r="AA534"/>
      <c r="BQ534" s="100">
        <v>39468</v>
      </c>
      <c r="BR534" s="95" t="s">
        <v>89</v>
      </c>
      <c r="BS534" s="95" t="s">
        <v>141</v>
      </c>
    </row>
    <row r="535" spans="1:71" x14ac:dyDescent="0.25">
      <c r="A535"/>
      <c r="AA535"/>
      <c r="BQ535" s="100">
        <v>39470</v>
      </c>
      <c r="BR535" s="95" t="s">
        <v>89</v>
      </c>
      <c r="BS535" s="95" t="s">
        <v>141</v>
      </c>
    </row>
    <row r="536" spans="1:71" x14ac:dyDescent="0.25">
      <c r="A536"/>
      <c r="AA536"/>
      <c r="BQ536" s="100">
        <v>39491</v>
      </c>
      <c r="BR536" s="95" t="s">
        <v>89</v>
      </c>
      <c r="BS536" s="95" t="s">
        <v>141</v>
      </c>
    </row>
    <row r="537" spans="1:71" x14ac:dyDescent="0.25">
      <c r="A537"/>
      <c r="AA537"/>
      <c r="BQ537" s="100">
        <v>39492</v>
      </c>
      <c r="BR537" s="95" t="s">
        <v>89</v>
      </c>
      <c r="BS537" s="95" t="s">
        <v>141</v>
      </c>
    </row>
    <row r="538" spans="1:71" x14ac:dyDescent="0.25">
      <c r="A538"/>
      <c r="AA538"/>
      <c r="BQ538" s="100">
        <v>39493</v>
      </c>
      <c r="BR538" s="95" t="s">
        <v>89</v>
      </c>
      <c r="BS538" s="95" t="s">
        <v>141</v>
      </c>
    </row>
    <row r="539" spans="1:71" x14ac:dyDescent="0.25">
      <c r="A539"/>
      <c r="AA539"/>
      <c r="BQ539" s="100">
        <v>39494</v>
      </c>
      <c r="BR539" s="95" t="s">
        <v>89</v>
      </c>
      <c r="BS539" s="95" t="s">
        <v>141</v>
      </c>
    </row>
    <row r="540" spans="1:71" x14ac:dyDescent="0.25">
      <c r="A540"/>
      <c r="AA540"/>
      <c r="BQ540" s="100">
        <v>39495</v>
      </c>
      <c r="BR540" s="95" t="s">
        <v>89</v>
      </c>
      <c r="BS540" s="95" t="s">
        <v>141</v>
      </c>
    </row>
    <row r="541" spans="1:71" x14ac:dyDescent="0.25">
      <c r="A541"/>
      <c r="AA541"/>
      <c r="BQ541" s="100">
        <v>39496</v>
      </c>
      <c r="BR541" s="95" t="s">
        <v>89</v>
      </c>
      <c r="BS541" s="95" t="s">
        <v>141</v>
      </c>
    </row>
    <row r="542" spans="1:71" x14ac:dyDescent="0.25">
      <c r="A542"/>
      <c r="AA542"/>
      <c r="BQ542" s="100">
        <v>39501</v>
      </c>
      <c r="BR542" s="95" t="s">
        <v>89</v>
      </c>
      <c r="BS542" s="95" t="s">
        <v>141</v>
      </c>
    </row>
    <row r="543" spans="1:71" x14ac:dyDescent="0.25">
      <c r="A543"/>
      <c r="AA543"/>
      <c r="BQ543" s="100">
        <v>39601</v>
      </c>
      <c r="BR543" s="95" t="s">
        <v>89</v>
      </c>
      <c r="BS543" s="95" t="s">
        <v>141</v>
      </c>
    </row>
    <row r="544" spans="1:71" x14ac:dyDescent="0.25">
      <c r="A544"/>
      <c r="AA544"/>
      <c r="BQ544" s="100">
        <v>39701</v>
      </c>
      <c r="BR544" s="95" t="s">
        <v>90</v>
      </c>
      <c r="BS544" s="95" t="s">
        <v>140</v>
      </c>
    </row>
    <row r="545" spans="1:71" x14ac:dyDescent="0.25">
      <c r="A545"/>
      <c r="AA545"/>
      <c r="BQ545" s="100">
        <v>39801</v>
      </c>
      <c r="BR545" s="95" t="s">
        <v>90</v>
      </c>
      <c r="BS545" s="95" t="s">
        <v>140</v>
      </c>
    </row>
    <row r="546" spans="1:71" x14ac:dyDescent="0.25">
      <c r="A546"/>
      <c r="AA546"/>
      <c r="BQ546" s="100">
        <v>39804</v>
      </c>
      <c r="BR546" s="95" t="s">
        <v>90</v>
      </c>
      <c r="BS546" s="95" t="s">
        <v>140</v>
      </c>
    </row>
    <row r="547" spans="1:71" x14ac:dyDescent="0.25">
      <c r="A547"/>
      <c r="AA547"/>
      <c r="BQ547" s="100">
        <v>39806</v>
      </c>
      <c r="BR547" s="95" t="s">
        <v>90</v>
      </c>
      <c r="BS547" s="95" t="s">
        <v>140</v>
      </c>
    </row>
    <row r="548" spans="1:71" x14ac:dyDescent="0.25">
      <c r="A548"/>
      <c r="AA548"/>
      <c r="BQ548" s="100">
        <v>39807</v>
      </c>
      <c r="BR548" s="95" t="s">
        <v>90</v>
      </c>
      <c r="BS548" s="95" t="s">
        <v>140</v>
      </c>
    </row>
    <row r="549" spans="1:71" x14ac:dyDescent="0.25">
      <c r="A549"/>
      <c r="AA549"/>
      <c r="BQ549" s="100">
        <v>39811</v>
      </c>
      <c r="BR549" s="95" t="s">
        <v>90</v>
      </c>
      <c r="BS549" s="95" t="s">
        <v>140</v>
      </c>
    </row>
    <row r="550" spans="1:71" x14ac:dyDescent="0.25">
      <c r="A550"/>
      <c r="AA550"/>
      <c r="BQ550" s="100">
        <v>39815</v>
      </c>
      <c r="BR550" s="95" t="s">
        <v>90</v>
      </c>
      <c r="BS550" s="95" t="s">
        <v>140</v>
      </c>
    </row>
    <row r="551" spans="1:71" x14ac:dyDescent="0.25">
      <c r="A551"/>
      <c r="AA551"/>
      <c r="BQ551" s="100">
        <v>39816</v>
      </c>
      <c r="BR551" s="95" t="s">
        <v>90</v>
      </c>
      <c r="BS551" s="95" t="s">
        <v>140</v>
      </c>
    </row>
    <row r="552" spans="1:71" x14ac:dyDescent="0.25">
      <c r="A552"/>
      <c r="AA552"/>
      <c r="BQ552" s="100">
        <v>39817</v>
      </c>
      <c r="BR552" s="95" t="s">
        <v>90</v>
      </c>
      <c r="BS552" s="95" t="s">
        <v>140</v>
      </c>
    </row>
    <row r="553" spans="1:71" x14ac:dyDescent="0.25">
      <c r="A553"/>
      <c r="AA553"/>
      <c r="BQ553" s="100">
        <v>39818</v>
      </c>
      <c r="BR553" s="95" t="s">
        <v>90</v>
      </c>
      <c r="BS553" s="95" t="s">
        <v>140</v>
      </c>
    </row>
    <row r="554" spans="1:71" x14ac:dyDescent="0.25">
      <c r="A554"/>
      <c r="AA554"/>
      <c r="BQ554" s="100">
        <v>39819</v>
      </c>
      <c r="BR554" s="95" t="s">
        <v>90</v>
      </c>
      <c r="BS554" s="95" t="s">
        <v>140</v>
      </c>
    </row>
    <row r="555" spans="1:71" x14ac:dyDescent="0.25">
      <c r="A555"/>
      <c r="AA555"/>
      <c r="BQ555" s="100">
        <v>39821</v>
      </c>
      <c r="BR555" s="95" t="s">
        <v>90</v>
      </c>
      <c r="BS555" s="95" t="s">
        <v>140</v>
      </c>
    </row>
    <row r="556" spans="1:71" x14ac:dyDescent="0.25">
      <c r="A556"/>
      <c r="AA556"/>
      <c r="BQ556" s="100">
        <v>39822</v>
      </c>
      <c r="BR556" s="95" t="s">
        <v>90</v>
      </c>
      <c r="BS556" s="95" t="s">
        <v>140</v>
      </c>
    </row>
    <row r="557" spans="1:71" x14ac:dyDescent="0.25">
      <c r="A557"/>
      <c r="AA557"/>
      <c r="BQ557" s="100">
        <v>39831</v>
      </c>
      <c r="BR557" s="95" t="s">
        <v>90</v>
      </c>
      <c r="BS557" s="95" t="s">
        <v>140</v>
      </c>
    </row>
    <row r="558" spans="1:71" x14ac:dyDescent="0.25">
      <c r="A558"/>
      <c r="AA558"/>
      <c r="BQ558" s="100">
        <v>39832</v>
      </c>
      <c r="BR558" s="95" t="s">
        <v>90</v>
      </c>
      <c r="BS558" s="95" t="s">
        <v>140</v>
      </c>
    </row>
    <row r="559" spans="1:71" x14ac:dyDescent="0.25">
      <c r="A559"/>
      <c r="AA559"/>
      <c r="BQ559" s="100">
        <v>39833</v>
      </c>
      <c r="BR559" s="95" t="s">
        <v>90</v>
      </c>
      <c r="BS559" s="95" t="s">
        <v>140</v>
      </c>
    </row>
    <row r="560" spans="1:71" x14ac:dyDescent="0.25">
      <c r="A560"/>
      <c r="AA560"/>
      <c r="BQ560" s="100">
        <v>39834</v>
      </c>
      <c r="BR560" s="95" t="s">
        <v>90</v>
      </c>
      <c r="BS560" s="95" t="s">
        <v>140</v>
      </c>
    </row>
    <row r="561" spans="1:71" x14ac:dyDescent="0.25">
      <c r="A561"/>
      <c r="AA561"/>
      <c r="BQ561" s="100">
        <v>39835</v>
      </c>
      <c r="BR561" s="95" t="s">
        <v>90</v>
      </c>
      <c r="BS561" s="95" t="s">
        <v>140</v>
      </c>
    </row>
    <row r="562" spans="1:71" x14ac:dyDescent="0.25">
      <c r="A562"/>
      <c r="AA562"/>
      <c r="BQ562" s="100">
        <v>39842</v>
      </c>
      <c r="BR562" s="95" t="s">
        <v>90</v>
      </c>
      <c r="BS562" s="95" t="s">
        <v>140</v>
      </c>
    </row>
    <row r="563" spans="1:71" x14ac:dyDescent="0.25">
      <c r="A563"/>
      <c r="AA563"/>
      <c r="BQ563" s="100">
        <v>39843</v>
      </c>
      <c r="BR563" s="95" t="s">
        <v>90</v>
      </c>
      <c r="BS563" s="95" t="s">
        <v>140</v>
      </c>
    </row>
    <row r="564" spans="1:71" x14ac:dyDescent="0.25">
      <c r="A564"/>
      <c r="AA564"/>
      <c r="BQ564" s="100">
        <v>39847</v>
      </c>
      <c r="BR564" s="95" t="s">
        <v>90</v>
      </c>
      <c r="BS564" s="95" t="s">
        <v>140</v>
      </c>
    </row>
    <row r="565" spans="1:71" x14ac:dyDescent="0.25">
      <c r="A565"/>
      <c r="AA565"/>
      <c r="BQ565" s="100">
        <v>39848</v>
      </c>
      <c r="BR565" s="95" t="s">
        <v>90</v>
      </c>
      <c r="BS565" s="95" t="s">
        <v>140</v>
      </c>
    </row>
    <row r="566" spans="1:71" x14ac:dyDescent="0.25">
      <c r="A566"/>
      <c r="AA566"/>
      <c r="BQ566" s="100">
        <v>39851</v>
      </c>
      <c r="BR566" s="95" t="s">
        <v>90</v>
      </c>
      <c r="BS566" s="95" t="s">
        <v>140</v>
      </c>
    </row>
    <row r="567" spans="1:71" x14ac:dyDescent="0.25">
      <c r="A567"/>
      <c r="AA567"/>
      <c r="BQ567" s="100">
        <v>39852</v>
      </c>
      <c r="BR567" s="95" t="s">
        <v>85</v>
      </c>
      <c r="BS567" s="95" t="s">
        <v>140</v>
      </c>
    </row>
    <row r="568" spans="1:71" x14ac:dyDescent="0.25">
      <c r="A568"/>
      <c r="AA568"/>
      <c r="BQ568" s="100">
        <v>39853</v>
      </c>
      <c r="BR568" s="95" t="s">
        <v>90</v>
      </c>
      <c r="BS568" s="95" t="s">
        <v>140</v>
      </c>
    </row>
    <row r="569" spans="1:71" x14ac:dyDescent="0.25">
      <c r="A569"/>
      <c r="AA569"/>
      <c r="BQ569" s="100">
        <v>39855</v>
      </c>
      <c r="BR569" s="95" t="s">
        <v>90</v>
      </c>
      <c r="BS569" s="95" t="s">
        <v>140</v>
      </c>
    </row>
    <row r="570" spans="1:71" x14ac:dyDescent="0.25">
      <c r="A570"/>
      <c r="AA570"/>
      <c r="BQ570" s="100">
        <v>39858</v>
      </c>
      <c r="BR570" s="95" t="s">
        <v>90</v>
      </c>
      <c r="BS570" s="95" t="s">
        <v>140</v>
      </c>
    </row>
    <row r="571" spans="1:71" x14ac:dyDescent="0.25">
      <c r="A571"/>
      <c r="AA571"/>
      <c r="BQ571" s="100">
        <v>39859</v>
      </c>
      <c r="BR571" s="95" t="s">
        <v>90</v>
      </c>
      <c r="BS571" s="95" t="s">
        <v>140</v>
      </c>
    </row>
    <row r="572" spans="1:71" x14ac:dyDescent="0.25">
      <c r="A572"/>
      <c r="AA572"/>
      <c r="BQ572" s="100">
        <v>39901</v>
      </c>
      <c r="BR572" s="95" t="s">
        <v>90</v>
      </c>
      <c r="BS572" s="95" t="s">
        <v>140</v>
      </c>
    </row>
    <row r="573" spans="1:71" x14ac:dyDescent="0.25">
      <c r="A573"/>
      <c r="AA573"/>
      <c r="BQ573" s="100">
        <v>40001</v>
      </c>
      <c r="BR573" s="95" t="s">
        <v>91</v>
      </c>
      <c r="BS573" s="95" t="s">
        <v>142</v>
      </c>
    </row>
    <row r="574" spans="1:71" x14ac:dyDescent="0.25">
      <c r="A574"/>
      <c r="AA574"/>
      <c r="BQ574" s="100">
        <v>40002</v>
      </c>
      <c r="BR574" s="95" t="s">
        <v>91</v>
      </c>
      <c r="BS574" s="95" t="s">
        <v>142</v>
      </c>
    </row>
    <row r="575" spans="1:71" x14ac:dyDescent="0.25">
      <c r="A575"/>
      <c r="AA575"/>
      <c r="BQ575" s="100">
        <v>40003</v>
      </c>
      <c r="BR575" s="95" t="s">
        <v>91</v>
      </c>
      <c r="BS575" s="95" t="s">
        <v>142</v>
      </c>
    </row>
    <row r="576" spans="1:71" x14ac:dyDescent="0.25">
      <c r="A576"/>
      <c r="AA576"/>
      <c r="BQ576" s="100">
        <v>40004</v>
      </c>
      <c r="BR576" s="95" t="s">
        <v>91</v>
      </c>
      <c r="BS576" s="95" t="s">
        <v>142</v>
      </c>
    </row>
    <row r="577" spans="1:71" x14ac:dyDescent="0.25">
      <c r="A577"/>
      <c r="AA577"/>
      <c r="BQ577" s="100">
        <v>40007</v>
      </c>
      <c r="BR577" s="95" t="s">
        <v>91</v>
      </c>
      <c r="BS577" s="95" t="s">
        <v>142</v>
      </c>
    </row>
    <row r="578" spans="1:71" x14ac:dyDescent="0.25">
      <c r="A578"/>
      <c r="AA578"/>
      <c r="BQ578" s="100">
        <v>40010</v>
      </c>
      <c r="BR578" s="95" t="s">
        <v>91</v>
      </c>
      <c r="BS578" s="95" t="s">
        <v>142</v>
      </c>
    </row>
    <row r="579" spans="1:71" x14ac:dyDescent="0.25">
      <c r="A579"/>
      <c r="AA579"/>
      <c r="BQ579" s="100">
        <v>40011</v>
      </c>
      <c r="BR579" s="95" t="s">
        <v>91</v>
      </c>
      <c r="BS579" s="95" t="s">
        <v>142</v>
      </c>
    </row>
    <row r="580" spans="1:71" x14ac:dyDescent="0.25">
      <c r="A580"/>
      <c r="AA580"/>
      <c r="BQ580" s="100">
        <v>40301</v>
      </c>
      <c r="BR580" s="95" t="s">
        <v>91</v>
      </c>
      <c r="BS580" s="95" t="s">
        <v>142</v>
      </c>
    </row>
    <row r="581" spans="1:71" x14ac:dyDescent="0.25">
      <c r="A581"/>
      <c r="AA581"/>
      <c r="BQ581" s="100">
        <v>40302</v>
      </c>
      <c r="BR581" s="95" t="s">
        <v>91</v>
      </c>
      <c r="BS581" s="95" t="s">
        <v>142</v>
      </c>
    </row>
    <row r="582" spans="1:71" x14ac:dyDescent="0.25">
      <c r="A582"/>
      <c r="AA582"/>
      <c r="BQ582" s="100">
        <v>40313</v>
      </c>
      <c r="BR582" s="95" t="s">
        <v>91</v>
      </c>
      <c r="BS582" s="95" t="s">
        <v>142</v>
      </c>
    </row>
    <row r="583" spans="1:71" x14ac:dyDescent="0.25">
      <c r="A583"/>
      <c r="AA583"/>
      <c r="BQ583" s="100">
        <v>40317</v>
      </c>
      <c r="BR583" s="95" t="s">
        <v>91</v>
      </c>
      <c r="BS583" s="95" t="s">
        <v>142</v>
      </c>
    </row>
    <row r="584" spans="1:71" x14ac:dyDescent="0.25">
      <c r="A584"/>
      <c r="AA584"/>
      <c r="BQ584" s="100">
        <v>40321</v>
      </c>
      <c r="BR584" s="95" t="s">
        <v>91</v>
      </c>
      <c r="BS584" s="95" t="s">
        <v>142</v>
      </c>
    </row>
    <row r="585" spans="1:71" x14ac:dyDescent="0.25">
      <c r="A585"/>
      <c r="AA585"/>
      <c r="BQ585" s="100">
        <v>40322</v>
      </c>
      <c r="BR585" s="95" t="s">
        <v>91</v>
      </c>
      <c r="BS585" s="95" t="s">
        <v>142</v>
      </c>
    </row>
    <row r="586" spans="1:71" x14ac:dyDescent="0.25">
      <c r="A586"/>
      <c r="AA586"/>
      <c r="BQ586" s="100">
        <v>40323</v>
      </c>
      <c r="BR586" s="95" t="s">
        <v>91</v>
      </c>
      <c r="BS586" s="95" t="s">
        <v>142</v>
      </c>
    </row>
    <row r="587" spans="1:71" x14ac:dyDescent="0.25">
      <c r="A587"/>
      <c r="AA587"/>
      <c r="BQ587" s="100">
        <v>40327</v>
      </c>
      <c r="BR587" s="95" t="s">
        <v>91</v>
      </c>
      <c r="BS587" s="95" t="s">
        <v>142</v>
      </c>
    </row>
    <row r="588" spans="1:71" x14ac:dyDescent="0.25">
      <c r="A588"/>
      <c r="AA588"/>
      <c r="BQ588" s="100">
        <v>40331</v>
      </c>
      <c r="BR588" s="95" t="s">
        <v>91</v>
      </c>
      <c r="BS588" s="95" t="s">
        <v>142</v>
      </c>
    </row>
    <row r="589" spans="1:71" x14ac:dyDescent="0.25">
      <c r="A589"/>
      <c r="AA589"/>
      <c r="BQ589" s="100">
        <v>40332</v>
      </c>
      <c r="BR589" s="95" t="s">
        <v>91</v>
      </c>
      <c r="BS589" s="95" t="s">
        <v>142</v>
      </c>
    </row>
    <row r="590" spans="1:71" x14ac:dyDescent="0.25">
      <c r="A590"/>
      <c r="AA590"/>
      <c r="BQ590" s="100">
        <v>40334</v>
      </c>
      <c r="BR590" s="95" t="s">
        <v>91</v>
      </c>
      <c r="BS590" s="95" t="s">
        <v>142</v>
      </c>
    </row>
    <row r="591" spans="1:71" x14ac:dyDescent="0.25">
      <c r="A591"/>
      <c r="AA591"/>
      <c r="BQ591" s="100">
        <v>40335</v>
      </c>
      <c r="BR591" s="95" t="s">
        <v>91</v>
      </c>
      <c r="BS591" s="95" t="s">
        <v>142</v>
      </c>
    </row>
    <row r="592" spans="1:71" x14ac:dyDescent="0.25">
      <c r="A592"/>
      <c r="AA592"/>
      <c r="BQ592" s="100">
        <v>40336</v>
      </c>
      <c r="BR592" s="95" t="s">
        <v>91</v>
      </c>
      <c r="BS592" s="95" t="s">
        <v>142</v>
      </c>
    </row>
    <row r="593" spans="1:71" x14ac:dyDescent="0.25">
      <c r="A593"/>
      <c r="AA593"/>
      <c r="BQ593" s="100">
        <v>40337</v>
      </c>
      <c r="BR593" s="95" t="s">
        <v>91</v>
      </c>
      <c r="BS593" s="95" t="s">
        <v>142</v>
      </c>
    </row>
    <row r="594" spans="1:71" x14ac:dyDescent="0.25">
      <c r="A594"/>
      <c r="AA594"/>
      <c r="BQ594" s="100">
        <v>40338</v>
      </c>
      <c r="BR594" s="95" t="s">
        <v>91</v>
      </c>
      <c r="BS594" s="95" t="s">
        <v>142</v>
      </c>
    </row>
    <row r="595" spans="1:71" x14ac:dyDescent="0.25">
      <c r="A595"/>
      <c r="AA595"/>
      <c r="BQ595" s="100">
        <v>40339</v>
      </c>
      <c r="BR595" s="95" t="s">
        <v>91</v>
      </c>
      <c r="BS595" s="95" t="s">
        <v>142</v>
      </c>
    </row>
    <row r="596" spans="1:71" x14ac:dyDescent="0.25">
      <c r="A596"/>
      <c r="AA596"/>
      <c r="BQ596" s="100">
        <v>40340</v>
      </c>
      <c r="BR596" s="95" t="s">
        <v>91</v>
      </c>
      <c r="BS596" s="95" t="s">
        <v>142</v>
      </c>
    </row>
    <row r="597" spans="1:71" x14ac:dyDescent="0.25">
      <c r="A597"/>
      <c r="AA597"/>
      <c r="BQ597" s="100">
        <v>40502</v>
      </c>
      <c r="BR597" s="95" t="s">
        <v>92</v>
      </c>
      <c r="BS597" s="95" t="s">
        <v>142</v>
      </c>
    </row>
    <row r="598" spans="1:71" x14ac:dyDescent="0.25">
      <c r="A598"/>
      <c r="AA598"/>
      <c r="BQ598" s="100">
        <v>40505</v>
      </c>
      <c r="BR598" s="95" t="s">
        <v>92</v>
      </c>
      <c r="BS598" s="95" t="s">
        <v>142</v>
      </c>
    </row>
    <row r="599" spans="1:71" x14ac:dyDescent="0.25">
      <c r="A599"/>
      <c r="AA599"/>
      <c r="BQ599" s="100">
        <v>40701</v>
      </c>
      <c r="BR599" s="95" t="s">
        <v>92</v>
      </c>
      <c r="BS599" s="95" t="s">
        <v>142</v>
      </c>
    </row>
    <row r="600" spans="1:71" x14ac:dyDescent="0.25">
      <c r="A600"/>
      <c r="AA600"/>
      <c r="BQ600" s="100">
        <v>40702</v>
      </c>
      <c r="BR600" s="95" t="s">
        <v>92</v>
      </c>
      <c r="BS600" s="95" t="s">
        <v>142</v>
      </c>
    </row>
    <row r="601" spans="1:71" x14ac:dyDescent="0.25">
      <c r="A601"/>
      <c r="AA601"/>
      <c r="BQ601" s="100">
        <v>40703</v>
      </c>
      <c r="BR601" s="95" t="s">
        <v>92</v>
      </c>
      <c r="BS601" s="95" t="s">
        <v>142</v>
      </c>
    </row>
    <row r="602" spans="1:71" x14ac:dyDescent="0.25">
      <c r="A602"/>
      <c r="AA602"/>
      <c r="BQ602" s="100">
        <v>40711</v>
      </c>
      <c r="BR602" s="95" t="s">
        <v>92</v>
      </c>
      <c r="BS602" s="95" t="s">
        <v>142</v>
      </c>
    </row>
    <row r="603" spans="1:71" x14ac:dyDescent="0.25">
      <c r="A603"/>
      <c r="AA603"/>
      <c r="BQ603" s="100">
        <v>40713</v>
      </c>
      <c r="BR603" s="95" t="s">
        <v>92</v>
      </c>
      <c r="BS603" s="95" t="s">
        <v>142</v>
      </c>
    </row>
    <row r="604" spans="1:71" x14ac:dyDescent="0.25">
      <c r="A604"/>
      <c r="AA604"/>
      <c r="BQ604" s="100">
        <v>40714</v>
      </c>
      <c r="BR604" s="95" t="s">
        <v>92</v>
      </c>
      <c r="BS604" s="95" t="s">
        <v>142</v>
      </c>
    </row>
    <row r="605" spans="1:71" x14ac:dyDescent="0.25">
      <c r="A605"/>
      <c r="AA605"/>
      <c r="BQ605" s="100">
        <v>40715</v>
      </c>
      <c r="BR605" s="95" t="s">
        <v>92</v>
      </c>
      <c r="BS605" s="95" t="s">
        <v>142</v>
      </c>
    </row>
    <row r="606" spans="1:71" x14ac:dyDescent="0.25">
      <c r="A606"/>
      <c r="AA606"/>
      <c r="BQ606" s="100">
        <v>40716</v>
      </c>
      <c r="BR606" s="95" t="s">
        <v>92</v>
      </c>
      <c r="BS606" s="95" t="s">
        <v>142</v>
      </c>
    </row>
    <row r="607" spans="1:71" x14ac:dyDescent="0.25">
      <c r="A607"/>
      <c r="AA607"/>
      <c r="BQ607" s="100">
        <v>40717</v>
      </c>
      <c r="BR607" s="95" t="s">
        <v>92</v>
      </c>
      <c r="BS607" s="95" t="s">
        <v>142</v>
      </c>
    </row>
    <row r="608" spans="1:71" x14ac:dyDescent="0.25">
      <c r="A608"/>
      <c r="AA608"/>
      <c r="BQ608" s="100">
        <v>40721</v>
      </c>
      <c r="BR608" s="95" t="s">
        <v>92</v>
      </c>
      <c r="BS608" s="95" t="s">
        <v>142</v>
      </c>
    </row>
    <row r="609" spans="1:71" x14ac:dyDescent="0.25">
      <c r="A609"/>
      <c r="AA609"/>
      <c r="BQ609" s="100">
        <v>40722</v>
      </c>
      <c r="BR609" s="95" t="s">
        <v>92</v>
      </c>
      <c r="BS609" s="95" t="s">
        <v>142</v>
      </c>
    </row>
    <row r="610" spans="1:71" x14ac:dyDescent="0.25">
      <c r="A610"/>
      <c r="AA610"/>
      <c r="BQ610" s="100">
        <v>40723</v>
      </c>
      <c r="BR610" s="95" t="s">
        <v>92</v>
      </c>
      <c r="BS610" s="95" t="s">
        <v>142</v>
      </c>
    </row>
    <row r="611" spans="1:71" x14ac:dyDescent="0.25">
      <c r="A611"/>
      <c r="AA611"/>
      <c r="BQ611" s="100">
        <v>40724</v>
      </c>
      <c r="BR611" s="95" t="s">
        <v>92</v>
      </c>
      <c r="BS611" s="95" t="s">
        <v>142</v>
      </c>
    </row>
    <row r="612" spans="1:71" x14ac:dyDescent="0.25">
      <c r="A612"/>
      <c r="AA612"/>
      <c r="BQ612" s="100">
        <v>40725</v>
      </c>
      <c r="BR612" s="95" t="s">
        <v>92</v>
      </c>
      <c r="BS612" s="95" t="s">
        <v>142</v>
      </c>
    </row>
    <row r="613" spans="1:71" x14ac:dyDescent="0.25">
      <c r="A613"/>
      <c r="AA613"/>
      <c r="BQ613" s="100">
        <v>40729</v>
      </c>
      <c r="BR613" s="95" t="s">
        <v>92</v>
      </c>
      <c r="BS613" s="95" t="s">
        <v>142</v>
      </c>
    </row>
    <row r="614" spans="1:71" x14ac:dyDescent="0.25">
      <c r="A614"/>
      <c r="AA614"/>
      <c r="BQ614" s="100">
        <v>40741</v>
      </c>
      <c r="BR614" s="95" t="s">
        <v>92</v>
      </c>
      <c r="BS614" s="95" t="s">
        <v>142</v>
      </c>
    </row>
    <row r="615" spans="1:71" x14ac:dyDescent="0.25">
      <c r="A615"/>
      <c r="AA615"/>
      <c r="BQ615" s="100">
        <v>40742</v>
      </c>
      <c r="BR615" s="95" t="s">
        <v>92</v>
      </c>
      <c r="BS615" s="95" t="s">
        <v>142</v>
      </c>
    </row>
    <row r="616" spans="1:71" x14ac:dyDescent="0.25">
      <c r="A616"/>
      <c r="AA616"/>
      <c r="BQ616" s="100">
        <v>40744</v>
      </c>
      <c r="BR616" s="95" t="s">
        <v>92</v>
      </c>
      <c r="BS616" s="95" t="s">
        <v>142</v>
      </c>
    </row>
    <row r="617" spans="1:71" x14ac:dyDescent="0.25">
      <c r="A617"/>
      <c r="AA617"/>
      <c r="BQ617" s="100">
        <v>40745</v>
      </c>
      <c r="BR617" s="95" t="s">
        <v>92</v>
      </c>
      <c r="BS617" s="95" t="s">
        <v>142</v>
      </c>
    </row>
    <row r="618" spans="1:71" x14ac:dyDescent="0.25">
      <c r="A618"/>
      <c r="AA618"/>
      <c r="BQ618" s="100">
        <v>40746</v>
      </c>
      <c r="BR618" s="95" t="s">
        <v>92</v>
      </c>
      <c r="BS618" s="95" t="s">
        <v>142</v>
      </c>
    </row>
    <row r="619" spans="1:71" x14ac:dyDescent="0.25">
      <c r="A619"/>
      <c r="AA619"/>
      <c r="BQ619" s="100">
        <v>40747</v>
      </c>
      <c r="BR619" s="95" t="s">
        <v>92</v>
      </c>
      <c r="BS619" s="95" t="s">
        <v>142</v>
      </c>
    </row>
    <row r="620" spans="1:71" x14ac:dyDescent="0.25">
      <c r="A620"/>
      <c r="AA620"/>
      <c r="BQ620" s="100">
        <v>40751</v>
      </c>
      <c r="BR620" s="95" t="s">
        <v>92</v>
      </c>
      <c r="BS620" s="95" t="s">
        <v>142</v>
      </c>
    </row>
    <row r="621" spans="1:71" x14ac:dyDescent="0.25">
      <c r="A621"/>
      <c r="AA621"/>
      <c r="BQ621" s="100">
        <v>40752</v>
      </c>
      <c r="BR621" s="95" t="s">
        <v>92</v>
      </c>
      <c r="BS621" s="95" t="s">
        <v>142</v>
      </c>
    </row>
    <row r="622" spans="1:71" x14ac:dyDescent="0.25">
      <c r="A622"/>
      <c r="AA622"/>
      <c r="BQ622" s="100">
        <v>40753</v>
      </c>
      <c r="BR622" s="95" t="s">
        <v>92</v>
      </c>
      <c r="BS622" s="95" t="s">
        <v>142</v>
      </c>
    </row>
    <row r="623" spans="1:71" x14ac:dyDescent="0.25">
      <c r="A623"/>
      <c r="AA623"/>
      <c r="BQ623" s="100">
        <v>40755</v>
      </c>
      <c r="BR623" s="95" t="s">
        <v>92</v>
      </c>
      <c r="BS623" s="95" t="s">
        <v>142</v>
      </c>
    </row>
    <row r="624" spans="1:71" x14ac:dyDescent="0.25">
      <c r="A624"/>
      <c r="AA624"/>
      <c r="BQ624" s="100">
        <v>40756</v>
      </c>
      <c r="BR624" s="95" t="s">
        <v>92</v>
      </c>
      <c r="BS624" s="95" t="s">
        <v>142</v>
      </c>
    </row>
    <row r="625" spans="1:71" x14ac:dyDescent="0.25">
      <c r="A625"/>
      <c r="AA625"/>
      <c r="BQ625" s="100">
        <v>40757</v>
      </c>
      <c r="BR625" s="95" t="s">
        <v>92</v>
      </c>
      <c r="BS625" s="95" t="s">
        <v>142</v>
      </c>
    </row>
    <row r="626" spans="1:71" x14ac:dyDescent="0.25">
      <c r="A626"/>
      <c r="AA626"/>
      <c r="BQ626" s="100">
        <v>40760</v>
      </c>
      <c r="BR626" s="95" t="s">
        <v>92</v>
      </c>
      <c r="BS626" s="95" t="s">
        <v>142</v>
      </c>
    </row>
    <row r="627" spans="1:71" x14ac:dyDescent="0.25">
      <c r="A627"/>
      <c r="AA627"/>
      <c r="BQ627" s="100">
        <v>40761</v>
      </c>
      <c r="BR627" s="95" t="s">
        <v>92</v>
      </c>
      <c r="BS627" s="95" t="s">
        <v>142</v>
      </c>
    </row>
    <row r="628" spans="1:71" x14ac:dyDescent="0.25">
      <c r="A628"/>
      <c r="AA628"/>
      <c r="BQ628" s="100">
        <v>40777</v>
      </c>
      <c r="BR628" s="95" t="s">
        <v>92</v>
      </c>
      <c r="BS628" s="95" t="s">
        <v>142</v>
      </c>
    </row>
    <row r="629" spans="1:71" x14ac:dyDescent="0.25">
      <c r="A629"/>
      <c r="AA629"/>
      <c r="BQ629" s="100">
        <v>40778</v>
      </c>
      <c r="BR629" s="95" t="s">
        <v>92</v>
      </c>
      <c r="BS629" s="95" t="s">
        <v>142</v>
      </c>
    </row>
    <row r="630" spans="1:71" x14ac:dyDescent="0.25">
      <c r="A630"/>
      <c r="AA630"/>
      <c r="BQ630" s="100">
        <v>40779</v>
      </c>
      <c r="BR630" s="95" t="s">
        <v>92</v>
      </c>
      <c r="BS630" s="95" t="s">
        <v>142</v>
      </c>
    </row>
    <row r="631" spans="1:71" x14ac:dyDescent="0.25">
      <c r="A631"/>
      <c r="AA631"/>
      <c r="BQ631" s="100">
        <v>40780</v>
      </c>
      <c r="BR631" s="95" t="s">
        <v>92</v>
      </c>
      <c r="BS631" s="95" t="s">
        <v>142</v>
      </c>
    </row>
    <row r="632" spans="1:71" x14ac:dyDescent="0.25">
      <c r="A632"/>
      <c r="AA632"/>
      <c r="BQ632" s="100">
        <v>40781</v>
      </c>
      <c r="BR632" s="95" t="s">
        <v>92</v>
      </c>
      <c r="BS632" s="95" t="s">
        <v>142</v>
      </c>
    </row>
    <row r="633" spans="1:71" x14ac:dyDescent="0.25">
      <c r="A633"/>
      <c r="AA633"/>
      <c r="BQ633" s="100">
        <v>40782</v>
      </c>
      <c r="BR633" s="95" t="s">
        <v>92</v>
      </c>
      <c r="BS633" s="95" t="s">
        <v>142</v>
      </c>
    </row>
    <row r="634" spans="1:71" x14ac:dyDescent="0.25">
      <c r="A634"/>
      <c r="AA634"/>
      <c r="BQ634" s="100">
        <v>40784</v>
      </c>
      <c r="BR634" s="95" t="s">
        <v>92</v>
      </c>
      <c r="BS634" s="95" t="s">
        <v>142</v>
      </c>
    </row>
    <row r="635" spans="1:71" x14ac:dyDescent="0.25">
      <c r="A635"/>
      <c r="AA635"/>
      <c r="BQ635" s="100">
        <v>40801</v>
      </c>
      <c r="BR635" s="95" t="s">
        <v>92</v>
      </c>
      <c r="BS635" s="95" t="s">
        <v>142</v>
      </c>
    </row>
    <row r="636" spans="1:71" x14ac:dyDescent="0.25">
      <c r="A636"/>
      <c r="AA636"/>
      <c r="BQ636" s="100">
        <v>41002</v>
      </c>
      <c r="BR636" s="95" t="s">
        <v>93</v>
      </c>
      <c r="BS636" s="95" t="s">
        <v>142</v>
      </c>
    </row>
    <row r="637" spans="1:71" x14ac:dyDescent="0.25">
      <c r="A637"/>
      <c r="AA637"/>
      <c r="BQ637" s="100">
        <v>41101</v>
      </c>
      <c r="BR637" s="95" t="s">
        <v>93</v>
      </c>
      <c r="BS637" s="95" t="s">
        <v>142</v>
      </c>
    </row>
    <row r="638" spans="1:71" x14ac:dyDescent="0.25">
      <c r="A638"/>
      <c r="AA638"/>
      <c r="BQ638" s="100">
        <v>41103</v>
      </c>
      <c r="BR638" s="95" t="s">
        <v>93</v>
      </c>
      <c r="BS638" s="95" t="s">
        <v>142</v>
      </c>
    </row>
    <row r="639" spans="1:71" x14ac:dyDescent="0.25">
      <c r="A639"/>
      <c r="AA639"/>
      <c r="BQ639" s="100">
        <v>41108</v>
      </c>
      <c r="BR639" s="95" t="s">
        <v>93</v>
      </c>
      <c r="BS639" s="95" t="s">
        <v>142</v>
      </c>
    </row>
    <row r="640" spans="1:71" x14ac:dyDescent="0.25">
      <c r="A640"/>
      <c r="AA640"/>
      <c r="BQ640" s="100">
        <v>41111</v>
      </c>
      <c r="BR640" s="95" t="s">
        <v>93</v>
      </c>
      <c r="BS640" s="95" t="s">
        <v>142</v>
      </c>
    </row>
    <row r="641" spans="1:71" x14ac:dyDescent="0.25">
      <c r="A641"/>
      <c r="AA641"/>
      <c r="BQ641" s="100">
        <v>41112</v>
      </c>
      <c r="BR641" s="95" t="s">
        <v>93</v>
      </c>
      <c r="BS641" s="95" t="s">
        <v>142</v>
      </c>
    </row>
    <row r="642" spans="1:71" x14ac:dyDescent="0.25">
      <c r="A642"/>
      <c r="AA642"/>
      <c r="BQ642" s="100">
        <v>41113</v>
      </c>
      <c r="BR642" s="95" t="s">
        <v>93</v>
      </c>
      <c r="BS642" s="95" t="s">
        <v>142</v>
      </c>
    </row>
    <row r="643" spans="1:71" x14ac:dyDescent="0.25">
      <c r="A643"/>
      <c r="AA643"/>
      <c r="BQ643" s="100">
        <v>41114</v>
      </c>
      <c r="BR643" s="95" t="s">
        <v>93</v>
      </c>
      <c r="BS643" s="95" t="s">
        <v>142</v>
      </c>
    </row>
    <row r="644" spans="1:71" x14ac:dyDescent="0.25">
      <c r="A644"/>
      <c r="AA644"/>
      <c r="BQ644" s="100">
        <v>41115</v>
      </c>
      <c r="BR644" s="95" t="s">
        <v>93</v>
      </c>
      <c r="BS644" s="95" t="s">
        <v>142</v>
      </c>
    </row>
    <row r="645" spans="1:71" x14ac:dyDescent="0.25">
      <c r="A645"/>
      <c r="AA645"/>
      <c r="BQ645" s="100">
        <v>41116</v>
      </c>
      <c r="BR645" s="95" t="s">
        <v>93</v>
      </c>
      <c r="BS645" s="95" t="s">
        <v>142</v>
      </c>
    </row>
    <row r="646" spans="1:71" x14ac:dyDescent="0.25">
      <c r="A646"/>
      <c r="AA646"/>
      <c r="BQ646" s="100">
        <v>41117</v>
      </c>
      <c r="BR646" s="95" t="s">
        <v>93</v>
      </c>
      <c r="BS646" s="95" t="s">
        <v>142</v>
      </c>
    </row>
    <row r="647" spans="1:71" x14ac:dyDescent="0.25">
      <c r="A647"/>
      <c r="AA647"/>
      <c r="BQ647" s="100">
        <v>41118</v>
      </c>
      <c r="BR647" s="95" t="s">
        <v>93</v>
      </c>
      <c r="BS647" s="95" t="s">
        <v>142</v>
      </c>
    </row>
    <row r="648" spans="1:71" x14ac:dyDescent="0.25">
      <c r="A648"/>
      <c r="AA648"/>
      <c r="BQ648" s="100">
        <v>41119</v>
      </c>
      <c r="BR648" s="95" t="s">
        <v>93</v>
      </c>
      <c r="BS648" s="95" t="s">
        <v>142</v>
      </c>
    </row>
    <row r="649" spans="1:71" x14ac:dyDescent="0.25">
      <c r="A649"/>
      <c r="AA649"/>
      <c r="BQ649" s="100">
        <v>41120</v>
      </c>
      <c r="BR649" s="95" t="s">
        <v>93</v>
      </c>
      <c r="BS649" s="95" t="s">
        <v>142</v>
      </c>
    </row>
    <row r="650" spans="1:71" x14ac:dyDescent="0.25">
      <c r="A650"/>
      <c r="AA650"/>
      <c r="BQ650" s="100">
        <v>41121</v>
      </c>
      <c r="BR650" s="95" t="s">
        <v>93</v>
      </c>
      <c r="BS650" s="95" t="s">
        <v>142</v>
      </c>
    </row>
    <row r="651" spans="1:71" x14ac:dyDescent="0.25">
      <c r="A651"/>
      <c r="AA651"/>
      <c r="BQ651" s="100">
        <v>41131</v>
      </c>
      <c r="BR651" s="95" t="s">
        <v>93</v>
      </c>
      <c r="BS651" s="95" t="s">
        <v>142</v>
      </c>
    </row>
    <row r="652" spans="1:71" x14ac:dyDescent="0.25">
      <c r="A652"/>
      <c r="AA652"/>
      <c r="BQ652" s="100">
        <v>41132</v>
      </c>
      <c r="BR652" s="95" t="s">
        <v>93</v>
      </c>
      <c r="BS652" s="95" t="s">
        <v>142</v>
      </c>
    </row>
    <row r="653" spans="1:71" x14ac:dyDescent="0.25">
      <c r="A653"/>
      <c r="AA653"/>
      <c r="BQ653" s="100">
        <v>41133</v>
      </c>
      <c r="BR653" s="95" t="s">
        <v>93</v>
      </c>
      <c r="BS653" s="95" t="s">
        <v>142</v>
      </c>
    </row>
    <row r="654" spans="1:71" x14ac:dyDescent="0.25">
      <c r="A654"/>
      <c r="AA654"/>
      <c r="BQ654" s="100">
        <v>41141</v>
      </c>
      <c r="BR654" s="95" t="s">
        <v>93</v>
      </c>
      <c r="BS654" s="95" t="s">
        <v>142</v>
      </c>
    </row>
    <row r="655" spans="1:71" x14ac:dyDescent="0.25">
      <c r="A655"/>
      <c r="AA655"/>
      <c r="BQ655" s="100">
        <v>41142</v>
      </c>
      <c r="BR655" s="95" t="s">
        <v>93</v>
      </c>
      <c r="BS655" s="95" t="s">
        <v>142</v>
      </c>
    </row>
    <row r="656" spans="1:71" x14ac:dyDescent="0.25">
      <c r="A656"/>
      <c r="AA656"/>
      <c r="BQ656" s="100">
        <v>41145</v>
      </c>
      <c r="BR656" s="95" t="s">
        <v>93</v>
      </c>
      <c r="BS656" s="95" t="s">
        <v>142</v>
      </c>
    </row>
    <row r="657" spans="1:71" x14ac:dyDescent="0.25">
      <c r="A657"/>
      <c r="AA657"/>
      <c r="BQ657" s="100">
        <v>41146</v>
      </c>
      <c r="BR657" s="95" t="s">
        <v>93</v>
      </c>
      <c r="BS657" s="95" t="s">
        <v>142</v>
      </c>
    </row>
    <row r="658" spans="1:71" x14ac:dyDescent="0.25">
      <c r="A658"/>
      <c r="AA658"/>
      <c r="BQ658" s="100">
        <v>41147</v>
      </c>
      <c r="BR658" s="95" t="s">
        <v>93</v>
      </c>
      <c r="BS658" s="95" t="s">
        <v>142</v>
      </c>
    </row>
    <row r="659" spans="1:71" x14ac:dyDescent="0.25">
      <c r="A659"/>
      <c r="AA659"/>
      <c r="BQ659" s="100">
        <v>41148</v>
      </c>
      <c r="BR659" s="95" t="s">
        <v>93</v>
      </c>
      <c r="BS659" s="95" t="s">
        <v>142</v>
      </c>
    </row>
    <row r="660" spans="1:71" x14ac:dyDescent="0.25">
      <c r="A660"/>
      <c r="AA660"/>
      <c r="BQ660" s="100">
        <v>41155</v>
      </c>
      <c r="BR660" s="95" t="s">
        <v>93</v>
      </c>
      <c r="BS660" s="95" t="s">
        <v>142</v>
      </c>
    </row>
    <row r="661" spans="1:71" x14ac:dyDescent="0.25">
      <c r="A661"/>
      <c r="AA661"/>
      <c r="BQ661" s="100">
        <v>41156</v>
      </c>
      <c r="BR661" s="95" t="s">
        <v>93</v>
      </c>
      <c r="BS661" s="95" t="s">
        <v>142</v>
      </c>
    </row>
    <row r="662" spans="1:71" x14ac:dyDescent="0.25">
      <c r="A662"/>
      <c r="AA662"/>
      <c r="BQ662" s="100">
        <v>41162</v>
      </c>
      <c r="BR662" s="95" t="s">
        <v>93</v>
      </c>
      <c r="BS662" s="95" t="s">
        <v>142</v>
      </c>
    </row>
    <row r="663" spans="1:71" x14ac:dyDescent="0.25">
      <c r="A663"/>
      <c r="AA663"/>
      <c r="BQ663" s="100">
        <v>41164</v>
      </c>
      <c r="BR663" s="95" t="s">
        <v>93</v>
      </c>
      <c r="BS663" s="95" t="s">
        <v>142</v>
      </c>
    </row>
    <row r="664" spans="1:71" x14ac:dyDescent="0.25">
      <c r="A664"/>
      <c r="AA664"/>
      <c r="BQ664" s="100">
        <v>41171</v>
      </c>
      <c r="BR664" s="95" t="s">
        <v>93</v>
      </c>
      <c r="BS664" s="95" t="s">
        <v>142</v>
      </c>
    </row>
    <row r="665" spans="1:71" x14ac:dyDescent="0.25">
      <c r="A665"/>
      <c r="AA665"/>
      <c r="BQ665" s="100">
        <v>41172</v>
      </c>
      <c r="BR665" s="95" t="s">
        <v>93</v>
      </c>
      <c r="BS665" s="95" t="s">
        <v>142</v>
      </c>
    </row>
    <row r="666" spans="1:71" x14ac:dyDescent="0.25">
      <c r="A666"/>
      <c r="AA666"/>
      <c r="BQ666" s="100">
        <v>41173</v>
      </c>
      <c r="BR666" s="95" t="s">
        <v>93</v>
      </c>
      <c r="BS666" s="95" t="s">
        <v>142</v>
      </c>
    </row>
    <row r="667" spans="1:71" x14ac:dyDescent="0.25">
      <c r="A667"/>
      <c r="AA667"/>
      <c r="BQ667" s="100">
        <v>41174</v>
      </c>
      <c r="BR667" s="95" t="s">
        <v>93</v>
      </c>
      <c r="BS667" s="95" t="s">
        <v>142</v>
      </c>
    </row>
    <row r="668" spans="1:71" x14ac:dyDescent="0.25">
      <c r="A668"/>
      <c r="AA668"/>
      <c r="BQ668" s="100">
        <v>41181</v>
      </c>
      <c r="BR668" s="95" t="s">
        <v>93</v>
      </c>
      <c r="BS668" s="95" t="s">
        <v>142</v>
      </c>
    </row>
    <row r="669" spans="1:71" x14ac:dyDescent="0.25">
      <c r="A669"/>
      <c r="AA669"/>
      <c r="BQ669" s="100">
        <v>41182</v>
      </c>
      <c r="BR669" s="95" t="s">
        <v>93</v>
      </c>
      <c r="BS669" s="95" t="s">
        <v>142</v>
      </c>
    </row>
    <row r="670" spans="1:71" x14ac:dyDescent="0.25">
      <c r="A670"/>
      <c r="AA670"/>
      <c r="BQ670" s="100">
        <v>41183</v>
      </c>
      <c r="BR670" s="95" t="s">
        <v>93</v>
      </c>
      <c r="BS670" s="95" t="s">
        <v>142</v>
      </c>
    </row>
    <row r="671" spans="1:71" x14ac:dyDescent="0.25">
      <c r="A671"/>
      <c r="AA671"/>
      <c r="BQ671" s="100">
        <v>41184</v>
      </c>
      <c r="BR671" s="95" t="s">
        <v>93</v>
      </c>
      <c r="BS671" s="95" t="s">
        <v>142</v>
      </c>
    </row>
    <row r="672" spans="1:71" x14ac:dyDescent="0.25">
      <c r="A672"/>
      <c r="AA672"/>
      <c r="BQ672" s="100">
        <v>41185</v>
      </c>
      <c r="BR672" s="95" t="s">
        <v>93</v>
      </c>
      <c r="BS672" s="95" t="s">
        <v>142</v>
      </c>
    </row>
    <row r="673" spans="1:71" x14ac:dyDescent="0.25">
      <c r="A673"/>
      <c r="AA673"/>
      <c r="BQ673" s="100">
        <v>41186</v>
      </c>
      <c r="BR673" s="95" t="s">
        <v>93</v>
      </c>
      <c r="BS673" s="95" t="s">
        <v>142</v>
      </c>
    </row>
    <row r="674" spans="1:71" x14ac:dyDescent="0.25">
      <c r="A674"/>
      <c r="AA674"/>
      <c r="BQ674" s="100">
        <v>41187</v>
      </c>
      <c r="BR674" s="95" t="s">
        <v>93</v>
      </c>
      <c r="BS674" s="95" t="s">
        <v>142</v>
      </c>
    </row>
    <row r="675" spans="1:71" x14ac:dyDescent="0.25">
      <c r="A675"/>
      <c r="AA675"/>
      <c r="BQ675" s="100">
        <v>41201</v>
      </c>
      <c r="BR675" s="95" t="s">
        <v>93</v>
      </c>
      <c r="BS675" s="95" t="s">
        <v>142</v>
      </c>
    </row>
    <row r="676" spans="1:71" x14ac:dyDescent="0.25">
      <c r="A676"/>
      <c r="AA676"/>
      <c r="BQ676" s="100">
        <v>41301</v>
      </c>
      <c r="BR676" s="95" t="s">
        <v>93</v>
      </c>
      <c r="BS676" s="95" t="s">
        <v>142</v>
      </c>
    </row>
    <row r="677" spans="1:71" x14ac:dyDescent="0.25">
      <c r="A677"/>
      <c r="AA677"/>
      <c r="BQ677" s="100">
        <v>41501</v>
      </c>
      <c r="BR677" s="95" t="s">
        <v>94</v>
      </c>
      <c r="BS677" s="95" t="s">
        <v>142</v>
      </c>
    </row>
    <row r="678" spans="1:71" x14ac:dyDescent="0.25">
      <c r="A678"/>
      <c r="AA678"/>
      <c r="BQ678" s="100">
        <v>41503</v>
      </c>
      <c r="BR678" s="95" t="s">
        <v>94</v>
      </c>
      <c r="BS678" s="95" t="s">
        <v>142</v>
      </c>
    </row>
    <row r="679" spans="1:71" x14ac:dyDescent="0.25">
      <c r="A679"/>
      <c r="AA679"/>
      <c r="BQ679" s="100">
        <v>41510</v>
      </c>
      <c r="BR679" s="95" t="s">
        <v>94</v>
      </c>
      <c r="BS679" s="95" t="s">
        <v>142</v>
      </c>
    </row>
    <row r="680" spans="1:71" x14ac:dyDescent="0.25">
      <c r="A680"/>
      <c r="AA680"/>
      <c r="BQ680" s="100">
        <v>41701</v>
      </c>
      <c r="BR680" s="95" t="s">
        <v>94</v>
      </c>
      <c r="BS680" s="95" t="s">
        <v>142</v>
      </c>
    </row>
    <row r="681" spans="1:71" x14ac:dyDescent="0.25">
      <c r="A681"/>
      <c r="AA681"/>
      <c r="BQ681" s="100">
        <v>41702</v>
      </c>
      <c r="BR681" s="95" t="s">
        <v>94</v>
      </c>
      <c r="BS681" s="95" t="s">
        <v>142</v>
      </c>
    </row>
    <row r="682" spans="1:71" x14ac:dyDescent="0.25">
      <c r="A682"/>
      <c r="AA682"/>
      <c r="BQ682" s="100">
        <v>41703</v>
      </c>
      <c r="BR682" s="95" t="s">
        <v>94</v>
      </c>
      <c r="BS682" s="95" t="s">
        <v>142</v>
      </c>
    </row>
    <row r="683" spans="1:71" x14ac:dyDescent="0.25">
      <c r="A683"/>
      <c r="AA683"/>
      <c r="BQ683" s="100">
        <v>41704</v>
      </c>
      <c r="BR683" s="95" t="s">
        <v>94</v>
      </c>
      <c r="BS683" s="95" t="s">
        <v>142</v>
      </c>
    </row>
    <row r="684" spans="1:71" x14ac:dyDescent="0.25">
      <c r="A684"/>
      <c r="AA684"/>
      <c r="BQ684" s="100">
        <v>41705</v>
      </c>
      <c r="BR684" s="95" t="s">
        <v>94</v>
      </c>
      <c r="BS684" s="95" t="s">
        <v>142</v>
      </c>
    </row>
    <row r="685" spans="1:71" x14ac:dyDescent="0.25">
      <c r="A685"/>
      <c r="AA685"/>
      <c r="BQ685" s="100">
        <v>41712</v>
      </c>
      <c r="BR685" s="95" t="s">
        <v>94</v>
      </c>
      <c r="BS685" s="95" t="s">
        <v>142</v>
      </c>
    </row>
    <row r="686" spans="1:71" x14ac:dyDescent="0.25">
      <c r="A686"/>
      <c r="AA686"/>
      <c r="BQ686" s="100">
        <v>41713</v>
      </c>
      <c r="BR686" s="95" t="s">
        <v>94</v>
      </c>
      <c r="BS686" s="95" t="s">
        <v>142</v>
      </c>
    </row>
    <row r="687" spans="1:71" x14ac:dyDescent="0.25">
      <c r="A687"/>
      <c r="AA687"/>
      <c r="BQ687" s="100">
        <v>41722</v>
      </c>
      <c r="BR687" s="95" t="s">
        <v>94</v>
      </c>
      <c r="BS687" s="95" t="s">
        <v>142</v>
      </c>
    </row>
    <row r="688" spans="1:71" x14ac:dyDescent="0.25">
      <c r="A688"/>
      <c r="AA688"/>
      <c r="BQ688" s="100">
        <v>41723</v>
      </c>
      <c r="BR688" s="95" t="s">
        <v>94</v>
      </c>
      <c r="BS688" s="95" t="s">
        <v>142</v>
      </c>
    </row>
    <row r="689" spans="1:71" x14ac:dyDescent="0.25">
      <c r="A689"/>
      <c r="AA689"/>
      <c r="BQ689" s="100">
        <v>41724</v>
      </c>
      <c r="BR689" s="95" t="s">
        <v>94</v>
      </c>
      <c r="BS689" s="95" t="s">
        <v>142</v>
      </c>
    </row>
    <row r="690" spans="1:71" x14ac:dyDescent="0.25">
      <c r="A690"/>
      <c r="AA690"/>
      <c r="BQ690" s="100">
        <v>41725</v>
      </c>
      <c r="BR690" s="95" t="s">
        <v>94</v>
      </c>
      <c r="BS690" s="95" t="s">
        <v>142</v>
      </c>
    </row>
    <row r="691" spans="1:71" x14ac:dyDescent="0.25">
      <c r="A691"/>
      <c r="AA691"/>
      <c r="BQ691" s="100">
        <v>41731</v>
      </c>
      <c r="BR691" s="95" t="s">
        <v>94</v>
      </c>
      <c r="BS691" s="95" t="s">
        <v>142</v>
      </c>
    </row>
    <row r="692" spans="1:71" x14ac:dyDescent="0.25">
      <c r="A692"/>
      <c r="AA692"/>
      <c r="BQ692" s="100">
        <v>41741</v>
      </c>
      <c r="BR692" s="95" t="s">
        <v>94</v>
      </c>
      <c r="BS692" s="95" t="s">
        <v>142</v>
      </c>
    </row>
    <row r="693" spans="1:71" x14ac:dyDescent="0.25">
      <c r="A693"/>
      <c r="AA693"/>
      <c r="BQ693" s="100">
        <v>41742</v>
      </c>
      <c r="BR693" s="95" t="s">
        <v>94</v>
      </c>
      <c r="BS693" s="95" t="s">
        <v>142</v>
      </c>
    </row>
    <row r="694" spans="1:71" x14ac:dyDescent="0.25">
      <c r="A694"/>
      <c r="AA694"/>
      <c r="BQ694" s="100">
        <v>41752</v>
      </c>
      <c r="BR694" s="95" t="s">
        <v>94</v>
      </c>
      <c r="BS694" s="95" t="s">
        <v>142</v>
      </c>
    </row>
    <row r="695" spans="1:71" x14ac:dyDescent="0.25">
      <c r="A695"/>
      <c r="AA695"/>
      <c r="BQ695" s="100">
        <v>41753</v>
      </c>
      <c r="BR695" s="95" t="s">
        <v>94</v>
      </c>
      <c r="BS695" s="95" t="s">
        <v>142</v>
      </c>
    </row>
    <row r="696" spans="1:71" x14ac:dyDescent="0.25">
      <c r="A696"/>
      <c r="AA696"/>
      <c r="BQ696" s="100">
        <v>41754</v>
      </c>
      <c r="BR696" s="95" t="s">
        <v>94</v>
      </c>
      <c r="BS696" s="95" t="s">
        <v>142</v>
      </c>
    </row>
    <row r="697" spans="1:71" x14ac:dyDescent="0.25">
      <c r="A697"/>
      <c r="AA697"/>
      <c r="BQ697" s="100">
        <v>41757</v>
      </c>
      <c r="BR697" s="95" t="s">
        <v>94</v>
      </c>
      <c r="BS697" s="95" t="s">
        <v>142</v>
      </c>
    </row>
    <row r="698" spans="1:71" x14ac:dyDescent="0.25">
      <c r="A698"/>
      <c r="AA698"/>
      <c r="BQ698" s="100">
        <v>41761</v>
      </c>
      <c r="BR698" s="95" t="s">
        <v>94</v>
      </c>
      <c r="BS698" s="95" t="s">
        <v>142</v>
      </c>
    </row>
    <row r="699" spans="1:71" x14ac:dyDescent="0.25">
      <c r="A699"/>
      <c r="AA699"/>
      <c r="BQ699" s="100">
        <v>41762</v>
      </c>
      <c r="BR699" s="95" t="s">
        <v>94</v>
      </c>
      <c r="BS699" s="95" t="s">
        <v>142</v>
      </c>
    </row>
    <row r="700" spans="1:71" x14ac:dyDescent="0.25">
      <c r="A700"/>
      <c r="AA700"/>
      <c r="BQ700" s="100">
        <v>41763</v>
      </c>
      <c r="BR700" s="95" t="s">
        <v>94</v>
      </c>
      <c r="BS700" s="95" t="s">
        <v>142</v>
      </c>
    </row>
    <row r="701" spans="1:71" x14ac:dyDescent="0.25">
      <c r="A701"/>
      <c r="AA701"/>
      <c r="BQ701" s="100">
        <v>41765</v>
      </c>
      <c r="BR701" s="95" t="s">
        <v>94</v>
      </c>
      <c r="BS701" s="95" t="s">
        <v>142</v>
      </c>
    </row>
    <row r="702" spans="1:71" x14ac:dyDescent="0.25">
      <c r="A702"/>
      <c r="AA702"/>
      <c r="BQ702" s="100">
        <v>41771</v>
      </c>
      <c r="BR702" s="95" t="s">
        <v>94</v>
      </c>
      <c r="BS702" s="95" t="s">
        <v>142</v>
      </c>
    </row>
    <row r="703" spans="1:71" x14ac:dyDescent="0.25">
      <c r="A703"/>
      <c r="AA703"/>
      <c r="BQ703" s="100">
        <v>41772</v>
      </c>
      <c r="BR703" s="95" t="s">
        <v>94</v>
      </c>
      <c r="BS703" s="95" t="s">
        <v>142</v>
      </c>
    </row>
    <row r="704" spans="1:71" x14ac:dyDescent="0.25">
      <c r="A704"/>
      <c r="AA704"/>
      <c r="BQ704" s="100">
        <v>41781</v>
      </c>
      <c r="BR704" s="95" t="s">
        <v>94</v>
      </c>
      <c r="BS704" s="95" t="s">
        <v>142</v>
      </c>
    </row>
    <row r="705" spans="1:71" x14ac:dyDescent="0.25">
      <c r="A705"/>
      <c r="AA705"/>
      <c r="BQ705" s="100">
        <v>41801</v>
      </c>
      <c r="BR705" s="95" t="s">
        <v>94</v>
      </c>
      <c r="BS705" s="95" t="s">
        <v>142</v>
      </c>
    </row>
    <row r="706" spans="1:71" x14ac:dyDescent="0.25">
      <c r="A706"/>
      <c r="AA706"/>
      <c r="BQ706" s="100">
        <v>41804</v>
      </c>
      <c r="BR706" s="95" t="s">
        <v>94</v>
      </c>
      <c r="BS706" s="95" t="s">
        <v>142</v>
      </c>
    </row>
    <row r="707" spans="1:71" x14ac:dyDescent="0.25">
      <c r="A707"/>
      <c r="AA707"/>
      <c r="BQ707" s="100">
        <v>41901</v>
      </c>
      <c r="BR707" s="95" t="s">
        <v>94</v>
      </c>
      <c r="BS707" s="95" t="s">
        <v>142</v>
      </c>
    </row>
    <row r="708" spans="1:71" x14ac:dyDescent="0.25">
      <c r="A708"/>
      <c r="AA708"/>
      <c r="BQ708" s="100">
        <v>43001</v>
      </c>
      <c r="BR708" s="95" t="s">
        <v>95</v>
      </c>
      <c r="BS708" s="95" t="s">
        <v>142</v>
      </c>
    </row>
    <row r="709" spans="1:71" x14ac:dyDescent="0.25">
      <c r="A709"/>
      <c r="AA709"/>
      <c r="BQ709" s="100">
        <v>43003</v>
      </c>
      <c r="BR709" s="95" t="s">
        <v>95</v>
      </c>
      <c r="BS709" s="95" t="s">
        <v>142</v>
      </c>
    </row>
    <row r="710" spans="1:71" x14ac:dyDescent="0.25">
      <c r="A710"/>
      <c r="AA710"/>
      <c r="BQ710" s="100">
        <v>43004</v>
      </c>
      <c r="BR710" s="95" t="s">
        <v>95</v>
      </c>
      <c r="BS710" s="95" t="s">
        <v>142</v>
      </c>
    </row>
    <row r="711" spans="1:71" x14ac:dyDescent="0.25">
      <c r="A711"/>
      <c r="AA711"/>
      <c r="BQ711" s="100">
        <v>43101</v>
      </c>
      <c r="BR711" s="95" t="s">
        <v>95</v>
      </c>
      <c r="BS711" s="95" t="s">
        <v>142</v>
      </c>
    </row>
    <row r="712" spans="1:71" x14ac:dyDescent="0.25">
      <c r="A712"/>
      <c r="AA712"/>
      <c r="BQ712" s="100">
        <v>43102</v>
      </c>
      <c r="BR712" s="95" t="s">
        <v>95</v>
      </c>
      <c r="BS712" s="95" t="s">
        <v>142</v>
      </c>
    </row>
    <row r="713" spans="1:71" x14ac:dyDescent="0.25">
      <c r="A713"/>
      <c r="AA713"/>
      <c r="BQ713" s="100">
        <v>43111</v>
      </c>
      <c r="BR713" s="95" t="s">
        <v>95</v>
      </c>
      <c r="BS713" s="95" t="s">
        <v>142</v>
      </c>
    </row>
    <row r="714" spans="1:71" x14ac:dyDescent="0.25">
      <c r="A714"/>
      <c r="AA714"/>
      <c r="BQ714" s="100">
        <v>43114</v>
      </c>
      <c r="BR714" s="95" t="s">
        <v>95</v>
      </c>
      <c r="BS714" s="95" t="s">
        <v>142</v>
      </c>
    </row>
    <row r="715" spans="1:71" x14ac:dyDescent="0.25">
      <c r="A715"/>
      <c r="AA715"/>
      <c r="BQ715" s="100">
        <v>43115</v>
      </c>
      <c r="BR715" s="95" t="s">
        <v>95</v>
      </c>
      <c r="BS715" s="95" t="s">
        <v>142</v>
      </c>
    </row>
    <row r="716" spans="1:71" x14ac:dyDescent="0.25">
      <c r="A716"/>
      <c r="AA716"/>
      <c r="BQ716" s="100">
        <v>43121</v>
      </c>
      <c r="BR716" s="95" t="s">
        <v>95</v>
      </c>
      <c r="BS716" s="95" t="s">
        <v>142</v>
      </c>
    </row>
    <row r="717" spans="1:71" x14ac:dyDescent="0.25">
      <c r="A717"/>
      <c r="AA717"/>
      <c r="BQ717" s="100">
        <v>43132</v>
      </c>
      <c r="BR717" s="95" t="s">
        <v>95</v>
      </c>
      <c r="BS717" s="95" t="s">
        <v>142</v>
      </c>
    </row>
    <row r="718" spans="1:71" x14ac:dyDescent="0.25">
      <c r="A718"/>
      <c r="AA718"/>
      <c r="BQ718" s="100">
        <v>43141</v>
      </c>
      <c r="BR718" s="95" t="s">
        <v>95</v>
      </c>
      <c r="BS718" s="95" t="s">
        <v>142</v>
      </c>
    </row>
    <row r="719" spans="1:71" x14ac:dyDescent="0.25">
      <c r="A719"/>
      <c r="AA719"/>
      <c r="BQ719" s="100">
        <v>43143</v>
      </c>
      <c r="BR719" s="95" t="s">
        <v>95</v>
      </c>
      <c r="BS719" s="95" t="s">
        <v>142</v>
      </c>
    </row>
    <row r="720" spans="1:71" x14ac:dyDescent="0.25">
      <c r="A720"/>
      <c r="AA720"/>
      <c r="BQ720" s="100">
        <v>43144</v>
      </c>
      <c r="BR720" s="95" t="s">
        <v>95</v>
      </c>
      <c r="BS720" s="95" t="s">
        <v>142</v>
      </c>
    </row>
    <row r="721" spans="1:71" x14ac:dyDescent="0.25">
      <c r="A721"/>
      <c r="AA721"/>
      <c r="BQ721" s="100">
        <v>43145</v>
      </c>
      <c r="BR721" s="95" t="s">
        <v>95</v>
      </c>
      <c r="BS721" s="95" t="s">
        <v>142</v>
      </c>
    </row>
    <row r="722" spans="1:71" x14ac:dyDescent="0.25">
      <c r="A722"/>
      <c r="AA722"/>
      <c r="BQ722" s="100">
        <v>43151</v>
      </c>
      <c r="BR722" s="95" t="s">
        <v>95</v>
      </c>
      <c r="BS722" s="95" t="s">
        <v>142</v>
      </c>
    </row>
    <row r="723" spans="1:71" x14ac:dyDescent="0.25">
      <c r="A723"/>
      <c r="AA723"/>
      <c r="BQ723" s="100">
        <v>43153</v>
      </c>
      <c r="BR723" s="95" t="s">
        <v>95</v>
      </c>
      <c r="BS723" s="95" t="s">
        <v>142</v>
      </c>
    </row>
    <row r="724" spans="1:71" x14ac:dyDescent="0.25">
      <c r="A724"/>
      <c r="AA724"/>
      <c r="BQ724" s="100">
        <v>43154</v>
      </c>
      <c r="BR724" s="95" t="s">
        <v>95</v>
      </c>
      <c r="BS724" s="95" t="s">
        <v>142</v>
      </c>
    </row>
    <row r="725" spans="1:71" x14ac:dyDescent="0.25">
      <c r="A725"/>
      <c r="AA725"/>
      <c r="BQ725" s="100">
        <v>43155</v>
      </c>
      <c r="BR725" s="95" t="s">
        <v>95</v>
      </c>
      <c r="BS725" s="95" t="s">
        <v>142</v>
      </c>
    </row>
    <row r="726" spans="1:71" x14ac:dyDescent="0.25">
      <c r="A726"/>
      <c r="AA726"/>
      <c r="BQ726" s="100">
        <v>43156</v>
      </c>
      <c r="BR726" s="95" t="s">
        <v>95</v>
      </c>
      <c r="BS726" s="95" t="s">
        <v>142</v>
      </c>
    </row>
    <row r="727" spans="1:71" x14ac:dyDescent="0.25">
      <c r="A727"/>
      <c r="AA727"/>
      <c r="BQ727" s="100">
        <v>43157</v>
      </c>
      <c r="BR727" s="95" t="s">
        <v>95</v>
      </c>
      <c r="BS727" s="95" t="s">
        <v>142</v>
      </c>
    </row>
    <row r="728" spans="1:71" x14ac:dyDescent="0.25">
      <c r="A728"/>
      <c r="AA728"/>
      <c r="BQ728" s="100">
        <v>43158</v>
      </c>
      <c r="BR728" s="95" t="s">
        <v>95</v>
      </c>
      <c r="BS728" s="95" t="s">
        <v>142</v>
      </c>
    </row>
    <row r="729" spans="1:71" x14ac:dyDescent="0.25">
      <c r="A729"/>
      <c r="AA729"/>
      <c r="BQ729" s="100">
        <v>43159</v>
      </c>
      <c r="BR729" s="95" t="s">
        <v>95</v>
      </c>
      <c r="BS729" s="95" t="s">
        <v>142</v>
      </c>
    </row>
    <row r="730" spans="1:71" x14ac:dyDescent="0.25">
      <c r="A730"/>
      <c r="AA730"/>
      <c r="BQ730" s="100">
        <v>43163</v>
      </c>
      <c r="BR730" s="95" t="s">
        <v>95</v>
      </c>
      <c r="BS730" s="95" t="s">
        <v>142</v>
      </c>
    </row>
    <row r="731" spans="1:71" x14ac:dyDescent="0.25">
      <c r="A731"/>
      <c r="AA731"/>
      <c r="BQ731" s="100">
        <v>43182</v>
      </c>
      <c r="BR731" s="95" t="s">
        <v>95</v>
      </c>
      <c r="BS731" s="95" t="s">
        <v>142</v>
      </c>
    </row>
    <row r="732" spans="1:71" x14ac:dyDescent="0.25">
      <c r="A732"/>
      <c r="AA732"/>
      <c r="BQ732" s="100">
        <v>43183</v>
      </c>
      <c r="BR732" s="95" t="s">
        <v>95</v>
      </c>
      <c r="BS732" s="95" t="s">
        <v>142</v>
      </c>
    </row>
    <row r="733" spans="1:71" x14ac:dyDescent="0.25">
      <c r="A733"/>
      <c r="AA733"/>
      <c r="BQ733" s="100">
        <v>43184</v>
      </c>
      <c r="BR733" s="95" t="s">
        <v>95</v>
      </c>
      <c r="BS733" s="95" t="s">
        <v>142</v>
      </c>
    </row>
    <row r="734" spans="1:71" x14ac:dyDescent="0.25">
      <c r="A734"/>
      <c r="AA734"/>
      <c r="BQ734" s="100">
        <v>43186</v>
      </c>
      <c r="BR734" s="95" t="s">
        <v>95</v>
      </c>
      <c r="BS734" s="95" t="s">
        <v>142</v>
      </c>
    </row>
    <row r="735" spans="1:71" x14ac:dyDescent="0.25">
      <c r="A735"/>
      <c r="AA735"/>
      <c r="BQ735" s="100">
        <v>43191</v>
      </c>
      <c r="BR735" s="95" t="s">
        <v>95</v>
      </c>
      <c r="BS735" s="95" t="s">
        <v>142</v>
      </c>
    </row>
    <row r="736" spans="1:71" x14ac:dyDescent="0.25">
      <c r="A736"/>
      <c r="AA736"/>
      <c r="BQ736" s="100">
        <v>43201</v>
      </c>
      <c r="BR736" s="95" t="s">
        <v>95</v>
      </c>
      <c r="BS736" s="95" t="s">
        <v>142</v>
      </c>
    </row>
    <row r="737" spans="1:71" x14ac:dyDescent="0.25">
      <c r="A737"/>
      <c r="AA737"/>
      <c r="BQ737" s="100">
        <v>43401</v>
      </c>
      <c r="BR737" s="95" t="s">
        <v>96</v>
      </c>
      <c r="BS737" s="95" t="s">
        <v>142</v>
      </c>
    </row>
    <row r="738" spans="1:71" x14ac:dyDescent="0.25">
      <c r="A738"/>
      <c r="AA738"/>
      <c r="BQ738" s="100">
        <v>43501</v>
      </c>
      <c r="BR738" s="95" t="s">
        <v>96</v>
      </c>
      <c r="BS738" s="95" t="s">
        <v>142</v>
      </c>
    </row>
    <row r="739" spans="1:71" x14ac:dyDescent="0.25">
      <c r="A739"/>
      <c r="AA739"/>
      <c r="BQ739" s="100">
        <v>43502</v>
      </c>
      <c r="BR739" s="95" t="s">
        <v>96</v>
      </c>
      <c r="BS739" s="95" t="s">
        <v>142</v>
      </c>
    </row>
    <row r="740" spans="1:71" x14ac:dyDescent="0.25">
      <c r="A740"/>
      <c r="AA740"/>
      <c r="BQ740" s="100">
        <v>43511</v>
      </c>
      <c r="BR740" s="95" t="s">
        <v>96</v>
      </c>
      <c r="BS740" s="95" t="s">
        <v>142</v>
      </c>
    </row>
    <row r="741" spans="1:71" x14ac:dyDescent="0.25">
      <c r="A741"/>
      <c r="AA741"/>
      <c r="BQ741" s="100">
        <v>43513</v>
      </c>
      <c r="BR741" s="95" t="s">
        <v>96</v>
      </c>
      <c r="BS741" s="95" t="s">
        <v>142</v>
      </c>
    </row>
    <row r="742" spans="1:71" x14ac:dyDescent="0.25">
      <c r="A742"/>
      <c r="AA742"/>
      <c r="BQ742" s="100">
        <v>43521</v>
      </c>
      <c r="BR742" s="95" t="s">
        <v>96</v>
      </c>
      <c r="BS742" s="95" t="s">
        <v>142</v>
      </c>
    </row>
    <row r="743" spans="1:71" x14ac:dyDescent="0.25">
      <c r="A743"/>
      <c r="AA743"/>
      <c r="BQ743" s="100">
        <v>43522</v>
      </c>
      <c r="BR743" s="95" t="s">
        <v>96</v>
      </c>
      <c r="BS743" s="95" t="s">
        <v>142</v>
      </c>
    </row>
    <row r="744" spans="1:71" x14ac:dyDescent="0.25">
      <c r="A744"/>
      <c r="AA744"/>
      <c r="BQ744" s="100">
        <v>43524</v>
      </c>
      <c r="BR744" s="95" t="s">
        <v>96</v>
      </c>
      <c r="BS744" s="95" t="s">
        <v>142</v>
      </c>
    </row>
    <row r="745" spans="1:71" x14ac:dyDescent="0.25">
      <c r="A745"/>
      <c r="AA745"/>
      <c r="BQ745" s="100">
        <v>43526</v>
      </c>
      <c r="BR745" s="95" t="s">
        <v>96</v>
      </c>
      <c r="BS745" s="95" t="s">
        <v>142</v>
      </c>
    </row>
    <row r="746" spans="1:71" x14ac:dyDescent="0.25">
      <c r="A746"/>
      <c r="AA746"/>
      <c r="BQ746" s="100">
        <v>43532</v>
      </c>
      <c r="BR746" s="95" t="s">
        <v>96</v>
      </c>
      <c r="BS746" s="95" t="s">
        <v>142</v>
      </c>
    </row>
    <row r="747" spans="1:71" x14ac:dyDescent="0.25">
      <c r="A747"/>
      <c r="AA747"/>
      <c r="BQ747" s="100">
        <v>43533</v>
      </c>
      <c r="BR747" s="95" t="s">
        <v>96</v>
      </c>
      <c r="BS747" s="95" t="s">
        <v>142</v>
      </c>
    </row>
    <row r="748" spans="1:71" x14ac:dyDescent="0.25">
      <c r="A748"/>
      <c r="AA748"/>
      <c r="BQ748" s="100">
        <v>43542</v>
      </c>
      <c r="BR748" s="95" t="s">
        <v>96</v>
      </c>
      <c r="BS748" s="95" t="s">
        <v>142</v>
      </c>
    </row>
    <row r="749" spans="1:71" x14ac:dyDescent="0.25">
      <c r="A749"/>
      <c r="AA749"/>
      <c r="BQ749" s="100">
        <v>43543</v>
      </c>
      <c r="BR749" s="95" t="s">
        <v>96</v>
      </c>
      <c r="BS749" s="95" t="s">
        <v>142</v>
      </c>
    </row>
    <row r="750" spans="1:71" x14ac:dyDescent="0.25">
      <c r="A750"/>
      <c r="AA750"/>
      <c r="BQ750" s="100">
        <v>43545</v>
      </c>
      <c r="BR750" s="95" t="s">
        <v>96</v>
      </c>
      <c r="BS750" s="95" t="s">
        <v>142</v>
      </c>
    </row>
    <row r="751" spans="1:71" x14ac:dyDescent="0.25">
      <c r="A751"/>
      <c r="AA751"/>
      <c r="BQ751" s="100">
        <v>43546</v>
      </c>
      <c r="BR751" s="95" t="s">
        <v>96</v>
      </c>
      <c r="BS751" s="95" t="s">
        <v>142</v>
      </c>
    </row>
    <row r="752" spans="1:71" x14ac:dyDescent="0.25">
      <c r="A752"/>
      <c r="AA752"/>
      <c r="BQ752" s="100">
        <v>43547</v>
      </c>
      <c r="BR752" s="95" t="s">
        <v>96</v>
      </c>
      <c r="BS752" s="95" t="s">
        <v>142</v>
      </c>
    </row>
    <row r="753" spans="1:71" x14ac:dyDescent="0.25">
      <c r="A753"/>
      <c r="AA753"/>
      <c r="BQ753" s="100">
        <v>43601</v>
      </c>
      <c r="BR753" s="95" t="s">
        <v>96</v>
      </c>
      <c r="BS753" s="95" t="s">
        <v>142</v>
      </c>
    </row>
    <row r="754" spans="1:71" x14ac:dyDescent="0.25">
      <c r="A754"/>
      <c r="AA754"/>
      <c r="BQ754" s="100">
        <v>43603</v>
      </c>
      <c r="BR754" s="95" t="s">
        <v>96</v>
      </c>
      <c r="BS754" s="95" t="s">
        <v>142</v>
      </c>
    </row>
    <row r="755" spans="1:71" x14ac:dyDescent="0.25">
      <c r="A755"/>
      <c r="AA755"/>
      <c r="BQ755" s="100">
        <v>43801</v>
      </c>
      <c r="BR755" s="95" t="s">
        <v>97</v>
      </c>
      <c r="BS755" s="95" t="s">
        <v>142</v>
      </c>
    </row>
    <row r="756" spans="1:71" x14ac:dyDescent="0.25">
      <c r="A756"/>
      <c r="AA756"/>
      <c r="BQ756" s="100">
        <v>43901</v>
      </c>
      <c r="BR756" s="95" t="s">
        <v>97</v>
      </c>
      <c r="BS756" s="95" t="s">
        <v>142</v>
      </c>
    </row>
    <row r="757" spans="1:71" x14ac:dyDescent="0.25">
      <c r="A757"/>
      <c r="AA757"/>
      <c r="BQ757" s="100">
        <v>43902</v>
      </c>
      <c r="BR757" s="95" t="s">
        <v>97</v>
      </c>
      <c r="BS757" s="95" t="s">
        <v>142</v>
      </c>
    </row>
    <row r="758" spans="1:71" x14ac:dyDescent="0.25">
      <c r="A758"/>
      <c r="AA758"/>
      <c r="BQ758" s="100">
        <v>43903</v>
      </c>
      <c r="BR758" s="95" t="s">
        <v>97</v>
      </c>
      <c r="BS758" s="95" t="s">
        <v>142</v>
      </c>
    </row>
    <row r="759" spans="1:71" x14ac:dyDescent="0.25">
      <c r="A759"/>
      <c r="AA759"/>
      <c r="BQ759" s="100">
        <v>43904</v>
      </c>
      <c r="BR759" s="95" t="s">
        <v>97</v>
      </c>
      <c r="BS759" s="95" t="s">
        <v>142</v>
      </c>
    </row>
    <row r="760" spans="1:71" x14ac:dyDescent="0.25">
      <c r="A760"/>
      <c r="AA760"/>
      <c r="BQ760" s="100">
        <v>43905</v>
      </c>
      <c r="BR760" s="95" t="s">
        <v>97</v>
      </c>
      <c r="BS760" s="95" t="s">
        <v>142</v>
      </c>
    </row>
    <row r="761" spans="1:71" x14ac:dyDescent="0.25">
      <c r="A761"/>
      <c r="AA761"/>
      <c r="BQ761" s="100">
        <v>43906</v>
      </c>
      <c r="BR761" s="95" t="s">
        <v>97</v>
      </c>
      <c r="BS761" s="95" t="s">
        <v>142</v>
      </c>
    </row>
    <row r="762" spans="1:71" x14ac:dyDescent="0.25">
      <c r="A762"/>
      <c r="AA762"/>
      <c r="BQ762" s="100">
        <v>43907</v>
      </c>
      <c r="BR762" s="95" t="s">
        <v>97</v>
      </c>
      <c r="BS762" s="95" t="s">
        <v>142</v>
      </c>
    </row>
    <row r="763" spans="1:71" x14ac:dyDescent="0.25">
      <c r="A763"/>
      <c r="AA763"/>
      <c r="BQ763" s="100">
        <v>43908</v>
      </c>
      <c r="BR763" s="95" t="s">
        <v>97</v>
      </c>
      <c r="BS763" s="95" t="s">
        <v>142</v>
      </c>
    </row>
    <row r="764" spans="1:71" x14ac:dyDescent="0.25">
      <c r="A764"/>
      <c r="AA764"/>
      <c r="BQ764" s="100">
        <v>43909</v>
      </c>
      <c r="BR764" s="95" t="s">
        <v>97</v>
      </c>
      <c r="BS764" s="95" t="s">
        <v>142</v>
      </c>
    </row>
    <row r="765" spans="1:71" x14ac:dyDescent="0.25">
      <c r="A765"/>
      <c r="AA765"/>
      <c r="BQ765" s="100">
        <v>43914</v>
      </c>
      <c r="BR765" s="95" t="s">
        <v>97</v>
      </c>
      <c r="BS765" s="95" t="s">
        <v>142</v>
      </c>
    </row>
    <row r="766" spans="1:71" x14ac:dyDescent="0.25">
      <c r="A766"/>
      <c r="AA766"/>
      <c r="BQ766" s="100">
        <v>43915</v>
      </c>
      <c r="BR766" s="95" t="s">
        <v>97</v>
      </c>
      <c r="BS766" s="95" t="s">
        <v>142</v>
      </c>
    </row>
    <row r="767" spans="1:71" x14ac:dyDescent="0.25">
      <c r="A767"/>
      <c r="AA767"/>
      <c r="BQ767" s="100">
        <v>43921</v>
      </c>
      <c r="BR767" s="95" t="s">
        <v>97</v>
      </c>
      <c r="BS767" s="95" t="s">
        <v>142</v>
      </c>
    </row>
    <row r="768" spans="1:71" x14ac:dyDescent="0.25">
      <c r="A768"/>
      <c r="AA768"/>
      <c r="BQ768" s="100">
        <v>43922</v>
      </c>
      <c r="BR768" s="95" t="s">
        <v>97</v>
      </c>
      <c r="BS768" s="95" t="s">
        <v>142</v>
      </c>
    </row>
    <row r="769" spans="1:71" x14ac:dyDescent="0.25">
      <c r="A769"/>
      <c r="AA769"/>
      <c r="BQ769" s="100">
        <v>43923</v>
      </c>
      <c r="BR769" s="95" t="s">
        <v>97</v>
      </c>
      <c r="BS769" s="95" t="s">
        <v>142</v>
      </c>
    </row>
    <row r="770" spans="1:71" x14ac:dyDescent="0.25">
      <c r="A770"/>
      <c r="AA770"/>
      <c r="BQ770" s="100">
        <v>43924</v>
      </c>
      <c r="BR770" s="95" t="s">
        <v>97</v>
      </c>
      <c r="BS770" s="95" t="s">
        <v>142</v>
      </c>
    </row>
    <row r="771" spans="1:71" x14ac:dyDescent="0.25">
      <c r="A771"/>
      <c r="AA771"/>
      <c r="BQ771" s="100">
        <v>43926</v>
      </c>
      <c r="BR771" s="95" t="s">
        <v>97</v>
      </c>
      <c r="BS771" s="95" t="s">
        <v>142</v>
      </c>
    </row>
    <row r="772" spans="1:71" x14ac:dyDescent="0.25">
      <c r="A772"/>
      <c r="AA772"/>
      <c r="BQ772" s="100">
        <v>43931</v>
      </c>
      <c r="BR772" s="95" t="s">
        <v>97</v>
      </c>
      <c r="BS772" s="95" t="s">
        <v>142</v>
      </c>
    </row>
    <row r="773" spans="1:71" x14ac:dyDescent="0.25">
      <c r="A773"/>
      <c r="AA773"/>
      <c r="BQ773" s="100">
        <v>43942</v>
      </c>
      <c r="BR773" s="95" t="s">
        <v>97</v>
      </c>
      <c r="BS773" s="95" t="s">
        <v>142</v>
      </c>
    </row>
    <row r="774" spans="1:71" x14ac:dyDescent="0.25">
      <c r="A774"/>
      <c r="AA774"/>
      <c r="BQ774" s="100">
        <v>43949</v>
      </c>
      <c r="BR774" s="95" t="s">
        <v>97</v>
      </c>
      <c r="BS774" s="95" t="s">
        <v>142</v>
      </c>
    </row>
    <row r="775" spans="1:71" x14ac:dyDescent="0.25">
      <c r="A775"/>
      <c r="AA775"/>
      <c r="BQ775" s="100">
        <v>43963</v>
      </c>
      <c r="BR775" s="95" t="s">
        <v>97</v>
      </c>
      <c r="BS775" s="95" t="s">
        <v>142</v>
      </c>
    </row>
    <row r="776" spans="1:71" x14ac:dyDescent="0.25">
      <c r="A776"/>
      <c r="AA776"/>
      <c r="BQ776" s="100">
        <v>43965</v>
      </c>
      <c r="BR776" s="95" t="s">
        <v>97</v>
      </c>
      <c r="BS776" s="95" t="s">
        <v>142</v>
      </c>
    </row>
    <row r="777" spans="1:71" x14ac:dyDescent="0.25">
      <c r="A777"/>
      <c r="AA777"/>
      <c r="BQ777" s="100">
        <v>43967</v>
      </c>
      <c r="BR777" s="95" t="s">
        <v>97</v>
      </c>
      <c r="BS777" s="95" t="s">
        <v>142</v>
      </c>
    </row>
    <row r="778" spans="1:71" x14ac:dyDescent="0.25">
      <c r="A778"/>
      <c r="AA778"/>
      <c r="BQ778" s="100">
        <v>43968</v>
      </c>
      <c r="BR778" s="95" t="s">
        <v>97</v>
      </c>
      <c r="BS778" s="95" t="s">
        <v>142</v>
      </c>
    </row>
    <row r="779" spans="1:71" x14ac:dyDescent="0.25">
      <c r="A779"/>
      <c r="AA779"/>
      <c r="BQ779" s="100">
        <v>43969</v>
      </c>
      <c r="BR779" s="95" t="s">
        <v>97</v>
      </c>
      <c r="BS779" s="95" t="s">
        <v>142</v>
      </c>
    </row>
    <row r="780" spans="1:71" x14ac:dyDescent="0.25">
      <c r="A780"/>
      <c r="AA780"/>
      <c r="BQ780" s="100">
        <v>43971</v>
      </c>
      <c r="BR780" s="95" t="s">
        <v>97</v>
      </c>
      <c r="BS780" s="95" t="s">
        <v>142</v>
      </c>
    </row>
    <row r="781" spans="1:71" x14ac:dyDescent="0.25">
      <c r="A781"/>
      <c r="AA781"/>
      <c r="BQ781" s="100">
        <v>43972</v>
      </c>
      <c r="BR781" s="95" t="s">
        <v>97</v>
      </c>
      <c r="BS781" s="95" t="s">
        <v>142</v>
      </c>
    </row>
    <row r="782" spans="1:71" x14ac:dyDescent="0.25">
      <c r="A782"/>
      <c r="AA782"/>
      <c r="BQ782" s="100">
        <v>43975</v>
      </c>
      <c r="BR782" s="95" t="s">
        <v>97</v>
      </c>
      <c r="BS782" s="95" t="s">
        <v>142</v>
      </c>
    </row>
    <row r="783" spans="1:71" x14ac:dyDescent="0.25">
      <c r="A783"/>
      <c r="AA783"/>
      <c r="BQ783" s="100">
        <v>43981</v>
      </c>
      <c r="BR783" s="95" t="s">
        <v>97</v>
      </c>
      <c r="BS783" s="95" t="s">
        <v>142</v>
      </c>
    </row>
    <row r="784" spans="1:71" x14ac:dyDescent="0.25">
      <c r="A784"/>
      <c r="AA784"/>
      <c r="BQ784" s="100">
        <v>43982</v>
      </c>
      <c r="BR784" s="95" t="s">
        <v>97</v>
      </c>
      <c r="BS784" s="95" t="s">
        <v>142</v>
      </c>
    </row>
    <row r="785" spans="1:71" x14ac:dyDescent="0.25">
      <c r="A785"/>
      <c r="AA785"/>
      <c r="BQ785" s="100">
        <v>43983</v>
      </c>
      <c r="BR785" s="95" t="s">
        <v>97</v>
      </c>
      <c r="BS785" s="95" t="s">
        <v>142</v>
      </c>
    </row>
    <row r="786" spans="1:71" x14ac:dyDescent="0.25">
      <c r="A786"/>
      <c r="AA786"/>
      <c r="BQ786" s="100">
        <v>43984</v>
      </c>
      <c r="BR786" s="95" t="s">
        <v>97</v>
      </c>
      <c r="BS786" s="95" t="s">
        <v>142</v>
      </c>
    </row>
    <row r="787" spans="1:71" x14ac:dyDescent="0.25">
      <c r="A787"/>
      <c r="AA787"/>
      <c r="BQ787" s="100">
        <v>43985</v>
      </c>
      <c r="BR787" s="95" t="s">
        <v>97</v>
      </c>
      <c r="BS787" s="95" t="s">
        <v>142</v>
      </c>
    </row>
    <row r="788" spans="1:71" x14ac:dyDescent="0.25">
      <c r="A788"/>
      <c r="AA788"/>
      <c r="BQ788" s="100">
        <v>43986</v>
      </c>
      <c r="BR788" s="95" t="s">
        <v>97</v>
      </c>
      <c r="BS788" s="95" t="s">
        <v>142</v>
      </c>
    </row>
    <row r="789" spans="1:71" x14ac:dyDescent="0.25">
      <c r="A789"/>
      <c r="AA789"/>
      <c r="BQ789" s="100">
        <v>43987</v>
      </c>
      <c r="BR789" s="95" t="s">
        <v>97</v>
      </c>
      <c r="BS789" s="95" t="s">
        <v>142</v>
      </c>
    </row>
    <row r="790" spans="1:71" x14ac:dyDescent="0.25">
      <c r="A790"/>
      <c r="AA790"/>
      <c r="BQ790" s="100">
        <v>43988</v>
      </c>
      <c r="BR790" s="95" t="s">
        <v>97</v>
      </c>
      <c r="BS790" s="95" t="s">
        <v>142</v>
      </c>
    </row>
    <row r="791" spans="1:71" x14ac:dyDescent="0.25">
      <c r="A791"/>
      <c r="AA791"/>
      <c r="BQ791" s="100">
        <v>44001</v>
      </c>
      <c r="BR791" s="95" t="s">
        <v>97</v>
      </c>
      <c r="BS791" s="95" t="s">
        <v>142</v>
      </c>
    </row>
    <row r="792" spans="1:71" x14ac:dyDescent="0.25">
      <c r="A792"/>
      <c r="AA792"/>
      <c r="BQ792" s="100">
        <v>44101</v>
      </c>
      <c r="BR792" s="95" t="s">
        <v>97</v>
      </c>
      <c r="BS792" s="95" t="s">
        <v>142</v>
      </c>
    </row>
    <row r="793" spans="1:71" x14ac:dyDescent="0.25">
      <c r="A793"/>
      <c r="AA793"/>
      <c r="BQ793" s="100">
        <v>46001</v>
      </c>
      <c r="BR793" s="95" t="s">
        <v>98</v>
      </c>
      <c r="BS793" s="95" t="s">
        <v>143</v>
      </c>
    </row>
    <row r="794" spans="1:71" x14ac:dyDescent="0.25">
      <c r="A794"/>
      <c r="AA794"/>
      <c r="BQ794" s="100">
        <v>46005</v>
      </c>
      <c r="BR794" s="95" t="s">
        <v>98</v>
      </c>
      <c r="BS794" s="95" t="s">
        <v>143</v>
      </c>
    </row>
    <row r="795" spans="1:71" x14ac:dyDescent="0.25">
      <c r="A795"/>
      <c r="AA795"/>
      <c r="BQ795" s="100">
        <v>46006</v>
      </c>
      <c r="BR795" s="95" t="s">
        <v>98</v>
      </c>
      <c r="BS795" s="95" t="s">
        <v>143</v>
      </c>
    </row>
    <row r="796" spans="1:71" x14ac:dyDescent="0.25">
      <c r="A796"/>
      <c r="AA796"/>
      <c r="BQ796" s="100">
        <v>46007</v>
      </c>
      <c r="BR796" s="95" t="s">
        <v>98</v>
      </c>
      <c r="BS796" s="95" t="s">
        <v>143</v>
      </c>
    </row>
    <row r="797" spans="1:71" x14ac:dyDescent="0.25">
      <c r="A797"/>
      <c r="AA797"/>
      <c r="BQ797" s="100">
        <v>46008</v>
      </c>
      <c r="BR797" s="95" t="s">
        <v>98</v>
      </c>
      <c r="BS797" s="95" t="s">
        <v>143</v>
      </c>
    </row>
    <row r="798" spans="1:71" x14ac:dyDescent="0.25">
      <c r="A798"/>
      <c r="AA798"/>
      <c r="BQ798" s="100">
        <v>46010</v>
      </c>
      <c r="BR798" s="95" t="s">
        <v>98</v>
      </c>
      <c r="BS798" s="95" t="s">
        <v>143</v>
      </c>
    </row>
    <row r="799" spans="1:71" x14ac:dyDescent="0.25">
      <c r="A799"/>
      <c r="AA799"/>
      <c r="BQ799" s="100">
        <v>46014</v>
      </c>
      <c r="BR799" s="95" t="s">
        <v>98</v>
      </c>
      <c r="BS799" s="95" t="s">
        <v>143</v>
      </c>
    </row>
    <row r="800" spans="1:71" x14ac:dyDescent="0.25">
      <c r="A800"/>
      <c r="AA800"/>
      <c r="BQ800" s="100">
        <v>46015</v>
      </c>
      <c r="BR800" s="95" t="s">
        <v>98</v>
      </c>
      <c r="BS800" s="95" t="s">
        <v>143</v>
      </c>
    </row>
    <row r="801" spans="1:71" x14ac:dyDescent="0.25">
      <c r="A801"/>
      <c r="AA801"/>
      <c r="BQ801" s="100">
        <v>46303</v>
      </c>
      <c r="BR801" s="95" t="s">
        <v>98</v>
      </c>
      <c r="BS801" s="95" t="s">
        <v>143</v>
      </c>
    </row>
    <row r="802" spans="1:71" x14ac:dyDescent="0.25">
      <c r="A802"/>
      <c r="AA802"/>
      <c r="BQ802" s="100">
        <v>46311</v>
      </c>
      <c r="BR802" s="95" t="s">
        <v>98</v>
      </c>
      <c r="BS802" s="95" t="s">
        <v>143</v>
      </c>
    </row>
    <row r="803" spans="1:71" x14ac:dyDescent="0.25">
      <c r="A803"/>
      <c r="AA803"/>
      <c r="BQ803" s="100">
        <v>46312</v>
      </c>
      <c r="BR803" s="95" t="s">
        <v>98</v>
      </c>
      <c r="BS803" s="95" t="s">
        <v>143</v>
      </c>
    </row>
    <row r="804" spans="1:71" x14ac:dyDescent="0.25">
      <c r="A804"/>
      <c r="AA804"/>
      <c r="BQ804" s="100">
        <v>46331</v>
      </c>
      <c r="BR804" s="95" t="s">
        <v>98</v>
      </c>
      <c r="BS804" s="95" t="s">
        <v>143</v>
      </c>
    </row>
    <row r="805" spans="1:71" x14ac:dyDescent="0.25">
      <c r="A805"/>
      <c r="AA805"/>
      <c r="BQ805" s="100">
        <v>46334</v>
      </c>
      <c r="BR805" s="95" t="s">
        <v>98</v>
      </c>
      <c r="BS805" s="95" t="s">
        <v>143</v>
      </c>
    </row>
    <row r="806" spans="1:71" x14ac:dyDescent="0.25">
      <c r="A806"/>
      <c r="AA806"/>
      <c r="BQ806" s="100">
        <v>46342</v>
      </c>
      <c r="BR806" s="95" t="s">
        <v>98</v>
      </c>
      <c r="BS806" s="95" t="s">
        <v>143</v>
      </c>
    </row>
    <row r="807" spans="1:71" x14ac:dyDescent="0.25">
      <c r="A807"/>
      <c r="AA807"/>
      <c r="BQ807" s="100">
        <v>46343</v>
      </c>
      <c r="BR807" s="95" t="s">
        <v>98</v>
      </c>
      <c r="BS807" s="95" t="s">
        <v>143</v>
      </c>
    </row>
    <row r="808" spans="1:71" x14ac:dyDescent="0.25">
      <c r="A808"/>
      <c r="AA808"/>
      <c r="BQ808" s="100">
        <v>46344</v>
      </c>
      <c r="BR808" s="95" t="s">
        <v>98</v>
      </c>
      <c r="BS808" s="95" t="s">
        <v>143</v>
      </c>
    </row>
    <row r="809" spans="1:71" x14ac:dyDescent="0.25">
      <c r="A809"/>
      <c r="AA809"/>
      <c r="BQ809" s="100">
        <v>46345</v>
      </c>
      <c r="BR809" s="95" t="s">
        <v>98</v>
      </c>
      <c r="BS809" s="95" t="s">
        <v>143</v>
      </c>
    </row>
    <row r="810" spans="1:71" x14ac:dyDescent="0.25">
      <c r="A810"/>
      <c r="AA810"/>
      <c r="BQ810" s="100">
        <v>46346</v>
      </c>
      <c r="BR810" s="95" t="s">
        <v>98</v>
      </c>
      <c r="BS810" s="95" t="s">
        <v>143</v>
      </c>
    </row>
    <row r="811" spans="1:71" x14ac:dyDescent="0.25">
      <c r="A811"/>
      <c r="AA811"/>
      <c r="BQ811" s="100">
        <v>46348</v>
      </c>
      <c r="BR811" s="95" t="s">
        <v>98</v>
      </c>
      <c r="BS811" s="95" t="s">
        <v>143</v>
      </c>
    </row>
    <row r="812" spans="1:71" x14ac:dyDescent="0.25">
      <c r="A812"/>
      <c r="AA812"/>
      <c r="BQ812" s="100">
        <v>46352</v>
      </c>
      <c r="BR812" s="95" t="s">
        <v>98</v>
      </c>
      <c r="BS812" s="95" t="s">
        <v>143</v>
      </c>
    </row>
    <row r="813" spans="1:71" x14ac:dyDescent="0.25">
      <c r="A813"/>
      <c r="AA813"/>
      <c r="BQ813" s="100">
        <v>46353</v>
      </c>
      <c r="BR813" s="95" t="s">
        <v>98</v>
      </c>
      <c r="BS813" s="95" t="s">
        <v>143</v>
      </c>
    </row>
    <row r="814" spans="1:71" x14ac:dyDescent="0.25">
      <c r="A814"/>
      <c r="AA814"/>
      <c r="BQ814" s="100">
        <v>46362</v>
      </c>
      <c r="BR814" s="95" t="s">
        <v>98</v>
      </c>
      <c r="BS814" s="95" t="s">
        <v>143</v>
      </c>
    </row>
    <row r="815" spans="1:71" x14ac:dyDescent="0.25">
      <c r="A815"/>
      <c r="AA815"/>
      <c r="BQ815" s="100">
        <v>46365</v>
      </c>
      <c r="BR815" s="95" t="s">
        <v>98</v>
      </c>
      <c r="BS815" s="95" t="s">
        <v>143</v>
      </c>
    </row>
    <row r="816" spans="1:71" x14ac:dyDescent="0.25">
      <c r="A816"/>
      <c r="AA816"/>
      <c r="BQ816" s="100">
        <v>46373</v>
      </c>
      <c r="BR816" s="95" t="s">
        <v>98</v>
      </c>
      <c r="BS816" s="95" t="s">
        <v>143</v>
      </c>
    </row>
    <row r="817" spans="1:71" x14ac:dyDescent="0.25">
      <c r="A817"/>
      <c r="AA817"/>
      <c r="BQ817" s="100">
        <v>46401</v>
      </c>
      <c r="BR817" s="95" t="s">
        <v>98</v>
      </c>
      <c r="BS817" s="95" t="s">
        <v>143</v>
      </c>
    </row>
    <row r="818" spans="1:71" x14ac:dyDescent="0.25">
      <c r="A818"/>
      <c r="AA818"/>
      <c r="BQ818" s="100">
        <v>46601</v>
      </c>
      <c r="BR818" s="95" t="s">
        <v>99</v>
      </c>
      <c r="BS818" s="95" t="s">
        <v>143</v>
      </c>
    </row>
    <row r="819" spans="1:71" x14ac:dyDescent="0.25">
      <c r="A819"/>
      <c r="AA819"/>
      <c r="BQ819" s="100">
        <v>46602</v>
      </c>
      <c r="BR819" s="95" t="s">
        <v>99</v>
      </c>
      <c r="BS819" s="95" t="s">
        <v>143</v>
      </c>
    </row>
    <row r="820" spans="1:71" x14ac:dyDescent="0.25">
      <c r="A820"/>
      <c r="AA820"/>
      <c r="BQ820" s="100">
        <v>46604</v>
      </c>
      <c r="BR820" s="95" t="s">
        <v>99</v>
      </c>
      <c r="BS820" s="95" t="s">
        <v>143</v>
      </c>
    </row>
    <row r="821" spans="1:71" x14ac:dyDescent="0.25">
      <c r="A821"/>
      <c r="AA821"/>
      <c r="BQ821" s="100">
        <v>46605</v>
      </c>
      <c r="BR821" s="95" t="s">
        <v>99</v>
      </c>
      <c r="BS821" s="95" t="s">
        <v>143</v>
      </c>
    </row>
    <row r="822" spans="1:71" x14ac:dyDescent="0.25">
      <c r="A822"/>
      <c r="AA822"/>
      <c r="BQ822" s="100">
        <v>46606</v>
      </c>
      <c r="BR822" s="95" t="s">
        <v>99</v>
      </c>
      <c r="BS822" s="95" t="s">
        <v>143</v>
      </c>
    </row>
    <row r="823" spans="1:71" x14ac:dyDescent="0.25">
      <c r="A823"/>
      <c r="AA823"/>
      <c r="BQ823" s="100">
        <v>46801</v>
      </c>
      <c r="BR823" s="95" t="s">
        <v>99</v>
      </c>
      <c r="BS823" s="95" t="s">
        <v>143</v>
      </c>
    </row>
    <row r="824" spans="1:71" x14ac:dyDescent="0.25">
      <c r="A824"/>
      <c r="AA824"/>
      <c r="BQ824" s="100">
        <v>46802</v>
      </c>
      <c r="BR824" s="95" t="s">
        <v>99</v>
      </c>
      <c r="BS824" s="95" t="s">
        <v>143</v>
      </c>
    </row>
    <row r="825" spans="1:71" x14ac:dyDescent="0.25">
      <c r="A825"/>
      <c r="AA825"/>
      <c r="BQ825" s="100">
        <v>46803</v>
      </c>
      <c r="BR825" s="95" t="s">
        <v>99</v>
      </c>
      <c r="BS825" s="95" t="s">
        <v>143</v>
      </c>
    </row>
    <row r="826" spans="1:71" x14ac:dyDescent="0.25">
      <c r="A826"/>
      <c r="AA826"/>
      <c r="BQ826" s="100">
        <v>46804</v>
      </c>
      <c r="BR826" s="95" t="s">
        <v>99</v>
      </c>
      <c r="BS826" s="95" t="s">
        <v>143</v>
      </c>
    </row>
    <row r="827" spans="1:71" x14ac:dyDescent="0.25">
      <c r="A827"/>
      <c r="AA827"/>
      <c r="BQ827" s="100">
        <v>46811</v>
      </c>
      <c r="BR827" s="95" t="s">
        <v>99</v>
      </c>
      <c r="BS827" s="95" t="s">
        <v>143</v>
      </c>
    </row>
    <row r="828" spans="1:71" x14ac:dyDescent="0.25">
      <c r="A828"/>
      <c r="AA828"/>
      <c r="BQ828" s="100">
        <v>46812</v>
      </c>
      <c r="BR828" s="95" t="s">
        <v>99</v>
      </c>
      <c r="BS828" s="95" t="s">
        <v>143</v>
      </c>
    </row>
    <row r="829" spans="1:71" x14ac:dyDescent="0.25">
      <c r="A829"/>
      <c r="AA829"/>
      <c r="BQ829" s="100">
        <v>46821</v>
      </c>
      <c r="BR829" s="95" t="s">
        <v>99</v>
      </c>
      <c r="BS829" s="95" t="s">
        <v>143</v>
      </c>
    </row>
    <row r="830" spans="1:71" x14ac:dyDescent="0.25">
      <c r="A830"/>
      <c r="AA830"/>
      <c r="BQ830" s="100">
        <v>46822</v>
      </c>
      <c r="BR830" s="95" t="s">
        <v>99</v>
      </c>
      <c r="BS830" s="95" t="s">
        <v>143</v>
      </c>
    </row>
    <row r="831" spans="1:71" x14ac:dyDescent="0.25">
      <c r="A831"/>
      <c r="AA831"/>
      <c r="BQ831" s="100">
        <v>46824</v>
      </c>
      <c r="BR831" s="95" t="s">
        <v>99</v>
      </c>
      <c r="BS831" s="95" t="s">
        <v>143</v>
      </c>
    </row>
    <row r="832" spans="1:71" x14ac:dyDescent="0.25">
      <c r="A832"/>
      <c r="AA832"/>
      <c r="BQ832" s="100">
        <v>46825</v>
      </c>
      <c r="BR832" s="95" t="s">
        <v>99</v>
      </c>
      <c r="BS832" s="95" t="s">
        <v>143</v>
      </c>
    </row>
    <row r="833" spans="1:71" x14ac:dyDescent="0.25">
      <c r="A833"/>
      <c r="AA833"/>
      <c r="BQ833" s="100">
        <v>46826</v>
      </c>
      <c r="BR833" s="95" t="s">
        <v>99</v>
      </c>
      <c r="BS833" s="95" t="s">
        <v>143</v>
      </c>
    </row>
    <row r="834" spans="1:71" x14ac:dyDescent="0.25">
      <c r="A834"/>
      <c r="AA834"/>
      <c r="BQ834" s="100">
        <v>46827</v>
      </c>
      <c r="BR834" s="95" t="s">
        <v>99</v>
      </c>
      <c r="BS834" s="95" t="s">
        <v>143</v>
      </c>
    </row>
    <row r="835" spans="1:71" x14ac:dyDescent="0.25">
      <c r="A835"/>
      <c r="AA835"/>
      <c r="BQ835" s="100">
        <v>46833</v>
      </c>
      <c r="BR835" s="95" t="s">
        <v>99</v>
      </c>
      <c r="BS835" s="95" t="s">
        <v>143</v>
      </c>
    </row>
    <row r="836" spans="1:71" x14ac:dyDescent="0.25">
      <c r="A836"/>
      <c r="AA836"/>
      <c r="BQ836" s="100">
        <v>46841</v>
      </c>
      <c r="BR836" s="95" t="s">
        <v>99</v>
      </c>
      <c r="BS836" s="95" t="s">
        <v>143</v>
      </c>
    </row>
    <row r="837" spans="1:71" x14ac:dyDescent="0.25">
      <c r="A837"/>
      <c r="AA837"/>
      <c r="BQ837" s="100">
        <v>46843</v>
      </c>
      <c r="BR837" s="95" t="s">
        <v>99</v>
      </c>
      <c r="BS837" s="95" t="s">
        <v>143</v>
      </c>
    </row>
    <row r="838" spans="1:71" x14ac:dyDescent="0.25">
      <c r="A838"/>
      <c r="AA838"/>
      <c r="BQ838" s="100">
        <v>46844</v>
      </c>
      <c r="BR838" s="95" t="s">
        <v>99</v>
      </c>
      <c r="BS838" s="95" t="s">
        <v>143</v>
      </c>
    </row>
    <row r="839" spans="1:71" x14ac:dyDescent="0.25">
      <c r="A839"/>
      <c r="AA839"/>
      <c r="BQ839" s="100">
        <v>46845</v>
      </c>
      <c r="BR839" s="95" t="s">
        <v>99</v>
      </c>
      <c r="BS839" s="95" t="s">
        <v>143</v>
      </c>
    </row>
    <row r="840" spans="1:71" x14ac:dyDescent="0.25">
      <c r="A840"/>
      <c r="AA840"/>
      <c r="BQ840" s="100">
        <v>46846</v>
      </c>
      <c r="BR840" s="95" t="s">
        <v>99</v>
      </c>
      <c r="BS840" s="95" t="s">
        <v>143</v>
      </c>
    </row>
    <row r="841" spans="1:71" x14ac:dyDescent="0.25">
      <c r="A841"/>
      <c r="AA841"/>
      <c r="BQ841" s="100">
        <v>46847</v>
      </c>
      <c r="BR841" s="95" t="s">
        <v>99</v>
      </c>
      <c r="BS841" s="95" t="s">
        <v>143</v>
      </c>
    </row>
    <row r="842" spans="1:71" x14ac:dyDescent="0.25">
      <c r="A842"/>
      <c r="AA842"/>
      <c r="BQ842" s="100">
        <v>46848</v>
      </c>
      <c r="BR842" s="95" t="s">
        <v>99</v>
      </c>
      <c r="BS842" s="95" t="s">
        <v>143</v>
      </c>
    </row>
    <row r="843" spans="1:71" x14ac:dyDescent="0.25">
      <c r="A843"/>
      <c r="AA843"/>
      <c r="BQ843" s="100">
        <v>46849</v>
      </c>
      <c r="BR843" s="95" t="s">
        <v>99</v>
      </c>
      <c r="BS843" s="95" t="s">
        <v>143</v>
      </c>
    </row>
    <row r="844" spans="1:71" x14ac:dyDescent="0.25">
      <c r="A844"/>
      <c r="AA844"/>
      <c r="BQ844" s="100">
        <v>46850</v>
      </c>
      <c r="BR844" s="95" t="s">
        <v>99</v>
      </c>
      <c r="BS844" s="95" t="s">
        <v>143</v>
      </c>
    </row>
    <row r="845" spans="1:71" x14ac:dyDescent="0.25">
      <c r="A845"/>
      <c r="AA845"/>
      <c r="BQ845" s="100">
        <v>46851</v>
      </c>
      <c r="BR845" s="95" t="s">
        <v>99</v>
      </c>
      <c r="BS845" s="95" t="s">
        <v>143</v>
      </c>
    </row>
    <row r="846" spans="1:71" x14ac:dyDescent="0.25">
      <c r="A846"/>
      <c r="AA846"/>
      <c r="BQ846" s="100">
        <v>46861</v>
      </c>
      <c r="BR846" s="95" t="s">
        <v>99</v>
      </c>
      <c r="BS846" s="95" t="s">
        <v>143</v>
      </c>
    </row>
    <row r="847" spans="1:71" x14ac:dyDescent="0.25">
      <c r="A847"/>
      <c r="AA847"/>
      <c r="BQ847" s="100">
        <v>46871</v>
      </c>
      <c r="BR847" s="95" t="s">
        <v>99</v>
      </c>
      <c r="BS847" s="95" t="s">
        <v>143</v>
      </c>
    </row>
    <row r="848" spans="1:71" x14ac:dyDescent="0.25">
      <c r="A848"/>
      <c r="AA848"/>
      <c r="BQ848" s="100">
        <v>47001</v>
      </c>
      <c r="BR848" s="95" t="s">
        <v>100</v>
      </c>
      <c r="BS848" s="95" t="s">
        <v>143</v>
      </c>
    </row>
    <row r="849" spans="1:71" x14ac:dyDescent="0.25">
      <c r="A849"/>
      <c r="AA849"/>
      <c r="BQ849" s="100">
        <v>47002</v>
      </c>
      <c r="BR849" s="95" t="s">
        <v>100</v>
      </c>
      <c r="BS849" s="95" t="s">
        <v>143</v>
      </c>
    </row>
    <row r="850" spans="1:71" x14ac:dyDescent="0.25">
      <c r="A850"/>
      <c r="AA850"/>
      <c r="BQ850" s="100">
        <v>47006</v>
      </c>
      <c r="BR850" s="95" t="s">
        <v>100</v>
      </c>
      <c r="BS850" s="95" t="s">
        <v>143</v>
      </c>
    </row>
    <row r="851" spans="1:71" x14ac:dyDescent="0.25">
      <c r="A851"/>
      <c r="AA851"/>
      <c r="BQ851" s="100">
        <v>47101</v>
      </c>
      <c r="BR851" s="95" t="s">
        <v>100</v>
      </c>
      <c r="BS851" s="95" t="s">
        <v>143</v>
      </c>
    </row>
    <row r="852" spans="1:71" x14ac:dyDescent="0.25">
      <c r="A852"/>
      <c r="AA852"/>
      <c r="BQ852" s="100">
        <v>47102</v>
      </c>
      <c r="BR852" s="95" t="s">
        <v>100</v>
      </c>
      <c r="BS852" s="95" t="s">
        <v>143</v>
      </c>
    </row>
    <row r="853" spans="1:71" x14ac:dyDescent="0.25">
      <c r="A853"/>
      <c r="AA853"/>
      <c r="BQ853" s="100">
        <v>47103</v>
      </c>
      <c r="BR853" s="95" t="s">
        <v>100</v>
      </c>
      <c r="BS853" s="95" t="s">
        <v>143</v>
      </c>
    </row>
    <row r="854" spans="1:71" x14ac:dyDescent="0.25">
      <c r="A854"/>
      <c r="AA854"/>
      <c r="BQ854" s="100">
        <v>47104</v>
      </c>
      <c r="BR854" s="95" t="s">
        <v>100</v>
      </c>
      <c r="BS854" s="95" t="s">
        <v>143</v>
      </c>
    </row>
    <row r="855" spans="1:71" x14ac:dyDescent="0.25">
      <c r="A855"/>
      <c r="AA855"/>
      <c r="BQ855" s="100">
        <v>47105</v>
      </c>
      <c r="BR855" s="95" t="s">
        <v>100</v>
      </c>
      <c r="BS855" s="95" t="s">
        <v>143</v>
      </c>
    </row>
    <row r="856" spans="1:71" x14ac:dyDescent="0.25">
      <c r="A856"/>
      <c r="AA856"/>
      <c r="BQ856" s="100">
        <v>47106</v>
      </c>
      <c r="BR856" s="95" t="s">
        <v>100</v>
      </c>
      <c r="BS856" s="95" t="s">
        <v>143</v>
      </c>
    </row>
    <row r="857" spans="1:71" x14ac:dyDescent="0.25">
      <c r="A857"/>
      <c r="AA857"/>
      <c r="BQ857" s="100">
        <v>47107</v>
      </c>
      <c r="BR857" s="95" t="s">
        <v>100</v>
      </c>
      <c r="BS857" s="95" t="s">
        <v>143</v>
      </c>
    </row>
    <row r="858" spans="1:71" x14ac:dyDescent="0.25">
      <c r="A858"/>
      <c r="AA858"/>
      <c r="BQ858" s="100">
        <v>47108</v>
      </c>
      <c r="BR858" s="95" t="s">
        <v>100</v>
      </c>
      <c r="BS858" s="95" t="s">
        <v>143</v>
      </c>
    </row>
    <row r="859" spans="1:71" x14ac:dyDescent="0.25">
      <c r="A859"/>
      <c r="AA859"/>
      <c r="BQ859" s="100">
        <v>47111</v>
      </c>
      <c r="BR859" s="95" t="s">
        <v>100</v>
      </c>
      <c r="BS859" s="95" t="s">
        <v>143</v>
      </c>
    </row>
    <row r="860" spans="1:71" x14ac:dyDescent="0.25">
      <c r="A860"/>
      <c r="AA860"/>
      <c r="BQ860" s="100">
        <v>47112</v>
      </c>
      <c r="BR860" s="95" t="s">
        <v>100</v>
      </c>
      <c r="BS860" s="95" t="s">
        <v>143</v>
      </c>
    </row>
    <row r="861" spans="1:71" x14ac:dyDescent="0.25">
      <c r="A861"/>
      <c r="AA861"/>
      <c r="BQ861" s="100">
        <v>47113</v>
      </c>
      <c r="BR861" s="95" t="s">
        <v>100</v>
      </c>
      <c r="BS861" s="95" t="s">
        <v>143</v>
      </c>
    </row>
    <row r="862" spans="1:71" x14ac:dyDescent="0.25">
      <c r="A862"/>
      <c r="AA862"/>
      <c r="BQ862" s="100">
        <v>47114</v>
      </c>
      <c r="BR862" s="95" t="s">
        <v>100</v>
      </c>
      <c r="BS862" s="95" t="s">
        <v>143</v>
      </c>
    </row>
    <row r="863" spans="1:71" x14ac:dyDescent="0.25">
      <c r="A863"/>
      <c r="AA863"/>
      <c r="BQ863" s="100">
        <v>47115</v>
      </c>
      <c r="BR863" s="95" t="s">
        <v>100</v>
      </c>
      <c r="BS863" s="95" t="s">
        <v>143</v>
      </c>
    </row>
    <row r="864" spans="1:71" x14ac:dyDescent="0.25">
      <c r="A864"/>
      <c r="AA864"/>
      <c r="BQ864" s="100">
        <v>47116</v>
      </c>
      <c r="BR864" s="95" t="s">
        <v>100</v>
      </c>
      <c r="BS864" s="95" t="s">
        <v>143</v>
      </c>
    </row>
    <row r="865" spans="1:71" x14ac:dyDescent="0.25">
      <c r="A865"/>
      <c r="AA865"/>
      <c r="BQ865" s="100">
        <v>47117</v>
      </c>
      <c r="BR865" s="95" t="s">
        <v>100</v>
      </c>
      <c r="BS865" s="95" t="s">
        <v>143</v>
      </c>
    </row>
    <row r="866" spans="1:71" x14ac:dyDescent="0.25">
      <c r="A866"/>
      <c r="AA866"/>
      <c r="BQ866" s="100">
        <v>47118</v>
      </c>
      <c r="BR866" s="95" t="s">
        <v>100</v>
      </c>
      <c r="BS866" s="95" t="s">
        <v>143</v>
      </c>
    </row>
    <row r="867" spans="1:71" x14ac:dyDescent="0.25">
      <c r="A867"/>
      <c r="AA867"/>
      <c r="BQ867" s="100">
        <v>47121</v>
      </c>
      <c r="BR867" s="95" t="s">
        <v>100</v>
      </c>
      <c r="BS867" s="95" t="s">
        <v>143</v>
      </c>
    </row>
    <row r="868" spans="1:71" x14ac:dyDescent="0.25">
      <c r="A868"/>
      <c r="AA868"/>
      <c r="BQ868" s="100">
        <v>47123</v>
      </c>
      <c r="BR868" s="95" t="s">
        <v>100</v>
      </c>
      <c r="BS868" s="95" t="s">
        <v>143</v>
      </c>
    </row>
    <row r="869" spans="1:71" x14ac:dyDescent="0.25">
      <c r="A869"/>
      <c r="AA869"/>
      <c r="BQ869" s="100">
        <v>47124</v>
      </c>
      <c r="BR869" s="95" t="s">
        <v>100</v>
      </c>
      <c r="BS869" s="95" t="s">
        <v>143</v>
      </c>
    </row>
    <row r="870" spans="1:71" x14ac:dyDescent="0.25">
      <c r="A870"/>
      <c r="AA870"/>
      <c r="BQ870" s="100">
        <v>47125</v>
      </c>
      <c r="BR870" s="95" t="s">
        <v>100</v>
      </c>
      <c r="BS870" s="95" t="s">
        <v>143</v>
      </c>
    </row>
    <row r="871" spans="1:71" x14ac:dyDescent="0.25">
      <c r="A871"/>
      <c r="AA871"/>
      <c r="BQ871" s="100">
        <v>47126</v>
      </c>
      <c r="BR871" s="95" t="s">
        <v>100</v>
      </c>
      <c r="BS871" s="95" t="s">
        <v>143</v>
      </c>
    </row>
    <row r="872" spans="1:71" x14ac:dyDescent="0.25">
      <c r="A872"/>
      <c r="AA872"/>
      <c r="BQ872" s="100">
        <v>47127</v>
      </c>
      <c r="BR872" s="95" t="s">
        <v>100</v>
      </c>
      <c r="BS872" s="95" t="s">
        <v>143</v>
      </c>
    </row>
    <row r="873" spans="1:71" x14ac:dyDescent="0.25">
      <c r="A873"/>
      <c r="AA873"/>
      <c r="BQ873" s="100">
        <v>47128</v>
      </c>
      <c r="BR873" s="95" t="s">
        <v>100</v>
      </c>
      <c r="BS873" s="95" t="s">
        <v>143</v>
      </c>
    </row>
    <row r="874" spans="1:71" x14ac:dyDescent="0.25">
      <c r="A874"/>
      <c r="AA874"/>
      <c r="BQ874" s="100">
        <v>47129</v>
      </c>
      <c r="BR874" s="95" t="s">
        <v>100</v>
      </c>
      <c r="BS874" s="95" t="s">
        <v>143</v>
      </c>
    </row>
    <row r="875" spans="1:71" x14ac:dyDescent="0.25">
      <c r="A875"/>
      <c r="AA875"/>
      <c r="BQ875" s="100">
        <v>47141</v>
      </c>
      <c r="BR875" s="95" t="s">
        <v>100</v>
      </c>
      <c r="BS875" s="95" t="s">
        <v>143</v>
      </c>
    </row>
    <row r="876" spans="1:71" x14ac:dyDescent="0.25">
      <c r="A876"/>
      <c r="AA876"/>
      <c r="BQ876" s="100">
        <v>47151</v>
      </c>
      <c r="BR876" s="95" t="s">
        <v>100</v>
      </c>
      <c r="BS876" s="95" t="s">
        <v>143</v>
      </c>
    </row>
    <row r="877" spans="1:71" x14ac:dyDescent="0.25">
      <c r="A877"/>
      <c r="AA877"/>
      <c r="BQ877" s="100">
        <v>47152</v>
      </c>
      <c r="BR877" s="95" t="s">
        <v>100</v>
      </c>
      <c r="BS877" s="95" t="s">
        <v>143</v>
      </c>
    </row>
    <row r="878" spans="1:71" x14ac:dyDescent="0.25">
      <c r="A878"/>
      <c r="AA878"/>
      <c r="BQ878" s="100">
        <v>47153</v>
      </c>
      <c r="BR878" s="95" t="s">
        <v>100</v>
      </c>
      <c r="BS878" s="95" t="s">
        <v>143</v>
      </c>
    </row>
    <row r="879" spans="1:71" x14ac:dyDescent="0.25">
      <c r="A879"/>
      <c r="AA879"/>
      <c r="BQ879" s="100">
        <v>47154</v>
      </c>
      <c r="BR879" s="95" t="s">
        <v>100</v>
      </c>
      <c r="BS879" s="95" t="s">
        <v>143</v>
      </c>
    </row>
    <row r="880" spans="1:71" x14ac:dyDescent="0.25">
      <c r="A880"/>
      <c r="AA880"/>
      <c r="BQ880" s="100">
        <v>47155</v>
      </c>
      <c r="BR880" s="95" t="s">
        <v>100</v>
      </c>
      <c r="BS880" s="95" t="s">
        <v>143</v>
      </c>
    </row>
    <row r="881" spans="1:71" x14ac:dyDescent="0.25">
      <c r="A881"/>
      <c r="AA881"/>
      <c r="BQ881" s="100">
        <v>47156</v>
      </c>
      <c r="BR881" s="95" t="s">
        <v>100</v>
      </c>
      <c r="BS881" s="95" t="s">
        <v>143</v>
      </c>
    </row>
    <row r="882" spans="1:71" x14ac:dyDescent="0.25">
      <c r="A882"/>
      <c r="AA882"/>
      <c r="BQ882" s="100">
        <v>47157</v>
      </c>
      <c r="BR882" s="95" t="s">
        <v>100</v>
      </c>
      <c r="BS882" s="95" t="s">
        <v>143</v>
      </c>
    </row>
    <row r="883" spans="1:71" x14ac:dyDescent="0.25">
      <c r="A883"/>
      <c r="AA883"/>
      <c r="BQ883" s="100">
        <v>47158</v>
      </c>
      <c r="BR883" s="95" t="s">
        <v>100</v>
      </c>
      <c r="BS883" s="95" t="s">
        <v>143</v>
      </c>
    </row>
    <row r="884" spans="1:71" x14ac:dyDescent="0.25">
      <c r="A884"/>
      <c r="AA884"/>
      <c r="BQ884" s="100">
        <v>47161</v>
      </c>
      <c r="BR884" s="95" t="s">
        <v>100</v>
      </c>
      <c r="BS884" s="95" t="s">
        <v>143</v>
      </c>
    </row>
    <row r="885" spans="1:71" x14ac:dyDescent="0.25">
      <c r="A885"/>
      <c r="AA885"/>
      <c r="BQ885" s="100">
        <v>47162</v>
      </c>
      <c r="BR885" s="95" t="s">
        <v>100</v>
      </c>
      <c r="BS885" s="95" t="s">
        <v>143</v>
      </c>
    </row>
    <row r="886" spans="1:71" x14ac:dyDescent="0.25">
      <c r="A886"/>
      <c r="AA886"/>
      <c r="BQ886" s="100">
        <v>47163</v>
      </c>
      <c r="BR886" s="95" t="s">
        <v>100</v>
      </c>
      <c r="BS886" s="95" t="s">
        <v>143</v>
      </c>
    </row>
    <row r="887" spans="1:71" x14ac:dyDescent="0.25">
      <c r="A887"/>
      <c r="AA887"/>
      <c r="BQ887" s="100">
        <v>47167</v>
      </c>
      <c r="BR887" s="95" t="s">
        <v>100</v>
      </c>
      <c r="BS887" s="95" t="s">
        <v>143</v>
      </c>
    </row>
    <row r="888" spans="1:71" x14ac:dyDescent="0.25">
      <c r="A888"/>
      <c r="AA888"/>
      <c r="BQ888" s="100">
        <v>47201</v>
      </c>
      <c r="BR888" s="95" t="s">
        <v>100</v>
      </c>
      <c r="BS888" s="95" t="s">
        <v>143</v>
      </c>
    </row>
    <row r="889" spans="1:71" x14ac:dyDescent="0.25">
      <c r="A889"/>
      <c r="AA889"/>
      <c r="BQ889" s="100">
        <v>47301</v>
      </c>
      <c r="BR889" s="95" t="s">
        <v>100</v>
      </c>
      <c r="BS889" s="95" t="s">
        <v>143</v>
      </c>
    </row>
    <row r="890" spans="1:71" x14ac:dyDescent="0.25">
      <c r="A890"/>
      <c r="AA890"/>
      <c r="BQ890" s="100">
        <v>50002</v>
      </c>
      <c r="BR890" s="95" t="s">
        <v>101</v>
      </c>
      <c r="BS890" s="95" t="s">
        <v>137</v>
      </c>
    </row>
    <row r="891" spans="1:71" x14ac:dyDescent="0.25">
      <c r="A891"/>
      <c r="AA891"/>
      <c r="BQ891" s="100">
        <v>50003</v>
      </c>
      <c r="BR891" s="95" t="s">
        <v>101</v>
      </c>
      <c r="BS891" s="95" t="s">
        <v>137</v>
      </c>
    </row>
    <row r="892" spans="1:71" x14ac:dyDescent="0.25">
      <c r="A892"/>
      <c r="AA892"/>
      <c r="BQ892" s="100">
        <v>50004</v>
      </c>
      <c r="BR892" s="95" t="s">
        <v>101</v>
      </c>
      <c r="BS892" s="95" t="s">
        <v>137</v>
      </c>
    </row>
    <row r="893" spans="1:71" x14ac:dyDescent="0.25">
      <c r="A893"/>
      <c r="AA893"/>
      <c r="BQ893" s="100">
        <v>50006</v>
      </c>
      <c r="BR893" s="95" t="s">
        <v>101</v>
      </c>
      <c r="BS893" s="95" t="s">
        <v>137</v>
      </c>
    </row>
    <row r="894" spans="1:71" x14ac:dyDescent="0.25">
      <c r="A894"/>
      <c r="AA894"/>
      <c r="BQ894" s="100">
        <v>50008</v>
      </c>
      <c r="BR894" s="95" t="s">
        <v>101</v>
      </c>
      <c r="BS894" s="95" t="s">
        <v>137</v>
      </c>
    </row>
    <row r="895" spans="1:71" x14ac:dyDescent="0.25">
      <c r="A895"/>
      <c r="AA895"/>
      <c r="BQ895" s="100">
        <v>50009</v>
      </c>
      <c r="BR895" s="95" t="s">
        <v>101</v>
      </c>
      <c r="BS895" s="95" t="s">
        <v>137</v>
      </c>
    </row>
    <row r="896" spans="1:71" x14ac:dyDescent="0.25">
      <c r="A896"/>
      <c r="AA896"/>
      <c r="BQ896" s="100">
        <v>50011</v>
      </c>
      <c r="BR896" s="95" t="s">
        <v>101</v>
      </c>
      <c r="BS896" s="95" t="s">
        <v>137</v>
      </c>
    </row>
    <row r="897" spans="1:71" x14ac:dyDescent="0.25">
      <c r="A897"/>
      <c r="AA897"/>
      <c r="BQ897" s="100">
        <v>50012</v>
      </c>
      <c r="BR897" s="95" t="s">
        <v>101</v>
      </c>
      <c r="BS897" s="95" t="s">
        <v>137</v>
      </c>
    </row>
    <row r="898" spans="1:71" x14ac:dyDescent="0.25">
      <c r="A898"/>
      <c r="AA898"/>
      <c r="BQ898" s="100">
        <v>50301</v>
      </c>
      <c r="BR898" s="95" t="s">
        <v>101</v>
      </c>
      <c r="BS898" s="95" t="s">
        <v>137</v>
      </c>
    </row>
    <row r="899" spans="1:71" x14ac:dyDescent="0.25">
      <c r="A899"/>
      <c r="AA899"/>
      <c r="BQ899" s="100">
        <v>50302</v>
      </c>
      <c r="BR899" s="95" t="s">
        <v>101</v>
      </c>
      <c r="BS899" s="95" t="s">
        <v>137</v>
      </c>
    </row>
    <row r="900" spans="1:71" x14ac:dyDescent="0.25">
      <c r="A900"/>
      <c r="AA900"/>
      <c r="BQ900" s="100">
        <v>50303</v>
      </c>
      <c r="BR900" s="95" t="s">
        <v>101</v>
      </c>
      <c r="BS900" s="95" t="s">
        <v>137</v>
      </c>
    </row>
    <row r="901" spans="1:71" x14ac:dyDescent="0.25">
      <c r="A901"/>
      <c r="AA901"/>
      <c r="BQ901" s="100">
        <v>50304</v>
      </c>
      <c r="BR901" s="95" t="s">
        <v>101</v>
      </c>
      <c r="BS901" s="95" t="s">
        <v>137</v>
      </c>
    </row>
    <row r="902" spans="1:71" x14ac:dyDescent="0.25">
      <c r="A902"/>
      <c r="AA902"/>
      <c r="BQ902" s="100">
        <v>50305</v>
      </c>
      <c r="BR902" s="95" t="s">
        <v>101</v>
      </c>
      <c r="BS902" s="95" t="s">
        <v>137</v>
      </c>
    </row>
    <row r="903" spans="1:71" x14ac:dyDescent="0.25">
      <c r="A903"/>
      <c r="AA903"/>
      <c r="BQ903" s="100">
        <v>50306</v>
      </c>
      <c r="BR903" s="95" t="s">
        <v>101</v>
      </c>
      <c r="BS903" s="95" t="s">
        <v>137</v>
      </c>
    </row>
    <row r="904" spans="1:71" x14ac:dyDescent="0.25">
      <c r="A904"/>
      <c r="AA904"/>
      <c r="BQ904" s="100">
        <v>50311</v>
      </c>
      <c r="BR904" s="95" t="s">
        <v>101</v>
      </c>
      <c r="BS904" s="95" t="s">
        <v>137</v>
      </c>
    </row>
    <row r="905" spans="1:71" x14ac:dyDescent="0.25">
      <c r="A905"/>
      <c r="AA905"/>
      <c r="BQ905" s="100">
        <v>50312</v>
      </c>
      <c r="BR905" s="95" t="s">
        <v>101</v>
      </c>
      <c r="BS905" s="95" t="s">
        <v>137</v>
      </c>
    </row>
    <row r="906" spans="1:71" x14ac:dyDescent="0.25">
      <c r="A906"/>
      <c r="AA906"/>
      <c r="BQ906" s="100">
        <v>50313</v>
      </c>
      <c r="BR906" s="95" t="s">
        <v>101</v>
      </c>
      <c r="BS906" s="95" t="s">
        <v>137</v>
      </c>
    </row>
    <row r="907" spans="1:71" x14ac:dyDescent="0.25">
      <c r="A907"/>
      <c r="AA907"/>
      <c r="BQ907" s="100">
        <v>50314</v>
      </c>
      <c r="BR907" s="95" t="s">
        <v>101</v>
      </c>
      <c r="BS907" s="95" t="s">
        <v>137</v>
      </c>
    </row>
    <row r="908" spans="1:71" x14ac:dyDescent="0.25">
      <c r="A908"/>
      <c r="AA908"/>
      <c r="BQ908" s="100">
        <v>50315</v>
      </c>
      <c r="BR908" s="95" t="s">
        <v>101</v>
      </c>
      <c r="BS908" s="95" t="s">
        <v>137</v>
      </c>
    </row>
    <row r="909" spans="1:71" x14ac:dyDescent="0.25">
      <c r="A909"/>
      <c r="AA909"/>
      <c r="BQ909" s="100">
        <v>50316</v>
      </c>
      <c r="BR909" s="95" t="s">
        <v>101</v>
      </c>
      <c r="BS909" s="95" t="s">
        <v>137</v>
      </c>
    </row>
    <row r="910" spans="1:71" x14ac:dyDescent="0.25">
      <c r="A910"/>
      <c r="AA910"/>
      <c r="BQ910" s="100">
        <v>50321</v>
      </c>
      <c r="BR910" s="95" t="s">
        <v>101</v>
      </c>
      <c r="BS910" s="95" t="s">
        <v>137</v>
      </c>
    </row>
    <row r="911" spans="1:71" x14ac:dyDescent="0.25">
      <c r="A911"/>
      <c r="AA911"/>
      <c r="BQ911" s="100">
        <v>50322</v>
      </c>
      <c r="BR911" s="95" t="s">
        <v>101</v>
      </c>
      <c r="BS911" s="95" t="s">
        <v>137</v>
      </c>
    </row>
    <row r="912" spans="1:71" x14ac:dyDescent="0.25">
      <c r="A912"/>
      <c r="AA912"/>
      <c r="BQ912" s="100">
        <v>50323</v>
      </c>
      <c r="BR912" s="95" t="s">
        <v>101</v>
      </c>
      <c r="BS912" s="95" t="s">
        <v>137</v>
      </c>
    </row>
    <row r="913" spans="1:71" x14ac:dyDescent="0.25">
      <c r="A913"/>
      <c r="AA913"/>
      <c r="BQ913" s="100">
        <v>50324</v>
      </c>
      <c r="BR913" s="95" t="s">
        <v>101</v>
      </c>
      <c r="BS913" s="95" t="s">
        <v>137</v>
      </c>
    </row>
    <row r="914" spans="1:71" x14ac:dyDescent="0.25">
      <c r="A914"/>
      <c r="AA914"/>
      <c r="BQ914" s="100">
        <v>50325</v>
      </c>
      <c r="BR914" s="95" t="s">
        <v>101</v>
      </c>
      <c r="BS914" s="95" t="s">
        <v>137</v>
      </c>
    </row>
    <row r="915" spans="1:71" x14ac:dyDescent="0.25">
      <c r="A915"/>
      <c r="AA915"/>
      <c r="BQ915" s="100">
        <v>50326</v>
      </c>
      <c r="BR915" s="95" t="s">
        <v>101</v>
      </c>
      <c r="BS915" s="95" t="s">
        <v>137</v>
      </c>
    </row>
    <row r="916" spans="1:71" x14ac:dyDescent="0.25">
      <c r="A916"/>
      <c r="AA916"/>
      <c r="BQ916" s="100">
        <v>50327</v>
      </c>
      <c r="BR916" s="95" t="s">
        <v>101</v>
      </c>
      <c r="BS916" s="95" t="s">
        <v>137</v>
      </c>
    </row>
    <row r="917" spans="1:71" x14ac:dyDescent="0.25">
      <c r="A917"/>
      <c r="AA917"/>
      <c r="BQ917" s="100">
        <v>50331</v>
      </c>
      <c r="BR917" s="95" t="s">
        <v>101</v>
      </c>
      <c r="BS917" s="95" t="s">
        <v>137</v>
      </c>
    </row>
    <row r="918" spans="1:71" x14ac:dyDescent="0.25">
      <c r="A918"/>
      <c r="AA918"/>
      <c r="BQ918" s="100">
        <v>50332</v>
      </c>
      <c r="BR918" s="95" t="s">
        <v>101</v>
      </c>
      <c r="BS918" s="95" t="s">
        <v>137</v>
      </c>
    </row>
    <row r="919" spans="1:71" x14ac:dyDescent="0.25">
      <c r="A919"/>
      <c r="AA919"/>
      <c r="BQ919" s="100">
        <v>50333</v>
      </c>
      <c r="BR919" s="95" t="s">
        <v>101</v>
      </c>
      <c r="BS919" s="95" t="s">
        <v>137</v>
      </c>
    </row>
    <row r="920" spans="1:71" x14ac:dyDescent="0.25">
      <c r="A920"/>
      <c r="AA920"/>
      <c r="BQ920" s="100">
        <v>50341</v>
      </c>
      <c r="BR920" s="95" t="s">
        <v>101</v>
      </c>
      <c r="BS920" s="95" t="s">
        <v>137</v>
      </c>
    </row>
    <row r="921" spans="1:71" x14ac:dyDescent="0.25">
      <c r="A921"/>
      <c r="AA921"/>
      <c r="BQ921" s="100">
        <v>50343</v>
      </c>
      <c r="BR921" s="95" t="s">
        <v>101</v>
      </c>
      <c r="BS921" s="95" t="s">
        <v>137</v>
      </c>
    </row>
    <row r="922" spans="1:71" x14ac:dyDescent="0.25">
      <c r="A922"/>
      <c r="AA922"/>
      <c r="BQ922" s="100">
        <v>50344</v>
      </c>
      <c r="BR922" s="95" t="s">
        <v>101</v>
      </c>
      <c r="BS922" s="95" t="s">
        <v>137</v>
      </c>
    </row>
    <row r="923" spans="1:71" x14ac:dyDescent="0.25">
      <c r="A923"/>
      <c r="AA923"/>
      <c r="BQ923" s="100">
        <v>50346</v>
      </c>
      <c r="BR923" s="95" t="s">
        <v>102</v>
      </c>
      <c r="BS923" s="95" t="s">
        <v>137</v>
      </c>
    </row>
    <row r="924" spans="1:71" x14ac:dyDescent="0.25">
      <c r="A924"/>
      <c r="AA924"/>
      <c r="BQ924" s="100">
        <v>50351</v>
      </c>
      <c r="BR924" s="95" t="s">
        <v>101</v>
      </c>
      <c r="BS924" s="95" t="s">
        <v>137</v>
      </c>
    </row>
    <row r="925" spans="1:71" x14ac:dyDescent="0.25">
      <c r="A925"/>
      <c r="AA925"/>
      <c r="BQ925" s="100">
        <v>50352</v>
      </c>
      <c r="BR925" s="95" t="s">
        <v>101</v>
      </c>
      <c r="BS925" s="95" t="s">
        <v>137</v>
      </c>
    </row>
    <row r="926" spans="1:71" x14ac:dyDescent="0.25">
      <c r="A926"/>
      <c r="AA926"/>
      <c r="BQ926" s="100">
        <v>50353</v>
      </c>
      <c r="BR926" s="95" t="s">
        <v>101</v>
      </c>
      <c r="BS926" s="95" t="s">
        <v>137</v>
      </c>
    </row>
    <row r="927" spans="1:71" x14ac:dyDescent="0.25">
      <c r="A927"/>
      <c r="AA927"/>
      <c r="BQ927" s="100">
        <v>50354</v>
      </c>
      <c r="BR927" s="95" t="s">
        <v>101</v>
      </c>
      <c r="BS927" s="95" t="s">
        <v>137</v>
      </c>
    </row>
    <row r="928" spans="1:71" x14ac:dyDescent="0.25">
      <c r="A928"/>
      <c r="AA928"/>
      <c r="BQ928" s="100">
        <v>50355</v>
      </c>
      <c r="BR928" s="95" t="s">
        <v>101</v>
      </c>
      <c r="BS928" s="95" t="s">
        <v>137</v>
      </c>
    </row>
    <row r="929" spans="1:71" x14ac:dyDescent="0.25">
      <c r="A929"/>
      <c r="AA929"/>
      <c r="BQ929" s="100">
        <v>50356</v>
      </c>
      <c r="BR929" s="95" t="s">
        <v>101</v>
      </c>
      <c r="BS929" s="95" t="s">
        <v>137</v>
      </c>
    </row>
    <row r="930" spans="1:71" x14ac:dyDescent="0.25">
      <c r="A930"/>
      <c r="AA930"/>
      <c r="BQ930" s="100">
        <v>50357</v>
      </c>
      <c r="BR930" s="95" t="s">
        <v>101</v>
      </c>
      <c r="BS930" s="95" t="s">
        <v>137</v>
      </c>
    </row>
    <row r="931" spans="1:71" x14ac:dyDescent="0.25">
      <c r="A931"/>
      <c r="AA931"/>
      <c r="BQ931" s="100">
        <v>50361</v>
      </c>
      <c r="BR931" s="95" t="s">
        <v>101</v>
      </c>
      <c r="BS931" s="95" t="s">
        <v>137</v>
      </c>
    </row>
    <row r="932" spans="1:71" x14ac:dyDescent="0.25">
      <c r="A932"/>
      <c r="AA932"/>
      <c r="BQ932" s="100">
        <v>50362</v>
      </c>
      <c r="BR932" s="95" t="s">
        <v>101</v>
      </c>
      <c r="BS932" s="95" t="s">
        <v>137</v>
      </c>
    </row>
    <row r="933" spans="1:71" x14ac:dyDescent="0.25">
      <c r="A933"/>
      <c r="AA933"/>
      <c r="BQ933" s="100">
        <v>50363</v>
      </c>
      <c r="BR933" s="95" t="s">
        <v>101</v>
      </c>
      <c r="BS933" s="95" t="s">
        <v>137</v>
      </c>
    </row>
    <row r="934" spans="1:71" x14ac:dyDescent="0.25">
      <c r="A934"/>
      <c r="AA934"/>
      <c r="BQ934" s="100">
        <v>50364</v>
      </c>
      <c r="BR934" s="95" t="s">
        <v>101</v>
      </c>
      <c r="BS934" s="95" t="s">
        <v>137</v>
      </c>
    </row>
    <row r="935" spans="1:71" x14ac:dyDescent="0.25">
      <c r="A935"/>
      <c r="AA935"/>
      <c r="BQ935" s="100">
        <v>50365</v>
      </c>
      <c r="BR935" s="95" t="s">
        <v>101</v>
      </c>
      <c r="BS935" s="95" t="s">
        <v>137</v>
      </c>
    </row>
    <row r="936" spans="1:71" x14ac:dyDescent="0.25">
      <c r="A936"/>
      <c r="AA936"/>
      <c r="BQ936" s="100">
        <v>50366</v>
      </c>
      <c r="BR936" s="95" t="s">
        <v>101</v>
      </c>
      <c r="BS936" s="95" t="s">
        <v>137</v>
      </c>
    </row>
    <row r="937" spans="1:71" x14ac:dyDescent="0.25">
      <c r="A937"/>
      <c r="AA937"/>
      <c r="BQ937" s="100">
        <v>50401</v>
      </c>
      <c r="BR937" s="95" t="s">
        <v>101</v>
      </c>
      <c r="BS937" s="95" t="s">
        <v>137</v>
      </c>
    </row>
    <row r="938" spans="1:71" x14ac:dyDescent="0.25">
      <c r="A938"/>
      <c r="AA938"/>
      <c r="BQ938" s="100">
        <v>50601</v>
      </c>
      <c r="BR938" s="95" t="s">
        <v>103</v>
      </c>
      <c r="BS938" s="95" t="s">
        <v>143</v>
      </c>
    </row>
    <row r="939" spans="1:71" x14ac:dyDescent="0.25">
      <c r="A939"/>
      <c r="AA939"/>
      <c r="BQ939" s="100">
        <v>50702</v>
      </c>
      <c r="BR939" s="95" t="s">
        <v>72</v>
      </c>
      <c r="BS939" s="95" t="s">
        <v>137</v>
      </c>
    </row>
    <row r="940" spans="1:71" x14ac:dyDescent="0.25">
      <c r="A940"/>
      <c r="AA940"/>
      <c r="BQ940" s="100">
        <v>50703</v>
      </c>
      <c r="BR940" s="95" t="s">
        <v>72</v>
      </c>
      <c r="BS940" s="95" t="s">
        <v>137</v>
      </c>
    </row>
    <row r="941" spans="1:71" x14ac:dyDescent="0.25">
      <c r="A941"/>
      <c r="AA941"/>
      <c r="BQ941" s="100">
        <v>50704</v>
      </c>
      <c r="BR941" s="95" t="s">
        <v>72</v>
      </c>
      <c r="BS941" s="95" t="s">
        <v>137</v>
      </c>
    </row>
    <row r="942" spans="1:71" x14ac:dyDescent="0.25">
      <c r="A942"/>
      <c r="AA942"/>
      <c r="BQ942" s="100">
        <v>50705</v>
      </c>
      <c r="BR942" s="95" t="s">
        <v>72</v>
      </c>
      <c r="BS942" s="95" t="s">
        <v>137</v>
      </c>
    </row>
    <row r="943" spans="1:71" x14ac:dyDescent="0.25">
      <c r="A943"/>
      <c r="AA943"/>
      <c r="BQ943" s="100">
        <v>50706</v>
      </c>
      <c r="BR943" s="95" t="s">
        <v>72</v>
      </c>
      <c r="BS943" s="95" t="s">
        <v>137</v>
      </c>
    </row>
    <row r="944" spans="1:71" x14ac:dyDescent="0.25">
      <c r="A944"/>
      <c r="AA944"/>
      <c r="BQ944" s="100">
        <v>50707</v>
      </c>
      <c r="BR944" s="95" t="s">
        <v>72</v>
      </c>
      <c r="BS944" s="95" t="s">
        <v>137</v>
      </c>
    </row>
    <row r="945" spans="1:71" x14ac:dyDescent="0.25">
      <c r="A945"/>
      <c r="AA945"/>
      <c r="BQ945" s="100">
        <v>50711</v>
      </c>
      <c r="BR945" s="95" t="s">
        <v>72</v>
      </c>
      <c r="BS945" s="95" t="s">
        <v>137</v>
      </c>
    </row>
    <row r="946" spans="1:71" x14ac:dyDescent="0.25">
      <c r="A946"/>
      <c r="AA946"/>
      <c r="BQ946" s="100">
        <v>50712</v>
      </c>
      <c r="BR946" s="95" t="s">
        <v>72</v>
      </c>
      <c r="BS946" s="95" t="s">
        <v>137</v>
      </c>
    </row>
    <row r="947" spans="1:71" x14ac:dyDescent="0.25">
      <c r="A947"/>
      <c r="AA947"/>
      <c r="BQ947" s="100">
        <v>50713</v>
      </c>
      <c r="BR947" s="95" t="s">
        <v>103</v>
      </c>
      <c r="BS947" s="95" t="s">
        <v>143</v>
      </c>
    </row>
    <row r="948" spans="1:71" x14ac:dyDescent="0.25">
      <c r="A948"/>
      <c r="AA948"/>
      <c r="BQ948" s="100">
        <v>50715</v>
      </c>
      <c r="BR948" s="95" t="s">
        <v>72</v>
      </c>
      <c r="BS948" s="95" t="s">
        <v>137</v>
      </c>
    </row>
    <row r="949" spans="1:71" x14ac:dyDescent="0.25">
      <c r="A949"/>
      <c r="AA949"/>
      <c r="BQ949" s="100">
        <v>50721</v>
      </c>
      <c r="BR949" s="95" t="s">
        <v>72</v>
      </c>
      <c r="BS949" s="95" t="s">
        <v>137</v>
      </c>
    </row>
    <row r="950" spans="1:71" x14ac:dyDescent="0.25">
      <c r="A950"/>
      <c r="AA950"/>
      <c r="BQ950" s="100">
        <v>50722</v>
      </c>
      <c r="BR950" s="95" t="s">
        <v>72</v>
      </c>
      <c r="BS950" s="95" t="s">
        <v>137</v>
      </c>
    </row>
    <row r="951" spans="1:71" x14ac:dyDescent="0.25">
      <c r="A951"/>
      <c r="AA951"/>
      <c r="BQ951" s="100">
        <v>50723</v>
      </c>
      <c r="BR951" s="95" t="s">
        <v>72</v>
      </c>
      <c r="BS951" s="95" t="s">
        <v>137</v>
      </c>
    </row>
    <row r="952" spans="1:71" x14ac:dyDescent="0.25">
      <c r="A952"/>
      <c r="AA952"/>
      <c r="BQ952" s="100">
        <v>50724</v>
      </c>
      <c r="BR952" s="95" t="s">
        <v>72</v>
      </c>
      <c r="BS952" s="95" t="s">
        <v>137</v>
      </c>
    </row>
    <row r="953" spans="1:71" x14ac:dyDescent="0.25">
      <c r="A953"/>
      <c r="AA953"/>
      <c r="BQ953" s="100">
        <v>50731</v>
      </c>
      <c r="BR953" s="95" t="s">
        <v>72</v>
      </c>
      <c r="BS953" s="95" t="s">
        <v>137</v>
      </c>
    </row>
    <row r="954" spans="1:71" x14ac:dyDescent="0.25">
      <c r="A954"/>
      <c r="AA954"/>
      <c r="BQ954" s="100">
        <v>50732</v>
      </c>
      <c r="BR954" s="95" t="s">
        <v>72</v>
      </c>
      <c r="BS954" s="95" t="s">
        <v>137</v>
      </c>
    </row>
    <row r="955" spans="1:71" x14ac:dyDescent="0.25">
      <c r="A955"/>
      <c r="AA955"/>
      <c r="BQ955" s="100">
        <v>50733</v>
      </c>
      <c r="BR955" s="95" t="s">
        <v>72</v>
      </c>
      <c r="BS955" s="95" t="s">
        <v>137</v>
      </c>
    </row>
    <row r="956" spans="1:71" x14ac:dyDescent="0.25">
      <c r="A956"/>
      <c r="AA956"/>
      <c r="BQ956" s="100">
        <v>50734</v>
      </c>
      <c r="BR956" s="95" t="s">
        <v>72</v>
      </c>
      <c r="BS956" s="95" t="s">
        <v>137</v>
      </c>
    </row>
    <row r="957" spans="1:71" x14ac:dyDescent="0.25">
      <c r="A957"/>
      <c r="AA957"/>
      <c r="BQ957" s="100">
        <v>50742</v>
      </c>
      <c r="BR957" s="95" t="s">
        <v>72</v>
      </c>
      <c r="BS957" s="95" t="s">
        <v>137</v>
      </c>
    </row>
    <row r="958" spans="1:71" x14ac:dyDescent="0.25">
      <c r="A958"/>
      <c r="AA958"/>
      <c r="BQ958" s="100">
        <v>50743</v>
      </c>
      <c r="BR958" s="95" t="s">
        <v>72</v>
      </c>
      <c r="BS958" s="95" t="s">
        <v>137</v>
      </c>
    </row>
    <row r="959" spans="1:71" x14ac:dyDescent="0.25">
      <c r="A959"/>
      <c r="AA959"/>
      <c r="BQ959" s="100">
        <v>50744</v>
      </c>
      <c r="BR959" s="95" t="s">
        <v>72</v>
      </c>
      <c r="BS959" s="95" t="s">
        <v>137</v>
      </c>
    </row>
    <row r="960" spans="1:71" x14ac:dyDescent="0.25">
      <c r="A960"/>
      <c r="AA960"/>
      <c r="BQ960" s="100">
        <v>50745</v>
      </c>
      <c r="BR960" s="95" t="s">
        <v>72</v>
      </c>
      <c r="BS960" s="95" t="s">
        <v>137</v>
      </c>
    </row>
    <row r="961" spans="1:71" x14ac:dyDescent="0.25">
      <c r="A961"/>
      <c r="AA961"/>
      <c r="BQ961" s="100">
        <v>50752</v>
      </c>
      <c r="BR961" s="95" t="s">
        <v>72</v>
      </c>
      <c r="BS961" s="95" t="s">
        <v>137</v>
      </c>
    </row>
    <row r="962" spans="1:71" x14ac:dyDescent="0.25">
      <c r="A962"/>
      <c r="AA962"/>
      <c r="BQ962" s="100">
        <v>50753</v>
      </c>
      <c r="BR962" s="95" t="s">
        <v>72</v>
      </c>
      <c r="BS962" s="95" t="s">
        <v>137</v>
      </c>
    </row>
    <row r="963" spans="1:71" x14ac:dyDescent="0.25">
      <c r="A963"/>
      <c r="AA963"/>
      <c r="BQ963" s="100">
        <v>50754</v>
      </c>
      <c r="BR963" s="95" t="s">
        <v>72</v>
      </c>
      <c r="BS963" s="95" t="s">
        <v>137</v>
      </c>
    </row>
    <row r="964" spans="1:71" x14ac:dyDescent="0.25">
      <c r="A964"/>
      <c r="AA964"/>
      <c r="BQ964" s="100">
        <v>50758</v>
      </c>
      <c r="BR964" s="95" t="s">
        <v>72</v>
      </c>
      <c r="BS964" s="95" t="s">
        <v>137</v>
      </c>
    </row>
    <row r="965" spans="1:71" x14ac:dyDescent="0.25">
      <c r="A965"/>
      <c r="AA965"/>
      <c r="BQ965" s="100">
        <v>50759</v>
      </c>
      <c r="BR965" s="95" t="s">
        <v>72</v>
      </c>
      <c r="BS965" s="95" t="s">
        <v>137</v>
      </c>
    </row>
    <row r="966" spans="1:71" x14ac:dyDescent="0.25">
      <c r="A966"/>
      <c r="AA966"/>
      <c r="BQ966" s="100">
        <v>50771</v>
      </c>
      <c r="BR966" s="95" t="s">
        <v>72</v>
      </c>
      <c r="BS966" s="95" t="s">
        <v>137</v>
      </c>
    </row>
    <row r="967" spans="1:71" x14ac:dyDescent="0.25">
      <c r="A967"/>
      <c r="AA967"/>
      <c r="BQ967" s="100">
        <v>50773</v>
      </c>
      <c r="BR967" s="95" t="s">
        <v>72</v>
      </c>
      <c r="BS967" s="95" t="s">
        <v>137</v>
      </c>
    </row>
    <row r="968" spans="1:71" x14ac:dyDescent="0.25">
      <c r="A968"/>
      <c r="AA968"/>
      <c r="BQ968" s="100">
        <v>50777</v>
      </c>
      <c r="BR968" s="95" t="s">
        <v>72</v>
      </c>
      <c r="BS968" s="95" t="s">
        <v>137</v>
      </c>
    </row>
    <row r="969" spans="1:71" x14ac:dyDescent="0.25">
      <c r="A969"/>
      <c r="AA969"/>
      <c r="BQ969" s="100">
        <v>50781</v>
      </c>
      <c r="BR969" s="95" t="s">
        <v>72</v>
      </c>
      <c r="BS969" s="95" t="s">
        <v>137</v>
      </c>
    </row>
    <row r="970" spans="1:71" x14ac:dyDescent="0.25">
      <c r="A970"/>
      <c r="AA970"/>
      <c r="BQ970" s="100">
        <v>50782</v>
      </c>
      <c r="BR970" s="95" t="s">
        <v>72</v>
      </c>
      <c r="BS970" s="95" t="s">
        <v>137</v>
      </c>
    </row>
    <row r="971" spans="1:71" x14ac:dyDescent="0.25">
      <c r="A971"/>
      <c r="AA971"/>
      <c r="BQ971" s="100">
        <v>50791</v>
      </c>
      <c r="BR971" s="95" t="s">
        <v>103</v>
      </c>
      <c r="BS971" s="95" t="s">
        <v>143</v>
      </c>
    </row>
    <row r="972" spans="1:71" x14ac:dyDescent="0.25">
      <c r="A972"/>
      <c r="AA972"/>
      <c r="BQ972" s="100">
        <v>50792</v>
      </c>
      <c r="BR972" s="95" t="s">
        <v>72</v>
      </c>
      <c r="BS972" s="95" t="s">
        <v>137</v>
      </c>
    </row>
    <row r="973" spans="1:71" x14ac:dyDescent="0.25">
      <c r="A973"/>
      <c r="AA973"/>
      <c r="BQ973" s="100">
        <v>50801</v>
      </c>
      <c r="BR973" s="95" t="s">
        <v>72</v>
      </c>
      <c r="BS973" s="95" t="s">
        <v>137</v>
      </c>
    </row>
    <row r="974" spans="1:71" x14ac:dyDescent="0.25">
      <c r="A974"/>
      <c r="AA974"/>
      <c r="BQ974" s="100">
        <v>50901</v>
      </c>
      <c r="BR974" s="95" t="s">
        <v>72</v>
      </c>
      <c r="BS974" s="95" t="s">
        <v>137</v>
      </c>
    </row>
    <row r="975" spans="1:71" x14ac:dyDescent="0.25">
      <c r="A975"/>
      <c r="AA975"/>
      <c r="BQ975" s="100">
        <v>51101</v>
      </c>
      <c r="BR975" s="95" t="s">
        <v>103</v>
      </c>
      <c r="BS975" s="95" t="s">
        <v>143</v>
      </c>
    </row>
    <row r="976" spans="1:71" x14ac:dyDescent="0.25">
      <c r="A976"/>
      <c r="AA976"/>
      <c r="BQ976" s="100">
        <v>51201</v>
      </c>
      <c r="BR976" s="95" t="s">
        <v>103</v>
      </c>
      <c r="BS976" s="95" t="s">
        <v>143</v>
      </c>
    </row>
    <row r="977" spans="1:71" x14ac:dyDescent="0.25">
      <c r="A977"/>
      <c r="AA977"/>
      <c r="BQ977" s="100">
        <v>51202</v>
      </c>
      <c r="BR977" s="95" t="s">
        <v>103</v>
      </c>
      <c r="BS977" s="95" t="s">
        <v>143</v>
      </c>
    </row>
    <row r="978" spans="1:71" x14ac:dyDescent="0.25">
      <c r="A978"/>
      <c r="AA978"/>
      <c r="BQ978" s="100">
        <v>51203</v>
      </c>
      <c r="BR978" s="95" t="s">
        <v>103</v>
      </c>
      <c r="BS978" s="95" t="s">
        <v>143</v>
      </c>
    </row>
    <row r="979" spans="1:71" x14ac:dyDescent="0.25">
      <c r="A979"/>
      <c r="AA979"/>
      <c r="BQ979" s="100">
        <v>51204</v>
      </c>
      <c r="BR979" s="95" t="s">
        <v>103</v>
      </c>
      <c r="BS979" s="95" t="s">
        <v>143</v>
      </c>
    </row>
    <row r="980" spans="1:71" x14ac:dyDescent="0.25">
      <c r="A980"/>
      <c r="AA980"/>
      <c r="BQ980" s="100">
        <v>51206</v>
      </c>
      <c r="BR980" s="95" t="s">
        <v>103</v>
      </c>
      <c r="BS980" s="95" t="s">
        <v>143</v>
      </c>
    </row>
    <row r="981" spans="1:71" x14ac:dyDescent="0.25">
      <c r="A981"/>
      <c r="AA981"/>
      <c r="BQ981" s="100">
        <v>51211</v>
      </c>
      <c r="BR981" s="95" t="s">
        <v>103</v>
      </c>
      <c r="BS981" s="95" t="s">
        <v>143</v>
      </c>
    </row>
    <row r="982" spans="1:71" x14ac:dyDescent="0.25">
      <c r="A982"/>
      <c r="AA982"/>
      <c r="BQ982" s="100">
        <v>51212</v>
      </c>
      <c r="BR982" s="95" t="s">
        <v>103</v>
      </c>
      <c r="BS982" s="95" t="s">
        <v>143</v>
      </c>
    </row>
    <row r="983" spans="1:71" x14ac:dyDescent="0.25">
      <c r="A983"/>
      <c r="AA983"/>
      <c r="BQ983" s="100">
        <v>51213</v>
      </c>
      <c r="BR983" s="95" t="s">
        <v>103</v>
      </c>
      <c r="BS983" s="95" t="s">
        <v>143</v>
      </c>
    </row>
    <row r="984" spans="1:71" x14ac:dyDescent="0.25">
      <c r="A984"/>
      <c r="AA984"/>
      <c r="BQ984" s="100">
        <v>51231</v>
      </c>
      <c r="BR984" s="95" t="s">
        <v>103</v>
      </c>
      <c r="BS984" s="95" t="s">
        <v>143</v>
      </c>
    </row>
    <row r="985" spans="1:71" x14ac:dyDescent="0.25">
      <c r="A985"/>
      <c r="AA985"/>
      <c r="BQ985" s="100">
        <v>51232</v>
      </c>
      <c r="BR985" s="95" t="s">
        <v>103</v>
      </c>
      <c r="BS985" s="95" t="s">
        <v>143</v>
      </c>
    </row>
    <row r="986" spans="1:71" x14ac:dyDescent="0.25">
      <c r="A986"/>
      <c r="AA986"/>
      <c r="BQ986" s="100">
        <v>51233</v>
      </c>
      <c r="BR986" s="95" t="s">
        <v>103</v>
      </c>
      <c r="BS986" s="95" t="s">
        <v>143</v>
      </c>
    </row>
    <row r="987" spans="1:71" x14ac:dyDescent="0.25">
      <c r="A987"/>
      <c r="AA987"/>
      <c r="BQ987" s="100">
        <v>51234</v>
      </c>
      <c r="BR987" s="95" t="s">
        <v>103</v>
      </c>
      <c r="BS987" s="95" t="s">
        <v>143</v>
      </c>
    </row>
    <row r="988" spans="1:71" x14ac:dyDescent="0.25">
      <c r="A988"/>
      <c r="AA988"/>
      <c r="BQ988" s="100">
        <v>51235</v>
      </c>
      <c r="BR988" s="95" t="s">
        <v>103</v>
      </c>
      <c r="BS988" s="95" t="s">
        <v>143</v>
      </c>
    </row>
    <row r="989" spans="1:71" x14ac:dyDescent="0.25">
      <c r="A989"/>
      <c r="AA989"/>
      <c r="BQ989" s="100">
        <v>51236</v>
      </c>
      <c r="BR989" s="95" t="s">
        <v>103</v>
      </c>
      <c r="BS989" s="95" t="s">
        <v>143</v>
      </c>
    </row>
    <row r="990" spans="1:71" x14ac:dyDescent="0.25">
      <c r="A990"/>
      <c r="AA990"/>
      <c r="BQ990" s="100">
        <v>51237</v>
      </c>
      <c r="BR990" s="95" t="s">
        <v>103</v>
      </c>
      <c r="BS990" s="95" t="s">
        <v>143</v>
      </c>
    </row>
    <row r="991" spans="1:71" x14ac:dyDescent="0.25">
      <c r="A991"/>
      <c r="AA991"/>
      <c r="BQ991" s="100">
        <v>51238</v>
      </c>
      <c r="BR991" s="95" t="s">
        <v>103</v>
      </c>
      <c r="BS991" s="95" t="s">
        <v>143</v>
      </c>
    </row>
    <row r="992" spans="1:71" x14ac:dyDescent="0.25">
      <c r="A992"/>
      <c r="AA992"/>
      <c r="BQ992" s="100">
        <v>51241</v>
      </c>
      <c r="BR992" s="95" t="s">
        <v>103</v>
      </c>
      <c r="BS992" s="95" t="s">
        <v>143</v>
      </c>
    </row>
    <row r="993" spans="1:71" x14ac:dyDescent="0.25">
      <c r="A993"/>
      <c r="AA993"/>
      <c r="BQ993" s="100">
        <v>51242</v>
      </c>
      <c r="BR993" s="95" t="s">
        <v>103</v>
      </c>
      <c r="BS993" s="95" t="s">
        <v>143</v>
      </c>
    </row>
    <row r="994" spans="1:71" x14ac:dyDescent="0.25">
      <c r="A994"/>
      <c r="AA994"/>
      <c r="BQ994" s="100">
        <v>51243</v>
      </c>
      <c r="BR994" s="95" t="s">
        <v>103</v>
      </c>
      <c r="BS994" s="95" t="s">
        <v>143</v>
      </c>
    </row>
    <row r="995" spans="1:71" x14ac:dyDescent="0.25">
      <c r="A995"/>
      <c r="AA995"/>
      <c r="BQ995" s="100">
        <v>51244</v>
      </c>
      <c r="BR995" s="95" t="s">
        <v>103</v>
      </c>
      <c r="BS995" s="95" t="s">
        <v>143</v>
      </c>
    </row>
    <row r="996" spans="1:71" x14ac:dyDescent="0.25">
      <c r="A996"/>
      <c r="AA996"/>
      <c r="BQ996" s="100">
        <v>51245</v>
      </c>
      <c r="BR996" s="95" t="s">
        <v>103</v>
      </c>
      <c r="BS996" s="95" t="s">
        <v>143</v>
      </c>
    </row>
    <row r="997" spans="1:71" x14ac:dyDescent="0.25">
      <c r="A997"/>
      <c r="AA997"/>
      <c r="BQ997" s="100">
        <v>51246</v>
      </c>
      <c r="BR997" s="95" t="s">
        <v>99</v>
      </c>
      <c r="BS997" s="95" t="s">
        <v>143</v>
      </c>
    </row>
    <row r="998" spans="1:71" x14ac:dyDescent="0.25">
      <c r="A998"/>
      <c r="AA998"/>
      <c r="BQ998" s="100">
        <v>51247</v>
      </c>
      <c r="BR998" s="95" t="s">
        <v>103</v>
      </c>
      <c r="BS998" s="95" t="s">
        <v>143</v>
      </c>
    </row>
    <row r="999" spans="1:71" x14ac:dyDescent="0.25">
      <c r="A999"/>
      <c r="AA999"/>
      <c r="BQ999" s="100">
        <v>51251</v>
      </c>
      <c r="BR999" s="95" t="s">
        <v>103</v>
      </c>
      <c r="BS999" s="95" t="s">
        <v>143</v>
      </c>
    </row>
    <row r="1000" spans="1:71" x14ac:dyDescent="0.25">
      <c r="A1000"/>
      <c r="AA1000"/>
      <c r="BQ1000" s="100">
        <v>51252</v>
      </c>
      <c r="BR1000" s="95" t="s">
        <v>103</v>
      </c>
      <c r="BS1000" s="95" t="s">
        <v>143</v>
      </c>
    </row>
    <row r="1001" spans="1:71" x14ac:dyDescent="0.25">
      <c r="A1001"/>
      <c r="AA1001"/>
      <c r="BQ1001" s="100">
        <v>51253</v>
      </c>
      <c r="BR1001" s="95" t="s">
        <v>103</v>
      </c>
      <c r="BS1001" s="95" t="s">
        <v>143</v>
      </c>
    </row>
    <row r="1002" spans="1:71" x14ac:dyDescent="0.25">
      <c r="A1002"/>
      <c r="AA1002"/>
      <c r="BQ1002" s="100">
        <v>51261</v>
      </c>
      <c r="BR1002" s="95" t="s">
        <v>103</v>
      </c>
      <c r="BS1002" s="95" t="s">
        <v>143</v>
      </c>
    </row>
    <row r="1003" spans="1:71" x14ac:dyDescent="0.25">
      <c r="A1003"/>
      <c r="AA1003"/>
      <c r="BQ1003" s="100">
        <v>51263</v>
      </c>
      <c r="BR1003" s="95" t="s">
        <v>103</v>
      </c>
      <c r="BS1003" s="95" t="s">
        <v>143</v>
      </c>
    </row>
    <row r="1004" spans="1:71" x14ac:dyDescent="0.25">
      <c r="A1004"/>
      <c r="AA1004"/>
      <c r="BQ1004" s="100">
        <v>51264</v>
      </c>
      <c r="BR1004" s="95" t="s">
        <v>103</v>
      </c>
      <c r="BS1004" s="95" t="s">
        <v>143</v>
      </c>
    </row>
    <row r="1005" spans="1:71" x14ac:dyDescent="0.25">
      <c r="A1005"/>
      <c r="AA1005"/>
      <c r="BQ1005" s="100">
        <v>51265</v>
      </c>
      <c r="BR1005" s="95" t="s">
        <v>103</v>
      </c>
      <c r="BS1005" s="95" t="s">
        <v>143</v>
      </c>
    </row>
    <row r="1006" spans="1:71" x14ac:dyDescent="0.25">
      <c r="A1006"/>
      <c r="AA1006"/>
      <c r="BQ1006" s="100">
        <v>51271</v>
      </c>
      <c r="BR1006" s="95" t="s">
        <v>103</v>
      </c>
      <c r="BS1006" s="95" t="s">
        <v>143</v>
      </c>
    </row>
    <row r="1007" spans="1:71" x14ac:dyDescent="0.25">
      <c r="A1007"/>
      <c r="AA1007"/>
      <c r="BQ1007" s="100">
        <v>51301</v>
      </c>
      <c r="BR1007" s="95" t="s">
        <v>103</v>
      </c>
      <c r="BS1007" s="95" t="s">
        <v>143</v>
      </c>
    </row>
    <row r="1008" spans="1:71" x14ac:dyDescent="0.25">
      <c r="A1008"/>
      <c r="AA1008"/>
      <c r="BQ1008" s="100">
        <v>51401</v>
      </c>
      <c r="BR1008" s="95" t="s">
        <v>103</v>
      </c>
      <c r="BS1008" s="95" t="s">
        <v>143</v>
      </c>
    </row>
    <row r="1009" spans="1:71" x14ac:dyDescent="0.25">
      <c r="A1009"/>
      <c r="AA1009"/>
      <c r="BQ1009" s="100">
        <v>51601</v>
      </c>
      <c r="BR1009" s="95" t="s">
        <v>102</v>
      </c>
      <c r="BS1009" s="95" t="s">
        <v>137</v>
      </c>
    </row>
    <row r="1010" spans="1:71" x14ac:dyDescent="0.25">
      <c r="A1010"/>
      <c r="AA1010"/>
      <c r="BQ1010" s="100">
        <v>51603</v>
      </c>
      <c r="BR1010" s="95" t="s">
        <v>102</v>
      </c>
      <c r="BS1010" s="95" t="s">
        <v>137</v>
      </c>
    </row>
    <row r="1011" spans="1:71" x14ac:dyDescent="0.25">
      <c r="A1011"/>
      <c r="AA1011"/>
      <c r="BQ1011" s="100">
        <v>51701</v>
      </c>
      <c r="BR1011" s="95" t="s">
        <v>102</v>
      </c>
      <c r="BS1011" s="95" t="s">
        <v>137</v>
      </c>
    </row>
    <row r="1012" spans="1:71" x14ac:dyDescent="0.25">
      <c r="A1012"/>
      <c r="AA1012"/>
      <c r="BQ1012" s="100">
        <v>51702</v>
      </c>
      <c r="BR1012" s="95" t="s">
        <v>102</v>
      </c>
      <c r="BS1012" s="95" t="s">
        <v>137</v>
      </c>
    </row>
    <row r="1013" spans="1:71" x14ac:dyDescent="0.25">
      <c r="A1013"/>
      <c r="AA1013"/>
      <c r="BQ1013" s="100">
        <v>51703</v>
      </c>
      <c r="BR1013" s="95" t="s">
        <v>102</v>
      </c>
      <c r="BS1013" s="95" t="s">
        <v>137</v>
      </c>
    </row>
    <row r="1014" spans="1:71" x14ac:dyDescent="0.25">
      <c r="A1014"/>
      <c r="AA1014"/>
      <c r="BQ1014" s="100">
        <v>51704</v>
      </c>
      <c r="BR1014" s="95" t="s">
        <v>102</v>
      </c>
      <c r="BS1014" s="95" t="s">
        <v>137</v>
      </c>
    </row>
    <row r="1015" spans="1:71" x14ac:dyDescent="0.25">
      <c r="A1015"/>
      <c r="AA1015"/>
      <c r="BQ1015" s="100">
        <v>51711</v>
      </c>
      <c r="BR1015" s="95" t="s">
        <v>102</v>
      </c>
      <c r="BS1015" s="95" t="s">
        <v>137</v>
      </c>
    </row>
    <row r="1016" spans="1:71" x14ac:dyDescent="0.25">
      <c r="A1016"/>
      <c r="AA1016"/>
      <c r="BQ1016" s="100">
        <v>51712</v>
      </c>
      <c r="BR1016" s="95" t="s">
        <v>102</v>
      </c>
      <c r="BS1016" s="95" t="s">
        <v>137</v>
      </c>
    </row>
    <row r="1017" spans="1:71" x14ac:dyDescent="0.25">
      <c r="A1017"/>
      <c r="AA1017"/>
      <c r="BQ1017" s="100">
        <v>51721</v>
      </c>
      <c r="BR1017" s="95" t="s">
        <v>102</v>
      </c>
      <c r="BS1017" s="95" t="s">
        <v>137</v>
      </c>
    </row>
    <row r="1018" spans="1:71" x14ac:dyDescent="0.25">
      <c r="A1018"/>
      <c r="AA1018"/>
      <c r="BQ1018" s="100">
        <v>51722</v>
      </c>
      <c r="BR1018" s="95" t="s">
        <v>102</v>
      </c>
      <c r="BS1018" s="95" t="s">
        <v>137</v>
      </c>
    </row>
    <row r="1019" spans="1:71" x14ac:dyDescent="0.25">
      <c r="A1019"/>
      <c r="AA1019"/>
      <c r="BQ1019" s="100">
        <v>51723</v>
      </c>
      <c r="BR1019" s="95" t="s">
        <v>102</v>
      </c>
      <c r="BS1019" s="95" t="s">
        <v>137</v>
      </c>
    </row>
    <row r="1020" spans="1:71" x14ac:dyDescent="0.25">
      <c r="A1020"/>
      <c r="AA1020"/>
      <c r="BQ1020" s="100">
        <v>51724</v>
      </c>
      <c r="BR1020" s="95" t="s">
        <v>102</v>
      </c>
      <c r="BS1020" s="95" t="s">
        <v>137</v>
      </c>
    </row>
    <row r="1021" spans="1:71" x14ac:dyDescent="0.25">
      <c r="A1021"/>
      <c r="AA1021"/>
      <c r="BQ1021" s="100">
        <v>51725</v>
      </c>
      <c r="BR1021" s="95" t="s">
        <v>102</v>
      </c>
      <c r="BS1021" s="95" t="s">
        <v>137</v>
      </c>
    </row>
    <row r="1022" spans="1:71" x14ac:dyDescent="0.25">
      <c r="A1022"/>
      <c r="AA1022"/>
      <c r="BQ1022" s="100">
        <v>51731</v>
      </c>
      <c r="BR1022" s="95" t="s">
        <v>102</v>
      </c>
      <c r="BS1022" s="95" t="s">
        <v>137</v>
      </c>
    </row>
    <row r="1023" spans="1:71" x14ac:dyDescent="0.25">
      <c r="A1023"/>
      <c r="AA1023"/>
      <c r="BQ1023" s="100">
        <v>51732</v>
      </c>
      <c r="BR1023" s="95" t="s">
        <v>102</v>
      </c>
      <c r="BS1023" s="95" t="s">
        <v>137</v>
      </c>
    </row>
    <row r="1024" spans="1:71" x14ac:dyDescent="0.25">
      <c r="A1024"/>
      <c r="AA1024"/>
      <c r="BQ1024" s="100">
        <v>51733</v>
      </c>
      <c r="BR1024" s="95" t="s">
        <v>102</v>
      </c>
      <c r="BS1024" s="95" t="s">
        <v>137</v>
      </c>
    </row>
    <row r="1025" spans="1:71" x14ac:dyDescent="0.25">
      <c r="A1025"/>
      <c r="AA1025"/>
      <c r="BQ1025" s="100">
        <v>51734</v>
      </c>
      <c r="BR1025" s="95" t="s">
        <v>102</v>
      </c>
      <c r="BS1025" s="95" t="s">
        <v>137</v>
      </c>
    </row>
    <row r="1026" spans="1:71" x14ac:dyDescent="0.25">
      <c r="A1026"/>
      <c r="AA1026"/>
      <c r="BQ1026" s="100">
        <v>51735</v>
      </c>
      <c r="BR1026" s="95" t="s">
        <v>102</v>
      </c>
      <c r="BS1026" s="95" t="s">
        <v>137</v>
      </c>
    </row>
    <row r="1027" spans="1:71" x14ac:dyDescent="0.25">
      <c r="A1027"/>
      <c r="AA1027"/>
      <c r="BQ1027" s="100">
        <v>51736</v>
      </c>
      <c r="BR1027" s="95" t="s">
        <v>102</v>
      </c>
      <c r="BS1027" s="95" t="s">
        <v>137</v>
      </c>
    </row>
    <row r="1028" spans="1:71" x14ac:dyDescent="0.25">
      <c r="A1028"/>
      <c r="AA1028"/>
      <c r="BQ1028" s="100">
        <v>51741</v>
      </c>
      <c r="BR1028" s="95" t="s">
        <v>104</v>
      </c>
      <c r="BS1028" s="95" t="s">
        <v>136</v>
      </c>
    </row>
    <row r="1029" spans="1:71" x14ac:dyDescent="0.25">
      <c r="A1029"/>
      <c r="AA1029"/>
      <c r="BQ1029" s="100">
        <v>51742</v>
      </c>
      <c r="BR1029" s="95" t="s">
        <v>102</v>
      </c>
      <c r="BS1029" s="95" t="s">
        <v>137</v>
      </c>
    </row>
    <row r="1030" spans="1:71" x14ac:dyDescent="0.25">
      <c r="A1030"/>
      <c r="AA1030"/>
      <c r="BQ1030" s="100">
        <v>51743</v>
      </c>
      <c r="BR1030" s="95" t="s">
        <v>102</v>
      </c>
      <c r="BS1030" s="95" t="s">
        <v>137</v>
      </c>
    </row>
    <row r="1031" spans="1:71" x14ac:dyDescent="0.25">
      <c r="A1031"/>
      <c r="AA1031"/>
      <c r="BQ1031" s="100">
        <v>51745</v>
      </c>
      <c r="BR1031" s="95" t="s">
        <v>102</v>
      </c>
      <c r="BS1031" s="95" t="s">
        <v>137</v>
      </c>
    </row>
    <row r="1032" spans="1:71" x14ac:dyDescent="0.25">
      <c r="A1032"/>
      <c r="AA1032"/>
      <c r="BQ1032" s="100">
        <v>51750</v>
      </c>
      <c r="BR1032" s="95" t="s">
        <v>102</v>
      </c>
      <c r="BS1032" s="95" t="s">
        <v>137</v>
      </c>
    </row>
    <row r="1033" spans="1:71" x14ac:dyDescent="0.25">
      <c r="A1033"/>
      <c r="AA1033"/>
      <c r="BQ1033" s="100">
        <v>51754</v>
      </c>
      <c r="BR1033" s="95" t="s">
        <v>102</v>
      </c>
      <c r="BS1033" s="95" t="s">
        <v>137</v>
      </c>
    </row>
    <row r="1034" spans="1:71" x14ac:dyDescent="0.25">
      <c r="A1034"/>
      <c r="AA1034"/>
      <c r="BQ1034" s="100">
        <v>51755</v>
      </c>
      <c r="BR1034" s="95" t="s">
        <v>102</v>
      </c>
      <c r="BS1034" s="95" t="s">
        <v>137</v>
      </c>
    </row>
    <row r="1035" spans="1:71" x14ac:dyDescent="0.25">
      <c r="A1035"/>
      <c r="AA1035"/>
      <c r="BQ1035" s="100">
        <v>51756</v>
      </c>
      <c r="BR1035" s="95" t="s">
        <v>102</v>
      </c>
      <c r="BS1035" s="95" t="s">
        <v>137</v>
      </c>
    </row>
    <row r="1036" spans="1:71" x14ac:dyDescent="0.25">
      <c r="A1036"/>
      <c r="AA1036"/>
      <c r="BQ1036" s="100">
        <v>51757</v>
      </c>
      <c r="BR1036" s="95" t="s">
        <v>102</v>
      </c>
      <c r="BS1036" s="95" t="s">
        <v>137</v>
      </c>
    </row>
    <row r="1037" spans="1:71" x14ac:dyDescent="0.25">
      <c r="A1037"/>
      <c r="AA1037"/>
      <c r="BQ1037" s="100">
        <v>51761</v>
      </c>
      <c r="BR1037" s="95" t="s">
        <v>104</v>
      </c>
      <c r="BS1037" s="95" t="s">
        <v>136</v>
      </c>
    </row>
    <row r="1038" spans="1:71" x14ac:dyDescent="0.25">
      <c r="A1038"/>
      <c r="AA1038"/>
      <c r="BQ1038" s="100">
        <v>51764</v>
      </c>
      <c r="BR1038" s="95" t="s">
        <v>102</v>
      </c>
      <c r="BS1038" s="95" t="s">
        <v>137</v>
      </c>
    </row>
    <row r="1039" spans="1:71" x14ac:dyDescent="0.25">
      <c r="A1039"/>
      <c r="AA1039"/>
      <c r="BQ1039" s="100">
        <v>51771</v>
      </c>
      <c r="BR1039" s="95" t="s">
        <v>102</v>
      </c>
      <c r="BS1039" s="95" t="s">
        <v>137</v>
      </c>
    </row>
    <row r="1040" spans="1:71" x14ac:dyDescent="0.25">
      <c r="A1040"/>
      <c r="AA1040"/>
      <c r="BQ1040" s="100">
        <v>51772</v>
      </c>
      <c r="BR1040" s="95" t="s">
        <v>101</v>
      </c>
      <c r="BS1040" s="95" t="s">
        <v>137</v>
      </c>
    </row>
    <row r="1041" spans="1:71" x14ac:dyDescent="0.25">
      <c r="A1041"/>
      <c r="AA1041"/>
      <c r="BQ1041" s="100">
        <v>51773</v>
      </c>
      <c r="BR1041" s="95" t="s">
        <v>102</v>
      </c>
      <c r="BS1041" s="95" t="s">
        <v>137</v>
      </c>
    </row>
    <row r="1042" spans="1:71" x14ac:dyDescent="0.25">
      <c r="A1042"/>
      <c r="AA1042"/>
      <c r="BQ1042" s="100">
        <v>51783</v>
      </c>
      <c r="BR1042" s="95" t="s">
        <v>102</v>
      </c>
      <c r="BS1042" s="95" t="s">
        <v>137</v>
      </c>
    </row>
    <row r="1043" spans="1:71" x14ac:dyDescent="0.25">
      <c r="A1043"/>
      <c r="AA1043"/>
      <c r="BQ1043" s="100">
        <v>51784</v>
      </c>
      <c r="BR1043" s="95" t="s">
        <v>102</v>
      </c>
      <c r="BS1043" s="95" t="s">
        <v>137</v>
      </c>
    </row>
    <row r="1044" spans="1:71" x14ac:dyDescent="0.25">
      <c r="A1044"/>
      <c r="AA1044"/>
      <c r="BQ1044" s="100">
        <v>51791</v>
      </c>
      <c r="BR1044" s="95" t="s">
        <v>102</v>
      </c>
      <c r="BS1044" s="95" t="s">
        <v>137</v>
      </c>
    </row>
    <row r="1045" spans="1:71" x14ac:dyDescent="0.25">
      <c r="A1045"/>
      <c r="AA1045"/>
      <c r="BQ1045" s="100">
        <v>51792</v>
      </c>
      <c r="BR1045" s="95" t="s">
        <v>102</v>
      </c>
      <c r="BS1045" s="95" t="s">
        <v>137</v>
      </c>
    </row>
    <row r="1046" spans="1:71" x14ac:dyDescent="0.25">
      <c r="A1046"/>
      <c r="AA1046"/>
      <c r="BQ1046" s="100">
        <v>51793</v>
      </c>
      <c r="BR1046" s="95" t="s">
        <v>102</v>
      </c>
      <c r="BS1046" s="95" t="s">
        <v>137</v>
      </c>
    </row>
    <row r="1047" spans="1:71" x14ac:dyDescent="0.25">
      <c r="A1047"/>
      <c r="AA1047"/>
      <c r="BQ1047" s="100">
        <v>51801</v>
      </c>
      <c r="BR1047" s="95" t="s">
        <v>102</v>
      </c>
      <c r="BS1047" s="95" t="s">
        <v>137</v>
      </c>
    </row>
    <row r="1048" spans="1:71" x14ac:dyDescent="0.25">
      <c r="A1048"/>
      <c r="AA1048"/>
      <c r="BQ1048" s="100">
        <v>51803</v>
      </c>
      <c r="BR1048" s="95" t="s">
        <v>102</v>
      </c>
      <c r="BS1048" s="95" t="s">
        <v>137</v>
      </c>
    </row>
    <row r="1049" spans="1:71" x14ac:dyDescent="0.25">
      <c r="A1049"/>
      <c r="AA1049"/>
      <c r="BQ1049" s="100">
        <v>53002</v>
      </c>
      <c r="BR1049" s="95" t="s">
        <v>69</v>
      </c>
      <c r="BS1049" s="95" t="s">
        <v>136</v>
      </c>
    </row>
    <row r="1050" spans="1:71" x14ac:dyDescent="0.25">
      <c r="A1050"/>
      <c r="AA1050"/>
      <c r="BQ1050" s="100">
        <v>53003</v>
      </c>
      <c r="BR1050" s="95" t="s">
        <v>69</v>
      </c>
      <c r="BS1050" s="95" t="s">
        <v>136</v>
      </c>
    </row>
    <row r="1051" spans="1:71" x14ac:dyDescent="0.25">
      <c r="A1051"/>
      <c r="AA1051"/>
      <c r="BQ1051" s="100">
        <v>53006</v>
      </c>
      <c r="BR1051" s="95" t="s">
        <v>69</v>
      </c>
      <c r="BS1051" s="95" t="s">
        <v>136</v>
      </c>
    </row>
    <row r="1052" spans="1:71" x14ac:dyDescent="0.25">
      <c r="A1052"/>
      <c r="AA1052"/>
      <c r="BQ1052" s="100">
        <v>53009</v>
      </c>
      <c r="BR1052" s="95" t="s">
        <v>69</v>
      </c>
      <c r="BS1052" s="95" t="s">
        <v>136</v>
      </c>
    </row>
    <row r="1053" spans="1:71" x14ac:dyDescent="0.25">
      <c r="A1053"/>
      <c r="AA1053"/>
      <c r="BQ1053" s="100">
        <v>53012</v>
      </c>
      <c r="BR1053" s="95" t="s">
        <v>69</v>
      </c>
      <c r="BS1053" s="95" t="s">
        <v>136</v>
      </c>
    </row>
    <row r="1054" spans="1:71" x14ac:dyDescent="0.25">
      <c r="A1054"/>
      <c r="AA1054"/>
      <c r="BQ1054" s="100">
        <v>53301</v>
      </c>
      <c r="BR1054" s="95" t="s">
        <v>69</v>
      </c>
      <c r="BS1054" s="95" t="s">
        <v>136</v>
      </c>
    </row>
    <row r="1055" spans="1:71" x14ac:dyDescent="0.25">
      <c r="A1055"/>
      <c r="AA1055"/>
      <c r="BQ1055" s="100">
        <v>53303</v>
      </c>
      <c r="BR1055" s="95" t="s">
        <v>69</v>
      </c>
      <c r="BS1055" s="95" t="s">
        <v>136</v>
      </c>
    </row>
    <row r="1056" spans="1:71" x14ac:dyDescent="0.25">
      <c r="A1056"/>
      <c r="AA1056"/>
      <c r="BQ1056" s="100">
        <v>53304</v>
      </c>
      <c r="BR1056" s="95" t="s">
        <v>69</v>
      </c>
      <c r="BS1056" s="95" t="s">
        <v>136</v>
      </c>
    </row>
    <row r="1057" spans="1:71" x14ac:dyDescent="0.25">
      <c r="A1057"/>
      <c r="AA1057"/>
      <c r="BQ1057" s="100">
        <v>53305</v>
      </c>
      <c r="BR1057" s="95" t="s">
        <v>69</v>
      </c>
      <c r="BS1057" s="95" t="s">
        <v>136</v>
      </c>
    </row>
    <row r="1058" spans="1:71" x14ac:dyDescent="0.25">
      <c r="A1058"/>
      <c r="AA1058"/>
      <c r="BQ1058" s="100">
        <v>53311</v>
      </c>
      <c r="BR1058" s="95" t="s">
        <v>69</v>
      </c>
      <c r="BS1058" s="95" t="s">
        <v>136</v>
      </c>
    </row>
    <row r="1059" spans="1:71" x14ac:dyDescent="0.25">
      <c r="A1059"/>
      <c r="AA1059"/>
      <c r="BQ1059" s="100">
        <v>53312</v>
      </c>
      <c r="BR1059" s="95" t="s">
        <v>69</v>
      </c>
      <c r="BS1059" s="95" t="s">
        <v>136</v>
      </c>
    </row>
    <row r="1060" spans="1:71" x14ac:dyDescent="0.25">
      <c r="A1060"/>
      <c r="AA1060"/>
      <c r="BQ1060" s="100">
        <v>53313</v>
      </c>
      <c r="BR1060" s="95" t="s">
        <v>69</v>
      </c>
      <c r="BS1060" s="95" t="s">
        <v>136</v>
      </c>
    </row>
    <row r="1061" spans="1:71" x14ac:dyDescent="0.25">
      <c r="A1061"/>
      <c r="AA1061"/>
      <c r="BQ1061" s="100">
        <v>53314</v>
      </c>
      <c r="BR1061" s="95" t="s">
        <v>69</v>
      </c>
      <c r="BS1061" s="95" t="s">
        <v>136</v>
      </c>
    </row>
    <row r="1062" spans="1:71" x14ac:dyDescent="0.25">
      <c r="A1062"/>
      <c r="AA1062"/>
      <c r="BQ1062" s="100">
        <v>53315</v>
      </c>
      <c r="BR1062" s="95" t="s">
        <v>69</v>
      </c>
      <c r="BS1062" s="95" t="s">
        <v>136</v>
      </c>
    </row>
    <row r="1063" spans="1:71" x14ac:dyDescent="0.25">
      <c r="A1063"/>
      <c r="AA1063"/>
      <c r="BQ1063" s="100">
        <v>53316</v>
      </c>
      <c r="BR1063" s="95" t="s">
        <v>69</v>
      </c>
      <c r="BS1063" s="95" t="s">
        <v>136</v>
      </c>
    </row>
    <row r="1064" spans="1:71" x14ac:dyDescent="0.25">
      <c r="A1064"/>
      <c r="AA1064"/>
      <c r="BQ1064" s="100">
        <v>53321</v>
      </c>
      <c r="BR1064" s="95" t="s">
        <v>69</v>
      </c>
      <c r="BS1064" s="95" t="s">
        <v>136</v>
      </c>
    </row>
    <row r="1065" spans="1:71" x14ac:dyDescent="0.25">
      <c r="A1065"/>
      <c r="AA1065"/>
      <c r="BQ1065" s="100">
        <v>53322</v>
      </c>
      <c r="BR1065" s="95" t="s">
        <v>69</v>
      </c>
      <c r="BS1065" s="95" t="s">
        <v>136</v>
      </c>
    </row>
    <row r="1066" spans="1:71" x14ac:dyDescent="0.25">
      <c r="A1066"/>
      <c r="AA1066"/>
      <c r="BQ1066" s="100">
        <v>53332</v>
      </c>
      <c r="BR1066" s="95" t="s">
        <v>69</v>
      </c>
      <c r="BS1066" s="95" t="s">
        <v>136</v>
      </c>
    </row>
    <row r="1067" spans="1:71" x14ac:dyDescent="0.25">
      <c r="A1067"/>
      <c r="AA1067"/>
      <c r="BQ1067" s="100">
        <v>53333</v>
      </c>
      <c r="BR1067" s="95" t="s">
        <v>69</v>
      </c>
      <c r="BS1067" s="95" t="s">
        <v>136</v>
      </c>
    </row>
    <row r="1068" spans="1:71" x14ac:dyDescent="0.25">
      <c r="A1068"/>
      <c r="AA1068"/>
      <c r="BQ1068" s="100">
        <v>53341</v>
      </c>
      <c r="BR1068" s="95" t="s">
        <v>69</v>
      </c>
      <c r="BS1068" s="95" t="s">
        <v>136</v>
      </c>
    </row>
    <row r="1069" spans="1:71" x14ac:dyDescent="0.25">
      <c r="A1069"/>
      <c r="AA1069"/>
      <c r="BQ1069" s="100">
        <v>53342</v>
      </c>
      <c r="BR1069" s="95" t="s">
        <v>69</v>
      </c>
      <c r="BS1069" s="95" t="s">
        <v>136</v>
      </c>
    </row>
    <row r="1070" spans="1:71" x14ac:dyDescent="0.25">
      <c r="A1070"/>
      <c r="AA1070"/>
      <c r="BQ1070" s="100">
        <v>53343</v>
      </c>
      <c r="BR1070" s="95" t="s">
        <v>69</v>
      </c>
      <c r="BS1070" s="95" t="s">
        <v>136</v>
      </c>
    </row>
    <row r="1071" spans="1:71" x14ac:dyDescent="0.25">
      <c r="A1071"/>
      <c r="AA1071"/>
      <c r="BQ1071" s="100">
        <v>53344</v>
      </c>
      <c r="BR1071" s="95" t="s">
        <v>69</v>
      </c>
      <c r="BS1071" s="95" t="s">
        <v>136</v>
      </c>
    </row>
    <row r="1072" spans="1:71" x14ac:dyDescent="0.25">
      <c r="A1072"/>
      <c r="AA1072"/>
      <c r="BQ1072" s="100">
        <v>53345</v>
      </c>
      <c r="BR1072" s="95" t="s">
        <v>69</v>
      </c>
      <c r="BS1072" s="95" t="s">
        <v>136</v>
      </c>
    </row>
    <row r="1073" spans="1:71" x14ac:dyDescent="0.25">
      <c r="A1073"/>
      <c r="AA1073"/>
      <c r="BQ1073" s="100">
        <v>53351</v>
      </c>
      <c r="BR1073" s="95" t="s">
        <v>69</v>
      </c>
      <c r="BS1073" s="95" t="s">
        <v>136</v>
      </c>
    </row>
    <row r="1074" spans="1:71" x14ac:dyDescent="0.25">
      <c r="A1074"/>
      <c r="AA1074"/>
      <c r="BQ1074" s="100">
        <v>53352</v>
      </c>
      <c r="BR1074" s="95" t="s">
        <v>69</v>
      </c>
      <c r="BS1074" s="95" t="s">
        <v>136</v>
      </c>
    </row>
    <row r="1075" spans="1:71" x14ac:dyDescent="0.25">
      <c r="A1075"/>
      <c r="AA1075"/>
      <c r="BQ1075" s="100">
        <v>53353</v>
      </c>
      <c r="BR1075" s="95" t="s">
        <v>69</v>
      </c>
      <c r="BS1075" s="95" t="s">
        <v>136</v>
      </c>
    </row>
    <row r="1076" spans="1:71" x14ac:dyDescent="0.25">
      <c r="A1076"/>
      <c r="AA1076"/>
      <c r="BQ1076" s="100">
        <v>53354</v>
      </c>
      <c r="BR1076" s="95" t="s">
        <v>69</v>
      </c>
      <c r="BS1076" s="95" t="s">
        <v>136</v>
      </c>
    </row>
    <row r="1077" spans="1:71" x14ac:dyDescent="0.25">
      <c r="A1077"/>
      <c r="AA1077"/>
      <c r="BQ1077" s="100">
        <v>53361</v>
      </c>
      <c r="BR1077" s="95" t="s">
        <v>69</v>
      </c>
      <c r="BS1077" s="95" t="s">
        <v>136</v>
      </c>
    </row>
    <row r="1078" spans="1:71" x14ac:dyDescent="0.25">
      <c r="A1078"/>
      <c r="AA1078"/>
      <c r="BQ1078" s="100">
        <v>53362</v>
      </c>
      <c r="BR1078" s="95" t="s">
        <v>69</v>
      </c>
      <c r="BS1078" s="95" t="s">
        <v>136</v>
      </c>
    </row>
    <row r="1079" spans="1:71" x14ac:dyDescent="0.25">
      <c r="A1079"/>
      <c r="AA1079"/>
      <c r="BQ1079" s="100">
        <v>53363</v>
      </c>
      <c r="BR1079" s="95" t="s">
        <v>69</v>
      </c>
      <c r="BS1079" s="95" t="s">
        <v>136</v>
      </c>
    </row>
    <row r="1080" spans="1:71" x14ac:dyDescent="0.25">
      <c r="A1080"/>
      <c r="AA1080"/>
      <c r="BQ1080" s="100">
        <v>53364</v>
      </c>
      <c r="BR1080" s="95" t="s">
        <v>69</v>
      </c>
      <c r="BS1080" s="95" t="s">
        <v>136</v>
      </c>
    </row>
    <row r="1081" spans="1:71" x14ac:dyDescent="0.25">
      <c r="A1081"/>
      <c r="AA1081"/>
      <c r="BQ1081" s="100">
        <v>53371</v>
      </c>
      <c r="BR1081" s="95" t="s">
        <v>69</v>
      </c>
      <c r="BS1081" s="95" t="s">
        <v>136</v>
      </c>
    </row>
    <row r="1082" spans="1:71" x14ac:dyDescent="0.25">
      <c r="A1082"/>
      <c r="AA1082"/>
      <c r="BQ1082" s="100">
        <v>53372</v>
      </c>
      <c r="BR1082" s="95" t="s">
        <v>69</v>
      </c>
      <c r="BS1082" s="95" t="s">
        <v>136</v>
      </c>
    </row>
    <row r="1083" spans="1:71" x14ac:dyDescent="0.25">
      <c r="A1083"/>
      <c r="AA1083"/>
      <c r="BQ1083" s="100">
        <v>53373</v>
      </c>
      <c r="BR1083" s="95" t="s">
        <v>69</v>
      </c>
      <c r="BS1083" s="95" t="s">
        <v>136</v>
      </c>
    </row>
    <row r="1084" spans="1:71" x14ac:dyDescent="0.25">
      <c r="A1084"/>
      <c r="AA1084"/>
      <c r="BQ1084" s="100">
        <v>53374</v>
      </c>
      <c r="BR1084" s="95" t="s">
        <v>69</v>
      </c>
      <c r="BS1084" s="95" t="s">
        <v>136</v>
      </c>
    </row>
    <row r="1085" spans="1:71" x14ac:dyDescent="0.25">
      <c r="A1085"/>
      <c r="AA1085"/>
      <c r="BQ1085" s="100">
        <v>53375</v>
      </c>
      <c r="BR1085" s="95" t="s">
        <v>69</v>
      </c>
      <c r="BS1085" s="95" t="s">
        <v>136</v>
      </c>
    </row>
    <row r="1086" spans="1:71" x14ac:dyDescent="0.25">
      <c r="A1086"/>
      <c r="AA1086"/>
      <c r="BQ1086" s="100">
        <v>53401</v>
      </c>
      <c r="BR1086" s="95" t="s">
        <v>69</v>
      </c>
      <c r="BS1086" s="95" t="s">
        <v>136</v>
      </c>
    </row>
    <row r="1087" spans="1:71" x14ac:dyDescent="0.25">
      <c r="A1087"/>
      <c r="AA1087"/>
      <c r="BQ1087" s="100">
        <v>53501</v>
      </c>
      <c r="BR1087" s="95" t="s">
        <v>69</v>
      </c>
      <c r="BS1087" s="95" t="s">
        <v>136</v>
      </c>
    </row>
    <row r="1088" spans="1:71" x14ac:dyDescent="0.25">
      <c r="A1088"/>
      <c r="AA1088"/>
      <c r="BQ1088" s="100">
        <v>53701</v>
      </c>
      <c r="BR1088" s="95" t="s">
        <v>105</v>
      </c>
      <c r="BS1088" s="95" t="s">
        <v>136</v>
      </c>
    </row>
    <row r="1089" spans="1:71" x14ac:dyDescent="0.25">
      <c r="A1089"/>
      <c r="AA1089"/>
      <c r="BQ1089" s="100">
        <v>53703</v>
      </c>
      <c r="BR1089" s="95" t="s">
        <v>105</v>
      </c>
      <c r="BS1089" s="95" t="s">
        <v>136</v>
      </c>
    </row>
    <row r="1090" spans="1:71" x14ac:dyDescent="0.25">
      <c r="A1090"/>
      <c r="AA1090"/>
      <c r="BQ1090" s="100">
        <v>53705</v>
      </c>
      <c r="BR1090" s="95" t="s">
        <v>105</v>
      </c>
      <c r="BS1090" s="95" t="s">
        <v>136</v>
      </c>
    </row>
    <row r="1091" spans="1:71" x14ac:dyDescent="0.25">
      <c r="A1091"/>
      <c r="AA1091"/>
      <c r="BQ1091" s="100">
        <v>53801</v>
      </c>
      <c r="BR1091" s="95" t="s">
        <v>105</v>
      </c>
      <c r="BS1091" s="95" t="s">
        <v>136</v>
      </c>
    </row>
    <row r="1092" spans="1:71" x14ac:dyDescent="0.25">
      <c r="A1092"/>
      <c r="AA1092"/>
      <c r="BQ1092" s="100">
        <v>53802</v>
      </c>
      <c r="BR1092" s="95" t="s">
        <v>105</v>
      </c>
      <c r="BS1092" s="95" t="s">
        <v>136</v>
      </c>
    </row>
    <row r="1093" spans="1:71" x14ac:dyDescent="0.25">
      <c r="A1093"/>
      <c r="AA1093"/>
      <c r="BQ1093" s="100">
        <v>53803</v>
      </c>
      <c r="BR1093" s="95" t="s">
        <v>105</v>
      </c>
      <c r="BS1093" s="95" t="s">
        <v>136</v>
      </c>
    </row>
    <row r="1094" spans="1:71" x14ac:dyDescent="0.25">
      <c r="A1094"/>
      <c r="AA1094"/>
      <c r="BQ1094" s="100">
        <v>53804</v>
      </c>
      <c r="BR1094" s="95" t="s">
        <v>105</v>
      </c>
      <c r="BS1094" s="95" t="s">
        <v>136</v>
      </c>
    </row>
    <row r="1095" spans="1:71" x14ac:dyDescent="0.25">
      <c r="A1095"/>
      <c r="AA1095"/>
      <c r="BQ1095" s="100">
        <v>53805</v>
      </c>
      <c r="BR1095" s="95" t="s">
        <v>105</v>
      </c>
      <c r="BS1095" s="95" t="s">
        <v>136</v>
      </c>
    </row>
    <row r="1096" spans="1:71" x14ac:dyDescent="0.25">
      <c r="A1096"/>
      <c r="AA1096"/>
      <c r="BQ1096" s="100">
        <v>53807</v>
      </c>
      <c r="BR1096" s="95" t="s">
        <v>105</v>
      </c>
      <c r="BS1096" s="95" t="s">
        <v>136</v>
      </c>
    </row>
    <row r="1097" spans="1:71" x14ac:dyDescent="0.25">
      <c r="A1097"/>
      <c r="AA1097"/>
      <c r="BQ1097" s="100">
        <v>53821</v>
      </c>
      <c r="BR1097" s="95" t="s">
        <v>105</v>
      </c>
      <c r="BS1097" s="95" t="s">
        <v>136</v>
      </c>
    </row>
    <row r="1098" spans="1:71" x14ac:dyDescent="0.25">
      <c r="A1098"/>
      <c r="AA1098"/>
      <c r="BQ1098" s="100">
        <v>53823</v>
      </c>
      <c r="BR1098" s="95" t="s">
        <v>105</v>
      </c>
      <c r="BS1098" s="95" t="s">
        <v>136</v>
      </c>
    </row>
    <row r="1099" spans="1:71" x14ac:dyDescent="0.25">
      <c r="A1099"/>
      <c r="AA1099"/>
      <c r="BQ1099" s="100">
        <v>53824</v>
      </c>
      <c r="BR1099" s="95" t="s">
        <v>105</v>
      </c>
      <c r="BS1099" s="95" t="s">
        <v>136</v>
      </c>
    </row>
    <row r="1100" spans="1:71" x14ac:dyDescent="0.25">
      <c r="A1100"/>
      <c r="AA1100"/>
      <c r="BQ1100" s="100">
        <v>53825</v>
      </c>
      <c r="BR1100" s="95" t="s">
        <v>105</v>
      </c>
      <c r="BS1100" s="95" t="s">
        <v>136</v>
      </c>
    </row>
    <row r="1101" spans="1:71" x14ac:dyDescent="0.25">
      <c r="A1101"/>
      <c r="AA1101"/>
      <c r="BQ1101" s="100">
        <v>53826</v>
      </c>
      <c r="BR1101" s="95" t="s">
        <v>105</v>
      </c>
      <c r="BS1101" s="95" t="s">
        <v>136</v>
      </c>
    </row>
    <row r="1102" spans="1:71" x14ac:dyDescent="0.25">
      <c r="A1102"/>
      <c r="AA1102"/>
      <c r="BQ1102" s="100">
        <v>53831</v>
      </c>
      <c r="BR1102" s="95" t="s">
        <v>105</v>
      </c>
      <c r="BS1102" s="95" t="s">
        <v>136</v>
      </c>
    </row>
    <row r="1103" spans="1:71" x14ac:dyDescent="0.25">
      <c r="A1103"/>
      <c r="AA1103"/>
      <c r="BQ1103" s="100">
        <v>53832</v>
      </c>
      <c r="BR1103" s="95" t="s">
        <v>105</v>
      </c>
      <c r="BS1103" s="95" t="s">
        <v>136</v>
      </c>
    </row>
    <row r="1104" spans="1:71" x14ac:dyDescent="0.25">
      <c r="A1104"/>
      <c r="AA1104"/>
      <c r="BQ1104" s="100">
        <v>53833</v>
      </c>
      <c r="BR1104" s="95" t="s">
        <v>105</v>
      </c>
      <c r="BS1104" s="95" t="s">
        <v>136</v>
      </c>
    </row>
    <row r="1105" spans="1:71" x14ac:dyDescent="0.25">
      <c r="A1105"/>
      <c r="AA1105"/>
      <c r="BQ1105" s="100">
        <v>53834</v>
      </c>
      <c r="BR1105" s="95" t="s">
        <v>105</v>
      </c>
      <c r="BS1105" s="95" t="s">
        <v>136</v>
      </c>
    </row>
    <row r="1106" spans="1:71" x14ac:dyDescent="0.25">
      <c r="A1106"/>
      <c r="AA1106"/>
      <c r="BQ1106" s="100">
        <v>53835</v>
      </c>
      <c r="BR1106" s="95" t="s">
        <v>105</v>
      </c>
      <c r="BS1106" s="95" t="s">
        <v>136</v>
      </c>
    </row>
    <row r="1107" spans="1:71" x14ac:dyDescent="0.25">
      <c r="A1107"/>
      <c r="AA1107"/>
      <c r="BQ1107" s="100">
        <v>53836</v>
      </c>
      <c r="BR1107" s="95" t="s">
        <v>105</v>
      </c>
      <c r="BS1107" s="95" t="s">
        <v>136</v>
      </c>
    </row>
    <row r="1108" spans="1:71" x14ac:dyDescent="0.25">
      <c r="A1108"/>
      <c r="AA1108"/>
      <c r="BQ1108" s="100">
        <v>53841</v>
      </c>
      <c r="BR1108" s="95" t="s">
        <v>105</v>
      </c>
      <c r="BS1108" s="95" t="s">
        <v>136</v>
      </c>
    </row>
    <row r="1109" spans="1:71" x14ac:dyDescent="0.25">
      <c r="A1109"/>
      <c r="AA1109"/>
      <c r="BQ1109" s="100">
        <v>53842</v>
      </c>
      <c r="BR1109" s="95" t="s">
        <v>105</v>
      </c>
      <c r="BS1109" s="95" t="s">
        <v>136</v>
      </c>
    </row>
    <row r="1110" spans="1:71" x14ac:dyDescent="0.25">
      <c r="A1110"/>
      <c r="AA1110"/>
      <c r="BQ1110" s="100">
        <v>53843</v>
      </c>
      <c r="BR1110" s="95" t="s">
        <v>105</v>
      </c>
      <c r="BS1110" s="95" t="s">
        <v>136</v>
      </c>
    </row>
    <row r="1111" spans="1:71" x14ac:dyDescent="0.25">
      <c r="A1111"/>
      <c r="AA1111"/>
      <c r="BQ1111" s="100">
        <v>53845</v>
      </c>
      <c r="BR1111" s="95" t="s">
        <v>105</v>
      </c>
      <c r="BS1111" s="95" t="s">
        <v>136</v>
      </c>
    </row>
    <row r="1112" spans="1:71" x14ac:dyDescent="0.25">
      <c r="A1112"/>
      <c r="AA1112"/>
      <c r="BQ1112" s="100">
        <v>53851</v>
      </c>
      <c r="BR1112" s="95" t="s">
        <v>105</v>
      </c>
      <c r="BS1112" s="95" t="s">
        <v>136</v>
      </c>
    </row>
    <row r="1113" spans="1:71" x14ac:dyDescent="0.25">
      <c r="A1113"/>
      <c r="AA1113"/>
      <c r="BQ1113" s="100">
        <v>53854</v>
      </c>
      <c r="BR1113" s="95" t="s">
        <v>105</v>
      </c>
      <c r="BS1113" s="95" t="s">
        <v>136</v>
      </c>
    </row>
    <row r="1114" spans="1:71" x14ac:dyDescent="0.25">
      <c r="A1114"/>
      <c r="AA1114"/>
      <c r="BQ1114" s="100">
        <v>53861</v>
      </c>
      <c r="BR1114" s="95" t="s">
        <v>105</v>
      </c>
      <c r="BS1114" s="95" t="s">
        <v>136</v>
      </c>
    </row>
    <row r="1115" spans="1:71" x14ac:dyDescent="0.25">
      <c r="A1115"/>
      <c r="AA1115"/>
      <c r="BQ1115" s="100">
        <v>53862</v>
      </c>
      <c r="BR1115" s="95" t="s">
        <v>105</v>
      </c>
      <c r="BS1115" s="95" t="s">
        <v>136</v>
      </c>
    </row>
    <row r="1116" spans="1:71" x14ac:dyDescent="0.25">
      <c r="A1116"/>
      <c r="AA1116"/>
      <c r="BQ1116" s="100">
        <v>53863</v>
      </c>
      <c r="BR1116" s="95" t="s">
        <v>105</v>
      </c>
      <c r="BS1116" s="95" t="s">
        <v>136</v>
      </c>
    </row>
    <row r="1117" spans="1:71" x14ac:dyDescent="0.25">
      <c r="A1117"/>
      <c r="AA1117"/>
      <c r="BQ1117" s="100">
        <v>53864</v>
      </c>
      <c r="BR1117" s="95" t="s">
        <v>105</v>
      </c>
      <c r="BS1117" s="95" t="s">
        <v>136</v>
      </c>
    </row>
    <row r="1118" spans="1:71" x14ac:dyDescent="0.25">
      <c r="A1118"/>
      <c r="AA1118"/>
      <c r="BQ1118" s="100">
        <v>53865</v>
      </c>
      <c r="BR1118" s="95" t="s">
        <v>104</v>
      </c>
      <c r="BS1118" s="95" t="s">
        <v>136</v>
      </c>
    </row>
    <row r="1119" spans="1:71" x14ac:dyDescent="0.25">
      <c r="A1119"/>
      <c r="AA1119"/>
      <c r="BQ1119" s="100">
        <v>53901</v>
      </c>
      <c r="BR1119" s="95" t="s">
        <v>105</v>
      </c>
      <c r="BS1119" s="95" t="s">
        <v>136</v>
      </c>
    </row>
    <row r="1120" spans="1:71" x14ac:dyDescent="0.25">
      <c r="A1120"/>
      <c r="AA1120"/>
      <c r="BQ1120" s="100">
        <v>53941</v>
      </c>
      <c r="BR1120" s="95" t="s">
        <v>105</v>
      </c>
      <c r="BS1120" s="95" t="s">
        <v>136</v>
      </c>
    </row>
    <row r="1121" spans="1:71" x14ac:dyDescent="0.25">
      <c r="A1121"/>
      <c r="AA1121"/>
      <c r="BQ1121" s="100">
        <v>53942</v>
      </c>
      <c r="BR1121" s="95" t="s">
        <v>105</v>
      </c>
      <c r="BS1121" s="95" t="s">
        <v>136</v>
      </c>
    </row>
    <row r="1122" spans="1:71" x14ac:dyDescent="0.25">
      <c r="A1122"/>
      <c r="AA1122"/>
      <c r="BQ1122" s="100">
        <v>53943</v>
      </c>
      <c r="BR1122" s="95" t="s">
        <v>105</v>
      </c>
      <c r="BS1122" s="95" t="s">
        <v>136</v>
      </c>
    </row>
    <row r="1123" spans="1:71" x14ac:dyDescent="0.25">
      <c r="A1123"/>
      <c r="AA1123"/>
      <c r="BQ1123" s="100">
        <v>53944</v>
      </c>
      <c r="BR1123" s="95" t="s">
        <v>106</v>
      </c>
      <c r="BS1123" s="95" t="s">
        <v>136</v>
      </c>
    </row>
    <row r="1124" spans="1:71" x14ac:dyDescent="0.25">
      <c r="A1124"/>
      <c r="AA1124"/>
      <c r="BQ1124" s="100">
        <v>53945</v>
      </c>
      <c r="BR1124" s="95" t="s">
        <v>104</v>
      </c>
      <c r="BS1124" s="95" t="s">
        <v>136</v>
      </c>
    </row>
    <row r="1125" spans="1:71" x14ac:dyDescent="0.25">
      <c r="A1125"/>
      <c r="AA1125"/>
      <c r="BQ1125" s="100">
        <v>53952</v>
      </c>
      <c r="BR1125" s="95" t="s">
        <v>105</v>
      </c>
      <c r="BS1125" s="95" t="s">
        <v>136</v>
      </c>
    </row>
    <row r="1126" spans="1:71" x14ac:dyDescent="0.25">
      <c r="A1126"/>
      <c r="AA1126"/>
      <c r="BQ1126" s="100">
        <v>53953</v>
      </c>
      <c r="BR1126" s="95" t="s">
        <v>105</v>
      </c>
      <c r="BS1126" s="95" t="s">
        <v>136</v>
      </c>
    </row>
    <row r="1127" spans="1:71" x14ac:dyDescent="0.25">
      <c r="A1127"/>
      <c r="AA1127"/>
      <c r="BQ1127" s="100">
        <v>53955</v>
      </c>
      <c r="BR1127" s="95" t="s">
        <v>105</v>
      </c>
      <c r="BS1127" s="95" t="s">
        <v>136</v>
      </c>
    </row>
    <row r="1128" spans="1:71" x14ac:dyDescent="0.25">
      <c r="A1128"/>
      <c r="AA1128"/>
      <c r="BQ1128" s="100">
        <v>53956</v>
      </c>
      <c r="BR1128" s="95" t="s">
        <v>105</v>
      </c>
      <c r="BS1128" s="95" t="s">
        <v>136</v>
      </c>
    </row>
    <row r="1129" spans="1:71" x14ac:dyDescent="0.25">
      <c r="A1129"/>
      <c r="AA1129"/>
      <c r="BQ1129" s="100">
        <v>53957</v>
      </c>
      <c r="BR1129" s="95" t="s">
        <v>105</v>
      </c>
      <c r="BS1129" s="95" t="s">
        <v>136</v>
      </c>
    </row>
    <row r="1130" spans="1:71" x14ac:dyDescent="0.25">
      <c r="A1130"/>
      <c r="AA1130"/>
      <c r="BQ1130" s="100">
        <v>53961</v>
      </c>
      <c r="BR1130" s="95" t="s">
        <v>105</v>
      </c>
      <c r="BS1130" s="95" t="s">
        <v>136</v>
      </c>
    </row>
    <row r="1131" spans="1:71" x14ac:dyDescent="0.25">
      <c r="A1131"/>
      <c r="AA1131"/>
      <c r="BQ1131" s="100">
        <v>53962</v>
      </c>
      <c r="BR1131" s="95" t="s">
        <v>105</v>
      </c>
      <c r="BS1131" s="95" t="s">
        <v>136</v>
      </c>
    </row>
    <row r="1132" spans="1:71" x14ac:dyDescent="0.25">
      <c r="A1132"/>
      <c r="AA1132"/>
      <c r="BQ1132" s="100">
        <v>53971</v>
      </c>
      <c r="BR1132" s="95" t="s">
        <v>105</v>
      </c>
      <c r="BS1132" s="95" t="s">
        <v>136</v>
      </c>
    </row>
    <row r="1133" spans="1:71" x14ac:dyDescent="0.25">
      <c r="A1133"/>
      <c r="AA1133"/>
      <c r="BQ1133" s="100">
        <v>53972</v>
      </c>
      <c r="BR1133" s="95" t="s">
        <v>105</v>
      </c>
      <c r="BS1133" s="95" t="s">
        <v>136</v>
      </c>
    </row>
    <row r="1134" spans="1:71" x14ac:dyDescent="0.25">
      <c r="A1134"/>
      <c r="AA1134"/>
      <c r="BQ1134" s="100">
        <v>53973</v>
      </c>
      <c r="BR1134" s="95" t="s">
        <v>105</v>
      </c>
      <c r="BS1134" s="95" t="s">
        <v>136</v>
      </c>
    </row>
    <row r="1135" spans="1:71" x14ac:dyDescent="0.25">
      <c r="A1135"/>
      <c r="AA1135"/>
      <c r="BQ1135" s="100">
        <v>53974</v>
      </c>
      <c r="BR1135" s="95" t="s">
        <v>105</v>
      </c>
      <c r="BS1135" s="95" t="s">
        <v>136</v>
      </c>
    </row>
    <row r="1136" spans="1:71" x14ac:dyDescent="0.25">
      <c r="A1136"/>
      <c r="AA1136"/>
      <c r="BQ1136" s="100">
        <v>53976</v>
      </c>
      <c r="BR1136" s="95" t="s">
        <v>105</v>
      </c>
      <c r="BS1136" s="95" t="s">
        <v>136</v>
      </c>
    </row>
    <row r="1137" spans="1:71" x14ac:dyDescent="0.25">
      <c r="A1137"/>
      <c r="AA1137"/>
      <c r="BQ1137" s="100">
        <v>54101</v>
      </c>
      <c r="BR1137" s="95" t="s">
        <v>107</v>
      </c>
      <c r="BS1137" s="95" t="s">
        <v>137</v>
      </c>
    </row>
    <row r="1138" spans="1:71" x14ac:dyDescent="0.25">
      <c r="A1138"/>
      <c r="AA1138"/>
      <c r="BQ1138" s="100">
        <v>54102</v>
      </c>
      <c r="BR1138" s="95" t="s">
        <v>107</v>
      </c>
      <c r="BS1138" s="95" t="s">
        <v>137</v>
      </c>
    </row>
    <row r="1139" spans="1:71" x14ac:dyDescent="0.25">
      <c r="A1139"/>
      <c r="AA1139"/>
      <c r="BQ1139" s="100">
        <v>54103</v>
      </c>
      <c r="BR1139" s="95" t="s">
        <v>107</v>
      </c>
      <c r="BS1139" s="95" t="s">
        <v>137</v>
      </c>
    </row>
    <row r="1140" spans="1:71" x14ac:dyDescent="0.25">
      <c r="A1140"/>
      <c r="AA1140"/>
      <c r="BQ1140" s="100">
        <v>54201</v>
      </c>
      <c r="BR1140" s="95" t="s">
        <v>107</v>
      </c>
      <c r="BS1140" s="95" t="s">
        <v>137</v>
      </c>
    </row>
    <row r="1141" spans="1:71" x14ac:dyDescent="0.25">
      <c r="A1141"/>
      <c r="AA1141"/>
      <c r="BQ1141" s="100">
        <v>54203</v>
      </c>
      <c r="BR1141" s="95" t="s">
        <v>107</v>
      </c>
      <c r="BS1141" s="95" t="s">
        <v>137</v>
      </c>
    </row>
    <row r="1142" spans="1:71" x14ac:dyDescent="0.25">
      <c r="A1142"/>
      <c r="AA1142"/>
      <c r="BQ1142" s="100">
        <v>54204</v>
      </c>
      <c r="BR1142" s="95" t="s">
        <v>107</v>
      </c>
      <c r="BS1142" s="95" t="s">
        <v>137</v>
      </c>
    </row>
    <row r="1143" spans="1:71" x14ac:dyDescent="0.25">
      <c r="A1143"/>
      <c r="AA1143"/>
      <c r="BQ1143" s="100">
        <v>54211</v>
      </c>
      <c r="BR1143" s="95" t="s">
        <v>107</v>
      </c>
      <c r="BS1143" s="95" t="s">
        <v>137</v>
      </c>
    </row>
    <row r="1144" spans="1:71" x14ac:dyDescent="0.25">
      <c r="A1144"/>
      <c r="AA1144"/>
      <c r="BQ1144" s="100">
        <v>54212</v>
      </c>
      <c r="BR1144" s="95" t="s">
        <v>107</v>
      </c>
      <c r="BS1144" s="95" t="s">
        <v>137</v>
      </c>
    </row>
    <row r="1145" spans="1:71" x14ac:dyDescent="0.25">
      <c r="A1145"/>
      <c r="AA1145"/>
      <c r="BQ1145" s="100">
        <v>54213</v>
      </c>
      <c r="BR1145" s="95" t="s">
        <v>107</v>
      </c>
      <c r="BS1145" s="95" t="s">
        <v>137</v>
      </c>
    </row>
    <row r="1146" spans="1:71" x14ac:dyDescent="0.25">
      <c r="A1146"/>
      <c r="AA1146"/>
      <c r="BQ1146" s="100">
        <v>54221</v>
      </c>
      <c r="BR1146" s="95" t="s">
        <v>107</v>
      </c>
      <c r="BS1146" s="95" t="s">
        <v>137</v>
      </c>
    </row>
    <row r="1147" spans="1:71" x14ac:dyDescent="0.25">
      <c r="A1147"/>
      <c r="AA1147"/>
      <c r="BQ1147" s="100">
        <v>54223</v>
      </c>
      <c r="BR1147" s="95" t="s">
        <v>107</v>
      </c>
      <c r="BS1147" s="95" t="s">
        <v>137</v>
      </c>
    </row>
    <row r="1148" spans="1:71" x14ac:dyDescent="0.25">
      <c r="A1148"/>
      <c r="AA1148"/>
      <c r="BQ1148" s="100">
        <v>54224</v>
      </c>
      <c r="BR1148" s="95" t="s">
        <v>107</v>
      </c>
      <c r="BS1148" s="95" t="s">
        <v>137</v>
      </c>
    </row>
    <row r="1149" spans="1:71" x14ac:dyDescent="0.25">
      <c r="A1149"/>
      <c r="AA1149"/>
      <c r="BQ1149" s="100">
        <v>54225</v>
      </c>
      <c r="BR1149" s="95" t="s">
        <v>107</v>
      </c>
      <c r="BS1149" s="95" t="s">
        <v>137</v>
      </c>
    </row>
    <row r="1150" spans="1:71" x14ac:dyDescent="0.25">
      <c r="A1150"/>
      <c r="AA1150"/>
      <c r="BQ1150" s="100">
        <v>54226</v>
      </c>
      <c r="BR1150" s="95" t="s">
        <v>107</v>
      </c>
      <c r="BS1150" s="95" t="s">
        <v>137</v>
      </c>
    </row>
    <row r="1151" spans="1:71" x14ac:dyDescent="0.25">
      <c r="A1151"/>
      <c r="AA1151"/>
      <c r="BQ1151" s="100">
        <v>54227</v>
      </c>
      <c r="BR1151" s="95" t="s">
        <v>107</v>
      </c>
      <c r="BS1151" s="95" t="s">
        <v>137</v>
      </c>
    </row>
    <row r="1152" spans="1:71" x14ac:dyDescent="0.25">
      <c r="A1152"/>
      <c r="AA1152"/>
      <c r="BQ1152" s="100">
        <v>54232</v>
      </c>
      <c r="BR1152" s="95" t="s">
        <v>107</v>
      </c>
      <c r="BS1152" s="95" t="s">
        <v>137</v>
      </c>
    </row>
    <row r="1153" spans="1:71" x14ac:dyDescent="0.25">
      <c r="A1153"/>
      <c r="AA1153"/>
      <c r="BQ1153" s="100">
        <v>54233</v>
      </c>
      <c r="BR1153" s="95" t="s">
        <v>107</v>
      </c>
      <c r="BS1153" s="95" t="s">
        <v>137</v>
      </c>
    </row>
    <row r="1154" spans="1:71" x14ac:dyDescent="0.25">
      <c r="A1154"/>
      <c r="AA1154"/>
      <c r="BQ1154" s="100">
        <v>54234</v>
      </c>
      <c r="BR1154" s="95" t="s">
        <v>107</v>
      </c>
      <c r="BS1154" s="95" t="s">
        <v>137</v>
      </c>
    </row>
    <row r="1155" spans="1:71" x14ac:dyDescent="0.25">
      <c r="A1155"/>
      <c r="AA1155"/>
      <c r="BQ1155" s="100">
        <v>54235</v>
      </c>
      <c r="BR1155" s="95" t="s">
        <v>107</v>
      </c>
      <c r="BS1155" s="95" t="s">
        <v>137</v>
      </c>
    </row>
    <row r="1156" spans="1:71" x14ac:dyDescent="0.25">
      <c r="A1156"/>
      <c r="AA1156"/>
      <c r="BQ1156" s="100">
        <v>54236</v>
      </c>
      <c r="BR1156" s="95" t="s">
        <v>107</v>
      </c>
      <c r="BS1156" s="95" t="s">
        <v>137</v>
      </c>
    </row>
    <row r="1157" spans="1:71" x14ac:dyDescent="0.25">
      <c r="A1157"/>
      <c r="AA1157"/>
      <c r="BQ1157" s="100">
        <v>54237</v>
      </c>
      <c r="BR1157" s="95" t="s">
        <v>107</v>
      </c>
      <c r="BS1157" s="95" t="s">
        <v>137</v>
      </c>
    </row>
    <row r="1158" spans="1:71" x14ac:dyDescent="0.25">
      <c r="A1158"/>
      <c r="AA1158"/>
      <c r="BQ1158" s="100">
        <v>54242</v>
      </c>
      <c r="BR1158" s="95" t="s">
        <v>107</v>
      </c>
      <c r="BS1158" s="95" t="s">
        <v>137</v>
      </c>
    </row>
    <row r="1159" spans="1:71" x14ac:dyDescent="0.25">
      <c r="A1159"/>
      <c r="AA1159"/>
      <c r="BQ1159" s="100">
        <v>54301</v>
      </c>
      <c r="BR1159" s="95" t="s">
        <v>107</v>
      </c>
      <c r="BS1159" s="95" t="s">
        <v>137</v>
      </c>
    </row>
    <row r="1160" spans="1:71" x14ac:dyDescent="0.25">
      <c r="A1160"/>
      <c r="AA1160"/>
      <c r="BQ1160" s="100">
        <v>54302</v>
      </c>
      <c r="BR1160" s="95" t="s">
        <v>107</v>
      </c>
      <c r="BS1160" s="95" t="s">
        <v>137</v>
      </c>
    </row>
    <row r="1161" spans="1:71" x14ac:dyDescent="0.25">
      <c r="A1161"/>
      <c r="AA1161"/>
      <c r="BQ1161" s="100">
        <v>54303</v>
      </c>
      <c r="BR1161" s="95" t="s">
        <v>107</v>
      </c>
      <c r="BS1161" s="95" t="s">
        <v>137</v>
      </c>
    </row>
    <row r="1162" spans="1:71" x14ac:dyDescent="0.25">
      <c r="A1162"/>
      <c r="AA1162"/>
      <c r="BQ1162" s="100">
        <v>54341</v>
      </c>
      <c r="BR1162" s="95" t="s">
        <v>107</v>
      </c>
      <c r="BS1162" s="95" t="s">
        <v>137</v>
      </c>
    </row>
    <row r="1163" spans="1:71" x14ac:dyDescent="0.25">
      <c r="A1163"/>
      <c r="AA1163"/>
      <c r="BQ1163" s="100">
        <v>54342</v>
      </c>
      <c r="BR1163" s="95" t="s">
        <v>107</v>
      </c>
      <c r="BS1163" s="95" t="s">
        <v>137</v>
      </c>
    </row>
    <row r="1164" spans="1:71" x14ac:dyDescent="0.25">
      <c r="A1164"/>
      <c r="AA1164"/>
      <c r="BQ1164" s="100">
        <v>54344</v>
      </c>
      <c r="BR1164" s="95" t="s">
        <v>107</v>
      </c>
      <c r="BS1164" s="95" t="s">
        <v>137</v>
      </c>
    </row>
    <row r="1165" spans="1:71" x14ac:dyDescent="0.25">
      <c r="A1165"/>
      <c r="AA1165"/>
      <c r="BQ1165" s="100">
        <v>54351</v>
      </c>
      <c r="BR1165" s="95" t="s">
        <v>107</v>
      </c>
      <c r="BS1165" s="95" t="s">
        <v>137</v>
      </c>
    </row>
    <row r="1166" spans="1:71" x14ac:dyDescent="0.25">
      <c r="A1166"/>
      <c r="AA1166"/>
      <c r="BQ1166" s="100">
        <v>54352</v>
      </c>
      <c r="BR1166" s="95" t="s">
        <v>107</v>
      </c>
      <c r="BS1166" s="95" t="s">
        <v>137</v>
      </c>
    </row>
    <row r="1167" spans="1:71" x14ac:dyDescent="0.25">
      <c r="A1167"/>
      <c r="AA1167"/>
      <c r="BQ1167" s="100">
        <v>54361</v>
      </c>
      <c r="BR1167" s="95" t="s">
        <v>107</v>
      </c>
      <c r="BS1167" s="95" t="s">
        <v>137</v>
      </c>
    </row>
    <row r="1168" spans="1:71" x14ac:dyDescent="0.25">
      <c r="A1168"/>
      <c r="AA1168"/>
      <c r="BQ1168" s="100">
        <v>54362</v>
      </c>
      <c r="BR1168" s="95" t="s">
        <v>107</v>
      </c>
      <c r="BS1168" s="95" t="s">
        <v>137</v>
      </c>
    </row>
    <row r="1169" spans="1:71" x14ac:dyDescent="0.25">
      <c r="A1169"/>
      <c r="AA1169"/>
      <c r="BQ1169" s="100">
        <v>54371</v>
      </c>
      <c r="BR1169" s="95" t="s">
        <v>107</v>
      </c>
      <c r="BS1169" s="95" t="s">
        <v>137</v>
      </c>
    </row>
    <row r="1170" spans="1:71" x14ac:dyDescent="0.25">
      <c r="A1170"/>
      <c r="AA1170"/>
      <c r="BQ1170" s="100">
        <v>54372</v>
      </c>
      <c r="BR1170" s="95" t="s">
        <v>107</v>
      </c>
      <c r="BS1170" s="95" t="s">
        <v>137</v>
      </c>
    </row>
    <row r="1171" spans="1:71" x14ac:dyDescent="0.25">
      <c r="A1171"/>
      <c r="AA1171"/>
      <c r="BQ1171" s="100">
        <v>54373</v>
      </c>
      <c r="BR1171" s="95" t="s">
        <v>107</v>
      </c>
      <c r="BS1171" s="95" t="s">
        <v>137</v>
      </c>
    </row>
    <row r="1172" spans="1:71" x14ac:dyDescent="0.25">
      <c r="A1172"/>
      <c r="AA1172"/>
      <c r="BQ1172" s="100">
        <v>54374</v>
      </c>
      <c r="BR1172" s="95" t="s">
        <v>107</v>
      </c>
      <c r="BS1172" s="95" t="s">
        <v>137</v>
      </c>
    </row>
    <row r="1173" spans="1:71" x14ac:dyDescent="0.25">
      <c r="A1173"/>
      <c r="AA1173"/>
      <c r="BQ1173" s="100">
        <v>54375</v>
      </c>
      <c r="BR1173" s="95" t="s">
        <v>107</v>
      </c>
      <c r="BS1173" s="95" t="s">
        <v>137</v>
      </c>
    </row>
    <row r="1174" spans="1:71" x14ac:dyDescent="0.25">
      <c r="A1174"/>
      <c r="AA1174"/>
      <c r="BQ1174" s="100">
        <v>54376</v>
      </c>
      <c r="BR1174" s="95" t="s">
        <v>107</v>
      </c>
      <c r="BS1174" s="95" t="s">
        <v>137</v>
      </c>
    </row>
    <row r="1175" spans="1:71" x14ac:dyDescent="0.25">
      <c r="A1175"/>
      <c r="AA1175"/>
      <c r="BQ1175" s="100">
        <v>54377</v>
      </c>
      <c r="BR1175" s="95" t="s">
        <v>107</v>
      </c>
      <c r="BS1175" s="95" t="s">
        <v>137</v>
      </c>
    </row>
    <row r="1176" spans="1:71" x14ac:dyDescent="0.25">
      <c r="A1176"/>
      <c r="AA1176"/>
      <c r="BQ1176" s="100">
        <v>54401</v>
      </c>
      <c r="BR1176" s="95" t="s">
        <v>107</v>
      </c>
      <c r="BS1176" s="95" t="s">
        <v>137</v>
      </c>
    </row>
    <row r="1177" spans="1:71" x14ac:dyDescent="0.25">
      <c r="A1177"/>
      <c r="AA1177"/>
      <c r="BQ1177" s="100">
        <v>54404</v>
      </c>
      <c r="BR1177" s="95" t="s">
        <v>107</v>
      </c>
      <c r="BS1177" s="95" t="s">
        <v>137</v>
      </c>
    </row>
    <row r="1178" spans="1:71" x14ac:dyDescent="0.25">
      <c r="A1178"/>
      <c r="AA1178"/>
      <c r="BQ1178" s="100">
        <v>54442</v>
      </c>
      <c r="BR1178" s="95" t="s">
        <v>107</v>
      </c>
      <c r="BS1178" s="95" t="s">
        <v>137</v>
      </c>
    </row>
    <row r="1179" spans="1:71" x14ac:dyDescent="0.25">
      <c r="A1179"/>
      <c r="AA1179"/>
      <c r="BQ1179" s="100">
        <v>54443</v>
      </c>
      <c r="BR1179" s="95" t="s">
        <v>107</v>
      </c>
      <c r="BS1179" s="95" t="s">
        <v>137</v>
      </c>
    </row>
    <row r="1180" spans="1:71" x14ac:dyDescent="0.25">
      <c r="A1180"/>
      <c r="AA1180"/>
      <c r="BQ1180" s="100">
        <v>54451</v>
      </c>
      <c r="BR1180" s="95" t="s">
        <v>107</v>
      </c>
      <c r="BS1180" s="95" t="s">
        <v>137</v>
      </c>
    </row>
    <row r="1181" spans="1:71" x14ac:dyDescent="0.25">
      <c r="A1181"/>
      <c r="AA1181"/>
      <c r="BQ1181" s="100">
        <v>54452</v>
      </c>
      <c r="BR1181" s="95" t="s">
        <v>107</v>
      </c>
      <c r="BS1181" s="95" t="s">
        <v>137</v>
      </c>
    </row>
    <row r="1182" spans="1:71" x14ac:dyDescent="0.25">
      <c r="A1182"/>
      <c r="AA1182"/>
      <c r="BQ1182" s="100">
        <v>54454</v>
      </c>
      <c r="BR1182" s="95" t="s">
        <v>107</v>
      </c>
      <c r="BS1182" s="95" t="s">
        <v>137</v>
      </c>
    </row>
    <row r="1183" spans="1:71" x14ac:dyDescent="0.25">
      <c r="A1183"/>
      <c r="AA1183"/>
      <c r="BQ1183" s="100">
        <v>54455</v>
      </c>
      <c r="BR1183" s="95" t="s">
        <v>107</v>
      </c>
      <c r="BS1183" s="95" t="s">
        <v>137</v>
      </c>
    </row>
    <row r="1184" spans="1:71" x14ac:dyDescent="0.25">
      <c r="A1184"/>
      <c r="AA1184"/>
      <c r="BQ1184" s="100">
        <v>54461</v>
      </c>
      <c r="BR1184" s="95" t="s">
        <v>107</v>
      </c>
      <c r="BS1184" s="95" t="s">
        <v>137</v>
      </c>
    </row>
    <row r="1185" spans="1:71" x14ac:dyDescent="0.25">
      <c r="A1185"/>
      <c r="AA1185"/>
      <c r="BQ1185" s="100">
        <v>54462</v>
      </c>
      <c r="BR1185" s="95" t="s">
        <v>107</v>
      </c>
      <c r="BS1185" s="95" t="s">
        <v>137</v>
      </c>
    </row>
    <row r="1186" spans="1:71" x14ac:dyDescent="0.25">
      <c r="A1186"/>
      <c r="AA1186"/>
      <c r="BQ1186" s="100">
        <v>54464</v>
      </c>
      <c r="BR1186" s="95" t="s">
        <v>107</v>
      </c>
      <c r="BS1186" s="95" t="s">
        <v>137</v>
      </c>
    </row>
    <row r="1187" spans="1:71" x14ac:dyDescent="0.25">
      <c r="A1187"/>
      <c r="AA1187"/>
      <c r="BQ1187" s="100">
        <v>54466</v>
      </c>
      <c r="BR1187" s="95" t="s">
        <v>107</v>
      </c>
      <c r="BS1187" s="95" t="s">
        <v>137</v>
      </c>
    </row>
    <row r="1188" spans="1:71" x14ac:dyDescent="0.25">
      <c r="A1188"/>
      <c r="AA1188"/>
      <c r="BQ1188" s="100">
        <v>54472</v>
      </c>
      <c r="BR1188" s="95" t="s">
        <v>107</v>
      </c>
      <c r="BS1188" s="95" t="s">
        <v>137</v>
      </c>
    </row>
    <row r="1189" spans="1:71" x14ac:dyDescent="0.25">
      <c r="A1189"/>
      <c r="AA1189"/>
      <c r="BQ1189" s="100">
        <v>54474</v>
      </c>
      <c r="BR1189" s="95" t="s">
        <v>107</v>
      </c>
      <c r="BS1189" s="95" t="s">
        <v>137</v>
      </c>
    </row>
    <row r="1190" spans="1:71" x14ac:dyDescent="0.25">
      <c r="A1190"/>
      <c r="AA1190"/>
      <c r="BQ1190" s="100">
        <v>54475</v>
      </c>
      <c r="BR1190" s="95" t="s">
        <v>107</v>
      </c>
      <c r="BS1190" s="95" t="s">
        <v>137</v>
      </c>
    </row>
    <row r="1191" spans="1:71" x14ac:dyDescent="0.25">
      <c r="A1191"/>
      <c r="AA1191"/>
      <c r="BQ1191" s="100">
        <v>54477</v>
      </c>
      <c r="BR1191" s="95" t="s">
        <v>107</v>
      </c>
      <c r="BS1191" s="95" t="s">
        <v>137</v>
      </c>
    </row>
    <row r="1192" spans="1:71" x14ac:dyDescent="0.25">
      <c r="A1192"/>
      <c r="AA1192"/>
      <c r="BQ1192" s="100">
        <v>54701</v>
      </c>
      <c r="BR1192" s="95" t="s">
        <v>108</v>
      </c>
      <c r="BS1192" s="95" t="s">
        <v>137</v>
      </c>
    </row>
    <row r="1193" spans="1:71" x14ac:dyDescent="0.25">
      <c r="A1193"/>
      <c r="AA1193"/>
      <c r="BQ1193" s="100">
        <v>54901</v>
      </c>
      <c r="BR1193" s="95" t="s">
        <v>102</v>
      </c>
      <c r="BS1193" s="95" t="s">
        <v>137</v>
      </c>
    </row>
    <row r="1194" spans="1:71" x14ac:dyDescent="0.25">
      <c r="A1194"/>
      <c r="AA1194"/>
      <c r="BQ1194" s="100">
        <v>54906</v>
      </c>
      <c r="BR1194" s="95" t="s">
        <v>108</v>
      </c>
      <c r="BS1194" s="95" t="s">
        <v>137</v>
      </c>
    </row>
    <row r="1195" spans="1:71" x14ac:dyDescent="0.25">
      <c r="A1195"/>
      <c r="AA1195"/>
      <c r="BQ1195" s="100">
        <v>54907</v>
      </c>
      <c r="BR1195" s="95" t="s">
        <v>108</v>
      </c>
      <c r="BS1195" s="95" t="s">
        <v>137</v>
      </c>
    </row>
    <row r="1196" spans="1:71" x14ac:dyDescent="0.25">
      <c r="A1196"/>
      <c r="AA1196"/>
      <c r="BQ1196" s="100">
        <v>54908</v>
      </c>
      <c r="BR1196" s="95" t="s">
        <v>108</v>
      </c>
      <c r="BS1196" s="95" t="s">
        <v>137</v>
      </c>
    </row>
    <row r="1197" spans="1:71" x14ac:dyDescent="0.25">
      <c r="A1197"/>
      <c r="AA1197"/>
      <c r="BQ1197" s="100">
        <v>54911</v>
      </c>
      <c r="BR1197" s="95" t="s">
        <v>108</v>
      </c>
      <c r="BS1197" s="95" t="s">
        <v>137</v>
      </c>
    </row>
    <row r="1198" spans="1:71" x14ac:dyDescent="0.25">
      <c r="A1198"/>
      <c r="AA1198"/>
      <c r="BQ1198" s="100">
        <v>54912</v>
      </c>
      <c r="BR1198" s="95" t="s">
        <v>108</v>
      </c>
      <c r="BS1198" s="95" t="s">
        <v>137</v>
      </c>
    </row>
    <row r="1199" spans="1:71" x14ac:dyDescent="0.25">
      <c r="A1199"/>
      <c r="AA1199"/>
      <c r="BQ1199" s="100">
        <v>54921</v>
      </c>
      <c r="BR1199" s="95" t="s">
        <v>108</v>
      </c>
      <c r="BS1199" s="95" t="s">
        <v>137</v>
      </c>
    </row>
    <row r="1200" spans="1:71" x14ac:dyDescent="0.25">
      <c r="A1200"/>
      <c r="AA1200"/>
      <c r="BQ1200" s="100">
        <v>54922</v>
      </c>
      <c r="BR1200" s="95" t="s">
        <v>108</v>
      </c>
      <c r="BS1200" s="95" t="s">
        <v>137</v>
      </c>
    </row>
    <row r="1201" spans="1:71" x14ac:dyDescent="0.25">
      <c r="A1201"/>
      <c r="AA1201"/>
      <c r="BQ1201" s="100">
        <v>54923</v>
      </c>
      <c r="BR1201" s="95" t="s">
        <v>108</v>
      </c>
      <c r="BS1201" s="95" t="s">
        <v>137</v>
      </c>
    </row>
    <row r="1202" spans="1:71" x14ac:dyDescent="0.25">
      <c r="A1202"/>
      <c r="AA1202"/>
      <c r="BQ1202" s="100">
        <v>54931</v>
      </c>
      <c r="BR1202" s="95" t="s">
        <v>108</v>
      </c>
      <c r="BS1202" s="95" t="s">
        <v>137</v>
      </c>
    </row>
    <row r="1203" spans="1:71" x14ac:dyDescent="0.25">
      <c r="A1203"/>
      <c r="AA1203"/>
      <c r="BQ1203" s="100">
        <v>54932</v>
      </c>
      <c r="BR1203" s="95" t="s">
        <v>108</v>
      </c>
      <c r="BS1203" s="95" t="s">
        <v>137</v>
      </c>
    </row>
    <row r="1204" spans="1:71" x14ac:dyDescent="0.25">
      <c r="A1204"/>
      <c r="AA1204"/>
      <c r="BQ1204" s="100">
        <v>54934</v>
      </c>
      <c r="BR1204" s="95" t="s">
        <v>108</v>
      </c>
      <c r="BS1204" s="95" t="s">
        <v>137</v>
      </c>
    </row>
    <row r="1205" spans="1:71" x14ac:dyDescent="0.25">
      <c r="A1205"/>
      <c r="AA1205"/>
      <c r="BQ1205" s="100">
        <v>54936</v>
      </c>
      <c r="BR1205" s="95" t="s">
        <v>108</v>
      </c>
      <c r="BS1205" s="95" t="s">
        <v>137</v>
      </c>
    </row>
    <row r="1206" spans="1:71" x14ac:dyDescent="0.25">
      <c r="A1206"/>
      <c r="AA1206"/>
      <c r="BQ1206" s="100">
        <v>54937</v>
      </c>
      <c r="BR1206" s="95" t="s">
        <v>108</v>
      </c>
      <c r="BS1206" s="95" t="s">
        <v>137</v>
      </c>
    </row>
    <row r="1207" spans="1:71" x14ac:dyDescent="0.25">
      <c r="A1207"/>
      <c r="AA1207"/>
      <c r="BQ1207" s="100">
        <v>54941</v>
      </c>
      <c r="BR1207" s="95" t="s">
        <v>107</v>
      </c>
      <c r="BS1207" s="95" t="s">
        <v>137</v>
      </c>
    </row>
    <row r="1208" spans="1:71" x14ac:dyDescent="0.25">
      <c r="A1208"/>
      <c r="AA1208"/>
      <c r="BQ1208" s="100">
        <v>54946</v>
      </c>
      <c r="BR1208" s="95" t="s">
        <v>108</v>
      </c>
      <c r="BS1208" s="95" t="s">
        <v>137</v>
      </c>
    </row>
    <row r="1209" spans="1:71" x14ac:dyDescent="0.25">
      <c r="A1209"/>
      <c r="AA1209"/>
      <c r="BQ1209" s="100">
        <v>54947</v>
      </c>
      <c r="BR1209" s="95" t="s">
        <v>108</v>
      </c>
      <c r="BS1209" s="95" t="s">
        <v>137</v>
      </c>
    </row>
    <row r="1210" spans="1:71" x14ac:dyDescent="0.25">
      <c r="A1210"/>
      <c r="AA1210"/>
      <c r="BQ1210" s="100">
        <v>54948</v>
      </c>
      <c r="BR1210" s="95" t="s">
        <v>108</v>
      </c>
      <c r="BS1210" s="95" t="s">
        <v>137</v>
      </c>
    </row>
    <row r="1211" spans="1:71" x14ac:dyDescent="0.25">
      <c r="A1211"/>
      <c r="AA1211"/>
      <c r="BQ1211" s="100">
        <v>54952</v>
      </c>
      <c r="BR1211" s="95" t="s">
        <v>108</v>
      </c>
      <c r="BS1211" s="95" t="s">
        <v>137</v>
      </c>
    </row>
    <row r="1212" spans="1:71" x14ac:dyDescent="0.25">
      <c r="A1212"/>
      <c r="AA1212"/>
      <c r="BQ1212" s="100">
        <v>54954</v>
      </c>
      <c r="BR1212" s="95" t="s">
        <v>108</v>
      </c>
      <c r="BS1212" s="95" t="s">
        <v>137</v>
      </c>
    </row>
    <row r="1213" spans="1:71" x14ac:dyDescent="0.25">
      <c r="A1213"/>
      <c r="AA1213"/>
      <c r="BQ1213" s="100">
        <v>54955</v>
      </c>
      <c r="BR1213" s="95" t="s">
        <v>108</v>
      </c>
      <c r="BS1213" s="95" t="s">
        <v>137</v>
      </c>
    </row>
    <row r="1214" spans="1:71" x14ac:dyDescent="0.25">
      <c r="A1214"/>
      <c r="AA1214"/>
      <c r="BQ1214" s="100">
        <v>54956</v>
      </c>
      <c r="BR1214" s="95" t="s">
        <v>108</v>
      </c>
      <c r="BS1214" s="95" t="s">
        <v>137</v>
      </c>
    </row>
    <row r="1215" spans="1:71" x14ac:dyDescent="0.25">
      <c r="A1215"/>
      <c r="AA1215"/>
      <c r="BQ1215" s="100">
        <v>54957</v>
      </c>
      <c r="BR1215" s="95" t="s">
        <v>108</v>
      </c>
      <c r="BS1215" s="95" t="s">
        <v>137</v>
      </c>
    </row>
    <row r="1216" spans="1:71" x14ac:dyDescent="0.25">
      <c r="A1216"/>
      <c r="AA1216"/>
      <c r="BQ1216" s="100">
        <v>54962</v>
      </c>
      <c r="BR1216" s="95" t="s">
        <v>108</v>
      </c>
      <c r="BS1216" s="95" t="s">
        <v>137</v>
      </c>
    </row>
    <row r="1217" spans="1:71" x14ac:dyDescent="0.25">
      <c r="A1217"/>
      <c r="AA1217"/>
      <c r="BQ1217" s="100">
        <v>54963</v>
      </c>
      <c r="BR1217" s="95" t="s">
        <v>108</v>
      </c>
      <c r="BS1217" s="95" t="s">
        <v>137</v>
      </c>
    </row>
    <row r="1218" spans="1:71" x14ac:dyDescent="0.25">
      <c r="A1218"/>
      <c r="AA1218"/>
      <c r="BQ1218" s="100">
        <v>54964</v>
      </c>
      <c r="BR1218" s="95" t="s">
        <v>108</v>
      </c>
      <c r="BS1218" s="95" t="s">
        <v>137</v>
      </c>
    </row>
    <row r="1219" spans="1:71" x14ac:dyDescent="0.25">
      <c r="A1219"/>
      <c r="AA1219"/>
      <c r="BQ1219" s="100">
        <v>54971</v>
      </c>
      <c r="BR1219" s="95" t="s">
        <v>108</v>
      </c>
      <c r="BS1219" s="95" t="s">
        <v>137</v>
      </c>
    </row>
    <row r="1220" spans="1:71" x14ac:dyDescent="0.25">
      <c r="A1220"/>
      <c r="AA1220"/>
      <c r="BQ1220" s="100">
        <v>54972</v>
      </c>
      <c r="BR1220" s="95" t="s">
        <v>108</v>
      </c>
      <c r="BS1220" s="95" t="s">
        <v>137</v>
      </c>
    </row>
    <row r="1221" spans="1:71" x14ac:dyDescent="0.25">
      <c r="A1221"/>
      <c r="AA1221"/>
      <c r="BQ1221" s="100">
        <v>54973</v>
      </c>
      <c r="BR1221" s="95" t="s">
        <v>108</v>
      </c>
      <c r="BS1221" s="95" t="s">
        <v>137</v>
      </c>
    </row>
    <row r="1222" spans="1:71" x14ac:dyDescent="0.25">
      <c r="A1222"/>
      <c r="AA1222"/>
      <c r="BQ1222" s="100">
        <v>54974</v>
      </c>
      <c r="BR1222" s="95" t="s">
        <v>108</v>
      </c>
      <c r="BS1222" s="95" t="s">
        <v>137</v>
      </c>
    </row>
    <row r="1223" spans="1:71" x14ac:dyDescent="0.25">
      <c r="A1223"/>
      <c r="AA1223"/>
      <c r="BQ1223" s="100">
        <v>54981</v>
      </c>
      <c r="BR1223" s="95" t="s">
        <v>108</v>
      </c>
      <c r="BS1223" s="95" t="s">
        <v>137</v>
      </c>
    </row>
    <row r="1224" spans="1:71" x14ac:dyDescent="0.25">
      <c r="A1224"/>
      <c r="AA1224"/>
      <c r="BQ1224" s="100">
        <v>54982</v>
      </c>
      <c r="BR1224" s="95" t="s">
        <v>108</v>
      </c>
      <c r="BS1224" s="95" t="s">
        <v>137</v>
      </c>
    </row>
    <row r="1225" spans="1:71" x14ac:dyDescent="0.25">
      <c r="A1225"/>
      <c r="AA1225"/>
      <c r="BQ1225" s="100">
        <v>54983</v>
      </c>
      <c r="BR1225" s="95" t="s">
        <v>108</v>
      </c>
      <c r="BS1225" s="95" t="s">
        <v>137</v>
      </c>
    </row>
    <row r="1226" spans="1:71" x14ac:dyDescent="0.25">
      <c r="A1226"/>
      <c r="AA1226"/>
      <c r="BQ1226" s="100">
        <v>54984</v>
      </c>
      <c r="BR1226" s="95" t="s">
        <v>108</v>
      </c>
      <c r="BS1226" s="95" t="s">
        <v>137</v>
      </c>
    </row>
    <row r="1227" spans="1:71" x14ac:dyDescent="0.25">
      <c r="A1227"/>
      <c r="AA1227"/>
      <c r="BQ1227" s="100">
        <v>55001</v>
      </c>
      <c r="BR1227" s="95" t="s">
        <v>108</v>
      </c>
      <c r="BS1227" s="95" t="s">
        <v>137</v>
      </c>
    </row>
    <row r="1228" spans="1:71" x14ac:dyDescent="0.25">
      <c r="A1228"/>
      <c r="AA1228"/>
      <c r="BQ1228" s="100">
        <v>55101</v>
      </c>
      <c r="BR1228" s="95" t="s">
        <v>108</v>
      </c>
      <c r="BS1228" s="95" t="s">
        <v>137</v>
      </c>
    </row>
    <row r="1229" spans="1:71" x14ac:dyDescent="0.25">
      <c r="A1229"/>
      <c r="AA1229"/>
      <c r="BQ1229" s="100">
        <v>55102</v>
      </c>
      <c r="BR1229" s="95" t="s">
        <v>108</v>
      </c>
      <c r="BS1229" s="95" t="s">
        <v>137</v>
      </c>
    </row>
    <row r="1230" spans="1:71" x14ac:dyDescent="0.25">
      <c r="A1230"/>
      <c r="AA1230"/>
      <c r="BQ1230" s="100">
        <v>55203</v>
      </c>
      <c r="BR1230" s="95" t="s">
        <v>108</v>
      </c>
      <c r="BS1230" s="95" t="s">
        <v>137</v>
      </c>
    </row>
    <row r="1231" spans="1:71" x14ac:dyDescent="0.25">
      <c r="A1231"/>
      <c r="AA1231"/>
      <c r="BQ1231" s="100">
        <v>55204</v>
      </c>
      <c r="BR1231" s="95" t="s">
        <v>108</v>
      </c>
      <c r="BS1231" s="95" t="s">
        <v>137</v>
      </c>
    </row>
    <row r="1232" spans="1:71" x14ac:dyDescent="0.25">
      <c r="A1232"/>
      <c r="AA1232"/>
      <c r="BQ1232" s="100">
        <v>55205</v>
      </c>
      <c r="BR1232" s="95" t="s">
        <v>108</v>
      </c>
      <c r="BS1232" s="95" t="s">
        <v>137</v>
      </c>
    </row>
    <row r="1233" spans="1:71" x14ac:dyDescent="0.25">
      <c r="A1233"/>
      <c r="AA1233"/>
      <c r="BQ1233" s="100">
        <v>55211</v>
      </c>
      <c r="BR1233" s="95" t="s">
        <v>108</v>
      </c>
      <c r="BS1233" s="95" t="s">
        <v>137</v>
      </c>
    </row>
    <row r="1234" spans="1:71" x14ac:dyDescent="0.25">
      <c r="A1234"/>
      <c r="AA1234"/>
      <c r="BQ1234" s="100">
        <v>55212</v>
      </c>
      <c r="BR1234" s="95" t="s">
        <v>108</v>
      </c>
      <c r="BS1234" s="95" t="s">
        <v>137</v>
      </c>
    </row>
    <row r="1235" spans="1:71" x14ac:dyDescent="0.25">
      <c r="A1235"/>
      <c r="AA1235"/>
      <c r="BQ1235" s="100">
        <v>55221</v>
      </c>
      <c r="BR1235" s="95" t="s">
        <v>108</v>
      </c>
      <c r="BS1235" s="95" t="s">
        <v>137</v>
      </c>
    </row>
    <row r="1236" spans="1:71" x14ac:dyDescent="0.25">
      <c r="A1236"/>
      <c r="AA1236"/>
      <c r="BQ1236" s="100">
        <v>55222</v>
      </c>
      <c r="BR1236" s="95" t="s">
        <v>108</v>
      </c>
      <c r="BS1236" s="95" t="s">
        <v>137</v>
      </c>
    </row>
    <row r="1237" spans="1:71" x14ac:dyDescent="0.25">
      <c r="A1237"/>
      <c r="AA1237"/>
      <c r="BQ1237" s="100">
        <v>55224</v>
      </c>
      <c r="BR1237" s="95" t="s">
        <v>108</v>
      </c>
      <c r="BS1237" s="95" t="s">
        <v>137</v>
      </c>
    </row>
    <row r="1238" spans="1:71" x14ac:dyDescent="0.25">
      <c r="A1238"/>
      <c r="AA1238"/>
      <c r="BQ1238" s="100">
        <v>55225</v>
      </c>
      <c r="BR1238" s="95" t="s">
        <v>108</v>
      </c>
      <c r="BS1238" s="95" t="s">
        <v>137</v>
      </c>
    </row>
    <row r="1239" spans="1:71" x14ac:dyDescent="0.25">
      <c r="A1239"/>
      <c r="AA1239"/>
      <c r="BQ1239" s="100">
        <v>56002</v>
      </c>
      <c r="BR1239" s="95" t="s">
        <v>106</v>
      </c>
      <c r="BS1239" s="95" t="s">
        <v>136</v>
      </c>
    </row>
    <row r="1240" spans="1:71" x14ac:dyDescent="0.25">
      <c r="A1240"/>
      <c r="AA1240"/>
      <c r="BQ1240" s="100">
        <v>56101</v>
      </c>
      <c r="BR1240" s="95" t="s">
        <v>104</v>
      </c>
      <c r="BS1240" s="95" t="s">
        <v>136</v>
      </c>
    </row>
    <row r="1241" spans="1:71" x14ac:dyDescent="0.25">
      <c r="A1241"/>
      <c r="AA1241"/>
      <c r="BQ1241" s="100">
        <v>56102</v>
      </c>
      <c r="BR1241" s="95" t="s">
        <v>104</v>
      </c>
      <c r="BS1241" s="95" t="s">
        <v>136</v>
      </c>
    </row>
    <row r="1242" spans="1:71" x14ac:dyDescent="0.25">
      <c r="A1242"/>
      <c r="AA1242"/>
      <c r="BQ1242" s="100">
        <v>56112</v>
      </c>
      <c r="BR1242" s="95" t="s">
        <v>104</v>
      </c>
      <c r="BS1242" s="95" t="s">
        <v>136</v>
      </c>
    </row>
    <row r="1243" spans="1:71" x14ac:dyDescent="0.25">
      <c r="A1243"/>
      <c r="AA1243"/>
      <c r="BQ1243" s="100">
        <v>56113</v>
      </c>
      <c r="BR1243" s="95" t="s">
        <v>104</v>
      </c>
      <c r="BS1243" s="95" t="s">
        <v>136</v>
      </c>
    </row>
    <row r="1244" spans="1:71" x14ac:dyDescent="0.25">
      <c r="A1244"/>
      <c r="AA1244"/>
      <c r="BQ1244" s="100">
        <v>56114</v>
      </c>
      <c r="BR1244" s="95" t="s">
        <v>104</v>
      </c>
      <c r="BS1244" s="95" t="s">
        <v>136</v>
      </c>
    </row>
    <row r="1245" spans="1:71" x14ac:dyDescent="0.25">
      <c r="A1245"/>
      <c r="AA1245"/>
      <c r="BQ1245" s="100">
        <v>56115</v>
      </c>
      <c r="BR1245" s="95" t="s">
        <v>104</v>
      </c>
      <c r="BS1245" s="95" t="s">
        <v>136</v>
      </c>
    </row>
    <row r="1246" spans="1:71" x14ac:dyDescent="0.25">
      <c r="A1246"/>
      <c r="AA1246"/>
      <c r="BQ1246" s="100">
        <v>56116</v>
      </c>
      <c r="BR1246" s="95" t="s">
        <v>104</v>
      </c>
      <c r="BS1246" s="95" t="s">
        <v>136</v>
      </c>
    </row>
    <row r="1247" spans="1:71" x14ac:dyDescent="0.25">
      <c r="A1247"/>
      <c r="AA1247"/>
      <c r="BQ1247" s="100">
        <v>56117</v>
      </c>
      <c r="BR1247" s="95" t="s">
        <v>104</v>
      </c>
      <c r="BS1247" s="95" t="s">
        <v>136</v>
      </c>
    </row>
    <row r="1248" spans="1:71" x14ac:dyDescent="0.25">
      <c r="A1248"/>
      <c r="AA1248"/>
      <c r="BQ1248" s="100">
        <v>56118</v>
      </c>
      <c r="BR1248" s="95" t="s">
        <v>106</v>
      </c>
      <c r="BS1248" s="95" t="s">
        <v>136</v>
      </c>
    </row>
    <row r="1249" spans="1:71" x14ac:dyDescent="0.25">
      <c r="A1249"/>
      <c r="AA1249"/>
      <c r="BQ1249" s="100">
        <v>56122</v>
      </c>
      <c r="BR1249" s="95" t="s">
        <v>104</v>
      </c>
      <c r="BS1249" s="95" t="s">
        <v>136</v>
      </c>
    </row>
    <row r="1250" spans="1:71" x14ac:dyDescent="0.25">
      <c r="A1250"/>
      <c r="AA1250"/>
      <c r="BQ1250" s="100">
        <v>56123</v>
      </c>
      <c r="BR1250" s="95" t="s">
        <v>104</v>
      </c>
      <c r="BS1250" s="95" t="s">
        <v>136</v>
      </c>
    </row>
    <row r="1251" spans="1:71" x14ac:dyDescent="0.25">
      <c r="A1251"/>
      <c r="AA1251"/>
      <c r="BQ1251" s="100">
        <v>56124</v>
      </c>
      <c r="BR1251" s="95" t="s">
        <v>104</v>
      </c>
      <c r="BS1251" s="95" t="s">
        <v>136</v>
      </c>
    </row>
    <row r="1252" spans="1:71" x14ac:dyDescent="0.25">
      <c r="A1252"/>
      <c r="AA1252"/>
      <c r="BQ1252" s="100">
        <v>56125</v>
      </c>
      <c r="BR1252" s="95" t="s">
        <v>104</v>
      </c>
      <c r="BS1252" s="95" t="s">
        <v>136</v>
      </c>
    </row>
    <row r="1253" spans="1:71" x14ac:dyDescent="0.25">
      <c r="A1253"/>
      <c r="AA1253"/>
      <c r="BQ1253" s="100">
        <v>56131</v>
      </c>
      <c r="BR1253" s="95" t="s">
        <v>104</v>
      </c>
      <c r="BS1253" s="95" t="s">
        <v>136</v>
      </c>
    </row>
    <row r="1254" spans="1:71" x14ac:dyDescent="0.25">
      <c r="A1254"/>
      <c r="AA1254"/>
      <c r="BQ1254" s="100">
        <v>56132</v>
      </c>
      <c r="BR1254" s="95" t="s">
        <v>104</v>
      </c>
      <c r="BS1254" s="95" t="s">
        <v>136</v>
      </c>
    </row>
    <row r="1255" spans="1:71" x14ac:dyDescent="0.25">
      <c r="A1255"/>
      <c r="AA1255"/>
      <c r="BQ1255" s="100">
        <v>56133</v>
      </c>
      <c r="BR1255" s="95" t="s">
        <v>104</v>
      </c>
      <c r="BS1255" s="95" t="s">
        <v>136</v>
      </c>
    </row>
    <row r="1256" spans="1:71" x14ac:dyDescent="0.25">
      <c r="A1256"/>
      <c r="AA1256"/>
      <c r="BQ1256" s="100">
        <v>56134</v>
      </c>
      <c r="BR1256" s="95" t="s">
        <v>104</v>
      </c>
      <c r="BS1256" s="95" t="s">
        <v>136</v>
      </c>
    </row>
    <row r="1257" spans="1:71" x14ac:dyDescent="0.25">
      <c r="A1257"/>
      <c r="AA1257"/>
      <c r="BQ1257" s="100">
        <v>56141</v>
      </c>
      <c r="BR1257" s="95" t="s">
        <v>104</v>
      </c>
      <c r="BS1257" s="95" t="s">
        <v>136</v>
      </c>
    </row>
    <row r="1258" spans="1:71" x14ac:dyDescent="0.25">
      <c r="A1258"/>
      <c r="AA1258"/>
      <c r="BQ1258" s="100">
        <v>56151</v>
      </c>
      <c r="BR1258" s="95" t="s">
        <v>104</v>
      </c>
      <c r="BS1258" s="95" t="s">
        <v>136</v>
      </c>
    </row>
    <row r="1259" spans="1:71" x14ac:dyDescent="0.25">
      <c r="A1259"/>
      <c r="AA1259"/>
      <c r="BQ1259" s="100">
        <v>56152</v>
      </c>
      <c r="BR1259" s="95" t="s">
        <v>104</v>
      </c>
      <c r="BS1259" s="95" t="s">
        <v>136</v>
      </c>
    </row>
    <row r="1260" spans="1:71" x14ac:dyDescent="0.25">
      <c r="A1260"/>
      <c r="AA1260"/>
      <c r="BQ1260" s="100">
        <v>56153</v>
      </c>
      <c r="BR1260" s="95" t="s">
        <v>104</v>
      </c>
      <c r="BS1260" s="95" t="s">
        <v>136</v>
      </c>
    </row>
    <row r="1261" spans="1:71" x14ac:dyDescent="0.25">
      <c r="A1261"/>
      <c r="AA1261"/>
      <c r="BQ1261" s="100">
        <v>56154</v>
      </c>
      <c r="BR1261" s="95" t="s">
        <v>104</v>
      </c>
      <c r="BS1261" s="95" t="s">
        <v>136</v>
      </c>
    </row>
    <row r="1262" spans="1:71" x14ac:dyDescent="0.25">
      <c r="A1262"/>
      <c r="AA1262"/>
      <c r="BQ1262" s="100">
        <v>56155</v>
      </c>
      <c r="BR1262" s="95" t="s">
        <v>104</v>
      </c>
      <c r="BS1262" s="95" t="s">
        <v>136</v>
      </c>
    </row>
    <row r="1263" spans="1:71" x14ac:dyDescent="0.25">
      <c r="A1263"/>
      <c r="AA1263"/>
      <c r="BQ1263" s="100">
        <v>56156</v>
      </c>
      <c r="BR1263" s="95" t="s">
        <v>104</v>
      </c>
      <c r="BS1263" s="95" t="s">
        <v>136</v>
      </c>
    </row>
    <row r="1264" spans="1:71" x14ac:dyDescent="0.25">
      <c r="A1264"/>
      <c r="AA1264"/>
      <c r="BQ1264" s="100">
        <v>56161</v>
      </c>
      <c r="BR1264" s="95" t="s">
        <v>104</v>
      </c>
      <c r="BS1264" s="95" t="s">
        <v>136</v>
      </c>
    </row>
    <row r="1265" spans="1:71" x14ac:dyDescent="0.25">
      <c r="A1265"/>
      <c r="AA1265"/>
      <c r="BQ1265" s="100">
        <v>56162</v>
      </c>
      <c r="BR1265" s="95" t="s">
        <v>104</v>
      </c>
      <c r="BS1265" s="95" t="s">
        <v>136</v>
      </c>
    </row>
    <row r="1266" spans="1:71" x14ac:dyDescent="0.25">
      <c r="A1266"/>
      <c r="AA1266"/>
      <c r="BQ1266" s="100">
        <v>56163</v>
      </c>
      <c r="BR1266" s="95" t="s">
        <v>104</v>
      </c>
      <c r="BS1266" s="95" t="s">
        <v>136</v>
      </c>
    </row>
    <row r="1267" spans="1:71" x14ac:dyDescent="0.25">
      <c r="A1267"/>
      <c r="AA1267"/>
      <c r="BQ1267" s="100">
        <v>56164</v>
      </c>
      <c r="BR1267" s="95" t="s">
        <v>104</v>
      </c>
      <c r="BS1267" s="95" t="s">
        <v>136</v>
      </c>
    </row>
    <row r="1268" spans="1:71" x14ac:dyDescent="0.25">
      <c r="A1268"/>
      <c r="AA1268"/>
      <c r="BQ1268" s="100">
        <v>56165</v>
      </c>
      <c r="BR1268" s="95" t="s">
        <v>104</v>
      </c>
      <c r="BS1268" s="95" t="s">
        <v>136</v>
      </c>
    </row>
    <row r="1269" spans="1:71" x14ac:dyDescent="0.25">
      <c r="A1269"/>
      <c r="AA1269"/>
      <c r="BQ1269" s="100">
        <v>56166</v>
      </c>
      <c r="BR1269" s="95" t="s">
        <v>104</v>
      </c>
      <c r="BS1269" s="95" t="s">
        <v>136</v>
      </c>
    </row>
    <row r="1270" spans="1:71" x14ac:dyDescent="0.25">
      <c r="A1270"/>
      <c r="AA1270"/>
      <c r="BQ1270" s="100">
        <v>56167</v>
      </c>
      <c r="BR1270" s="95" t="s">
        <v>104</v>
      </c>
      <c r="BS1270" s="95" t="s">
        <v>136</v>
      </c>
    </row>
    <row r="1271" spans="1:71" x14ac:dyDescent="0.25">
      <c r="A1271"/>
      <c r="AA1271"/>
      <c r="BQ1271" s="100">
        <v>56168</v>
      </c>
      <c r="BR1271" s="95" t="s">
        <v>104</v>
      </c>
      <c r="BS1271" s="95" t="s">
        <v>136</v>
      </c>
    </row>
    <row r="1272" spans="1:71" x14ac:dyDescent="0.25">
      <c r="A1272"/>
      <c r="AA1272"/>
      <c r="BQ1272" s="100">
        <v>56169</v>
      </c>
      <c r="BR1272" s="95" t="s">
        <v>104</v>
      </c>
      <c r="BS1272" s="95" t="s">
        <v>136</v>
      </c>
    </row>
    <row r="1273" spans="1:71" x14ac:dyDescent="0.25">
      <c r="A1273"/>
      <c r="AA1273"/>
      <c r="BQ1273" s="100">
        <v>56170</v>
      </c>
      <c r="BR1273" s="95" t="s">
        <v>104</v>
      </c>
      <c r="BS1273" s="95" t="s">
        <v>136</v>
      </c>
    </row>
    <row r="1274" spans="1:71" x14ac:dyDescent="0.25">
      <c r="A1274"/>
      <c r="AA1274"/>
      <c r="BQ1274" s="100">
        <v>56181</v>
      </c>
      <c r="BR1274" s="95" t="s">
        <v>104</v>
      </c>
      <c r="BS1274" s="95" t="s">
        <v>136</v>
      </c>
    </row>
    <row r="1275" spans="1:71" x14ac:dyDescent="0.25">
      <c r="A1275"/>
      <c r="AA1275"/>
      <c r="BQ1275" s="100">
        <v>56182</v>
      </c>
      <c r="BR1275" s="95" t="s">
        <v>104</v>
      </c>
      <c r="BS1275" s="95" t="s">
        <v>136</v>
      </c>
    </row>
    <row r="1276" spans="1:71" x14ac:dyDescent="0.25">
      <c r="A1276"/>
      <c r="AA1276"/>
      <c r="BQ1276" s="100">
        <v>56184</v>
      </c>
      <c r="BR1276" s="95" t="s">
        <v>104</v>
      </c>
      <c r="BS1276" s="95" t="s">
        <v>136</v>
      </c>
    </row>
    <row r="1277" spans="1:71" x14ac:dyDescent="0.25">
      <c r="A1277"/>
      <c r="AA1277"/>
      <c r="BQ1277" s="100">
        <v>56185</v>
      </c>
      <c r="BR1277" s="95" t="s">
        <v>104</v>
      </c>
      <c r="BS1277" s="95" t="s">
        <v>136</v>
      </c>
    </row>
    <row r="1278" spans="1:71" x14ac:dyDescent="0.25">
      <c r="A1278"/>
      <c r="AA1278"/>
      <c r="BQ1278" s="100">
        <v>56186</v>
      </c>
      <c r="BR1278" s="95" t="s">
        <v>104</v>
      </c>
      <c r="BS1278" s="95" t="s">
        <v>136</v>
      </c>
    </row>
    <row r="1279" spans="1:71" x14ac:dyDescent="0.25">
      <c r="A1279"/>
      <c r="AA1279"/>
      <c r="BQ1279" s="100">
        <v>56201</v>
      </c>
      <c r="BR1279" s="95" t="s">
        <v>104</v>
      </c>
      <c r="BS1279" s="95" t="s">
        <v>136</v>
      </c>
    </row>
    <row r="1280" spans="1:71" x14ac:dyDescent="0.25">
      <c r="A1280"/>
      <c r="AA1280"/>
      <c r="BQ1280" s="100">
        <v>56203</v>
      </c>
      <c r="BR1280" s="95" t="s">
        <v>104</v>
      </c>
      <c r="BS1280" s="95" t="s">
        <v>136</v>
      </c>
    </row>
    <row r="1281" spans="1:71" x14ac:dyDescent="0.25">
      <c r="A1281"/>
      <c r="AA1281"/>
      <c r="BQ1281" s="100">
        <v>56204</v>
      </c>
      <c r="BR1281" s="95" t="s">
        <v>104</v>
      </c>
      <c r="BS1281" s="95" t="s">
        <v>136</v>
      </c>
    </row>
    <row r="1282" spans="1:71" x14ac:dyDescent="0.25">
      <c r="A1282"/>
      <c r="AA1282"/>
      <c r="BQ1282" s="100">
        <v>56206</v>
      </c>
      <c r="BR1282" s="95" t="s">
        <v>104</v>
      </c>
      <c r="BS1282" s="95" t="s">
        <v>136</v>
      </c>
    </row>
    <row r="1283" spans="1:71" x14ac:dyDescent="0.25">
      <c r="A1283"/>
      <c r="AA1283"/>
      <c r="BQ1283" s="100">
        <v>56301</v>
      </c>
      <c r="BR1283" s="95" t="s">
        <v>104</v>
      </c>
      <c r="BS1283" s="95" t="s">
        <v>136</v>
      </c>
    </row>
    <row r="1284" spans="1:71" x14ac:dyDescent="0.25">
      <c r="A1284"/>
      <c r="AA1284"/>
      <c r="BQ1284" s="100">
        <v>56401</v>
      </c>
      <c r="BR1284" s="95" t="s">
        <v>104</v>
      </c>
      <c r="BS1284" s="95" t="s">
        <v>136</v>
      </c>
    </row>
    <row r="1285" spans="1:71" x14ac:dyDescent="0.25">
      <c r="A1285"/>
      <c r="AA1285"/>
      <c r="BQ1285" s="100">
        <v>56501</v>
      </c>
      <c r="BR1285" s="95" t="s">
        <v>104</v>
      </c>
      <c r="BS1285" s="95" t="s">
        <v>136</v>
      </c>
    </row>
    <row r="1286" spans="1:71" x14ac:dyDescent="0.25">
      <c r="A1286"/>
      <c r="AA1286"/>
      <c r="BQ1286" s="100">
        <v>56542</v>
      </c>
      <c r="BR1286" s="95" t="s">
        <v>104</v>
      </c>
      <c r="BS1286" s="95" t="s">
        <v>136</v>
      </c>
    </row>
    <row r="1287" spans="1:71" x14ac:dyDescent="0.25">
      <c r="A1287"/>
      <c r="AA1287"/>
      <c r="BQ1287" s="100">
        <v>56543</v>
      </c>
      <c r="BR1287" s="95" t="s">
        <v>104</v>
      </c>
      <c r="BS1287" s="95" t="s">
        <v>136</v>
      </c>
    </row>
    <row r="1288" spans="1:71" x14ac:dyDescent="0.25">
      <c r="A1288"/>
      <c r="AA1288"/>
      <c r="BQ1288" s="100">
        <v>56544</v>
      </c>
      <c r="BR1288" s="95" t="s">
        <v>104</v>
      </c>
      <c r="BS1288" s="95" t="s">
        <v>136</v>
      </c>
    </row>
    <row r="1289" spans="1:71" x14ac:dyDescent="0.25">
      <c r="A1289"/>
      <c r="AA1289"/>
      <c r="BQ1289" s="100">
        <v>56552</v>
      </c>
      <c r="BR1289" s="95" t="s">
        <v>104</v>
      </c>
      <c r="BS1289" s="95" t="s">
        <v>136</v>
      </c>
    </row>
    <row r="1290" spans="1:71" x14ac:dyDescent="0.25">
      <c r="A1290"/>
      <c r="AA1290"/>
      <c r="BQ1290" s="100">
        <v>56553</v>
      </c>
      <c r="BR1290" s="95" t="s">
        <v>106</v>
      </c>
      <c r="BS1290" s="95" t="s">
        <v>136</v>
      </c>
    </row>
    <row r="1291" spans="1:71" x14ac:dyDescent="0.25">
      <c r="A1291"/>
      <c r="AA1291"/>
      <c r="BQ1291" s="100">
        <v>56555</v>
      </c>
      <c r="BR1291" s="95" t="s">
        <v>104</v>
      </c>
      <c r="BS1291" s="95" t="s">
        <v>136</v>
      </c>
    </row>
    <row r="1292" spans="1:71" x14ac:dyDescent="0.25">
      <c r="A1292"/>
      <c r="AA1292"/>
      <c r="BQ1292" s="100">
        <v>56601</v>
      </c>
      <c r="BR1292" s="95" t="s">
        <v>104</v>
      </c>
      <c r="BS1292" s="95" t="s">
        <v>136</v>
      </c>
    </row>
    <row r="1293" spans="1:71" x14ac:dyDescent="0.25">
      <c r="A1293"/>
      <c r="AA1293"/>
      <c r="BQ1293" s="100">
        <v>56802</v>
      </c>
      <c r="BR1293" s="95" t="s">
        <v>106</v>
      </c>
      <c r="BS1293" s="95" t="s">
        <v>136</v>
      </c>
    </row>
    <row r="1294" spans="1:71" x14ac:dyDescent="0.25">
      <c r="A1294"/>
      <c r="AA1294"/>
      <c r="BQ1294" s="100">
        <v>56901</v>
      </c>
      <c r="BR1294" s="95" t="s">
        <v>106</v>
      </c>
      <c r="BS1294" s="95" t="s">
        <v>136</v>
      </c>
    </row>
    <row r="1295" spans="1:71" x14ac:dyDescent="0.25">
      <c r="A1295"/>
      <c r="AA1295"/>
      <c r="BQ1295" s="100">
        <v>56902</v>
      </c>
      <c r="BR1295" s="95" t="s">
        <v>106</v>
      </c>
      <c r="BS1295" s="95" t="s">
        <v>136</v>
      </c>
    </row>
    <row r="1296" spans="1:71" x14ac:dyDescent="0.25">
      <c r="A1296"/>
      <c r="AA1296"/>
      <c r="BQ1296" s="100">
        <v>56903</v>
      </c>
      <c r="BR1296" s="95" t="s">
        <v>106</v>
      </c>
      <c r="BS1296" s="95" t="s">
        <v>136</v>
      </c>
    </row>
    <row r="1297" spans="1:71" x14ac:dyDescent="0.25">
      <c r="A1297"/>
      <c r="AA1297"/>
      <c r="BQ1297" s="100">
        <v>56904</v>
      </c>
      <c r="BR1297" s="95" t="s">
        <v>106</v>
      </c>
      <c r="BS1297" s="95" t="s">
        <v>136</v>
      </c>
    </row>
    <row r="1298" spans="1:71" x14ac:dyDescent="0.25">
      <c r="A1298"/>
      <c r="AA1298"/>
      <c r="BQ1298" s="100">
        <v>56905</v>
      </c>
      <c r="BR1298" s="95" t="s">
        <v>106</v>
      </c>
      <c r="BS1298" s="95" t="s">
        <v>136</v>
      </c>
    </row>
    <row r="1299" spans="1:71" x14ac:dyDescent="0.25">
      <c r="A1299"/>
      <c r="AA1299"/>
      <c r="BQ1299" s="100">
        <v>56906</v>
      </c>
      <c r="BR1299" s="95" t="s">
        <v>106</v>
      </c>
      <c r="BS1299" s="95" t="s">
        <v>136</v>
      </c>
    </row>
    <row r="1300" spans="1:71" x14ac:dyDescent="0.25">
      <c r="A1300"/>
      <c r="AA1300"/>
      <c r="BQ1300" s="100">
        <v>56907</v>
      </c>
      <c r="BR1300" s="95" t="s">
        <v>106</v>
      </c>
      <c r="BS1300" s="95" t="s">
        <v>136</v>
      </c>
    </row>
    <row r="1301" spans="1:71" x14ac:dyDescent="0.25">
      <c r="A1301"/>
      <c r="AA1301"/>
      <c r="BQ1301" s="100">
        <v>56911</v>
      </c>
      <c r="BR1301" s="95" t="s">
        <v>106</v>
      </c>
      <c r="BS1301" s="95" t="s">
        <v>136</v>
      </c>
    </row>
    <row r="1302" spans="1:71" x14ac:dyDescent="0.25">
      <c r="A1302"/>
      <c r="AA1302"/>
      <c r="BQ1302" s="100">
        <v>56912</v>
      </c>
      <c r="BR1302" s="95" t="s">
        <v>106</v>
      </c>
      <c r="BS1302" s="95" t="s">
        <v>136</v>
      </c>
    </row>
    <row r="1303" spans="1:71" x14ac:dyDescent="0.25">
      <c r="A1303"/>
      <c r="AA1303"/>
      <c r="BQ1303" s="100">
        <v>56914</v>
      </c>
      <c r="BR1303" s="95" t="s">
        <v>106</v>
      </c>
      <c r="BS1303" s="95" t="s">
        <v>136</v>
      </c>
    </row>
    <row r="1304" spans="1:71" x14ac:dyDescent="0.25">
      <c r="A1304"/>
      <c r="AA1304"/>
      <c r="BQ1304" s="100">
        <v>56921</v>
      </c>
      <c r="BR1304" s="95" t="s">
        <v>106</v>
      </c>
      <c r="BS1304" s="95" t="s">
        <v>136</v>
      </c>
    </row>
    <row r="1305" spans="1:71" x14ac:dyDescent="0.25">
      <c r="A1305"/>
      <c r="AA1305"/>
      <c r="BQ1305" s="100">
        <v>56922</v>
      </c>
      <c r="BR1305" s="95" t="s">
        <v>106</v>
      </c>
      <c r="BS1305" s="95" t="s">
        <v>136</v>
      </c>
    </row>
    <row r="1306" spans="1:71" x14ac:dyDescent="0.25">
      <c r="A1306"/>
      <c r="AA1306"/>
      <c r="BQ1306" s="100">
        <v>56923</v>
      </c>
      <c r="BR1306" s="95" t="s">
        <v>106</v>
      </c>
      <c r="BS1306" s="95" t="s">
        <v>136</v>
      </c>
    </row>
    <row r="1307" spans="1:71" x14ac:dyDescent="0.25">
      <c r="A1307"/>
      <c r="AA1307"/>
      <c r="BQ1307" s="100">
        <v>56924</v>
      </c>
      <c r="BR1307" s="95" t="s">
        <v>106</v>
      </c>
      <c r="BS1307" s="95" t="s">
        <v>136</v>
      </c>
    </row>
    <row r="1308" spans="1:71" x14ac:dyDescent="0.25">
      <c r="A1308"/>
      <c r="AA1308"/>
      <c r="BQ1308" s="100">
        <v>56932</v>
      </c>
      <c r="BR1308" s="95" t="s">
        <v>106</v>
      </c>
      <c r="BS1308" s="95" t="s">
        <v>136</v>
      </c>
    </row>
    <row r="1309" spans="1:71" x14ac:dyDescent="0.25">
      <c r="A1309"/>
      <c r="AA1309"/>
      <c r="BQ1309" s="100">
        <v>56933</v>
      </c>
      <c r="BR1309" s="95" t="s">
        <v>106</v>
      </c>
      <c r="BS1309" s="95" t="s">
        <v>136</v>
      </c>
    </row>
    <row r="1310" spans="1:71" x14ac:dyDescent="0.25">
      <c r="A1310"/>
      <c r="AA1310"/>
      <c r="BQ1310" s="100">
        <v>56934</v>
      </c>
      <c r="BR1310" s="95" t="s">
        <v>106</v>
      </c>
      <c r="BS1310" s="95" t="s">
        <v>136</v>
      </c>
    </row>
    <row r="1311" spans="1:71" x14ac:dyDescent="0.25">
      <c r="A1311"/>
      <c r="AA1311"/>
      <c r="BQ1311" s="100">
        <v>56935</v>
      </c>
      <c r="BR1311" s="95" t="s">
        <v>106</v>
      </c>
      <c r="BS1311" s="95" t="s">
        <v>136</v>
      </c>
    </row>
    <row r="1312" spans="1:71" x14ac:dyDescent="0.25">
      <c r="A1312"/>
      <c r="AA1312"/>
      <c r="BQ1312" s="100">
        <v>56941</v>
      </c>
      <c r="BR1312" s="95" t="s">
        <v>106</v>
      </c>
      <c r="BS1312" s="95" t="s">
        <v>136</v>
      </c>
    </row>
    <row r="1313" spans="1:71" x14ac:dyDescent="0.25">
      <c r="A1313"/>
      <c r="AA1313"/>
      <c r="BQ1313" s="100">
        <v>56942</v>
      </c>
      <c r="BR1313" s="95" t="s">
        <v>106</v>
      </c>
      <c r="BS1313" s="95" t="s">
        <v>136</v>
      </c>
    </row>
    <row r="1314" spans="1:71" x14ac:dyDescent="0.25">
      <c r="A1314"/>
      <c r="AA1314"/>
      <c r="BQ1314" s="100">
        <v>56943</v>
      </c>
      <c r="BR1314" s="95" t="s">
        <v>106</v>
      </c>
      <c r="BS1314" s="95" t="s">
        <v>136</v>
      </c>
    </row>
    <row r="1315" spans="1:71" x14ac:dyDescent="0.25">
      <c r="A1315"/>
      <c r="AA1315"/>
      <c r="BQ1315" s="100">
        <v>56944</v>
      </c>
      <c r="BR1315" s="95" t="s">
        <v>106</v>
      </c>
      <c r="BS1315" s="95" t="s">
        <v>136</v>
      </c>
    </row>
    <row r="1316" spans="1:71" x14ac:dyDescent="0.25">
      <c r="A1316"/>
      <c r="AA1316"/>
      <c r="BQ1316" s="100">
        <v>56951</v>
      </c>
      <c r="BR1316" s="95" t="s">
        <v>106</v>
      </c>
      <c r="BS1316" s="95" t="s">
        <v>136</v>
      </c>
    </row>
    <row r="1317" spans="1:71" x14ac:dyDescent="0.25">
      <c r="A1317"/>
      <c r="AA1317"/>
      <c r="BQ1317" s="100">
        <v>56953</v>
      </c>
      <c r="BR1317" s="95" t="s">
        <v>106</v>
      </c>
      <c r="BS1317" s="95" t="s">
        <v>136</v>
      </c>
    </row>
    <row r="1318" spans="1:71" x14ac:dyDescent="0.25">
      <c r="A1318"/>
      <c r="AA1318"/>
      <c r="BQ1318" s="100">
        <v>56955</v>
      </c>
      <c r="BR1318" s="95" t="s">
        <v>106</v>
      </c>
      <c r="BS1318" s="95" t="s">
        <v>136</v>
      </c>
    </row>
    <row r="1319" spans="1:71" x14ac:dyDescent="0.25">
      <c r="A1319"/>
      <c r="AA1319"/>
      <c r="BQ1319" s="100">
        <v>56956</v>
      </c>
      <c r="BR1319" s="95" t="s">
        <v>106</v>
      </c>
      <c r="BS1319" s="95" t="s">
        <v>136</v>
      </c>
    </row>
    <row r="1320" spans="1:71" x14ac:dyDescent="0.25">
      <c r="A1320"/>
      <c r="AA1320"/>
      <c r="BQ1320" s="100">
        <v>56957</v>
      </c>
      <c r="BR1320" s="95" t="s">
        <v>106</v>
      </c>
      <c r="BS1320" s="95" t="s">
        <v>136</v>
      </c>
    </row>
    <row r="1321" spans="1:71" x14ac:dyDescent="0.25">
      <c r="A1321"/>
      <c r="AA1321"/>
      <c r="BQ1321" s="100">
        <v>56961</v>
      </c>
      <c r="BR1321" s="95" t="s">
        <v>106</v>
      </c>
      <c r="BS1321" s="95" t="s">
        <v>136</v>
      </c>
    </row>
    <row r="1322" spans="1:71" x14ac:dyDescent="0.25">
      <c r="A1322"/>
      <c r="AA1322"/>
      <c r="BQ1322" s="100">
        <v>56962</v>
      </c>
      <c r="BR1322" s="95" t="s">
        <v>106</v>
      </c>
      <c r="BS1322" s="95" t="s">
        <v>136</v>
      </c>
    </row>
    <row r="1323" spans="1:71" x14ac:dyDescent="0.25">
      <c r="A1323"/>
      <c r="AA1323"/>
      <c r="BQ1323" s="100">
        <v>56963</v>
      </c>
      <c r="BR1323" s="95" t="s">
        <v>106</v>
      </c>
      <c r="BS1323" s="95" t="s">
        <v>136</v>
      </c>
    </row>
    <row r="1324" spans="1:71" x14ac:dyDescent="0.25">
      <c r="A1324"/>
      <c r="AA1324"/>
      <c r="BQ1324" s="100">
        <v>56965</v>
      </c>
      <c r="BR1324" s="95" t="s">
        <v>106</v>
      </c>
      <c r="BS1324" s="95" t="s">
        <v>136</v>
      </c>
    </row>
    <row r="1325" spans="1:71" x14ac:dyDescent="0.25">
      <c r="A1325"/>
      <c r="AA1325"/>
      <c r="BQ1325" s="100">
        <v>56966</v>
      </c>
      <c r="BR1325" s="95" t="s">
        <v>106</v>
      </c>
      <c r="BS1325" s="95" t="s">
        <v>136</v>
      </c>
    </row>
    <row r="1326" spans="1:71" x14ac:dyDescent="0.25">
      <c r="A1326"/>
      <c r="AA1326"/>
      <c r="BQ1326" s="100">
        <v>56967</v>
      </c>
      <c r="BR1326" s="95" t="s">
        <v>106</v>
      </c>
      <c r="BS1326" s="95" t="s">
        <v>136</v>
      </c>
    </row>
    <row r="1327" spans="1:71" x14ac:dyDescent="0.25">
      <c r="A1327"/>
      <c r="AA1327"/>
      <c r="BQ1327" s="100">
        <v>56971</v>
      </c>
      <c r="BR1327" s="95" t="s">
        <v>106</v>
      </c>
      <c r="BS1327" s="95" t="s">
        <v>136</v>
      </c>
    </row>
    <row r="1328" spans="1:71" x14ac:dyDescent="0.25">
      <c r="A1328"/>
      <c r="AA1328"/>
      <c r="BQ1328" s="100">
        <v>56972</v>
      </c>
      <c r="BR1328" s="95" t="s">
        <v>106</v>
      </c>
      <c r="BS1328" s="95" t="s">
        <v>136</v>
      </c>
    </row>
    <row r="1329" spans="1:71" x14ac:dyDescent="0.25">
      <c r="A1329"/>
      <c r="AA1329"/>
      <c r="BQ1329" s="100">
        <v>56973</v>
      </c>
      <c r="BR1329" s="95" t="s">
        <v>106</v>
      </c>
      <c r="BS1329" s="95" t="s">
        <v>136</v>
      </c>
    </row>
    <row r="1330" spans="1:71" x14ac:dyDescent="0.25">
      <c r="A1330"/>
      <c r="AA1330"/>
      <c r="BQ1330" s="100">
        <v>56974</v>
      </c>
      <c r="BR1330" s="95" t="s">
        <v>106</v>
      </c>
      <c r="BS1330" s="95" t="s">
        <v>136</v>
      </c>
    </row>
    <row r="1331" spans="1:71" x14ac:dyDescent="0.25">
      <c r="A1331"/>
      <c r="AA1331"/>
      <c r="BQ1331" s="100">
        <v>56982</v>
      </c>
      <c r="BR1331" s="95" t="s">
        <v>106</v>
      </c>
      <c r="BS1331" s="95" t="s">
        <v>136</v>
      </c>
    </row>
    <row r="1332" spans="1:71" x14ac:dyDescent="0.25">
      <c r="A1332"/>
      <c r="AA1332"/>
      <c r="BQ1332" s="100">
        <v>56991</v>
      </c>
      <c r="BR1332" s="95" t="s">
        <v>106</v>
      </c>
      <c r="BS1332" s="95" t="s">
        <v>136</v>
      </c>
    </row>
    <row r="1333" spans="1:71" x14ac:dyDescent="0.25">
      <c r="A1333"/>
      <c r="AA1333"/>
      <c r="BQ1333" s="100">
        <v>56992</v>
      </c>
      <c r="BR1333" s="95" t="s">
        <v>106</v>
      </c>
      <c r="BS1333" s="95" t="s">
        <v>136</v>
      </c>
    </row>
    <row r="1334" spans="1:71" x14ac:dyDescent="0.25">
      <c r="A1334"/>
      <c r="AA1334"/>
      <c r="BQ1334" s="100">
        <v>56993</v>
      </c>
      <c r="BR1334" s="95" t="s">
        <v>106</v>
      </c>
      <c r="BS1334" s="95" t="s">
        <v>136</v>
      </c>
    </row>
    <row r="1335" spans="1:71" x14ac:dyDescent="0.25">
      <c r="A1335"/>
      <c r="AA1335"/>
      <c r="BQ1335" s="100">
        <v>56994</v>
      </c>
      <c r="BR1335" s="95" t="s">
        <v>106</v>
      </c>
      <c r="BS1335" s="95" t="s">
        <v>136</v>
      </c>
    </row>
    <row r="1336" spans="1:71" x14ac:dyDescent="0.25">
      <c r="A1336"/>
      <c r="AA1336"/>
      <c r="BQ1336" s="100">
        <v>57001</v>
      </c>
      <c r="BR1336" s="95" t="s">
        <v>106</v>
      </c>
      <c r="BS1336" s="95" t="s">
        <v>136</v>
      </c>
    </row>
    <row r="1337" spans="1:71" x14ac:dyDescent="0.25">
      <c r="A1337"/>
      <c r="AA1337"/>
      <c r="BQ1337" s="100">
        <v>57101</v>
      </c>
      <c r="BR1337" s="95" t="s">
        <v>106</v>
      </c>
      <c r="BS1337" s="95" t="s">
        <v>136</v>
      </c>
    </row>
    <row r="1338" spans="1:71" x14ac:dyDescent="0.25">
      <c r="A1338"/>
      <c r="AA1338"/>
      <c r="BQ1338" s="100">
        <v>57201</v>
      </c>
      <c r="BR1338" s="95" t="s">
        <v>106</v>
      </c>
      <c r="BS1338" s="95" t="s">
        <v>136</v>
      </c>
    </row>
    <row r="1339" spans="1:71" x14ac:dyDescent="0.25">
      <c r="A1339"/>
      <c r="AA1339"/>
      <c r="BQ1339" s="100">
        <v>58001</v>
      </c>
      <c r="BR1339" s="95" t="s">
        <v>109</v>
      </c>
      <c r="BS1339" s="95" t="s">
        <v>141</v>
      </c>
    </row>
    <row r="1340" spans="1:71" x14ac:dyDescent="0.25">
      <c r="A1340"/>
      <c r="AA1340"/>
      <c r="BQ1340" s="100">
        <v>58221</v>
      </c>
      <c r="BR1340" s="95" t="s">
        <v>109</v>
      </c>
      <c r="BS1340" s="95" t="s">
        <v>141</v>
      </c>
    </row>
    <row r="1341" spans="1:71" x14ac:dyDescent="0.25">
      <c r="A1341"/>
      <c r="AA1341"/>
      <c r="BQ1341" s="100">
        <v>58222</v>
      </c>
      <c r="BR1341" s="95" t="s">
        <v>109</v>
      </c>
      <c r="BS1341" s="95" t="s">
        <v>141</v>
      </c>
    </row>
    <row r="1342" spans="1:71" x14ac:dyDescent="0.25">
      <c r="A1342"/>
      <c r="AA1342"/>
      <c r="BQ1342" s="100">
        <v>58223</v>
      </c>
      <c r="BR1342" s="95" t="s">
        <v>109</v>
      </c>
      <c r="BS1342" s="95" t="s">
        <v>141</v>
      </c>
    </row>
    <row r="1343" spans="1:71" x14ac:dyDescent="0.25">
      <c r="A1343"/>
      <c r="AA1343"/>
      <c r="BQ1343" s="100">
        <v>58224</v>
      </c>
      <c r="BR1343" s="95" t="s">
        <v>109</v>
      </c>
      <c r="BS1343" s="95" t="s">
        <v>141</v>
      </c>
    </row>
    <row r="1344" spans="1:71" x14ac:dyDescent="0.25">
      <c r="A1344"/>
      <c r="AA1344"/>
      <c r="BQ1344" s="100">
        <v>58231</v>
      </c>
      <c r="BR1344" s="95" t="s">
        <v>109</v>
      </c>
      <c r="BS1344" s="95" t="s">
        <v>141</v>
      </c>
    </row>
    <row r="1345" spans="1:71" x14ac:dyDescent="0.25">
      <c r="A1345"/>
      <c r="AA1345"/>
      <c r="BQ1345" s="100">
        <v>58232</v>
      </c>
      <c r="BR1345" s="95" t="s">
        <v>109</v>
      </c>
      <c r="BS1345" s="95" t="s">
        <v>141</v>
      </c>
    </row>
    <row r="1346" spans="1:71" x14ac:dyDescent="0.25">
      <c r="A1346"/>
      <c r="AA1346"/>
      <c r="BQ1346" s="100">
        <v>58233</v>
      </c>
      <c r="BR1346" s="95" t="s">
        <v>109</v>
      </c>
      <c r="BS1346" s="95" t="s">
        <v>141</v>
      </c>
    </row>
    <row r="1347" spans="1:71" x14ac:dyDescent="0.25">
      <c r="A1347"/>
      <c r="AA1347"/>
      <c r="BQ1347" s="100">
        <v>58234</v>
      </c>
      <c r="BR1347" s="95" t="s">
        <v>109</v>
      </c>
      <c r="BS1347" s="95" t="s">
        <v>141</v>
      </c>
    </row>
    <row r="1348" spans="1:71" x14ac:dyDescent="0.25">
      <c r="A1348"/>
      <c r="AA1348"/>
      <c r="BQ1348" s="100">
        <v>58235</v>
      </c>
      <c r="BR1348" s="95" t="s">
        <v>109</v>
      </c>
      <c r="BS1348" s="95" t="s">
        <v>141</v>
      </c>
    </row>
    <row r="1349" spans="1:71" x14ac:dyDescent="0.25">
      <c r="A1349"/>
      <c r="AA1349"/>
      <c r="BQ1349" s="100">
        <v>58241</v>
      </c>
      <c r="BR1349" s="95" t="s">
        <v>109</v>
      </c>
      <c r="BS1349" s="95" t="s">
        <v>141</v>
      </c>
    </row>
    <row r="1350" spans="1:71" x14ac:dyDescent="0.25">
      <c r="A1350"/>
      <c r="AA1350"/>
      <c r="BQ1350" s="100">
        <v>58242</v>
      </c>
      <c r="BR1350" s="95" t="s">
        <v>109</v>
      </c>
      <c r="BS1350" s="95" t="s">
        <v>141</v>
      </c>
    </row>
    <row r="1351" spans="1:71" x14ac:dyDescent="0.25">
      <c r="A1351"/>
      <c r="AA1351"/>
      <c r="BQ1351" s="100">
        <v>58243</v>
      </c>
      <c r="BR1351" s="95" t="s">
        <v>109</v>
      </c>
      <c r="BS1351" s="95" t="s">
        <v>141</v>
      </c>
    </row>
    <row r="1352" spans="1:71" x14ac:dyDescent="0.25">
      <c r="A1352"/>
      <c r="AA1352"/>
      <c r="BQ1352" s="100">
        <v>58244</v>
      </c>
      <c r="BR1352" s="95" t="s">
        <v>109</v>
      </c>
      <c r="BS1352" s="95" t="s">
        <v>141</v>
      </c>
    </row>
    <row r="1353" spans="1:71" x14ac:dyDescent="0.25">
      <c r="A1353"/>
      <c r="AA1353"/>
      <c r="BQ1353" s="100">
        <v>58245</v>
      </c>
      <c r="BR1353" s="95" t="s">
        <v>109</v>
      </c>
      <c r="BS1353" s="95" t="s">
        <v>141</v>
      </c>
    </row>
    <row r="1354" spans="1:71" x14ac:dyDescent="0.25">
      <c r="A1354"/>
      <c r="AA1354"/>
      <c r="BQ1354" s="100">
        <v>58251</v>
      </c>
      <c r="BR1354" s="95" t="s">
        <v>109</v>
      </c>
      <c r="BS1354" s="95" t="s">
        <v>141</v>
      </c>
    </row>
    <row r="1355" spans="1:71" x14ac:dyDescent="0.25">
      <c r="A1355"/>
      <c r="AA1355"/>
      <c r="BQ1355" s="100">
        <v>58252</v>
      </c>
      <c r="BR1355" s="95" t="s">
        <v>109</v>
      </c>
      <c r="BS1355" s="95" t="s">
        <v>141</v>
      </c>
    </row>
    <row r="1356" spans="1:71" x14ac:dyDescent="0.25">
      <c r="A1356"/>
      <c r="AA1356"/>
      <c r="BQ1356" s="100">
        <v>58253</v>
      </c>
      <c r="BR1356" s="95" t="s">
        <v>109</v>
      </c>
      <c r="BS1356" s="95" t="s">
        <v>141</v>
      </c>
    </row>
    <row r="1357" spans="1:71" x14ac:dyDescent="0.25">
      <c r="A1357"/>
      <c r="AA1357"/>
      <c r="BQ1357" s="100">
        <v>58254</v>
      </c>
      <c r="BR1357" s="95" t="s">
        <v>109</v>
      </c>
      <c r="BS1357" s="95" t="s">
        <v>141</v>
      </c>
    </row>
    <row r="1358" spans="1:71" x14ac:dyDescent="0.25">
      <c r="A1358"/>
      <c r="AA1358"/>
      <c r="BQ1358" s="100">
        <v>58255</v>
      </c>
      <c r="BR1358" s="95" t="s">
        <v>109</v>
      </c>
      <c r="BS1358" s="95" t="s">
        <v>141</v>
      </c>
    </row>
    <row r="1359" spans="1:71" x14ac:dyDescent="0.25">
      <c r="A1359"/>
      <c r="AA1359"/>
      <c r="BQ1359" s="100">
        <v>58256</v>
      </c>
      <c r="BR1359" s="95" t="s">
        <v>109</v>
      </c>
      <c r="BS1359" s="95" t="s">
        <v>141</v>
      </c>
    </row>
    <row r="1360" spans="1:71" x14ac:dyDescent="0.25">
      <c r="A1360"/>
      <c r="AA1360"/>
      <c r="BQ1360" s="100">
        <v>58257</v>
      </c>
      <c r="BR1360" s="95" t="s">
        <v>109</v>
      </c>
      <c r="BS1360" s="95" t="s">
        <v>141</v>
      </c>
    </row>
    <row r="1361" spans="1:71" x14ac:dyDescent="0.25">
      <c r="A1361"/>
      <c r="AA1361"/>
      <c r="BQ1361" s="100">
        <v>58261</v>
      </c>
      <c r="BR1361" s="95" t="s">
        <v>109</v>
      </c>
      <c r="BS1361" s="95" t="s">
        <v>141</v>
      </c>
    </row>
    <row r="1362" spans="1:71" x14ac:dyDescent="0.25">
      <c r="A1362"/>
      <c r="AA1362"/>
      <c r="BQ1362" s="100">
        <v>58262</v>
      </c>
      <c r="BR1362" s="95" t="s">
        <v>109</v>
      </c>
      <c r="BS1362" s="95" t="s">
        <v>141</v>
      </c>
    </row>
    <row r="1363" spans="1:71" x14ac:dyDescent="0.25">
      <c r="A1363"/>
      <c r="AA1363"/>
      <c r="BQ1363" s="100">
        <v>58263</v>
      </c>
      <c r="BR1363" s="95" t="s">
        <v>109</v>
      </c>
      <c r="BS1363" s="95" t="s">
        <v>141</v>
      </c>
    </row>
    <row r="1364" spans="1:71" x14ac:dyDescent="0.25">
      <c r="A1364"/>
      <c r="AA1364"/>
      <c r="BQ1364" s="100">
        <v>58264</v>
      </c>
      <c r="BR1364" s="95" t="s">
        <v>109</v>
      </c>
      <c r="BS1364" s="95" t="s">
        <v>141</v>
      </c>
    </row>
    <row r="1365" spans="1:71" x14ac:dyDescent="0.25">
      <c r="A1365"/>
      <c r="AA1365"/>
      <c r="BQ1365" s="100">
        <v>58265</v>
      </c>
      <c r="BR1365" s="95" t="s">
        <v>109</v>
      </c>
      <c r="BS1365" s="95" t="s">
        <v>141</v>
      </c>
    </row>
    <row r="1366" spans="1:71" x14ac:dyDescent="0.25">
      <c r="A1366"/>
      <c r="AA1366"/>
      <c r="BQ1366" s="100">
        <v>58266</v>
      </c>
      <c r="BR1366" s="95" t="s">
        <v>109</v>
      </c>
      <c r="BS1366" s="95" t="s">
        <v>141</v>
      </c>
    </row>
    <row r="1367" spans="1:71" x14ac:dyDescent="0.25">
      <c r="A1367"/>
      <c r="AA1367"/>
      <c r="BQ1367" s="100">
        <v>58271</v>
      </c>
      <c r="BR1367" s="95" t="s">
        <v>109</v>
      </c>
      <c r="BS1367" s="95" t="s">
        <v>141</v>
      </c>
    </row>
    <row r="1368" spans="1:71" x14ac:dyDescent="0.25">
      <c r="A1368"/>
      <c r="AA1368"/>
      <c r="BQ1368" s="100">
        <v>58272</v>
      </c>
      <c r="BR1368" s="95" t="s">
        <v>109</v>
      </c>
      <c r="BS1368" s="95" t="s">
        <v>141</v>
      </c>
    </row>
    <row r="1369" spans="1:71" x14ac:dyDescent="0.25">
      <c r="A1369"/>
      <c r="AA1369"/>
      <c r="BQ1369" s="100">
        <v>58273</v>
      </c>
      <c r="BR1369" s="95" t="s">
        <v>109</v>
      </c>
      <c r="BS1369" s="95" t="s">
        <v>141</v>
      </c>
    </row>
    <row r="1370" spans="1:71" x14ac:dyDescent="0.25">
      <c r="A1370"/>
      <c r="AA1370"/>
      <c r="BQ1370" s="100">
        <v>58274</v>
      </c>
      <c r="BR1370" s="95" t="s">
        <v>109</v>
      </c>
      <c r="BS1370" s="95" t="s">
        <v>141</v>
      </c>
    </row>
    <row r="1371" spans="1:71" x14ac:dyDescent="0.25">
      <c r="A1371"/>
      <c r="AA1371"/>
      <c r="BQ1371" s="100">
        <v>58276</v>
      </c>
      <c r="BR1371" s="95" t="s">
        <v>109</v>
      </c>
      <c r="BS1371" s="95" t="s">
        <v>141</v>
      </c>
    </row>
    <row r="1372" spans="1:71" x14ac:dyDescent="0.25">
      <c r="A1372"/>
      <c r="AA1372"/>
      <c r="BQ1372" s="100">
        <v>58277</v>
      </c>
      <c r="BR1372" s="95" t="s">
        <v>109</v>
      </c>
      <c r="BS1372" s="95" t="s">
        <v>141</v>
      </c>
    </row>
    <row r="1373" spans="1:71" x14ac:dyDescent="0.25">
      <c r="A1373"/>
      <c r="AA1373"/>
      <c r="BQ1373" s="100">
        <v>58281</v>
      </c>
      <c r="BR1373" s="95" t="s">
        <v>109</v>
      </c>
      <c r="BS1373" s="95" t="s">
        <v>141</v>
      </c>
    </row>
    <row r="1374" spans="1:71" x14ac:dyDescent="0.25">
      <c r="A1374"/>
      <c r="AA1374"/>
      <c r="BQ1374" s="100">
        <v>58282</v>
      </c>
      <c r="BR1374" s="95" t="s">
        <v>109</v>
      </c>
      <c r="BS1374" s="95" t="s">
        <v>141</v>
      </c>
    </row>
    <row r="1375" spans="1:71" x14ac:dyDescent="0.25">
      <c r="A1375"/>
      <c r="AA1375"/>
      <c r="BQ1375" s="100">
        <v>58283</v>
      </c>
      <c r="BR1375" s="95" t="s">
        <v>109</v>
      </c>
      <c r="BS1375" s="95" t="s">
        <v>141</v>
      </c>
    </row>
    <row r="1376" spans="1:71" x14ac:dyDescent="0.25">
      <c r="A1376"/>
      <c r="AA1376"/>
      <c r="BQ1376" s="100">
        <v>58286</v>
      </c>
      <c r="BR1376" s="95" t="s">
        <v>109</v>
      </c>
      <c r="BS1376" s="95" t="s">
        <v>141</v>
      </c>
    </row>
    <row r="1377" spans="1:71" x14ac:dyDescent="0.25">
      <c r="A1377"/>
      <c r="AA1377"/>
      <c r="BQ1377" s="100">
        <v>58287</v>
      </c>
      <c r="BR1377" s="95" t="s">
        <v>109</v>
      </c>
      <c r="BS1377" s="95" t="s">
        <v>141</v>
      </c>
    </row>
    <row r="1378" spans="1:71" x14ac:dyDescent="0.25">
      <c r="A1378"/>
      <c r="AA1378"/>
      <c r="BQ1378" s="100">
        <v>58291</v>
      </c>
      <c r="BR1378" s="95" t="s">
        <v>109</v>
      </c>
      <c r="BS1378" s="95" t="s">
        <v>141</v>
      </c>
    </row>
    <row r="1379" spans="1:71" x14ac:dyDescent="0.25">
      <c r="A1379"/>
      <c r="AA1379"/>
      <c r="BQ1379" s="100">
        <v>58292</v>
      </c>
      <c r="BR1379" s="95" t="s">
        <v>109</v>
      </c>
      <c r="BS1379" s="95" t="s">
        <v>141</v>
      </c>
    </row>
    <row r="1380" spans="1:71" x14ac:dyDescent="0.25">
      <c r="A1380"/>
      <c r="AA1380"/>
      <c r="BQ1380" s="100">
        <v>58293</v>
      </c>
      <c r="BR1380" s="95" t="s">
        <v>109</v>
      </c>
      <c r="BS1380" s="95" t="s">
        <v>141</v>
      </c>
    </row>
    <row r="1381" spans="1:71" x14ac:dyDescent="0.25">
      <c r="A1381"/>
      <c r="AA1381"/>
      <c r="BQ1381" s="100">
        <v>58294</v>
      </c>
      <c r="BR1381" s="95" t="s">
        <v>109</v>
      </c>
      <c r="BS1381" s="95" t="s">
        <v>141</v>
      </c>
    </row>
    <row r="1382" spans="1:71" x14ac:dyDescent="0.25">
      <c r="A1382"/>
      <c r="AA1382"/>
      <c r="BQ1382" s="100">
        <v>58301</v>
      </c>
      <c r="BR1382" s="95" t="s">
        <v>109</v>
      </c>
      <c r="BS1382" s="95" t="s">
        <v>141</v>
      </c>
    </row>
    <row r="1383" spans="1:71" x14ac:dyDescent="0.25">
      <c r="A1383"/>
      <c r="AA1383"/>
      <c r="BQ1383" s="100">
        <v>58401</v>
      </c>
      <c r="BR1383" s="95" t="s">
        <v>109</v>
      </c>
      <c r="BS1383" s="95" t="s">
        <v>141</v>
      </c>
    </row>
    <row r="1384" spans="1:71" x14ac:dyDescent="0.25">
      <c r="A1384"/>
      <c r="AA1384"/>
      <c r="BQ1384" s="100">
        <v>58601</v>
      </c>
      <c r="BR1384" s="95" t="s">
        <v>110</v>
      </c>
      <c r="BS1384" s="95" t="s">
        <v>141</v>
      </c>
    </row>
    <row r="1385" spans="1:71" x14ac:dyDescent="0.25">
      <c r="A1385"/>
      <c r="AA1385"/>
      <c r="BQ1385" s="100">
        <v>58603</v>
      </c>
      <c r="BR1385" s="95" t="s">
        <v>110</v>
      </c>
      <c r="BS1385" s="95" t="s">
        <v>141</v>
      </c>
    </row>
    <row r="1386" spans="1:71" x14ac:dyDescent="0.25">
      <c r="A1386"/>
      <c r="AA1386"/>
      <c r="BQ1386" s="100">
        <v>58801</v>
      </c>
      <c r="BR1386" s="95" t="s">
        <v>110</v>
      </c>
      <c r="BS1386" s="95" t="s">
        <v>141</v>
      </c>
    </row>
    <row r="1387" spans="1:71" x14ac:dyDescent="0.25">
      <c r="A1387"/>
      <c r="AA1387"/>
      <c r="BQ1387" s="100">
        <v>58805</v>
      </c>
      <c r="BR1387" s="95" t="s">
        <v>110</v>
      </c>
      <c r="BS1387" s="95" t="s">
        <v>141</v>
      </c>
    </row>
    <row r="1388" spans="1:71" x14ac:dyDescent="0.25">
      <c r="A1388"/>
      <c r="AA1388"/>
      <c r="BQ1388" s="100">
        <v>58811</v>
      </c>
      <c r="BR1388" s="95" t="s">
        <v>110</v>
      </c>
      <c r="BS1388" s="95" t="s">
        <v>141</v>
      </c>
    </row>
    <row r="1389" spans="1:71" x14ac:dyDescent="0.25">
      <c r="A1389"/>
      <c r="AA1389"/>
      <c r="BQ1389" s="100">
        <v>58812</v>
      </c>
      <c r="BR1389" s="95" t="s">
        <v>110</v>
      </c>
      <c r="BS1389" s="95" t="s">
        <v>141</v>
      </c>
    </row>
    <row r="1390" spans="1:71" x14ac:dyDescent="0.25">
      <c r="A1390"/>
      <c r="AA1390"/>
      <c r="BQ1390" s="100">
        <v>58813</v>
      </c>
      <c r="BR1390" s="95" t="s">
        <v>110</v>
      </c>
      <c r="BS1390" s="95" t="s">
        <v>141</v>
      </c>
    </row>
    <row r="1391" spans="1:71" x14ac:dyDescent="0.25">
      <c r="A1391"/>
      <c r="AA1391"/>
      <c r="BQ1391" s="100">
        <v>58821</v>
      </c>
      <c r="BR1391" s="95" t="s">
        <v>110</v>
      </c>
      <c r="BS1391" s="95" t="s">
        <v>141</v>
      </c>
    </row>
    <row r="1392" spans="1:71" x14ac:dyDescent="0.25">
      <c r="A1392"/>
      <c r="AA1392"/>
      <c r="BQ1392" s="100">
        <v>58822</v>
      </c>
      <c r="BR1392" s="95" t="s">
        <v>110</v>
      </c>
      <c r="BS1392" s="95" t="s">
        <v>141</v>
      </c>
    </row>
    <row r="1393" spans="1:71" x14ac:dyDescent="0.25">
      <c r="A1393"/>
      <c r="AA1393"/>
      <c r="BQ1393" s="100">
        <v>58823</v>
      </c>
      <c r="BR1393" s="95" t="s">
        <v>110</v>
      </c>
      <c r="BS1393" s="95" t="s">
        <v>141</v>
      </c>
    </row>
    <row r="1394" spans="1:71" x14ac:dyDescent="0.25">
      <c r="A1394"/>
      <c r="AA1394"/>
      <c r="BQ1394" s="100">
        <v>58824</v>
      </c>
      <c r="BR1394" s="95" t="s">
        <v>110</v>
      </c>
      <c r="BS1394" s="95" t="s">
        <v>141</v>
      </c>
    </row>
    <row r="1395" spans="1:71" x14ac:dyDescent="0.25">
      <c r="A1395"/>
      <c r="AA1395"/>
      <c r="BQ1395" s="100">
        <v>58825</v>
      </c>
      <c r="BR1395" s="95" t="s">
        <v>110</v>
      </c>
      <c r="BS1395" s="95" t="s">
        <v>141</v>
      </c>
    </row>
    <row r="1396" spans="1:71" x14ac:dyDescent="0.25">
      <c r="A1396"/>
      <c r="AA1396"/>
      <c r="BQ1396" s="100">
        <v>58826</v>
      </c>
      <c r="BR1396" s="95" t="s">
        <v>110</v>
      </c>
      <c r="BS1396" s="95" t="s">
        <v>141</v>
      </c>
    </row>
    <row r="1397" spans="1:71" x14ac:dyDescent="0.25">
      <c r="A1397"/>
      <c r="AA1397"/>
      <c r="BQ1397" s="100">
        <v>58827</v>
      </c>
      <c r="BR1397" s="95" t="s">
        <v>110</v>
      </c>
      <c r="BS1397" s="95" t="s">
        <v>141</v>
      </c>
    </row>
    <row r="1398" spans="1:71" x14ac:dyDescent="0.25">
      <c r="A1398"/>
      <c r="AA1398"/>
      <c r="BQ1398" s="100">
        <v>58831</v>
      </c>
      <c r="BR1398" s="95" t="s">
        <v>110</v>
      </c>
      <c r="BS1398" s="95" t="s">
        <v>141</v>
      </c>
    </row>
    <row r="1399" spans="1:71" x14ac:dyDescent="0.25">
      <c r="A1399"/>
      <c r="AA1399"/>
      <c r="BQ1399" s="100">
        <v>58832</v>
      </c>
      <c r="BR1399" s="95" t="s">
        <v>110</v>
      </c>
      <c r="BS1399" s="95" t="s">
        <v>141</v>
      </c>
    </row>
    <row r="1400" spans="1:71" x14ac:dyDescent="0.25">
      <c r="A1400"/>
      <c r="AA1400"/>
      <c r="BQ1400" s="100">
        <v>58833</v>
      </c>
      <c r="BR1400" s="95" t="s">
        <v>110</v>
      </c>
      <c r="BS1400" s="95" t="s">
        <v>141</v>
      </c>
    </row>
    <row r="1401" spans="1:71" x14ac:dyDescent="0.25">
      <c r="A1401"/>
      <c r="AA1401"/>
      <c r="BQ1401" s="100">
        <v>58834</v>
      </c>
      <c r="BR1401" s="95" t="s">
        <v>110</v>
      </c>
      <c r="BS1401" s="95" t="s">
        <v>141</v>
      </c>
    </row>
    <row r="1402" spans="1:71" x14ac:dyDescent="0.25">
      <c r="A1402"/>
      <c r="AA1402"/>
      <c r="BQ1402" s="100">
        <v>58835</v>
      </c>
      <c r="BR1402" s="95" t="s">
        <v>110</v>
      </c>
      <c r="BS1402" s="95" t="s">
        <v>141</v>
      </c>
    </row>
    <row r="1403" spans="1:71" x14ac:dyDescent="0.25">
      <c r="A1403"/>
      <c r="AA1403"/>
      <c r="BQ1403" s="100">
        <v>58841</v>
      </c>
      <c r="BR1403" s="95" t="s">
        <v>110</v>
      </c>
      <c r="BS1403" s="95" t="s">
        <v>141</v>
      </c>
    </row>
    <row r="1404" spans="1:71" x14ac:dyDescent="0.25">
      <c r="A1404"/>
      <c r="AA1404"/>
      <c r="BQ1404" s="100">
        <v>58842</v>
      </c>
      <c r="BR1404" s="95" t="s">
        <v>110</v>
      </c>
      <c r="BS1404" s="95" t="s">
        <v>141</v>
      </c>
    </row>
    <row r="1405" spans="1:71" x14ac:dyDescent="0.25">
      <c r="A1405"/>
      <c r="AA1405"/>
      <c r="BQ1405" s="100">
        <v>58844</v>
      </c>
      <c r="BR1405" s="95" t="s">
        <v>110</v>
      </c>
      <c r="BS1405" s="95" t="s">
        <v>141</v>
      </c>
    </row>
    <row r="1406" spans="1:71" x14ac:dyDescent="0.25">
      <c r="A1406"/>
      <c r="AA1406"/>
      <c r="BQ1406" s="100">
        <v>58845</v>
      </c>
      <c r="BR1406" s="95" t="s">
        <v>110</v>
      </c>
      <c r="BS1406" s="95" t="s">
        <v>141</v>
      </c>
    </row>
    <row r="1407" spans="1:71" x14ac:dyDescent="0.25">
      <c r="A1407"/>
      <c r="AA1407"/>
      <c r="BQ1407" s="100">
        <v>58851</v>
      </c>
      <c r="BR1407" s="95" t="s">
        <v>110</v>
      </c>
      <c r="BS1407" s="95" t="s">
        <v>141</v>
      </c>
    </row>
    <row r="1408" spans="1:71" x14ac:dyDescent="0.25">
      <c r="A1408"/>
      <c r="AA1408"/>
      <c r="BQ1408" s="100">
        <v>58852</v>
      </c>
      <c r="BR1408" s="95" t="s">
        <v>110</v>
      </c>
      <c r="BS1408" s="95" t="s">
        <v>141</v>
      </c>
    </row>
    <row r="1409" spans="1:71" x14ac:dyDescent="0.25">
      <c r="A1409"/>
      <c r="AA1409"/>
      <c r="BQ1409" s="100">
        <v>58854</v>
      </c>
      <c r="BR1409" s="95" t="s">
        <v>110</v>
      </c>
      <c r="BS1409" s="95" t="s">
        <v>141</v>
      </c>
    </row>
    <row r="1410" spans="1:71" x14ac:dyDescent="0.25">
      <c r="A1410"/>
      <c r="AA1410"/>
      <c r="BQ1410" s="100">
        <v>58856</v>
      </c>
      <c r="BR1410" s="95" t="s">
        <v>110</v>
      </c>
      <c r="BS1410" s="95" t="s">
        <v>141</v>
      </c>
    </row>
    <row r="1411" spans="1:71" x14ac:dyDescent="0.25">
      <c r="A1411"/>
      <c r="AA1411"/>
      <c r="BQ1411" s="100">
        <v>58861</v>
      </c>
      <c r="BR1411" s="95" t="s">
        <v>110</v>
      </c>
      <c r="BS1411" s="95" t="s">
        <v>141</v>
      </c>
    </row>
    <row r="1412" spans="1:71" x14ac:dyDescent="0.25">
      <c r="A1412"/>
      <c r="AA1412"/>
      <c r="BQ1412" s="100">
        <v>58862</v>
      </c>
      <c r="BR1412" s="95" t="s">
        <v>110</v>
      </c>
      <c r="BS1412" s="95" t="s">
        <v>141</v>
      </c>
    </row>
    <row r="1413" spans="1:71" x14ac:dyDescent="0.25">
      <c r="A1413"/>
      <c r="AA1413"/>
      <c r="BQ1413" s="100">
        <v>58864</v>
      </c>
      <c r="BR1413" s="95" t="s">
        <v>110</v>
      </c>
      <c r="BS1413" s="95" t="s">
        <v>141</v>
      </c>
    </row>
    <row r="1414" spans="1:71" x14ac:dyDescent="0.25">
      <c r="A1414"/>
      <c r="AA1414"/>
      <c r="BQ1414" s="100">
        <v>58865</v>
      </c>
      <c r="BR1414" s="95" t="s">
        <v>110</v>
      </c>
      <c r="BS1414" s="95" t="s">
        <v>141</v>
      </c>
    </row>
    <row r="1415" spans="1:71" x14ac:dyDescent="0.25">
      <c r="A1415"/>
      <c r="AA1415"/>
      <c r="BQ1415" s="100">
        <v>58866</v>
      </c>
      <c r="BR1415" s="95" t="s">
        <v>110</v>
      </c>
      <c r="BS1415" s="95" t="s">
        <v>141</v>
      </c>
    </row>
    <row r="1416" spans="1:71" x14ac:dyDescent="0.25">
      <c r="A1416"/>
      <c r="AA1416"/>
      <c r="BQ1416" s="100">
        <v>58867</v>
      </c>
      <c r="BR1416" s="95" t="s">
        <v>110</v>
      </c>
      <c r="BS1416" s="95" t="s">
        <v>141</v>
      </c>
    </row>
    <row r="1417" spans="1:71" x14ac:dyDescent="0.25">
      <c r="A1417"/>
      <c r="AA1417"/>
      <c r="BQ1417" s="100">
        <v>58901</v>
      </c>
      <c r="BR1417" s="95" t="s">
        <v>110</v>
      </c>
      <c r="BS1417" s="95" t="s">
        <v>141</v>
      </c>
    </row>
    <row r="1418" spans="1:71" x14ac:dyDescent="0.25">
      <c r="A1418"/>
      <c r="AA1418"/>
      <c r="BQ1418" s="100">
        <v>59101</v>
      </c>
      <c r="BR1418" s="95" t="s">
        <v>111</v>
      </c>
      <c r="BS1418" s="95" t="s">
        <v>141</v>
      </c>
    </row>
    <row r="1419" spans="1:71" x14ac:dyDescent="0.25">
      <c r="A1419"/>
      <c r="AA1419"/>
      <c r="BQ1419" s="100">
        <v>59102</v>
      </c>
      <c r="BR1419" s="95" t="s">
        <v>111</v>
      </c>
      <c r="BS1419" s="95" t="s">
        <v>141</v>
      </c>
    </row>
    <row r="1420" spans="1:71" x14ac:dyDescent="0.25">
      <c r="A1420"/>
      <c r="AA1420"/>
      <c r="BQ1420" s="100">
        <v>59201</v>
      </c>
      <c r="BR1420" s="95" t="s">
        <v>111</v>
      </c>
      <c r="BS1420" s="95" t="s">
        <v>141</v>
      </c>
    </row>
    <row r="1421" spans="1:71" x14ac:dyDescent="0.25">
      <c r="A1421"/>
      <c r="AA1421"/>
      <c r="BQ1421" s="100">
        <v>59202</v>
      </c>
      <c r="BR1421" s="95" t="s">
        <v>111</v>
      </c>
      <c r="BS1421" s="95" t="s">
        <v>141</v>
      </c>
    </row>
    <row r="1422" spans="1:71" x14ac:dyDescent="0.25">
      <c r="A1422"/>
      <c r="AA1422"/>
      <c r="BQ1422" s="100">
        <v>59203</v>
      </c>
      <c r="BR1422" s="95" t="s">
        <v>111</v>
      </c>
      <c r="BS1422" s="95" t="s">
        <v>141</v>
      </c>
    </row>
    <row r="1423" spans="1:71" x14ac:dyDescent="0.25">
      <c r="A1423"/>
      <c r="AA1423"/>
      <c r="BQ1423" s="100">
        <v>59204</v>
      </c>
      <c r="BR1423" s="95" t="s">
        <v>111</v>
      </c>
      <c r="BS1423" s="95" t="s">
        <v>141</v>
      </c>
    </row>
    <row r="1424" spans="1:71" x14ac:dyDescent="0.25">
      <c r="A1424"/>
      <c r="AA1424"/>
      <c r="BQ1424" s="100">
        <v>59211</v>
      </c>
      <c r="BR1424" s="95" t="s">
        <v>111</v>
      </c>
      <c r="BS1424" s="95" t="s">
        <v>141</v>
      </c>
    </row>
    <row r="1425" spans="1:71" x14ac:dyDescent="0.25">
      <c r="A1425"/>
      <c r="AA1425"/>
      <c r="BQ1425" s="100">
        <v>59212</v>
      </c>
      <c r="BR1425" s="95" t="s">
        <v>111</v>
      </c>
      <c r="BS1425" s="95" t="s">
        <v>141</v>
      </c>
    </row>
    <row r="1426" spans="1:71" x14ac:dyDescent="0.25">
      <c r="A1426"/>
      <c r="AA1426"/>
      <c r="BQ1426" s="100">
        <v>59213</v>
      </c>
      <c r="BR1426" s="95" t="s">
        <v>111</v>
      </c>
      <c r="BS1426" s="95" t="s">
        <v>141</v>
      </c>
    </row>
    <row r="1427" spans="1:71" x14ac:dyDescent="0.25">
      <c r="A1427"/>
      <c r="AA1427"/>
      <c r="BQ1427" s="100">
        <v>59214</v>
      </c>
      <c r="BR1427" s="95" t="s">
        <v>111</v>
      </c>
      <c r="BS1427" s="95" t="s">
        <v>141</v>
      </c>
    </row>
    <row r="1428" spans="1:71" x14ac:dyDescent="0.25">
      <c r="A1428"/>
      <c r="AA1428"/>
      <c r="BQ1428" s="100">
        <v>59221</v>
      </c>
      <c r="BR1428" s="95" t="s">
        <v>111</v>
      </c>
      <c r="BS1428" s="95" t="s">
        <v>141</v>
      </c>
    </row>
    <row r="1429" spans="1:71" x14ac:dyDescent="0.25">
      <c r="A1429"/>
      <c r="AA1429"/>
      <c r="BQ1429" s="100">
        <v>59231</v>
      </c>
      <c r="BR1429" s="95" t="s">
        <v>111</v>
      </c>
      <c r="BS1429" s="95" t="s">
        <v>141</v>
      </c>
    </row>
    <row r="1430" spans="1:71" x14ac:dyDescent="0.25">
      <c r="A1430"/>
      <c r="AA1430"/>
      <c r="BQ1430" s="100">
        <v>59232</v>
      </c>
      <c r="BR1430" s="95" t="s">
        <v>111</v>
      </c>
      <c r="BS1430" s="95" t="s">
        <v>141</v>
      </c>
    </row>
    <row r="1431" spans="1:71" x14ac:dyDescent="0.25">
      <c r="A1431"/>
      <c r="AA1431"/>
      <c r="BQ1431" s="100">
        <v>59233</v>
      </c>
      <c r="BR1431" s="95" t="s">
        <v>111</v>
      </c>
      <c r="BS1431" s="95" t="s">
        <v>141</v>
      </c>
    </row>
    <row r="1432" spans="1:71" x14ac:dyDescent="0.25">
      <c r="A1432"/>
      <c r="AA1432"/>
      <c r="BQ1432" s="100">
        <v>59241</v>
      </c>
      <c r="BR1432" s="95" t="s">
        <v>111</v>
      </c>
      <c r="BS1432" s="95" t="s">
        <v>141</v>
      </c>
    </row>
    <row r="1433" spans="1:71" x14ac:dyDescent="0.25">
      <c r="A1433"/>
      <c r="AA1433"/>
      <c r="BQ1433" s="100">
        <v>59242</v>
      </c>
      <c r="BR1433" s="95" t="s">
        <v>111</v>
      </c>
      <c r="BS1433" s="95" t="s">
        <v>141</v>
      </c>
    </row>
    <row r="1434" spans="1:71" x14ac:dyDescent="0.25">
      <c r="A1434"/>
      <c r="AA1434"/>
      <c r="BQ1434" s="100">
        <v>59244</v>
      </c>
      <c r="BR1434" s="95" t="s">
        <v>111</v>
      </c>
      <c r="BS1434" s="95" t="s">
        <v>141</v>
      </c>
    </row>
    <row r="1435" spans="1:71" x14ac:dyDescent="0.25">
      <c r="A1435"/>
      <c r="AA1435"/>
      <c r="BQ1435" s="100">
        <v>59245</v>
      </c>
      <c r="BR1435" s="95" t="s">
        <v>111</v>
      </c>
      <c r="BS1435" s="95" t="s">
        <v>141</v>
      </c>
    </row>
    <row r="1436" spans="1:71" x14ac:dyDescent="0.25">
      <c r="A1436"/>
      <c r="AA1436"/>
      <c r="BQ1436" s="100">
        <v>59251</v>
      </c>
      <c r="BR1436" s="95" t="s">
        <v>111</v>
      </c>
      <c r="BS1436" s="95" t="s">
        <v>141</v>
      </c>
    </row>
    <row r="1437" spans="1:71" x14ac:dyDescent="0.25">
      <c r="A1437"/>
      <c r="AA1437"/>
      <c r="BQ1437" s="100">
        <v>59252</v>
      </c>
      <c r="BR1437" s="95" t="s">
        <v>111</v>
      </c>
      <c r="BS1437" s="95" t="s">
        <v>141</v>
      </c>
    </row>
    <row r="1438" spans="1:71" x14ac:dyDescent="0.25">
      <c r="A1438"/>
      <c r="AA1438"/>
      <c r="BQ1438" s="100">
        <v>59253</v>
      </c>
      <c r="BR1438" s="95" t="s">
        <v>111</v>
      </c>
      <c r="BS1438" s="95" t="s">
        <v>141</v>
      </c>
    </row>
    <row r="1439" spans="1:71" x14ac:dyDescent="0.25">
      <c r="A1439"/>
      <c r="AA1439"/>
      <c r="BQ1439" s="100">
        <v>59254</v>
      </c>
      <c r="BR1439" s="95" t="s">
        <v>111</v>
      </c>
      <c r="BS1439" s="95" t="s">
        <v>141</v>
      </c>
    </row>
    <row r="1440" spans="1:71" x14ac:dyDescent="0.25">
      <c r="A1440"/>
      <c r="AA1440"/>
      <c r="BQ1440" s="100">
        <v>59255</v>
      </c>
      <c r="BR1440" s="95" t="s">
        <v>111</v>
      </c>
      <c r="BS1440" s="95" t="s">
        <v>141</v>
      </c>
    </row>
    <row r="1441" spans="1:71" x14ac:dyDescent="0.25">
      <c r="A1441"/>
      <c r="AA1441"/>
      <c r="BQ1441" s="100">
        <v>59256</v>
      </c>
      <c r="BR1441" s="95" t="s">
        <v>111</v>
      </c>
      <c r="BS1441" s="95" t="s">
        <v>141</v>
      </c>
    </row>
    <row r="1442" spans="1:71" x14ac:dyDescent="0.25">
      <c r="A1442"/>
      <c r="AA1442"/>
      <c r="BQ1442" s="100">
        <v>59257</v>
      </c>
      <c r="BR1442" s="95" t="s">
        <v>111</v>
      </c>
      <c r="BS1442" s="95" t="s">
        <v>141</v>
      </c>
    </row>
    <row r="1443" spans="1:71" x14ac:dyDescent="0.25">
      <c r="A1443"/>
      <c r="AA1443"/>
      <c r="BQ1443" s="100">
        <v>59261</v>
      </c>
      <c r="BR1443" s="95" t="s">
        <v>112</v>
      </c>
      <c r="BS1443" s="95" t="s">
        <v>144</v>
      </c>
    </row>
    <row r="1444" spans="1:71" x14ac:dyDescent="0.25">
      <c r="A1444"/>
      <c r="AA1444"/>
      <c r="BQ1444" s="100">
        <v>59262</v>
      </c>
      <c r="BR1444" s="95" t="s">
        <v>111</v>
      </c>
      <c r="BS1444" s="95" t="s">
        <v>141</v>
      </c>
    </row>
    <row r="1445" spans="1:71" x14ac:dyDescent="0.25">
      <c r="A1445"/>
      <c r="AA1445"/>
      <c r="BQ1445" s="100">
        <v>59263</v>
      </c>
      <c r="BR1445" s="95" t="s">
        <v>111</v>
      </c>
      <c r="BS1445" s="95" t="s">
        <v>141</v>
      </c>
    </row>
    <row r="1446" spans="1:71" x14ac:dyDescent="0.25">
      <c r="A1446"/>
      <c r="AA1446"/>
      <c r="BQ1446" s="100">
        <v>59264</v>
      </c>
      <c r="BR1446" s="95" t="s">
        <v>111</v>
      </c>
      <c r="BS1446" s="95" t="s">
        <v>141</v>
      </c>
    </row>
    <row r="1447" spans="1:71" x14ac:dyDescent="0.25">
      <c r="A1447"/>
      <c r="AA1447"/>
      <c r="BQ1447" s="100">
        <v>59265</v>
      </c>
      <c r="BR1447" s="95" t="s">
        <v>111</v>
      </c>
      <c r="BS1447" s="95" t="s">
        <v>141</v>
      </c>
    </row>
    <row r="1448" spans="1:71" x14ac:dyDescent="0.25">
      <c r="A1448"/>
      <c r="AA1448"/>
      <c r="BQ1448" s="100">
        <v>59266</v>
      </c>
      <c r="BR1448" s="95" t="s">
        <v>111</v>
      </c>
      <c r="BS1448" s="95" t="s">
        <v>141</v>
      </c>
    </row>
    <row r="1449" spans="1:71" x14ac:dyDescent="0.25">
      <c r="A1449"/>
      <c r="AA1449"/>
      <c r="BQ1449" s="100">
        <v>59301</v>
      </c>
      <c r="BR1449" s="95" t="s">
        <v>111</v>
      </c>
      <c r="BS1449" s="95" t="s">
        <v>141</v>
      </c>
    </row>
    <row r="1450" spans="1:71" x14ac:dyDescent="0.25">
      <c r="A1450"/>
      <c r="AA1450"/>
      <c r="BQ1450" s="100">
        <v>59401</v>
      </c>
      <c r="BR1450" s="95" t="s">
        <v>111</v>
      </c>
      <c r="BS1450" s="95" t="s">
        <v>141</v>
      </c>
    </row>
    <row r="1451" spans="1:71" x14ac:dyDescent="0.25">
      <c r="A1451"/>
      <c r="AA1451"/>
      <c r="BQ1451" s="100">
        <v>59441</v>
      </c>
      <c r="BR1451" s="95" t="s">
        <v>111</v>
      </c>
      <c r="BS1451" s="95" t="s">
        <v>141</v>
      </c>
    </row>
    <row r="1452" spans="1:71" x14ac:dyDescent="0.25">
      <c r="A1452"/>
      <c r="AA1452"/>
      <c r="BQ1452" s="100">
        <v>59442</v>
      </c>
      <c r="BR1452" s="95" t="s">
        <v>111</v>
      </c>
      <c r="BS1452" s="95" t="s">
        <v>141</v>
      </c>
    </row>
    <row r="1453" spans="1:71" x14ac:dyDescent="0.25">
      <c r="A1453"/>
      <c r="AA1453"/>
      <c r="BQ1453" s="100">
        <v>59444</v>
      </c>
      <c r="BR1453" s="95" t="s">
        <v>111</v>
      </c>
      <c r="BS1453" s="95" t="s">
        <v>141</v>
      </c>
    </row>
    <row r="1454" spans="1:71" x14ac:dyDescent="0.25">
      <c r="A1454"/>
      <c r="AA1454"/>
      <c r="BQ1454" s="100">
        <v>59445</v>
      </c>
      <c r="BR1454" s="95" t="s">
        <v>111</v>
      </c>
      <c r="BS1454" s="95" t="s">
        <v>141</v>
      </c>
    </row>
    <row r="1455" spans="1:71" x14ac:dyDescent="0.25">
      <c r="A1455"/>
      <c r="AA1455"/>
      <c r="BQ1455" s="100">
        <v>59451</v>
      </c>
      <c r="BR1455" s="95" t="s">
        <v>112</v>
      </c>
      <c r="BS1455" s="95" t="s">
        <v>144</v>
      </c>
    </row>
    <row r="1456" spans="1:71" x14ac:dyDescent="0.25">
      <c r="A1456"/>
      <c r="AA1456"/>
      <c r="BQ1456" s="100">
        <v>59452</v>
      </c>
      <c r="BR1456" s="95" t="s">
        <v>111</v>
      </c>
      <c r="BS1456" s="95" t="s">
        <v>141</v>
      </c>
    </row>
    <row r="1457" spans="1:71" x14ac:dyDescent="0.25">
      <c r="A1457"/>
      <c r="AA1457"/>
      <c r="BQ1457" s="100">
        <v>59453</v>
      </c>
      <c r="BR1457" s="95" t="s">
        <v>111</v>
      </c>
      <c r="BS1457" s="95" t="s">
        <v>141</v>
      </c>
    </row>
    <row r="1458" spans="1:71" x14ac:dyDescent="0.25">
      <c r="A1458"/>
      <c r="AA1458"/>
      <c r="BQ1458" s="100">
        <v>59454</v>
      </c>
      <c r="BR1458" s="95" t="s">
        <v>111</v>
      </c>
      <c r="BS1458" s="95" t="s">
        <v>141</v>
      </c>
    </row>
    <row r="1459" spans="1:71" x14ac:dyDescent="0.25">
      <c r="A1459"/>
      <c r="AA1459"/>
      <c r="BQ1459" s="100">
        <v>59455</v>
      </c>
      <c r="BR1459" s="95" t="s">
        <v>112</v>
      </c>
      <c r="BS1459" s="95" t="s">
        <v>144</v>
      </c>
    </row>
    <row r="1460" spans="1:71" x14ac:dyDescent="0.25">
      <c r="A1460"/>
      <c r="AA1460"/>
      <c r="BQ1460" s="100">
        <v>59456</v>
      </c>
      <c r="BR1460" s="95" t="s">
        <v>112</v>
      </c>
      <c r="BS1460" s="95" t="s">
        <v>144</v>
      </c>
    </row>
    <row r="1461" spans="1:71" x14ac:dyDescent="0.25">
      <c r="A1461"/>
      <c r="AA1461"/>
      <c r="BQ1461" s="100">
        <v>59457</v>
      </c>
      <c r="BR1461" s="95" t="s">
        <v>111</v>
      </c>
      <c r="BS1461" s="95" t="s">
        <v>141</v>
      </c>
    </row>
    <row r="1462" spans="1:71" x14ac:dyDescent="0.25">
      <c r="A1462"/>
      <c r="AA1462"/>
      <c r="BQ1462" s="100">
        <v>59458</v>
      </c>
      <c r="BR1462" s="95" t="s">
        <v>111</v>
      </c>
      <c r="BS1462" s="95" t="s">
        <v>141</v>
      </c>
    </row>
    <row r="1463" spans="1:71" x14ac:dyDescent="0.25">
      <c r="A1463"/>
      <c r="AA1463"/>
      <c r="BQ1463" s="100">
        <v>59461</v>
      </c>
      <c r="BR1463" s="95" t="s">
        <v>111</v>
      </c>
      <c r="BS1463" s="95" t="s">
        <v>141</v>
      </c>
    </row>
    <row r="1464" spans="1:71" x14ac:dyDescent="0.25">
      <c r="A1464"/>
      <c r="AA1464"/>
      <c r="BQ1464" s="100">
        <v>59501</v>
      </c>
      <c r="BR1464" s="95" t="s">
        <v>111</v>
      </c>
      <c r="BS1464" s="95" t="s">
        <v>141</v>
      </c>
    </row>
    <row r="1465" spans="1:71" x14ac:dyDescent="0.25">
      <c r="A1465"/>
      <c r="AA1465"/>
      <c r="BQ1465" s="100">
        <v>60200</v>
      </c>
      <c r="BR1465" s="95" t="s">
        <v>113</v>
      </c>
      <c r="BS1465" s="95" t="s">
        <v>144</v>
      </c>
    </row>
    <row r="1466" spans="1:71" x14ac:dyDescent="0.25">
      <c r="A1466"/>
      <c r="AA1466"/>
      <c r="BQ1466" s="100">
        <v>60300</v>
      </c>
      <c r="BR1466" s="95" t="s">
        <v>113</v>
      </c>
      <c r="BS1466" s="95" t="s">
        <v>144</v>
      </c>
    </row>
    <row r="1467" spans="1:71" x14ac:dyDescent="0.25">
      <c r="A1467"/>
      <c r="AA1467"/>
      <c r="BQ1467" s="100">
        <v>61200</v>
      </c>
      <c r="BR1467" s="95" t="s">
        <v>113</v>
      </c>
      <c r="BS1467" s="95" t="s">
        <v>144</v>
      </c>
    </row>
    <row r="1468" spans="1:71" x14ac:dyDescent="0.25">
      <c r="A1468"/>
      <c r="AA1468"/>
      <c r="BQ1468" s="100">
        <v>61300</v>
      </c>
      <c r="BR1468" s="95" t="s">
        <v>113</v>
      </c>
      <c r="BS1468" s="95" t="s">
        <v>144</v>
      </c>
    </row>
    <row r="1469" spans="1:71" x14ac:dyDescent="0.25">
      <c r="A1469"/>
      <c r="AA1469"/>
      <c r="BQ1469" s="100">
        <v>61400</v>
      </c>
      <c r="BR1469" s="95" t="s">
        <v>113</v>
      </c>
      <c r="BS1469" s="95" t="s">
        <v>144</v>
      </c>
    </row>
    <row r="1470" spans="1:71" x14ac:dyDescent="0.25">
      <c r="A1470"/>
      <c r="AA1470"/>
      <c r="BQ1470" s="100">
        <v>61500</v>
      </c>
      <c r="BR1470" s="95" t="s">
        <v>113</v>
      </c>
      <c r="BS1470" s="95" t="s">
        <v>144</v>
      </c>
    </row>
    <row r="1471" spans="1:71" x14ac:dyDescent="0.25">
      <c r="A1471"/>
      <c r="AA1471"/>
      <c r="BQ1471" s="100">
        <v>61600</v>
      </c>
      <c r="BR1471" s="95" t="s">
        <v>113</v>
      </c>
      <c r="BS1471" s="95" t="s">
        <v>144</v>
      </c>
    </row>
    <row r="1472" spans="1:71" x14ac:dyDescent="0.25">
      <c r="A1472"/>
      <c r="AA1472"/>
      <c r="BQ1472" s="100">
        <v>61700</v>
      </c>
      <c r="BR1472" s="95" t="s">
        <v>113</v>
      </c>
      <c r="BS1472" s="95" t="s">
        <v>144</v>
      </c>
    </row>
    <row r="1473" spans="1:71" x14ac:dyDescent="0.25">
      <c r="A1473"/>
      <c r="AA1473"/>
      <c r="BQ1473" s="100">
        <v>61800</v>
      </c>
      <c r="BR1473" s="95" t="s">
        <v>113</v>
      </c>
      <c r="BS1473" s="95" t="s">
        <v>144</v>
      </c>
    </row>
    <row r="1474" spans="1:71" x14ac:dyDescent="0.25">
      <c r="A1474"/>
      <c r="AA1474"/>
      <c r="BQ1474" s="100">
        <v>61900</v>
      </c>
      <c r="BR1474" s="95" t="s">
        <v>113</v>
      </c>
      <c r="BS1474" s="95" t="s">
        <v>144</v>
      </c>
    </row>
    <row r="1475" spans="1:71" x14ac:dyDescent="0.25">
      <c r="A1475"/>
      <c r="AA1475"/>
      <c r="BQ1475" s="100">
        <v>62000</v>
      </c>
      <c r="BR1475" s="95" t="s">
        <v>113</v>
      </c>
      <c r="BS1475" s="95" t="s">
        <v>144</v>
      </c>
    </row>
    <row r="1476" spans="1:71" x14ac:dyDescent="0.25">
      <c r="A1476"/>
      <c r="AA1476"/>
      <c r="BQ1476" s="100">
        <v>62100</v>
      </c>
      <c r="BR1476" s="95" t="s">
        <v>113</v>
      </c>
      <c r="BS1476" s="95" t="s">
        <v>144</v>
      </c>
    </row>
    <row r="1477" spans="1:71" x14ac:dyDescent="0.25">
      <c r="A1477"/>
      <c r="AA1477"/>
      <c r="BQ1477" s="100">
        <v>62300</v>
      </c>
      <c r="BR1477" s="95" t="s">
        <v>113</v>
      </c>
      <c r="BS1477" s="95" t="s">
        <v>144</v>
      </c>
    </row>
    <row r="1478" spans="1:71" x14ac:dyDescent="0.25">
      <c r="A1478"/>
      <c r="AA1478"/>
      <c r="BQ1478" s="100">
        <v>62400</v>
      </c>
      <c r="BR1478" s="95" t="s">
        <v>113</v>
      </c>
      <c r="BS1478" s="95" t="s">
        <v>144</v>
      </c>
    </row>
    <row r="1479" spans="1:71" x14ac:dyDescent="0.25">
      <c r="A1479"/>
      <c r="AA1479"/>
      <c r="BQ1479" s="100">
        <v>62500</v>
      </c>
      <c r="BR1479" s="95" t="s">
        <v>113</v>
      </c>
      <c r="BS1479" s="95" t="s">
        <v>144</v>
      </c>
    </row>
    <row r="1480" spans="1:71" x14ac:dyDescent="0.25">
      <c r="A1480"/>
      <c r="AA1480"/>
      <c r="BQ1480" s="100">
        <v>62700</v>
      </c>
      <c r="BR1480" s="95" t="s">
        <v>112</v>
      </c>
      <c r="BS1480" s="95" t="s">
        <v>144</v>
      </c>
    </row>
    <row r="1481" spans="1:71" x14ac:dyDescent="0.25">
      <c r="A1481"/>
      <c r="AA1481"/>
      <c r="BQ1481" s="100">
        <v>62800</v>
      </c>
      <c r="BR1481" s="95" t="s">
        <v>113</v>
      </c>
      <c r="BS1481" s="95" t="s">
        <v>144</v>
      </c>
    </row>
    <row r="1482" spans="1:71" x14ac:dyDescent="0.25">
      <c r="A1482"/>
      <c r="AA1482"/>
      <c r="BQ1482" s="100">
        <v>63400</v>
      </c>
      <c r="BR1482" s="95" t="s">
        <v>113</v>
      </c>
      <c r="BS1482" s="95" t="s">
        <v>144</v>
      </c>
    </row>
    <row r="1483" spans="1:71" x14ac:dyDescent="0.25">
      <c r="A1483"/>
      <c r="AA1483"/>
      <c r="BQ1483" s="100">
        <v>63500</v>
      </c>
      <c r="BR1483" s="95" t="s">
        <v>113</v>
      </c>
      <c r="BS1483" s="95" t="s">
        <v>144</v>
      </c>
    </row>
    <row r="1484" spans="1:71" x14ac:dyDescent="0.25">
      <c r="A1484"/>
      <c r="AA1484"/>
      <c r="BQ1484" s="100">
        <v>63600</v>
      </c>
      <c r="BR1484" s="95" t="s">
        <v>113</v>
      </c>
      <c r="BS1484" s="95" t="s">
        <v>144</v>
      </c>
    </row>
    <row r="1485" spans="1:71" x14ac:dyDescent="0.25">
      <c r="A1485"/>
      <c r="AA1485"/>
      <c r="BQ1485" s="100">
        <v>63700</v>
      </c>
      <c r="BR1485" s="95" t="s">
        <v>113</v>
      </c>
      <c r="BS1485" s="95" t="s">
        <v>144</v>
      </c>
    </row>
    <row r="1486" spans="1:71" x14ac:dyDescent="0.25">
      <c r="A1486"/>
      <c r="AA1486"/>
      <c r="BQ1486" s="100">
        <v>63800</v>
      </c>
      <c r="BR1486" s="95" t="s">
        <v>113</v>
      </c>
      <c r="BS1486" s="95" t="s">
        <v>144</v>
      </c>
    </row>
    <row r="1487" spans="1:71" x14ac:dyDescent="0.25">
      <c r="A1487"/>
      <c r="AA1487"/>
      <c r="BQ1487" s="100">
        <v>63900</v>
      </c>
      <c r="BR1487" s="95" t="s">
        <v>113</v>
      </c>
      <c r="BS1487" s="95" t="s">
        <v>144</v>
      </c>
    </row>
    <row r="1488" spans="1:71" x14ac:dyDescent="0.25">
      <c r="A1488"/>
      <c r="AA1488"/>
      <c r="BQ1488" s="100">
        <v>64100</v>
      </c>
      <c r="BR1488" s="95" t="s">
        <v>113</v>
      </c>
      <c r="BS1488" s="95" t="s">
        <v>144</v>
      </c>
    </row>
    <row r="1489" spans="1:71" x14ac:dyDescent="0.25">
      <c r="A1489"/>
      <c r="AA1489"/>
      <c r="BQ1489" s="100">
        <v>64200</v>
      </c>
      <c r="BR1489" s="95" t="s">
        <v>113</v>
      </c>
      <c r="BS1489" s="95" t="s">
        <v>144</v>
      </c>
    </row>
    <row r="1490" spans="1:71" x14ac:dyDescent="0.25">
      <c r="A1490"/>
      <c r="AA1490"/>
      <c r="BQ1490" s="100">
        <v>64300</v>
      </c>
      <c r="BR1490" s="95" t="s">
        <v>113</v>
      </c>
      <c r="BS1490" s="95" t="s">
        <v>144</v>
      </c>
    </row>
    <row r="1491" spans="1:71" x14ac:dyDescent="0.25">
      <c r="A1491"/>
      <c r="AA1491"/>
      <c r="BQ1491" s="100">
        <v>64400</v>
      </c>
      <c r="BR1491" s="95" t="s">
        <v>113</v>
      </c>
      <c r="BS1491" s="95" t="s">
        <v>144</v>
      </c>
    </row>
    <row r="1492" spans="1:71" x14ac:dyDescent="0.25">
      <c r="A1492"/>
      <c r="AA1492"/>
      <c r="BQ1492" s="100">
        <v>66401</v>
      </c>
      <c r="BR1492" s="95" t="s">
        <v>112</v>
      </c>
      <c r="BS1492" s="95" t="s">
        <v>144</v>
      </c>
    </row>
    <row r="1493" spans="1:71" x14ac:dyDescent="0.25">
      <c r="A1493"/>
      <c r="AA1493"/>
      <c r="BQ1493" s="100">
        <v>66402</v>
      </c>
      <c r="BR1493" s="95" t="s">
        <v>112</v>
      </c>
      <c r="BS1493" s="95" t="s">
        <v>144</v>
      </c>
    </row>
    <row r="1494" spans="1:71" x14ac:dyDescent="0.25">
      <c r="A1494"/>
      <c r="AA1494"/>
      <c r="BQ1494" s="100">
        <v>66403</v>
      </c>
      <c r="BR1494" s="95" t="s">
        <v>112</v>
      </c>
      <c r="BS1494" s="95" t="s">
        <v>144</v>
      </c>
    </row>
    <row r="1495" spans="1:71" x14ac:dyDescent="0.25">
      <c r="A1495"/>
      <c r="AA1495"/>
      <c r="BQ1495" s="100">
        <v>66404</v>
      </c>
      <c r="BR1495" s="95" t="s">
        <v>112</v>
      </c>
      <c r="BS1495" s="95" t="s">
        <v>144</v>
      </c>
    </row>
    <row r="1496" spans="1:71" x14ac:dyDescent="0.25">
      <c r="A1496"/>
      <c r="AA1496"/>
      <c r="BQ1496" s="100">
        <v>66405</v>
      </c>
      <c r="BR1496" s="95" t="s">
        <v>112</v>
      </c>
      <c r="BS1496" s="95" t="s">
        <v>144</v>
      </c>
    </row>
    <row r="1497" spans="1:71" x14ac:dyDescent="0.25">
      <c r="A1497"/>
      <c r="AA1497"/>
      <c r="BQ1497" s="100">
        <v>66406</v>
      </c>
      <c r="BR1497" s="95" t="s">
        <v>112</v>
      </c>
      <c r="BS1497" s="95" t="s">
        <v>144</v>
      </c>
    </row>
    <row r="1498" spans="1:71" x14ac:dyDescent="0.25">
      <c r="A1498"/>
      <c r="AA1498"/>
      <c r="BQ1498" s="100">
        <v>66407</v>
      </c>
      <c r="BR1498" s="95" t="s">
        <v>112</v>
      </c>
      <c r="BS1498" s="95" t="s">
        <v>144</v>
      </c>
    </row>
    <row r="1499" spans="1:71" x14ac:dyDescent="0.25">
      <c r="A1499"/>
      <c r="AA1499"/>
      <c r="BQ1499" s="100">
        <v>66408</v>
      </c>
      <c r="BR1499" s="95" t="s">
        <v>112</v>
      </c>
      <c r="BS1499" s="95" t="s">
        <v>144</v>
      </c>
    </row>
    <row r="1500" spans="1:71" x14ac:dyDescent="0.25">
      <c r="A1500"/>
      <c r="AA1500"/>
      <c r="BQ1500" s="100">
        <v>66411</v>
      </c>
      <c r="BR1500" s="95" t="s">
        <v>112</v>
      </c>
      <c r="BS1500" s="95" t="s">
        <v>144</v>
      </c>
    </row>
    <row r="1501" spans="1:71" x14ac:dyDescent="0.25">
      <c r="A1501"/>
      <c r="AA1501"/>
      <c r="BQ1501" s="100">
        <v>66412</v>
      </c>
      <c r="BR1501" s="95" t="s">
        <v>112</v>
      </c>
      <c r="BS1501" s="95" t="s">
        <v>144</v>
      </c>
    </row>
    <row r="1502" spans="1:71" x14ac:dyDescent="0.25">
      <c r="A1502"/>
      <c r="AA1502"/>
      <c r="BQ1502" s="100">
        <v>66417</v>
      </c>
      <c r="BR1502" s="95" t="s">
        <v>112</v>
      </c>
      <c r="BS1502" s="95" t="s">
        <v>144</v>
      </c>
    </row>
    <row r="1503" spans="1:71" x14ac:dyDescent="0.25">
      <c r="A1503"/>
      <c r="AA1503"/>
      <c r="BQ1503" s="100">
        <v>66423</v>
      </c>
      <c r="BR1503" s="95" t="s">
        <v>112</v>
      </c>
      <c r="BS1503" s="95" t="s">
        <v>144</v>
      </c>
    </row>
    <row r="1504" spans="1:71" x14ac:dyDescent="0.25">
      <c r="A1504"/>
      <c r="AA1504"/>
      <c r="BQ1504" s="100">
        <v>66424</v>
      </c>
      <c r="BR1504" s="95" t="s">
        <v>112</v>
      </c>
      <c r="BS1504" s="95" t="s">
        <v>144</v>
      </c>
    </row>
    <row r="1505" spans="1:71" x14ac:dyDescent="0.25">
      <c r="A1505"/>
      <c r="AA1505"/>
      <c r="BQ1505" s="100">
        <v>66431</v>
      </c>
      <c r="BR1505" s="95" t="s">
        <v>112</v>
      </c>
      <c r="BS1505" s="95" t="s">
        <v>144</v>
      </c>
    </row>
    <row r="1506" spans="1:71" x14ac:dyDescent="0.25">
      <c r="A1506"/>
      <c r="AA1506"/>
      <c r="BQ1506" s="100">
        <v>66432</v>
      </c>
      <c r="BR1506" s="95" t="s">
        <v>112</v>
      </c>
      <c r="BS1506" s="95" t="s">
        <v>144</v>
      </c>
    </row>
    <row r="1507" spans="1:71" x14ac:dyDescent="0.25">
      <c r="A1507"/>
      <c r="AA1507"/>
      <c r="BQ1507" s="100">
        <v>66434</v>
      </c>
      <c r="BR1507" s="95" t="s">
        <v>112</v>
      </c>
      <c r="BS1507" s="95" t="s">
        <v>144</v>
      </c>
    </row>
    <row r="1508" spans="1:71" x14ac:dyDescent="0.25">
      <c r="A1508"/>
      <c r="AA1508"/>
      <c r="BQ1508" s="100">
        <v>66441</v>
      </c>
      <c r="BR1508" s="95" t="s">
        <v>112</v>
      </c>
      <c r="BS1508" s="95" t="s">
        <v>144</v>
      </c>
    </row>
    <row r="1509" spans="1:71" x14ac:dyDescent="0.25">
      <c r="A1509"/>
      <c r="AA1509"/>
      <c r="BQ1509" s="100">
        <v>66442</v>
      </c>
      <c r="BR1509" s="95" t="s">
        <v>112</v>
      </c>
      <c r="BS1509" s="95" t="s">
        <v>144</v>
      </c>
    </row>
    <row r="1510" spans="1:71" x14ac:dyDescent="0.25">
      <c r="A1510"/>
      <c r="AA1510"/>
      <c r="BQ1510" s="100">
        <v>66443</v>
      </c>
      <c r="BR1510" s="95" t="s">
        <v>112</v>
      </c>
      <c r="BS1510" s="95" t="s">
        <v>144</v>
      </c>
    </row>
    <row r="1511" spans="1:71" x14ac:dyDescent="0.25">
      <c r="A1511"/>
      <c r="AA1511"/>
      <c r="BQ1511" s="100">
        <v>66444</v>
      </c>
      <c r="BR1511" s="95" t="s">
        <v>112</v>
      </c>
      <c r="BS1511" s="95" t="s">
        <v>144</v>
      </c>
    </row>
    <row r="1512" spans="1:71" x14ac:dyDescent="0.25">
      <c r="A1512"/>
      <c r="AA1512"/>
      <c r="BQ1512" s="100">
        <v>66446</v>
      </c>
      <c r="BR1512" s="95" t="s">
        <v>112</v>
      </c>
      <c r="BS1512" s="95" t="s">
        <v>144</v>
      </c>
    </row>
    <row r="1513" spans="1:71" x14ac:dyDescent="0.25">
      <c r="A1513"/>
      <c r="AA1513"/>
      <c r="BQ1513" s="100">
        <v>66447</v>
      </c>
      <c r="BR1513" s="95" t="s">
        <v>112</v>
      </c>
      <c r="BS1513" s="95" t="s">
        <v>144</v>
      </c>
    </row>
    <row r="1514" spans="1:71" x14ac:dyDescent="0.25">
      <c r="A1514"/>
      <c r="AA1514"/>
      <c r="BQ1514" s="100">
        <v>66448</v>
      </c>
      <c r="BR1514" s="95" t="s">
        <v>112</v>
      </c>
      <c r="BS1514" s="95" t="s">
        <v>144</v>
      </c>
    </row>
    <row r="1515" spans="1:71" x14ac:dyDescent="0.25">
      <c r="A1515"/>
      <c r="AA1515"/>
      <c r="BQ1515" s="100">
        <v>66449</v>
      </c>
      <c r="BR1515" s="95" t="s">
        <v>112</v>
      </c>
      <c r="BS1515" s="95" t="s">
        <v>144</v>
      </c>
    </row>
    <row r="1516" spans="1:71" x14ac:dyDescent="0.25">
      <c r="A1516"/>
      <c r="AA1516"/>
      <c r="BQ1516" s="100">
        <v>66451</v>
      </c>
      <c r="BR1516" s="95" t="s">
        <v>112</v>
      </c>
      <c r="BS1516" s="95" t="s">
        <v>144</v>
      </c>
    </row>
    <row r="1517" spans="1:71" x14ac:dyDescent="0.25">
      <c r="A1517"/>
      <c r="AA1517"/>
      <c r="BQ1517" s="100">
        <v>66452</v>
      </c>
      <c r="BR1517" s="95" t="s">
        <v>112</v>
      </c>
      <c r="BS1517" s="95" t="s">
        <v>144</v>
      </c>
    </row>
    <row r="1518" spans="1:71" x14ac:dyDescent="0.25">
      <c r="A1518"/>
      <c r="AA1518"/>
      <c r="BQ1518" s="100">
        <v>66453</v>
      </c>
      <c r="BR1518" s="95" t="s">
        <v>112</v>
      </c>
      <c r="BS1518" s="95" t="s">
        <v>144</v>
      </c>
    </row>
    <row r="1519" spans="1:71" x14ac:dyDescent="0.25">
      <c r="A1519"/>
      <c r="AA1519"/>
      <c r="BQ1519" s="100">
        <v>66454</v>
      </c>
      <c r="BR1519" s="95" t="s">
        <v>112</v>
      </c>
      <c r="BS1519" s="95" t="s">
        <v>144</v>
      </c>
    </row>
    <row r="1520" spans="1:71" x14ac:dyDescent="0.25">
      <c r="A1520"/>
      <c r="AA1520"/>
      <c r="BQ1520" s="100">
        <v>66455</v>
      </c>
      <c r="BR1520" s="95" t="s">
        <v>112</v>
      </c>
      <c r="BS1520" s="95" t="s">
        <v>144</v>
      </c>
    </row>
    <row r="1521" spans="1:71" x14ac:dyDescent="0.25">
      <c r="A1521"/>
      <c r="AA1521"/>
      <c r="BQ1521" s="100">
        <v>66456</v>
      </c>
      <c r="BR1521" s="95" t="s">
        <v>112</v>
      </c>
      <c r="BS1521" s="95" t="s">
        <v>144</v>
      </c>
    </row>
    <row r="1522" spans="1:71" x14ac:dyDescent="0.25">
      <c r="A1522"/>
      <c r="AA1522"/>
      <c r="BQ1522" s="100">
        <v>66457</v>
      </c>
      <c r="BR1522" s="95" t="s">
        <v>112</v>
      </c>
      <c r="BS1522" s="95" t="s">
        <v>144</v>
      </c>
    </row>
    <row r="1523" spans="1:71" x14ac:dyDescent="0.25">
      <c r="A1523"/>
      <c r="AA1523"/>
      <c r="BQ1523" s="100">
        <v>66458</v>
      </c>
      <c r="BR1523" s="95" t="s">
        <v>112</v>
      </c>
      <c r="BS1523" s="95" t="s">
        <v>144</v>
      </c>
    </row>
    <row r="1524" spans="1:71" x14ac:dyDescent="0.25">
      <c r="A1524"/>
      <c r="AA1524"/>
      <c r="BQ1524" s="100">
        <v>66459</v>
      </c>
      <c r="BR1524" s="95" t="s">
        <v>112</v>
      </c>
      <c r="BS1524" s="95" t="s">
        <v>144</v>
      </c>
    </row>
    <row r="1525" spans="1:71" x14ac:dyDescent="0.25">
      <c r="A1525"/>
      <c r="AA1525"/>
      <c r="BQ1525" s="100">
        <v>66461</v>
      </c>
      <c r="BR1525" s="95" t="s">
        <v>112</v>
      </c>
      <c r="BS1525" s="95" t="s">
        <v>144</v>
      </c>
    </row>
    <row r="1526" spans="1:71" x14ac:dyDescent="0.25">
      <c r="A1526"/>
      <c r="AA1526"/>
      <c r="BQ1526" s="100">
        <v>66462</v>
      </c>
      <c r="BR1526" s="95" t="s">
        <v>112</v>
      </c>
      <c r="BS1526" s="95" t="s">
        <v>144</v>
      </c>
    </row>
    <row r="1527" spans="1:71" x14ac:dyDescent="0.25">
      <c r="A1527"/>
      <c r="AA1527"/>
      <c r="BQ1527" s="100">
        <v>66463</v>
      </c>
      <c r="BR1527" s="95" t="s">
        <v>112</v>
      </c>
      <c r="BS1527" s="95" t="s">
        <v>144</v>
      </c>
    </row>
    <row r="1528" spans="1:71" x14ac:dyDescent="0.25">
      <c r="A1528"/>
      <c r="AA1528"/>
      <c r="BQ1528" s="100">
        <v>66464</v>
      </c>
      <c r="BR1528" s="95" t="s">
        <v>112</v>
      </c>
      <c r="BS1528" s="95" t="s">
        <v>144</v>
      </c>
    </row>
    <row r="1529" spans="1:71" x14ac:dyDescent="0.25">
      <c r="A1529"/>
      <c r="AA1529"/>
      <c r="BQ1529" s="100">
        <v>66465</v>
      </c>
      <c r="BR1529" s="95" t="s">
        <v>112</v>
      </c>
      <c r="BS1529" s="95" t="s">
        <v>144</v>
      </c>
    </row>
    <row r="1530" spans="1:71" x14ac:dyDescent="0.25">
      <c r="A1530"/>
      <c r="AA1530"/>
      <c r="BQ1530" s="100">
        <v>66466</v>
      </c>
      <c r="BR1530" s="95" t="s">
        <v>112</v>
      </c>
      <c r="BS1530" s="95" t="s">
        <v>144</v>
      </c>
    </row>
    <row r="1531" spans="1:71" x14ac:dyDescent="0.25">
      <c r="A1531"/>
      <c r="AA1531"/>
      <c r="BQ1531" s="100">
        <v>66467</v>
      </c>
      <c r="BR1531" s="95" t="s">
        <v>112</v>
      </c>
      <c r="BS1531" s="95" t="s">
        <v>144</v>
      </c>
    </row>
    <row r="1532" spans="1:71" x14ac:dyDescent="0.25">
      <c r="A1532"/>
      <c r="AA1532"/>
      <c r="BQ1532" s="100">
        <v>66471</v>
      </c>
      <c r="BR1532" s="95" t="s">
        <v>112</v>
      </c>
      <c r="BS1532" s="95" t="s">
        <v>144</v>
      </c>
    </row>
    <row r="1533" spans="1:71" x14ac:dyDescent="0.25">
      <c r="A1533"/>
      <c r="AA1533"/>
      <c r="BQ1533" s="100">
        <v>66475</v>
      </c>
      <c r="BR1533" s="95" t="s">
        <v>112</v>
      </c>
      <c r="BS1533" s="95" t="s">
        <v>144</v>
      </c>
    </row>
    <row r="1534" spans="1:71" x14ac:dyDescent="0.25">
      <c r="A1534"/>
      <c r="AA1534"/>
      <c r="BQ1534" s="100">
        <v>66481</v>
      </c>
      <c r="BR1534" s="95" t="s">
        <v>112</v>
      </c>
      <c r="BS1534" s="95" t="s">
        <v>144</v>
      </c>
    </row>
    <row r="1535" spans="1:71" x14ac:dyDescent="0.25">
      <c r="A1535"/>
      <c r="AA1535"/>
      <c r="BQ1535" s="100">
        <v>66482</v>
      </c>
      <c r="BR1535" s="95" t="s">
        <v>112</v>
      </c>
      <c r="BS1535" s="95" t="s">
        <v>144</v>
      </c>
    </row>
    <row r="1536" spans="1:71" x14ac:dyDescent="0.25">
      <c r="A1536"/>
      <c r="AA1536"/>
      <c r="BQ1536" s="100">
        <v>66483</v>
      </c>
      <c r="BR1536" s="95" t="s">
        <v>112</v>
      </c>
      <c r="BS1536" s="95" t="s">
        <v>144</v>
      </c>
    </row>
    <row r="1537" spans="1:71" x14ac:dyDescent="0.25">
      <c r="A1537"/>
      <c r="AA1537"/>
      <c r="BQ1537" s="100">
        <v>66484</v>
      </c>
      <c r="BR1537" s="95" t="s">
        <v>112</v>
      </c>
      <c r="BS1537" s="95" t="s">
        <v>144</v>
      </c>
    </row>
    <row r="1538" spans="1:71" x14ac:dyDescent="0.25">
      <c r="A1538"/>
      <c r="AA1538"/>
      <c r="BQ1538" s="100">
        <v>66488</v>
      </c>
      <c r="BR1538" s="95" t="s">
        <v>112</v>
      </c>
      <c r="BS1538" s="95" t="s">
        <v>144</v>
      </c>
    </row>
    <row r="1539" spans="1:71" x14ac:dyDescent="0.25">
      <c r="A1539"/>
      <c r="AA1539"/>
      <c r="BQ1539" s="100">
        <v>66491</v>
      </c>
      <c r="BR1539" s="95" t="s">
        <v>112</v>
      </c>
      <c r="BS1539" s="95" t="s">
        <v>144</v>
      </c>
    </row>
    <row r="1540" spans="1:71" x14ac:dyDescent="0.25">
      <c r="A1540"/>
      <c r="AA1540"/>
      <c r="BQ1540" s="100">
        <v>66501</v>
      </c>
      <c r="BR1540" s="95" t="s">
        <v>112</v>
      </c>
      <c r="BS1540" s="95" t="s">
        <v>144</v>
      </c>
    </row>
    <row r="1541" spans="1:71" x14ac:dyDescent="0.25">
      <c r="A1541"/>
      <c r="AA1541"/>
      <c r="BQ1541" s="100">
        <v>66601</v>
      </c>
      <c r="BR1541" s="95" t="s">
        <v>112</v>
      </c>
      <c r="BS1541" s="95" t="s">
        <v>144</v>
      </c>
    </row>
    <row r="1542" spans="1:71" x14ac:dyDescent="0.25">
      <c r="A1542"/>
      <c r="AA1542"/>
      <c r="BQ1542" s="100">
        <v>66602</v>
      </c>
      <c r="BR1542" s="95" t="s">
        <v>112</v>
      </c>
      <c r="BS1542" s="95" t="s">
        <v>144</v>
      </c>
    </row>
    <row r="1543" spans="1:71" x14ac:dyDescent="0.25">
      <c r="A1543"/>
      <c r="AA1543"/>
      <c r="BQ1543" s="100">
        <v>66603</v>
      </c>
      <c r="BR1543" s="95" t="s">
        <v>112</v>
      </c>
      <c r="BS1543" s="95" t="s">
        <v>144</v>
      </c>
    </row>
    <row r="1544" spans="1:71" x14ac:dyDescent="0.25">
      <c r="A1544"/>
      <c r="AA1544"/>
      <c r="BQ1544" s="100">
        <v>66701</v>
      </c>
      <c r="BR1544" s="95" t="s">
        <v>112</v>
      </c>
      <c r="BS1544" s="95" t="s">
        <v>144</v>
      </c>
    </row>
    <row r="1545" spans="1:71" x14ac:dyDescent="0.25">
      <c r="A1545"/>
      <c r="AA1545"/>
      <c r="BQ1545" s="100">
        <v>66902</v>
      </c>
      <c r="BR1545" s="95" t="s">
        <v>114</v>
      </c>
      <c r="BS1545" s="95" t="s">
        <v>144</v>
      </c>
    </row>
    <row r="1546" spans="1:71" x14ac:dyDescent="0.25">
      <c r="A1546"/>
      <c r="AA1546"/>
      <c r="BQ1546" s="100">
        <v>66904</v>
      </c>
      <c r="BR1546" s="95" t="s">
        <v>114</v>
      </c>
      <c r="BS1546" s="95" t="s">
        <v>144</v>
      </c>
    </row>
    <row r="1547" spans="1:71" x14ac:dyDescent="0.25">
      <c r="A1547"/>
      <c r="AA1547"/>
      <c r="BQ1547" s="100">
        <v>67101</v>
      </c>
      <c r="BR1547" s="95" t="s">
        <v>114</v>
      </c>
      <c r="BS1547" s="95" t="s">
        <v>144</v>
      </c>
    </row>
    <row r="1548" spans="1:71" x14ac:dyDescent="0.25">
      <c r="A1548"/>
      <c r="AA1548"/>
      <c r="BQ1548" s="100">
        <v>67102</v>
      </c>
      <c r="BR1548" s="95" t="s">
        <v>114</v>
      </c>
      <c r="BS1548" s="95" t="s">
        <v>144</v>
      </c>
    </row>
    <row r="1549" spans="1:71" x14ac:dyDescent="0.25">
      <c r="A1549"/>
      <c r="AA1549"/>
      <c r="BQ1549" s="100">
        <v>67103</v>
      </c>
      <c r="BR1549" s="95" t="s">
        <v>114</v>
      </c>
      <c r="BS1549" s="95" t="s">
        <v>144</v>
      </c>
    </row>
    <row r="1550" spans="1:71" x14ac:dyDescent="0.25">
      <c r="A1550"/>
      <c r="AA1550"/>
      <c r="BQ1550" s="100">
        <v>67106</v>
      </c>
      <c r="BR1550" s="95" t="s">
        <v>114</v>
      </c>
      <c r="BS1550" s="95" t="s">
        <v>144</v>
      </c>
    </row>
    <row r="1551" spans="1:71" x14ac:dyDescent="0.25">
      <c r="A1551"/>
      <c r="AA1551"/>
      <c r="BQ1551" s="100">
        <v>67107</v>
      </c>
      <c r="BR1551" s="95" t="s">
        <v>114</v>
      </c>
      <c r="BS1551" s="95" t="s">
        <v>144</v>
      </c>
    </row>
    <row r="1552" spans="1:71" x14ac:dyDescent="0.25">
      <c r="A1552"/>
      <c r="AA1552"/>
      <c r="BQ1552" s="100">
        <v>67110</v>
      </c>
      <c r="BR1552" s="95" t="s">
        <v>114</v>
      </c>
      <c r="BS1552" s="95" t="s">
        <v>144</v>
      </c>
    </row>
    <row r="1553" spans="1:71" x14ac:dyDescent="0.25">
      <c r="A1553"/>
      <c r="AA1553"/>
      <c r="BQ1553" s="100">
        <v>67122</v>
      </c>
      <c r="BR1553" s="95" t="s">
        <v>114</v>
      </c>
      <c r="BS1553" s="95" t="s">
        <v>144</v>
      </c>
    </row>
    <row r="1554" spans="1:71" x14ac:dyDescent="0.25">
      <c r="A1554"/>
      <c r="AA1554"/>
      <c r="BQ1554" s="100">
        <v>67124</v>
      </c>
      <c r="BR1554" s="95" t="s">
        <v>114</v>
      </c>
      <c r="BS1554" s="95" t="s">
        <v>144</v>
      </c>
    </row>
    <row r="1555" spans="1:71" x14ac:dyDescent="0.25">
      <c r="A1555"/>
      <c r="AA1555"/>
      <c r="BQ1555" s="100">
        <v>67125</v>
      </c>
      <c r="BR1555" s="95" t="s">
        <v>114</v>
      </c>
      <c r="BS1555" s="95" t="s">
        <v>144</v>
      </c>
    </row>
    <row r="1556" spans="1:71" x14ac:dyDescent="0.25">
      <c r="A1556"/>
      <c r="AA1556"/>
      <c r="BQ1556" s="100">
        <v>67126</v>
      </c>
      <c r="BR1556" s="95" t="s">
        <v>114</v>
      </c>
      <c r="BS1556" s="95" t="s">
        <v>144</v>
      </c>
    </row>
    <row r="1557" spans="1:71" x14ac:dyDescent="0.25">
      <c r="A1557"/>
      <c r="AA1557"/>
      <c r="BQ1557" s="100">
        <v>67127</v>
      </c>
      <c r="BR1557" s="95" t="s">
        <v>114</v>
      </c>
      <c r="BS1557" s="95" t="s">
        <v>144</v>
      </c>
    </row>
    <row r="1558" spans="1:71" x14ac:dyDescent="0.25">
      <c r="A1558"/>
      <c r="AA1558"/>
      <c r="BQ1558" s="100">
        <v>67128</v>
      </c>
      <c r="BR1558" s="95" t="s">
        <v>114</v>
      </c>
      <c r="BS1558" s="95" t="s">
        <v>144</v>
      </c>
    </row>
    <row r="1559" spans="1:71" x14ac:dyDescent="0.25">
      <c r="A1559"/>
      <c r="AA1559"/>
      <c r="BQ1559" s="100">
        <v>67129</v>
      </c>
      <c r="BR1559" s="95" t="s">
        <v>114</v>
      </c>
      <c r="BS1559" s="95" t="s">
        <v>144</v>
      </c>
    </row>
    <row r="1560" spans="1:71" x14ac:dyDescent="0.25">
      <c r="A1560"/>
      <c r="AA1560"/>
      <c r="BQ1560" s="100">
        <v>67131</v>
      </c>
      <c r="BR1560" s="95" t="s">
        <v>114</v>
      </c>
      <c r="BS1560" s="95" t="s">
        <v>144</v>
      </c>
    </row>
    <row r="1561" spans="1:71" x14ac:dyDescent="0.25">
      <c r="A1561"/>
      <c r="AA1561"/>
      <c r="BQ1561" s="100">
        <v>67132</v>
      </c>
      <c r="BR1561" s="95" t="s">
        <v>114</v>
      </c>
      <c r="BS1561" s="95" t="s">
        <v>144</v>
      </c>
    </row>
    <row r="1562" spans="1:71" x14ac:dyDescent="0.25">
      <c r="A1562"/>
      <c r="AA1562"/>
      <c r="BQ1562" s="100">
        <v>67133</v>
      </c>
      <c r="BR1562" s="95" t="s">
        <v>114</v>
      </c>
      <c r="BS1562" s="95" t="s">
        <v>144</v>
      </c>
    </row>
    <row r="1563" spans="1:71" x14ac:dyDescent="0.25">
      <c r="A1563"/>
      <c r="AA1563"/>
      <c r="BQ1563" s="100">
        <v>67134</v>
      </c>
      <c r="BR1563" s="95" t="s">
        <v>114</v>
      </c>
      <c r="BS1563" s="95" t="s">
        <v>144</v>
      </c>
    </row>
    <row r="1564" spans="1:71" x14ac:dyDescent="0.25">
      <c r="A1564"/>
      <c r="AA1564"/>
      <c r="BQ1564" s="100">
        <v>67138</v>
      </c>
      <c r="BR1564" s="95" t="s">
        <v>114</v>
      </c>
      <c r="BS1564" s="95" t="s">
        <v>144</v>
      </c>
    </row>
    <row r="1565" spans="1:71" x14ac:dyDescent="0.25">
      <c r="A1565"/>
      <c r="AA1565"/>
      <c r="BQ1565" s="100">
        <v>67139</v>
      </c>
      <c r="BR1565" s="95" t="s">
        <v>114</v>
      </c>
      <c r="BS1565" s="95" t="s">
        <v>144</v>
      </c>
    </row>
    <row r="1566" spans="1:71" x14ac:dyDescent="0.25">
      <c r="A1566"/>
      <c r="AA1566"/>
      <c r="BQ1566" s="100">
        <v>67140</v>
      </c>
      <c r="BR1566" s="95" t="s">
        <v>114</v>
      </c>
      <c r="BS1566" s="95" t="s">
        <v>144</v>
      </c>
    </row>
    <row r="1567" spans="1:71" x14ac:dyDescent="0.25">
      <c r="A1567"/>
      <c r="AA1567"/>
      <c r="BQ1567" s="100">
        <v>67142</v>
      </c>
      <c r="BR1567" s="95" t="s">
        <v>114</v>
      </c>
      <c r="BS1567" s="95" t="s">
        <v>144</v>
      </c>
    </row>
    <row r="1568" spans="1:71" x14ac:dyDescent="0.25">
      <c r="A1568"/>
      <c r="AA1568"/>
      <c r="BQ1568" s="100">
        <v>67151</v>
      </c>
      <c r="BR1568" s="95" t="s">
        <v>114</v>
      </c>
      <c r="BS1568" s="95" t="s">
        <v>144</v>
      </c>
    </row>
    <row r="1569" spans="1:71" x14ac:dyDescent="0.25">
      <c r="A1569"/>
      <c r="AA1569"/>
      <c r="BQ1569" s="100">
        <v>67152</v>
      </c>
      <c r="BR1569" s="95" t="s">
        <v>114</v>
      </c>
      <c r="BS1569" s="95" t="s">
        <v>144</v>
      </c>
    </row>
    <row r="1570" spans="1:71" x14ac:dyDescent="0.25">
      <c r="A1570"/>
      <c r="AA1570"/>
      <c r="BQ1570" s="100">
        <v>67153</v>
      </c>
      <c r="BR1570" s="95" t="s">
        <v>114</v>
      </c>
      <c r="BS1570" s="95" t="s">
        <v>144</v>
      </c>
    </row>
    <row r="1571" spans="1:71" x14ac:dyDescent="0.25">
      <c r="A1571"/>
      <c r="AA1571"/>
      <c r="BQ1571" s="100">
        <v>67154</v>
      </c>
      <c r="BR1571" s="95" t="s">
        <v>114</v>
      </c>
      <c r="BS1571" s="95" t="s">
        <v>144</v>
      </c>
    </row>
    <row r="1572" spans="1:71" x14ac:dyDescent="0.25">
      <c r="A1572"/>
      <c r="AA1572"/>
      <c r="BQ1572" s="100">
        <v>67155</v>
      </c>
      <c r="BR1572" s="95" t="s">
        <v>114</v>
      </c>
      <c r="BS1572" s="95" t="s">
        <v>144</v>
      </c>
    </row>
    <row r="1573" spans="1:71" x14ac:dyDescent="0.25">
      <c r="A1573"/>
      <c r="AA1573"/>
      <c r="BQ1573" s="100">
        <v>67156</v>
      </c>
      <c r="BR1573" s="95" t="s">
        <v>114</v>
      </c>
      <c r="BS1573" s="95" t="s">
        <v>144</v>
      </c>
    </row>
    <row r="1574" spans="1:71" x14ac:dyDescent="0.25">
      <c r="A1574"/>
      <c r="AA1574"/>
      <c r="BQ1574" s="100">
        <v>67161</v>
      </c>
      <c r="BR1574" s="95" t="s">
        <v>114</v>
      </c>
      <c r="BS1574" s="95" t="s">
        <v>144</v>
      </c>
    </row>
    <row r="1575" spans="1:71" x14ac:dyDescent="0.25">
      <c r="A1575"/>
      <c r="AA1575"/>
      <c r="BQ1575" s="100">
        <v>67162</v>
      </c>
      <c r="BR1575" s="95" t="s">
        <v>114</v>
      </c>
      <c r="BS1575" s="95" t="s">
        <v>144</v>
      </c>
    </row>
    <row r="1576" spans="1:71" x14ac:dyDescent="0.25">
      <c r="A1576"/>
      <c r="AA1576"/>
      <c r="BQ1576" s="100">
        <v>67163</v>
      </c>
      <c r="BR1576" s="95" t="s">
        <v>114</v>
      </c>
      <c r="BS1576" s="95" t="s">
        <v>144</v>
      </c>
    </row>
    <row r="1577" spans="1:71" x14ac:dyDescent="0.25">
      <c r="A1577"/>
      <c r="AA1577"/>
      <c r="BQ1577" s="100">
        <v>67164</v>
      </c>
      <c r="BR1577" s="95" t="s">
        <v>114</v>
      </c>
      <c r="BS1577" s="95" t="s">
        <v>144</v>
      </c>
    </row>
    <row r="1578" spans="1:71" x14ac:dyDescent="0.25">
      <c r="A1578"/>
      <c r="AA1578"/>
      <c r="BQ1578" s="100">
        <v>67165</v>
      </c>
      <c r="BR1578" s="95" t="s">
        <v>114</v>
      </c>
      <c r="BS1578" s="95" t="s">
        <v>144</v>
      </c>
    </row>
    <row r="1579" spans="1:71" x14ac:dyDescent="0.25">
      <c r="A1579"/>
      <c r="AA1579"/>
      <c r="BQ1579" s="100">
        <v>67167</v>
      </c>
      <c r="BR1579" s="95" t="s">
        <v>114</v>
      </c>
      <c r="BS1579" s="95" t="s">
        <v>144</v>
      </c>
    </row>
    <row r="1580" spans="1:71" x14ac:dyDescent="0.25">
      <c r="A1580"/>
      <c r="AA1580"/>
      <c r="BQ1580" s="100">
        <v>67168</v>
      </c>
      <c r="BR1580" s="95" t="s">
        <v>114</v>
      </c>
      <c r="BS1580" s="95" t="s">
        <v>144</v>
      </c>
    </row>
    <row r="1581" spans="1:71" x14ac:dyDescent="0.25">
      <c r="A1581"/>
      <c r="AA1581"/>
      <c r="BQ1581" s="100">
        <v>67169</v>
      </c>
      <c r="BR1581" s="95" t="s">
        <v>114</v>
      </c>
      <c r="BS1581" s="95" t="s">
        <v>144</v>
      </c>
    </row>
    <row r="1582" spans="1:71" x14ac:dyDescent="0.25">
      <c r="A1582"/>
      <c r="AA1582"/>
      <c r="BQ1582" s="100">
        <v>67171</v>
      </c>
      <c r="BR1582" s="95" t="s">
        <v>114</v>
      </c>
      <c r="BS1582" s="95" t="s">
        <v>144</v>
      </c>
    </row>
    <row r="1583" spans="1:71" x14ac:dyDescent="0.25">
      <c r="A1583"/>
      <c r="AA1583"/>
      <c r="BQ1583" s="100">
        <v>67172</v>
      </c>
      <c r="BR1583" s="95" t="s">
        <v>114</v>
      </c>
      <c r="BS1583" s="95" t="s">
        <v>144</v>
      </c>
    </row>
    <row r="1584" spans="1:71" x14ac:dyDescent="0.25">
      <c r="A1584"/>
      <c r="AA1584"/>
      <c r="BQ1584" s="100">
        <v>67173</v>
      </c>
      <c r="BR1584" s="95" t="s">
        <v>114</v>
      </c>
      <c r="BS1584" s="95" t="s">
        <v>144</v>
      </c>
    </row>
    <row r="1585" spans="1:71" x14ac:dyDescent="0.25">
      <c r="A1585"/>
      <c r="AA1585"/>
      <c r="BQ1585" s="100">
        <v>67175</v>
      </c>
      <c r="BR1585" s="95" t="s">
        <v>114</v>
      </c>
      <c r="BS1585" s="95" t="s">
        <v>144</v>
      </c>
    </row>
    <row r="1586" spans="1:71" x14ac:dyDescent="0.25">
      <c r="A1586"/>
      <c r="AA1586"/>
      <c r="BQ1586" s="100">
        <v>67176</v>
      </c>
      <c r="BR1586" s="95" t="s">
        <v>114</v>
      </c>
      <c r="BS1586" s="95" t="s">
        <v>144</v>
      </c>
    </row>
    <row r="1587" spans="1:71" x14ac:dyDescent="0.25">
      <c r="A1587"/>
      <c r="AA1587"/>
      <c r="BQ1587" s="100">
        <v>67177</v>
      </c>
      <c r="BR1587" s="95" t="s">
        <v>112</v>
      </c>
      <c r="BS1587" s="95" t="s">
        <v>144</v>
      </c>
    </row>
    <row r="1588" spans="1:71" x14ac:dyDescent="0.25">
      <c r="A1588"/>
      <c r="AA1588"/>
      <c r="BQ1588" s="100">
        <v>67178</v>
      </c>
      <c r="BR1588" s="95" t="s">
        <v>112</v>
      </c>
      <c r="BS1588" s="95" t="s">
        <v>144</v>
      </c>
    </row>
    <row r="1589" spans="1:71" x14ac:dyDescent="0.25">
      <c r="A1589"/>
      <c r="AA1589"/>
      <c r="BQ1589" s="100">
        <v>67181</v>
      </c>
      <c r="BR1589" s="95" t="s">
        <v>114</v>
      </c>
      <c r="BS1589" s="95" t="s">
        <v>144</v>
      </c>
    </row>
    <row r="1590" spans="1:71" x14ac:dyDescent="0.25">
      <c r="A1590"/>
      <c r="AA1590"/>
      <c r="BQ1590" s="100">
        <v>67182</v>
      </c>
      <c r="BR1590" s="95" t="s">
        <v>114</v>
      </c>
      <c r="BS1590" s="95" t="s">
        <v>144</v>
      </c>
    </row>
    <row r="1591" spans="1:71" x14ac:dyDescent="0.25">
      <c r="A1591"/>
      <c r="AA1591"/>
      <c r="BQ1591" s="100">
        <v>67201</v>
      </c>
      <c r="BR1591" s="95" t="s">
        <v>114</v>
      </c>
      <c r="BS1591" s="95" t="s">
        <v>144</v>
      </c>
    </row>
    <row r="1592" spans="1:71" x14ac:dyDescent="0.25">
      <c r="A1592"/>
      <c r="AA1592"/>
      <c r="BQ1592" s="100">
        <v>67401</v>
      </c>
      <c r="BR1592" s="95" t="s">
        <v>115</v>
      </c>
      <c r="BS1592" s="95" t="s">
        <v>141</v>
      </c>
    </row>
    <row r="1593" spans="1:71" x14ac:dyDescent="0.25">
      <c r="A1593"/>
      <c r="AA1593"/>
      <c r="BQ1593" s="100">
        <v>67501</v>
      </c>
      <c r="BR1593" s="95" t="s">
        <v>115</v>
      </c>
      <c r="BS1593" s="95" t="s">
        <v>141</v>
      </c>
    </row>
    <row r="1594" spans="1:71" x14ac:dyDescent="0.25">
      <c r="A1594"/>
      <c r="AA1594"/>
      <c r="BQ1594" s="100">
        <v>67502</v>
      </c>
      <c r="BR1594" s="95" t="s">
        <v>115</v>
      </c>
      <c r="BS1594" s="95" t="s">
        <v>141</v>
      </c>
    </row>
    <row r="1595" spans="1:71" x14ac:dyDescent="0.25">
      <c r="A1595"/>
      <c r="AA1595"/>
      <c r="BQ1595" s="100">
        <v>67503</v>
      </c>
      <c r="BR1595" s="95" t="s">
        <v>115</v>
      </c>
      <c r="BS1595" s="95" t="s">
        <v>141</v>
      </c>
    </row>
    <row r="1596" spans="1:71" x14ac:dyDescent="0.25">
      <c r="A1596"/>
      <c r="AA1596"/>
      <c r="BQ1596" s="100">
        <v>67504</v>
      </c>
      <c r="BR1596" s="95" t="s">
        <v>115</v>
      </c>
      <c r="BS1596" s="95" t="s">
        <v>141</v>
      </c>
    </row>
    <row r="1597" spans="1:71" x14ac:dyDescent="0.25">
      <c r="A1597"/>
      <c r="AA1597"/>
      <c r="BQ1597" s="100">
        <v>67505</v>
      </c>
      <c r="BR1597" s="95" t="s">
        <v>115</v>
      </c>
      <c r="BS1597" s="95" t="s">
        <v>141</v>
      </c>
    </row>
    <row r="1598" spans="1:71" x14ac:dyDescent="0.25">
      <c r="A1598"/>
      <c r="AA1598"/>
      <c r="BQ1598" s="100">
        <v>67506</v>
      </c>
      <c r="BR1598" s="95" t="s">
        <v>115</v>
      </c>
      <c r="BS1598" s="95" t="s">
        <v>141</v>
      </c>
    </row>
    <row r="1599" spans="1:71" x14ac:dyDescent="0.25">
      <c r="A1599"/>
      <c r="AA1599"/>
      <c r="BQ1599" s="100">
        <v>67507</v>
      </c>
      <c r="BR1599" s="95" t="s">
        <v>115</v>
      </c>
      <c r="BS1599" s="95" t="s">
        <v>141</v>
      </c>
    </row>
    <row r="1600" spans="1:71" x14ac:dyDescent="0.25">
      <c r="A1600"/>
      <c r="AA1600"/>
      <c r="BQ1600" s="100">
        <v>67508</v>
      </c>
      <c r="BR1600" s="95" t="s">
        <v>115</v>
      </c>
      <c r="BS1600" s="95" t="s">
        <v>141</v>
      </c>
    </row>
    <row r="1601" spans="1:71" x14ac:dyDescent="0.25">
      <c r="A1601"/>
      <c r="AA1601"/>
      <c r="BQ1601" s="100">
        <v>67521</v>
      </c>
      <c r="BR1601" s="95" t="s">
        <v>115</v>
      </c>
      <c r="BS1601" s="95" t="s">
        <v>141</v>
      </c>
    </row>
    <row r="1602" spans="1:71" x14ac:dyDescent="0.25">
      <c r="A1602"/>
      <c r="AA1602"/>
      <c r="BQ1602" s="100">
        <v>67522</v>
      </c>
      <c r="BR1602" s="95" t="s">
        <v>115</v>
      </c>
      <c r="BS1602" s="95" t="s">
        <v>141</v>
      </c>
    </row>
    <row r="1603" spans="1:71" x14ac:dyDescent="0.25">
      <c r="A1603"/>
      <c r="AA1603"/>
      <c r="BQ1603" s="100">
        <v>67523</v>
      </c>
      <c r="BR1603" s="95" t="s">
        <v>115</v>
      </c>
      <c r="BS1603" s="95" t="s">
        <v>141</v>
      </c>
    </row>
    <row r="1604" spans="1:71" x14ac:dyDescent="0.25">
      <c r="A1604"/>
      <c r="AA1604"/>
      <c r="BQ1604" s="100">
        <v>67524</v>
      </c>
      <c r="BR1604" s="95" t="s">
        <v>115</v>
      </c>
      <c r="BS1604" s="95" t="s">
        <v>141</v>
      </c>
    </row>
    <row r="1605" spans="1:71" x14ac:dyDescent="0.25">
      <c r="A1605"/>
      <c r="AA1605"/>
      <c r="BQ1605" s="100">
        <v>67525</v>
      </c>
      <c r="BR1605" s="95" t="s">
        <v>115</v>
      </c>
      <c r="BS1605" s="95" t="s">
        <v>141</v>
      </c>
    </row>
    <row r="1606" spans="1:71" x14ac:dyDescent="0.25">
      <c r="A1606"/>
      <c r="AA1606"/>
      <c r="BQ1606" s="100">
        <v>67526</v>
      </c>
      <c r="BR1606" s="95" t="s">
        <v>115</v>
      </c>
      <c r="BS1606" s="95" t="s">
        <v>141</v>
      </c>
    </row>
    <row r="1607" spans="1:71" x14ac:dyDescent="0.25">
      <c r="A1607"/>
      <c r="AA1607"/>
      <c r="BQ1607" s="100">
        <v>67527</v>
      </c>
      <c r="BR1607" s="95" t="s">
        <v>115</v>
      </c>
      <c r="BS1607" s="95" t="s">
        <v>141</v>
      </c>
    </row>
    <row r="1608" spans="1:71" x14ac:dyDescent="0.25">
      <c r="A1608"/>
      <c r="AA1608"/>
      <c r="BQ1608" s="100">
        <v>67528</v>
      </c>
      <c r="BR1608" s="95" t="s">
        <v>115</v>
      </c>
      <c r="BS1608" s="95" t="s">
        <v>141</v>
      </c>
    </row>
    <row r="1609" spans="1:71" x14ac:dyDescent="0.25">
      <c r="A1609"/>
      <c r="AA1609"/>
      <c r="BQ1609" s="100">
        <v>67529</v>
      </c>
      <c r="BR1609" s="95" t="s">
        <v>110</v>
      </c>
      <c r="BS1609" s="95" t="s">
        <v>141</v>
      </c>
    </row>
    <row r="1610" spans="1:71" x14ac:dyDescent="0.25">
      <c r="A1610"/>
      <c r="AA1610"/>
      <c r="BQ1610" s="100">
        <v>67531</v>
      </c>
      <c r="BR1610" s="95" t="s">
        <v>115</v>
      </c>
      <c r="BS1610" s="95" t="s">
        <v>141</v>
      </c>
    </row>
    <row r="1611" spans="1:71" x14ac:dyDescent="0.25">
      <c r="A1611"/>
      <c r="AA1611"/>
      <c r="BQ1611" s="100">
        <v>67532</v>
      </c>
      <c r="BR1611" s="95" t="s">
        <v>115</v>
      </c>
      <c r="BS1611" s="95" t="s">
        <v>141</v>
      </c>
    </row>
    <row r="1612" spans="1:71" x14ac:dyDescent="0.25">
      <c r="A1612"/>
      <c r="AA1612"/>
      <c r="BQ1612" s="100">
        <v>67533</v>
      </c>
      <c r="BR1612" s="95" t="s">
        <v>115</v>
      </c>
      <c r="BS1612" s="95" t="s">
        <v>141</v>
      </c>
    </row>
    <row r="1613" spans="1:71" x14ac:dyDescent="0.25">
      <c r="A1613"/>
      <c r="AA1613"/>
      <c r="BQ1613" s="100">
        <v>67534</v>
      </c>
      <c r="BR1613" s="95" t="s">
        <v>115</v>
      </c>
      <c r="BS1613" s="95" t="s">
        <v>141</v>
      </c>
    </row>
    <row r="1614" spans="1:71" x14ac:dyDescent="0.25">
      <c r="A1614"/>
      <c r="AA1614"/>
      <c r="BQ1614" s="100">
        <v>67541</v>
      </c>
      <c r="BR1614" s="95" t="s">
        <v>115</v>
      </c>
      <c r="BS1614" s="95" t="s">
        <v>141</v>
      </c>
    </row>
    <row r="1615" spans="1:71" x14ac:dyDescent="0.25">
      <c r="A1615"/>
      <c r="AA1615"/>
      <c r="BQ1615" s="100">
        <v>67542</v>
      </c>
      <c r="BR1615" s="95" t="s">
        <v>115</v>
      </c>
      <c r="BS1615" s="95" t="s">
        <v>141</v>
      </c>
    </row>
    <row r="1616" spans="1:71" x14ac:dyDescent="0.25">
      <c r="A1616"/>
      <c r="AA1616"/>
      <c r="BQ1616" s="100">
        <v>67543</v>
      </c>
      <c r="BR1616" s="95" t="s">
        <v>115</v>
      </c>
      <c r="BS1616" s="95" t="s">
        <v>141</v>
      </c>
    </row>
    <row r="1617" spans="1:71" x14ac:dyDescent="0.25">
      <c r="A1617"/>
      <c r="AA1617"/>
      <c r="BQ1617" s="100">
        <v>67544</v>
      </c>
      <c r="BR1617" s="95" t="s">
        <v>115</v>
      </c>
      <c r="BS1617" s="95" t="s">
        <v>141</v>
      </c>
    </row>
    <row r="1618" spans="1:71" x14ac:dyDescent="0.25">
      <c r="A1618"/>
      <c r="AA1618"/>
      <c r="BQ1618" s="100">
        <v>67545</v>
      </c>
      <c r="BR1618" s="95" t="s">
        <v>115</v>
      </c>
      <c r="BS1618" s="95" t="s">
        <v>141</v>
      </c>
    </row>
    <row r="1619" spans="1:71" x14ac:dyDescent="0.25">
      <c r="A1619"/>
      <c r="AA1619"/>
      <c r="BQ1619" s="100">
        <v>67550</v>
      </c>
      <c r="BR1619" s="95" t="s">
        <v>115</v>
      </c>
      <c r="BS1619" s="95" t="s">
        <v>141</v>
      </c>
    </row>
    <row r="1620" spans="1:71" x14ac:dyDescent="0.25">
      <c r="A1620"/>
      <c r="AA1620"/>
      <c r="BQ1620" s="100">
        <v>67551</v>
      </c>
      <c r="BR1620" s="95" t="s">
        <v>115</v>
      </c>
      <c r="BS1620" s="95" t="s">
        <v>141</v>
      </c>
    </row>
    <row r="1621" spans="1:71" x14ac:dyDescent="0.25">
      <c r="A1621"/>
      <c r="AA1621"/>
      <c r="BQ1621" s="100">
        <v>67552</v>
      </c>
      <c r="BR1621" s="95" t="s">
        <v>115</v>
      </c>
      <c r="BS1621" s="95" t="s">
        <v>141</v>
      </c>
    </row>
    <row r="1622" spans="1:71" x14ac:dyDescent="0.25">
      <c r="A1622"/>
      <c r="AA1622"/>
      <c r="BQ1622" s="100">
        <v>67553</v>
      </c>
      <c r="BR1622" s="95" t="s">
        <v>115</v>
      </c>
      <c r="BS1622" s="95" t="s">
        <v>141</v>
      </c>
    </row>
    <row r="1623" spans="1:71" x14ac:dyDescent="0.25">
      <c r="A1623"/>
      <c r="AA1623"/>
      <c r="BQ1623" s="100">
        <v>67554</v>
      </c>
      <c r="BR1623" s="95" t="s">
        <v>115</v>
      </c>
      <c r="BS1623" s="95" t="s">
        <v>141</v>
      </c>
    </row>
    <row r="1624" spans="1:71" x14ac:dyDescent="0.25">
      <c r="A1624"/>
      <c r="AA1624"/>
      <c r="BQ1624" s="100">
        <v>67555</v>
      </c>
      <c r="BR1624" s="95" t="s">
        <v>115</v>
      </c>
      <c r="BS1624" s="95" t="s">
        <v>141</v>
      </c>
    </row>
    <row r="1625" spans="1:71" x14ac:dyDescent="0.25">
      <c r="A1625"/>
      <c r="AA1625"/>
      <c r="BQ1625" s="100">
        <v>67556</v>
      </c>
      <c r="BR1625" s="95" t="s">
        <v>115</v>
      </c>
      <c r="BS1625" s="95" t="s">
        <v>141</v>
      </c>
    </row>
    <row r="1626" spans="1:71" x14ac:dyDescent="0.25">
      <c r="A1626"/>
      <c r="AA1626"/>
      <c r="BQ1626" s="100">
        <v>67557</v>
      </c>
      <c r="BR1626" s="95" t="s">
        <v>115</v>
      </c>
      <c r="BS1626" s="95" t="s">
        <v>141</v>
      </c>
    </row>
    <row r="1627" spans="1:71" x14ac:dyDescent="0.25">
      <c r="A1627"/>
      <c r="AA1627"/>
      <c r="BQ1627" s="100">
        <v>67559</v>
      </c>
      <c r="BR1627" s="95" t="s">
        <v>115</v>
      </c>
      <c r="BS1627" s="95" t="s">
        <v>141</v>
      </c>
    </row>
    <row r="1628" spans="1:71" x14ac:dyDescent="0.25">
      <c r="A1628"/>
      <c r="AA1628"/>
      <c r="BQ1628" s="100">
        <v>67560</v>
      </c>
      <c r="BR1628" s="95" t="s">
        <v>115</v>
      </c>
      <c r="BS1628" s="95" t="s">
        <v>141</v>
      </c>
    </row>
    <row r="1629" spans="1:71" x14ac:dyDescent="0.25">
      <c r="A1629"/>
      <c r="AA1629"/>
      <c r="BQ1629" s="100">
        <v>67571</v>
      </c>
      <c r="BR1629" s="95" t="s">
        <v>115</v>
      </c>
      <c r="BS1629" s="95" t="s">
        <v>141</v>
      </c>
    </row>
    <row r="1630" spans="1:71" x14ac:dyDescent="0.25">
      <c r="A1630"/>
      <c r="AA1630"/>
      <c r="BQ1630" s="100">
        <v>67573</v>
      </c>
      <c r="BR1630" s="95" t="s">
        <v>115</v>
      </c>
      <c r="BS1630" s="95" t="s">
        <v>141</v>
      </c>
    </row>
    <row r="1631" spans="1:71" x14ac:dyDescent="0.25">
      <c r="A1631"/>
      <c r="AA1631"/>
      <c r="BQ1631" s="100">
        <v>67574</v>
      </c>
      <c r="BR1631" s="95" t="s">
        <v>115</v>
      </c>
      <c r="BS1631" s="95" t="s">
        <v>141</v>
      </c>
    </row>
    <row r="1632" spans="1:71" x14ac:dyDescent="0.25">
      <c r="A1632"/>
      <c r="AA1632"/>
      <c r="BQ1632" s="100">
        <v>67575</v>
      </c>
      <c r="BR1632" s="95" t="s">
        <v>112</v>
      </c>
      <c r="BS1632" s="95" t="s">
        <v>144</v>
      </c>
    </row>
    <row r="1633" spans="1:71" x14ac:dyDescent="0.25">
      <c r="A1633"/>
      <c r="AA1633"/>
      <c r="BQ1633" s="100">
        <v>67576</v>
      </c>
      <c r="BR1633" s="95" t="s">
        <v>115</v>
      </c>
      <c r="BS1633" s="95" t="s">
        <v>141</v>
      </c>
    </row>
    <row r="1634" spans="1:71" x14ac:dyDescent="0.25">
      <c r="A1634"/>
      <c r="AA1634"/>
      <c r="BQ1634" s="100">
        <v>67577</v>
      </c>
      <c r="BR1634" s="95" t="s">
        <v>115</v>
      </c>
      <c r="BS1634" s="95" t="s">
        <v>141</v>
      </c>
    </row>
    <row r="1635" spans="1:71" x14ac:dyDescent="0.25">
      <c r="A1635"/>
      <c r="AA1635"/>
      <c r="BQ1635" s="100">
        <v>67578</v>
      </c>
      <c r="BR1635" s="95" t="s">
        <v>115</v>
      </c>
      <c r="BS1635" s="95" t="s">
        <v>141</v>
      </c>
    </row>
    <row r="1636" spans="1:71" x14ac:dyDescent="0.25">
      <c r="A1636"/>
      <c r="AA1636"/>
      <c r="BQ1636" s="100">
        <v>67579</v>
      </c>
      <c r="BR1636" s="95" t="s">
        <v>111</v>
      </c>
      <c r="BS1636" s="95" t="s">
        <v>141</v>
      </c>
    </row>
    <row r="1637" spans="1:71" x14ac:dyDescent="0.25">
      <c r="A1637"/>
      <c r="AA1637"/>
      <c r="BQ1637" s="100">
        <v>67602</v>
      </c>
      <c r="BR1637" s="95" t="s">
        <v>115</v>
      </c>
      <c r="BS1637" s="95" t="s">
        <v>141</v>
      </c>
    </row>
    <row r="1638" spans="1:71" x14ac:dyDescent="0.25">
      <c r="A1638"/>
      <c r="AA1638"/>
      <c r="BQ1638" s="100">
        <v>67801</v>
      </c>
      <c r="BR1638" s="95" t="s">
        <v>116</v>
      </c>
      <c r="BS1638" s="95" t="s">
        <v>144</v>
      </c>
    </row>
    <row r="1639" spans="1:71" x14ac:dyDescent="0.25">
      <c r="A1639"/>
      <c r="AA1639"/>
      <c r="BQ1639" s="100">
        <v>67901</v>
      </c>
      <c r="BR1639" s="95" t="s">
        <v>116</v>
      </c>
      <c r="BS1639" s="95" t="s">
        <v>144</v>
      </c>
    </row>
    <row r="1640" spans="1:71" x14ac:dyDescent="0.25">
      <c r="A1640"/>
      <c r="AA1640"/>
      <c r="BQ1640" s="100">
        <v>67902</v>
      </c>
      <c r="BR1640" s="95" t="s">
        <v>116</v>
      </c>
      <c r="BS1640" s="95" t="s">
        <v>144</v>
      </c>
    </row>
    <row r="1641" spans="1:71" x14ac:dyDescent="0.25">
      <c r="A1641"/>
      <c r="AA1641"/>
      <c r="BQ1641" s="100">
        <v>67903</v>
      </c>
      <c r="BR1641" s="95" t="s">
        <v>116</v>
      </c>
      <c r="BS1641" s="95" t="s">
        <v>144</v>
      </c>
    </row>
    <row r="1642" spans="1:71" x14ac:dyDescent="0.25">
      <c r="A1642"/>
      <c r="AA1642"/>
      <c r="BQ1642" s="100">
        <v>67904</v>
      </c>
      <c r="BR1642" s="95" t="s">
        <v>116</v>
      </c>
      <c r="BS1642" s="95" t="s">
        <v>144</v>
      </c>
    </row>
    <row r="1643" spans="1:71" x14ac:dyDescent="0.25">
      <c r="A1643"/>
      <c r="AA1643"/>
      <c r="BQ1643" s="100">
        <v>67905</v>
      </c>
      <c r="BR1643" s="95" t="s">
        <v>112</v>
      </c>
      <c r="BS1643" s="95" t="s">
        <v>144</v>
      </c>
    </row>
    <row r="1644" spans="1:71" x14ac:dyDescent="0.25">
      <c r="A1644"/>
      <c r="AA1644"/>
      <c r="BQ1644" s="100">
        <v>67906</v>
      </c>
      <c r="BR1644" s="95" t="s">
        <v>116</v>
      </c>
      <c r="BS1644" s="95" t="s">
        <v>144</v>
      </c>
    </row>
    <row r="1645" spans="1:71" x14ac:dyDescent="0.25">
      <c r="A1645"/>
      <c r="AA1645"/>
      <c r="BQ1645" s="100">
        <v>67907</v>
      </c>
      <c r="BR1645" s="95" t="s">
        <v>116</v>
      </c>
      <c r="BS1645" s="95" t="s">
        <v>144</v>
      </c>
    </row>
    <row r="1646" spans="1:71" x14ac:dyDescent="0.25">
      <c r="A1646"/>
      <c r="AA1646"/>
      <c r="BQ1646" s="100">
        <v>67911</v>
      </c>
      <c r="BR1646" s="95" t="s">
        <v>116</v>
      </c>
      <c r="BS1646" s="95" t="s">
        <v>144</v>
      </c>
    </row>
    <row r="1647" spans="1:71" x14ac:dyDescent="0.25">
      <c r="A1647"/>
      <c r="AA1647"/>
      <c r="BQ1647" s="100">
        <v>67913</v>
      </c>
      <c r="BR1647" s="95" t="s">
        <v>116</v>
      </c>
      <c r="BS1647" s="95" t="s">
        <v>144</v>
      </c>
    </row>
    <row r="1648" spans="1:71" x14ac:dyDescent="0.25">
      <c r="A1648"/>
      <c r="AA1648"/>
      <c r="BQ1648" s="100">
        <v>67914</v>
      </c>
      <c r="BR1648" s="95" t="s">
        <v>116</v>
      </c>
      <c r="BS1648" s="95" t="s">
        <v>144</v>
      </c>
    </row>
    <row r="1649" spans="1:71" x14ac:dyDescent="0.25">
      <c r="A1649"/>
      <c r="AA1649"/>
      <c r="BQ1649" s="100">
        <v>67915</v>
      </c>
      <c r="BR1649" s="95" t="s">
        <v>116</v>
      </c>
      <c r="BS1649" s="95" t="s">
        <v>144</v>
      </c>
    </row>
    <row r="1650" spans="1:71" x14ac:dyDescent="0.25">
      <c r="A1650"/>
      <c r="AA1650"/>
      <c r="BQ1650" s="100">
        <v>67921</v>
      </c>
      <c r="BR1650" s="95" t="s">
        <v>116</v>
      </c>
      <c r="BS1650" s="95" t="s">
        <v>144</v>
      </c>
    </row>
    <row r="1651" spans="1:71" x14ac:dyDescent="0.25">
      <c r="A1651"/>
      <c r="AA1651"/>
      <c r="BQ1651" s="100">
        <v>67922</v>
      </c>
      <c r="BR1651" s="95" t="s">
        <v>116</v>
      </c>
      <c r="BS1651" s="95" t="s">
        <v>144</v>
      </c>
    </row>
    <row r="1652" spans="1:71" x14ac:dyDescent="0.25">
      <c r="A1652"/>
      <c r="AA1652"/>
      <c r="BQ1652" s="100">
        <v>67923</v>
      </c>
      <c r="BR1652" s="95" t="s">
        <v>112</v>
      </c>
      <c r="BS1652" s="95" t="s">
        <v>144</v>
      </c>
    </row>
    <row r="1653" spans="1:71" x14ac:dyDescent="0.25">
      <c r="A1653"/>
      <c r="AA1653"/>
      <c r="BQ1653" s="100">
        <v>67924</v>
      </c>
      <c r="BR1653" s="95" t="s">
        <v>112</v>
      </c>
      <c r="BS1653" s="95" t="s">
        <v>144</v>
      </c>
    </row>
    <row r="1654" spans="1:71" x14ac:dyDescent="0.25">
      <c r="A1654"/>
      <c r="AA1654"/>
      <c r="BQ1654" s="100">
        <v>67931</v>
      </c>
      <c r="BR1654" s="95" t="s">
        <v>116</v>
      </c>
      <c r="BS1654" s="95" t="s">
        <v>144</v>
      </c>
    </row>
    <row r="1655" spans="1:71" x14ac:dyDescent="0.25">
      <c r="A1655"/>
      <c r="AA1655"/>
      <c r="BQ1655" s="100">
        <v>67932</v>
      </c>
      <c r="BR1655" s="95" t="s">
        <v>116</v>
      </c>
      <c r="BS1655" s="95" t="s">
        <v>144</v>
      </c>
    </row>
    <row r="1656" spans="1:71" x14ac:dyDescent="0.25">
      <c r="A1656"/>
      <c r="AA1656"/>
      <c r="BQ1656" s="100">
        <v>67933</v>
      </c>
      <c r="BR1656" s="95" t="s">
        <v>116</v>
      </c>
      <c r="BS1656" s="95" t="s">
        <v>144</v>
      </c>
    </row>
    <row r="1657" spans="1:71" x14ac:dyDescent="0.25">
      <c r="A1657"/>
      <c r="AA1657"/>
      <c r="BQ1657" s="100">
        <v>67934</v>
      </c>
      <c r="BR1657" s="95" t="s">
        <v>116</v>
      </c>
      <c r="BS1657" s="95" t="s">
        <v>144</v>
      </c>
    </row>
    <row r="1658" spans="1:71" x14ac:dyDescent="0.25">
      <c r="A1658"/>
      <c r="AA1658"/>
      <c r="BQ1658" s="100">
        <v>67935</v>
      </c>
      <c r="BR1658" s="95" t="s">
        <v>116</v>
      </c>
      <c r="BS1658" s="95" t="s">
        <v>144</v>
      </c>
    </row>
    <row r="1659" spans="1:71" x14ac:dyDescent="0.25">
      <c r="A1659"/>
      <c r="AA1659"/>
      <c r="BQ1659" s="100">
        <v>67936</v>
      </c>
      <c r="BR1659" s="95" t="s">
        <v>116</v>
      </c>
      <c r="BS1659" s="95" t="s">
        <v>144</v>
      </c>
    </row>
    <row r="1660" spans="1:71" x14ac:dyDescent="0.25">
      <c r="A1660"/>
      <c r="AA1660"/>
      <c r="BQ1660" s="100">
        <v>67937</v>
      </c>
      <c r="BR1660" s="95" t="s">
        <v>116</v>
      </c>
      <c r="BS1660" s="95" t="s">
        <v>144</v>
      </c>
    </row>
    <row r="1661" spans="1:71" x14ac:dyDescent="0.25">
      <c r="A1661"/>
      <c r="AA1661"/>
      <c r="BQ1661" s="100">
        <v>67938</v>
      </c>
      <c r="BR1661" s="95" t="s">
        <v>116</v>
      </c>
      <c r="BS1661" s="95" t="s">
        <v>144</v>
      </c>
    </row>
    <row r="1662" spans="1:71" x14ac:dyDescent="0.25">
      <c r="A1662"/>
      <c r="AA1662"/>
      <c r="BQ1662" s="100">
        <v>67939</v>
      </c>
      <c r="BR1662" s="95" t="s">
        <v>116</v>
      </c>
      <c r="BS1662" s="95" t="s">
        <v>144</v>
      </c>
    </row>
    <row r="1663" spans="1:71" x14ac:dyDescent="0.25">
      <c r="A1663"/>
      <c r="AA1663"/>
      <c r="BQ1663" s="100">
        <v>67951</v>
      </c>
      <c r="BR1663" s="95" t="s">
        <v>116</v>
      </c>
      <c r="BS1663" s="95" t="s">
        <v>144</v>
      </c>
    </row>
    <row r="1664" spans="1:71" x14ac:dyDescent="0.25">
      <c r="A1664"/>
      <c r="AA1664"/>
      <c r="BQ1664" s="100">
        <v>67952</v>
      </c>
      <c r="BR1664" s="95" t="s">
        <v>116</v>
      </c>
      <c r="BS1664" s="95" t="s">
        <v>144</v>
      </c>
    </row>
    <row r="1665" spans="1:71" x14ac:dyDescent="0.25">
      <c r="A1665"/>
      <c r="AA1665"/>
      <c r="BQ1665" s="100">
        <v>67953</v>
      </c>
      <c r="BR1665" s="95" t="s">
        <v>116</v>
      </c>
      <c r="BS1665" s="95" t="s">
        <v>144</v>
      </c>
    </row>
    <row r="1666" spans="1:71" x14ac:dyDescent="0.25">
      <c r="A1666"/>
      <c r="AA1666"/>
      <c r="BQ1666" s="100">
        <v>67961</v>
      </c>
      <c r="BR1666" s="95" t="s">
        <v>116</v>
      </c>
      <c r="BS1666" s="95" t="s">
        <v>144</v>
      </c>
    </row>
    <row r="1667" spans="1:71" x14ac:dyDescent="0.25">
      <c r="A1667"/>
      <c r="AA1667"/>
      <c r="BQ1667" s="100">
        <v>67962</v>
      </c>
      <c r="BR1667" s="95" t="s">
        <v>116</v>
      </c>
      <c r="BS1667" s="95" t="s">
        <v>144</v>
      </c>
    </row>
    <row r="1668" spans="1:71" x14ac:dyDescent="0.25">
      <c r="A1668"/>
      <c r="AA1668"/>
      <c r="BQ1668" s="100">
        <v>67963</v>
      </c>
      <c r="BR1668" s="95" t="s">
        <v>116</v>
      </c>
      <c r="BS1668" s="95" t="s">
        <v>144</v>
      </c>
    </row>
    <row r="1669" spans="1:71" x14ac:dyDescent="0.25">
      <c r="A1669"/>
      <c r="AA1669"/>
      <c r="BQ1669" s="100">
        <v>67971</v>
      </c>
      <c r="BR1669" s="95" t="s">
        <v>116</v>
      </c>
      <c r="BS1669" s="95" t="s">
        <v>144</v>
      </c>
    </row>
    <row r="1670" spans="1:71" x14ac:dyDescent="0.25">
      <c r="A1670"/>
      <c r="AA1670"/>
      <c r="BQ1670" s="100">
        <v>67972</v>
      </c>
      <c r="BR1670" s="95" t="s">
        <v>116</v>
      </c>
      <c r="BS1670" s="95" t="s">
        <v>144</v>
      </c>
    </row>
    <row r="1671" spans="1:71" x14ac:dyDescent="0.25">
      <c r="A1671"/>
      <c r="AA1671"/>
      <c r="BQ1671" s="100">
        <v>67973</v>
      </c>
      <c r="BR1671" s="95" t="s">
        <v>116</v>
      </c>
      <c r="BS1671" s="95" t="s">
        <v>144</v>
      </c>
    </row>
    <row r="1672" spans="1:71" x14ac:dyDescent="0.25">
      <c r="A1672"/>
      <c r="AA1672"/>
      <c r="BQ1672" s="100">
        <v>67974</v>
      </c>
      <c r="BR1672" s="95" t="s">
        <v>116</v>
      </c>
      <c r="BS1672" s="95" t="s">
        <v>144</v>
      </c>
    </row>
    <row r="1673" spans="1:71" x14ac:dyDescent="0.25">
      <c r="A1673"/>
      <c r="AA1673"/>
      <c r="BQ1673" s="100">
        <v>67975</v>
      </c>
      <c r="BR1673" s="95" t="s">
        <v>116</v>
      </c>
      <c r="BS1673" s="95" t="s">
        <v>144</v>
      </c>
    </row>
    <row r="1674" spans="1:71" x14ac:dyDescent="0.25">
      <c r="A1674"/>
      <c r="AA1674"/>
      <c r="BQ1674" s="100">
        <v>67976</v>
      </c>
      <c r="BR1674" s="95" t="s">
        <v>116</v>
      </c>
      <c r="BS1674" s="95" t="s">
        <v>144</v>
      </c>
    </row>
    <row r="1675" spans="1:71" x14ac:dyDescent="0.25">
      <c r="A1675"/>
      <c r="AA1675"/>
      <c r="BQ1675" s="100">
        <v>68001</v>
      </c>
      <c r="BR1675" s="95" t="s">
        <v>116</v>
      </c>
      <c r="BS1675" s="95" t="s">
        <v>144</v>
      </c>
    </row>
    <row r="1676" spans="1:71" x14ac:dyDescent="0.25">
      <c r="A1676"/>
      <c r="AA1676"/>
      <c r="BQ1676" s="100">
        <v>68201</v>
      </c>
      <c r="BR1676" s="95" t="s">
        <v>117</v>
      </c>
      <c r="BS1676" s="95" t="s">
        <v>144</v>
      </c>
    </row>
    <row r="1677" spans="1:71" x14ac:dyDescent="0.25">
      <c r="A1677"/>
      <c r="AA1677"/>
      <c r="BQ1677" s="100">
        <v>68301</v>
      </c>
      <c r="BR1677" s="95" t="s">
        <v>117</v>
      </c>
      <c r="BS1677" s="95" t="s">
        <v>144</v>
      </c>
    </row>
    <row r="1678" spans="1:71" x14ac:dyDescent="0.25">
      <c r="A1678"/>
      <c r="AA1678"/>
      <c r="BQ1678" s="100">
        <v>68303</v>
      </c>
      <c r="BR1678" s="95" t="s">
        <v>117</v>
      </c>
      <c r="BS1678" s="95" t="s">
        <v>144</v>
      </c>
    </row>
    <row r="1679" spans="1:71" x14ac:dyDescent="0.25">
      <c r="A1679"/>
      <c r="AA1679"/>
      <c r="BQ1679" s="100">
        <v>68304</v>
      </c>
      <c r="BR1679" s="95" t="s">
        <v>117</v>
      </c>
      <c r="BS1679" s="95" t="s">
        <v>144</v>
      </c>
    </row>
    <row r="1680" spans="1:71" x14ac:dyDescent="0.25">
      <c r="A1680"/>
      <c r="AA1680"/>
      <c r="BQ1680" s="100">
        <v>68305</v>
      </c>
      <c r="BR1680" s="95" t="s">
        <v>117</v>
      </c>
      <c r="BS1680" s="95" t="s">
        <v>144</v>
      </c>
    </row>
    <row r="1681" spans="1:71" x14ac:dyDescent="0.25">
      <c r="A1681"/>
      <c r="AA1681"/>
      <c r="BQ1681" s="100">
        <v>68308</v>
      </c>
      <c r="BR1681" s="95" t="s">
        <v>117</v>
      </c>
      <c r="BS1681" s="95" t="s">
        <v>144</v>
      </c>
    </row>
    <row r="1682" spans="1:71" x14ac:dyDescent="0.25">
      <c r="A1682"/>
      <c r="AA1682"/>
      <c r="BQ1682" s="100">
        <v>68321</v>
      </c>
      <c r="BR1682" s="95" t="s">
        <v>117</v>
      </c>
      <c r="BS1682" s="95" t="s">
        <v>144</v>
      </c>
    </row>
    <row r="1683" spans="1:71" x14ac:dyDescent="0.25">
      <c r="A1683"/>
      <c r="AA1683"/>
      <c r="BQ1683" s="100">
        <v>68323</v>
      </c>
      <c r="BR1683" s="95" t="s">
        <v>117</v>
      </c>
      <c r="BS1683" s="95" t="s">
        <v>144</v>
      </c>
    </row>
    <row r="1684" spans="1:71" x14ac:dyDescent="0.25">
      <c r="A1684"/>
      <c r="AA1684"/>
      <c r="BQ1684" s="100">
        <v>68333</v>
      </c>
      <c r="BR1684" s="95" t="s">
        <v>117</v>
      </c>
      <c r="BS1684" s="95" t="s">
        <v>144</v>
      </c>
    </row>
    <row r="1685" spans="1:71" x14ac:dyDescent="0.25">
      <c r="A1685"/>
      <c r="AA1685"/>
      <c r="BQ1685" s="100">
        <v>68335</v>
      </c>
      <c r="BR1685" s="95" t="s">
        <v>117</v>
      </c>
      <c r="BS1685" s="95" t="s">
        <v>144</v>
      </c>
    </row>
    <row r="1686" spans="1:71" x14ac:dyDescent="0.25">
      <c r="A1686"/>
      <c r="AA1686"/>
      <c r="BQ1686" s="100">
        <v>68341</v>
      </c>
      <c r="BR1686" s="95" t="s">
        <v>117</v>
      </c>
      <c r="BS1686" s="95" t="s">
        <v>144</v>
      </c>
    </row>
    <row r="1687" spans="1:71" x14ac:dyDescent="0.25">
      <c r="A1687"/>
      <c r="AA1687"/>
      <c r="BQ1687" s="100">
        <v>68351</v>
      </c>
      <c r="BR1687" s="95" t="s">
        <v>117</v>
      </c>
      <c r="BS1687" s="95" t="s">
        <v>144</v>
      </c>
    </row>
    <row r="1688" spans="1:71" x14ac:dyDescent="0.25">
      <c r="A1688"/>
      <c r="AA1688"/>
      <c r="BQ1688" s="100">
        <v>68352</v>
      </c>
      <c r="BR1688" s="95" t="s">
        <v>117</v>
      </c>
      <c r="BS1688" s="95" t="s">
        <v>144</v>
      </c>
    </row>
    <row r="1689" spans="1:71" x14ac:dyDescent="0.25">
      <c r="A1689"/>
      <c r="AA1689"/>
      <c r="BQ1689" s="100">
        <v>68354</v>
      </c>
      <c r="BR1689" s="95" t="s">
        <v>117</v>
      </c>
      <c r="BS1689" s="95" t="s">
        <v>144</v>
      </c>
    </row>
    <row r="1690" spans="1:71" x14ac:dyDescent="0.25">
      <c r="A1690"/>
      <c r="AA1690"/>
      <c r="BQ1690" s="100">
        <v>68401</v>
      </c>
      <c r="BR1690" s="95" t="s">
        <v>117</v>
      </c>
      <c r="BS1690" s="95" t="s">
        <v>144</v>
      </c>
    </row>
    <row r="1691" spans="1:71" x14ac:dyDescent="0.25">
      <c r="A1691"/>
      <c r="AA1691"/>
      <c r="BQ1691" s="100">
        <v>68501</v>
      </c>
      <c r="BR1691" s="95" t="s">
        <v>117</v>
      </c>
      <c r="BS1691" s="95" t="s">
        <v>144</v>
      </c>
    </row>
    <row r="1692" spans="1:71" x14ac:dyDescent="0.25">
      <c r="A1692"/>
      <c r="AA1692"/>
      <c r="BQ1692" s="100">
        <v>68601</v>
      </c>
      <c r="BR1692" s="95" t="s">
        <v>118</v>
      </c>
      <c r="BS1692" s="95" t="s">
        <v>145</v>
      </c>
    </row>
    <row r="1693" spans="1:71" x14ac:dyDescent="0.25">
      <c r="A1693"/>
      <c r="AA1693"/>
      <c r="BQ1693" s="100">
        <v>68603</v>
      </c>
      <c r="BR1693" s="95" t="s">
        <v>118</v>
      </c>
      <c r="BS1693" s="95" t="s">
        <v>145</v>
      </c>
    </row>
    <row r="1694" spans="1:71" x14ac:dyDescent="0.25">
      <c r="A1694"/>
      <c r="AA1694"/>
      <c r="BQ1694" s="100">
        <v>68604</v>
      </c>
      <c r="BR1694" s="95" t="s">
        <v>118</v>
      </c>
      <c r="BS1694" s="95" t="s">
        <v>145</v>
      </c>
    </row>
    <row r="1695" spans="1:71" x14ac:dyDescent="0.25">
      <c r="A1695"/>
      <c r="AA1695"/>
      <c r="BQ1695" s="100">
        <v>68605</v>
      </c>
      <c r="BR1695" s="95" t="s">
        <v>118</v>
      </c>
      <c r="BS1695" s="95" t="s">
        <v>145</v>
      </c>
    </row>
    <row r="1696" spans="1:71" x14ac:dyDescent="0.25">
      <c r="A1696"/>
      <c r="AA1696"/>
      <c r="BQ1696" s="100">
        <v>68606</v>
      </c>
      <c r="BR1696" s="95" t="s">
        <v>118</v>
      </c>
      <c r="BS1696" s="95" t="s">
        <v>145</v>
      </c>
    </row>
    <row r="1697" spans="1:71" x14ac:dyDescent="0.25">
      <c r="A1697"/>
      <c r="AA1697"/>
      <c r="BQ1697" s="100">
        <v>68609</v>
      </c>
      <c r="BR1697" s="95" t="s">
        <v>118</v>
      </c>
      <c r="BS1697" s="95" t="s">
        <v>145</v>
      </c>
    </row>
    <row r="1698" spans="1:71" x14ac:dyDescent="0.25">
      <c r="A1698"/>
      <c r="AA1698"/>
      <c r="BQ1698" s="100">
        <v>68703</v>
      </c>
      <c r="BR1698" s="95" t="s">
        <v>118</v>
      </c>
      <c r="BS1698" s="95" t="s">
        <v>145</v>
      </c>
    </row>
    <row r="1699" spans="1:71" x14ac:dyDescent="0.25">
      <c r="A1699"/>
      <c r="AA1699"/>
      <c r="BQ1699" s="100">
        <v>68704</v>
      </c>
      <c r="BR1699" s="95" t="s">
        <v>118</v>
      </c>
      <c r="BS1699" s="95" t="s">
        <v>145</v>
      </c>
    </row>
    <row r="1700" spans="1:71" x14ac:dyDescent="0.25">
      <c r="A1700"/>
      <c r="AA1700"/>
      <c r="BQ1700" s="100">
        <v>68705</v>
      </c>
      <c r="BR1700" s="95" t="s">
        <v>118</v>
      </c>
      <c r="BS1700" s="95" t="s">
        <v>145</v>
      </c>
    </row>
    <row r="1701" spans="1:71" x14ac:dyDescent="0.25">
      <c r="A1701"/>
      <c r="AA1701"/>
      <c r="BQ1701" s="100">
        <v>68706</v>
      </c>
      <c r="BR1701" s="95" t="s">
        <v>118</v>
      </c>
      <c r="BS1701" s="95" t="s">
        <v>145</v>
      </c>
    </row>
    <row r="1702" spans="1:71" x14ac:dyDescent="0.25">
      <c r="A1702"/>
      <c r="AA1702"/>
      <c r="BQ1702" s="100">
        <v>68707</v>
      </c>
      <c r="BR1702" s="95" t="s">
        <v>118</v>
      </c>
      <c r="BS1702" s="95" t="s">
        <v>145</v>
      </c>
    </row>
    <row r="1703" spans="1:71" x14ac:dyDescent="0.25">
      <c r="A1703"/>
      <c r="AA1703"/>
      <c r="BQ1703" s="100">
        <v>68708</v>
      </c>
      <c r="BR1703" s="95" t="s">
        <v>118</v>
      </c>
      <c r="BS1703" s="95" t="s">
        <v>145</v>
      </c>
    </row>
    <row r="1704" spans="1:71" x14ac:dyDescent="0.25">
      <c r="A1704"/>
      <c r="AA1704"/>
      <c r="BQ1704" s="100">
        <v>68709</v>
      </c>
      <c r="BR1704" s="95" t="s">
        <v>118</v>
      </c>
      <c r="BS1704" s="95" t="s">
        <v>145</v>
      </c>
    </row>
    <row r="1705" spans="1:71" x14ac:dyDescent="0.25">
      <c r="A1705"/>
      <c r="AA1705"/>
      <c r="BQ1705" s="100">
        <v>68710</v>
      </c>
      <c r="BR1705" s="95" t="s">
        <v>118</v>
      </c>
      <c r="BS1705" s="95" t="s">
        <v>145</v>
      </c>
    </row>
    <row r="1706" spans="1:71" x14ac:dyDescent="0.25">
      <c r="A1706"/>
      <c r="AA1706"/>
      <c r="BQ1706" s="100">
        <v>68711</v>
      </c>
      <c r="BR1706" s="95" t="s">
        <v>118</v>
      </c>
      <c r="BS1706" s="95" t="s">
        <v>145</v>
      </c>
    </row>
    <row r="1707" spans="1:71" x14ac:dyDescent="0.25">
      <c r="A1707"/>
      <c r="AA1707"/>
      <c r="BQ1707" s="100">
        <v>68712</v>
      </c>
      <c r="BR1707" s="95" t="s">
        <v>118</v>
      </c>
      <c r="BS1707" s="95" t="s">
        <v>145</v>
      </c>
    </row>
    <row r="1708" spans="1:71" x14ac:dyDescent="0.25">
      <c r="A1708"/>
      <c r="AA1708"/>
      <c r="BQ1708" s="100">
        <v>68713</v>
      </c>
      <c r="BR1708" s="95" t="s">
        <v>118</v>
      </c>
      <c r="BS1708" s="95" t="s">
        <v>145</v>
      </c>
    </row>
    <row r="1709" spans="1:71" x14ac:dyDescent="0.25">
      <c r="A1709"/>
      <c r="AA1709"/>
      <c r="BQ1709" s="100">
        <v>68722</v>
      </c>
      <c r="BR1709" s="95" t="s">
        <v>118</v>
      </c>
      <c r="BS1709" s="95" t="s">
        <v>145</v>
      </c>
    </row>
    <row r="1710" spans="1:71" x14ac:dyDescent="0.25">
      <c r="A1710"/>
      <c r="AA1710"/>
      <c r="BQ1710" s="100">
        <v>68723</v>
      </c>
      <c r="BR1710" s="95" t="s">
        <v>118</v>
      </c>
      <c r="BS1710" s="95" t="s">
        <v>145</v>
      </c>
    </row>
    <row r="1711" spans="1:71" x14ac:dyDescent="0.25">
      <c r="A1711"/>
      <c r="AA1711"/>
      <c r="BQ1711" s="100">
        <v>68724</v>
      </c>
      <c r="BR1711" s="95" t="s">
        <v>118</v>
      </c>
      <c r="BS1711" s="95" t="s">
        <v>145</v>
      </c>
    </row>
    <row r="1712" spans="1:71" x14ac:dyDescent="0.25">
      <c r="A1712"/>
      <c r="AA1712"/>
      <c r="BQ1712" s="100">
        <v>68725</v>
      </c>
      <c r="BR1712" s="95" t="s">
        <v>118</v>
      </c>
      <c r="BS1712" s="95" t="s">
        <v>145</v>
      </c>
    </row>
    <row r="1713" spans="1:71" x14ac:dyDescent="0.25">
      <c r="A1713"/>
      <c r="AA1713"/>
      <c r="BQ1713" s="100">
        <v>68731</v>
      </c>
      <c r="BR1713" s="95" t="s">
        <v>118</v>
      </c>
      <c r="BS1713" s="95" t="s">
        <v>145</v>
      </c>
    </row>
    <row r="1714" spans="1:71" x14ac:dyDescent="0.25">
      <c r="A1714"/>
      <c r="AA1714"/>
      <c r="BQ1714" s="100">
        <v>68732</v>
      </c>
      <c r="BR1714" s="95" t="s">
        <v>118</v>
      </c>
      <c r="BS1714" s="95" t="s">
        <v>145</v>
      </c>
    </row>
    <row r="1715" spans="1:71" x14ac:dyDescent="0.25">
      <c r="A1715"/>
      <c r="AA1715"/>
      <c r="BQ1715" s="100">
        <v>68733</v>
      </c>
      <c r="BR1715" s="95" t="s">
        <v>118</v>
      </c>
      <c r="BS1715" s="95" t="s">
        <v>145</v>
      </c>
    </row>
    <row r="1716" spans="1:71" x14ac:dyDescent="0.25">
      <c r="A1716"/>
      <c r="AA1716"/>
      <c r="BQ1716" s="100">
        <v>68734</v>
      </c>
      <c r="BR1716" s="95" t="s">
        <v>118</v>
      </c>
      <c r="BS1716" s="95" t="s">
        <v>145</v>
      </c>
    </row>
    <row r="1717" spans="1:71" x14ac:dyDescent="0.25">
      <c r="A1717"/>
      <c r="AA1717"/>
      <c r="BQ1717" s="100">
        <v>68737</v>
      </c>
      <c r="BR1717" s="95" t="s">
        <v>118</v>
      </c>
      <c r="BS1717" s="95" t="s">
        <v>145</v>
      </c>
    </row>
    <row r="1718" spans="1:71" x14ac:dyDescent="0.25">
      <c r="A1718"/>
      <c r="AA1718"/>
      <c r="BQ1718" s="100">
        <v>68738</v>
      </c>
      <c r="BR1718" s="95" t="s">
        <v>118</v>
      </c>
      <c r="BS1718" s="95" t="s">
        <v>145</v>
      </c>
    </row>
    <row r="1719" spans="1:71" x14ac:dyDescent="0.25">
      <c r="A1719"/>
      <c r="AA1719"/>
      <c r="BQ1719" s="100">
        <v>68741</v>
      </c>
      <c r="BR1719" s="95" t="s">
        <v>118</v>
      </c>
      <c r="BS1719" s="95" t="s">
        <v>145</v>
      </c>
    </row>
    <row r="1720" spans="1:71" x14ac:dyDescent="0.25">
      <c r="A1720"/>
      <c r="AA1720"/>
      <c r="BQ1720" s="100">
        <v>68742</v>
      </c>
      <c r="BR1720" s="95" t="s">
        <v>118</v>
      </c>
      <c r="BS1720" s="95" t="s">
        <v>145</v>
      </c>
    </row>
    <row r="1721" spans="1:71" x14ac:dyDescent="0.25">
      <c r="A1721"/>
      <c r="AA1721"/>
      <c r="BQ1721" s="100">
        <v>68751</v>
      </c>
      <c r="BR1721" s="95" t="s">
        <v>118</v>
      </c>
      <c r="BS1721" s="95" t="s">
        <v>145</v>
      </c>
    </row>
    <row r="1722" spans="1:71" x14ac:dyDescent="0.25">
      <c r="A1722"/>
      <c r="AA1722"/>
      <c r="BQ1722" s="100">
        <v>68752</v>
      </c>
      <c r="BR1722" s="95" t="s">
        <v>118</v>
      </c>
      <c r="BS1722" s="95" t="s">
        <v>145</v>
      </c>
    </row>
    <row r="1723" spans="1:71" x14ac:dyDescent="0.25">
      <c r="A1723"/>
      <c r="AA1723"/>
      <c r="BQ1723" s="100">
        <v>68753</v>
      </c>
      <c r="BR1723" s="95" t="s">
        <v>118</v>
      </c>
      <c r="BS1723" s="95" t="s">
        <v>145</v>
      </c>
    </row>
    <row r="1724" spans="1:71" x14ac:dyDescent="0.25">
      <c r="A1724"/>
      <c r="AA1724"/>
      <c r="BQ1724" s="100">
        <v>68754</v>
      </c>
      <c r="BR1724" s="95" t="s">
        <v>118</v>
      </c>
      <c r="BS1724" s="95" t="s">
        <v>145</v>
      </c>
    </row>
    <row r="1725" spans="1:71" x14ac:dyDescent="0.25">
      <c r="A1725"/>
      <c r="AA1725"/>
      <c r="BQ1725" s="100">
        <v>68755</v>
      </c>
      <c r="BR1725" s="95" t="s">
        <v>118</v>
      </c>
      <c r="BS1725" s="95" t="s">
        <v>145</v>
      </c>
    </row>
    <row r="1726" spans="1:71" x14ac:dyDescent="0.25">
      <c r="A1726"/>
      <c r="AA1726"/>
      <c r="BQ1726" s="100">
        <v>68756</v>
      </c>
      <c r="BR1726" s="95" t="s">
        <v>118</v>
      </c>
      <c r="BS1726" s="95" t="s">
        <v>145</v>
      </c>
    </row>
    <row r="1727" spans="1:71" x14ac:dyDescent="0.25">
      <c r="A1727"/>
      <c r="AA1727"/>
      <c r="BQ1727" s="100">
        <v>68761</v>
      </c>
      <c r="BR1727" s="95" t="s">
        <v>118</v>
      </c>
      <c r="BS1727" s="95" t="s">
        <v>145</v>
      </c>
    </row>
    <row r="1728" spans="1:71" x14ac:dyDescent="0.25">
      <c r="A1728"/>
      <c r="AA1728"/>
      <c r="BQ1728" s="100">
        <v>68762</v>
      </c>
      <c r="BR1728" s="95" t="s">
        <v>118</v>
      </c>
      <c r="BS1728" s="95" t="s">
        <v>145</v>
      </c>
    </row>
    <row r="1729" spans="1:71" x14ac:dyDescent="0.25">
      <c r="A1729"/>
      <c r="AA1729"/>
      <c r="BQ1729" s="100">
        <v>68763</v>
      </c>
      <c r="BR1729" s="95" t="s">
        <v>118</v>
      </c>
      <c r="BS1729" s="95" t="s">
        <v>145</v>
      </c>
    </row>
    <row r="1730" spans="1:71" x14ac:dyDescent="0.25">
      <c r="A1730"/>
      <c r="AA1730"/>
      <c r="BQ1730" s="100">
        <v>68764</v>
      </c>
      <c r="BR1730" s="95" t="s">
        <v>118</v>
      </c>
      <c r="BS1730" s="95" t="s">
        <v>145</v>
      </c>
    </row>
    <row r="1731" spans="1:71" x14ac:dyDescent="0.25">
      <c r="A1731"/>
      <c r="AA1731"/>
      <c r="BQ1731" s="100">
        <v>68765</v>
      </c>
      <c r="BR1731" s="95" t="s">
        <v>118</v>
      </c>
      <c r="BS1731" s="95" t="s">
        <v>145</v>
      </c>
    </row>
    <row r="1732" spans="1:71" x14ac:dyDescent="0.25">
      <c r="A1732"/>
      <c r="AA1732"/>
      <c r="BQ1732" s="100">
        <v>68766</v>
      </c>
      <c r="BR1732" s="95" t="s">
        <v>118</v>
      </c>
      <c r="BS1732" s="95" t="s">
        <v>145</v>
      </c>
    </row>
    <row r="1733" spans="1:71" x14ac:dyDescent="0.25">
      <c r="A1733"/>
      <c r="AA1733"/>
      <c r="BQ1733" s="100">
        <v>68767</v>
      </c>
      <c r="BR1733" s="95" t="s">
        <v>118</v>
      </c>
      <c r="BS1733" s="95" t="s">
        <v>145</v>
      </c>
    </row>
    <row r="1734" spans="1:71" x14ac:dyDescent="0.25">
      <c r="A1734"/>
      <c r="AA1734"/>
      <c r="BQ1734" s="100">
        <v>68771</v>
      </c>
      <c r="BR1734" s="95" t="s">
        <v>118</v>
      </c>
      <c r="BS1734" s="95" t="s">
        <v>145</v>
      </c>
    </row>
    <row r="1735" spans="1:71" x14ac:dyDescent="0.25">
      <c r="A1735"/>
      <c r="AA1735"/>
      <c r="BQ1735" s="100">
        <v>68774</v>
      </c>
      <c r="BR1735" s="95" t="s">
        <v>118</v>
      </c>
      <c r="BS1735" s="95" t="s">
        <v>145</v>
      </c>
    </row>
    <row r="1736" spans="1:71" x14ac:dyDescent="0.25">
      <c r="A1736"/>
      <c r="AA1736"/>
      <c r="BQ1736" s="100">
        <v>68801</v>
      </c>
      <c r="BR1736" s="95" t="s">
        <v>118</v>
      </c>
      <c r="BS1736" s="95" t="s">
        <v>145</v>
      </c>
    </row>
    <row r="1737" spans="1:71" x14ac:dyDescent="0.25">
      <c r="A1737"/>
      <c r="AA1737"/>
      <c r="BQ1737" s="100">
        <v>69002</v>
      </c>
      <c r="BR1737" s="95" t="s">
        <v>119</v>
      </c>
      <c r="BS1737" s="95" t="s">
        <v>144</v>
      </c>
    </row>
    <row r="1738" spans="1:71" x14ac:dyDescent="0.25">
      <c r="A1738"/>
      <c r="AA1738"/>
      <c r="BQ1738" s="100">
        <v>69003</v>
      </c>
      <c r="BR1738" s="95" t="s">
        <v>119</v>
      </c>
      <c r="BS1738" s="95" t="s">
        <v>144</v>
      </c>
    </row>
    <row r="1739" spans="1:71" x14ac:dyDescent="0.25">
      <c r="A1739"/>
      <c r="AA1739"/>
      <c r="BQ1739" s="100">
        <v>69006</v>
      </c>
      <c r="BR1739" s="95" t="s">
        <v>119</v>
      </c>
      <c r="BS1739" s="95" t="s">
        <v>144</v>
      </c>
    </row>
    <row r="1740" spans="1:71" x14ac:dyDescent="0.25">
      <c r="A1740"/>
      <c r="AA1740"/>
      <c r="BQ1740" s="100">
        <v>69101</v>
      </c>
      <c r="BR1740" s="95" t="s">
        <v>119</v>
      </c>
      <c r="BS1740" s="95" t="s">
        <v>144</v>
      </c>
    </row>
    <row r="1741" spans="1:71" x14ac:dyDescent="0.25">
      <c r="A1741"/>
      <c r="AA1741"/>
      <c r="BQ1741" s="100">
        <v>69102</v>
      </c>
      <c r="BR1741" s="95" t="s">
        <v>119</v>
      </c>
      <c r="BS1741" s="95" t="s">
        <v>144</v>
      </c>
    </row>
    <row r="1742" spans="1:71" x14ac:dyDescent="0.25">
      <c r="A1742"/>
      <c r="AA1742"/>
      <c r="BQ1742" s="100">
        <v>69103</v>
      </c>
      <c r="BR1742" s="95" t="s">
        <v>119</v>
      </c>
      <c r="BS1742" s="95" t="s">
        <v>144</v>
      </c>
    </row>
    <row r="1743" spans="1:71" x14ac:dyDescent="0.25">
      <c r="A1743"/>
      <c r="AA1743"/>
      <c r="BQ1743" s="100">
        <v>69104</v>
      </c>
      <c r="BR1743" s="95" t="s">
        <v>119</v>
      </c>
      <c r="BS1743" s="95" t="s">
        <v>144</v>
      </c>
    </row>
    <row r="1744" spans="1:71" x14ac:dyDescent="0.25">
      <c r="A1744"/>
      <c r="AA1744"/>
      <c r="BQ1744" s="100">
        <v>69105</v>
      </c>
      <c r="BR1744" s="95" t="s">
        <v>119</v>
      </c>
      <c r="BS1744" s="95" t="s">
        <v>144</v>
      </c>
    </row>
    <row r="1745" spans="1:71" x14ac:dyDescent="0.25">
      <c r="A1745"/>
      <c r="AA1745"/>
      <c r="BQ1745" s="100">
        <v>69106</v>
      </c>
      <c r="BR1745" s="95" t="s">
        <v>119</v>
      </c>
      <c r="BS1745" s="95" t="s">
        <v>144</v>
      </c>
    </row>
    <row r="1746" spans="1:71" x14ac:dyDescent="0.25">
      <c r="A1746"/>
      <c r="AA1746"/>
      <c r="BQ1746" s="100">
        <v>69107</v>
      </c>
      <c r="BR1746" s="95" t="s">
        <v>119</v>
      </c>
      <c r="BS1746" s="95" t="s">
        <v>144</v>
      </c>
    </row>
    <row r="1747" spans="1:71" x14ac:dyDescent="0.25">
      <c r="A1747"/>
      <c r="AA1747"/>
      <c r="BQ1747" s="100">
        <v>69108</v>
      </c>
      <c r="BR1747" s="95" t="s">
        <v>119</v>
      </c>
      <c r="BS1747" s="95" t="s">
        <v>144</v>
      </c>
    </row>
    <row r="1748" spans="1:71" x14ac:dyDescent="0.25">
      <c r="A1748"/>
      <c r="AA1748"/>
      <c r="BQ1748" s="100">
        <v>69109</v>
      </c>
      <c r="BR1748" s="95" t="s">
        <v>119</v>
      </c>
      <c r="BS1748" s="95" t="s">
        <v>144</v>
      </c>
    </row>
    <row r="1749" spans="1:71" x14ac:dyDescent="0.25">
      <c r="A1749"/>
      <c r="AA1749"/>
      <c r="BQ1749" s="100">
        <v>69110</v>
      </c>
      <c r="BR1749" s="95" t="s">
        <v>119</v>
      </c>
      <c r="BS1749" s="95" t="s">
        <v>144</v>
      </c>
    </row>
    <row r="1750" spans="1:71" x14ac:dyDescent="0.25">
      <c r="A1750"/>
      <c r="AA1750"/>
      <c r="BQ1750" s="100">
        <v>69111</v>
      </c>
      <c r="BR1750" s="95" t="s">
        <v>119</v>
      </c>
      <c r="BS1750" s="95" t="s">
        <v>144</v>
      </c>
    </row>
    <row r="1751" spans="1:71" x14ac:dyDescent="0.25">
      <c r="A1751"/>
      <c r="AA1751"/>
      <c r="BQ1751" s="100">
        <v>69112</v>
      </c>
      <c r="BR1751" s="95" t="s">
        <v>119</v>
      </c>
      <c r="BS1751" s="95" t="s">
        <v>144</v>
      </c>
    </row>
    <row r="1752" spans="1:71" x14ac:dyDescent="0.25">
      <c r="A1752"/>
      <c r="AA1752"/>
      <c r="BQ1752" s="100">
        <v>69121</v>
      </c>
      <c r="BR1752" s="95" t="s">
        <v>119</v>
      </c>
      <c r="BS1752" s="95" t="s">
        <v>144</v>
      </c>
    </row>
    <row r="1753" spans="1:71" x14ac:dyDescent="0.25">
      <c r="A1753"/>
      <c r="AA1753"/>
      <c r="BQ1753" s="100">
        <v>69122</v>
      </c>
      <c r="BR1753" s="95" t="s">
        <v>112</v>
      </c>
      <c r="BS1753" s="95" t="s">
        <v>144</v>
      </c>
    </row>
    <row r="1754" spans="1:71" x14ac:dyDescent="0.25">
      <c r="A1754"/>
      <c r="AA1754"/>
      <c r="BQ1754" s="100">
        <v>69123</v>
      </c>
      <c r="BR1754" s="95" t="s">
        <v>112</v>
      </c>
      <c r="BS1754" s="95" t="s">
        <v>144</v>
      </c>
    </row>
    <row r="1755" spans="1:71" x14ac:dyDescent="0.25">
      <c r="A1755"/>
      <c r="AA1755"/>
      <c r="BQ1755" s="100">
        <v>69124</v>
      </c>
      <c r="BR1755" s="95" t="s">
        <v>112</v>
      </c>
      <c r="BS1755" s="95" t="s">
        <v>144</v>
      </c>
    </row>
    <row r="1756" spans="1:71" x14ac:dyDescent="0.25">
      <c r="A1756"/>
      <c r="AA1756"/>
      <c r="BQ1756" s="100">
        <v>69125</v>
      </c>
      <c r="BR1756" s="95" t="s">
        <v>112</v>
      </c>
      <c r="BS1756" s="95" t="s">
        <v>144</v>
      </c>
    </row>
    <row r="1757" spans="1:71" x14ac:dyDescent="0.25">
      <c r="A1757"/>
      <c r="AA1757"/>
      <c r="BQ1757" s="100">
        <v>69126</v>
      </c>
      <c r="BR1757" s="95" t="s">
        <v>119</v>
      </c>
      <c r="BS1757" s="95" t="s">
        <v>144</v>
      </c>
    </row>
    <row r="1758" spans="1:71" x14ac:dyDescent="0.25">
      <c r="A1758"/>
      <c r="AA1758"/>
      <c r="BQ1758" s="100">
        <v>69127</v>
      </c>
      <c r="BR1758" s="95" t="s">
        <v>119</v>
      </c>
      <c r="BS1758" s="95" t="s">
        <v>144</v>
      </c>
    </row>
    <row r="1759" spans="1:71" x14ac:dyDescent="0.25">
      <c r="A1759"/>
      <c r="AA1759"/>
      <c r="BQ1759" s="100">
        <v>69129</v>
      </c>
      <c r="BR1759" s="95" t="s">
        <v>119</v>
      </c>
      <c r="BS1759" s="95" t="s">
        <v>144</v>
      </c>
    </row>
    <row r="1760" spans="1:71" x14ac:dyDescent="0.25">
      <c r="A1760"/>
      <c r="AA1760"/>
      <c r="BQ1760" s="100">
        <v>69130</v>
      </c>
      <c r="BR1760" s="95" t="s">
        <v>112</v>
      </c>
      <c r="BS1760" s="95" t="s">
        <v>144</v>
      </c>
    </row>
    <row r="1761" spans="1:71" x14ac:dyDescent="0.25">
      <c r="A1761"/>
      <c r="AA1761"/>
      <c r="BQ1761" s="100">
        <v>69141</v>
      </c>
      <c r="BR1761" s="95" t="s">
        <v>119</v>
      </c>
      <c r="BS1761" s="95" t="s">
        <v>144</v>
      </c>
    </row>
    <row r="1762" spans="1:71" x14ac:dyDescent="0.25">
      <c r="A1762"/>
      <c r="AA1762"/>
      <c r="BQ1762" s="100">
        <v>69142</v>
      </c>
      <c r="BR1762" s="95" t="s">
        <v>119</v>
      </c>
      <c r="BS1762" s="95" t="s">
        <v>144</v>
      </c>
    </row>
    <row r="1763" spans="1:71" x14ac:dyDescent="0.25">
      <c r="A1763"/>
      <c r="AA1763"/>
      <c r="BQ1763" s="100">
        <v>69143</v>
      </c>
      <c r="BR1763" s="95" t="s">
        <v>119</v>
      </c>
      <c r="BS1763" s="95" t="s">
        <v>144</v>
      </c>
    </row>
    <row r="1764" spans="1:71" x14ac:dyDescent="0.25">
      <c r="A1764"/>
      <c r="AA1764"/>
      <c r="BQ1764" s="100">
        <v>69144</v>
      </c>
      <c r="BR1764" s="95" t="s">
        <v>119</v>
      </c>
      <c r="BS1764" s="95" t="s">
        <v>144</v>
      </c>
    </row>
    <row r="1765" spans="1:71" x14ac:dyDescent="0.25">
      <c r="A1765"/>
      <c r="AA1765"/>
      <c r="BQ1765" s="100">
        <v>69145</v>
      </c>
      <c r="BR1765" s="95" t="s">
        <v>119</v>
      </c>
      <c r="BS1765" s="95" t="s">
        <v>144</v>
      </c>
    </row>
    <row r="1766" spans="1:71" x14ac:dyDescent="0.25">
      <c r="A1766"/>
      <c r="AA1766"/>
      <c r="BQ1766" s="100">
        <v>69146</v>
      </c>
      <c r="BR1766" s="95" t="s">
        <v>119</v>
      </c>
      <c r="BS1766" s="95" t="s">
        <v>144</v>
      </c>
    </row>
    <row r="1767" spans="1:71" x14ac:dyDescent="0.25">
      <c r="A1767"/>
      <c r="AA1767"/>
      <c r="BQ1767" s="100">
        <v>69151</v>
      </c>
      <c r="BR1767" s="95" t="s">
        <v>119</v>
      </c>
      <c r="BS1767" s="95" t="s">
        <v>144</v>
      </c>
    </row>
    <row r="1768" spans="1:71" x14ac:dyDescent="0.25">
      <c r="A1768"/>
      <c r="AA1768"/>
      <c r="BQ1768" s="100">
        <v>69152</v>
      </c>
      <c r="BR1768" s="95" t="s">
        <v>119</v>
      </c>
      <c r="BS1768" s="95" t="s">
        <v>144</v>
      </c>
    </row>
    <row r="1769" spans="1:71" x14ac:dyDescent="0.25">
      <c r="A1769"/>
      <c r="AA1769"/>
      <c r="BQ1769" s="100">
        <v>69153</v>
      </c>
      <c r="BR1769" s="95" t="s">
        <v>119</v>
      </c>
      <c r="BS1769" s="95" t="s">
        <v>144</v>
      </c>
    </row>
    <row r="1770" spans="1:71" x14ac:dyDescent="0.25">
      <c r="A1770"/>
      <c r="AA1770"/>
      <c r="BQ1770" s="100">
        <v>69154</v>
      </c>
      <c r="BR1770" s="95" t="s">
        <v>119</v>
      </c>
      <c r="BS1770" s="95" t="s">
        <v>144</v>
      </c>
    </row>
    <row r="1771" spans="1:71" x14ac:dyDescent="0.25">
      <c r="A1771"/>
      <c r="AA1771"/>
      <c r="BQ1771" s="100">
        <v>69155</v>
      </c>
      <c r="BR1771" s="95" t="s">
        <v>119</v>
      </c>
      <c r="BS1771" s="95" t="s">
        <v>144</v>
      </c>
    </row>
    <row r="1772" spans="1:71" x14ac:dyDescent="0.25">
      <c r="A1772"/>
      <c r="AA1772"/>
      <c r="BQ1772" s="100">
        <v>69156</v>
      </c>
      <c r="BR1772" s="95" t="s">
        <v>119</v>
      </c>
      <c r="BS1772" s="95" t="s">
        <v>144</v>
      </c>
    </row>
    <row r="1773" spans="1:71" x14ac:dyDescent="0.25">
      <c r="A1773"/>
      <c r="AA1773"/>
      <c r="BQ1773" s="100">
        <v>69162</v>
      </c>
      <c r="BR1773" s="95" t="s">
        <v>119</v>
      </c>
      <c r="BS1773" s="95" t="s">
        <v>144</v>
      </c>
    </row>
    <row r="1774" spans="1:71" x14ac:dyDescent="0.25">
      <c r="A1774"/>
      <c r="AA1774"/>
      <c r="BQ1774" s="100">
        <v>69163</v>
      </c>
      <c r="BR1774" s="95" t="s">
        <v>119</v>
      </c>
      <c r="BS1774" s="95" t="s">
        <v>144</v>
      </c>
    </row>
    <row r="1775" spans="1:71" x14ac:dyDescent="0.25">
      <c r="A1775"/>
      <c r="AA1775"/>
      <c r="BQ1775" s="100">
        <v>69164</v>
      </c>
      <c r="BR1775" s="95" t="s">
        <v>119</v>
      </c>
      <c r="BS1775" s="95" t="s">
        <v>144</v>
      </c>
    </row>
    <row r="1776" spans="1:71" x14ac:dyDescent="0.25">
      <c r="A1776"/>
      <c r="AA1776"/>
      <c r="BQ1776" s="100">
        <v>69165</v>
      </c>
      <c r="BR1776" s="95" t="s">
        <v>119</v>
      </c>
      <c r="BS1776" s="95" t="s">
        <v>144</v>
      </c>
    </row>
    <row r="1777" spans="1:71" x14ac:dyDescent="0.25">
      <c r="A1777"/>
      <c r="AA1777"/>
      <c r="BQ1777" s="100">
        <v>69167</v>
      </c>
      <c r="BR1777" s="95" t="s">
        <v>119</v>
      </c>
      <c r="BS1777" s="95" t="s">
        <v>144</v>
      </c>
    </row>
    <row r="1778" spans="1:71" x14ac:dyDescent="0.25">
      <c r="A1778"/>
      <c r="AA1778"/>
      <c r="BQ1778" s="100">
        <v>69168</v>
      </c>
      <c r="BR1778" s="95" t="s">
        <v>119</v>
      </c>
      <c r="BS1778" s="95" t="s">
        <v>144</v>
      </c>
    </row>
    <row r="1779" spans="1:71" x14ac:dyDescent="0.25">
      <c r="A1779"/>
      <c r="AA1779"/>
      <c r="BQ1779" s="100">
        <v>69171</v>
      </c>
      <c r="BR1779" s="95" t="s">
        <v>119</v>
      </c>
      <c r="BS1779" s="95" t="s">
        <v>144</v>
      </c>
    </row>
    <row r="1780" spans="1:71" x14ac:dyDescent="0.25">
      <c r="A1780"/>
      <c r="AA1780"/>
      <c r="BQ1780" s="100">
        <v>69172</v>
      </c>
      <c r="BR1780" s="95" t="s">
        <v>119</v>
      </c>
      <c r="BS1780" s="95" t="s">
        <v>144</v>
      </c>
    </row>
    <row r="1781" spans="1:71" x14ac:dyDescent="0.25">
      <c r="A1781"/>
      <c r="AA1781"/>
      <c r="BQ1781" s="100">
        <v>69173</v>
      </c>
      <c r="BR1781" s="95" t="s">
        <v>120</v>
      </c>
      <c r="BS1781" s="95" t="s">
        <v>144</v>
      </c>
    </row>
    <row r="1782" spans="1:71" x14ac:dyDescent="0.25">
      <c r="A1782"/>
      <c r="AA1782"/>
      <c r="BQ1782" s="100">
        <v>69174</v>
      </c>
      <c r="BR1782" s="95" t="s">
        <v>119</v>
      </c>
      <c r="BS1782" s="95" t="s">
        <v>144</v>
      </c>
    </row>
    <row r="1783" spans="1:71" x14ac:dyDescent="0.25">
      <c r="A1783"/>
      <c r="AA1783"/>
      <c r="BQ1783" s="100">
        <v>69175</v>
      </c>
      <c r="BR1783" s="95" t="s">
        <v>119</v>
      </c>
      <c r="BS1783" s="95" t="s">
        <v>144</v>
      </c>
    </row>
    <row r="1784" spans="1:71" x14ac:dyDescent="0.25">
      <c r="A1784"/>
      <c r="AA1784"/>
      <c r="BQ1784" s="100">
        <v>69176</v>
      </c>
      <c r="BR1784" s="95" t="s">
        <v>119</v>
      </c>
      <c r="BS1784" s="95" t="s">
        <v>144</v>
      </c>
    </row>
    <row r="1785" spans="1:71" x14ac:dyDescent="0.25">
      <c r="A1785"/>
      <c r="AA1785"/>
      <c r="BQ1785" s="100">
        <v>69181</v>
      </c>
      <c r="BR1785" s="95" t="s">
        <v>119</v>
      </c>
      <c r="BS1785" s="95" t="s">
        <v>144</v>
      </c>
    </row>
    <row r="1786" spans="1:71" x14ac:dyDescent="0.25">
      <c r="A1786"/>
      <c r="AA1786"/>
      <c r="BQ1786" s="100">
        <v>69182</v>
      </c>
      <c r="BR1786" s="95" t="s">
        <v>119</v>
      </c>
      <c r="BS1786" s="95" t="s">
        <v>144</v>
      </c>
    </row>
    <row r="1787" spans="1:71" x14ac:dyDescent="0.25">
      <c r="A1787"/>
      <c r="AA1787"/>
      <c r="BQ1787" s="100">
        <v>69183</v>
      </c>
      <c r="BR1787" s="95" t="s">
        <v>119</v>
      </c>
      <c r="BS1787" s="95" t="s">
        <v>144</v>
      </c>
    </row>
    <row r="1788" spans="1:71" x14ac:dyDescent="0.25">
      <c r="A1788"/>
      <c r="AA1788"/>
      <c r="BQ1788" s="100">
        <v>69185</v>
      </c>
      <c r="BR1788" s="95" t="s">
        <v>119</v>
      </c>
      <c r="BS1788" s="95" t="s">
        <v>144</v>
      </c>
    </row>
    <row r="1789" spans="1:71" x14ac:dyDescent="0.25">
      <c r="A1789"/>
      <c r="AA1789"/>
      <c r="BQ1789" s="100">
        <v>69186</v>
      </c>
      <c r="BR1789" s="95" t="s">
        <v>119</v>
      </c>
      <c r="BS1789" s="95" t="s">
        <v>144</v>
      </c>
    </row>
    <row r="1790" spans="1:71" x14ac:dyDescent="0.25">
      <c r="A1790"/>
      <c r="AA1790"/>
      <c r="BQ1790" s="100">
        <v>69188</v>
      </c>
      <c r="BR1790" s="95" t="s">
        <v>119</v>
      </c>
      <c r="BS1790" s="95" t="s">
        <v>144</v>
      </c>
    </row>
    <row r="1791" spans="1:71" x14ac:dyDescent="0.25">
      <c r="A1791"/>
      <c r="AA1791"/>
      <c r="BQ1791" s="100">
        <v>69189</v>
      </c>
      <c r="BR1791" s="95" t="s">
        <v>119</v>
      </c>
      <c r="BS1791" s="95" t="s">
        <v>144</v>
      </c>
    </row>
    <row r="1792" spans="1:71" x14ac:dyDescent="0.25">
      <c r="A1792"/>
      <c r="AA1792"/>
      <c r="BQ1792" s="100">
        <v>69201</v>
      </c>
      <c r="BR1792" s="95" t="s">
        <v>119</v>
      </c>
      <c r="BS1792" s="95" t="s">
        <v>144</v>
      </c>
    </row>
    <row r="1793" spans="1:71" x14ac:dyDescent="0.25">
      <c r="A1793"/>
      <c r="AA1793"/>
      <c r="BQ1793" s="100">
        <v>69301</v>
      </c>
      <c r="BR1793" s="95" t="s">
        <v>119</v>
      </c>
      <c r="BS1793" s="95" t="s">
        <v>144</v>
      </c>
    </row>
    <row r="1794" spans="1:71" x14ac:dyDescent="0.25">
      <c r="A1794"/>
      <c r="AA1794"/>
      <c r="BQ1794" s="100">
        <v>69501</v>
      </c>
      <c r="BR1794" s="95" t="s">
        <v>120</v>
      </c>
      <c r="BS1794" s="95" t="s">
        <v>144</v>
      </c>
    </row>
    <row r="1795" spans="1:71" x14ac:dyDescent="0.25">
      <c r="A1795"/>
      <c r="AA1795"/>
      <c r="BQ1795" s="100">
        <v>69601</v>
      </c>
      <c r="BR1795" s="95" t="s">
        <v>120</v>
      </c>
      <c r="BS1795" s="95" t="s">
        <v>144</v>
      </c>
    </row>
    <row r="1796" spans="1:71" x14ac:dyDescent="0.25">
      <c r="A1796"/>
      <c r="AA1796"/>
      <c r="BQ1796" s="100">
        <v>69602</v>
      </c>
      <c r="BR1796" s="95" t="s">
        <v>120</v>
      </c>
      <c r="BS1796" s="95" t="s">
        <v>144</v>
      </c>
    </row>
    <row r="1797" spans="1:71" x14ac:dyDescent="0.25">
      <c r="A1797"/>
      <c r="AA1797"/>
      <c r="BQ1797" s="100">
        <v>69603</v>
      </c>
      <c r="BR1797" s="95" t="s">
        <v>120</v>
      </c>
      <c r="BS1797" s="95" t="s">
        <v>144</v>
      </c>
    </row>
    <row r="1798" spans="1:71" x14ac:dyDescent="0.25">
      <c r="A1798"/>
      <c r="AA1798"/>
      <c r="BQ1798" s="100">
        <v>69604</v>
      </c>
      <c r="BR1798" s="95" t="s">
        <v>120</v>
      </c>
      <c r="BS1798" s="95" t="s">
        <v>144</v>
      </c>
    </row>
    <row r="1799" spans="1:71" x14ac:dyDescent="0.25">
      <c r="A1799"/>
      <c r="AA1799"/>
      <c r="BQ1799" s="100">
        <v>69605</v>
      </c>
      <c r="BR1799" s="95" t="s">
        <v>120</v>
      </c>
      <c r="BS1799" s="95" t="s">
        <v>144</v>
      </c>
    </row>
    <row r="1800" spans="1:71" x14ac:dyDescent="0.25">
      <c r="A1800"/>
      <c r="AA1800"/>
      <c r="BQ1800" s="100">
        <v>69606</v>
      </c>
      <c r="BR1800" s="95" t="s">
        <v>120</v>
      </c>
      <c r="BS1800" s="95" t="s">
        <v>144</v>
      </c>
    </row>
    <row r="1801" spans="1:71" x14ac:dyDescent="0.25">
      <c r="A1801"/>
      <c r="AA1801"/>
      <c r="BQ1801" s="100">
        <v>69611</v>
      </c>
      <c r="BR1801" s="95" t="s">
        <v>120</v>
      </c>
      <c r="BS1801" s="95" t="s">
        <v>144</v>
      </c>
    </row>
    <row r="1802" spans="1:71" x14ac:dyDescent="0.25">
      <c r="A1802"/>
      <c r="AA1802"/>
      <c r="BQ1802" s="100">
        <v>69612</v>
      </c>
      <c r="BR1802" s="95" t="s">
        <v>120</v>
      </c>
      <c r="BS1802" s="95" t="s">
        <v>144</v>
      </c>
    </row>
    <row r="1803" spans="1:71" x14ac:dyDescent="0.25">
      <c r="A1803"/>
      <c r="AA1803"/>
      <c r="BQ1803" s="100">
        <v>69613</v>
      </c>
      <c r="BR1803" s="95" t="s">
        <v>120</v>
      </c>
      <c r="BS1803" s="95" t="s">
        <v>144</v>
      </c>
    </row>
    <row r="1804" spans="1:71" x14ac:dyDescent="0.25">
      <c r="A1804"/>
      <c r="AA1804"/>
      <c r="BQ1804" s="100">
        <v>69614</v>
      </c>
      <c r="BR1804" s="95" t="s">
        <v>120</v>
      </c>
      <c r="BS1804" s="95" t="s">
        <v>144</v>
      </c>
    </row>
    <row r="1805" spans="1:71" x14ac:dyDescent="0.25">
      <c r="A1805"/>
      <c r="AA1805"/>
      <c r="BQ1805" s="100">
        <v>69615</v>
      </c>
      <c r="BR1805" s="95" t="s">
        <v>120</v>
      </c>
      <c r="BS1805" s="95" t="s">
        <v>144</v>
      </c>
    </row>
    <row r="1806" spans="1:71" x14ac:dyDescent="0.25">
      <c r="A1806"/>
      <c r="AA1806"/>
      <c r="BQ1806" s="100">
        <v>69616</v>
      </c>
      <c r="BR1806" s="95" t="s">
        <v>120</v>
      </c>
      <c r="BS1806" s="95" t="s">
        <v>144</v>
      </c>
    </row>
    <row r="1807" spans="1:71" x14ac:dyDescent="0.25">
      <c r="A1807"/>
      <c r="AA1807"/>
      <c r="BQ1807" s="100">
        <v>69617</v>
      </c>
      <c r="BR1807" s="95" t="s">
        <v>120</v>
      </c>
      <c r="BS1807" s="95" t="s">
        <v>144</v>
      </c>
    </row>
    <row r="1808" spans="1:71" x14ac:dyDescent="0.25">
      <c r="A1808"/>
      <c r="AA1808"/>
      <c r="BQ1808" s="100">
        <v>69618</v>
      </c>
      <c r="BR1808" s="95" t="s">
        <v>120</v>
      </c>
      <c r="BS1808" s="95" t="s">
        <v>144</v>
      </c>
    </row>
    <row r="1809" spans="1:71" x14ac:dyDescent="0.25">
      <c r="A1809"/>
      <c r="AA1809"/>
      <c r="BQ1809" s="100">
        <v>69619</v>
      </c>
      <c r="BR1809" s="95" t="s">
        <v>120</v>
      </c>
      <c r="BS1809" s="95" t="s">
        <v>144</v>
      </c>
    </row>
    <row r="1810" spans="1:71" x14ac:dyDescent="0.25">
      <c r="A1810"/>
      <c r="AA1810"/>
      <c r="BQ1810" s="100">
        <v>69621</v>
      </c>
      <c r="BR1810" s="95" t="s">
        <v>120</v>
      </c>
      <c r="BS1810" s="95" t="s">
        <v>144</v>
      </c>
    </row>
    <row r="1811" spans="1:71" x14ac:dyDescent="0.25">
      <c r="A1811"/>
      <c r="AA1811"/>
      <c r="BQ1811" s="100">
        <v>69631</v>
      </c>
      <c r="BR1811" s="95" t="s">
        <v>120</v>
      </c>
      <c r="BS1811" s="95" t="s">
        <v>144</v>
      </c>
    </row>
    <row r="1812" spans="1:71" x14ac:dyDescent="0.25">
      <c r="A1812"/>
      <c r="AA1812"/>
      <c r="BQ1812" s="100">
        <v>69632</v>
      </c>
      <c r="BR1812" s="95" t="s">
        <v>120</v>
      </c>
      <c r="BS1812" s="95" t="s">
        <v>144</v>
      </c>
    </row>
    <row r="1813" spans="1:71" x14ac:dyDescent="0.25">
      <c r="A1813"/>
      <c r="AA1813"/>
      <c r="BQ1813" s="100">
        <v>69633</v>
      </c>
      <c r="BR1813" s="95" t="s">
        <v>120</v>
      </c>
      <c r="BS1813" s="95" t="s">
        <v>144</v>
      </c>
    </row>
    <row r="1814" spans="1:71" x14ac:dyDescent="0.25">
      <c r="A1814"/>
      <c r="AA1814"/>
      <c r="BQ1814" s="100">
        <v>69634</v>
      </c>
      <c r="BR1814" s="95" t="s">
        <v>120</v>
      </c>
      <c r="BS1814" s="95" t="s">
        <v>144</v>
      </c>
    </row>
    <row r="1815" spans="1:71" x14ac:dyDescent="0.25">
      <c r="A1815"/>
      <c r="AA1815"/>
      <c r="BQ1815" s="100">
        <v>69635</v>
      </c>
      <c r="BR1815" s="95" t="s">
        <v>120</v>
      </c>
      <c r="BS1815" s="95" t="s">
        <v>144</v>
      </c>
    </row>
    <row r="1816" spans="1:71" x14ac:dyDescent="0.25">
      <c r="A1816"/>
      <c r="AA1816"/>
      <c r="BQ1816" s="100">
        <v>69636</v>
      </c>
      <c r="BR1816" s="95" t="s">
        <v>120</v>
      </c>
      <c r="BS1816" s="95" t="s">
        <v>144</v>
      </c>
    </row>
    <row r="1817" spans="1:71" x14ac:dyDescent="0.25">
      <c r="A1817"/>
      <c r="AA1817"/>
      <c r="BQ1817" s="100">
        <v>69637</v>
      </c>
      <c r="BR1817" s="95" t="s">
        <v>120</v>
      </c>
      <c r="BS1817" s="95" t="s">
        <v>144</v>
      </c>
    </row>
    <row r="1818" spans="1:71" x14ac:dyDescent="0.25">
      <c r="A1818"/>
      <c r="AA1818"/>
      <c r="BQ1818" s="100">
        <v>69638</v>
      </c>
      <c r="BR1818" s="95" t="s">
        <v>120</v>
      </c>
      <c r="BS1818" s="95" t="s">
        <v>144</v>
      </c>
    </row>
    <row r="1819" spans="1:71" x14ac:dyDescent="0.25">
      <c r="A1819"/>
      <c r="AA1819"/>
      <c r="BQ1819" s="100">
        <v>69639</v>
      </c>
      <c r="BR1819" s="95" t="s">
        <v>120</v>
      </c>
      <c r="BS1819" s="95" t="s">
        <v>144</v>
      </c>
    </row>
    <row r="1820" spans="1:71" x14ac:dyDescent="0.25">
      <c r="A1820"/>
      <c r="AA1820"/>
      <c r="BQ1820" s="100">
        <v>69641</v>
      </c>
      <c r="BR1820" s="95" t="s">
        <v>120</v>
      </c>
      <c r="BS1820" s="95" t="s">
        <v>144</v>
      </c>
    </row>
    <row r="1821" spans="1:71" x14ac:dyDescent="0.25">
      <c r="A1821"/>
      <c r="AA1821"/>
      <c r="BQ1821" s="100">
        <v>69642</v>
      </c>
      <c r="BR1821" s="95" t="s">
        <v>120</v>
      </c>
      <c r="BS1821" s="95" t="s">
        <v>144</v>
      </c>
    </row>
    <row r="1822" spans="1:71" x14ac:dyDescent="0.25">
      <c r="A1822"/>
      <c r="AA1822"/>
      <c r="BQ1822" s="100">
        <v>69647</v>
      </c>
      <c r="BR1822" s="95" t="s">
        <v>120</v>
      </c>
      <c r="BS1822" s="95" t="s">
        <v>144</v>
      </c>
    </row>
    <row r="1823" spans="1:71" x14ac:dyDescent="0.25">
      <c r="A1823"/>
      <c r="AA1823"/>
      <c r="BQ1823" s="100">
        <v>69648</v>
      </c>
      <c r="BR1823" s="95" t="s">
        <v>120</v>
      </c>
      <c r="BS1823" s="95" t="s">
        <v>144</v>
      </c>
    </row>
    <row r="1824" spans="1:71" x14ac:dyDescent="0.25">
      <c r="A1824"/>
      <c r="AA1824"/>
      <c r="BQ1824" s="100">
        <v>69649</v>
      </c>
      <c r="BR1824" s="95" t="s">
        <v>120</v>
      </c>
      <c r="BS1824" s="95" t="s">
        <v>144</v>
      </c>
    </row>
    <row r="1825" spans="1:71" x14ac:dyDescent="0.25">
      <c r="A1825"/>
      <c r="AA1825"/>
      <c r="BQ1825" s="100">
        <v>69650</v>
      </c>
      <c r="BR1825" s="95" t="s">
        <v>120</v>
      </c>
      <c r="BS1825" s="95" t="s">
        <v>144</v>
      </c>
    </row>
    <row r="1826" spans="1:71" x14ac:dyDescent="0.25">
      <c r="A1826"/>
      <c r="AA1826"/>
      <c r="BQ1826" s="100">
        <v>69651</v>
      </c>
      <c r="BR1826" s="95" t="s">
        <v>120</v>
      </c>
      <c r="BS1826" s="95" t="s">
        <v>144</v>
      </c>
    </row>
    <row r="1827" spans="1:71" x14ac:dyDescent="0.25">
      <c r="A1827"/>
      <c r="AA1827"/>
      <c r="BQ1827" s="100">
        <v>69655</v>
      </c>
      <c r="BR1827" s="95" t="s">
        <v>120</v>
      </c>
      <c r="BS1827" s="95" t="s">
        <v>144</v>
      </c>
    </row>
    <row r="1828" spans="1:71" x14ac:dyDescent="0.25">
      <c r="A1828"/>
      <c r="AA1828"/>
      <c r="BQ1828" s="100">
        <v>69661</v>
      </c>
      <c r="BR1828" s="95" t="s">
        <v>120</v>
      </c>
      <c r="BS1828" s="95" t="s">
        <v>144</v>
      </c>
    </row>
    <row r="1829" spans="1:71" x14ac:dyDescent="0.25">
      <c r="A1829"/>
      <c r="AA1829"/>
      <c r="BQ1829" s="100">
        <v>69662</v>
      </c>
      <c r="BR1829" s="95" t="s">
        <v>120</v>
      </c>
      <c r="BS1829" s="95" t="s">
        <v>144</v>
      </c>
    </row>
    <row r="1830" spans="1:71" x14ac:dyDescent="0.25">
      <c r="A1830"/>
      <c r="AA1830"/>
      <c r="BQ1830" s="100">
        <v>69663</v>
      </c>
      <c r="BR1830" s="95" t="s">
        <v>120</v>
      </c>
      <c r="BS1830" s="95" t="s">
        <v>144</v>
      </c>
    </row>
    <row r="1831" spans="1:71" x14ac:dyDescent="0.25">
      <c r="A1831"/>
      <c r="AA1831"/>
      <c r="BQ1831" s="100">
        <v>69664</v>
      </c>
      <c r="BR1831" s="95" t="s">
        <v>120</v>
      </c>
      <c r="BS1831" s="95" t="s">
        <v>144</v>
      </c>
    </row>
    <row r="1832" spans="1:71" x14ac:dyDescent="0.25">
      <c r="A1832"/>
      <c r="AA1832"/>
      <c r="BQ1832" s="100">
        <v>69665</v>
      </c>
      <c r="BR1832" s="95" t="s">
        <v>120</v>
      </c>
      <c r="BS1832" s="95" t="s">
        <v>144</v>
      </c>
    </row>
    <row r="1833" spans="1:71" x14ac:dyDescent="0.25">
      <c r="A1833"/>
      <c r="AA1833"/>
      <c r="BQ1833" s="100">
        <v>69666</v>
      </c>
      <c r="BR1833" s="95" t="s">
        <v>120</v>
      </c>
      <c r="BS1833" s="95" t="s">
        <v>144</v>
      </c>
    </row>
    <row r="1834" spans="1:71" x14ac:dyDescent="0.25">
      <c r="A1834"/>
      <c r="AA1834"/>
      <c r="BQ1834" s="100">
        <v>69667</v>
      </c>
      <c r="BR1834" s="95" t="s">
        <v>120</v>
      </c>
      <c r="BS1834" s="95" t="s">
        <v>144</v>
      </c>
    </row>
    <row r="1835" spans="1:71" x14ac:dyDescent="0.25">
      <c r="A1835"/>
      <c r="AA1835"/>
      <c r="BQ1835" s="100">
        <v>69671</v>
      </c>
      <c r="BR1835" s="95" t="s">
        <v>120</v>
      </c>
      <c r="BS1835" s="95" t="s">
        <v>144</v>
      </c>
    </row>
    <row r="1836" spans="1:71" x14ac:dyDescent="0.25">
      <c r="A1836"/>
      <c r="AA1836"/>
      <c r="BQ1836" s="100">
        <v>69672</v>
      </c>
      <c r="BR1836" s="95" t="s">
        <v>120</v>
      </c>
      <c r="BS1836" s="95" t="s">
        <v>144</v>
      </c>
    </row>
    <row r="1837" spans="1:71" x14ac:dyDescent="0.25">
      <c r="A1837"/>
      <c r="AA1837"/>
      <c r="BQ1837" s="100">
        <v>69673</v>
      </c>
      <c r="BR1837" s="95" t="s">
        <v>120</v>
      </c>
      <c r="BS1837" s="95" t="s">
        <v>144</v>
      </c>
    </row>
    <row r="1838" spans="1:71" x14ac:dyDescent="0.25">
      <c r="A1838"/>
      <c r="AA1838"/>
      <c r="BQ1838" s="100">
        <v>69674</v>
      </c>
      <c r="BR1838" s="95" t="s">
        <v>120</v>
      </c>
      <c r="BS1838" s="95" t="s">
        <v>144</v>
      </c>
    </row>
    <row r="1839" spans="1:71" x14ac:dyDescent="0.25">
      <c r="A1839"/>
      <c r="AA1839"/>
      <c r="BQ1839" s="100">
        <v>69676</v>
      </c>
      <c r="BR1839" s="95" t="s">
        <v>120</v>
      </c>
      <c r="BS1839" s="95" t="s">
        <v>144</v>
      </c>
    </row>
    <row r="1840" spans="1:71" x14ac:dyDescent="0.25">
      <c r="A1840"/>
      <c r="AA1840"/>
      <c r="BQ1840" s="100">
        <v>69681</v>
      </c>
      <c r="BR1840" s="95" t="s">
        <v>120</v>
      </c>
      <c r="BS1840" s="95" t="s">
        <v>144</v>
      </c>
    </row>
    <row r="1841" spans="1:71" x14ac:dyDescent="0.25">
      <c r="A1841"/>
      <c r="AA1841"/>
      <c r="BQ1841" s="100">
        <v>69683</v>
      </c>
      <c r="BR1841" s="95" t="s">
        <v>120</v>
      </c>
      <c r="BS1841" s="95" t="s">
        <v>144</v>
      </c>
    </row>
    <row r="1842" spans="1:71" x14ac:dyDescent="0.25">
      <c r="A1842"/>
      <c r="AA1842"/>
      <c r="BQ1842" s="100">
        <v>69684</v>
      </c>
      <c r="BR1842" s="95" t="s">
        <v>120</v>
      </c>
      <c r="BS1842" s="95" t="s">
        <v>144</v>
      </c>
    </row>
    <row r="1843" spans="1:71" x14ac:dyDescent="0.25">
      <c r="A1843"/>
      <c r="AA1843"/>
      <c r="BQ1843" s="100">
        <v>69685</v>
      </c>
      <c r="BR1843" s="95" t="s">
        <v>120</v>
      </c>
      <c r="BS1843" s="95" t="s">
        <v>144</v>
      </c>
    </row>
    <row r="1844" spans="1:71" x14ac:dyDescent="0.25">
      <c r="A1844"/>
      <c r="AA1844"/>
      <c r="BQ1844" s="100">
        <v>69701</v>
      </c>
      <c r="BR1844" s="95" t="s">
        <v>120</v>
      </c>
      <c r="BS1844" s="95" t="s">
        <v>144</v>
      </c>
    </row>
    <row r="1845" spans="1:71" x14ac:dyDescent="0.25">
      <c r="A1845"/>
      <c r="AA1845"/>
      <c r="BQ1845" s="100">
        <v>69801</v>
      </c>
      <c r="BR1845" s="95" t="s">
        <v>120</v>
      </c>
      <c r="BS1845" s="95" t="s">
        <v>144</v>
      </c>
    </row>
    <row r="1846" spans="1:71" x14ac:dyDescent="0.25">
      <c r="A1846"/>
      <c r="AA1846"/>
      <c r="BQ1846" s="100">
        <v>70030</v>
      </c>
      <c r="BR1846" s="95" t="s">
        <v>121</v>
      </c>
      <c r="BS1846" s="95" t="s">
        <v>146</v>
      </c>
    </row>
    <row r="1847" spans="1:71" x14ac:dyDescent="0.25">
      <c r="A1847"/>
      <c r="AA1847"/>
      <c r="BQ1847" s="100">
        <v>70200</v>
      </c>
      <c r="BR1847" s="95" t="s">
        <v>121</v>
      </c>
      <c r="BS1847" s="95" t="s">
        <v>146</v>
      </c>
    </row>
    <row r="1848" spans="1:71" x14ac:dyDescent="0.25">
      <c r="A1848"/>
      <c r="AA1848"/>
      <c r="BQ1848" s="100">
        <v>70300</v>
      </c>
      <c r="BR1848" s="95" t="s">
        <v>121</v>
      </c>
      <c r="BS1848" s="95" t="s">
        <v>146</v>
      </c>
    </row>
    <row r="1849" spans="1:71" x14ac:dyDescent="0.25">
      <c r="A1849"/>
      <c r="AA1849"/>
      <c r="BQ1849" s="100">
        <v>70800</v>
      </c>
      <c r="BR1849" s="95" t="s">
        <v>121</v>
      </c>
      <c r="BS1849" s="95" t="s">
        <v>146</v>
      </c>
    </row>
    <row r="1850" spans="1:71" x14ac:dyDescent="0.25">
      <c r="A1850"/>
      <c r="AA1850"/>
      <c r="BQ1850" s="100">
        <v>70900</v>
      </c>
      <c r="BR1850" s="95" t="s">
        <v>121</v>
      </c>
      <c r="BS1850" s="95" t="s">
        <v>146</v>
      </c>
    </row>
    <row r="1851" spans="1:71" x14ac:dyDescent="0.25">
      <c r="A1851"/>
      <c r="AA1851"/>
      <c r="BQ1851" s="100">
        <v>71000</v>
      </c>
      <c r="BR1851" s="95" t="s">
        <v>121</v>
      </c>
      <c r="BS1851" s="95" t="s">
        <v>146</v>
      </c>
    </row>
    <row r="1852" spans="1:71" x14ac:dyDescent="0.25">
      <c r="A1852"/>
      <c r="AA1852"/>
      <c r="BQ1852" s="100">
        <v>71100</v>
      </c>
      <c r="BR1852" s="95" t="s">
        <v>121</v>
      </c>
      <c r="BS1852" s="95" t="s">
        <v>146</v>
      </c>
    </row>
    <row r="1853" spans="1:71" x14ac:dyDescent="0.25">
      <c r="A1853"/>
      <c r="AA1853"/>
      <c r="BQ1853" s="100">
        <v>71200</v>
      </c>
      <c r="BR1853" s="95" t="s">
        <v>121</v>
      </c>
      <c r="BS1853" s="95" t="s">
        <v>146</v>
      </c>
    </row>
    <row r="1854" spans="1:71" x14ac:dyDescent="0.25">
      <c r="A1854"/>
      <c r="AA1854"/>
      <c r="BQ1854" s="100">
        <v>71300</v>
      </c>
      <c r="BR1854" s="95" t="s">
        <v>121</v>
      </c>
      <c r="BS1854" s="95" t="s">
        <v>146</v>
      </c>
    </row>
    <row r="1855" spans="1:71" x14ac:dyDescent="0.25">
      <c r="A1855"/>
      <c r="AA1855"/>
      <c r="BQ1855" s="100">
        <v>71500</v>
      </c>
      <c r="BR1855" s="95" t="s">
        <v>121</v>
      </c>
      <c r="BS1855" s="95" t="s">
        <v>146</v>
      </c>
    </row>
    <row r="1856" spans="1:71" x14ac:dyDescent="0.25">
      <c r="A1856"/>
      <c r="AA1856"/>
      <c r="BQ1856" s="100">
        <v>71600</v>
      </c>
      <c r="BR1856" s="95" t="s">
        <v>121</v>
      </c>
      <c r="BS1856" s="95" t="s">
        <v>146</v>
      </c>
    </row>
    <row r="1857" spans="1:71" x14ac:dyDescent="0.25">
      <c r="A1857"/>
      <c r="AA1857"/>
      <c r="BQ1857" s="100">
        <v>71700</v>
      </c>
      <c r="BR1857" s="95" t="s">
        <v>121</v>
      </c>
      <c r="BS1857" s="95" t="s">
        <v>146</v>
      </c>
    </row>
    <row r="1858" spans="1:71" x14ac:dyDescent="0.25">
      <c r="A1858"/>
      <c r="AA1858"/>
      <c r="BQ1858" s="100">
        <v>71800</v>
      </c>
      <c r="BR1858" s="95" t="s">
        <v>121</v>
      </c>
      <c r="BS1858" s="95" t="s">
        <v>146</v>
      </c>
    </row>
    <row r="1859" spans="1:71" x14ac:dyDescent="0.25">
      <c r="A1859"/>
      <c r="AA1859"/>
      <c r="BQ1859" s="100">
        <v>71900</v>
      </c>
      <c r="BR1859" s="95" t="s">
        <v>121</v>
      </c>
      <c r="BS1859" s="95" t="s">
        <v>146</v>
      </c>
    </row>
    <row r="1860" spans="1:71" x14ac:dyDescent="0.25">
      <c r="A1860"/>
      <c r="AA1860"/>
      <c r="BQ1860" s="100">
        <v>72000</v>
      </c>
      <c r="BR1860" s="95" t="s">
        <v>121</v>
      </c>
      <c r="BS1860" s="95" t="s">
        <v>146</v>
      </c>
    </row>
    <row r="1861" spans="1:71" x14ac:dyDescent="0.25">
      <c r="A1861"/>
      <c r="AA1861"/>
      <c r="BQ1861" s="100">
        <v>72100</v>
      </c>
      <c r="BR1861" s="95" t="s">
        <v>121</v>
      </c>
      <c r="BS1861" s="95" t="s">
        <v>146</v>
      </c>
    </row>
    <row r="1862" spans="1:71" x14ac:dyDescent="0.25">
      <c r="A1862"/>
      <c r="AA1862"/>
      <c r="BQ1862" s="100">
        <v>72200</v>
      </c>
      <c r="BR1862" s="95" t="s">
        <v>121</v>
      </c>
      <c r="BS1862" s="95" t="s">
        <v>146</v>
      </c>
    </row>
    <row r="1863" spans="1:71" x14ac:dyDescent="0.25">
      <c r="A1863"/>
      <c r="AA1863"/>
      <c r="BQ1863" s="100">
        <v>72300</v>
      </c>
      <c r="BR1863" s="95" t="s">
        <v>121</v>
      </c>
      <c r="BS1863" s="95" t="s">
        <v>146</v>
      </c>
    </row>
    <row r="1864" spans="1:71" x14ac:dyDescent="0.25">
      <c r="A1864"/>
      <c r="AA1864"/>
      <c r="BQ1864" s="100">
        <v>72400</v>
      </c>
      <c r="BR1864" s="95" t="s">
        <v>121</v>
      </c>
      <c r="BS1864" s="95" t="s">
        <v>146</v>
      </c>
    </row>
    <row r="1865" spans="1:71" x14ac:dyDescent="0.25">
      <c r="A1865"/>
      <c r="AA1865"/>
      <c r="BQ1865" s="100">
        <v>72525</v>
      </c>
      <c r="BR1865" s="95" t="s">
        <v>121</v>
      </c>
      <c r="BS1865" s="95" t="s">
        <v>146</v>
      </c>
    </row>
    <row r="1866" spans="1:71" x14ac:dyDescent="0.25">
      <c r="A1866"/>
      <c r="AA1866"/>
      <c r="BQ1866" s="100">
        <v>72526</v>
      </c>
      <c r="BR1866" s="95" t="s">
        <v>121</v>
      </c>
      <c r="BS1866" s="95" t="s">
        <v>146</v>
      </c>
    </row>
    <row r="1867" spans="1:71" x14ac:dyDescent="0.25">
      <c r="A1867"/>
      <c r="AA1867"/>
      <c r="BQ1867" s="100">
        <v>72527</v>
      </c>
      <c r="BR1867" s="95" t="s">
        <v>121</v>
      </c>
      <c r="BS1867" s="95" t="s">
        <v>146</v>
      </c>
    </row>
    <row r="1868" spans="1:71" x14ac:dyDescent="0.25">
      <c r="A1868"/>
      <c r="AA1868"/>
      <c r="BQ1868" s="100">
        <v>72528</v>
      </c>
      <c r="BR1868" s="95" t="s">
        <v>121</v>
      </c>
      <c r="BS1868" s="95" t="s">
        <v>146</v>
      </c>
    </row>
    <row r="1869" spans="1:71" x14ac:dyDescent="0.25">
      <c r="A1869"/>
      <c r="AA1869"/>
      <c r="BQ1869" s="100">
        <v>72529</v>
      </c>
      <c r="BR1869" s="95" t="s">
        <v>121</v>
      </c>
      <c r="BS1869" s="95" t="s">
        <v>146</v>
      </c>
    </row>
    <row r="1870" spans="1:71" x14ac:dyDescent="0.25">
      <c r="A1870"/>
      <c r="AA1870"/>
      <c r="BQ1870" s="100">
        <v>73301</v>
      </c>
      <c r="BR1870" s="95" t="s">
        <v>122</v>
      </c>
      <c r="BS1870" s="95" t="s">
        <v>146</v>
      </c>
    </row>
    <row r="1871" spans="1:71" x14ac:dyDescent="0.25">
      <c r="A1871"/>
      <c r="AA1871"/>
      <c r="BQ1871" s="100">
        <v>73401</v>
      </c>
      <c r="BR1871" s="95" t="s">
        <v>122</v>
      </c>
      <c r="BS1871" s="95" t="s">
        <v>146</v>
      </c>
    </row>
    <row r="1872" spans="1:71" x14ac:dyDescent="0.25">
      <c r="A1872"/>
      <c r="AA1872"/>
      <c r="BQ1872" s="100">
        <v>73503</v>
      </c>
      <c r="BR1872" s="95" t="s">
        <v>122</v>
      </c>
      <c r="BS1872" s="95" t="s">
        <v>146</v>
      </c>
    </row>
    <row r="1873" spans="1:71" x14ac:dyDescent="0.25">
      <c r="A1873"/>
      <c r="AA1873"/>
      <c r="BQ1873" s="100">
        <v>73506</v>
      </c>
      <c r="BR1873" s="95" t="s">
        <v>122</v>
      </c>
      <c r="BS1873" s="95" t="s">
        <v>146</v>
      </c>
    </row>
    <row r="1874" spans="1:71" x14ac:dyDescent="0.25">
      <c r="A1874"/>
      <c r="AA1874"/>
      <c r="BQ1874" s="100">
        <v>73511</v>
      </c>
      <c r="BR1874" s="95" t="s">
        <v>122</v>
      </c>
      <c r="BS1874" s="95" t="s">
        <v>146</v>
      </c>
    </row>
    <row r="1875" spans="1:71" x14ac:dyDescent="0.25">
      <c r="A1875"/>
      <c r="AA1875"/>
      <c r="BQ1875" s="100">
        <v>73514</v>
      </c>
      <c r="BR1875" s="95" t="s">
        <v>122</v>
      </c>
      <c r="BS1875" s="95" t="s">
        <v>146</v>
      </c>
    </row>
    <row r="1876" spans="1:71" x14ac:dyDescent="0.25">
      <c r="A1876"/>
      <c r="AA1876"/>
      <c r="BQ1876" s="100">
        <v>73531</v>
      </c>
      <c r="BR1876" s="95" t="s">
        <v>122</v>
      </c>
      <c r="BS1876" s="95" t="s">
        <v>146</v>
      </c>
    </row>
    <row r="1877" spans="1:71" x14ac:dyDescent="0.25">
      <c r="A1877"/>
      <c r="AA1877"/>
      <c r="BQ1877" s="100">
        <v>73532</v>
      </c>
      <c r="BR1877" s="95" t="s">
        <v>122</v>
      </c>
      <c r="BS1877" s="95" t="s">
        <v>146</v>
      </c>
    </row>
    <row r="1878" spans="1:71" x14ac:dyDescent="0.25">
      <c r="A1878"/>
      <c r="AA1878"/>
      <c r="BQ1878" s="100">
        <v>73533</v>
      </c>
      <c r="BR1878" s="95" t="s">
        <v>122</v>
      </c>
      <c r="BS1878" s="95" t="s">
        <v>146</v>
      </c>
    </row>
    <row r="1879" spans="1:71" x14ac:dyDescent="0.25">
      <c r="A1879"/>
      <c r="AA1879"/>
      <c r="BQ1879" s="100">
        <v>73534</v>
      </c>
      <c r="BR1879" s="95" t="s">
        <v>122</v>
      </c>
      <c r="BS1879" s="95" t="s">
        <v>146</v>
      </c>
    </row>
    <row r="1880" spans="1:71" x14ac:dyDescent="0.25">
      <c r="A1880"/>
      <c r="AA1880"/>
      <c r="BQ1880" s="100">
        <v>73535</v>
      </c>
      <c r="BR1880" s="95" t="s">
        <v>122</v>
      </c>
      <c r="BS1880" s="95" t="s">
        <v>146</v>
      </c>
    </row>
    <row r="1881" spans="1:71" x14ac:dyDescent="0.25">
      <c r="A1881"/>
      <c r="AA1881"/>
      <c r="BQ1881" s="100">
        <v>73541</v>
      </c>
      <c r="BR1881" s="95" t="s">
        <v>122</v>
      </c>
      <c r="BS1881" s="95" t="s">
        <v>146</v>
      </c>
    </row>
    <row r="1882" spans="1:71" x14ac:dyDescent="0.25">
      <c r="A1882"/>
      <c r="AA1882"/>
      <c r="BQ1882" s="100">
        <v>73542</v>
      </c>
      <c r="BR1882" s="95" t="s">
        <v>122</v>
      </c>
      <c r="BS1882" s="95" t="s">
        <v>146</v>
      </c>
    </row>
    <row r="1883" spans="1:71" x14ac:dyDescent="0.25">
      <c r="A1883"/>
      <c r="AA1883"/>
      <c r="BQ1883" s="100">
        <v>73543</v>
      </c>
      <c r="BR1883" s="95" t="s">
        <v>122</v>
      </c>
      <c r="BS1883" s="95" t="s">
        <v>146</v>
      </c>
    </row>
    <row r="1884" spans="1:71" x14ac:dyDescent="0.25">
      <c r="A1884"/>
      <c r="AA1884"/>
      <c r="BQ1884" s="100">
        <v>73551</v>
      </c>
      <c r="BR1884" s="95" t="s">
        <v>122</v>
      </c>
      <c r="BS1884" s="95" t="s">
        <v>146</v>
      </c>
    </row>
    <row r="1885" spans="1:71" x14ac:dyDescent="0.25">
      <c r="A1885"/>
      <c r="AA1885"/>
      <c r="BQ1885" s="100">
        <v>73552</v>
      </c>
      <c r="BR1885" s="95" t="s">
        <v>122</v>
      </c>
      <c r="BS1885" s="95" t="s">
        <v>146</v>
      </c>
    </row>
    <row r="1886" spans="1:71" x14ac:dyDescent="0.25">
      <c r="A1886"/>
      <c r="AA1886"/>
      <c r="BQ1886" s="100">
        <v>73553</v>
      </c>
      <c r="BR1886" s="95" t="s">
        <v>122</v>
      </c>
      <c r="BS1886" s="95" t="s">
        <v>146</v>
      </c>
    </row>
    <row r="1887" spans="1:71" x14ac:dyDescent="0.25">
      <c r="A1887"/>
      <c r="AA1887"/>
      <c r="BQ1887" s="100">
        <v>73561</v>
      </c>
      <c r="BR1887" s="95" t="s">
        <v>122</v>
      </c>
      <c r="BS1887" s="95" t="s">
        <v>146</v>
      </c>
    </row>
    <row r="1888" spans="1:71" x14ac:dyDescent="0.25">
      <c r="A1888"/>
      <c r="AA1888"/>
      <c r="BQ1888" s="100">
        <v>73562</v>
      </c>
      <c r="BR1888" s="95" t="s">
        <v>122</v>
      </c>
      <c r="BS1888" s="95" t="s">
        <v>146</v>
      </c>
    </row>
    <row r="1889" spans="1:71" x14ac:dyDescent="0.25">
      <c r="A1889"/>
      <c r="AA1889"/>
      <c r="BQ1889" s="100">
        <v>73564</v>
      </c>
      <c r="BR1889" s="95" t="s">
        <v>122</v>
      </c>
      <c r="BS1889" s="95" t="s">
        <v>146</v>
      </c>
    </row>
    <row r="1890" spans="1:71" x14ac:dyDescent="0.25">
      <c r="A1890"/>
      <c r="AA1890"/>
      <c r="BQ1890" s="100">
        <v>73571</v>
      </c>
      <c r="BR1890" s="95" t="s">
        <v>122</v>
      </c>
      <c r="BS1890" s="95" t="s">
        <v>146</v>
      </c>
    </row>
    <row r="1891" spans="1:71" x14ac:dyDescent="0.25">
      <c r="A1891"/>
      <c r="AA1891"/>
      <c r="BQ1891" s="100">
        <v>73572</v>
      </c>
      <c r="BR1891" s="95" t="s">
        <v>122</v>
      </c>
      <c r="BS1891" s="95" t="s">
        <v>146</v>
      </c>
    </row>
    <row r="1892" spans="1:71" x14ac:dyDescent="0.25">
      <c r="A1892"/>
      <c r="AA1892"/>
      <c r="BQ1892" s="100">
        <v>73581</v>
      </c>
      <c r="BR1892" s="95" t="s">
        <v>122</v>
      </c>
      <c r="BS1892" s="95" t="s">
        <v>146</v>
      </c>
    </row>
    <row r="1893" spans="1:71" x14ac:dyDescent="0.25">
      <c r="A1893"/>
      <c r="AA1893"/>
      <c r="BQ1893" s="100">
        <v>73601</v>
      </c>
      <c r="BR1893" s="95" t="s">
        <v>123</v>
      </c>
      <c r="BS1893" s="95" t="s">
        <v>146</v>
      </c>
    </row>
    <row r="1894" spans="1:71" x14ac:dyDescent="0.25">
      <c r="A1894"/>
      <c r="AA1894"/>
      <c r="BQ1894" s="100">
        <v>73701</v>
      </c>
      <c r="BR1894" s="95" t="s">
        <v>122</v>
      </c>
      <c r="BS1894" s="95" t="s">
        <v>146</v>
      </c>
    </row>
    <row r="1895" spans="1:71" x14ac:dyDescent="0.25">
      <c r="A1895"/>
      <c r="AA1895"/>
      <c r="BQ1895" s="100">
        <v>73801</v>
      </c>
      <c r="BR1895" s="95" t="s">
        <v>123</v>
      </c>
      <c r="BS1895" s="95" t="s">
        <v>146</v>
      </c>
    </row>
    <row r="1896" spans="1:71" x14ac:dyDescent="0.25">
      <c r="A1896"/>
      <c r="AA1896"/>
      <c r="BQ1896" s="100">
        <v>73901</v>
      </c>
      <c r="BR1896" s="95" t="s">
        <v>123</v>
      </c>
      <c r="BS1896" s="95" t="s">
        <v>146</v>
      </c>
    </row>
    <row r="1897" spans="1:71" x14ac:dyDescent="0.25">
      <c r="A1897"/>
      <c r="AA1897"/>
      <c r="BQ1897" s="100">
        <v>73904</v>
      </c>
      <c r="BR1897" s="95" t="s">
        <v>123</v>
      </c>
      <c r="BS1897" s="95" t="s">
        <v>146</v>
      </c>
    </row>
    <row r="1898" spans="1:71" x14ac:dyDescent="0.25">
      <c r="A1898"/>
      <c r="AA1898"/>
      <c r="BQ1898" s="100">
        <v>73911</v>
      </c>
      <c r="BR1898" s="95" t="s">
        <v>123</v>
      </c>
      <c r="BS1898" s="95" t="s">
        <v>146</v>
      </c>
    </row>
    <row r="1899" spans="1:71" x14ac:dyDescent="0.25">
      <c r="A1899"/>
      <c r="AA1899"/>
      <c r="BQ1899" s="100">
        <v>73912</v>
      </c>
      <c r="BR1899" s="95" t="s">
        <v>123</v>
      </c>
      <c r="BS1899" s="95" t="s">
        <v>146</v>
      </c>
    </row>
    <row r="1900" spans="1:71" x14ac:dyDescent="0.25">
      <c r="A1900"/>
      <c r="AA1900"/>
      <c r="BQ1900" s="100">
        <v>73913</v>
      </c>
      <c r="BR1900" s="95" t="s">
        <v>123</v>
      </c>
      <c r="BS1900" s="95" t="s">
        <v>146</v>
      </c>
    </row>
    <row r="1901" spans="1:71" x14ac:dyDescent="0.25">
      <c r="A1901"/>
      <c r="AA1901"/>
      <c r="BQ1901" s="100">
        <v>73914</v>
      </c>
      <c r="BR1901" s="95" t="s">
        <v>123</v>
      </c>
      <c r="BS1901" s="95" t="s">
        <v>146</v>
      </c>
    </row>
    <row r="1902" spans="1:71" x14ac:dyDescent="0.25">
      <c r="A1902"/>
      <c r="AA1902"/>
      <c r="BQ1902" s="100">
        <v>73915</v>
      </c>
      <c r="BR1902" s="95" t="s">
        <v>123</v>
      </c>
      <c r="BS1902" s="95" t="s">
        <v>146</v>
      </c>
    </row>
    <row r="1903" spans="1:71" x14ac:dyDescent="0.25">
      <c r="A1903"/>
      <c r="AA1903"/>
      <c r="BQ1903" s="100">
        <v>73921</v>
      </c>
      <c r="BR1903" s="95" t="s">
        <v>123</v>
      </c>
      <c r="BS1903" s="95" t="s">
        <v>146</v>
      </c>
    </row>
    <row r="1904" spans="1:71" x14ac:dyDescent="0.25">
      <c r="A1904"/>
      <c r="AA1904"/>
      <c r="BQ1904" s="100">
        <v>73923</v>
      </c>
      <c r="BR1904" s="95" t="s">
        <v>121</v>
      </c>
      <c r="BS1904" s="95" t="s">
        <v>146</v>
      </c>
    </row>
    <row r="1905" spans="1:71" x14ac:dyDescent="0.25">
      <c r="A1905"/>
      <c r="AA1905"/>
      <c r="BQ1905" s="100">
        <v>73924</v>
      </c>
      <c r="BR1905" s="95" t="s">
        <v>121</v>
      </c>
      <c r="BS1905" s="95" t="s">
        <v>146</v>
      </c>
    </row>
    <row r="1906" spans="1:71" x14ac:dyDescent="0.25">
      <c r="A1906"/>
      <c r="AA1906"/>
      <c r="BQ1906" s="100">
        <v>73925</v>
      </c>
      <c r="BR1906" s="95" t="s">
        <v>123</v>
      </c>
      <c r="BS1906" s="95" t="s">
        <v>146</v>
      </c>
    </row>
    <row r="1907" spans="1:71" x14ac:dyDescent="0.25">
      <c r="A1907"/>
      <c r="AA1907"/>
      <c r="BQ1907" s="100">
        <v>73932</v>
      </c>
      <c r="BR1907" s="95" t="s">
        <v>121</v>
      </c>
      <c r="BS1907" s="95" t="s">
        <v>146</v>
      </c>
    </row>
    <row r="1908" spans="1:71" x14ac:dyDescent="0.25">
      <c r="A1908"/>
      <c r="AA1908"/>
      <c r="BQ1908" s="100">
        <v>73934</v>
      </c>
      <c r="BR1908" s="95" t="s">
        <v>121</v>
      </c>
      <c r="BS1908" s="95" t="s">
        <v>146</v>
      </c>
    </row>
    <row r="1909" spans="1:71" x14ac:dyDescent="0.25">
      <c r="A1909"/>
      <c r="AA1909"/>
      <c r="BQ1909" s="100">
        <v>73936</v>
      </c>
      <c r="BR1909" s="95" t="s">
        <v>123</v>
      </c>
      <c r="BS1909" s="95" t="s">
        <v>146</v>
      </c>
    </row>
    <row r="1910" spans="1:71" x14ac:dyDescent="0.25">
      <c r="A1910"/>
      <c r="AA1910"/>
      <c r="BQ1910" s="100">
        <v>73937</v>
      </c>
      <c r="BR1910" s="95" t="s">
        <v>122</v>
      </c>
      <c r="BS1910" s="95" t="s">
        <v>146</v>
      </c>
    </row>
    <row r="1911" spans="1:71" x14ac:dyDescent="0.25">
      <c r="A1911"/>
      <c r="AA1911"/>
      <c r="BQ1911" s="100">
        <v>73938</v>
      </c>
      <c r="BR1911" s="95" t="s">
        <v>123</v>
      </c>
      <c r="BS1911" s="95" t="s">
        <v>146</v>
      </c>
    </row>
    <row r="1912" spans="1:71" x14ac:dyDescent="0.25">
      <c r="A1912"/>
      <c r="AA1912"/>
      <c r="BQ1912" s="100">
        <v>73939</v>
      </c>
      <c r="BR1912" s="95" t="s">
        <v>123</v>
      </c>
      <c r="BS1912" s="95" t="s">
        <v>146</v>
      </c>
    </row>
    <row r="1913" spans="1:71" x14ac:dyDescent="0.25">
      <c r="A1913"/>
      <c r="AA1913"/>
      <c r="BQ1913" s="100">
        <v>73941</v>
      </c>
      <c r="BR1913" s="95" t="s">
        <v>123</v>
      </c>
      <c r="BS1913" s="95" t="s">
        <v>146</v>
      </c>
    </row>
    <row r="1914" spans="1:71" x14ac:dyDescent="0.25">
      <c r="A1914"/>
      <c r="AA1914"/>
      <c r="BQ1914" s="100">
        <v>73942</v>
      </c>
      <c r="BR1914" s="95" t="s">
        <v>123</v>
      </c>
      <c r="BS1914" s="95" t="s">
        <v>146</v>
      </c>
    </row>
    <row r="1915" spans="1:71" x14ac:dyDescent="0.25">
      <c r="A1915"/>
      <c r="AA1915"/>
      <c r="BQ1915" s="100">
        <v>73943</v>
      </c>
      <c r="BR1915" s="95" t="s">
        <v>123</v>
      </c>
      <c r="BS1915" s="95" t="s">
        <v>146</v>
      </c>
    </row>
    <row r="1916" spans="1:71" x14ac:dyDescent="0.25">
      <c r="A1916"/>
      <c r="AA1916"/>
      <c r="BQ1916" s="100">
        <v>73944</v>
      </c>
      <c r="BR1916" s="95" t="s">
        <v>123</v>
      </c>
      <c r="BS1916" s="95" t="s">
        <v>146</v>
      </c>
    </row>
    <row r="1917" spans="1:71" x14ac:dyDescent="0.25">
      <c r="A1917"/>
      <c r="AA1917"/>
      <c r="BQ1917" s="100">
        <v>73945</v>
      </c>
      <c r="BR1917" s="95" t="s">
        <v>123</v>
      </c>
      <c r="BS1917" s="95" t="s">
        <v>146</v>
      </c>
    </row>
    <row r="1918" spans="1:71" x14ac:dyDescent="0.25">
      <c r="A1918"/>
      <c r="AA1918"/>
      <c r="BQ1918" s="100">
        <v>73946</v>
      </c>
      <c r="BR1918" s="95" t="s">
        <v>123</v>
      </c>
      <c r="BS1918" s="95" t="s">
        <v>146</v>
      </c>
    </row>
    <row r="1919" spans="1:71" x14ac:dyDescent="0.25">
      <c r="A1919"/>
      <c r="AA1919"/>
      <c r="BQ1919" s="100">
        <v>73947</v>
      </c>
      <c r="BR1919" s="95" t="s">
        <v>123</v>
      </c>
      <c r="BS1919" s="95" t="s">
        <v>146</v>
      </c>
    </row>
    <row r="1920" spans="1:71" x14ac:dyDescent="0.25">
      <c r="A1920"/>
      <c r="AA1920"/>
      <c r="BQ1920" s="100">
        <v>73949</v>
      </c>
      <c r="BR1920" s="95" t="s">
        <v>123</v>
      </c>
      <c r="BS1920" s="95" t="s">
        <v>146</v>
      </c>
    </row>
    <row r="1921" spans="1:71" x14ac:dyDescent="0.25">
      <c r="A1921"/>
      <c r="AA1921"/>
      <c r="BQ1921" s="100">
        <v>73951</v>
      </c>
      <c r="BR1921" s="95" t="s">
        <v>123</v>
      </c>
      <c r="BS1921" s="95" t="s">
        <v>146</v>
      </c>
    </row>
    <row r="1922" spans="1:71" x14ac:dyDescent="0.25">
      <c r="A1922"/>
      <c r="AA1922"/>
      <c r="BQ1922" s="100">
        <v>73953</v>
      </c>
      <c r="BR1922" s="95" t="s">
        <v>123</v>
      </c>
      <c r="BS1922" s="95" t="s">
        <v>146</v>
      </c>
    </row>
    <row r="1923" spans="1:71" x14ac:dyDescent="0.25">
      <c r="A1923"/>
      <c r="AA1923"/>
      <c r="BQ1923" s="100">
        <v>73955</v>
      </c>
      <c r="BR1923" s="95" t="s">
        <v>123</v>
      </c>
      <c r="BS1923" s="95" t="s">
        <v>146</v>
      </c>
    </row>
    <row r="1924" spans="1:71" x14ac:dyDescent="0.25">
      <c r="A1924"/>
      <c r="AA1924"/>
      <c r="BQ1924" s="100">
        <v>73959</v>
      </c>
      <c r="BR1924" s="95" t="s">
        <v>123</v>
      </c>
      <c r="BS1924" s="95" t="s">
        <v>146</v>
      </c>
    </row>
    <row r="1925" spans="1:71" x14ac:dyDescent="0.25">
      <c r="A1925"/>
      <c r="AA1925"/>
      <c r="BQ1925" s="100">
        <v>73961</v>
      </c>
      <c r="BR1925" s="95" t="s">
        <v>123</v>
      </c>
      <c r="BS1925" s="95" t="s">
        <v>146</v>
      </c>
    </row>
    <row r="1926" spans="1:71" x14ac:dyDescent="0.25">
      <c r="A1926"/>
      <c r="AA1926"/>
      <c r="BQ1926" s="100">
        <v>73981</v>
      </c>
      <c r="BR1926" s="95" t="s">
        <v>123</v>
      </c>
      <c r="BS1926" s="95" t="s">
        <v>146</v>
      </c>
    </row>
    <row r="1927" spans="1:71" x14ac:dyDescent="0.25">
      <c r="A1927"/>
      <c r="AA1927"/>
      <c r="BQ1927" s="100">
        <v>73984</v>
      </c>
      <c r="BR1927" s="95" t="s">
        <v>123</v>
      </c>
      <c r="BS1927" s="95" t="s">
        <v>146</v>
      </c>
    </row>
    <row r="1928" spans="1:71" x14ac:dyDescent="0.25">
      <c r="A1928"/>
      <c r="AA1928"/>
      <c r="BQ1928" s="100">
        <v>73985</v>
      </c>
      <c r="BR1928" s="95" t="s">
        <v>123</v>
      </c>
      <c r="BS1928" s="95" t="s">
        <v>146</v>
      </c>
    </row>
    <row r="1929" spans="1:71" x14ac:dyDescent="0.25">
      <c r="A1929"/>
      <c r="AA1929"/>
      <c r="BQ1929" s="100">
        <v>73991</v>
      </c>
      <c r="BR1929" s="95" t="s">
        <v>123</v>
      </c>
      <c r="BS1929" s="95" t="s">
        <v>146</v>
      </c>
    </row>
    <row r="1930" spans="1:71" x14ac:dyDescent="0.25">
      <c r="A1930"/>
      <c r="AA1930"/>
      <c r="BQ1930" s="100">
        <v>73992</v>
      </c>
      <c r="BR1930" s="95" t="s">
        <v>123</v>
      </c>
      <c r="BS1930" s="95" t="s">
        <v>146</v>
      </c>
    </row>
    <row r="1931" spans="1:71" x14ac:dyDescent="0.25">
      <c r="A1931"/>
      <c r="AA1931"/>
      <c r="BQ1931" s="100">
        <v>73994</v>
      </c>
      <c r="BR1931" s="95" t="s">
        <v>123</v>
      </c>
      <c r="BS1931" s="95" t="s">
        <v>146</v>
      </c>
    </row>
    <row r="1932" spans="1:71" x14ac:dyDescent="0.25">
      <c r="A1932"/>
      <c r="AA1932"/>
      <c r="BQ1932" s="100">
        <v>73995</v>
      </c>
      <c r="BR1932" s="95" t="s">
        <v>123</v>
      </c>
      <c r="BS1932" s="95" t="s">
        <v>146</v>
      </c>
    </row>
    <row r="1933" spans="1:71" x14ac:dyDescent="0.25">
      <c r="A1933"/>
      <c r="AA1933"/>
      <c r="BQ1933" s="100">
        <v>73997</v>
      </c>
      <c r="BR1933" s="95" t="s">
        <v>123</v>
      </c>
      <c r="BS1933" s="95" t="s">
        <v>146</v>
      </c>
    </row>
    <row r="1934" spans="1:71" x14ac:dyDescent="0.25">
      <c r="A1934"/>
      <c r="AA1934"/>
      <c r="BQ1934" s="100">
        <v>73998</v>
      </c>
      <c r="BR1934" s="95" t="s">
        <v>123</v>
      </c>
      <c r="BS1934" s="95" t="s">
        <v>146</v>
      </c>
    </row>
    <row r="1935" spans="1:71" x14ac:dyDescent="0.25">
      <c r="A1935"/>
      <c r="AA1935"/>
      <c r="BQ1935" s="100">
        <v>74101</v>
      </c>
      <c r="BR1935" s="95" t="s">
        <v>124</v>
      </c>
      <c r="BS1935" s="95" t="s">
        <v>146</v>
      </c>
    </row>
    <row r="1936" spans="1:71" x14ac:dyDescent="0.25">
      <c r="A1936"/>
      <c r="AA1936"/>
      <c r="BQ1936" s="100">
        <v>74201</v>
      </c>
      <c r="BR1936" s="95" t="s">
        <v>124</v>
      </c>
      <c r="BS1936" s="95" t="s">
        <v>146</v>
      </c>
    </row>
    <row r="1937" spans="1:71" x14ac:dyDescent="0.25">
      <c r="A1937"/>
      <c r="AA1937"/>
      <c r="BQ1937" s="100">
        <v>74213</v>
      </c>
      <c r="BR1937" s="95" t="s">
        <v>124</v>
      </c>
      <c r="BS1937" s="95" t="s">
        <v>146</v>
      </c>
    </row>
    <row r="1938" spans="1:71" x14ac:dyDescent="0.25">
      <c r="A1938"/>
      <c r="AA1938"/>
      <c r="BQ1938" s="100">
        <v>74221</v>
      </c>
      <c r="BR1938" s="95" t="s">
        <v>124</v>
      </c>
      <c r="BS1938" s="95" t="s">
        <v>146</v>
      </c>
    </row>
    <row r="1939" spans="1:71" x14ac:dyDescent="0.25">
      <c r="A1939"/>
      <c r="AA1939"/>
      <c r="BQ1939" s="100">
        <v>74231</v>
      </c>
      <c r="BR1939" s="95" t="s">
        <v>124</v>
      </c>
      <c r="BS1939" s="95" t="s">
        <v>146</v>
      </c>
    </row>
    <row r="1940" spans="1:71" x14ac:dyDescent="0.25">
      <c r="A1940"/>
      <c r="AA1940"/>
      <c r="BQ1940" s="100">
        <v>74233</v>
      </c>
      <c r="BR1940" s="95" t="s">
        <v>124</v>
      </c>
      <c r="BS1940" s="95" t="s">
        <v>146</v>
      </c>
    </row>
    <row r="1941" spans="1:71" x14ac:dyDescent="0.25">
      <c r="A1941"/>
      <c r="AA1941"/>
      <c r="BQ1941" s="100">
        <v>74235</v>
      </c>
      <c r="BR1941" s="95" t="s">
        <v>124</v>
      </c>
      <c r="BS1941" s="95" t="s">
        <v>146</v>
      </c>
    </row>
    <row r="1942" spans="1:71" x14ac:dyDescent="0.25">
      <c r="A1942"/>
      <c r="AA1942"/>
      <c r="BQ1942" s="100">
        <v>74236</v>
      </c>
      <c r="BR1942" s="95" t="s">
        <v>124</v>
      </c>
      <c r="BS1942" s="95" t="s">
        <v>146</v>
      </c>
    </row>
    <row r="1943" spans="1:71" x14ac:dyDescent="0.25">
      <c r="A1943"/>
      <c r="AA1943"/>
      <c r="BQ1943" s="100">
        <v>74237</v>
      </c>
      <c r="BR1943" s="95" t="s">
        <v>124</v>
      </c>
      <c r="BS1943" s="95" t="s">
        <v>146</v>
      </c>
    </row>
    <row r="1944" spans="1:71" x14ac:dyDescent="0.25">
      <c r="A1944"/>
      <c r="AA1944"/>
      <c r="BQ1944" s="100">
        <v>74242</v>
      </c>
      <c r="BR1944" s="95" t="s">
        <v>124</v>
      </c>
      <c r="BS1944" s="95" t="s">
        <v>146</v>
      </c>
    </row>
    <row r="1945" spans="1:71" x14ac:dyDescent="0.25">
      <c r="A1945"/>
      <c r="AA1945"/>
      <c r="BQ1945" s="100">
        <v>74243</v>
      </c>
      <c r="BR1945" s="95" t="s">
        <v>124</v>
      </c>
      <c r="BS1945" s="95" t="s">
        <v>146</v>
      </c>
    </row>
    <row r="1946" spans="1:71" x14ac:dyDescent="0.25">
      <c r="A1946"/>
      <c r="AA1946"/>
      <c r="BQ1946" s="100">
        <v>74245</v>
      </c>
      <c r="BR1946" s="95" t="s">
        <v>124</v>
      </c>
      <c r="BS1946" s="95" t="s">
        <v>146</v>
      </c>
    </row>
    <row r="1947" spans="1:71" x14ac:dyDescent="0.25">
      <c r="A1947"/>
      <c r="AA1947"/>
      <c r="BQ1947" s="100">
        <v>74247</v>
      </c>
      <c r="BR1947" s="95" t="s">
        <v>124</v>
      </c>
      <c r="BS1947" s="95" t="s">
        <v>146</v>
      </c>
    </row>
    <row r="1948" spans="1:71" x14ac:dyDescent="0.25">
      <c r="A1948"/>
      <c r="AA1948"/>
      <c r="BQ1948" s="100">
        <v>74251</v>
      </c>
      <c r="BR1948" s="95" t="s">
        <v>124</v>
      </c>
      <c r="BS1948" s="95" t="s">
        <v>146</v>
      </c>
    </row>
    <row r="1949" spans="1:71" x14ac:dyDescent="0.25">
      <c r="A1949"/>
      <c r="AA1949"/>
      <c r="BQ1949" s="100">
        <v>74253</v>
      </c>
      <c r="BR1949" s="95" t="s">
        <v>124</v>
      </c>
      <c r="BS1949" s="95" t="s">
        <v>146</v>
      </c>
    </row>
    <row r="1950" spans="1:71" x14ac:dyDescent="0.25">
      <c r="A1950"/>
      <c r="AA1950"/>
      <c r="BQ1950" s="100">
        <v>74254</v>
      </c>
      <c r="BR1950" s="95" t="s">
        <v>124</v>
      </c>
      <c r="BS1950" s="95" t="s">
        <v>146</v>
      </c>
    </row>
    <row r="1951" spans="1:71" x14ac:dyDescent="0.25">
      <c r="A1951"/>
      <c r="AA1951"/>
      <c r="BQ1951" s="100">
        <v>74255</v>
      </c>
      <c r="BR1951" s="95" t="s">
        <v>124</v>
      </c>
      <c r="BS1951" s="95" t="s">
        <v>146</v>
      </c>
    </row>
    <row r="1952" spans="1:71" x14ac:dyDescent="0.25">
      <c r="A1952"/>
      <c r="AA1952"/>
      <c r="BQ1952" s="100">
        <v>74256</v>
      </c>
      <c r="BR1952" s="95" t="s">
        <v>124</v>
      </c>
      <c r="BS1952" s="95" t="s">
        <v>146</v>
      </c>
    </row>
    <row r="1953" spans="1:71" x14ac:dyDescent="0.25">
      <c r="A1953"/>
      <c r="AA1953"/>
      <c r="BQ1953" s="100">
        <v>74257</v>
      </c>
      <c r="BR1953" s="95" t="s">
        <v>124</v>
      </c>
      <c r="BS1953" s="95" t="s">
        <v>146</v>
      </c>
    </row>
    <row r="1954" spans="1:71" x14ac:dyDescent="0.25">
      <c r="A1954"/>
      <c r="AA1954"/>
      <c r="BQ1954" s="100">
        <v>74258</v>
      </c>
      <c r="BR1954" s="95" t="s">
        <v>124</v>
      </c>
      <c r="BS1954" s="95" t="s">
        <v>146</v>
      </c>
    </row>
    <row r="1955" spans="1:71" x14ac:dyDescent="0.25">
      <c r="A1955"/>
      <c r="AA1955"/>
      <c r="BQ1955" s="100">
        <v>74260</v>
      </c>
      <c r="BR1955" s="95" t="s">
        <v>124</v>
      </c>
      <c r="BS1955" s="95" t="s">
        <v>146</v>
      </c>
    </row>
    <row r="1956" spans="1:71" x14ac:dyDescent="0.25">
      <c r="A1956"/>
      <c r="AA1956"/>
      <c r="BQ1956" s="100">
        <v>74265</v>
      </c>
      <c r="BR1956" s="95" t="s">
        <v>124</v>
      </c>
      <c r="BS1956" s="95" t="s">
        <v>146</v>
      </c>
    </row>
    <row r="1957" spans="1:71" x14ac:dyDescent="0.25">
      <c r="A1957"/>
      <c r="AA1957"/>
      <c r="BQ1957" s="100">
        <v>74266</v>
      </c>
      <c r="BR1957" s="95" t="s">
        <v>124</v>
      </c>
      <c r="BS1957" s="95" t="s">
        <v>146</v>
      </c>
    </row>
    <row r="1958" spans="1:71" x14ac:dyDescent="0.25">
      <c r="A1958"/>
      <c r="AA1958"/>
      <c r="BQ1958" s="100">
        <v>74267</v>
      </c>
      <c r="BR1958" s="95" t="s">
        <v>124</v>
      </c>
      <c r="BS1958" s="95" t="s">
        <v>146</v>
      </c>
    </row>
    <row r="1959" spans="1:71" x14ac:dyDescent="0.25">
      <c r="A1959"/>
      <c r="AA1959"/>
      <c r="BQ1959" s="100">
        <v>74271</v>
      </c>
      <c r="BR1959" s="95" t="s">
        <v>124</v>
      </c>
      <c r="BS1959" s="95" t="s">
        <v>146</v>
      </c>
    </row>
    <row r="1960" spans="1:71" x14ac:dyDescent="0.25">
      <c r="A1960"/>
      <c r="AA1960"/>
      <c r="BQ1960" s="100">
        <v>74272</v>
      </c>
      <c r="BR1960" s="95" t="s">
        <v>124</v>
      </c>
      <c r="BS1960" s="95" t="s">
        <v>146</v>
      </c>
    </row>
    <row r="1961" spans="1:71" x14ac:dyDescent="0.25">
      <c r="A1961"/>
      <c r="AA1961"/>
      <c r="BQ1961" s="100">
        <v>74273</v>
      </c>
      <c r="BR1961" s="95" t="s">
        <v>124</v>
      </c>
      <c r="BS1961" s="95" t="s">
        <v>146</v>
      </c>
    </row>
    <row r="1962" spans="1:71" x14ac:dyDescent="0.25">
      <c r="A1962"/>
      <c r="AA1962"/>
      <c r="BQ1962" s="100">
        <v>74274</v>
      </c>
      <c r="BR1962" s="95" t="s">
        <v>124</v>
      </c>
      <c r="BS1962" s="95" t="s">
        <v>146</v>
      </c>
    </row>
    <row r="1963" spans="1:71" x14ac:dyDescent="0.25">
      <c r="A1963"/>
      <c r="AA1963"/>
      <c r="BQ1963" s="100">
        <v>74275</v>
      </c>
      <c r="BR1963" s="95" t="s">
        <v>124</v>
      </c>
      <c r="BS1963" s="95" t="s">
        <v>146</v>
      </c>
    </row>
    <row r="1964" spans="1:71" x14ac:dyDescent="0.25">
      <c r="A1964"/>
      <c r="AA1964"/>
      <c r="BQ1964" s="100">
        <v>74281</v>
      </c>
      <c r="BR1964" s="95" t="s">
        <v>124</v>
      </c>
      <c r="BS1964" s="95" t="s">
        <v>146</v>
      </c>
    </row>
    <row r="1965" spans="1:71" x14ac:dyDescent="0.25">
      <c r="A1965"/>
      <c r="AA1965"/>
      <c r="BQ1965" s="100">
        <v>74282</v>
      </c>
      <c r="BR1965" s="95" t="s">
        <v>124</v>
      </c>
      <c r="BS1965" s="95" t="s">
        <v>146</v>
      </c>
    </row>
    <row r="1966" spans="1:71" x14ac:dyDescent="0.25">
      <c r="A1966"/>
      <c r="AA1966"/>
      <c r="BQ1966" s="100">
        <v>74283</v>
      </c>
      <c r="BR1966" s="95" t="s">
        <v>121</v>
      </c>
      <c r="BS1966" s="95" t="s">
        <v>146</v>
      </c>
    </row>
    <row r="1967" spans="1:71" x14ac:dyDescent="0.25">
      <c r="A1967"/>
      <c r="AA1967"/>
      <c r="BQ1967" s="100">
        <v>74285</v>
      </c>
      <c r="BR1967" s="95" t="s">
        <v>121</v>
      </c>
      <c r="BS1967" s="95" t="s">
        <v>146</v>
      </c>
    </row>
    <row r="1968" spans="1:71" x14ac:dyDescent="0.25">
      <c r="A1968"/>
      <c r="AA1968"/>
      <c r="BQ1968" s="100">
        <v>74291</v>
      </c>
      <c r="BR1968" s="95" t="s">
        <v>124</v>
      </c>
      <c r="BS1968" s="95" t="s">
        <v>146</v>
      </c>
    </row>
    <row r="1969" spans="1:71" x14ac:dyDescent="0.25">
      <c r="A1969"/>
      <c r="AA1969"/>
      <c r="BQ1969" s="100">
        <v>74292</v>
      </c>
      <c r="BR1969" s="95" t="s">
        <v>124</v>
      </c>
      <c r="BS1969" s="95" t="s">
        <v>146</v>
      </c>
    </row>
    <row r="1970" spans="1:71" x14ac:dyDescent="0.25">
      <c r="A1970"/>
      <c r="AA1970"/>
      <c r="BQ1970" s="100">
        <v>74293</v>
      </c>
      <c r="BR1970" s="95" t="s">
        <v>124</v>
      </c>
      <c r="BS1970" s="95" t="s">
        <v>146</v>
      </c>
    </row>
    <row r="1971" spans="1:71" x14ac:dyDescent="0.25">
      <c r="A1971"/>
      <c r="AA1971"/>
      <c r="BQ1971" s="100">
        <v>74301</v>
      </c>
      <c r="BR1971" s="95" t="s">
        <v>124</v>
      </c>
      <c r="BS1971" s="95" t="s">
        <v>146</v>
      </c>
    </row>
    <row r="1972" spans="1:71" x14ac:dyDescent="0.25">
      <c r="A1972"/>
      <c r="AA1972"/>
      <c r="BQ1972" s="100">
        <v>74401</v>
      </c>
      <c r="BR1972" s="95" t="s">
        <v>124</v>
      </c>
      <c r="BS1972" s="95" t="s">
        <v>146</v>
      </c>
    </row>
    <row r="1973" spans="1:71" x14ac:dyDescent="0.25">
      <c r="A1973"/>
      <c r="AA1973"/>
      <c r="BQ1973" s="100">
        <v>74601</v>
      </c>
      <c r="BR1973" s="95" t="s">
        <v>125</v>
      </c>
      <c r="BS1973" s="95" t="s">
        <v>146</v>
      </c>
    </row>
    <row r="1974" spans="1:71" x14ac:dyDescent="0.25">
      <c r="A1974"/>
      <c r="AA1974"/>
      <c r="BQ1974" s="100">
        <v>74705</v>
      </c>
      <c r="BR1974" s="95" t="s">
        <v>125</v>
      </c>
      <c r="BS1974" s="95" t="s">
        <v>146</v>
      </c>
    </row>
    <row r="1975" spans="1:71" x14ac:dyDescent="0.25">
      <c r="A1975"/>
      <c r="AA1975"/>
      <c r="BQ1975" s="100">
        <v>74706</v>
      </c>
      <c r="BR1975" s="95" t="s">
        <v>125</v>
      </c>
      <c r="BS1975" s="95" t="s">
        <v>146</v>
      </c>
    </row>
    <row r="1976" spans="1:71" x14ac:dyDescent="0.25">
      <c r="A1976"/>
      <c r="AA1976"/>
      <c r="BQ1976" s="100">
        <v>74707</v>
      </c>
      <c r="BR1976" s="95" t="s">
        <v>125</v>
      </c>
      <c r="BS1976" s="95" t="s">
        <v>146</v>
      </c>
    </row>
    <row r="1977" spans="1:71" x14ac:dyDescent="0.25">
      <c r="A1977"/>
      <c r="AA1977"/>
      <c r="BQ1977" s="100">
        <v>74711</v>
      </c>
      <c r="BR1977" s="95" t="s">
        <v>125</v>
      </c>
      <c r="BS1977" s="95" t="s">
        <v>146</v>
      </c>
    </row>
    <row r="1978" spans="1:71" x14ac:dyDescent="0.25">
      <c r="A1978"/>
      <c r="AA1978"/>
      <c r="BQ1978" s="100">
        <v>74714</v>
      </c>
      <c r="BR1978" s="95" t="s">
        <v>125</v>
      </c>
      <c r="BS1978" s="95" t="s">
        <v>146</v>
      </c>
    </row>
    <row r="1979" spans="1:71" x14ac:dyDescent="0.25">
      <c r="A1979"/>
      <c r="AA1979"/>
      <c r="BQ1979" s="100">
        <v>74715</v>
      </c>
      <c r="BR1979" s="95" t="s">
        <v>125</v>
      </c>
      <c r="BS1979" s="95" t="s">
        <v>146</v>
      </c>
    </row>
    <row r="1980" spans="1:71" x14ac:dyDescent="0.25">
      <c r="A1980"/>
      <c r="AA1980"/>
      <c r="BQ1980" s="100">
        <v>74716</v>
      </c>
      <c r="BR1980" s="95" t="s">
        <v>125</v>
      </c>
      <c r="BS1980" s="95" t="s">
        <v>146</v>
      </c>
    </row>
    <row r="1981" spans="1:71" x14ac:dyDescent="0.25">
      <c r="A1981"/>
      <c r="AA1981"/>
      <c r="BQ1981" s="100">
        <v>74717</v>
      </c>
      <c r="BR1981" s="95" t="s">
        <v>125</v>
      </c>
      <c r="BS1981" s="95" t="s">
        <v>146</v>
      </c>
    </row>
    <row r="1982" spans="1:71" x14ac:dyDescent="0.25">
      <c r="A1982"/>
      <c r="AA1982"/>
      <c r="BQ1982" s="100">
        <v>74718</v>
      </c>
      <c r="BR1982" s="95" t="s">
        <v>125</v>
      </c>
      <c r="BS1982" s="95" t="s">
        <v>146</v>
      </c>
    </row>
    <row r="1983" spans="1:71" x14ac:dyDescent="0.25">
      <c r="A1983"/>
      <c r="AA1983"/>
      <c r="BQ1983" s="100">
        <v>74719</v>
      </c>
      <c r="BR1983" s="95" t="s">
        <v>125</v>
      </c>
      <c r="BS1983" s="95" t="s">
        <v>146</v>
      </c>
    </row>
    <row r="1984" spans="1:71" x14ac:dyDescent="0.25">
      <c r="A1984"/>
      <c r="AA1984"/>
      <c r="BQ1984" s="100">
        <v>74720</v>
      </c>
      <c r="BR1984" s="95" t="s">
        <v>125</v>
      </c>
      <c r="BS1984" s="95" t="s">
        <v>146</v>
      </c>
    </row>
    <row r="1985" spans="1:71" x14ac:dyDescent="0.25">
      <c r="A1985"/>
      <c r="AA1985"/>
      <c r="BQ1985" s="100">
        <v>74721</v>
      </c>
      <c r="BR1985" s="95" t="s">
        <v>125</v>
      </c>
      <c r="BS1985" s="95" t="s">
        <v>146</v>
      </c>
    </row>
    <row r="1986" spans="1:71" x14ac:dyDescent="0.25">
      <c r="A1986"/>
      <c r="AA1986"/>
      <c r="BQ1986" s="100">
        <v>74722</v>
      </c>
      <c r="BR1986" s="95" t="s">
        <v>125</v>
      </c>
      <c r="BS1986" s="95" t="s">
        <v>146</v>
      </c>
    </row>
    <row r="1987" spans="1:71" x14ac:dyDescent="0.25">
      <c r="A1987"/>
      <c r="AA1987"/>
      <c r="BQ1987" s="100">
        <v>74723</v>
      </c>
      <c r="BR1987" s="95" t="s">
        <v>125</v>
      </c>
      <c r="BS1987" s="95" t="s">
        <v>146</v>
      </c>
    </row>
    <row r="1988" spans="1:71" x14ac:dyDescent="0.25">
      <c r="A1988"/>
      <c r="AA1988"/>
      <c r="BQ1988" s="100">
        <v>74724</v>
      </c>
      <c r="BR1988" s="95" t="s">
        <v>125</v>
      </c>
      <c r="BS1988" s="95" t="s">
        <v>146</v>
      </c>
    </row>
    <row r="1989" spans="1:71" x14ac:dyDescent="0.25">
      <c r="A1989"/>
      <c r="AA1989"/>
      <c r="BQ1989" s="100">
        <v>74725</v>
      </c>
      <c r="BR1989" s="95" t="s">
        <v>125</v>
      </c>
      <c r="BS1989" s="95" t="s">
        <v>146</v>
      </c>
    </row>
    <row r="1990" spans="1:71" x14ac:dyDescent="0.25">
      <c r="A1990"/>
      <c r="AA1990"/>
      <c r="BQ1990" s="100">
        <v>74727</v>
      </c>
      <c r="BR1990" s="95" t="s">
        <v>125</v>
      </c>
      <c r="BS1990" s="95" t="s">
        <v>146</v>
      </c>
    </row>
    <row r="1991" spans="1:71" x14ac:dyDescent="0.25">
      <c r="A1991"/>
      <c r="AA1991"/>
      <c r="BQ1991" s="100">
        <v>74728</v>
      </c>
      <c r="BR1991" s="95" t="s">
        <v>125</v>
      </c>
      <c r="BS1991" s="95" t="s">
        <v>146</v>
      </c>
    </row>
    <row r="1992" spans="1:71" x14ac:dyDescent="0.25">
      <c r="A1992"/>
      <c r="AA1992"/>
      <c r="BQ1992" s="100">
        <v>74731</v>
      </c>
      <c r="BR1992" s="95" t="s">
        <v>125</v>
      </c>
      <c r="BS1992" s="95" t="s">
        <v>146</v>
      </c>
    </row>
    <row r="1993" spans="1:71" x14ac:dyDescent="0.25">
      <c r="A1993"/>
      <c r="AA1993"/>
      <c r="BQ1993" s="100">
        <v>74733</v>
      </c>
      <c r="BR1993" s="95" t="s">
        <v>125</v>
      </c>
      <c r="BS1993" s="95" t="s">
        <v>146</v>
      </c>
    </row>
    <row r="1994" spans="1:71" x14ac:dyDescent="0.25">
      <c r="A1994"/>
      <c r="AA1994"/>
      <c r="BQ1994" s="100">
        <v>74735</v>
      </c>
      <c r="BR1994" s="95" t="s">
        <v>125</v>
      </c>
      <c r="BS1994" s="95" t="s">
        <v>146</v>
      </c>
    </row>
    <row r="1995" spans="1:71" x14ac:dyDescent="0.25">
      <c r="A1995"/>
      <c r="AA1995"/>
      <c r="BQ1995" s="100">
        <v>74741</v>
      </c>
      <c r="BR1995" s="95" t="s">
        <v>125</v>
      </c>
      <c r="BS1995" s="95" t="s">
        <v>146</v>
      </c>
    </row>
    <row r="1996" spans="1:71" x14ac:dyDescent="0.25">
      <c r="A1996"/>
      <c r="AA1996"/>
      <c r="BQ1996" s="100">
        <v>74743</v>
      </c>
      <c r="BR1996" s="95" t="s">
        <v>125</v>
      </c>
      <c r="BS1996" s="95" t="s">
        <v>146</v>
      </c>
    </row>
    <row r="1997" spans="1:71" x14ac:dyDescent="0.25">
      <c r="A1997"/>
      <c r="AA1997"/>
      <c r="BQ1997" s="100">
        <v>74744</v>
      </c>
      <c r="BR1997" s="95" t="s">
        <v>125</v>
      </c>
      <c r="BS1997" s="95" t="s">
        <v>146</v>
      </c>
    </row>
    <row r="1998" spans="1:71" x14ac:dyDescent="0.25">
      <c r="A1998"/>
      <c r="AA1998"/>
      <c r="BQ1998" s="100">
        <v>74745</v>
      </c>
      <c r="BR1998" s="95" t="s">
        <v>125</v>
      </c>
      <c r="BS1998" s="95" t="s">
        <v>146</v>
      </c>
    </row>
    <row r="1999" spans="1:71" x14ac:dyDescent="0.25">
      <c r="A1999"/>
      <c r="AA1999"/>
      <c r="BQ1999" s="100">
        <v>74747</v>
      </c>
      <c r="BR1999" s="95" t="s">
        <v>125</v>
      </c>
      <c r="BS1999" s="95" t="s">
        <v>146</v>
      </c>
    </row>
    <row r="2000" spans="1:71" x14ac:dyDescent="0.25">
      <c r="A2000"/>
      <c r="AA2000"/>
      <c r="BQ2000" s="100">
        <v>74751</v>
      </c>
      <c r="BR2000" s="95" t="s">
        <v>125</v>
      </c>
      <c r="BS2000" s="95" t="s">
        <v>146</v>
      </c>
    </row>
    <row r="2001" spans="1:71" x14ac:dyDescent="0.25">
      <c r="A2001"/>
      <c r="AA2001"/>
      <c r="BQ2001" s="100">
        <v>74752</v>
      </c>
      <c r="BR2001" s="95" t="s">
        <v>125</v>
      </c>
      <c r="BS2001" s="95" t="s">
        <v>146</v>
      </c>
    </row>
    <row r="2002" spans="1:71" x14ac:dyDescent="0.25">
      <c r="A2002"/>
      <c r="AA2002"/>
      <c r="BQ2002" s="100">
        <v>74753</v>
      </c>
      <c r="BR2002" s="95" t="s">
        <v>125</v>
      </c>
      <c r="BS2002" s="95" t="s">
        <v>146</v>
      </c>
    </row>
    <row r="2003" spans="1:71" x14ac:dyDescent="0.25">
      <c r="A2003"/>
      <c r="AA2003"/>
      <c r="BQ2003" s="100">
        <v>74754</v>
      </c>
      <c r="BR2003" s="95" t="s">
        <v>125</v>
      </c>
      <c r="BS2003" s="95" t="s">
        <v>146</v>
      </c>
    </row>
    <row r="2004" spans="1:71" x14ac:dyDescent="0.25">
      <c r="A2004"/>
      <c r="AA2004"/>
      <c r="BQ2004" s="100">
        <v>74755</v>
      </c>
      <c r="BR2004" s="95" t="s">
        <v>125</v>
      </c>
      <c r="BS2004" s="95" t="s">
        <v>146</v>
      </c>
    </row>
    <row r="2005" spans="1:71" x14ac:dyDescent="0.25">
      <c r="A2005"/>
      <c r="AA2005"/>
      <c r="BQ2005" s="100">
        <v>74756</v>
      </c>
      <c r="BR2005" s="95" t="s">
        <v>125</v>
      </c>
      <c r="BS2005" s="95" t="s">
        <v>146</v>
      </c>
    </row>
    <row r="2006" spans="1:71" x14ac:dyDescent="0.25">
      <c r="A2006"/>
      <c r="AA2006"/>
      <c r="BQ2006" s="100">
        <v>74757</v>
      </c>
      <c r="BR2006" s="95" t="s">
        <v>125</v>
      </c>
      <c r="BS2006" s="95" t="s">
        <v>146</v>
      </c>
    </row>
    <row r="2007" spans="1:71" x14ac:dyDescent="0.25">
      <c r="A2007"/>
      <c r="AA2007"/>
      <c r="BQ2007" s="100">
        <v>74761</v>
      </c>
      <c r="BR2007" s="95" t="s">
        <v>125</v>
      </c>
      <c r="BS2007" s="95" t="s">
        <v>146</v>
      </c>
    </row>
    <row r="2008" spans="1:71" x14ac:dyDescent="0.25">
      <c r="A2008"/>
      <c r="AA2008"/>
      <c r="BQ2008" s="100">
        <v>74762</v>
      </c>
      <c r="BR2008" s="95" t="s">
        <v>125</v>
      </c>
      <c r="BS2008" s="95" t="s">
        <v>146</v>
      </c>
    </row>
    <row r="2009" spans="1:71" x14ac:dyDescent="0.25">
      <c r="A2009"/>
      <c r="AA2009"/>
      <c r="BQ2009" s="100">
        <v>74763</v>
      </c>
      <c r="BR2009" s="95" t="s">
        <v>125</v>
      </c>
      <c r="BS2009" s="95" t="s">
        <v>146</v>
      </c>
    </row>
    <row r="2010" spans="1:71" x14ac:dyDescent="0.25">
      <c r="A2010"/>
      <c r="AA2010"/>
      <c r="BQ2010" s="100">
        <v>74764</v>
      </c>
      <c r="BR2010" s="95" t="s">
        <v>121</v>
      </c>
      <c r="BS2010" s="95" t="s">
        <v>146</v>
      </c>
    </row>
    <row r="2011" spans="1:71" x14ac:dyDescent="0.25">
      <c r="A2011"/>
      <c r="AA2011"/>
      <c r="BQ2011" s="100">
        <v>74766</v>
      </c>
      <c r="BR2011" s="95" t="s">
        <v>121</v>
      </c>
      <c r="BS2011" s="95" t="s">
        <v>146</v>
      </c>
    </row>
    <row r="2012" spans="1:71" x14ac:dyDescent="0.25">
      <c r="A2012"/>
      <c r="AA2012"/>
      <c r="BQ2012" s="100">
        <v>74767</v>
      </c>
      <c r="BR2012" s="95" t="s">
        <v>125</v>
      </c>
      <c r="BS2012" s="95" t="s">
        <v>146</v>
      </c>
    </row>
    <row r="2013" spans="1:71" x14ac:dyDescent="0.25">
      <c r="A2013"/>
      <c r="AA2013"/>
      <c r="BQ2013" s="100">
        <v>74768</v>
      </c>
      <c r="BR2013" s="95" t="s">
        <v>125</v>
      </c>
      <c r="BS2013" s="95" t="s">
        <v>146</v>
      </c>
    </row>
    <row r="2014" spans="1:71" x14ac:dyDescent="0.25">
      <c r="A2014"/>
      <c r="AA2014"/>
      <c r="BQ2014" s="100">
        <v>74769</v>
      </c>
      <c r="BR2014" s="95" t="s">
        <v>125</v>
      </c>
      <c r="BS2014" s="95" t="s">
        <v>146</v>
      </c>
    </row>
    <row r="2015" spans="1:71" x14ac:dyDescent="0.25">
      <c r="A2015"/>
      <c r="AA2015"/>
      <c r="BQ2015" s="100">
        <v>74770</v>
      </c>
      <c r="BR2015" s="95" t="s">
        <v>125</v>
      </c>
      <c r="BS2015" s="95" t="s">
        <v>146</v>
      </c>
    </row>
    <row r="2016" spans="1:71" x14ac:dyDescent="0.25">
      <c r="A2016"/>
      <c r="AA2016"/>
      <c r="BQ2016" s="100">
        <v>74771</v>
      </c>
      <c r="BR2016" s="95" t="s">
        <v>125</v>
      </c>
      <c r="BS2016" s="95" t="s">
        <v>146</v>
      </c>
    </row>
    <row r="2017" spans="1:71" x14ac:dyDescent="0.25">
      <c r="A2017"/>
      <c r="AA2017"/>
      <c r="BQ2017" s="100">
        <v>74773</v>
      </c>
      <c r="BR2017" s="95" t="s">
        <v>125</v>
      </c>
      <c r="BS2017" s="95" t="s">
        <v>146</v>
      </c>
    </row>
    <row r="2018" spans="1:71" x14ac:dyDescent="0.25">
      <c r="A2018"/>
      <c r="AA2018"/>
      <c r="BQ2018" s="100">
        <v>74774</v>
      </c>
      <c r="BR2018" s="95" t="s">
        <v>125</v>
      </c>
      <c r="BS2018" s="95" t="s">
        <v>146</v>
      </c>
    </row>
    <row r="2019" spans="1:71" x14ac:dyDescent="0.25">
      <c r="A2019"/>
      <c r="AA2019"/>
      <c r="BQ2019" s="100">
        <v>74775</v>
      </c>
      <c r="BR2019" s="95" t="s">
        <v>125</v>
      </c>
      <c r="BS2019" s="95" t="s">
        <v>146</v>
      </c>
    </row>
    <row r="2020" spans="1:71" x14ac:dyDescent="0.25">
      <c r="A2020"/>
      <c r="AA2020"/>
      <c r="BQ2020" s="100">
        <v>74781</v>
      </c>
      <c r="BR2020" s="95" t="s">
        <v>125</v>
      </c>
      <c r="BS2020" s="95" t="s">
        <v>146</v>
      </c>
    </row>
    <row r="2021" spans="1:71" x14ac:dyDescent="0.25">
      <c r="A2021"/>
      <c r="AA2021"/>
      <c r="BQ2021" s="100">
        <v>74782</v>
      </c>
      <c r="BR2021" s="95" t="s">
        <v>125</v>
      </c>
      <c r="BS2021" s="95" t="s">
        <v>146</v>
      </c>
    </row>
    <row r="2022" spans="1:71" x14ac:dyDescent="0.25">
      <c r="A2022"/>
      <c r="AA2022"/>
      <c r="BQ2022" s="100">
        <v>74784</v>
      </c>
      <c r="BR2022" s="95" t="s">
        <v>125</v>
      </c>
      <c r="BS2022" s="95" t="s">
        <v>146</v>
      </c>
    </row>
    <row r="2023" spans="1:71" x14ac:dyDescent="0.25">
      <c r="A2023"/>
      <c r="AA2023"/>
      <c r="BQ2023" s="100">
        <v>74786</v>
      </c>
      <c r="BR2023" s="95" t="s">
        <v>125</v>
      </c>
      <c r="BS2023" s="95" t="s">
        <v>146</v>
      </c>
    </row>
    <row r="2024" spans="1:71" x14ac:dyDescent="0.25">
      <c r="A2024"/>
      <c r="AA2024"/>
      <c r="BQ2024" s="100">
        <v>74787</v>
      </c>
      <c r="BR2024" s="95" t="s">
        <v>125</v>
      </c>
      <c r="BS2024" s="95" t="s">
        <v>146</v>
      </c>
    </row>
    <row r="2025" spans="1:71" x14ac:dyDescent="0.25">
      <c r="A2025"/>
      <c r="AA2025"/>
      <c r="BQ2025" s="100">
        <v>74791</v>
      </c>
      <c r="BR2025" s="95" t="s">
        <v>125</v>
      </c>
      <c r="BS2025" s="95" t="s">
        <v>146</v>
      </c>
    </row>
    <row r="2026" spans="1:71" x14ac:dyDescent="0.25">
      <c r="A2026"/>
      <c r="AA2026"/>
      <c r="BQ2026" s="100">
        <v>74792</v>
      </c>
      <c r="BR2026" s="95" t="s">
        <v>125</v>
      </c>
      <c r="BS2026" s="95" t="s">
        <v>146</v>
      </c>
    </row>
    <row r="2027" spans="1:71" x14ac:dyDescent="0.25">
      <c r="A2027"/>
      <c r="AA2027"/>
      <c r="BQ2027" s="100">
        <v>74794</v>
      </c>
      <c r="BR2027" s="95" t="s">
        <v>125</v>
      </c>
      <c r="BS2027" s="95" t="s">
        <v>146</v>
      </c>
    </row>
    <row r="2028" spans="1:71" x14ac:dyDescent="0.25">
      <c r="A2028"/>
      <c r="AA2028"/>
      <c r="BQ2028" s="100">
        <v>74795</v>
      </c>
      <c r="BR2028" s="95" t="s">
        <v>125</v>
      </c>
      <c r="BS2028" s="95" t="s">
        <v>146</v>
      </c>
    </row>
    <row r="2029" spans="1:71" x14ac:dyDescent="0.25">
      <c r="A2029"/>
      <c r="AA2029"/>
      <c r="BQ2029" s="100">
        <v>74801</v>
      </c>
      <c r="BR2029" s="95" t="s">
        <v>125</v>
      </c>
      <c r="BS2029" s="95" t="s">
        <v>146</v>
      </c>
    </row>
    <row r="2030" spans="1:71" x14ac:dyDescent="0.25">
      <c r="A2030"/>
      <c r="AA2030"/>
      <c r="BQ2030" s="100">
        <v>74901</v>
      </c>
      <c r="BR2030" s="95" t="s">
        <v>125</v>
      </c>
      <c r="BS2030" s="95" t="s">
        <v>146</v>
      </c>
    </row>
    <row r="2031" spans="1:71" x14ac:dyDescent="0.25">
      <c r="A2031"/>
      <c r="AA2031"/>
      <c r="BQ2031" s="100">
        <v>75002</v>
      </c>
      <c r="BR2031" s="95" t="s">
        <v>43</v>
      </c>
      <c r="BS2031" s="95" t="s">
        <v>147</v>
      </c>
    </row>
    <row r="2032" spans="1:71" x14ac:dyDescent="0.25">
      <c r="A2032"/>
      <c r="AA2032"/>
      <c r="BQ2032" s="100">
        <v>75101</v>
      </c>
      <c r="BR2032" s="95" t="s">
        <v>43</v>
      </c>
      <c r="BS2032" s="95" t="s">
        <v>147</v>
      </c>
    </row>
    <row r="2033" spans="1:71" x14ac:dyDescent="0.25">
      <c r="A2033"/>
      <c r="AA2033"/>
      <c r="BQ2033" s="100">
        <v>75102</v>
      </c>
      <c r="BR2033" s="95" t="s">
        <v>43</v>
      </c>
      <c r="BS2033" s="95" t="s">
        <v>147</v>
      </c>
    </row>
    <row r="2034" spans="1:71" x14ac:dyDescent="0.25">
      <c r="A2034"/>
      <c r="AA2034"/>
      <c r="BQ2034" s="100">
        <v>75103</v>
      </c>
      <c r="BR2034" s="95" t="s">
        <v>43</v>
      </c>
      <c r="BS2034" s="95" t="s">
        <v>147</v>
      </c>
    </row>
    <row r="2035" spans="1:71" x14ac:dyDescent="0.25">
      <c r="A2035"/>
      <c r="AA2035"/>
      <c r="BQ2035" s="100">
        <v>75104</v>
      </c>
      <c r="BR2035" s="95" t="s">
        <v>43</v>
      </c>
      <c r="BS2035" s="95" t="s">
        <v>147</v>
      </c>
    </row>
    <row r="2036" spans="1:71" x14ac:dyDescent="0.25">
      <c r="A2036"/>
      <c r="AA2036"/>
      <c r="BQ2036" s="100">
        <v>75105</v>
      </c>
      <c r="BR2036" s="95" t="s">
        <v>43</v>
      </c>
      <c r="BS2036" s="95" t="s">
        <v>147</v>
      </c>
    </row>
    <row r="2037" spans="1:71" x14ac:dyDescent="0.25">
      <c r="A2037"/>
      <c r="AA2037"/>
      <c r="BQ2037" s="100">
        <v>75111</v>
      </c>
      <c r="BR2037" s="95" t="s">
        <v>43</v>
      </c>
      <c r="BS2037" s="95" t="s">
        <v>147</v>
      </c>
    </row>
    <row r="2038" spans="1:71" x14ac:dyDescent="0.25">
      <c r="A2038"/>
      <c r="AA2038"/>
      <c r="BQ2038" s="100">
        <v>75114</v>
      </c>
      <c r="BR2038" s="95" t="s">
        <v>43</v>
      </c>
      <c r="BS2038" s="95" t="s">
        <v>147</v>
      </c>
    </row>
    <row r="2039" spans="1:71" x14ac:dyDescent="0.25">
      <c r="A2039"/>
      <c r="AA2039"/>
      <c r="BQ2039" s="100">
        <v>75115</v>
      </c>
      <c r="BR2039" s="95" t="s">
        <v>43</v>
      </c>
      <c r="BS2039" s="95" t="s">
        <v>147</v>
      </c>
    </row>
    <row r="2040" spans="1:71" x14ac:dyDescent="0.25">
      <c r="A2040"/>
      <c r="AA2040"/>
      <c r="BQ2040" s="100">
        <v>75116</v>
      </c>
      <c r="BR2040" s="95" t="s">
        <v>43</v>
      </c>
      <c r="BS2040" s="95" t="s">
        <v>147</v>
      </c>
    </row>
    <row r="2041" spans="1:71" x14ac:dyDescent="0.25">
      <c r="A2041"/>
      <c r="AA2041"/>
      <c r="BQ2041" s="100">
        <v>75117</v>
      </c>
      <c r="BR2041" s="95" t="s">
        <v>43</v>
      </c>
      <c r="BS2041" s="95" t="s">
        <v>147</v>
      </c>
    </row>
    <row r="2042" spans="1:71" x14ac:dyDescent="0.25">
      <c r="A2042"/>
      <c r="AA2042"/>
      <c r="BQ2042" s="100">
        <v>75118</v>
      </c>
      <c r="BR2042" s="95" t="s">
        <v>43</v>
      </c>
      <c r="BS2042" s="95" t="s">
        <v>147</v>
      </c>
    </row>
    <row r="2043" spans="1:71" x14ac:dyDescent="0.25">
      <c r="A2043"/>
      <c r="AA2043"/>
      <c r="BQ2043" s="100">
        <v>75119</v>
      </c>
      <c r="BR2043" s="95" t="s">
        <v>43</v>
      </c>
      <c r="BS2043" s="95" t="s">
        <v>147</v>
      </c>
    </row>
    <row r="2044" spans="1:71" x14ac:dyDescent="0.25">
      <c r="A2044"/>
      <c r="AA2044"/>
      <c r="BQ2044" s="100">
        <v>75121</v>
      </c>
      <c r="BR2044" s="95" t="s">
        <v>43</v>
      </c>
      <c r="BS2044" s="95" t="s">
        <v>147</v>
      </c>
    </row>
    <row r="2045" spans="1:71" x14ac:dyDescent="0.25">
      <c r="A2045"/>
      <c r="AA2045"/>
      <c r="BQ2045" s="100">
        <v>75122</v>
      </c>
      <c r="BR2045" s="95" t="s">
        <v>43</v>
      </c>
      <c r="BS2045" s="95" t="s">
        <v>147</v>
      </c>
    </row>
    <row r="2046" spans="1:71" x14ac:dyDescent="0.25">
      <c r="A2046"/>
      <c r="AA2046"/>
      <c r="BQ2046" s="100">
        <v>75123</v>
      </c>
      <c r="BR2046" s="95" t="s">
        <v>43</v>
      </c>
      <c r="BS2046" s="95" t="s">
        <v>147</v>
      </c>
    </row>
    <row r="2047" spans="1:71" x14ac:dyDescent="0.25">
      <c r="A2047"/>
      <c r="AA2047"/>
      <c r="BQ2047" s="100">
        <v>75124</v>
      </c>
      <c r="BR2047" s="95" t="s">
        <v>43</v>
      </c>
      <c r="BS2047" s="95" t="s">
        <v>147</v>
      </c>
    </row>
    <row r="2048" spans="1:71" x14ac:dyDescent="0.25">
      <c r="A2048"/>
      <c r="AA2048"/>
      <c r="BQ2048" s="100">
        <v>75125</v>
      </c>
      <c r="BR2048" s="95" t="s">
        <v>43</v>
      </c>
      <c r="BS2048" s="95" t="s">
        <v>147</v>
      </c>
    </row>
    <row r="2049" spans="1:71" x14ac:dyDescent="0.25">
      <c r="A2049"/>
      <c r="AA2049"/>
      <c r="BQ2049" s="100">
        <v>75127</v>
      </c>
      <c r="BR2049" s="95" t="s">
        <v>43</v>
      </c>
      <c r="BS2049" s="95" t="s">
        <v>147</v>
      </c>
    </row>
    <row r="2050" spans="1:71" x14ac:dyDescent="0.25">
      <c r="A2050"/>
      <c r="AA2050"/>
      <c r="BQ2050" s="100">
        <v>75131</v>
      </c>
      <c r="BR2050" s="95" t="s">
        <v>43</v>
      </c>
      <c r="BS2050" s="95" t="s">
        <v>147</v>
      </c>
    </row>
    <row r="2051" spans="1:71" x14ac:dyDescent="0.25">
      <c r="A2051"/>
      <c r="AA2051"/>
      <c r="BQ2051" s="100">
        <v>75144</v>
      </c>
      <c r="BR2051" s="95" t="s">
        <v>43</v>
      </c>
      <c r="BS2051" s="95" t="s">
        <v>147</v>
      </c>
    </row>
    <row r="2052" spans="1:71" x14ac:dyDescent="0.25">
      <c r="A2052"/>
      <c r="AA2052"/>
      <c r="BQ2052" s="100">
        <v>75201</v>
      </c>
      <c r="BR2052" s="95" t="s">
        <v>43</v>
      </c>
      <c r="BS2052" s="95" t="s">
        <v>147</v>
      </c>
    </row>
    <row r="2053" spans="1:71" x14ac:dyDescent="0.25">
      <c r="A2053"/>
      <c r="AA2053"/>
      <c r="BQ2053" s="100">
        <v>75301</v>
      </c>
      <c r="BR2053" s="95" t="s">
        <v>43</v>
      </c>
      <c r="BS2053" s="95" t="s">
        <v>147</v>
      </c>
    </row>
    <row r="2054" spans="1:71" x14ac:dyDescent="0.25">
      <c r="A2054"/>
      <c r="AA2054"/>
      <c r="BQ2054" s="100">
        <v>75352</v>
      </c>
      <c r="BR2054" s="95" t="s">
        <v>43</v>
      </c>
      <c r="BS2054" s="95" t="s">
        <v>147</v>
      </c>
    </row>
    <row r="2055" spans="1:71" x14ac:dyDescent="0.25">
      <c r="A2055"/>
      <c r="AA2055"/>
      <c r="BQ2055" s="100">
        <v>75353</v>
      </c>
      <c r="BR2055" s="95" t="s">
        <v>43</v>
      </c>
      <c r="BS2055" s="95" t="s">
        <v>147</v>
      </c>
    </row>
    <row r="2056" spans="1:71" x14ac:dyDescent="0.25">
      <c r="A2056"/>
      <c r="AA2056"/>
      <c r="BQ2056" s="100">
        <v>75354</v>
      </c>
      <c r="BR2056" s="95" t="s">
        <v>43</v>
      </c>
      <c r="BS2056" s="95" t="s">
        <v>147</v>
      </c>
    </row>
    <row r="2057" spans="1:71" x14ac:dyDescent="0.25">
      <c r="A2057"/>
      <c r="AA2057"/>
      <c r="BQ2057" s="100">
        <v>75355</v>
      </c>
      <c r="BR2057" s="95" t="s">
        <v>43</v>
      </c>
      <c r="BS2057" s="95" t="s">
        <v>147</v>
      </c>
    </row>
    <row r="2058" spans="1:71" x14ac:dyDescent="0.25">
      <c r="A2058"/>
      <c r="AA2058"/>
      <c r="BQ2058" s="100">
        <v>75356</v>
      </c>
      <c r="BR2058" s="95" t="s">
        <v>43</v>
      </c>
      <c r="BS2058" s="95" t="s">
        <v>147</v>
      </c>
    </row>
    <row r="2059" spans="1:71" x14ac:dyDescent="0.25">
      <c r="A2059"/>
      <c r="AA2059"/>
      <c r="BQ2059" s="100">
        <v>75361</v>
      </c>
      <c r="BR2059" s="95" t="s">
        <v>43</v>
      </c>
      <c r="BS2059" s="95" t="s">
        <v>147</v>
      </c>
    </row>
    <row r="2060" spans="1:71" x14ac:dyDescent="0.25">
      <c r="A2060"/>
      <c r="AA2060"/>
      <c r="BQ2060" s="100">
        <v>75362</v>
      </c>
      <c r="BR2060" s="95" t="s">
        <v>43</v>
      </c>
      <c r="BS2060" s="95" t="s">
        <v>147</v>
      </c>
    </row>
    <row r="2061" spans="1:71" x14ac:dyDescent="0.25">
      <c r="A2061"/>
      <c r="AA2061"/>
      <c r="BQ2061" s="100">
        <v>75363</v>
      </c>
      <c r="BR2061" s="95" t="s">
        <v>43</v>
      </c>
      <c r="BS2061" s="95" t="s">
        <v>147</v>
      </c>
    </row>
    <row r="2062" spans="1:71" x14ac:dyDescent="0.25">
      <c r="A2062"/>
      <c r="AA2062"/>
      <c r="BQ2062" s="100">
        <v>75364</v>
      </c>
      <c r="BR2062" s="95" t="s">
        <v>43</v>
      </c>
      <c r="BS2062" s="95" t="s">
        <v>147</v>
      </c>
    </row>
    <row r="2063" spans="1:71" x14ac:dyDescent="0.25">
      <c r="A2063"/>
      <c r="AA2063"/>
      <c r="BQ2063" s="100">
        <v>75365</v>
      </c>
      <c r="BR2063" s="95" t="s">
        <v>43</v>
      </c>
      <c r="BS2063" s="95" t="s">
        <v>147</v>
      </c>
    </row>
    <row r="2064" spans="1:71" x14ac:dyDescent="0.25">
      <c r="A2064"/>
      <c r="AA2064"/>
      <c r="BQ2064" s="100">
        <v>75366</v>
      </c>
      <c r="BR2064" s="95" t="s">
        <v>43</v>
      </c>
      <c r="BS2064" s="95" t="s">
        <v>147</v>
      </c>
    </row>
    <row r="2065" spans="1:71" x14ac:dyDescent="0.25">
      <c r="A2065"/>
      <c r="AA2065"/>
      <c r="BQ2065" s="100">
        <v>75367</v>
      </c>
      <c r="BR2065" s="95" t="s">
        <v>43</v>
      </c>
      <c r="BS2065" s="95" t="s">
        <v>147</v>
      </c>
    </row>
    <row r="2066" spans="1:71" x14ac:dyDescent="0.25">
      <c r="A2066"/>
      <c r="AA2066"/>
      <c r="BQ2066" s="100">
        <v>75368</v>
      </c>
      <c r="BR2066" s="95" t="s">
        <v>43</v>
      </c>
      <c r="BS2066" s="95" t="s">
        <v>147</v>
      </c>
    </row>
    <row r="2067" spans="1:71" x14ac:dyDescent="0.25">
      <c r="A2067"/>
      <c r="AA2067"/>
      <c r="BQ2067" s="100">
        <v>75501</v>
      </c>
      <c r="BR2067" s="95" t="s">
        <v>126</v>
      </c>
      <c r="BS2067" s="95" t="s">
        <v>145</v>
      </c>
    </row>
    <row r="2068" spans="1:71" x14ac:dyDescent="0.25">
      <c r="A2068"/>
      <c r="AA2068"/>
      <c r="BQ2068" s="100">
        <v>75601</v>
      </c>
      <c r="BR2068" s="95" t="s">
        <v>126</v>
      </c>
      <c r="BS2068" s="95" t="s">
        <v>145</v>
      </c>
    </row>
    <row r="2069" spans="1:71" x14ac:dyDescent="0.25">
      <c r="A2069"/>
      <c r="AA2069"/>
      <c r="BQ2069" s="100">
        <v>75602</v>
      </c>
      <c r="BR2069" s="95" t="s">
        <v>126</v>
      </c>
      <c r="BS2069" s="95" t="s">
        <v>145</v>
      </c>
    </row>
    <row r="2070" spans="1:71" x14ac:dyDescent="0.25">
      <c r="A2070"/>
      <c r="AA2070"/>
      <c r="BQ2070" s="100">
        <v>75603</v>
      </c>
      <c r="BR2070" s="95" t="s">
        <v>126</v>
      </c>
      <c r="BS2070" s="95" t="s">
        <v>145</v>
      </c>
    </row>
    <row r="2071" spans="1:71" x14ac:dyDescent="0.25">
      <c r="A2071"/>
      <c r="AA2071"/>
      <c r="BQ2071" s="100">
        <v>75604</v>
      </c>
      <c r="BR2071" s="95" t="s">
        <v>126</v>
      </c>
      <c r="BS2071" s="95" t="s">
        <v>145</v>
      </c>
    </row>
    <row r="2072" spans="1:71" x14ac:dyDescent="0.25">
      <c r="A2072"/>
      <c r="AA2072"/>
      <c r="BQ2072" s="100">
        <v>75605</v>
      </c>
      <c r="BR2072" s="95" t="s">
        <v>126</v>
      </c>
      <c r="BS2072" s="95" t="s">
        <v>145</v>
      </c>
    </row>
    <row r="2073" spans="1:71" x14ac:dyDescent="0.25">
      <c r="A2073"/>
      <c r="AA2073"/>
      <c r="BQ2073" s="100">
        <v>75606</v>
      </c>
      <c r="BR2073" s="95" t="s">
        <v>126</v>
      </c>
      <c r="BS2073" s="95" t="s">
        <v>145</v>
      </c>
    </row>
    <row r="2074" spans="1:71" x14ac:dyDescent="0.25">
      <c r="A2074"/>
      <c r="AA2074"/>
      <c r="BQ2074" s="100">
        <v>75607</v>
      </c>
      <c r="BR2074" s="95" t="s">
        <v>126</v>
      </c>
      <c r="BS2074" s="95" t="s">
        <v>145</v>
      </c>
    </row>
    <row r="2075" spans="1:71" x14ac:dyDescent="0.25">
      <c r="A2075"/>
      <c r="AA2075"/>
      <c r="BQ2075" s="100">
        <v>75611</v>
      </c>
      <c r="BR2075" s="95" t="s">
        <v>126</v>
      </c>
      <c r="BS2075" s="95" t="s">
        <v>145</v>
      </c>
    </row>
    <row r="2076" spans="1:71" x14ac:dyDescent="0.25">
      <c r="A2076"/>
      <c r="AA2076"/>
      <c r="BQ2076" s="100">
        <v>75612</v>
      </c>
      <c r="BR2076" s="95" t="s">
        <v>127</v>
      </c>
      <c r="BS2076" s="95" t="s">
        <v>145</v>
      </c>
    </row>
    <row r="2077" spans="1:71" x14ac:dyDescent="0.25">
      <c r="A2077"/>
      <c r="AA2077"/>
      <c r="BQ2077" s="100">
        <v>75614</v>
      </c>
      <c r="BR2077" s="95" t="s">
        <v>126</v>
      </c>
      <c r="BS2077" s="95" t="s">
        <v>145</v>
      </c>
    </row>
    <row r="2078" spans="1:71" x14ac:dyDescent="0.25">
      <c r="A2078"/>
      <c r="AA2078"/>
      <c r="BQ2078" s="100">
        <v>75621</v>
      </c>
      <c r="BR2078" s="95" t="s">
        <v>126</v>
      </c>
      <c r="BS2078" s="95" t="s">
        <v>145</v>
      </c>
    </row>
    <row r="2079" spans="1:71" x14ac:dyDescent="0.25">
      <c r="A2079"/>
      <c r="AA2079"/>
      <c r="BQ2079" s="100">
        <v>75622</v>
      </c>
      <c r="BR2079" s="95" t="s">
        <v>126</v>
      </c>
      <c r="BS2079" s="95" t="s">
        <v>145</v>
      </c>
    </row>
    <row r="2080" spans="1:71" x14ac:dyDescent="0.25">
      <c r="A2080"/>
      <c r="AA2080"/>
      <c r="BQ2080" s="100">
        <v>75623</v>
      </c>
      <c r="BR2080" s="95" t="s">
        <v>126</v>
      </c>
      <c r="BS2080" s="95" t="s">
        <v>145</v>
      </c>
    </row>
    <row r="2081" spans="1:71" x14ac:dyDescent="0.25">
      <c r="A2081"/>
      <c r="AA2081"/>
      <c r="BQ2081" s="100">
        <v>75624</v>
      </c>
      <c r="BR2081" s="95" t="s">
        <v>126</v>
      </c>
      <c r="BS2081" s="95" t="s">
        <v>145</v>
      </c>
    </row>
    <row r="2082" spans="1:71" x14ac:dyDescent="0.25">
      <c r="A2082"/>
      <c r="AA2082"/>
      <c r="BQ2082" s="100">
        <v>75625</v>
      </c>
      <c r="BR2082" s="95" t="s">
        <v>126</v>
      </c>
      <c r="BS2082" s="95" t="s">
        <v>145</v>
      </c>
    </row>
    <row r="2083" spans="1:71" x14ac:dyDescent="0.25">
      <c r="A2083"/>
      <c r="AA2083"/>
      <c r="BQ2083" s="100">
        <v>75627</v>
      </c>
      <c r="BR2083" s="95" t="s">
        <v>126</v>
      </c>
      <c r="BS2083" s="95" t="s">
        <v>145</v>
      </c>
    </row>
    <row r="2084" spans="1:71" x14ac:dyDescent="0.25">
      <c r="A2084"/>
      <c r="AA2084"/>
      <c r="BQ2084" s="100">
        <v>75631</v>
      </c>
      <c r="BR2084" s="95" t="s">
        <v>126</v>
      </c>
      <c r="BS2084" s="95" t="s">
        <v>145</v>
      </c>
    </row>
    <row r="2085" spans="1:71" x14ac:dyDescent="0.25">
      <c r="A2085"/>
      <c r="AA2085"/>
      <c r="BQ2085" s="100">
        <v>75641</v>
      </c>
      <c r="BR2085" s="95" t="s">
        <v>126</v>
      </c>
      <c r="BS2085" s="95" t="s">
        <v>145</v>
      </c>
    </row>
    <row r="2086" spans="1:71" x14ac:dyDescent="0.25">
      <c r="A2086"/>
      <c r="AA2086"/>
      <c r="BQ2086" s="100">
        <v>75642</v>
      </c>
      <c r="BR2086" s="95" t="s">
        <v>126</v>
      </c>
      <c r="BS2086" s="95" t="s">
        <v>145</v>
      </c>
    </row>
    <row r="2087" spans="1:71" x14ac:dyDescent="0.25">
      <c r="A2087"/>
      <c r="AA2087"/>
      <c r="BQ2087" s="100">
        <v>75643</v>
      </c>
      <c r="BR2087" s="95" t="s">
        <v>126</v>
      </c>
      <c r="BS2087" s="95" t="s">
        <v>145</v>
      </c>
    </row>
    <row r="2088" spans="1:71" x14ac:dyDescent="0.25">
      <c r="A2088"/>
      <c r="AA2088"/>
      <c r="BQ2088" s="100">
        <v>75644</v>
      </c>
      <c r="BR2088" s="95" t="s">
        <v>126</v>
      </c>
      <c r="BS2088" s="95" t="s">
        <v>145</v>
      </c>
    </row>
    <row r="2089" spans="1:71" x14ac:dyDescent="0.25">
      <c r="A2089"/>
      <c r="AA2089"/>
      <c r="BQ2089" s="100">
        <v>75645</v>
      </c>
      <c r="BR2089" s="95" t="s">
        <v>126</v>
      </c>
      <c r="BS2089" s="95" t="s">
        <v>145</v>
      </c>
    </row>
    <row r="2090" spans="1:71" x14ac:dyDescent="0.25">
      <c r="A2090"/>
      <c r="AA2090"/>
      <c r="BQ2090" s="100">
        <v>75651</v>
      </c>
      <c r="BR2090" s="95" t="s">
        <v>126</v>
      </c>
      <c r="BS2090" s="95" t="s">
        <v>145</v>
      </c>
    </row>
    <row r="2091" spans="1:71" x14ac:dyDescent="0.25">
      <c r="A2091"/>
      <c r="AA2091"/>
      <c r="BQ2091" s="100">
        <v>75652</v>
      </c>
      <c r="BR2091" s="95" t="s">
        <v>126</v>
      </c>
      <c r="BS2091" s="95" t="s">
        <v>145</v>
      </c>
    </row>
    <row r="2092" spans="1:71" x14ac:dyDescent="0.25">
      <c r="A2092"/>
      <c r="AA2092"/>
      <c r="BQ2092" s="100">
        <v>75653</v>
      </c>
      <c r="BR2092" s="95" t="s">
        <v>126</v>
      </c>
      <c r="BS2092" s="95" t="s">
        <v>145</v>
      </c>
    </row>
    <row r="2093" spans="1:71" x14ac:dyDescent="0.25">
      <c r="A2093"/>
      <c r="AA2093"/>
      <c r="BQ2093" s="100">
        <v>75654</v>
      </c>
      <c r="BR2093" s="95" t="s">
        <v>126</v>
      </c>
      <c r="BS2093" s="95" t="s">
        <v>145</v>
      </c>
    </row>
    <row r="2094" spans="1:71" x14ac:dyDescent="0.25">
      <c r="A2094"/>
      <c r="AA2094"/>
      <c r="BQ2094" s="100">
        <v>75655</v>
      </c>
      <c r="BR2094" s="95" t="s">
        <v>126</v>
      </c>
      <c r="BS2094" s="95" t="s">
        <v>145</v>
      </c>
    </row>
    <row r="2095" spans="1:71" x14ac:dyDescent="0.25">
      <c r="A2095"/>
      <c r="AA2095"/>
      <c r="BQ2095" s="100">
        <v>75656</v>
      </c>
      <c r="BR2095" s="95" t="s">
        <v>126</v>
      </c>
      <c r="BS2095" s="95" t="s">
        <v>145</v>
      </c>
    </row>
    <row r="2096" spans="1:71" x14ac:dyDescent="0.25">
      <c r="A2096"/>
      <c r="AA2096"/>
      <c r="BQ2096" s="100">
        <v>75657</v>
      </c>
      <c r="BR2096" s="95" t="s">
        <v>126</v>
      </c>
      <c r="BS2096" s="95" t="s">
        <v>145</v>
      </c>
    </row>
    <row r="2097" spans="1:71" x14ac:dyDescent="0.25">
      <c r="A2097"/>
      <c r="AA2097"/>
      <c r="BQ2097" s="100">
        <v>75661</v>
      </c>
      <c r="BR2097" s="95" t="s">
        <v>126</v>
      </c>
      <c r="BS2097" s="95" t="s">
        <v>145</v>
      </c>
    </row>
    <row r="2098" spans="1:71" x14ac:dyDescent="0.25">
      <c r="A2098"/>
      <c r="AA2098"/>
      <c r="BQ2098" s="100">
        <v>75662</v>
      </c>
      <c r="BR2098" s="95" t="s">
        <v>126</v>
      </c>
      <c r="BS2098" s="95" t="s">
        <v>145</v>
      </c>
    </row>
    <row r="2099" spans="1:71" x14ac:dyDescent="0.25">
      <c r="A2099"/>
      <c r="AA2099"/>
      <c r="BQ2099" s="100">
        <v>75663</v>
      </c>
      <c r="BR2099" s="95" t="s">
        <v>126</v>
      </c>
      <c r="BS2099" s="95" t="s">
        <v>145</v>
      </c>
    </row>
    <row r="2100" spans="1:71" x14ac:dyDescent="0.25">
      <c r="A2100"/>
      <c r="AA2100"/>
      <c r="BQ2100" s="100">
        <v>75701</v>
      </c>
      <c r="BR2100" s="95" t="s">
        <v>126</v>
      </c>
      <c r="BS2100" s="95" t="s">
        <v>145</v>
      </c>
    </row>
    <row r="2101" spans="1:71" x14ac:dyDescent="0.25">
      <c r="A2101"/>
      <c r="AA2101"/>
      <c r="BQ2101" s="100">
        <v>76001</v>
      </c>
      <c r="BR2101" s="95" t="s">
        <v>127</v>
      </c>
      <c r="BS2101" s="95" t="s">
        <v>145</v>
      </c>
    </row>
    <row r="2102" spans="1:71" x14ac:dyDescent="0.25">
      <c r="A2102"/>
      <c r="AA2102"/>
      <c r="BQ2102" s="100">
        <v>76005</v>
      </c>
      <c r="BR2102" s="95" t="s">
        <v>127</v>
      </c>
      <c r="BS2102" s="95" t="s">
        <v>145</v>
      </c>
    </row>
    <row r="2103" spans="1:71" x14ac:dyDescent="0.25">
      <c r="A2103"/>
      <c r="AA2103"/>
      <c r="BQ2103" s="100">
        <v>76301</v>
      </c>
      <c r="BR2103" s="95" t="s">
        <v>127</v>
      </c>
      <c r="BS2103" s="95" t="s">
        <v>145</v>
      </c>
    </row>
    <row r="2104" spans="1:71" x14ac:dyDescent="0.25">
      <c r="A2104"/>
      <c r="AA2104"/>
      <c r="BQ2104" s="100">
        <v>76302</v>
      </c>
      <c r="BR2104" s="95" t="s">
        <v>127</v>
      </c>
      <c r="BS2104" s="95" t="s">
        <v>145</v>
      </c>
    </row>
    <row r="2105" spans="1:71" x14ac:dyDescent="0.25">
      <c r="A2105"/>
      <c r="AA2105"/>
      <c r="BQ2105" s="100">
        <v>76307</v>
      </c>
      <c r="BR2105" s="95" t="s">
        <v>127</v>
      </c>
      <c r="BS2105" s="95" t="s">
        <v>145</v>
      </c>
    </row>
    <row r="2106" spans="1:71" x14ac:dyDescent="0.25">
      <c r="A2106"/>
      <c r="AA2106"/>
      <c r="BQ2106" s="100">
        <v>76310</v>
      </c>
      <c r="BR2106" s="95" t="s">
        <v>127</v>
      </c>
      <c r="BS2106" s="95" t="s">
        <v>145</v>
      </c>
    </row>
    <row r="2107" spans="1:71" x14ac:dyDescent="0.25">
      <c r="A2107"/>
      <c r="AA2107"/>
      <c r="BQ2107" s="100">
        <v>76311</v>
      </c>
      <c r="BR2107" s="95" t="s">
        <v>127</v>
      </c>
      <c r="BS2107" s="95" t="s">
        <v>145</v>
      </c>
    </row>
    <row r="2108" spans="1:71" x14ac:dyDescent="0.25">
      <c r="A2108"/>
      <c r="AA2108"/>
      <c r="BQ2108" s="100">
        <v>76312</v>
      </c>
      <c r="BR2108" s="95" t="s">
        <v>127</v>
      </c>
      <c r="BS2108" s="95" t="s">
        <v>145</v>
      </c>
    </row>
    <row r="2109" spans="1:71" x14ac:dyDescent="0.25">
      <c r="A2109"/>
      <c r="AA2109"/>
      <c r="BQ2109" s="100">
        <v>76313</v>
      </c>
      <c r="BR2109" s="95" t="s">
        <v>127</v>
      </c>
      <c r="BS2109" s="95" t="s">
        <v>145</v>
      </c>
    </row>
    <row r="2110" spans="1:71" x14ac:dyDescent="0.25">
      <c r="A2110"/>
      <c r="AA2110"/>
      <c r="BQ2110" s="100">
        <v>76314</v>
      </c>
      <c r="BR2110" s="95" t="s">
        <v>127</v>
      </c>
      <c r="BS2110" s="95" t="s">
        <v>145</v>
      </c>
    </row>
    <row r="2111" spans="1:71" x14ac:dyDescent="0.25">
      <c r="A2111"/>
      <c r="AA2111"/>
      <c r="BQ2111" s="100">
        <v>76315</v>
      </c>
      <c r="BR2111" s="95" t="s">
        <v>127</v>
      </c>
      <c r="BS2111" s="95" t="s">
        <v>145</v>
      </c>
    </row>
    <row r="2112" spans="1:71" x14ac:dyDescent="0.25">
      <c r="A2112"/>
      <c r="AA2112"/>
      <c r="BQ2112" s="100">
        <v>76316</v>
      </c>
      <c r="BR2112" s="95" t="s">
        <v>127</v>
      </c>
      <c r="BS2112" s="95" t="s">
        <v>145</v>
      </c>
    </row>
    <row r="2113" spans="1:71" x14ac:dyDescent="0.25">
      <c r="A2113"/>
      <c r="AA2113"/>
      <c r="BQ2113" s="100">
        <v>76317</v>
      </c>
      <c r="BR2113" s="95" t="s">
        <v>127</v>
      </c>
      <c r="BS2113" s="95" t="s">
        <v>145</v>
      </c>
    </row>
    <row r="2114" spans="1:71" x14ac:dyDescent="0.25">
      <c r="A2114"/>
      <c r="AA2114"/>
      <c r="BQ2114" s="100">
        <v>76318</v>
      </c>
      <c r="BR2114" s="95" t="s">
        <v>127</v>
      </c>
      <c r="BS2114" s="95" t="s">
        <v>145</v>
      </c>
    </row>
    <row r="2115" spans="1:71" x14ac:dyDescent="0.25">
      <c r="A2115"/>
      <c r="AA2115"/>
      <c r="BQ2115" s="100">
        <v>76319</v>
      </c>
      <c r="BR2115" s="95" t="s">
        <v>127</v>
      </c>
      <c r="BS2115" s="95" t="s">
        <v>145</v>
      </c>
    </row>
    <row r="2116" spans="1:71" x14ac:dyDescent="0.25">
      <c r="A2116"/>
      <c r="AA2116"/>
      <c r="BQ2116" s="100">
        <v>76321</v>
      </c>
      <c r="BR2116" s="95" t="s">
        <v>127</v>
      </c>
      <c r="BS2116" s="95" t="s">
        <v>145</v>
      </c>
    </row>
    <row r="2117" spans="1:71" x14ac:dyDescent="0.25">
      <c r="A2117"/>
      <c r="AA2117"/>
      <c r="BQ2117" s="100">
        <v>76323</v>
      </c>
      <c r="BR2117" s="95" t="s">
        <v>127</v>
      </c>
      <c r="BS2117" s="95" t="s">
        <v>145</v>
      </c>
    </row>
    <row r="2118" spans="1:71" x14ac:dyDescent="0.25">
      <c r="A2118"/>
      <c r="AA2118"/>
      <c r="BQ2118" s="100">
        <v>76324</v>
      </c>
      <c r="BR2118" s="95" t="s">
        <v>127</v>
      </c>
      <c r="BS2118" s="95" t="s">
        <v>145</v>
      </c>
    </row>
    <row r="2119" spans="1:71" x14ac:dyDescent="0.25">
      <c r="A2119"/>
      <c r="AA2119"/>
      <c r="BQ2119" s="100">
        <v>76325</v>
      </c>
      <c r="BR2119" s="95" t="s">
        <v>127</v>
      </c>
      <c r="BS2119" s="95" t="s">
        <v>145</v>
      </c>
    </row>
    <row r="2120" spans="1:71" x14ac:dyDescent="0.25">
      <c r="A2120"/>
      <c r="AA2120"/>
      <c r="BQ2120" s="100">
        <v>76326</v>
      </c>
      <c r="BR2120" s="95" t="s">
        <v>127</v>
      </c>
      <c r="BS2120" s="95" t="s">
        <v>145</v>
      </c>
    </row>
    <row r="2121" spans="1:71" x14ac:dyDescent="0.25">
      <c r="A2121"/>
      <c r="AA2121"/>
      <c r="BQ2121" s="100">
        <v>76331</v>
      </c>
      <c r="BR2121" s="95" t="s">
        <v>127</v>
      </c>
      <c r="BS2121" s="95" t="s">
        <v>145</v>
      </c>
    </row>
    <row r="2122" spans="1:71" x14ac:dyDescent="0.25">
      <c r="A2122"/>
      <c r="AA2122"/>
      <c r="BQ2122" s="100">
        <v>76332</v>
      </c>
      <c r="BR2122" s="95" t="s">
        <v>127</v>
      </c>
      <c r="BS2122" s="95" t="s">
        <v>145</v>
      </c>
    </row>
    <row r="2123" spans="1:71" x14ac:dyDescent="0.25">
      <c r="A2123"/>
      <c r="AA2123"/>
      <c r="BQ2123" s="100">
        <v>76333</v>
      </c>
      <c r="BR2123" s="95" t="s">
        <v>127</v>
      </c>
      <c r="BS2123" s="95" t="s">
        <v>145</v>
      </c>
    </row>
    <row r="2124" spans="1:71" x14ac:dyDescent="0.25">
      <c r="A2124"/>
      <c r="AA2124"/>
      <c r="BQ2124" s="100">
        <v>76334</v>
      </c>
      <c r="BR2124" s="95" t="s">
        <v>127</v>
      </c>
      <c r="BS2124" s="95" t="s">
        <v>145</v>
      </c>
    </row>
    <row r="2125" spans="1:71" x14ac:dyDescent="0.25">
      <c r="A2125"/>
      <c r="AA2125"/>
      <c r="BQ2125" s="100">
        <v>76341</v>
      </c>
      <c r="BR2125" s="95" t="s">
        <v>127</v>
      </c>
      <c r="BS2125" s="95" t="s">
        <v>145</v>
      </c>
    </row>
    <row r="2126" spans="1:71" x14ac:dyDescent="0.25">
      <c r="A2126"/>
      <c r="AA2126"/>
      <c r="BQ2126" s="100">
        <v>76345</v>
      </c>
      <c r="BR2126" s="95" t="s">
        <v>127</v>
      </c>
      <c r="BS2126" s="95" t="s">
        <v>145</v>
      </c>
    </row>
    <row r="2127" spans="1:71" x14ac:dyDescent="0.25">
      <c r="A2127"/>
      <c r="AA2127"/>
      <c r="BQ2127" s="100">
        <v>76351</v>
      </c>
      <c r="BR2127" s="95" t="s">
        <v>127</v>
      </c>
      <c r="BS2127" s="95" t="s">
        <v>145</v>
      </c>
    </row>
    <row r="2128" spans="1:71" x14ac:dyDescent="0.25">
      <c r="A2128"/>
      <c r="AA2128"/>
      <c r="BQ2128" s="100">
        <v>76361</v>
      </c>
      <c r="BR2128" s="95" t="s">
        <v>127</v>
      </c>
      <c r="BS2128" s="95" t="s">
        <v>145</v>
      </c>
    </row>
    <row r="2129" spans="1:71" x14ac:dyDescent="0.25">
      <c r="A2129"/>
      <c r="AA2129"/>
      <c r="BQ2129" s="100">
        <v>76362</v>
      </c>
      <c r="BR2129" s="95" t="s">
        <v>127</v>
      </c>
      <c r="BS2129" s="95" t="s">
        <v>145</v>
      </c>
    </row>
    <row r="2130" spans="1:71" x14ac:dyDescent="0.25">
      <c r="A2130"/>
      <c r="AA2130"/>
      <c r="BQ2130" s="100">
        <v>76363</v>
      </c>
      <c r="BR2130" s="95" t="s">
        <v>127</v>
      </c>
      <c r="BS2130" s="95" t="s">
        <v>145</v>
      </c>
    </row>
    <row r="2131" spans="1:71" x14ac:dyDescent="0.25">
      <c r="A2131"/>
      <c r="AA2131"/>
      <c r="BQ2131" s="100">
        <v>76364</v>
      </c>
      <c r="BR2131" s="95" t="s">
        <v>127</v>
      </c>
      <c r="BS2131" s="95" t="s">
        <v>145</v>
      </c>
    </row>
    <row r="2132" spans="1:71" x14ac:dyDescent="0.25">
      <c r="A2132"/>
      <c r="AA2132"/>
      <c r="BQ2132" s="100">
        <v>76502</v>
      </c>
      <c r="BR2132" s="95" t="s">
        <v>127</v>
      </c>
      <c r="BS2132" s="95" t="s">
        <v>145</v>
      </c>
    </row>
    <row r="2133" spans="1:71" x14ac:dyDescent="0.25">
      <c r="A2133"/>
      <c r="AA2133"/>
      <c r="BQ2133" s="100">
        <v>76601</v>
      </c>
      <c r="BR2133" s="95" t="s">
        <v>127</v>
      </c>
      <c r="BS2133" s="95" t="s">
        <v>145</v>
      </c>
    </row>
    <row r="2134" spans="1:71" x14ac:dyDescent="0.25">
      <c r="A2134"/>
      <c r="AA2134"/>
      <c r="BQ2134" s="100">
        <v>76701</v>
      </c>
      <c r="BR2134" s="95" t="s">
        <v>128</v>
      </c>
      <c r="BS2134" s="95" t="s">
        <v>145</v>
      </c>
    </row>
    <row r="2135" spans="1:71" x14ac:dyDescent="0.25">
      <c r="A2135"/>
      <c r="AA2135"/>
      <c r="BQ2135" s="100">
        <v>76801</v>
      </c>
      <c r="BR2135" s="95" t="s">
        <v>128</v>
      </c>
      <c r="BS2135" s="95" t="s">
        <v>145</v>
      </c>
    </row>
    <row r="2136" spans="1:71" x14ac:dyDescent="0.25">
      <c r="A2136"/>
      <c r="AA2136"/>
      <c r="BQ2136" s="100">
        <v>76802</v>
      </c>
      <c r="BR2136" s="95" t="s">
        <v>128</v>
      </c>
      <c r="BS2136" s="95" t="s">
        <v>145</v>
      </c>
    </row>
    <row r="2137" spans="1:71" x14ac:dyDescent="0.25">
      <c r="A2137"/>
      <c r="AA2137"/>
      <c r="BQ2137" s="100">
        <v>76803</v>
      </c>
      <c r="BR2137" s="95" t="s">
        <v>128</v>
      </c>
      <c r="BS2137" s="95" t="s">
        <v>145</v>
      </c>
    </row>
    <row r="2138" spans="1:71" x14ac:dyDescent="0.25">
      <c r="A2138"/>
      <c r="AA2138"/>
      <c r="BQ2138" s="100">
        <v>76804</v>
      </c>
      <c r="BR2138" s="95" t="s">
        <v>128</v>
      </c>
      <c r="BS2138" s="95" t="s">
        <v>145</v>
      </c>
    </row>
    <row r="2139" spans="1:71" x14ac:dyDescent="0.25">
      <c r="A2139"/>
      <c r="AA2139"/>
      <c r="BQ2139" s="100">
        <v>76805</v>
      </c>
      <c r="BR2139" s="95" t="s">
        <v>128</v>
      </c>
      <c r="BS2139" s="95" t="s">
        <v>145</v>
      </c>
    </row>
    <row r="2140" spans="1:71" x14ac:dyDescent="0.25">
      <c r="A2140"/>
      <c r="AA2140"/>
      <c r="BQ2140" s="100">
        <v>76811</v>
      </c>
      <c r="BR2140" s="95" t="s">
        <v>128</v>
      </c>
      <c r="BS2140" s="95" t="s">
        <v>145</v>
      </c>
    </row>
    <row r="2141" spans="1:71" x14ac:dyDescent="0.25">
      <c r="A2141"/>
      <c r="AA2141"/>
      <c r="BQ2141" s="100">
        <v>76812</v>
      </c>
      <c r="BR2141" s="95" t="s">
        <v>128</v>
      </c>
      <c r="BS2141" s="95" t="s">
        <v>145</v>
      </c>
    </row>
    <row r="2142" spans="1:71" x14ac:dyDescent="0.25">
      <c r="A2142"/>
      <c r="AA2142"/>
      <c r="BQ2142" s="100">
        <v>76813</v>
      </c>
      <c r="BR2142" s="95" t="s">
        <v>128</v>
      </c>
      <c r="BS2142" s="95" t="s">
        <v>145</v>
      </c>
    </row>
    <row r="2143" spans="1:71" x14ac:dyDescent="0.25">
      <c r="A2143"/>
      <c r="AA2143"/>
      <c r="BQ2143" s="100">
        <v>76821</v>
      </c>
      <c r="BR2143" s="95" t="s">
        <v>128</v>
      </c>
      <c r="BS2143" s="95" t="s">
        <v>145</v>
      </c>
    </row>
    <row r="2144" spans="1:71" x14ac:dyDescent="0.25">
      <c r="A2144"/>
      <c r="AA2144"/>
      <c r="BQ2144" s="100">
        <v>76823</v>
      </c>
      <c r="BR2144" s="95" t="s">
        <v>128</v>
      </c>
      <c r="BS2144" s="95" t="s">
        <v>145</v>
      </c>
    </row>
    <row r="2145" spans="1:71" x14ac:dyDescent="0.25">
      <c r="A2145"/>
      <c r="AA2145"/>
      <c r="BQ2145" s="100">
        <v>76824</v>
      </c>
      <c r="BR2145" s="95" t="s">
        <v>128</v>
      </c>
      <c r="BS2145" s="95" t="s">
        <v>145</v>
      </c>
    </row>
    <row r="2146" spans="1:71" x14ac:dyDescent="0.25">
      <c r="A2146"/>
      <c r="AA2146"/>
      <c r="BQ2146" s="100">
        <v>76831</v>
      </c>
      <c r="BR2146" s="95" t="s">
        <v>128</v>
      </c>
      <c r="BS2146" s="95" t="s">
        <v>145</v>
      </c>
    </row>
    <row r="2147" spans="1:71" x14ac:dyDescent="0.25">
      <c r="A2147"/>
      <c r="AA2147"/>
      <c r="BQ2147" s="100">
        <v>76832</v>
      </c>
      <c r="BR2147" s="95" t="s">
        <v>128</v>
      </c>
      <c r="BS2147" s="95" t="s">
        <v>145</v>
      </c>
    </row>
    <row r="2148" spans="1:71" x14ac:dyDescent="0.25">
      <c r="A2148"/>
      <c r="AA2148"/>
      <c r="BQ2148" s="100">
        <v>76833</v>
      </c>
      <c r="BR2148" s="95" t="s">
        <v>128</v>
      </c>
      <c r="BS2148" s="95" t="s">
        <v>145</v>
      </c>
    </row>
    <row r="2149" spans="1:71" x14ac:dyDescent="0.25">
      <c r="A2149"/>
      <c r="AA2149"/>
      <c r="BQ2149" s="100">
        <v>76834</v>
      </c>
      <c r="BR2149" s="95" t="s">
        <v>128</v>
      </c>
      <c r="BS2149" s="95" t="s">
        <v>145</v>
      </c>
    </row>
    <row r="2150" spans="1:71" x14ac:dyDescent="0.25">
      <c r="A2150"/>
      <c r="AA2150"/>
      <c r="BQ2150" s="100">
        <v>76841</v>
      </c>
      <c r="BR2150" s="95" t="s">
        <v>128</v>
      </c>
      <c r="BS2150" s="95" t="s">
        <v>145</v>
      </c>
    </row>
    <row r="2151" spans="1:71" x14ac:dyDescent="0.25">
      <c r="A2151"/>
      <c r="AA2151"/>
      <c r="BQ2151" s="100">
        <v>76842</v>
      </c>
      <c r="BR2151" s="95" t="s">
        <v>128</v>
      </c>
      <c r="BS2151" s="95" t="s">
        <v>145</v>
      </c>
    </row>
    <row r="2152" spans="1:71" x14ac:dyDescent="0.25">
      <c r="A2152"/>
      <c r="AA2152"/>
      <c r="BQ2152" s="100">
        <v>76843</v>
      </c>
      <c r="BR2152" s="95" t="s">
        <v>128</v>
      </c>
      <c r="BS2152" s="95" t="s">
        <v>145</v>
      </c>
    </row>
    <row r="2153" spans="1:71" x14ac:dyDescent="0.25">
      <c r="A2153"/>
      <c r="AA2153"/>
      <c r="BQ2153" s="100">
        <v>76852</v>
      </c>
      <c r="BR2153" s="95" t="s">
        <v>128</v>
      </c>
      <c r="BS2153" s="95" t="s">
        <v>145</v>
      </c>
    </row>
    <row r="2154" spans="1:71" x14ac:dyDescent="0.25">
      <c r="A2154"/>
      <c r="AA2154"/>
      <c r="BQ2154" s="100">
        <v>76861</v>
      </c>
      <c r="BR2154" s="95" t="s">
        <v>128</v>
      </c>
      <c r="BS2154" s="95" t="s">
        <v>145</v>
      </c>
    </row>
    <row r="2155" spans="1:71" x14ac:dyDescent="0.25">
      <c r="A2155"/>
      <c r="AA2155"/>
      <c r="BQ2155" s="100">
        <v>76871</v>
      </c>
      <c r="BR2155" s="95" t="s">
        <v>128</v>
      </c>
      <c r="BS2155" s="95" t="s">
        <v>145</v>
      </c>
    </row>
    <row r="2156" spans="1:71" x14ac:dyDescent="0.25">
      <c r="A2156"/>
      <c r="AA2156"/>
      <c r="BQ2156" s="100">
        <v>76872</v>
      </c>
      <c r="BR2156" s="95" t="s">
        <v>128</v>
      </c>
      <c r="BS2156" s="95" t="s">
        <v>145</v>
      </c>
    </row>
    <row r="2157" spans="1:71" x14ac:dyDescent="0.25">
      <c r="A2157"/>
      <c r="AA2157"/>
      <c r="BQ2157" s="100">
        <v>76875</v>
      </c>
      <c r="BR2157" s="95" t="s">
        <v>128</v>
      </c>
      <c r="BS2157" s="95" t="s">
        <v>145</v>
      </c>
    </row>
    <row r="2158" spans="1:71" x14ac:dyDescent="0.25">
      <c r="A2158"/>
      <c r="AA2158"/>
      <c r="BQ2158" s="100">
        <v>76901</v>
      </c>
      <c r="BR2158" s="95" t="s">
        <v>128</v>
      </c>
      <c r="BS2158" s="95" t="s">
        <v>145</v>
      </c>
    </row>
    <row r="2159" spans="1:71" x14ac:dyDescent="0.25">
      <c r="A2159"/>
      <c r="AA2159"/>
      <c r="BQ2159" s="100">
        <v>77900</v>
      </c>
      <c r="BR2159" s="95" t="s">
        <v>129</v>
      </c>
      <c r="BS2159" s="95" t="s">
        <v>147</v>
      </c>
    </row>
    <row r="2160" spans="1:71" x14ac:dyDescent="0.25">
      <c r="A2160"/>
      <c r="AA2160"/>
      <c r="BQ2160" s="100">
        <v>78301</v>
      </c>
      <c r="BR2160" s="95" t="s">
        <v>129</v>
      </c>
      <c r="BS2160" s="95" t="s">
        <v>147</v>
      </c>
    </row>
    <row r="2161" spans="1:71" x14ac:dyDescent="0.25">
      <c r="A2161"/>
      <c r="AA2161"/>
      <c r="BQ2161" s="100">
        <v>78305</v>
      </c>
      <c r="BR2161" s="95" t="s">
        <v>129</v>
      </c>
      <c r="BS2161" s="95" t="s">
        <v>147</v>
      </c>
    </row>
    <row r="2162" spans="1:71" x14ac:dyDescent="0.25">
      <c r="A2162"/>
      <c r="AA2162"/>
      <c r="BQ2162" s="100">
        <v>78306</v>
      </c>
      <c r="BR2162" s="95" t="s">
        <v>129</v>
      </c>
      <c r="BS2162" s="95" t="s">
        <v>147</v>
      </c>
    </row>
    <row r="2163" spans="1:71" x14ac:dyDescent="0.25">
      <c r="A2163"/>
      <c r="AA2163"/>
      <c r="BQ2163" s="100">
        <v>78307</v>
      </c>
      <c r="BR2163" s="95" t="s">
        <v>129</v>
      </c>
      <c r="BS2163" s="95" t="s">
        <v>147</v>
      </c>
    </row>
    <row r="2164" spans="1:71" x14ac:dyDescent="0.25">
      <c r="A2164"/>
      <c r="AA2164"/>
      <c r="BQ2164" s="100">
        <v>78313</v>
      </c>
      <c r="BR2164" s="95" t="s">
        <v>129</v>
      </c>
      <c r="BS2164" s="95" t="s">
        <v>147</v>
      </c>
    </row>
    <row r="2165" spans="1:71" x14ac:dyDescent="0.25">
      <c r="A2165"/>
      <c r="AA2165"/>
      <c r="BQ2165" s="100">
        <v>78314</v>
      </c>
      <c r="BR2165" s="95" t="s">
        <v>129</v>
      </c>
      <c r="BS2165" s="95" t="s">
        <v>147</v>
      </c>
    </row>
    <row r="2166" spans="1:71" x14ac:dyDescent="0.25">
      <c r="A2166"/>
      <c r="AA2166"/>
      <c r="BQ2166" s="100">
        <v>78316</v>
      </c>
      <c r="BR2166" s="95" t="s">
        <v>129</v>
      </c>
      <c r="BS2166" s="95" t="s">
        <v>147</v>
      </c>
    </row>
    <row r="2167" spans="1:71" x14ac:dyDescent="0.25">
      <c r="A2167"/>
      <c r="AA2167"/>
      <c r="BQ2167" s="100">
        <v>78321</v>
      </c>
      <c r="BR2167" s="95" t="s">
        <v>129</v>
      </c>
      <c r="BS2167" s="95" t="s">
        <v>147</v>
      </c>
    </row>
    <row r="2168" spans="1:71" x14ac:dyDescent="0.25">
      <c r="A2168"/>
      <c r="AA2168"/>
      <c r="BQ2168" s="100">
        <v>78322</v>
      </c>
      <c r="BR2168" s="95" t="s">
        <v>129</v>
      </c>
      <c r="BS2168" s="95" t="s">
        <v>147</v>
      </c>
    </row>
    <row r="2169" spans="1:71" x14ac:dyDescent="0.25">
      <c r="A2169"/>
      <c r="AA2169"/>
      <c r="BQ2169" s="100">
        <v>78324</v>
      </c>
      <c r="BR2169" s="95" t="s">
        <v>129</v>
      </c>
      <c r="BS2169" s="95" t="s">
        <v>147</v>
      </c>
    </row>
    <row r="2170" spans="1:71" x14ac:dyDescent="0.25">
      <c r="A2170"/>
      <c r="AA2170"/>
      <c r="BQ2170" s="100">
        <v>78325</v>
      </c>
      <c r="BR2170" s="95" t="s">
        <v>129</v>
      </c>
      <c r="BS2170" s="95" t="s">
        <v>147</v>
      </c>
    </row>
    <row r="2171" spans="1:71" x14ac:dyDescent="0.25">
      <c r="A2171"/>
      <c r="AA2171"/>
      <c r="BQ2171" s="100">
        <v>78332</v>
      </c>
      <c r="BR2171" s="95" t="s">
        <v>129</v>
      </c>
      <c r="BS2171" s="95" t="s">
        <v>147</v>
      </c>
    </row>
    <row r="2172" spans="1:71" x14ac:dyDescent="0.25">
      <c r="A2172"/>
      <c r="AA2172"/>
      <c r="BQ2172" s="100">
        <v>78333</v>
      </c>
      <c r="BR2172" s="95" t="s">
        <v>129</v>
      </c>
      <c r="BS2172" s="95" t="s">
        <v>147</v>
      </c>
    </row>
    <row r="2173" spans="1:71" x14ac:dyDescent="0.25">
      <c r="A2173"/>
      <c r="AA2173"/>
      <c r="BQ2173" s="100">
        <v>78335</v>
      </c>
      <c r="BR2173" s="95" t="s">
        <v>129</v>
      </c>
      <c r="BS2173" s="95" t="s">
        <v>147</v>
      </c>
    </row>
    <row r="2174" spans="1:71" x14ac:dyDescent="0.25">
      <c r="A2174"/>
      <c r="AA2174"/>
      <c r="BQ2174" s="100">
        <v>78336</v>
      </c>
      <c r="BR2174" s="95" t="s">
        <v>129</v>
      </c>
      <c r="BS2174" s="95" t="s">
        <v>147</v>
      </c>
    </row>
    <row r="2175" spans="1:71" x14ac:dyDescent="0.25">
      <c r="A2175"/>
      <c r="AA2175"/>
      <c r="BQ2175" s="100">
        <v>78342</v>
      </c>
      <c r="BR2175" s="95" t="s">
        <v>130</v>
      </c>
      <c r="BS2175" s="95" t="s">
        <v>147</v>
      </c>
    </row>
    <row r="2176" spans="1:71" x14ac:dyDescent="0.25">
      <c r="A2176"/>
      <c r="AA2176"/>
      <c r="BQ2176" s="100">
        <v>78344</v>
      </c>
      <c r="BR2176" s="95" t="s">
        <v>129</v>
      </c>
      <c r="BS2176" s="95" t="s">
        <v>147</v>
      </c>
    </row>
    <row r="2177" spans="1:71" x14ac:dyDescent="0.25">
      <c r="A2177"/>
      <c r="AA2177"/>
      <c r="BQ2177" s="100">
        <v>78345</v>
      </c>
      <c r="BR2177" s="95" t="s">
        <v>129</v>
      </c>
      <c r="BS2177" s="95" t="s">
        <v>147</v>
      </c>
    </row>
    <row r="2178" spans="1:71" x14ac:dyDescent="0.25">
      <c r="A2178"/>
      <c r="AA2178"/>
      <c r="BQ2178" s="100">
        <v>78346</v>
      </c>
      <c r="BR2178" s="95" t="s">
        <v>129</v>
      </c>
      <c r="BS2178" s="95" t="s">
        <v>147</v>
      </c>
    </row>
    <row r="2179" spans="1:71" x14ac:dyDescent="0.25">
      <c r="A2179"/>
      <c r="AA2179"/>
      <c r="BQ2179" s="100">
        <v>78347</v>
      </c>
      <c r="BR2179" s="95" t="s">
        <v>129</v>
      </c>
      <c r="BS2179" s="95" t="s">
        <v>147</v>
      </c>
    </row>
    <row r="2180" spans="1:71" x14ac:dyDescent="0.25">
      <c r="A2180"/>
      <c r="AA2180"/>
      <c r="BQ2180" s="100">
        <v>78349</v>
      </c>
      <c r="BR2180" s="95" t="s">
        <v>129</v>
      </c>
      <c r="BS2180" s="95" t="s">
        <v>147</v>
      </c>
    </row>
    <row r="2181" spans="1:71" x14ac:dyDescent="0.25">
      <c r="A2181"/>
      <c r="AA2181"/>
      <c r="BQ2181" s="100">
        <v>78353</v>
      </c>
      <c r="BR2181" s="95" t="s">
        <v>129</v>
      </c>
      <c r="BS2181" s="95" t="s">
        <v>147</v>
      </c>
    </row>
    <row r="2182" spans="1:71" x14ac:dyDescent="0.25">
      <c r="A2182"/>
      <c r="AA2182"/>
      <c r="BQ2182" s="100">
        <v>78354</v>
      </c>
      <c r="BR2182" s="95" t="s">
        <v>129</v>
      </c>
      <c r="BS2182" s="95" t="s">
        <v>147</v>
      </c>
    </row>
    <row r="2183" spans="1:71" x14ac:dyDescent="0.25">
      <c r="A2183"/>
      <c r="AA2183"/>
      <c r="BQ2183" s="100">
        <v>78355</v>
      </c>
      <c r="BR2183" s="95" t="s">
        <v>129</v>
      </c>
      <c r="BS2183" s="95" t="s">
        <v>147</v>
      </c>
    </row>
    <row r="2184" spans="1:71" x14ac:dyDescent="0.25">
      <c r="A2184"/>
      <c r="AA2184"/>
      <c r="BQ2184" s="100">
        <v>78356</v>
      </c>
      <c r="BR2184" s="95" t="s">
        <v>129</v>
      </c>
      <c r="BS2184" s="95" t="s">
        <v>147</v>
      </c>
    </row>
    <row r="2185" spans="1:71" x14ac:dyDescent="0.25">
      <c r="A2185"/>
      <c r="AA2185"/>
      <c r="BQ2185" s="100">
        <v>78357</v>
      </c>
      <c r="BR2185" s="95" t="s">
        <v>129</v>
      </c>
      <c r="BS2185" s="95" t="s">
        <v>147</v>
      </c>
    </row>
    <row r="2186" spans="1:71" x14ac:dyDescent="0.25">
      <c r="A2186"/>
      <c r="AA2186"/>
      <c r="BQ2186" s="100">
        <v>78361</v>
      </c>
      <c r="BR2186" s="95" t="s">
        <v>129</v>
      </c>
      <c r="BS2186" s="95" t="s">
        <v>147</v>
      </c>
    </row>
    <row r="2187" spans="1:71" x14ac:dyDescent="0.25">
      <c r="A2187"/>
      <c r="AA2187"/>
      <c r="BQ2187" s="100">
        <v>78365</v>
      </c>
      <c r="BR2187" s="95" t="s">
        <v>129</v>
      </c>
      <c r="BS2187" s="95" t="s">
        <v>147</v>
      </c>
    </row>
    <row r="2188" spans="1:71" x14ac:dyDescent="0.25">
      <c r="A2188"/>
      <c r="AA2188"/>
      <c r="BQ2188" s="100">
        <v>78372</v>
      </c>
      <c r="BR2188" s="95" t="s">
        <v>129</v>
      </c>
      <c r="BS2188" s="95" t="s">
        <v>147</v>
      </c>
    </row>
    <row r="2189" spans="1:71" x14ac:dyDescent="0.25">
      <c r="A2189"/>
      <c r="AA2189"/>
      <c r="BQ2189" s="100">
        <v>78373</v>
      </c>
      <c r="BR2189" s="95" t="s">
        <v>129</v>
      </c>
      <c r="BS2189" s="95" t="s">
        <v>147</v>
      </c>
    </row>
    <row r="2190" spans="1:71" x14ac:dyDescent="0.25">
      <c r="A2190"/>
      <c r="AA2190"/>
      <c r="BQ2190" s="100">
        <v>78375</v>
      </c>
      <c r="BR2190" s="95" t="s">
        <v>129</v>
      </c>
      <c r="BS2190" s="95" t="s">
        <v>147</v>
      </c>
    </row>
    <row r="2191" spans="1:71" x14ac:dyDescent="0.25">
      <c r="A2191"/>
      <c r="AA2191"/>
      <c r="BQ2191" s="100">
        <v>78383</v>
      </c>
      <c r="BR2191" s="95" t="s">
        <v>129</v>
      </c>
      <c r="BS2191" s="95" t="s">
        <v>147</v>
      </c>
    </row>
    <row r="2192" spans="1:71" x14ac:dyDescent="0.25">
      <c r="A2192"/>
      <c r="AA2192"/>
      <c r="BQ2192" s="100">
        <v>78385</v>
      </c>
      <c r="BR2192" s="95" t="s">
        <v>129</v>
      </c>
      <c r="BS2192" s="95" t="s">
        <v>147</v>
      </c>
    </row>
    <row r="2193" spans="1:71" x14ac:dyDescent="0.25">
      <c r="A2193"/>
      <c r="AA2193"/>
      <c r="BQ2193" s="100">
        <v>78386</v>
      </c>
      <c r="BR2193" s="95" t="s">
        <v>129</v>
      </c>
      <c r="BS2193" s="95" t="s">
        <v>147</v>
      </c>
    </row>
    <row r="2194" spans="1:71" x14ac:dyDescent="0.25">
      <c r="A2194"/>
      <c r="AA2194"/>
      <c r="BQ2194" s="100">
        <v>78391</v>
      </c>
      <c r="BR2194" s="95" t="s">
        <v>129</v>
      </c>
      <c r="BS2194" s="95" t="s">
        <v>147</v>
      </c>
    </row>
    <row r="2195" spans="1:71" x14ac:dyDescent="0.25">
      <c r="A2195"/>
      <c r="AA2195"/>
      <c r="BQ2195" s="100">
        <v>78396</v>
      </c>
      <c r="BR2195" s="95" t="s">
        <v>129</v>
      </c>
      <c r="BS2195" s="95" t="s">
        <v>147</v>
      </c>
    </row>
    <row r="2196" spans="1:71" x14ac:dyDescent="0.25">
      <c r="A2196"/>
      <c r="AA2196"/>
      <c r="BQ2196" s="100">
        <v>78397</v>
      </c>
      <c r="BR2196" s="95" t="s">
        <v>129</v>
      </c>
      <c r="BS2196" s="95" t="s">
        <v>147</v>
      </c>
    </row>
    <row r="2197" spans="1:71" x14ac:dyDescent="0.25">
      <c r="A2197"/>
      <c r="AA2197"/>
      <c r="BQ2197" s="100">
        <v>78401</v>
      </c>
      <c r="BR2197" s="95" t="s">
        <v>129</v>
      </c>
      <c r="BS2197" s="95" t="s">
        <v>147</v>
      </c>
    </row>
    <row r="2198" spans="1:71" x14ac:dyDescent="0.25">
      <c r="A2198"/>
      <c r="AA2198"/>
      <c r="BQ2198" s="100">
        <v>78501</v>
      </c>
      <c r="BR2198" s="95" t="s">
        <v>129</v>
      </c>
      <c r="BS2198" s="95" t="s">
        <v>147</v>
      </c>
    </row>
    <row r="2199" spans="1:71" x14ac:dyDescent="0.25">
      <c r="A2199"/>
      <c r="AA2199"/>
      <c r="BQ2199" s="100">
        <v>78701</v>
      </c>
      <c r="BR2199" s="95" t="s">
        <v>132</v>
      </c>
      <c r="BS2199" s="95" t="s">
        <v>147</v>
      </c>
    </row>
    <row r="2200" spans="1:71" x14ac:dyDescent="0.25">
      <c r="A2200"/>
      <c r="AA2200"/>
      <c r="BQ2200" s="100">
        <v>78801</v>
      </c>
      <c r="BR2200" s="95" t="s">
        <v>132</v>
      </c>
      <c r="BS2200" s="95" t="s">
        <v>147</v>
      </c>
    </row>
    <row r="2201" spans="1:71" x14ac:dyDescent="0.25">
      <c r="A2201"/>
      <c r="AA2201"/>
      <c r="BQ2201" s="100">
        <v>78803</v>
      </c>
      <c r="BR2201" s="95" t="s">
        <v>132</v>
      </c>
      <c r="BS2201" s="95" t="s">
        <v>147</v>
      </c>
    </row>
    <row r="2202" spans="1:71" x14ac:dyDescent="0.25">
      <c r="A2202"/>
      <c r="AA2202"/>
      <c r="BQ2202" s="100">
        <v>78804</v>
      </c>
      <c r="BR2202" s="95" t="s">
        <v>132</v>
      </c>
      <c r="BS2202" s="95" t="s">
        <v>147</v>
      </c>
    </row>
    <row r="2203" spans="1:71" x14ac:dyDescent="0.25">
      <c r="A2203"/>
      <c r="AA2203"/>
      <c r="BQ2203" s="100">
        <v>78805</v>
      </c>
      <c r="BR2203" s="95" t="s">
        <v>132</v>
      </c>
      <c r="BS2203" s="95" t="s">
        <v>147</v>
      </c>
    </row>
    <row r="2204" spans="1:71" x14ac:dyDescent="0.25">
      <c r="A2204"/>
      <c r="AA2204"/>
      <c r="BQ2204" s="100">
        <v>78811</v>
      </c>
      <c r="BR2204" s="95" t="s">
        <v>132</v>
      </c>
      <c r="BS2204" s="95" t="s">
        <v>147</v>
      </c>
    </row>
    <row r="2205" spans="1:71" x14ac:dyDescent="0.25">
      <c r="A2205"/>
      <c r="AA2205"/>
      <c r="BQ2205" s="100">
        <v>78813</v>
      </c>
      <c r="BR2205" s="95" t="s">
        <v>132</v>
      </c>
      <c r="BS2205" s="95" t="s">
        <v>147</v>
      </c>
    </row>
    <row r="2206" spans="1:71" x14ac:dyDescent="0.25">
      <c r="A2206"/>
      <c r="AA2206"/>
      <c r="BQ2206" s="100">
        <v>78814</v>
      </c>
      <c r="BR2206" s="95" t="s">
        <v>132</v>
      </c>
      <c r="BS2206" s="95" t="s">
        <v>147</v>
      </c>
    </row>
    <row r="2207" spans="1:71" x14ac:dyDescent="0.25">
      <c r="A2207"/>
      <c r="AA2207"/>
      <c r="BQ2207" s="100">
        <v>78815</v>
      </c>
      <c r="BR2207" s="95" t="s">
        <v>132</v>
      </c>
      <c r="BS2207" s="95" t="s">
        <v>147</v>
      </c>
    </row>
    <row r="2208" spans="1:71" x14ac:dyDescent="0.25">
      <c r="A2208"/>
      <c r="AA2208"/>
      <c r="BQ2208" s="100">
        <v>78816</v>
      </c>
      <c r="BR2208" s="95" t="s">
        <v>132</v>
      </c>
      <c r="BS2208" s="95" t="s">
        <v>147</v>
      </c>
    </row>
    <row r="2209" spans="1:71" x14ac:dyDescent="0.25">
      <c r="A2209"/>
      <c r="AA2209"/>
      <c r="BQ2209" s="100">
        <v>78820</v>
      </c>
      <c r="BR2209" s="95" t="s">
        <v>132</v>
      </c>
      <c r="BS2209" s="95" t="s">
        <v>147</v>
      </c>
    </row>
    <row r="2210" spans="1:71" x14ac:dyDescent="0.25">
      <c r="A2210"/>
      <c r="AA2210"/>
      <c r="BQ2210" s="100">
        <v>78821</v>
      </c>
      <c r="BR2210" s="95" t="s">
        <v>132</v>
      </c>
      <c r="BS2210" s="95" t="s">
        <v>147</v>
      </c>
    </row>
    <row r="2211" spans="1:71" x14ac:dyDescent="0.25">
      <c r="A2211"/>
      <c r="AA2211"/>
      <c r="BQ2211" s="100">
        <v>78823</v>
      </c>
      <c r="BR2211" s="95" t="s">
        <v>132</v>
      </c>
      <c r="BS2211" s="95" t="s">
        <v>147</v>
      </c>
    </row>
    <row r="2212" spans="1:71" x14ac:dyDescent="0.25">
      <c r="A2212"/>
      <c r="AA2212"/>
      <c r="BQ2212" s="100">
        <v>78825</v>
      </c>
      <c r="BR2212" s="95" t="s">
        <v>132</v>
      </c>
      <c r="BS2212" s="95" t="s">
        <v>147</v>
      </c>
    </row>
    <row r="2213" spans="1:71" x14ac:dyDescent="0.25">
      <c r="A2213"/>
      <c r="AA2213"/>
      <c r="BQ2213" s="100">
        <v>78832</v>
      </c>
      <c r="BR2213" s="95" t="s">
        <v>132</v>
      </c>
      <c r="BS2213" s="95" t="s">
        <v>147</v>
      </c>
    </row>
    <row r="2214" spans="1:71" x14ac:dyDescent="0.25">
      <c r="A2214"/>
      <c r="AA2214"/>
      <c r="BQ2214" s="100">
        <v>78833</v>
      </c>
      <c r="BR2214" s="95" t="s">
        <v>132</v>
      </c>
      <c r="BS2214" s="95" t="s">
        <v>147</v>
      </c>
    </row>
    <row r="2215" spans="1:71" x14ac:dyDescent="0.25">
      <c r="A2215"/>
      <c r="AA2215"/>
      <c r="BQ2215" s="100">
        <v>78901</v>
      </c>
      <c r="BR2215" s="95" t="s">
        <v>132</v>
      </c>
      <c r="BS2215" s="95" t="s">
        <v>147</v>
      </c>
    </row>
    <row r="2216" spans="1:71" x14ac:dyDescent="0.25">
      <c r="A2216"/>
      <c r="AA2216"/>
      <c r="BQ2216" s="100">
        <v>78961</v>
      </c>
      <c r="BR2216" s="95" t="s">
        <v>132</v>
      </c>
      <c r="BS2216" s="95" t="s">
        <v>147</v>
      </c>
    </row>
    <row r="2217" spans="1:71" x14ac:dyDescent="0.25">
      <c r="A2217"/>
      <c r="AA2217"/>
      <c r="BQ2217" s="100">
        <v>78962</v>
      </c>
      <c r="BR2217" s="95" t="s">
        <v>132</v>
      </c>
      <c r="BS2217" s="95" t="s">
        <v>147</v>
      </c>
    </row>
    <row r="2218" spans="1:71" x14ac:dyDescent="0.25">
      <c r="A2218"/>
      <c r="AA2218"/>
      <c r="BQ2218" s="100">
        <v>78963</v>
      </c>
      <c r="BR2218" s="95" t="s">
        <v>132</v>
      </c>
      <c r="BS2218" s="95" t="s">
        <v>147</v>
      </c>
    </row>
    <row r="2219" spans="1:71" x14ac:dyDescent="0.25">
      <c r="A2219"/>
      <c r="AA2219"/>
      <c r="BQ2219" s="100">
        <v>78964</v>
      </c>
      <c r="BR2219" s="95" t="s">
        <v>132</v>
      </c>
      <c r="BS2219" s="95" t="s">
        <v>147</v>
      </c>
    </row>
    <row r="2220" spans="1:71" x14ac:dyDescent="0.25">
      <c r="A2220"/>
      <c r="AA2220"/>
      <c r="BQ2220" s="100">
        <v>78969</v>
      </c>
      <c r="BR2220" s="95" t="s">
        <v>132</v>
      </c>
      <c r="BS2220" s="95" t="s">
        <v>147</v>
      </c>
    </row>
    <row r="2221" spans="1:71" x14ac:dyDescent="0.25">
      <c r="A2221"/>
      <c r="AA2221"/>
      <c r="BQ2221" s="100">
        <v>78971</v>
      </c>
      <c r="BR2221" s="95" t="s">
        <v>132</v>
      </c>
      <c r="BS2221" s="95" t="s">
        <v>147</v>
      </c>
    </row>
    <row r="2222" spans="1:71" x14ac:dyDescent="0.25">
      <c r="A2222"/>
      <c r="AA2222"/>
      <c r="BQ2222" s="100">
        <v>78972</v>
      </c>
      <c r="BR2222" s="95" t="s">
        <v>132</v>
      </c>
      <c r="BS2222" s="95" t="s">
        <v>147</v>
      </c>
    </row>
    <row r="2223" spans="1:71" x14ac:dyDescent="0.25">
      <c r="A2223"/>
      <c r="AA2223"/>
      <c r="BQ2223" s="100">
        <v>78973</v>
      </c>
      <c r="BR2223" s="95" t="s">
        <v>132</v>
      </c>
      <c r="BS2223" s="95" t="s">
        <v>147</v>
      </c>
    </row>
    <row r="2224" spans="1:71" x14ac:dyDescent="0.25">
      <c r="A2224"/>
      <c r="AA2224"/>
      <c r="BQ2224" s="100">
        <v>78974</v>
      </c>
      <c r="BR2224" s="95" t="s">
        <v>132</v>
      </c>
      <c r="BS2224" s="95" t="s">
        <v>147</v>
      </c>
    </row>
    <row r="2225" spans="1:71" x14ac:dyDescent="0.25">
      <c r="A2225"/>
      <c r="AA2225"/>
      <c r="BQ2225" s="100">
        <v>78975</v>
      </c>
      <c r="BR2225" s="95" t="s">
        <v>132</v>
      </c>
      <c r="BS2225" s="95" t="s">
        <v>147</v>
      </c>
    </row>
    <row r="2226" spans="1:71" x14ac:dyDescent="0.25">
      <c r="A2226"/>
      <c r="AA2226"/>
      <c r="BQ2226" s="100">
        <v>78982</v>
      </c>
      <c r="BR2226" s="95" t="s">
        <v>132</v>
      </c>
      <c r="BS2226" s="95" t="s">
        <v>147</v>
      </c>
    </row>
    <row r="2227" spans="1:71" x14ac:dyDescent="0.25">
      <c r="A2227"/>
      <c r="AA2227"/>
      <c r="BQ2227" s="100">
        <v>78983</v>
      </c>
      <c r="BR2227" s="95" t="s">
        <v>132</v>
      </c>
      <c r="BS2227" s="95" t="s">
        <v>147</v>
      </c>
    </row>
    <row r="2228" spans="1:71" x14ac:dyDescent="0.25">
      <c r="A2228"/>
      <c r="AA2228"/>
      <c r="BQ2228" s="100">
        <v>78985</v>
      </c>
      <c r="BR2228" s="95" t="s">
        <v>132</v>
      </c>
      <c r="BS2228" s="95" t="s">
        <v>147</v>
      </c>
    </row>
    <row r="2229" spans="1:71" x14ac:dyDescent="0.25">
      <c r="A2229"/>
      <c r="AA2229"/>
      <c r="BQ2229" s="100">
        <v>78991</v>
      </c>
      <c r="BR2229" s="95" t="s">
        <v>132</v>
      </c>
      <c r="BS2229" s="95" t="s">
        <v>147</v>
      </c>
    </row>
    <row r="2230" spans="1:71" x14ac:dyDescent="0.25">
      <c r="A2230"/>
      <c r="AA2230"/>
      <c r="BQ2230" s="100">
        <v>79001</v>
      </c>
      <c r="BR2230" s="95" t="s">
        <v>133</v>
      </c>
      <c r="BS2230" s="95" t="s">
        <v>147</v>
      </c>
    </row>
    <row r="2231" spans="1:71" x14ac:dyDescent="0.25">
      <c r="A2231"/>
      <c r="AA2231"/>
      <c r="BQ2231" s="100">
        <v>79051</v>
      </c>
      <c r="BR2231" s="95" t="s">
        <v>133</v>
      </c>
      <c r="BS2231" s="95" t="s">
        <v>147</v>
      </c>
    </row>
    <row r="2232" spans="1:71" x14ac:dyDescent="0.25">
      <c r="A2232"/>
      <c r="AA2232"/>
      <c r="BQ2232" s="100">
        <v>79052</v>
      </c>
      <c r="BR2232" s="95" t="s">
        <v>133</v>
      </c>
      <c r="BS2232" s="95" t="s">
        <v>147</v>
      </c>
    </row>
    <row r="2233" spans="1:71" x14ac:dyDescent="0.25">
      <c r="A2233"/>
      <c r="AA2233"/>
      <c r="BQ2233" s="100">
        <v>79053</v>
      </c>
      <c r="BR2233" s="95" t="s">
        <v>133</v>
      </c>
      <c r="BS2233" s="95" t="s">
        <v>147</v>
      </c>
    </row>
    <row r="2234" spans="1:71" x14ac:dyDescent="0.25">
      <c r="A2234"/>
      <c r="AA2234"/>
      <c r="BQ2234" s="100">
        <v>79054</v>
      </c>
      <c r="BR2234" s="95" t="s">
        <v>133</v>
      </c>
      <c r="BS2234" s="95" t="s">
        <v>147</v>
      </c>
    </row>
    <row r="2235" spans="1:71" x14ac:dyDescent="0.25">
      <c r="A2235"/>
      <c r="AA2235"/>
      <c r="BQ2235" s="100">
        <v>79055</v>
      </c>
      <c r="BR2235" s="95" t="s">
        <v>133</v>
      </c>
      <c r="BS2235" s="95" t="s">
        <v>147</v>
      </c>
    </row>
    <row r="2236" spans="1:71" x14ac:dyDescent="0.25">
      <c r="A2236"/>
      <c r="AA2236"/>
      <c r="BQ2236" s="100">
        <v>79057</v>
      </c>
      <c r="BR2236" s="95" t="s">
        <v>133</v>
      </c>
      <c r="BS2236" s="95" t="s">
        <v>147</v>
      </c>
    </row>
    <row r="2237" spans="1:71" x14ac:dyDescent="0.25">
      <c r="A2237"/>
      <c r="AA2237"/>
      <c r="BQ2237" s="100">
        <v>79058</v>
      </c>
      <c r="BR2237" s="95" t="s">
        <v>133</v>
      </c>
      <c r="BS2237" s="95" t="s">
        <v>147</v>
      </c>
    </row>
    <row r="2238" spans="1:71" x14ac:dyDescent="0.25">
      <c r="A2238"/>
      <c r="AA2238"/>
      <c r="BQ2238" s="100">
        <v>79061</v>
      </c>
      <c r="BR2238" s="95" t="s">
        <v>133</v>
      </c>
      <c r="BS2238" s="95" t="s">
        <v>147</v>
      </c>
    </row>
    <row r="2239" spans="1:71" x14ac:dyDescent="0.25">
      <c r="A2239"/>
      <c r="AA2239"/>
      <c r="BQ2239" s="100">
        <v>79063</v>
      </c>
      <c r="BR2239" s="95" t="s">
        <v>133</v>
      </c>
      <c r="BS2239" s="95" t="s">
        <v>147</v>
      </c>
    </row>
    <row r="2240" spans="1:71" x14ac:dyDescent="0.25">
      <c r="A2240"/>
      <c r="AA2240"/>
      <c r="BQ2240" s="100">
        <v>79064</v>
      </c>
      <c r="BR2240" s="95" t="s">
        <v>133</v>
      </c>
      <c r="BS2240" s="95" t="s">
        <v>147</v>
      </c>
    </row>
    <row r="2241" spans="1:71" x14ac:dyDescent="0.25">
      <c r="A2241"/>
      <c r="AA2241"/>
      <c r="BQ2241" s="100">
        <v>79065</v>
      </c>
      <c r="BR2241" s="95" t="s">
        <v>133</v>
      </c>
      <c r="BS2241" s="95" t="s">
        <v>147</v>
      </c>
    </row>
    <row r="2242" spans="1:71" x14ac:dyDescent="0.25">
      <c r="A2242"/>
      <c r="AA2242"/>
      <c r="BQ2242" s="100">
        <v>79069</v>
      </c>
      <c r="BR2242" s="95" t="s">
        <v>133</v>
      </c>
      <c r="BS2242" s="95" t="s">
        <v>147</v>
      </c>
    </row>
    <row r="2243" spans="1:71" x14ac:dyDescent="0.25">
      <c r="A2243"/>
      <c r="AA2243"/>
      <c r="BQ2243" s="100">
        <v>79070</v>
      </c>
      <c r="BR2243" s="95" t="s">
        <v>133</v>
      </c>
      <c r="BS2243" s="95" t="s">
        <v>147</v>
      </c>
    </row>
    <row r="2244" spans="1:71" x14ac:dyDescent="0.25">
      <c r="A2244"/>
      <c r="AA2244"/>
      <c r="BQ2244" s="100">
        <v>79081</v>
      </c>
      <c r="BR2244" s="95" t="s">
        <v>133</v>
      </c>
      <c r="BS2244" s="95" t="s">
        <v>147</v>
      </c>
    </row>
    <row r="2245" spans="1:71" x14ac:dyDescent="0.25">
      <c r="A2245"/>
      <c r="AA2245"/>
      <c r="BQ2245" s="100">
        <v>79082</v>
      </c>
      <c r="BR2245" s="95" t="s">
        <v>133</v>
      </c>
      <c r="BS2245" s="95" t="s">
        <v>147</v>
      </c>
    </row>
    <row r="2246" spans="1:71" x14ac:dyDescent="0.25">
      <c r="A2246"/>
      <c r="AA2246"/>
      <c r="BQ2246" s="100">
        <v>79084</v>
      </c>
      <c r="BR2246" s="95" t="s">
        <v>133</v>
      </c>
      <c r="BS2246" s="95" t="s">
        <v>147</v>
      </c>
    </row>
    <row r="2247" spans="1:71" x14ac:dyDescent="0.25">
      <c r="A2247"/>
      <c r="AA2247"/>
      <c r="BQ2247" s="100">
        <v>79201</v>
      </c>
      <c r="BR2247" s="95" t="s">
        <v>131</v>
      </c>
      <c r="BS2247" s="95" t="s">
        <v>146</v>
      </c>
    </row>
    <row r="2248" spans="1:71" x14ac:dyDescent="0.25">
      <c r="A2248"/>
      <c r="AA2248"/>
      <c r="BQ2248" s="100">
        <v>79302</v>
      </c>
      <c r="BR2248" s="95" t="s">
        <v>131</v>
      </c>
      <c r="BS2248" s="95" t="s">
        <v>146</v>
      </c>
    </row>
    <row r="2249" spans="1:71" x14ac:dyDescent="0.25">
      <c r="A2249"/>
      <c r="AA2249"/>
      <c r="BQ2249" s="100">
        <v>79303</v>
      </c>
      <c r="BR2249" s="95" t="s">
        <v>131</v>
      </c>
      <c r="BS2249" s="95" t="s">
        <v>146</v>
      </c>
    </row>
    <row r="2250" spans="1:71" x14ac:dyDescent="0.25">
      <c r="A2250"/>
      <c r="AA2250"/>
      <c r="BQ2250" s="100">
        <v>79305</v>
      </c>
      <c r="BR2250" s="95" t="s">
        <v>131</v>
      </c>
      <c r="BS2250" s="95" t="s">
        <v>146</v>
      </c>
    </row>
    <row r="2251" spans="1:71" x14ac:dyDescent="0.25">
      <c r="A2251"/>
      <c r="AA2251"/>
      <c r="BQ2251" s="100">
        <v>79312</v>
      </c>
      <c r="BR2251" s="95" t="s">
        <v>131</v>
      </c>
      <c r="BS2251" s="95" t="s">
        <v>146</v>
      </c>
    </row>
    <row r="2252" spans="1:71" x14ac:dyDescent="0.25">
      <c r="A2252"/>
      <c r="AA2252"/>
      <c r="BQ2252" s="100">
        <v>79315</v>
      </c>
      <c r="BR2252" s="95" t="s">
        <v>131</v>
      </c>
      <c r="BS2252" s="95" t="s">
        <v>146</v>
      </c>
    </row>
    <row r="2253" spans="1:71" x14ac:dyDescent="0.25">
      <c r="A2253"/>
      <c r="AA2253"/>
      <c r="BQ2253" s="100">
        <v>79316</v>
      </c>
      <c r="BR2253" s="95" t="s">
        <v>131</v>
      </c>
      <c r="BS2253" s="95" t="s">
        <v>146</v>
      </c>
    </row>
    <row r="2254" spans="1:71" x14ac:dyDescent="0.25">
      <c r="A2254"/>
      <c r="AA2254"/>
      <c r="BQ2254" s="100">
        <v>79323</v>
      </c>
      <c r="BR2254" s="95" t="s">
        <v>131</v>
      </c>
      <c r="BS2254" s="95" t="s">
        <v>146</v>
      </c>
    </row>
    <row r="2255" spans="1:71" x14ac:dyDescent="0.25">
      <c r="A2255"/>
      <c r="AA2255"/>
      <c r="BQ2255" s="100">
        <v>79324</v>
      </c>
      <c r="BR2255" s="95" t="s">
        <v>131</v>
      </c>
      <c r="BS2255" s="95" t="s">
        <v>146</v>
      </c>
    </row>
    <row r="2256" spans="1:71" x14ac:dyDescent="0.25">
      <c r="A2256"/>
      <c r="AA2256"/>
      <c r="BQ2256" s="100">
        <v>79326</v>
      </c>
      <c r="BR2256" s="95" t="s">
        <v>131</v>
      </c>
      <c r="BS2256" s="95" t="s">
        <v>146</v>
      </c>
    </row>
    <row r="2257" spans="1:71" x14ac:dyDescent="0.25">
      <c r="A2257"/>
      <c r="AA2257"/>
      <c r="BQ2257" s="100">
        <v>79331</v>
      </c>
      <c r="BR2257" s="95" t="s">
        <v>131</v>
      </c>
      <c r="BS2257" s="95" t="s">
        <v>146</v>
      </c>
    </row>
    <row r="2258" spans="1:71" x14ac:dyDescent="0.25">
      <c r="A2258"/>
      <c r="AA2258"/>
      <c r="BQ2258" s="100">
        <v>79336</v>
      </c>
      <c r="BR2258" s="95" t="s">
        <v>131</v>
      </c>
      <c r="BS2258" s="95" t="s">
        <v>146</v>
      </c>
    </row>
    <row r="2259" spans="1:71" x14ac:dyDescent="0.25">
      <c r="A2259"/>
      <c r="AA2259"/>
      <c r="BQ2259" s="100">
        <v>79342</v>
      </c>
      <c r="BR2259" s="95" t="s">
        <v>131</v>
      </c>
      <c r="BS2259" s="95" t="s">
        <v>146</v>
      </c>
    </row>
    <row r="2260" spans="1:71" x14ac:dyDescent="0.25">
      <c r="A2260"/>
      <c r="AA2260"/>
      <c r="BQ2260" s="100">
        <v>79344</v>
      </c>
      <c r="BR2260" s="95" t="s">
        <v>131</v>
      </c>
      <c r="BS2260" s="95" t="s">
        <v>146</v>
      </c>
    </row>
    <row r="2261" spans="1:71" x14ac:dyDescent="0.25">
      <c r="A2261"/>
      <c r="AA2261"/>
      <c r="BQ2261" s="100">
        <v>79351</v>
      </c>
      <c r="BR2261" s="95" t="s">
        <v>131</v>
      </c>
      <c r="BS2261" s="95" t="s">
        <v>146</v>
      </c>
    </row>
    <row r="2262" spans="1:71" x14ac:dyDescent="0.25">
      <c r="A2262"/>
      <c r="AA2262"/>
      <c r="BQ2262" s="100">
        <v>79356</v>
      </c>
      <c r="BR2262" s="95" t="s">
        <v>131</v>
      </c>
      <c r="BS2262" s="95" t="s">
        <v>146</v>
      </c>
    </row>
    <row r="2263" spans="1:71" x14ac:dyDescent="0.25">
      <c r="A2263"/>
      <c r="AA2263"/>
      <c r="BQ2263" s="100">
        <v>79368</v>
      </c>
      <c r="BR2263" s="95" t="s">
        <v>131</v>
      </c>
      <c r="BS2263" s="95" t="s">
        <v>146</v>
      </c>
    </row>
    <row r="2264" spans="1:71" x14ac:dyDescent="0.25">
      <c r="A2264"/>
      <c r="AA2264"/>
      <c r="BQ2264" s="100">
        <v>79371</v>
      </c>
      <c r="BR2264" s="95" t="s">
        <v>131</v>
      </c>
      <c r="BS2264" s="95" t="s">
        <v>146</v>
      </c>
    </row>
    <row r="2265" spans="1:71" x14ac:dyDescent="0.25">
      <c r="A2265"/>
      <c r="AA2265"/>
      <c r="BQ2265" s="100">
        <v>79374</v>
      </c>
      <c r="BR2265" s="95" t="s">
        <v>131</v>
      </c>
      <c r="BS2265" s="95" t="s">
        <v>146</v>
      </c>
    </row>
    <row r="2266" spans="1:71" x14ac:dyDescent="0.25">
      <c r="A2266"/>
      <c r="AA2266"/>
      <c r="BQ2266" s="100">
        <v>79376</v>
      </c>
      <c r="BR2266" s="95" t="s">
        <v>133</v>
      </c>
      <c r="BS2266" s="95" t="s">
        <v>147</v>
      </c>
    </row>
    <row r="2267" spans="1:71" x14ac:dyDescent="0.25">
      <c r="A2267"/>
      <c r="AA2267"/>
      <c r="BQ2267" s="100">
        <v>79382</v>
      </c>
      <c r="BR2267" s="95" t="s">
        <v>131</v>
      </c>
      <c r="BS2267" s="95" t="s">
        <v>146</v>
      </c>
    </row>
    <row r="2268" spans="1:71" x14ac:dyDescent="0.25">
      <c r="A2268"/>
      <c r="AA2268"/>
      <c r="BQ2268" s="100">
        <v>79383</v>
      </c>
      <c r="BR2268" s="95" t="s">
        <v>131</v>
      </c>
      <c r="BS2268" s="95" t="s">
        <v>146</v>
      </c>
    </row>
    <row r="2269" spans="1:71" x14ac:dyDescent="0.25">
      <c r="A2269"/>
      <c r="AA2269"/>
      <c r="BQ2269" s="100">
        <v>79384</v>
      </c>
      <c r="BR2269" s="95" t="s">
        <v>131</v>
      </c>
      <c r="BS2269" s="95" t="s">
        <v>146</v>
      </c>
    </row>
    <row r="2270" spans="1:71" x14ac:dyDescent="0.25">
      <c r="A2270"/>
      <c r="AA2270"/>
      <c r="BQ2270" s="100">
        <v>79391</v>
      </c>
      <c r="BR2270" s="95" t="s">
        <v>131</v>
      </c>
      <c r="BS2270" s="95" t="s">
        <v>146</v>
      </c>
    </row>
    <row r="2271" spans="1:71" x14ac:dyDescent="0.25">
      <c r="A2271"/>
      <c r="AA2271"/>
      <c r="BQ2271" s="100">
        <v>79393</v>
      </c>
      <c r="BR2271" s="95" t="s">
        <v>131</v>
      </c>
      <c r="BS2271" s="95" t="s">
        <v>146</v>
      </c>
    </row>
    <row r="2272" spans="1:71" x14ac:dyDescent="0.25">
      <c r="A2272"/>
      <c r="AA2272"/>
      <c r="BQ2272" s="100">
        <v>79395</v>
      </c>
      <c r="BR2272" s="95" t="s">
        <v>131</v>
      </c>
      <c r="BS2272" s="95" t="s">
        <v>146</v>
      </c>
    </row>
    <row r="2273" spans="1:71" x14ac:dyDescent="0.25">
      <c r="A2273"/>
      <c r="AA2273"/>
      <c r="BQ2273" s="100">
        <v>79397</v>
      </c>
      <c r="BR2273" s="95" t="s">
        <v>131</v>
      </c>
      <c r="BS2273" s="95" t="s">
        <v>146</v>
      </c>
    </row>
    <row r="2274" spans="1:71" x14ac:dyDescent="0.25">
      <c r="A2274"/>
      <c r="AA2274"/>
      <c r="BQ2274" s="100">
        <v>79399</v>
      </c>
      <c r="BR2274" s="95" t="s">
        <v>131</v>
      </c>
      <c r="BS2274" s="95" t="s">
        <v>146</v>
      </c>
    </row>
    <row r="2275" spans="1:71" x14ac:dyDescent="0.25">
      <c r="A2275"/>
      <c r="AA2275"/>
      <c r="BQ2275" s="100">
        <v>79401</v>
      </c>
      <c r="BR2275" s="95" t="s">
        <v>131</v>
      </c>
      <c r="BS2275" s="95" t="s">
        <v>146</v>
      </c>
    </row>
    <row r="2276" spans="1:71" x14ac:dyDescent="0.25">
      <c r="A2276"/>
      <c r="AA2276"/>
      <c r="BQ2276" s="100">
        <v>79501</v>
      </c>
      <c r="BR2276" s="95" t="s">
        <v>131</v>
      </c>
      <c r="BS2276" s="95" t="s">
        <v>146</v>
      </c>
    </row>
    <row r="2277" spans="1:71" x14ac:dyDescent="0.25">
      <c r="A2277"/>
      <c r="AA2277"/>
      <c r="BQ2277" s="100">
        <v>79601</v>
      </c>
      <c r="BR2277" s="95" t="s">
        <v>130</v>
      </c>
      <c r="BS2277" s="95" t="s">
        <v>147</v>
      </c>
    </row>
    <row r="2278" spans="1:71" x14ac:dyDescent="0.25">
      <c r="A2278"/>
      <c r="AA2278"/>
      <c r="BQ2278" s="100">
        <v>79603</v>
      </c>
      <c r="BR2278" s="95" t="s">
        <v>130</v>
      </c>
      <c r="BS2278" s="95" t="s">
        <v>147</v>
      </c>
    </row>
    <row r="2279" spans="1:71" x14ac:dyDescent="0.25">
      <c r="A2279"/>
      <c r="AA2279"/>
      <c r="BQ2279" s="100">
        <v>79604</v>
      </c>
      <c r="BR2279" s="95" t="s">
        <v>130</v>
      </c>
      <c r="BS2279" s="95" t="s">
        <v>147</v>
      </c>
    </row>
    <row r="2280" spans="1:71" x14ac:dyDescent="0.25">
      <c r="A2280"/>
      <c r="AA2280"/>
      <c r="BQ2280" s="100">
        <v>79607</v>
      </c>
      <c r="BR2280" s="95" t="s">
        <v>130</v>
      </c>
      <c r="BS2280" s="95" t="s">
        <v>147</v>
      </c>
    </row>
    <row r="2281" spans="1:71" x14ac:dyDescent="0.25">
      <c r="A2281"/>
      <c r="AA2281"/>
      <c r="BQ2281" s="100">
        <v>79802</v>
      </c>
      <c r="BR2281" s="95" t="s">
        <v>130</v>
      </c>
      <c r="BS2281" s="95" t="s">
        <v>147</v>
      </c>
    </row>
    <row r="2282" spans="1:71" x14ac:dyDescent="0.25">
      <c r="A2282"/>
      <c r="AA2282"/>
      <c r="BQ2282" s="100">
        <v>79803</v>
      </c>
      <c r="BR2282" s="95" t="s">
        <v>130</v>
      </c>
      <c r="BS2282" s="95" t="s">
        <v>147</v>
      </c>
    </row>
    <row r="2283" spans="1:71" x14ac:dyDescent="0.25">
      <c r="A2283"/>
      <c r="AA2283"/>
      <c r="BQ2283" s="100">
        <v>79804</v>
      </c>
      <c r="BR2283" s="95" t="s">
        <v>130</v>
      </c>
      <c r="BS2283" s="95" t="s">
        <v>147</v>
      </c>
    </row>
    <row r="2284" spans="1:71" x14ac:dyDescent="0.25">
      <c r="A2284"/>
      <c r="AA2284"/>
      <c r="BQ2284" s="100">
        <v>79805</v>
      </c>
      <c r="BR2284" s="95" t="s">
        <v>130</v>
      </c>
      <c r="BS2284" s="95" t="s">
        <v>147</v>
      </c>
    </row>
    <row r="2285" spans="1:71" x14ac:dyDescent="0.25">
      <c r="A2285"/>
      <c r="AA2285"/>
      <c r="BQ2285" s="100">
        <v>79806</v>
      </c>
      <c r="BR2285" s="95" t="s">
        <v>130</v>
      </c>
      <c r="BS2285" s="95" t="s">
        <v>147</v>
      </c>
    </row>
    <row r="2286" spans="1:71" x14ac:dyDescent="0.25">
      <c r="A2286"/>
      <c r="AA2286"/>
      <c r="BQ2286" s="100">
        <v>79807</v>
      </c>
      <c r="BR2286" s="95" t="s">
        <v>130</v>
      </c>
      <c r="BS2286" s="95" t="s">
        <v>147</v>
      </c>
    </row>
    <row r="2287" spans="1:71" x14ac:dyDescent="0.25">
      <c r="A2287"/>
      <c r="AA2287"/>
      <c r="BQ2287" s="100">
        <v>79808</v>
      </c>
      <c r="BR2287" s="95" t="s">
        <v>130</v>
      </c>
      <c r="BS2287" s="95" t="s">
        <v>147</v>
      </c>
    </row>
    <row r="2288" spans="1:71" x14ac:dyDescent="0.25">
      <c r="A2288"/>
      <c r="AA2288"/>
      <c r="BQ2288" s="100">
        <v>79809</v>
      </c>
      <c r="BR2288" s="95" t="s">
        <v>130</v>
      </c>
      <c r="BS2288" s="95" t="s">
        <v>147</v>
      </c>
    </row>
    <row r="2289" spans="1:71" x14ac:dyDescent="0.25">
      <c r="A2289"/>
      <c r="AA2289"/>
      <c r="BQ2289" s="100">
        <v>79811</v>
      </c>
      <c r="BR2289" s="95" t="s">
        <v>130</v>
      </c>
      <c r="BS2289" s="95" t="s">
        <v>147</v>
      </c>
    </row>
    <row r="2290" spans="1:71" x14ac:dyDescent="0.25">
      <c r="A2290"/>
      <c r="AA2290"/>
      <c r="BQ2290" s="100">
        <v>79812</v>
      </c>
      <c r="BR2290" s="95" t="s">
        <v>130</v>
      </c>
      <c r="BS2290" s="95" t="s">
        <v>147</v>
      </c>
    </row>
    <row r="2291" spans="1:71" x14ac:dyDescent="0.25">
      <c r="A2291"/>
      <c r="AA2291"/>
      <c r="BQ2291" s="100">
        <v>79813</v>
      </c>
      <c r="BR2291" s="95" t="s">
        <v>130</v>
      </c>
      <c r="BS2291" s="95" t="s">
        <v>147</v>
      </c>
    </row>
    <row r="2292" spans="1:71" x14ac:dyDescent="0.25">
      <c r="A2292"/>
      <c r="AA2292"/>
      <c r="BQ2292" s="100">
        <v>79814</v>
      </c>
      <c r="BR2292" s="95" t="s">
        <v>130</v>
      </c>
      <c r="BS2292" s="95" t="s">
        <v>147</v>
      </c>
    </row>
    <row r="2293" spans="1:71" x14ac:dyDescent="0.25">
      <c r="A2293"/>
      <c r="AA2293"/>
      <c r="BQ2293" s="100">
        <v>79816</v>
      </c>
      <c r="BR2293" s="95" t="s">
        <v>130</v>
      </c>
      <c r="BS2293" s="95" t="s">
        <v>147</v>
      </c>
    </row>
    <row r="2294" spans="1:71" x14ac:dyDescent="0.25">
      <c r="A2294"/>
      <c r="AA2294"/>
      <c r="BQ2294" s="100">
        <v>79817</v>
      </c>
      <c r="BR2294" s="95" t="s">
        <v>130</v>
      </c>
      <c r="BS2294" s="95" t="s">
        <v>147</v>
      </c>
    </row>
    <row r="2295" spans="1:71" x14ac:dyDescent="0.25">
      <c r="A2295"/>
      <c r="AA2295"/>
      <c r="BQ2295" s="100">
        <v>79821</v>
      </c>
      <c r="BR2295" s="95" t="s">
        <v>130</v>
      </c>
      <c r="BS2295" s="95" t="s">
        <v>147</v>
      </c>
    </row>
    <row r="2296" spans="1:71" x14ac:dyDescent="0.25">
      <c r="A2296"/>
      <c r="AA2296"/>
      <c r="BQ2296" s="100">
        <v>79823</v>
      </c>
      <c r="BR2296" s="95" t="s">
        <v>130</v>
      </c>
      <c r="BS2296" s="95" t="s">
        <v>147</v>
      </c>
    </row>
    <row r="2297" spans="1:71" x14ac:dyDescent="0.25">
      <c r="A2297"/>
      <c r="AA2297"/>
      <c r="BQ2297" s="100">
        <v>79824</v>
      </c>
      <c r="BR2297" s="95" t="s">
        <v>130</v>
      </c>
      <c r="BS2297" s="95" t="s">
        <v>147</v>
      </c>
    </row>
    <row r="2298" spans="1:71" x14ac:dyDescent="0.25">
      <c r="A2298"/>
      <c r="AA2298"/>
      <c r="BQ2298" s="100">
        <v>79825</v>
      </c>
      <c r="BR2298" s="95" t="s">
        <v>130</v>
      </c>
      <c r="BS2298" s="95" t="s">
        <v>147</v>
      </c>
    </row>
    <row r="2299" spans="1:71" x14ac:dyDescent="0.25">
      <c r="A2299"/>
      <c r="AA2299"/>
      <c r="BQ2299" s="100">
        <v>79826</v>
      </c>
      <c r="BR2299" s="95" t="s">
        <v>130</v>
      </c>
      <c r="BS2299" s="95" t="s">
        <v>147</v>
      </c>
    </row>
    <row r="2300" spans="1:71" x14ac:dyDescent="0.25">
      <c r="A2300"/>
      <c r="AA2300"/>
      <c r="BQ2300" s="100">
        <v>79827</v>
      </c>
      <c r="BR2300" s="95" t="s">
        <v>130</v>
      </c>
      <c r="BS2300" s="95" t="s">
        <v>147</v>
      </c>
    </row>
    <row r="2301" spans="1:71" x14ac:dyDescent="0.25">
      <c r="A2301"/>
      <c r="AA2301"/>
      <c r="BQ2301" s="100">
        <v>79828</v>
      </c>
      <c r="BR2301" s="95" t="s">
        <v>130</v>
      </c>
      <c r="BS2301" s="95" t="s">
        <v>147</v>
      </c>
    </row>
    <row r="2302" spans="1:71" x14ac:dyDescent="0.25">
      <c r="A2302"/>
      <c r="AA2302"/>
      <c r="BQ2302" s="100">
        <v>79829</v>
      </c>
      <c r="BR2302" s="95" t="s">
        <v>130</v>
      </c>
      <c r="BS2302" s="95" t="s">
        <v>147</v>
      </c>
    </row>
    <row r="2303" spans="1:71" x14ac:dyDescent="0.25">
      <c r="A2303"/>
      <c r="AA2303"/>
      <c r="BQ2303" s="100">
        <v>79830</v>
      </c>
      <c r="BR2303" s="95" t="s">
        <v>130</v>
      </c>
      <c r="BS2303" s="95" t="s">
        <v>147</v>
      </c>
    </row>
    <row r="2304" spans="1:71" x14ac:dyDescent="0.25">
      <c r="A2304"/>
      <c r="AA2304"/>
      <c r="BQ2304" s="100">
        <v>79841</v>
      </c>
      <c r="BR2304" s="95" t="s">
        <v>130</v>
      </c>
      <c r="BS2304" s="95" t="s">
        <v>147</v>
      </c>
    </row>
    <row r="2305" spans="1:71" x14ac:dyDescent="0.25">
      <c r="A2305"/>
      <c r="AA2305"/>
      <c r="BQ2305" s="100">
        <v>79842</v>
      </c>
      <c r="BR2305" s="95" t="s">
        <v>130</v>
      </c>
      <c r="BS2305" s="95" t="s">
        <v>147</v>
      </c>
    </row>
    <row r="2306" spans="1:71" x14ac:dyDescent="0.25">
      <c r="A2306"/>
      <c r="AA2306"/>
      <c r="BQ2306" s="100">
        <v>79843</v>
      </c>
      <c r="BR2306" s="95" t="s">
        <v>130</v>
      </c>
      <c r="BS2306" s="95" t="s">
        <v>147</v>
      </c>
    </row>
    <row r="2307" spans="1:71" x14ac:dyDescent="0.25">
      <c r="A2307"/>
      <c r="AA2307"/>
      <c r="BQ2307" s="100">
        <v>79844</v>
      </c>
      <c r="BR2307" s="95" t="s">
        <v>130</v>
      </c>
      <c r="BS2307" s="95" t="s">
        <v>147</v>
      </c>
    </row>
    <row r="2308" spans="1:71" x14ac:dyDescent="0.25">
      <c r="A2308"/>
      <c r="AA2308"/>
      <c r="BQ2308" s="100">
        <v>79845</v>
      </c>
      <c r="BR2308" s="95" t="s">
        <v>130</v>
      </c>
      <c r="BS2308" s="95" t="s">
        <v>147</v>
      </c>
    </row>
    <row r="2309" spans="1:71" x14ac:dyDescent="0.25">
      <c r="A2309"/>
      <c r="AA2309"/>
      <c r="BQ2309" s="100">
        <v>79846</v>
      </c>
      <c r="BR2309" s="95" t="s">
        <v>130</v>
      </c>
      <c r="BS2309" s="95" t="s">
        <v>147</v>
      </c>
    </row>
    <row r="2310" spans="1:71" x14ac:dyDescent="0.25">
      <c r="A2310"/>
      <c r="AA2310"/>
      <c r="BQ2310" s="100">
        <v>79847</v>
      </c>
      <c r="BR2310" s="95" t="s">
        <v>130</v>
      </c>
      <c r="BS2310" s="95" t="s">
        <v>147</v>
      </c>
    </row>
    <row r="2311" spans="1:71" x14ac:dyDescent="0.25">
      <c r="A2311"/>
      <c r="AA2311"/>
      <c r="BQ2311" s="100">
        <v>79848</v>
      </c>
      <c r="BR2311" s="95" t="s">
        <v>130</v>
      </c>
      <c r="BS2311" s="95" t="s">
        <v>147</v>
      </c>
    </row>
    <row r="2312" spans="1:71" x14ac:dyDescent="0.25">
      <c r="A2312"/>
      <c r="AA2312"/>
      <c r="BQ2312" s="100">
        <v>79849</v>
      </c>
      <c r="BR2312" s="95" t="s">
        <v>130</v>
      </c>
      <c r="BS2312" s="95" t="s">
        <v>147</v>
      </c>
    </row>
    <row r="2313" spans="1:71" x14ac:dyDescent="0.25">
      <c r="A2313"/>
      <c r="AA2313"/>
      <c r="BQ2313" s="100">
        <v>79851</v>
      </c>
      <c r="BR2313" s="95" t="s">
        <v>130</v>
      </c>
      <c r="BS2313" s="95" t="s">
        <v>147</v>
      </c>
    </row>
    <row r="2314" spans="1:71" x14ac:dyDescent="0.25">
      <c r="A2314"/>
      <c r="AA2314"/>
      <c r="BQ2314" s="100">
        <v>79852</v>
      </c>
      <c r="BR2314" s="95" t="s">
        <v>130</v>
      </c>
      <c r="BS2314" s="95" t="s">
        <v>147</v>
      </c>
    </row>
    <row r="2315" spans="1:71" x14ac:dyDescent="0.25">
      <c r="A2315"/>
      <c r="AA2315"/>
      <c r="BQ2315" s="100">
        <v>79853</v>
      </c>
      <c r="BR2315" s="95" t="s">
        <v>130</v>
      </c>
      <c r="BS2315" s="95" t="s">
        <v>147</v>
      </c>
    </row>
    <row r="2316" spans="1:71" x14ac:dyDescent="0.25">
      <c r="A2316"/>
      <c r="AA2316"/>
      <c r="BQ2316" s="100">
        <v>79854</v>
      </c>
      <c r="BR2316" s="95" t="s">
        <v>130</v>
      </c>
      <c r="BS2316" s="95" t="s">
        <v>147</v>
      </c>
    </row>
    <row r="2317" spans="1:71" x14ac:dyDescent="0.25">
      <c r="A2317"/>
      <c r="AA2317"/>
      <c r="BQ2317" s="100">
        <v>79855</v>
      </c>
      <c r="BR2317" s="95" t="s">
        <v>130</v>
      </c>
      <c r="BS2317" s="95" t="s">
        <v>147</v>
      </c>
    </row>
    <row r="2318" spans="1:71" x14ac:dyDescent="0.25">
      <c r="A2318"/>
      <c r="AA2318"/>
      <c r="BQ2318" s="100">
        <v>79856</v>
      </c>
      <c r="BR2318" s="95" t="s">
        <v>130</v>
      </c>
      <c r="BS2318" s="95" t="s">
        <v>147</v>
      </c>
    </row>
    <row r="2319" spans="1:71" x14ac:dyDescent="0.25">
      <c r="A2319"/>
      <c r="AA2319"/>
      <c r="BQ2319" s="100">
        <v>79857</v>
      </c>
      <c r="BR2319" s="95" t="s">
        <v>130</v>
      </c>
      <c r="BS2319" s="95" t="s">
        <v>147</v>
      </c>
    </row>
    <row r="2320" spans="1:71" x14ac:dyDescent="0.25">
      <c r="A2320"/>
      <c r="AA2320"/>
      <c r="BQ2320" s="100">
        <v>79858</v>
      </c>
      <c r="BR2320" s="95" t="s">
        <v>130</v>
      </c>
      <c r="BS2320" s="95" t="s">
        <v>147</v>
      </c>
    </row>
    <row r="2321" spans="1:71" x14ac:dyDescent="0.25">
      <c r="A2321"/>
      <c r="AA2321"/>
      <c r="BQ2321" s="100">
        <v>79861</v>
      </c>
      <c r="BR2321" s="95" t="s">
        <v>130</v>
      </c>
      <c r="BS2321" s="95" t="s">
        <v>147</v>
      </c>
    </row>
    <row r="2322" spans="1:71" x14ac:dyDescent="0.25">
      <c r="A2322"/>
      <c r="AA2322"/>
      <c r="BQ2322" s="100">
        <v>79862</v>
      </c>
      <c r="BR2322" s="95" t="s">
        <v>130</v>
      </c>
      <c r="BS2322" s="95" t="s">
        <v>147</v>
      </c>
    </row>
    <row r="2323" spans="1:71" x14ac:dyDescent="0.25">
      <c r="A2323"/>
      <c r="AA2323"/>
      <c r="BQ2323" s="96"/>
      <c r="BR2323" s="96"/>
      <c r="BS2323" s="96"/>
    </row>
    <row r="2324" spans="1:71" x14ac:dyDescent="0.25">
      <c r="A2324"/>
      <c r="AA2324"/>
    </row>
    <row r="2325" spans="1:71" x14ac:dyDescent="0.25">
      <c r="A2325"/>
      <c r="AA2325"/>
    </row>
    <row r="2326" spans="1:71" x14ac:dyDescent="0.25">
      <c r="A2326"/>
      <c r="AA2326"/>
    </row>
    <row r="2327" spans="1:71" x14ac:dyDescent="0.25">
      <c r="A2327"/>
      <c r="AA2327"/>
    </row>
    <row r="2328" spans="1:71" x14ac:dyDescent="0.25">
      <c r="A2328"/>
      <c r="AA2328"/>
    </row>
    <row r="2329" spans="1:71" x14ac:dyDescent="0.25">
      <c r="A2329"/>
      <c r="AA2329"/>
    </row>
    <row r="2330" spans="1:71" x14ac:dyDescent="0.25">
      <c r="A2330"/>
      <c r="AA2330"/>
    </row>
    <row r="2331" spans="1:71" x14ac:dyDescent="0.25">
      <c r="A2331"/>
      <c r="AA2331"/>
    </row>
    <row r="2332" spans="1:71" x14ac:dyDescent="0.25">
      <c r="A2332"/>
      <c r="AA2332"/>
    </row>
    <row r="2333" spans="1:71" x14ac:dyDescent="0.25">
      <c r="A2333"/>
      <c r="AA2333"/>
    </row>
    <row r="2334" spans="1:71" x14ac:dyDescent="0.25">
      <c r="A2334"/>
      <c r="AA2334"/>
    </row>
    <row r="2335" spans="1:71" x14ac:dyDescent="0.25">
      <c r="A2335"/>
      <c r="AA2335"/>
    </row>
    <row r="2336" spans="1:71" x14ac:dyDescent="0.25">
      <c r="A2336"/>
      <c r="AA2336"/>
    </row>
    <row r="2337" spans="1:27" x14ac:dyDescent="0.25">
      <c r="A2337"/>
      <c r="AA2337"/>
    </row>
    <row r="2338" spans="1:27" x14ac:dyDescent="0.25">
      <c r="A2338"/>
      <c r="AA2338"/>
    </row>
    <row r="2339" spans="1:27" x14ac:dyDescent="0.25">
      <c r="A2339"/>
      <c r="AA2339"/>
    </row>
    <row r="2340" spans="1:27" x14ac:dyDescent="0.25">
      <c r="A2340"/>
      <c r="AA2340"/>
    </row>
    <row r="2341" spans="1:27" x14ac:dyDescent="0.25">
      <c r="A2341"/>
      <c r="AA2341"/>
    </row>
    <row r="2342" spans="1:27" x14ac:dyDescent="0.25">
      <c r="A2342"/>
      <c r="AA2342"/>
    </row>
    <row r="2343" spans="1:27" x14ac:dyDescent="0.25">
      <c r="A2343"/>
      <c r="AA2343"/>
    </row>
    <row r="2344" spans="1:27" x14ac:dyDescent="0.25">
      <c r="A2344"/>
      <c r="AA2344"/>
    </row>
    <row r="2345" spans="1:27" x14ac:dyDescent="0.25">
      <c r="A2345"/>
      <c r="AA2345"/>
    </row>
    <row r="2346" spans="1:27" x14ac:dyDescent="0.25">
      <c r="A2346"/>
      <c r="AA2346"/>
    </row>
    <row r="2347" spans="1:27" x14ac:dyDescent="0.25">
      <c r="A2347"/>
      <c r="AA2347"/>
    </row>
    <row r="2348" spans="1:27" x14ac:dyDescent="0.25">
      <c r="A2348"/>
      <c r="AA2348"/>
    </row>
    <row r="2349" spans="1:27" x14ac:dyDescent="0.25">
      <c r="A2349"/>
      <c r="AA2349"/>
    </row>
    <row r="2350" spans="1:27" x14ac:dyDescent="0.25">
      <c r="A2350"/>
      <c r="AA2350"/>
    </row>
    <row r="2351" spans="1:27" x14ac:dyDescent="0.25">
      <c r="A2351"/>
      <c r="AA2351"/>
    </row>
    <row r="2352" spans="1:27" x14ac:dyDescent="0.25">
      <c r="A2352"/>
      <c r="AA2352"/>
    </row>
    <row r="2353" spans="1:27" x14ac:dyDescent="0.25">
      <c r="A2353"/>
      <c r="AA2353"/>
    </row>
    <row r="2354" spans="1:27" x14ac:dyDescent="0.25">
      <c r="A2354"/>
      <c r="AA2354"/>
    </row>
    <row r="2355" spans="1:27" x14ac:dyDescent="0.25">
      <c r="A2355"/>
      <c r="AA2355"/>
    </row>
    <row r="2356" spans="1:27" x14ac:dyDescent="0.25">
      <c r="A2356"/>
      <c r="AA2356"/>
    </row>
    <row r="2357" spans="1:27" x14ac:dyDescent="0.25">
      <c r="A2357"/>
      <c r="AA2357"/>
    </row>
    <row r="2358" spans="1:27" x14ac:dyDescent="0.25">
      <c r="A2358"/>
      <c r="AA2358"/>
    </row>
    <row r="2359" spans="1:27" x14ac:dyDescent="0.25">
      <c r="A2359"/>
      <c r="AA2359"/>
    </row>
    <row r="2360" spans="1:27" x14ac:dyDescent="0.25">
      <c r="A2360"/>
      <c r="AA2360"/>
    </row>
    <row r="2361" spans="1:27" x14ac:dyDescent="0.25">
      <c r="A2361"/>
      <c r="AA2361"/>
    </row>
    <row r="2362" spans="1:27" x14ac:dyDescent="0.25">
      <c r="A2362"/>
      <c r="AA2362"/>
    </row>
    <row r="2363" spans="1:27" x14ac:dyDescent="0.25">
      <c r="A2363"/>
      <c r="AA2363"/>
    </row>
    <row r="2364" spans="1:27" x14ac:dyDescent="0.25">
      <c r="A2364"/>
      <c r="AA2364"/>
    </row>
    <row r="2365" spans="1:27" x14ac:dyDescent="0.25">
      <c r="A2365"/>
      <c r="AA2365"/>
    </row>
    <row r="2366" spans="1:27" x14ac:dyDescent="0.25">
      <c r="A2366"/>
      <c r="AA2366"/>
    </row>
    <row r="2367" spans="1:27" x14ac:dyDescent="0.25">
      <c r="A2367"/>
      <c r="AA2367"/>
    </row>
    <row r="2368" spans="1:27" x14ac:dyDescent="0.25">
      <c r="A2368"/>
      <c r="AA2368"/>
    </row>
    <row r="2369" spans="1:27" x14ac:dyDescent="0.25">
      <c r="A2369"/>
      <c r="AA2369"/>
    </row>
    <row r="2370" spans="1:27" x14ac:dyDescent="0.25">
      <c r="A2370"/>
      <c r="AA2370"/>
    </row>
    <row r="2371" spans="1:27" x14ac:dyDescent="0.25">
      <c r="A2371"/>
      <c r="AA2371"/>
    </row>
    <row r="2372" spans="1:27" x14ac:dyDescent="0.25">
      <c r="A2372"/>
      <c r="AA2372"/>
    </row>
    <row r="2373" spans="1:27" x14ac:dyDescent="0.25">
      <c r="A2373"/>
      <c r="AA2373"/>
    </row>
    <row r="2374" spans="1:27" x14ac:dyDescent="0.25">
      <c r="A2374"/>
      <c r="AA2374"/>
    </row>
    <row r="2375" spans="1:27" x14ac:dyDescent="0.25">
      <c r="A2375"/>
      <c r="AA2375"/>
    </row>
    <row r="2376" spans="1:27" x14ac:dyDescent="0.25">
      <c r="A2376"/>
      <c r="AA2376"/>
    </row>
    <row r="2377" spans="1:27" x14ac:dyDescent="0.25">
      <c r="A2377"/>
      <c r="AA2377"/>
    </row>
    <row r="2378" spans="1:27" x14ac:dyDescent="0.25">
      <c r="A2378"/>
      <c r="AA2378"/>
    </row>
    <row r="2379" spans="1:27" x14ac:dyDescent="0.25">
      <c r="A2379"/>
      <c r="AA2379"/>
    </row>
    <row r="2380" spans="1:27" x14ac:dyDescent="0.25">
      <c r="A2380"/>
      <c r="AA2380"/>
    </row>
    <row r="2381" spans="1:27" x14ac:dyDescent="0.25">
      <c r="A2381"/>
      <c r="AA2381"/>
    </row>
    <row r="2382" spans="1:27" x14ac:dyDescent="0.25">
      <c r="A2382"/>
      <c r="AA2382"/>
    </row>
    <row r="2383" spans="1:27" x14ac:dyDescent="0.25">
      <c r="A2383"/>
      <c r="AA2383"/>
    </row>
    <row r="2384" spans="1:27" x14ac:dyDescent="0.25">
      <c r="A2384"/>
      <c r="AA2384"/>
    </row>
    <row r="2385" spans="1:27" x14ac:dyDescent="0.25">
      <c r="A2385"/>
      <c r="AA2385"/>
    </row>
    <row r="2386" spans="1:27" x14ac:dyDescent="0.25">
      <c r="A2386"/>
      <c r="AA2386"/>
    </row>
    <row r="2387" spans="1:27" x14ac:dyDescent="0.25">
      <c r="A2387"/>
      <c r="AA2387"/>
    </row>
    <row r="2388" spans="1:27" x14ac:dyDescent="0.25">
      <c r="A2388"/>
      <c r="AA2388"/>
    </row>
    <row r="2389" spans="1:27" x14ac:dyDescent="0.25">
      <c r="A2389"/>
      <c r="AA2389"/>
    </row>
    <row r="2390" spans="1:27" x14ac:dyDescent="0.25">
      <c r="A2390"/>
      <c r="AA2390"/>
    </row>
    <row r="2391" spans="1:27" x14ac:dyDescent="0.25">
      <c r="A2391"/>
      <c r="AA2391"/>
    </row>
    <row r="2392" spans="1:27" x14ac:dyDescent="0.25">
      <c r="A2392"/>
      <c r="AA2392"/>
    </row>
    <row r="2393" spans="1:27" x14ac:dyDescent="0.25">
      <c r="A2393"/>
      <c r="AA2393"/>
    </row>
    <row r="2394" spans="1:27" x14ac:dyDescent="0.25">
      <c r="A2394"/>
      <c r="AA2394"/>
    </row>
    <row r="2395" spans="1:27" x14ac:dyDescent="0.25">
      <c r="A2395"/>
      <c r="AA2395"/>
    </row>
    <row r="2396" spans="1:27" x14ac:dyDescent="0.25">
      <c r="A2396"/>
      <c r="AA2396"/>
    </row>
    <row r="2397" spans="1:27" x14ac:dyDescent="0.25">
      <c r="A2397"/>
      <c r="AA2397"/>
    </row>
    <row r="2398" spans="1:27" x14ac:dyDescent="0.25">
      <c r="A2398"/>
      <c r="AA2398"/>
    </row>
    <row r="2399" spans="1:27" x14ac:dyDescent="0.25">
      <c r="A2399"/>
      <c r="AA2399"/>
    </row>
    <row r="2400" spans="1:27" x14ac:dyDescent="0.25">
      <c r="A2400"/>
      <c r="AA2400"/>
    </row>
    <row r="2401" spans="1:27" x14ac:dyDescent="0.25">
      <c r="A2401"/>
      <c r="AA2401"/>
    </row>
    <row r="2402" spans="1:27" x14ac:dyDescent="0.25">
      <c r="A2402"/>
      <c r="AA2402"/>
    </row>
    <row r="2403" spans="1:27" x14ac:dyDescent="0.25">
      <c r="A2403"/>
      <c r="AA2403"/>
    </row>
    <row r="2404" spans="1:27" x14ac:dyDescent="0.25">
      <c r="A2404"/>
      <c r="AA2404"/>
    </row>
    <row r="2405" spans="1:27" x14ac:dyDescent="0.25">
      <c r="A2405"/>
      <c r="AA2405"/>
    </row>
    <row r="2406" spans="1:27" x14ac:dyDescent="0.25">
      <c r="A2406"/>
      <c r="AA2406"/>
    </row>
    <row r="2407" spans="1:27" x14ac:dyDescent="0.25">
      <c r="A2407"/>
      <c r="AA2407"/>
    </row>
    <row r="2408" spans="1:27" x14ac:dyDescent="0.25">
      <c r="A2408"/>
      <c r="AA2408"/>
    </row>
    <row r="2409" spans="1:27" x14ac:dyDescent="0.25">
      <c r="A2409"/>
      <c r="AA2409"/>
    </row>
    <row r="2410" spans="1:27" x14ac:dyDescent="0.25">
      <c r="A2410"/>
      <c r="AA2410"/>
    </row>
    <row r="2411" spans="1:27" x14ac:dyDescent="0.25">
      <c r="A2411"/>
      <c r="AA2411"/>
    </row>
    <row r="2412" spans="1:27" x14ac:dyDescent="0.25">
      <c r="A2412"/>
      <c r="AA2412"/>
    </row>
    <row r="2413" spans="1:27" x14ac:dyDescent="0.25">
      <c r="A2413"/>
      <c r="AA2413"/>
    </row>
    <row r="2414" spans="1:27" x14ac:dyDescent="0.25">
      <c r="A2414"/>
      <c r="AA2414"/>
    </row>
    <row r="2415" spans="1:27" x14ac:dyDescent="0.25">
      <c r="A2415"/>
      <c r="AA2415"/>
    </row>
    <row r="2416" spans="1:27" x14ac:dyDescent="0.25">
      <c r="A2416"/>
      <c r="AA2416"/>
    </row>
    <row r="2417" spans="1:27" x14ac:dyDescent="0.25">
      <c r="A2417"/>
      <c r="AA2417"/>
    </row>
    <row r="2418" spans="1:27" x14ac:dyDescent="0.25">
      <c r="A2418"/>
      <c r="AA2418"/>
    </row>
    <row r="2419" spans="1:27" x14ac:dyDescent="0.25">
      <c r="A2419"/>
      <c r="AA2419"/>
    </row>
    <row r="2420" spans="1:27" x14ac:dyDescent="0.25">
      <c r="A2420"/>
      <c r="AA2420"/>
    </row>
    <row r="2421" spans="1:27" x14ac:dyDescent="0.25">
      <c r="A2421"/>
      <c r="AA2421"/>
    </row>
    <row r="2422" spans="1:27" x14ac:dyDescent="0.25">
      <c r="A2422"/>
      <c r="AA2422"/>
    </row>
    <row r="2423" spans="1:27" x14ac:dyDescent="0.25">
      <c r="A2423"/>
      <c r="AA2423"/>
    </row>
    <row r="2424" spans="1:27" x14ac:dyDescent="0.25">
      <c r="A2424"/>
      <c r="AA2424"/>
    </row>
    <row r="2425" spans="1:27" x14ac:dyDescent="0.25">
      <c r="A2425"/>
      <c r="AA2425"/>
    </row>
    <row r="2426" spans="1:27" x14ac:dyDescent="0.25">
      <c r="A2426"/>
      <c r="AA2426"/>
    </row>
    <row r="2427" spans="1:27" x14ac:dyDescent="0.25">
      <c r="A2427"/>
      <c r="AA2427"/>
    </row>
    <row r="2428" spans="1:27" x14ac:dyDescent="0.25">
      <c r="A2428"/>
      <c r="AA2428"/>
    </row>
    <row r="2429" spans="1:27" x14ac:dyDescent="0.25">
      <c r="A2429"/>
      <c r="AA2429"/>
    </row>
    <row r="2430" spans="1:27" x14ac:dyDescent="0.25">
      <c r="A2430"/>
      <c r="AA2430"/>
    </row>
    <row r="2431" spans="1:27" x14ac:dyDescent="0.25">
      <c r="A2431"/>
      <c r="AA2431"/>
    </row>
    <row r="2432" spans="1:27" x14ac:dyDescent="0.25">
      <c r="A2432"/>
      <c r="AA2432"/>
    </row>
    <row r="2433" spans="1:27" x14ac:dyDescent="0.25">
      <c r="A2433"/>
      <c r="AA2433"/>
    </row>
    <row r="2434" spans="1:27" x14ac:dyDescent="0.25">
      <c r="A2434"/>
      <c r="AA2434"/>
    </row>
    <row r="2435" spans="1:27" x14ac:dyDescent="0.25">
      <c r="A2435"/>
      <c r="AA2435"/>
    </row>
    <row r="2436" spans="1:27" x14ac:dyDescent="0.25">
      <c r="A2436"/>
      <c r="AA2436"/>
    </row>
    <row r="2437" spans="1:27" x14ac:dyDescent="0.25">
      <c r="A2437"/>
      <c r="AA2437"/>
    </row>
    <row r="2438" spans="1:27" x14ac:dyDescent="0.25">
      <c r="A2438"/>
      <c r="AA2438"/>
    </row>
    <row r="2439" spans="1:27" x14ac:dyDescent="0.25">
      <c r="A2439"/>
      <c r="AA2439"/>
    </row>
    <row r="2440" spans="1:27" x14ac:dyDescent="0.25">
      <c r="A2440"/>
      <c r="AA2440"/>
    </row>
    <row r="2441" spans="1:27" x14ac:dyDescent="0.25">
      <c r="A2441"/>
      <c r="AA2441"/>
    </row>
    <row r="2442" spans="1:27" x14ac:dyDescent="0.25">
      <c r="A2442"/>
      <c r="AA2442"/>
    </row>
    <row r="2443" spans="1:27" x14ac:dyDescent="0.25">
      <c r="A2443"/>
      <c r="AA2443"/>
    </row>
    <row r="2444" spans="1:27" x14ac:dyDescent="0.25">
      <c r="A2444"/>
      <c r="AA2444"/>
    </row>
    <row r="2445" spans="1:27" x14ac:dyDescent="0.25">
      <c r="A2445"/>
      <c r="AA2445"/>
    </row>
    <row r="2446" spans="1:27" x14ac:dyDescent="0.25">
      <c r="A2446"/>
      <c r="AA2446"/>
    </row>
    <row r="2447" spans="1:27" x14ac:dyDescent="0.25">
      <c r="A2447"/>
      <c r="AA2447"/>
    </row>
    <row r="2448" spans="1:27" x14ac:dyDescent="0.25">
      <c r="A2448"/>
      <c r="AA2448"/>
    </row>
    <row r="2449" spans="1:27" x14ac:dyDescent="0.25">
      <c r="A2449"/>
      <c r="AA2449"/>
    </row>
    <row r="2450" spans="1:27" x14ac:dyDescent="0.25">
      <c r="A2450"/>
      <c r="AA2450"/>
    </row>
    <row r="2451" spans="1:27" x14ac:dyDescent="0.25">
      <c r="A2451"/>
      <c r="AA2451"/>
    </row>
    <row r="2452" spans="1:27" x14ac:dyDescent="0.25">
      <c r="A2452"/>
      <c r="AA2452"/>
    </row>
    <row r="2453" spans="1:27" x14ac:dyDescent="0.25">
      <c r="A2453"/>
      <c r="AA2453"/>
    </row>
    <row r="2454" spans="1:27" x14ac:dyDescent="0.25">
      <c r="A2454"/>
      <c r="AA2454"/>
    </row>
    <row r="2455" spans="1:27" x14ac:dyDescent="0.25">
      <c r="A2455"/>
      <c r="AA2455"/>
    </row>
    <row r="2456" spans="1:27" x14ac:dyDescent="0.25">
      <c r="A2456"/>
      <c r="AA2456"/>
    </row>
    <row r="2457" spans="1:27" x14ac:dyDescent="0.25">
      <c r="A2457"/>
      <c r="AA2457"/>
    </row>
    <row r="2458" spans="1:27" x14ac:dyDescent="0.25">
      <c r="A2458"/>
      <c r="AA2458"/>
    </row>
    <row r="2459" spans="1:27" x14ac:dyDescent="0.25">
      <c r="A2459"/>
      <c r="AA2459"/>
    </row>
    <row r="2460" spans="1:27" x14ac:dyDescent="0.25">
      <c r="A2460"/>
      <c r="AA2460"/>
    </row>
    <row r="2461" spans="1:27" x14ac:dyDescent="0.25">
      <c r="A2461"/>
      <c r="AA2461"/>
    </row>
    <row r="2462" spans="1:27" x14ac:dyDescent="0.25">
      <c r="A2462"/>
      <c r="AA2462"/>
    </row>
    <row r="2463" spans="1:27" x14ac:dyDescent="0.25">
      <c r="A2463"/>
      <c r="AA2463"/>
    </row>
    <row r="2464" spans="1:27" x14ac:dyDescent="0.25">
      <c r="A2464"/>
      <c r="AA2464"/>
    </row>
    <row r="2465" spans="1:27" x14ac:dyDescent="0.25">
      <c r="A2465"/>
      <c r="AA2465"/>
    </row>
    <row r="2466" spans="1:27" x14ac:dyDescent="0.25">
      <c r="A2466"/>
      <c r="AA2466"/>
    </row>
    <row r="2467" spans="1:27" x14ac:dyDescent="0.25">
      <c r="A2467"/>
      <c r="AA2467"/>
    </row>
    <row r="2468" spans="1:27" x14ac:dyDescent="0.25">
      <c r="A2468"/>
      <c r="AA2468"/>
    </row>
    <row r="2469" spans="1:27" x14ac:dyDescent="0.25">
      <c r="A2469"/>
      <c r="AA2469"/>
    </row>
    <row r="2470" spans="1:27" x14ac:dyDescent="0.25">
      <c r="A2470"/>
      <c r="AA2470"/>
    </row>
    <row r="2471" spans="1:27" x14ac:dyDescent="0.25">
      <c r="A2471"/>
      <c r="AA2471"/>
    </row>
    <row r="2472" spans="1:27" x14ac:dyDescent="0.25">
      <c r="A2472"/>
      <c r="AA2472"/>
    </row>
    <row r="2473" spans="1:27" x14ac:dyDescent="0.25">
      <c r="A2473"/>
      <c r="AA2473"/>
    </row>
    <row r="2474" spans="1:27" x14ac:dyDescent="0.25">
      <c r="A2474"/>
      <c r="AA2474"/>
    </row>
    <row r="2475" spans="1:27" x14ac:dyDescent="0.25">
      <c r="A2475"/>
      <c r="AA2475"/>
    </row>
    <row r="2476" spans="1:27" x14ac:dyDescent="0.25">
      <c r="A2476"/>
      <c r="AA2476"/>
    </row>
    <row r="2477" spans="1:27" x14ac:dyDescent="0.25">
      <c r="A2477"/>
      <c r="AA2477"/>
    </row>
    <row r="2478" spans="1:27" x14ac:dyDescent="0.25">
      <c r="A2478"/>
      <c r="AA2478"/>
    </row>
    <row r="2479" spans="1:27" x14ac:dyDescent="0.25">
      <c r="A2479"/>
      <c r="AA2479"/>
    </row>
    <row r="2480" spans="1:27" x14ac:dyDescent="0.25">
      <c r="A2480"/>
      <c r="AA2480"/>
    </row>
    <row r="2481" spans="1:27" x14ac:dyDescent="0.25">
      <c r="A2481"/>
      <c r="AA2481"/>
    </row>
    <row r="2482" spans="1:27" x14ac:dyDescent="0.25">
      <c r="A2482"/>
      <c r="AA2482"/>
    </row>
    <row r="2483" spans="1:27" x14ac:dyDescent="0.25">
      <c r="A2483"/>
      <c r="AA2483"/>
    </row>
    <row r="2484" spans="1:27" x14ac:dyDescent="0.25">
      <c r="A2484"/>
      <c r="AA2484"/>
    </row>
    <row r="2485" spans="1:27" x14ac:dyDescent="0.25">
      <c r="A2485"/>
      <c r="AA2485"/>
    </row>
    <row r="2486" spans="1:27" x14ac:dyDescent="0.25">
      <c r="A2486"/>
      <c r="AA2486"/>
    </row>
    <row r="2487" spans="1:27" x14ac:dyDescent="0.25">
      <c r="A2487"/>
      <c r="AA2487"/>
    </row>
    <row r="2488" spans="1:27" x14ac:dyDescent="0.25">
      <c r="A2488"/>
      <c r="AA2488"/>
    </row>
    <row r="2489" spans="1:27" x14ac:dyDescent="0.25">
      <c r="A2489"/>
      <c r="AA2489"/>
    </row>
    <row r="2490" spans="1:27" x14ac:dyDescent="0.25">
      <c r="A2490"/>
      <c r="AA2490"/>
    </row>
    <row r="2491" spans="1:27" x14ac:dyDescent="0.25">
      <c r="A2491"/>
      <c r="AA2491"/>
    </row>
    <row r="2492" spans="1:27" x14ac:dyDescent="0.25">
      <c r="A2492"/>
      <c r="AA2492"/>
    </row>
    <row r="2493" spans="1:27" x14ac:dyDescent="0.25">
      <c r="A2493"/>
      <c r="AA2493"/>
    </row>
    <row r="2494" spans="1:27" x14ac:dyDescent="0.25">
      <c r="A2494"/>
      <c r="AA2494"/>
    </row>
    <row r="2495" spans="1:27" x14ac:dyDescent="0.25">
      <c r="A2495"/>
      <c r="AA2495"/>
    </row>
    <row r="2496" spans="1:27" x14ac:dyDescent="0.25">
      <c r="A2496"/>
      <c r="AA2496"/>
    </row>
    <row r="2497" spans="1:27" x14ac:dyDescent="0.25">
      <c r="A2497"/>
      <c r="AA2497"/>
    </row>
    <row r="2498" spans="1:27" x14ac:dyDescent="0.25">
      <c r="A2498"/>
      <c r="AA2498"/>
    </row>
    <row r="2499" spans="1:27" x14ac:dyDescent="0.25">
      <c r="A2499"/>
      <c r="AA2499"/>
    </row>
    <row r="2500" spans="1:27" x14ac:dyDescent="0.25">
      <c r="A2500"/>
      <c r="AA2500"/>
    </row>
    <row r="2501" spans="1:27" x14ac:dyDescent="0.25">
      <c r="A2501"/>
      <c r="AA2501"/>
    </row>
    <row r="2502" spans="1:27" x14ac:dyDescent="0.25">
      <c r="A2502"/>
      <c r="AA2502"/>
    </row>
    <row r="2503" spans="1:27" x14ac:dyDescent="0.25">
      <c r="A2503"/>
      <c r="AA2503"/>
    </row>
    <row r="2504" spans="1:27" x14ac:dyDescent="0.25">
      <c r="A2504"/>
      <c r="AA2504"/>
    </row>
    <row r="2505" spans="1:27" x14ac:dyDescent="0.25">
      <c r="A2505"/>
      <c r="AA2505"/>
    </row>
    <row r="2506" spans="1:27" x14ac:dyDescent="0.25">
      <c r="A2506"/>
      <c r="AA2506"/>
    </row>
    <row r="2507" spans="1:27" x14ac:dyDescent="0.25">
      <c r="A2507"/>
      <c r="AA2507"/>
    </row>
    <row r="2508" spans="1:27" x14ac:dyDescent="0.25">
      <c r="A2508"/>
      <c r="AA2508"/>
    </row>
    <row r="2509" spans="1:27" x14ac:dyDescent="0.25">
      <c r="A2509"/>
      <c r="AA2509"/>
    </row>
    <row r="2510" spans="1:27" x14ac:dyDescent="0.25">
      <c r="A2510"/>
      <c r="AA2510"/>
    </row>
    <row r="2511" spans="1:27" x14ac:dyDescent="0.25">
      <c r="A2511"/>
      <c r="AA2511"/>
    </row>
    <row r="2512" spans="1:27" x14ac:dyDescent="0.25">
      <c r="A2512"/>
      <c r="AA2512"/>
    </row>
    <row r="2513" spans="1:27" x14ac:dyDescent="0.25">
      <c r="A2513"/>
      <c r="AA2513"/>
    </row>
    <row r="2514" spans="1:27" x14ac:dyDescent="0.25">
      <c r="A2514"/>
      <c r="AA2514"/>
    </row>
    <row r="2515" spans="1:27" x14ac:dyDescent="0.25">
      <c r="A2515"/>
      <c r="AA2515"/>
    </row>
    <row r="2516" spans="1:27" x14ac:dyDescent="0.25">
      <c r="A2516"/>
      <c r="AA2516"/>
    </row>
    <row r="2517" spans="1:27" x14ac:dyDescent="0.25">
      <c r="A2517"/>
      <c r="AA2517"/>
    </row>
    <row r="2518" spans="1:27" x14ac:dyDescent="0.25">
      <c r="A2518"/>
      <c r="AA2518"/>
    </row>
    <row r="2519" spans="1:27" x14ac:dyDescent="0.25">
      <c r="A2519"/>
      <c r="AA2519"/>
    </row>
    <row r="2520" spans="1:27" x14ac:dyDescent="0.25">
      <c r="A2520"/>
      <c r="AA2520"/>
    </row>
    <row r="2521" spans="1:27" x14ac:dyDescent="0.25">
      <c r="A2521"/>
      <c r="AA2521"/>
    </row>
    <row r="2522" spans="1:27" x14ac:dyDescent="0.25">
      <c r="A2522"/>
      <c r="AA2522"/>
    </row>
    <row r="2523" spans="1:27" x14ac:dyDescent="0.25">
      <c r="A2523"/>
      <c r="AA2523"/>
    </row>
    <row r="2524" spans="1:27" x14ac:dyDescent="0.25">
      <c r="A2524"/>
      <c r="AA2524"/>
    </row>
    <row r="2525" spans="1:27" x14ac:dyDescent="0.25">
      <c r="A2525"/>
      <c r="AA2525"/>
    </row>
    <row r="2526" spans="1:27" x14ac:dyDescent="0.25">
      <c r="A2526"/>
      <c r="AA2526"/>
    </row>
    <row r="2527" spans="1:27" x14ac:dyDescent="0.25">
      <c r="A2527"/>
      <c r="AA2527"/>
    </row>
    <row r="2528" spans="1:27" x14ac:dyDescent="0.25">
      <c r="A2528"/>
      <c r="AA2528"/>
    </row>
    <row r="2529" spans="1:27" x14ac:dyDescent="0.25">
      <c r="A2529"/>
      <c r="AA2529"/>
    </row>
    <row r="2530" spans="1:27" x14ac:dyDescent="0.25">
      <c r="A2530"/>
      <c r="AA2530"/>
    </row>
    <row r="2531" spans="1:27" x14ac:dyDescent="0.25">
      <c r="A2531"/>
      <c r="AA2531"/>
    </row>
    <row r="2532" spans="1:27" x14ac:dyDescent="0.25">
      <c r="A2532"/>
      <c r="AA2532"/>
    </row>
    <row r="2533" spans="1:27" x14ac:dyDescent="0.25">
      <c r="A2533"/>
      <c r="AA2533"/>
    </row>
    <row r="2534" spans="1:27" x14ac:dyDescent="0.25">
      <c r="A2534"/>
      <c r="AA2534"/>
    </row>
    <row r="2535" spans="1:27" x14ac:dyDescent="0.25">
      <c r="A2535"/>
      <c r="AA2535"/>
    </row>
    <row r="2536" spans="1:27" x14ac:dyDescent="0.25">
      <c r="A2536"/>
      <c r="AA2536"/>
    </row>
    <row r="2537" spans="1:27" x14ac:dyDescent="0.25">
      <c r="A2537"/>
      <c r="AA2537"/>
    </row>
    <row r="2538" spans="1:27" x14ac:dyDescent="0.25">
      <c r="A2538"/>
      <c r="AA2538"/>
    </row>
    <row r="2539" spans="1:27" x14ac:dyDescent="0.25">
      <c r="A2539"/>
      <c r="AA2539"/>
    </row>
    <row r="2540" spans="1:27" x14ac:dyDescent="0.25">
      <c r="A2540"/>
      <c r="AA2540"/>
    </row>
    <row r="2541" spans="1:27" x14ac:dyDescent="0.25">
      <c r="A2541"/>
      <c r="AA2541"/>
    </row>
    <row r="2542" spans="1:27" x14ac:dyDescent="0.25">
      <c r="A2542"/>
      <c r="AA2542"/>
    </row>
    <row r="2543" spans="1:27" x14ac:dyDescent="0.25">
      <c r="A2543"/>
      <c r="AA2543"/>
    </row>
    <row r="2544" spans="1:27" x14ac:dyDescent="0.25">
      <c r="A2544"/>
      <c r="AA2544"/>
    </row>
    <row r="2545" spans="1:27" x14ac:dyDescent="0.25">
      <c r="A2545"/>
      <c r="AA2545"/>
    </row>
    <row r="2546" spans="1:27" x14ac:dyDescent="0.25">
      <c r="A2546"/>
      <c r="AA2546"/>
    </row>
    <row r="2547" spans="1:27" x14ac:dyDescent="0.25">
      <c r="A2547"/>
      <c r="AA2547"/>
    </row>
    <row r="2548" spans="1:27" x14ac:dyDescent="0.25">
      <c r="A2548"/>
      <c r="AA2548"/>
    </row>
    <row r="2549" spans="1:27" x14ac:dyDescent="0.25">
      <c r="A2549"/>
      <c r="AA2549"/>
    </row>
    <row r="2550" spans="1:27" x14ac:dyDescent="0.25">
      <c r="A2550"/>
      <c r="AA2550"/>
    </row>
    <row r="2551" spans="1:27" x14ac:dyDescent="0.25">
      <c r="A2551"/>
      <c r="AA2551"/>
    </row>
    <row r="2552" spans="1:27" x14ac:dyDescent="0.25">
      <c r="A2552"/>
      <c r="AA2552"/>
    </row>
    <row r="2553" spans="1:27" x14ac:dyDescent="0.25">
      <c r="A2553"/>
      <c r="AA2553"/>
    </row>
    <row r="2554" spans="1:27" x14ac:dyDescent="0.25">
      <c r="A2554"/>
      <c r="AA2554"/>
    </row>
    <row r="2555" spans="1:27" x14ac:dyDescent="0.25">
      <c r="A2555"/>
      <c r="AA2555"/>
    </row>
    <row r="2556" spans="1:27" x14ac:dyDescent="0.25">
      <c r="A2556"/>
      <c r="AA2556"/>
    </row>
    <row r="2557" spans="1:27" x14ac:dyDescent="0.25">
      <c r="A2557"/>
      <c r="AA2557"/>
    </row>
    <row r="2558" spans="1:27" x14ac:dyDescent="0.25">
      <c r="A2558"/>
      <c r="AA2558"/>
    </row>
    <row r="2559" spans="1:27" x14ac:dyDescent="0.25">
      <c r="A2559"/>
      <c r="AA2559"/>
    </row>
    <row r="2560" spans="1:27" x14ac:dyDescent="0.25">
      <c r="A2560"/>
      <c r="AA2560"/>
    </row>
    <row r="2561" spans="1:27" x14ac:dyDescent="0.25">
      <c r="A2561"/>
      <c r="AA2561"/>
    </row>
    <row r="2562" spans="1:27" x14ac:dyDescent="0.25">
      <c r="A2562"/>
      <c r="AA2562"/>
    </row>
    <row r="2563" spans="1:27" x14ac:dyDescent="0.25">
      <c r="A2563"/>
      <c r="AA2563"/>
    </row>
    <row r="2564" spans="1:27" x14ac:dyDescent="0.25">
      <c r="A2564"/>
      <c r="AA2564"/>
    </row>
    <row r="2565" spans="1:27" x14ac:dyDescent="0.25">
      <c r="A2565"/>
      <c r="AA2565"/>
    </row>
    <row r="2566" spans="1:27" x14ac:dyDescent="0.25">
      <c r="A2566"/>
      <c r="AA2566"/>
    </row>
    <row r="2567" spans="1:27" x14ac:dyDescent="0.25">
      <c r="A2567"/>
      <c r="AA2567"/>
    </row>
    <row r="2568" spans="1:27" x14ac:dyDescent="0.25">
      <c r="A2568"/>
      <c r="AA2568"/>
    </row>
    <row r="2569" spans="1:27" x14ac:dyDescent="0.25">
      <c r="A2569"/>
      <c r="AA2569"/>
    </row>
    <row r="2570" spans="1:27" x14ac:dyDescent="0.25">
      <c r="A2570"/>
      <c r="AA2570"/>
    </row>
    <row r="2571" spans="1:27" x14ac:dyDescent="0.25">
      <c r="A2571"/>
      <c r="AA2571"/>
    </row>
    <row r="2572" spans="1:27" x14ac:dyDescent="0.25">
      <c r="A2572"/>
      <c r="AA2572"/>
    </row>
    <row r="2573" spans="1:27" x14ac:dyDescent="0.25">
      <c r="A2573"/>
      <c r="AA2573"/>
    </row>
    <row r="2574" spans="1:27" x14ac:dyDescent="0.25">
      <c r="A2574"/>
      <c r="AA2574"/>
    </row>
    <row r="2575" spans="1:27" x14ac:dyDescent="0.25">
      <c r="A2575"/>
      <c r="AA2575"/>
    </row>
    <row r="2576" spans="1:27" x14ac:dyDescent="0.25">
      <c r="A2576"/>
      <c r="AA2576"/>
    </row>
    <row r="2577" spans="1:27" x14ac:dyDescent="0.25">
      <c r="A2577"/>
      <c r="AA2577"/>
    </row>
    <row r="2578" spans="1:27" x14ac:dyDescent="0.25">
      <c r="A2578"/>
      <c r="AA2578"/>
    </row>
    <row r="2579" spans="1:27" x14ac:dyDescent="0.25">
      <c r="A2579"/>
      <c r="AA2579"/>
    </row>
    <row r="2580" spans="1:27" x14ac:dyDescent="0.25">
      <c r="A2580"/>
      <c r="AA2580"/>
    </row>
    <row r="2581" spans="1:27" x14ac:dyDescent="0.25">
      <c r="A2581"/>
      <c r="AA2581"/>
    </row>
    <row r="2582" spans="1:27" x14ac:dyDescent="0.25">
      <c r="A2582"/>
      <c r="AA2582"/>
    </row>
    <row r="2583" spans="1:27" x14ac:dyDescent="0.25">
      <c r="A2583"/>
      <c r="AA2583"/>
    </row>
    <row r="2584" spans="1:27" x14ac:dyDescent="0.25">
      <c r="A2584"/>
      <c r="AA2584"/>
    </row>
    <row r="2585" spans="1:27" x14ac:dyDescent="0.25">
      <c r="A2585"/>
      <c r="AA2585"/>
    </row>
    <row r="2586" spans="1:27" x14ac:dyDescent="0.25">
      <c r="A2586"/>
      <c r="AA2586"/>
    </row>
    <row r="2587" spans="1:27" x14ac:dyDescent="0.25">
      <c r="A2587"/>
      <c r="AA2587"/>
    </row>
    <row r="2588" spans="1:27" x14ac:dyDescent="0.25">
      <c r="A2588"/>
      <c r="AA2588"/>
    </row>
    <row r="2589" spans="1:27" x14ac:dyDescent="0.25">
      <c r="A2589"/>
      <c r="AA2589"/>
    </row>
    <row r="2590" spans="1:27" x14ac:dyDescent="0.25">
      <c r="A2590"/>
      <c r="AA2590"/>
    </row>
    <row r="2591" spans="1:27" x14ac:dyDescent="0.25">
      <c r="A2591"/>
      <c r="AA2591"/>
    </row>
    <row r="2592" spans="1:27" x14ac:dyDescent="0.25">
      <c r="A2592"/>
      <c r="AA2592"/>
    </row>
    <row r="2593" spans="1:27" x14ac:dyDescent="0.25">
      <c r="A2593"/>
      <c r="AA2593"/>
    </row>
    <row r="2594" spans="1:27" x14ac:dyDescent="0.25">
      <c r="A2594"/>
      <c r="AA2594"/>
    </row>
    <row r="2595" spans="1:27" x14ac:dyDescent="0.25">
      <c r="A2595"/>
      <c r="AA2595"/>
    </row>
    <row r="2596" spans="1:27" x14ac:dyDescent="0.25">
      <c r="A2596"/>
      <c r="AA2596"/>
    </row>
    <row r="2597" spans="1:27" x14ac:dyDescent="0.25">
      <c r="A2597"/>
      <c r="AA2597"/>
    </row>
    <row r="2598" spans="1:27" x14ac:dyDescent="0.25">
      <c r="A2598"/>
      <c r="AA2598"/>
    </row>
    <row r="2599" spans="1:27" x14ac:dyDescent="0.25">
      <c r="A2599"/>
      <c r="AA2599"/>
    </row>
    <row r="2600" spans="1:27" x14ac:dyDescent="0.25">
      <c r="A2600"/>
      <c r="AA2600"/>
    </row>
    <row r="2601" spans="1:27" x14ac:dyDescent="0.25">
      <c r="A2601"/>
      <c r="AA2601"/>
    </row>
    <row r="2602" spans="1:27" x14ac:dyDescent="0.25">
      <c r="A2602"/>
      <c r="AA2602"/>
    </row>
    <row r="2603" spans="1:27" x14ac:dyDescent="0.25">
      <c r="A2603"/>
      <c r="AA2603"/>
    </row>
    <row r="2604" spans="1:27" x14ac:dyDescent="0.25">
      <c r="A2604"/>
      <c r="AA2604"/>
    </row>
    <row r="2605" spans="1:27" x14ac:dyDescent="0.25">
      <c r="A2605"/>
      <c r="AA2605"/>
    </row>
    <row r="2606" spans="1:27" x14ac:dyDescent="0.25">
      <c r="A2606"/>
      <c r="AA2606"/>
    </row>
    <row r="2607" spans="1:27" x14ac:dyDescent="0.25">
      <c r="A2607"/>
      <c r="AA2607"/>
    </row>
    <row r="2608" spans="1:27" x14ac:dyDescent="0.25">
      <c r="A2608"/>
      <c r="AA2608"/>
    </row>
    <row r="2609" spans="1:27" x14ac:dyDescent="0.25">
      <c r="A2609"/>
      <c r="AA2609"/>
    </row>
    <row r="2610" spans="1:27" x14ac:dyDescent="0.25">
      <c r="A2610"/>
      <c r="AA2610"/>
    </row>
    <row r="2611" spans="1:27" x14ac:dyDescent="0.25">
      <c r="A2611"/>
      <c r="AA2611"/>
    </row>
    <row r="2612" spans="1:27" x14ac:dyDescent="0.25">
      <c r="A2612"/>
      <c r="AA2612"/>
    </row>
    <row r="2613" spans="1:27" x14ac:dyDescent="0.25">
      <c r="A2613"/>
      <c r="AA2613"/>
    </row>
    <row r="2614" spans="1:27" x14ac:dyDescent="0.25">
      <c r="A2614"/>
      <c r="AA2614"/>
    </row>
    <row r="2615" spans="1:27" x14ac:dyDescent="0.25">
      <c r="A2615"/>
      <c r="AA2615"/>
    </row>
    <row r="2616" spans="1:27" x14ac:dyDescent="0.25">
      <c r="A2616"/>
      <c r="AA2616"/>
    </row>
    <row r="2617" spans="1:27" x14ac:dyDescent="0.25">
      <c r="A2617"/>
      <c r="AA2617"/>
    </row>
    <row r="2618" spans="1:27" x14ac:dyDescent="0.25">
      <c r="A2618"/>
      <c r="AA2618"/>
    </row>
    <row r="2619" spans="1:27" x14ac:dyDescent="0.25">
      <c r="A2619"/>
      <c r="AA2619"/>
    </row>
    <row r="2620" spans="1:27" x14ac:dyDescent="0.25">
      <c r="A2620"/>
      <c r="AA2620"/>
    </row>
    <row r="2621" spans="1:27" x14ac:dyDescent="0.25">
      <c r="A2621"/>
      <c r="AA2621"/>
    </row>
    <row r="2622" spans="1:27" x14ac:dyDescent="0.25">
      <c r="A2622"/>
      <c r="AA2622"/>
    </row>
    <row r="2623" spans="1:27" x14ac:dyDescent="0.25">
      <c r="A2623"/>
      <c r="AA2623"/>
    </row>
    <row r="2624" spans="1:27" x14ac:dyDescent="0.25">
      <c r="A2624"/>
      <c r="AA2624"/>
    </row>
    <row r="2625" spans="1:27" x14ac:dyDescent="0.25">
      <c r="A2625"/>
      <c r="AA2625"/>
    </row>
    <row r="2626" spans="1:27" x14ac:dyDescent="0.25">
      <c r="A2626"/>
      <c r="AA2626"/>
    </row>
    <row r="2627" spans="1:27" x14ac:dyDescent="0.25">
      <c r="A2627"/>
      <c r="AA2627"/>
    </row>
    <row r="2628" spans="1:27" x14ac:dyDescent="0.25">
      <c r="A2628"/>
      <c r="AA2628"/>
    </row>
    <row r="2629" spans="1:27" x14ac:dyDescent="0.25">
      <c r="A2629"/>
      <c r="AA2629"/>
    </row>
    <row r="2630" spans="1:27" x14ac:dyDescent="0.25">
      <c r="A2630"/>
      <c r="AA2630"/>
    </row>
    <row r="2631" spans="1:27" x14ac:dyDescent="0.25">
      <c r="A2631"/>
      <c r="AA2631"/>
    </row>
    <row r="2632" spans="1:27" x14ac:dyDescent="0.25">
      <c r="A2632"/>
      <c r="AA2632"/>
    </row>
    <row r="2633" spans="1:27" x14ac:dyDescent="0.25">
      <c r="A2633"/>
      <c r="AA2633"/>
    </row>
    <row r="2634" spans="1:27" x14ac:dyDescent="0.25">
      <c r="A2634"/>
      <c r="AA2634"/>
    </row>
    <row r="2635" spans="1:27" x14ac:dyDescent="0.25">
      <c r="A2635"/>
      <c r="AA2635"/>
    </row>
    <row r="2636" spans="1:27" x14ac:dyDescent="0.25">
      <c r="A2636"/>
      <c r="AA2636"/>
    </row>
    <row r="2637" spans="1:27" x14ac:dyDescent="0.25">
      <c r="A2637"/>
      <c r="AA2637"/>
    </row>
    <row r="2638" spans="1:27" x14ac:dyDescent="0.25">
      <c r="A2638"/>
      <c r="AA2638"/>
    </row>
    <row r="2639" spans="1:27" x14ac:dyDescent="0.25">
      <c r="A2639"/>
      <c r="AA2639"/>
    </row>
    <row r="2640" spans="1:27" x14ac:dyDescent="0.25">
      <c r="A2640"/>
      <c r="AA2640"/>
    </row>
    <row r="2641" spans="1:27" x14ac:dyDescent="0.25">
      <c r="A2641"/>
      <c r="AA2641"/>
    </row>
    <row r="2642" spans="1:27" x14ac:dyDescent="0.25">
      <c r="A2642"/>
      <c r="AA2642"/>
    </row>
    <row r="2643" spans="1:27" x14ac:dyDescent="0.25">
      <c r="A2643"/>
      <c r="AA2643"/>
    </row>
    <row r="2644" spans="1:27" x14ac:dyDescent="0.25">
      <c r="A2644"/>
      <c r="AA2644"/>
    </row>
    <row r="2645" spans="1:27" x14ac:dyDescent="0.25">
      <c r="A2645"/>
      <c r="AA2645"/>
    </row>
    <row r="2646" spans="1:27" x14ac:dyDescent="0.25">
      <c r="A2646"/>
      <c r="AA2646"/>
    </row>
    <row r="2647" spans="1:27" x14ac:dyDescent="0.25">
      <c r="A2647"/>
      <c r="AA2647"/>
    </row>
    <row r="2648" spans="1:27" x14ac:dyDescent="0.25">
      <c r="A2648"/>
      <c r="AA2648"/>
    </row>
    <row r="2649" spans="1:27" x14ac:dyDescent="0.25">
      <c r="A2649"/>
      <c r="AA2649"/>
    </row>
    <row r="2650" spans="1:27" x14ac:dyDescent="0.25">
      <c r="A2650"/>
      <c r="AA2650"/>
    </row>
    <row r="2651" spans="1:27" x14ac:dyDescent="0.25">
      <c r="A2651"/>
      <c r="AA2651"/>
    </row>
    <row r="2652" spans="1:27" x14ac:dyDescent="0.25">
      <c r="A2652"/>
      <c r="AA2652"/>
    </row>
    <row r="2653" spans="1:27" x14ac:dyDescent="0.25">
      <c r="A2653"/>
      <c r="AA2653"/>
    </row>
    <row r="2654" spans="1:27" x14ac:dyDescent="0.25">
      <c r="A2654"/>
      <c r="AA2654"/>
    </row>
    <row r="2655" spans="1:27" x14ac:dyDescent="0.25">
      <c r="A2655"/>
      <c r="AA2655"/>
    </row>
    <row r="2656" spans="1:27" x14ac:dyDescent="0.25">
      <c r="A2656"/>
      <c r="AA2656"/>
    </row>
    <row r="2657" spans="1:27" x14ac:dyDescent="0.25">
      <c r="A2657"/>
      <c r="AA2657"/>
    </row>
    <row r="2658" spans="1:27" x14ac:dyDescent="0.25">
      <c r="A2658"/>
      <c r="AA2658"/>
    </row>
    <row r="2659" spans="1:27" x14ac:dyDescent="0.25">
      <c r="A2659"/>
      <c r="AA2659"/>
    </row>
    <row r="2660" spans="1:27" x14ac:dyDescent="0.25">
      <c r="A2660"/>
      <c r="AA2660"/>
    </row>
    <row r="2661" spans="1:27" x14ac:dyDescent="0.25">
      <c r="A2661"/>
      <c r="AA2661"/>
    </row>
    <row r="2662" spans="1:27" x14ac:dyDescent="0.25">
      <c r="A2662"/>
      <c r="AA2662"/>
    </row>
    <row r="2663" spans="1:27" x14ac:dyDescent="0.25">
      <c r="A2663"/>
      <c r="AA2663"/>
    </row>
    <row r="2664" spans="1:27" x14ac:dyDescent="0.25">
      <c r="A2664"/>
      <c r="AA2664"/>
    </row>
    <row r="2665" spans="1:27" x14ac:dyDescent="0.25">
      <c r="A2665"/>
      <c r="AA2665"/>
    </row>
    <row r="2666" spans="1:27" x14ac:dyDescent="0.25">
      <c r="A2666"/>
      <c r="AA2666"/>
    </row>
    <row r="2667" spans="1:27" x14ac:dyDescent="0.25">
      <c r="A2667"/>
      <c r="AA2667"/>
    </row>
    <row r="2668" spans="1:27" x14ac:dyDescent="0.25">
      <c r="A2668"/>
      <c r="AA2668"/>
    </row>
    <row r="2669" spans="1:27" x14ac:dyDescent="0.25">
      <c r="A2669"/>
      <c r="AA2669"/>
    </row>
    <row r="2670" spans="1:27" x14ac:dyDescent="0.25">
      <c r="A2670"/>
      <c r="AA2670"/>
    </row>
    <row r="2671" spans="1:27" x14ac:dyDescent="0.25">
      <c r="A2671"/>
      <c r="AA2671"/>
    </row>
    <row r="2672" spans="1:27" x14ac:dyDescent="0.25">
      <c r="A2672"/>
      <c r="AA2672"/>
    </row>
    <row r="2673" spans="1:27" x14ac:dyDescent="0.25">
      <c r="A2673"/>
      <c r="AA2673"/>
    </row>
    <row r="2674" spans="1:27" x14ac:dyDescent="0.25">
      <c r="A2674"/>
      <c r="AA2674"/>
    </row>
    <row r="2675" spans="1:27" x14ac:dyDescent="0.25">
      <c r="A2675"/>
      <c r="AA2675"/>
    </row>
    <row r="2676" spans="1:27" x14ac:dyDescent="0.25">
      <c r="A2676"/>
      <c r="AA2676"/>
    </row>
    <row r="2677" spans="1:27" x14ac:dyDescent="0.25">
      <c r="A2677"/>
      <c r="AA2677"/>
    </row>
    <row r="2678" spans="1:27" x14ac:dyDescent="0.25">
      <c r="A2678"/>
      <c r="AA2678"/>
    </row>
    <row r="2679" spans="1:27" x14ac:dyDescent="0.25">
      <c r="A2679"/>
      <c r="AA2679"/>
    </row>
    <row r="2680" spans="1:27" x14ac:dyDescent="0.25">
      <c r="A2680"/>
      <c r="AA2680"/>
    </row>
    <row r="2681" spans="1:27" x14ac:dyDescent="0.25">
      <c r="A2681"/>
      <c r="AA2681"/>
    </row>
    <row r="2682" spans="1:27" x14ac:dyDescent="0.25">
      <c r="A2682"/>
      <c r="AA2682"/>
    </row>
    <row r="2683" spans="1:27" x14ac:dyDescent="0.25">
      <c r="A2683"/>
      <c r="AA2683"/>
    </row>
    <row r="2684" spans="1:27" x14ac:dyDescent="0.25">
      <c r="A2684"/>
      <c r="AA2684"/>
    </row>
    <row r="2685" spans="1:27" x14ac:dyDescent="0.25">
      <c r="A2685"/>
      <c r="AA2685"/>
    </row>
    <row r="2686" spans="1:27" x14ac:dyDescent="0.25">
      <c r="A2686"/>
      <c r="AA2686"/>
    </row>
    <row r="2687" spans="1:27" x14ac:dyDescent="0.25">
      <c r="A2687"/>
      <c r="AA2687"/>
    </row>
    <row r="2688" spans="1:27" x14ac:dyDescent="0.25">
      <c r="A2688"/>
      <c r="AA2688"/>
    </row>
    <row r="2689" spans="1:27" x14ac:dyDescent="0.25">
      <c r="A2689"/>
      <c r="AA2689"/>
    </row>
    <row r="2690" spans="1:27" x14ac:dyDescent="0.25">
      <c r="A2690"/>
      <c r="AA2690"/>
    </row>
    <row r="2691" spans="1:27" x14ac:dyDescent="0.25">
      <c r="A2691"/>
      <c r="AA2691"/>
    </row>
    <row r="2692" spans="1:27" x14ac:dyDescent="0.25">
      <c r="A2692"/>
      <c r="AA2692"/>
    </row>
    <row r="2693" spans="1:27" x14ac:dyDescent="0.25">
      <c r="A2693"/>
      <c r="AA2693"/>
    </row>
    <row r="2694" spans="1:27" x14ac:dyDescent="0.25">
      <c r="A2694"/>
      <c r="AA2694"/>
    </row>
    <row r="2695" spans="1:27" x14ac:dyDescent="0.25">
      <c r="A2695"/>
      <c r="AA2695"/>
    </row>
    <row r="2696" spans="1:27" x14ac:dyDescent="0.25">
      <c r="A2696"/>
      <c r="AA2696"/>
    </row>
    <row r="2697" spans="1:27" x14ac:dyDescent="0.25">
      <c r="A2697"/>
      <c r="AA2697"/>
    </row>
    <row r="2698" spans="1:27" x14ac:dyDescent="0.25">
      <c r="A2698"/>
      <c r="AA2698"/>
    </row>
    <row r="2699" spans="1:27" x14ac:dyDescent="0.25">
      <c r="A2699"/>
      <c r="AA2699"/>
    </row>
    <row r="2700" spans="1:27" x14ac:dyDescent="0.25">
      <c r="A2700"/>
      <c r="AA2700"/>
    </row>
    <row r="2701" spans="1:27" x14ac:dyDescent="0.25">
      <c r="A2701"/>
      <c r="AA2701"/>
    </row>
    <row r="2702" spans="1:27" x14ac:dyDescent="0.25">
      <c r="A2702"/>
      <c r="AA2702"/>
    </row>
    <row r="2703" spans="1:27" x14ac:dyDescent="0.25">
      <c r="A2703"/>
      <c r="AA2703"/>
    </row>
    <row r="2704" spans="1:27" x14ac:dyDescent="0.25">
      <c r="A2704"/>
      <c r="AA2704"/>
    </row>
    <row r="2705" spans="1:27" x14ac:dyDescent="0.25">
      <c r="A2705"/>
      <c r="AA2705"/>
    </row>
    <row r="2706" spans="1:27" x14ac:dyDescent="0.25">
      <c r="A2706"/>
      <c r="AA2706"/>
    </row>
    <row r="2707" spans="1:27" x14ac:dyDescent="0.25">
      <c r="A2707"/>
      <c r="AA2707"/>
    </row>
    <row r="2708" spans="1:27" x14ac:dyDescent="0.25">
      <c r="A2708"/>
      <c r="AA2708"/>
    </row>
    <row r="2709" spans="1:27" x14ac:dyDescent="0.25">
      <c r="A2709"/>
      <c r="AA2709"/>
    </row>
    <row r="2710" spans="1:27" x14ac:dyDescent="0.25">
      <c r="A2710"/>
      <c r="AA2710"/>
    </row>
    <row r="2711" spans="1:27" x14ac:dyDescent="0.25">
      <c r="A2711"/>
      <c r="AA2711"/>
    </row>
    <row r="2712" spans="1:27" x14ac:dyDescent="0.25">
      <c r="A2712"/>
      <c r="AA2712"/>
    </row>
    <row r="2713" spans="1:27" x14ac:dyDescent="0.25">
      <c r="A2713"/>
      <c r="AA2713"/>
    </row>
    <row r="2714" spans="1:27" x14ac:dyDescent="0.25">
      <c r="A2714"/>
      <c r="AA2714"/>
    </row>
    <row r="2715" spans="1:27" x14ac:dyDescent="0.25">
      <c r="A2715"/>
      <c r="AA2715"/>
    </row>
    <row r="2716" spans="1:27" x14ac:dyDescent="0.25">
      <c r="A2716"/>
      <c r="AA2716"/>
    </row>
    <row r="2717" spans="1:27" x14ac:dyDescent="0.25">
      <c r="A2717"/>
      <c r="AA2717"/>
    </row>
    <row r="2718" spans="1:27" x14ac:dyDescent="0.25">
      <c r="A2718"/>
      <c r="AA2718"/>
    </row>
    <row r="2719" spans="1:27" x14ac:dyDescent="0.25">
      <c r="A2719"/>
      <c r="AA2719"/>
    </row>
    <row r="2720" spans="1:27" x14ac:dyDescent="0.25">
      <c r="A2720"/>
      <c r="AA2720"/>
    </row>
    <row r="2721" spans="1:27" x14ac:dyDescent="0.25">
      <c r="A2721"/>
      <c r="AA2721"/>
    </row>
    <row r="2722" spans="1:27" x14ac:dyDescent="0.25">
      <c r="A2722"/>
      <c r="AA2722"/>
    </row>
    <row r="2723" spans="1:27" x14ac:dyDescent="0.25">
      <c r="A2723"/>
      <c r="AA2723"/>
    </row>
    <row r="2724" spans="1:27" x14ac:dyDescent="0.25">
      <c r="A2724"/>
      <c r="AA2724"/>
    </row>
    <row r="2725" spans="1:27" x14ac:dyDescent="0.25">
      <c r="A2725"/>
      <c r="AA2725"/>
    </row>
    <row r="2726" spans="1:27" x14ac:dyDescent="0.25">
      <c r="A2726"/>
      <c r="AA2726"/>
    </row>
    <row r="2727" spans="1:27" x14ac:dyDescent="0.25">
      <c r="A2727"/>
      <c r="AA2727"/>
    </row>
    <row r="2728" spans="1:27" x14ac:dyDescent="0.25">
      <c r="A2728"/>
      <c r="AA2728"/>
    </row>
    <row r="2729" spans="1:27" x14ac:dyDescent="0.25">
      <c r="A2729"/>
      <c r="AA2729"/>
    </row>
    <row r="2730" spans="1:27" x14ac:dyDescent="0.25">
      <c r="A2730"/>
      <c r="AA2730"/>
    </row>
    <row r="2731" spans="1:27" x14ac:dyDescent="0.25">
      <c r="A2731"/>
      <c r="AA2731"/>
    </row>
    <row r="2732" spans="1:27" x14ac:dyDescent="0.25">
      <c r="A2732"/>
      <c r="AA2732"/>
    </row>
    <row r="2733" spans="1:27" x14ac:dyDescent="0.25">
      <c r="A2733"/>
      <c r="AA2733"/>
    </row>
    <row r="2734" spans="1:27" x14ac:dyDescent="0.25">
      <c r="A2734"/>
      <c r="AA2734"/>
    </row>
    <row r="2735" spans="1:27" x14ac:dyDescent="0.25">
      <c r="A2735"/>
      <c r="AA2735"/>
    </row>
    <row r="2736" spans="1:27" x14ac:dyDescent="0.25">
      <c r="A2736"/>
      <c r="AA2736"/>
    </row>
    <row r="2737" spans="1:27" x14ac:dyDescent="0.25">
      <c r="A2737"/>
      <c r="AA2737"/>
    </row>
    <row r="2738" spans="1:27" x14ac:dyDescent="0.25">
      <c r="A2738"/>
      <c r="AA2738"/>
    </row>
    <row r="2739" spans="1:27" x14ac:dyDescent="0.25">
      <c r="A2739"/>
      <c r="AA2739"/>
    </row>
    <row r="2740" spans="1:27" x14ac:dyDescent="0.25">
      <c r="A2740"/>
      <c r="AA2740"/>
    </row>
    <row r="2741" spans="1:27" x14ac:dyDescent="0.25">
      <c r="A2741"/>
      <c r="AA2741"/>
    </row>
    <row r="2742" spans="1:27" x14ac:dyDescent="0.25">
      <c r="A2742"/>
      <c r="AA2742"/>
    </row>
    <row r="2743" spans="1:27" x14ac:dyDescent="0.25">
      <c r="A2743"/>
      <c r="AA2743"/>
    </row>
    <row r="2744" spans="1:27" x14ac:dyDescent="0.25">
      <c r="A2744"/>
      <c r="AA2744"/>
    </row>
    <row r="2745" spans="1:27" x14ac:dyDescent="0.25">
      <c r="A2745"/>
      <c r="AA2745"/>
    </row>
    <row r="2746" spans="1:27" x14ac:dyDescent="0.25">
      <c r="A2746"/>
      <c r="AA2746"/>
    </row>
    <row r="2747" spans="1:27" x14ac:dyDescent="0.25">
      <c r="A2747"/>
      <c r="AA2747"/>
    </row>
    <row r="2748" spans="1:27" x14ac:dyDescent="0.25">
      <c r="A2748"/>
      <c r="AA2748"/>
    </row>
    <row r="2749" spans="1:27" x14ac:dyDescent="0.25">
      <c r="A2749"/>
      <c r="AA2749"/>
    </row>
    <row r="2750" spans="1:27" x14ac:dyDescent="0.25">
      <c r="A2750"/>
      <c r="AA2750"/>
    </row>
    <row r="2751" spans="1:27" x14ac:dyDescent="0.25">
      <c r="A2751"/>
      <c r="AA2751"/>
    </row>
    <row r="2752" spans="1:27" x14ac:dyDescent="0.25">
      <c r="A2752"/>
      <c r="AA2752"/>
    </row>
    <row r="2753" spans="1:27" x14ac:dyDescent="0.25">
      <c r="A2753"/>
      <c r="AA2753"/>
    </row>
    <row r="2754" spans="1:27" x14ac:dyDescent="0.25">
      <c r="A2754"/>
      <c r="AA2754"/>
    </row>
    <row r="2755" spans="1:27" x14ac:dyDescent="0.25">
      <c r="A2755"/>
      <c r="AA2755"/>
    </row>
    <row r="2756" spans="1:27" x14ac:dyDescent="0.25">
      <c r="A2756"/>
      <c r="AA2756"/>
    </row>
    <row r="2757" spans="1:27" x14ac:dyDescent="0.25">
      <c r="A2757"/>
      <c r="AA2757"/>
    </row>
    <row r="2758" spans="1:27" x14ac:dyDescent="0.25">
      <c r="A2758"/>
      <c r="AA2758"/>
    </row>
    <row r="2759" spans="1:27" x14ac:dyDescent="0.25">
      <c r="A2759"/>
      <c r="AA2759"/>
    </row>
    <row r="2760" spans="1:27" x14ac:dyDescent="0.25">
      <c r="A2760"/>
      <c r="AA2760"/>
    </row>
    <row r="2761" spans="1:27" x14ac:dyDescent="0.25">
      <c r="A2761"/>
      <c r="AA2761"/>
    </row>
    <row r="2762" spans="1:27" x14ac:dyDescent="0.25">
      <c r="A2762"/>
      <c r="AA2762"/>
    </row>
    <row r="2763" spans="1:27" x14ac:dyDescent="0.25">
      <c r="A2763"/>
      <c r="AA2763"/>
    </row>
    <row r="2764" spans="1:27" x14ac:dyDescent="0.25">
      <c r="A2764"/>
      <c r="AA2764"/>
    </row>
    <row r="2765" spans="1:27" x14ac:dyDescent="0.25">
      <c r="A2765"/>
      <c r="AA2765"/>
    </row>
    <row r="2766" spans="1:27" x14ac:dyDescent="0.25">
      <c r="A2766"/>
      <c r="AA2766"/>
    </row>
    <row r="2767" spans="1:27" x14ac:dyDescent="0.25">
      <c r="A2767"/>
      <c r="AA2767"/>
    </row>
    <row r="2768" spans="1:27" x14ac:dyDescent="0.25">
      <c r="A2768"/>
      <c r="AA2768"/>
    </row>
    <row r="2769" spans="1:27" x14ac:dyDescent="0.25">
      <c r="A2769"/>
      <c r="AA2769"/>
    </row>
    <row r="2770" spans="1:27" x14ac:dyDescent="0.25">
      <c r="A2770"/>
      <c r="AA2770"/>
    </row>
    <row r="2771" spans="1:27" x14ac:dyDescent="0.25">
      <c r="A2771"/>
      <c r="AA2771"/>
    </row>
    <row r="2772" spans="1:27" x14ac:dyDescent="0.25">
      <c r="A2772"/>
      <c r="AA2772"/>
    </row>
    <row r="2773" spans="1:27" x14ac:dyDescent="0.25">
      <c r="A2773"/>
      <c r="AA2773"/>
    </row>
    <row r="2774" spans="1:27" x14ac:dyDescent="0.25">
      <c r="A2774"/>
      <c r="AA2774"/>
    </row>
    <row r="2775" spans="1:27" x14ac:dyDescent="0.25">
      <c r="A2775"/>
      <c r="AA2775"/>
    </row>
    <row r="2776" spans="1:27" x14ac:dyDescent="0.25">
      <c r="A2776"/>
      <c r="AA2776"/>
    </row>
    <row r="2777" spans="1:27" x14ac:dyDescent="0.25">
      <c r="A2777"/>
      <c r="AA2777"/>
    </row>
    <row r="2778" spans="1:27" x14ac:dyDescent="0.25">
      <c r="A2778"/>
      <c r="AA2778"/>
    </row>
    <row r="2779" spans="1:27" x14ac:dyDescent="0.25">
      <c r="A2779"/>
      <c r="AA2779"/>
    </row>
    <row r="2780" spans="1:27" x14ac:dyDescent="0.25">
      <c r="A2780"/>
      <c r="AA2780"/>
    </row>
    <row r="2781" spans="1:27" x14ac:dyDescent="0.25">
      <c r="A2781"/>
      <c r="AA2781"/>
    </row>
    <row r="2782" spans="1:27" x14ac:dyDescent="0.25">
      <c r="A2782"/>
      <c r="AA2782"/>
    </row>
    <row r="2783" spans="1:27" x14ac:dyDescent="0.25">
      <c r="A2783"/>
      <c r="AA2783"/>
    </row>
    <row r="2784" spans="1:27" x14ac:dyDescent="0.25">
      <c r="A2784"/>
      <c r="AA2784"/>
    </row>
    <row r="2785" spans="1:27" x14ac:dyDescent="0.25">
      <c r="A2785"/>
      <c r="AA2785"/>
    </row>
    <row r="2786" spans="1:27" x14ac:dyDescent="0.25">
      <c r="A2786"/>
      <c r="AA2786"/>
    </row>
    <row r="2787" spans="1:27" x14ac:dyDescent="0.25">
      <c r="A2787"/>
      <c r="AA2787"/>
    </row>
    <row r="2788" spans="1:27" x14ac:dyDescent="0.25">
      <c r="A2788"/>
      <c r="AA2788"/>
    </row>
    <row r="2789" spans="1:27" x14ac:dyDescent="0.25">
      <c r="A2789"/>
      <c r="AA2789"/>
    </row>
    <row r="2790" spans="1:27" x14ac:dyDescent="0.25">
      <c r="A2790"/>
      <c r="AA2790"/>
    </row>
    <row r="2791" spans="1:27" x14ac:dyDescent="0.25">
      <c r="A2791"/>
      <c r="AA2791"/>
    </row>
    <row r="2792" spans="1:27" x14ac:dyDescent="0.25">
      <c r="A2792"/>
      <c r="AA2792"/>
    </row>
    <row r="2793" spans="1:27" x14ac:dyDescent="0.25">
      <c r="A2793"/>
      <c r="AA2793"/>
    </row>
    <row r="2794" spans="1:27" x14ac:dyDescent="0.25">
      <c r="A2794"/>
      <c r="AA2794"/>
    </row>
    <row r="2795" spans="1:27" x14ac:dyDescent="0.25">
      <c r="A2795"/>
      <c r="AA2795"/>
    </row>
    <row r="2796" spans="1:27" x14ac:dyDescent="0.25">
      <c r="A2796"/>
      <c r="AA2796"/>
    </row>
    <row r="2797" spans="1:27" x14ac:dyDescent="0.25">
      <c r="A2797"/>
      <c r="AA2797"/>
    </row>
    <row r="2798" spans="1:27" x14ac:dyDescent="0.25">
      <c r="A2798"/>
      <c r="AA2798"/>
    </row>
    <row r="2799" spans="1:27" x14ac:dyDescent="0.25">
      <c r="A2799"/>
      <c r="AA2799"/>
    </row>
    <row r="2800" spans="1:27" x14ac:dyDescent="0.25">
      <c r="A2800"/>
      <c r="AA2800"/>
    </row>
    <row r="2801" spans="1:27" x14ac:dyDescent="0.25">
      <c r="A2801"/>
      <c r="AA2801"/>
    </row>
    <row r="2802" spans="1:27" x14ac:dyDescent="0.25">
      <c r="A2802"/>
      <c r="AA2802"/>
    </row>
    <row r="2803" spans="1:27" x14ac:dyDescent="0.25">
      <c r="A2803"/>
      <c r="AA2803"/>
    </row>
    <row r="2804" spans="1:27" x14ac:dyDescent="0.25">
      <c r="A2804"/>
      <c r="AA2804"/>
    </row>
    <row r="2805" spans="1:27" x14ac:dyDescent="0.25">
      <c r="A2805"/>
      <c r="AA2805"/>
    </row>
    <row r="2806" spans="1:27" x14ac:dyDescent="0.25">
      <c r="A2806"/>
      <c r="AA2806"/>
    </row>
    <row r="2807" spans="1:27" x14ac:dyDescent="0.25">
      <c r="A2807"/>
      <c r="AA2807"/>
    </row>
    <row r="2808" spans="1:27" x14ac:dyDescent="0.25">
      <c r="A2808"/>
      <c r="AA2808"/>
    </row>
    <row r="2809" spans="1:27" x14ac:dyDescent="0.25">
      <c r="A2809"/>
      <c r="AA2809"/>
    </row>
    <row r="2810" spans="1:27" x14ac:dyDescent="0.25">
      <c r="A2810"/>
      <c r="AA2810"/>
    </row>
    <row r="2811" spans="1:27" x14ac:dyDescent="0.25">
      <c r="A2811"/>
      <c r="AA2811"/>
    </row>
    <row r="2812" spans="1:27" x14ac:dyDescent="0.25">
      <c r="A2812"/>
      <c r="AA2812"/>
    </row>
    <row r="2813" spans="1:27" x14ac:dyDescent="0.25">
      <c r="A2813"/>
      <c r="AA2813"/>
    </row>
    <row r="2814" spans="1:27" x14ac:dyDescent="0.25">
      <c r="A2814"/>
      <c r="AA2814"/>
    </row>
    <row r="2815" spans="1:27" x14ac:dyDescent="0.25">
      <c r="A2815"/>
      <c r="AA2815"/>
    </row>
    <row r="2816" spans="1:27" x14ac:dyDescent="0.25">
      <c r="A2816"/>
      <c r="AA2816"/>
    </row>
    <row r="2817" spans="1:27" x14ac:dyDescent="0.25">
      <c r="A2817"/>
      <c r="AA2817"/>
    </row>
    <row r="2818" spans="1:27" x14ac:dyDescent="0.25">
      <c r="A2818"/>
      <c r="AA2818"/>
    </row>
    <row r="2819" spans="1:27" x14ac:dyDescent="0.25">
      <c r="A2819"/>
      <c r="AA2819"/>
    </row>
    <row r="2820" spans="1:27" x14ac:dyDescent="0.25">
      <c r="A2820"/>
      <c r="AA2820"/>
    </row>
    <row r="2821" spans="1:27" x14ac:dyDescent="0.25">
      <c r="A2821"/>
      <c r="AA2821"/>
    </row>
    <row r="2822" spans="1:27" x14ac:dyDescent="0.25">
      <c r="A2822"/>
      <c r="AA2822"/>
    </row>
    <row r="2823" spans="1:27" x14ac:dyDescent="0.25">
      <c r="A2823"/>
      <c r="AA2823"/>
    </row>
    <row r="2824" spans="1:27" x14ac:dyDescent="0.25">
      <c r="A2824"/>
      <c r="AA2824"/>
    </row>
    <row r="2825" spans="1:27" x14ac:dyDescent="0.25">
      <c r="A2825"/>
      <c r="AA2825"/>
    </row>
    <row r="2826" spans="1:27" x14ac:dyDescent="0.25">
      <c r="A2826"/>
      <c r="AA2826"/>
    </row>
    <row r="2827" spans="1:27" x14ac:dyDescent="0.25">
      <c r="A2827"/>
      <c r="AA2827"/>
    </row>
    <row r="2828" spans="1:27" x14ac:dyDescent="0.25">
      <c r="A2828"/>
      <c r="AA2828"/>
    </row>
    <row r="2829" spans="1:27" x14ac:dyDescent="0.25">
      <c r="A2829"/>
      <c r="AA2829"/>
    </row>
    <row r="2830" spans="1:27" x14ac:dyDescent="0.25">
      <c r="A2830"/>
      <c r="AA2830"/>
    </row>
    <row r="2831" spans="1:27" x14ac:dyDescent="0.25">
      <c r="A2831"/>
      <c r="AA2831"/>
    </row>
    <row r="2832" spans="1:27" x14ac:dyDescent="0.25">
      <c r="A2832"/>
      <c r="AA2832"/>
    </row>
    <row r="2833" spans="1:27" x14ac:dyDescent="0.25">
      <c r="A2833"/>
      <c r="AA2833"/>
    </row>
    <row r="2834" spans="1:27" x14ac:dyDescent="0.25">
      <c r="A2834"/>
      <c r="AA2834"/>
    </row>
    <row r="2835" spans="1:27" x14ac:dyDescent="0.25">
      <c r="A2835"/>
      <c r="AA2835"/>
    </row>
    <row r="2836" spans="1:27" x14ac:dyDescent="0.25">
      <c r="A2836"/>
      <c r="AA2836"/>
    </row>
    <row r="2837" spans="1:27" x14ac:dyDescent="0.25">
      <c r="A2837"/>
      <c r="AA2837"/>
    </row>
    <row r="2838" spans="1:27" x14ac:dyDescent="0.25">
      <c r="A2838"/>
      <c r="AA2838"/>
    </row>
    <row r="2839" spans="1:27" x14ac:dyDescent="0.25">
      <c r="A2839"/>
      <c r="AA2839"/>
    </row>
    <row r="2840" spans="1:27" x14ac:dyDescent="0.25">
      <c r="A2840"/>
      <c r="AA2840"/>
    </row>
    <row r="2841" spans="1:27" x14ac:dyDescent="0.25">
      <c r="A2841"/>
      <c r="AA2841"/>
    </row>
    <row r="2842" spans="1:27" x14ac:dyDescent="0.25">
      <c r="A2842"/>
      <c r="AA2842"/>
    </row>
    <row r="2843" spans="1:27" x14ac:dyDescent="0.25">
      <c r="A2843"/>
      <c r="AA2843"/>
    </row>
    <row r="2844" spans="1:27" x14ac:dyDescent="0.25">
      <c r="A2844"/>
      <c r="AA2844"/>
    </row>
    <row r="2845" spans="1:27" x14ac:dyDescent="0.25">
      <c r="A2845"/>
      <c r="AA2845"/>
    </row>
    <row r="2846" spans="1:27" x14ac:dyDescent="0.25">
      <c r="A2846"/>
      <c r="AA2846"/>
    </row>
    <row r="2847" spans="1:27" x14ac:dyDescent="0.25">
      <c r="A2847"/>
      <c r="AA2847"/>
    </row>
    <row r="2848" spans="1:27" x14ac:dyDescent="0.25">
      <c r="A2848"/>
      <c r="AA2848"/>
    </row>
    <row r="2849" spans="1:27" x14ac:dyDescent="0.25">
      <c r="A2849"/>
      <c r="AA2849"/>
    </row>
    <row r="2850" spans="1:27" x14ac:dyDescent="0.25">
      <c r="A2850"/>
      <c r="AA2850"/>
    </row>
    <row r="2851" spans="1:27" x14ac:dyDescent="0.25">
      <c r="A2851"/>
      <c r="AA2851"/>
    </row>
    <row r="2852" spans="1:27" x14ac:dyDescent="0.25">
      <c r="A2852"/>
      <c r="AA2852"/>
    </row>
    <row r="2853" spans="1:27" x14ac:dyDescent="0.25">
      <c r="A2853"/>
      <c r="AA2853"/>
    </row>
    <row r="2854" spans="1:27" x14ac:dyDescent="0.25">
      <c r="A2854"/>
      <c r="AA2854"/>
    </row>
    <row r="2855" spans="1:27" x14ac:dyDescent="0.25">
      <c r="A2855"/>
      <c r="AA2855"/>
    </row>
    <row r="2856" spans="1:27" x14ac:dyDescent="0.25">
      <c r="A2856"/>
      <c r="AA2856"/>
    </row>
    <row r="2857" spans="1:27" x14ac:dyDescent="0.25">
      <c r="A2857"/>
      <c r="AA2857"/>
    </row>
    <row r="2858" spans="1:27" x14ac:dyDescent="0.25">
      <c r="A2858"/>
      <c r="AA2858"/>
    </row>
    <row r="2859" spans="1:27" x14ac:dyDescent="0.25">
      <c r="A2859"/>
      <c r="AA2859"/>
    </row>
    <row r="2860" spans="1:27" x14ac:dyDescent="0.25">
      <c r="A2860"/>
      <c r="AA2860"/>
    </row>
    <row r="2861" spans="1:27" x14ac:dyDescent="0.25">
      <c r="A2861"/>
      <c r="AA2861"/>
    </row>
    <row r="2862" spans="1:27" x14ac:dyDescent="0.25">
      <c r="A2862"/>
      <c r="AA2862"/>
    </row>
    <row r="2863" spans="1:27" x14ac:dyDescent="0.25">
      <c r="A2863"/>
      <c r="AA2863"/>
    </row>
    <row r="2864" spans="1:27" x14ac:dyDescent="0.25">
      <c r="A2864"/>
      <c r="AA2864"/>
    </row>
    <row r="2865" spans="1:27" x14ac:dyDescent="0.25">
      <c r="A2865"/>
      <c r="AA2865"/>
    </row>
    <row r="2866" spans="1:27" x14ac:dyDescent="0.25">
      <c r="A2866"/>
      <c r="AA2866"/>
    </row>
    <row r="2867" spans="1:27" x14ac:dyDescent="0.25">
      <c r="A2867"/>
      <c r="AA2867"/>
    </row>
    <row r="2868" spans="1:27" x14ac:dyDescent="0.25">
      <c r="A2868"/>
      <c r="AA2868"/>
    </row>
    <row r="2869" spans="1:27" x14ac:dyDescent="0.25">
      <c r="A2869"/>
      <c r="AA2869"/>
    </row>
    <row r="2870" spans="1:27" x14ac:dyDescent="0.25">
      <c r="A2870"/>
      <c r="AA2870"/>
    </row>
    <row r="2871" spans="1:27" x14ac:dyDescent="0.25">
      <c r="A2871"/>
      <c r="AA2871"/>
    </row>
    <row r="2872" spans="1:27" x14ac:dyDescent="0.25">
      <c r="A2872"/>
      <c r="AA2872"/>
    </row>
    <row r="2873" spans="1:27" x14ac:dyDescent="0.25">
      <c r="A2873"/>
      <c r="AA2873"/>
    </row>
    <row r="2874" spans="1:27" x14ac:dyDescent="0.25">
      <c r="A2874"/>
      <c r="AA2874"/>
    </row>
    <row r="2875" spans="1:27" x14ac:dyDescent="0.25">
      <c r="A2875"/>
      <c r="AA2875"/>
    </row>
    <row r="2876" spans="1:27" x14ac:dyDescent="0.25">
      <c r="A2876"/>
      <c r="AA2876"/>
    </row>
    <row r="2877" spans="1:27" x14ac:dyDescent="0.25">
      <c r="A2877"/>
      <c r="AA2877"/>
    </row>
    <row r="2878" spans="1:27" x14ac:dyDescent="0.25">
      <c r="A2878"/>
      <c r="AA2878"/>
    </row>
    <row r="2879" spans="1:27" x14ac:dyDescent="0.25">
      <c r="A2879"/>
      <c r="AA2879"/>
    </row>
    <row r="2880" spans="1:27" x14ac:dyDescent="0.25">
      <c r="A2880"/>
      <c r="AA2880"/>
    </row>
    <row r="2881" spans="1:27" x14ac:dyDescent="0.25">
      <c r="A2881"/>
      <c r="AA2881"/>
    </row>
    <row r="2882" spans="1:27" x14ac:dyDescent="0.25">
      <c r="A2882"/>
      <c r="AA2882"/>
    </row>
    <row r="2883" spans="1:27" x14ac:dyDescent="0.25">
      <c r="A2883"/>
      <c r="AA2883"/>
    </row>
    <row r="2884" spans="1:27" x14ac:dyDescent="0.25">
      <c r="A2884"/>
      <c r="AA2884"/>
    </row>
    <row r="2885" spans="1:27" x14ac:dyDescent="0.25">
      <c r="A2885"/>
      <c r="AA2885"/>
    </row>
    <row r="2886" spans="1:27" x14ac:dyDescent="0.25">
      <c r="A2886"/>
      <c r="AA2886"/>
    </row>
    <row r="2887" spans="1:27" x14ac:dyDescent="0.25">
      <c r="A2887"/>
      <c r="AA2887"/>
    </row>
    <row r="2888" spans="1:27" x14ac:dyDescent="0.25">
      <c r="A2888"/>
      <c r="AA2888"/>
    </row>
    <row r="2889" spans="1:27" x14ac:dyDescent="0.25">
      <c r="A2889"/>
      <c r="AA2889"/>
    </row>
    <row r="2890" spans="1:27" x14ac:dyDescent="0.25">
      <c r="A2890"/>
      <c r="AA2890"/>
    </row>
    <row r="2891" spans="1:27" x14ac:dyDescent="0.25">
      <c r="A2891"/>
      <c r="AA2891"/>
    </row>
    <row r="2892" spans="1:27" x14ac:dyDescent="0.25">
      <c r="A2892"/>
      <c r="AA2892"/>
    </row>
    <row r="2893" spans="1:27" x14ac:dyDescent="0.25">
      <c r="A2893"/>
      <c r="AA2893"/>
    </row>
    <row r="2894" spans="1:27" x14ac:dyDescent="0.25">
      <c r="A2894"/>
      <c r="AA2894"/>
    </row>
    <row r="2895" spans="1:27" x14ac:dyDescent="0.25">
      <c r="A2895"/>
      <c r="AA2895"/>
    </row>
    <row r="2896" spans="1:27" x14ac:dyDescent="0.25">
      <c r="A2896"/>
      <c r="AA2896"/>
    </row>
    <row r="2897" spans="1:27" x14ac:dyDescent="0.25">
      <c r="A2897"/>
      <c r="AA2897"/>
    </row>
    <row r="2898" spans="1:27" x14ac:dyDescent="0.25">
      <c r="A2898"/>
      <c r="AA2898"/>
    </row>
    <row r="2899" spans="1:27" x14ac:dyDescent="0.25">
      <c r="A2899"/>
      <c r="AA2899"/>
    </row>
    <row r="2900" spans="1:27" x14ac:dyDescent="0.25">
      <c r="A2900"/>
      <c r="AA2900"/>
    </row>
    <row r="2901" spans="1:27" x14ac:dyDescent="0.25">
      <c r="A2901"/>
      <c r="AA2901"/>
    </row>
    <row r="2902" spans="1:27" x14ac:dyDescent="0.25">
      <c r="A2902"/>
      <c r="AA2902"/>
    </row>
    <row r="2903" spans="1:27" x14ac:dyDescent="0.25">
      <c r="A2903"/>
      <c r="AA2903"/>
    </row>
    <row r="2904" spans="1:27" x14ac:dyDescent="0.25">
      <c r="A2904"/>
      <c r="AA2904"/>
    </row>
    <row r="2905" spans="1:27" x14ac:dyDescent="0.25">
      <c r="A2905"/>
      <c r="AA2905"/>
    </row>
    <row r="2906" spans="1:27" x14ac:dyDescent="0.25">
      <c r="A2906"/>
      <c r="AA2906"/>
    </row>
    <row r="2907" spans="1:27" x14ac:dyDescent="0.25">
      <c r="A2907"/>
      <c r="AA2907"/>
    </row>
    <row r="2908" spans="1:27" x14ac:dyDescent="0.25">
      <c r="A2908"/>
      <c r="AA2908"/>
    </row>
    <row r="2909" spans="1:27" x14ac:dyDescent="0.25">
      <c r="A2909"/>
      <c r="AA2909"/>
    </row>
    <row r="2910" spans="1:27" x14ac:dyDescent="0.25">
      <c r="A2910"/>
      <c r="AA2910"/>
    </row>
    <row r="2911" spans="1:27" x14ac:dyDescent="0.25">
      <c r="A2911"/>
      <c r="AA2911"/>
    </row>
    <row r="2912" spans="1:27" x14ac:dyDescent="0.25">
      <c r="A2912"/>
      <c r="AA2912"/>
    </row>
    <row r="2913" spans="1:27" x14ac:dyDescent="0.25">
      <c r="A2913"/>
      <c r="AA2913"/>
    </row>
    <row r="2914" spans="1:27" x14ac:dyDescent="0.25">
      <c r="A2914"/>
      <c r="AA2914"/>
    </row>
    <row r="2915" spans="1:27" x14ac:dyDescent="0.25">
      <c r="A2915"/>
      <c r="AA2915"/>
    </row>
    <row r="2916" spans="1:27" x14ac:dyDescent="0.25">
      <c r="A2916"/>
      <c r="AA2916"/>
    </row>
    <row r="2917" spans="1:27" x14ac:dyDescent="0.25">
      <c r="A2917"/>
      <c r="AA2917"/>
    </row>
    <row r="2918" spans="1:27" x14ac:dyDescent="0.25">
      <c r="A2918"/>
      <c r="AA2918"/>
    </row>
    <row r="2919" spans="1:27" x14ac:dyDescent="0.25">
      <c r="A2919"/>
      <c r="AA2919"/>
    </row>
    <row r="2920" spans="1:27" x14ac:dyDescent="0.25">
      <c r="A2920"/>
      <c r="AA2920"/>
    </row>
    <row r="2921" spans="1:27" x14ac:dyDescent="0.25">
      <c r="A2921"/>
      <c r="AA2921"/>
    </row>
    <row r="2922" spans="1:27" x14ac:dyDescent="0.25">
      <c r="A2922"/>
      <c r="AA2922"/>
    </row>
    <row r="2923" spans="1:27" x14ac:dyDescent="0.25">
      <c r="A2923"/>
      <c r="AA2923"/>
    </row>
    <row r="2924" spans="1:27" x14ac:dyDescent="0.25">
      <c r="A2924"/>
      <c r="AA2924"/>
    </row>
    <row r="2925" spans="1:27" x14ac:dyDescent="0.25">
      <c r="A2925"/>
      <c r="AA2925"/>
    </row>
    <row r="2926" spans="1:27" x14ac:dyDescent="0.25">
      <c r="A2926"/>
      <c r="AA2926"/>
    </row>
    <row r="2927" spans="1:27" x14ac:dyDescent="0.25">
      <c r="A2927"/>
      <c r="AA2927"/>
    </row>
    <row r="2928" spans="1:27" x14ac:dyDescent="0.25">
      <c r="A2928"/>
      <c r="AA2928"/>
    </row>
    <row r="2929" spans="1:27" x14ac:dyDescent="0.25">
      <c r="A2929"/>
      <c r="AA2929"/>
    </row>
    <row r="2930" spans="1:27" x14ac:dyDescent="0.25">
      <c r="A2930"/>
      <c r="AA2930"/>
    </row>
    <row r="2931" spans="1:27" x14ac:dyDescent="0.25">
      <c r="A2931"/>
      <c r="AA2931"/>
    </row>
    <row r="2932" spans="1:27" x14ac:dyDescent="0.25">
      <c r="A2932"/>
      <c r="AA2932"/>
    </row>
    <row r="2933" spans="1:27" x14ac:dyDescent="0.25">
      <c r="A2933"/>
      <c r="AA2933"/>
    </row>
    <row r="2934" spans="1:27" x14ac:dyDescent="0.25">
      <c r="A2934"/>
      <c r="AA2934"/>
    </row>
    <row r="2935" spans="1:27" x14ac:dyDescent="0.25">
      <c r="A2935"/>
      <c r="AA2935"/>
    </row>
    <row r="2936" spans="1:27" x14ac:dyDescent="0.25">
      <c r="A2936"/>
      <c r="AA2936"/>
    </row>
    <row r="2937" spans="1:27" x14ac:dyDescent="0.25">
      <c r="A2937"/>
      <c r="AA2937"/>
    </row>
    <row r="2938" spans="1:27" x14ac:dyDescent="0.25">
      <c r="A2938"/>
      <c r="AA2938"/>
    </row>
    <row r="2939" spans="1:27" x14ac:dyDescent="0.25">
      <c r="A2939"/>
      <c r="AA2939"/>
    </row>
    <row r="2940" spans="1:27" x14ac:dyDescent="0.25">
      <c r="A2940"/>
      <c r="AA2940"/>
    </row>
    <row r="2941" spans="1:27" x14ac:dyDescent="0.25">
      <c r="A2941"/>
      <c r="AA2941"/>
    </row>
    <row r="2942" spans="1:27" x14ac:dyDescent="0.25">
      <c r="A2942"/>
      <c r="AA2942"/>
    </row>
    <row r="2943" spans="1:27" x14ac:dyDescent="0.25">
      <c r="A2943"/>
      <c r="AA2943"/>
    </row>
    <row r="2944" spans="1:27" x14ac:dyDescent="0.25">
      <c r="A2944"/>
      <c r="AA2944"/>
    </row>
    <row r="2945" spans="1:27" x14ac:dyDescent="0.25">
      <c r="A2945"/>
      <c r="AA2945"/>
    </row>
    <row r="2946" spans="1:27" x14ac:dyDescent="0.25">
      <c r="A2946"/>
      <c r="AA2946"/>
    </row>
    <row r="2947" spans="1:27" x14ac:dyDescent="0.25">
      <c r="A2947"/>
      <c r="AA2947"/>
    </row>
    <row r="2948" spans="1:27" x14ac:dyDescent="0.25">
      <c r="A2948"/>
      <c r="AA2948"/>
    </row>
    <row r="2949" spans="1:27" x14ac:dyDescent="0.25">
      <c r="A2949"/>
      <c r="AA2949"/>
    </row>
    <row r="2950" spans="1:27" x14ac:dyDescent="0.25">
      <c r="A2950"/>
      <c r="AA2950"/>
    </row>
    <row r="2951" spans="1:27" x14ac:dyDescent="0.25">
      <c r="A2951"/>
      <c r="AA2951"/>
    </row>
    <row r="2952" spans="1:27" x14ac:dyDescent="0.25">
      <c r="A2952"/>
      <c r="AA2952"/>
    </row>
    <row r="2953" spans="1:27" x14ac:dyDescent="0.25">
      <c r="A2953"/>
      <c r="AA2953"/>
    </row>
    <row r="2954" spans="1:27" x14ac:dyDescent="0.25">
      <c r="A2954"/>
      <c r="AA2954"/>
    </row>
    <row r="2955" spans="1:27" x14ac:dyDescent="0.25">
      <c r="A2955"/>
      <c r="AA2955"/>
    </row>
    <row r="2956" spans="1:27" x14ac:dyDescent="0.25">
      <c r="A2956"/>
      <c r="AA2956"/>
    </row>
    <row r="2957" spans="1:27" x14ac:dyDescent="0.25">
      <c r="A2957"/>
      <c r="AA2957"/>
    </row>
    <row r="2958" spans="1:27" x14ac:dyDescent="0.25">
      <c r="A2958"/>
      <c r="AA2958"/>
    </row>
    <row r="2959" spans="1:27" x14ac:dyDescent="0.25">
      <c r="A2959"/>
      <c r="AA2959"/>
    </row>
    <row r="2960" spans="1:27" x14ac:dyDescent="0.25">
      <c r="A2960"/>
      <c r="AA2960"/>
    </row>
    <row r="2961" spans="1:27" x14ac:dyDescent="0.25">
      <c r="A2961"/>
      <c r="AA2961"/>
    </row>
    <row r="2962" spans="1:27" x14ac:dyDescent="0.25">
      <c r="A2962"/>
      <c r="AA2962"/>
    </row>
    <row r="2963" spans="1:27" x14ac:dyDescent="0.25">
      <c r="A2963"/>
      <c r="AA2963"/>
    </row>
    <row r="2964" spans="1:27" x14ac:dyDescent="0.25">
      <c r="A2964"/>
      <c r="AA2964"/>
    </row>
    <row r="2965" spans="1:27" x14ac:dyDescent="0.25">
      <c r="A2965"/>
      <c r="AA2965"/>
    </row>
    <row r="2966" spans="1:27" x14ac:dyDescent="0.25">
      <c r="A2966"/>
      <c r="AA2966"/>
    </row>
    <row r="2967" spans="1:27" x14ac:dyDescent="0.25">
      <c r="A2967"/>
      <c r="AA2967"/>
    </row>
    <row r="2968" spans="1:27" x14ac:dyDescent="0.25">
      <c r="A2968"/>
      <c r="AA2968"/>
    </row>
    <row r="2969" spans="1:27" x14ac:dyDescent="0.25">
      <c r="A2969"/>
      <c r="AA2969"/>
    </row>
    <row r="2970" spans="1:27" x14ac:dyDescent="0.25">
      <c r="A2970"/>
      <c r="AA2970"/>
    </row>
    <row r="2971" spans="1:27" x14ac:dyDescent="0.25">
      <c r="A2971"/>
      <c r="AA2971"/>
    </row>
    <row r="2972" spans="1:27" x14ac:dyDescent="0.25">
      <c r="A2972"/>
      <c r="AA2972"/>
    </row>
    <row r="2973" spans="1:27" x14ac:dyDescent="0.25">
      <c r="A2973"/>
      <c r="AA2973"/>
    </row>
    <row r="2974" spans="1:27" x14ac:dyDescent="0.25">
      <c r="A2974"/>
      <c r="AA2974"/>
    </row>
    <row r="2975" spans="1:27" x14ac:dyDescent="0.25">
      <c r="A2975"/>
      <c r="AA2975"/>
    </row>
    <row r="2976" spans="1:27" x14ac:dyDescent="0.25">
      <c r="A2976"/>
      <c r="AA2976"/>
    </row>
    <row r="2977" spans="1:27" x14ac:dyDescent="0.25">
      <c r="A2977"/>
      <c r="AA2977"/>
    </row>
    <row r="2978" spans="1:27" x14ac:dyDescent="0.25">
      <c r="A2978"/>
      <c r="AA2978"/>
    </row>
    <row r="2979" spans="1:27" x14ac:dyDescent="0.25">
      <c r="A2979"/>
      <c r="AA2979"/>
    </row>
    <row r="2980" spans="1:27" x14ac:dyDescent="0.25">
      <c r="A2980"/>
      <c r="AA2980"/>
    </row>
    <row r="2981" spans="1:27" x14ac:dyDescent="0.25">
      <c r="A2981"/>
      <c r="AA2981"/>
    </row>
    <row r="2982" spans="1:27" x14ac:dyDescent="0.25">
      <c r="A2982"/>
      <c r="AA2982"/>
    </row>
    <row r="2983" spans="1:27" x14ac:dyDescent="0.25">
      <c r="A2983"/>
      <c r="AA2983"/>
    </row>
    <row r="2984" spans="1:27" x14ac:dyDescent="0.25">
      <c r="A2984"/>
      <c r="AA2984"/>
    </row>
    <row r="2985" spans="1:27" x14ac:dyDescent="0.25">
      <c r="A2985"/>
      <c r="AA2985"/>
    </row>
    <row r="2986" spans="1:27" x14ac:dyDescent="0.25">
      <c r="A2986"/>
      <c r="AA2986"/>
    </row>
    <row r="2987" spans="1:27" x14ac:dyDescent="0.25">
      <c r="A2987"/>
      <c r="AA2987"/>
    </row>
    <row r="2988" spans="1:27" x14ac:dyDescent="0.25">
      <c r="A2988"/>
      <c r="AA2988"/>
    </row>
    <row r="2989" spans="1:27" x14ac:dyDescent="0.25">
      <c r="A2989"/>
      <c r="AA2989"/>
    </row>
    <row r="2990" spans="1:27" x14ac:dyDescent="0.25">
      <c r="A2990"/>
      <c r="AA2990"/>
    </row>
    <row r="2991" spans="1:27" x14ac:dyDescent="0.25">
      <c r="A2991"/>
      <c r="AA2991"/>
    </row>
    <row r="2992" spans="1:27" x14ac:dyDescent="0.25">
      <c r="A2992"/>
      <c r="AA2992"/>
    </row>
    <row r="2993" spans="1:27" x14ac:dyDescent="0.25">
      <c r="A2993"/>
      <c r="AA2993"/>
    </row>
    <row r="2994" spans="1:27" x14ac:dyDescent="0.25">
      <c r="A2994"/>
      <c r="AA2994"/>
    </row>
    <row r="2995" spans="1:27" x14ac:dyDescent="0.25">
      <c r="A2995"/>
      <c r="AA2995"/>
    </row>
    <row r="2996" spans="1:27" x14ac:dyDescent="0.25">
      <c r="A2996"/>
      <c r="AA2996"/>
    </row>
    <row r="2997" spans="1:27" x14ac:dyDescent="0.25">
      <c r="A2997"/>
      <c r="AA2997"/>
    </row>
    <row r="2998" spans="1:27" x14ac:dyDescent="0.25">
      <c r="A2998"/>
      <c r="AA2998"/>
    </row>
    <row r="2999" spans="1:27" x14ac:dyDescent="0.25">
      <c r="A2999"/>
      <c r="AA2999"/>
    </row>
    <row r="3000" spans="1:27" x14ac:dyDescent="0.25">
      <c r="A3000"/>
      <c r="AA3000"/>
    </row>
    <row r="3001" spans="1:27" x14ac:dyDescent="0.25">
      <c r="A3001"/>
      <c r="AA3001"/>
    </row>
    <row r="3002" spans="1:27" x14ac:dyDescent="0.25">
      <c r="A3002"/>
      <c r="AA3002"/>
    </row>
    <row r="3003" spans="1:27" x14ac:dyDescent="0.25">
      <c r="A3003"/>
      <c r="AA3003"/>
    </row>
    <row r="3004" spans="1:27" x14ac:dyDescent="0.25">
      <c r="A3004"/>
      <c r="AA3004"/>
    </row>
    <row r="3005" spans="1:27" x14ac:dyDescent="0.25">
      <c r="A3005"/>
      <c r="AA3005"/>
    </row>
    <row r="3006" spans="1:27" x14ac:dyDescent="0.25">
      <c r="A3006"/>
      <c r="AA3006"/>
    </row>
    <row r="3007" spans="1:27" x14ac:dyDescent="0.25">
      <c r="A3007"/>
      <c r="AA3007"/>
    </row>
    <row r="3008" spans="1:27" x14ac:dyDescent="0.25">
      <c r="A3008"/>
      <c r="AA3008"/>
    </row>
    <row r="3009" spans="1:27" x14ac:dyDescent="0.25">
      <c r="A3009"/>
      <c r="AA3009"/>
    </row>
    <row r="3010" spans="1:27" x14ac:dyDescent="0.25">
      <c r="A3010"/>
      <c r="AA3010"/>
    </row>
    <row r="3011" spans="1:27" x14ac:dyDescent="0.25">
      <c r="A3011"/>
      <c r="AA3011"/>
    </row>
    <row r="3012" spans="1:27" x14ac:dyDescent="0.25">
      <c r="A3012"/>
      <c r="AA3012"/>
    </row>
    <row r="3013" spans="1:27" x14ac:dyDescent="0.25">
      <c r="A3013"/>
      <c r="AA3013"/>
    </row>
    <row r="3014" spans="1:27" x14ac:dyDescent="0.25">
      <c r="A3014"/>
      <c r="AA3014"/>
    </row>
    <row r="3015" spans="1:27" x14ac:dyDescent="0.25">
      <c r="A3015"/>
      <c r="AA3015"/>
    </row>
    <row r="3016" spans="1:27" x14ac:dyDescent="0.25">
      <c r="A3016"/>
      <c r="AA3016"/>
    </row>
    <row r="3017" spans="1:27" x14ac:dyDescent="0.25">
      <c r="A3017"/>
      <c r="AA3017"/>
    </row>
    <row r="3018" spans="1:27" x14ac:dyDescent="0.25">
      <c r="A3018"/>
      <c r="AA3018"/>
    </row>
    <row r="3019" spans="1:27" x14ac:dyDescent="0.25">
      <c r="A3019"/>
      <c r="AA3019"/>
    </row>
    <row r="3020" spans="1:27" x14ac:dyDescent="0.25">
      <c r="A3020"/>
      <c r="AA3020"/>
    </row>
    <row r="3021" spans="1:27" x14ac:dyDescent="0.25">
      <c r="A3021"/>
      <c r="AA3021"/>
    </row>
    <row r="3022" spans="1:27" x14ac:dyDescent="0.25">
      <c r="A3022"/>
      <c r="AA3022"/>
    </row>
    <row r="3023" spans="1:27" x14ac:dyDescent="0.25">
      <c r="A3023"/>
      <c r="AA3023"/>
    </row>
    <row r="3024" spans="1:27" x14ac:dyDescent="0.25">
      <c r="A3024"/>
      <c r="AA3024"/>
    </row>
    <row r="3025" spans="1:27" x14ac:dyDescent="0.25">
      <c r="A3025"/>
      <c r="AA3025"/>
    </row>
    <row r="3026" spans="1:27" x14ac:dyDescent="0.25">
      <c r="A3026"/>
      <c r="AA3026"/>
    </row>
    <row r="3027" spans="1:27" x14ac:dyDescent="0.25">
      <c r="A3027"/>
      <c r="AA3027"/>
    </row>
    <row r="3028" spans="1:27" x14ac:dyDescent="0.25">
      <c r="A3028"/>
      <c r="AA3028"/>
    </row>
    <row r="3029" spans="1:27" x14ac:dyDescent="0.25">
      <c r="A3029"/>
      <c r="AA3029"/>
    </row>
    <row r="3030" spans="1:27" x14ac:dyDescent="0.25">
      <c r="A3030"/>
      <c r="AA3030"/>
    </row>
    <row r="3031" spans="1:27" x14ac:dyDescent="0.25">
      <c r="A3031"/>
      <c r="AA3031"/>
    </row>
    <row r="3032" spans="1:27" x14ac:dyDescent="0.25">
      <c r="A3032"/>
      <c r="AA3032"/>
    </row>
    <row r="3033" spans="1:27" x14ac:dyDescent="0.25">
      <c r="A3033"/>
      <c r="AA3033"/>
    </row>
    <row r="3034" spans="1:27" x14ac:dyDescent="0.25">
      <c r="A3034"/>
      <c r="AA3034"/>
    </row>
    <row r="3035" spans="1:27" x14ac:dyDescent="0.25">
      <c r="A3035"/>
      <c r="AA3035"/>
    </row>
    <row r="3036" spans="1:27" x14ac:dyDescent="0.25">
      <c r="A3036"/>
      <c r="AA3036"/>
    </row>
    <row r="3037" spans="1:27" x14ac:dyDescent="0.25">
      <c r="A3037"/>
      <c r="AA3037"/>
    </row>
    <row r="3038" spans="1:27" x14ac:dyDescent="0.25">
      <c r="A3038"/>
      <c r="AA3038"/>
    </row>
    <row r="3039" spans="1:27" x14ac:dyDescent="0.25">
      <c r="A3039"/>
      <c r="AA3039"/>
    </row>
    <row r="3040" spans="1:27" x14ac:dyDescent="0.25">
      <c r="A3040"/>
      <c r="AA3040"/>
    </row>
    <row r="3041" spans="1:27" x14ac:dyDescent="0.25">
      <c r="A3041"/>
      <c r="AA3041"/>
    </row>
    <row r="3042" spans="1:27" x14ac:dyDescent="0.25">
      <c r="A3042"/>
      <c r="AA3042"/>
    </row>
    <row r="3043" spans="1:27" x14ac:dyDescent="0.25">
      <c r="A3043"/>
      <c r="AA3043"/>
    </row>
    <row r="3044" spans="1:27" x14ac:dyDescent="0.25">
      <c r="A3044"/>
      <c r="AA3044"/>
    </row>
    <row r="3045" spans="1:27" x14ac:dyDescent="0.25">
      <c r="A3045"/>
      <c r="AA3045"/>
    </row>
    <row r="3046" spans="1:27" x14ac:dyDescent="0.25">
      <c r="A3046"/>
      <c r="AA3046"/>
    </row>
    <row r="3047" spans="1:27" x14ac:dyDescent="0.25">
      <c r="A3047"/>
      <c r="AA3047"/>
    </row>
    <row r="3048" spans="1:27" x14ac:dyDescent="0.25">
      <c r="A3048"/>
      <c r="AA3048"/>
    </row>
    <row r="3049" spans="1:27" x14ac:dyDescent="0.25">
      <c r="A3049"/>
      <c r="AA3049"/>
    </row>
    <row r="3050" spans="1:27" x14ac:dyDescent="0.25">
      <c r="A3050"/>
      <c r="AA3050"/>
    </row>
    <row r="3051" spans="1:27" x14ac:dyDescent="0.25">
      <c r="A3051"/>
      <c r="AA3051"/>
    </row>
    <row r="3052" spans="1:27" x14ac:dyDescent="0.25">
      <c r="A3052"/>
      <c r="AA3052"/>
    </row>
    <row r="3053" spans="1:27" x14ac:dyDescent="0.25">
      <c r="A3053"/>
      <c r="AA3053"/>
    </row>
    <row r="3054" spans="1:27" x14ac:dyDescent="0.25">
      <c r="A3054"/>
      <c r="AA3054"/>
    </row>
    <row r="3055" spans="1:27" x14ac:dyDescent="0.25">
      <c r="A3055"/>
      <c r="AA3055"/>
    </row>
    <row r="3056" spans="1:27" x14ac:dyDescent="0.25">
      <c r="A3056"/>
      <c r="AA3056"/>
    </row>
    <row r="3057" spans="1:27" x14ac:dyDescent="0.25">
      <c r="A3057"/>
      <c r="AA3057"/>
    </row>
    <row r="3058" spans="1:27" x14ac:dyDescent="0.25">
      <c r="A3058"/>
      <c r="AA3058"/>
    </row>
    <row r="3059" spans="1:27" x14ac:dyDescent="0.25">
      <c r="A3059"/>
      <c r="AA3059"/>
    </row>
    <row r="3060" spans="1:27" x14ac:dyDescent="0.25">
      <c r="A3060"/>
      <c r="AA3060"/>
    </row>
    <row r="3061" spans="1:27" x14ac:dyDescent="0.25">
      <c r="A3061"/>
      <c r="AA3061"/>
    </row>
    <row r="3062" spans="1:27" x14ac:dyDescent="0.25">
      <c r="A3062"/>
      <c r="AA3062"/>
    </row>
    <row r="3063" spans="1:27" x14ac:dyDescent="0.25">
      <c r="A3063"/>
      <c r="AA3063"/>
    </row>
    <row r="3064" spans="1:27" x14ac:dyDescent="0.25">
      <c r="A3064"/>
      <c r="AA3064"/>
    </row>
    <row r="3065" spans="1:27" x14ac:dyDescent="0.25">
      <c r="A3065"/>
      <c r="AA3065"/>
    </row>
    <row r="3066" spans="1:27" x14ac:dyDescent="0.25">
      <c r="A3066"/>
      <c r="AA3066"/>
    </row>
    <row r="3067" spans="1:27" x14ac:dyDescent="0.25">
      <c r="A3067"/>
      <c r="AA3067"/>
    </row>
    <row r="3068" spans="1:27" x14ac:dyDescent="0.25">
      <c r="A3068"/>
      <c r="AA3068"/>
    </row>
    <row r="3069" spans="1:27" x14ac:dyDescent="0.25">
      <c r="A3069"/>
      <c r="AA3069"/>
    </row>
    <row r="3070" spans="1:27" x14ac:dyDescent="0.25">
      <c r="A3070"/>
      <c r="AA3070"/>
    </row>
    <row r="3071" spans="1:27" x14ac:dyDescent="0.25">
      <c r="A3071"/>
      <c r="AA3071"/>
    </row>
    <row r="3072" spans="1:27" x14ac:dyDescent="0.25">
      <c r="A3072"/>
      <c r="AA3072"/>
    </row>
    <row r="3073" spans="1:27" x14ac:dyDescent="0.25">
      <c r="A3073"/>
      <c r="AA3073"/>
    </row>
    <row r="3074" spans="1:27" x14ac:dyDescent="0.25">
      <c r="A3074"/>
      <c r="AA3074"/>
    </row>
    <row r="3075" spans="1:27" x14ac:dyDescent="0.25">
      <c r="A3075"/>
      <c r="AA3075"/>
    </row>
    <row r="3076" spans="1:27" x14ac:dyDescent="0.25">
      <c r="A3076"/>
      <c r="AA3076"/>
    </row>
    <row r="3077" spans="1:27" x14ac:dyDescent="0.25">
      <c r="A3077"/>
      <c r="AA3077"/>
    </row>
    <row r="3078" spans="1:27" x14ac:dyDescent="0.25">
      <c r="A3078"/>
      <c r="AA3078"/>
    </row>
    <row r="3079" spans="1:27" x14ac:dyDescent="0.25">
      <c r="A3079"/>
      <c r="AA3079"/>
    </row>
    <row r="3080" spans="1:27" x14ac:dyDescent="0.25">
      <c r="A3080"/>
      <c r="AA3080"/>
    </row>
    <row r="3081" spans="1:27" x14ac:dyDescent="0.25">
      <c r="A3081"/>
      <c r="AA3081"/>
    </row>
    <row r="3082" spans="1:27" x14ac:dyDescent="0.25">
      <c r="A3082"/>
      <c r="AA3082"/>
    </row>
    <row r="3083" spans="1:27" x14ac:dyDescent="0.25">
      <c r="A3083"/>
      <c r="AA3083"/>
    </row>
    <row r="3084" spans="1:27" x14ac:dyDescent="0.25">
      <c r="A3084"/>
      <c r="AA3084"/>
    </row>
    <row r="3085" spans="1:27" x14ac:dyDescent="0.25">
      <c r="A3085"/>
      <c r="AA3085"/>
    </row>
    <row r="3086" spans="1:27" x14ac:dyDescent="0.25">
      <c r="A3086"/>
      <c r="AA3086"/>
    </row>
    <row r="3087" spans="1:27" x14ac:dyDescent="0.25">
      <c r="A3087"/>
      <c r="AA3087"/>
    </row>
    <row r="3088" spans="1:27" x14ac:dyDescent="0.25">
      <c r="A3088"/>
      <c r="AA3088"/>
    </row>
    <row r="3089" spans="1:27" x14ac:dyDescent="0.25">
      <c r="A3089"/>
      <c r="AA3089"/>
    </row>
    <row r="3090" spans="1:27" x14ac:dyDescent="0.25">
      <c r="A3090"/>
      <c r="AA3090"/>
    </row>
    <row r="3091" spans="1:27" x14ac:dyDescent="0.25">
      <c r="A3091"/>
      <c r="AA3091"/>
    </row>
    <row r="3092" spans="1:27" x14ac:dyDescent="0.25">
      <c r="A3092"/>
      <c r="AA3092"/>
    </row>
    <row r="3093" spans="1:27" x14ac:dyDescent="0.25">
      <c r="A3093"/>
      <c r="AA3093"/>
    </row>
    <row r="3094" spans="1:27" x14ac:dyDescent="0.25">
      <c r="A3094"/>
      <c r="AA3094"/>
    </row>
    <row r="3095" spans="1:27" x14ac:dyDescent="0.25">
      <c r="A3095"/>
      <c r="AA3095"/>
    </row>
    <row r="3096" spans="1:27" x14ac:dyDescent="0.25">
      <c r="A3096"/>
      <c r="AA3096"/>
    </row>
    <row r="3097" spans="1:27" x14ac:dyDescent="0.25">
      <c r="A3097"/>
      <c r="AA3097"/>
    </row>
    <row r="3098" spans="1:27" x14ac:dyDescent="0.25">
      <c r="A3098"/>
      <c r="AA3098"/>
    </row>
    <row r="3099" spans="1:27" x14ac:dyDescent="0.25">
      <c r="A3099"/>
      <c r="AA3099"/>
    </row>
    <row r="3100" spans="1:27" x14ac:dyDescent="0.25">
      <c r="A3100"/>
      <c r="AA3100"/>
    </row>
    <row r="3101" spans="1:27" x14ac:dyDescent="0.25">
      <c r="A3101"/>
      <c r="AA3101"/>
    </row>
    <row r="3102" spans="1:27" x14ac:dyDescent="0.25">
      <c r="A3102"/>
      <c r="AA3102"/>
    </row>
    <row r="3103" spans="1:27" x14ac:dyDescent="0.25">
      <c r="A3103"/>
      <c r="AA3103"/>
    </row>
    <row r="3104" spans="1:27" x14ac:dyDescent="0.25">
      <c r="A3104"/>
      <c r="AA3104"/>
    </row>
    <row r="3105" spans="1:27" x14ac:dyDescent="0.25">
      <c r="A3105"/>
      <c r="AA3105"/>
    </row>
    <row r="3106" spans="1:27" x14ac:dyDescent="0.25">
      <c r="A3106"/>
      <c r="AA3106"/>
    </row>
    <row r="3107" spans="1:27" x14ac:dyDescent="0.25">
      <c r="A3107"/>
      <c r="AA3107"/>
    </row>
    <row r="3108" spans="1:27" x14ac:dyDescent="0.25">
      <c r="A3108"/>
      <c r="AA3108"/>
    </row>
    <row r="3109" spans="1:27" x14ac:dyDescent="0.25">
      <c r="A3109"/>
      <c r="AA3109"/>
    </row>
    <row r="3110" spans="1:27" x14ac:dyDescent="0.25">
      <c r="A3110"/>
      <c r="AA3110"/>
    </row>
    <row r="3111" spans="1:27" x14ac:dyDescent="0.25">
      <c r="A3111"/>
      <c r="AA3111"/>
    </row>
    <row r="3112" spans="1:27" x14ac:dyDescent="0.25">
      <c r="A3112"/>
      <c r="AA3112"/>
    </row>
    <row r="3113" spans="1:27" x14ac:dyDescent="0.25">
      <c r="A3113"/>
      <c r="AA3113"/>
    </row>
    <row r="3114" spans="1:27" x14ac:dyDescent="0.25">
      <c r="A3114"/>
      <c r="AA3114"/>
    </row>
    <row r="3115" spans="1:27" x14ac:dyDescent="0.25">
      <c r="A3115"/>
      <c r="AA3115"/>
    </row>
    <row r="3116" spans="1:27" x14ac:dyDescent="0.25">
      <c r="A3116"/>
      <c r="AA3116"/>
    </row>
    <row r="3117" spans="1:27" x14ac:dyDescent="0.25">
      <c r="A3117"/>
      <c r="AA3117"/>
    </row>
    <row r="3118" spans="1:27" x14ac:dyDescent="0.25">
      <c r="A3118"/>
      <c r="AA3118"/>
    </row>
    <row r="3119" spans="1:27" x14ac:dyDescent="0.25">
      <c r="A3119"/>
      <c r="AA3119"/>
    </row>
    <row r="3120" spans="1:27" x14ac:dyDescent="0.25">
      <c r="A3120"/>
      <c r="AA3120"/>
    </row>
    <row r="3121" spans="1:27" x14ac:dyDescent="0.25">
      <c r="A3121"/>
      <c r="AA3121"/>
    </row>
    <row r="3122" spans="1:27" x14ac:dyDescent="0.25">
      <c r="A3122"/>
      <c r="AA3122"/>
    </row>
    <row r="3123" spans="1:27" x14ac:dyDescent="0.25">
      <c r="A3123"/>
      <c r="AA3123"/>
    </row>
    <row r="3124" spans="1:27" x14ac:dyDescent="0.25">
      <c r="A3124"/>
      <c r="AA3124"/>
    </row>
    <row r="3125" spans="1:27" x14ac:dyDescent="0.25">
      <c r="A3125"/>
      <c r="AA3125"/>
    </row>
    <row r="3126" spans="1:27" x14ac:dyDescent="0.25">
      <c r="A3126"/>
      <c r="AA3126"/>
    </row>
    <row r="3127" spans="1:27" x14ac:dyDescent="0.25">
      <c r="A3127"/>
      <c r="AA3127"/>
    </row>
    <row r="3128" spans="1:27" x14ac:dyDescent="0.25">
      <c r="A3128"/>
      <c r="AA3128"/>
    </row>
    <row r="3129" spans="1:27" x14ac:dyDescent="0.25">
      <c r="A3129"/>
      <c r="AA3129"/>
    </row>
    <row r="3130" spans="1:27" x14ac:dyDescent="0.25">
      <c r="A3130"/>
      <c r="AA3130"/>
    </row>
    <row r="3131" spans="1:27" x14ac:dyDescent="0.25">
      <c r="A3131"/>
      <c r="AA3131"/>
    </row>
    <row r="3132" spans="1:27" x14ac:dyDescent="0.25">
      <c r="A3132"/>
      <c r="AA3132"/>
    </row>
    <row r="3133" spans="1:27" x14ac:dyDescent="0.25">
      <c r="A3133"/>
      <c r="AA3133"/>
    </row>
    <row r="3134" spans="1:27" x14ac:dyDescent="0.25">
      <c r="A3134"/>
      <c r="AA3134"/>
    </row>
    <row r="3135" spans="1:27" x14ac:dyDescent="0.25">
      <c r="A3135"/>
      <c r="AA3135"/>
    </row>
    <row r="3136" spans="1:27" x14ac:dyDescent="0.25">
      <c r="A3136"/>
      <c r="AA3136"/>
    </row>
    <row r="3137" spans="1:27" x14ac:dyDescent="0.25">
      <c r="A3137"/>
      <c r="AA3137"/>
    </row>
    <row r="3138" spans="1:27" x14ac:dyDescent="0.25">
      <c r="A3138"/>
      <c r="AA3138"/>
    </row>
    <row r="3139" spans="1:27" x14ac:dyDescent="0.25">
      <c r="A3139"/>
      <c r="AA3139"/>
    </row>
    <row r="3140" spans="1:27" x14ac:dyDescent="0.25">
      <c r="A3140"/>
      <c r="AA3140"/>
    </row>
    <row r="3141" spans="1:27" x14ac:dyDescent="0.25">
      <c r="A3141"/>
      <c r="AA3141"/>
    </row>
    <row r="3142" spans="1:27" x14ac:dyDescent="0.25">
      <c r="A3142"/>
      <c r="AA3142"/>
    </row>
    <row r="3143" spans="1:27" x14ac:dyDescent="0.25">
      <c r="A3143"/>
      <c r="AA3143"/>
    </row>
    <row r="3144" spans="1:27" x14ac:dyDescent="0.25">
      <c r="A3144"/>
      <c r="AA3144"/>
    </row>
    <row r="3145" spans="1:27" x14ac:dyDescent="0.25">
      <c r="A3145"/>
      <c r="AA3145"/>
    </row>
    <row r="3146" spans="1:27" x14ac:dyDescent="0.25">
      <c r="A3146"/>
      <c r="AA3146"/>
    </row>
    <row r="3147" spans="1:27" x14ac:dyDescent="0.25">
      <c r="A3147"/>
      <c r="AA3147"/>
    </row>
    <row r="3148" spans="1:27" x14ac:dyDescent="0.25">
      <c r="A3148"/>
      <c r="AA3148"/>
    </row>
    <row r="3149" spans="1:27" x14ac:dyDescent="0.25">
      <c r="A3149"/>
      <c r="AA3149"/>
    </row>
    <row r="3150" spans="1:27" x14ac:dyDescent="0.25">
      <c r="A3150"/>
      <c r="AA3150"/>
    </row>
    <row r="3151" spans="1:27" x14ac:dyDescent="0.25">
      <c r="A3151"/>
      <c r="AA3151"/>
    </row>
    <row r="3152" spans="1:27" x14ac:dyDescent="0.25">
      <c r="A3152"/>
      <c r="AA3152"/>
    </row>
    <row r="3153" spans="1:27" x14ac:dyDescent="0.25">
      <c r="A3153"/>
      <c r="AA3153"/>
    </row>
    <row r="3154" spans="1:27" x14ac:dyDescent="0.25">
      <c r="A3154"/>
      <c r="AA3154"/>
    </row>
    <row r="3155" spans="1:27" x14ac:dyDescent="0.25">
      <c r="A3155"/>
      <c r="AA3155"/>
    </row>
    <row r="3156" spans="1:27" x14ac:dyDescent="0.25">
      <c r="A3156"/>
      <c r="AA3156"/>
    </row>
    <row r="3157" spans="1:27" x14ac:dyDescent="0.25">
      <c r="A3157"/>
      <c r="AA3157"/>
    </row>
    <row r="3158" spans="1:27" x14ac:dyDescent="0.25">
      <c r="A3158"/>
      <c r="AA3158"/>
    </row>
    <row r="3159" spans="1:27" x14ac:dyDescent="0.25">
      <c r="A3159"/>
      <c r="AA3159"/>
    </row>
    <row r="3160" spans="1:27" x14ac:dyDescent="0.25">
      <c r="A3160"/>
      <c r="AA3160"/>
    </row>
    <row r="3161" spans="1:27" x14ac:dyDescent="0.25">
      <c r="A3161"/>
      <c r="AA3161"/>
    </row>
    <row r="3162" spans="1:27" x14ac:dyDescent="0.25">
      <c r="A3162"/>
      <c r="AA3162"/>
    </row>
    <row r="3163" spans="1:27" x14ac:dyDescent="0.25">
      <c r="A3163"/>
      <c r="AA3163"/>
    </row>
    <row r="3164" spans="1:27" x14ac:dyDescent="0.25">
      <c r="A3164"/>
      <c r="AA3164"/>
    </row>
    <row r="3165" spans="1:27" x14ac:dyDescent="0.25">
      <c r="A3165"/>
      <c r="AA3165"/>
    </row>
    <row r="3166" spans="1:27" x14ac:dyDescent="0.25">
      <c r="A3166"/>
      <c r="AA3166"/>
    </row>
    <row r="3167" spans="1:27" x14ac:dyDescent="0.25">
      <c r="A3167"/>
      <c r="AA3167"/>
    </row>
    <row r="3168" spans="1:27" x14ac:dyDescent="0.25">
      <c r="A3168"/>
      <c r="AA3168"/>
    </row>
    <row r="3169" spans="1:27" x14ac:dyDescent="0.25">
      <c r="A3169"/>
      <c r="AA3169"/>
    </row>
    <row r="3170" spans="1:27" x14ac:dyDescent="0.25">
      <c r="A3170"/>
      <c r="AA3170"/>
    </row>
    <row r="3171" spans="1:27" x14ac:dyDescent="0.25">
      <c r="A3171"/>
      <c r="AA3171"/>
    </row>
    <row r="3172" spans="1:27" x14ac:dyDescent="0.25">
      <c r="A3172"/>
      <c r="AA3172"/>
    </row>
    <row r="3173" spans="1:27" x14ac:dyDescent="0.25">
      <c r="A3173"/>
      <c r="AA3173"/>
    </row>
    <row r="3174" spans="1:27" x14ac:dyDescent="0.25">
      <c r="A3174"/>
      <c r="AA3174"/>
    </row>
    <row r="3175" spans="1:27" x14ac:dyDescent="0.25">
      <c r="A3175"/>
      <c r="AA3175"/>
    </row>
    <row r="3176" spans="1:27" x14ac:dyDescent="0.25">
      <c r="A3176"/>
      <c r="AA3176"/>
    </row>
    <row r="3177" spans="1:27" x14ac:dyDescent="0.25">
      <c r="A3177"/>
      <c r="AA3177"/>
    </row>
    <row r="3178" spans="1:27" x14ac:dyDescent="0.25">
      <c r="A3178"/>
      <c r="AA3178"/>
    </row>
    <row r="3179" spans="1:27" x14ac:dyDescent="0.25">
      <c r="A3179"/>
      <c r="AA3179"/>
    </row>
    <row r="3180" spans="1:27" x14ac:dyDescent="0.25">
      <c r="A3180"/>
      <c r="AA3180"/>
    </row>
    <row r="3181" spans="1:27" x14ac:dyDescent="0.25">
      <c r="A3181"/>
      <c r="AA3181"/>
    </row>
    <row r="3182" spans="1:27" x14ac:dyDescent="0.25">
      <c r="A3182"/>
      <c r="AA3182"/>
    </row>
    <row r="3183" spans="1:27" x14ac:dyDescent="0.25">
      <c r="A3183"/>
      <c r="AA3183"/>
    </row>
    <row r="3184" spans="1:27" x14ac:dyDescent="0.25">
      <c r="A3184"/>
      <c r="AA3184"/>
    </row>
    <row r="3185" spans="1:27" x14ac:dyDescent="0.25">
      <c r="A3185"/>
      <c r="AA3185"/>
    </row>
    <row r="3186" spans="1:27" x14ac:dyDescent="0.25">
      <c r="A3186"/>
      <c r="AA3186"/>
    </row>
    <row r="3187" spans="1:27" x14ac:dyDescent="0.25">
      <c r="A3187"/>
      <c r="AA3187"/>
    </row>
    <row r="3188" spans="1:27" x14ac:dyDescent="0.25">
      <c r="A3188"/>
      <c r="AA3188"/>
    </row>
    <row r="3189" spans="1:27" x14ac:dyDescent="0.25">
      <c r="A3189"/>
      <c r="AA3189"/>
    </row>
    <row r="3190" spans="1:27" x14ac:dyDescent="0.25">
      <c r="A3190"/>
      <c r="AA3190"/>
    </row>
    <row r="3191" spans="1:27" x14ac:dyDescent="0.25">
      <c r="A3191"/>
      <c r="AA3191"/>
    </row>
    <row r="3192" spans="1:27" x14ac:dyDescent="0.25">
      <c r="A3192"/>
      <c r="AA3192"/>
    </row>
    <row r="3193" spans="1:27" x14ac:dyDescent="0.25">
      <c r="A3193"/>
      <c r="AA3193"/>
    </row>
    <row r="3194" spans="1:27" x14ac:dyDescent="0.25">
      <c r="A3194"/>
      <c r="AA3194"/>
    </row>
    <row r="3195" spans="1:27" x14ac:dyDescent="0.25">
      <c r="A3195"/>
      <c r="AA3195"/>
    </row>
    <row r="3196" spans="1:27" x14ac:dyDescent="0.25">
      <c r="A3196"/>
      <c r="AA3196"/>
    </row>
    <row r="3197" spans="1:27" x14ac:dyDescent="0.25">
      <c r="A3197"/>
      <c r="AA3197"/>
    </row>
    <row r="3198" spans="1:27" x14ac:dyDescent="0.25">
      <c r="A3198"/>
      <c r="AA3198"/>
    </row>
    <row r="3199" spans="1:27" x14ac:dyDescent="0.25">
      <c r="A3199"/>
      <c r="AA3199"/>
    </row>
    <row r="3200" spans="1:27" x14ac:dyDescent="0.25">
      <c r="A3200"/>
      <c r="AA3200"/>
    </row>
    <row r="3201" spans="1:27" x14ac:dyDescent="0.25">
      <c r="A3201"/>
      <c r="AA3201"/>
    </row>
    <row r="3202" spans="1:27" x14ac:dyDescent="0.25">
      <c r="A3202"/>
      <c r="AA3202"/>
    </row>
    <row r="3203" spans="1:27" x14ac:dyDescent="0.25">
      <c r="A3203"/>
      <c r="AA3203"/>
    </row>
    <row r="3204" spans="1:27" x14ac:dyDescent="0.25">
      <c r="A3204"/>
      <c r="AA3204"/>
    </row>
    <row r="3205" spans="1:27" x14ac:dyDescent="0.25">
      <c r="A3205"/>
      <c r="AA3205"/>
    </row>
    <row r="3206" spans="1:27" x14ac:dyDescent="0.25">
      <c r="A3206"/>
      <c r="AA3206"/>
    </row>
    <row r="3207" spans="1:27" x14ac:dyDescent="0.25">
      <c r="A3207"/>
      <c r="AA3207"/>
    </row>
    <row r="3208" spans="1:27" x14ac:dyDescent="0.25">
      <c r="A3208"/>
      <c r="AA3208"/>
    </row>
    <row r="3209" spans="1:27" x14ac:dyDescent="0.25">
      <c r="A3209"/>
      <c r="AA3209"/>
    </row>
    <row r="3210" spans="1:27" x14ac:dyDescent="0.25">
      <c r="A3210"/>
      <c r="AA3210"/>
    </row>
    <row r="3211" spans="1:27" x14ac:dyDescent="0.25">
      <c r="A3211"/>
      <c r="AA3211"/>
    </row>
    <row r="3212" spans="1:27" x14ac:dyDescent="0.25">
      <c r="A3212"/>
      <c r="AA3212"/>
    </row>
    <row r="3213" spans="1:27" x14ac:dyDescent="0.25">
      <c r="A3213"/>
      <c r="AA3213"/>
    </row>
    <row r="3214" spans="1:27" x14ac:dyDescent="0.25">
      <c r="A3214"/>
      <c r="AA3214"/>
    </row>
    <row r="3215" spans="1:27" x14ac:dyDescent="0.25">
      <c r="A3215"/>
      <c r="AA3215"/>
    </row>
    <row r="3216" spans="1:27" x14ac:dyDescent="0.25">
      <c r="A3216"/>
      <c r="AA3216"/>
    </row>
    <row r="3217" spans="1:27" x14ac:dyDescent="0.25">
      <c r="A3217"/>
      <c r="AA3217"/>
    </row>
    <row r="3218" spans="1:27" x14ac:dyDescent="0.25">
      <c r="A3218"/>
      <c r="AA3218"/>
    </row>
    <row r="3219" spans="1:27" x14ac:dyDescent="0.25">
      <c r="A3219"/>
      <c r="AA3219"/>
    </row>
    <row r="3220" spans="1:27" x14ac:dyDescent="0.25">
      <c r="A3220"/>
      <c r="AA3220"/>
    </row>
    <row r="3221" spans="1:27" x14ac:dyDescent="0.25">
      <c r="A3221"/>
      <c r="AA3221"/>
    </row>
    <row r="3222" spans="1:27" x14ac:dyDescent="0.25">
      <c r="A3222"/>
      <c r="AA3222"/>
    </row>
    <row r="3223" spans="1:27" x14ac:dyDescent="0.25">
      <c r="A3223"/>
      <c r="AA3223"/>
    </row>
    <row r="3224" spans="1:27" x14ac:dyDescent="0.25">
      <c r="A3224"/>
      <c r="AA3224"/>
    </row>
    <row r="3225" spans="1:27" x14ac:dyDescent="0.25">
      <c r="A3225"/>
      <c r="AA3225"/>
    </row>
    <row r="3226" spans="1:27" x14ac:dyDescent="0.25">
      <c r="A3226"/>
      <c r="AA3226"/>
    </row>
    <row r="3227" spans="1:27" x14ac:dyDescent="0.25">
      <c r="A3227"/>
      <c r="AA3227"/>
    </row>
    <row r="3228" spans="1:27" x14ac:dyDescent="0.25">
      <c r="A3228"/>
      <c r="AA3228"/>
    </row>
    <row r="3229" spans="1:27" x14ac:dyDescent="0.25">
      <c r="A3229"/>
      <c r="AA3229"/>
    </row>
    <row r="3230" spans="1:27" x14ac:dyDescent="0.25">
      <c r="A3230"/>
      <c r="AA3230"/>
    </row>
    <row r="3231" spans="1:27" x14ac:dyDescent="0.25">
      <c r="A3231"/>
      <c r="AA3231"/>
    </row>
    <row r="3232" spans="1:27" x14ac:dyDescent="0.25">
      <c r="A3232"/>
      <c r="AA3232"/>
    </row>
    <row r="3233" spans="1:27" x14ac:dyDescent="0.25">
      <c r="A3233"/>
      <c r="AA3233"/>
    </row>
    <row r="3234" spans="1:27" x14ac:dyDescent="0.25">
      <c r="A3234"/>
      <c r="AA3234"/>
    </row>
    <row r="3235" spans="1:27" x14ac:dyDescent="0.25">
      <c r="A3235"/>
      <c r="AA3235"/>
    </row>
    <row r="3236" spans="1:27" x14ac:dyDescent="0.25">
      <c r="A3236"/>
      <c r="AA3236"/>
    </row>
    <row r="3237" spans="1:27" x14ac:dyDescent="0.25">
      <c r="A3237"/>
      <c r="AA3237"/>
    </row>
    <row r="3238" spans="1:27" x14ac:dyDescent="0.25">
      <c r="A3238"/>
      <c r="AA3238"/>
    </row>
    <row r="3239" spans="1:27" x14ac:dyDescent="0.25">
      <c r="A3239"/>
      <c r="AA3239"/>
    </row>
    <row r="3240" spans="1:27" x14ac:dyDescent="0.25">
      <c r="A3240"/>
      <c r="AA3240"/>
    </row>
    <row r="3241" spans="1:27" x14ac:dyDescent="0.25">
      <c r="A3241"/>
      <c r="AA3241"/>
    </row>
    <row r="3242" spans="1:27" x14ac:dyDescent="0.25">
      <c r="A3242"/>
      <c r="AA3242"/>
    </row>
    <row r="3243" spans="1:27" x14ac:dyDescent="0.25">
      <c r="A3243"/>
      <c r="AA3243"/>
    </row>
    <row r="3244" spans="1:27" x14ac:dyDescent="0.25">
      <c r="A3244"/>
      <c r="AA3244"/>
    </row>
    <row r="3245" spans="1:27" x14ac:dyDescent="0.25">
      <c r="A3245"/>
      <c r="AA3245"/>
    </row>
    <row r="3246" spans="1:27" x14ac:dyDescent="0.25">
      <c r="A3246"/>
      <c r="AA3246"/>
    </row>
    <row r="3247" spans="1:27" x14ac:dyDescent="0.25">
      <c r="A3247"/>
      <c r="AA3247"/>
    </row>
    <row r="3248" spans="1:27" x14ac:dyDescent="0.25">
      <c r="A3248"/>
      <c r="AA3248"/>
    </row>
    <row r="3249" spans="1:27" x14ac:dyDescent="0.25">
      <c r="A3249"/>
      <c r="AA3249"/>
    </row>
    <row r="3250" spans="1:27" x14ac:dyDescent="0.25">
      <c r="A3250"/>
      <c r="AA3250"/>
    </row>
    <row r="3251" spans="1:27" x14ac:dyDescent="0.25">
      <c r="A3251"/>
      <c r="AA3251"/>
    </row>
    <row r="3252" spans="1:27" x14ac:dyDescent="0.25">
      <c r="A3252"/>
      <c r="AA3252"/>
    </row>
    <row r="3253" spans="1:27" x14ac:dyDescent="0.25">
      <c r="A3253"/>
      <c r="AA3253"/>
    </row>
    <row r="3254" spans="1:27" x14ac:dyDescent="0.25">
      <c r="A3254"/>
      <c r="AA3254"/>
    </row>
    <row r="3255" spans="1:27" x14ac:dyDescent="0.25">
      <c r="A3255"/>
      <c r="AA3255"/>
    </row>
    <row r="3256" spans="1:27" x14ac:dyDescent="0.25">
      <c r="A3256"/>
      <c r="AA3256"/>
    </row>
    <row r="3257" spans="1:27" x14ac:dyDescent="0.25">
      <c r="A3257"/>
      <c r="AA3257"/>
    </row>
    <row r="3258" spans="1:27" x14ac:dyDescent="0.25">
      <c r="A3258"/>
      <c r="AA3258"/>
    </row>
    <row r="3259" spans="1:27" x14ac:dyDescent="0.25">
      <c r="A3259"/>
      <c r="AA3259"/>
    </row>
    <row r="3260" spans="1:27" x14ac:dyDescent="0.25">
      <c r="A3260"/>
      <c r="AA3260"/>
    </row>
    <row r="3261" spans="1:27" x14ac:dyDescent="0.25">
      <c r="A3261"/>
      <c r="AA3261"/>
    </row>
    <row r="3262" spans="1:27" x14ac:dyDescent="0.25">
      <c r="A3262"/>
      <c r="AA3262"/>
    </row>
    <row r="3263" spans="1:27" x14ac:dyDescent="0.25">
      <c r="A3263"/>
      <c r="AA3263"/>
    </row>
    <row r="3264" spans="1:27" x14ac:dyDescent="0.25">
      <c r="A3264"/>
      <c r="AA3264"/>
    </row>
    <row r="3265" spans="1:27" x14ac:dyDescent="0.25">
      <c r="A3265"/>
      <c r="AA3265"/>
    </row>
    <row r="3266" spans="1:27" x14ac:dyDescent="0.25">
      <c r="A3266"/>
      <c r="AA3266"/>
    </row>
    <row r="3267" spans="1:27" x14ac:dyDescent="0.25">
      <c r="A3267"/>
      <c r="AA3267"/>
    </row>
    <row r="3268" spans="1:27" x14ac:dyDescent="0.25">
      <c r="A3268"/>
      <c r="AA3268"/>
    </row>
    <row r="3269" spans="1:27" x14ac:dyDescent="0.25">
      <c r="A3269"/>
      <c r="AA3269"/>
    </row>
    <row r="3270" spans="1:27" x14ac:dyDescent="0.25">
      <c r="A3270"/>
      <c r="AA3270"/>
    </row>
    <row r="3271" spans="1:27" x14ac:dyDescent="0.25">
      <c r="A3271"/>
      <c r="AA3271"/>
    </row>
    <row r="3272" spans="1:27" x14ac:dyDescent="0.25">
      <c r="A3272"/>
      <c r="AA3272"/>
    </row>
    <row r="3273" spans="1:27" x14ac:dyDescent="0.25">
      <c r="A3273"/>
      <c r="AA3273"/>
    </row>
    <row r="3274" spans="1:27" x14ac:dyDescent="0.25">
      <c r="A3274"/>
      <c r="AA3274"/>
    </row>
    <row r="3275" spans="1:27" x14ac:dyDescent="0.25">
      <c r="A3275"/>
      <c r="AA3275"/>
    </row>
    <row r="3276" spans="1:27" x14ac:dyDescent="0.25">
      <c r="A3276"/>
      <c r="AA3276"/>
    </row>
    <row r="3277" spans="1:27" x14ac:dyDescent="0.25">
      <c r="A3277"/>
      <c r="AA3277"/>
    </row>
    <row r="3278" spans="1:27" x14ac:dyDescent="0.25">
      <c r="A3278"/>
      <c r="AA3278"/>
    </row>
    <row r="3279" spans="1:27" x14ac:dyDescent="0.25">
      <c r="A3279"/>
      <c r="AA3279"/>
    </row>
    <row r="3280" spans="1:27" x14ac:dyDescent="0.25">
      <c r="A3280"/>
      <c r="AA3280"/>
    </row>
    <row r="3281" spans="1:27" x14ac:dyDescent="0.25">
      <c r="A3281"/>
      <c r="AA3281"/>
    </row>
    <row r="3282" spans="1:27" x14ac:dyDescent="0.25">
      <c r="A3282"/>
      <c r="AA3282"/>
    </row>
    <row r="3283" spans="1:27" x14ac:dyDescent="0.25">
      <c r="A3283"/>
      <c r="AA3283"/>
    </row>
    <row r="3284" spans="1:27" x14ac:dyDescent="0.25">
      <c r="A3284"/>
      <c r="AA3284"/>
    </row>
    <row r="3285" spans="1:27" x14ac:dyDescent="0.25">
      <c r="A3285"/>
      <c r="AA3285"/>
    </row>
    <row r="3286" spans="1:27" x14ac:dyDescent="0.25">
      <c r="A3286"/>
      <c r="AA3286"/>
    </row>
    <row r="3287" spans="1:27" x14ac:dyDescent="0.25">
      <c r="A3287"/>
      <c r="AA3287"/>
    </row>
    <row r="3288" spans="1:27" x14ac:dyDescent="0.25">
      <c r="A3288"/>
      <c r="AA3288"/>
    </row>
    <row r="3289" spans="1:27" x14ac:dyDescent="0.25">
      <c r="A3289"/>
      <c r="AA3289"/>
    </row>
    <row r="3290" spans="1:27" x14ac:dyDescent="0.25">
      <c r="A3290"/>
      <c r="AA3290"/>
    </row>
    <row r="3291" spans="1:27" x14ac:dyDescent="0.25">
      <c r="A3291"/>
      <c r="AA3291"/>
    </row>
    <row r="3292" spans="1:27" x14ac:dyDescent="0.25">
      <c r="A3292"/>
      <c r="AA3292"/>
    </row>
    <row r="3293" spans="1:27" x14ac:dyDescent="0.25">
      <c r="A3293"/>
      <c r="AA3293"/>
    </row>
    <row r="3294" spans="1:27" x14ac:dyDescent="0.25">
      <c r="A3294"/>
      <c r="AA3294"/>
    </row>
    <row r="3295" spans="1:27" x14ac:dyDescent="0.25">
      <c r="A3295"/>
      <c r="AA3295"/>
    </row>
    <row r="3296" spans="1:27" x14ac:dyDescent="0.25">
      <c r="A3296"/>
      <c r="AA3296"/>
    </row>
    <row r="3297" spans="1:27" x14ac:dyDescent="0.25">
      <c r="A3297"/>
      <c r="AA3297"/>
    </row>
    <row r="3298" spans="1:27" x14ac:dyDescent="0.25">
      <c r="A3298"/>
      <c r="AA3298"/>
    </row>
    <row r="3299" spans="1:27" x14ac:dyDescent="0.25">
      <c r="A3299"/>
      <c r="AA3299"/>
    </row>
    <row r="3300" spans="1:27" x14ac:dyDescent="0.25">
      <c r="A3300"/>
      <c r="AA3300"/>
    </row>
    <row r="3301" spans="1:27" x14ac:dyDescent="0.25">
      <c r="A3301"/>
      <c r="AA3301"/>
    </row>
    <row r="3302" spans="1:27" x14ac:dyDescent="0.25">
      <c r="A3302"/>
      <c r="AA3302"/>
    </row>
    <row r="3303" spans="1:27" x14ac:dyDescent="0.25">
      <c r="A3303"/>
      <c r="AA3303"/>
    </row>
    <row r="3304" spans="1:27" x14ac:dyDescent="0.25">
      <c r="A3304"/>
      <c r="AA3304"/>
    </row>
    <row r="3305" spans="1:27" x14ac:dyDescent="0.25">
      <c r="A3305"/>
      <c r="AA3305"/>
    </row>
    <row r="3306" spans="1:27" x14ac:dyDescent="0.25">
      <c r="A3306"/>
      <c r="AA3306"/>
    </row>
    <row r="3307" spans="1:27" x14ac:dyDescent="0.25">
      <c r="A3307"/>
      <c r="AA3307"/>
    </row>
    <row r="3308" spans="1:27" x14ac:dyDescent="0.25">
      <c r="A3308"/>
      <c r="AA3308"/>
    </row>
    <row r="3309" spans="1:27" x14ac:dyDescent="0.25">
      <c r="A3309"/>
      <c r="AA3309"/>
    </row>
    <row r="3310" spans="1:27" x14ac:dyDescent="0.25">
      <c r="A3310"/>
      <c r="AA3310"/>
    </row>
    <row r="3311" spans="1:27" x14ac:dyDescent="0.25">
      <c r="A3311"/>
      <c r="AA3311"/>
    </row>
    <row r="3312" spans="1:27" x14ac:dyDescent="0.25">
      <c r="A3312"/>
      <c r="AA3312"/>
    </row>
    <row r="3313" spans="1:27" x14ac:dyDescent="0.25">
      <c r="A3313"/>
      <c r="AA3313"/>
    </row>
    <row r="3314" spans="1:27" x14ac:dyDescent="0.25">
      <c r="A3314"/>
      <c r="AA3314"/>
    </row>
    <row r="3315" spans="1:27" x14ac:dyDescent="0.25">
      <c r="A3315"/>
      <c r="AA3315"/>
    </row>
    <row r="3316" spans="1:27" x14ac:dyDescent="0.25">
      <c r="A3316"/>
      <c r="AA3316"/>
    </row>
    <row r="3317" spans="1:27" x14ac:dyDescent="0.25">
      <c r="A3317"/>
      <c r="AA3317"/>
    </row>
    <row r="3318" spans="1:27" x14ac:dyDescent="0.25">
      <c r="A3318"/>
      <c r="AA3318"/>
    </row>
    <row r="3319" spans="1:27" x14ac:dyDescent="0.25">
      <c r="A3319"/>
      <c r="AA3319"/>
    </row>
    <row r="3320" spans="1:27" x14ac:dyDescent="0.25">
      <c r="A3320"/>
      <c r="AA3320"/>
    </row>
    <row r="3321" spans="1:27" x14ac:dyDescent="0.25">
      <c r="A3321"/>
      <c r="AA3321"/>
    </row>
    <row r="3322" spans="1:27" x14ac:dyDescent="0.25">
      <c r="A3322"/>
      <c r="AA3322"/>
    </row>
    <row r="3323" spans="1:27" x14ac:dyDescent="0.25">
      <c r="A3323"/>
      <c r="AA3323"/>
    </row>
    <row r="3324" spans="1:27" x14ac:dyDescent="0.25">
      <c r="A3324"/>
      <c r="AA3324"/>
    </row>
    <row r="3325" spans="1:27" x14ac:dyDescent="0.25">
      <c r="A3325"/>
      <c r="AA3325"/>
    </row>
    <row r="3326" spans="1:27" x14ac:dyDescent="0.25">
      <c r="A3326"/>
      <c r="AA3326"/>
    </row>
    <row r="3327" spans="1:27" x14ac:dyDescent="0.25">
      <c r="A3327"/>
      <c r="AA3327"/>
    </row>
    <row r="3328" spans="1:27" x14ac:dyDescent="0.25">
      <c r="A3328"/>
      <c r="AA3328"/>
    </row>
    <row r="3329" spans="1:27" x14ac:dyDescent="0.25">
      <c r="A3329"/>
      <c r="AA3329"/>
    </row>
    <row r="3330" spans="1:27" x14ac:dyDescent="0.25">
      <c r="A3330"/>
      <c r="AA3330"/>
    </row>
    <row r="3331" spans="1:27" x14ac:dyDescent="0.25">
      <c r="A3331"/>
      <c r="AA3331"/>
    </row>
    <row r="3332" spans="1:27" x14ac:dyDescent="0.25">
      <c r="A3332"/>
      <c r="AA3332"/>
    </row>
    <row r="3333" spans="1:27" x14ac:dyDescent="0.25">
      <c r="A3333"/>
      <c r="AA3333"/>
    </row>
    <row r="3334" spans="1:27" x14ac:dyDescent="0.25">
      <c r="A3334"/>
      <c r="AA3334"/>
    </row>
    <row r="3335" spans="1:27" x14ac:dyDescent="0.25">
      <c r="A3335"/>
      <c r="AA3335"/>
    </row>
    <row r="3336" spans="1:27" x14ac:dyDescent="0.25">
      <c r="A3336"/>
      <c r="AA3336"/>
    </row>
    <row r="3337" spans="1:27" x14ac:dyDescent="0.25">
      <c r="A3337"/>
      <c r="AA3337"/>
    </row>
    <row r="3338" spans="1:27" x14ac:dyDescent="0.25">
      <c r="A3338"/>
      <c r="AA3338"/>
    </row>
    <row r="3339" spans="1:27" x14ac:dyDescent="0.25">
      <c r="A3339"/>
      <c r="AA3339"/>
    </row>
    <row r="3340" spans="1:27" x14ac:dyDescent="0.25">
      <c r="A3340"/>
      <c r="AA3340"/>
    </row>
    <row r="3341" spans="1:27" x14ac:dyDescent="0.25">
      <c r="A3341"/>
      <c r="AA3341"/>
    </row>
    <row r="3342" spans="1:27" x14ac:dyDescent="0.25">
      <c r="A3342"/>
      <c r="AA3342"/>
    </row>
    <row r="3343" spans="1:27" x14ac:dyDescent="0.25">
      <c r="A3343"/>
      <c r="AA3343"/>
    </row>
    <row r="3344" spans="1:27" x14ac:dyDescent="0.25">
      <c r="A3344"/>
      <c r="AA3344"/>
    </row>
    <row r="3345" spans="1:27" x14ac:dyDescent="0.25">
      <c r="A3345"/>
      <c r="AA3345"/>
    </row>
    <row r="3346" spans="1:27" x14ac:dyDescent="0.25">
      <c r="A3346"/>
      <c r="AA3346"/>
    </row>
    <row r="3347" spans="1:27" x14ac:dyDescent="0.25">
      <c r="A3347"/>
      <c r="AA3347"/>
    </row>
    <row r="3348" spans="1:27" x14ac:dyDescent="0.25">
      <c r="A3348"/>
      <c r="AA3348"/>
    </row>
    <row r="3349" spans="1:27" x14ac:dyDescent="0.25">
      <c r="A3349"/>
      <c r="AA3349"/>
    </row>
    <row r="3350" spans="1:27" x14ac:dyDescent="0.25">
      <c r="A3350"/>
      <c r="AA3350"/>
    </row>
    <row r="3351" spans="1:27" x14ac:dyDescent="0.25">
      <c r="A3351"/>
      <c r="AA3351"/>
    </row>
    <row r="3352" spans="1:27" x14ac:dyDescent="0.25">
      <c r="A3352"/>
      <c r="AA3352"/>
    </row>
    <row r="3353" spans="1:27" x14ac:dyDescent="0.25">
      <c r="A3353"/>
      <c r="AA3353"/>
    </row>
    <row r="3354" spans="1:27" x14ac:dyDescent="0.25">
      <c r="A3354"/>
      <c r="AA3354"/>
    </row>
    <row r="3355" spans="1:27" x14ac:dyDescent="0.25">
      <c r="A3355"/>
      <c r="AA3355"/>
    </row>
    <row r="3356" spans="1:27" x14ac:dyDescent="0.25">
      <c r="A3356"/>
      <c r="AA3356"/>
    </row>
    <row r="3357" spans="1:27" x14ac:dyDescent="0.25">
      <c r="A3357"/>
      <c r="AA3357"/>
    </row>
    <row r="3358" spans="1:27" x14ac:dyDescent="0.25">
      <c r="A3358"/>
      <c r="AA3358"/>
    </row>
    <row r="3359" spans="1:27" x14ac:dyDescent="0.25">
      <c r="A3359"/>
      <c r="AA3359"/>
    </row>
    <row r="3360" spans="1:27" x14ac:dyDescent="0.25">
      <c r="A3360"/>
      <c r="AA3360"/>
    </row>
    <row r="3361" spans="1:27" x14ac:dyDescent="0.25">
      <c r="A3361"/>
      <c r="AA3361"/>
    </row>
    <row r="3362" spans="1:27" x14ac:dyDescent="0.25">
      <c r="A3362"/>
      <c r="AA3362"/>
    </row>
    <row r="3363" spans="1:27" x14ac:dyDescent="0.25">
      <c r="A3363"/>
      <c r="AA3363"/>
    </row>
    <row r="3364" spans="1:27" x14ac:dyDescent="0.25">
      <c r="A3364"/>
      <c r="AA3364"/>
    </row>
    <row r="3365" spans="1:27" x14ac:dyDescent="0.25">
      <c r="A3365"/>
      <c r="AA3365"/>
    </row>
    <row r="3366" spans="1:27" x14ac:dyDescent="0.25">
      <c r="A3366"/>
      <c r="AA3366"/>
    </row>
    <row r="3367" spans="1:27" x14ac:dyDescent="0.25">
      <c r="A3367"/>
      <c r="AA3367"/>
    </row>
    <row r="3368" spans="1:27" x14ac:dyDescent="0.25">
      <c r="A3368"/>
      <c r="AA3368"/>
    </row>
    <row r="3369" spans="1:27" x14ac:dyDescent="0.25">
      <c r="A3369"/>
      <c r="AA3369"/>
    </row>
    <row r="3370" spans="1:27" x14ac:dyDescent="0.25">
      <c r="A3370"/>
      <c r="AA3370"/>
    </row>
    <row r="3371" spans="1:27" x14ac:dyDescent="0.25">
      <c r="A3371"/>
      <c r="AA3371"/>
    </row>
    <row r="3372" spans="1:27" x14ac:dyDescent="0.25">
      <c r="A3372"/>
      <c r="AA3372"/>
    </row>
    <row r="3373" spans="1:27" x14ac:dyDescent="0.25">
      <c r="A3373"/>
      <c r="AA3373"/>
    </row>
    <row r="3374" spans="1:27" x14ac:dyDescent="0.25">
      <c r="A3374"/>
      <c r="AA3374"/>
    </row>
    <row r="3375" spans="1:27" x14ac:dyDescent="0.25">
      <c r="A3375"/>
      <c r="AA3375"/>
    </row>
    <row r="3376" spans="1:27" x14ac:dyDescent="0.25">
      <c r="A3376"/>
      <c r="AA3376"/>
    </row>
    <row r="3377" spans="1:27" x14ac:dyDescent="0.25">
      <c r="A3377"/>
      <c r="AA3377"/>
    </row>
    <row r="3378" spans="1:27" x14ac:dyDescent="0.25">
      <c r="A3378"/>
      <c r="AA3378"/>
    </row>
    <row r="3379" spans="1:27" x14ac:dyDescent="0.25">
      <c r="A3379"/>
      <c r="AA3379"/>
    </row>
    <row r="3380" spans="1:27" x14ac:dyDescent="0.25">
      <c r="A3380"/>
      <c r="AA3380"/>
    </row>
    <row r="3381" spans="1:27" x14ac:dyDescent="0.25">
      <c r="A3381"/>
      <c r="AA3381"/>
    </row>
    <row r="3382" spans="1:27" x14ac:dyDescent="0.25">
      <c r="A3382"/>
      <c r="AA3382"/>
    </row>
    <row r="3383" spans="1:27" x14ac:dyDescent="0.25">
      <c r="A3383"/>
      <c r="AA3383"/>
    </row>
    <row r="3384" spans="1:27" x14ac:dyDescent="0.25">
      <c r="A3384"/>
      <c r="AA3384"/>
    </row>
    <row r="3385" spans="1:27" x14ac:dyDescent="0.25">
      <c r="A3385"/>
      <c r="AA3385"/>
    </row>
    <row r="3386" spans="1:27" x14ac:dyDescent="0.25">
      <c r="A3386"/>
      <c r="AA3386"/>
    </row>
    <row r="3387" spans="1:27" x14ac:dyDescent="0.25">
      <c r="A3387"/>
      <c r="AA3387"/>
    </row>
    <row r="3388" spans="1:27" x14ac:dyDescent="0.25">
      <c r="A3388"/>
      <c r="AA3388"/>
    </row>
    <row r="3389" spans="1:27" x14ac:dyDescent="0.25">
      <c r="A3389"/>
      <c r="AA3389"/>
    </row>
    <row r="3390" spans="1:27" x14ac:dyDescent="0.25">
      <c r="A3390"/>
      <c r="AA3390"/>
    </row>
    <row r="3391" spans="1:27" x14ac:dyDescent="0.25">
      <c r="A3391"/>
      <c r="AA3391"/>
    </row>
    <row r="3392" spans="1:27" x14ac:dyDescent="0.25">
      <c r="A3392"/>
      <c r="AA3392"/>
    </row>
    <row r="3393" spans="1:27" x14ac:dyDescent="0.25">
      <c r="A3393"/>
      <c r="AA3393"/>
    </row>
    <row r="3394" spans="1:27" x14ac:dyDescent="0.25">
      <c r="A3394"/>
      <c r="AA3394"/>
    </row>
    <row r="3395" spans="1:27" x14ac:dyDescent="0.25">
      <c r="A3395"/>
      <c r="AA3395"/>
    </row>
    <row r="3396" spans="1:27" x14ac:dyDescent="0.25">
      <c r="A3396"/>
      <c r="AA3396"/>
    </row>
    <row r="3397" spans="1:27" x14ac:dyDescent="0.25">
      <c r="A3397"/>
      <c r="AA3397"/>
    </row>
    <row r="3398" spans="1:27" x14ac:dyDescent="0.25">
      <c r="A3398"/>
      <c r="AA3398"/>
    </row>
    <row r="3399" spans="1:27" x14ac:dyDescent="0.25">
      <c r="A3399"/>
      <c r="AA3399"/>
    </row>
    <row r="3400" spans="1:27" x14ac:dyDescent="0.25">
      <c r="A3400"/>
      <c r="AA3400"/>
    </row>
    <row r="3401" spans="1:27" x14ac:dyDescent="0.25">
      <c r="A3401"/>
      <c r="AA3401"/>
    </row>
    <row r="3402" spans="1:27" x14ac:dyDescent="0.25">
      <c r="A3402"/>
      <c r="AA3402"/>
    </row>
    <row r="3403" spans="1:27" x14ac:dyDescent="0.25">
      <c r="A3403"/>
      <c r="AA3403"/>
    </row>
    <row r="3404" spans="1:27" x14ac:dyDescent="0.25">
      <c r="A3404"/>
      <c r="AA3404"/>
    </row>
    <row r="3405" spans="1:27" x14ac:dyDescent="0.25">
      <c r="A3405"/>
      <c r="AA3405"/>
    </row>
    <row r="3406" spans="1:27" x14ac:dyDescent="0.25">
      <c r="A3406"/>
      <c r="AA3406"/>
    </row>
    <row r="3407" spans="1:27" x14ac:dyDescent="0.25">
      <c r="A3407"/>
      <c r="AA3407"/>
    </row>
    <row r="3408" spans="1:27" x14ac:dyDescent="0.25">
      <c r="A3408"/>
      <c r="AA3408"/>
    </row>
    <row r="3409" spans="1:27" x14ac:dyDescent="0.25">
      <c r="A3409"/>
      <c r="AA3409"/>
    </row>
    <row r="3410" spans="1:27" x14ac:dyDescent="0.25">
      <c r="A3410"/>
      <c r="AA3410"/>
    </row>
    <row r="3411" spans="1:27" x14ac:dyDescent="0.25">
      <c r="A3411"/>
      <c r="AA3411"/>
    </row>
    <row r="3412" spans="1:27" x14ac:dyDescent="0.25">
      <c r="A3412"/>
      <c r="AA3412"/>
    </row>
    <row r="3413" spans="1:27" x14ac:dyDescent="0.25">
      <c r="A3413"/>
      <c r="AA3413"/>
    </row>
    <row r="3414" spans="1:27" x14ac:dyDescent="0.25">
      <c r="A3414"/>
      <c r="AA3414"/>
    </row>
    <row r="3415" spans="1:27" x14ac:dyDescent="0.25">
      <c r="A3415"/>
      <c r="AA3415"/>
    </row>
    <row r="3416" spans="1:27" x14ac:dyDescent="0.25">
      <c r="A3416"/>
      <c r="AA3416"/>
    </row>
    <row r="3417" spans="1:27" x14ac:dyDescent="0.25">
      <c r="A3417"/>
      <c r="AA3417"/>
    </row>
    <row r="3418" spans="1:27" x14ac:dyDescent="0.25">
      <c r="A3418"/>
      <c r="AA3418"/>
    </row>
    <row r="3419" spans="1:27" x14ac:dyDescent="0.25">
      <c r="A3419"/>
      <c r="AA3419"/>
    </row>
    <row r="3420" spans="1:27" x14ac:dyDescent="0.25">
      <c r="A3420"/>
      <c r="AA3420"/>
    </row>
    <row r="3421" spans="1:27" x14ac:dyDescent="0.25">
      <c r="A3421"/>
      <c r="AA3421"/>
    </row>
    <row r="3422" spans="1:27" x14ac:dyDescent="0.25">
      <c r="A3422"/>
      <c r="AA3422"/>
    </row>
    <row r="3423" spans="1:27" x14ac:dyDescent="0.25">
      <c r="A3423"/>
      <c r="AA3423"/>
    </row>
    <row r="3424" spans="1:27" x14ac:dyDescent="0.25">
      <c r="A3424"/>
      <c r="AA3424"/>
    </row>
    <row r="3425" spans="1:27" x14ac:dyDescent="0.25">
      <c r="A3425"/>
      <c r="AA3425"/>
    </row>
    <row r="3426" spans="1:27" x14ac:dyDescent="0.25">
      <c r="A3426"/>
      <c r="AA3426"/>
    </row>
    <row r="3427" spans="1:27" x14ac:dyDescent="0.25">
      <c r="A3427"/>
      <c r="AA3427"/>
    </row>
    <row r="3428" spans="1:27" x14ac:dyDescent="0.25">
      <c r="A3428"/>
      <c r="AA3428"/>
    </row>
    <row r="3429" spans="1:27" x14ac:dyDescent="0.25">
      <c r="A3429"/>
      <c r="AA3429"/>
    </row>
    <row r="3430" spans="1:27" x14ac:dyDescent="0.25">
      <c r="A3430"/>
      <c r="AA3430"/>
    </row>
    <row r="3431" spans="1:27" x14ac:dyDescent="0.25">
      <c r="A3431"/>
      <c r="AA3431"/>
    </row>
    <row r="3432" spans="1:27" x14ac:dyDescent="0.25">
      <c r="A3432"/>
      <c r="AA3432"/>
    </row>
    <row r="3433" spans="1:27" x14ac:dyDescent="0.25">
      <c r="A3433"/>
      <c r="AA3433"/>
    </row>
    <row r="3434" spans="1:27" x14ac:dyDescent="0.25">
      <c r="A3434"/>
      <c r="AA3434"/>
    </row>
    <row r="3435" spans="1:27" x14ac:dyDescent="0.25">
      <c r="A3435"/>
      <c r="AA3435"/>
    </row>
    <row r="3436" spans="1:27" x14ac:dyDescent="0.25">
      <c r="A3436"/>
      <c r="AA3436"/>
    </row>
    <row r="3437" spans="1:27" x14ac:dyDescent="0.25">
      <c r="A3437"/>
      <c r="AA3437"/>
    </row>
    <row r="3438" spans="1:27" x14ac:dyDescent="0.25">
      <c r="A3438"/>
      <c r="AA3438"/>
    </row>
    <row r="3439" spans="1:27" x14ac:dyDescent="0.25">
      <c r="A3439"/>
      <c r="AA3439"/>
    </row>
    <row r="3440" spans="1:27" x14ac:dyDescent="0.25">
      <c r="A3440"/>
      <c r="AA3440"/>
    </row>
    <row r="3441" spans="1:27" x14ac:dyDescent="0.25">
      <c r="A3441"/>
      <c r="AA3441"/>
    </row>
    <row r="3442" spans="1:27" x14ac:dyDescent="0.25">
      <c r="A3442"/>
      <c r="AA3442"/>
    </row>
    <row r="3443" spans="1:27" x14ac:dyDescent="0.25">
      <c r="A3443"/>
      <c r="AA3443"/>
    </row>
    <row r="3444" spans="1:27" x14ac:dyDescent="0.25">
      <c r="A3444"/>
      <c r="AA3444"/>
    </row>
    <row r="3445" spans="1:27" x14ac:dyDescent="0.25">
      <c r="A3445"/>
      <c r="AA3445"/>
    </row>
    <row r="3446" spans="1:27" x14ac:dyDescent="0.25">
      <c r="A3446"/>
      <c r="AA3446"/>
    </row>
    <row r="3447" spans="1:27" x14ac:dyDescent="0.25">
      <c r="A3447"/>
      <c r="AA3447"/>
    </row>
    <row r="3448" spans="1:27" x14ac:dyDescent="0.25">
      <c r="A3448"/>
      <c r="AA3448"/>
    </row>
    <row r="3449" spans="1:27" x14ac:dyDescent="0.25">
      <c r="A3449"/>
      <c r="AA3449"/>
    </row>
    <row r="3450" spans="1:27" x14ac:dyDescent="0.25">
      <c r="A3450"/>
      <c r="AA3450"/>
    </row>
    <row r="3451" spans="1:27" x14ac:dyDescent="0.25">
      <c r="A3451"/>
      <c r="AA3451"/>
    </row>
    <row r="3452" spans="1:27" x14ac:dyDescent="0.25">
      <c r="A3452"/>
      <c r="AA3452"/>
    </row>
    <row r="3453" spans="1:27" x14ac:dyDescent="0.25">
      <c r="A3453"/>
      <c r="AA3453"/>
    </row>
    <row r="3454" spans="1:27" x14ac:dyDescent="0.25">
      <c r="A3454"/>
      <c r="AA3454"/>
    </row>
    <row r="3455" spans="1:27" x14ac:dyDescent="0.25">
      <c r="A3455"/>
      <c r="AA3455"/>
    </row>
    <row r="3456" spans="1:27" x14ac:dyDescent="0.25">
      <c r="A3456"/>
      <c r="AA3456"/>
    </row>
    <row r="3457" spans="1:27" x14ac:dyDescent="0.25">
      <c r="A3457"/>
      <c r="AA3457"/>
    </row>
    <row r="3458" spans="1:27" x14ac:dyDescent="0.25">
      <c r="A3458"/>
      <c r="AA3458"/>
    </row>
    <row r="3459" spans="1:27" x14ac:dyDescent="0.25">
      <c r="A3459"/>
      <c r="AA3459"/>
    </row>
    <row r="3460" spans="1:27" x14ac:dyDescent="0.25">
      <c r="A3460"/>
      <c r="AA3460"/>
    </row>
    <row r="3461" spans="1:27" x14ac:dyDescent="0.25">
      <c r="A3461"/>
      <c r="AA3461"/>
    </row>
    <row r="3462" spans="1:27" x14ac:dyDescent="0.25">
      <c r="A3462"/>
      <c r="AA3462"/>
    </row>
    <row r="3463" spans="1:27" x14ac:dyDescent="0.25">
      <c r="A3463"/>
      <c r="AA3463"/>
    </row>
    <row r="3464" spans="1:27" x14ac:dyDescent="0.25">
      <c r="A3464"/>
      <c r="AA3464"/>
    </row>
    <row r="3465" spans="1:27" x14ac:dyDescent="0.25">
      <c r="A3465"/>
      <c r="AA3465"/>
    </row>
    <row r="3466" spans="1:27" x14ac:dyDescent="0.25">
      <c r="A3466"/>
      <c r="AA3466"/>
    </row>
    <row r="3467" spans="1:27" x14ac:dyDescent="0.25">
      <c r="A3467"/>
      <c r="AA3467"/>
    </row>
    <row r="3468" spans="1:27" x14ac:dyDescent="0.25">
      <c r="A3468"/>
      <c r="AA3468"/>
    </row>
    <row r="3469" spans="1:27" x14ac:dyDescent="0.25">
      <c r="A3469"/>
      <c r="AA3469"/>
    </row>
    <row r="3470" spans="1:27" x14ac:dyDescent="0.25">
      <c r="A3470"/>
      <c r="AA3470"/>
    </row>
    <row r="3471" spans="1:27" x14ac:dyDescent="0.25">
      <c r="A3471"/>
      <c r="AA3471"/>
    </row>
    <row r="3472" spans="1:27" x14ac:dyDescent="0.25">
      <c r="A3472"/>
      <c r="AA3472"/>
    </row>
    <row r="3473" spans="1:27" x14ac:dyDescent="0.25">
      <c r="A3473"/>
      <c r="AA3473"/>
    </row>
    <row r="3474" spans="1:27" x14ac:dyDescent="0.25">
      <c r="A3474"/>
      <c r="AA3474"/>
    </row>
    <row r="3475" spans="1:27" x14ac:dyDescent="0.25">
      <c r="A3475"/>
      <c r="AA3475"/>
    </row>
    <row r="3476" spans="1:27" x14ac:dyDescent="0.25">
      <c r="A3476"/>
      <c r="AA3476"/>
    </row>
    <row r="3477" spans="1:27" x14ac:dyDescent="0.25">
      <c r="A3477"/>
      <c r="AA3477"/>
    </row>
    <row r="3478" spans="1:27" x14ac:dyDescent="0.25">
      <c r="A3478"/>
      <c r="AA3478"/>
    </row>
    <row r="3479" spans="1:27" x14ac:dyDescent="0.25">
      <c r="A3479"/>
      <c r="AA3479"/>
    </row>
    <row r="3480" spans="1:27" x14ac:dyDescent="0.25">
      <c r="A3480"/>
      <c r="AA3480"/>
    </row>
    <row r="3481" spans="1:27" x14ac:dyDescent="0.25">
      <c r="A3481"/>
      <c r="AA3481"/>
    </row>
    <row r="3482" spans="1:27" x14ac:dyDescent="0.25">
      <c r="A3482"/>
      <c r="AA3482"/>
    </row>
    <row r="3483" spans="1:27" x14ac:dyDescent="0.25">
      <c r="A3483"/>
      <c r="AA3483"/>
    </row>
    <row r="3484" spans="1:27" x14ac:dyDescent="0.25">
      <c r="A3484"/>
      <c r="AA3484"/>
    </row>
    <row r="3485" spans="1:27" x14ac:dyDescent="0.25">
      <c r="A3485"/>
      <c r="AA3485"/>
    </row>
    <row r="3486" spans="1:27" x14ac:dyDescent="0.25">
      <c r="A3486"/>
      <c r="AA3486"/>
    </row>
    <row r="3487" spans="1:27" x14ac:dyDescent="0.25">
      <c r="A3487"/>
      <c r="AA3487"/>
    </row>
    <row r="3488" spans="1:27" x14ac:dyDescent="0.25">
      <c r="A3488"/>
      <c r="AA3488"/>
    </row>
    <row r="3489" spans="1:27" x14ac:dyDescent="0.25">
      <c r="A3489"/>
      <c r="AA3489"/>
    </row>
    <row r="3490" spans="1:27" x14ac:dyDescent="0.25">
      <c r="A3490"/>
      <c r="AA3490"/>
    </row>
    <row r="3491" spans="1:27" x14ac:dyDescent="0.25">
      <c r="A3491"/>
      <c r="AA3491"/>
    </row>
    <row r="3492" spans="1:27" x14ac:dyDescent="0.25">
      <c r="A3492"/>
      <c r="AA3492"/>
    </row>
    <row r="3493" spans="1:27" x14ac:dyDescent="0.25">
      <c r="A3493"/>
      <c r="AA3493"/>
    </row>
    <row r="3494" spans="1:27" x14ac:dyDescent="0.25">
      <c r="A3494"/>
      <c r="AA3494"/>
    </row>
    <row r="3495" spans="1:27" x14ac:dyDescent="0.25">
      <c r="A3495"/>
      <c r="AA3495"/>
    </row>
    <row r="3496" spans="1:27" x14ac:dyDescent="0.25">
      <c r="A3496"/>
      <c r="AA3496"/>
    </row>
    <row r="3497" spans="1:27" x14ac:dyDescent="0.25">
      <c r="A3497"/>
      <c r="AA3497"/>
    </row>
    <row r="3498" spans="1:27" x14ac:dyDescent="0.25">
      <c r="A3498"/>
      <c r="AA3498"/>
    </row>
    <row r="3499" spans="1:27" x14ac:dyDescent="0.25">
      <c r="A3499"/>
      <c r="AA3499"/>
    </row>
    <row r="3500" spans="1:27" x14ac:dyDescent="0.25">
      <c r="A3500"/>
      <c r="AA3500"/>
    </row>
    <row r="3501" spans="1:27" x14ac:dyDescent="0.25">
      <c r="A3501"/>
      <c r="AA3501"/>
    </row>
    <row r="3502" spans="1:27" x14ac:dyDescent="0.25">
      <c r="A3502"/>
      <c r="AA3502"/>
    </row>
    <row r="3503" spans="1:27" x14ac:dyDescent="0.25">
      <c r="A3503"/>
      <c r="AA3503"/>
    </row>
    <row r="3504" spans="1:27" x14ac:dyDescent="0.25">
      <c r="A3504"/>
      <c r="AA3504"/>
    </row>
    <row r="3505" spans="1:27" x14ac:dyDescent="0.25">
      <c r="A3505"/>
      <c r="AA3505"/>
    </row>
    <row r="3506" spans="1:27" x14ac:dyDescent="0.25">
      <c r="A3506"/>
      <c r="AA3506"/>
    </row>
    <row r="3507" spans="1:27" x14ac:dyDescent="0.25">
      <c r="A3507"/>
      <c r="AA3507"/>
    </row>
    <row r="3508" spans="1:27" x14ac:dyDescent="0.25">
      <c r="A3508"/>
      <c r="AA3508"/>
    </row>
    <row r="3509" spans="1:27" x14ac:dyDescent="0.25">
      <c r="A3509"/>
      <c r="AA3509"/>
    </row>
    <row r="3510" spans="1:27" x14ac:dyDescent="0.25">
      <c r="A3510"/>
      <c r="AA3510"/>
    </row>
    <row r="3511" spans="1:27" x14ac:dyDescent="0.25">
      <c r="A3511"/>
      <c r="AA3511"/>
    </row>
    <row r="3512" spans="1:27" x14ac:dyDescent="0.25">
      <c r="A3512"/>
      <c r="AA3512"/>
    </row>
    <row r="3513" spans="1:27" x14ac:dyDescent="0.25">
      <c r="A3513"/>
      <c r="AA3513"/>
    </row>
    <row r="3514" spans="1:27" x14ac:dyDescent="0.25">
      <c r="A3514"/>
      <c r="AA3514"/>
    </row>
    <row r="3515" spans="1:27" x14ac:dyDescent="0.25">
      <c r="A3515"/>
      <c r="AA3515"/>
    </row>
    <row r="3516" spans="1:27" x14ac:dyDescent="0.25">
      <c r="A3516"/>
      <c r="AA3516"/>
    </row>
    <row r="3517" spans="1:27" x14ac:dyDescent="0.25">
      <c r="A3517"/>
      <c r="AA3517"/>
    </row>
    <row r="3518" spans="1:27" x14ac:dyDescent="0.25">
      <c r="A3518"/>
      <c r="AA3518"/>
    </row>
    <row r="3519" spans="1:27" x14ac:dyDescent="0.25">
      <c r="A3519"/>
      <c r="AA3519"/>
    </row>
    <row r="3520" spans="1:27" x14ac:dyDescent="0.25">
      <c r="A3520"/>
      <c r="AA3520"/>
    </row>
    <row r="3521" spans="1:27" x14ac:dyDescent="0.25">
      <c r="A3521"/>
      <c r="AA3521"/>
    </row>
    <row r="3522" spans="1:27" x14ac:dyDescent="0.25">
      <c r="A3522"/>
      <c r="AA3522"/>
    </row>
    <row r="3523" spans="1:27" x14ac:dyDescent="0.25">
      <c r="A3523"/>
      <c r="AA3523"/>
    </row>
    <row r="3524" spans="1:27" x14ac:dyDescent="0.25">
      <c r="A3524"/>
      <c r="AA3524"/>
    </row>
    <row r="3525" spans="1:27" x14ac:dyDescent="0.25">
      <c r="A3525"/>
      <c r="AA3525"/>
    </row>
    <row r="3526" spans="1:27" x14ac:dyDescent="0.25">
      <c r="A3526"/>
      <c r="AA3526"/>
    </row>
    <row r="3527" spans="1:27" x14ac:dyDescent="0.25">
      <c r="A3527"/>
      <c r="AA3527"/>
    </row>
    <row r="3528" spans="1:27" x14ac:dyDescent="0.25">
      <c r="A3528"/>
      <c r="AA3528"/>
    </row>
    <row r="3529" spans="1:27" x14ac:dyDescent="0.25">
      <c r="A3529"/>
      <c r="AA3529"/>
    </row>
    <row r="3530" spans="1:27" x14ac:dyDescent="0.25">
      <c r="A3530"/>
      <c r="AA3530"/>
    </row>
    <row r="3531" spans="1:27" x14ac:dyDescent="0.25">
      <c r="A3531"/>
      <c r="AA3531"/>
    </row>
    <row r="3532" spans="1:27" x14ac:dyDescent="0.25">
      <c r="A3532"/>
      <c r="AA3532"/>
    </row>
    <row r="3533" spans="1:27" x14ac:dyDescent="0.25">
      <c r="A3533"/>
      <c r="AA3533"/>
    </row>
    <row r="3534" spans="1:27" x14ac:dyDescent="0.25">
      <c r="A3534"/>
      <c r="AA3534"/>
    </row>
    <row r="3535" spans="1:27" x14ac:dyDescent="0.25">
      <c r="A3535"/>
      <c r="AA3535"/>
    </row>
    <row r="3536" spans="1:27" x14ac:dyDescent="0.25">
      <c r="A3536"/>
      <c r="AA3536"/>
    </row>
    <row r="3537" spans="1:27" x14ac:dyDescent="0.25">
      <c r="A3537"/>
      <c r="AA3537"/>
    </row>
    <row r="3538" spans="1:27" x14ac:dyDescent="0.25">
      <c r="A3538"/>
      <c r="AA3538"/>
    </row>
    <row r="3539" spans="1:27" x14ac:dyDescent="0.25">
      <c r="A3539"/>
      <c r="AA3539"/>
    </row>
    <row r="3540" spans="1:27" x14ac:dyDescent="0.25">
      <c r="A3540"/>
      <c r="AA3540"/>
    </row>
    <row r="3541" spans="1:27" x14ac:dyDescent="0.25">
      <c r="A3541"/>
      <c r="AA3541"/>
    </row>
    <row r="3542" spans="1:27" x14ac:dyDescent="0.25">
      <c r="A3542"/>
      <c r="AA3542"/>
    </row>
    <row r="3543" spans="1:27" x14ac:dyDescent="0.25">
      <c r="A3543"/>
      <c r="AA3543"/>
    </row>
    <row r="3544" spans="1:27" x14ac:dyDescent="0.25">
      <c r="A3544"/>
      <c r="AA3544"/>
    </row>
    <row r="3545" spans="1:27" x14ac:dyDescent="0.25">
      <c r="A3545"/>
      <c r="AA3545"/>
    </row>
    <row r="3546" spans="1:27" x14ac:dyDescent="0.25">
      <c r="A3546"/>
      <c r="AA3546"/>
    </row>
    <row r="3547" spans="1:27" x14ac:dyDescent="0.25">
      <c r="A3547"/>
      <c r="AA3547"/>
    </row>
    <row r="3548" spans="1:27" x14ac:dyDescent="0.25">
      <c r="A3548"/>
      <c r="AA3548"/>
    </row>
    <row r="3549" spans="1:27" x14ac:dyDescent="0.25">
      <c r="A3549"/>
      <c r="AA3549"/>
    </row>
    <row r="3550" spans="1:27" x14ac:dyDescent="0.25">
      <c r="A3550"/>
      <c r="AA3550"/>
    </row>
    <row r="3551" spans="1:27" x14ac:dyDescent="0.25">
      <c r="A3551"/>
      <c r="AA3551"/>
    </row>
    <row r="3552" spans="1:27" x14ac:dyDescent="0.25">
      <c r="A3552"/>
      <c r="AA3552"/>
    </row>
    <row r="3553" spans="1:27" x14ac:dyDescent="0.25">
      <c r="A3553"/>
      <c r="AA3553"/>
    </row>
    <row r="3554" spans="1:27" x14ac:dyDescent="0.25">
      <c r="A3554"/>
      <c r="AA3554"/>
    </row>
    <row r="3555" spans="1:27" x14ac:dyDescent="0.25">
      <c r="A3555"/>
      <c r="AA3555"/>
    </row>
    <row r="3556" spans="1:27" x14ac:dyDescent="0.25">
      <c r="A3556"/>
      <c r="AA3556"/>
    </row>
    <row r="3557" spans="1:27" x14ac:dyDescent="0.25">
      <c r="A3557"/>
      <c r="AA3557"/>
    </row>
    <row r="3558" spans="1:27" x14ac:dyDescent="0.25">
      <c r="A3558"/>
      <c r="AA3558"/>
    </row>
    <row r="3559" spans="1:27" x14ac:dyDescent="0.25">
      <c r="A3559"/>
      <c r="AA3559"/>
    </row>
    <row r="3560" spans="1:27" x14ac:dyDescent="0.25">
      <c r="A3560"/>
      <c r="AA3560"/>
    </row>
    <row r="3561" spans="1:27" x14ac:dyDescent="0.25">
      <c r="A3561"/>
      <c r="AA3561"/>
    </row>
    <row r="3562" spans="1:27" x14ac:dyDescent="0.25">
      <c r="A3562"/>
      <c r="AA3562"/>
    </row>
    <row r="3563" spans="1:27" x14ac:dyDescent="0.25">
      <c r="A3563"/>
      <c r="AA3563"/>
    </row>
    <row r="3564" spans="1:27" x14ac:dyDescent="0.25">
      <c r="A3564"/>
      <c r="AA3564"/>
    </row>
    <row r="3565" spans="1:27" x14ac:dyDescent="0.25">
      <c r="A3565"/>
      <c r="AA3565"/>
    </row>
    <row r="3566" spans="1:27" x14ac:dyDescent="0.25">
      <c r="A3566"/>
      <c r="AA3566"/>
    </row>
    <row r="3567" spans="1:27" x14ac:dyDescent="0.25">
      <c r="A3567"/>
      <c r="AA3567"/>
    </row>
    <row r="3568" spans="1:27" x14ac:dyDescent="0.25">
      <c r="A3568"/>
      <c r="AA3568"/>
    </row>
    <row r="3569" spans="1:27" x14ac:dyDescent="0.25">
      <c r="A3569"/>
      <c r="AA3569"/>
    </row>
    <row r="3570" spans="1:27" x14ac:dyDescent="0.25">
      <c r="A3570"/>
      <c r="AA3570"/>
    </row>
    <row r="3571" spans="1:27" x14ac:dyDescent="0.25">
      <c r="A3571"/>
      <c r="AA3571"/>
    </row>
    <row r="3572" spans="1:27" x14ac:dyDescent="0.25">
      <c r="A3572"/>
      <c r="AA3572"/>
    </row>
    <row r="3573" spans="1:27" x14ac:dyDescent="0.25">
      <c r="A3573"/>
      <c r="AA3573"/>
    </row>
    <row r="3574" spans="1:27" x14ac:dyDescent="0.25">
      <c r="A3574"/>
      <c r="AA3574"/>
    </row>
    <row r="3575" spans="1:27" x14ac:dyDescent="0.25">
      <c r="A3575"/>
      <c r="AA3575"/>
    </row>
    <row r="3576" spans="1:27" x14ac:dyDescent="0.25">
      <c r="A3576"/>
      <c r="AA3576"/>
    </row>
    <row r="3577" spans="1:27" x14ac:dyDescent="0.25">
      <c r="A3577"/>
      <c r="AA3577"/>
    </row>
    <row r="3578" spans="1:27" x14ac:dyDescent="0.25">
      <c r="A3578"/>
      <c r="AA3578"/>
    </row>
    <row r="3579" spans="1:27" x14ac:dyDescent="0.25">
      <c r="A3579"/>
      <c r="AA3579"/>
    </row>
    <row r="3580" spans="1:27" x14ac:dyDescent="0.25">
      <c r="A3580"/>
      <c r="AA3580"/>
    </row>
    <row r="3581" spans="1:27" x14ac:dyDescent="0.25">
      <c r="A3581"/>
      <c r="AA3581"/>
    </row>
    <row r="3582" spans="1:27" x14ac:dyDescent="0.25">
      <c r="A3582"/>
      <c r="AA3582"/>
    </row>
    <row r="3583" spans="1:27" x14ac:dyDescent="0.25">
      <c r="A3583"/>
      <c r="AA3583"/>
    </row>
    <row r="3584" spans="1:27" x14ac:dyDescent="0.25">
      <c r="A3584"/>
      <c r="AA3584"/>
    </row>
    <row r="3585" spans="1:27" x14ac:dyDescent="0.25">
      <c r="A3585"/>
      <c r="AA3585"/>
    </row>
    <row r="3586" spans="1:27" x14ac:dyDescent="0.25">
      <c r="A3586"/>
      <c r="AA3586"/>
    </row>
    <row r="3587" spans="1:27" x14ac:dyDescent="0.25">
      <c r="A3587"/>
      <c r="AA3587"/>
    </row>
    <row r="3588" spans="1:27" x14ac:dyDescent="0.25">
      <c r="A3588"/>
      <c r="AA3588"/>
    </row>
    <row r="3589" spans="1:27" x14ac:dyDescent="0.25">
      <c r="A3589"/>
      <c r="AA3589"/>
    </row>
    <row r="3590" spans="1:27" x14ac:dyDescent="0.25">
      <c r="A3590"/>
      <c r="AA3590"/>
    </row>
    <row r="3591" spans="1:27" x14ac:dyDescent="0.25">
      <c r="A3591"/>
      <c r="AA3591"/>
    </row>
    <row r="3592" spans="1:27" x14ac:dyDescent="0.25">
      <c r="A3592"/>
      <c r="AA3592"/>
    </row>
    <row r="3593" spans="1:27" x14ac:dyDescent="0.25">
      <c r="A3593"/>
      <c r="AA3593"/>
    </row>
    <row r="3594" spans="1:27" x14ac:dyDescent="0.25">
      <c r="A3594"/>
      <c r="AA3594"/>
    </row>
    <row r="3595" spans="1:27" x14ac:dyDescent="0.25">
      <c r="A3595"/>
      <c r="AA3595"/>
    </row>
    <row r="3596" spans="1:27" x14ac:dyDescent="0.25">
      <c r="A3596"/>
      <c r="AA3596"/>
    </row>
    <row r="3597" spans="1:27" x14ac:dyDescent="0.25">
      <c r="A3597"/>
      <c r="AA3597"/>
    </row>
    <row r="3598" spans="1:27" x14ac:dyDescent="0.25">
      <c r="A3598"/>
      <c r="AA3598"/>
    </row>
    <row r="3599" spans="1:27" x14ac:dyDescent="0.25">
      <c r="A3599"/>
      <c r="AA3599"/>
    </row>
    <row r="3600" spans="1:27" x14ac:dyDescent="0.25">
      <c r="A3600"/>
      <c r="AA3600"/>
    </row>
    <row r="3601" spans="1:27" x14ac:dyDescent="0.25">
      <c r="A3601"/>
      <c r="AA3601"/>
    </row>
    <row r="3602" spans="1:27" x14ac:dyDescent="0.25">
      <c r="A3602"/>
      <c r="AA3602"/>
    </row>
    <row r="3603" spans="1:27" x14ac:dyDescent="0.25">
      <c r="A3603"/>
      <c r="AA3603"/>
    </row>
    <row r="3604" spans="1:27" x14ac:dyDescent="0.25">
      <c r="A3604"/>
      <c r="AA3604"/>
    </row>
    <row r="3605" spans="1:27" x14ac:dyDescent="0.25">
      <c r="A3605"/>
      <c r="AA3605"/>
    </row>
    <row r="3606" spans="1:27" x14ac:dyDescent="0.25">
      <c r="A3606"/>
      <c r="AA3606"/>
    </row>
    <row r="3607" spans="1:27" x14ac:dyDescent="0.25">
      <c r="A3607"/>
      <c r="AA3607"/>
    </row>
    <row r="3608" spans="1:27" x14ac:dyDescent="0.25">
      <c r="A3608"/>
      <c r="AA3608"/>
    </row>
    <row r="3609" spans="1:27" x14ac:dyDescent="0.25">
      <c r="A3609"/>
      <c r="AA3609"/>
    </row>
    <row r="3610" spans="1:27" x14ac:dyDescent="0.25">
      <c r="A3610"/>
      <c r="AA3610"/>
    </row>
    <row r="3611" spans="1:27" x14ac:dyDescent="0.25">
      <c r="A3611"/>
      <c r="AA3611"/>
    </row>
    <row r="3612" spans="1:27" x14ac:dyDescent="0.25">
      <c r="A3612"/>
      <c r="AA3612"/>
    </row>
    <row r="3613" spans="1:27" x14ac:dyDescent="0.25">
      <c r="A3613"/>
      <c r="AA3613"/>
    </row>
    <row r="3614" spans="1:27" x14ac:dyDescent="0.25">
      <c r="A3614"/>
      <c r="AA3614"/>
    </row>
    <row r="3615" spans="1:27" x14ac:dyDescent="0.25">
      <c r="A3615"/>
      <c r="AA3615"/>
    </row>
    <row r="3616" spans="1:27" x14ac:dyDescent="0.25">
      <c r="A3616"/>
      <c r="AA3616"/>
    </row>
    <row r="3617" spans="1:27" x14ac:dyDescent="0.25">
      <c r="A3617"/>
      <c r="AA3617"/>
    </row>
    <row r="3618" spans="1:27" x14ac:dyDescent="0.25">
      <c r="A3618"/>
      <c r="AA3618"/>
    </row>
    <row r="3619" spans="1:27" x14ac:dyDescent="0.25">
      <c r="A3619"/>
      <c r="AA3619"/>
    </row>
    <row r="3620" spans="1:27" x14ac:dyDescent="0.25">
      <c r="A3620"/>
      <c r="AA3620"/>
    </row>
    <row r="3621" spans="1:27" x14ac:dyDescent="0.25">
      <c r="A3621"/>
      <c r="AA3621"/>
    </row>
    <row r="3622" spans="1:27" x14ac:dyDescent="0.25">
      <c r="A3622"/>
      <c r="AA3622"/>
    </row>
    <row r="3623" spans="1:27" x14ac:dyDescent="0.25">
      <c r="A3623"/>
      <c r="AA3623"/>
    </row>
    <row r="3624" spans="1:27" x14ac:dyDescent="0.25">
      <c r="A3624"/>
      <c r="AA3624"/>
    </row>
    <row r="3625" spans="1:27" x14ac:dyDescent="0.25">
      <c r="A3625"/>
      <c r="AA3625"/>
    </row>
    <row r="3626" spans="1:27" x14ac:dyDescent="0.25">
      <c r="A3626"/>
      <c r="AA3626"/>
    </row>
    <row r="3627" spans="1:27" x14ac:dyDescent="0.25">
      <c r="A3627"/>
      <c r="AA3627"/>
    </row>
    <row r="3628" spans="1:27" x14ac:dyDescent="0.25">
      <c r="A3628"/>
      <c r="AA3628"/>
    </row>
    <row r="3629" spans="1:27" x14ac:dyDescent="0.25">
      <c r="A3629"/>
      <c r="AA3629"/>
    </row>
    <row r="3630" spans="1:27" x14ac:dyDescent="0.25">
      <c r="A3630"/>
      <c r="AA3630"/>
    </row>
    <row r="3631" spans="1:27" x14ac:dyDescent="0.25">
      <c r="A3631"/>
      <c r="AA3631"/>
    </row>
    <row r="3632" spans="1:27" x14ac:dyDescent="0.25">
      <c r="A3632"/>
      <c r="AA3632"/>
    </row>
    <row r="3633" spans="1:27" x14ac:dyDescent="0.25">
      <c r="A3633"/>
      <c r="AA3633"/>
    </row>
    <row r="3634" spans="1:27" x14ac:dyDescent="0.25">
      <c r="A3634"/>
      <c r="AA3634"/>
    </row>
    <row r="3635" spans="1:27" x14ac:dyDescent="0.25">
      <c r="A3635"/>
      <c r="AA3635"/>
    </row>
    <row r="3636" spans="1:27" x14ac:dyDescent="0.25">
      <c r="A3636"/>
      <c r="AA3636"/>
    </row>
    <row r="3637" spans="1:27" x14ac:dyDescent="0.25">
      <c r="A3637"/>
      <c r="AA3637"/>
    </row>
    <row r="3638" spans="1:27" x14ac:dyDescent="0.25">
      <c r="A3638"/>
      <c r="AA3638"/>
    </row>
    <row r="3639" spans="1:27" x14ac:dyDescent="0.25">
      <c r="A3639"/>
      <c r="AA3639"/>
    </row>
    <row r="3640" spans="1:27" x14ac:dyDescent="0.25">
      <c r="A3640"/>
      <c r="AA3640"/>
    </row>
    <row r="3641" spans="1:27" x14ac:dyDescent="0.25">
      <c r="A3641"/>
      <c r="AA3641"/>
    </row>
    <row r="3642" spans="1:27" x14ac:dyDescent="0.25">
      <c r="A3642"/>
      <c r="AA3642"/>
    </row>
    <row r="3643" spans="1:27" x14ac:dyDescent="0.25">
      <c r="A3643"/>
      <c r="AA3643"/>
    </row>
    <row r="3644" spans="1:27" x14ac:dyDescent="0.25">
      <c r="A3644"/>
      <c r="AA3644"/>
    </row>
    <row r="3645" spans="1:27" x14ac:dyDescent="0.25">
      <c r="A3645"/>
      <c r="AA3645"/>
    </row>
    <row r="3646" spans="1:27" x14ac:dyDescent="0.25">
      <c r="A3646"/>
      <c r="AA3646"/>
    </row>
    <row r="3647" spans="1:27" x14ac:dyDescent="0.25">
      <c r="A3647"/>
      <c r="AA3647"/>
    </row>
    <row r="3648" spans="1:27" x14ac:dyDescent="0.25">
      <c r="A3648"/>
      <c r="AA3648"/>
    </row>
    <row r="3649" spans="1:27" x14ac:dyDescent="0.25">
      <c r="A3649"/>
      <c r="AA3649"/>
    </row>
    <row r="3650" spans="1:27" x14ac:dyDescent="0.25">
      <c r="A3650"/>
      <c r="AA3650"/>
    </row>
    <row r="3651" spans="1:27" x14ac:dyDescent="0.25">
      <c r="A3651"/>
      <c r="AA3651"/>
    </row>
    <row r="3652" spans="1:27" x14ac:dyDescent="0.25">
      <c r="A3652"/>
      <c r="AA3652"/>
    </row>
    <row r="3653" spans="1:27" x14ac:dyDescent="0.25">
      <c r="A3653"/>
      <c r="AA3653"/>
    </row>
    <row r="3654" spans="1:27" x14ac:dyDescent="0.25">
      <c r="A3654"/>
      <c r="AA3654"/>
    </row>
    <row r="3655" spans="1:27" x14ac:dyDescent="0.25">
      <c r="A3655"/>
      <c r="AA3655"/>
    </row>
    <row r="3656" spans="1:27" x14ac:dyDescent="0.25">
      <c r="A3656"/>
      <c r="AA3656"/>
    </row>
    <row r="3657" spans="1:27" x14ac:dyDescent="0.25">
      <c r="A3657"/>
      <c r="AA3657"/>
    </row>
    <row r="3658" spans="1:27" x14ac:dyDescent="0.25">
      <c r="A3658"/>
      <c r="AA3658"/>
    </row>
    <row r="3659" spans="1:27" x14ac:dyDescent="0.25">
      <c r="A3659"/>
      <c r="AA3659"/>
    </row>
    <row r="3660" spans="1:27" x14ac:dyDescent="0.25">
      <c r="A3660"/>
      <c r="AA3660"/>
    </row>
    <row r="3661" spans="1:27" x14ac:dyDescent="0.25">
      <c r="A3661"/>
      <c r="AA3661"/>
    </row>
    <row r="3662" spans="1:27" x14ac:dyDescent="0.25">
      <c r="A3662"/>
      <c r="AA3662"/>
    </row>
    <row r="3663" spans="1:27" x14ac:dyDescent="0.25">
      <c r="A3663"/>
      <c r="AA3663"/>
    </row>
    <row r="3664" spans="1:27" x14ac:dyDescent="0.25">
      <c r="A3664"/>
      <c r="AA3664"/>
    </row>
    <row r="3665" spans="1:27" x14ac:dyDescent="0.25">
      <c r="A3665"/>
      <c r="AA3665"/>
    </row>
    <row r="3666" spans="1:27" x14ac:dyDescent="0.25">
      <c r="A3666"/>
      <c r="AA3666"/>
    </row>
    <row r="3667" spans="1:27" x14ac:dyDescent="0.25">
      <c r="A3667"/>
      <c r="AA3667"/>
    </row>
    <row r="3668" spans="1:27" x14ac:dyDescent="0.25">
      <c r="A3668"/>
      <c r="AA3668"/>
    </row>
    <row r="3669" spans="1:27" x14ac:dyDescent="0.25">
      <c r="A3669"/>
      <c r="AA3669"/>
    </row>
    <row r="3670" spans="1:27" x14ac:dyDescent="0.25">
      <c r="A3670"/>
      <c r="AA3670"/>
    </row>
    <row r="3671" spans="1:27" x14ac:dyDescent="0.25">
      <c r="A3671"/>
      <c r="AA3671"/>
    </row>
    <row r="3672" spans="1:27" x14ac:dyDescent="0.25">
      <c r="A3672"/>
      <c r="AA3672"/>
    </row>
    <row r="3673" spans="1:27" x14ac:dyDescent="0.25">
      <c r="A3673"/>
      <c r="AA3673"/>
    </row>
    <row r="3674" spans="1:27" x14ac:dyDescent="0.25">
      <c r="A3674"/>
      <c r="AA3674"/>
    </row>
    <row r="3675" spans="1:27" x14ac:dyDescent="0.25">
      <c r="A3675"/>
      <c r="AA3675"/>
    </row>
    <row r="3676" spans="1:27" x14ac:dyDescent="0.25">
      <c r="A3676"/>
      <c r="AA3676"/>
    </row>
    <row r="3677" spans="1:27" x14ac:dyDescent="0.25">
      <c r="A3677"/>
      <c r="AA3677"/>
    </row>
    <row r="3678" spans="1:27" x14ac:dyDescent="0.25">
      <c r="A3678"/>
      <c r="AA3678"/>
    </row>
    <row r="3679" spans="1:27" x14ac:dyDescent="0.25">
      <c r="A3679"/>
      <c r="AA3679"/>
    </row>
    <row r="3680" spans="1:27" x14ac:dyDescent="0.25">
      <c r="A3680"/>
      <c r="AA3680"/>
    </row>
    <row r="3681" spans="1:27" x14ac:dyDescent="0.25">
      <c r="A3681"/>
      <c r="AA3681"/>
    </row>
    <row r="3682" spans="1:27" x14ac:dyDescent="0.25">
      <c r="A3682"/>
      <c r="AA3682"/>
    </row>
    <row r="3683" spans="1:27" x14ac:dyDescent="0.25">
      <c r="A3683"/>
      <c r="AA3683"/>
    </row>
    <row r="3684" spans="1:27" x14ac:dyDescent="0.25">
      <c r="A3684"/>
      <c r="AA3684"/>
    </row>
    <row r="3685" spans="1:27" x14ac:dyDescent="0.25">
      <c r="A3685"/>
      <c r="AA3685"/>
    </row>
    <row r="3686" spans="1:27" x14ac:dyDescent="0.25">
      <c r="A3686"/>
      <c r="AA3686"/>
    </row>
    <row r="3687" spans="1:27" x14ac:dyDescent="0.25">
      <c r="A3687"/>
      <c r="AA3687"/>
    </row>
    <row r="3688" spans="1:27" x14ac:dyDescent="0.25">
      <c r="A3688"/>
      <c r="AA3688"/>
    </row>
    <row r="3689" spans="1:27" x14ac:dyDescent="0.25">
      <c r="A3689"/>
      <c r="AA3689"/>
    </row>
    <row r="3690" spans="1:27" x14ac:dyDescent="0.25">
      <c r="A3690"/>
      <c r="AA3690"/>
    </row>
    <row r="3691" spans="1:27" x14ac:dyDescent="0.25">
      <c r="A3691"/>
      <c r="AA3691"/>
    </row>
    <row r="3692" spans="1:27" x14ac:dyDescent="0.25">
      <c r="A3692"/>
      <c r="AA3692"/>
    </row>
    <row r="3693" spans="1:27" x14ac:dyDescent="0.25">
      <c r="A3693"/>
      <c r="AA3693"/>
    </row>
    <row r="3694" spans="1:27" x14ac:dyDescent="0.25">
      <c r="A3694"/>
      <c r="AA3694"/>
    </row>
    <row r="3695" spans="1:27" x14ac:dyDescent="0.25">
      <c r="A3695"/>
      <c r="AA3695"/>
    </row>
    <row r="3696" spans="1:27" x14ac:dyDescent="0.25">
      <c r="A3696"/>
      <c r="AA3696"/>
    </row>
    <row r="3697" spans="1:27" x14ac:dyDescent="0.25">
      <c r="A3697"/>
      <c r="AA3697"/>
    </row>
    <row r="3698" spans="1:27" x14ac:dyDescent="0.25">
      <c r="A3698"/>
      <c r="AA3698"/>
    </row>
    <row r="3699" spans="1:27" x14ac:dyDescent="0.25">
      <c r="A3699"/>
      <c r="AA3699"/>
    </row>
    <row r="3700" spans="1:27" x14ac:dyDescent="0.25">
      <c r="A3700"/>
      <c r="AA3700"/>
    </row>
    <row r="3701" spans="1:27" x14ac:dyDescent="0.25">
      <c r="A3701"/>
      <c r="AA3701"/>
    </row>
    <row r="3702" spans="1:27" x14ac:dyDescent="0.25">
      <c r="A3702"/>
      <c r="AA3702"/>
    </row>
    <row r="3703" spans="1:27" x14ac:dyDescent="0.25">
      <c r="A3703"/>
      <c r="AA3703"/>
    </row>
    <row r="3704" spans="1:27" x14ac:dyDescent="0.25">
      <c r="A3704"/>
      <c r="AA3704"/>
    </row>
    <row r="3705" spans="1:27" x14ac:dyDescent="0.25">
      <c r="A3705"/>
      <c r="AA3705"/>
    </row>
    <row r="3706" spans="1:27" x14ac:dyDescent="0.25">
      <c r="A3706"/>
      <c r="AA3706"/>
    </row>
    <row r="3707" spans="1:27" x14ac:dyDescent="0.25">
      <c r="A3707"/>
      <c r="AA3707"/>
    </row>
    <row r="3708" spans="1:27" x14ac:dyDescent="0.25">
      <c r="A3708"/>
      <c r="AA3708"/>
    </row>
    <row r="3709" spans="1:27" x14ac:dyDescent="0.25">
      <c r="A3709"/>
      <c r="AA3709"/>
    </row>
    <row r="3710" spans="1:27" x14ac:dyDescent="0.25">
      <c r="A3710"/>
      <c r="AA3710"/>
    </row>
    <row r="3711" spans="1:27" x14ac:dyDescent="0.25">
      <c r="A3711"/>
      <c r="AA3711"/>
    </row>
    <row r="3712" spans="1:27" x14ac:dyDescent="0.25">
      <c r="A3712"/>
      <c r="AA3712"/>
    </row>
    <row r="3713" spans="1:27" x14ac:dyDescent="0.25">
      <c r="A3713"/>
      <c r="AA3713"/>
    </row>
    <row r="3714" spans="1:27" x14ac:dyDescent="0.25">
      <c r="A3714"/>
      <c r="AA3714"/>
    </row>
    <row r="3715" spans="1:27" x14ac:dyDescent="0.25">
      <c r="A3715"/>
      <c r="AA3715"/>
    </row>
    <row r="3716" spans="1:27" x14ac:dyDescent="0.25">
      <c r="A3716"/>
      <c r="AA3716"/>
    </row>
    <row r="3717" spans="1:27" x14ac:dyDescent="0.25">
      <c r="A3717"/>
      <c r="AA3717"/>
    </row>
    <row r="3718" spans="1:27" x14ac:dyDescent="0.25">
      <c r="A3718"/>
      <c r="AA3718"/>
    </row>
    <row r="3719" spans="1:27" x14ac:dyDescent="0.25">
      <c r="A3719"/>
      <c r="AA3719"/>
    </row>
    <row r="3720" spans="1:27" x14ac:dyDescent="0.25">
      <c r="A3720"/>
      <c r="AA3720"/>
    </row>
    <row r="3721" spans="1:27" x14ac:dyDescent="0.25">
      <c r="A3721"/>
      <c r="AA3721"/>
    </row>
    <row r="3722" spans="1:27" x14ac:dyDescent="0.25">
      <c r="A3722"/>
      <c r="AA3722"/>
    </row>
    <row r="3723" spans="1:27" x14ac:dyDescent="0.25">
      <c r="A3723"/>
      <c r="AA3723"/>
    </row>
    <row r="3724" spans="1:27" x14ac:dyDescent="0.25">
      <c r="A3724"/>
      <c r="AA3724"/>
    </row>
    <row r="3725" spans="1:27" x14ac:dyDescent="0.25">
      <c r="A3725"/>
      <c r="AA3725"/>
    </row>
    <row r="3726" spans="1:27" x14ac:dyDescent="0.25">
      <c r="A3726"/>
      <c r="AA3726"/>
    </row>
    <row r="3727" spans="1:27" x14ac:dyDescent="0.25">
      <c r="A3727"/>
      <c r="AA3727"/>
    </row>
    <row r="3728" spans="1:27" x14ac:dyDescent="0.25">
      <c r="A3728"/>
      <c r="AA3728"/>
    </row>
    <row r="3729" spans="1:27" x14ac:dyDescent="0.25">
      <c r="A3729"/>
      <c r="AA3729"/>
    </row>
    <row r="3730" spans="1:27" x14ac:dyDescent="0.25">
      <c r="A3730"/>
      <c r="AA3730"/>
    </row>
    <row r="3731" spans="1:27" x14ac:dyDescent="0.25">
      <c r="A3731"/>
      <c r="AA3731"/>
    </row>
    <row r="3732" spans="1:27" x14ac:dyDescent="0.25">
      <c r="A3732"/>
      <c r="AA3732"/>
    </row>
    <row r="3733" spans="1:27" x14ac:dyDescent="0.25">
      <c r="A3733"/>
      <c r="AA3733"/>
    </row>
    <row r="3734" spans="1:27" x14ac:dyDescent="0.25">
      <c r="A3734"/>
      <c r="AA3734"/>
    </row>
    <row r="3735" spans="1:27" x14ac:dyDescent="0.25">
      <c r="A3735"/>
      <c r="AA3735"/>
    </row>
    <row r="3736" spans="1:27" x14ac:dyDescent="0.25">
      <c r="A3736"/>
      <c r="AA3736"/>
    </row>
    <row r="3737" spans="1:27" x14ac:dyDescent="0.25">
      <c r="A3737"/>
      <c r="AA3737"/>
    </row>
    <row r="3738" spans="1:27" x14ac:dyDescent="0.25">
      <c r="A3738"/>
      <c r="AA3738"/>
    </row>
    <row r="3739" spans="1:27" x14ac:dyDescent="0.25">
      <c r="A3739"/>
      <c r="AA3739"/>
    </row>
    <row r="3740" spans="1:27" x14ac:dyDescent="0.25">
      <c r="A3740"/>
      <c r="AA3740"/>
    </row>
    <row r="3741" spans="1:27" x14ac:dyDescent="0.25">
      <c r="A3741"/>
      <c r="AA3741"/>
    </row>
    <row r="3742" spans="1:27" x14ac:dyDescent="0.25">
      <c r="A3742"/>
      <c r="AA3742"/>
    </row>
    <row r="3743" spans="1:27" x14ac:dyDescent="0.25">
      <c r="A3743"/>
      <c r="AA3743"/>
    </row>
    <row r="3744" spans="1:27" x14ac:dyDescent="0.25">
      <c r="A3744"/>
      <c r="AA3744"/>
    </row>
    <row r="3745" spans="1:27" x14ac:dyDescent="0.25">
      <c r="A3745"/>
      <c r="AA3745"/>
    </row>
    <row r="3746" spans="1:27" x14ac:dyDescent="0.25">
      <c r="A3746"/>
      <c r="AA3746"/>
    </row>
    <row r="3747" spans="1:27" x14ac:dyDescent="0.25">
      <c r="A3747"/>
      <c r="AA3747"/>
    </row>
    <row r="3748" spans="1:27" x14ac:dyDescent="0.25">
      <c r="A3748"/>
      <c r="AA3748"/>
    </row>
    <row r="3749" spans="1:27" x14ac:dyDescent="0.25">
      <c r="A3749"/>
      <c r="AA3749"/>
    </row>
    <row r="3750" spans="1:27" x14ac:dyDescent="0.25">
      <c r="A3750"/>
      <c r="AA3750"/>
    </row>
    <row r="3751" spans="1:27" x14ac:dyDescent="0.25">
      <c r="A3751"/>
      <c r="AA3751"/>
    </row>
    <row r="3752" spans="1:27" x14ac:dyDescent="0.25">
      <c r="A3752"/>
      <c r="AA3752"/>
    </row>
    <row r="3753" spans="1:27" x14ac:dyDescent="0.25">
      <c r="A3753"/>
      <c r="AA3753"/>
    </row>
    <row r="3754" spans="1:27" x14ac:dyDescent="0.25">
      <c r="A3754"/>
      <c r="AA3754"/>
    </row>
    <row r="3755" spans="1:27" x14ac:dyDescent="0.25">
      <c r="A3755"/>
      <c r="AA3755"/>
    </row>
    <row r="3756" spans="1:27" x14ac:dyDescent="0.25">
      <c r="A3756"/>
      <c r="AA3756"/>
    </row>
    <row r="3757" spans="1:27" x14ac:dyDescent="0.25">
      <c r="A3757"/>
      <c r="AA3757"/>
    </row>
    <row r="3758" spans="1:27" x14ac:dyDescent="0.25">
      <c r="A3758"/>
      <c r="AA3758"/>
    </row>
    <row r="3759" spans="1:27" x14ac:dyDescent="0.25">
      <c r="A3759"/>
      <c r="AA3759"/>
    </row>
    <row r="3760" spans="1:27" x14ac:dyDescent="0.25">
      <c r="A3760"/>
      <c r="AA3760"/>
    </row>
    <row r="3761" spans="1:27" x14ac:dyDescent="0.25">
      <c r="A3761"/>
      <c r="AA3761"/>
    </row>
    <row r="3762" spans="1:27" x14ac:dyDescent="0.25">
      <c r="A3762"/>
      <c r="AA3762"/>
    </row>
    <row r="3763" spans="1:27" x14ac:dyDescent="0.25">
      <c r="A3763"/>
      <c r="AA3763"/>
    </row>
    <row r="3764" spans="1:27" x14ac:dyDescent="0.25">
      <c r="A3764"/>
      <c r="AA3764"/>
    </row>
    <row r="3765" spans="1:27" x14ac:dyDescent="0.25">
      <c r="A3765"/>
      <c r="AA3765"/>
    </row>
    <row r="3766" spans="1:27" x14ac:dyDescent="0.25">
      <c r="A3766"/>
      <c r="AA3766"/>
    </row>
    <row r="3767" spans="1:27" x14ac:dyDescent="0.25">
      <c r="A3767"/>
      <c r="AA3767"/>
    </row>
    <row r="3768" spans="1:27" x14ac:dyDescent="0.25">
      <c r="A3768"/>
      <c r="AA3768"/>
    </row>
    <row r="3769" spans="1:27" x14ac:dyDescent="0.25">
      <c r="A3769"/>
      <c r="AA3769"/>
    </row>
    <row r="3770" spans="1:27" x14ac:dyDescent="0.25">
      <c r="A3770"/>
      <c r="AA3770"/>
    </row>
    <row r="3771" spans="1:27" x14ac:dyDescent="0.25">
      <c r="A3771"/>
      <c r="AA3771"/>
    </row>
    <row r="3772" spans="1:27" x14ac:dyDescent="0.25">
      <c r="A3772"/>
      <c r="AA3772"/>
    </row>
    <row r="3773" spans="1:27" x14ac:dyDescent="0.25">
      <c r="A3773"/>
      <c r="AA3773"/>
    </row>
    <row r="3774" spans="1:27" x14ac:dyDescent="0.25">
      <c r="A3774"/>
      <c r="AA3774"/>
    </row>
    <row r="3775" spans="1:27" x14ac:dyDescent="0.25">
      <c r="A3775"/>
      <c r="AA3775"/>
    </row>
    <row r="3776" spans="1:27" x14ac:dyDescent="0.25">
      <c r="A3776"/>
      <c r="AA3776"/>
    </row>
    <row r="3777" spans="1:27" x14ac:dyDescent="0.25">
      <c r="A3777"/>
      <c r="AA3777"/>
    </row>
    <row r="3778" spans="1:27" x14ac:dyDescent="0.25">
      <c r="A3778"/>
      <c r="AA3778"/>
    </row>
    <row r="3779" spans="1:27" x14ac:dyDescent="0.25">
      <c r="A3779"/>
      <c r="AA3779"/>
    </row>
    <row r="3780" spans="1:27" x14ac:dyDescent="0.25">
      <c r="A3780"/>
      <c r="AA3780"/>
    </row>
    <row r="3781" spans="1:27" x14ac:dyDescent="0.25">
      <c r="A3781"/>
      <c r="AA3781"/>
    </row>
    <row r="3782" spans="1:27" x14ac:dyDescent="0.25">
      <c r="A3782"/>
      <c r="AA3782"/>
    </row>
    <row r="3783" spans="1:27" x14ac:dyDescent="0.25">
      <c r="A3783"/>
      <c r="AA3783"/>
    </row>
    <row r="3784" spans="1:27" x14ac:dyDescent="0.25">
      <c r="A3784"/>
      <c r="AA3784"/>
    </row>
    <row r="3785" spans="1:27" x14ac:dyDescent="0.25">
      <c r="A3785"/>
      <c r="AA3785"/>
    </row>
    <row r="3786" spans="1:27" x14ac:dyDescent="0.25">
      <c r="A3786"/>
      <c r="AA3786"/>
    </row>
    <row r="3787" spans="1:27" x14ac:dyDescent="0.25">
      <c r="A3787"/>
      <c r="AA3787"/>
    </row>
    <row r="3788" spans="1:27" x14ac:dyDescent="0.25">
      <c r="A3788"/>
      <c r="AA3788"/>
    </row>
    <row r="3789" spans="1:27" x14ac:dyDescent="0.25">
      <c r="A3789"/>
      <c r="AA3789"/>
    </row>
    <row r="3790" spans="1:27" x14ac:dyDescent="0.25">
      <c r="A3790"/>
      <c r="AA3790"/>
    </row>
    <row r="3791" spans="1:27" x14ac:dyDescent="0.25">
      <c r="A3791"/>
      <c r="AA3791"/>
    </row>
    <row r="3792" spans="1:27" x14ac:dyDescent="0.25">
      <c r="A3792"/>
      <c r="AA3792"/>
    </row>
    <row r="3793" spans="1:27" x14ac:dyDescent="0.25">
      <c r="A3793"/>
      <c r="AA3793"/>
    </row>
    <row r="3794" spans="1:27" x14ac:dyDescent="0.25">
      <c r="A3794"/>
      <c r="AA3794"/>
    </row>
    <row r="3795" spans="1:27" x14ac:dyDescent="0.25">
      <c r="A3795"/>
      <c r="AA3795"/>
    </row>
    <row r="3796" spans="1:27" x14ac:dyDescent="0.25">
      <c r="A3796"/>
      <c r="AA3796"/>
    </row>
    <row r="3797" spans="1:27" x14ac:dyDescent="0.25">
      <c r="A3797"/>
      <c r="AA3797"/>
    </row>
    <row r="3798" spans="1:27" x14ac:dyDescent="0.25">
      <c r="A3798"/>
      <c r="AA3798"/>
    </row>
    <row r="3799" spans="1:27" x14ac:dyDescent="0.25">
      <c r="A3799"/>
      <c r="AA3799"/>
    </row>
    <row r="3800" spans="1:27" x14ac:dyDescent="0.25">
      <c r="A3800"/>
      <c r="AA3800"/>
    </row>
    <row r="3801" spans="1:27" x14ac:dyDescent="0.25">
      <c r="A3801"/>
      <c r="AA3801"/>
    </row>
    <row r="3802" spans="1:27" x14ac:dyDescent="0.25">
      <c r="A3802"/>
      <c r="AA3802"/>
    </row>
    <row r="3803" spans="1:27" x14ac:dyDescent="0.25">
      <c r="A3803"/>
      <c r="AA3803"/>
    </row>
    <row r="3804" spans="1:27" x14ac:dyDescent="0.25">
      <c r="A3804"/>
      <c r="AA3804"/>
    </row>
    <row r="3805" spans="1:27" x14ac:dyDescent="0.25">
      <c r="A3805"/>
      <c r="AA3805"/>
    </row>
    <row r="3806" spans="1:27" x14ac:dyDescent="0.25">
      <c r="A3806"/>
      <c r="AA3806"/>
    </row>
    <row r="3807" spans="1:27" x14ac:dyDescent="0.25">
      <c r="A3807"/>
      <c r="AA3807"/>
    </row>
    <row r="3808" spans="1:27" x14ac:dyDescent="0.25">
      <c r="A3808"/>
      <c r="AA3808"/>
    </row>
    <row r="3809" spans="1:27" x14ac:dyDescent="0.25">
      <c r="A3809"/>
      <c r="AA3809"/>
    </row>
    <row r="3810" spans="1:27" x14ac:dyDescent="0.25">
      <c r="A3810"/>
      <c r="AA3810"/>
    </row>
    <row r="3811" spans="1:27" x14ac:dyDescent="0.25">
      <c r="A3811"/>
      <c r="AA3811"/>
    </row>
    <row r="3812" spans="1:27" x14ac:dyDescent="0.25">
      <c r="A3812"/>
      <c r="AA3812"/>
    </row>
    <row r="3813" spans="1:27" x14ac:dyDescent="0.25">
      <c r="A3813"/>
      <c r="AA3813"/>
    </row>
    <row r="3814" spans="1:27" x14ac:dyDescent="0.25">
      <c r="A3814"/>
      <c r="AA3814"/>
    </row>
    <row r="3815" spans="1:27" x14ac:dyDescent="0.25">
      <c r="A3815"/>
      <c r="AA3815"/>
    </row>
    <row r="3816" spans="1:27" x14ac:dyDescent="0.25">
      <c r="A3816"/>
      <c r="AA3816"/>
    </row>
    <row r="3817" spans="1:27" x14ac:dyDescent="0.25">
      <c r="A3817"/>
      <c r="AA3817"/>
    </row>
    <row r="3818" spans="1:27" x14ac:dyDescent="0.25">
      <c r="A3818"/>
      <c r="AA3818"/>
    </row>
    <row r="3819" spans="1:27" x14ac:dyDescent="0.25">
      <c r="A3819"/>
      <c r="AA3819"/>
    </row>
    <row r="3820" spans="1:27" x14ac:dyDescent="0.25">
      <c r="A3820"/>
      <c r="AA3820"/>
    </row>
    <row r="3821" spans="1:27" x14ac:dyDescent="0.25">
      <c r="A3821"/>
      <c r="AA3821"/>
    </row>
    <row r="3822" spans="1:27" x14ac:dyDescent="0.25">
      <c r="A3822"/>
      <c r="AA3822"/>
    </row>
    <row r="3823" spans="1:27" x14ac:dyDescent="0.25">
      <c r="A3823"/>
      <c r="AA3823"/>
    </row>
    <row r="3824" spans="1:27" x14ac:dyDescent="0.25">
      <c r="A3824"/>
      <c r="AA3824"/>
    </row>
    <row r="3825" spans="1:27" x14ac:dyDescent="0.25">
      <c r="A3825"/>
      <c r="AA3825"/>
    </row>
    <row r="3826" spans="1:27" x14ac:dyDescent="0.25">
      <c r="A3826"/>
      <c r="AA3826"/>
    </row>
    <row r="3827" spans="1:27" x14ac:dyDescent="0.25">
      <c r="A3827"/>
      <c r="AA3827"/>
    </row>
    <row r="3828" spans="1:27" x14ac:dyDescent="0.25">
      <c r="A3828"/>
      <c r="AA3828"/>
    </row>
    <row r="3829" spans="1:27" x14ac:dyDescent="0.25">
      <c r="A3829"/>
      <c r="AA3829"/>
    </row>
    <row r="3830" spans="1:27" x14ac:dyDescent="0.25">
      <c r="A3830"/>
      <c r="AA3830"/>
    </row>
    <row r="3831" spans="1:27" x14ac:dyDescent="0.25">
      <c r="A3831"/>
      <c r="AA3831"/>
    </row>
    <row r="3832" spans="1:27" x14ac:dyDescent="0.25">
      <c r="A3832"/>
      <c r="AA3832"/>
    </row>
    <row r="3833" spans="1:27" x14ac:dyDescent="0.25">
      <c r="A3833"/>
      <c r="AA3833"/>
    </row>
    <row r="3834" spans="1:27" x14ac:dyDescent="0.25">
      <c r="A3834"/>
      <c r="AA3834"/>
    </row>
    <row r="3835" spans="1:27" x14ac:dyDescent="0.25">
      <c r="A3835"/>
      <c r="AA3835"/>
    </row>
    <row r="3836" spans="1:27" x14ac:dyDescent="0.25">
      <c r="A3836"/>
      <c r="AA3836"/>
    </row>
    <row r="3837" spans="1:27" x14ac:dyDescent="0.25">
      <c r="A3837"/>
      <c r="AA3837"/>
    </row>
    <row r="3838" spans="1:27" x14ac:dyDescent="0.25">
      <c r="A3838"/>
      <c r="AA3838"/>
    </row>
    <row r="3839" spans="1:27" x14ac:dyDescent="0.25">
      <c r="A3839"/>
      <c r="AA3839"/>
    </row>
    <row r="3840" spans="1:27" x14ac:dyDescent="0.25">
      <c r="A3840"/>
      <c r="AA3840"/>
    </row>
    <row r="3841" spans="1:27" x14ac:dyDescent="0.25">
      <c r="A3841"/>
      <c r="AA3841"/>
    </row>
    <row r="3842" spans="1:27" x14ac:dyDescent="0.25">
      <c r="A3842"/>
      <c r="AA3842"/>
    </row>
    <row r="3843" spans="1:27" x14ac:dyDescent="0.25">
      <c r="A3843"/>
      <c r="AA3843"/>
    </row>
    <row r="3844" spans="1:27" x14ac:dyDescent="0.25">
      <c r="A3844"/>
      <c r="AA3844"/>
    </row>
    <row r="3845" spans="1:27" x14ac:dyDescent="0.25">
      <c r="A3845"/>
      <c r="AA3845"/>
    </row>
    <row r="3846" spans="1:27" x14ac:dyDescent="0.25">
      <c r="A3846"/>
      <c r="AA3846"/>
    </row>
    <row r="3847" spans="1:27" x14ac:dyDescent="0.25">
      <c r="A3847"/>
      <c r="AA3847"/>
    </row>
    <row r="3848" spans="1:27" x14ac:dyDescent="0.25">
      <c r="A3848"/>
      <c r="AA3848"/>
    </row>
    <row r="3849" spans="1:27" x14ac:dyDescent="0.25">
      <c r="A3849"/>
      <c r="AA3849"/>
    </row>
    <row r="3850" spans="1:27" x14ac:dyDescent="0.25">
      <c r="A3850"/>
      <c r="AA3850"/>
    </row>
    <row r="3851" spans="1:27" x14ac:dyDescent="0.25">
      <c r="A3851"/>
      <c r="AA3851"/>
    </row>
    <row r="3852" spans="1:27" x14ac:dyDescent="0.25">
      <c r="A3852"/>
      <c r="AA3852"/>
    </row>
    <row r="3853" spans="1:27" x14ac:dyDescent="0.25">
      <c r="A3853"/>
      <c r="AA3853"/>
    </row>
    <row r="3854" spans="1:27" x14ac:dyDescent="0.25">
      <c r="A3854"/>
      <c r="AA3854"/>
    </row>
    <row r="3855" spans="1:27" x14ac:dyDescent="0.25">
      <c r="A3855"/>
      <c r="AA3855"/>
    </row>
    <row r="3856" spans="1:27" x14ac:dyDescent="0.25">
      <c r="A3856"/>
      <c r="AA3856"/>
    </row>
    <row r="3857" spans="1:27" x14ac:dyDescent="0.25">
      <c r="A3857"/>
      <c r="AA3857"/>
    </row>
    <row r="3858" spans="1:27" x14ac:dyDescent="0.25">
      <c r="A3858"/>
      <c r="AA3858"/>
    </row>
    <row r="3859" spans="1:27" x14ac:dyDescent="0.25">
      <c r="A3859"/>
      <c r="AA3859"/>
    </row>
    <row r="3860" spans="1:27" x14ac:dyDescent="0.25">
      <c r="A3860"/>
      <c r="AA3860"/>
    </row>
    <row r="3861" spans="1:27" x14ac:dyDescent="0.25">
      <c r="A3861"/>
      <c r="AA3861"/>
    </row>
    <row r="3862" spans="1:27" x14ac:dyDescent="0.25">
      <c r="A3862"/>
      <c r="AA3862"/>
    </row>
    <row r="3863" spans="1:27" x14ac:dyDescent="0.25">
      <c r="A3863"/>
      <c r="AA3863"/>
    </row>
    <row r="3864" spans="1:27" x14ac:dyDescent="0.25">
      <c r="A3864"/>
      <c r="AA3864"/>
    </row>
    <row r="3865" spans="1:27" x14ac:dyDescent="0.25">
      <c r="A3865"/>
      <c r="AA3865"/>
    </row>
    <row r="3866" spans="1:27" x14ac:dyDescent="0.25">
      <c r="A3866"/>
      <c r="AA3866"/>
    </row>
    <row r="3867" spans="1:27" x14ac:dyDescent="0.25">
      <c r="A3867"/>
      <c r="AA3867"/>
    </row>
    <row r="3868" spans="1:27" x14ac:dyDescent="0.25">
      <c r="A3868"/>
      <c r="AA3868"/>
    </row>
    <row r="3869" spans="1:27" x14ac:dyDescent="0.25">
      <c r="A3869"/>
      <c r="AA3869"/>
    </row>
    <row r="3870" spans="1:27" x14ac:dyDescent="0.25">
      <c r="A3870"/>
      <c r="AA3870"/>
    </row>
    <row r="3871" spans="1:27" x14ac:dyDescent="0.25">
      <c r="A3871"/>
      <c r="AA3871"/>
    </row>
    <row r="3872" spans="1:27" x14ac:dyDescent="0.25">
      <c r="A3872"/>
      <c r="AA3872"/>
    </row>
    <row r="3873" spans="1:27" x14ac:dyDescent="0.25">
      <c r="A3873"/>
      <c r="AA3873"/>
    </row>
    <row r="3874" spans="1:27" x14ac:dyDescent="0.25">
      <c r="A3874"/>
      <c r="AA3874"/>
    </row>
    <row r="3875" spans="1:27" x14ac:dyDescent="0.25">
      <c r="A3875"/>
      <c r="AA3875"/>
    </row>
    <row r="3876" spans="1:27" x14ac:dyDescent="0.25">
      <c r="A3876"/>
      <c r="AA3876"/>
    </row>
    <row r="3877" spans="1:27" x14ac:dyDescent="0.25">
      <c r="A3877"/>
      <c r="AA3877"/>
    </row>
    <row r="3878" spans="1:27" x14ac:dyDescent="0.25">
      <c r="A3878"/>
      <c r="AA3878"/>
    </row>
    <row r="3879" spans="1:27" x14ac:dyDescent="0.25">
      <c r="A3879"/>
      <c r="AA3879"/>
    </row>
    <row r="3880" spans="1:27" x14ac:dyDescent="0.25">
      <c r="A3880"/>
      <c r="AA3880"/>
    </row>
    <row r="3881" spans="1:27" x14ac:dyDescent="0.25">
      <c r="A3881"/>
      <c r="AA3881"/>
    </row>
    <row r="3882" spans="1:27" x14ac:dyDescent="0.25">
      <c r="A3882"/>
      <c r="AA3882"/>
    </row>
    <row r="3883" spans="1:27" x14ac:dyDescent="0.25">
      <c r="A3883"/>
      <c r="AA3883"/>
    </row>
    <row r="3884" spans="1:27" x14ac:dyDescent="0.25">
      <c r="A3884"/>
      <c r="AA3884"/>
    </row>
    <row r="3885" spans="1:27" x14ac:dyDescent="0.25">
      <c r="A3885"/>
      <c r="AA3885"/>
    </row>
    <row r="3886" spans="1:27" x14ac:dyDescent="0.25">
      <c r="A3886"/>
      <c r="AA3886"/>
    </row>
    <row r="3887" spans="1:27" x14ac:dyDescent="0.25">
      <c r="A3887"/>
      <c r="AA3887"/>
    </row>
    <row r="3888" spans="1:27" x14ac:dyDescent="0.25">
      <c r="A3888"/>
      <c r="AA3888"/>
    </row>
    <row r="3889" spans="1:27" x14ac:dyDescent="0.25">
      <c r="A3889"/>
      <c r="AA3889"/>
    </row>
    <row r="3890" spans="1:27" x14ac:dyDescent="0.25">
      <c r="A3890"/>
      <c r="AA3890"/>
    </row>
    <row r="3891" spans="1:27" x14ac:dyDescent="0.25">
      <c r="A3891"/>
      <c r="AA3891"/>
    </row>
    <row r="3892" spans="1:27" x14ac:dyDescent="0.25">
      <c r="A3892"/>
      <c r="AA3892"/>
    </row>
    <row r="3893" spans="1:27" x14ac:dyDescent="0.25">
      <c r="A3893"/>
      <c r="AA3893"/>
    </row>
    <row r="3894" spans="1:27" x14ac:dyDescent="0.25">
      <c r="A3894"/>
      <c r="AA3894"/>
    </row>
    <row r="3895" spans="1:27" x14ac:dyDescent="0.25">
      <c r="A3895"/>
      <c r="AA3895"/>
    </row>
    <row r="3896" spans="1:27" x14ac:dyDescent="0.25">
      <c r="A3896"/>
      <c r="AA3896"/>
    </row>
    <row r="3897" spans="1:27" x14ac:dyDescent="0.25">
      <c r="A3897"/>
      <c r="AA3897"/>
    </row>
    <row r="3898" spans="1:27" x14ac:dyDescent="0.25">
      <c r="A3898"/>
      <c r="AA3898"/>
    </row>
    <row r="3899" spans="1:27" x14ac:dyDescent="0.25">
      <c r="A3899"/>
      <c r="AA3899"/>
    </row>
    <row r="3900" spans="1:27" x14ac:dyDescent="0.25">
      <c r="A3900"/>
      <c r="AA3900"/>
    </row>
    <row r="3901" spans="1:27" x14ac:dyDescent="0.25">
      <c r="A3901"/>
      <c r="AA3901"/>
    </row>
    <row r="3902" spans="1:27" x14ac:dyDescent="0.25">
      <c r="A3902"/>
      <c r="AA3902"/>
    </row>
    <row r="3903" spans="1:27" x14ac:dyDescent="0.25">
      <c r="A3903"/>
      <c r="AA3903"/>
    </row>
    <row r="3904" spans="1:27" x14ac:dyDescent="0.25">
      <c r="A3904"/>
      <c r="AA3904"/>
    </row>
    <row r="3905" spans="1:27" x14ac:dyDescent="0.25">
      <c r="A3905"/>
      <c r="AA3905"/>
    </row>
    <row r="3906" spans="1:27" x14ac:dyDescent="0.25">
      <c r="A3906"/>
      <c r="AA3906"/>
    </row>
    <row r="3907" spans="1:27" x14ac:dyDescent="0.25">
      <c r="A3907"/>
      <c r="AA3907"/>
    </row>
    <row r="3908" spans="1:27" x14ac:dyDescent="0.25">
      <c r="A3908"/>
      <c r="AA3908"/>
    </row>
    <row r="3909" spans="1:27" x14ac:dyDescent="0.25">
      <c r="A3909"/>
      <c r="AA3909"/>
    </row>
    <row r="3910" spans="1:27" x14ac:dyDescent="0.25">
      <c r="A3910"/>
      <c r="AA3910"/>
    </row>
    <row r="3911" spans="1:27" x14ac:dyDescent="0.25">
      <c r="A3911"/>
      <c r="AA3911"/>
    </row>
    <row r="3912" spans="1:27" x14ac:dyDescent="0.25">
      <c r="A3912"/>
      <c r="AA3912"/>
    </row>
    <row r="3913" spans="1:27" x14ac:dyDescent="0.25">
      <c r="A3913"/>
      <c r="AA3913"/>
    </row>
    <row r="3914" spans="1:27" x14ac:dyDescent="0.25">
      <c r="A3914"/>
      <c r="AA3914"/>
    </row>
    <row r="3915" spans="1:27" x14ac:dyDescent="0.25">
      <c r="A3915"/>
      <c r="AA3915"/>
    </row>
    <row r="3916" spans="1:27" x14ac:dyDescent="0.25">
      <c r="A3916"/>
      <c r="AA3916"/>
    </row>
    <row r="3917" spans="1:27" x14ac:dyDescent="0.25">
      <c r="A3917"/>
      <c r="AA3917"/>
    </row>
    <row r="3918" spans="1:27" x14ac:dyDescent="0.25">
      <c r="A3918"/>
      <c r="AA3918"/>
    </row>
    <row r="3919" spans="1:27" x14ac:dyDescent="0.25">
      <c r="A3919"/>
      <c r="AA3919"/>
    </row>
    <row r="3920" spans="1:27" x14ac:dyDescent="0.25">
      <c r="A3920"/>
      <c r="AA3920"/>
    </row>
    <row r="3921" spans="1:27" x14ac:dyDescent="0.25">
      <c r="A3921"/>
      <c r="AA3921"/>
    </row>
    <row r="3922" spans="1:27" x14ac:dyDescent="0.25">
      <c r="A3922"/>
      <c r="AA3922"/>
    </row>
    <row r="3923" spans="1:27" x14ac:dyDescent="0.25">
      <c r="A3923"/>
      <c r="AA3923"/>
    </row>
    <row r="3924" spans="1:27" x14ac:dyDescent="0.25">
      <c r="A3924"/>
      <c r="AA3924"/>
    </row>
    <row r="3925" spans="1:27" x14ac:dyDescent="0.25">
      <c r="A3925"/>
      <c r="AA3925"/>
    </row>
    <row r="3926" spans="1:27" x14ac:dyDescent="0.25">
      <c r="A3926"/>
      <c r="AA3926"/>
    </row>
    <row r="3927" spans="1:27" x14ac:dyDescent="0.25">
      <c r="A3927"/>
      <c r="AA3927"/>
    </row>
    <row r="3928" spans="1:27" x14ac:dyDescent="0.25">
      <c r="A3928"/>
      <c r="AA3928"/>
    </row>
    <row r="3929" spans="1:27" x14ac:dyDescent="0.25">
      <c r="A3929"/>
      <c r="AA3929"/>
    </row>
    <row r="3930" spans="1:27" x14ac:dyDescent="0.25">
      <c r="A3930"/>
      <c r="AA3930"/>
    </row>
    <row r="3931" spans="1:27" x14ac:dyDescent="0.25">
      <c r="A3931"/>
      <c r="AA3931"/>
    </row>
    <row r="3932" spans="1:27" x14ac:dyDescent="0.25">
      <c r="A3932"/>
      <c r="AA3932"/>
    </row>
    <row r="3933" spans="1:27" x14ac:dyDescent="0.25">
      <c r="A3933"/>
      <c r="AA3933"/>
    </row>
    <row r="3934" spans="1:27" x14ac:dyDescent="0.25">
      <c r="A3934"/>
      <c r="AA3934"/>
    </row>
    <row r="3935" spans="1:27" x14ac:dyDescent="0.25">
      <c r="A3935"/>
      <c r="AA3935"/>
    </row>
    <row r="3936" spans="1:27" x14ac:dyDescent="0.25">
      <c r="A3936"/>
      <c r="AA3936"/>
    </row>
    <row r="3937" spans="1:27" x14ac:dyDescent="0.25">
      <c r="A3937"/>
      <c r="AA3937"/>
    </row>
    <row r="3938" spans="1:27" x14ac:dyDescent="0.25">
      <c r="A3938"/>
      <c r="AA3938"/>
    </row>
    <row r="3939" spans="1:27" x14ac:dyDescent="0.25">
      <c r="A3939"/>
      <c r="AA3939"/>
    </row>
    <row r="3940" spans="1:27" x14ac:dyDescent="0.25">
      <c r="A3940"/>
      <c r="AA3940"/>
    </row>
    <row r="3941" spans="1:27" x14ac:dyDescent="0.25">
      <c r="A3941"/>
      <c r="AA3941"/>
    </row>
    <row r="3942" spans="1:27" x14ac:dyDescent="0.25">
      <c r="A3942"/>
      <c r="AA3942"/>
    </row>
    <row r="3943" spans="1:27" x14ac:dyDescent="0.25">
      <c r="A3943"/>
      <c r="AA3943"/>
    </row>
    <row r="3944" spans="1:27" x14ac:dyDescent="0.25">
      <c r="A3944"/>
      <c r="AA3944"/>
    </row>
    <row r="3945" spans="1:27" x14ac:dyDescent="0.25">
      <c r="A3945"/>
      <c r="AA3945"/>
    </row>
    <row r="3946" spans="1:27" x14ac:dyDescent="0.25">
      <c r="A3946"/>
      <c r="AA3946"/>
    </row>
    <row r="3947" spans="1:27" x14ac:dyDescent="0.25">
      <c r="A3947"/>
      <c r="AA3947"/>
    </row>
    <row r="3948" spans="1:27" x14ac:dyDescent="0.25">
      <c r="A3948"/>
      <c r="AA3948"/>
    </row>
    <row r="3949" spans="1:27" x14ac:dyDescent="0.25">
      <c r="A3949"/>
      <c r="AA3949"/>
    </row>
    <row r="3950" spans="1:27" x14ac:dyDescent="0.25">
      <c r="A3950"/>
      <c r="AA3950"/>
    </row>
    <row r="3951" spans="1:27" x14ac:dyDescent="0.25">
      <c r="A3951"/>
      <c r="AA3951"/>
    </row>
    <row r="3952" spans="1:27" x14ac:dyDescent="0.25">
      <c r="A3952"/>
      <c r="AA3952"/>
    </row>
    <row r="3953" spans="1:27" x14ac:dyDescent="0.25">
      <c r="A3953"/>
      <c r="AA3953"/>
    </row>
    <row r="3954" spans="1:27" x14ac:dyDescent="0.25">
      <c r="A3954"/>
      <c r="AA3954"/>
    </row>
    <row r="3955" spans="1:27" x14ac:dyDescent="0.25">
      <c r="A3955"/>
      <c r="AA3955"/>
    </row>
    <row r="3956" spans="1:27" x14ac:dyDescent="0.25">
      <c r="A3956"/>
      <c r="AA3956"/>
    </row>
    <row r="3957" spans="1:27" x14ac:dyDescent="0.25">
      <c r="A3957"/>
      <c r="AA3957"/>
    </row>
    <row r="3958" spans="1:27" x14ac:dyDescent="0.25">
      <c r="A3958"/>
      <c r="AA3958"/>
    </row>
    <row r="3959" spans="1:27" x14ac:dyDescent="0.25">
      <c r="A3959"/>
      <c r="AA3959"/>
    </row>
    <row r="3960" spans="1:27" x14ac:dyDescent="0.25">
      <c r="A3960"/>
      <c r="AA3960"/>
    </row>
    <row r="3961" spans="1:27" x14ac:dyDescent="0.25">
      <c r="A3961"/>
      <c r="AA3961"/>
    </row>
    <row r="3962" spans="1:27" x14ac:dyDescent="0.25">
      <c r="A3962"/>
      <c r="AA3962"/>
    </row>
    <row r="3963" spans="1:27" x14ac:dyDescent="0.25">
      <c r="A3963"/>
      <c r="AA3963"/>
    </row>
    <row r="3964" spans="1:27" x14ac:dyDescent="0.25">
      <c r="A3964"/>
      <c r="AA3964"/>
    </row>
    <row r="3965" spans="1:27" x14ac:dyDescent="0.25">
      <c r="A3965"/>
      <c r="AA3965"/>
    </row>
    <row r="3966" spans="1:27" x14ac:dyDescent="0.25">
      <c r="A3966"/>
      <c r="AA3966"/>
    </row>
    <row r="3967" spans="1:27" x14ac:dyDescent="0.25">
      <c r="A3967"/>
      <c r="AA3967"/>
    </row>
    <row r="3968" spans="1:27" x14ac:dyDescent="0.25">
      <c r="A3968"/>
      <c r="AA3968"/>
    </row>
    <row r="3969" spans="1:27" x14ac:dyDescent="0.25">
      <c r="A3969"/>
      <c r="AA3969"/>
    </row>
    <row r="3970" spans="1:27" x14ac:dyDescent="0.25">
      <c r="A3970"/>
      <c r="AA3970"/>
    </row>
    <row r="3971" spans="1:27" x14ac:dyDescent="0.25">
      <c r="A3971"/>
      <c r="AA3971"/>
    </row>
    <row r="3972" spans="1:27" x14ac:dyDescent="0.25">
      <c r="A3972"/>
      <c r="AA3972"/>
    </row>
    <row r="3973" spans="1:27" x14ac:dyDescent="0.25">
      <c r="A3973"/>
      <c r="AA3973"/>
    </row>
    <row r="3974" spans="1:27" x14ac:dyDescent="0.25">
      <c r="A3974"/>
      <c r="AA3974"/>
    </row>
    <row r="3975" spans="1:27" x14ac:dyDescent="0.25">
      <c r="A3975"/>
      <c r="AA3975"/>
    </row>
    <row r="3976" spans="1:27" x14ac:dyDescent="0.25">
      <c r="A3976"/>
      <c r="AA3976"/>
    </row>
    <row r="3977" spans="1:27" x14ac:dyDescent="0.25">
      <c r="A3977"/>
      <c r="AA3977"/>
    </row>
    <row r="3978" spans="1:27" x14ac:dyDescent="0.25">
      <c r="A3978"/>
      <c r="AA3978"/>
    </row>
    <row r="3979" spans="1:27" x14ac:dyDescent="0.25">
      <c r="A3979"/>
      <c r="AA3979"/>
    </row>
    <row r="3980" spans="1:27" x14ac:dyDescent="0.25">
      <c r="A3980"/>
      <c r="AA3980"/>
    </row>
    <row r="3981" spans="1:27" x14ac:dyDescent="0.25">
      <c r="A3981"/>
      <c r="AA3981"/>
    </row>
    <row r="3982" spans="1:27" x14ac:dyDescent="0.25">
      <c r="A3982"/>
      <c r="AA3982"/>
    </row>
    <row r="3983" spans="1:27" x14ac:dyDescent="0.25">
      <c r="A3983"/>
      <c r="AA3983"/>
    </row>
    <row r="3984" spans="1:27" x14ac:dyDescent="0.25">
      <c r="A3984"/>
      <c r="AA3984"/>
    </row>
    <row r="3985" spans="1:27" x14ac:dyDescent="0.25">
      <c r="A3985"/>
      <c r="AA3985"/>
    </row>
    <row r="3986" spans="1:27" x14ac:dyDescent="0.25">
      <c r="A3986"/>
      <c r="AA3986"/>
    </row>
    <row r="3987" spans="1:27" x14ac:dyDescent="0.25">
      <c r="A3987"/>
      <c r="AA3987"/>
    </row>
    <row r="3988" spans="1:27" x14ac:dyDescent="0.25">
      <c r="A3988"/>
      <c r="AA3988"/>
    </row>
    <row r="3989" spans="1:27" x14ac:dyDescent="0.25">
      <c r="A3989"/>
      <c r="AA3989"/>
    </row>
    <row r="3990" spans="1:27" x14ac:dyDescent="0.25">
      <c r="A3990"/>
      <c r="AA3990"/>
    </row>
    <row r="3991" spans="1:27" x14ac:dyDescent="0.25">
      <c r="A3991"/>
      <c r="AA3991"/>
    </row>
    <row r="3992" spans="1:27" x14ac:dyDescent="0.25">
      <c r="A3992"/>
      <c r="AA3992"/>
    </row>
    <row r="3993" spans="1:27" x14ac:dyDescent="0.25">
      <c r="A3993"/>
      <c r="AA3993"/>
    </row>
    <row r="3994" spans="1:27" x14ac:dyDescent="0.25">
      <c r="A3994"/>
      <c r="AA3994"/>
    </row>
    <row r="3995" spans="1:27" x14ac:dyDescent="0.25">
      <c r="A3995"/>
      <c r="AA3995"/>
    </row>
    <row r="3996" spans="1:27" x14ac:dyDescent="0.25">
      <c r="A3996"/>
      <c r="AA3996"/>
    </row>
    <row r="3997" spans="1:27" x14ac:dyDescent="0.25">
      <c r="A3997"/>
      <c r="AA3997"/>
    </row>
    <row r="3998" spans="1:27" x14ac:dyDescent="0.25">
      <c r="A3998"/>
      <c r="AA3998"/>
    </row>
    <row r="3999" spans="1:27" x14ac:dyDescent="0.25">
      <c r="A3999"/>
      <c r="AA3999"/>
    </row>
    <row r="4000" spans="1:27" x14ac:dyDescent="0.25">
      <c r="A4000"/>
      <c r="AA4000"/>
    </row>
    <row r="4001" spans="1:27" x14ac:dyDescent="0.25">
      <c r="A4001"/>
      <c r="AA4001"/>
    </row>
    <row r="4002" spans="1:27" x14ac:dyDescent="0.25">
      <c r="A4002"/>
      <c r="AA4002"/>
    </row>
    <row r="4003" spans="1:27" x14ac:dyDescent="0.25">
      <c r="A4003"/>
      <c r="AA4003"/>
    </row>
    <row r="4004" spans="1:27" x14ac:dyDescent="0.25">
      <c r="A4004"/>
      <c r="AA4004"/>
    </row>
    <row r="4005" spans="1:27" x14ac:dyDescent="0.25">
      <c r="A4005"/>
      <c r="AA4005"/>
    </row>
    <row r="4006" spans="1:27" x14ac:dyDescent="0.25">
      <c r="A4006"/>
      <c r="AA4006"/>
    </row>
    <row r="4007" spans="1:27" x14ac:dyDescent="0.25">
      <c r="A4007"/>
      <c r="AA4007"/>
    </row>
    <row r="4008" spans="1:27" x14ac:dyDescent="0.25">
      <c r="A4008"/>
      <c r="AA4008"/>
    </row>
    <row r="4009" spans="1:27" x14ac:dyDescent="0.25">
      <c r="A4009"/>
      <c r="AA4009"/>
    </row>
    <row r="4010" spans="1:27" x14ac:dyDescent="0.25">
      <c r="A4010"/>
      <c r="AA4010"/>
    </row>
    <row r="4011" spans="1:27" x14ac:dyDescent="0.25">
      <c r="A4011"/>
      <c r="AA4011"/>
    </row>
    <row r="4012" spans="1:27" x14ac:dyDescent="0.25">
      <c r="A4012"/>
      <c r="AA4012"/>
    </row>
    <row r="4013" spans="1:27" x14ac:dyDescent="0.25">
      <c r="A4013"/>
      <c r="AA4013"/>
    </row>
    <row r="4014" spans="1:27" x14ac:dyDescent="0.25">
      <c r="A4014"/>
      <c r="AA4014"/>
    </row>
    <row r="4015" spans="1:27" x14ac:dyDescent="0.25">
      <c r="A4015"/>
      <c r="AA4015"/>
    </row>
    <row r="4016" spans="1:27" x14ac:dyDescent="0.25">
      <c r="A4016"/>
      <c r="AA4016"/>
    </row>
    <row r="4017" spans="1:27" x14ac:dyDescent="0.25">
      <c r="A4017"/>
      <c r="AA4017"/>
    </row>
    <row r="4018" spans="1:27" x14ac:dyDescent="0.25">
      <c r="A4018"/>
      <c r="AA4018"/>
    </row>
    <row r="4019" spans="1:27" x14ac:dyDescent="0.25">
      <c r="A4019"/>
      <c r="AA4019"/>
    </row>
    <row r="4020" spans="1:27" x14ac:dyDescent="0.25">
      <c r="A4020"/>
      <c r="AA4020"/>
    </row>
    <row r="4021" spans="1:27" x14ac:dyDescent="0.25">
      <c r="A4021"/>
      <c r="AA4021"/>
    </row>
    <row r="4022" spans="1:27" x14ac:dyDescent="0.25">
      <c r="A4022"/>
      <c r="AA4022"/>
    </row>
    <row r="4023" spans="1:27" x14ac:dyDescent="0.25">
      <c r="A4023"/>
      <c r="AA4023"/>
    </row>
    <row r="4024" spans="1:27" x14ac:dyDescent="0.25">
      <c r="A4024"/>
      <c r="AA4024"/>
    </row>
    <row r="4025" spans="1:27" x14ac:dyDescent="0.25">
      <c r="A4025"/>
      <c r="AA4025"/>
    </row>
    <row r="4026" spans="1:27" x14ac:dyDescent="0.25">
      <c r="A4026"/>
      <c r="AA4026"/>
    </row>
    <row r="4027" spans="1:27" x14ac:dyDescent="0.25">
      <c r="A4027"/>
      <c r="AA4027"/>
    </row>
    <row r="4028" spans="1:27" x14ac:dyDescent="0.25">
      <c r="A4028"/>
      <c r="AA4028"/>
    </row>
    <row r="4029" spans="1:27" x14ac:dyDescent="0.25">
      <c r="A4029"/>
      <c r="AA4029"/>
    </row>
    <row r="4030" spans="1:27" x14ac:dyDescent="0.25">
      <c r="A4030"/>
      <c r="AA4030"/>
    </row>
    <row r="4031" spans="1:27" x14ac:dyDescent="0.25">
      <c r="A4031"/>
      <c r="AA4031"/>
    </row>
    <row r="4032" spans="1:27" x14ac:dyDescent="0.25">
      <c r="A4032"/>
      <c r="AA4032"/>
    </row>
    <row r="4033" spans="1:27" x14ac:dyDescent="0.25">
      <c r="A4033"/>
      <c r="AA4033"/>
    </row>
    <row r="4034" spans="1:27" x14ac:dyDescent="0.25">
      <c r="A4034"/>
      <c r="AA4034"/>
    </row>
    <row r="4035" spans="1:27" x14ac:dyDescent="0.25">
      <c r="A4035"/>
      <c r="AA4035"/>
    </row>
    <row r="4036" spans="1:27" x14ac:dyDescent="0.25">
      <c r="A4036"/>
      <c r="AA4036"/>
    </row>
    <row r="4037" spans="1:27" x14ac:dyDescent="0.25">
      <c r="A4037"/>
      <c r="AA4037"/>
    </row>
    <row r="4038" spans="1:27" x14ac:dyDescent="0.25">
      <c r="A4038"/>
      <c r="AA4038"/>
    </row>
    <row r="4039" spans="1:27" x14ac:dyDescent="0.25">
      <c r="A4039"/>
      <c r="AA4039"/>
    </row>
    <row r="4040" spans="1:27" x14ac:dyDescent="0.25">
      <c r="A4040"/>
      <c r="AA4040"/>
    </row>
    <row r="4041" spans="1:27" x14ac:dyDescent="0.25">
      <c r="A4041"/>
      <c r="AA4041"/>
    </row>
    <row r="4042" spans="1:27" x14ac:dyDescent="0.25">
      <c r="A4042"/>
      <c r="AA4042"/>
    </row>
    <row r="4043" spans="1:27" x14ac:dyDescent="0.25">
      <c r="A4043"/>
      <c r="AA4043"/>
    </row>
    <row r="4044" spans="1:27" x14ac:dyDescent="0.25">
      <c r="A4044"/>
      <c r="AA4044"/>
    </row>
    <row r="4045" spans="1:27" x14ac:dyDescent="0.25">
      <c r="A4045"/>
      <c r="AA4045"/>
    </row>
    <row r="4046" spans="1:27" x14ac:dyDescent="0.25">
      <c r="A4046"/>
      <c r="AA4046"/>
    </row>
    <row r="4047" spans="1:27" x14ac:dyDescent="0.25">
      <c r="A4047"/>
      <c r="AA4047"/>
    </row>
    <row r="4048" spans="1:27" x14ac:dyDescent="0.25">
      <c r="A4048"/>
      <c r="AA4048"/>
    </row>
    <row r="4049" spans="1:27" x14ac:dyDescent="0.25">
      <c r="A4049"/>
      <c r="AA4049"/>
    </row>
    <row r="4050" spans="1:27" x14ac:dyDescent="0.25">
      <c r="A4050"/>
      <c r="AA4050"/>
    </row>
    <row r="4051" spans="1:27" x14ac:dyDescent="0.25">
      <c r="A4051"/>
      <c r="AA4051"/>
    </row>
    <row r="4052" spans="1:27" x14ac:dyDescent="0.25">
      <c r="A4052"/>
      <c r="AA4052"/>
    </row>
    <row r="4053" spans="1:27" x14ac:dyDescent="0.25">
      <c r="A4053"/>
      <c r="AA4053"/>
    </row>
    <row r="4054" spans="1:27" x14ac:dyDescent="0.25">
      <c r="A4054"/>
      <c r="AA4054"/>
    </row>
    <row r="4055" spans="1:27" x14ac:dyDescent="0.25">
      <c r="A4055"/>
      <c r="AA4055"/>
    </row>
    <row r="4056" spans="1:27" x14ac:dyDescent="0.25">
      <c r="A4056"/>
      <c r="AA4056"/>
    </row>
    <row r="4057" spans="1:27" x14ac:dyDescent="0.25">
      <c r="A4057"/>
      <c r="AA4057"/>
    </row>
    <row r="4058" spans="1:27" x14ac:dyDescent="0.25">
      <c r="A4058"/>
      <c r="AA4058"/>
    </row>
    <row r="4059" spans="1:27" x14ac:dyDescent="0.25">
      <c r="A4059"/>
      <c r="AA4059"/>
    </row>
    <row r="4060" spans="1:27" x14ac:dyDescent="0.25">
      <c r="A4060"/>
      <c r="AA4060"/>
    </row>
    <row r="4061" spans="1:27" x14ac:dyDescent="0.25">
      <c r="A4061"/>
      <c r="AA4061"/>
    </row>
    <row r="4062" spans="1:27" x14ac:dyDescent="0.25">
      <c r="A4062"/>
      <c r="AA4062"/>
    </row>
    <row r="4063" spans="1:27" x14ac:dyDescent="0.25">
      <c r="A4063"/>
      <c r="AA4063"/>
    </row>
    <row r="4064" spans="1:27" x14ac:dyDescent="0.25">
      <c r="A4064"/>
      <c r="AA4064"/>
    </row>
    <row r="4065" spans="1:27" x14ac:dyDescent="0.25">
      <c r="A4065"/>
      <c r="AA4065"/>
    </row>
    <row r="4066" spans="1:27" x14ac:dyDescent="0.25">
      <c r="A4066"/>
      <c r="AA4066"/>
    </row>
    <row r="4067" spans="1:27" x14ac:dyDescent="0.25">
      <c r="A4067"/>
      <c r="AA4067"/>
    </row>
    <row r="4068" spans="1:27" x14ac:dyDescent="0.25">
      <c r="A4068"/>
      <c r="AA4068"/>
    </row>
    <row r="4069" spans="1:27" x14ac:dyDescent="0.25">
      <c r="A4069"/>
      <c r="AA4069"/>
    </row>
    <row r="4070" spans="1:27" x14ac:dyDescent="0.25">
      <c r="A4070"/>
      <c r="AA4070"/>
    </row>
    <row r="4071" spans="1:27" x14ac:dyDescent="0.25">
      <c r="A4071"/>
      <c r="AA4071"/>
    </row>
    <row r="4072" spans="1:27" x14ac:dyDescent="0.25">
      <c r="A4072"/>
      <c r="AA4072"/>
    </row>
    <row r="4073" spans="1:27" x14ac:dyDescent="0.25">
      <c r="A4073"/>
      <c r="AA4073"/>
    </row>
    <row r="4074" spans="1:27" x14ac:dyDescent="0.25">
      <c r="A4074"/>
      <c r="AA4074"/>
    </row>
    <row r="4075" spans="1:27" x14ac:dyDescent="0.25">
      <c r="A4075"/>
      <c r="AA4075"/>
    </row>
    <row r="4076" spans="1:27" x14ac:dyDescent="0.25">
      <c r="A4076"/>
      <c r="AA4076"/>
    </row>
    <row r="4077" spans="1:27" x14ac:dyDescent="0.25">
      <c r="A4077"/>
      <c r="AA4077"/>
    </row>
    <row r="4078" spans="1:27" x14ac:dyDescent="0.25">
      <c r="A4078"/>
      <c r="AA4078"/>
    </row>
    <row r="4079" spans="1:27" x14ac:dyDescent="0.25">
      <c r="A4079"/>
      <c r="AA4079"/>
    </row>
    <row r="4080" spans="1:27" x14ac:dyDescent="0.25">
      <c r="A4080"/>
      <c r="AA4080"/>
    </row>
    <row r="4081" spans="1:27" x14ac:dyDescent="0.25">
      <c r="A4081"/>
      <c r="AA4081"/>
    </row>
    <row r="4082" spans="1:27" x14ac:dyDescent="0.25">
      <c r="A4082"/>
      <c r="AA4082"/>
    </row>
    <row r="4083" spans="1:27" x14ac:dyDescent="0.25">
      <c r="A4083"/>
      <c r="AA4083"/>
    </row>
    <row r="4084" spans="1:27" x14ac:dyDescent="0.25">
      <c r="A4084"/>
      <c r="AA4084"/>
    </row>
    <row r="4085" spans="1:27" x14ac:dyDescent="0.25">
      <c r="A4085"/>
      <c r="AA4085"/>
    </row>
    <row r="4086" spans="1:27" x14ac:dyDescent="0.25">
      <c r="A4086"/>
      <c r="AA4086"/>
    </row>
    <row r="4087" spans="1:27" x14ac:dyDescent="0.25">
      <c r="A4087"/>
      <c r="AA4087"/>
    </row>
    <row r="4088" spans="1:27" x14ac:dyDescent="0.25">
      <c r="A4088"/>
      <c r="AA4088"/>
    </row>
    <row r="4089" spans="1:27" x14ac:dyDescent="0.25">
      <c r="A4089"/>
      <c r="AA4089"/>
    </row>
    <row r="4090" spans="1:27" x14ac:dyDescent="0.25">
      <c r="A4090"/>
      <c r="AA4090"/>
    </row>
    <row r="4091" spans="1:27" x14ac:dyDescent="0.25">
      <c r="A4091"/>
      <c r="AA4091"/>
    </row>
    <row r="4092" spans="1:27" x14ac:dyDescent="0.25">
      <c r="A4092"/>
      <c r="AA4092"/>
    </row>
    <row r="4093" spans="1:27" x14ac:dyDescent="0.25">
      <c r="A4093"/>
      <c r="AA4093"/>
    </row>
    <row r="4094" spans="1:27" x14ac:dyDescent="0.25">
      <c r="A4094"/>
      <c r="AA4094"/>
    </row>
    <row r="4095" spans="1:27" x14ac:dyDescent="0.25">
      <c r="A4095"/>
      <c r="AA4095"/>
    </row>
    <row r="4096" spans="1:27" x14ac:dyDescent="0.25">
      <c r="A4096"/>
      <c r="AA4096"/>
    </row>
    <row r="4097" spans="1:27" x14ac:dyDescent="0.25">
      <c r="A4097"/>
      <c r="AA4097"/>
    </row>
    <row r="4098" spans="1:27" x14ac:dyDescent="0.25">
      <c r="A4098"/>
      <c r="AA4098"/>
    </row>
    <row r="4099" spans="1:27" x14ac:dyDescent="0.25">
      <c r="A4099"/>
      <c r="AA4099"/>
    </row>
    <row r="4100" spans="1:27" x14ac:dyDescent="0.25">
      <c r="A4100"/>
      <c r="AA4100"/>
    </row>
    <row r="4101" spans="1:27" x14ac:dyDescent="0.25">
      <c r="A4101"/>
      <c r="AA4101"/>
    </row>
    <row r="4102" spans="1:27" x14ac:dyDescent="0.25">
      <c r="A4102"/>
      <c r="AA4102"/>
    </row>
    <row r="4103" spans="1:27" x14ac:dyDescent="0.25">
      <c r="A4103"/>
      <c r="AA4103"/>
    </row>
    <row r="4104" spans="1:27" x14ac:dyDescent="0.25">
      <c r="A4104"/>
      <c r="AA4104"/>
    </row>
    <row r="4105" spans="1:27" x14ac:dyDescent="0.25">
      <c r="A4105"/>
      <c r="AA4105"/>
    </row>
    <row r="4106" spans="1:27" x14ac:dyDescent="0.25">
      <c r="A4106"/>
      <c r="AA4106"/>
    </row>
    <row r="4107" spans="1:27" x14ac:dyDescent="0.25">
      <c r="A4107"/>
      <c r="AA4107"/>
    </row>
    <row r="4108" spans="1:27" x14ac:dyDescent="0.25">
      <c r="A4108"/>
      <c r="AA4108"/>
    </row>
    <row r="4109" spans="1:27" x14ac:dyDescent="0.25">
      <c r="A4109"/>
      <c r="AA4109"/>
    </row>
    <row r="4110" spans="1:27" x14ac:dyDescent="0.25">
      <c r="A4110"/>
      <c r="AA4110"/>
    </row>
    <row r="4111" spans="1:27" x14ac:dyDescent="0.25">
      <c r="A4111"/>
      <c r="AA4111"/>
    </row>
    <row r="4112" spans="1:27" x14ac:dyDescent="0.25">
      <c r="A4112"/>
      <c r="AA4112"/>
    </row>
    <row r="4113" spans="1:27" x14ac:dyDescent="0.25">
      <c r="A4113"/>
      <c r="AA4113"/>
    </row>
    <row r="4114" spans="1:27" x14ac:dyDescent="0.25">
      <c r="A4114"/>
      <c r="AA4114"/>
    </row>
    <row r="4115" spans="1:27" x14ac:dyDescent="0.25">
      <c r="A4115"/>
      <c r="AA4115"/>
    </row>
    <row r="4116" spans="1:27" x14ac:dyDescent="0.25">
      <c r="A4116"/>
      <c r="AA4116"/>
    </row>
    <row r="4117" spans="1:27" x14ac:dyDescent="0.25">
      <c r="A4117"/>
      <c r="AA4117"/>
    </row>
    <row r="4118" spans="1:27" x14ac:dyDescent="0.25">
      <c r="A4118"/>
      <c r="AA4118"/>
    </row>
    <row r="4119" spans="1:27" x14ac:dyDescent="0.25">
      <c r="A4119"/>
      <c r="AA4119"/>
    </row>
    <row r="4120" spans="1:27" x14ac:dyDescent="0.25">
      <c r="A4120"/>
      <c r="AA4120"/>
    </row>
    <row r="4121" spans="1:27" x14ac:dyDescent="0.25">
      <c r="A4121"/>
      <c r="AA4121"/>
    </row>
    <row r="4122" spans="1:27" x14ac:dyDescent="0.25">
      <c r="A4122"/>
      <c r="AA4122"/>
    </row>
    <row r="4123" spans="1:27" x14ac:dyDescent="0.25">
      <c r="A4123"/>
      <c r="AA4123"/>
    </row>
    <row r="4124" spans="1:27" x14ac:dyDescent="0.25">
      <c r="A4124"/>
      <c r="AA4124"/>
    </row>
    <row r="4125" spans="1:27" x14ac:dyDescent="0.25">
      <c r="A4125"/>
      <c r="AA4125"/>
    </row>
    <row r="4126" spans="1:27" x14ac:dyDescent="0.25">
      <c r="A4126"/>
      <c r="AA4126"/>
    </row>
    <row r="4127" spans="1:27" x14ac:dyDescent="0.25">
      <c r="A4127"/>
      <c r="AA4127"/>
    </row>
    <row r="4128" spans="1:27" x14ac:dyDescent="0.25">
      <c r="A4128"/>
      <c r="AA4128"/>
    </row>
    <row r="4129" spans="1:27" x14ac:dyDescent="0.25">
      <c r="A4129"/>
      <c r="AA4129"/>
    </row>
    <row r="4130" spans="1:27" x14ac:dyDescent="0.25">
      <c r="A4130"/>
      <c r="AA4130"/>
    </row>
    <row r="4131" spans="1:27" x14ac:dyDescent="0.25">
      <c r="A4131"/>
      <c r="AA4131"/>
    </row>
    <row r="4132" spans="1:27" x14ac:dyDescent="0.25">
      <c r="A4132"/>
      <c r="AA4132"/>
    </row>
    <row r="4133" spans="1:27" x14ac:dyDescent="0.25">
      <c r="A4133"/>
      <c r="AA4133"/>
    </row>
    <row r="4134" spans="1:27" x14ac:dyDescent="0.25">
      <c r="A4134"/>
      <c r="AA4134"/>
    </row>
    <row r="4135" spans="1:27" x14ac:dyDescent="0.25">
      <c r="A4135"/>
      <c r="AA4135"/>
    </row>
    <row r="4136" spans="1:27" x14ac:dyDescent="0.25">
      <c r="A4136"/>
      <c r="AA4136"/>
    </row>
    <row r="4137" spans="1:27" x14ac:dyDescent="0.25">
      <c r="A4137"/>
      <c r="AA4137"/>
    </row>
    <row r="4138" spans="1:27" x14ac:dyDescent="0.25">
      <c r="A4138"/>
      <c r="AA4138"/>
    </row>
    <row r="4139" spans="1:27" x14ac:dyDescent="0.25">
      <c r="A4139"/>
      <c r="AA4139"/>
    </row>
    <row r="4140" spans="1:27" x14ac:dyDescent="0.25">
      <c r="A4140"/>
      <c r="AA4140"/>
    </row>
    <row r="4141" spans="1:27" x14ac:dyDescent="0.25">
      <c r="A4141"/>
      <c r="AA4141"/>
    </row>
    <row r="4142" spans="1:27" x14ac:dyDescent="0.25">
      <c r="A4142"/>
      <c r="AA4142"/>
    </row>
    <row r="4143" spans="1:27" x14ac:dyDescent="0.25">
      <c r="A4143"/>
      <c r="AA4143"/>
    </row>
    <row r="4144" spans="1:27" x14ac:dyDescent="0.25">
      <c r="A4144"/>
      <c r="AA4144"/>
    </row>
    <row r="4145" spans="1:27" x14ac:dyDescent="0.25">
      <c r="A4145"/>
      <c r="AA4145"/>
    </row>
    <row r="4146" spans="1:27" x14ac:dyDescent="0.25">
      <c r="A4146"/>
      <c r="AA4146"/>
    </row>
    <row r="4147" spans="1:27" x14ac:dyDescent="0.25">
      <c r="A4147"/>
      <c r="AA4147"/>
    </row>
    <row r="4148" spans="1:27" x14ac:dyDescent="0.25">
      <c r="A4148"/>
      <c r="AA4148"/>
    </row>
    <row r="4149" spans="1:27" x14ac:dyDescent="0.25">
      <c r="A4149"/>
      <c r="AA4149"/>
    </row>
    <row r="4150" spans="1:27" x14ac:dyDescent="0.25">
      <c r="A4150"/>
      <c r="AA4150"/>
    </row>
    <row r="4151" spans="1:27" x14ac:dyDescent="0.25">
      <c r="A4151"/>
      <c r="AA4151"/>
    </row>
    <row r="4152" spans="1:27" x14ac:dyDescent="0.25">
      <c r="A4152"/>
      <c r="AA4152"/>
    </row>
    <row r="4153" spans="1:27" x14ac:dyDescent="0.25">
      <c r="A4153"/>
      <c r="AA4153"/>
    </row>
    <row r="4154" spans="1:27" x14ac:dyDescent="0.25">
      <c r="A4154"/>
      <c r="AA4154"/>
    </row>
    <row r="4155" spans="1:27" x14ac:dyDescent="0.25">
      <c r="A4155"/>
      <c r="AA4155"/>
    </row>
    <row r="4156" spans="1:27" x14ac:dyDescent="0.25">
      <c r="A4156"/>
      <c r="AA4156"/>
    </row>
    <row r="4157" spans="1:27" x14ac:dyDescent="0.25">
      <c r="A4157"/>
      <c r="AA4157"/>
    </row>
    <row r="4158" spans="1:27" x14ac:dyDescent="0.25">
      <c r="A4158"/>
      <c r="AA4158"/>
    </row>
    <row r="4159" spans="1:27" x14ac:dyDescent="0.25">
      <c r="A4159"/>
      <c r="AA4159"/>
    </row>
    <row r="4160" spans="1:27" x14ac:dyDescent="0.25">
      <c r="A4160"/>
      <c r="AA4160"/>
    </row>
    <row r="4161" spans="1:27" x14ac:dyDescent="0.25">
      <c r="A4161"/>
      <c r="AA4161"/>
    </row>
    <row r="4162" spans="1:27" x14ac:dyDescent="0.25">
      <c r="A4162"/>
      <c r="AA4162"/>
    </row>
    <row r="4163" spans="1:27" x14ac:dyDescent="0.25">
      <c r="A4163"/>
      <c r="AA4163"/>
    </row>
    <row r="4164" spans="1:27" x14ac:dyDescent="0.25">
      <c r="A4164"/>
      <c r="AA4164"/>
    </row>
    <row r="4165" spans="1:27" x14ac:dyDescent="0.25">
      <c r="A4165"/>
      <c r="AA4165"/>
    </row>
    <row r="4166" spans="1:27" x14ac:dyDescent="0.25">
      <c r="A4166"/>
      <c r="AA4166"/>
    </row>
    <row r="4167" spans="1:27" x14ac:dyDescent="0.25">
      <c r="A4167"/>
      <c r="AA4167"/>
    </row>
    <row r="4168" spans="1:27" x14ac:dyDescent="0.25">
      <c r="A4168"/>
      <c r="AA4168"/>
    </row>
    <row r="4169" spans="1:27" x14ac:dyDescent="0.25">
      <c r="A4169"/>
      <c r="AA4169"/>
    </row>
    <row r="4170" spans="1:27" x14ac:dyDescent="0.25">
      <c r="A4170"/>
      <c r="AA4170"/>
    </row>
    <row r="4171" spans="1:27" x14ac:dyDescent="0.25">
      <c r="A4171"/>
      <c r="AA4171"/>
    </row>
    <row r="4172" spans="1:27" x14ac:dyDescent="0.25">
      <c r="A4172"/>
      <c r="AA4172"/>
    </row>
    <row r="4173" spans="1:27" x14ac:dyDescent="0.25">
      <c r="A4173"/>
      <c r="AA4173"/>
    </row>
    <row r="4174" spans="1:27" x14ac:dyDescent="0.25">
      <c r="A4174"/>
      <c r="AA4174"/>
    </row>
    <row r="4175" spans="1:27" x14ac:dyDescent="0.25">
      <c r="A4175"/>
      <c r="AA4175"/>
    </row>
    <row r="4176" spans="1:27" x14ac:dyDescent="0.25">
      <c r="A4176"/>
      <c r="AA4176"/>
    </row>
    <row r="4177" spans="1:27" x14ac:dyDescent="0.25">
      <c r="A4177"/>
      <c r="AA4177"/>
    </row>
    <row r="4178" spans="1:27" x14ac:dyDescent="0.25">
      <c r="A4178"/>
      <c r="AA4178"/>
    </row>
    <row r="4179" spans="1:27" x14ac:dyDescent="0.25">
      <c r="A4179"/>
      <c r="AA4179"/>
    </row>
    <row r="4180" spans="1:27" x14ac:dyDescent="0.25">
      <c r="A4180"/>
      <c r="AA4180"/>
    </row>
    <row r="4181" spans="1:27" x14ac:dyDescent="0.25">
      <c r="A4181"/>
      <c r="AA4181"/>
    </row>
    <row r="4182" spans="1:27" x14ac:dyDescent="0.25">
      <c r="A4182"/>
      <c r="AA4182"/>
    </row>
    <row r="4183" spans="1:27" x14ac:dyDescent="0.25">
      <c r="A4183"/>
      <c r="AA4183"/>
    </row>
    <row r="4184" spans="1:27" x14ac:dyDescent="0.25">
      <c r="A4184"/>
      <c r="AA4184"/>
    </row>
    <row r="4185" spans="1:27" x14ac:dyDescent="0.25">
      <c r="A4185"/>
      <c r="AA4185"/>
    </row>
    <row r="4186" spans="1:27" x14ac:dyDescent="0.25">
      <c r="A4186"/>
      <c r="AA4186"/>
    </row>
    <row r="4187" spans="1:27" x14ac:dyDescent="0.25">
      <c r="A4187"/>
      <c r="AA4187"/>
    </row>
    <row r="4188" spans="1:27" x14ac:dyDescent="0.25">
      <c r="A4188"/>
      <c r="AA4188"/>
    </row>
    <row r="4189" spans="1:27" x14ac:dyDescent="0.25">
      <c r="A4189"/>
      <c r="AA4189"/>
    </row>
    <row r="4190" spans="1:27" x14ac:dyDescent="0.25">
      <c r="A4190"/>
      <c r="AA4190"/>
    </row>
    <row r="4191" spans="1:27" x14ac:dyDescent="0.25">
      <c r="A4191"/>
      <c r="AA4191"/>
    </row>
    <row r="4192" spans="1:27" x14ac:dyDescent="0.25">
      <c r="A4192"/>
      <c r="AA4192"/>
    </row>
    <row r="4193" spans="1:27" x14ac:dyDescent="0.25">
      <c r="A4193"/>
      <c r="AA4193"/>
    </row>
    <row r="4194" spans="1:27" x14ac:dyDescent="0.25">
      <c r="A4194"/>
      <c r="AA4194"/>
    </row>
    <row r="4195" spans="1:27" x14ac:dyDescent="0.25">
      <c r="A4195"/>
      <c r="AA4195"/>
    </row>
    <row r="4196" spans="1:27" x14ac:dyDescent="0.25">
      <c r="A4196"/>
      <c r="AA4196"/>
    </row>
    <row r="4197" spans="1:27" x14ac:dyDescent="0.25">
      <c r="A4197"/>
      <c r="AA4197"/>
    </row>
    <row r="4198" spans="1:27" x14ac:dyDescent="0.25">
      <c r="A4198"/>
      <c r="AA4198"/>
    </row>
    <row r="4199" spans="1:27" x14ac:dyDescent="0.25">
      <c r="A4199"/>
      <c r="AA4199"/>
    </row>
    <row r="4200" spans="1:27" x14ac:dyDescent="0.25">
      <c r="A4200"/>
      <c r="AA4200"/>
    </row>
    <row r="4201" spans="1:27" x14ac:dyDescent="0.25">
      <c r="A4201"/>
      <c r="AA4201"/>
    </row>
    <row r="4202" spans="1:27" x14ac:dyDescent="0.25">
      <c r="A4202"/>
      <c r="AA4202"/>
    </row>
    <row r="4203" spans="1:27" x14ac:dyDescent="0.25">
      <c r="A4203"/>
      <c r="AA4203"/>
    </row>
    <row r="4204" spans="1:27" x14ac:dyDescent="0.25">
      <c r="A4204"/>
      <c r="AA4204"/>
    </row>
    <row r="4205" spans="1:27" x14ac:dyDescent="0.25">
      <c r="A4205"/>
      <c r="AA4205"/>
    </row>
    <row r="4206" spans="1:27" x14ac:dyDescent="0.25">
      <c r="A4206"/>
      <c r="AA4206"/>
    </row>
    <row r="4207" spans="1:27" x14ac:dyDescent="0.25">
      <c r="A4207"/>
      <c r="AA4207"/>
    </row>
    <row r="4208" spans="1:27" x14ac:dyDescent="0.25">
      <c r="A4208"/>
      <c r="AA4208"/>
    </row>
    <row r="4209" spans="1:27" x14ac:dyDescent="0.25">
      <c r="A4209"/>
      <c r="AA4209"/>
    </row>
    <row r="4210" spans="1:27" x14ac:dyDescent="0.25">
      <c r="A4210"/>
      <c r="AA4210"/>
    </row>
    <row r="4211" spans="1:27" x14ac:dyDescent="0.25">
      <c r="A4211"/>
      <c r="AA4211"/>
    </row>
    <row r="4212" spans="1:27" x14ac:dyDescent="0.25">
      <c r="A4212"/>
      <c r="AA4212"/>
    </row>
    <row r="4213" spans="1:27" x14ac:dyDescent="0.25">
      <c r="A4213"/>
      <c r="AA4213"/>
    </row>
    <row r="4214" spans="1:27" x14ac:dyDescent="0.25">
      <c r="A4214"/>
      <c r="AA4214"/>
    </row>
    <row r="4215" spans="1:27" x14ac:dyDescent="0.25">
      <c r="A4215"/>
      <c r="AA4215"/>
    </row>
    <row r="4216" spans="1:27" x14ac:dyDescent="0.25">
      <c r="A4216"/>
      <c r="AA4216"/>
    </row>
    <row r="4217" spans="1:27" x14ac:dyDescent="0.25">
      <c r="A4217"/>
      <c r="AA4217"/>
    </row>
    <row r="4218" spans="1:27" x14ac:dyDescent="0.25">
      <c r="A4218"/>
      <c r="AA4218"/>
    </row>
    <row r="4219" spans="1:27" x14ac:dyDescent="0.25">
      <c r="A4219"/>
      <c r="AA4219"/>
    </row>
    <row r="4220" spans="1:27" x14ac:dyDescent="0.25">
      <c r="A4220"/>
      <c r="AA4220"/>
    </row>
    <row r="4221" spans="1:27" x14ac:dyDescent="0.25">
      <c r="A4221"/>
      <c r="AA4221"/>
    </row>
    <row r="4222" spans="1:27" x14ac:dyDescent="0.25">
      <c r="A4222"/>
      <c r="AA4222"/>
    </row>
    <row r="4223" spans="1:27" x14ac:dyDescent="0.25">
      <c r="A4223"/>
      <c r="AA4223"/>
    </row>
    <row r="4224" spans="1:27" x14ac:dyDescent="0.25">
      <c r="A4224"/>
      <c r="AA4224"/>
    </row>
    <row r="4225" spans="1:27" x14ac:dyDescent="0.25">
      <c r="A4225"/>
      <c r="AA4225"/>
    </row>
    <row r="4226" spans="1:27" x14ac:dyDescent="0.25">
      <c r="A4226"/>
      <c r="AA4226"/>
    </row>
    <row r="4227" spans="1:27" x14ac:dyDescent="0.25">
      <c r="A4227"/>
      <c r="AA4227"/>
    </row>
    <row r="4228" spans="1:27" x14ac:dyDescent="0.25">
      <c r="A4228"/>
      <c r="AA4228"/>
    </row>
    <row r="4229" spans="1:27" x14ac:dyDescent="0.25">
      <c r="A4229"/>
      <c r="AA4229"/>
    </row>
    <row r="4230" spans="1:27" x14ac:dyDescent="0.25">
      <c r="A4230"/>
      <c r="AA4230"/>
    </row>
    <row r="4231" spans="1:27" x14ac:dyDescent="0.25">
      <c r="A4231"/>
      <c r="AA4231"/>
    </row>
    <row r="4232" spans="1:27" x14ac:dyDescent="0.25">
      <c r="A4232"/>
      <c r="AA4232"/>
    </row>
    <row r="4233" spans="1:27" x14ac:dyDescent="0.25">
      <c r="A4233"/>
      <c r="AA4233"/>
    </row>
    <row r="4234" spans="1:27" x14ac:dyDescent="0.25">
      <c r="A4234"/>
      <c r="AA4234"/>
    </row>
    <row r="4235" spans="1:27" x14ac:dyDescent="0.25">
      <c r="A4235"/>
      <c r="AA4235"/>
    </row>
    <row r="4236" spans="1:27" x14ac:dyDescent="0.25">
      <c r="A4236"/>
      <c r="AA4236"/>
    </row>
    <row r="4237" spans="1:27" x14ac:dyDescent="0.25">
      <c r="A4237"/>
      <c r="AA4237"/>
    </row>
    <row r="4238" spans="1:27" x14ac:dyDescent="0.25">
      <c r="A4238"/>
      <c r="AA4238"/>
    </row>
    <row r="4239" spans="1:27" x14ac:dyDescent="0.25">
      <c r="A4239"/>
      <c r="AA4239"/>
    </row>
    <row r="4240" spans="1:27" x14ac:dyDescent="0.25">
      <c r="A4240"/>
      <c r="AA4240"/>
    </row>
    <row r="4241" spans="1:27" x14ac:dyDescent="0.25">
      <c r="A4241"/>
      <c r="AA4241"/>
    </row>
    <row r="4242" spans="1:27" x14ac:dyDescent="0.25">
      <c r="A4242"/>
      <c r="AA4242"/>
    </row>
    <row r="4243" spans="1:27" x14ac:dyDescent="0.25">
      <c r="A4243"/>
      <c r="AA4243"/>
    </row>
    <row r="4244" spans="1:27" x14ac:dyDescent="0.25">
      <c r="A4244"/>
      <c r="AA4244"/>
    </row>
    <row r="4245" spans="1:27" x14ac:dyDescent="0.25">
      <c r="A4245"/>
      <c r="AA4245"/>
    </row>
    <row r="4246" spans="1:27" x14ac:dyDescent="0.25">
      <c r="A4246"/>
      <c r="AA4246"/>
    </row>
    <row r="4247" spans="1:27" x14ac:dyDescent="0.25">
      <c r="A4247"/>
      <c r="AA4247"/>
    </row>
    <row r="4248" spans="1:27" x14ac:dyDescent="0.25">
      <c r="A4248"/>
      <c r="AA4248"/>
    </row>
    <row r="4249" spans="1:27" x14ac:dyDescent="0.25">
      <c r="A4249"/>
      <c r="AA4249"/>
    </row>
    <row r="4250" spans="1:27" x14ac:dyDescent="0.25">
      <c r="A4250"/>
      <c r="AA4250"/>
    </row>
    <row r="4251" spans="1:27" x14ac:dyDescent="0.25">
      <c r="A4251"/>
      <c r="AA4251"/>
    </row>
    <row r="4252" spans="1:27" x14ac:dyDescent="0.25">
      <c r="A4252"/>
      <c r="AA4252"/>
    </row>
    <row r="4253" spans="1:27" x14ac:dyDescent="0.25">
      <c r="A4253"/>
      <c r="AA4253"/>
    </row>
    <row r="4254" spans="1:27" x14ac:dyDescent="0.25">
      <c r="A4254"/>
      <c r="AA4254"/>
    </row>
    <row r="4255" spans="1:27" x14ac:dyDescent="0.25">
      <c r="A4255"/>
      <c r="AA4255"/>
    </row>
    <row r="4256" spans="1:27" x14ac:dyDescent="0.25">
      <c r="A4256"/>
      <c r="AA4256"/>
    </row>
    <row r="4257" spans="1:27" x14ac:dyDescent="0.25">
      <c r="A4257"/>
      <c r="AA4257"/>
    </row>
    <row r="4258" spans="1:27" x14ac:dyDescent="0.25">
      <c r="A4258"/>
      <c r="AA4258"/>
    </row>
    <row r="4259" spans="1:27" x14ac:dyDescent="0.25">
      <c r="A4259"/>
      <c r="AA4259"/>
    </row>
    <row r="4260" spans="1:27" x14ac:dyDescent="0.25">
      <c r="A4260"/>
      <c r="AA4260"/>
    </row>
    <row r="4261" spans="1:27" x14ac:dyDescent="0.25">
      <c r="A4261"/>
      <c r="AA4261"/>
    </row>
    <row r="4262" spans="1:27" x14ac:dyDescent="0.25">
      <c r="A4262"/>
      <c r="AA4262"/>
    </row>
    <row r="4263" spans="1:27" x14ac:dyDescent="0.25">
      <c r="A4263"/>
      <c r="AA4263"/>
    </row>
    <row r="4264" spans="1:27" x14ac:dyDescent="0.25">
      <c r="A4264"/>
      <c r="AA4264"/>
    </row>
    <row r="4265" spans="1:27" x14ac:dyDescent="0.25">
      <c r="A4265"/>
      <c r="AA4265"/>
    </row>
    <row r="4266" spans="1:27" x14ac:dyDescent="0.25">
      <c r="A4266"/>
      <c r="AA4266"/>
    </row>
    <row r="4267" spans="1:27" x14ac:dyDescent="0.25">
      <c r="A4267"/>
      <c r="AA4267"/>
    </row>
    <row r="4268" spans="1:27" x14ac:dyDescent="0.25">
      <c r="A4268"/>
      <c r="AA4268"/>
    </row>
    <row r="4269" spans="1:27" x14ac:dyDescent="0.25">
      <c r="A4269"/>
      <c r="AA4269"/>
    </row>
    <row r="4270" spans="1:27" x14ac:dyDescent="0.25">
      <c r="A4270"/>
      <c r="AA4270"/>
    </row>
    <row r="4271" spans="1:27" x14ac:dyDescent="0.25">
      <c r="A4271"/>
      <c r="AA4271"/>
    </row>
    <row r="4272" spans="1:27" x14ac:dyDescent="0.25">
      <c r="A4272"/>
      <c r="AA4272"/>
    </row>
    <row r="4273" spans="1:27" x14ac:dyDescent="0.25">
      <c r="A4273"/>
      <c r="AA4273"/>
    </row>
    <row r="4274" spans="1:27" x14ac:dyDescent="0.25">
      <c r="A4274"/>
      <c r="AA4274"/>
    </row>
    <row r="4275" spans="1:27" x14ac:dyDescent="0.25">
      <c r="A4275"/>
      <c r="AA4275"/>
    </row>
    <row r="4276" spans="1:27" x14ac:dyDescent="0.25">
      <c r="A4276"/>
      <c r="AA4276"/>
    </row>
    <row r="4277" spans="1:27" x14ac:dyDescent="0.25">
      <c r="A4277"/>
      <c r="AA4277"/>
    </row>
    <row r="4278" spans="1:27" x14ac:dyDescent="0.25">
      <c r="A4278"/>
      <c r="AA4278"/>
    </row>
    <row r="4279" spans="1:27" x14ac:dyDescent="0.25">
      <c r="A4279"/>
      <c r="AA4279"/>
    </row>
    <row r="4280" spans="1:27" x14ac:dyDescent="0.25">
      <c r="A4280"/>
      <c r="AA4280"/>
    </row>
    <row r="4281" spans="1:27" x14ac:dyDescent="0.25">
      <c r="A4281"/>
      <c r="AA4281"/>
    </row>
    <row r="4282" spans="1:27" x14ac:dyDescent="0.25">
      <c r="A4282"/>
      <c r="AA4282"/>
    </row>
    <row r="4283" spans="1:27" x14ac:dyDescent="0.25">
      <c r="A4283"/>
      <c r="AA4283"/>
    </row>
    <row r="4284" spans="1:27" x14ac:dyDescent="0.25">
      <c r="A4284"/>
      <c r="AA4284"/>
    </row>
    <row r="4285" spans="1:27" x14ac:dyDescent="0.25">
      <c r="A4285"/>
      <c r="AA4285"/>
    </row>
    <row r="4286" spans="1:27" x14ac:dyDescent="0.25">
      <c r="A4286"/>
      <c r="AA4286"/>
    </row>
    <row r="4287" spans="1:27" x14ac:dyDescent="0.25">
      <c r="A4287"/>
      <c r="AA4287"/>
    </row>
    <row r="4288" spans="1:27" x14ac:dyDescent="0.25">
      <c r="A4288"/>
      <c r="AA4288"/>
    </row>
    <row r="4289" spans="1:27" x14ac:dyDescent="0.25">
      <c r="A4289"/>
      <c r="AA4289"/>
    </row>
    <row r="4290" spans="1:27" x14ac:dyDescent="0.25">
      <c r="A4290"/>
      <c r="AA4290"/>
    </row>
    <row r="4291" spans="1:27" x14ac:dyDescent="0.25">
      <c r="A4291"/>
      <c r="AA4291"/>
    </row>
    <row r="4292" spans="1:27" x14ac:dyDescent="0.25">
      <c r="A4292"/>
      <c r="AA4292"/>
    </row>
    <row r="4293" spans="1:27" x14ac:dyDescent="0.25">
      <c r="A4293"/>
      <c r="AA4293"/>
    </row>
    <row r="4294" spans="1:27" x14ac:dyDescent="0.25">
      <c r="A4294"/>
      <c r="AA4294"/>
    </row>
    <row r="4295" spans="1:27" x14ac:dyDescent="0.25">
      <c r="A4295"/>
      <c r="AA4295"/>
    </row>
    <row r="4296" spans="1:27" x14ac:dyDescent="0.25">
      <c r="A4296"/>
      <c r="AA4296"/>
    </row>
    <row r="4297" spans="1:27" x14ac:dyDescent="0.25">
      <c r="A4297"/>
      <c r="AA4297"/>
    </row>
    <row r="4298" spans="1:27" x14ac:dyDescent="0.25">
      <c r="A4298"/>
      <c r="AA4298"/>
    </row>
    <row r="4299" spans="1:27" x14ac:dyDescent="0.25">
      <c r="A4299"/>
      <c r="AA4299"/>
    </row>
    <row r="4300" spans="1:27" x14ac:dyDescent="0.25">
      <c r="A4300"/>
      <c r="AA4300"/>
    </row>
    <row r="4301" spans="1:27" x14ac:dyDescent="0.25">
      <c r="A4301"/>
      <c r="AA4301"/>
    </row>
    <row r="4302" spans="1:27" x14ac:dyDescent="0.25">
      <c r="A4302"/>
      <c r="AA4302"/>
    </row>
    <row r="4303" spans="1:27" x14ac:dyDescent="0.25">
      <c r="A4303"/>
      <c r="AA4303"/>
    </row>
    <row r="4304" spans="1:27" x14ac:dyDescent="0.25">
      <c r="A4304"/>
      <c r="AA4304"/>
    </row>
    <row r="4305" spans="1:27" x14ac:dyDescent="0.25">
      <c r="A4305"/>
      <c r="AA4305"/>
    </row>
    <row r="4306" spans="1:27" x14ac:dyDescent="0.25">
      <c r="A4306"/>
      <c r="AA4306"/>
    </row>
    <row r="4307" spans="1:27" x14ac:dyDescent="0.25">
      <c r="A4307"/>
      <c r="AA4307"/>
    </row>
    <row r="4308" spans="1:27" x14ac:dyDescent="0.25">
      <c r="A4308"/>
      <c r="AA4308"/>
    </row>
    <row r="4309" spans="1:27" x14ac:dyDescent="0.25">
      <c r="A4309"/>
      <c r="AA4309"/>
    </row>
    <row r="4310" spans="1:27" x14ac:dyDescent="0.25">
      <c r="A4310"/>
      <c r="AA4310"/>
    </row>
    <row r="4311" spans="1:27" x14ac:dyDescent="0.25">
      <c r="A4311"/>
      <c r="AA4311"/>
    </row>
    <row r="4312" spans="1:27" x14ac:dyDescent="0.25">
      <c r="A4312"/>
      <c r="AA4312"/>
    </row>
    <row r="4313" spans="1:27" x14ac:dyDescent="0.25">
      <c r="A4313"/>
      <c r="AA4313"/>
    </row>
    <row r="4314" spans="1:27" x14ac:dyDescent="0.25">
      <c r="A4314"/>
      <c r="AA4314"/>
    </row>
    <row r="4315" spans="1:27" x14ac:dyDescent="0.25">
      <c r="A4315"/>
      <c r="AA4315"/>
    </row>
    <row r="4316" spans="1:27" x14ac:dyDescent="0.25">
      <c r="A4316"/>
      <c r="AA4316"/>
    </row>
    <row r="4317" spans="1:27" x14ac:dyDescent="0.25">
      <c r="A4317"/>
      <c r="AA4317"/>
    </row>
    <row r="4318" spans="1:27" x14ac:dyDescent="0.25">
      <c r="A4318"/>
      <c r="AA4318"/>
    </row>
    <row r="4319" spans="1:27" x14ac:dyDescent="0.25">
      <c r="A4319"/>
      <c r="AA4319"/>
    </row>
    <row r="4320" spans="1:27" x14ac:dyDescent="0.25">
      <c r="A4320"/>
      <c r="AA4320"/>
    </row>
    <row r="4321" spans="1:27" x14ac:dyDescent="0.25">
      <c r="A4321"/>
      <c r="AA4321"/>
    </row>
    <row r="4322" spans="1:27" x14ac:dyDescent="0.25">
      <c r="A4322"/>
      <c r="AA4322"/>
    </row>
    <row r="4323" spans="1:27" x14ac:dyDescent="0.25">
      <c r="A4323"/>
      <c r="AA4323"/>
    </row>
    <row r="4324" spans="1:27" x14ac:dyDescent="0.25">
      <c r="A4324"/>
      <c r="AA4324"/>
    </row>
    <row r="4325" spans="1:27" x14ac:dyDescent="0.25">
      <c r="A4325"/>
      <c r="AA4325"/>
    </row>
    <row r="4326" spans="1:27" x14ac:dyDescent="0.25">
      <c r="A4326"/>
      <c r="AA4326"/>
    </row>
    <row r="4327" spans="1:27" x14ac:dyDescent="0.25">
      <c r="A4327"/>
      <c r="AA4327"/>
    </row>
    <row r="4328" spans="1:27" x14ac:dyDescent="0.25">
      <c r="A4328"/>
      <c r="AA4328"/>
    </row>
    <row r="4329" spans="1:27" x14ac:dyDescent="0.25">
      <c r="A4329"/>
      <c r="AA4329"/>
    </row>
    <row r="4330" spans="1:27" x14ac:dyDescent="0.25">
      <c r="A4330"/>
      <c r="AA4330"/>
    </row>
    <row r="4331" spans="1:27" x14ac:dyDescent="0.25">
      <c r="A4331"/>
      <c r="AA4331"/>
    </row>
    <row r="4332" spans="1:27" x14ac:dyDescent="0.25">
      <c r="A4332"/>
      <c r="AA4332"/>
    </row>
    <row r="4333" spans="1:27" x14ac:dyDescent="0.25">
      <c r="A4333"/>
      <c r="AA4333"/>
    </row>
    <row r="4334" spans="1:27" x14ac:dyDescent="0.25">
      <c r="A4334"/>
      <c r="AA4334"/>
    </row>
    <row r="4335" spans="1:27" x14ac:dyDescent="0.25">
      <c r="A4335"/>
      <c r="AA4335"/>
    </row>
    <row r="4336" spans="1:27" x14ac:dyDescent="0.25">
      <c r="A4336"/>
      <c r="AA4336"/>
    </row>
    <row r="4337" spans="1:27" x14ac:dyDescent="0.25">
      <c r="A4337"/>
      <c r="AA4337"/>
    </row>
    <row r="4338" spans="1:27" x14ac:dyDescent="0.25">
      <c r="A4338"/>
      <c r="AA4338"/>
    </row>
    <row r="4339" spans="1:27" x14ac:dyDescent="0.25">
      <c r="A4339"/>
      <c r="AA4339"/>
    </row>
    <row r="4340" spans="1:27" x14ac:dyDescent="0.25">
      <c r="A4340"/>
      <c r="AA4340"/>
    </row>
    <row r="4341" spans="1:27" x14ac:dyDescent="0.25">
      <c r="A4341"/>
      <c r="AA4341"/>
    </row>
    <row r="4342" spans="1:27" x14ac:dyDescent="0.25">
      <c r="A4342"/>
      <c r="AA4342"/>
    </row>
    <row r="4343" spans="1:27" x14ac:dyDescent="0.25">
      <c r="A4343"/>
      <c r="AA4343"/>
    </row>
    <row r="4344" spans="1:27" x14ac:dyDescent="0.25">
      <c r="A4344"/>
      <c r="AA4344"/>
    </row>
    <row r="4345" spans="1:27" x14ac:dyDescent="0.25">
      <c r="A4345"/>
      <c r="AA4345"/>
    </row>
    <row r="4346" spans="1:27" x14ac:dyDescent="0.25">
      <c r="A4346"/>
      <c r="AA4346"/>
    </row>
    <row r="4347" spans="1:27" x14ac:dyDescent="0.25">
      <c r="A4347"/>
      <c r="AA4347"/>
    </row>
    <row r="4348" spans="1:27" x14ac:dyDescent="0.25">
      <c r="A4348"/>
      <c r="AA4348"/>
    </row>
    <row r="4349" spans="1:27" x14ac:dyDescent="0.25">
      <c r="A4349"/>
      <c r="AA4349"/>
    </row>
    <row r="4350" spans="1:27" x14ac:dyDescent="0.25">
      <c r="A4350"/>
      <c r="AA4350"/>
    </row>
    <row r="4351" spans="1:27" x14ac:dyDescent="0.25">
      <c r="A4351"/>
      <c r="AA4351"/>
    </row>
    <row r="4352" spans="1:27" x14ac:dyDescent="0.25">
      <c r="A4352"/>
      <c r="AA4352"/>
    </row>
    <row r="4353" spans="1:27" x14ac:dyDescent="0.25">
      <c r="A4353"/>
      <c r="AA4353"/>
    </row>
    <row r="4354" spans="1:27" x14ac:dyDescent="0.25">
      <c r="A4354"/>
      <c r="AA4354"/>
    </row>
    <row r="4355" spans="1:27" x14ac:dyDescent="0.25">
      <c r="A4355"/>
      <c r="AA4355"/>
    </row>
    <row r="4356" spans="1:27" x14ac:dyDescent="0.25">
      <c r="A4356"/>
      <c r="AA4356"/>
    </row>
    <row r="4357" spans="1:27" x14ac:dyDescent="0.25">
      <c r="A4357"/>
      <c r="AA4357"/>
    </row>
    <row r="4358" spans="1:27" x14ac:dyDescent="0.25">
      <c r="A4358"/>
      <c r="AA4358"/>
    </row>
    <row r="4359" spans="1:27" x14ac:dyDescent="0.25">
      <c r="A4359"/>
      <c r="AA4359"/>
    </row>
    <row r="4360" spans="1:27" x14ac:dyDescent="0.25">
      <c r="A4360"/>
      <c r="AA4360"/>
    </row>
    <row r="4361" spans="1:27" x14ac:dyDescent="0.25">
      <c r="A4361"/>
      <c r="AA4361"/>
    </row>
    <row r="4362" spans="1:27" x14ac:dyDescent="0.25">
      <c r="A4362"/>
      <c r="AA4362"/>
    </row>
    <row r="4363" spans="1:27" x14ac:dyDescent="0.25">
      <c r="A4363"/>
      <c r="AA4363"/>
    </row>
    <row r="4364" spans="1:27" x14ac:dyDescent="0.25">
      <c r="A4364"/>
      <c r="AA4364"/>
    </row>
    <row r="4365" spans="1:27" x14ac:dyDescent="0.25">
      <c r="A4365"/>
      <c r="AA4365"/>
    </row>
    <row r="4366" spans="1:27" x14ac:dyDescent="0.25">
      <c r="A4366"/>
      <c r="AA4366"/>
    </row>
    <row r="4367" spans="1:27" x14ac:dyDescent="0.25">
      <c r="A4367"/>
      <c r="AA4367"/>
    </row>
    <row r="4368" spans="1:27" x14ac:dyDescent="0.25">
      <c r="A4368"/>
      <c r="AA4368"/>
    </row>
    <row r="4369" spans="1:27" x14ac:dyDescent="0.25">
      <c r="A4369"/>
      <c r="AA4369"/>
    </row>
    <row r="4370" spans="1:27" x14ac:dyDescent="0.25">
      <c r="A4370"/>
      <c r="AA4370"/>
    </row>
    <row r="4371" spans="1:27" x14ac:dyDescent="0.25">
      <c r="A4371"/>
      <c r="AA4371"/>
    </row>
    <row r="4372" spans="1:27" x14ac:dyDescent="0.25">
      <c r="A4372"/>
      <c r="AA4372"/>
    </row>
    <row r="4373" spans="1:27" x14ac:dyDescent="0.25">
      <c r="A4373"/>
      <c r="AA4373"/>
    </row>
    <row r="4374" spans="1:27" x14ac:dyDescent="0.25">
      <c r="A4374"/>
      <c r="AA4374"/>
    </row>
    <row r="4375" spans="1:27" x14ac:dyDescent="0.25">
      <c r="A4375"/>
      <c r="AA4375"/>
    </row>
    <row r="4376" spans="1:27" x14ac:dyDescent="0.25">
      <c r="A4376"/>
      <c r="AA4376"/>
    </row>
    <row r="4377" spans="1:27" x14ac:dyDescent="0.25">
      <c r="A4377"/>
      <c r="AA4377"/>
    </row>
    <row r="4378" spans="1:27" x14ac:dyDescent="0.25">
      <c r="A4378"/>
      <c r="AA4378"/>
    </row>
    <row r="4379" spans="1:27" x14ac:dyDescent="0.25">
      <c r="A4379"/>
      <c r="AA4379"/>
    </row>
    <row r="4380" spans="1:27" x14ac:dyDescent="0.25">
      <c r="A4380"/>
      <c r="AA4380"/>
    </row>
    <row r="4381" spans="1:27" x14ac:dyDescent="0.25">
      <c r="A4381"/>
      <c r="AA4381"/>
    </row>
    <row r="4382" spans="1:27" x14ac:dyDescent="0.25">
      <c r="A4382"/>
      <c r="AA4382"/>
    </row>
    <row r="4383" spans="1:27" x14ac:dyDescent="0.25">
      <c r="A4383"/>
      <c r="AA4383"/>
    </row>
    <row r="4384" spans="1:27" x14ac:dyDescent="0.25">
      <c r="A4384"/>
      <c r="AA4384"/>
    </row>
    <row r="4385" spans="1:27" x14ac:dyDescent="0.25">
      <c r="A4385"/>
      <c r="AA4385"/>
    </row>
    <row r="4386" spans="1:27" x14ac:dyDescent="0.25">
      <c r="A4386"/>
      <c r="AA4386"/>
    </row>
    <row r="4387" spans="1:27" x14ac:dyDescent="0.25">
      <c r="A4387"/>
      <c r="AA4387"/>
    </row>
    <row r="4388" spans="1:27" x14ac:dyDescent="0.25">
      <c r="A4388"/>
      <c r="AA4388"/>
    </row>
    <row r="4389" spans="1:27" x14ac:dyDescent="0.25">
      <c r="A4389"/>
      <c r="AA4389"/>
    </row>
    <row r="4390" spans="1:27" x14ac:dyDescent="0.25">
      <c r="A4390"/>
      <c r="AA4390"/>
    </row>
    <row r="4391" spans="1:27" x14ac:dyDescent="0.25">
      <c r="A4391"/>
      <c r="AA4391"/>
    </row>
    <row r="4392" spans="1:27" x14ac:dyDescent="0.25">
      <c r="A4392"/>
      <c r="AA4392"/>
    </row>
    <row r="4393" spans="1:27" x14ac:dyDescent="0.25">
      <c r="A4393"/>
      <c r="AA4393"/>
    </row>
    <row r="4394" spans="1:27" x14ac:dyDescent="0.25">
      <c r="A4394"/>
      <c r="AA4394"/>
    </row>
    <row r="4395" spans="1:27" x14ac:dyDescent="0.25">
      <c r="A4395"/>
      <c r="AA4395"/>
    </row>
    <row r="4396" spans="1:27" x14ac:dyDescent="0.25">
      <c r="A4396"/>
      <c r="AA4396"/>
    </row>
    <row r="4397" spans="1:27" x14ac:dyDescent="0.25">
      <c r="A4397"/>
      <c r="AA4397"/>
    </row>
    <row r="4398" spans="1:27" x14ac:dyDescent="0.25">
      <c r="A4398"/>
      <c r="AA4398"/>
    </row>
    <row r="4399" spans="1:27" x14ac:dyDescent="0.25">
      <c r="A4399"/>
      <c r="AA4399"/>
    </row>
    <row r="4400" spans="1:27" x14ac:dyDescent="0.25">
      <c r="A4400"/>
      <c r="AA4400"/>
    </row>
    <row r="4401" spans="1:27" x14ac:dyDescent="0.25">
      <c r="A4401"/>
      <c r="AA4401"/>
    </row>
    <row r="4402" spans="1:27" x14ac:dyDescent="0.25">
      <c r="A4402"/>
      <c r="AA4402"/>
    </row>
    <row r="4403" spans="1:27" x14ac:dyDescent="0.25">
      <c r="A4403"/>
      <c r="AA4403"/>
    </row>
    <row r="4404" spans="1:27" x14ac:dyDescent="0.25">
      <c r="A4404"/>
      <c r="AA4404"/>
    </row>
    <row r="4405" spans="1:27" x14ac:dyDescent="0.25">
      <c r="A4405"/>
      <c r="AA4405"/>
    </row>
    <row r="4406" spans="1:27" x14ac:dyDescent="0.25">
      <c r="A4406"/>
      <c r="AA4406"/>
    </row>
    <row r="4407" spans="1:27" x14ac:dyDescent="0.25">
      <c r="A4407"/>
      <c r="AA4407"/>
    </row>
    <row r="4408" spans="1:27" x14ac:dyDescent="0.25">
      <c r="A4408"/>
      <c r="AA4408"/>
    </row>
    <row r="4409" spans="1:27" x14ac:dyDescent="0.25">
      <c r="A4409"/>
      <c r="AA4409"/>
    </row>
    <row r="4410" spans="1:27" x14ac:dyDescent="0.25">
      <c r="A4410"/>
      <c r="AA4410"/>
    </row>
    <row r="4411" spans="1:27" x14ac:dyDescent="0.25">
      <c r="A4411"/>
      <c r="AA4411"/>
    </row>
    <row r="4412" spans="1:27" x14ac:dyDescent="0.25">
      <c r="A4412"/>
      <c r="AA4412"/>
    </row>
    <row r="4413" spans="1:27" x14ac:dyDescent="0.25">
      <c r="A4413"/>
      <c r="AA4413"/>
    </row>
    <row r="4414" spans="1:27" x14ac:dyDescent="0.25">
      <c r="A4414"/>
      <c r="AA4414"/>
    </row>
    <row r="4415" spans="1:27" x14ac:dyDescent="0.25">
      <c r="A4415"/>
      <c r="AA4415"/>
    </row>
    <row r="4416" spans="1:27" x14ac:dyDescent="0.25">
      <c r="A4416"/>
      <c r="AA4416"/>
    </row>
    <row r="4417" spans="1:27" x14ac:dyDescent="0.25">
      <c r="A4417"/>
      <c r="AA4417"/>
    </row>
    <row r="4418" spans="1:27" x14ac:dyDescent="0.25">
      <c r="A4418"/>
      <c r="AA4418"/>
    </row>
    <row r="4419" spans="1:27" x14ac:dyDescent="0.25">
      <c r="A4419"/>
      <c r="AA4419"/>
    </row>
    <row r="4420" spans="1:27" x14ac:dyDescent="0.25">
      <c r="A4420"/>
      <c r="AA4420"/>
    </row>
    <row r="4421" spans="1:27" x14ac:dyDescent="0.25">
      <c r="A4421"/>
      <c r="AA4421"/>
    </row>
    <row r="4422" spans="1:27" x14ac:dyDescent="0.25">
      <c r="A4422"/>
      <c r="AA4422"/>
    </row>
    <row r="4423" spans="1:27" x14ac:dyDescent="0.25">
      <c r="A4423"/>
      <c r="AA4423"/>
    </row>
    <row r="4424" spans="1:27" x14ac:dyDescent="0.25">
      <c r="A4424"/>
      <c r="AA4424"/>
    </row>
    <row r="4425" spans="1:27" x14ac:dyDescent="0.25">
      <c r="A4425"/>
      <c r="AA4425"/>
    </row>
    <row r="4426" spans="1:27" x14ac:dyDescent="0.25">
      <c r="A4426"/>
      <c r="AA4426"/>
    </row>
    <row r="4427" spans="1:27" x14ac:dyDescent="0.25">
      <c r="A4427"/>
      <c r="AA4427"/>
    </row>
    <row r="4428" spans="1:27" x14ac:dyDescent="0.25">
      <c r="A4428"/>
      <c r="AA4428"/>
    </row>
    <row r="4429" spans="1:27" x14ac:dyDescent="0.25">
      <c r="A4429"/>
      <c r="AA4429"/>
    </row>
    <row r="4430" spans="1:27" x14ac:dyDescent="0.25">
      <c r="A4430"/>
      <c r="AA4430"/>
    </row>
    <row r="4431" spans="1:27" x14ac:dyDescent="0.25">
      <c r="A4431"/>
      <c r="AA4431"/>
    </row>
    <row r="4432" spans="1:27" x14ac:dyDescent="0.25">
      <c r="A4432"/>
      <c r="AA4432"/>
    </row>
    <row r="4433" spans="1:27" x14ac:dyDescent="0.25">
      <c r="A4433"/>
      <c r="AA4433"/>
    </row>
    <row r="4434" spans="1:27" x14ac:dyDescent="0.25">
      <c r="A4434"/>
      <c r="AA4434"/>
    </row>
    <row r="4435" spans="1:27" x14ac:dyDescent="0.25">
      <c r="A4435"/>
      <c r="AA4435"/>
    </row>
    <row r="4436" spans="1:27" x14ac:dyDescent="0.25">
      <c r="A4436"/>
      <c r="AA4436"/>
    </row>
    <row r="4437" spans="1:27" x14ac:dyDescent="0.25">
      <c r="A4437"/>
      <c r="AA4437"/>
    </row>
    <row r="4438" spans="1:27" x14ac:dyDescent="0.25">
      <c r="A4438"/>
      <c r="AA4438"/>
    </row>
    <row r="4439" spans="1:27" x14ac:dyDescent="0.25">
      <c r="A4439"/>
      <c r="AA4439"/>
    </row>
    <row r="4440" spans="1:27" x14ac:dyDescent="0.25">
      <c r="A4440"/>
      <c r="AA4440"/>
    </row>
    <row r="4441" spans="1:27" x14ac:dyDescent="0.25">
      <c r="A4441"/>
      <c r="AA4441"/>
    </row>
    <row r="4442" spans="1:27" x14ac:dyDescent="0.25">
      <c r="A4442"/>
      <c r="AA4442"/>
    </row>
    <row r="4443" spans="1:27" x14ac:dyDescent="0.25">
      <c r="A4443"/>
      <c r="AA4443"/>
    </row>
    <row r="4444" spans="1:27" x14ac:dyDescent="0.25">
      <c r="A4444"/>
      <c r="AA4444"/>
    </row>
    <row r="4445" spans="1:27" x14ac:dyDescent="0.25">
      <c r="A4445"/>
      <c r="AA4445"/>
    </row>
    <row r="4446" spans="1:27" x14ac:dyDescent="0.25">
      <c r="A4446"/>
      <c r="AA4446"/>
    </row>
    <row r="4447" spans="1:27" x14ac:dyDescent="0.25">
      <c r="A4447"/>
      <c r="AA4447"/>
    </row>
    <row r="4448" spans="1:27" x14ac:dyDescent="0.25">
      <c r="A4448"/>
      <c r="AA4448"/>
    </row>
    <row r="4449" spans="1:27" x14ac:dyDescent="0.25">
      <c r="A4449"/>
      <c r="AA4449"/>
    </row>
    <row r="4450" spans="1:27" x14ac:dyDescent="0.25">
      <c r="A4450"/>
      <c r="AA4450"/>
    </row>
    <row r="4451" spans="1:27" x14ac:dyDescent="0.25">
      <c r="A4451"/>
      <c r="AA4451"/>
    </row>
    <row r="4452" spans="1:27" x14ac:dyDescent="0.25">
      <c r="A4452"/>
      <c r="AA4452"/>
    </row>
    <row r="4453" spans="1:27" x14ac:dyDescent="0.25">
      <c r="A4453"/>
      <c r="AA4453"/>
    </row>
    <row r="4454" spans="1:27" x14ac:dyDescent="0.25">
      <c r="A4454"/>
      <c r="AA4454"/>
    </row>
    <row r="4455" spans="1:27" x14ac:dyDescent="0.25">
      <c r="A4455"/>
      <c r="AA4455"/>
    </row>
    <row r="4456" spans="1:27" x14ac:dyDescent="0.25">
      <c r="A4456"/>
      <c r="AA4456"/>
    </row>
    <row r="4457" spans="1:27" x14ac:dyDescent="0.25">
      <c r="A4457"/>
      <c r="AA4457"/>
    </row>
    <row r="4458" spans="1:27" x14ac:dyDescent="0.25">
      <c r="A4458"/>
      <c r="AA4458"/>
    </row>
    <row r="4459" spans="1:27" x14ac:dyDescent="0.25">
      <c r="A4459"/>
      <c r="AA4459"/>
    </row>
    <row r="4460" spans="1:27" x14ac:dyDescent="0.25">
      <c r="A4460"/>
      <c r="AA4460"/>
    </row>
    <row r="4461" spans="1:27" x14ac:dyDescent="0.25">
      <c r="A4461"/>
      <c r="AA4461"/>
    </row>
    <row r="4462" spans="1:27" x14ac:dyDescent="0.25">
      <c r="A4462"/>
      <c r="AA4462"/>
    </row>
    <row r="4463" spans="1:27" x14ac:dyDescent="0.25">
      <c r="A4463"/>
      <c r="AA4463"/>
    </row>
    <row r="4464" spans="1:27" x14ac:dyDescent="0.25">
      <c r="A4464"/>
      <c r="AA4464"/>
    </row>
    <row r="4465" spans="1:27" x14ac:dyDescent="0.25">
      <c r="A4465"/>
      <c r="AA4465"/>
    </row>
    <row r="4466" spans="1:27" x14ac:dyDescent="0.25">
      <c r="A4466"/>
      <c r="AA4466"/>
    </row>
    <row r="4467" spans="1:27" x14ac:dyDescent="0.25">
      <c r="A4467"/>
      <c r="AA4467"/>
    </row>
    <row r="4468" spans="1:27" x14ac:dyDescent="0.25">
      <c r="A4468"/>
      <c r="AA4468"/>
    </row>
    <row r="4469" spans="1:27" x14ac:dyDescent="0.25">
      <c r="A4469"/>
      <c r="AA4469"/>
    </row>
    <row r="4470" spans="1:27" x14ac:dyDescent="0.25">
      <c r="A4470"/>
      <c r="AA4470"/>
    </row>
    <row r="4471" spans="1:27" x14ac:dyDescent="0.25">
      <c r="A4471"/>
      <c r="AA4471"/>
    </row>
    <row r="4472" spans="1:27" x14ac:dyDescent="0.25">
      <c r="A4472"/>
      <c r="AA4472"/>
    </row>
    <row r="4473" spans="1:27" x14ac:dyDescent="0.25">
      <c r="A4473"/>
      <c r="AA4473"/>
    </row>
    <row r="4474" spans="1:27" x14ac:dyDescent="0.25">
      <c r="A4474"/>
      <c r="AA4474"/>
    </row>
    <row r="4475" spans="1:27" x14ac:dyDescent="0.25">
      <c r="A4475"/>
      <c r="AA4475"/>
    </row>
    <row r="4476" spans="1:27" x14ac:dyDescent="0.25">
      <c r="A4476"/>
      <c r="AA4476"/>
    </row>
    <row r="4477" spans="1:27" x14ac:dyDescent="0.25">
      <c r="A4477"/>
      <c r="AA4477"/>
    </row>
    <row r="4478" spans="1:27" x14ac:dyDescent="0.25">
      <c r="A4478"/>
      <c r="AA4478"/>
    </row>
    <row r="4479" spans="1:27" x14ac:dyDescent="0.25">
      <c r="A4479"/>
      <c r="AA4479"/>
    </row>
    <row r="4480" spans="1:27" x14ac:dyDescent="0.25">
      <c r="A4480"/>
      <c r="AA4480"/>
    </row>
    <row r="4481" spans="1:27" x14ac:dyDescent="0.25">
      <c r="A4481"/>
      <c r="AA4481"/>
    </row>
    <row r="4482" spans="1:27" x14ac:dyDescent="0.25">
      <c r="A4482"/>
      <c r="AA4482"/>
    </row>
    <row r="4483" spans="1:27" x14ac:dyDescent="0.25">
      <c r="A4483"/>
      <c r="AA4483"/>
    </row>
    <row r="4484" spans="1:27" x14ac:dyDescent="0.25">
      <c r="A4484"/>
      <c r="AA4484"/>
    </row>
    <row r="4485" spans="1:27" x14ac:dyDescent="0.25">
      <c r="A4485"/>
      <c r="AA4485"/>
    </row>
    <row r="4486" spans="1:27" x14ac:dyDescent="0.25">
      <c r="A4486"/>
      <c r="AA4486"/>
    </row>
    <row r="4487" spans="1:27" x14ac:dyDescent="0.25">
      <c r="A4487"/>
      <c r="AA4487"/>
    </row>
    <row r="4488" spans="1:27" x14ac:dyDescent="0.25">
      <c r="A4488"/>
      <c r="AA4488"/>
    </row>
    <row r="4489" spans="1:27" x14ac:dyDescent="0.25">
      <c r="A4489"/>
      <c r="AA4489"/>
    </row>
    <row r="4490" spans="1:27" x14ac:dyDescent="0.25">
      <c r="A4490"/>
      <c r="AA4490"/>
    </row>
    <row r="4491" spans="1:27" x14ac:dyDescent="0.25">
      <c r="A4491"/>
      <c r="AA4491"/>
    </row>
    <row r="4492" spans="1:27" x14ac:dyDescent="0.25">
      <c r="A4492"/>
      <c r="AA4492"/>
    </row>
    <row r="4493" spans="1:27" x14ac:dyDescent="0.25">
      <c r="A4493"/>
      <c r="AA4493"/>
    </row>
    <row r="4494" spans="1:27" x14ac:dyDescent="0.25">
      <c r="A4494"/>
      <c r="AA4494"/>
    </row>
    <row r="4495" spans="1:27" x14ac:dyDescent="0.25">
      <c r="A4495"/>
      <c r="AA4495"/>
    </row>
    <row r="4496" spans="1:27" x14ac:dyDescent="0.25">
      <c r="A4496"/>
      <c r="AA4496"/>
    </row>
    <row r="4497" spans="1:27" x14ac:dyDescent="0.25">
      <c r="A4497"/>
      <c r="AA4497"/>
    </row>
    <row r="4498" spans="1:27" x14ac:dyDescent="0.25">
      <c r="A4498"/>
      <c r="AA4498"/>
    </row>
    <row r="4499" spans="1:27" x14ac:dyDescent="0.25">
      <c r="A4499"/>
      <c r="AA4499"/>
    </row>
    <row r="4500" spans="1:27" x14ac:dyDescent="0.25">
      <c r="A4500"/>
      <c r="AA4500"/>
    </row>
    <row r="4501" spans="1:27" x14ac:dyDescent="0.25">
      <c r="A4501"/>
      <c r="AA4501"/>
    </row>
    <row r="4502" spans="1:27" x14ac:dyDescent="0.25">
      <c r="A4502"/>
      <c r="AA4502"/>
    </row>
    <row r="4503" spans="1:27" x14ac:dyDescent="0.25">
      <c r="A4503"/>
      <c r="AA4503"/>
    </row>
    <row r="4504" spans="1:27" x14ac:dyDescent="0.25">
      <c r="A4504"/>
      <c r="AA4504"/>
    </row>
    <row r="4505" spans="1:27" x14ac:dyDescent="0.25">
      <c r="A4505"/>
      <c r="AA4505"/>
    </row>
    <row r="4506" spans="1:27" x14ac:dyDescent="0.25">
      <c r="A4506"/>
      <c r="AA4506"/>
    </row>
    <row r="4507" spans="1:27" x14ac:dyDescent="0.25">
      <c r="A4507"/>
      <c r="AA4507"/>
    </row>
    <row r="4508" spans="1:27" x14ac:dyDescent="0.25">
      <c r="A4508"/>
      <c r="AA4508"/>
    </row>
    <row r="4509" spans="1:27" x14ac:dyDescent="0.25">
      <c r="A4509"/>
      <c r="AA4509"/>
    </row>
    <row r="4510" spans="1:27" x14ac:dyDescent="0.25">
      <c r="A4510"/>
      <c r="AA4510"/>
    </row>
    <row r="4511" spans="1:27" x14ac:dyDescent="0.25">
      <c r="A4511"/>
      <c r="AA4511"/>
    </row>
    <row r="4512" spans="1:27" x14ac:dyDescent="0.25">
      <c r="A4512"/>
      <c r="AA4512"/>
    </row>
    <row r="4513" spans="1:27" x14ac:dyDescent="0.25">
      <c r="A4513"/>
      <c r="AA4513"/>
    </row>
    <row r="4514" spans="1:27" x14ac:dyDescent="0.25">
      <c r="A4514"/>
      <c r="AA4514"/>
    </row>
    <row r="4515" spans="1:27" x14ac:dyDescent="0.25">
      <c r="A4515"/>
      <c r="AA4515"/>
    </row>
    <row r="4516" spans="1:27" x14ac:dyDescent="0.25">
      <c r="A4516"/>
      <c r="AA4516"/>
    </row>
    <row r="4517" spans="1:27" x14ac:dyDescent="0.25">
      <c r="A4517"/>
      <c r="AA4517"/>
    </row>
    <row r="4518" spans="1:27" x14ac:dyDescent="0.25">
      <c r="A4518"/>
      <c r="AA4518"/>
    </row>
    <row r="4519" spans="1:27" x14ac:dyDescent="0.25">
      <c r="A4519"/>
      <c r="AA4519"/>
    </row>
    <row r="4520" spans="1:27" x14ac:dyDescent="0.25">
      <c r="A4520"/>
      <c r="AA4520"/>
    </row>
    <row r="4521" spans="1:27" x14ac:dyDescent="0.25">
      <c r="A4521"/>
      <c r="AA4521"/>
    </row>
    <row r="4522" spans="1:27" x14ac:dyDescent="0.25">
      <c r="A4522"/>
      <c r="AA4522"/>
    </row>
    <row r="4523" spans="1:27" x14ac:dyDescent="0.25">
      <c r="A4523"/>
      <c r="AA4523"/>
    </row>
    <row r="4524" spans="1:27" x14ac:dyDescent="0.25">
      <c r="A4524"/>
      <c r="AA4524"/>
    </row>
    <row r="4525" spans="1:27" x14ac:dyDescent="0.25">
      <c r="A4525"/>
      <c r="AA4525"/>
    </row>
    <row r="4526" spans="1:27" x14ac:dyDescent="0.25">
      <c r="A4526"/>
      <c r="AA4526"/>
    </row>
    <row r="4527" spans="1:27" x14ac:dyDescent="0.25">
      <c r="A4527"/>
      <c r="AA4527"/>
    </row>
    <row r="4528" spans="1:27" x14ac:dyDescent="0.25">
      <c r="A4528"/>
      <c r="AA4528"/>
    </row>
    <row r="4529" spans="1:27" x14ac:dyDescent="0.25">
      <c r="A4529"/>
      <c r="AA4529"/>
    </row>
    <row r="4530" spans="1:27" x14ac:dyDescent="0.25">
      <c r="A4530"/>
      <c r="AA4530"/>
    </row>
    <row r="4531" spans="1:27" x14ac:dyDescent="0.25">
      <c r="A4531"/>
      <c r="AA4531"/>
    </row>
    <row r="4532" spans="1:27" x14ac:dyDescent="0.25">
      <c r="A4532"/>
      <c r="AA4532"/>
    </row>
    <row r="4533" spans="1:27" x14ac:dyDescent="0.25">
      <c r="A4533"/>
      <c r="AA4533"/>
    </row>
    <row r="4534" spans="1:27" x14ac:dyDescent="0.25">
      <c r="A4534"/>
      <c r="AA4534"/>
    </row>
    <row r="4535" spans="1:27" x14ac:dyDescent="0.25">
      <c r="A4535"/>
      <c r="AA4535"/>
    </row>
    <row r="4536" spans="1:27" x14ac:dyDescent="0.25">
      <c r="A4536"/>
      <c r="AA4536"/>
    </row>
    <row r="4537" spans="1:27" x14ac:dyDescent="0.25">
      <c r="A4537"/>
      <c r="AA4537"/>
    </row>
    <row r="4538" spans="1:27" x14ac:dyDescent="0.25">
      <c r="A4538"/>
      <c r="AA4538"/>
    </row>
    <row r="4539" spans="1:27" x14ac:dyDescent="0.25">
      <c r="A4539"/>
      <c r="AA4539"/>
    </row>
    <row r="4540" spans="1:27" x14ac:dyDescent="0.25">
      <c r="A4540"/>
      <c r="AA4540"/>
    </row>
    <row r="4541" spans="1:27" x14ac:dyDescent="0.25">
      <c r="A4541"/>
      <c r="AA4541"/>
    </row>
    <row r="4542" spans="1:27" x14ac:dyDescent="0.25">
      <c r="A4542"/>
      <c r="AA4542"/>
    </row>
    <row r="4543" spans="1:27" x14ac:dyDescent="0.25">
      <c r="A4543"/>
      <c r="AA4543"/>
    </row>
    <row r="4544" spans="1:27" x14ac:dyDescent="0.25">
      <c r="A4544"/>
      <c r="AA4544"/>
    </row>
    <row r="4545" spans="1:27" x14ac:dyDescent="0.25">
      <c r="A4545"/>
      <c r="AA4545"/>
    </row>
    <row r="4546" spans="1:27" x14ac:dyDescent="0.25">
      <c r="A4546"/>
      <c r="AA4546"/>
    </row>
    <row r="4547" spans="1:27" x14ac:dyDescent="0.25">
      <c r="A4547"/>
      <c r="AA4547"/>
    </row>
    <row r="4548" spans="1:27" x14ac:dyDescent="0.25">
      <c r="A4548"/>
      <c r="AA4548"/>
    </row>
    <row r="4549" spans="1:27" x14ac:dyDescent="0.25">
      <c r="A4549"/>
      <c r="AA4549"/>
    </row>
    <row r="4550" spans="1:27" x14ac:dyDescent="0.25">
      <c r="A4550"/>
      <c r="AA4550"/>
    </row>
    <row r="4551" spans="1:27" x14ac:dyDescent="0.25">
      <c r="A4551"/>
      <c r="AA4551"/>
    </row>
    <row r="4552" spans="1:27" x14ac:dyDescent="0.25">
      <c r="A4552"/>
      <c r="AA4552"/>
    </row>
    <row r="4553" spans="1:27" x14ac:dyDescent="0.25">
      <c r="A4553"/>
      <c r="AA4553"/>
    </row>
    <row r="4554" spans="1:27" x14ac:dyDescent="0.25">
      <c r="A4554"/>
      <c r="AA4554"/>
    </row>
    <row r="4555" spans="1:27" x14ac:dyDescent="0.25">
      <c r="A4555"/>
      <c r="AA4555"/>
    </row>
    <row r="4556" spans="1:27" x14ac:dyDescent="0.25">
      <c r="A4556"/>
      <c r="AA4556"/>
    </row>
    <row r="4557" spans="1:27" x14ac:dyDescent="0.25">
      <c r="A4557"/>
      <c r="AA4557"/>
    </row>
    <row r="4558" spans="1:27" x14ac:dyDescent="0.25">
      <c r="A4558"/>
      <c r="AA4558"/>
    </row>
    <row r="4559" spans="1:27" x14ac:dyDescent="0.25">
      <c r="A4559"/>
      <c r="AA4559"/>
    </row>
    <row r="4560" spans="1:27" x14ac:dyDescent="0.25">
      <c r="A4560"/>
      <c r="AA4560"/>
    </row>
    <row r="4561" spans="1:27" x14ac:dyDescent="0.25">
      <c r="A4561"/>
      <c r="AA4561"/>
    </row>
    <row r="4562" spans="1:27" x14ac:dyDescent="0.25">
      <c r="A4562"/>
      <c r="AA4562"/>
    </row>
    <row r="4563" spans="1:27" x14ac:dyDescent="0.25">
      <c r="A4563"/>
      <c r="AA4563"/>
    </row>
    <row r="4564" spans="1:27" x14ac:dyDescent="0.25">
      <c r="A4564"/>
      <c r="AA4564"/>
    </row>
    <row r="4565" spans="1:27" x14ac:dyDescent="0.25">
      <c r="A4565"/>
      <c r="AA4565"/>
    </row>
    <row r="4566" spans="1:27" x14ac:dyDescent="0.25">
      <c r="A4566"/>
      <c r="AA4566"/>
    </row>
    <row r="4567" spans="1:27" x14ac:dyDescent="0.25">
      <c r="A4567"/>
      <c r="AA4567"/>
    </row>
    <row r="4568" spans="1:27" x14ac:dyDescent="0.25">
      <c r="A4568"/>
      <c r="AA4568"/>
    </row>
    <row r="4569" spans="1:27" x14ac:dyDescent="0.25">
      <c r="A4569"/>
      <c r="AA4569"/>
    </row>
    <row r="4570" spans="1:27" x14ac:dyDescent="0.25">
      <c r="A4570"/>
      <c r="AA4570"/>
    </row>
    <row r="4571" spans="1:27" x14ac:dyDescent="0.25">
      <c r="A4571"/>
      <c r="AA4571"/>
    </row>
    <row r="4572" spans="1:27" x14ac:dyDescent="0.25">
      <c r="A4572"/>
      <c r="AA4572"/>
    </row>
    <row r="4573" spans="1:27" x14ac:dyDescent="0.25">
      <c r="A4573"/>
      <c r="AA4573"/>
    </row>
    <row r="4574" spans="1:27" x14ac:dyDescent="0.25">
      <c r="A4574"/>
      <c r="AA4574"/>
    </row>
    <row r="4575" spans="1:27" x14ac:dyDescent="0.25">
      <c r="A4575"/>
      <c r="AA4575"/>
    </row>
    <row r="4576" spans="1:27" x14ac:dyDescent="0.25">
      <c r="A4576"/>
      <c r="AA4576"/>
    </row>
    <row r="4577" spans="1:27" x14ac:dyDescent="0.25">
      <c r="A4577"/>
      <c r="AA4577"/>
    </row>
    <row r="4578" spans="1:27" x14ac:dyDescent="0.25">
      <c r="A4578"/>
      <c r="AA4578"/>
    </row>
    <row r="4579" spans="1:27" x14ac:dyDescent="0.25">
      <c r="A4579"/>
      <c r="AA4579"/>
    </row>
    <row r="4580" spans="1:27" x14ac:dyDescent="0.25">
      <c r="A4580"/>
      <c r="AA4580"/>
    </row>
    <row r="4581" spans="1:27" x14ac:dyDescent="0.25">
      <c r="A4581"/>
      <c r="AA4581"/>
    </row>
    <row r="4582" spans="1:27" x14ac:dyDescent="0.25">
      <c r="A4582"/>
      <c r="AA4582"/>
    </row>
    <row r="4583" spans="1:27" x14ac:dyDescent="0.25">
      <c r="A4583"/>
      <c r="AA4583"/>
    </row>
    <row r="4584" spans="1:27" x14ac:dyDescent="0.25">
      <c r="A4584"/>
      <c r="AA4584"/>
    </row>
    <row r="4585" spans="1:27" x14ac:dyDescent="0.25">
      <c r="A4585"/>
      <c r="AA4585"/>
    </row>
    <row r="4586" spans="1:27" x14ac:dyDescent="0.25">
      <c r="A4586"/>
      <c r="AA4586"/>
    </row>
    <row r="4587" spans="1:27" x14ac:dyDescent="0.25">
      <c r="A4587"/>
      <c r="AA4587"/>
    </row>
    <row r="4588" spans="1:27" x14ac:dyDescent="0.25">
      <c r="A4588"/>
      <c r="AA4588"/>
    </row>
    <row r="4589" spans="1:27" x14ac:dyDescent="0.25">
      <c r="A4589"/>
      <c r="AA4589"/>
    </row>
    <row r="4590" spans="1:27" x14ac:dyDescent="0.25">
      <c r="A4590"/>
      <c r="AA4590"/>
    </row>
    <row r="4591" spans="1:27" x14ac:dyDescent="0.25">
      <c r="A4591"/>
      <c r="AA4591"/>
    </row>
    <row r="4592" spans="1:27" x14ac:dyDescent="0.25">
      <c r="A4592"/>
      <c r="AA4592"/>
    </row>
    <row r="4593" spans="1:27" x14ac:dyDescent="0.25">
      <c r="A4593"/>
      <c r="AA4593"/>
    </row>
    <row r="4594" spans="1:27" x14ac:dyDescent="0.25">
      <c r="A4594"/>
      <c r="AA4594"/>
    </row>
    <row r="4595" spans="1:27" x14ac:dyDescent="0.25">
      <c r="A4595"/>
      <c r="AA4595"/>
    </row>
    <row r="4596" spans="1:27" x14ac:dyDescent="0.25">
      <c r="A4596"/>
      <c r="AA4596"/>
    </row>
    <row r="4597" spans="1:27" x14ac:dyDescent="0.25">
      <c r="A4597"/>
      <c r="AA4597"/>
    </row>
    <row r="4598" spans="1:27" x14ac:dyDescent="0.25">
      <c r="A4598"/>
      <c r="AA4598"/>
    </row>
    <row r="4599" spans="1:27" x14ac:dyDescent="0.25">
      <c r="A4599"/>
      <c r="AA4599"/>
    </row>
    <row r="4600" spans="1:27" x14ac:dyDescent="0.25">
      <c r="A4600"/>
      <c r="AA4600"/>
    </row>
    <row r="4601" spans="1:27" x14ac:dyDescent="0.25">
      <c r="A4601"/>
      <c r="AA4601"/>
    </row>
    <row r="4602" spans="1:27" x14ac:dyDescent="0.25">
      <c r="A4602"/>
      <c r="AA4602"/>
    </row>
    <row r="4603" spans="1:27" x14ac:dyDescent="0.25">
      <c r="A4603"/>
      <c r="AA4603"/>
    </row>
    <row r="4604" spans="1:27" x14ac:dyDescent="0.25">
      <c r="A4604"/>
      <c r="AA4604"/>
    </row>
    <row r="4605" spans="1:27" x14ac:dyDescent="0.25">
      <c r="A4605"/>
      <c r="AA4605"/>
    </row>
    <row r="4606" spans="1:27" x14ac:dyDescent="0.25">
      <c r="A4606"/>
      <c r="AA4606"/>
    </row>
    <row r="4607" spans="1:27" x14ac:dyDescent="0.25">
      <c r="A4607"/>
      <c r="AA4607"/>
    </row>
    <row r="4608" spans="1:27" x14ac:dyDescent="0.25">
      <c r="A4608"/>
      <c r="AA4608"/>
    </row>
    <row r="4609" spans="1:27" x14ac:dyDescent="0.25">
      <c r="A4609"/>
      <c r="AA4609"/>
    </row>
    <row r="4610" spans="1:27" x14ac:dyDescent="0.25">
      <c r="A4610"/>
      <c r="AA4610"/>
    </row>
    <row r="4611" spans="1:27" x14ac:dyDescent="0.25">
      <c r="A4611"/>
      <c r="AA4611"/>
    </row>
    <row r="4612" spans="1:27" x14ac:dyDescent="0.25">
      <c r="A4612"/>
      <c r="AA4612"/>
    </row>
    <row r="4613" spans="1:27" x14ac:dyDescent="0.25">
      <c r="A4613"/>
      <c r="AA4613"/>
    </row>
    <row r="4614" spans="1:27" x14ac:dyDescent="0.25">
      <c r="A4614"/>
      <c r="AA4614"/>
    </row>
    <row r="4615" spans="1:27" x14ac:dyDescent="0.25">
      <c r="A4615"/>
      <c r="AA4615"/>
    </row>
    <row r="4616" spans="1:27" x14ac:dyDescent="0.25">
      <c r="A4616"/>
      <c r="AA4616"/>
    </row>
    <row r="4617" spans="1:27" x14ac:dyDescent="0.25">
      <c r="A4617"/>
      <c r="AA4617"/>
    </row>
    <row r="4618" spans="1:27" x14ac:dyDescent="0.25">
      <c r="A4618"/>
      <c r="AA4618"/>
    </row>
    <row r="4619" spans="1:27" x14ac:dyDescent="0.25">
      <c r="A4619"/>
      <c r="AA4619"/>
    </row>
    <row r="4620" spans="1:27" x14ac:dyDescent="0.25">
      <c r="A4620"/>
      <c r="AA4620"/>
    </row>
    <row r="4621" spans="1:27" x14ac:dyDescent="0.25">
      <c r="A4621"/>
      <c r="AA4621"/>
    </row>
    <row r="4622" spans="1:27" x14ac:dyDescent="0.25">
      <c r="A4622"/>
      <c r="AA4622"/>
    </row>
    <row r="4623" spans="1:27" x14ac:dyDescent="0.25">
      <c r="A4623"/>
      <c r="AA4623"/>
    </row>
    <row r="4624" spans="1:27" x14ac:dyDescent="0.25">
      <c r="A4624"/>
      <c r="AA4624"/>
    </row>
    <row r="4625" spans="1:27" x14ac:dyDescent="0.25">
      <c r="A4625"/>
      <c r="AA4625"/>
    </row>
    <row r="4626" spans="1:27" x14ac:dyDescent="0.25">
      <c r="A4626"/>
      <c r="AA4626"/>
    </row>
    <row r="4627" spans="1:27" x14ac:dyDescent="0.25">
      <c r="A4627"/>
      <c r="AA4627"/>
    </row>
    <row r="4628" spans="1:27" x14ac:dyDescent="0.25">
      <c r="A4628"/>
      <c r="AA4628"/>
    </row>
    <row r="4629" spans="1:27" x14ac:dyDescent="0.25">
      <c r="A4629"/>
      <c r="AA4629"/>
    </row>
    <row r="4630" spans="1:27" x14ac:dyDescent="0.25">
      <c r="A4630"/>
      <c r="AA4630"/>
    </row>
    <row r="4631" spans="1:27" x14ac:dyDescent="0.25">
      <c r="A4631"/>
      <c r="AA4631"/>
    </row>
    <row r="4632" spans="1:27" x14ac:dyDescent="0.25">
      <c r="A4632"/>
      <c r="AA4632"/>
    </row>
    <row r="4633" spans="1:27" x14ac:dyDescent="0.25">
      <c r="A4633"/>
      <c r="AA4633"/>
    </row>
    <row r="4634" spans="1:27" x14ac:dyDescent="0.25">
      <c r="A4634"/>
      <c r="AA4634"/>
    </row>
    <row r="4635" spans="1:27" x14ac:dyDescent="0.25">
      <c r="A4635"/>
      <c r="AA4635"/>
    </row>
    <row r="4636" spans="1:27" x14ac:dyDescent="0.25">
      <c r="A4636"/>
      <c r="AA4636"/>
    </row>
    <row r="4637" spans="1:27" x14ac:dyDescent="0.25">
      <c r="A4637"/>
      <c r="AA4637"/>
    </row>
    <row r="4638" spans="1:27" x14ac:dyDescent="0.25">
      <c r="A4638"/>
      <c r="AA4638"/>
    </row>
    <row r="4639" spans="1:27" x14ac:dyDescent="0.25">
      <c r="A4639"/>
      <c r="AA4639"/>
    </row>
    <row r="4640" spans="1:27" x14ac:dyDescent="0.25">
      <c r="A4640"/>
      <c r="AA4640"/>
    </row>
    <row r="4641" spans="1:27" x14ac:dyDescent="0.25">
      <c r="A4641"/>
      <c r="AA4641"/>
    </row>
    <row r="4642" spans="1:27" x14ac:dyDescent="0.25">
      <c r="A4642"/>
      <c r="AA4642"/>
    </row>
    <row r="4643" spans="1:27" x14ac:dyDescent="0.25">
      <c r="A4643"/>
      <c r="AA4643"/>
    </row>
    <row r="4644" spans="1:27" x14ac:dyDescent="0.25">
      <c r="A4644"/>
      <c r="AA4644"/>
    </row>
    <row r="4645" spans="1:27" x14ac:dyDescent="0.25">
      <c r="A4645"/>
      <c r="AA4645"/>
    </row>
    <row r="4646" spans="1:27" x14ac:dyDescent="0.25">
      <c r="A4646"/>
      <c r="AA4646"/>
    </row>
    <row r="4647" spans="1:27" x14ac:dyDescent="0.25">
      <c r="A4647"/>
      <c r="AA4647"/>
    </row>
    <row r="4648" spans="1:27" x14ac:dyDescent="0.25">
      <c r="A4648"/>
      <c r="AA4648"/>
    </row>
    <row r="4649" spans="1:27" x14ac:dyDescent="0.25">
      <c r="A4649"/>
      <c r="AA4649"/>
    </row>
    <row r="4650" spans="1:27" x14ac:dyDescent="0.25">
      <c r="A4650"/>
      <c r="AA4650"/>
    </row>
    <row r="4651" spans="1:27" x14ac:dyDescent="0.25">
      <c r="A4651"/>
      <c r="AA4651"/>
    </row>
    <row r="4652" spans="1:27" x14ac:dyDescent="0.25">
      <c r="A4652"/>
      <c r="AA4652"/>
    </row>
    <row r="4653" spans="1:27" x14ac:dyDescent="0.25">
      <c r="A4653"/>
      <c r="AA4653"/>
    </row>
    <row r="4654" spans="1:27" x14ac:dyDescent="0.25">
      <c r="A4654"/>
      <c r="AA4654"/>
    </row>
    <row r="4655" spans="1:27" x14ac:dyDescent="0.25">
      <c r="A4655"/>
      <c r="AA4655"/>
    </row>
    <row r="4656" spans="1:27" x14ac:dyDescent="0.25">
      <c r="A4656"/>
      <c r="AA4656"/>
    </row>
    <row r="4657" spans="1:27" x14ac:dyDescent="0.25">
      <c r="A4657"/>
      <c r="AA4657"/>
    </row>
    <row r="4658" spans="1:27" x14ac:dyDescent="0.25">
      <c r="A4658"/>
      <c r="AA4658"/>
    </row>
    <row r="4659" spans="1:27" x14ac:dyDescent="0.25">
      <c r="A4659"/>
      <c r="AA4659"/>
    </row>
    <row r="4660" spans="1:27" x14ac:dyDescent="0.25">
      <c r="A4660"/>
      <c r="AA4660"/>
    </row>
    <row r="4661" spans="1:27" x14ac:dyDescent="0.25">
      <c r="A4661"/>
      <c r="AA4661"/>
    </row>
    <row r="4662" spans="1:27" x14ac:dyDescent="0.25">
      <c r="A4662"/>
      <c r="AA4662"/>
    </row>
    <row r="4663" spans="1:27" x14ac:dyDescent="0.25">
      <c r="A4663"/>
      <c r="AA4663"/>
    </row>
    <row r="4664" spans="1:27" x14ac:dyDescent="0.25">
      <c r="A4664"/>
      <c r="AA4664"/>
    </row>
    <row r="4665" spans="1:27" x14ac:dyDescent="0.25">
      <c r="A4665"/>
      <c r="AA4665"/>
    </row>
    <row r="4666" spans="1:27" x14ac:dyDescent="0.25">
      <c r="A4666"/>
      <c r="AA4666"/>
    </row>
    <row r="4667" spans="1:27" x14ac:dyDescent="0.25">
      <c r="A4667"/>
      <c r="AA4667"/>
    </row>
    <row r="4668" spans="1:27" x14ac:dyDescent="0.25">
      <c r="A4668"/>
      <c r="AA4668"/>
    </row>
    <row r="4669" spans="1:27" x14ac:dyDescent="0.25">
      <c r="A4669"/>
      <c r="AA4669"/>
    </row>
    <row r="4670" spans="1:27" x14ac:dyDescent="0.25">
      <c r="A4670"/>
      <c r="AA4670"/>
    </row>
    <row r="4671" spans="1:27" x14ac:dyDescent="0.25">
      <c r="A4671"/>
      <c r="AA4671"/>
    </row>
    <row r="4672" spans="1:27" x14ac:dyDescent="0.25">
      <c r="A4672"/>
      <c r="AA4672"/>
    </row>
    <row r="4673" spans="1:27" x14ac:dyDescent="0.25">
      <c r="A4673"/>
      <c r="AA4673"/>
    </row>
    <row r="4674" spans="1:27" x14ac:dyDescent="0.25">
      <c r="A4674"/>
      <c r="AA4674"/>
    </row>
    <row r="4675" spans="1:27" x14ac:dyDescent="0.25">
      <c r="A4675"/>
      <c r="AA4675"/>
    </row>
    <row r="4676" spans="1:27" x14ac:dyDescent="0.25">
      <c r="A4676"/>
      <c r="AA4676"/>
    </row>
    <row r="4677" spans="1:27" x14ac:dyDescent="0.25">
      <c r="A4677"/>
      <c r="AA4677"/>
    </row>
    <row r="4678" spans="1:27" x14ac:dyDescent="0.25">
      <c r="A4678"/>
      <c r="AA4678"/>
    </row>
    <row r="4679" spans="1:27" x14ac:dyDescent="0.25">
      <c r="A4679"/>
      <c r="AA4679"/>
    </row>
    <row r="4680" spans="1:27" x14ac:dyDescent="0.25">
      <c r="A4680"/>
      <c r="AA4680"/>
    </row>
    <row r="4681" spans="1:27" x14ac:dyDescent="0.25">
      <c r="A4681"/>
      <c r="AA4681"/>
    </row>
    <row r="4682" spans="1:27" x14ac:dyDescent="0.25">
      <c r="A4682"/>
      <c r="AA4682"/>
    </row>
    <row r="4683" spans="1:27" x14ac:dyDescent="0.25">
      <c r="A4683"/>
      <c r="AA4683"/>
    </row>
    <row r="4684" spans="1:27" x14ac:dyDescent="0.25">
      <c r="A4684"/>
      <c r="AA4684"/>
    </row>
    <row r="4685" spans="1:27" x14ac:dyDescent="0.25">
      <c r="A4685"/>
      <c r="AA4685"/>
    </row>
    <row r="4686" spans="1:27" x14ac:dyDescent="0.25">
      <c r="A4686"/>
      <c r="AA4686"/>
    </row>
    <row r="4687" spans="1:27" x14ac:dyDescent="0.25">
      <c r="A4687"/>
      <c r="AA4687"/>
    </row>
    <row r="4688" spans="1:27" x14ac:dyDescent="0.25">
      <c r="A4688"/>
      <c r="AA4688"/>
    </row>
    <row r="4689" spans="1:27" x14ac:dyDescent="0.25">
      <c r="A4689"/>
      <c r="AA4689"/>
    </row>
    <row r="4690" spans="1:27" x14ac:dyDescent="0.25">
      <c r="A4690"/>
      <c r="AA4690"/>
    </row>
    <row r="4691" spans="1:27" x14ac:dyDescent="0.25">
      <c r="A4691"/>
      <c r="AA4691"/>
    </row>
    <row r="4692" spans="1:27" x14ac:dyDescent="0.25">
      <c r="A4692"/>
      <c r="AA4692"/>
    </row>
    <row r="4693" spans="1:27" x14ac:dyDescent="0.25">
      <c r="A4693"/>
      <c r="AA4693"/>
    </row>
    <row r="4694" spans="1:27" x14ac:dyDescent="0.25">
      <c r="A4694"/>
      <c r="AA4694"/>
    </row>
    <row r="4695" spans="1:27" x14ac:dyDescent="0.25">
      <c r="A4695"/>
      <c r="AA4695"/>
    </row>
    <row r="4696" spans="1:27" x14ac:dyDescent="0.25">
      <c r="A4696"/>
      <c r="AA4696"/>
    </row>
    <row r="4697" spans="1:27" x14ac:dyDescent="0.25">
      <c r="A4697"/>
      <c r="AA4697"/>
    </row>
    <row r="4698" spans="1:27" x14ac:dyDescent="0.25">
      <c r="A4698"/>
      <c r="AA4698"/>
    </row>
    <row r="4699" spans="1:27" x14ac:dyDescent="0.25">
      <c r="A4699"/>
      <c r="AA4699"/>
    </row>
    <row r="4700" spans="1:27" x14ac:dyDescent="0.25">
      <c r="A4700"/>
      <c r="AA4700"/>
    </row>
    <row r="4701" spans="1:27" x14ac:dyDescent="0.25">
      <c r="A4701"/>
      <c r="AA4701"/>
    </row>
    <row r="4702" spans="1:27" x14ac:dyDescent="0.25">
      <c r="A4702"/>
      <c r="AA4702"/>
    </row>
    <row r="4703" spans="1:27" x14ac:dyDescent="0.25">
      <c r="A4703"/>
      <c r="AA4703"/>
    </row>
    <row r="4704" spans="1:27" x14ac:dyDescent="0.25">
      <c r="A4704"/>
      <c r="AA4704"/>
    </row>
    <row r="4705" spans="1:27" x14ac:dyDescent="0.25">
      <c r="A4705"/>
      <c r="AA4705"/>
    </row>
    <row r="4706" spans="1:27" x14ac:dyDescent="0.25">
      <c r="A4706"/>
      <c r="AA4706"/>
    </row>
    <row r="4707" spans="1:27" x14ac:dyDescent="0.25">
      <c r="A4707"/>
      <c r="AA4707"/>
    </row>
    <row r="4708" spans="1:27" x14ac:dyDescent="0.25">
      <c r="A4708"/>
      <c r="AA4708"/>
    </row>
    <row r="4709" spans="1:27" x14ac:dyDescent="0.25">
      <c r="A4709"/>
      <c r="AA4709"/>
    </row>
    <row r="4710" spans="1:27" x14ac:dyDescent="0.25">
      <c r="A4710"/>
      <c r="AA4710"/>
    </row>
    <row r="4711" spans="1:27" x14ac:dyDescent="0.25">
      <c r="A4711"/>
      <c r="AA4711"/>
    </row>
    <row r="4712" spans="1:27" x14ac:dyDescent="0.25">
      <c r="A4712"/>
      <c r="AA4712"/>
    </row>
    <row r="4713" spans="1:27" x14ac:dyDescent="0.25">
      <c r="A4713"/>
      <c r="AA4713"/>
    </row>
    <row r="4714" spans="1:27" x14ac:dyDescent="0.25">
      <c r="A4714"/>
      <c r="AA4714"/>
    </row>
    <row r="4715" spans="1:27" x14ac:dyDescent="0.25">
      <c r="A4715"/>
      <c r="AA4715"/>
    </row>
    <row r="4716" spans="1:27" x14ac:dyDescent="0.25">
      <c r="A4716"/>
      <c r="AA4716"/>
    </row>
    <row r="4717" spans="1:27" x14ac:dyDescent="0.25">
      <c r="A4717"/>
      <c r="AA4717"/>
    </row>
    <row r="4718" spans="1:27" x14ac:dyDescent="0.25">
      <c r="A4718"/>
      <c r="AA4718"/>
    </row>
    <row r="4719" spans="1:27" x14ac:dyDescent="0.25">
      <c r="A4719"/>
      <c r="AA4719"/>
    </row>
    <row r="4720" spans="1:27" x14ac:dyDescent="0.25">
      <c r="A4720"/>
      <c r="AA4720"/>
    </row>
    <row r="4721" spans="1:27" x14ac:dyDescent="0.25">
      <c r="A4721"/>
      <c r="AA4721"/>
    </row>
    <row r="4722" spans="1:27" x14ac:dyDescent="0.25">
      <c r="A4722"/>
      <c r="AA4722"/>
    </row>
    <row r="4723" spans="1:27" x14ac:dyDescent="0.25">
      <c r="A4723"/>
      <c r="AA4723"/>
    </row>
    <row r="4724" spans="1:27" x14ac:dyDescent="0.25">
      <c r="A4724"/>
      <c r="AA4724"/>
    </row>
    <row r="4725" spans="1:27" x14ac:dyDescent="0.25">
      <c r="A4725"/>
      <c r="AA4725"/>
    </row>
    <row r="4726" spans="1:27" x14ac:dyDescent="0.25">
      <c r="A4726"/>
      <c r="AA4726"/>
    </row>
    <row r="4727" spans="1:27" x14ac:dyDescent="0.25">
      <c r="A4727"/>
      <c r="AA4727"/>
    </row>
    <row r="4728" spans="1:27" x14ac:dyDescent="0.25">
      <c r="A4728"/>
      <c r="AA4728"/>
    </row>
    <row r="4729" spans="1:27" x14ac:dyDescent="0.25">
      <c r="A4729"/>
      <c r="AA4729"/>
    </row>
    <row r="4730" spans="1:27" x14ac:dyDescent="0.25">
      <c r="A4730"/>
      <c r="AA4730"/>
    </row>
    <row r="4731" spans="1:27" x14ac:dyDescent="0.25">
      <c r="A4731"/>
      <c r="AA4731"/>
    </row>
    <row r="4732" spans="1:27" x14ac:dyDescent="0.25">
      <c r="A4732"/>
      <c r="AA4732"/>
    </row>
    <row r="4733" spans="1:27" x14ac:dyDescent="0.25">
      <c r="A4733"/>
      <c r="AA4733"/>
    </row>
    <row r="4734" spans="1:27" x14ac:dyDescent="0.25">
      <c r="A4734"/>
      <c r="AA4734"/>
    </row>
    <row r="4735" spans="1:27" x14ac:dyDescent="0.25">
      <c r="A4735"/>
      <c r="AA4735"/>
    </row>
    <row r="4736" spans="1:27" x14ac:dyDescent="0.25">
      <c r="A4736"/>
      <c r="AA4736"/>
    </row>
    <row r="4737" spans="1:27" x14ac:dyDescent="0.25">
      <c r="A4737"/>
      <c r="AA4737"/>
    </row>
    <row r="4738" spans="1:27" x14ac:dyDescent="0.25">
      <c r="A4738"/>
      <c r="AA4738"/>
    </row>
    <row r="4739" spans="1:27" x14ac:dyDescent="0.25">
      <c r="A4739"/>
      <c r="AA4739"/>
    </row>
    <row r="4740" spans="1:27" x14ac:dyDescent="0.25">
      <c r="A4740"/>
      <c r="AA4740"/>
    </row>
    <row r="4741" spans="1:27" x14ac:dyDescent="0.25">
      <c r="A4741"/>
      <c r="AA4741"/>
    </row>
    <row r="4742" spans="1:27" x14ac:dyDescent="0.25">
      <c r="A4742"/>
      <c r="AA4742"/>
    </row>
    <row r="4743" spans="1:27" x14ac:dyDescent="0.25">
      <c r="A4743"/>
      <c r="AA4743"/>
    </row>
    <row r="4744" spans="1:27" x14ac:dyDescent="0.25">
      <c r="A4744"/>
      <c r="AA4744"/>
    </row>
    <row r="4745" spans="1:27" x14ac:dyDescent="0.25">
      <c r="A4745"/>
      <c r="AA4745"/>
    </row>
    <row r="4746" spans="1:27" x14ac:dyDescent="0.25">
      <c r="A4746"/>
      <c r="AA4746"/>
    </row>
    <row r="4747" spans="1:27" x14ac:dyDescent="0.25">
      <c r="A4747"/>
      <c r="AA4747"/>
    </row>
    <row r="4748" spans="1:27" x14ac:dyDescent="0.25">
      <c r="A4748"/>
      <c r="AA4748"/>
    </row>
    <row r="4749" spans="1:27" x14ac:dyDescent="0.25">
      <c r="A4749"/>
      <c r="AA4749"/>
    </row>
    <row r="4750" spans="1:27" x14ac:dyDescent="0.25">
      <c r="A4750"/>
      <c r="AA4750"/>
    </row>
    <row r="4751" spans="1:27" x14ac:dyDescent="0.25">
      <c r="A4751"/>
      <c r="AA4751"/>
    </row>
    <row r="4752" spans="1:27" x14ac:dyDescent="0.25">
      <c r="A4752"/>
      <c r="AA4752"/>
    </row>
    <row r="4753" spans="1:27" x14ac:dyDescent="0.25">
      <c r="A4753"/>
      <c r="AA4753"/>
    </row>
    <row r="4754" spans="1:27" x14ac:dyDescent="0.25">
      <c r="A4754"/>
      <c r="AA4754"/>
    </row>
    <row r="4755" spans="1:27" x14ac:dyDescent="0.25">
      <c r="A4755"/>
      <c r="AA4755"/>
    </row>
    <row r="4756" spans="1:27" x14ac:dyDescent="0.25">
      <c r="A4756"/>
      <c r="AA4756"/>
    </row>
    <row r="4757" spans="1:27" x14ac:dyDescent="0.25">
      <c r="A4757"/>
      <c r="AA4757"/>
    </row>
    <row r="4758" spans="1:27" x14ac:dyDescent="0.25">
      <c r="A4758"/>
      <c r="AA4758"/>
    </row>
    <row r="4759" spans="1:27" x14ac:dyDescent="0.25">
      <c r="A4759"/>
      <c r="AA4759"/>
    </row>
    <row r="4760" spans="1:27" x14ac:dyDescent="0.25">
      <c r="A4760"/>
      <c r="AA4760"/>
    </row>
    <row r="4761" spans="1:27" x14ac:dyDescent="0.25">
      <c r="A4761"/>
      <c r="AA4761"/>
    </row>
    <row r="4762" spans="1:27" x14ac:dyDescent="0.25">
      <c r="A4762"/>
      <c r="AA4762"/>
    </row>
    <row r="4763" spans="1:27" x14ac:dyDescent="0.25">
      <c r="A4763"/>
      <c r="AA4763"/>
    </row>
    <row r="4764" spans="1:27" x14ac:dyDescent="0.25">
      <c r="A4764"/>
      <c r="AA4764"/>
    </row>
    <row r="4765" spans="1:27" x14ac:dyDescent="0.25">
      <c r="A4765"/>
      <c r="AA4765"/>
    </row>
    <row r="4766" spans="1:27" x14ac:dyDescent="0.25">
      <c r="A4766"/>
      <c r="AA4766"/>
    </row>
    <row r="4767" spans="1:27" x14ac:dyDescent="0.25">
      <c r="A4767"/>
      <c r="AA4767"/>
    </row>
    <row r="4768" spans="1:27" x14ac:dyDescent="0.25">
      <c r="A4768"/>
      <c r="AA4768"/>
    </row>
    <row r="4769" spans="1:27" x14ac:dyDescent="0.25">
      <c r="A4769"/>
      <c r="AA4769"/>
    </row>
    <row r="4770" spans="1:27" x14ac:dyDescent="0.25">
      <c r="A4770"/>
      <c r="AA4770"/>
    </row>
    <row r="4771" spans="1:27" x14ac:dyDescent="0.25">
      <c r="A4771"/>
      <c r="AA4771"/>
    </row>
    <row r="4772" spans="1:27" x14ac:dyDescent="0.25">
      <c r="A4772"/>
      <c r="AA4772"/>
    </row>
    <row r="4773" spans="1:27" x14ac:dyDescent="0.25">
      <c r="A4773"/>
      <c r="AA4773"/>
    </row>
    <row r="4774" spans="1:27" x14ac:dyDescent="0.25">
      <c r="A4774"/>
      <c r="AA4774"/>
    </row>
    <row r="4775" spans="1:27" x14ac:dyDescent="0.25">
      <c r="A4775"/>
      <c r="AA4775"/>
    </row>
    <row r="4776" spans="1:27" x14ac:dyDescent="0.25">
      <c r="A4776"/>
      <c r="AA4776"/>
    </row>
    <row r="4777" spans="1:27" x14ac:dyDescent="0.25">
      <c r="A4777"/>
      <c r="AA4777"/>
    </row>
    <row r="4778" spans="1:27" x14ac:dyDescent="0.25">
      <c r="A4778"/>
      <c r="AA4778"/>
    </row>
    <row r="4779" spans="1:27" x14ac:dyDescent="0.25">
      <c r="A4779"/>
      <c r="AA4779"/>
    </row>
    <row r="4780" spans="1:27" x14ac:dyDescent="0.25">
      <c r="A4780"/>
      <c r="AA4780"/>
    </row>
    <row r="4781" spans="1:27" x14ac:dyDescent="0.25">
      <c r="A4781"/>
      <c r="AA4781"/>
    </row>
    <row r="4782" spans="1:27" x14ac:dyDescent="0.25">
      <c r="A4782"/>
      <c r="AA4782"/>
    </row>
    <row r="4783" spans="1:27" x14ac:dyDescent="0.25">
      <c r="A4783"/>
      <c r="AA4783"/>
    </row>
    <row r="4784" spans="1:27" x14ac:dyDescent="0.25">
      <c r="A4784"/>
      <c r="AA4784"/>
    </row>
    <row r="4785" spans="1:27" x14ac:dyDescent="0.25">
      <c r="A4785"/>
      <c r="AA4785"/>
    </row>
    <row r="4786" spans="1:27" x14ac:dyDescent="0.25">
      <c r="A4786"/>
      <c r="AA4786"/>
    </row>
    <row r="4787" spans="1:27" x14ac:dyDescent="0.25">
      <c r="A4787"/>
      <c r="AA4787"/>
    </row>
    <row r="4788" spans="1:27" x14ac:dyDescent="0.25">
      <c r="A4788"/>
      <c r="AA4788"/>
    </row>
    <row r="4789" spans="1:27" x14ac:dyDescent="0.25">
      <c r="A4789"/>
      <c r="AA4789"/>
    </row>
    <row r="4790" spans="1:27" x14ac:dyDescent="0.25">
      <c r="A4790"/>
      <c r="AA4790"/>
    </row>
    <row r="4791" spans="1:27" x14ac:dyDescent="0.25">
      <c r="A4791"/>
      <c r="AA4791"/>
    </row>
    <row r="4792" spans="1:27" x14ac:dyDescent="0.25">
      <c r="A4792"/>
      <c r="AA4792"/>
    </row>
    <row r="4793" spans="1:27" x14ac:dyDescent="0.25">
      <c r="A4793"/>
      <c r="AA4793"/>
    </row>
    <row r="4794" spans="1:27" x14ac:dyDescent="0.25">
      <c r="A4794"/>
      <c r="AA4794"/>
    </row>
    <row r="4795" spans="1:27" x14ac:dyDescent="0.25">
      <c r="A4795"/>
      <c r="AA4795"/>
    </row>
    <row r="4796" spans="1:27" x14ac:dyDescent="0.25">
      <c r="A4796"/>
      <c r="AA4796"/>
    </row>
    <row r="4797" spans="1:27" x14ac:dyDescent="0.25">
      <c r="A4797"/>
      <c r="AA4797"/>
    </row>
    <row r="4798" spans="1:27" x14ac:dyDescent="0.25">
      <c r="A4798"/>
      <c r="AA4798"/>
    </row>
    <row r="4799" spans="1:27" x14ac:dyDescent="0.25">
      <c r="A4799"/>
      <c r="AA4799"/>
    </row>
    <row r="4800" spans="1:27" x14ac:dyDescent="0.25">
      <c r="A4800"/>
      <c r="AA4800"/>
    </row>
    <row r="4801" spans="1:27" x14ac:dyDescent="0.25">
      <c r="A4801"/>
      <c r="AA4801"/>
    </row>
    <row r="4802" spans="1:27" x14ac:dyDescent="0.25">
      <c r="A4802"/>
      <c r="AA4802"/>
    </row>
    <row r="4803" spans="1:27" x14ac:dyDescent="0.25">
      <c r="A4803"/>
      <c r="AA4803"/>
    </row>
    <row r="4804" spans="1:27" x14ac:dyDescent="0.25">
      <c r="A4804"/>
      <c r="AA4804"/>
    </row>
    <row r="4805" spans="1:27" x14ac:dyDescent="0.25">
      <c r="A4805"/>
      <c r="AA4805"/>
    </row>
    <row r="4806" spans="1:27" x14ac:dyDescent="0.25">
      <c r="A4806"/>
      <c r="AA4806"/>
    </row>
    <row r="4807" spans="1:27" x14ac:dyDescent="0.25">
      <c r="A4807"/>
      <c r="AA4807"/>
    </row>
    <row r="4808" spans="1:27" x14ac:dyDescent="0.25">
      <c r="A4808"/>
      <c r="AA4808"/>
    </row>
    <row r="4809" spans="1:27" x14ac:dyDescent="0.25">
      <c r="A4809"/>
      <c r="AA4809"/>
    </row>
    <row r="4810" spans="1:27" x14ac:dyDescent="0.25">
      <c r="A4810"/>
      <c r="AA4810"/>
    </row>
    <row r="4811" spans="1:27" x14ac:dyDescent="0.25">
      <c r="A4811"/>
      <c r="AA4811"/>
    </row>
    <row r="4812" spans="1:27" x14ac:dyDescent="0.25">
      <c r="A4812"/>
      <c r="AA4812"/>
    </row>
    <row r="4813" spans="1:27" x14ac:dyDescent="0.25">
      <c r="A4813"/>
      <c r="AA4813"/>
    </row>
    <row r="4814" spans="1:27" x14ac:dyDescent="0.25">
      <c r="A4814"/>
      <c r="AA4814"/>
    </row>
    <row r="4815" spans="1:27" x14ac:dyDescent="0.25">
      <c r="A4815"/>
      <c r="AA4815"/>
    </row>
    <row r="4816" spans="1:27" x14ac:dyDescent="0.25">
      <c r="A4816"/>
      <c r="AA4816"/>
    </row>
    <row r="4817" spans="1:27" x14ac:dyDescent="0.25">
      <c r="A4817"/>
      <c r="AA4817"/>
    </row>
    <row r="4818" spans="1:27" x14ac:dyDescent="0.25">
      <c r="A4818"/>
      <c r="AA4818"/>
    </row>
    <row r="4819" spans="1:27" x14ac:dyDescent="0.25">
      <c r="A4819"/>
      <c r="AA4819"/>
    </row>
    <row r="4820" spans="1:27" x14ac:dyDescent="0.25">
      <c r="A4820"/>
      <c r="AA4820"/>
    </row>
    <row r="4821" spans="1:27" x14ac:dyDescent="0.25">
      <c r="A4821"/>
      <c r="AA4821"/>
    </row>
    <row r="4822" spans="1:27" x14ac:dyDescent="0.25">
      <c r="A4822"/>
      <c r="AA4822"/>
    </row>
    <row r="4823" spans="1:27" x14ac:dyDescent="0.25">
      <c r="A4823"/>
      <c r="AA4823"/>
    </row>
    <row r="4824" spans="1:27" x14ac:dyDescent="0.25">
      <c r="A4824"/>
      <c r="AA4824"/>
    </row>
    <row r="4825" spans="1:27" x14ac:dyDescent="0.25">
      <c r="A4825"/>
      <c r="AA4825"/>
    </row>
    <row r="4826" spans="1:27" x14ac:dyDescent="0.25">
      <c r="A4826"/>
      <c r="AA4826"/>
    </row>
    <row r="4827" spans="1:27" x14ac:dyDescent="0.25">
      <c r="A4827"/>
      <c r="AA4827"/>
    </row>
    <row r="4828" spans="1:27" x14ac:dyDescent="0.25">
      <c r="A4828"/>
      <c r="AA4828"/>
    </row>
    <row r="4829" spans="1:27" x14ac:dyDescent="0.25">
      <c r="A4829"/>
      <c r="AA4829"/>
    </row>
    <row r="4830" spans="1:27" x14ac:dyDescent="0.25">
      <c r="A4830"/>
      <c r="AA4830"/>
    </row>
    <row r="4831" spans="1:27" x14ac:dyDescent="0.25">
      <c r="A4831"/>
      <c r="AA4831"/>
    </row>
    <row r="4832" spans="1:27" x14ac:dyDescent="0.25">
      <c r="A4832"/>
      <c r="AA4832"/>
    </row>
    <row r="4833" spans="1:27" x14ac:dyDescent="0.25">
      <c r="A4833"/>
      <c r="AA4833"/>
    </row>
    <row r="4834" spans="1:27" x14ac:dyDescent="0.25">
      <c r="A4834"/>
      <c r="AA4834"/>
    </row>
    <row r="4835" spans="1:27" x14ac:dyDescent="0.25">
      <c r="A4835"/>
      <c r="AA4835"/>
    </row>
    <row r="4836" spans="1:27" x14ac:dyDescent="0.25">
      <c r="A4836"/>
      <c r="AA4836"/>
    </row>
    <row r="4837" spans="1:27" x14ac:dyDescent="0.25">
      <c r="A4837"/>
      <c r="AA4837"/>
    </row>
    <row r="4838" spans="1:27" x14ac:dyDescent="0.25">
      <c r="A4838"/>
      <c r="AA4838"/>
    </row>
    <row r="4839" spans="1:27" x14ac:dyDescent="0.25">
      <c r="A4839"/>
      <c r="AA4839"/>
    </row>
    <row r="4840" spans="1:27" x14ac:dyDescent="0.25">
      <c r="A4840"/>
      <c r="AA4840"/>
    </row>
    <row r="4841" spans="1:27" x14ac:dyDescent="0.25">
      <c r="A4841"/>
      <c r="AA4841"/>
    </row>
    <row r="4842" spans="1:27" x14ac:dyDescent="0.25">
      <c r="A4842"/>
      <c r="AA4842"/>
    </row>
    <row r="4843" spans="1:27" x14ac:dyDescent="0.25">
      <c r="A4843"/>
      <c r="AA4843"/>
    </row>
    <row r="4844" spans="1:27" x14ac:dyDescent="0.25">
      <c r="A4844"/>
      <c r="AA4844"/>
    </row>
    <row r="4845" spans="1:27" x14ac:dyDescent="0.25">
      <c r="A4845"/>
      <c r="AA4845"/>
    </row>
    <row r="4846" spans="1:27" x14ac:dyDescent="0.25">
      <c r="A4846"/>
      <c r="AA4846"/>
    </row>
    <row r="4847" spans="1:27" x14ac:dyDescent="0.25">
      <c r="A4847"/>
      <c r="AA4847"/>
    </row>
    <row r="4848" spans="1:27" x14ac:dyDescent="0.25">
      <c r="A4848"/>
      <c r="AA4848"/>
    </row>
    <row r="4849" spans="1:27" x14ac:dyDescent="0.25">
      <c r="A4849"/>
      <c r="AA4849"/>
    </row>
    <row r="4850" spans="1:27" x14ac:dyDescent="0.25">
      <c r="A4850"/>
      <c r="AA4850"/>
    </row>
    <row r="4851" spans="1:27" x14ac:dyDescent="0.25">
      <c r="A4851"/>
      <c r="AA4851"/>
    </row>
    <row r="4852" spans="1:27" x14ac:dyDescent="0.25">
      <c r="A4852"/>
      <c r="AA4852"/>
    </row>
    <row r="4853" spans="1:27" x14ac:dyDescent="0.25">
      <c r="A4853"/>
      <c r="AA4853"/>
    </row>
    <row r="4854" spans="1:27" x14ac:dyDescent="0.25">
      <c r="A4854"/>
      <c r="AA4854"/>
    </row>
    <row r="4855" spans="1:27" x14ac:dyDescent="0.25">
      <c r="A4855"/>
      <c r="AA4855"/>
    </row>
    <row r="4856" spans="1:27" x14ac:dyDescent="0.25">
      <c r="A4856"/>
      <c r="AA4856"/>
    </row>
    <row r="4857" spans="1:27" x14ac:dyDescent="0.25">
      <c r="A4857"/>
      <c r="AA4857"/>
    </row>
    <row r="4858" spans="1:27" x14ac:dyDescent="0.25">
      <c r="A4858"/>
      <c r="AA4858"/>
    </row>
    <row r="4859" spans="1:27" x14ac:dyDescent="0.25">
      <c r="A4859"/>
      <c r="AA4859"/>
    </row>
    <row r="4860" spans="1:27" x14ac:dyDescent="0.25">
      <c r="A4860"/>
      <c r="AA4860"/>
    </row>
    <row r="4861" spans="1:27" x14ac:dyDescent="0.25">
      <c r="A4861"/>
      <c r="AA4861"/>
    </row>
    <row r="4862" spans="1:27" x14ac:dyDescent="0.25">
      <c r="A4862"/>
      <c r="AA4862"/>
    </row>
    <row r="4863" spans="1:27" x14ac:dyDescent="0.25">
      <c r="A4863"/>
      <c r="AA4863"/>
    </row>
    <row r="4864" spans="1:27" x14ac:dyDescent="0.25">
      <c r="A4864"/>
      <c r="AA4864"/>
    </row>
    <row r="4865" spans="1:27" x14ac:dyDescent="0.25">
      <c r="A4865"/>
      <c r="AA4865"/>
    </row>
    <row r="4866" spans="1:27" x14ac:dyDescent="0.25">
      <c r="A4866"/>
      <c r="AA4866"/>
    </row>
    <row r="4867" spans="1:27" x14ac:dyDescent="0.25">
      <c r="A4867"/>
      <c r="AA4867"/>
    </row>
    <row r="4868" spans="1:27" x14ac:dyDescent="0.25">
      <c r="A4868"/>
      <c r="AA4868"/>
    </row>
    <row r="4869" spans="1:27" x14ac:dyDescent="0.25">
      <c r="A4869"/>
      <c r="AA4869"/>
    </row>
    <row r="4870" spans="1:27" x14ac:dyDescent="0.25">
      <c r="A4870"/>
      <c r="AA4870"/>
    </row>
    <row r="4871" spans="1:27" x14ac:dyDescent="0.25">
      <c r="A4871"/>
      <c r="AA4871"/>
    </row>
    <row r="4872" spans="1:27" x14ac:dyDescent="0.25">
      <c r="A4872"/>
      <c r="AA4872"/>
    </row>
    <row r="4873" spans="1:27" x14ac:dyDescent="0.25">
      <c r="A4873"/>
      <c r="AA4873"/>
    </row>
    <row r="4874" spans="1:27" x14ac:dyDescent="0.25">
      <c r="A4874"/>
      <c r="AA4874"/>
    </row>
    <row r="4875" spans="1:27" x14ac:dyDescent="0.25">
      <c r="A4875"/>
      <c r="AA4875"/>
    </row>
    <row r="4876" spans="1:27" x14ac:dyDescent="0.25">
      <c r="A4876"/>
      <c r="AA4876"/>
    </row>
    <row r="4877" spans="1:27" x14ac:dyDescent="0.25">
      <c r="A4877"/>
      <c r="AA4877"/>
    </row>
    <row r="4878" spans="1:27" x14ac:dyDescent="0.25">
      <c r="A4878"/>
      <c r="AA4878"/>
    </row>
    <row r="4879" spans="1:27" x14ac:dyDescent="0.25">
      <c r="A4879"/>
      <c r="AA4879"/>
    </row>
    <row r="4880" spans="1:27" x14ac:dyDescent="0.25">
      <c r="A4880"/>
      <c r="AA4880"/>
    </row>
    <row r="4881" spans="1:27" x14ac:dyDescent="0.25">
      <c r="A4881"/>
      <c r="AA4881"/>
    </row>
    <row r="4882" spans="1:27" x14ac:dyDescent="0.25">
      <c r="A4882"/>
      <c r="AA4882"/>
    </row>
    <row r="4883" spans="1:27" x14ac:dyDescent="0.25">
      <c r="A4883"/>
      <c r="AA4883"/>
    </row>
    <row r="4884" spans="1:27" x14ac:dyDescent="0.25">
      <c r="A4884"/>
      <c r="AA4884"/>
    </row>
    <row r="4885" spans="1:27" x14ac:dyDescent="0.25">
      <c r="A4885"/>
      <c r="AA4885"/>
    </row>
    <row r="4886" spans="1:27" x14ac:dyDescent="0.25">
      <c r="A4886"/>
      <c r="AA4886"/>
    </row>
    <row r="4887" spans="1:27" x14ac:dyDescent="0.25">
      <c r="A4887"/>
      <c r="AA4887"/>
    </row>
    <row r="4888" spans="1:27" x14ac:dyDescent="0.25">
      <c r="A4888"/>
      <c r="AA4888"/>
    </row>
    <row r="4889" spans="1:27" x14ac:dyDescent="0.25">
      <c r="A4889"/>
      <c r="AA4889"/>
    </row>
    <row r="4890" spans="1:27" x14ac:dyDescent="0.25">
      <c r="A4890"/>
      <c r="AA4890"/>
    </row>
    <row r="4891" spans="1:27" x14ac:dyDescent="0.25">
      <c r="A4891"/>
      <c r="AA4891"/>
    </row>
    <row r="4892" spans="1:27" x14ac:dyDescent="0.25">
      <c r="A4892"/>
      <c r="AA4892"/>
    </row>
    <row r="4893" spans="1:27" x14ac:dyDescent="0.25">
      <c r="A4893"/>
      <c r="AA4893"/>
    </row>
    <row r="4894" spans="1:27" x14ac:dyDescent="0.25">
      <c r="A4894"/>
      <c r="AA4894"/>
    </row>
    <row r="4895" spans="1:27" x14ac:dyDescent="0.25">
      <c r="A4895"/>
      <c r="AA4895"/>
    </row>
    <row r="4896" spans="1:27" x14ac:dyDescent="0.25">
      <c r="A4896"/>
      <c r="AA4896"/>
    </row>
    <row r="4897" spans="1:27" x14ac:dyDescent="0.25">
      <c r="A4897"/>
      <c r="AA4897"/>
    </row>
    <row r="4898" spans="1:27" x14ac:dyDescent="0.25">
      <c r="A4898"/>
      <c r="AA4898"/>
    </row>
    <row r="4899" spans="1:27" x14ac:dyDescent="0.25">
      <c r="A4899"/>
      <c r="AA4899"/>
    </row>
    <row r="4900" spans="1:27" x14ac:dyDescent="0.25">
      <c r="A4900"/>
      <c r="AA4900"/>
    </row>
    <row r="4901" spans="1:27" x14ac:dyDescent="0.25">
      <c r="A4901"/>
      <c r="AA4901"/>
    </row>
    <row r="4902" spans="1:27" x14ac:dyDescent="0.25">
      <c r="A4902"/>
      <c r="AA4902"/>
    </row>
    <row r="4903" spans="1:27" x14ac:dyDescent="0.25">
      <c r="A4903"/>
      <c r="AA4903"/>
    </row>
    <row r="4904" spans="1:27" x14ac:dyDescent="0.25">
      <c r="A4904"/>
      <c r="AA4904"/>
    </row>
    <row r="4905" spans="1:27" x14ac:dyDescent="0.25">
      <c r="A4905"/>
      <c r="AA4905"/>
    </row>
    <row r="4906" spans="1:27" x14ac:dyDescent="0.25">
      <c r="A4906"/>
      <c r="AA4906"/>
    </row>
    <row r="4907" spans="1:27" x14ac:dyDescent="0.25">
      <c r="A4907"/>
      <c r="AA4907"/>
    </row>
    <row r="4908" spans="1:27" x14ac:dyDescent="0.25">
      <c r="A4908"/>
      <c r="AA4908"/>
    </row>
    <row r="4909" spans="1:27" x14ac:dyDescent="0.25">
      <c r="A4909"/>
      <c r="AA4909"/>
    </row>
    <row r="4910" spans="1:27" x14ac:dyDescent="0.25">
      <c r="A4910"/>
      <c r="AA4910"/>
    </row>
    <row r="4911" spans="1:27" x14ac:dyDescent="0.25">
      <c r="A4911"/>
      <c r="AA4911"/>
    </row>
    <row r="4912" spans="1:27" x14ac:dyDescent="0.25">
      <c r="A4912"/>
      <c r="AA4912"/>
    </row>
    <row r="4913" spans="1:27" x14ac:dyDescent="0.25">
      <c r="A4913"/>
      <c r="AA4913"/>
    </row>
    <row r="4914" spans="1:27" x14ac:dyDescent="0.25">
      <c r="A4914"/>
      <c r="AA4914"/>
    </row>
    <row r="4915" spans="1:27" x14ac:dyDescent="0.25">
      <c r="A4915"/>
      <c r="AA4915"/>
    </row>
    <row r="4916" spans="1:27" x14ac:dyDescent="0.25">
      <c r="A4916"/>
      <c r="AA4916"/>
    </row>
    <row r="4917" spans="1:27" x14ac:dyDescent="0.25">
      <c r="A4917"/>
      <c r="AA4917"/>
    </row>
    <row r="4918" spans="1:27" x14ac:dyDescent="0.25">
      <c r="A4918"/>
      <c r="AA4918"/>
    </row>
    <row r="4919" spans="1:27" x14ac:dyDescent="0.25">
      <c r="A4919"/>
      <c r="AA4919"/>
    </row>
    <row r="4920" spans="1:27" x14ac:dyDescent="0.25">
      <c r="A4920"/>
      <c r="AA4920"/>
    </row>
    <row r="4921" spans="1:27" x14ac:dyDescent="0.25">
      <c r="A4921"/>
      <c r="AA4921"/>
    </row>
    <row r="4922" spans="1:27" x14ac:dyDescent="0.25">
      <c r="A4922"/>
      <c r="AA4922"/>
    </row>
    <row r="4923" spans="1:27" x14ac:dyDescent="0.25">
      <c r="A4923"/>
      <c r="AA4923"/>
    </row>
    <row r="4924" spans="1:27" x14ac:dyDescent="0.25">
      <c r="A4924"/>
      <c r="AA4924"/>
    </row>
    <row r="4925" spans="1:27" x14ac:dyDescent="0.25">
      <c r="A4925"/>
      <c r="AA4925"/>
    </row>
    <row r="4926" spans="1:27" x14ac:dyDescent="0.25">
      <c r="A4926"/>
      <c r="AA4926"/>
    </row>
    <row r="4927" spans="1:27" x14ac:dyDescent="0.25">
      <c r="A4927"/>
      <c r="AA4927"/>
    </row>
    <row r="4928" spans="1:27" x14ac:dyDescent="0.25">
      <c r="A4928"/>
      <c r="AA4928"/>
    </row>
    <row r="4929" spans="1:27" x14ac:dyDescent="0.25">
      <c r="A4929"/>
      <c r="AA4929"/>
    </row>
    <row r="4930" spans="1:27" x14ac:dyDescent="0.25">
      <c r="A4930"/>
      <c r="AA4930"/>
    </row>
    <row r="4931" spans="1:27" x14ac:dyDescent="0.25">
      <c r="A4931"/>
      <c r="AA4931"/>
    </row>
    <row r="4932" spans="1:27" x14ac:dyDescent="0.25">
      <c r="A4932"/>
      <c r="AA4932"/>
    </row>
    <row r="4933" spans="1:27" x14ac:dyDescent="0.25">
      <c r="A4933"/>
      <c r="AA4933"/>
    </row>
    <row r="4934" spans="1:27" x14ac:dyDescent="0.25">
      <c r="A4934"/>
      <c r="AA4934"/>
    </row>
    <row r="4935" spans="1:27" x14ac:dyDescent="0.25">
      <c r="A4935"/>
      <c r="AA4935"/>
    </row>
    <row r="4936" spans="1:27" x14ac:dyDescent="0.25">
      <c r="A4936"/>
      <c r="AA4936"/>
    </row>
    <row r="4937" spans="1:27" x14ac:dyDescent="0.25">
      <c r="A4937"/>
      <c r="AA4937"/>
    </row>
    <row r="4938" spans="1:27" x14ac:dyDescent="0.25">
      <c r="A4938"/>
      <c r="AA4938"/>
    </row>
    <row r="4939" spans="1:27" x14ac:dyDescent="0.25">
      <c r="A4939"/>
      <c r="AA4939"/>
    </row>
    <row r="4940" spans="1:27" x14ac:dyDescent="0.25">
      <c r="A4940"/>
      <c r="AA4940"/>
    </row>
    <row r="4941" spans="1:27" x14ac:dyDescent="0.25">
      <c r="A4941"/>
      <c r="AA4941"/>
    </row>
    <row r="4942" spans="1:27" x14ac:dyDescent="0.25">
      <c r="A4942"/>
      <c r="AA4942"/>
    </row>
    <row r="4943" spans="1:27" x14ac:dyDescent="0.25">
      <c r="A4943"/>
      <c r="AA4943"/>
    </row>
    <row r="4944" spans="1:27" x14ac:dyDescent="0.25">
      <c r="A4944"/>
      <c r="AA4944"/>
    </row>
    <row r="4945" spans="1:27" x14ac:dyDescent="0.25">
      <c r="A4945"/>
      <c r="AA4945"/>
    </row>
    <row r="4946" spans="1:27" x14ac:dyDescent="0.25">
      <c r="A4946"/>
      <c r="AA4946"/>
    </row>
    <row r="4947" spans="1:27" x14ac:dyDescent="0.25">
      <c r="A4947"/>
      <c r="AA4947"/>
    </row>
    <row r="4948" spans="1:27" x14ac:dyDescent="0.25">
      <c r="A4948"/>
      <c r="AA4948"/>
    </row>
    <row r="4949" spans="1:27" x14ac:dyDescent="0.25">
      <c r="A4949"/>
      <c r="AA4949"/>
    </row>
    <row r="4950" spans="1:27" x14ac:dyDescent="0.25">
      <c r="A4950"/>
      <c r="AA4950"/>
    </row>
    <row r="4951" spans="1:27" x14ac:dyDescent="0.25">
      <c r="A4951"/>
      <c r="AA4951"/>
    </row>
    <row r="4952" spans="1:27" x14ac:dyDescent="0.25">
      <c r="A4952"/>
      <c r="AA4952"/>
    </row>
    <row r="4953" spans="1:27" x14ac:dyDescent="0.25">
      <c r="A4953"/>
      <c r="AA4953"/>
    </row>
    <row r="4954" spans="1:27" x14ac:dyDescent="0.25">
      <c r="A4954"/>
      <c r="AA4954"/>
    </row>
    <row r="4955" spans="1:27" x14ac:dyDescent="0.25">
      <c r="A4955"/>
      <c r="AA4955"/>
    </row>
    <row r="4956" spans="1:27" x14ac:dyDescent="0.25">
      <c r="A4956"/>
      <c r="AA4956"/>
    </row>
    <row r="4957" spans="1:27" x14ac:dyDescent="0.25">
      <c r="A4957"/>
      <c r="AA4957"/>
    </row>
    <row r="4958" spans="1:27" x14ac:dyDescent="0.25">
      <c r="A4958"/>
      <c r="AA4958"/>
    </row>
    <row r="4959" spans="1:27" x14ac:dyDescent="0.25">
      <c r="A4959"/>
      <c r="AA4959"/>
    </row>
    <row r="4960" spans="1:27" x14ac:dyDescent="0.25">
      <c r="A4960"/>
      <c r="AA4960"/>
    </row>
    <row r="4961" spans="1:27" x14ac:dyDescent="0.25">
      <c r="A4961"/>
      <c r="AA4961"/>
    </row>
    <row r="4962" spans="1:27" x14ac:dyDescent="0.25">
      <c r="A4962"/>
      <c r="AA4962"/>
    </row>
    <row r="4963" spans="1:27" x14ac:dyDescent="0.25">
      <c r="A4963"/>
      <c r="AA4963"/>
    </row>
    <row r="4964" spans="1:27" x14ac:dyDescent="0.25">
      <c r="A4964"/>
      <c r="AA4964"/>
    </row>
    <row r="4965" spans="1:27" x14ac:dyDescent="0.25">
      <c r="A4965"/>
      <c r="AA4965"/>
    </row>
    <row r="4966" spans="1:27" x14ac:dyDescent="0.25">
      <c r="A4966"/>
      <c r="AA4966"/>
    </row>
    <row r="4967" spans="1:27" x14ac:dyDescent="0.25">
      <c r="A4967"/>
      <c r="AA4967"/>
    </row>
    <row r="4968" spans="1:27" x14ac:dyDescent="0.25">
      <c r="A4968"/>
      <c r="AA4968"/>
    </row>
    <row r="4969" spans="1:27" x14ac:dyDescent="0.25">
      <c r="A4969"/>
      <c r="AA4969"/>
    </row>
    <row r="4970" spans="1:27" x14ac:dyDescent="0.25">
      <c r="A4970"/>
      <c r="AA4970"/>
    </row>
    <row r="4971" spans="1:27" x14ac:dyDescent="0.25">
      <c r="A4971"/>
      <c r="AA4971"/>
    </row>
    <row r="4972" spans="1:27" x14ac:dyDescent="0.25">
      <c r="A4972"/>
      <c r="AA4972"/>
    </row>
    <row r="4973" spans="1:27" x14ac:dyDescent="0.25">
      <c r="A4973"/>
      <c r="AA4973"/>
    </row>
    <row r="4974" spans="1:27" x14ac:dyDescent="0.25">
      <c r="A4974"/>
      <c r="AA4974"/>
    </row>
    <row r="4975" spans="1:27" x14ac:dyDescent="0.25">
      <c r="A4975"/>
      <c r="AA4975"/>
    </row>
    <row r="4976" spans="1:27" x14ac:dyDescent="0.25">
      <c r="A4976"/>
      <c r="AA4976"/>
    </row>
    <row r="4977" spans="1:27" x14ac:dyDescent="0.25">
      <c r="A4977"/>
      <c r="AA4977"/>
    </row>
    <row r="4978" spans="1:27" x14ac:dyDescent="0.25">
      <c r="A4978"/>
      <c r="AA4978"/>
    </row>
    <row r="4979" spans="1:27" x14ac:dyDescent="0.25">
      <c r="A4979"/>
      <c r="AA4979"/>
    </row>
    <row r="4980" spans="1:27" x14ac:dyDescent="0.25">
      <c r="A4980"/>
      <c r="AA4980"/>
    </row>
    <row r="4981" spans="1:27" x14ac:dyDescent="0.25">
      <c r="A4981"/>
      <c r="AA4981"/>
    </row>
    <row r="4982" spans="1:27" x14ac:dyDescent="0.25">
      <c r="A4982"/>
      <c r="AA4982"/>
    </row>
    <row r="4983" spans="1:27" x14ac:dyDescent="0.25">
      <c r="A4983"/>
      <c r="AA4983"/>
    </row>
    <row r="4984" spans="1:27" x14ac:dyDescent="0.25">
      <c r="A4984"/>
      <c r="AA4984"/>
    </row>
    <row r="4985" spans="1:27" x14ac:dyDescent="0.25">
      <c r="A4985"/>
      <c r="AA4985"/>
    </row>
    <row r="4986" spans="1:27" x14ac:dyDescent="0.25">
      <c r="A4986"/>
      <c r="AA4986"/>
    </row>
    <row r="4987" spans="1:27" x14ac:dyDescent="0.25">
      <c r="A4987"/>
      <c r="AA4987"/>
    </row>
    <row r="4988" spans="1:27" x14ac:dyDescent="0.25">
      <c r="A4988"/>
      <c r="AA4988"/>
    </row>
    <row r="4989" spans="1:27" x14ac:dyDescent="0.25">
      <c r="A4989"/>
      <c r="AA4989"/>
    </row>
    <row r="4990" spans="1:27" x14ac:dyDescent="0.25">
      <c r="A4990"/>
      <c r="AA4990"/>
    </row>
    <row r="4991" spans="1:27" x14ac:dyDescent="0.25">
      <c r="A4991"/>
      <c r="AA4991"/>
    </row>
    <row r="4992" spans="1:27" x14ac:dyDescent="0.25">
      <c r="A4992"/>
      <c r="AA4992"/>
    </row>
    <row r="4993" spans="1:27" x14ac:dyDescent="0.25">
      <c r="A4993"/>
      <c r="AA4993"/>
    </row>
    <row r="4994" spans="1:27" x14ac:dyDescent="0.25">
      <c r="A4994"/>
      <c r="AA4994"/>
    </row>
    <row r="4995" spans="1:27" x14ac:dyDescent="0.25">
      <c r="A4995"/>
      <c r="AA4995"/>
    </row>
    <row r="4996" spans="1:27" x14ac:dyDescent="0.25">
      <c r="A4996"/>
      <c r="AA4996"/>
    </row>
    <row r="4997" spans="1:27" x14ac:dyDescent="0.25">
      <c r="A4997"/>
      <c r="AA4997"/>
    </row>
    <row r="4998" spans="1:27" x14ac:dyDescent="0.25">
      <c r="A4998"/>
      <c r="AA4998"/>
    </row>
    <row r="4999" spans="1:27" x14ac:dyDescent="0.25">
      <c r="A4999"/>
      <c r="AA4999"/>
    </row>
    <row r="5000" spans="1:27" x14ac:dyDescent="0.25">
      <c r="A5000"/>
      <c r="AA5000"/>
    </row>
    <row r="5001" spans="1:27" x14ac:dyDescent="0.25">
      <c r="A5001"/>
      <c r="AA5001"/>
    </row>
    <row r="5002" spans="1:27" x14ac:dyDescent="0.25">
      <c r="A5002"/>
      <c r="AA5002"/>
    </row>
    <row r="5003" spans="1:27" x14ac:dyDescent="0.25">
      <c r="A5003"/>
      <c r="AA5003"/>
    </row>
    <row r="5004" spans="1:27" x14ac:dyDescent="0.25">
      <c r="A5004"/>
      <c r="AA5004"/>
    </row>
    <row r="5005" spans="1:27" x14ac:dyDescent="0.25">
      <c r="A5005"/>
      <c r="AA5005"/>
    </row>
    <row r="5006" spans="1:27" x14ac:dyDescent="0.25">
      <c r="A5006"/>
      <c r="AA5006"/>
    </row>
    <row r="5007" spans="1:27" x14ac:dyDescent="0.25">
      <c r="A5007"/>
      <c r="AA5007"/>
    </row>
    <row r="5008" spans="1:27" x14ac:dyDescent="0.25">
      <c r="A5008"/>
      <c r="AA5008"/>
    </row>
    <row r="5009" spans="1:27" x14ac:dyDescent="0.25">
      <c r="A5009"/>
      <c r="AA5009"/>
    </row>
    <row r="5010" spans="1:27" x14ac:dyDescent="0.25">
      <c r="A5010"/>
      <c r="AA5010"/>
    </row>
    <row r="5011" spans="1:27" x14ac:dyDescent="0.25">
      <c r="A5011"/>
      <c r="AA5011"/>
    </row>
    <row r="5012" spans="1:27" x14ac:dyDescent="0.25">
      <c r="A5012"/>
      <c r="AA5012"/>
    </row>
    <row r="5013" spans="1:27" x14ac:dyDescent="0.25">
      <c r="A5013"/>
      <c r="AA5013"/>
    </row>
    <row r="5014" spans="1:27" x14ac:dyDescent="0.25">
      <c r="A5014"/>
      <c r="AA5014"/>
    </row>
    <row r="5015" spans="1:27" x14ac:dyDescent="0.25">
      <c r="A5015"/>
      <c r="AA5015"/>
    </row>
    <row r="5016" spans="1:27" x14ac:dyDescent="0.25">
      <c r="A5016"/>
      <c r="AA5016"/>
    </row>
    <row r="5017" spans="1:27" x14ac:dyDescent="0.25">
      <c r="A5017"/>
      <c r="AA5017"/>
    </row>
    <row r="5018" spans="1:27" x14ac:dyDescent="0.25">
      <c r="A5018"/>
      <c r="AA5018"/>
    </row>
    <row r="5019" spans="1:27" x14ac:dyDescent="0.25">
      <c r="A5019"/>
      <c r="AA5019"/>
    </row>
    <row r="5020" spans="1:27" x14ac:dyDescent="0.25">
      <c r="A5020"/>
      <c r="AA5020"/>
    </row>
    <row r="5021" spans="1:27" x14ac:dyDescent="0.25">
      <c r="A5021"/>
      <c r="AA5021"/>
    </row>
    <row r="5022" spans="1:27" x14ac:dyDescent="0.25">
      <c r="A5022"/>
      <c r="AA5022"/>
    </row>
    <row r="5023" spans="1:27" x14ac:dyDescent="0.25">
      <c r="A5023"/>
      <c r="AA5023"/>
    </row>
    <row r="5024" spans="1:27" x14ac:dyDescent="0.25">
      <c r="A5024"/>
      <c r="AA5024"/>
    </row>
    <row r="5025" spans="1:27" x14ac:dyDescent="0.25">
      <c r="A5025"/>
      <c r="AA5025"/>
    </row>
    <row r="5026" spans="1:27" x14ac:dyDescent="0.25">
      <c r="A5026"/>
      <c r="AA5026"/>
    </row>
    <row r="5027" spans="1:27" x14ac:dyDescent="0.25">
      <c r="A5027"/>
      <c r="AA5027"/>
    </row>
    <row r="5028" spans="1:27" x14ac:dyDescent="0.25">
      <c r="A5028"/>
      <c r="AA5028"/>
    </row>
    <row r="5029" spans="1:27" x14ac:dyDescent="0.25">
      <c r="A5029"/>
      <c r="AA5029"/>
    </row>
    <row r="5030" spans="1:27" x14ac:dyDescent="0.25">
      <c r="A5030"/>
      <c r="AA5030"/>
    </row>
    <row r="5031" spans="1:27" x14ac:dyDescent="0.25">
      <c r="A5031"/>
      <c r="AA5031"/>
    </row>
    <row r="5032" spans="1:27" x14ac:dyDescent="0.25">
      <c r="A5032"/>
      <c r="AA5032"/>
    </row>
    <row r="5033" spans="1:27" x14ac:dyDescent="0.25">
      <c r="A5033"/>
      <c r="AA5033"/>
    </row>
    <row r="5034" spans="1:27" x14ac:dyDescent="0.25">
      <c r="A5034"/>
      <c r="AA5034"/>
    </row>
    <row r="5035" spans="1:27" x14ac:dyDescent="0.25">
      <c r="A5035"/>
      <c r="AA5035"/>
    </row>
    <row r="5036" spans="1:27" x14ac:dyDescent="0.25">
      <c r="A5036"/>
      <c r="AA5036"/>
    </row>
    <row r="5037" spans="1:27" x14ac:dyDescent="0.25">
      <c r="A5037"/>
      <c r="AA5037"/>
    </row>
    <row r="5038" spans="1:27" x14ac:dyDescent="0.25">
      <c r="A5038"/>
      <c r="AA5038"/>
    </row>
    <row r="5039" spans="1:27" x14ac:dyDescent="0.25">
      <c r="A5039"/>
      <c r="AA5039"/>
    </row>
    <row r="5040" spans="1:27" x14ac:dyDescent="0.25">
      <c r="A5040"/>
      <c r="AA5040"/>
    </row>
    <row r="5041" spans="1:27" x14ac:dyDescent="0.25">
      <c r="A5041"/>
      <c r="AA5041"/>
    </row>
    <row r="5042" spans="1:27" x14ac:dyDescent="0.25">
      <c r="A5042"/>
      <c r="AA5042"/>
    </row>
    <row r="5043" spans="1:27" x14ac:dyDescent="0.25">
      <c r="A5043"/>
      <c r="AA5043"/>
    </row>
    <row r="5044" spans="1:27" x14ac:dyDescent="0.25">
      <c r="A5044"/>
      <c r="AA5044"/>
    </row>
    <row r="5045" spans="1:27" x14ac:dyDescent="0.25">
      <c r="A5045"/>
      <c r="AA5045"/>
    </row>
    <row r="5046" spans="1:27" x14ac:dyDescent="0.25">
      <c r="A5046"/>
      <c r="AA5046"/>
    </row>
    <row r="5047" spans="1:27" x14ac:dyDescent="0.25">
      <c r="A5047"/>
      <c r="AA5047"/>
    </row>
    <row r="5048" spans="1:27" x14ac:dyDescent="0.25">
      <c r="A5048"/>
      <c r="AA5048"/>
    </row>
    <row r="5049" spans="1:27" x14ac:dyDescent="0.25">
      <c r="A5049"/>
      <c r="AA5049"/>
    </row>
    <row r="5050" spans="1:27" x14ac:dyDescent="0.25">
      <c r="A5050"/>
      <c r="AA5050"/>
    </row>
    <row r="5051" spans="1:27" x14ac:dyDescent="0.25">
      <c r="A5051"/>
      <c r="AA5051"/>
    </row>
    <row r="5052" spans="1:27" x14ac:dyDescent="0.25">
      <c r="A5052"/>
      <c r="AA5052"/>
    </row>
    <row r="5053" spans="1:27" x14ac:dyDescent="0.25">
      <c r="A5053"/>
      <c r="AA5053"/>
    </row>
    <row r="5054" spans="1:27" x14ac:dyDescent="0.25">
      <c r="A5054"/>
      <c r="AA5054"/>
    </row>
    <row r="5055" spans="1:27" x14ac:dyDescent="0.25">
      <c r="A5055"/>
      <c r="AA5055"/>
    </row>
    <row r="5056" spans="1:27" x14ac:dyDescent="0.25">
      <c r="A5056"/>
      <c r="AA5056"/>
    </row>
    <row r="5057" spans="1:27" x14ac:dyDescent="0.25">
      <c r="A5057"/>
      <c r="AA5057"/>
    </row>
    <row r="5058" spans="1:27" x14ac:dyDescent="0.25">
      <c r="A5058"/>
      <c r="AA5058"/>
    </row>
    <row r="5059" spans="1:27" x14ac:dyDescent="0.25">
      <c r="A5059"/>
      <c r="AA5059"/>
    </row>
    <row r="5060" spans="1:27" x14ac:dyDescent="0.25">
      <c r="A5060"/>
      <c r="AA5060"/>
    </row>
    <row r="5061" spans="1:27" x14ac:dyDescent="0.25">
      <c r="A5061"/>
      <c r="AA5061"/>
    </row>
    <row r="5062" spans="1:27" x14ac:dyDescent="0.25">
      <c r="A5062"/>
      <c r="AA5062"/>
    </row>
    <row r="5063" spans="1:27" x14ac:dyDescent="0.25">
      <c r="A5063"/>
      <c r="AA5063"/>
    </row>
    <row r="5064" spans="1:27" x14ac:dyDescent="0.25">
      <c r="A5064"/>
      <c r="AA5064"/>
    </row>
    <row r="5065" spans="1:27" x14ac:dyDescent="0.25">
      <c r="A5065"/>
      <c r="AA5065"/>
    </row>
    <row r="5066" spans="1:27" x14ac:dyDescent="0.25">
      <c r="A5066"/>
      <c r="AA5066"/>
    </row>
    <row r="5067" spans="1:27" x14ac:dyDescent="0.25">
      <c r="A5067"/>
      <c r="AA5067"/>
    </row>
    <row r="5068" spans="1:27" x14ac:dyDescent="0.25">
      <c r="A5068"/>
      <c r="AA5068"/>
    </row>
    <row r="5069" spans="1:27" x14ac:dyDescent="0.25">
      <c r="A5069"/>
      <c r="AA5069"/>
    </row>
    <row r="5070" spans="1:27" x14ac:dyDescent="0.25">
      <c r="A5070"/>
      <c r="AA5070"/>
    </row>
    <row r="5071" spans="1:27" x14ac:dyDescent="0.25">
      <c r="A5071"/>
      <c r="AA5071"/>
    </row>
    <row r="5072" spans="1:27" x14ac:dyDescent="0.25">
      <c r="A5072"/>
      <c r="AA5072"/>
    </row>
    <row r="5073" spans="1:27" x14ac:dyDescent="0.25">
      <c r="A5073"/>
      <c r="AA5073"/>
    </row>
    <row r="5074" spans="1:27" x14ac:dyDescent="0.25">
      <c r="A5074"/>
      <c r="AA5074"/>
    </row>
    <row r="5075" spans="1:27" x14ac:dyDescent="0.25">
      <c r="A5075"/>
      <c r="AA5075"/>
    </row>
    <row r="5076" spans="1:27" x14ac:dyDescent="0.25">
      <c r="A5076"/>
      <c r="AA5076"/>
    </row>
    <row r="5077" spans="1:27" x14ac:dyDescent="0.25">
      <c r="A5077"/>
      <c r="AA5077"/>
    </row>
    <row r="5078" spans="1:27" x14ac:dyDescent="0.25">
      <c r="A5078"/>
      <c r="AA5078"/>
    </row>
    <row r="5079" spans="1:27" x14ac:dyDescent="0.25">
      <c r="A5079"/>
      <c r="AA5079"/>
    </row>
    <row r="5080" spans="1:27" x14ac:dyDescent="0.25">
      <c r="A5080"/>
      <c r="AA5080"/>
    </row>
    <row r="5081" spans="1:27" x14ac:dyDescent="0.25">
      <c r="A5081"/>
      <c r="AA5081"/>
    </row>
    <row r="5082" spans="1:27" x14ac:dyDescent="0.25">
      <c r="A5082"/>
      <c r="AA5082"/>
    </row>
    <row r="5083" spans="1:27" x14ac:dyDescent="0.25">
      <c r="A5083"/>
      <c r="AA5083"/>
    </row>
    <row r="5084" spans="1:27" x14ac:dyDescent="0.25">
      <c r="A5084"/>
      <c r="AA5084"/>
    </row>
    <row r="5085" spans="1:27" x14ac:dyDescent="0.25">
      <c r="A5085"/>
      <c r="AA5085"/>
    </row>
    <row r="5086" spans="1:27" x14ac:dyDescent="0.25">
      <c r="A5086"/>
      <c r="AA5086"/>
    </row>
    <row r="5087" spans="1:27" x14ac:dyDescent="0.25">
      <c r="A5087"/>
      <c r="AA5087"/>
    </row>
    <row r="5088" spans="1:27" x14ac:dyDescent="0.25">
      <c r="A5088"/>
      <c r="AA5088"/>
    </row>
    <row r="5089" spans="1:27" x14ac:dyDescent="0.25">
      <c r="A5089"/>
      <c r="AA5089"/>
    </row>
    <row r="5090" spans="1:27" x14ac:dyDescent="0.25">
      <c r="A5090"/>
      <c r="AA5090"/>
    </row>
    <row r="5091" spans="1:27" x14ac:dyDescent="0.25">
      <c r="A5091"/>
      <c r="AA5091"/>
    </row>
    <row r="5092" spans="1:27" x14ac:dyDescent="0.25">
      <c r="A5092"/>
      <c r="AA5092"/>
    </row>
    <row r="5093" spans="1:27" x14ac:dyDescent="0.25">
      <c r="A5093"/>
      <c r="AA5093"/>
    </row>
    <row r="5094" spans="1:27" x14ac:dyDescent="0.25">
      <c r="A5094"/>
      <c r="AA5094"/>
    </row>
    <row r="5095" spans="1:27" x14ac:dyDescent="0.25">
      <c r="A5095"/>
      <c r="AA5095"/>
    </row>
    <row r="5096" spans="1:27" x14ac:dyDescent="0.25">
      <c r="A5096"/>
      <c r="AA5096"/>
    </row>
    <row r="5097" spans="1:27" x14ac:dyDescent="0.25">
      <c r="A5097"/>
      <c r="AA5097"/>
    </row>
    <row r="5098" spans="1:27" x14ac:dyDescent="0.25">
      <c r="A5098"/>
      <c r="AA5098"/>
    </row>
    <row r="5099" spans="1:27" x14ac:dyDescent="0.25">
      <c r="A5099"/>
      <c r="AA5099"/>
    </row>
    <row r="5100" spans="1:27" x14ac:dyDescent="0.25">
      <c r="A5100"/>
      <c r="AA5100"/>
    </row>
    <row r="5101" spans="1:27" x14ac:dyDescent="0.25">
      <c r="A5101"/>
      <c r="AA5101"/>
    </row>
    <row r="5102" spans="1:27" x14ac:dyDescent="0.25">
      <c r="A5102"/>
      <c r="AA5102"/>
    </row>
    <row r="5103" spans="1:27" x14ac:dyDescent="0.25">
      <c r="A5103"/>
      <c r="AA5103"/>
    </row>
    <row r="5104" spans="1:27" x14ac:dyDescent="0.25">
      <c r="A5104"/>
      <c r="AA5104"/>
    </row>
    <row r="5105" spans="1:27" x14ac:dyDescent="0.25">
      <c r="A5105"/>
      <c r="AA5105"/>
    </row>
    <row r="5106" spans="1:27" x14ac:dyDescent="0.25">
      <c r="A5106"/>
      <c r="AA5106"/>
    </row>
    <row r="5107" spans="1:27" x14ac:dyDescent="0.25">
      <c r="A5107"/>
      <c r="AA5107"/>
    </row>
    <row r="5108" spans="1:27" x14ac:dyDescent="0.25">
      <c r="A5108"/>
      <c r="AA5108"/>
    </row>
    <row r="5109" spans="1:27" x14ac:dyDescent="0.25">
      <c r="A5109"/>
      <c r="AA5109"/>
    </row>
    <row r="5110" spans="1:27" x14ac:dyDescent="0.25">
      <c r="A5110"/>
      <c r="AA5110"/>
    </row>
    <row r="5111" spans="1:27" x14ac:dyDescent="0.25">
      <c r="A5111"/>
      <c r="AA5111"/>
    </row>
    <row r="5112" spans="1:27" x14ac:dyDescent="0.25">
      <c r="A5112"/>
      <c r="AA5112"/>
    </row>
    <row r="5113" spans="1:27" x14ac:dyDescent="0.25">
      <c r="A5113"/>
      <c r="AA5113"/>
    </row>
    <row r="5114" spans="1:27" x14ac:dyDescent="0.25">
      <c r="A5114"/>
      <c r="AA5114"/>
    </row>
    <row r="5115" spans="1:27" x14ac:dyDescent="0.25">
      <c r="A5115"/>
      <c r="AA5115"/>
    </row>
    <row r="5116" spans="1:27" x14ac:dyDescent="0.25">
      <c r="A5116"/>
      <c r="AA5116"/>
    </row>
    <row r="5117" spans="1:27" x14ac:dyDescent="0.25">
      <c r="A5117"/>
      <c r="AA5117"/>
    </row>
    <row r="5118" spans="1:27" x14ac:dyDescent="0.25">
      <c r="A5118"/>
      <c r="AA5118"/>
    </row>
    <row r="5119" spans="1:27" x14ac:dyDescent="0.25">
      <c r="A5119"/>
      <c r="AA5119"/>
    </row>
    <row r="5120" spans="1:27" x14ac:dyDescent="0.25">
      <c r="A5120"/>
      <c r="AA5120"/>
    </row>
    <row r="5121" spans="1:27" x14ac:dyDescent="0.25">
      <c r="A5121"/>
      <c r="AA5121"/>
    </row>
    <row r="5122" spans="1:27" x14ac:dyDescent="0.25">
      <c r="A5122"/>
      <c r="AA5122"/>
    </row>
    <row r="5123" spans="1:27" x14ac:dyDescent="0.25">
      <c r="A5123"/>
      <c r="AA5123"/>
    </row>
    <row r="5124" spans="1:27" x14ac:dyDescent="0.25">
      <c r="A5124"/>
      <c r="AA5124"/>
    </row>
    <row r="5125" spans="1:27" x14ac:dyDescent="0.25">
      <c r="A5125"/>
      <c r="AA5125"/>
    </row>
    <row r="5126" spans="1:27" x14ac:dyDescent="0.25">
      <c r="A5126"/>
      <c r="AA5126"/>
    </row>
    <row r="5127" spans="1:27" x14ac:dyDescent="0.25">
      <c r="A5127"/>
      <c r="AA5127"/>
    </row>
    <row r="5128" spans="1:27" x14ac:dyDescent="0.25">
      <c r="A5128"/>
      <c r="AA5128"/>
    </row>
    <row r="5129" spans="1:27" x14ac:dyDescent="0.25">
      <c r="A5129"/>
      <c r="AA5129"/>
    </row>
    <row r="5130" spans="1:27" x14ac:dyDescent="0.25">
      <c r="A5130"/>
      <c r="AA5130"/>
    </row>
    <row r="5131" spans="1:27" x14ac:dyDescent="0.25">
      <c r="A5131"/>
      <c r="AA5131"/>
    </row>
    <row r="5132" spans="1:27" x14ac:dyDescent="0.25">
      <c r="A5132"/>
      <c r="AA5132"/>
    </row>
    <row r="5133" spans="1:27" x14ac:dyDescent="0.25">
      <c r="A5133"/>
      <c r="AA5133"/>
    </row>
    <row r="5134" spans="1:27" x14ac:dyDescent="0.25">
      <c r="A5134"/>
      <c r="AA5134"/>
    </row>
    <row r="5135" spans="1:27" x14ac:dyDescent="0.25">
      <c r="A5135"/>
      <c r="AA5135"/>
    </row>
    <row r="5136" spans="1:27" x14ac:dyDescent="0.25">
      <c r="A5136"/>
      <c r="AA5136"/>
    </row>
    <row r="5137" spans="1:27" x14ac:dyDescent="0.25">
      <c r="A5137"/>
      <c r="AA5137"/>
    </row>
    <row r="5138" spans="1:27" x14ac:dyDescent="0.25">
      <c r="A5138"/>
      <c r="AA5138"/>
    </row>
    <row r="5139" spans="1:27" x14ac:dyDescent="0.25">
      <c r="A5139"/>
      <c r="AA5139"/>
    </row>
    <row r="5140" spans="1:27" x14ac:dyDescent="0.25">
      <c r="A5140"/>
      <c r="AA5140"/>
    </row>
    <row r="5141" spans="1:27" x14ac:dyDescent="0.25">
      <c r="A5141"/>
      <c r="AA5141"/>
    </row>
    <row r="5142" spans="1:27" x14ac:dyDescent="0.25">
      <c r="A5142"/>
      <c r="AA5142"/>
    </row>
    <row r="5143" spans="1:27" x14ac:dyDescent="0.25">
      <c r="A5143"/>
      <c r="AA5143"/>
    </row>
    <row r="5144" spans="1:27" x14ac:dyDescent="0.25">
      <c r="A5144"/>
      <c r="AA5144"/>
    </row>
    <row r="5145" spans="1:27" x14ac:dyDescent="0.25">
      <c r="A5145"/>
      <c r="AA5145"/>
    </row>
    <row r="5146" spans="1:27" x14ac:dyDescent="0.25">
      <c r="A5146"/>
      <c r="AA5146"/>
    </row>
    <row r="5147" spans="1:27" x14ac:dyDescent="0.25">
      <c r="A5147"/>
      <c r="AA5147"/>
    </row>
    <row r="5148" spans="1:27" x14ac:dyDescent="0.25">
      <c r="A5148"/>
      <c r="AA5148"/>
    </row>
    <row r="5149" spans="1:27" x14ac:dyDescent="0.25">
      <c r="A5149"/>
      <c r="AA5149"/>
    </row>
    <row r="5150" spans="1:27" x14ac:dyDescent="0.25">
      <c r="A5150"/>
      <c r="AA5150"/>
    </row>
    <row r="5151" spans="1:27" x14ac:dyDescent="0.25">
      <c r="A5151"/>
      <c r="AA5151"/>
    </row>
    <row r="5152" spans="1:27" x14ac:dyDescent="0.25">
      <c r="A5152"/>
      <c r="AA5152"/>
    </row>
    <row r="5153" spans="1:27" x14ac:dyDescent="0.25">
      <c r="A5153"/>
      <c r="AA5153"/>
    </row>
    <row r="5154" spans="1:27" x14ac:dyDescent="0.25">
      <c r="A5154"/>
      <c r="AA5154"/>
    </row>
    <row r="5155" spans="1:27" x14ac:dyDescent="0.25">
      <c r="A5155"/>
      <c r="AA5155"/>
    </row>
    <row r="5156" spans="1:27" x14ac:dyDescent="0.25">
      <c r="A5156"/>
      <c r="AA5156"/>
    </row>
    <row r="5157" spans="1:27" x14ac:dyDescent="0.25">
      <c r="A5157"/>
      <c r="AA5157"/>
    </row>
    <row r="5158" spans="1:27" x14ac:dyDescent="0.25">
      <c r="A5158"/>
      <c r="AA5158"/>
    </row>
    <row r="5159" spans="1:27" x14ac:dyDescent="0.25">
      <c r="A5159"/>
      <c r="AA5159"/>
    </row>
    <row r="5160" spans="1:27" x14ac:dyDescent="0.25">
      <c r="A5160"/>
      <c r="AA5160"/>
    </row>
    <row r="5161" spans="1:27" x14ac:dyDescent="0.25">
      <c r="A5161"/>
      <c r="AA5161"/>
    </row>
    <row r="5162" spans="1:27" x14ac:dyDescent="0.25">
      <c r="A5162"/>
      <c r="AA5162"/>
    </row>
    <row r="5163" spans="1:27" x14ac:dyDescent="0.25">
      <c r="A5163"/>
      <c r="AA5163"/>
    </row>
    <row r="5164" spans="1:27" x14ac:dyDescent="0.25">
      <c r="A5164"/>
      <c r="AA5164"/>
    </row>
    <row r="5165" spans="1:27" x14ac:dyDescent="0.25">
      <c r="A5165"/>
      <c r="AA5165"/>
    </row>
    <row r="5166" spans="1:27" x14ac:dyDescent="0.25">
      <c r="A5166"/>
      <c r="AA5166"/>
    </row>
    <row r="5167" spans="1:27" x14ac:dyDescent="0.25">
      <c r="A5167"/>
      <c r="AA5167"/>
    </row>
    <row r="5168" spans="1:27" x14ac:dyDescent="0.25">
      <c r="A5168"/>
      <c r="AA5168"/>
    </row>
    <row r="5169" spans="1:27" x14ac:dyDescent="0.25">
      <c r="A5169"/>
      <c r="AA5169"/>
    </row>
    <row r="5170" spans="1:27" x14ac:dyDescent="0.25">
      <c r="A5170"/>
      <c r="AA5170"/>
    </row>
    <row r="5171" spans="1:27" x14ac:dyDescent="0.25">
      <c r="A5171"/>
      <c r="AA5171"/>
    </row>
    <row r="5172" spans="1:27" x14ac:dyDescent="0.25">
      <c r="A5172"/>
      <c r="AA5172"/>
    </row>
    <row r="5173" spans="1:27" x14ac:dyDescent="0.25">
      <c r="A5173"/>
      <c r="AA5173"/>
    </row>
    <row r="5174" spans="1:27" x14ac:dyDescent="0.25">
      <c r="A5174"/>
      <c r="AA5174"/>
    </row>
    <row r="5175" spans="1:27" x14ac:dyDescent="0.25">
      <c r="A5175"/>
      <c r="AA5175"/>
    </row>
    <row r="5176" spans="1:27" x14ac:dyDescent="0.25">
      <c r="A5176"/>
      <c r="AA5176"/>
    </row>
    <row r="5177" spans="1:27" x14ac:dyDescent="0.25">
      <c r="A5177"/>
      <c r="AA5177"/>
    </row>
    <row r="5178" spans="1:27" x14ac:dyDescent="0.25">
      <c r="A5178"/>
      <c r="AA5178"/>
    </row>
    <row r="5179" spans="1:27" x14ac:dyDescent="0.25">
      <c r="A5179"/>
      <c r="AA5179"/>
    </row>
    <row r="5180" spans="1:27" x14ac:dyDescent="0.25">
      <c r="A5180"/>
      <c r="AA5180"/>
    </row>
    <row r="5181" spans="1:27" x14ac:dyDescent="0.25">
      <c r="A5181"/>
      <c r="AA5181"/>
    </row>
    <row r="5182" spans="1:27" x14ac:dyDescent="0.25">
      <c r="A5182"/>
      <c r="AA5182"/>
    </row>
    <row r="5183" spans="1:27" x14ac:dyDescent="0.25">
      <c r="A5183"/>
      <c r="AA5183"/>
    </row>
    <row r="5184" spans="1:27" x14ac:dyDescent="0.25">
      <c r="A5184"/>
      <c r="AA5184"/>
    </row>
    <row r="5185" spans="1:27" x14ac:dyDescent="0.25">
      <c r="A5185"/>
      <c r="AA5185"/>
    </row>
    <row r="5186" spans="1:27" x14ac:dyDescent="0.25">
      <c r="A5186"/>
      <c r="AA5186"/>
    </row>
    <row r="5187" spans="1:27" x14ac:dyDescent="0.25">
      <c r="A5187"/>
      <c r="AA5187"/>
    </row>
    <row r="5188" spans="1:27" x14ac:dyDescent="0.25">
      <c r="A5188"/>
      <c r="AA5188"/>
    </row>
    <row r="5189" spans="1:27" x14ac:dyDescent="0.25">
      <c r="A5189"/>
      <c r="AA5189"/>
    </row>
    <row r="5190" spans="1:27" x14ac:dyDescent="0.25">
      <c r="A5190"/>
      <c r="AA5190"/>
    </row>
    <row r="5191" spans="1:27" x14ac:dyDescent="0.25">
      <c r="A5191"/>
      <c r="AA5191"/>
    </row>
    <row r="5192" spans="1:27" x14ac:dyDescent="0.25">
      <c r="A5192"/>
      <c r="AA5192"/>
    </row>
    <row r="5193" spans="1:27" x14ac:dyDescent="0.25">
      <c r="A5193"/>
      <c r="AA5193"/>
    </row>
    <row r="5194" spans="1:27" x14ac:dyDescent="0.25">
      <c r="A5194"/>
      <c r="AA5194"/>
    </row>
    <row r="5195" spans="1:27" x14ac:dyDescent="0.25">
      <c r="A5195"/>
      <c r="AA5195"/>
    </row>
    <row r="5196" spans="1:27" x14ac:dyDescent="0.25">
      <c r="A5196"/>
      <c r="AA5196"/>
    </row>
    <row r="5197" spans="1:27" x14ac:dyDescent="0.25">
      <c r="A5197"/>
      <c r="AA5197"/>
    </row>
    <row r="5198" spans="1:27" x14ac:dyDescent="0.25">
      <c r="A5198"/>
      <c r="AA5198"/>
    </row>
    <row r="5199" spans="1:27" x14ac:dyDescent="0.25">
      <c r="A5199"/>
      <c r="AA5199"/>
    </row>
    <row r="5200" spans="1:27" x14ac:dyDescent="0.25">
      <c r="A5200"/>
      <c r="AA5200"/>
    </row>
    <row r="5201" spans="1:27" x14ac:dyDescent="0.25">
      <c r="A5201"/>
      <c r="AA5201"/>
    </row>
    <row r="5202" spans="1:27" x14ac:dyDescent="0.25">
      <c r="A5202"/>
      <c r="AA5202"/>
    </row>
    <row r="5203" spans="1:27" x14ac:dyDescent="0.25">
      <c r="A5203"/>
      <c r="AA5203"/>
    </row>
    <row r="5204" spans="1:27" x14ac:dyDescent="0.25">
      <c r="A5204"/>
      <c r="AA5204"/>
    </row>
    <row r="5205" spans="1:27" x14ac:dyDescent="0.25">
      <c r="A5205"/>
      <c r="AA5205"/>
    </row>
    <row r="5206" spans="1:27" x14ac:dyDescent="0.25">
      <c r="A5206"/>
      <c r="AA5206"/>
    </row>
    <row r="5207" spans="1:27" x14ac:dyDescent="0.25">
      <c r="A5207"/>
      <c r="AA5207"/>
    </row>
    <row r="5208" spans="1:27" x14ac:dyDescent="0.25">
      <c r="A5208"/>
      <c r="AA5208"/>
    </row>
    <row r="5209" spans="1:27" x14ac:dyDescent="0.25">
      <c r="A5209"/>
      <c r="AA5209"/>
    </row>
    <row r="5210" spans="1:27" x14ac:dyDescent="0.25">
      <c r="A5210"/>
      <c r="AA5210"/>
    </row>
    <row r="5211" spans="1:27" x14ac:dyDescent="0.25">
      <c r="A5211"/>
      <c r="AA5211"/>
    </row>
    <row r="5212" spans="1:27" x14ac:dyDescent="0.25">
      <c r="A5212"/>
      <c r="AA5212"/>
    </row>
    <row r="5213" spans="1:27" x14ac:dyDescent="0.25">
      <c r="A5213"/>
      <c r="AA5213"/>
    </row>
    <row r="5214" spans="1:27" x14ac:dyDescent="0.25">
      <c r="A5214"/>
      <c r="AA5214"/>
    </row>
    <row r="5215" spans="1:27" x14ac:dyDescent="0.25">
      <c r="A5215"/>
      <c r="AA5215"/>
    </row>
    <row r="5216" spans="1:27" x14ac:dyDescent="0.25">
      <c r="A5216"/>
      <c r="AA5216"/>
    </row>
    <row r="5217" spans="1:27" x14ac:dyDescent="0.25">
      <c r="A5217"/>
      <c r="AA5217"/>
    </row>
    <row r="5218" spans="1:27" x14ac:dyDescent="0.25">
      <c r="A5218"/>
      <c r="AA5218"/>
    </row>
    <row r="5219" spans="1:27" x14ac:dyDescent="0.25">
      <c r="A5219"/>
      <c r="AA5219"/>
    </row>
    <row r="5220" spans="1:27" x14ac:dyDescent="0.25">
      <c r="A5220"/>
      <c r="AA5220"/>
    </row>
    <row r="5221" spans="1:27" x14ac:dyDescent="0.25">
      <c r="A5221"/>
      <c r="AA5221"/>
    </row>
    <row r="5222" spans="1:27" x14ac:dyDescent="0.25">
      <c r="A5222"/>
      <c r="AA5222"/>
    </row>
    <row r="5223" spans="1:27" x14ac:dyDescent="0.25">
      <c r="A5223"/>
      <c r="AA5223"/>
    </row>
    <row r="5224" spans="1:27" x14ac:dyDescent="0.25">
      <c r="A5224"/>
      <c r="AA5224"/>
    </row>
    <row r="5225" spans="1:27" x14ac:dyDescent="0.25">
      <c r="A5225"/>
      <c r="AA5225"/>
    </row>
    <row r="5226" spans="1:27" x14ac:dyDescent="0.25">
      <c r="A5226"/>
      <c r="AA5226"/>
    </row>
    <row r="5227" spans="1:27" x14ac:dyDescent="0.25">
      <c r="A5227"/>
      <c r="AA5227"/>
    </row>
    <row r="5228" spans="1:27" x14ac:dyDescent="0.25">
      <c r="A5228"/>
      <c r="AA5228"/>
    </row>
    <row r="5229" spans="1:27" x14ac:dyDescent="0.25">
      <c r="A5229"/>
      <c r="AA5229"/>
    </row>
    <row r="5230" spans="1:27" x14ac:dyDescent="0.25">
      <c r="A5230"/>
      <c r="AA5230"/>
    </row>
    <row r="5231" spans="1:27" x14ac:dyDescent="0.25">
      <c r="A5231"/>
      <c r="AA5231"/>
    </row>
    <row r="5232" spans="1:27" x14ac:dyDescent="0.25">
      <c r="A5232"/>
      <c r="AA5232"/>
    </row>
    <row r="5233" spans="1:27" x14ac:dyDescent="0.25">
      <c r="A5233"/>
      <c r="AA5233"/>
    </row>
    <row r="5234" spans="1:27" x14ac:dyDescent="0.25">
      <c r="A5234"/>
      <c r="AA5234"/>
    </row>
    <row r="5235" spans="1:27" x14ac:dyDescent="0.25">
      <c r="A5235"/>
      <c r="AA5235"/>
    </row>
    <row r="5236" spans="1:27" x14ac:dyDescent="0.25">
      <c r="A5236"/>
      <c r="AA5236"/>
    </row>
    <row r="5237" spans="1:27" x14ac:dyDescent="0.25">
      <c r="A5237"/>
      <c r="AA5237"/>
    </row>
    <row r="5238" spans="1:27" x14ac:dyDescent="0.25">
      <c r="A5238"/>
      <c r="AA5238"/>
    </row>
    <row r="5239" spans="1:27" x14ac:dyDescent="0.25">
      <c r="A5239"/>
      <c r="AA5239"/>
    </row>
    <row r="5240" spans="1:27" x14ac:dyDescent="0.25">
      <c r="A5240"/>
      <c r="AA5240"/>
    </row>
    <row r="5241" spans="1:27" x14ac:dyDescent="0.25">
      <c r="A5241"/>
      <c r="AA5241"/>
    </row>
    <row r="5242" spans="1:27" x14ac:dyDescent="0.25">
      <c r="A5242"/>
      <c r="AA5242"/>
    </row>
    <row r="5243" spans="1:27" x14ac:dyDescent="0.25">
      <c r="A5243"/>
      <c r="AA5243"/>
    </row>
    <row r="5244" spans="1:27" x14ac:dyDescent="0.25">
      <c r="A5244"/>
      <c r="AA5244"/>
    </row>
    <row r="5245" spans="1:27" x14ac:dyDescent="0.25">
      <c r="A5245"/>
      <c r="AA5245"/>
    </row>
    <row r="5246" spans="1:27" x14ac:dyDescent="0.25">
      <c r="A5246"/>
      <c r="AA5246"/>
    </row>
    <row r="5247" spans="1:27" x14ac:dyDescent="0.25">
      <c r="A5247"/>
      <c r="AA5247"/>
    </row>
    <row r="5248" spans="1:27" x14ac:dyDescent="0.25">
      <c r="A5248"/>
      <c r="AA5248"/>
    </row>
    <row r="5249" spans="1:27" x14ac:dyDescent="0.25">
      <c r="A5249"/>
      <c r="AA5249"/>
    </row>
    <row r="5250" spans="1:27" x14ac:dyDescent="0.25">
      <c r="A5250"/>
      <c r="AA5250"/>
    </row>
    <row r="5251" spans="1:27" x14ac:dyDescent="0.25">
      <c r="A5251"/>
      <c r="AA5251"/>
    </row>
    <row r="5252" spans="1:27" x14ac:dyDescent="0.25">
      <c r="A5252"/>
      <c r="AA5252"/>
    </row>
    <row r="5253" spans="1:27" x14ac:dyDescent="0.25">
      <c r="A5253"/>
      <c r="AA5253"/>
    </row>
    <row r="5254" spans="1:27" x14ac:dyDescent="0.25">
      <c r="A5254"/>
      <c r="AA5254"/>
    </row>
    <row r="5255" spans="1:27" x14ac:dyDescent="0.25">
      <c r="A5255"/>
      <c r="AA5255"/>
    </row>
    <row r="5256" spans="1:27" x14ac:dyDescent="0.25">
      <c r="A5256"/>
      <c r="AA5256"/>
    </row>
    <row r="5257" spans="1:27" x14ac:dyDescent="0.25">
      <c r="A5257"/>
      <c r="AA5257"/>
    </row>
    <row r="5258" spans="1:27" x14ac:dyDescent="0.25">
      <c r="A5258"/>
      <c r="AA5258"/>
    </row>
    <row r="5259" spans="1:27" x14ac:dyDescent="0.25">
      <c r="A5259"/>
      <c r="AA5259"/>
    </row>
    <row r="5260" spans="1:27" x14ac:dyDescent="0.25">
      <c r="A5260"/>
      <c r="AA5260"/>
    </row>
    <row r="5261" spans="1:27" x14ac:dyDescent="0.25">
      <c r="A5261"/>
      <c r="AA5261"/>
    </row>
    <row r="5262" spans="1:27" x14ac:dyDescent="0.25">
      <c r="A5262"/>
      <c r="AA5262"/>
    </row>
    <row r="5263" spans="1:27" x14ac:dyDescent="0.25">
      <c r="A5263"/>
      <c r="AA5263"/>
    </row>
    <row r="5264" spans="1:27" x14ac:dyDescent="0.25">
      <c r="A5264"/>
      <c r="AA5264"/>
    </row>
    <row r="5265" spans="1:27" x14ac:dyDescent="0.25">
      <c r="A5265"/>
      <c r="AA5265"/>
    </row>
    <row r="5266" spans="1:27" x14ac:dyDescent="0.25">
      <c r="A5266"/>
      <c r="AA5266"/>
    </row>
    <row r="5267" spans="1:27" x14ac:dyDescent="0.25">
      <c r="A5267"/>
      <c r="AA5267"/>
    </row>
    <row r="5268" spans="1:27" x14ac:dyDescent="0.25">
      <c r="A5268"/>
      <c r="AA5268"/>
    </row>
    <row r="5269" spans="1:27" x14ac:dyDescent="0.25">
      <c r="A5269"/>
      <c r="AA5269"/>
    </row>
    <row r="5270" spans="1:27" x14ac:dyDescent="0.25">
      <c r="A5270"/>
      <c r="AA5270"/>
    </row>
    <row r="5271" spans="1:27" x14ac:dyDescent="0.25">
      <c r="A5271"/>
      <c r="AA5271"/>
    </row>
    <row r="5272" spans="1:27" x14ac:dyDescent="0.25">
      <c r="A5272"/>
      <c r="AA5272"/>
    </row>
    <row r="5273" spans="1:27" x14ac:dyDescent="0.25">
      <c r="A5273"/>
      <c r="AA5273"/>
    </row>
    <row r="5274" spans="1:27" x14ac:dyDescent="0.25">
      <c r="A5274"/>
      <c r="AA5274"/>
    </row>
    <row r="5275" spans="1:27" x14ac:dyDescent="0.25">
      <c r="A5275"/>
      <c r="AA5275"/>
    </row>
    <row r="5276" spans="1:27" x14ac:dyDescent="0.25">
      <c r="A5276"/>
      <c r="AA5276"/>
    </row>
    <row r="5277" spans="1:27" x14ac:dyDescent="0.25">
      <c r="A5277"/>
      <c r="AA5277"/>
    </row>
    <row r="5278" spans="1:27" x14ac:dyDescent="0.25">
      <c r="A5278"/>
      <c r="AA5278"/>
    </row>
    <row r="5279" spans="1:27" x14ac:dyDescent="0.25">
      <c r="A5279"/>
      <c r="AA5279"/>
    </row>
    <row r="5280" spans="1:27" x14ac:dyDescent="0.25">
      <c r="A5280"/>
      <c r="AA5280"/>
    </row>
    <row r="5281" spans="1:27" x14ac:dyDescent="0.25">
      <c r="A5281"/>
      <c r="AA5281"/>
    </row>
    <row r="5282" spans="1:27" x14ac:dyDescent="0.25">
      <c r="A5282"/>
      <c r="AA5282"/>
    </row>
    <row r="5283" spans="1:27" x14ac:dyDescent="0.25">
      <c r="A5283"/>
      <c r="AA5283"/>
    </row>
    <row r="5284" spans="1:27" x14ac:dyDescent="0.25">
      <c r="A5284"/>
      <c r="AA5284"/>
    </row>
    <row r="5285" spans="1:27" x14ac:dyDescent="0.25">
      <c r="A5285"/>
      <c r="AA5285"/>
    </row>
    <row r="5286" spans="1:27" x14ac:dyDescent="0.25">
      <c r="A5286"/>
      <c r="AA5286"/>
    </row>
    <row r="5287" spans="1:27" x14ac:dyDescent="0.25">
      <c r="A5287"/>
      <c r="AA5287"/>
    </row>
    <row r="5288" spans="1:27" x14ac:dyDescent="0.25">
      <c r="A5288"/>
      <c r="AA5288"/>
    </row>
    <row r="5289" spans="1:27" x14ac:dyDescent="0.25">
      <c r="A5289"/>
      <c r="AA5289"/>
    </row>
    <row r="5290" spans="1:27" x14ac:dyDescent="0.25">
      <c r="A5290"/>
      <c r="AA5290"/>
    </row>
    <row r="5291" spans="1:27" x14ac:dyDescent="0.25">
      <c r="A5291"/>
      <c r="AA5291"/>
    </row>
    <row r="5292" spans="1:27" x14ac:dyDescent="0.25">
      <c r="A5292"/>
      <c r="AA5292"/>
    </row>
    <row r="5293" spans="1:27" x14ac:dyDescent="0.25">
      <c r="A5293"/>
      <c r="AA5293"/>
    </row>
    <row r="5294" spans="1:27" x14ac:dyDescent="0.25">
      <c r="A5294"/>
      <c r="AA5294"/>
    </row>
    <row r="5295" spans="1:27" x14ac:dyDescent="0.25">
      <c r="A5295"/>
      <c r="AA5295"/>
    </row>
    <row r="5296" spans="1:27" x14ac:dyDescent="0.25">
      <c r="A5296"/>
      <c r="AA5296"/>
    </row>
    <row r="5297" spans="1:27" x14ac:dyDescent="0.25">
      <c r="A5297"/>
      <c r="AA5297"/>
    </row>
    <row r="5298" spans="1:27" x14ac:dyDescent="0.25">
      <c r="A5298"/>
      <c r="AA5298"/>
    </row>
    <row r="5299" spans="1:27" x14ac:dyDescent="0.25">
      <c r="A5299"/>
      <c r="AA5299"/>
    </row>
    <row r="5300" spans="1:27" x14ac:dyDescent="0.25">
      <c r="A5300"/>
      <c r="AA5300"/>
    </row>
    <row r="5301" spans="1:27" x14ac:dyDescent="0.25">
      <c r="A5301"/>
      <c r="AA5301"/>
    </row>
    <row r="5302" spans="1:27" x14ac:dyDescent="0.25">
      <c r="A5302"/>
      <c r="AA5302"/>
    </row>
    <row r="5303" spans="1:27" x14ac:dyDescent="0.25">
      <c r="A5303"/>
      <c r="AA5303"/>
    </row>
    <row r="5304" spans="1:27" x14ac:dyDescent="0.25">
      <c r="A5304"/>
      <c r="AA5304"/>
    </row>
    <row r="5305" spans="1:27" x14ac:dyDescent="0.25">
      <c r="A5305"/>
      <c r="AA5305"/>
    </row>
    <row r="5306" spans="1:27" x14ac:dyDescent="0.25">
      <c r="A5306"/>
      <c r="AA5306"/>
    </row>
    <row r="5307" spans="1:27" x14ac:dyDescent="0.25">
      <c r="A5307"/>
      <c r="AA5307"/>
    </row>
    <row r="5308" spans="1:27" x14ac:dyDescent="0.25">
      <c r="A5308"/>
      <c r="AA5308"/>
    </row>
    <row r="5309" spans="1:27" x14ac:dyDescent="0.25">
      <c r="A5309"/>
      <c r="AA5309"/>
    </row>
    <row r="5310" spans="1:27" x14ac:dyDescent="0.25">
      <c r="A5310"/>
      <c r="AA5310"/>
    </row>
    <row r="5311" spans="1:27" x14ac:dyDescent="0.25">
      <c r="A5311"/>
      <c r="AA5311"/>
    </row>
    <row r="5312" spans="1:27" x14ac:dyDescent="0.25">
      <c r="A5312"/>
      <c r="AA5312"/>
    </row>
    <row r="5313" spans="1:27" x14ac:dyDescent="0.25">
      <c r="A5313"/>
      <c r="AA5313"/>
    </row>
    <row r="5314" spans="1:27" x14ac:dyDescent="0.25">
      <c r="A5314"/>
      <c r="AA5314"/>
    </row>
    <row r="5315" spans="1:27" x14ac:dyDescent="0.25">
      <c r="A5315"/>
      <c r="AA5315"/>
    </row>
    <row r="5316" spans="1:27" x14ac:dyDescent="0.25">
      <c r="A5316"/>
      <c r="AA5316"/>
    </row>
    <row r="5317" spans="1:27" x14ac:dyDescent="0.25">
      <c r="A5317"/>
      <c r="AA5317"/>
    </row>
    <row r="5318" spans="1:27" x14ac:dyDescent="0.25">
      <c r="A5318"/>
      <c r="AA5318"/>
    </row>
    <row r="5319" spans="1:27" x14ac:dyDescent="0.25">
      <c r="A5319"/>
      <c r="AA5319"/>
    </row>
    <row r="5320" spans="1:27" x14ac:dyDescent="0.25">
      <c r="A5320"/>
      <c r="AA5320"/>
    </row>
    <row r="5321" spans="1:27" x14ac:dyDescent="0.25">
      <c r="A5321"/>
      <c r="AA5321"/>
    </row>
    <row r="5322" spans="1:27" x14ac:dyDescent="0.25">
      <c r="A5322"/>
      <c r="AA5322"/>
    </row>
    <row r="5323" spans="1:27" x14ac:dyDescent="0.25">
      <c r="A5323"/>
      <c r="AA5323"/>
    </row>
    <row r="5324" spans="1:27" x14ac:dyDescent="0.25">
      <c r="A5324"/>
      <c r="AA5324"/>
    </row>
    <row r="5325" spans="1:27" x14ac:dyDescent="0.25">
      <c r="A5325"/>
      <c r="AA5325"/>
    </row>
    <row r="5326" spans="1:27" x14ac:dyDescent="0.25">
      <c r="A5326"/>
      <c r="AA5326"/>
    </row>
    <row r="5327" spans="1:27" x14ac:dyDescent="0.25">
      <c r="A5327"/>
      <c r="AA5327"/>
    </row>
    <row r="5328" spans="1:27" x14ac:dyDescent="0.25">
      <c r="A5328"/>
      <c r="AA5328"/>
    </row>
    <row r="5329" spans="1:27" x14ac:dyDescent="0.25">
      <c r="A5329"/>
      <c r="AA5329"/>
    </row>
    <row r="5330" spans="1:27" x14ac:dyDescent="0.25">
      <c r="A5330"/>
      <c r="AA5330"/>
    </row>
    <row r="5331" spans="1:27" x14ac:dyDescent="0.25">
      <c r="A5331"/>
      <c r="AA5331"/>
    </row>
    <row r="5332" spans="1:27" x14ac:dyDescent="0.25">
      <c r="A5332"/>
      <c r="AA5332"/>
    </row>
    <row r="5333" spans="1:27" x14ac:dyDescent="0.25">
      <c r="A5333"/>
      <c r="AA5333"/>
    </row>
    <row r="5334" spans="1:27" x14ac:dyDescent="0.25">
      <c r="A5334"/>
      <c r="AA5334"/>
    </row>
    <row r="5335" spans="1:27" x14ac:dyDescent="0.25">
      <c r="A5335"/>
      <c r="AA5335"/>
    </row>
    <row r="5336" spans="1:27" x14ac:dyDescent="0.25">
      <c r="A5336"/>
      <c r="AA5336"/>
    </row>
    <row r="5337" spans="1:27" x14ac:dyDescent="0.25">
      <c r="A5337"/>
      <c r="AA5337"/>
    </row>
    <row r="5338" spans="1:27" x14ac:dyDescent="0.25">
      <c r="A5338"/>
      <c r="AA5338"/>
    </row>
    <row r="5339" spans="1:27" x14ac:dyDescent="0.25">
      <c r="A5339"/>
      <c r="AA5339"/>
    </row>
    <row r="5340" spans="1:27" x14ac:dyDescent="0.25">
      <c r="A5340"/>
      <c r="AA5340"/>
    </row>
    <row r="5341" spans="1:27" x14ac:dyDescent="0.25">
      <c r="A5341"/>
      <c r="AA5341"/>
    </row>
    <row r="5342" spans="1:27" x14ac:dyDescent="0.25">
      <c r="A5342"/>
      <c r="AA5342"/>
    </row>
    <row r="5343" spans="1:27" x14ac:dyDescent="0.25">
      <c r="A5343"/>
      <c r="AA5343"/>
    </row>
    <row r="5344" spans="1:27" x14ac:dyDescent="0.25">
      <c r="A5344"/>
      <c r="AA5344"/>
    </row>
    <row r="5345" spans="1:27" x14ac:dyDescent="0.25">
      <c r="A5345"/>
      <c r="AA5345"/>
    </row>
    <row r="5346" spans="1:27" x14ac:dyDescent="0.25">
      <c r="A5346"/>
      <c r="AA5346"/>
    </row>
    <row r="5347" spans="1:27" x14ac:dyDescent="0.25">
      <c r="A5347"/>
      <c r="AA5347"/>
    </row>
    <row r="5348" spans="1:27" x14ac:dyDescent="0.25">
      <c r="A5348"/>
      <c r="AA5348"/>
    </row>
    <row r="5349" spans="1:27" x14ac:dyDescent="0.25">
      <c r="A5349"/>
      <c r="AA5349"/>
    </row>
    <row r="5350" spans="1:27" x14ac:dyDescent="0.25">
      <c r="A5350"/>
      <c r="AA5350"/>
    </row>
    <row r="5351" spans="1:27" x14ac:dyDescent="0.25">
      <c r="A5351"/>
      <c r="AA5351"/>
    </row>
    <row r="5352" spans="1:27" x14ac:dyDescent="0.25">
      <c r="A5352"/>
      <c r="AA5352"/>
    </row>
    <row r="5353" spans="1:27" x14ac:dyDescent="0.25">
      <c r="A5353"/>
      <c r="AA5353"/>
    </row>
    <row r="5354" spans="1:27" x14ac:dyDescent="0.25">
      <c r="A5354"/>
      <c r="AA5354"/>
    </row>
    <row r="5355" spans="1:27" x14ac:dyDescent="0.25">
      <c r="A5355"/>
      <c r="AA5355"/>
    </row>
    <row r="5356" spans="1:27" x14ac:dyDescent="0.25">
      <c r="A5356"/>
      <c r="AA5356"/>
    </row>
    <row r="5357" spans="1:27" x14ac:dyDescent="0.25">
      <c r="A5357"/>
      <c r="AA5357"/>
    </row>
    <row r="5358" spans="1:27" x14ac:dyDescent="0.25">
      <c r="A5358"/>
      <c r="AA5358"/>
    </row>
    <row r="5359" spans="1:27" x14ac:dyDescent="0.25">
      <c r="A5359"/>
      <c r="AA5359"/>
    </row>
    <row r="5360" spans="1:27" x14ac:dyDescent="0.25">
      <c r="A5360"/>
      <c r="AA5360"/>
    </row>
    <row r="5361" spans="1:27" x14ac:dyDescent="0.25">
      <c r="A5361"/>
      <c r="AA5361"/>
    </row>
    <row r="5362" spans="1:27" x14ac:dyDescent="0.25">
      <c r="A5362"/>
      <c r="AA5362"/>
    </row>
    <row r="5363" spans="1:27" x14ac:dyDescent="0.25">
      <c r="A5363"/>
      <c r="AA5363"/>
    </row>
    <row r="5364" spans="1:27" x14ac:dyDescent="0.25">
      <c r="A5364"/>
      <c r="AA5364"/>
    </row>
    <row r="5365" spans="1:27" x14ac:dyDescent="0.25">
      <c r="A5365"/>
      <c r="AA5365"/>
    </row>
    <row r="5366" spans="1:27" x14ac:dyDescent="0.25">
      <c r="A5366"/>
      <c r="AA5366"/>
    </row>
    <row r="5367" spans="1:27" x14ac:dyDescent="0.25">
      <c r="A5367"/>
      <c r="AA5367"/>
    </row>
    <row r="5368" spans="1:27" x14ac:dyDescent="0.25">
      <c r="A5368"/>
      <c r="AA5368"/>
    </row>
    <row r="5369" spans="1:27" x14ac:dyDescent="0.25">
      <c r="A5369"/>
      <c r="AA5369"/>
    </row>
    <row r="5370" spans="1:27" x14ac:dyDescent="0.25">
      <c r="A5370"/>
      <c r="AA5370"/>
    </row>
    <row r="5371" spans="1:27" x14ac:dyDescent="0.25">
      <c r="A5371"/>
      <c r="AA5371"/>
    </row>
    <row r="5372" spans="1:27" x14ac:dyDescent="0.25">
      <c r="A5372"/>
      <c r="AA5372"/>
    </row>
    <row r="5373" spans="1:27" x14ac:dyDescent="0.25">
      <c r="A5373"/>
      <c r="AA5373"/>
    </row>
    <row r="5374" spans="1:27" x14ac:dyDescent="0.25">
      <c r="A5374"/>
      <c r="AA5374"/>
    </row>
    <row r="5375" spans="1:27" x14ac:dyDescent="0.25">
      <c r="A5375"/>
      <c r="AA5375"/>
    </row>
    <row r="5376" spans="1:27" x14ac:dyDescent="0.25">
      <c r="A5376"/>
      <c r="AA5376"/>
    </row>
    <row r="5377" spans="1:27" x14ac:dyDescent="0.25">
      <c r="A5377"/>
      <c r="AA5377"/>
    </row>
    <row r="5378" spans="1:27" x14ac:dyDescent="0.25">
      <c r="A5378"/>
      <c r="AA5378"/>
    </row>
    <row r="5379" spans="1:27" x14ac:dyDescent="0.25">
      <c r="A5379"/>
      <c r="AA5379"/>
    </row>
    <row r="5380" spans="1:27" x14ac:dyDescent="0.25">
      <c r="A5380"/>
      <c r="AA5380"/>
    </row>
    <row r="5381" spans="1:27" x14ac:dyDescent="0.25">
      <c r="A5381"/>
      <c r="AA5381"/>
    </row>
    <row r="5382" spans="1:27" x14ac:dyDescent="0.25">
      <c r="A5382"/>
      <c r="AA5382"/>
    </row>
    <row r="5383" spans="1:27" x14ac:dyDescent="0.25">
      <c r="A5383"/>
      <c r="AA5383"/>
    </row>
    <row r="5384" spans="1:27" x14ac:dyDescent="0.25">
      <c r="A5384"/>
      <c r="AA5384"/>
    </row>
    <row r="5385" spans="1:27" x14ac:dyDescent="0.25">
      <c r="A5385"/>
      <c r="AA5385"/>
    </row>
    <row r="5386" spans="1:27" x14ac:dyDescent="0.25">
      <c r="A5386"/>
      <c r="AA5386"/>
    </row>
    <row r="5387" spans="1:27" x14ac:dyDescent="0.25">
      <c r="A5387"/>
      <c r="AA5387"/>
    </row>
    <row r="5388" spans="1:27" x14ac:dyDescent="0.25">
      <c r="A5388"/>
      <c r="AA5388"/>
    </row>
    <row r="5389" spans="1:27" x14ac:dyDescent="0.25">
      <c r="A5389"/>
      <c r="AA5389"/>
    </row>
    <row r="5390" spans="1:27" x14ac:dyDescent="0.25">
      <c r="A5390"/>
      <c r="AA5390"/>
    </row>
    <row r="5391" spans="1:27" x14ac:dyDescent="0.25">
      <c r="A5391"/>
      <c r="AA5391"/>
    </row>
    <row r="5392" spans="1:27" x14ac:dyDescent="0.25">
      <c r="A5392"/>
      <c r="AA5392"/>
    </row>
    <row r="5393" spans="1:27" x14ac:dyDescent="0.25">
      <c r="A5393"/>
      <c r="AA5393"/>
    </row>
    <row r="5394" spans="1:27" x14ac:dyDescent="0.25">
      <c r="A5394"/>
      <c r="AA5394"/>
    </row>
    <row r="5395" spans="1:27" x14ac:dyDescent="0.25">
      <c r="A5395"/>
      <c r="AA5395"/>
    </row>
    <row r="5396" spans="1:27" x14ac:dyDescent="0.25">
      <c r="A5396"/>
      <c r="AA5396"/>
    </row>
    <row r="5397" spans="1:27" x14ac:dyDescent="0.25">
      <c r="A5397"/>
      <c r="AA5397"/>
    </row>
    <row r="5398" spans="1:27" x14ac:dyDescent="0.25">
      <c r="A5398"/>
      <c r="AA5398"/>
    </row>
    <row r="5399" spans="1:27" x14ac:dyDescent="0.25">
      <c r="A5399"/>
      <c r="AA5399"/>
    </row>
    <row r="5400" spans="1:27" x14ac:dyDescent="0.25">
      <c r="A5400"/>
      <c r="AA5400"/>
    </row>
    <row r="5401" spans="1:27" x14ac:dyDescent="0.25">
      <c r="A5401"/>
      <c r="AA5401"/>
    </row>
    <row r="5402" spans="1:27" x14ac:dyDescent="0.25">
      <c r="A5402"/>
      <c r="AA5402"/>
    </row>
    <row r="5403" spans="1:27" x14ac:dyDescent="0.25">
      <c r="A5403"/>
      <c r="AA5403"/>
    </row>
    <row r="5404" spans="1:27" x14ac:dyDescent="0.25">
      <c r="A5404"/>
      <c r="AA5404"/>
    </row>
    <row r="5405" spans="1:27" x14ac:dyDescent="0.25">
      <c r="A5405"/>
      <c r="AA5405"/>
    </row>
    <row r="5406" spans="1:27" x14ac:dyDescent="0.25">
      <c r="A5406"/>
      <c r="AA5406"/>
    </row>
    <row r="5407" spans="1:27" x14ac:dyDescent="0.25">
      <c r="A5407"/>
      <c r="AA5407"/>
    </row>
    <row r="5408" spans="1:27" x14ac:dyDescent="0.25">
      <c r="A5408"/>
      <c r="AA5408"/>
    </row>
    <row r="5409" spans="1:27" x14ac:dyDescent="0.25">
      <c r="A5409"/>
      <c r="AA5409"/>
    </row>
    <row r="5410" spans="1:27" x14ac:dyDescent="0.25">
      <c r="A5410"/>
      <c r="AA5410"/>
    </row>
    <row r="5411" spans="1:27" x14ac:dyDescent="0.25">
      <c r="A5411"/>
      <c r="AA5411"/>
    </row>
    <row r="5412" spans="1:27" x14ac:dyDescent="0.25">
      <c r="A5412"/>
      <c r="AA5412"/>
    </row>
    <row r="5413" spans="1:27" x14ac:dyDescent="0.25">
      <c r="A5413"/>
      <c r="AA5413"/>
    </row>
    <row r="5414" spans="1:27" x14ac:dyDescent="0.25">
      <c r="A5414"/>
      <c r="AA5414"/>
    </row>
    <row r="5415" spans="1:27" x14ac:dyDescent="0.25">
      <c r="A5415"/>
      <c r="AA5415"/>
    </row>
    <row r="5416" spans="1:27" x14ac:dyDescent="0.25">
      <c r="A5416"/>
      <c r="AA5416"/>
    </row>
    <row r="5417" spans="1:27" x14ac:dyDescent="0.25">
      <c r="A5417"/>
      <c r="AA5417"/>
    </row>
    <row r="5418" spans="1:27" x14ac:dyDescent="0.25">
      <c r="A5418"/>
      <c r="AA5418"/>
    </row>
    <row r="5419" spans="1:27" x14ac:dyDescent="0.25">
      <c r="A5419"/>
      <c r="AA5419"/>
    </row>
    <row r="5420" spans="1:27" x14ac:dyDescent="0.25">
      <c r="A5420"/>
      <c r="AA5420"/>
    </row>
    <row r="5421" spans="1:27" x14ac:dyDescent="0.25">
      <c r="A5421"/>
      <c r="AA5421"/>
    </row>
    <row r="5422" spans="1:27" x14ac:dyDescent="0.25">
      <c r="A5422"/>
      <c r="AA5422"/>
    </row>
    <row r="5423" spans="1:27" x14ac:dyDescent="0.25">
      <c r="A5423"/>
      <c r="AA5423"/>
    </row>
    <row r="5424" spans="1:27" x14ac:dyDescent="0.25">
      <c r="A5424"/>
      <c r="AA5424"/>
    </row>
    <row r="5425" spans="1:27" x14ac:dyDescent="0.25">
      <c r="A5425"/>
      <c r="AA5425"/>
    </row>
    <row r="5426" spans="1:27" x14ac:dyDescent="0.25">
      <c r="A5426"/>
      <c r="AA5426"/>
    </row>
    <row r="5427" spans="1:27" x14ac:dyDescent="0.25">
      <c r="A5427"/>
      <c r="AA5427"/>
    </row>
    <row r="5428" spans="1:27" x14ac:dyDescent="0.25">
      <c r="A5428"/>
      <c r="AA5428"/>
    </row>
    <row r="5429" spans="1:27" x14ac:dyDescent="0.25">
      <c r="A5429"/>
      <c r="AA5429"/>
    </row>
    <row r="5430" spans="1:27" x14ac:dyDescent="0.25">
      <c r="A5430"/>
      <c r="AA5430"/>
    </row>
    <row r="5431" spans="1:27" x14ac:dyDescent="0.25">
      <c r="A5431"/>
      <c r="AA5431"/>
    </row>
    <row r="5432" spans="1:27" x14ac:dyDescent="0.25">
      <c r="A5432"/>
      <c r="AA5432"/>
    </row>
    <row r="5433" spans="1:27" x14ac:dyDescent="0.25">
      <c r="A5433"/>
      <c r="AA5433"/>
    </row>
    <row r="5434" spans="1:27" x14ac:dyDescent="0.25">
      <c r="A5434"/>
      <c r="AA5434"/>
    </row>
    <row r="5435" spans="1:27" x14ac:dyDescent="0.25">
      <c r="A5435"/>
      <c r="AA5435"/>
    </row>
    <row r="5436" spans="1:27" x14ac:dyDescent="0.25">
      <c r="A5436"/>
      <c r="AA5436"/>
    </row>
    <row r="5437" spans="1:27" x14ac:dyDescent="0.25">
      <c r="A5437"/>
      <c r="AA5437"/>
    </row>
    <row r="5438" spans="1:27" x14ac:dyDescent="0.25">
      <c r="A5438"/>
      <c r="AA5438"/>
    </row>
    <row r="5439" spans="1:27" x14ac:dyDescent="0.25">
      <c r="A5439"/>
      <c r="AA5439"/>
    </row>
    <row r="5440" spans="1:27" x14ac:dyDescent="0.25">
      <c r="A5440"/>
      <c r="AA5440"/>
    </row>
    <row r="5441" spans="1:27" x14ac:dyDescent="0.25">
      <c r="A5441"/>
      <c r="AA5441"/>
    </row>
    <row r="5442" spans="1:27" x14ac:dyDescent="0.25">
      <c r="A5442"/>
      <c r="AA5442"/>
    </row>
    <row r="5443" spans="1:27" x14ac:dyDescent="0.25">
      <c r="A5443"/>
      <c r="AA5443"/>
    </row>
    <row r="5444" spans="1:27" x14ac:dyDescent="0.25">
      <c r="A5444"/>
      <c r="AA5444"/>
    </row>
    <row r="5445" spans="1:27" x14ac:dyDescent="0.25">
      <c r="A5445"/>
      <c r="AA5445"/>
    </row>
    <row r="5446" spans="1:27" x14ac:dyDescent="0.25">
      <c r="A5446"/>
      <c r="AA5446"/>
    </row>
    <row r="5447" spans="1:27" x14ac:dyDescent="0.25">
      <c r="A5447"/>
      <c r="AA5447"/>
    </row>
    <row r="5448" spans="1:27" x14ac:dyDescent="0.25">
      <c r="A5448"/>
      <c r="AA5448"/>
    </row>
    <row r="5449" spans="1:27" x14ac:dyDescent="0.25">
      <c r="A5449"/>
      <c r="AA5449"/>
    </row>
    <row r="5450" spans="1:27" x14ac:dyDescent="0.25">
      <c r="A5450"/>
      <c r="AA5450"/>
    </row>
    <row r="5451" spans="1:27" x14ac:dyDescent="0.25">
      <c r="A5451"/>
      <c r="AA5451"/>
    </row>
    <row r="5452" spans="1:27" x14ac:dyDescent="0.25">
      <c r="A5452"/>
      <c r="AA5452"/>
    </row>
    <row r="5453" spans="1:27" x14ac:dyDescent="0.25">
      <c r="A5453"/>
      <c r="AA5453"/>
    </row>
    <row r="5454" spans="1:27" x14ac:dyDescent="0.25">
      <c r="A5454"/>
      <c r="AA5454"/>
    </row>
    <row r="5455" spans="1:27" x14ac:dyDescent="0.25">
      <c r="A5455"/>
      <c r="AA5455"/>
    </row>
    <row r="5456" spans="1:27" x14ac:dyDescent="0.25">
      <c r="A5456"/>
      <c r="AA5456"/>
    </row>
    <row r="5457" spans="1:27" x14ac:dyDescent="0.25">
      <c r="A5457"/>
      <c r="AA5457"/>
    </row>
    <row r="5458" spans="1:27" x14ac:dyDescent="0.25">
      <c r="A5458"/>
      <c r="AA5458"/>
    </row>
    <row r="5459" spans="1:27" x14ac:dyDescent="0.25">
      <c r="A5459"/>
      <c r="AA5459"/>
    </row>
    <row r="5460" spans="1:27" x14ac:dyDescent="0.25">
      <c r="A5460"/>
      <c r="AA5460"/>
    </row>
    <row r="5461" spans="1:27" x14ac:dyDescent="0.25">
      <c r="A5461"/>
      <c r="AA5461"/>
    </row>
    <row r="5462" spans="1:27" x14ac:dyDescent="0.25">
      <c r="A5462"/>
      <c r="AA5462"/>
    </row>
    <row r="5463" spans="1:27" x14ac:dyDescent="0.25">
      <c r="A5463"/>
      <c r="AA5463"/>
    </row>
    <row r="5464" spans="1:27" x14ac:dyDescent="0.25">
      <c r="A5464"/>
      <c r="AA5464"/>
    </row>
    <row r="5465" spans="1:27" x14ac:dyDescent="0.25">
      <c r="A5465"/>
      <c r="AA5465"/>
    </row>
    <row r="5466" spans="1:27" x14ac:dyDescent="0.25">
      <c r="A5466"/>
      <c r="AA5466"/>
    </row>
    <row r="5467" spans="1:27" x14ac:dyDescent="0.25">
      <c r="A5467"/>
      <c r="AA5467"/>
    </row>
    <row r="5468" spans="1:27" x14ac:dyDescent="0.25">
      <c r="A5468"/>
      <c r="AA5468"/>
    </row>
    <row r="5469" spans="1:27" x14ac:dyDescent="0.25">
      <c r="A5469"/>
      <c r="AA5469"/>
    </row>
    <row r="5470" spans="1:27" x14ac:dyDescent="0.25">
      <c r="A5470"/>
      <c r="AA5470"/>
    </row>
    <row r="5471" spans="1:27" x14ac:dyDescent="0.25">
      <c r="A5471"/>
      <c r="AA5471"/>
    </row>
    <row r="5472" spans="1:27" x14ac:dyDescent="0.25">
      <c r="A5472"/>
      <c r="AA5472"/>
    </row>
    <row r="5473" spans="1:27" x14ac:dyDescent="0.25">
      <c r="A5473"/>
      <c r="AA5473"/>
    </row>
    <row r="5474" spans="1:27" x14ac:dyDescent="0.25">
      <c r="A5474"/>
      <c r="AA5474"/>
    </row>
    <row r="5475" spans="1:27" x14ac:dyDescent="0.25">
      <c r="A5475"/>
      <c r="AA5475"/>
    </row>
    <row r="5476" spans="1:27" x14ac:dyDescent="0.25">
      <c r="A5476"/>
      <c r="AA5476"/>
    </row>
    <row r="5477" spans="1:27" x14ac:dyDescent="0.25">
      <c r="A5477"/>
      <c r="AA5477"/>
    </row>
    <row r="5478" spans="1:27" x14ac:dyDescent="0.25">
      <c r="A5478"/>
      <c r="AA5478"/>
    </row>
    <row r="5479" spans="1:27" x14ac:dyDescent="0.25">
      <c r="A5479"/>
      <c r="AA5479"/>
    </row>
    <row r="5480" spans="1:27" x14ac:dyDescent="0.25">
      <c r="A5480"/>
      <c r="AA5480"/>
    </row>
    <row r="5481" spans="1:27" x14ac:dyDescent="0.25">
      <c r="A5481"/>
      <c r="AA5481"/>
    </row>
    <row r="5482" spans="1:27" x14ac:dyDescent="0.25">
      <c r="A5482"/>
      <c r="AA5482"/>
    </row>
    <row r="5483" spans="1:27" x14ac:dyDescent="0.25">
      <c r="A5483"/>
      <c r="AA5483"/>
    </row>
    <row r="5484" spans="1:27" x14ac:dyDescent="0.25">
      <c r="A5484"/>
      <c r="AA5484"/>
    </row>
    <row r="5485" spans="1:27" x14ac:dyDescent="0.25">
      <c r="A5485"/>
      <c r="AA5485"/>
    </row>
    <row r="5486" spans="1:27" x14ac:dyDescent="0.25">
      <c r="A5486"/>
      <c r="AA5486"/>
    </row>
    <row r="5487" spans="1:27" x14ac:dyDescent="0.25">
      <c r="A5487"/>
      <c r="AA5487"/>
    </row>
    <row r="5488" spans="1:27" x14ac:dyDescent="0.25">
      <c r="A5488"/>
      <c r="AA5488"/>
    </row>
    <row r="5489" spans="1:27" x14ac:dyDescent="0.25">
      <c r="A5489"/>
      <c r="AA5489"/>
    </row>
    <row r="5490" spans="1:27" x14ac:dyDescent="0.25">
      <c r="A5490"/>
      <c r="AA5490"/>
    </row>
    <row r="5491" spans="1:27" x14ac:dyDescent="0.25">
      <c r="A5491"/>
      <c r="AA5491"/>
    </row>
    <row r="5492" spans="1:27" x14ac:dyDescent="0.25">
      <c r="A5492"/>
      <c r="AA5492"/>
    </row>
    <row r="5493" spans="1:27" x14ac:dyDescent="0.25">
      <c r="A5493"/>
      <c r="AA5493"/>
    </row>
    <row r="5494" spans="1:27" x14ac:dyDescent="0.25">
      <c r="A5494"/>
      <c r="AA5494"/>
    </row>
    <row r="5495" spans="1:27" x14ac:dyDescent="0.25">
      <c r="A5495"/>
      <c r="AA5495"/>
    </row>
    <row r="5496" spans="1:27" x14ac:dyDescent="0.25">
      <c r="A5496"/>
      <c r="AA5496"/>
    </row>
    <row r="5497" spans="1:27" x14ac:dyDescent="0.25">
      <c r="A5497"/>
      <c r="AA5497"/>
    </row>
    <row r="5498" spans="1:27" x14ac:dyDescent="0.25">
      <c r="A5498"/>
      <c r="AA5498"/>
    </row>
    <row r="5499" spans="1:27" x14ac:dyDescent="0.25">
      <c r="A5499"/>
      <c r="AA5499"/>
    </row>
    <row r="5500" spans="1:27" x14ac:dyDescent="0.25">
      <c r="A5500"/>
      <c r="AA5500"/>
    </row>
    <row r="5501" spans="1:27" x14ac:dyDescent="0.25">
      <c r="A5501"/>
      <c r="AA5501"/>
    </row>
    <row r="5502" spans="1:27" x14ac:dyDescent="0.25">
      <c r="A5502"/>
      <c r="AA5502"/>
    </row>
    <row r="5503" spans="1:27" x14ac:dyDescent="0.25">
      <c r="A5503"/>
      <c r="AA5503"/>
    </row>
    <row r="5504" spans="1:27" x14ac:dyDescent="0.25">
      <c r="A5504"/>
      <c r="AA5504"/>
    </row>
    <row r="5505" spans="1:27" x14ac:dyDescent="0.25">
      <c r="A5505"/>
      <c r="AA5505"/>
    </row>
    <row r="5506" spans="1:27" x14ac:dyDescent="0.25">
      <c r="A5506"/>
      <c r="AA5506"/>
    </row>
    <row r="5507" spans="1:27" x14ac:dyDescent="0.25">
      <c r="A5507"/>
      <c r="AA5507"/>
    </row>
    <row r="5508" spans="1:27" x14ac:dyDescent="0.25">
      <c r="A5508"/>
      <c r="AA5508"/>
    </row>
    <row r="5509" spans="1:27" x14ac:dyDescent="0.25">
      <c r="A5509"/>
      <c r="AA5509"/>
    </row>
    <row r="5510" spans="1:27" x14ac:dyDescent="0.25">
      <c r="A5510"/>
      <c r="AA5510"/>
    </row>
    <row r="5511" spans="1:27" x14ac:dyDescent="0.25">
      <c r="A5511"/>
      <c r="AA5511"/>
    </row>
    <row r="5512" spans="1:27" x14ac:dyDescent="0.25">
      <c r="A5512"/>
      <c r="AA5512"/>
    </row>
    <row r="5513" spans="1:27" x14ac:dyDescent="0.25">
      <c r="A5513"/>
      <c r="AA5513"/>
    </row>
    <row r="5514" spans="1:27" x14ac:dyDescent="0.25">
      <c r="A5514"/>
      <c r="AA5514"/>
    </row>
    <row r="5515" spans="1:27" x14ac:dyDescent="0.25">
      <c r="A5515"/>
      <c r="AA5515"/>
    </row>
    <row r="5516" spans="1:27" x14ac:dyDescent="0.25">
      <c r="A5516"/>
      <c r="AA5516"/>
    </row>
    <row r="5517" spans="1:27" x14ac:dyDescent="0.25">
      <c r="A5517"/>
      <c r="AA5517"/>
    </row>
    <row r="5518" spans="1:27" x14ac:dyDescent="0.25">
      <c r="A5518"/>
      <c r="AA5518"/>
    </row>
    <row r="5519" spans="1:27" x14ac:dyDescent="0.25">
      <c r="A5519"/>
      <c r="AA5519"/>
    </row>
    <row r="5520" spans="1:27" x14ac:dyDescent="0.25">
      <c r="A5520"/>
      <c r="AA5520"/>
    </row>
    <row r="5521" spans="1:27" x14ac:dyDescent="0.25">
      <c r="A5521"/>
      <c r="AA5521"/>
    </row>
    <row r="5522" spans="1:27" x14ac:dyDescent="0.25">
      <c r="A5522"/>
      <c r="AA5522"/>
    </row>
    <row r="5523" spans="1:27" x14ac:dyDescent="0.25">
      <c r="A5523"/>
      <c r="AA5523"/>
    </row>
    <row r="5524" spans="1:27" x14ac:dyDescent="0.25">
      <c r="A5524"/>
      <c r="AA5524"/>
    </row>
    <row r="5525" spans="1:27" x14ac:dyDescent="0.25">
      <c r="A5525"/>
      <c r="AA5525"/>
    </row>
    <row r="5526" spans="1:27" x14ac:dyDescent="0.25">
      <c r="A5526"/>
      <c r="AA5526"/>
    </row>
    <row r="5527" spans="1:27" x14ac:dyDescent="0.25">
      <c r="A5527"/>
      <c r="AA5527"/>
    </row>
    <row r="5528" spans="1:27" x14ac:dyDescent="0.25">
      <c r="A5528"/>
      <c r="AA5528"/>
    </row>
    <row r="5529" spans="1:27" x14ac:dyDescent="0.25">
      <c r="A5529"/>
      <c r="AA5529"/>
    </row>
    <row r="5530" spans="1:27" x14ac:dyDescent="0.25">
      <c r="A5530"/>
      <c r="AA5530"/>
    </row>
    <row r="5531" spans="1:27" x14ac:dyDescent="0.25">
      <c r="A5531"/>
      <c r="AA5531"/>
    </row>
    <row r="5532" spans="1:27" x14ac:dyDescent="0.25">
      <c r="A5532"/>
      <c r="AA5532"/>
    </row>
    <row r="5533" spans="1:27" x14ac:dyDescent="0.25">
      <c r="A5533"/>
      <c r="AA5533"/>
    </row>
    <row r="5534" spans="1:27" x14ac:dyDescent="0.25">
      <c r="A5534"/>
      <c r="AA5534"/>
    </row>
    <row r="5535" spans="1:27" x14ac:dyDescent="0.25">
      <c r="A5535"/>
      <c r="AA5535"/>
    </row>
    <row r="5536" spans="1:27" x14ac:dyDescent="0.25">
      <c r="A5536"/>
      <c r="AA5536"/>
    </row>
    <row r="5537" spans="1:27" x14ac:dyDescent="0.25">
      <c r="A5537"/>
      <c r="AA5537"/>
    </row>
    <row r="5538" spans="1:27" x14ac:dyDescent="0.25">
      <c r="A5538"/>
      <c r="AA5538"/>
    </row>
    <row r="5539" spans="1:27" x14ac:dyDescent="0.25">
      <c r="A5539"/>
      <c r="AA5539"/>
    </row>
    <row r="5540" spans="1:27" x14ac:dyDescent="0.25">
      <c r="A5540"/>
      <c r="AA5540"/>
    </row>
    <row r="5541" spans="1:27" x14ac:dyDescent="0.25">
      <c r="A5541"/>
      <c r="AA5541"/>
    </row>
    <row r="5542" spans="1:27" x14ac:dyDescent="0.25">
      <c r="A5542"/>
      <c r="AA5542"/>
    </row>
    <row r="5543" spans="1:27" x14ac:dyDescent="0.25">
      <c r="A5543"/>
      <c r="AA5543"/>
    </row>
    <row r="5544" spans="1:27" x14ac:dyDescent="0.25">
      <c r="A5544"/>
      <c r="AA5544"/>
    </row>
    <row r="5545" spans="1:27" x14ac:dyDescent="0.25">
      <c r="A5545"/>
      <c r="AA5545"/>
    </row>
    <row r="5546" spans="1:27" x14ac:dyDescent="0.25">
      <c r="A5546"/>
      <c r="AA5546"/>
    </row>
    <row r="5547" spans="1:27" x14ac:dyDescent="0.25">
      <c r="A5547"/>
      <c r="AA5547"/>
    </row>
    <row r="5548" spans="1:27" x14ac:dyDescent="0.25">
      <c r="A5548"/>
      <c r="AA5548"/>
    </row>
    <row r="5549" spans="1:27" x14ac:dyDescent="0.25">
      <c r="A5549"/>
      <c r="AA5549"/>
    </row>
    <row r="5550" spans="1:27" x14ac:dyDescent="0.25">
      <c r="A5550"/>
      <c r="AA5550"/>
    </row>
    <row r="5551" spans="1:27" x14ac:dyDescent="0.25">
      <c r="A5551"/>
      <c r="AA5551"/>
    </row>
    <row r="5552" spans="1:27" x14ac:dyDescent="0.25">
      <c r="A5552"/>
      <c r="AA5552"/>
    </row>
    <row r="5553" spans="1:27" x14ac:dyDescent="0.25">
      <c r="A5553"/>
      <c r="AA5553"/>
    </row>
    <row r="5554" spans="1:27" x14ac:dyDescent="0.25">
      <c r="A5554"/>
      <c r="AA5554"/>
    </row>
    <row r="5555" spans="1:27" x14ac:dyDescent="0.25">
      <c r="A5555"/>
      <c r="AA5555"/>
    </row>
    <row r="5556" spans="1:27" x14ac:dyDescent="0.25">
      <c r="A5556"/>
      <c r="AA5556"/>
    </row>
    <row r="5557" spans="1:27" x14ac:dyDescent="0.25">
      <c r="A5557"/>
      <c r="AA5557"/>
    </row>
    <row r="5558" spans="1:27" x14ac:dyDescent="0.25">
      <c r="A5558"/>
      <c r="AA5558"/>
    </row>
    <row r="5559" spans="1:27" x14ac:dyDescent="0.25">
      <c r="A5559"/>
      <c r="AA5559"/>
    </row>
    <row r="5560" spans="1:27" x14ac:dyDescent="0.25">
      <c r="A5560"/>
      <c r="AA5560"/>
    </row>
    <row r="5561" spans="1:27" x14ac:dyDescent="0.25">
      <c r="A5561"/>
      <c r="AA5561"/>
    </row>
    <row r="5562" spans="1:27" x14ac:dyDescent="0.25">
      <c r="A5562"/>
      <c r="AA5562"/>
    </row>
    <row r="5563" spans="1:27" x14ac:dyDescent="0.25">
      <c r="A5563"/>
      <c r="AA5563"/>
    </row>
    <row r="5564" spans="1:27" x14ac:dyDescent="0.25">
      <c r="A5564"/>
      <c r="AA5564"/>
    </row>
    <row r="5565" spans="1:27" x14ac:dyDescent="0.25">
      <c r="A5565"/>
      <c r="AA5565"/>
    </row>
    <row r="5566" spans="1:27" x14ac:dyDescent="0.25">
      <c r="A5566"/>
      <c r="AA5566"/>
    </row>
    <row r="5567" spans="1:27" x14ac:dyDescent="0.25">
      <c r="A5567"/>
      <c r="AA5567"/>
    </row>
    <row r="5568" spans="1:27" x14ac:dyDescent="0.25">
      <c r="A5568"/>
      <c r="AA5568"/>
    </row>
    <row r="5569" spans="1:27" x14ac:dyDescent="0.25">
      <c r="A5569"/>
      <c r="AA5569"/>
    </row>
    <row r="5570" spans="1:27" x14ac:dyDescent="0.25">
      <c r="A5570"/>
      <c r="AA5570"/>
    </row>
    <row r="5571" spans="1:27" x14ac:dyDescent="0.25">
      <c r="A5571"/>
      <c r="AA5571"/>
    </row>
    <row r="5572" spans="1:27" x14ac:dyDescent="0.25">
      <c r="A5572"/>
      <c r="AA5572"/>
    </row>
    <row r="5573" spans="1:27" x14ac:dyDescent="0.25">
      <c r="A5573"/>
      <c r="AA5573"/>
    </row>
    <row r="5574" spans="1:27" x14ac:dyDescent="0.25">
      <c r="A5574"/>
      <c r="AA5574"/>
    </row>
    <row r="5575" spans="1:27" x14ac:dyDescent="0.25">
      <c r="A5575"/>
      <c r="AA5575"/>
    </row>
    <row r="5576" spans="1:27" x14ac:dyDescent="0.25">
      <c r="A5576"/>
      <c r="AA5576"/>
    </row>
    <row r="5577" spans="1:27" x14ac:dyDescent="0.25">
      <c r="A5577"/>
      <c r="AA5577"/>
    </row>
    <row r="5578" spans="1:27" x14ac:dyDescent="0.25">
      <c r="A5578"/>
      <c r="AA5578"/>
    </row>
    <row r="5579" spans="1:27" x14ac:dyDescent="0.25">
      <c r="A5579"/>
      <c r="AA5579"/>
    </row>
    <row r="5580" spans="1:27" x14ac:dyDescent="0.25">
      <c r="A5580"/>
      <c r="AA5580"/>
    </row>
    <row r="5581" spans="1:27" x14ac:dyDescent="0.25">
      <c r="A5581"/>
      <c r="AA5581"/>
    </row>
    <row r="5582" spans="1:27" x14ac:dyDescent="0.25">
      <c r="A5582"/>
      <c r="AA5582"/>
    </row>
    <row r="5583" spans="1:27" x14ac:dyDescent="0.25">
      <c r="A5583"/>
      <c r="AA5583"/>
    </row>
    <row r="5584" spans="1:27" x14ac:dyDescent="0.25">
      <c r="A5584"/>
      <c r="AA5584"/>
    </row>
    <row r="5585" spans="1:27" x14ac:dyDescent="0.25">
      <c r="A5585"/>
      <c r="AA5585"/>
    </row>
    <row r="5586" spans="1:27" x14ac:dyDescent="0.25">
      <c r="A5586"/>
      <c r="AA5586"/>
    </row>
    <row r="5587" spans="1:27" x14ac:dyDescent="0.25">
      <c r="A5587"/>
      <c r="AA5587"/>
    </row>
    <row r="5588" spans="1:27" x14ac:dyDescent="0.25">
      <c r="A5588"/>
      <c r="AA5588"/>
    </row>
    <row r="5589" spans="1:27" x14ac:dyDescent="0.25">
      <c r="A5589"/>
      <c r="AA5589"/>
    </row>
    <row r="5590" spans="1:27" x14ac:dyDescent="0.25">
      <c r="A5590"/>
      <c r="AA5590"/>
    </row>
    <row r="5591" spans="1:27" x14ac:dyDescent="0.25">
      <c r="A5591"/>
      <c r="AA5591"/>
    </row>
    <row r="5592" spans="1:27" x14ac:dyDescent="0.25">
      <c r="A5592"/>
      <c r="AA5592"/>
    </row>
    <row r="5593" spans="1:27" x14ac:dyDescent="0.25">
      <c r="A5593"/>
      <c r="AA5593"/>
    </row>
    <row r="5594" spans="1:27" x14ac:dyDescent="0.25">
      <c r="A5594"/>
      <c r="AA5594"/>
    </row>
    <row r="5595" spans="1:27" x14ac:dyDescent="0.25">
      <c r="A5595"/>
      <c r="AA5595"/>
    </row>
    <row r="5596" spans="1:27" x14ac:dyDescent="0.25">
      <c r="A5596"/>
      <c r="AA5596"/>
    </row>
    <row r="5597" spans="1:27" x14ac:dyDescent="0.25">
      <c r="A5597"/>
      <c r="AA5597"/>
    </row>
    <row r="5598" spans="1:27" x14ac:dyDescent="0.25">
      <c r="A5598"/>
      <c r="AA5598"/>
    </row>
    <row r="5599" spans="1:27" x14ac:dyDescent="0.25">
      <c r="A5599"/>
      <c r="AA5599"/>
    </row>
    <row r="5600" spans="1:27" x14ac:dyDescent="0.25">
      <c r="A5600"/>
      <c r="AA5600"/>
    </row>
    <row r="5601" spans="1:27" x14ac:dyDescent="0.25">
      <c r="A5601"/>
      <c r="AA5601"/>
    </row>
    <row r="5602" spans="1:27" x14ac:dyDescent="0.25">
      <c r="A5602"/>
      <c r="AA5602"/>
    </row>
    <row r="5603" spans="1:27" x14ac:dyDescent="0.25">
      <c r="A5603"/>
      <c r="AA5603"/>
    </row>
    <row r="5604" spans="1:27" x14ac:dyDescent="0.25">
      <c r="A5604"/>
      <c r="AA5604"/>
    </row>
    <row r="5605" spans="1:27" x14ac:dyDescent="0.25">
      <c r="A5605"/>
      <c r="AA5605"/>
    </row>
    <row r="5606" spans="1:27" x14ac:dyDescent="0.25">
      <c r="A5606"/>
      <c r="AA5606"/>
    </row>
    <row r="5607" spans="1:27" x14ac:dyDescent="0.25">
      <c r="A5607"/>
      <c r="AA5607"/>
    </row>
    <row r="5608" spans="1:27" x14ac:dyDescent="0.25">
      <c r="A5608"/>
      <c r="AA5608"/>
    </row>
    <row r="5609" spans="1:27" x14ac:dyDescent="0.25">
      <c r="A5609"/>
      <c r="AA5609"/>
    </row>
    <row r="5610" spans="1:27" x14ac:dyDescent="0.25">
      <c r="A5610"/>
      <c r="AA5610"/>
    </row>
    <row r="5611" spans="1:27" x14ac:dyDescent="0.25">
      <c r="A5611"/>
      <c r="AA5611"/>
    </row>
    <row r="5612" spans="1:27" x14ac:dyDescent="0.25">
      <c r="A5612"/>
      <c r="AA5612"/>
    </row>
    <row r="5613" spans="1:27" x14ac:dyDescent="0.25">
      <c r="A5613"/>
      <c r="AA5613"/>
    </row>
    <row r="5614" spans="1:27" x14ac:dyDescent="0.25">
      <c r="A5614"/>
      <c r="AA5614"/>
    </row>
    <row r="5615" spans="1:27" x14ac:dyDescent="0.25">
      <c r="A5615"/>
      <c r="AA5615"/>
    </row>
    <row r="5616" spans="1:27" x14ac:dyDescent="0.25">
      <c r="A5616"/>
      <c r="AA5616"/>
    </row>
    <row r="5617" spans="1:27" x14ac:dyDescent="0.25">
      <c r="A5617"/>
      <c r="AA5617"/>
    </row>
    <row r="5618" spans="1:27" x14ac:dyDescent="0.25">
      <c r="A5618"/>
      <c r="AA5618"/>
    </row>
    <row r="5619" spans="1:27" x14ac:dyDescent="0.25">
      <c r="A5619"/>
      <c r="AA5619"/>
    </row>
    <row r="5620" spans="1:27" x14ac:dyDescent="0.25">
      <c r="A5620"/>
      <c r="AA5620"/>
    </row>
    <row r="5621" spans="1:27" x14ac:dyDescent="0.25">
      <c r="A5621"/>
      <c r="AA5621"/>
    </row>
    <row r="5622" spans="1:27" x14ac:dyDescent="0.25">
      <c r="A5622"/>
      <c r="AA5622"/>
    </row>
    <row r="5623" spans="1:27" x14ac:dyDescent="0.25">
      <c r="A5623"/>
      <c r="AA5623"/>
    </row>
    <row r="5624" spans="1:27" x14ac:dyDescent="0.25">
      <c r="A5624"/>
      <c r="AA5624"/>
    </row>
    <row r="5625" spans="1:27" x14ac:dyDescent="0.25">
      <c r="A5625"/>
      <c r="AA5625"/>
    </row>
    <row r="5626" spans="1:27" x14ac:dyDescent="0.25">
      <c r="A5626"/>
      <c r="AA5626"/>
    </row>
    <row r="5627" spans="1:27" x14ac:dyDescent="0.25">
      <c r="A5627"/>
      <c r="AA5627"/>
    </row>
    <row r="5628" spans="1:27" x14ac:dyDescent="0.25">
      <c r="A5628"/>
      <c r="AA5628"/>
    </row>
    <row r="5629" spans="1:27" x14ac:dyDescent="0.25">
      <c r="A5629"/>
      <c r="AA5629"/>
    </row>
    <row r="5630" spans="1:27" x14ac:dyDescent="0.25">
      <c r="A5630"/>
      <c r="AA5630"/>
    </row>
    <row r="5631" spans="1:27" x14ac:dyDescent="0.25">
      <c r="A5631"/>
      <c r="AA5631"/>
    </row>
    <row r="5632" spans="1:27" x14ac:dyDescent="0.25">
      <c r="A5632"/>
      <c r="AA5632"/>
    </row>
    <row r="5633" spans="1:27" x14ac:dyDescent="0.25">
      <c r="A5633"/>
      <c r="AA5633"/>
    </row>
    <row r="5634" spans="1:27" x14ac:dyDescent="0.25">
      <c r="A5634"/>
      <c r="AA5634"/>
    </row>
    <row r="5635" spans="1:27" x14ac:dyDescent="0.25">
      <c r="A5635"/>
      <c r="AA5635"/>
    </row>
    <row r="5636" spans="1:27" x14ac:dyDescent="0.25">
      <c r="A5636"/>
      <c r="AA5636"/>
    </row>
    <row r="5637" spans="1:27" x14ac:dyDescent="0.25">
      <c r="A5637"/>
      <c r="AA5637"/>
    </row>
    <row r="5638" spans="1:27" x14ac:dyDescent="0.25">
      <c r="A5638"/>
      <c r="AA5638"/>
    </row>
    <row r="5639" spans="1:27" x14ac:dyDescent="0.25">
      <c r="A5639"/>
      <c r="AA5639"/>
    </row>
    <row r="5640" spans="1:27" x14ac:dyDescent="0.25">
      <c r="A5640"/>
      <c r="AA5640"/>
    </row>
    <row r="5641" spans="1:27" x14ac:dyDescent="0.25">
      <c r="A5641"/>
      <c r="AA5641"/>
    </row>
    <row r="5642" spans="1:27" x14ac:dyDescent="0.25">
      <c r="A5642"/>
      <c r="AA5642"/>
    </row>
    <row r="5643" spans="1:27" x14ac:dyDescent="0.25">
      <c r="A5643"/>
      <c r="AA5643"/>
    </row>
    <row r="5644" spans="1:27" x14ac:dyDescent="0.25">
      <c r="A5644"/>
      <c r="AA5644"/>
    </row>
    <row r="5645" spans="1:27" x14ac:dyDescent="0.25">
      <c r="A5645"/>
      <c r="AA5645"/>
    </row>
    <row r="5646" spans="1:27" x14ac:dyDescent="0.25">
      <c r="A5646"/>
      <c r="AA5646"/>
    </row>
    <row r="5647" spans="1:27" x14ac:dyDescent="0.25">
      <c r="A5647"/>
      <c r="AA5647"/>
    </row>
    <row r="5648" spans="1:27" x14ac:dyDescent="0.25">
      <c r="A5648"/>
      <c r="AA5648"/>
    </row>
    <row r="5649" spans="1:27" x14ac:dyDescent="0.25">
      <c r="A5649"/>
      <c r="AA5649"/>
    </row>
    <row r="5650" spans="1:27" x14ac:dyDescent="0.25">
      <c r="A5650"/>
      <c r="AA5650"/>
    </row>
    <row r="5651" spans="1:27" x14ac:dyDescent="0.25">
      <c r="A5651"/>
      <c r="AA5651"/>
    </row>
    <row r="5652" spans="1:27" x14ac:dyDescent="0.25">
      <c r="A5652"/>
      <c r="AA5652"/>
    </row>
    <row r="5653" spans="1:27" x14ac:dyDescent="0.25">
      <c r="A5653"/>
      <c r="AA5653"/>
    </row>
    <row r="5654" spans="1:27" x14ac:dyDescent="0.25">
      <c r="A5654"/>
      <c r="AA5654"/>
    </row>
    <row r="5655" spans="1:27" x14ac:dyDescent="0.25">
      <c r="A5655"/>
      <c r="AA5655"/>
    </row>
    <row r="5656" spans="1:27" x14ac:dyDescent="0.25">
      <c r="A5656"/>
      <c r="AA5656"/>
    </row>
    <row r="5657" spans="1:27" x14ac:dyDescent="0.25">
      <c r="A5657"/>
      <c r="AA5657"/>
    </row>
    <row r="5658" spans="1:27" x14ac:dyDescent="0.25">
      <c r="A5658"/>
      <c r="AA5658"/>
    </row>
    <row r="5659" spans="1:27" x14ac:dyDescent="0.25">
      <c r="A5659"/>
      <c r="AA5659"/>
    </row>
    <row r="5660" spans="1:27" x14ac:dyDescent="0.25">
      <c r="A5660"/>
      <c r="AA5660"/>
    </row>
    <row r="5661" spans="1:27" x14ac:dyDescent="0.25">
      <c r="A5661"/>
      <c r="AA5661"/>
    </row>
    <row r="5662" spans="1:27" x14ac:dyDescent="0.25">
      <c r="A5662"/>
      <c r="AA5662"/>
    </row>
    <row r="5663" spans="1:27" x14ac:dyDescent="0.25">
      <c r="A5663"/>
      <c r="AA5663"/>
    </row>
    <row r="5664" spans="1:27" x14ac:dyDescent="0.25">
      <c r="A5664"/>
      <c r="AA5664"/>
    </row>
    <row r="5665" spans="1:27" x14ac:dyDescent="0.25">
      <c r="A5665"/>
      <c r="AA5665"/>
    </row>
    <row r="5666" spans="1:27" x14ac:dyDescent="0.25">
      <c r="A5666"/>
      <c r="AA5666"/>
    </row>
    <row r="5667" spans="1:27" x14ac:dyDescent="0.25">
      <c r="A5667"/>
      <c r="AA5667"/>
    </row>
    <row r="5668" spans="1:27" x14ac:dyDescent="0.25">
      <c r="A5668"/>
      <c r="AA5668"/>
    </row>
    <row r="5669" spans="1:27" x14ac:dyDescent="0.25">
      <c r="A5669"/>
      <c r="AA5669"/>
    </row>
    <row r="5670" spans="1:27" x14ac:dyDescent="0.25">
      <c r="A5670"/>
      <c r="AA5670"/>
    </row>
    <row r="5671" spans="1:27" x14ac:dyDescent="0.25">
      <c r="A5671"/>
      <c r="AA5671"/>
    </row>
    <row r="5672" spans="1:27" x14ac:dyDescent="0.25">
      <c r="A5672"/>
      <c r="AA5672"/>
    </row>
    <row r="5673" spans="1:27" x14ac:dyDescent="0.25">
      <c r="A5673"/>
      <c r="AA5673"/>
    </row>
    <row r="5674" spans="1:27" x14ac:dyDescent="0.25">
      <c r="A5674"/>
      <c r="AA5674"/>
    </row>
    <row r="5675" spans="1:27" x14ac:dyDescent="0.25">
      <c r="A5675"/>
      <c r="AA5675"/>
    </row>
    <row r="5676" spans="1:27" x14ac:dyDescent="0.25">
      <c r="A5676"/>
      <c r="AA5676"/>
    </row>
    <row r="5677" spans="1:27" x14ac:dyDescent="0.25">
      <c r="A5677"/>
      <c r="AA5677"/>
    </row>
    <row r="5678" spans="1:27" x14ac:dyDescent="0.25">
      <c r="A5678"/>
      <c r="AA5678"/>
    </row>
    <row r="5679" spans="1:27" x14ac:dyDescent="0.25">
      <c r="A5679"/>
      <c r="AA5679"/>
    </row>
    <row r="5680" spans="1:27" x14ac:dyDescent="0.25">
      <c r="A5680"/>
      <c r="AA5680"/>
    </row>
    <row r="5681" spans="1:27" x14ac:dyDescent="0.25">
      <c r="A5681"/>
      <c r="AA5681"/>
    </row>
    <row r="5682" spans="1:27" x14ac:dyDescent="0.25">
      <c r="A5682"/>
      <c r="AA5682"/>
    </row>
    <row r="5683" spans="1:27" x14ac:dyDescent="0.25">
      <c r="A5683"/>
      <c r="AA5683"/>
    </row>
    <row r="5684" spans="1:27" x14ac:dyDescent="0.25">
      <c r="A5684"/>
      <c r="AA5684"/>
    </row>
    <row r="5685" spans="1:27" x14ac:dyDescent="0.25">
      <c r="A5685"/>
      <c r="AA5685"/>
    </row>
    <row r="5686" spans="1:27" x14ac:dyDescent="0.25">
      <c r="A5686"/>
      <c r="AA5686"/>
    </row>
    <row r="5687" spans="1:27" x14ac:dyDescent="0.25">
      <c r="A5687"/>
      <c r="AA5687"/>
    </row>
    <row r="5688" spans="1:27" x14ac:dyDescent="0.25">
      <c r="A5688"/>
      <c r="AA5688"/>
    </row>
    <row r="5689" spans="1:27" x14ac:dyDescent="0.25">
      <c r="A5689"/>
      <c r="AA5689"/>
    </row>
    <row r="5690" spans="1:27" x14ac:dyDescent="0.25">
      <c r="A5690"/>
      <c r="AA5690"/>
    </row>
    <row r="5691" spans="1:27" x14ac:dyDescent="0.25">
      <c r="A5691"/>
      <c r="AA5691"/>
    </row>
    <row r="5692" spans="1:27" x14ac:dyDescent="0.25">
      <c r="A5692"/>
      <c r="AA5692"/>
    </row>
    <row r="5693" spans="1:27" x14ac:dyDescent="0.25">
      <c r="A5693"/>
      <c r="AA5693"/>
    </row>
    <row r="5694" spans="1:27" x14ac:dyDescent="0.25">
      <c r="A5694"/>
      <c r="AA5694"/>
    </row>
    <row r="5695" spans="1:27" x14ac:dyDescent="0.25">
      <c r="A5695"/>
      <c r="AA5695"/>
    </row>
    <row r="5696" spans="1:27" x14ac:dyDescent="0.25">
      <c r="A5696"/>
      <c r="AA5696"/>
    </row>
    <row r="5697" spans="1:27" x14ac:dyDescent="0.25">
      <c r="A5697"/>
      <c r="AA5697"/>
    </row>
    <row r="5698" spans="1:27" x14ac:dyDescent="0.25">
      <c r="A5698"/>
      <c r="AA5698"/>
    </row>
    <row r="5699" spans="1:27" x14ac:dyDescent="0.25">
      <c r="A5699"/>
      <c r="AA5699"/>
    </row>
    <row r="5700" spans="1:27" x14ac:dyDescent="0.25">
      <c r="A5700"/>
      <c r="AA5700"/>
    </row>
    <row r="5701" spans="1:27" x14ac:dyDescent="0.25">
      <c r="A5701"/>
      <c r="AA5701"/>
    </row>
    <row r="5702" spans="1:27" x14ac:dyDescent="0.25">
      <c r="A5702"/>
      <c r="AA5702"/>
    </row>
    <row r="5703" spans="1:27" x14ac:dyDescent="0.25">
      <c r="A5703"/>
      <c r="AA5703"/>
    </row>
    <row r="5704" spans="1:27" x14ac:dyDescent="0.25">
      <c r="A5704"/>
      <c r="AA5704"/>
    </row>
    <row r="5705" spans="1:27" x14ac:dyDescent="0.25">
      <c r="A5705"/>
      <c r="AA5705"/>
    </row>
    <row r="5706" spans="1:27" x14ac:dyDescent="0.25">
      <c r="A5706"/>
      <c r="AA5706"/>
    </row>
    <row r="5707" spans="1:27" x14ac:dyDescent="0.25">
      <c r="A5707"/>
      <c r="AA5707"/>
    </row>
    <row r="5708" spans="1:27" x14ac:dyDescent="0.25">
      <c r="A5708"/>
      <c r="AA5708"/>
    </row>
    <row r="5709" spans="1:27" x14ac:dyDescent="0.25">
      <c r="A5709"/>
      <c r="AA5709"/>
    </row>
    <row r="5710" spans="1:27" x14ac:dyDescent="0.25">
      <c r="A5710"/>
      <c r="AA5710"/>
    </row>
    <row r="5711" spans="1:27" x14ac:dyDescent="0.25">
      <c r="A5711"/>
      <c r="AA5711"/>
    </row>
    <row r="5712" spans="1:27" x14ac:dyDescent="0.25">
      <c r="A5712"/>
      <c r="AA5712"/>
    </row>
    <row r="5713" spans="1:27" x14ac:dyDescent="0.25">
      <c r="A5713"/>
      <c r="AA5713"/>
    </row>
    <row r="5714" spans="1:27" x14ac:dyDescent="0.25">
      <c r="A5714"/>
      <c r="AA5714"/>
    </row>
    <row r="5715" spans="1:27" x14ac:dyDescent="0.25">
      <c r="A5715"/>
      <c r="AA5715"/>
    </row>
    <row r="5716" spans="1:27" x14ac:dyDescent="0.25">
      <c r="A5716"/>
      <c r="AA5716"/>
    </row>
    <row r="5717" spans="1:27" x14ac:dyDescent="0.25">
      <c r="A5717"/>
      <c r="AA5717"/>
    </row>
    <row r="5718" spans="1:27" x14ac:dyDescent="0.25">
      <c r="A5718"/>
      <c r="AA5718"/>
    </row>
    <row r="5719" spans="1:27" x14ac:dyDescent="0.25">
      <c r="A5719"/>
      <c r="AA5719"/>
    </row>
    <row r="5720" spans="1:27" x14ac:dyDescent="0.25">
      <c r="A5720"/>
      <c r="AA5720"/>
    </row>
    <row r="5721" spans="1:27" x14ac:dyDescent="0.25">
      <c r="A5721"/>
      <c r="AA5721"/>
    </row>
    <row r="5722" spans="1:27" x14ac:dyDescent="0.25">
      <c r="A5722"/>
      <c r="AA5722"/>
    </row>
    <row r="5723" spans="1:27" x14ac:dyDescent="0.25">
      <c r="A5723"/>
      <c r="AA5723"/>
    </row>
    <row r="5724" spans="1:27" x14ac:dyDescent="0.25">
      <c r="A5724"/>
      <c r="AA5724"/>
    </row>
    <row r="5725" spans="1:27" x14ac:dyDescent="0.25">
      <c r="A5725"/>
      <c r="AA5725"/>
    </row>
    <row r="5726" spans="1:27" x14ac:dyDescent="0.25">
      <c r="A5726"/>
      <c r="AA5726"/>
    </row>
    <row r="5727" spans="1:27" x14ac:dyDescent="0.25">
      <c r="A5727"/>
      <c r="AA5727"/>
    </row>
    <row r="5728" spans="1:27" x14ac:dyDescent="0.25">
      <c r="A5728"/>
      <c r="AA5728"/>
    </row>
    <row r="5729" spans="1:27" x14ac:dyDescent="0.25">
      <c r="A5729"/>
      <c r="AA5729"/>
    </row>
    <row r="5730" spans="1:27" x14ac:dyDescent="0.25">
      <c r="A5730"/>
      <c r="AA5730"/>
    </row>
    <row r="5731" spans="1:27" x14ac:dyDescent="0.25">
      <c r="A5731"/>
      <c r="AA5731"/>
    </row>
    <row r="5732" spans="1:27" x14ac:dyDescent="0.25">
      <c r="A5732"/>
      <c r="AA5732"/>
    </row>
    <row r="5733" spans="1:27" x14ac:dyDescent="0.25">
      <c r="A5733"/>
      <c r="AA5733"/>
    </row>
    <row r="5734" spans="1:27" x14ac:dyDescent="0.25">
      <c r="A5734"/>
      <c r="AA5734"/>
    </row>
    <row r="5735" spans="1:27" x14ac:dyDescent="0.25">
      <c r="A5735"/>
      <c r="AA5735"/>
    </row>
    <row r="5736" spans="1:27" x14ac:dyDescent="0.25">
      <c r="A5736"/>
      <c r="AA5736"/>
    </row>
    <row r="5737" spans="1:27" x14ac:dyDescent="0.25">
      <c r="A5737"/>
      <c r="AA5737"/>
    </row>
    <row r="5738" spans="1:27" x14ac:dyDescent="0.25">
      <c r="A5738"/>
      <c r="AA5738"/>
    </row>
    <row r="5739" spans="1:27" x14ac:dyDescent="0.25">
      <c r="A5739"/>
      <c r="AA5739"/>
    </row>
    <row r="5740" spans="1:27" x14ac:dyDescent="0.25">
      <c r="A5740"/>
      <c r="AA5740"/>
    </row>
    <row r="5741" spans="1:27" x14ac:dyDescent="0.25">
      <c r="A5741"/>
      <c r="AA5741"/>
    </row>
    <row r="5742" spans="1:27" x14ac:dyDescent="0.25">
      <c r="A5742"/>
      <c r="AA5742"/>
    </row>
    <row r="5743" spans="1:27" x14ac:dyDescent="0.25">
      <c r="A5743"/>
      <c r="AA5743"/>
    </row>
    <row r="5744" spans="1:27" x14ac:dyDescent="0.25">
      <c r="A5744"/>
      <c r="AA5744"/>
    </row>
    <row r="5745" spans="1:27" x14ac:dyDescent="0.25">
      <c r="A5745"/>
      <c r="AA5745"/>
    </row>
    <row r="5746" spans="1:27" x14ac:dyDescent="0.25">
      <c r="A5746"/>
      <c r="AA5746"/>
    </row>
    <row r="5747" spans="1:27" x14ac:dyDescent="0.25">
      <c r="A5747"/>
      <c r="AA5747"/>
    </row>
    <row r="5748" spans="1:27" x14ac:dyDescent="0.25">
      <c r="A5748"/>
      <c r="AA5748"/>
    </row>
    <row r="5749" spans="1:27" x14ac:dyDescent="0.25">
      <c r="A5749"/>
      <c r="AA5749"/>
    </row>
    <row r="5750" spans="1:27" x14ac:dyDescent="0.25">
      <c r="A5750"/>
      <c r="AA5750"/>
    </row>
    <row r="5751" spans="1:27" x14ac:dyDescent="0.25">
      <c r="A5751"/>
      <c r="AA5751"/>
    </row>
    <row r="5752" spans="1:27" x14ac:dyDescent="0.25">
      <c r="A5752"/>
      <c r="AA5752"/>
    </row>
    <row r="5753" spans="1:27" x14ac:dyDescent="0.25">
      <c r="A5753"/>
      <c r="AA5753"/>
    </row>
    <row r="5754" spans="1:27" x14ac:dyDescent="0.25">
      <c r="A5754"/>
      <c r="AA5754"/>
    </row>
    <row r="5755" spans="1:27" x14ac:dyDescent="0.25">
      <c r="A5755"/>
      <c r="AA5755"/>
    </row>
    <row r="5756" spans="1:27" x14ac:dyDescent="0.25">
      <c r="A5756"/>
      <c r="AA5756"/>
    </row>
    <row r="5757" spans="1:27" x14ac:dyDescent="0.25">
      <c r="A5757"/>
      <c r="AA5757"/>
    </row>
    <row r="5758" spans="1:27" x14ac:dyDescent="0.25">
      <c r="A5758"/>
      <c r="AA5758"/>
    </row>
    <row r="5759" spans="1:27" x14ac:dyDescent="0.25">
      <c r="A5759"/>
      <c r="AA5759"/>
    </row>
    <row r="5760" spans="1:27" x14ac:dyDescent="0.25">
      <c r="A5760"/>
      <c r="AA5760"/>
    </row>
    <row r="5761" spans="1:27" x14ac:dyDescent="0.25">
      <c r="A5761"/>
      <c r="AA5761"/>
    </row>
    <row r="5762" spans="1:27" x14ac:dyDescent="0.25">
      <c r="A5762"/>
      <c r="AA5762"/>
    </row>
    <row r="5763" spans="1:27" x14ac:dyDescent="0.25">
      <c r="A5763"/>
      <c r="AA5763"/>
    </row>
    <row r="5764" spans="1:27" x14ac:dyDescent="0.25">
      <c r="A5764"/>
      <c r="AA5764"/>
    </row>
    <row r="5765" spans="1:27" x14ac:dyDescent="0.25">
      <c r="A5765"/>
      <c r="AA5765"/>
    </row>
    <row r="5766" spans="1:27" x14ac:dyDescent="0.25">
      <c r="A5766"/>
      <c r="AA5766"/>
    </row>
    <row r="5767" spans="1:27" x14ac:dyDescent="0.25">
      <c r="A5767"/>
      <c r="AA5767"/>
    </row>
    <row r="5768" spans="1:27" x14ac:dyDescent="0.25">
      <c r="A5768"/>
      <c r="AA5768"/>
    </row>
    <row r="5769" spans="1:27" x14ac:dyDescent="0.25">
      <c r="A5769"/>
      <c r="AA5769"/>
    </row>
    <row r="5770" spans="1:27" x14ac:dyDescent="0.25">
      <c r="A5770"/>
      <c r="AA5770"/>
    </row>
    <row r="5771" spans="1:27" x14ac:dyDescent="0.25">
      <c r="A5771"/>
      <c r="AA5771"/>
    </row>
    <row r="5772" spans="1:27" x14ac:dyDescent="0.25">
      <c r="A5772"/>
      <c r="AA5772"/>
    </row>
    <row r="5773" spans="1:27" x14ac:dyDescent="0.25">
      <c r="A5773"/>
      <c r="AA5773"/>
    </row>
    <row r="5774" spans="1:27" x14ac:dyDescent="0.25">
      <c r="A5774"/>
      <c r="AA5774"/>
    </row>
    <row r="5775" spans="1:27" x14ac:dyDescent="0.25">
      <c r="A5775"/>
      <c r="AA5775"/>
    </row>
    <row r="5776" spans="1:27" x14ac:dyDescent="0.25">
      <c r="A5776"/>
      <c r="AA5776"/>
    </row>
    <row r="5777" spans="1:27" x14ac:dyDescent="0.25">
      <c r="A5777"/>
      <c r="AA5777"/>
    </row>
    <row r="5778" spans="1:27" x14ac:dyDescent="0.25">
      <c r="A5778"/>
      <c r="AA5778"/>
    </row>
    <row r="5779" spans="1:27" x14ac:dyDescent="0.25">
      <c r="A5779"/>
      <c r="AA5779"/>
    </row>
    <row r="5780" spans="1:27" x14ac:dyDescent="0.25">
      <c r="A5780"/>
      <c r="AA5780"/>
    </row>
    <row r="5781" spans="1:27" x14ac:dyDescent="0.25">
      <c r="A5781"/>
      <c r="AA5781"/>
    </row>
    <row r="5782" spans="1:27" x14ac:dyDescent="0.25">
      <c r="A5782"/>
      <c r="AA5782"/>
    </row>
    <row r="5783" spans="1:27" x14ac:dyDescent="0.25">
      <c r="A5783"/>
      <c r="AA5783"/>
    </row>
    <row r="5784" spans="1:27" x14ac:dyDescent="0.25">
      <c r="A5784"/>
      <c r="AA5784"/>
    </row>
    <row r="5785" spans="1:27" x14ac:dyDescent="0.25">
      <c r="A5785"/>
      <c r="AA5785"/>
    </row>
    <row r="5786" spans="1:27" x14ac:dyDescent="0.25">
      <c r="A5786"/>
      <c r="AA5786"/>
    </row>
    <row r="5787" spans="1:27" x14ac:dyDescent="0.25">
      <c r="A5787"/>
      <c r="AA5787"/>
    </row>
    <row r="5788" spans="1:27" x14ac:dyDescent="0.25">
      <c r="A5788"/>
      <c r="AA5788"/>
    </row>
    <row r="5789" spans="1:27" x14ac:dyDescent="0.25">
      <c r="A5789"/>
      <c r="AA5789"/>
    </row>
    <row r="5790" spans="1:27" x14ac:dyDescent="0.25">
      <c r="A5790"/>
      <c r="AA5790"/>
    </row>
    <row r="5791" spans="1:27" x14ac:dyDescent="0.25">
      <c r="A5791"/>
      <c r="AA5791"/>
    </row>
    <row r="5792" spans="1:27" x14ac:dyDescent="0.25">
      <c r="A5792"/>
      <c r="AA5792"/>
    </row>
    <row r="5793" spans="1:27" x14ac:dyDescent="0.25">
      <c r="A5793"/>
      <c r="AA5793"/>
    </row>
    <row r="5794" spans="1:27" x14ac:dyDescent="0.25">
      <c r="A5794"/>
      <c r="AA5794"/>
    </row>
    <row r="5795" spans="1:27" x14ac:dyDescent="0.25">
      <c r="A5795"/>
      <c r="AA5795"/>
    </row>
    <row r="5796" spans="1:27" x14ac:dyDescent="0.25">
      <c r="A5796"/>
      <c r="AA5796"/>
    </row>
    <row r="5797" spans="1:27" x14ac:dyDescent="0.25">
      <c r="A5797"/>
      <c r="AA5797"/>
    </row>
    <row r="5798" spans="1:27" x14ac:dyDescent="0.25">
      <c r="A5798"/>
      <c r="AA5798"/>
    </row>
    <row r="5799" spans="1:27" x14ac:dyDescent="0.25">
      <c r="A5799"/>
      <c r="AA5799"/>
    </row>
    <row r="5800" spans="1:27" x14ac:dyDescent="0.25">
      <c r="A5800"/>
      <c r="AA5800"/>
    </row>
    <row r="5801" spans="1:27" x14ac:dyDescent="0.25">
      <c r="A5801"/>
      <c r="AA5801"/>
    </row>
    <row r="5802" spans="1:27" x14ac:dyDescent="0.25">
      <c r="A5802"/>
      <c r="AA5802"/>
    </row>
    <row r="5803" spans="1:27" x14ac:dyDescent="0.25">
      <c r="A5803"/>
      <c r="AA5803"/>
    </row>
    <row r="5804" spans="1:27" x14ac:dyDescent="0.25">
      <c r="A5804"/>
      <c r="AA5804"/>
    </row>
    <row r="5805" spans="1:27" x14ac:dyDescent="0.25">
      <c r="A5805"/>
      <c r="AA5805"/>
    </row>
    <row r="5806" spans="1:27" x14ac:dyDescent="0.25">
      <c r="A5806"/>
      <c r="AA5806"/>
    </row>
    <row r="5807" spans="1:27" x14ac:dyDescent="0.25">
      <c r="A5807"/>
      <c r="AA5807"/>
    </row>
    <row r="5808" spans="1:27" x14ac:dyDescent="0.25">
      <c r="A5808"/>
      <c r="AA5808"/>
    </row>
    <row r="5809" spans="1:27" x14ac:dyDescent="0.25">
      <c r="A5809"/>
      <c r="AA5809"/>
    </row>
    <row r="5810" spans="1:27" x14ac:dyDescent="0.25">
      <c r="A5810"/>
      <c r="AA5810"/>
    </row>
    <row r="5811" spans="1:27" x14ac:dyDescent="0.25">
      <c r="A5811"/>
      <c r="AA5811"/>
    </row>
    <row r="5812" spans="1:27" x14ac:dyDescent="0.25">
      <c r="A5812"/>
      <c r="AA5812"/>
    </row>
    <row r="5813" spans="1:27" x14ac:dyDescent="0.25">
      <c r="A5813"/>
      <c r="AA5813"/>
    </row>
    <row r="5814" spans="1:27" x14ac:dyDescent="0.25">
      <c r="A5814"/>
      <c r="AA5814"/>
    </row>
    <row r="5815" spans="1:27" x14ac:dyDescent="0.25">
      <c r="A5815"/>
      <c r="AA5815"/>
    </row>
    <row r="5816" spans="1:27" x14ac:dyDescent="0.25">
      <c r="A5816"/>
      <c r="AA5816"/>
    </row>
    <row r="5817" spans="1:27" x14ac:dyDescent="0.25">
      <c r="A5817"/>
      <c r="AA5817"/>
    </row>
    <row r="5818" spans="1:27" x14ac:dyDescent="0.25">
      <c r="A5818"/>
      <c r="AA5818"/>
    </row>
    <row r="5819" spans="1:27" x14ac:dyDescent="0.25">
      <c r="A5819"/>
      <c r="AA5819"/>
    </row>
    <row r="5820" spans="1:27" x14ac:dyDescent="0.25">
      <c r="A5820"/>
      <c r="AA5820"/>
    </row>
    <row r="5821" spans="1:27" x14ac:dyDescent="0.25">
      <c r="A5821"/>
      <c r="AA5821"/>
    </row>
    <row r="5822" spans="1:27" x14ac:dyDescent="0.25">
      <c r="A5822"/>
      <c r="AA5822"/>
    </row>
    <row r="5823" spans="1:27" x14ac:dyDescent="0.25">
      <c r="A5823"/>
      <c r="AA5823"/>
    </row>
    <row r="5824" spans="1:27" x14ac:dyDescent="0.25">
      <c r="A5824"/>
      <c r="AA5824"/>
    </row>
    <row r="5825" spans="1:27" x14ac:dyDescent="0.25">
      <c r="A5825"/>
      <c r="AA5825"/>
    </row>
    <row r="5826" spans="1:27" x14ac:dyDescent="0.25">
      <c r="A5826"/>
      <c r="AA5826"/>
    </row>
    <row r="5827" spans="1:27" x14ac:dyDescent="0.25">
      <c r="A5827"/>
      <c r="AA5827"/>
    </row>
    <row r="5828" spans="1:27" x14ac:dyDescent="0.25">
      <c r="A5828"/>
      <c r="AA5828"/>
    </row>
    <row r="5829" spans="1:27" x14ac:dyDescent="0.25">
      <c r="A5829"/>
      <c r="AA5829"/>
    </row>
    <row r="5830" spans="1:27" x14ac:dyDescent="0.25">
      <c r="A5830"/>
      <c r="AA5830"/>
    </row>
    <row r="5831" spans="1:27" x14ac:dyDescent="0.25">
      <c r="A5831"/>
      <c r="AA5831"/>
    </row>
    <row r="5832" spans="1:27" x14ac:dyDescent="0.25">
      <c r="A5832"/>
      <c r="AA5832"/>
    </row>
    <row r="5833" spans="1:27" x14ac:dyDescent="0.25">
      <c r="A5833"/>
      <c r="AA5833"/>
    </row>
    <row r="5834" spans="1:27" x14ac:dyDescent="0.25">
      <c r="A5834"/>
      <c r="AA5834"/>
    </row>
    <row r="5835" spans="1:27" x14ac:dyDescent="0.25">
      <c r="A5835"/>
      <c r="AA5835"/>
    </row>
    <row r="5836" spans="1:27" x14ac:dyDescent="0.25">
      <c r="A5836"/>
      <c r="AA5836"/>
    </row>
    <row r="5837" spans="1:27" x14ac:dyDescent="0.25">
      <c r="A5837"/>
      <c r="AA5837"/>
    </row>
    <row r="5838" spans="1:27" x14ac:dyDescent="0.25">
      <c r="A5838"/>
      <c r="AA5838"/>
    </row>
    <row r="5839" spans="1:27" x14ac:dyDescent="0.25">
      <c r="A5839"/>
      <c r="AA5839"/>
    </row>
    <row r="5840" spans="1:27" x14ac:dyDescent="0.25">
      <c r="A5840"/>
      <c r="AA5840"/>
    </row>
    <row r="5841" spans="1:27" x14ac:dyDescent="0.25">
      <c r="A5841"/>
      <c r="AA5841"/>
    </row>
    <row r="5842" spans="1:27" x14ac:dyDescent="0.25">
      <c r="A5842"/>
      <c r="AA5842"/>
    </row>
    <row r="5843" spans="1:27" x14ac:dyDescent="0.25">
      <c r="A5843"/>
      <c r="AA5843"/>
    </row>
    <row r="5844" spans="1:27" x14ac:dyDescent="0.25">
      <c r="A5844"/>
      <c r="AA5844"/>
    </row>
    <row r="5845" spans="1:27" x14ac:dyDescent="0.25">
      <c r="A5845"/>
      <c r="AA5845"/>
    </row>
    <row r="5846" spans="1:27" x14ac:dyDescent="0.25">
      <c r="A5846"/>
      <c r="AA5846"/>
    </row>
    <row r="5847" spans="1:27" x14ac:dyDescent="0.25">
      <c r="A5847"/>
      <c r="AA5847"/>
    </row>
    <row r="5848" spans="1:27" x14ac:dyDescent="0.25">
      <c r="A5848"/>
      <c r="AA5848"/>
    </row>
    <row r="5849" spans="1:27" x14ac:dyDescent="0.25">
      <c r="A5849"/>
      <c r="AA5849"/>
    </row>
    <row r="5850" spans="1:27" x14ac:dyDescent="0.25">
      <c r="A5850"/>
      <c r="AA5850"/>
    </row>
    <row r="5851" spans="1:27" x14ac:dyDescent="0.25">
      <c r="A5851"/>
      <c r="AA5851"/>
    </row>
    <row r="5852" spans="1:27" x14ac:dyDescent="0.25">
      <c r="A5852"/>
      <c r="AA5852"/>
    </row>
    <row r="5853" spans="1:27" x14ac:dyDescent="0.25">
      <c r="A5853"/>
      <c r="AA5853"/>
    </row>
    <row r="5854" spans="1:27" x14ac:dyDescent="0.25">
      <c r="A5854"/>
      <c r="AA5854"/>
    </row>
    <row r="5855" spans="1:27" x14ac:dyDescent="0.25">
      <c r="A5855"/>
      <c r="AA5855"/>
    </row>
    <row r="5856" spans="1:27" x14ac:dyDescent="0.25">
      <c r="A5856"/>
      <c r="AA5856"/>
    </row>
    <row r="5857" spans="1:27" x14ac:dyDescent="0.25">
      <c r="A5857"/>
      <c r="AA5857"/>
    </row>
    <row r="5858" spans="1:27" x14ac:dyDescent="0.25">
      <c r="A5858"/>
      <c r="AA5858"/>
    </row>
    <row r="5859" spans="1:27" x14ac:dyDescent="0.25">
      <c r="A5859"/>
      <c r="AA5859"/>
    </row>
    <row r="5860" spans="1:27" x14ac:dyDescent="0.25">
      <c r="A5860"/>
      <c r="AA5860"/>
    </row>
    <row r="5861" spans="1:27" x14ac:dyDescent="0.25">
      <c r="A5861"/>
      <c r="AA5861"/>
    </row>
    <row r="5862" spans="1:27" x14ac:dyDescent="0.25">
      <c r="A5862"/>
      <c r="AA5862"/>
    </row>
    <row r="5863" spans="1:27" x14ac:dyDescent="0.25">
      <c r="A5863"/>
      <c r="AA5863"/>
    </row>
    <row r="5864" spans="1:27" x14ac:dyDescent="0.25">
      <c r="A5864"/>
      <c r="AA5864"/>
    </row>
    <row r="5865" spans="1:27" x14ac:dyDescent="0.25">
      <c r="A5865"/>
      <c r="AA5865"/>
    </row>
    <row r="5866" spans="1:27" x14ac:dyDescent="0.25">
      <c r="A5866"/>
      <c r="AA5866"/>
    </row>
    <row r="5867" spans="1:27" x14ac:dyDescent="0.25">
      <c r="A5867"/>
      <c r="AA5867"/>
    </row>
    <row r="5868" spans="1:27" x14ac:dyDescent="0.25">
      <c r="A5868"/>
      <c r="AA5868"/>
    </row>
    <row r="5869" spans="1:27" x14ac:dyDescent="0.25">
      <c r="A5869"/>
      <c r="AA5869"/>
    </row>
    <row r="5870" spans="1:27" x14ac:dyDescent="0.25">
      <c r="A5870"/>
      <c r="AA5870"/>
    </row>
    <row r="5871" spans="1:27" x14ac:dyDescent="0.25">
      <c r="A5871"/>
      <c r="AA5871"/>
    </row>
    <row r="5872" spans="1:27" x14ac:dyDescent="0.25">
      <c r="A5872"/>
      <c r="AA5872"/>
    </row>
    <row r="5873" spans="1:27" x14ac:dyDescent="0.25">
      <c r="A5873"/>
      <c r="AA5873"/>
    </row>
    <row r="5874" spans="1:27" x14ac:dyDescent="0.25">
      <c r="A5874"/>
      <c r="AA5874"/>
    </row>
    <row r="5875" spans="1:27" x14ac:dyDescent="0.25">
      <c r="A5875"/>
      <c r="AA5875"/>
    </row>
    <row r="5876" spans="1:27" x14ac:dyDescent="0.25">
      <c r="A5876"/>
      <c r="AA5876"/>
    </row>
    <row r="5877" spans="1:27" x14ac:dyDescent="0.25">
      <c r="A5877"/>
      <c r="AA5877"/>
    </row>
    <row r="5878" spans="1:27" x14ac:dyDescent="0.25">
      <c r="A5878"/>
      <c r="AA5878"/>
    </row>
    <row r="5879" spans="1:27" x14ac:dyDescent="0.25">
      <c r="A5879"/>
      <c r="AA5879"/>
    </row>
    <row r="5880" spans="1:27" x14ac:dyDescent="0.25">
      <c r="A5880"/>
      <c r="AA5880"/>
    </row>
    <row r="5881" spans="1:27" x14ac:dyDescent="0.25">
      <c r="A5881"/>
      <c r="AA5881"/>
    </row>
    <row r="5882" spans="1:27" x14ac:dyDescent="0.25">
      <c r="A5882"/>
      <c r="AA5882"/>
    </row>
    <row r="5883" spans="1:27" x14ac:dyDescent="0.25">
      <c r="A5883"/>
      <c r="AA5883"/>
    </row>
    <row r="5884" spans="1:27" x14ac:dyDescent="0.25">
      <c r="A5884"/>
      <c r="AA5884"/>
    </row>
    <row r="5885" spans="1:27" x14ac:dyDescent="0.25">
      <c r="A5885"/>
      <c r="AA5885"/>
    </row>
    <row r="5886" spans="1:27" x14ac:dyDescent="0.25">
      <c r="A5886"/>
      <c r="AA5886"/>
    </row>
    <row r="5887" spans="1:27" x14ac:dyDescent="0.25">
      <c r="A5887"/>
      <c r="AA5887"/>
    </row>
    <row r="5888" spans="1:27" x14ac:dyDescent="0.25">
      <c r="A5888"/>
      <c r="AA5888"/>
    </row>
    <row r="5889" spans="1:27" x14ac:dyDescent="0.25">
      <c r="A5889"/>
      <c r="AA5889"/>
    </row>
    <row r="5890" spans="1:27" x14ac:dyDescent="0.25">
      <c r="A5890"/>
      <c r="AA5890"/>
    </row>
    <row r="5891" spans="1:27" x14ac:dyDescent="0.25">
      <c r="A5891"/>
      <c r="AA5891"/>
    </row>
    <row r="5892" spans="1:27" x14ac:dyDescent="0.25">
      <c r="A5892"/>
      <c r="AA5892"/>
    </row>
    <row r="5893" spans="1:27" x14ac:dyDescent="0.25">
      <c r="A5893"/>
      <c r="AA5893"/>
    </row>
    <row r="5894" spans="1:27" x14ac:dyDescent="0.25">
      <c r="A5894"/>
      <c r="AA5894"/>
    </row>
    <row r="5895" spans="1:27" x14ac:dyDescent="0.25">
      <c r="A5895"/>
      <c r="AA5895"/>
    </row>
    <row r="5896" spans="1:27" x14ac:dyDescent="0.25">
      <c r="A5896"/>
      <c r="AA5896"/>
    </row>
    <row r="5897" spans="1:27" x14ac:dyDescent="0.25">
      <c r="A5897"/>
      <c r="AA5897"/>
    </row>
    <row r="5898" spans="1:27" x14ac:dyDescent="0.25">
      <c r="A5898"/>
      <c r="AA5898"/>
    </row>
    <row r="5899" spans="1:27" x14ac:dyDescent="0.25">
      <c r="A5899"/>
      <c r="AA5899"/>
    </row>
    <row r="5900" spans="1:27" x14ac:dyDescent="0.25">
      <c r="A5900"/>
      <c r="AA5900"/>
    </row>
    <row r="5901" spans="1:27" x14ac:dyDescent="0.25">
      <c r="A5901"/>
      <c r="AA5901"/>
    </row>
    <row r="5902" spans="1:27" x14ac:dyDescent="0.25">
      <c r="A5902"/>
      <c r="AA5902"/>
    </row>
    <row r="5903" spans="1:27" x14ac:dyDescent="0.25">
      <c r="A5903"/>
      <c r="AA5903"/>
    </row>
    <row r="5904" spans="1:27" x14ac:dyDescent="0.25">
      <c r="A5904"/>
      <c r="AA5904"/>
    </row>
    <row r="5905" spans="1:27" x14ac:dyDescent="0.25">
      <c r="A5905"/>
      <c r="AA5905"/>
    </row>
    <row r="5906" spans="1:27" x14ac:dyDescent="0.25">
      <c r="A5906"/>
      <c r="AA5906"/>
    </row>
    <row r="5907" spans="1:27" x14ac:dyDescent="0.25">
      <c r="A5907"/>
      <c r="AA5907"/>
    </row>
    <row r="5908" spans="1:27" x14ac:dyDescent="0.25">
      <c r="A5908"/>
      <c r="AA5908"/>
    </row>
    <row r="5909" spans="1:27" x14ac:dyDescent="0.25">
      <c r="A5909"/>
      <c r="AA5909"/>
    </row>
    <row r="5910" spans="1:27" x14ac:dyDescent="0.25">
      <c r="A5910"/>
      <c r="AA5910"/>
    </row>
    <row r="5911" spans="1:27" x14ac:dyDescent="0.25">
      <c r="A5911"/>
      <c r="AA5911"/>
    </row>
    <row r="5912" spans="1:27" x14ac:dyDescent="0.25">
      <c r="A5912"/>
      <c r="AA5912"/>
    </row>
    <row r="5913" spans="1:27" x14ac:dyDescent="0.25">
      <c r="A5913"/>
      <c r="AA5913"/>
    </row>
    <row r="5914" spans="1:27" x14ac:dyDescent="0.25">
      <c r="A5914"/>
      <c r="AA5914"/>
    </row>
    <row r="5915" spans="1:27" x14ac:dyDescent="0.25">
      <c r="A5915"/>
      <c r="AA5915"/>
    </row>
    <row r="5916" spans="1:27" x14ac:dyDescent="0.25">
      <c r="A5916"/>
      <c r="AA5916"/>
    </row>
    <row r="5917" spans="1:27" x14ac:dyDescent="0.25">
      <c r="A5917"/>
      <c r="AA5917"/>
    </row>
    <row r="5918" spans="1:27" x14ac:dyDescent="0.25">
      <c r="A5918"/>
      <c r="AA5918"/>
    </row>
    <row r="5919" spans="1:27" x14ac:dyDescent="0.25">
      <c r="A5919"/>
      <c r="AA5919"/>
    </row>
    <row r="5920" spans="1:27" x14ac:dyDescent="0.25">
      <c r="A5920"/>
      <c r="AA5920"/>
    </row>
    <row r="5921" spans="1:27" x14ac:dyDescent="0.25">
      <c r="A5921"/>
      <c r="AA5921"/>
    </row>
    <row r="5922" spans="1:27" x14ac:dyDescent="0.25">
      <c r="A5922"/>
      <c r="AA5922"/>
    </row>
    <row r="5923" spans="1:27" x14ac:dyDescent="0.25">
      <c r="A5923"/>
      <c r="AA5923"/>
    </row>
    <row r="5924" spans="1:27" x14ac:dyDescent="0.25">
      <c r="A5924"/>
      <c r="AA5924"/>
    </row>
    <row r="5925" spans="1:27" x14ac:dyDescent="0.25">
      <c r="A5925"/>
      <c r="AA5925"/>
    </row>
    <row r="5926" spans="1:27" x14ac:dyDescent="0.25">
      <c r="A5926"/>
      <c r="AA5926"/>
    </row>
    <row r="5927" spans="1:27" x14ac:dyDescent="0.25">
      <c r="A5927"/>
      <c r="AA5927"/>
    </row>
    <row r="5928" spans="1:27" x14ac:dyDescent="0.25">
      <c r="A5928"/>
      <c r="AA5928"/>
    </row>
    <row r="5929" spans="1:27" x14ac:dyDescent="0.25">
      <c r="A5929"/>
      <c r="AA5929"/>
    </row>
    <row r="5930" spans="1:27" x14ac:dyDescent="0.25">
      <c r="A5930"/>
      <c r="AA5930"/>
    </row>
    <row r="5931" spans="1:27" x14ac:dyDescent="0.25">
      <c r="A5931"/>
      <c r="AA5931"/>
    </row>
    <row r="5932" spans="1:27" x14ac:dyDescent="0.25">
      <c r="A5932"/>
      <c r="AA5932"/>
    </row>
    <row r="5933" spans="1:27" x14ac:dyDescent="0.25">
      <c r="A5933"/>
      <c r="AA5933"/>
    </row>
    <row r="5934" spans="1:27" x14ac:dyDescent="0.25">
      <c r="A5934"/>
      <c r="AA5934"/>
    </row>
    <row r="5935" spans="1:27" x14ac:dyDescent="0.25">
      <c r="A5935"/>
      <c r="AA5935"/>
    </row>
    <row r="5936" spans="1:27" x14ac:dyDescent="0.25">
      <c r="A5936"/>
      <c r="AA5936"/>
    </row>
    <row r="5937" spans="1:27" x14ac:dyDescent="0.25">
      <c r="A5937"/>
      <c r="AA5937"/>
    </row>
    <row r="5938" spans="1:27" x14ac:dyDescent="0.25">
      <c r="A5938"/>
      <c r="AA5938"/>
    </row>
    <row r="5939" spans="1:27" x14ac:dyDescent="0.25">
      <c r="A5939"/>
      <c r="AA5939"/>
    </row>
    <row r="5940" spans="1:27" x14ac:dyDescent="0.25">
      <c r="A5940"/>
      <c r="AA5940"/>
    </row>
    <row r="5941" spans="1:27" x14ac:dyDescent="0.25">
      <c r="A5941"/>
      <c r="AA5941"/>
    </row>
    <row r="5942" spans="1:27" x14ac:dyDescent="0.25">
      <c r="A5942"/>
      <c r="AA5942"/>
    </row>
    <row r="5943" spans="1:27" x14ac:dyDescent="0.25">
      <c r="A5943"/>
      <c r="AA5943"/>
    </row>
    <row r="5944" spans="1:27" x14ac:dyDescent="0.25">
      <c r="A5944"/>
      <c r="AA5944"/>
    </row>
    <row r="5945" spans="1:27" x14ac:dyDescent="0.25">
      <c r="A5945"/>
      <c r="AA5945"/>
    </row>
    <row r="5946" spans="1:27" x14ac:dyDescent="0.25">
      <c r="A5946"/>
      <c r="AA5946"/>
    </row>
    <row r="5947" spans="1:27" x14ac:dyDescent="0.25">
      <c r="A5947"/>
      <c r="AA5947"/>
    </row>
    <row r="5948" spans="1:27" x14ac:dyDescent="0.25">
      <c r="A5948"/>
      <c r="AA5948"/>
    </row>
    <row r="5949" spans="1:27" x14ac:dyDescent="0.25">
      <c r="A5949"/>
      <c r="AA5949"/>
    </row>
    <row r="5950" spans="1:27" x14ac:dyDescent="0.25">
      <c r="A5950"/>
      <c r="AA5950"/>
    </row>
    <row r="5951" spans="1:27" x14ac:dyDescent="0.25">
      <c r="A5951"/>
      <c r="AA5951"/>
    </row>
    <row r="5952" spans="1:27" x14ac:dyDescent="0.25">
      <c r="A5952"/>
      <c r="AA5952"/>
    </row>
    <row r="5953" spans="1:27" x14ac:dyDescent="0.25">
      <c r="A5953"/>
      <c r="AA5953"/>
    </row>
    <row r="5954" spans="1:27" x14ac:dyDescent="0.25">
      <c r="A5954"/>
      <c r="AA5954"/>
    </row>
    <row r="5955" spans="1:27" x14ac:dyDescent="0.25">
      <c r="A5955"/>
      <c r="AA5955"/>
    </row>
    <row r="5956" spans="1:27" x14ac:dyDescent="0.25">
      <c r="A5956"/>
      <c r="AA5956"/>
    </row>
    <row r="5957" spans="1:27" x14ac:dyDescent="0.25">
      <c r="A5957"/>
      <c r="AA5957"/>
    </row>
    <row r="5958" spans="1:27" x14ac:dyDescent="0.25">
      <c r="A5958"/>
      <c r="AA5958"/>
    </row>
    <row r="5959" spans="1:27" x14ac:dyDescent="0.25">
      <c r="A5959"/>
      <c r="AA5959"/>
    </row>
    <row r="5960" spans="1:27" x14ac:dyDescent="0.25">
      <c r="A5960"/>
      <c r="AA5960"/>
    </row>
    <row r="5961" spans="1:27" x14ac:dyDescent="0.25">
      <c r="A5961"/>
      <c r="AA5961"/>
    </row>
    <row r="5962" spans="1:27" x14ac:dyDescent="0.25">
      <c r="A5962"/>
      <c r="AA5962"/>
    </row>
    <row r="5963" spans="1:27" x14ac:dyDescent="0.25">
      <c r="A5963"/>
      <c r="AA5963"/>
    </row>
    <row r="5964" spans="1:27" x14ac:dyDescent="0.25">
      <c r="A5964"/>
      <c r="AA5964"/>
    </row>
    <row r="5965" spans="1:27" x14ac:dyDescent="0.25">
      <c r="A5965"/>
      <c r="AA5965"/>
    </row>
    <row r="5966" spans="1:27" x14ac:dyDescent="0.25">
      <c r="A5966"/>
      <c r="AA5966"/>
    </row>
    <row r="5967" spans="1:27" x14ac:dyDescent="0.25">
      <c r="A5967"/>
      <c r="AA5967"/>
    </row>
    <row r="5968" spans="1:27" x14ac:dyDescent="0.25">
      <c r="A5968"/>
      <c r="AA5968"/>
    </row>
    <row r="5969" spans="1:27" x14ac:dyDescent="0.25">
      <c r="A5969"/>
      <c r="AA5969"/>
    </row>
    <row r="5970" spans="1:27" x14ac:dyDescent="0.25">
      <c r="A5970"/>
      <c r="AA5970"/>
    </row>
    <row r="5971" spans="1:27" x14ac:dyDescent="0.25">
      <c r="A5971"/>
      <c r="AA5971"/>
    </row>
    <row r="5972" spans="1:27" x14ac:dyDescent="0.25">
      <c r="A5972"/>
      <c r="AA5972"/>
    </row>
    <row r="5973" spans="1:27" x14ac:dyDescent="0.25">
      <c r="A5973"/>
      <c r="AA5973"/>
    </row>
    <row r="5974" spans="1:27" x14ac:dyDescent="0.25">
      <c r="A5974"/>
      <c r="AA5974"/>
    </row>
    <row r="5975" spans="1:27" x14ac:dyDescent="0.25">
      <c r="A5975"/>
      <c r="AA5975"/>
    </row>
    <row r="5976" spans="1:27" x14ac:dyDescent="0.25">
      <c r="A5976"/>
      <c r="AA5976"/>
    </row>
    <row r="5977" spans="1:27" x14ac:dyDescent="0.25">
      <c r="A5977"/>
      <c r="AA5977"/>
    </row>
    <row r="5978" spans="1:27" x14ac:dyDescent="0.25">
      <c r="A5978"/>
      <c r="AA5978"/>
    </row>
    <row r="5979" spans="1:27" x14ac:dyDescent="0.25">
      <c r="A5979"/>
      <c r="AA5979"/>
    </row>
    <row r="5980" spans="1:27" x14ac:dyDescent="0.25">
      <c r="A5980"/>
      <c r="AA5980"/>
    </row>
    <row r="5981" spans="1:27" x14ac:dyDescent="0.25">
      <c r="A5981"/>
      <c r="AA5981"/>
    </row>
    <row r="5982" spans="1:27" x14ac:dyDescent="0.25">
      <c r="A5982"/>
      <c r="AA5982"/>
    </row>
    <row r="5983" spans="1:27" x14ac:dyDescent="0.25">
      <c r="A5983"/>
      <c r="AA5983"/>
    </row>
    <row r="5984" spans="1:27" x14ac:dyDescent="0.25">
      <c r="A5984"/>
      <c r="AA5984"/>
    </row>
    <row r="5985" spans="1:27" x14ac:dyDescent="0.25">
      <c r="A5985"/>
      <c r="AA5985"/>
    </row>
    <row r="5986" spans="1:27" x14ac:dyDescent="0.25">
      <c r="A5986"/>
      <c r="AA5986"/>
    </row>
    <row r="5987" spans="1:27" x14ac:dyDescent="0.25">
      <c r="A5987"/>
      <c r="AA5987"/>
    </row>
    <row r="5988" spans="1:27" x14ac:dyDescent="0.25">
      <c r="A5988"/>
      <c r="AA5988"/>
    </row>
    <row r="5989" spans="1:27" x14ac:dyDescent="0.25">
      <c r="A5989"/>
      <c r="AA5989"/>
    </row>
    <row r="5990" spans="1:27" x14ac:dyDescent="0.25">
      <c r="A5990"/>
      <c r="AA5990"/>
    </row>
    <row r="5991" spans="1:27" x14ac:dyDescent="0.25">
      <c r="A5991"/>
      <c r="AA5991"/>
    </row>
    <row r="5992" spans="1:27" x14ac:dyDescent="0.25">
      <c r="A5992"/>
      <c r="AA5992"/>
    </row>
    <row r="5993" spans="1:27" x14ac:dyDescent="0.25">
      <c r="A5993"/>
      <c r="AA5993"/>
    </row>
    <row r="5994" spans="1:27" x14ac:dyDescent="0.25">
      <c r="A5994"/>
      <c r="AA5994"/>
    </row>
    <row r="5995" spans="1:27" x14ac:dyDescent="0.25">
      <c r="A5995"/>
      <c r="AA5995"/>
    </row>
    <row r="5996" spans="1:27" x14ac:dyDescent="0.25">
      <c r="A5996"/>
      <c r="AA5996"/>
    </row>
    <row r="5997" spans="1:27" x14ac:dyDescent="0.25">
      <c r="A5997"/>
      <c r="AA5997"/>
    </row>
    <row r="5998" spans="1:27" x14ac:dyDescent="0.25">
      <c r="A5998"/>
      <c r="AA5998"/>
    </row>
    <row r="5999" spans="1:27" x14ac:dyDescent="0.25">
      <c r="A5999"/>
      <c r="AA5999"/>
    </row>
    <row r="6000" spans="1:27" x14ac:dyDescent="0.25">
      <c r="A6000"/>
      <c r="AA6000"/>
    </row>
    <row r="6001" spans="1:27" x14ac:dyDescent="0.25">
      <c r="A6001"/>
      <c r="AA6001"/>
    </row>
    <row r="6002" spans="1:27" x14ac:dyDescent="0.25">
      <c r="A6002"/>
      <c r="AA6002"/>
    </row>
    <row r="6003" spans="1:27" x14ac:dyDescent="0.25">
      <c r="A6003"/>
      <c r="AA6003"/>
    </row>
    <row r="6004" spans="1:27" x14ac:dyDescent="0.25">
      <c r="A6004"/>
      <c r="AA6004"/>
    </row>
    <row r="6005" spans="1:27" x14ac:dyDescent="0.25">
      <c r="A6005"/>
      <c r="AA6005"/>
    </row>
    <row r="6006" spans="1:27" x14ac:dyDescent="0.25">
      <c r="A6006"/>
      <c r="AA6006"/>
    </row>
    <row r="6007" spans="1:27" x14ac:dyDescent="0.25">
      <c r="A6007"/>
      <c r="AA6007"/>
    </row>
    <row r="6008" spans="1:27" x14ac:dyDescent="0.25">
      <c r="A6008"/>
      <c r="AA6008"/>
    </row>
    <row r="6009" spans="1:27" x14ac:dyDescent="0.25">
      <c r="A6009"/>
      <c r="AA6009"/>
    </row>
    <row r="6010" spans="1:27" x14ac:dyDescent="0.25">
      <c r="A6010"/>
      <c r="AA6010"/>
    </row>
    <row r="6011" spans="1:27" x14ac:dyDescent="0.25">
      <c r="A6011"/>
      <c r="AA6011"/>
    </row>
    <row r="6012" spans="1:27" x14ac:dyDescent="0.25">
      <c r="A6012"/>
      <c r="AA6012"/>
    </row>
    <row r="6013" spans="1:27" x14ac:dyDescent="0.25">
      <c r="A6013"/>
      <c r="AA6013"/>
    </row>
    <row r="6014" spans="1:27" x14ac:dyDescent="0.25">
      <c r="A6014"/>
      <c r="AA6014"/>
    </row>
    <row r="6015" spans="1:27" x14ac:dyDescent="0.25">
      <c r="A6015"/>
      <c r="AA6015"/>
    </row>
    <row r="6016" spans="1:27" x14ac:dyDescent="0.25">
      <c r="A6016"/>
      <c r="AA6016"/>
    </row>
    <row r="6017" spans="1:27" x14ac:dyDescent="0.25">
      <c r="A6017"/>
      <c r="AA6017"/>
    </row>
    <row r="6018" spans="1:27" x14ac:dyDescent="0.25">
      <c r="A6018"/>
      <c r="AA6018"/>
    </row>
    <row r="6019" spans="1:27" x14ac:dyDescent="0.25">
      <c r="A6019"/>
      <c r="AA6019"/>
    </row>
    <row r="6020" spans="1:27" x14ac:dyDescent="0.25">
      <c r="A6020"/>
      <c r="AA6020"/>
    </row>
    <row r="6021" spans="1:27" x14ac:dyDescent="0.25">
      <c r="A6021"/>
      <c r="AA6021"/>
    </row>
    <row r="6022" spans="1:27" x14ac:dyDescent="0.25">
      <c r="A6022"/>
      <c r="AA6022"/>
    </row>
    <row r="6023" spans="1:27" x14ac:dyDescent="0.25">
      <c r="A6023"/>
      <c r="AA6023"/>
    </row>
    <row r="6024" spans="1:27" x14ac:dyDescent="0.25">
      <c r="A6024"/>
      <c r="AA6024"/>
    </row>
    <row r="6025" spans="1:27" x14ac:dyDescent="0.25">
      <c r="A6025"/>
      <c r="AA6025"/>
    </row>
    <row r="6026" spans="1:27" x14ac:dyDescent="0.25">
      <c r="A6026"/>
      <c r="AA6026"/>
    </row>
    <row r="6027" spans="1:27" x14ac:dyDescent="0.25">
      <c r="A6027"/>
      <c r="AA6027"/>
    </row>
    <row r="6028" spans="1:27" x14ac:dyDescent="0.25">
      <c r="A6028"/>
      <c r="AA6028"/>
    </row>
    <row r="6029" spans="1:27" x14ac:dyDescent="0.25">
      <c r="A6029"/>
      <c r="AA6029"/>
    </row>
    <row r="6030" spans="1:27" x14ac:dyDescent="0.25">
      <c r="A6030"/>
      <c r="AA6030"/>
    </row>
    <row r="6031" spans="1:27" x14ac:dyDescent="0.25">
      <c r="A6031"/>
      <c r="AA6031"/>
    </row>
    <row r="6032" spans="1:27" x14ac:dyDescent="0.25">
      <c r="A6032"/>
      <c r="AA6032"/>
    </row>
    <row r="6033" spans="1:27" x14ac:dyDescent="0.25">
      <c r="A6033"/>
      <c r="AA6033"/>
    </row>
    <row r="6034" spans="1:27" x14ac:dyDescent="0.25">
      <c r="A6034"/>
      <c r="AA6034"/>
    </row>
    <row r="6035" spans="1:27" x14ac:dyDescent="0.25">
      <c r="A6035"/>
      <c r="AA6035"/>
    </row>
    <row r="6036" spans="1:27" x14ac:dyDescent="0.25">
      <c r="A6036"/>
      <c r="AA6036"/>
    </row>
    <row r="6037" spans="1:27" x14ac:dyDescent="0.25">
      <c r="A6037"/>
      <c r="AA6037"/>
    </row>
    <row r="6038" spans="1:27" x14ac:dyDescent="0.25">
      <c r="A6038"/>
      <c r="AA6038"/>
    </row>
    <row r="6039" spans="1:27" x14ac:dyDescent="0.25">
      <c r="A6039"/>
      <c r="AA6039"/>
    </row>
    <row r="6040" spans="1:27" x14ac:dyDescent="0.25">
      <c r="A6040"/>
      <c r="AA6040"/>
    </row>
    <row r="6041" spans="1:27" x14ac:dyDescent="0.25">
      <c r="A6041"/>
      <c r="AA6041"/>
    </row>
    <row r="6042" spans="1:27" x14ac:dyDescent="0.25">
      <c r="A6042"/>
      <c r="AA6042"/>
    </row>
    <row r="6043" spans="1:27" x14ac:dyDescent="0.25">
      <c r="A6043"/>
      <c r="AA6043"/>
    </row>
    <row r="6044" spans="1:27" x14ac:dyDescent="0.25">
      <c r="A6044"/>
      <c r="AA6044"/>
    </row>
    <row r="6045" spans="1:27" x14ac:dyDescent="0.25">
      <c r="A6045"/>
      <c r="AA6045"/>
    </row>
    <row r="6046" spans="1:27" x14ac:dyDescent="0.25">
      <c r="A6046"/>
      <c r="AA6046"/>
    </row>
    <row r="6047" spans="1:27" x14ac:dyDescent="0.25">
      <c r="A6047"/>
      <c r="AA6047"/>
    </row>
    <row r="6048" spans="1:27" x14ac:dyDescent="0.25">
      <c r="A6048"/>
      <c r="AA6048"/>
    </row>
    <row r="6049" spans="1:27" x14ac:dyDescent="0.25">
      <c r="A6049"/>
      <c r="AA6049"/>
    </row>
    <row r="6050" spans="1:27" x14ac:dyDescent="0.25">
      <c r="A6050"/>
      <c r="AA6050"/>
    </row>
    <row r="6051" spans="1:27" x14ac:dyDescent="0.25">
      <c r="A6051"/>
      <c r="AA6051"/>
    </row>
    <row r="6052" spans="1:27" x14ac:dyDescent="0.25">
      <c r="A6052"/>
      <c r="AA6052"/>
    </row>
    <row r="6053" spans="1:27" x14ac:dyDescent="0.25">
      <c r="A6053"/>
      <c r="AA6053"/>
    </row>
    <row r="6054" spans="1:27" x14ac:dyDescent="0.25">
      <c r="A6054"/>
      <c r="AA6054"/>
    </row>
    <row r="6055" spans="1:27" x14ac:dyDescent="0.25">
      <c r="A6055"/>
      <c r="AA6055"/>
    </row>
    <row r="6056" spans="1:27" x14ac:dyDescent="0.25">
      <c r="A6056"/>
      <c r="AA6056"/>
    </row>
    <row r="6057" spans="1:27" x14ac:dyDescent="0.25">
      <c r="A6057"/>
      <c r="AA6057"/>
    </row>
    <row r="6058" spans="1:27" x14ac:dyDescent="0.25">
      <c r="A6058"/>
      <c r="AA6058"/>
    </row>
    <row r="6059" spans="1:27" x14ac:dyDescent="0.25">
      <c r="A6059"/>
      <c r="AA6059"/>
    </row>
    <row r="6060" spans="1:27" x14ac:dyDescent="0.25">
      <c r="A6060"/>
      <c r="AA6060"/>
    </row>
    <row r="6061" spans="1:27" x14ac:dyDescent="0.25">
      <c r="A6061"/>
      <c r="AA6061"/>
    </row>
    <row r="6062" spans="1:27" x14ac:dyDescent="0.25">
      <c r="A6062"/>
      <c r="AA6062"/>
    </row>
    <row r="6063" spans="1:27" x14ac:dyDescent="0.25">
      <c r="A6063"/>
      <c r="AA6063"/>
    </row>
    <row r="6064" spans="1:27" x14ac:dyDescent="0.25">
      <c r="A6064"/>
      <c r="AA6064"/>
    </row>
    <row r="6065" spans="1:27" x14ac:dyDescent="0.25">
      <c r="A6065"/>
      <c r="AA6065"/>
    </row>
    <row r="6066" spans="1:27" x14ac:dyDescent="0.25">
      <c r="A6066"/>
      <c r="AA6066"/>
    </row>
    <row r="6067" spans="1:27" x14ac:dyDescent="0.25">
      <c r="A6067"/>
      <c r="AA6067"/>
    </row>
    <row r="6068" spans="1:27" x14ac:dyDescent="0.25">
      <c r="A6068"/>
      <c r="AA6068"/>
    </row>
    <row r="6069" spans="1:27" x14ac:dyDescent="0.25">
      <c r="A6069"/>
      <c r="AA6069"/>
    </row>
    <row r="6070" spans="1:27" x14ac:dyDescent="0.25">
      <c r="A6070"/>
      <c r="AA6070"/>
    </row>
    <row r="6071" spans="1:27" x14ac:dyDescent="0.25">
      <c r="A6071"/>
      <c r="AA6071"/>
    </row>
    <row r="6072" spans="1:27" x14ac:dyDescent="0.25">
      <c r="A6072"/>
      <c r="AA6072"/>
    </row>
    <row r="6073" spans="1:27" x14ac:dyDescent="0.25">
      <c r="A6073"/>
      <c r="AA6073"/>
    </row>
    <row r="6074" spans="1:27" x14ac:dyDescent="0.25">
      <c r="A6074"/>
      <c r="AA6074"/>
    </row>
    <row r="6075" spans="1:27" x14ac:dyDescent="0.25">
      <c r="A6075"/>
      <c r="AA6075"/>
    </row>
    <row r="6076" spans="1:27" x14ac:dyDescent="0.25">
      <c r="A6076"/>
      <c r="AA6076"/>
    </row>
    <row r="6077" spans="1:27" x14ac:dyDescent="0.25">
      <c r="A6077"/>
      <c r="AA6077"/>
    </row>
    <row r="6078" spans="1:27" x14ac:dyDescent="0.25">
      <c r="A6078"/>
      <c r="AA6078"/>
    </row>
    <row r="6079" spans="1:27" x14ac:dyDescent="0.25">
      <c r="A6079"/>
      <c r="AA6079"/>
    </row>
    <row r="6080" spans="1:27" x14ac:dyDescent="0.25">
      <c r="A6080"/>
      <c r="AA6080"/>
    </row>
    <row r="6081" spans="1:27" x14ac:dyDescent="0.25">
      <c r="A6081"/>
      <c r="AA6081"/>
    </row>
    <row r="6082" spans="1:27" x14ac:dyDescent="0.25">
      <c r="A6082"/>
      <c r="AA6082"/>
    </row>
    <row r="6083" spans="1:27" x14ac:dyDescent="0.25">
      <c r="A6083"/>
      <c r="AA6083"/>
    </row>
    <row r="6084" spans="1:27" x14ac:dyDescent="0.25">
      <c r="A6084"/>
      <c r="AA6084"/>
    </row>
    <row r="6085" spans="1:27" x14ac:dyDescent="0.25">
      <c r="A6085"/>
      <c r="AA6085"/>
    </row>
    <row r="6086" spans="1:27" x14ac:dyDescent="0.25">
      <c r="A6086"/>
      <c r="AA6086"/>
    </row>
    <row r="6087" spans="1:27" x14ac:dyDescent="0.25">
      <c r="A6087"/>
      <c r="AA6087"/>
    </row>
    <row r="6088" spans="1:27" x14ac:dyDescent="0.25">
      <c r="A6088"/>
      <c r="AA6088"/>
    </row>
    <row r="6089" spans="1:27" x14ac:dyDescent="0.25">
      <c r="A6089"/>
      <c r="AA6089"/>
    </row>
    <row r="6090" spans="1:27" x14ac:dyDescent="0.25">
      <c r="A6090"/>
      <c r="AA6090"/>
    </row>
    <row r="6091" spans="1:27" x14ac:dyDescent="0.25">
      <c r="A6091"/>
      <c r="AA6091"/>
    </row>
    <row r="6092" spans="1:27" x14ac:dyDescent="0.25">
      <c r="A6092"/>
      <c r="AA6092"/>
    </row>
    <row r="6093" spans="1:27" x14ac:dyDescent="0.25">
      <c r="A6093"/>
      <c r="AA6093"/>
    </row>
    <row r="6094" spans="1:27" x14ac:dyDescent="0.25">
      <c r="A6094"/>
      <c r="AA6094"/>
    </row>
    <row r="6095" spans="1:27" x14ac:dyDescent="0.25">
      <c r="A6095"/>
      <c r="AA6095"/>
    </row>
    <row r="6096" spans="1:27" x14ac:dyDescent="0.25">
      <c r="A6096"/>
      <c r="AA6096"/>
    </row>
    <row r="6097" spans="1:27" x14ac:dyDescent="0.25">
      <c r="A6097"/>
      <c r="AA6097"/>
    </row>
    <row r="6098" spans="1:27" x14ac:dyDescent="0.25">
      <c r="A6098"/>
      <c r="AA6098"/>
    </row>
    <row r="6099" spans="1:27" x14ac:dyDescent="0.25">
      <c r="A6099"/>
      <c r="AA6099"/>
    </row>
    <row r="6100" spans="1:27" x14ac:dyDescent="0.25">
      <c r="A6100"/>
      <c r="AA6100"/>
    </row>
    <row r="6101" spans="1:27" x14ac:dyDescent="0.25">
      <c r="A6101"/>
      <c r="AA6101"/>
    </row>
    <row r="6102" spans="1:27" x14ac:dyDescent="0.25">
      <c r="A6102"/>
      <c r="AA6102"/>
    </row>
    <row r="6103" spans="1:27" x14ac:dyDescent="0.25">
      <c r="A6103"/>
      <c r="AA6103"/>
    </row>
    <row r="6104" spans="1:27" x14ac:dyDescent="0.25">
      <c r="A6104"/>
      <c r="AA6104"/>
    </row>
    <row r="6105" spans="1:27" x14ac:dyDescent="0.25">
      <c r="A6105"/>
      <c r="AA6105"/>
    </row>
    <row r="6106" spans="1:27" x14ac:dyDescent="0.25">
      <c r="A6106"/>
      <c r="AA6106"/>
    </row>
    <row r="6107" spans="1:27" x14ac:dyDescent="0.25">
      <c r="A6107"/>
      <c r="AA6107"/>
    </row>
    <row r="6108" spans="1:27" x14ac:dyDescent="0.25">
      <c r="A6108"/>
      <c r="AA6108"/>
    </row>
    <row r="6109" spans="1:27" x14ac:dyDescent="0.25">
      <c r="A6109"/>
      <c r="AA6109"/>
    </row>
    <row r="6110" spans="1:27" x14ac:dyDescent="0.25">
      <c r="A6110"/>
      <c r="AA6110"/>
    </row>
    <row r="6111" spans="1:27" x14ac:dyDescent="0.25">
      <c r="A6111"/>
      <c r="AA6111"/>
    </row>
    <row r="6112" spans="1:27" x14ac:dyDescent="0.25">
      <c r="A6112"/>
      <c r="AA6112"/>
    </row>
    <row r="6113" spans="1:27" x14ac:dyDescent="0.25">
      <c r="A6113"/>
      <c r="AA6113"/>
    </row>
    <row r="6114" spans="1:27" x14ac:dyDescent="0.25">
      <c r="A6114"/>
      <c r="AA6114"/>
    </row>
    <row r="6115" spans="1:27" x14ac:dyDescent="0.25">
      <c r="A6115"/>
      <c r="AA6115"/>
    </row>
    <row r="6116" spans="1:27" x14ac:dyDescent="0.25">
      <c r="A6116"/>
      <c r="AA6116"/>
    </row>
    <row r="6117" spans="1:27" x14ac:dyDescent="0.25">
      <c r="A6117"/>
      <c r="AA6117"/>
    </row>
    <row r="6118" spans="1:27" x14ac:dyDescent="0.25">
      <c r="A6118"/>
      <c r="AA6118"/>
    </row>
    <row r="6119" spans="1:27" x14ac:dyDescent="0.25">
      <c r="A6119"/>
      <c r="AA6119"/>
    </row>
    <row r="6120" spans="1:27" x14ac:dyDescent="0.25">
      <c r="A6120"/>
      <c r="AA6120"/>
    </row>
    <row r="6121" spans="1:27" x14ac:dyDescent="0.25">
      <c r="A6121"/>
      <c r="AA6121"/>
    </row>
    <row r="6122" spans="1:27" x14ac:dyDescent="0.25">
      <c r="A6122"/>
      <c r="AA6122"/>
    </row>
    <row r="6123" spans="1:27" x14ac:dyDescent="0.25">
      <c r="A6123"/>
      <c r="AA6123"/>
    </row>
    <row r="6124" spans="1:27" x14ac:dyDescent="0.25">
      <c r="A6124"/>
      <c r="AA6124"/>
    </row>
    <row r="6125" spans="1:27" x14ac:dyDescent="0.25">
      <c r="A6125"/>
      <c r="AA6125"/>
    </row>
    <row r="6126" spans="1:27" x14ac:dyDescent="0.25">
      <c r="A6126"/>
      <c r="AA6126"/>
    </row>
    <row r="6127" spans="1:27" x14ac:dyDescent="0.25">
      <c r="A6127"/>
      <c r="AA6127"/>
    </row>
    <row r="6128" spans="1:27" x14ac:dyDescent="0.25">
      <c r="A6128"/>
      <c r="AA6128"/>
    </row>
    <row r="6129" spans="1:27" x14ac:dyDescent="0.25">
      <c r="A6129"/>
      <c r="AA6129"/>
    </row>
    <row r="6130" spans="1:27" x14ac:dyDescent="0.25">
      <c r="A6130"/>
      <c r="AA6130"/>
    </row>
    <row r="6131" spans="1:27" x14ac:dyDescent="0.25">
      <c r="A6131"/>
      <c r="AA6131"/>
    </row>
    <row r="6132" spans="1:27" x14ac:dyDescent="0.25">
      <c r="A6132"/>
      <c r="AA6132"/>
    </row>
    <row r="6133" spans="1:27" x14ac:dyDescent="0.25">
      <c r="A6133"/>
      <c r="AA6133"/>
    </row>
    <row r="6134" spans="1:27" x14ac:dyDescent="0.25">
      <c r="A6134"/>
      <c r="AA6134"/>
    </row>
    <row r="6135" spans="1:27" x14ac:dyDescent="0.25">
      <c r="A6135"/>
      <c r="AA6135"/>
    </row>
    <row r="6136" spans="1:27" x14ac:dyDescent="0.25">
      <c r="A6136"/>
      <c r="AA6136"/>
    </row>
    <row r="6137" spans="1:27" x14ac:dyDescent="0.25">
      <c r="A6137"/>
      <c r="AA6137"/>
    </row>
    <row r="6138" spans="1:27" x14ac:dyDescent="0.25">
      <c r="A6138"/>
      <c r="AA6138"/>
    </row>
    <row r="6139" spans="1:27" x14ac:dyDescent="0.25">
      <c r="A6139"/>
      <c r="AA6139"/>
    </row>
    <row r="6140" spans="1:27" x14ac:dyDescent="0.25">
      <c r="A6140"/>
      <c r="AA6140"/>
    </row>
    <row r="6141" spans="1:27" x14ac:dyDescent="0.25">
      <c r="A6141"/>
      <c r="AA6141"/>
    </row>
    <row r="6142" spans="1:27" x14ac:dyDescent="0.25">
      <c r="A6142"/>
      <c r="AA6142"/>
    </row>
    <row r="6143" spans="1:27" x14ac:dyDescent="0.25">
      <c r="A6143"/>
      <c r="AA6143"/>
    </row>
    <row r="6144" spans="1:27" x14ac:dyDescent="0.25">
      <c r="A6144"/>
      <c r="AA6144"/>
    </row>
    <row r="6145" spans="1:27" x14ac:dyDescent="0.25">
      <c r="A6145"/>
      <c r="AA6145"/>
    </row>
    <row r="6146" spans="1:27" x14ac:dyDescent="0.25">
      <c r="A6146"/>
      <c r="AA6146"/>
    </row>
    <row r="6147" spans="1:27" x14ac:dyDescent="0.25">
      <c r="A6147"/>
      <c r="AA6147"/>
    </row>
    <row r="6148" spans="1:27" x14ac:dyDescent="0.25">
      <c r="A6148"/>
      <c r="AA6148"/>
    </row>
    <row r="6149" spans="1:27" x14ac:dyDescent="0.25">
      <c r="A6149"/>
      <c r="AA6149"/>
    </row>
    <row r="6150" spans="1:27" x14ac:dyDescent="0.25">
      <c r="A6150"/>
      <c r="AA6150"/>
    </row>
    <row r="6151" spans="1:27" x14ac:dyDescent="0.25">
      <c r="A6151"/>
      <c r="AA6151"/>
    </row>
    <row r="6152" spans="1:27" x14ac:dyDescent="0.25">
      <c r="A6152"/>
      <c r="AA6152"/>
    </row>
    <row r="6153" spans="1:27" x14ac:dyDescent="0.25">
      <c r="A6153"/>
      <c r="AA6153"/>
    </row>
    <row r="6154" spans="1:27" x14ac:dyDescent="0.25">
      <c r="A6154"/>
      <c r="AA6154"/>
    </row>
    <row r="6155" spans="1:27" x14ac:dyDescent="0.25">
      <c r="A6155"/>
      <c r="AA6155"/>
    </row>
    <row r="6156" spans="1:27" x14ac:dyDescent="0.25">
      <c r="A6156"/>
      <c r="AA6156"/>
    </row>
    <row r="6157" spans="1:27" x14ac:dyDescent="0.25">
      <c r="A6157"/>
      <c r="AA6157"/>
    </row>
    <row r="6158" spans="1:27" x14ac:dyDescent="0.25">
      <c r="A6158"/>
      <c r="AA6158"/>
    </row>
    <row r="6159" spans="1:27" x14ac:dyDescent="0.25">
      <c r="A6159"/>
      <c r="AA6159"/>
    </row>
    <row r="6160" spans="1:27" x14ac:dyDescent="0.25">
      <c r="A6160"/>
      <c r="AA6160"/>
    </row>
    <row r="6161" spans="1:27" x14ac:dyDescent="0.25">
      <c r="A6161"/>
      <c r="AA6161"/>
    </row>
    <row r="6162" spans="1:27" x14ac:dyDescent="0.25">
      <c r="A6162"/>
      <c r="AA6162"/>
    </row>
    <row r="6163" spans="1:27" x14ac:dyDescent="0.25">
      <c r="A6163"/>
      <c r="AA6163"/>
    </row>
    <row r="6164" spans="1:27" x14ac:dyDescent="0.25">
      <c r="A6164"/>
      <c r="AA6164"/>
    </row>
    <row r="6165" spans="1:27" x14ac:dyDescent="0.25">
      <c r="A6165"/>
      <c r="AA6165"/>
    </row>
    <row r="6166" spans="1:27" x14ac:dyDescent="0.25">
      <c r="A6166"/>
      <c r="AA6166"/>
    </row>
    <row r="6167" spans="1:27" x14ac:dyDescent="0.25">
      <c r="A6167"/>
      <c r="AA6167"/>
    </row>
    <row r="6168" spans="1:27" x14ac:dyDescent="0.25">
      <c r="A6168"/>
      <c r="AA6168"/>
    </row>
    <row r="6169" spans="1:27" x14ac:dyDescent="0.25">
      <c r="A6169"/>
      <c r="AA6169"/>
    </row>
    <row r="6170" spans="1:27" x14ac:dyDescent="0.25">
      <c r="A6170"/>
      <c r="AA6170"/>
    </row>
    <row r="6171" spans="1:27" x14ac:dyDescent="0.25">
      <c r="A6171"/>
      <c r="AA6171"/>
    </row>
    <row r="6172" spans="1:27" x14ac:dyDescent="0.25">
      <c r="A6172"/>
      <c r="AA6172"/>
    </row>
    <row r="6173" spans="1:27" x14ac:dyDescent="0.25">
      <c r="A6173"/>
      <c r="AA6173"/>
    </row>
    <row r="6174" spans="1:27" x14ac:dyDescent="0.25">
      <c r="A6174"/>
      <c r="AA6174"/>
    </row>
    <row r="6175" spans="1:27" x14ac:dyDescent="0.25">
      <c r="A6175"/>
      <c r="AA6175"/>
    </row>
    <row r="6176" spans="1:27" x14ac:dyDescent="0.25">
      <c r="A6176"/>
      <c r="AA6176"/>
    </row>
    <row r="6177" spans="1:27" x14ac:dyDescent="0.25">
      <c r="A6177"/>
      <c r="AA6177"/>
    </row>
    <row r="6178" spans="1:27" x14ac:dyDescent="0.25">
      <c r="A6178"/>
      <c r="AA6178"/>
    </row>
    <row r="6179" spans="1:27" x14ac:dyDescent="0.25">
      <c r="A6179"/>
      <c r="AA6179"/>
    </row>
    <row r="6180" spans="1:27" x14ac:dyDescent="0.25">
      <c r="A6180"/>
      <c r="AA6180"/>
    </row>
    <row r="6181" spans="1:27" x14ac:dyDescent="0.25">
      <c r="A6181"/>
      <c r="AA6181"/>
    </row>
    <row r="6182" spans="1:27" x14ac:dyDescent="0.25">
      <c r="A6182"/>
      <c r="AA6182"/>
    </row>
    <row r="6183" spans="1:27" x14ac:dyDescent="0.25">
      <c r="A6183"/>
      <c r="AA6183"/>
    </row>
    <row r="6184" spans="1:27" x14ac:dyDescent="0.25">
      <c r="A6184"/>
      <c r="AA6184"/>
    </row>
    <row r="6185" spans="1:27" x14ac:dyDescent="0.25">
      <c r="A6185"/>
      <c r="AA6185"/>
    </row>
    <row r="6186" spans="1:27" x14ac:dyDescent="0.25">
      <c r="A6186"/>
      <c r="AA6186"/>
    </row>
    <row r="6187" spans="1:27" x14ac:dyDescent="0.25">
      <c r="A6187"/>
      <c r="AA6187"/>
    </row>
    <row r="6188" spans="1:27" x14ac:dyDescent="0.25">
      <c r="A6188"/>
      <c r="AA6188"/>
    </row>
    <row r="6189" spans="1:27" x14ac:dyDescent="0.25">
      <c r="A6189"/>
      <c r="AA6189"/>
    </row>
    <row r="6190" spans="1:27" x14ac:dyDescent="0.25">
      <c r="A6190"/>
      <c r="AA6190"/>
    </row>
    <row r="6191" spans="1:27" x14ac:dyDescent="0.25">
      <c r="A6191"/>
      <c r="AA6191"/>
    </row>
    <row r="6192" spans="1:27" x14ac:dyDescent="0.25">
      <c r="A6192"/>
      <c r="AA6192"/>
    </row>
    <row r="6193" spans="1:27" x14ac:dyDescent="0.25">
      <c r="A6193"/>
      <c r="AA6193"/>
    </row>
    <row r="6194" spans="1:27" x14ac:dyDescent="0.25">
      <c r="A6194"/>
      <c r="AA6194"/>
    </row>
    <row r="6195" spans="1:27" x14ac:dyDescent="0.25">
      <c r="A6195"/>
      <c r="AA6195"/>
    </row>
    <row r="6196" spans="1:27" x14ac:dyDescent="0.25">
      <c r="A6196"/>
      <c r="AA6196"/>
    </row>
    <row r="6197" spans="1:27" x14ac:dyDescent="0.25">
      <c r="A6197"/>
      <c r="AA6197"/>
    </row>
    <row r="6198" spans="1:27" x14ac:dyDescent="0.25">
      <c r="A6198"/>
      <c r="AA6198"/>
    </row>
    <row r="6199" spans="1:27" x14ac:dyDescent="0.25">
      <c r="A6199"/>
      <c r="AA6199"/>
    </row>
    <row r="6200" spans="1:27" x14ac:dyDescent="0.25">
      <c r="A6200"/>
      <c r="AA6200"/>
    </row>
    <row r="6201" spans="1:27" x14ac:dyDescent="0.25">
      <c r="A6201"/>
      <c r="AA6201"/>
    </row>
    <row r="6202" spans="1:27" x14ac:dyDescent="0.25">
      <c r="A6202"/>
      <c r="AA6202"/>
    </row>
    <row r="6203" spans="1:27" x14ac:dyDescent="0.25">
      <c r="A6203"/>
      <c r="AA6203"/>
    </row>
    <row r="6204" spans="1:27" x14ac:dyDescent="0.25">
      <c r="A6204"/>
      <c r="AA6204"/>
    </row>
    <row r="6205" spans="1:27" x14ac:dyDescent="0.25">
      <c r="A6205"/>
      <c r="AA6205"/>
    </row>
    <row r="6206" spans="1:27" x14ac:dyDescent="0.25">
      <c r="A6206"/>
      <c r="AA6206"/>
    </row>
    <row r="6207" spans="1:27" x14ac:dyDescent="0.25">
      <c r="A6207"/>
      <c r="AA6207"/>
    </row>
    <row r="6208" spans="1:27" x14ac:dyDescent="0.25">
      <c r="A6208"/>
      <c r="AA6208"/>
    </row>
    <row r="6209" spans="1:27" x14ac:dyDescent="0.25">
      <c r="A6209"/>
      <c r="AA6209"/>
    </row>
    <row r="6210" spans="1:27" x14ac:dyDescent="0.25">
      <c r="A6210"/>
      <c r="AA6210"/>
    </row>
    <row r="6211" spans="1:27" x14ac:dyDescent="0.25">
      <c r="A6211"/>
      <c r="AA6211"/>
    </row>
    <row r="6212" spans="1:27" x14ac:dyDescent="0.25">
      <c r="A6212"/>
      <c r="AA6212"/>
    </row>
    <row r="6213" spans="1:27" x14ac:dyDescent="0.25">
      <c r="A6213"/>
      <c r="AA6213"/>
    </row>
    <row r="6214" spans="1:27" x14ac:dyDescent="0.25">
      <c r="A6214"/>
      <c r="AA6214"/>
    </row>
    <row r="6215" spans="1:27" x14ac:dyDescent="0.25">
      <c r="A6215"/>
      <c r="AA6215"/>
    </row>
    <row r="6216" spans="1:27" x14ac:dyDescent="0.25">
      <c r="A6216"/>
      <c r="AA6216"/>
    </row>
    <row r="6217" spans="1:27" x14ac:dyDescent="0.25">
      <c r="A6217"/>
      <c r="AA6217"/>
    </row>
    <row r="6218" spans="1:27" x14ac:dyDescent="0.25">
      <c r="A6218"/>
      <c r="AA6218"/>
    </row>
    <row r="6219" spans="1:27" x14ac:dyDescent="0.25">
      <c r="A6219"/>
      <c r="AA6219"/>
    </row>
    <row r="6220" spans="1:27" x14ac:dyDescent="0.25">
      <c r="A6220"/>
      <c r="AA6220"/>
    </row>
    <row r="6221" spans="1:27" x14ac:dyDescent="0.25">
      <c r="A6221"/>
      <c r="AA6221"/>
    </row>
    <row r="6222" spans="1:27" x14ac:dyDescent="0.25">
      <c r="A6222"/>
      <c r="AA6222"/>
    </row>
    <row r="6223" spans="1:27" x14ac:dyDescent="0.25">
      <c r="A6223"/>
      <c r="AA6223"/>
    </row>
    <row r="6224" spans="1:27" x14ac:dyDescent="0.25">
      <c r="A6224"/>
      <c r="AA6224"/>
    </row>
    <row r="6225" spans="1:27" x14ac:dyDescent="0.25">
      <c r="A6225"/>
      <c r="AA6225"/>
    </row>
    <row r="6226" spans="1:27" x14ac:dyDescent="0.25">
      <c r="A6226"/>
      <c r="AA6226"/>
    </row>
    <row r="6227" spans="1:27" x14ac:dyDescent="0.25">
      <c r="A6227"/>
      <c r="AA6227"/>
    </row>
    <row r="6228" spans="1:27" x14ac:dyDescent="0.25">
      <c r="A6228"/>
      <c r="AA6228"/>
    </row>
    <row r="6229" spans="1:27" x14ac:dyDescent="0.25">
      <c r="A6229"/>
      <c r="AA6229"/>
    </row>
    <row r="6230" spans="1:27" x14ac:dyDescent="0.25">
      <c r="A6230"/>
      <c r="AA6230"/>
    </row>
    <row r="6231" spans="1:27" x14ac:dyDescent="0.25">
      <c r="A6231"/>
      <c r="AA6231"/>
    </row>
    <row r="6232" spans="1:27" x14ac:dyDescent="0.25">
      <c r="A6232"/>
      <c r="AA6232"/>
    </row>
    <row r="6233" spans="1:27" x14ac:dyDescent="0.25">
      <c r="A6233"/>
      <c r="AA6233"/>
    </row>
    <row r="6234" spans="1:27" x14ac:dyDescent="0.25">
      <c r="A6234"/>
      <c r="AA6234"/>
    </row>
    <row r="6235" spans="1:27" x14ac:dyDescent="0.25">
      <c r="A6235"/>
      <c r="AA6235"/>
    </row>
    <row r="6236" spans="1:27" x14ac:dyDescent="0.25">
      <c r="A6236"/>
      <c r="AA6236"/>
    </row>
    <row r="6237" spans="1:27" x14ac:dyDescent="0.25">
      <c r="A6237"/>
      <c r="AA6237"/>
    </row>
    <row r="6238" spans="1:27" x14ac:dyDescent="0.25">
      <c r="A6238"/>
      <c r="AA6238"/>
    </row>
    <row r="6239" spans="1:27" x14ac:dyDescent="0.25">
      <c r="A6239"/>
      <c r="AA6239"/>
    </row>
    <row r="6240" spans="1:27" x14ac:dyDescent="0.25">
      <c r="A6240"/>
      <c r="AA6240"/>
    </row>
    <row r="6241" spans="1:27" x14ac:dyDescent="0.25">
      <c r="A6241"/>
      <c r="AA6241"/>
    </row>
    <row r="6242" spans="1:27" x14ac:dyDescent="0.25">
      <c r="A6242"/>
      <c r="AA6242"/>
    </row>
    <row r="6243" spans="1:27" x14ac:dyDescent="0.25">
      <c r="A6243"/>
      <c r="AA6243"/>
    </row>
    <row r="6244" spans="1:27" x14ac:dyDescent="0.25">
      <c r="A6244"/>
      <c r="AA6244"/>
    </row>
    <row r="6245" spans="1:27" x14ac:dyDescent="0.25">
      <c r="A6245"/>
      <c r="AA6245"/>
    </row>
    <row r="6246" spans="1:27" x14ac:dyDescent="0.25">
      <c r="A6246"/>
      <c r="AA6246"/>
    </row>
    <row r="6247" spans="1:27" x14ac:dyDescent="0.25">
      <c r="A6247"/>
      <c r="AA6247"/>
    </row>
    <row r="6248" spans="1:27" x14ac:dyDescent="0.25">
      <c r="A6248"/>
      <c r="AA6248"/>
    </row>
    <row r="6249" spans="1:27" x14ac:dyDescent="0.25">
      <c r="A6249"/>
      <c r="AA6249"/>
    </row>
    <row r="6250" spans="1:27" x14ac:dyDescent="0.25">
      <c r="A6250"/>
      <c r="AA6250"/>
    </row>
    <row r="6251" spans="1:27" x14ac:dyDescent="0.25">
      <c r="A6251"/>
      <c r="AA6251"/>
    </row>
    <row r="6252" spans="1:27" x14ac:dyDescent="0.25">
      <c r="A6252"/>
      <c r="AA6252"/>
    </row>
    <row r="6253" spans="1:27" x14ac:dyDescent="0.25">
      <c r="A6253"/>
      <c r="AA6253"/>
    </row>
    <row r="6254" spans="1:27" x14ac:dyDescent="0.25">
      <c r="A6254"/>
      <c r="AA6254"/>
    </row>
    <row r="6255" spans="1:27" x14ac:dyDescent="0.25">
      <c r="A6255"/>
      <c r="AA6255"/>
    </row>
    <row r="6256" spans="1:27" x14ac:dyDescent="0.25">
      <c r="A6256"/>
      <c r="AA6256"/>
    </row>
    <row r="6257" spans="1:27" x14ac:dyDescent="0.25">
      <c r="A6257"/>
      <c r="AA6257"/>
    </row>
    <row r="6258" spans="1:27" x14ac:dyDescent="0.25">
      <c r="A6258"/>
      <c r="AA6258"/>
    </row>
    <row r="6259" spans="1:27" x14ac:dyDescent="0.25">
      <c r="A6259"/>
      <c r="AA6259"/>
    </row>
    <row r="6260" spans="1:27" x14ac:dyDescent="0.25">
      <c r="A6260"/>
      <c r="AA6260"/>
    </row>
    <row r="6261" spans="1:27" x14ac:dyDescent="0.25">
      <c r="A6261"/>
      <c r="AA6261"/>
    </row>
    <row r="6262" spans="1:27" x14ac:dyDescent="0.25">
      <c r="A6262"/>
      <c r="AA6262"/>
    </row>
    <row r="6263" spans="1:27" x14ac:dyDescent="0.25">
      <c r="A6263"/>
      <c r="AA6263"/>
    </row>
    <row r="6264" spans="1:27" x14ac:dyDescent="0.25">
      <c r="A6264"/>
      <c r="AA6264"/>
    </row>
    <row r="6265" spans="1:27" x14ac:dyDescent="0.25">
      <c r="A6265"/>
      <c r="AA6265"/>
    </row>
    <row r="6266" spans="1:27" x14ac:dyDescent="0.25">
      <c r="A6266"/>
      <c r="AA6266"/>
    </row>
    <row r="6267" spans="1:27" x14ac:dyDescent="0.25">
      <c r="A6267"/>
      <c r="AA6267"/>
    </row>
    <row r="6268" spans="1:27" x14ac:dyDescent="0.25">
      <c r="A6268"/>
      <c r="AA6268"/>
    </row>
    <row r="6269" spans="1:27" x14ac:dyDescent="0.25">
      <c r="A6269"/>
      <c r="AA6269"/>
    </row>
    <row r="6270" spans="1:27" x14ac:dyDescent="0.25">
      <c r="A6270"/>
      <c r="AA6270"/>
    </row>
    <row r="6271" spans="1:27" x14ac:dyDescent="0.25">
      <c r="A6271"/>
      <c r="AA6271"/>
    </row>
    <row r="6272" spans="1:27" x14ac:dyDescent="0.25">
      <c r="A6272"/>
      <c r="AA6272"/>
    </row>
    <row r="6273" spans="1:27" x14ac:dyDescent="0.25">
      <c r="A6273"/>
      <c r="AA6273"/>
    </row>
    <row r="6274" spans="1:27" x14ac:dyDescent="0.25">
      <c r="A6274"/>
      <c r="AA6274"/>
    </row>
    <row r="6275" spans="1:27" x14ac:dyDescent="0.25">
      <c r="A6275"/>
      <c r="AA6275"/>
    </row>
    <row r="6276" spans="1:27" x14ac:dyDescent="0.25">
      <c r="A6276"/>
      <c r="AA6276"/>
    </row>
    <row r="6277" spans="1:27" x14ac:dyDescent="0.25">
      <c r="A6277"/>
      <c r="AA6277"/>
    </row>
    <row r="6278" spans="1:27" x14ac:dyDescent="0.25">
      <c r="A6278"/>
      <c r="AA6278"/>
    </row>
    <row r="6279" spans="1:27" x14ac:dyDescent="0.25">
      <c r="A6279"/>
      <c r="AA6279"/>
    </row>
    <row r="6280" spans="1:27" x14ac:dyDescent="0.25">
      <c r="A6280"/>
      <c r="AA6280"/>
    </row>
    <row r="6281" spans="1:27" x14ac:dyDescent="0.25">
      <c r="A6281"/>
      <c r="AA6281"/>
    </row>
    <row r="6282" spans="1:27" x14ac:dyDescent="0.25">
      <c r="A6282"/>
      <c r="AA6282"/>
    </row>
    <row r="6283" spans="1:27" x14ac:dyDescent="0.25">
      <c r="A6283"/>
      <c r="AA6283"/>
    </row>
    <row r="6284" spans="1:27" x14ac:dyDescent="0.25">
      <c r="A6284"/>
      <c r="AA6284"/>
    </row>
    <row r="6285" spans="1:27" x14ac:dyDescent="0.25">
      <c r="A6285"/>
      <c r="AA6285"/>
    </row>
    <row r="6286" spans="1:27" x14ac:dyDescent="0.25">
      <c r="A6286"/>
      <c r="AA6286"/>
    </row>
    <row r="6287" spans="1:27" x14ac:dyDescent="0.25">
      <c r="A6287"/>
      <c r="AA6287"/>
    </row>
    <row r="6288" spans="1:27" x14ac:dyDescent="0.25">
      <c r="A6288"/>
      <c r="AA6288"/>
    </row>
    <row r="6289" spans="1:27" x14ac:dyDescent="0.25">
      <c r="A6289"/>
      <c r="AA6289"/>
    </row>
    <row r="6290" spans="1:27" x14ac:dyDescent="0.25">
      <c r="A6290"/>
      <c r="AA6290"/>
    </row>
    <row r="6291" spans="1:27" x14ac:dyDescent="0.25">
      <c r="A6291"/>
      <c r="AA6291"/>
    </row>
    <row r="6292" spans="1:27" x14ac:dyDescent="0.25">
      <c r="A6292"/>
      <c r="AA6292"/>
    </row>
    <row r="6293" spans="1:27" x14ac:dyDescent="0.25">
      <c r="A6293"/>
      <c r="AA6293"/>
    </row>
    <row r="6294" spans="1:27" x14ac:dyDescent="0.25">
      <c r="A6294"/>
      <c r="AA6294"/>
    </row>
    <row r="6295" spans="1:27" x14ac:dyDescent="0.25">
      <c r="A6295"/>
      <c r="AA6295"/>
    </row>
    <row r="6296" spans="1:27" x14ac:dyDescent="0.25">
      <c r="A6296"/>
      <c r="AA6296"/>
    </row>
    <row r="6297" spans="1:27" x14ac:dyDescent="0.25">
      <c r="A6297"/>
      <c r="AA6297"/>
    </row>
    <row r="6298" spans="1:27" x14ac:dyDescent="0.25">
      <c r="A6298"/>
      <c r="AA6298"/>
    </row>
    <row r="6299" spans="1:27" x14ac:dyDescent="0.25">
      <c r="A6299"/>
      <c r="AA6299"/>
    </row>
    <row r="6300" spans="1:27" x14ac:dyDescent="0.25">
      <c r="A6300"/>
      <c r="AA6300"/>
    </row>
    <row r="6301" spans="1:27" x14ac:dyDescent="0.25">
      <c r="A6301"/>
      <c r="AA6301"/>
    </row>
    <row r="6302" spans="1:27" x14ac:dyDescent="0.25">
      <c r="A6302"/>
      <c r="AA6302"/>
    </row>
    <row r="6303" spans="1:27" x14ac:dyDescent="0.25">
      <c r="A6303"/>
      <c r="AA6303"/>
    </row>
    <row r="6304" spans="1:27" x14ac:dyDescent="0.25">
      <c r="A6304"/>
      <c r="AA6304"/>
    </row>
    <row r="6305" spans="1:27" x14ac:dyDescent="0.25">
      <c r="A6305"/>
      <c r="AA6305"/>
    </row>
    <row r="6306" spans="1:27" x14ac:dyDescent="0.25">
      <c r="A6306"/>
      <c r="AA6306"/>
    </row>
    <row r="6307" spans="1:27" x14ac:dyDescent="0.25">
      <c r="A6307"/>
      <c r="AA6307"/>
    </row>
    <row r="6308" spans="1:27" x14ac:dyDescent="0.25">
      <c r="A6308"/>
      <c r="AA6308"/>
    </row>
    <row r="6309" spans="1:27" x14ac:dyDescent="0.25">
      <c r="A6309"/>
      <c r="AA6309"/>
    </row>
    <row r="6310" spans="1:27" x14ac:dyDescent="0.25">
      <c r="A6310"/>
      <c r="AA6310"/>
    </row>
    <row r="6311" spans="1:27" x14ac:dyDescent="0.25">
      <c r="A6311"/>
      <c r="AA6311"/>
    </row>
    <row r="6312" spans="1:27" x14ac:dyDescent="0.25">
      <c r="A6312"/>
      <c r="AA6312"/>
    </row>
    <row r="6313" spans="1:27" x14ac:dyDescent="0.25">
      <c r="A6313"/>
      <c r="AA6313"/>
    </row>
    <row r="6314" spans="1:27" x14ac:dyDescent="0.25">
      <c r="A6314"/>
      <c r="AA6314"/>
    </row>
    <row r="6315" spans="1:27" x14ac:dyDescent="0.25">
      <c r="A6315"/>
      <c r="AA6315"/>
    </row>
    <row r="6316" spans="1:27" x14ac:dyDescent="0.25">
      <c r="A6316"/>
      <c r="AA6316"/>
    </row>
    <row r="6317" spans="1:27" x14ac:dyDescent="0.25">
      <c r="A6317"/>
      <c r="AA6317"/>
    </row>
    <row r="6318" spans="1:27" x14ac:dyDescent="0.25">
      <c r="A6318"/>
      <c r="AA6318"/>
    </row>
    <row r="6319" spans="1:27" x14ac:dyDescent="0.25">
      <c r="A6319"/>
      <c r="AA6319"/>
    </row>
    <row r="6320" spans="1:27" x14ac:dyDescent="0.25">
      <c r="A6320"/>
      <c r="AA6320"/>
    </row>
    <row r="6321" spans="1:27" x14ac:dyDescent="0.25">
      <c r="A6321"/>
      <c r="AA6321"/>
    </row>
    <row r="6322" spans="1:27" x14ac:dyDescent="0.25">
      <c r="A6322"/>
      <c r="AA6322"/>
    </row>
    <row r="6323" spans="1:27" x14ac:dyDescent="0.25">
      <c r="A6323"/>
      <c r="AA6323"/>
    </row>
    <row r="6324" spans="1:27" x14ac:dyDescent="0.25">
      <c r="A6324"/>
      <c r="AA6324"/>
    </row>
    <row r="6325" spans="1:27" x14ac:dyDescent="0.25">
      <c r="A6325"/>
      <c r="AA6325"/>
    </row>
    <row r="6326" spans="1:27" x14ac:dyDescent="0.25">
      <c r="A6326"/>
      <c r="AA6326"/>
    </row>
    <row r="6327" spans="1:27" x14ac:dyDescent="0.25">
      <c r="A6327"/>
      <c r="AA6327"/>
    </row>
    <row r="6328" spans="1:27" x14ac:dyDescent="0.25">
      <c r="A6328"/>
      <c r="AA6328"/>
    </row>
    <row r="6329" spans="1:27" x14ac:dyDescent="0.25">
      <c r="A6329"/>
      <c r="AA6329"/>
    </row>
    <row r="6330" spans="1:27" x14ac:dyDescent="0.25">
      <c r="A6330"/>
      <c r="AA6330"/>
    </row>
    <row r="6331" spans="1:27" x14ac:dyDescent="0.25">
      <c r="A6331"/>
      <c r="AA6331"/>
    </row>
    <row r="6332" spans="1:27" x14ac:dyDescent="0.25">
      <c r="A6332"/>
      <c r="AA6332"/>
    </row>
    <row r="6333" spans="1:27" x14ac:dyDescent="0.25">
      <c r="A6333"/>
      <c r="AA6333"/>
    </row>
    <row r="6334" spans="1:27" x14ac:dyDescent="0.25">
      <c r="A6334"/>
      <c r="AA6334"/>
    </row>
    <row r="6335" spans="1:27" x14ac:dyDescent="0.25">
      <c r="A6335"/>
      <c r="AA6335"/>
    </row>
    <row r="6336" spans="1:27" x14ac:dyDescent="0.25">
      <c r="A6336"/>
      <c r="AA6336"/>
    </row>
    <row r="6337" spans="1:27" x14ac:dyDescent="0.25">
      <c r="A6337"/>
      <c r="AA6337"/>
    </row>
    <row r="6338" spans="1:27" x14ac:dyDescent="0.25">
      <c r="A6338"/>
      <c r="AA6338"/>
    </row>
    <row r="6339" spans="1:27" x14ac:dyDescent="0.25">
      <c r="A6339"/>
      <c r="AA6339"/>
    </row>
    <row r="6340" spans="1:27" x14ac:dyDescent="0.25">
      <c r="A6340"/>
      <c r="AA6340"/>
    </row>
    <row r="6341" spans="1:27" x14ac:dyDescent="0.25">
      <c r="A6341"/>
      <c r="AA6341"/>
    </row>
    <row r="6342" spans="1:27" x14ac:dyDescent="0.25">
      <c r="A6342"/>
      <c r="AA6342"/>
    </row>
    <row r="6343" spans="1:27" x14ac:dyDescent="0.25">
      <c r="A6343"/>
      <c r="AA6343"/>
    </row>
    <row r="6344" spans="1:27" x14ac:dyDescent="0.25">
      <c r="A6344"/>
      <c r="AA6344"/>
    </row>
    <row r="6345" spans="1:27" x14ac:dyDescent="0.25">
      <c r="A6345"/>
      <c r="AA6345"/>
    </row>
    <row r="6346" spans="1:27" x14ac:dyDescent="0.25">
      <c r="A6346"/>
      <c r="AA6346"/>
    </row>
    <row r="6347" spans="1:27" x14ac:dyDescent="0.25">
      <c r="A6347"/>
      <c r="AA6347"/>
    </row>
    <row r="6348" spans="1:27" x14ac:dyDescent="0.25">
      <c r="A6348"/>
      <c r="AA6348"/>
    </row>
    <row r="6349" spans="1:27" x14ac:dyDescent="0.25">
      <c r="A6349"/>
      <c r="AA6349"/>
    </row>
    <row r="6350" spans="1:27" x14ac:dyDescent="0.25">
      <c r="A6350"/>
      <c r="AA6350"/>
    </row>
    <row r="6351" spans="1:27" x14ac:dyDescent="0.25">
      <c r="A6351"/>
      <c r="AA6351"/>
    </row>
    <row r="6352" spans="1:27" x14ac:dyDescent="0.25">
      <c r="A6352"/>
      <c r="AA6352"/>
    </row>
    <row r="6353" spans="1:27" x14ac:dyDescent="0.25">
      <c r="A6353"/>
      <c r="AA6353"/>
    </row>
    <row r="6354" spans="1:27" x14ac:dyDescent="0.25">
      <c r="A6354"/>
      <c r="AA6354"/>
    </row>
    <row r="6355" spans="1:27" x14ac:dyDescent="0.25">
      <c r="A6355"/>
      <c r="AA6355"/>
    </row>
    <row r="6356" spans="1:27" x14ac:dyDescent="0.25">
      <c r="A6356"/>
      <c r="AA6356"/>
    </row>
    <row r="6357" spans="1:27" x14ac:dyDescent="0.25">
      <c r="A6357"/>
      <c r="AA6357"/>
    </row>
    <row r="6358" spans="1:27" x14ac:dyDescent="0.25">
      <c r="A6358"/>
      <c r="AA6358"/>
    </row>
    <row r="6359" spans="1:27" x14ac:dyDescent="0.25">
      <c r="A6359"/>
      <c r="AA6359"/>
    </row>
    <row r="6360" spans="1:27" x14ac:dyDescent="0.25">
      <c r="A6360"/>
      <c r="AA6360"/>
    </row>
    <row r="6361" spans="1:27" x14ac:dyDescent="0.25">
      <c r="A6361"/>
      <c r="AA6361"/>
    </row>
    <row r="6362" spans="1:27" x14ac:dyDescent="0.25">
      <c r="A6362"/>
      <c r="AA6362"/>
    </row>
    <row r="6363" spans="1:27" x14ac:dyDescent="0.25">
      <c r="A6363"/>
      <c r="AA6363"/>
    </row>
    <row r="6364" spans="1:27" x14ac:dyDescent="0.25">
      <c r="A6364"/>
      <c r="AA6364"/>
    </row>
    <row r="6365" spans="1:27" x14ac:dyDescent="0.25">
      <c r="A6365"/>
      <c r="AA6365"/>
    </row>
    <row r="6366" spans="1:27" x14ac:dyDescent="0.25">
      <c r="A6366"/>
      <c r="AA6366"/>
    </row>
    <row r="6367" spans="1:27" x14ac:dyDescent="0.25">
      <c r="A6367"/>
      <c r="AA6367"/>
    </row>
    <row r="6368" spans="1:27" x14ac:dyDescent="0.25">
      <c r="A6368"/>
      <c r="AA6368"/>
    </row>
    <row r="6369" spans="1:27" x14ac:dyDescent="0.25">
      <c r="A6369"/>
      <c r="AA6369"/>
    </row>
    <row r="6370" spans="1:27" x14ac:dyDescent="0.25">
      <c r="A6370"/>
      <c r="AA6370"/>
    </row>
    <row r="6371" spans="1:27" x14ac:dyDescent="0.25">
      <c r="A6371"/>
      <c r="AA6371"/>
    </row>
    <row r="6372" spans="1:27" x14ac:dyDescent="0.25">
      <c r="A6372"/>
      <c r="AA6372"/>
    </row>
    <row r="6373" spans="1:27" x14ac:dyDescent="0.25">
      <c r="A6373"/>
      <c r="AA6373"/>
    </row>
    <row r="6374" spans="1:27" x14ac:dyDescent="0.25">
      <c r="A6374"/>
      <c r="AA6374"/>
    </row>
    <row r="6375" spans="1:27" x14ac:dyDescent="0.25">
      <c r="A6375"/>
      <c r="AA6375"/>
    </row>
    <row r="6376" spans="1:27" x14ac:dyDescent="0.25">
      <c r="A6376"/>
      <c r="AA6376"/>
    </row>
    <row r="6377" spans="1:27" x14ac:dyDescent="0.25">
      <c r="A6377"/>
      <c r="AA6377"/>
    </row>
    <row r="6378" spans="1:27" x14ac:dyDescent="0.25">
      <c r="A6378"/>
      <c r="AA6378"/>
    </row>
    <row r="6379" spans="1:27" x14ac:dyDescent="0.25">
      <c r="A6379"/>
      <c r="AA6379"/>
    </row>
    <row r="6380" spans="1:27" x14ac:dyDescent="0.25">
      <c r="A6380"/>
      <c r="AA6380"/>
    </row>
    <row r="6381" spans="1:27" x14ac:dyDescent="0.25">
      <c r="A6381"/>
      <c r="AA6381"/>
    </row>
    <row r="6382" spans="1:27" x14ac:dyDescent="0.25">
      <c r="A6382"/>
      <c r="AA6382"/>
    </row>
    <row r="6383" spans="1:27" x14ac:dyDescent="0.25">
      <c r="A6383"/>
      <c r="AA6383"/>
    </row>
    <row r="6384" spans="1:27" x14ac:dyDescent="0.25">
      <c r="A6384"/>
      <c r="AA6384"/>
    </row>
    <row r="6385" spans="1:27" x14ac:dyDescent="0.25">
      <c r="A6385"/>
      <c r="AA6385"/>
    </row>
    <row r="6386" spans="1:27" x14ac:dyDescent="0.25">
      <c r="A6386"/>
      <c r="AA6386"/>
    </row>
    <row r="6387" spans="1:27" x14ac:dyDescent="0.25">
      <c r="A6387"/>
      <c r="AA6387"/>
    </row>
    <row r="6388" spans="1:27" x14ac:dyDescent="0.25">
      <c r="A6388"/>
      <c r="AA6388"/>
    </row>
    <row r="6389" spans="1:27" x14ac:dyDescent="0.25">
      <c r="A6389"/>
      <c r="AA6389"/>
    </row>
    <row r="6390" spans="1:27" x14ac:dyDescent="0.25">
      <c r="A6390"/>
      <c r="AA6390"/>
    </row>
    <row r="6391" spans="1:27" x14ac:dyDescent="0.25">
      <c r="A6391"/>
      <c r="AA6391"/>
    </row>
    <row r="6392" spans="1:27" x14ac:dyDescent="0.25">
      <c r="A6392"/>
      <c r="AA6392"/>
    </row>
    <row r="6393" spans="1:27" x14ac:dyDescent="0.25">
      <c r="A6393"/>
      <c r="AA6393"/>
    </row>
    <row r="6394" spans="1:27" x14ac:dyDescent="0.25">
      <c r="A6394"/>
      <c r="AA6394"/>
    </row>
    <row r="6395" spans="1:27" x14ac:dyDescent="0.25">
      <c r="A6395"/>
      <c r="AA6395"/>
    </row>
    <row r="6396" spans="1:27" x14ac:dyDescent="0.25">
      <c r="A6396"/>
      <c r="AA6396"/>
    </row>
    <row r="6397" spans="1:27" x14ac:dyDescent="0.25">
      <c r="A6397"/>
      <c r="AA6397"/>
    </row>
    <row r="6398" spans="1:27" x14ac:dyDescent="0.25">
      <c r="A6398"/>
      <c r="AA6398"/>
    </row>
    <row r="6399" spans="1:27" x14ac:dyDescent="0.25">
      <c r="A6399"/>
      <c r="AA6399"/>
    </row>
    <row r="6400" spans="1:27" x14ac:dyDescent="0.25">
      <c r="A6400"/>
      <c r="AA6400"/>
    </row>
    <row r="6401" spans="1:27" x14ac:dyDescent="0.25">
      <c r="A6401"/>
      <c r="AA6401"/>
    </row>
    <row r="6402" spans="1:27" x14ac:dyDescent="0.25">
      <c r="A6402"/>
      <c r="AA6402"/>
    </row>
    <row r="6403" spans="1:27" x14ac:dyDescent="0.25">
      <c r="A6403"/>
      <c r="AA6403"/>
    </row>
    <row r="6404" spans="1:27" x14ac:dyDescent="0.25">
      <c r="A6404"/>
      <c r="AA6404"/>
    </row>
    <row r="6405" spans="1:27" x14ac:dyDescent="0.25">
      <c r="A6405"/>
      <c r="AA6405"/>
    </row>
    <row r="6406" spans="1:27" x14ac:dyDescent="0.25">
      <c r="A6406"/>
      <c r="AA6406"/>
    </row>
    <row r="6407" spans="1:27" x14ac:dyDescent="0.25">
      <c r="A6407"/>
      <c r="AA6407"/>
    </row>
    <row r="6408" spans="1:27" x14ac:dyDescent="0.25">
      <c r="A6408"/>
      <c r="AA6408"/>
    </row>
    <row r="6409" spans="1:27" x14ac:dyDescent="0.25">
      <c r="A6409"/>
      <c r="AA6409"/>
    </row>
    <row r="6410" spans="1:27" x14ac:dyDescent="0.25">
      <c r="A6410"/>
      <c r="AA6410"/>
    </row>
    <row r="6411" spans="1:27" x14ac:dyDescent="0.25">
      <c r="A6411"/>
      <c r="AA6411"/>
    </row>
    <row r="6412" spans="1:27" x14ac:dyDescent="0.25">
      <c r="A6412"/>
      <c r="AA6412"/>
    </row>
    <row r="6413" spans="1:27" x14ac:dyDescent="0.25">
      <c r="A6413"/>
      <c r="AA6413"/>
    </row>
    <row r="6414" spans="1:27" x14ac:dyDescent="0.25">
      <c r="A6414"/>
      <c r="AA6414"/>
    </row>
    <row r="6415" spans="1:27" x14ac:dyDescent="0.25">
      <c r="A6415"/>
      <c r="AA6415"/>
    </row>
    <row r="6416" spans="1:27" x14ac:dyDescent="0.25">
      <c r="A6416"/>
      <c r="AA6416"/>
    </row>
    <row r="6417" spans="1:27" x14ac:dyDescent="0.25">
      <c r="A6417"/>
      <c r="AA6417"/>
    </row>
    <row r="6418" spans="1:27" x14ac:dyDescent="0.25">
      <c r="A6418"/>
      <c r="AA6418"/>
    </row>
    <row r="6419" spans="1:27" x14ac:dyDescent="0.25">
      <c r="A6419"/>
      <c r="AA6419"/>
    </row>
    <row r="6420" spans="1:27" x14ac:dyDescent="0.25">
      <c r="A6420"/>
      <c r="AA6420"/>
    </row>
    <row r="6421" spans="1:27" x14ac:dyDescent="0.25">
      <c r="A6421"/>
      <c r="AA6421"/>
    </row>
    <row r="6422" spans="1:27" x14ac:dyDescent="0.25">
      <c r="A6422"/>
      <c r="AA6422"/>
    </row>
    <row r="6423" spans="1:27" x14ac:dyDescent="0.25">
      <c r="A6423"/>
      <c r="AA6423"/>
    </row>
    <row r="6424" spans="1:27" x14ac:dyDescent="0.25">
      <c r="A6424"/>
      <c r="AA6424"/>
    </row>
    <row r="6425" spans="1:27" x14ac:dyDescent="0.25">
      <c r="A6425"/>
      <c r="AA6425"/>
    </row>
    <row r="6426" spans="1:27" x14ac:dyDescent="0.25">
      <c r="A6426"/>
      <c r="AA6426"/>
    </row>
    <row r="6427" spans="1:27" x14ac:dyDescent="0.25">
      <c r="A6427"/>
      <c r="AA6427"/>
    </row>
    <row r="6428" spans="1:27" x14ac:dyDescent="0.25">
      <c r="A6428"/>
      <c r="AA6428"/>
    </row>
    <row r="6429" spans="1:27" x14ac:dyDescent="0.25">
      <c r="A6429"/>
      <c r="AA6429"/>
    </row>
    <row r="6430" spans="1:27" x14ac:dyDescent="0.25">
      <c r="A6430"/>
      <c r="AA6430"/>
    </row>
    <row r="6431" spans="1:27" x14ac:dyDescent="0.25">
      <c r="A6431"/>
      <c r="AA6431"/>
    </row>
    <row r="6432" spans="1:27" x14ac:dyDescent="0.25">
      <c r="A6432"/>
      <c r="AA6432"/>
    </row>
    <row r="6433" spans="1:27" x14ac:dyDescent="0.25">
      <c r="A6433"/>
      <c r="AA6433"/>
    </row>
    <row r="6434" spans="1:27" x14ac:dyDescent="0.25">
      <c r="A6434"/>
      <c r="AA6434"/>
    </row>
    <row r="6435" spans="1:27" x14ac:dyDescent="0.25">
      <c r="A6435"/>
      <c r="AA6435"/>
    </row>
    <row r="6436" spans="1:27" x14ac:dyDescent="0.25">
      <c r="A6436"/>
      <c r="AA6436"/>
    </row>
    <row r="6437" spans="1:27" x14ac:dyDescent="0.25">
      <c r="A6437"/>
      <c r="AA6437"/>
    </row>
    <row r="6438" spans="1:27" x14ac:dyDescent="0.25">
      <c r="A6438"/>
      <c r="AA6438"/>
    </row>
    <row r="6439" spans="1:27" x14ac:dyDescent="0.25">
      <c r="A6439"/>
      <c r="AA6439"/>
    </row>
    <row r="6440" spans="1:27" x14ac:dyDescent="0.25">
      <c r="A6440"/>
      <c r="AA6440"/>
    </row>
    <row r="6441" spans="1:27" x14ac:dyDescent="0.25">
      <c r="A6441"/>
      <c r="AA6441"/>
    </row>
    <row r="6442" spans="1:27" x14ac:dyDescent="0.25">
      <c r="A6442"/>
      <c r="AA6442"/>
    </row>
    <row r="6443" spans="1:27" x14ac:dyDescent="0.25">
      <c r="A6443"/>
      <c r="AA6443"/>
    </row>
    <row r="6444" spans="1:27" x14ac:dyDescent="0.25">
      <c r="A6444"/>
      <c r="AA6444"/>
    </row>
    <row r="6445" spans="1:27" x14ac:dyDescent="0.25">
      <c r="A6445"/>
      <c r="AA6445"/>
    </row>
    <row r="6446" spans="1:27" x14ac:dyDescent="0.25">
      <c r="A6446"/>
      <c r="AA6446"/>
    </row>
    <row r="6447" spans="1:27" x14ac:dyDescent="0.25">
      <c r="A6447"/>
      <c r="AA6447"/>
    </row>
    <row r="6448" spans="1:27" x14ac:dyDescent="0.25">
      <c r="A6448"/>
      <c r="AA6448"/>
    </row>
    <row r="6449" spans="1:27" x14ac:dyDescent="0.25">
      <c r="A6449"/>
      <c r="AA6449"/>
    </row>
    <row r="6450" spans="1:27" x14ac:dyDescent="0.25">
      <c r="A6450"/>
      <c r="AA6450"/>
    </row>
    <row r="6451" spans="1:27" x14ac:dyDescent="0.25">
      <c r="A6451"/>
      <c r="AA6451"/>
    </row>
    <row r="6452" spans="1:27" x14ac:dyDescent="0.25">
      <c r="A6452"/>
      <c r="AA6452"/>
    </row>
    <row r="6453" spans="1:27" x14ac:dyDescent="0.25">
      <c r="A6453"/>
      <c r="AA6453"/>
    </row>
    <row r="6454" spans="1:27" x14ac:dyDescent="0.25">
      <c r="A6454"/>
      <c r="AA6454"/>
    </row>
    <row r="6455" spans="1:27" x14ac:dyDescent="0.25">
      <c r="A6455"/>
      <c r="AA6455"/>
    </row>
    <row r="6456" spans="1:27" x14ac:dyDescent="0.25">
      <c r="A6456"/>
      <c r="AA6456"/>
    </row>
    <row r="6457" spans="1:27" x14ac:dyDescent="0.25">
      <c r="A6457"/>
      <c r="AA6457"/>
    </row>
    <row r="6458" spans="1:27" x14ac:dyDescent="0.25">
      <c r="A6458"/>
      <c r="AA6458"/>
    </row>
    <row r="6459" spans="1:27" x14ac:dyDescent="0.25">
      <c r="A6459"/>
      <c r="AA6459"/>
    </row>
    <row r="6460" spans="1:27" x14ac:dyDescent="0.25">
      <c r="A6460"/>
      <c r="AA6460"/>
    </row>
    <row r="6461" spans="1:27" x14ac:dyDescent="0.25">
      <c r="A6461"/>
      <c r="AA6461"/>
    </row>
    <row r="6462" spans="1:27" x14ac:dyDescent="0.25">
      <c r="A6462"/>
      <c r="AA6462"/>
    </row>
    <row r="6463" spans="1:27" x14ac:dyDescent="0.25">
      <c r="A6463"/>
      <c r="AA6463"/>
    </row>
    <row r="6464" spans="1:27" x14ac:dyDescent="0.25">
      <c r="A6464"/>
      <c r="AA6464"/>
    </row>
    <row r="6465" spans="1:27" x14ac:dyDescent="0.25">
      <c r="A6465"/>
      <c r="AA6465"/>
    </row>
    <row r="6466" spans="1:27" x14ac:dyDescent="0.25">
      <c r="A6466"/>
      <c r="AA6466"/>
    </row>
    <row r="6467" spans="1:27" x14ac:dyDescent="0.25">
      <c r="A6467"/>
      <c r="AA6467"/>
    </row>
    <row r="6468" spans="1:27" x14ac:dyDescent="0.25">
      <c r="A6468"/>
      <c r="AA6468"/>
    </row>
    <row r="6469" spans="1:27" x14ac:dyDescent="0.25">
      <c r="A6469"/>
      <c r="AA6469"/>
    </row>
    <row r="6470" spans="1:27" x14ac:dyDescent="0.25">
      <c r="A6470"/>
      <c r="AA6470"/>
    </row>
    <row r="6471" spans="1:27" x14ac:dyDescent="0.25">
      <c r="A6471"/>
      <c r="AA6471"/>
    </row>
    <row r="6472" spans="1:27" x14ac:dyDescent="0.25">
      <c r="A6472"/>
      <c r="AA6472"/>
    </row>
    <row r="6473" spans="1:27" x14ac:dyDescent="0.25">
      <c r="A6473"/>
      <c r="AA6473"/>
    </row>
    <row r="6474" spans="1:27" x14ac:dyDescent="0.25">
      <c r="A6474"/>
      <c r="AA6474"/>
    </row>
    <row r="6475" spans="1:27" x14ac:dyDescent="0.25">
      <c r="A6475"/>
      <c r="AA6475"/>
    </row>
    <row r="6476" spans="1:27" x14ac:dyDescent="0.25">
      <c r="A6476"/>
      <c r="AA6476"/>
    </row>
    <row r="6477" spans="1:27" x14ac:dyDescent="0.25">
      <c r="A6477"/>
      <c r="AA6477"/>
    </row>
    <row r="6478" spans="1:27" x14ac:dyDescent="0.25">
      <c r="A6478"/>
      <c r="AA6478"/>
    </row>
    <row r="6479" spans="1:27" x14ac:dyDescent="0.25">
      <c r="A6479"/>
      <c r="AA6479"/>
    </row>
    <row r="6480" spans="1:27" x14ac:dyDescent="0.25">
      <c r="A6480"/>
      <c r="AA6480"/>
    </row>
    <row r="6481" spans="1:27" x14ac:dyDescent="0.25">
      <c r="A6481"/>
      <c r="AA6481"/>
    </row>
    <row r="6482" spans="1:27" x14ac:dyDescent="0.25">
      <c r="A6482"/>
      <c r="AA6482"/>
    </row>
    <row r="6483" spans="1:27" x14ac:dyDescent="0.25">
      <c r="A6483"/>
      <c r="AA6483"/>
    </row>
    <row r="6484" spans="1:27" x14ac:dyDescent="0.25">
      <c r="A6484"/>
      <c r="AA6484"/>
    </row>
    <row r="6485" spans="1:27" x14ac:dyDescent="0.25">
      <c r="A6485"/>
      <c r="AA6485"/>
    </row>
    <row r="6486" spans="1:27" x14ac:dyDescent="0.25">
      <c r="A6486"/>
      <c r="AA6486"/>
    </row>
    <row r="6487" spans="1:27" x14ac:dyDescent="0.25">
      <c r="A6487"/>
      <c r="AA6487"/>
    </row>
    <row r="6488" spans="1:27" x14ac:dyDescent="0.25">
      <c r="A6488"/>
      <c r="AA6488"/>
    </row>
    <row r="6489" spans="1:27" x14ac:dyDescent="0.25">
      <c r="A6489"/>
      <c r="AA6489"/>
    </row>
    <row r="6490" spans="1:27" x14ac:dyDescent="0.25">
      <c r="A6490"/>
      <c r="AA6490"/>
    </row>
    <row r="6491" spans="1:27" x14ac:dyDescent="0.25">
      <c r="A6491"/>
      <c r="AA6491"/>
    </row>
    <row r="6492" spans="1:27" x14ac:dyDescent="0.25">
      <c r="A6492"/>
      <c r="AA6492"/>
    </row>
    <row r="6493" spans="1:27" x14ac:dyDescent="0.25">
      <c r="A6493"/>
      <c r="AA6493"/>
    </row>
    <row r="6494" spans="1:27" x14ac:dyDescent="0.25">
      <c r="A6494"/>
      <c r="AA6494"/>
    </row>
    <row r="6495" spans="1:27" x14ac:dyDescent="0.25">
      <c r="A6495"/>
      <c r="AA6495"/>
    </row>
    <row r="6496" spans="1:27" x14ac:dyDescent="0.25">
      <c r="A6496"/>
      <c r="AA6496"/>
    </row>
    <row r="6497" spans="1:27" x14ac:dyDescent="0.25">
      <c r="A6497"/>
      <c r="AA6497"/>
    </row>
    <row r="6498" spans="1:27" x14ac:dyDescent="0.25">
      <c r="A6498"/>
      <c r="AA6498"/>
    </row>
    <row r="6499" spans="1:27" x14ac:dyDescent="0.25">
      <c r="A6499"/>
      <c r="AA6499"/>
    </row>
    <row r="6500" spans="1:27" x14ac:dyDescent="0.25">
      <c r="A6500"/>
      <c r="AA6500"/>
    </row>
    <row r="6501" spans="1:27" x14ac:dyDescent="0.25">
      <c r="A6501"/>
      <c r="AA6501"/>
    </row>
    <row r="6502" spans="1:27" x14ac:dyDescent="0.25">
      <c r="A6502"/>
      <c r="AA6502"/>
    </row>
    <row r="6503" spans="1:27" x14ac:dyDescent="0.25">
      <c r="A6503"/>
      <c r="AA6503"/>
    </row>
    <row r="6504" spans="1:27" x14ac:dyDescent="0.25">
      <c r="A6504"/>
      <c r="AA6504"/>
    </row>
    <row r="6505" spans="1:27" x14ac:dyDescent="0.25">
      <c r="A6505"/>
      <c r="AA6505"/>
    </row>
    <row r="6506" spans="1:27" x14ac:dyDescent="0.25">
      <c r="A6506"/>
      <c r="AA6506"/>
    </row>
    <row r="6507" spans="1:27" x14ac:dyDescent="0.25">
      <c r="A6507"/>
      <c r="AA6507"/>
    </row>
    <row r="6508" spans="1:27" x14ac:dyDescent="0.25">
      <c r="A6508"/>
      <c r="AA6508"/>
    </row>
    <row r="6509" spans="1:27" x14ac:dyDescent="0.25">
      <c r="A6509"/>
      <c r="AA6509"/>
    </row>
    <row r="6510" spans="1:27" x14ac:dyDescent="0.25">
      <c r="A6510"/>
      <c r="AA6510"/>
    </row>
    <row r="6511" spans="1:27" x14ac:dyDescent="0.25">
      <c r="A6511"/>
      <c r="AA6511"/>
    </row>
    <row r="6512" spans="1:27" x14ac:dyDescent="0.25">
      <c r="A6512"/>
      <c r="AA6512"/>
    </row>
    <row r="6513" spans="1:27" x14ac:dyDescent="0.25">
      <c r="A6513"/>
      <c r="AA6513"/>
    </row>
    <row r="6514" spans="1:27" x14ac:dyDescent="0.25">
      <c r="A6514"/>
      <c r="AA6514"/>
    </row>
    <row r="6515" spans="1:27" x14ac:dyDescent="0.25">
      <c r="A6515"/>
      <c r="AA6515"/>
    </row>
    <row r="6516" spans="1:27" x14ac:dyDescent="0.25">
      <c r="A6516"/>
      <c r="AA6516"/>
    </row>
    <row r="6517" spans="1:27" x14ac:dyDescent="0.25">
      <c r="A6517"/>
      <c r="AA6517"/>
    </row>
    <row r="6518" spans="1:27" x14ac:dyDescent="0.25">
      <c r="A6518"/>
      <c r="AA6518"/>
    </row>
    <row r="6519" spans="1:27" x14ac:dyDescent="0.25">
      <c r="A6519"/>
      <c r="AA6519"/>
    </row>
    <row r="6520" spans="1:27" x14ac:dyDescent="0.25">
      <c r="A6520"/>
      <c r="AA6520"/>
    </row>
    <row r="6521" spans="1:27" x14ac:dyDescent="0.25">
      <c r="A6521"/>
      <c r="AA6521"/>
    </row>
    <row r="6522" spans="1:27" x14ac:dyDescent="0.25">
      <c r="A6522"/>
      <c r="AA6522"/>
    </row>
    <row r="6523" spans="1:27" x14ac:dyDescent="0.25">
      <c r="A6523"/>
      <c r="AA6523"/>
    </row>
    <row r="6524" spans="1:27" x14ac:dyDescent="0.25">
      <c r="A6524"/>
      <c r="AA6524"/>
    </row>
    <row r="6525" spans="1:27" x14ac:dyDescent="0.25">
      <c r="A6525"/>
      <c r="AA6525"/>
    </row>
    <row r="6526" spans="1:27" x14ac:dyDescent="0.25">
      <c r="A6526"/>
      <c r="AA6526"/>
    </row>
    <row r="6527" spans="1:27" x14ac:dyDescent="0.25">
      <c r="A6527"/>
      <c r="AA6527"/>
    </row>
    <row r="6528" spans="1:27" x14ac:dyDescent="0.25">
      <c r="A6528"/>
      <c r="AA6528"/>
    </row>
    <row r="6529" spans="1:27" x14ac:dyDescent="0.25">
      <c r="A6529"/>
      <c r="AA6529"/>
    </row>
    <row r="6530" spans="1:27" x14ac:dyDescent="0.25">
      <c r="A6530"/>
      <c r="AA6530"/>
    </row>
    <row r="6531" spans="1:27" x14ac:dyDescent="0.25">
      <c r="A6531"/>
      <c r="AA6531"/>
    </row>
    <row r="6532" spans="1:27" x14ac:dyDescent="0.25">
      <c r="A6532"/>
      <c r="AA6532"/>
    </row>
    <row r="6533" spans="1:27" x14ac:dyDescent="0.25">
      <c r="A6533"/>
      <c r="AA6533"/>
    </row>
    <row r="6534" spans="1:27" x14ac:dyDescent="0.25">
      <c r="A6534"/>
      <c r="AA6534"/>
    </row>
    <row r="6535" spans="1:27" x14ac:dyDescent="0.25">
      <c r="A6535"/>
      <c r="AA6535"/>
    </row>
    <row r="6536" spans="1:27" x14ac:dyDescent="0.25">
      <c r="A6536"/>
      <c r="AA6536"/>
    </row>
    <row r="6537" spans="1:27" x14ac:dyDescent="0.25">
      <c r="A6537"/>
      <c r="AA6537"/>
    </row>
    <row r="6538" spans="1:27" x14ac:dyDescent="0.25">
      <c r="A6538"/>
      <c r="AA6538"/>
    </row>
    <row r="6539" spans="1:27" x14ac:dyDescent="0.25">
      <c r="A6539"/>
      <c r="AA6539"/>
    </row>
    <row r="6540" spans="1:27" x14ac:dyDescent="0.25">
      <c r="A6540"/>
      <c r="AA6540"/>
    </row>
    <row r="6541" spans="1:27" x14ac:dyDescent="0.25">
      <c r="A6541"/>
      <c r="AA6541"/>
    </row>
    <row r="6542" spans="1:27" x14ac:dyDescent="0.25">
      <c r="A6542"/>
      <c r="AA6542"/>
    </row>
    <row r="6543" spans="1:27" x14ac:dyDescent="0.25">
      <c r="A6543"/>
      <c r="AA6543"/>
    </row>
    <row r="6544" spans="1:27" x14ac:dyDescent="0.25">
      <c r="A6544"/>
      <c r="AA6544"/>
    </row>
    <row r="6545" spans="1:27" x14ac:dyDescent="0.25">
      <c r="A6545"/>
      <c r="AA6545"/>
    </row>
    <row r="6546" spans="1:27" x14ac:dyDescent="0.25">
      <c r="A6546"/>
      <c r="AA6546"/>
    </row>
    <row r="6547" spans="1:27" x14ac:dyDescent="0.25">
      <c r="A6547"/>
      <c r="AA6547"/>
    </row>
    <row r="6548" spans="1:27" x14ac:dyDescent="0.25">
      <c r="A6548"/>
      <c r="AA6548"/>
    </row>
    <row r="6549" spans="1:27" x14ac:dyDescent="0.25">
      <c r="A6549"/>
      <c r="AA6549"/>
    </row>
    <row r="6550" spans="1:27" x14ac:dyDescent="0.25">
      <c r="A6550"/>
      <c r="AA6550"/>
    </row>
    <row r="6551" spans="1:27" x14ac:dyDescent="0.25">
      <c r="A6551"/>
      <c r="AA6551"/>
    </row>
    <row r="6552" spans="1:27" x14ac:dyDescent="0.25">
      <c r="A6552"/>
      <c r="AA6552"/>
    </row>
    <row r="6553" spans="1:27" x14ac:dyDescent="0.25">
      <c r="A6553"/>
      <c r="AA6553"/>
    </row>
    <row r="6554" spans="1:27" x14ac:dyDescent="0.25">
      <c r="A6554"/>
      <c r="AA6554"/>
    </row>
    <row r="6555" spans="1:27" x14ac:dyDescent="0.25">
      <c r="A6555"/>
      <c r="AA6555"/>
    </row>
    <row r="6556" spans="1:27" x14ac:dyDescent="0.25">
      <c r="A6556"/>
      <c r="AA6556"/>
    </row>
    <row r="6557" spans="1:27" x14ac:dyDescent="0.25">
      <c r="A6557"/>
      <c r="AA6557"/>
    </row>
    <row r="6558" spans="1:27" x14ac:dyDescent="0.25">
      <c r="A6558"/>
      <c r="AA6558"/>
    </row>
    <row r="6559" spans="1:27" x14ac:dyDescent="0.25">
      <c r="A6559"/>
      <c r="AA6559"/>
    </row>
    <row r="6560" spans="1:27" x14ac:dyDescent="0.25">
      <c r="A6560"/>
      <c r="AA6560"/>
    </row>
    <row r="6561" spans="1:27" x14ac:dyDescent="0.25">
      <c r="A6561"/>
      <c r="AA6561"/>
    </row>
    <row r="6562" spans="1:27" x14ac:dyDescent="0.25">
      <c r="A6562"/>
      <c r="AA6562"/>
    </row>
    <row r="6563" spans="1:27" x14ac:dyDescent="0.25">
      <c r="A6563"/>
      <c r="AA6563"/>
    </row>
    <row r="6564" spans="1:27" x14ac:dyDescent="0.25">
      <c r="A6564"/>
      <c r="AA6564"/>
    </row>
    <row r="6565" spans="1:27" x14ac:dyDescent="0.25">
      <c r="A6565"/>
      <c r="AA6565"/>
    </row>
    <row r="6566" spans="1:27" x14ac:dyDescent="0.25">
      <c r="A6566"/>
      <c r="AA6566"/>
    </row>
    <row r="6567" spans="1:27" x14ac:dyDescent="0.25">
      <c r="A6567"/>
      <c r="AA6567"/>
    </row>
    <row r="6568" spans="1:27" x14ac:dyDescent="0.25">
      <c r="A6568"/>
      <c r="AA6568"/>
    </row>
    <row r="6569" spans="1:27" x14ac:dyDescent="0.25">
      <c r="A6569"/>
      <c r="AA6569"/>
    </row>
    <row r="6570" spans="1:27" x14ac:dyDescent="0.25">
      <c r="A6570"/>
      <c r="AA6570"/>
    </row>
    <row r="6571" spans="1:27" x14ac:dyDescent="0.25">
      <c r="A6571"/>
      <c r="AA6571"/>
    </row>
    <row r="6572" spans="1:27" x14ac:dyDescent="0.25">
      <c r="A6572"/>
      <c r="AA6572"/>
    </row>
    <row r="6573" spans="1:27" x14ac:dyDescent="0.25">
      <c r="A6573"/>
      <c r="AA6573"/>
    </row>
    <row r="6574" spans="1:27" x14ac:dyDescent="0.25">
      <c r="A6574"/>
      <c r="AA6574"/>
    </row>
    <row r="6575" spans="1:27" x14ac:dyDescent="0.25">
      <c r="A6575"/>
      <c r="AA6575"/>
    </row>
    <row r="6576" spans="1:27" x14ac:dyDescent="0.25">
      <c r="A6576"/>
      <c r="AA6576"/>
    </row>
    <row r="6577" spans="1:27" x14ac:dyDescent="0.25">
      <c r="A6577"/>
      <c r="AA6577"/>
    </row>
    <row r="6578" spans="1:27" x14ac:dyDescent="0.25">
      <c r="A6578"/>
      <c r="AA6578"/>
    </row>
    <row r="6579" spans="1:27" x14ac:dyDescent="0.25">
      <c r="A6579"/>
      <c r="AA6579"/>
    </row>
    <row r="6580" spans="1:27" x14ac:dyDescent="0.25">
      <c r="A6580"/>
      <c r="AA6580"/>
    </row>
    <row r="6581" spans="1:27" x14ac:dyDescent="0.25">
      <c r="A6581"/>
      <c r="AA6581"/>
    </row>
    <row r="6582" spans="1:27" x14ac:dyDescent="0.25">
      <c r="A6582"/>
      <c r="AA6582"/>
    </row>
    <row r="6583" spans="1:27" x14ac:dyDescent="0.25">
      <c r="A6583"/>
      <c r="AA6583"/>
    </row>
    <row r="6584" spans="1:27" x14ac:dyDescent="0.25">
      <c r="A6584"/>
      <c r="AA6584"/>
    </row>
    <row r="6585" spans="1:27" x14ac:dyDescent="0.25">
      <c r="A6585"/>
      <c r="AA6585"/>
    </row>
    <row r="6586" spans="1:27" x14ac:dyDescent="0.25">
      <c r="A6586"/>
      <c r="AA6586"/>
    </row>
    <row r="6587" spans="1:27" x14ac:dyDescent="0.25">
      <c r="A6587"/>
      <c r="AA6587"/>
    </row>
    <row r="6588" spans="1:27" x14ac:dyDescent="0.25">
      <c r="A6588"/>
      <c r="AA6588"/>
    </row>
    <row r="6589" spans="1:27" x14ac:dyDescent="0.25">
      <c r="A6589"/>
      <c r="AA6589"/>
    </row>
    <row r="6590" spans="1:27" x14ac:dyDescent="0.25">
      <c r="A6590"/>
      <c r="AA6590"/>
    </row>
    <row r="6591" spans="1:27" x14ac:dyDescent="0.25">
      <c r="A6591"/>
      <c r="AA6591"/>
    </row>
    <row r="6592" spans="1:27" x14ac:dyDescent="0.25">
      <c r="A6592"/>
      <c r="AA6592"/>
    </row>
    <row r="6593" spans="1:27" x14ac:dyDescent="0.25">
      <c r="A6593"/>
      <c r="AA6593"/>
    </row>
    <row r="6594" spans="1:27" x14ac:dyDescent="0.25">
      <c r="A6594"/>
      <c r="AA6594"/>
    </row>
    <row r="6595" spans="1:27" x14ac:dyDescent="0.25">
      <c r="A6595"/>
      <c r="AA6595"/>
    </row>
    <row r="6596" spans="1:27" x14ac:dyDescent="0.25">
      <c r="A6596"/>
      <c r="AA6596"/>
    </row>
    <row r="6597" spans="1:27" x14ac:dyDescent="0.25">
      <c r="A6597"/>
      <c r="AA6597"/>
    </row>
    <row r="6598" spans="1:27" x14ac:dyDescent="0.25">
      <c r="A6598"/>
      <c r="AA6598"/>
    </row>
    <row r="6599" spans="1:27" x14ac:dyDescent="0.25">
      <c r="A6599"/>
      <c r="AA6599"/>
    </row>
    <row r="6600" spans="1:27" x14ac:dyDescent="0.25">
      <c r="A6600"/>
      <c r="AA6600"/>
    </row>
    <row r="6601" spans="1:27" x14ac:dyDescent="0.25">
      <c r="A6601"/>
      <c r="AA6601"/>
    </row>
    <row r="6602" spans="1:27" x14ac:dyDescent="0.25">
      <c r="A6602"/>
      <c r="AA6602"/>
    </row>
    <row r="6603" spans="1:27" x14ac:dyDescent="0.25">
      <c r="A6603"/>
      <c r="AA6603"/>
    </row>
    <row r="6604" spans="1:27" x14ac:dyDescent="0.25">
      <c r="A6604"/>
      <c r="AA6604"/>
    </row>
    <row r="6605" spans="1:27" x14ac:dyDescent="0.25">
      <c r="A6605"/>
      <c r="AA6605"/>
    </row>
    <row r="6606" spans="1:27" x14ac:dyDescent="0.25">
      <c r="A6606"/>
      <c r="AA6606"/>
    </row>
    <row r="6607" spans="1:27" x14ac:dyDescent="0.25">
      <c r="A6607"/>
      <c r="AA6607"/>
    </row>
    <row r="6608" spans="1:27" x14ac:dyDescent="0.25">
      <c r="A6608"/>
      <c r="AA6608"/>
    </row>
    <row r="6609" spans="1:27" x14ac:dyDescent="0.25">
      <c r="A6609"/>
      <c r="AA6609"/>
    </row>
    <row r="6610" spans="1:27" x14ac:dyDescent="0.25">
      <c r="A6610"/>
      <c r="AA6610"/>
    </row>
    <row r="6611" spans="1:27" x14ac:dyDescent="0.25">
      <c r="A6611"/>
      <c r="AA6611"/>
    </row>
    <row r="6612" spans="1:27" x14ac:dyDescent="0.25">
      <c r="A6612"/>
      <c r="AA6612"/>
    </row>
    <row r="6613" spans="1:27" x14ac:dyDescent="0.25">
      <c r="A6613"/>
      <c r="AA6613"/>
    </row>
    <row r="6614" spans="1:27" x14ac:dyDescent="0.25">
      <c r="A6614"/>
      <c r="AA6614"/>
    </row>
    <row r="6615" spans="1:27" x14ac:dyDescent="0.25">
      <c r="A6615"/>
      <c r="AA6615"/>
    </row>
    <row r="6616" spans="1:27" x14ac:dyDescent="0.25">
      <c r="A6616"/>
      <c r="AA6616"/>
    </row>
    <row r="6617" spans="1:27" x14ac:dyDescent="0.25">
      <c r="A6617"/>
      <c r="AA6617"/>
    </row>
    <row r="6618" spans="1:27" x14ac:dyDescent="0.25">
      <c r="A6618"/>
      <c r="AA6618"/>
    </row>
    <row r="6619" spans="1:27" x14ac:dyDescent="0.25">
      <c r="A6619"/>
      <c r="AA6619"/>
    </row>
    <row r="6620" spans="1:27" x14ac:dyDescent="0.25">
      <c r="A6620"/>
      <c r="AA6620"/>
    </row>
    <row r="6621" spans="1:27" x14ac:dyDescent="0.25">
      <c r="A6621"/>
      <c r="AA6621"/>
    </row>
    <row r="6622" spans="1:27" x14ac:dyDescent="0.25">
      <c r="A6622"/>
      <c r="AA6622"/>
    </row>
    <row r="6623" spans="1:27" x14ac:dyDescent="0.25">
      <c r="A6623"/>
      <c r="AA6623"/>
    </row>
    <row r="6624" spans="1:27" x14ac:dyDescent="0.25">
      <c r="A6624"/>
      <c r="AA6624"/>
    </row>
    <row r="6625" spans="1:27" x14ac:dyDescent="0.25">
      <c r="A6625"/>
      <c r="AA6625"/>
    </row>
    <row r="6626" spans="1:27" x14ac:dyDescent="0.25">
      <c r="A6626"/>
      <c r="AA6626"/>
    </row>
    <row r="6627" spans="1:27" x14ac:dyDescent="0.25">
      <c r="A6627"/>
      <c r="AA6627"/>
    </row>
    <row r="6628" spans="1:27" x14ac:dyDescent="0.25">
      <c r="A6628"/>
      <c r="AA6628"/>
    </row>
    <row r="6629" spans="1:27" x14ac:dyDescent="0.25">
      <c r="A6629"/>
      <c r="AA6629"/>
    </row>
    <row r="6630" spans="1:27" x14ac:dyDescent="0.25">
      <c r="A6630"/>
      <c r="AA6630"/>
    </row>
    <row r="6631" spans="1:27" x14ac:dyDescent="0.25">
      <c r="A6631"/>
      <c r="AA6631"/>
    </row>
    <row r="6632" spans="1:27" x14ac:dyDescent="0.25">
      <c r="A6632"/>
      <c r="AA6632"/>
    </row>
    <row r="6633" spans="1:27" x14ac:dyDescent="0.25">
      <c r="A6633"/>
      <c r="AA6633"/>
    </row>
    <row r="6634" spans="1:27" x14ac:dyDescent="0.25">
      <c r="A6634"/>
      <c r="AA6634"/>
    </row>
    <row r="6635" spans="1:27" x14ac:dyDescent="0.25">
      <c r="A6635"/>
      <c r="AA6635"/>
    </row>
    <row r="6636" spans="1:27" x14ac:dyDescent="0.25">
      <c r="A6636"/>
      <c r="AA6636"/>
    </row>
    <row r="6637" spans="1:27" x14ac:dyDescent="0.25">
      <c r="A6637"/>
      <c r="AA6637"/>
    </row>
    <row r="6638" spans="1:27" x14ac:dyDescent="0.25">
      <c r="A6638"/>
      <c r="AA6638"/>
    </row>
    <row r="6639" spans="1:27" x14ac:dyDescent="0.25">
      <c r="A6639"/>
      <c r="AA6639"/>
    </row>
    <row r="6640" spans="1:27" x14ac:dyDescent="0.25">
      <c r="A6640"/>
      <c r="AA6640"/>
    </row>
    <row r="6641" spans="1:27" x14ac:dyDescent="0.25">
      <c r="A6641"/>
      <c r="AA6641"/>
    </row>
    <row r="6642" spans="1:27" x14ac:dyDescent="0.25">
      <c r="A6642"/>
      <c r="AA6642"/>
    </row>
    <row r="6643" spans="1:27" x14ac:dyDescent="0.25">
      <c r="A6643"/>
      <c r="AA6643"/>
    </row>
    <row r="6644" spans="1:27" x14ac:dyDescent="0.25">
      <c r="A6644"/>
      <c r="AA6644"/>
    </row>
    <row r="6645" spans="1:27" x14ac:dyDescent="0.25">
      <c r="A6645"/>
      <c r="AA6645"/>
    </row>
    <row r="6646" spans="1:27" x14ac:dyDescent="0.25">
      <c r="A6646"/>
      <c r="AA6646"/>
    </row>
    <row r="6647" spans="1:27" x14ac:dyDescent="0.25">
      <c r="A6647"/>
      <c r="AA6647"/>
    </row>
    <row r="6648" spans="1:27" x14ac:dyDescent="0.25">
      <c r="A6648"/>
      <c r="AA6648"/>
    </row>
    <row r="6649" spans="1:27" x14ac:dyDescent="0.25">
      <c r="A6649"/>
      <c r="AA6649"/>
    </row>
    <row r="6650" spans="1:27" x14ac:dyDescent="0.25">
      <c r="A6650"/>
      <c r="AA6650"/>
    </row>
    <row r="6651" spans="1:27" x14ac:dyDescent="0.25">
      <c r="A6651"/>
      <c r="AA6651"/>
    </row>
    <row r="6652" spans="1:27" x14ac:dyDescent="0.25">
      <c r="A6652"/>
      <c r="AA6652"/>
    </row>
    <row r="6653" spans="1:27" x14ac:dyDescent="0.25">
      <c r="A6653"/>
      <c r="AA6653"/>
    </row>
    <row r="6654" spans="1:27" x14ac:dyDescent="0.25">
      <c r="A6654"/>
      <c r="AA6654"/>
    </row>
    <row r="6655" spans="1:27" x14ac:dyDescent="0.25">
      <c r="A6655"/>
      <c r="AA6655"/>
    </row>
    <row r="6656" spans="1:27" x14ac:dyDescent="0.25">
      <c r="A6656"/>
      <c r="AA6656"/>
    </row>
    <row r="6657" spans="1:27" x14ac:dyDescent="0.25">
      <c r="A6657"/>
      <c r="AA6657"/>
    </row>
    <row r="6658" spans="1:27" x14ac:dyDescent="0.25">
      <c r="A6658"/>
      <c r="AA6658"/>
    </row>
    <row r="6659" spans="1:27" x14ac:dyDescent="0.25">
      <c r="A6659"/>
      <c r="AA6659"/>
    </row>
    <row r="6660" spans="1:27" x14ac:dyDescent="0.25">
      <c r="A6660"/>
      <c r="AA6660"/>
    </row>
    <row r="6661" spans="1:27" x14ac:dyDescent="0.25">
      <c r="A6661"/>
      <c r="AA6661"/>
    </row>
    <row r="6662" spans="1:27" x14ac:dyDescent="0.25">
      <c r="A6662"/>
      <c r="AA6662"/>
    </row>
    <row r="6663" spans="1:27" x14ac:dyDescent="0.25">
      <c r="A6663"/>
      <c r="AA6663"/>
    </row>
    <row r="6664" spans="1:27" x14ac:dyDescent="0.25">
      <c r="A6664"/>
      <c r="AA6664"/>
    </row>
    <row r="6665" spans="1:27" x14ac:dyDescent="0.25">
      <c r="A6665"/>
      <c r="AA6665"/>
    </row>
    <row r="6666" spans="1:27" x14ac:dyDescent="0.25">
      <c r="A6666"/>
      <c r="AA6666"/>
    </row>
    <row r="6667" spans="1:27" x14ac:dyDescent="0.25">
      <c r="A6667"/>
      <c r="AA6667"/>
    </row>
    <row r="6668" spans="1:27" x14ac:dyDescent="0.25">
      <c r="A6668"/>
      <c r="AA6668"/>
    </row>
    <row r="6669" spans="1:27" x14ac:dyDescent="0.25">
      <c r="A6669"/>
      <c r="AA6669"/>
    </row>
    <row r="6670" spans="1:27" x14ac:dyDescent="0.25">
      <c r="A6670"/>
      <c r="AA6670"/>
    </row>
    <row r="6671" spans="1:27" x14ac:dyDescent="0.25">
      <c r="A6671"/>
      <c r="AA6671"/>
    </row>
    <row r="6672" spans="1:27" x14ac:dyDescent="0.25">
      <c r="A6672"/>
      <c r="AA6672"/>
    </row>
    <row r="6673" spans="1:27" x14ac:dyDescent="0.25">
      <c r="A6673"/>
      <c r="AA6673"/>
    </row>
    <row r="6674" spans="1:27" x14ac:dyDescent="0.25">
      <c r="A6674"/>
      <c r="AA6674"/>
    </row>
    <row r="6675" spans="1:27" x14ac:dyDescent="0.25">
      <c r="A6675"/>
      <c r="AA6675"/>
    </row>
    <row r="6676" spans="1:27" x14ac:dyDescent="0.25">
      <c r="A6676"/>
      <c r="AA6676"/>
    </row>
    <row r="6677" spans="1:27" x14ac:dyDescent="0.25">
      <c r="A6677"/>
      <c r="AA6677"/>
    </row>
    <row r="6678" spans="1:27" x14ac:dyDescent="0.25">
      <c r="A6678"/>
      <c r="AA6678"/>
    </row>
    <row r="6679" spans="1:27" x14ac:dyDescent="0.25">
      <c r="A6679"/>
      <c r="AA6679"/>
    </row>
    <row r="6680" spans="1:27" x14ac:dyDescent="0.25">
      <c r="A6680"/>
      <c r="AA6680"/>
    </row>
    <row r="6681" spans="1:27" x14ac:dyDescent="0.25">
      <c r="A6681"/>
      <c r="AA6681"/>
    </row>
    <row r="6682" spans="1:27" x14ac:dyDescent="0.25">
      <c r="A6682"/>
      <c r="AA6682"/>
    </row>
    <row r="6683" spans="1:27" x14ac:dyDescent="0.25">
      <c r="A6683"/>
      <c r="AA6683"/>
    </row>
    <row r="6684" spans="1:27" x14ac:dyDescent="0.25">
      <c r="A6684"/>
      <c r="AA6684"/>
    </row>
    <row r="6685" spans="1:27" x14ac:dyDescent="0.25">
      <c r="A6685"/>
      <c r="AA6685"/>
    </row>
    <row r="6686" spans="1:27" x14ac:dyDescent="0.25">
      <c r="A6686"/>
      <c r="AA6686"/>
    </row>
    <row r="6687" spans="1:27" x14ac:dyDescent="0.25">
      <c r="A6687"/>
      <c r="AA6687"/>
    </row>
    <row r="6688" spans="1:27" x14ac:dyDescent="0.25">
      <c r="A6688"/>
      <c r="AA6688"/>
    </row>
    <row r="6689" spans="1:27" x14ac:dyDescent="0.25">
      <c r="A6689"/>
      <c r="AA6689"/>
    </row>
    <row r="6690" spans="1:27" x14ac:dyDescent="0.25">
      <c r="A6690"/>
      <c r="AA6690"/>
    </row>
    <row r="6691" spans="1:27" x14ac:dyDescent="0.25">
      <c r="A6691"/>
      <c r="AA6691"/>
    </row>
    <row r="6692" spans="1:27" x14ac:dyDescent="0.25">
      <c r="A6692"/>
      <c r="AA6692"/>
    </row>
    <row r="6693" spans="1:27" x14ac:dyDescent="0.25">
      <c r="A6693"/>
      <c r="AA6693"/>
    </row>
    <row r="6694" spans="1:27" x14ac:dyDescent="0.25">
      <c r="A6694"/>
      <c r="AA6694"/>
    </row>
    <row r="6695" spans="1:27" x14ac:dyDescent="0.25">
      <c r="A6695"/>
      <c r="AA6695"/>
    </row>
    <row r="6696" spans="1:27" x14ac:dyDescent="0.25">
      <c r="A6696"/>
      <c r="AA6696"/>
    </row>
    <row r="6697" spans="1:27" x14ac:dyDescent="0.25">
      <c r="A6697"/>
      <c r="AA6697"/>
    </row>
    <row r="6698" spans="1:27" x14ac:dyDescent="0.25">
      <c r="A6698"/>
      <c r="AA6698"/>
    </row>
    <row r="6699" spans="1:27" x14ac:dyDescent="0.25">
      <c r="A6699"/>
      <c r="AA6699"/>
    </row>
    <row r="6700" spans="1:27" x14ac:dyDescent="0.25">
      <c r="A6700"/>
      <c r="AA6700"/>
    </row>
    <row r="6701" spans="1:27" x14ac:dyDescent="0.25">
      <c r="A6701"/>
      <c r="AA6701"/>
    </row>
    <row r="6702" spans="1:27" x14ac:dyDescent="0.25">
      <c r="A6702"/>
      <c r="AA6702"/>
    </row>
    <row r="6703" spans="1:27" x14ac:dyDescent="0.25">
      <c r="A6703"/>
      <c r="AA6703"/>
    </row>
    <row r="6704" spans="1:27" x14ac:dyDescent="0.25">
      <c r="A6704"/>
      <c r="AA6704"/>
    </row>
    <row r="6705" spans="1:27" x14ac:dyDescent="0.25">
      <c r="A6705"/>
      <c r="AA6705"/>
    </row>
    <row r="6706" spans="1:27" x14ac:dyDescent="0.25">
      <c r="A6706"/>
      <c r="AA6706"/>
    </row>
    <row r="6707" spans="1:27" x14ac:dyDescent="0.25">
      <c r="A6707"/>
      <c r="AA6707"/>
    </row>
    <row r="6708" spans="1:27" x14ac:dyDescent="0.25">
      <c r="A6708"/>
      <c r="AA6708"/>
    </row>
    <row r="6709" spans="1:27" x14ac:dyDescent="0.25">
      <c r="A6709"/>
      <c r="AA6709"/>
    </row>
    <row r="6710" spans="1:27" x14ac:dyDescent="0.25">
      <c r="A6710"/>
      <c r="AA6710"/>
    </row>
    <row r="6711" spans="1:27" x14ac:dyDescent="0.25">
      <c r="A6711"/>
      <c r="AA6711"/>
    </row>
    <row r="6712" spans="1:27" x14ac:dyDescent="0.25">
      <c r="A6712"/>
      <c r="AA6712"/>
    </row>
    <row r="6713" spans="1:27" x14ac:dyDescent="0.25">
      <c r="A6713"/>
      <c r="AA6713"/>
    </row>
    <row r="6714" spans="1:27" x14ac:dyDescent="0.25">
      <c r="A6714"/>
      <c r="AA6714"/>
    </row>
    <row r="6715" spans="1:27" x14ac:dyDescent="0.25">
      <c r="A6715"/>
      <c r="AA6715"/>
    </row>
    <row r="6716" spans="1:27" x14ac:dyDescent="0.25">
      <c r="A6716"/>
      <c r="AA6716"/>
    </row>
    <row r="6717" spans="1:27" x14ac:dyDescent="0.25">
      <c r="A6717"/>
      <c r="AA6717"/>
    </row>
    <row r="6718" spans="1:27" x14ac:dyDescent="0.25">
      <c r="A6718"/>
      <c r="AA6718"/>
    </row>
    <row r="6719" spans="1:27" x14ac:dyDescent="0.25">
      <c r="A6719"/>
      <c r="AA6719"/>
    </row>
    <row r="6720" spans="1:27" x14ac:dyDescent="0.25">
      <c r="A6720"/>
      <c r="AA6720"/>
    </row>
    <row r="6721" spans="1:27" x14ac:dyDescent="0.25">
      <c r="A6721"/>
      <c r="AA6721"/>
    </row>
    <row r="6722" spans="1:27" x14ac:dyDescent="0.25">
      <c r="A6722"/>
      <c r="AA6722"/>
    </row>
    <row r="6723" spans="1:27" x14ac:dyDescent="0.25">
      <c r="A6723"/>
      <c r="AA6723"/>
    </row>
    <row r="6724" spans="1:27" x14ac:dyDescent="0.25">
      <c r="A6724"/>
      <c r="AA6724"/>
    </row>
    <row r="6725" spans="1:27" x14ac:dyDescent="0.25">
      <c r="A6725"/>
      <c r="AA6725"/>
    </row>
    <row r="6726" spans="1:27" x14ac:dyDescent="0.25">
      <c r="A6726"/>
      <c r="AA6726"/>
    </row>
    <row r="6727" spans="1:27" x14ac:dyDescent="0.25">
      <c r="A6727"/>
      <c r="AA6727"/>
    </row>
    <row r="6728" spans="1:27" x14ac:dyDescent="0.25">
      <c r="A6728"/>
      <c r="AA6728"/>
    </row>
    <row r="6729" spans="1:27" x14ac:dyDescent="0.25">
      <c r="A6729"/>
      <c r="AA6729"/>
    </row>
    <row r="6730" spans="1:27" x14ac:dyDescent="0.25">
      <c r="A6730"/>
      <c r="AA6730"/>
    </row>
    <row r="6731" spans="1:27" x14ac:dyDescent="0.25">
      <c r="A6731"/>
      <c r="AA6731"/>
    </row>
    <row r="6732" spans="1:27" x14ac:dyDescent="0.25">
      <c r="A6732"/>
      <c r="AA6732"/>
    </row>
    <row r="6733" spans="1:27" x14ac:dyDescent="0.25">
      <c r="A6733"/>
      <c r="AA6733"/>
    </row>
    <row r="6734" spans="1:27" x14ac:dyDescent="0.25">
      <c r="A6734"/>
      <c r="AA6734"/>
    </row>
    <row r="6735" spans="1:27" x14ac:dyDescent="0.25">
      <c r="A6735"/>
      <c r="AA6735"/>
    </row>
    <row r="6736" spans="1:27" x14ac:dyDescent="0.25">
      <c r="A6736"/>
      <c r="AA6736"/>
    </row>
    <row r="6737" spans="1:27" x14ac:dyDescent="0.25">
      <c r="A6737"/>
      <c r="AA6737"/>
    </row>
    <row r="6738" spans="1:27" x14ac:dyDescent="0.25">
      <c r="A6738"/>
      <c r="AA6738"/>
    </row>
    <row r="6739" spans="1:27" x14ac:dyDescent="0.25">
      <c r="A6739"/>
      <c r="AA6739"/>
    </row>
    <row r="6740" spans="1:27" x14ac:dyDescent="0.25">
      <c r="A6740"/>
      <c r="AA6740"/>
    </row>
    <row r="6741" spans="1:27" x14ac:dyDescent="0.25">
      <c r="A6741"/>
      <c r="AA6741"/>
    </row>
    <row r="6742" spans="1:27" x14ac:dyDescent="0.25">
      <c r="A6742"/>
      <c r="AA6742"/>
    </row>
    <row r="6743" spans="1:27" x14ac:dyDescent="0.25">
      <c r="A6743"/>
      <c r="AA6743"/>
    </row>
    <row r="6744" spans="1:27" x14ac:dyDescent="0.25">
      <c r="A6744"/>
      <c r="AA6744"/>
    </row>
    <row r="6745" spans="1:27" x14ac:dyDescent="0.25">
      <c r="A6745"/>
      <c r="AA6745"/>
    </row>
    <row r="6746" spans="1:27" x14ac:dyDescent="0.25">
      <c r="A6746"/>
      <c r="AA6746"/>
    </row>
    <row r="6747" spans="1:27" x14ac:dyDescent="0.25">
      <c r="A6747"/>
      <c r="AA6747"/>
    </row>
    <row r="6748" spans="1:27" x14ac:dyDescent="0.25">
      <c r="A6748"/>
      <c r="AA6748"/>
    </row>
    <row r="6749" spans="1:27" x14ac:dyDescent="0.25">
      <c r="A6749"/>
      <c r="AA6749"/>
    </row>
    <row r="6750" spans="1:27" x14ac:dyDescent="0.25">
      <c r="A6750"/>
      <c r="AA6750"/>
    </row>
    <row r="6751" spans="1:27" x14ac:dyDescent="0.25">
      <c r="A6751"/>
      <c r="AA6751"/>
    </row>
    <row r="6752" spans="1:27" x14ac:dyDescent="0.25">
      <c r="A6752"/>
      <c r="AA6752"/>
    </row>
    <row r="6753" spans="1:27" x14ac:dyDescent="0.25">
      <c r="A6753"/>
      <c r="AA6753"/>
    </row>
    <row r="6754" spans="1:27" x14ac:dyDescent="0.25">
      <c r="A6754"/>
      <c r="AA6754"/>
    </row>
    <row r="6755" spans="1:27" x14ac:dyDescent="0.25">
      <c r="A6755"/>
      <c r="AA6755"/>
    </row>
    <row r="6756" spans="1:27" x14ac:dyDescent="0.25">
      <c r="A6756"/>
      <c r="AA6756"/>
    </row>
    <row r="6757" spans="1:27" x14ac:dyDescent="0.25">
      <c r="A6757"/>
      <c r="AA6757"/>
    </row>
    <row r="6758" spans="1:27" x14ac:dyDescent="0.25">
      <c r="A6758"/>
      <c r="AA6758"/>
    </row>
    <row r="6759" spans="1:27" x14ac:dyDescent="0.25">
      <c r="A6759"/>
      <c r="AA6759"/>
    </row>
    <row r="6760" spans="1:27" x14ac:dyDescent="0.25">
      <c r="A6760"/>
      <c r="AA6760"/>
    </row>
    <row r="6761" spans="1:27" x14ac:dyDescent="0.25">
      <c r="A6761"/>
      <c r="AA6761"/>
    </row>
    <row r="6762" spans="1:27" x14ac:dyDescent="0.25">
      <c r="A6762"/>
      <c r="AA6762"/>
    </row>
    <row r="6763" spans="1:27" x14ac:dyDescent="0.25">
      <c r="A6763"/>
      <c r="AA6763"/>
    </row>
    <row r="6764" spans="1:27" x14ac:dyDescent="0.25">
      <c r="A6764"/>
      <c r="AA6764"/>
    </row>
    <row r="6765" spans="1:27" x14ac:dyDescent="0.25">
      <c r="A6765"/>
      <c r="AA6765"/>
    </row>
    <row r="6766" spans="1:27" x14ac:dyDescent="0.25">
      <c r="A6766"/>
      <c r="AA6766"/>
    </row>
    <row r="6767" spans="1:27" x14ac:dyDescent="0.25">
      <c r="A6767"/>
      <c r="AA6767"/>
    </row>
    <row r="6768" spans="1:27" x14ac:dyDescent="0.25">
      <c r="A6768"/>
      <c r="AA6768"/>
    </row>
    <row r="6769" spans="1:27" x14ac:dyDescent="0.25">
      <c r="A6769"/>
      <c r="AA6769"/>
    </row>
    <row r="6770" spans="1:27" x14ac:dyDescent="0.25">
      <c r="A6770"/>
      <c r="AA6770"/>
    </row>
    <row r="6771" spans="1:27" x14ac:dyDescent="0.25">
      <c r="A6771"/>
      <c r="AA6771"/>
    </row>
    <row r="6772" spans="1:27" x14ac:dyDescent="0.25">
      <c r="A6772"/>
      <c r="AA6772"/>
    </row>
    <row r="6773" spans="1:27" x14ac:dyDescent="0.25">
      <c r="A6773"/>
      <c r="AA6773"/>
    </row>
    <row r="6774" spans="1:27" x14ac:dyDescent="0.25">
      <c r="A6774"/>
      <c r="AA6774"/>
    </row>
    <row r="6775" spans="1:27" x14ac:dyDescent="0.25">
      <c r="A6775"/>
      <c r="AA6775"/>
    </row>
    <row r="6776" spans="1:27" x14ac:dyDescent="0.25">
      <c r="A6776"/>
      <c r="AA6776"/>
    </row>
    <row r="6777" spans="1:27" x14ac:dyDescent="0.25">
      <c r="A6777"/>
      <c r="AA6777"/>
    </row>
    <row r="6778" spans="1:27" x14ac:dyDescent="0.25">
      <c r="A6778"/>
      <c r="AA6778"/>
    </row>
    <row r="6779" spans="1:27" x14ac:dyDescent="0.25">
      <c r="A6779"/>
      <c r="AA6779"/>
    </row>
    <row r="6780" spans="1:27" x14ac:dyDescent="0.25">
      <c r="A6780"/>
      <c r="AA6780"/>
    </row>
    <row r="6781" spans="1:27" x14ac:dyDescent="0.25">
      <c r="A6781"/>
      <c r="AA6781"/>
    </row>
    <row r="6782" spans="1:27" x14ac:dyDescent="0.25">
      <c r="A6782"/>
      <c r="AA6782"/>
    </row>
    <row r="6783" spans="1:27" x14ac:dyDescent="0.25">
      <c r="A6783"/>
      <c r="AA6783"/>
    </row>
    <row r="6784" spans="1:27" x14ac:dyDescent="0.25">
      <c r="A6784"/>
      <c r="AA6784"/>
    </row>
    <row r="6785" spans="1:27" x14ac:dyDescent="0.25">
      <c r="A6785"/>
      <c r="AA6785"/>
    </row>
    <row r="6786" spans="1:27" x14ac:dyDescent="0.25">
      <c r="A6786"/>
      <c r="AA6786"/>
    </row>
    <row r="6787" spans="1:27" x14ac:dyDescent="0.25">
      <c r="A6787"/>
      <c r="AA6787"/>
    </row>
    <row r="6788" spans="1:27" x14ac:dyDescent="0.25">
      <c r="A6788"/>
      <c r="AA6788"/>
    </row>
    <row r="6789" spans="1:27" x14ac:dyDescent="0.25">
      <c r="A6789"/>
      <c r="AA6789"/>
    </row>
    <row r="6790" spans="1:27" x14ac:dyDescent="0.25">
      <c r="A6790"/>
      <c r="AA6790"/>
    </row>
    <row r="6791" spans="1:27" x14ac:dyDescent="0.25">
      <c r="A6791"/>
      <c r="AA6791"/>
    </row>
    <row r="6792" spans="1:27" x14ac:dyDescent="0.25">
      <c r="A6792"/>
      <c r="AA6792"/>
    </row>
    <row r="6793" spans="1:27" x14ac:dyDescent="0.25">
      <c r="A6793"/>
      <c r="AA6793"/>
    </row>
    <row r="6794" spans="1:27" x14ac:dyDescent="0.25">
      <c r="A6794"/>
      <c r="AA6794"/>
    </row>
    <row r="6795" spans="1:27" x14ac:dyDescent="0.25">
      <c r="A6795"/>
      <c r="AA6795"/>
    </row>
    <row r="6796" spans="1:27" x14ac:dyDescent="0.25">
      <c r="A6796"/>
      <c r="AA6796"/>
    </row>
    <row r="6797" spans="1:27" x14ac:dyDescent="0.25">
      <c r="A6797"/>
      <c r="AA6797"/>
    </row>
    <row r="6798" spans="1:27" x14ac:dyDescent="0.25">
      <c r="A6798"/>
      <c r="AA6798"/>
    </row>
    <row r="6799" spans="1:27" x14ac:dyDescent="0.25">
      <c r="A6799"/>
      <c r="AA6799"/>
    </row>
    <row r="6800" spans="1:27" x14ac:dyDescent="0.25">
      <c r="A6800"/>
      <c r="AA6800"/>
    </row>
    <row r="6801" spans="1:27" x14ac:dyDescent="0.25">
      <c r="A6801"/>
      <c r="AA6801"/>
    </row>
    <row r="6802" spans="1:27" x14ac:dyDescent="0.25">
      <c r="A6802"/>
      <c r="AA6802"/>
    </row>
    <row r="6803" spans="1:27" x14ac:dyDescent="0.25">
      <c r="A6803"/>
      <c r="AA6803"/>
    </row>
    <row r="6804" spans="1:27" x14ac:dyDescent="0.25">
      <c r="A6804"/>
      <c r="AA6804"/>
    </row>
    <row r="6805" spans="1:27" x14ac:dyDescent="0.25">
      <c r="A6805"/>
      <c r="AA6805"/>
    </row>
    <row r="6806" spans="1:27" x14ac:dyDescent="0.25">
      <c r="A6806"/>
      <c r="AA6806"/>
    </row>
    <row r="6807" spans="1:27" x14ac:dyDescent="0.25">
      <c r="A6807"/>
      <c r="AA6807"/>
    </row>
    <row r="6808" spans="1:27" x14ac:dyDescent="0.25">
      <c r="A6808"/>
      <c r="AA6808"/>
    </row>
    <row r="6809" spans="1:27" x14ac:dyDescent="0.25">
      <c r="A6809"/>
      <c r="AA6809"/>
    </row>
    <row r="6810" spans="1:27" x14ac:dyDescent="0.25">
      <c r="A6810"/>
      <c r="AA6810"/>
    </row>
    <row r="6811" spans="1:27" x14ac:dyDescent="0.25">
      <c r="A6811"/>
      <c r="AA6811"/>
    </row>
    <row r="6812" spans="1:27" x14ac:dyDescent="0.25">
      <c r="A6812"/>
      <c r="AA6812"/>
    </row>
    <row r="6813" spans="1:27" x14ac:dyDescent="0.25">
      <c r="A6813"/>
      <c r="AA6813"/>
    </row>
    <row r="6814" spans="1:27" x14ac:dyDescent="0.25">
      <c r="A6814"/>
      <c r="AA6814"/>
    </row>
    <row r="6815" spans="1:27" x14ac:dyDescent="0.25">
      <c r="A6815"/>
      <c r="AA6815"/>
    </row>
    <row r="6816" spans="1:27" x14ac:dyDescent="0.25">
      <c r="A6816"/>
      <c r="AA6816"/>
    </row>
    <row r="6817" spans="1:27" x14ac:dyDescent="0.25">
      <c r="A6817"/>
      <c r="AA6817"/>
    </row>
    <row r="6818" spans="1:27" x14ac:dyDescent="0.25">
      <c r="A6818"/>
      <c r="AA6818"/>
    </row>
    <row r="6819" spans="1:27" x14ac:dyDescent="0.25">
      <c r="A6819"/>
      <c r="AA6819"/>
    </row>
    <row r="6820" spans="1:27" x14ac:dyDescent="0.25">
      <c r="A6820"/>
      <c r="AA6820"/>
    </row>
    <row r="6821" spans="1:27" x14ac:dyDescent="0.25">
      <c r="A6821"/>
      <c r="AA6821"/>
    </row>
    <row r="6822" spans="1:27" x14ac:dyDescent="0.25">
      <c r="A6822"/>
      <c r="AA6822"/>
    </row>
    <row r="6823" spans="1:27" x14ac:dyDescent="0.25">
      <c r="A6823"/>
      <c r="AA6823"/>
    </row>
    <row r="6824" spans="1:27" x14ac:dyDescent="0.25">
      <c r="A6824"/>
      <c r="AA6824"/>
    </row>
    <row r="6825" spans="1:27" x14ac:dyDescent="0.25">
      <c r="A6825"/>
      <c r="AA6825"/>
    </row>
    <row r="6826" spans="1:27" x14ac:dyDescent="0.25">
      <c r="A6826"/>
      <c r="AA6826"/>
    </row>
    <row r="6827" spans="1:27" x14ac:dyDescent="0.25">
      <c r="A6827"/>
      <c r="AA6827"/>
    </row>
    <row r="6828" spans="1:27" x14ac:dyDescent="0.25">
      <c r="A6828"/>
      <c r="AA6828"/>
    </row>
    <row r="6829" spans="1:27" x14ac:dyDescent="0.25">
      <c r="A6829"/>
      <c r="AA6829"/>
    </row>
    <row r="6830" spans="1:27" x14ac:dyDescent="0.25">
      <c r="A6830"/>
      <c r="AA6830"/>
    </row>
    <row r="6831" spans="1:27" x14ac:dyDescent="0.25">
      <c r="A6831"/>
      <c r="AA6831"/>
    </row>
    <row r="6832" spans="1:27" x14ac:dyDescent="0.25">
      <c r="A6832"/>
      <c r="AA6832"/>
    </row>
    <row r="6833" spans="1:27" x14ac:dyDescent="0.25">
      <c r="A6833"/>
      <c r="AA6833"/>
    </row>
    <row r="6834" spans="1:27" x14ac:dyDescent="0.25">
      <c r="A6834"/>
      <c r="AA6834"/>
    </row>
    <row r="6835" spans="1:27" x14ac:dyDescent="0.25">
      <c r="A6835"/>
      <c r="AA6835"/>
    </row>
    <row r="6836" spans="1:27" x14ac:dyDescent="0.25">
      <c r="A6836"/>
      <c r="AA6836"/>
    </row>
    <row r="6837" spans="1:27" x14ac:dyDescent="0.25">
      <c r="A6837"/>
      <c r="AA6837"/>
    </row>
    <row r="6838" spans="1:27" x14ac:dyDescent="0.25">
      <c r="A6838"/>
      <c r="AA6838"/>
    </row>
    <row r="6839" spans="1:27" x14ac:dyDescent="0.25">
      <c r="A6839"/>
      <c r="AA6839"/>
    </row>
    <row r="6840" spans="1:27" x14ac:dyDescent="0.25">
      <c r="A6840"/>
      <c r="AA6840"/>
    </row>
    <row r="6841" spans="1:27" x14ac:dyDescent="0.25">
      <c r="A6841"/>
      <c r="AA6841"/>
    </row>
    <row r="6842" spans="1:27" x14ac:dyDescent="0.25">
      <c r="A6842"/>
      <c r="AA6842"/>
    </row>
    <row r="6843" spans="1:27" x14ac:dyDescent="0.25">
      <c r="A6843"/>
      <c r="AA6843"/>
    </row>
    <row r="6844" spans="1:27" x14ac:dyDescent="0.25">
      <c r="A6844"/>
      <c r="AA6844"/>
    </row>
    <row r="6845" spans="1:27" x14ac:dyDescent="0.25">
      <c r="A6845"/>
      <c r="AA6845"/>
    </row>
    <row r="6846" spans="1:27" x14ac:dyDescent="0.25">
      <c r="A6846"/>
      <c r="AA6846"/>
    </row>
    <row r="6847" spans="1:27" x14ac:dyDescent="0.25">
      <c r="A6847"/>
      <c r="AA6847"/>
    </row>
    <row r="6848" spans="1:27" x14ac:dyDescent="0.25">
      <c r="A6848"/>
      <c r="AA6848"/>
    </row>
    <row r="6849" spans="1:27" x14ac:dyDescent="0.25">
      <c r="A6849"/>
      <c r="AA6849"/>
    </row>
    <row r="6850" spans="1:27" x14ac:dyDescent="0.25">
      <c r="A6850"/>
      <c r="AA6850"/>
    </row>
    <row r="6851" spans="1:27" x14ac:dyDescent="0.25">
      <c r="A6851"/>
      <c r="AA6851"/>
    </row>
    <row r="6852" spans="1:27" x14ac:dyDescent="0.25">
      <c r="A6852"/>
      <c r="AA6852"/>
    </row>
    <row r="6853" spans="1:27" x14ac:dyDescent="0.25">
      <c r="A6853"/>
      <c r="AA6853"/>
    </row>
    <row r="6854" spans="1:27" x14ac:dyDescent="0.25">
      <c r="A6854"/>
      <c r="AA6854"/>
    </row>
    <row r="6855" spans="1:27" x14ac:dyDescent="0.25">
      <c r="A6855"/>
      <c r="AA6855"/>
    </row>
    <row r="6856" spans="1:27" x14ac:dyDescent="0.25">
      <c r="A6856"/>
      <c r="AA6856"/>
    </row>
    <row r="6857" spans="1:27" x14ac:dyDescent="0.25">
      <c r="A6857"/>
      <c r="AA6857"/>
    </row>
    <row r="6858" spans="1:27" x14ac:dyDescent="0.25">
      <c r="A6858"/>
      <c r="AA6858"/>
    </row>
    <row r="6859" spans="1:27" x14ac:dyDescent="0.25">
      <c r="A6859"/>
      <c r="AA6859"/>
    </row>
    <row r="6860" spans="1:27" x14ac:dyDescent="0.25">
      <c r="A6860"/>
      <c r="AA6860"/>
    </row>
    <row r="6861" spans="1:27" x14ac:dyDescent="0.25">
      <c r="A6861"/>
      <c r="AA6861"/>
    </row>
    <row r="6862" spans="1:27" x14ac:dyDescent="0.25">
      <c r="A6862"/>
      <c r="AA6862"/>
    </row>
    <row r="6863" spans="1:27" x14ac:dyDescent="0.25">
      <c r="A6863"/>
      <c r="AA6863"/>
    </row>
    <row r="6864" spans="1:27" x14ac:dyDescent="0.25">
      <c r="A6864"/>
      <c r="AA6864"/>
    </row>
    <row r="6865" spans="1:27" x14ac:dyDescent="0.25">
      <c r="A6865"/>
      <c r="AA6865"/>
    </row>
    <row r="6866" spans="1:27" x14ac:dyDescent="0.25">
      <c r="A6866"/>
      <c r="AA6866"/>
    </row>
    <row r="6867" spans="1:27" x14ac:dyDescent="0.25">
      <c r="A6867"/>
      <c r="AA6867"/>
    </row>
    <row r="6868" spans="1:27" x14ac:dyDescent="0.25">
      <c r="A6868"/>
      <c r="AA6868"/>
    </row>
    <row r="6869" spans="1:27" x14ac:dyDescent="0.25">
      <c r="A6869"/>
      <c r="AA6869"/>
    </row>
    <row r="6870" spans="1:27" x14ac:dyDescent="0.25">
      <c r="A6870"/>
      <c r="AA6870"/>
    </row>
    <row r="6871" spans="1:27" x14ac:dyDescent="0.25">
      <c r="A6871"/>
      <c r="AA6871"/>
    </row>
    <row r="6872" spans="1:27" x14ac:dyDescent="0.25">
      <c r="A6872"/>
      <c r="AA6872"/>
    </row>
    <row r="6873" spans="1:27" x14ac:dyDescent="0.25">
      <c r="A6873"/>
      <c r="AA6873"/>
    </row>
    <row r="6874" spans="1:27" x14ac:dyDescent="0.25">
      <c r="A6874"/>
      <c r="AA6874"/>
    </row>
    <row r="6875" spans="1:27" x14ac:dyDescent="0.25">
      <c r="A6875"/>
      <c r="AA6875"/>
    </row>
    <row r="6876" spans="1:27" x14ac:dyDescent="0.25">
      <c r="A6876"/>
      <c r="AA6876"/>
    </row>
    <row r="6877" spans="1:27" x14ac:dyDescent="0.25">
      <c r="A6877"/>
      <c r="AA6877"/>
    </row>
    <row r="6878" spans="1:27" x14ac:dyDescent="0.25">
      <c r="A6878"/>
      <c r="AA6878"/>
    </row>
    <row r="6879" spans="1:27" x14ac:dyDescent="0.25">
      <c r="A6879"/>
      <c r="AA6879"/>
    </row>
    <row r="6880" spans="1:27" x14ac:dyDescent="0.25">
      <c r="A6880"/>
      <c r="AA6880"/>
    </row>
    <row r="6881" spans="1:27" x14ac:dyDescent="0.25">
      <c r="A6881"/>
      <c r="AA6881"/>
    </row>
    <row r="6882" spans="1:27" x14ac:dyDescent="0.25">
      <c r="A6882"/>
      <c r="AA6882"/>
    </row>
    <row r="6883" spans="1:27" x14ac:dyDescent="0.25">
      <c r="A6883"/>
      <c r="AA6883"/>
    </row>
    <row r="6884" spans="1:27" x14ac:dyDescent="0.25">
      <c r="A6884"/>
      <c r="AA6884"/>
    </row>
    <row r="6885" spans="1:27" x14ac:dyDescent="0.25">
      <c r="A6885"/>
      <c r="AA6885"/>
    </row>
    <row r="6886" spans="1:27" x14ac:dyDescent="0.25">
      <c r="A6886"/>
      <c r="AA6886"/>
    </row>
    <row r="6887" spans="1:27" x14ac:dyDescent="0.25">
      <c r="A6887"/>
      <c r="AA6887"/>
    </row>
    <row r="6888" spans="1:27" x14ac:dyDescent="0.25">
      <c r="A6888"/>
      <c r="AA6888"/>
    </row>
    <row r="6889" spans="1:27" x14ac:dyDescent="0.25">
      <c r="A6889"/>
      <c r="AA6889"/>
    </row>
    <row r="6890" spans="1:27" x14ac:dyDescent="0.25">
      <c r="A6890"/>
      <c r="AA6890"/>
    </row>
    <row r="6891" spans="1:27" x14ac:dyDescent="0.25">
      <c r="A6891"/>
      <c r="AA6891"/>
    </row>
    <row r="6892" spans="1:27" x14ac:dyDescent="0.25">
      <c r="A6892"/>
      <c r="AA6892"/>
    </row>
    <row r="6893" spans="1:27" x14ac:dyDescent="0.25">
      <c r="A6893"/>
      <c r="AA6893"/>
    </row>
    <row r="6894" spans="1:27" x14ac:dyDescent="0.25">
      <c r="A6894"/>
      <c r="AA6894"/>
    </row>
    <row r="6895" spans="1:27" x14ac:dyDescent="0.25">
      <c r="A6895"/>
      <c r="AA6895"/>
    </row>
    <row r="6896" spans="1:27" x14ac:dyDescent="0.25">
      <c r="A6896"/>
      <c r="AA6896"/>
    </row>
    <row r="6897" spans="1:27" x14ac:dyDescent="0.25">
      <c r="A6897"/>
      <c r="AA6897"/>
    </row>
    <row r="6898" spans="1:27" x14ac:dyDescent="0.25">
      <c r="A6898"/>
      <c r="AA6898"/>
    </row>
    <row r="6899" spans="1:27" x14ac:dyDescent="0.25">
      <c r="A6899"/>
      <c r="AA6899"/>
    </row>
    <row r="6900" spans="1:27" x14ac:dyDescent="0.25">
      <c r="A6900"/>
      <c r="AA6900"/>
    </row>
    <row r="6901" spans="1:27" x14ac:dyDescent="0.25">
      <c r="A6901"/>
      <c r="AA6901"/>
    </row>
    <row r="6902" spans="1:27" x14ac:dyDescent="0.25">
      <c r="A6902"/>
      <c r="AA6902"/>
    </row>
    <row r="6903" spans="1:27" x14ac:dyDescent="0.25">
      <c r="A6903"/>
      <c r="AA6903"/>
    </row>
    <row r="6904" spans="1:27" x14ac:dyDescent="0.25">
      <c r="A6904"/>
      <c r="AA6904"/>
    </row>
    <row r="6905" spans="1:27" x14ac:dyDescent="0.25">
      <c r="A6905"/>
      <c r="AA6905"/>
    </row>
    <row r="6906" spans="1:27" x14ac:dyDescent="0.25">
      <c r="A6906"/>
      <c r="AA6906"/>
    </row>
    <row r="6907" spans="1:27" x14ac:dyDescent="0.25">
      <c r="A6907"/>
      <c r="AA6907"/>
    </row>
    <row r="6908" spans="1:27" x14ac:dyDescent="0.25">
      <c r="A6908"/>
      <c r="AA6908"/>
    </row>
    <row r="6909" spans="1:27" x14ac:dyDescent="0.25">
      <c r="A6909"/>
      <c r="AA6909"/>
    </row>
    <row r="6910" spans="1:27" x14ac:dyDescent="0.25">
      <c r="A6910"/>
      <c r="AA6910"/>
    </row>
    <row r="6911" spans="1:27" x14ac:dyDescent="0.25">
      <c r="A6911"/>
      <c r="AA6911"/>
    </row>
    <row r="6912" spans="1:27" x14ac:dyDescent="0.25">
      <c r="A6912"/>
      <c r="AA6912"/>
    </row>
    <row r="6913" spans="1:27" x14ac:dyDescent="0.25">
      <c r="A6913"/>
      <c r="AA6913"/>
    </row>
    <row r="6914" spans="1:27" x14ac:dyDescent="0.25">
      <c r="A6914"/>
      <c r="AA6914"/>
    </row>
    <row r="6915" spans="1:27" x14ac:dyDescent="0.25">
      <c r="A6915"/>
      <c r="AA6915"/>
    </row>
    <row r="6916" spans="1:27" x14ac:dyDescent="0.25">
      <c r="A6916"/>
      <c r="AA6916"/>
    </row>
    <row r="6917" spans="1:27" x14ac:dyDescent="0.25">
      <c r="A6917"/>
      <c r="AA6917"/>
    </row>
    <row r="6918" spans="1:27" x14ac:dyDescent="0.25">
      <c r="A6918"/>
      <c r="AA6918"/>
    </row>
    <row r="6919" spans="1:27" x14ac:dyDescent="0.25">
      <c r="A6919"/>
      <c r="AA6919"/>
    </row>
    <row r="6920" spans="1:27" x14ac:dyDescent="0.25">
      <c r="A6920"/>
      <c r="AA6920"/>
    </row>
    <row r="6921" spans="1:27" x14ac:dyDescent="0.25">
      <c r="A6921"/>
      <c r="AA6921"/>
    </row>
    <row r="6922" spans="1:27" x14ac:dyDescent="0.25">
      <c r="A6922"/>
      <c r="AA6922"/>
    </row>
    <row r="6923" spans="1:27" x14ac:dyDescent="0.25">
      <c r="A6923"/>
      <c r="AA6923"/>
    </row>
    <row r="6924" spans="1:27" x14ac:dyDescent="0.25">
      <c r="A6924"/>
      <c r="AA6924"/>
    </row>
    <row r="6925" spans="1:27" x14ac:dyDescent="0.25">
      <c r="A6925"/>
      <c r="AA6925"/>
    </row>
    <row r="6926" spans="1:27" x14ac:dyDescent="0.25">
      <c r="A6926"/>
      <c r="AA6926"/>
    </row>
    <row r="6927" spans="1:27" x14ac:dyDescent="0.25">
      <c r="A6927"/>
      <c r="AA6927"/>
    </row>
    <row r="6928" spans="1:27" x14ac:dyDescent="0.25">
      <c r="A6928"/>
      <c r="AA6928"/>
    </row>
    <row r="6929" spans="1:27" x14ac:dyDescent="0.25">
      <c r="A6929"/>
      <c r="AA6929"/>
    </row>
    <row r="6930" spans="1:27" x14ac:dyDescent="0.25">
      <c r="A6930"/>
      <c r="AA6930"/>
    </row>
    <row r="6931" spans="1:27" x14ac:dyDescent="0.25">
      <c r="A6931"/>
      <c r="AA6931"/>
    </row>
    <row r="6932" spans="1:27" x14ac:dyDescent="0.25">
      <c r="A6932"/>
      <c r="AA6932"/>
    </row>
    <row r="6933" spans="1:27" x14ac:dyDescent="0.25">
      <c r="A6933"/>
      <c r="AA6933"/>
    </row>
    <row r="6934" spans="1:27" x14ac:dyDescent="0.25">
      <c r="A6934"/>
      <c r="AA6934"/>
    </row>
    <row r="6935" spans="1:27" x14ac:dyDescent="0.25">
      <c r="A6935"/>
      <c r="AA6935"/>
    </row>
    <row r="6936" spans="1:27" x14ac:dyDescent="0.25">
      <c r="A6936"/>
      <c r="AA6936"/>
    </row>
    <row r="6937" spans="1:27" x14ac:dyDescent="0.25">
      <c r="A6937"/>
      <c r="AA6937"/>
    </row>
    <row r="6938" spans="1:27" x14ac:dyDescent="0.25">
      <c r="A6938"/>
      <c r="AA6938"/>
    </row>
    <row r="6939" spans="1:27" x14ac:dyDescent="0.25">
      <c r="A6939"/>
      <c r="AA6939"/>
    </row>
    <row r="6940" spans="1:27" x14ac:dyDescent="0.25">
      <c r="A6940"/>
      <c r="AA6940"/>
    </row>
    <row r="6941" spans="1:27" x14ac:dyDescent="0.25">
      <c r="A6941"/>
      <c r="AA6941"/>
    </row>
    <row r="6942" spans="1:27" x14ac:dyDescent="0.25">
      <c r="A6942"/>
      <c r="AA6942"/>
    </row>
    <row r="6943" spans="1:27" x14ac:dyDescent="0.25">
      <c r="A6943"/>
      <c r="AA6943"/>
    </row>
    <row r="6944" spans="1:27" x14ac:dyDescent="0.25">
      <c r="A6944"/>
      <c r="AA6944"/>
    </row>
    <row r="6945" spans="1:27" x14ac:dyDescent="0.25">
      <c r="A6945"/>
      <c r="AA6945"/>
    </row>
    <row r="6946" spans="1:27" x14ac:dyDescent="0.25">
      <c r="A6946"/>
      <c r="AA6946"/>
    </row>
    <row r="6947" spans="1:27" x14ac:dyDescent="0.25">
      <c r="A6947"/>
      <c r="AA6947"/>
    </row>
    <row r="6948" spans="1:27" x14ac:dyDescent="0.25">
      <c r="A6948"/>
      <c r="AA6948"/>
    </row>
    <row r="6949" spans="1:27" x14ac:dyDescent="0.25">
      <c r="A6949"/>
      <c r="AA6949"/>
    </row>
    <row r="6950" spans="1:27" x14ac:dyDescent="0.25">
      <c r="A6950"/>
      <c r="AA6950"/>
    </row>
    <row r="6951" spans="1:27" x14ac:dyDescent="0.25">
      <c r="A6951"/>
      <c r="AA6951"/>
    </row>
    <row r="6952" spans="1:27" x14ac:dyDescent="0.25">
      <c r="A6952"/>
      <c r="AA6952"/>
    </row>
    <row r="6953" spans="1:27" x14ac:dyDescent="0.25">
      <c r="A6953"/>
      <c r="AA6953"/>
    </row>
    <row r="6954" spans="1:27" x14ac:dyDescent="0.25">
      <c r="A6954"/>
      <c r="AA6954"/>
    </row>
    <row r="6955" spans="1:27" x14ac:dyDescent="0.25">
      <c r="A6955"/>
      <c r="AA6955"/>
    </row>
    <row r="6956" spans="1:27" x14ac:dyDescent="0.25">
      <c r="A6956"/>
      <c r="AA6956"/>
    </row>
    <row r="6957" spans="1:27" x14ac:dyDescent="0.25">
      <c r="A6957"/>
      <c r="AA6957"/>
    </row>
    <row r="6958" spans="1:27" x14ac:dyDescent="0.25">
      <c r="A6958"/>
      <c r="AA6958"/>
    </row>
    <row r="6959" spans="1:27" x14ac:dyDescent="0.25">
      <c r="A6959"/>
      <c r="AA6959"/>
    </row>
    <row r="6960" spans="1:27" x14ac:dyDescent="0.25">
      <c r="A6960"/>
      <c r="AA6960"/>
    </row>
    <row r="6961" spans="1:27" x14ac:dyDescent="0.25">
      <c r="A6961"/>
      <c r="AA6961"/>
    </row>
    <row r="6962" spans="1:27" x14ac:dyDescent="0.25">
      <c r="A6962"/>
      <c r="AA6962"/>
    </row>
    <row r="6963" spans="1:27" x14ac:dyDescent="0.25">
      <c r="A6963"/>
      <c r="AA6963"/>
    </row>
    <row r="6964" spans="1:27" x14ac:dyDescent="0.25">
      <c r="A6964"/>
      <c r="AA6964"/>
    </row>
    <row r="6965" spans="1:27" x14ac:dyDescent="0.25">
      <c r="A6965"/>
      <c r="AA6965"/>
    </row>
    <row r="6966" spans="1:27" x14ac:dyDescent="0.25">
      <c r="A6966"/>
      <c r="AA6966"/>
    </row>
    <row r="6967" spans="1:27" x14ac:dyDescent="0.25">
      <c r="A6967"/>
      <c r="AA6967"/>
    </row>
    <row r="6968" spans="1:27" x14ac:dyDescent="0.25">
      <c r="A6968"/>
      <c r="AA6968"/>
    </row>
    <row r="6969" spans="1:27" x14ac:dyDescent="0.25">
      <c r="A6969"/>
      <c r="AA6969"/>
    </row>
    <row r="6970" spans="1:27" x14ac:dyDescent="0.25">
      <c r="A6970"/>
      <c r="AA6970"/>
    </row>
    <row r="6971" spans="1:27" x14ac:dyDescent="0.25">
      <c r="A6971"/>
      <c r="AA6971"/>
    </row>
    <row r="6972" spans="1:27" x14ac:dyDescent="0.25">
      <c r="A6972"/>
      <c r="AA6972"/>
    </row>
    <row r="6973" spans="1:27" x14ac:dyDescent="0.25">
      <c r="A6973"/>
      <c r="AA6973"/>
    </row>
    <row r="6974" spans="1:27" x14ac:dyDescent="0.25">
      <c r="A6974"/>
      <c r="AA6974"/>
    </row>
    <row r="6975" spans="1:27" x14ac:dyDescent="0.25">
      <c r="A6975"/>
      <c r="AA6975"/>
    </row>
    <row r="6976" spans="1:27" x14ac:dyDescent="0.25">
      <c r="A6976"/>
      <c r="AA6976"/>
    </row>
    <row r="6977" spans="1:27" x14ac:dyDescent="0.25">
      <c r="A6977"/>
      <c r="AA6977"/>
    </row>
    <row r="6978" spans="1:27" x14ac:dyDescent="0.25">
      <c r="A6978"/>
      <c r="AA6978"/>
    </row>
    <row r="6979" spans="1:27" x14ac:dyDescent="0.25">
      <c r="A6979"/>
      <c r="AA6979"/>
    </row>
    <row r="6980" spans="1:27" x14ac:dyDescent="0.25">
      <c r="A6980"/>
      <c r="AA6980"/>
    </row>
    <row r="6981" spans="1:27" x14ac:dyDescent="0.25">
      <c r="A6981"/>
      <c r="AA6981"/>
    </row>
    <row r="6982" spans="1:27" x14ac:dyDescent="0.25">
      <c r="A6982"/>
      <c r="AA6982"/>
    </row>
    <row r="6983" spans="1:27" x14ac:dyDescent="0.25">
      <c r="A6983"/>
      <c r="AA6983"/>
    </row>
    <row r="6984" spans="1:27" x14ac:dyDescent="0.25">
      <c r="A6984"/>
      <c r="AA6984"/>
    </row>
    <row r="6985" spans="1:27" x14ac:dyDescent="0.25">
      <c r="A6985"/>
      <c r="AA6985"/>
    </row>
    <row r="6986" spans="1:27" x14ac:dyDescent="0.25">
      <c r="A6986"/>
      <c r="AA6986"/>
    </row>
    <row r="6987" spans="1:27" x14ac:dyDescent="0.25">
      <c r="A6987"/>
      <c r="AA6987"/>
    </row>
    <row r="6988" spans="1:27" x14ac:dyDescent="0.25">
      <c r="A6988"/>
      <c r="AA6988"/>
    </row>
    <row r="6989" spans="1:27" x14ac:dyDescent="0.25">
      <c r="A6989"/>
      <c r="AA6989"/>
    </row>
    <row r="6990" spans="1:27" x14ac:dyDescent="0.25">
      <c r="A6990"/>
      <c r="AA6990"/>
    </row>
    <row r="6991" spans="1:27" x14ac:dyDescent="0.25">
      <c r="A6991"/>
      <c r="AA6991"/>
    </row>
    <row r="6992" spans="1:27" x14ac:dyDescent="0.25">
      <c r="A6992"/>
      <c r="AA6992"/>
    </row>
    <row r="6993" spans="1:27" x14ac:dyDescent="0.25">
      <c r="A6993"/>
      <c r="AA6993"/>
    </row>
    <row r="6994" spans="1:27" x14ac:dyDescent="0.25">
      <c r="A6994"/>
      <c r="AA6994"/>
    </row>
    <row r="6995" spans="1:27" x14ac:dyDescent="0.25">
      <c r="A6995"/>
      <c r="AA6995"/>
    </row>
    <row r="6996" spans="1:27" x14ac:dyDescent="0.25">
      <c r="A6996"/>
      <c r="AA6996"/>
    </row>
    <row r="6997" spans="1:27" x14ac:dyDescent="0.25">
      <c r="A6997"/>
      <c r="AA6997"/>
    </row>
    <row r="6998" spans="1:27" x14ac:dyDescent="0.25">
      <c r="A6998"/>
      <c r="AA6998"/>
    </row>
    <row r="6999" spans="1:27" x14ac:dyDescent="0.25">
      <c r="A6999"/>
      <c r="AA6999"/>
    </row>
    <row r="7000" spans="1:27" x14ac:dyDescent="0.25">
      <c r="A7000"/>
      <c r="AA7000"/>
    </row>
    <row r="7001" spans="1:27" x14ac:dyDescent="0.25">
      <c r="A7001"/>
      <c r="AA7001"/>
    </row>
    <row r="7002" spans="1:27" x14ac:dyDescent="0.25">
      <c r="A7002"/>
      <c r="AA7002"/>
    </row>
    <row r="7003" spans="1:27" x14ac:dyDescent="0.25">
      <c r="A7003"/>
      <c r="AA7003"/>
    </row>
    <row r="7004" spans="1:27" x14ac:dyDescent="0.25">
      <c r="A7004"/>
      <c r="AA7004"/>
    </row>
    <row r="7005" spans="1:27" x14ac:dyDescent="0.25">
      <c r="A7005"/>
      <c r="AA7005"/>
    </row>
    <row r="7006" spans="1:27" x14ac:dyDescent="0.25">
      <c r="A7006"/>
      <c r="AA7006"/>
    </row>
    <row r="7007" spans="1:27" x14ac:dyDescent="0.25">
      <c r="A7007"/>
      <c r="AA7007"/>
    </row>
    <row r="7008" spans="1:27" x14ac:dyDescent="0.25">
      <c r="A7008"/>
      <c r="AA7008"/>
    </row>
    <row r="7009" spans="1:27" x14ac:dyDescent="0.25">
      <c r="A7009"/>
      <c r="AA7009"/>
    </row>
    <row r="7010" spans="1:27" x14ac:dyDescent="0.25">
      <c r="A7010"/>
      <c r="AA7010"/>
    </row>
    <row r="7011" spans="1:27" x14ac:dyDescent="0.25">
      <c r="A7011"/>
      <c r="AA7011"/>
    </row>
    <row r="7012" spans="1:27" x14ac:dyDescent="0.25">
      <c r="A7012"/>
      <c r="AA7012"/>
    </row>
    <row r="7013" spans="1:27" x14ac:dyDescent="0.25">
      <c r="A7013"/>
      <c r="AA7013"/>
    </row>
    <row r="7014" spans="1:27" x14ac:dyDescent="0.25">
      <c r="A7014"/>
      <c r="AA7014"/>
    </row>
    <row r="7015" spans="1:27" x14ac:dyDescent="0.25">
      <c r="A7015"/>
      <c r="AA7015"/>
    </row>
    <row r="7016" spans="1:27" x14ac:dyDescent="0.25">
      <c r="A7016"/>
      <c r="AA7016"/>
    </row>
    <row r="7017" spans="1:27" x14ac:dyDescent="0.25">
      <c r="A7017"/>
      <c r="AA7017"/>
    </row>
    <row r="7018" spans="1:27" x14ac:dyDescent="0.25">
      <c r="A7018"/>
      <c r="AA7018"/>
    </row>
    <row r="7019" spans="1:27" x14ac:dyDescent="0.25">
      <c r="A7019"/>
      <c r="AA7019"/>
    </row>
    <row r="7020" spans="1:27" x14ac:dyDescent="0.25">
      <c r="A7020"/>
      <c r="AA7020"/>
    </row>
    <row r="7021" spans="1:27" x14ac:dyDescent="0.25">
      <c r="A7021"/>
      <c r="AA7021"/>
    </row>
    <row r="7022" spans="1:27" x14ac:dyDescent="0.25">
      <c r="A7022"/>
      <c r="AA7022"/>
    </row>
    <row r="7023" spans="1:27" x14ac:dyDescent="0.25">
      <c r="A7023"/>
      <c r="AA7023"/>
    </row>
    <row r="7024" spans="1:27" x14ac:dyDescent="0.25">
      <c r="A7024"/>
      <c r="AA7024"/>
    </row>
    <row r="7025" spans="1:27" x14ac:dyDescent="0.25">
      <c r="A7025"/>
      <c r="AA7025"/>
    </row>
    <row r="7026" spans="1:27" x14ac:dyDescent="0.25">
      <c r="A7026"/>
      <c r="AA7026"/>
    </row>
    <row r="7027" spans="1:27" x14ac:dyDescent="0.25">
      <c r="A7027"/>
      <c r="AA7027"/>
    </row>
    <row r="7028" spans="1:27" x14ac:dyDescent="0.25">
      <c r="A7028"/>
      <c r="AA7028"/>
    </row>
    <row r="7029" spans="1:27" x14ac:dyDescent="0.25">
      <c r="A7029"/>
      <c r="AA7029"/>
    </row>
    <row r="7030" spans="1:27" x14ac:dyDescent="0.25">
      <c r="A7030"/>
      <c r="AA7030"/>
    </row>
    <row r="7031" spans="1:27" x14ac:dyDescent="0.25">
      <c r="A7031"/>
      <c r="AA7031"/>
    </row>
    <row r="7032" spans="1:27" x14ac:dyDescent="0.25">
      <c r="A7032"/>
      <c r="AA7032"/>
    </row>
    <row r="7033" spans="1:27" x14ac:dyDescent="0.25">
      <c r="A7033"/>
      <c r="AA7033"/>
    </row>
    <row r="7034" spans="1:27" x14ac:dyDescent="0.25">
      <c r="A7034"/>
      <c r="AA7034"/>
    </row>
    <row r="7035" spans="1:27" x14ac:dyDescent="0.25">
      <c r="A7035"/>
      <c r="AA7035"/>
    </row>
    <row r="7036" spans="1:27" x14ac:dyDescent="0.25">
      <c r="A7036"/>
      <c r="AA7036"/>
    </row>
    <row r="7037" spans="1:27" x14ac:dyDescent="0.25">
      <c r="A7037"/>
      <c r="AA7037"/>
    </row>
    <row r="7038" spans="1:27" x14ac:dyDescent="0.25">
      <c r="A7038"/>
      <c r="AA7038"/>
    </row>
    <row r="7039" spans="1:27" x14ac:dyDescent="0.25">
      <c r="A7039"/>
      <c r="AA7039"/>
    </row>
    <row r="7040" spans="1:27" x14ac:dyDescent="0.25">
      <c r="A7040"/>
      <c r="AA7040"/>
    </row>
    <row r="7041" spans="1:27" x14ac:dyDescent="0.25">
      <c r="A7041"/>
      <c r="AA7041"/>
    </row>
    <row r="7042" spans="1:27" x14ac:dyDescent="0.25">
      <c r="A7042"/>
      <c r="AA7042"/>
    </row>
    <row r="7043" spans="1:27" x14ac:dyDescent="0.25">
      <c r="A7043"/>
      <c r="AA7043"/>
    </row>
    <row r="7044" spans="1:27" x14ac:dyDescent="0.25">
      <c r="A7044"/>
      <c r="AA7044"/>
    </row>
    <row r="7045" spans="1:27" x14ac:dyDescent="0.25">
      <c r="A7045"/>
      <c r="AA7045"/>
    </row>
    <row r="7046" spans="1:27" x14ac:dyDescent="0.25">
      <c r="A7046"/>
      <c r="AA7046"/>
    </row>
    <row r="7047" spans="1:27" x14ac:dyDescent="0.25">
      <c r="A7047"/>
      <c r="AA7047"/>
    </row>
    <row r="7048" spans="1:27" x14ac:dyDescent="0.25">
      <c r="A7048"/>
      <c r="AA7048"/>
    </row>
    <row r="7049" spans="1:27" x14ac:dyDescent="0.25">
      <c r="A7049"/>
      <c r="AA7049"/>
    </row>
    <row r="7050" spans="1:27" x14ac:dyDescent="0.25">
      <c r="A7050"/>
      <c r="AA7050"/>
    </row>
    <row r="7051" spans="1:27" x14ac:dyDescent="0.25">
      <c r="A7051"/>
      <c r="AA7051"/>
    </row>
    <row r="7052" spans="1:27" x14ac:dyDescent="0.25">
      <c r="A7052"/>
      <c r="AA7052"/>
    </row>
    <row r="7053" spans="1:27" x14ac:dyDescent="0.25">
      <c r="A7053"/>
      <c r="AA7053"/>
    </row>
    <row r="7054" spans="1:27" x14ac:dyDescent="0.25">
      <c r="A7054"/>
      <c r="AA7054"/>
    </row>
    <row r="7055" spans="1:27" x14ac:dyDescent="0.25">
      <c r="A7055"/>
      <c r="AA7055"/>
    </row>
    <row r="7056" spans="1:27" x14ac:dyDescent="0.25">
      <c r="A7056"/>
      <c r="AA7056"/>
    </row>
    <row r="7057" spans="1:27" x14ac:dyDescent="0.25">
      <c r="A7057"/>
      <c r="AA7057"/>
    </row>
    <row r="7058" spans="1:27" x14ac:dyDescent="0.25">
      <c r="A7058"/>
      <c r="AA7058"/>
    </row>
    <row r="7059" spans="1:27" x14ac:dyDescent="0.25">
      <c r="A7059"/>
      <c r="AA7059"/>
    </row>
    <row r="7060" spans="1:27" x14ac:dyDescent="0.25">
      <c r="A7060"/>
      <c r="AA7060"/>
    </row>
    <row r="7061" spans="1:27" x14ac:dyDescent="0.25">
      <c r="A7061"/>
      <c r="AA7061"/>
    </row>
    <row r="7062" spans="1:27" x14ac:dyDescent="0.25">
      <c r="A7062"/>
      <c r="AA7062"/>
    </row>
    <row r="7063" spans="1:27" x14ac:dyDescent="0.25">
      <c r="A7063"/>
      <c r="AA7063"/>
    </row>
    <row r="7064" spans="1:27" x14ac:dyDescent="0.25">
      <c r="A7064"/>
      <c r="AA7064"/>
    </row>
    <row r="7065" spans="1:27" x14ac:dyDescent="0.25">
      <c r="A7065"/>
      <c r="AA7065"/>
    </row>
    <row r="7066" spans="1:27" x14ac:dyDescent="0.25">
      <c r="A7066"/>
      <c r="AA7066"/>
    </row>
    <row r="7067" spans="1:27" x14ac:dyDescent="0.25">
      <c r="A7067"/>
      <c r="AA7067"/>
    </row>
    <row r="7068" spans="1:27" x14ac:dyDescent="0.25">
      <c r="A7068"/>
      <c r="AA7068"/>
    </row>
    <row r="7069" spans="1:27" x14ac:dyDescent="0.25">
      <c r="A7069"/>
      <c r="AA7069"/>
    </row>
    <row r="7070" spans="1:27" x14ac:dyDescent="0.25">
      <c r="A7070"/>
      <c r="AA7070"/>
    </row>
    <row r="7071" spans="1:27" x14ac:dyDescent="0.25">
      <c r="A7071"/>
      <c r="AA7071"/>
    </row>
    <row r="7072" spans="1:27" x14ac:dyDescent="0.25">
      <c r="A7072"/>
      <c r="AA7072"/>
    </row>
    <row r="7073" spans="1:27" x14ac:dyDescent="0.25">
      <c r="A7073"/>
      <c r="AA7073"/>
    </row>
    <row r="7074" spans="1:27" x14ac:dyDescent="0.25">
      <c r="A7074"/>
      <c r="AA7074"/>
    </row>
    <row r="7075" spans="1:27" x14ac:dyDescent="0.25">
      <c r="A7075"/>
      <c r="AA7075"/>
    </row>
    <row r="7076" spans="1:27" x14ac:dyDescent="0.25">
      <c r="A7076"/>
      <c r="AA7076"/>
    </row>
    <row r="7077" spans="1:27" x14ac:dyDescent="0.25">
      <c r="A7077"/>
      <c r="AA7077"/>
    </row>
    <row r="7078" spans="1:27" x14ac:dyDescent="0.25">
      <c r="A7078"/>
      <c r="AA7078"/>
    </row>
    <row r="7079" spans="1:27" x14ac:dyDescent="0.25">
      <c r="A7079"/>
      <c r="AA7079"/>
    </row>
    <row r="7080" spans="1:27" x14ac:dyDescent="0.25">
      <c r="A7080"/>
      <c r="AA7080"/>
    </row>
    <row r="7081" spans="1:27" x14ac:dyDescent="0.25">
      <c r="A7081"/>
      <c r="AA7081"/>
    </row>
    <row r="7082" spans="1:27" x14ac:dyDescent="0.25">
      <c r="A7082"/>
      <c r="AA7082"/>
    </row>
    <row r="7083" spans="1:27" x14ac:dyDescent="0.25">
      <c r="A7083"/>
      <c r="AA7083"/>
    </row>
    <row r="7084" spans="1:27" x14ac:dyDescent="0.25">
      <c r="A7084"/>
      <c r="AA7084"/>
    </row>
    <row r="7085" spans="1:27" x14ac:dyDescent="0.25">
      <c r="A7085"/>
      <c r="AA7085"/>
    </row>
    <row r="7086" spans="1:27" x14ac:dyDescent="0.25">
      <c r="A7086"/>
      <c r="AA7086"/>
    </row>
    <row r="7087" spans="1:27" x14ac:dyDescent="0.25">
      <c r="A7087"/>
      <c r="AA7087"/>
    </row>
    <row r="7088" spans="1:27" x14ac:dyDescent="0.25">
      <c r="A7088"/>
      <c r="AA7088"/>
    </row>
    <row r="7089" spans="1:27" x14ac:dyDescent="0.25">
      <c r="A7089"/>
      <c r="AA7089"/>
    </row>
    <row r="7090" spans="1:27" x14ac:dyDescent="0.25">
      <c r="A7090"/>
      <c r="AA7090"/>
    </row>
    <row r="7091" spans="1:27" x14ac:dyDescent="0.25">
      <c r="A7091"/>
      <c r="AA7091"/>
    </row>
    <row r="7092" spans="1:27" x14ac:dyDescent="0.25">
      <c r="A7092"/>
      <c r="AA7092"/>
    </row>
    <row r="7093" spans="1:27" x14ac:dyDescent="0.25">
      <c r="A7093"/>
      <c r="AA7093"/>
    </row>
    <row r="7094" spans="1:27" x14ac:dyDescent="0.25">
      <c r="A7094"/>
      <c r="AA7094"/>
    </row>
    <row r="7095" spans="1:27" x14ac:dyDescent="0.25">
      <c r="A7095"/>
      <c r="AA7095"/>
    </row>
    <row r="7096" spans="1:27" x14ac:dyDescent="0.25">
      <c r="A7096"/>
      <c r="AA7096"/>
    </row>
    <row r="7097" spans="1:27" x14ac:dyDescent="0.25">
      <c r="A7097"/>
      <c r="AA7097"/>
    </row>
    <row r="7098" spans="1:27" x14ac:dyDescent="0.25">
      <c r="A7098"/>
      <c r="AA7098"/>
    </row>
    <row r="7099" spans="1:27" x14ac:dyDescent="0.25">
      <c r="A7099"/>
      <c r="AA7099"/>
    </row>
    <row r="7100" spans="1:27" x14ac:dyDescent="0.25">
      <c r="A7100"/>
      <c r="AA7100"/>
    </row>
    <row r="7101" spans="1:27" x14ac:dyDescent="0.25">
      <c r="A7101"/>
      <c r="AA7101"/>
    </row>
    <row r="7102" spans="1:27" x14ac:dyDescent="0.25">
      <c r="A7102"/>
      <c r="AA7102"/>
    </row>
    <row r="7103" spans="1:27" x14ac:dyDescent="0.25">
      <c r="A7103"/>
      <c r="AA7103"/>
    </row>
    <row r="7104" spans="1:27" x14ac:dyDescent="0.25">
      <c r="A7104"/>
      <c r="AA7104"/>
    </row>
    <row r="7105" spans="1:27" x14ac:dyDescent="0.25">
      <c r="A7105"/>
      <c r="AA7105"/>
    </row>
    <row r="7106" spans="1:27" x14ac:dyDescent="0.25">
      <c r="A7106"/>
      <c r="AA7106"/>
    </row>
    <row r="7107" spans="1:27" x14ac:dyDescent="0.25">
      <c r="A7107"/>
      <c r="AA7107"/>
    </row>
    <row r="7108" spans="1:27" x14ac:dyDescent="0.25">
      <c r="A7108"/>
      <c r="AA7108"/>
    </row>
    <row r="7109" spans="1:27" x14ac:dyDescent="0.25">
      <c r="A7109"/>
      <c r="AA7109"/>
    </row>
    <row r="7110" spans="1:27" x14ac:dyDescent="0.25">
      <c r="A7110"/>
      <c r="AA7110"/>
    </row>
    <row r="7111" spans="1:27" x14ac:dyDescent="0.25">
      <c r="A7111"/>
      <c r="AA7111"/>
    </row>
    <row r="7112" spans="1:27" x14ac:dyDescent="0.25">
      <c r="A7112"/>
      <c r="AA7112"/>
    </row>
    <row r="7113" spans="1:27" x14ac:dyDescent="0.25">
      <c r="A7113"/>
      <c r="AA7113"/>
    </row>
    <row r="7114" spans="1:27" x14ac:dyDescent="0.25">
      <c r="A7114"/>
      <c r="AA7114"/>
    </row>
    <row r="7115" spans="1:27" x14ac:dyDescent="0.25">
      <c r="A7115"/>
      <c r="AA7115"/>
    </row>
    <row r="7116" spans="1:27" x14ac:dyDescent="0.25">
      <c r="A7116"/>
      <c r="AA7116"/>
    </row>
    <row r="7117" spans="1:27" x14ac:dyDescent="0.25">
      <c r="A7117"/>
      <c r="AA7117"/>
    </row>
    <row r="7118" spans="1:27" x14ac:dyDescent="0.25">
      <c r="A7118"/>
      <c r="AA7118"/>
    </row>
    <row r="7119" spans="1:27" x14ac:dyDescent="0.25">
      <c r="A7119"/>
      <c r="AA7119"/>
    </row>
    <row r="7120" spans="1:27" x14ac:dyDescent="0.25">
      <c r="A7120"/>
      <c r="AA7120"/>
    </row>
    <row r="7121" spans="1:27" x14ac:dyDescent="0.25">
      <c r="A7121"/>
      <c r="AA7121"/>
    </row>
    <row r="7122" spans="1:27" x14ac:dyDescent="0.25">
      <c r="A7122"/>
      <c r="AA7122"/>
    </row>
    <row r="7123" spans="1:27" x14ac:dyDescent="0.25">
      <c r="A7123"/>
      <c r="AA7123"/>
    </row>
    <row r="7124" spans="1:27" x14ac:dyDescent="0.25">
      <c r="A7124"/>
      <c r="AA7124"/>
    </row>
    <row r="7125" spans="1:27" x14ac:dyDescent="0.25">
      <c r="A7125"/>
      <c r="AA7125"/>
    </row>
    <row r="7126" spans="1:27" x14ac:dyDescent="0.25">
      <c r="A7126"/>
      <c r="AA7126"/>
    </row>
    <row r="7127" spans="1:27" x14ac:dyDescent="0.25">
      <c r="A7127"/>
      <c r="AA7127"/>
    </row>
    <row r="7128" spans="1:27" x14ac:dyDescent="0.25">
      <c r="A7128"/>
      <c r="AA7128"/>
    </row>
    <row r="7129" spans="1:27" x14ac:dyDescent="0.25">
      <c r="A7129"/>
      <c r="AA7129"/>
    </row>
    <row r="7130" spans="1:27" x14ac:dyDescent="0.25">
      <c r="A7130"/>
      <c r="AA7130"/>
    </row>
    <row r="7131" spans="1:27" x14ac:dyDescent="0.25">
      <c r="A7131"/>
      <c r="AA7131"/>
    </row>
    <row r="7132" spans="1:27" x14ac:dyDescent="0.25">
      <c r="A7132"/>
      <c r="AA7132"/>
    </row>
    <row r="7133" spans="1:27" x14ac:dyDescent="0.25">
      <c r="A7133"/>
      <c r="AA7133"/>
    </row>
    <row r="7134" spans="1:27" x14ac:dyDescent="0.25">
      <c r="A7134"/>
      <c r="AA7134"/>
    </row>
    <row r="7135" spans="1:27" x14ac:dyDescent="0.25">
      <c r="A7135"/>
      <c r="AA7135"/>
    </row>
    <row r="7136" spans="1:27" x14ac:dyDescent="0.25">
      <c r="A7136"/>
      <c r="AA7136"/>
    </row>
    <row r="7137" spans="1:27" x14ac:dyDescent="0.25">
      <c r="A7137"/>
      <c r="AA7137"/>
    </row>
    <row r="7138" spans="1:27" x14ac:dyDescent="0.25">
      <c r="A7138"/>
      <c r="AA7138"/>
    </row>
    <row r="7139" spans="1:27" x14ac:dyDescent="0.25">
      <c r="A7139"/>
      <c r="AA7139"/>
    </row>
    <row r="7140" spans="1:27" x14ac:dyDescent="0.25">
      <c r="A7140"/>
      <c r="AA7140"/>
    </row>
    <row r="7141" spans="1:27" x14ac:dyDescent="0.25">
      <c r="A7141"/>
      <c r="AA7141"/>
    </row>
    <row r="7142" spans="1:27" x14ac:dyDescent="0.25">
      <c r="A7142"/>
      <c r="AA7142"/>
    </row>
    <row r="7143" spans="1:27" x14ac:dyDescent="0.25">
      <c r="A7143"/>
      <c r="AA7143"/>
    </row>
    <row r="7144" spans="1:27" x14ac:dyDescent="0.25">
      <c r="A7144"/>
      <c r="AA7144"/>
    </row>
    <row r="7145" spans="1:27" x14ac:dyDescent="0.25">
      <c r="A7145"/>
      <c r="AA7145"/>
    </row>
    <row r="7146" spans="1:27" x14ac:dyDescent="0.25">
      <c r="A7146"/>
      <c r="AA7146"/>
    </row>
    <row r="7147" spans="1:27" x14ac:dyDescent="0.25">
      <c r="A7147"/>
      <c r="AA7147"/>
    </row>
    <row r="7148" spans="1:27" x14ac:dyDescent="0.25">
      <c r="A7148"/>
      <c r="AA7148"/>
    </row>
    <row r="7149" spans="1:27" x14ac:dyDescent="0.25">
      <c r="A7149"/>
      <c r="AA7149"/>
    </row>
    <row r="7150" spans="1:27" x14ac:dyDescent="0.25">
      <c r="A7150"/>
      <c r="AA7150"/>
    </row>
    <row r="7151" spans="1:27" x14ac:dyDescent="0.25">
      <c r="A7151"/>
      <c r="AA7151"/>
    </row>
    <row r="7152" spans="1:27" x14ac:dyDescent="0.25">
      <c r="A7152"/>
      <c r="AA7152"/>
    </row>
    <row r="7153" spans="1:27" x14ac:dyDescent="0.25">
      <c r="A7153"/>
      <c r="AA7153"/>
    </row>
    <row r="7154" spans="1:27" x14ac:dyDescent="0.25">
      <c r="A7154"/>
      <c r="AA7154"/>
    </row>
    <row r="7155" spans="1:27" x14ac:dyDescent="0.25">
      <c r="A7155"/>
      <c r="AA7155"/>
    </row>
    <row r="7156" spans="1:27" x14ac:dyDescent="0.25">
      <c r="A7156"/>
      <c r="AA7156"/>
    </row>
    <row r="7157" spans="1:27" x14ac:dyDescent="0.25">
      <c r="A7157"/>
      <c r="AA7157"/>
    </row>
    <row r="7158" spans="1:27" x14ac:dyDescent="0.25">
      <c r="A7158"/>
      <c r="AA7158"/>
    </row>
    <row r="7159" spans="1:27" x14ac:dyDescent="0.25">
      <c r="A7159"/>
      <c r="AA7159"/>
    </row>
    <row r="7160" spans="1:27" x14ac:dyDescent="0.25">
      <c r="A7160"/>
      <c r="AA7160"/>
    </row>
    <row r="7161" spans="1:27" x14ac:dyDescent="0.25">
      <c r="A7161"/>
      <c r="AA7161"/>
    </row>
    <row r="7162" spans="1:27" x14ac:dyDescent="0.25">
      <c r="A7162"/>
      <c r="AA7162"/>
    </row>
    <row r="7163" spans="1:27" x14ac:dyDescent="0.25">
      <c r="A7163"/>
      <c r="AA7163"/>
    </row>
    <row r="7164" spans="1:27" x14ac:dyDescent="0.25">
      <c r="A7164"/>
      <c r="AA7164"/>
    </row>
    <row r="7165" spans="1:27" x14ac:dyDescent="0.25">
      <c r="A7165"/>
      <c r="AA7165"/>
    </row>
    <row r="7166" spans="1:27" x14ac:dyDescent="0.25">
      <c r="A7166"/>
      <c r="AA7166"/>
    </row>
    <row r="7167" spans="1:27" x14ac:dyDescent="0.25">
      <c r="A7167"/>
      <c r="AA7167"/>
    </row>
    <row r="7168" spans="1:27" x14ac:dyDescent="0.25">
      <c r="A7168"/>
      <c r="AA7168"/>
    </row>
    <row r="7169" spans="1:27" x14ac:dyDescent="0.25">
      <c r="A7169"/>
      <c r="AA7169"/>
    </row>
    <row r="7170" spans="1:27" x14ac:dyDescent="0.25">
      <c r="A7170"/>
      <c r="AA7170"/>
    </row>
    <row r="7171" spans="1:27" x14ac:dyDescent="0.25">
      <c r="A7171"/>
      <c r="AA7171"/>
    </row>
    <row r="7172" spans="1:27" x14ac:dyDescent="0.25">
      <c r="A7172"/>
      <c r="AA7172"/>
    </row>
    <row r="7173" spans="1:27" x14ac:dyDescent="0.25">
      <c r="A7173"/>
      <c r="AA7173"/>
    </row>
    <row r="7174" spans="1:27" x14ac:dyDescent="0.25">
      <c r="A7174"/>
      <c r="AA7174"/>
    </row>
    <row r="7175" spans="1:27" x14ac:dyDescent="0.25">
      <c r="A7175"/>
      <c r="AA7175"/>
    </row>
    <row r="7176" spans="1:27" x14ac:dyDescent="0.25">
      <c r="A7176"/>
      <c r="AA7176"/>
    </row>
    <row r="7177" spans="1:27" x14ac:dyDescent="0.25">
      <c r="A7177"/>
      <c r="AA7177"/>
    </row>
    <row r="7178" spans="1:27" x14ac:dyDescent="0.25">
      <c r="A7178"/>
      <c r="AA7178"/>
    </row>
    <row r="7179" spans="1:27" x14ac:dyDescent="0.25">
      <c r="A7179"/>
      <c r="AA7179"/>
    </row>
    <row r="7180" spans="1:27" x14ac:dyDescent="0.25">
      <c r="A7180"/>
      <c r="AA7180"/>
    </row>
    <row r="7181" spans="1:27" x14ac:dyDescent="0.25">
      <c r="A7181"/>
      <c r="AA7181"/>
    </row>
    <row r="7182" spans="1:27" x14ac:dyDescent="0.25">
      <c r="A7182"/>
      <c r="AA7182"/>
    </row>
    <row r="7183" spans="1:27" x14ac:dyDescent="0.25">
      <c r="A7183"/>
      <c r="AA7183"/>
    </row>
    <row r="7184" spans="1:27" x14ac:dyDescent="0.25">
      <c r="A7184"/>
      <c r="AA7184"/>
    </row>
    <row r="7185" spans="1:27" x14ac:dyDescent="0.25">
      <c r="A7185"/>
      <c r="AA7185"/>
    </row>
    <row r="7186" spans="1:27" x14ac:dyDescent="0.25">
      <c r="A7186"/>
      <c r="AA7186"/>
    </row>
    <row r="7187" spans="1:27" x14ac:dyDescent="0.25">
      <c r="A7187"/>
      <c r="AA7187"/>
    </row>
    <row r="7188" spans="1:27" x14ac:dyDescent="0.25">
      <c r="A7188"/>
      <c r="AA7188"/>
    </row>
    <row r="7189" spans="1:27" x14ac:dyDescent="0.25">
      <c r="A7189"/>
      <c r="AA7189"/>
    </row>
    <row r="7190" spans="1:27" x14ac:dyDescent="0.25">
      <c r="A7190"/>
      <c r="AA7190"/>
    </row>
    <row r="7191" spans="1:27" x14ac:dyDescent="0.25">
      <c r="A7191"/>
      <c r="AA7191"/>
    </row>
    <row r="7192" spans="1:27" x14ac:dyDescent="0.25">
      <c r="A7192"/>
      <c r="AA7192"/>
    </row>
    <row r="7193" spans="1:27" x14ac:dyDescent="0.25">
      <c r="A7193"/>
      <c r="AA7193"/>
    </row>
    <row r="7194" spans="1:27" x14ac:dyDescent="0.25">
      <c r="A7194"/>
      <c r="AA7194"/>
    </row>
    <row r="7195" spans="1:27" x14ac:dyDescent="0.25">
      <c r="A7195"/>
      <c r="AA7195"/>
    </row>
    <row r="7196" spans="1:27" x14ac:dyDescent="0.25">
      <c r="A7196"/>
      <c r="AA7196"/>
    </row>
    <row r="7197" spans="1:27" x14ac:dyDescent="0.25">
      <c r="A7197"/>
      <c r="AA7197"/>
    </row>
    <row r="7198" spans="1:27" x14ac:dyDescent="0.25">
      <c r="A7198"/>
      <c r="AA7198"/>
    </row>
    <row r="7199" spans="1:27" x14ac:dyDescent="0.25">
      <c r="A7199"/>
      <c r="AA7199"/>
    </row>
    <row r="7200" spans="1:27" x14ac:dyDescent="0.25">
      <c r="A7200"/>
      <c r="AA7200"/>
    </row>
    <row r="7201" spans="1:27" x14ac:dyDescent="0.25">
      <c r="A7201"/>
      <c r="AA7201"/>
    </row>
    <row r="7202" spans="1:27" x14ac:dyDescent="0.25">
      <c r="A7202"/>
      <c r="AA7202"/>
    </row>
    <row r="7203" spans="1:27" x14ac:dyDescent="0.25">
      <c r="A7203"/>
      <c r="AA7203"/>
    </row>
    <row r="7204" spans="1:27" x14ac:dyDescent="0.25">
      <c r="A7204"/>
      <c r="AA7204"/>
    </row>
    <row r="7205" spans="1:27" x14ac:dyDescent="0.25">
      <c r="A7205"/>
      <c r="AA7205"/>
    </row>
    <row r="7206" spans="1:27" x14ac:dyDescent="0.25">
      <c r="A7206"/>
      <c r="AA7206"/>
    </row>
    <row r="7207" spans="1:27" x14ac:dyDescent="0.25">
      <c r="A7207"/>
      <c r="AA7207"/>
    </row>
    <row r="7208" spans="1:27" x14ac:dyDescent="0.25">
      <c r="A7208"/>
      <c r="AA7208"/>
    </row>
    <row r="7209" spans="1:27" x14ac:dyDescent="0.25">
      <c r="A7209"/>
      <c r="AA7209"/>
    </row>
    <row r="7210" spans="1:27" x14ac:dyDescent="0.25">
      <c r="A7210"/>
      <c r="AA7210"/>
    </row>
    <row r="7211" spans="1:27" x14ac:dyDescent="0.25">
      <c r="A7211"/>
      <c r="AA7211"/>
    </row>
    <row r="7212" spans="1:27" x14ac:dyDescent="0.25">
      <c r="A7212"/>
      <c r="AA7212"/>
    </row>
    <row r="7213" spans="1:27" x14ac:dyDescent="0.25">
      <c r="A7213"/>
      <c r="AA7213"/>
    </row>
    <row r="7214" spans="1:27" x14ac:dyDescent="0.25">
      <c r="A7214"/>
      <c r="AA7214"/>
    </row>
    <row r="7215" spans="1:27" x14ac:dyDescent="0.25">
      <c r="A7215"/>
      <c r="AA7215"/>
    </row>
    <row r="7216" spans="1:27" x14ac:dyDescent="0.25">
      <c r="A7216"/>
      <c r="AA7216"/>
    </row>
    <row r="7217" spans="1:27" x14ac:dyDescent="0.25">
      <c r="A7217"/>
      <c r="AA7217"/>
    </row>
    <row r="7218" spans="1:27" x14ac:dyDescent="0.25">
      <c r="A7218"/>
      <c r="AA7218"/>
    </row>
    <row r="7219" spans="1:27" x14ac:dyDescent="0.25">
      <c r="A7219"/>
      <c r="AA7219"/>
    </row>
    <row r="7220" spans="1:27" x14ac:dyDescent="0.25">
      <c r="A7220"/>
      <c r="AA7220"/>
    </row>
    <row r="7221" spans="1:27" x14ac:dyDescent="0.25">
      <c r="A7221"/>
      <c r="AA7221"/>
    </row>
    <row r="7222" spans="1:27" x14ac:dyDescent="0.25">
      <c r="A7222"/>
      <c r="AA7222"/>
    </row>
    <row r="7223" spans="1:27" x14ac:dyDescent="0.25">
      <c r="A7223"/>
      <c r="AA7223"/>
    </row>
    <row r="7224" spans="1:27" x14ac:dyDescent="0.25">
      <c r="A7224"/>
      <c r="AA7224"/>
    </row>
    <row r="7225" spans="1:27" x14ac:dyDescent="0.25">
      <c r="A7225"/>
      <c r="AA7225"/>
    </row>
    <row r="7226" spans="1:27" x14ac:dyDescent="0.25">
      <c r="A7226"/>
      <c r="AA7226"/>
    </row>
    <row r="7227" spans="1:27" x14ac:dyDescent="0.25">
      <c r="A7227"/>
      <c r="AA7227"/>
    </row>
    <row r="7228" spans="1:27" x14ac:dyDescent="0.25">
      <c r="A7228"/>
      <c r="AA7228"/>
    </row>
    <row r="7229" spans="1:27" x14ac:dyDescent="0.25">
      <c r="A7229"/>
      <c r="AA7229"/>
    </row>
    <row r="7230" spans="1:27" x14ac:dyDescent="0.25">
      <c r="A7230"/>
      <c r="AA7230"/>
    </row>
    <row r="7231" spans="1:27" x14ac:dyDescent="0.25">
      <c r="A7231"/>
      <c r="AA7231"/>
    </row>
    <row r="7232" spans="1:27" x14ac:dyDescent="0.25">
      <c r="A7232"/>
      <c r="AA7232"/>
    </row>
    <row r="7233" spans="1:27" x14ac:dyDescent="0.25">
      <c r="A7233"/>
      <c r="AA7233"/>
    </row>
    <row r="7234" spans="1:27" x14ac:dyDescent="0.25">
      <c r="A7234"/>
      <c r="AA7234"/>
    </row>
    <row r="7235" spans="1:27" x14ac:dyDescent="0.25">
      <c r="A7235"/>
      <c r="AA7235"/>
    </row>
    <row r="7236" spans="1:27" x14ac:dyDescent="0.25">
      <c r="A7236"/>
      <c r="AA7236"/>
    </row>
    <row r="7237" spans="1:27" x14ac:dyDescent="0.25">
      <c r="A7237"/>
      <c r="AA7237"/>
    </row>
    <row r="7238" spans="1:27" x14ac:dyDescent="0.25">
      <c r="A7238"/>
      <c r="AA7238"/>
    </row>
    <row r="7239" spans="1:27" x14ac:dyDescent="0.25">
      <c r="A7239"/>
      <c r="AA7239"/>
    </row>
    <row r="7240" spans="1:27" x14ac:dyDescent="0.25">
      <c r="A7240"/>
      <c r="AA7240"/>
    </row>
    <row r="7241" spans="1:27" x14ac:dyDescent="0.25">
      <c r="A7241"/>
      <c r="AA7241"/>
    </row>
    <row r="7242" spans="1:27" x14ac:dyDescent="0.25">
      <c r="A7242"/>
      <c r="AA7242"/>
    </row>
    <row r="7243" spans="1:27" x14ac:dyDescent="0.25">
      <c r="A7243"/>
      <c r="AA7243"/>
    </row>
    <row r="7244" spans="1:27" x14ac:dyDescent="0.25">
      <c r="A7244"/>
      <c r="AA7244"/>
    </row>
    <row r="7245" spans="1:27" x14ac:dyDescent="0.25">
      <c r="A7245"/>
      <c r="AA7245"/>
    </row>
    <row r="7246" spans="1:27" x14ac:dyDescent="0.25">
      <c r="A7246"/>
      <c r="AA7246"/>
    </row>
    <row r="7247" spans="1:27" x14ac:dyDescent="0.25">
      <c r="A7247"/>
      <c r="AA7247"/>
    </row>
    <row r="7248" spans="1:27" x14ac:dyDescent="0.25">
      <c r="A7248"/>
      <c r="AA7248"/>
    </row>
    <row r="7249" spans="1:27" x14ac:dyDescent="0.25">
      <c r="A7249"/>
      <c r="AA7249"/>
    </row>
    <row r="7250" spans="1:27" x14ac:dyDescent="0.25">
      <c r="A7250"/>
      <c r="AA7250"/>
    </row>
    <row r="7251" spans="1:27" x14ac:dyDescent="0.25">
      <c r="A7251"/>
      <c r="AA7251"/>
    </row>
    <row r="7252" spans="1:27" x14ac:dyDescent="0.25">
      <c r="A7252"/>
      <c r="AA7252"/>
    </row>
    <row r="7253" spans="1:27" x14ac:dyDescent="0.25">
      <c r="A7253"/>
      <c r="AA7253"/>
    </row>
    <row r="7254" spans="1:27" x14ac:dyDescent="0.25">
      <c r="A7254"/>
      <c r="AA7254"/>
    </row>
    <row r="7255" spans="1:27" x14ac:dyDescent="0.25">
      <c r="A7255"/>
      <c r="AA7255"/>
    </row>
    <row r="7256" spans="1:27" x14ac:dyDescent="0.25">
      <c r="A7256"/>
      <c r="AA7256"/>
    </row>
    <row r="7257" spans="1:27" x14ac:dyDescent="0.25">
      <c r="A7257"/>
      <c r="AA7257"/>
    </row>
    <row r="7258" spans="1:27" x14ac:dyDescent="0.25">
      <c r="A7258"/>
      <c r="AA7258"/>
    </row>
    <row r="7259" spans="1:27" x14ac:dyDescent="0.25">
      <c r="A7259"/>
      <c r="AA7259"/>
    </row>
    <row r="7260" spans="1:27" x14ac:dyDescent="0.25">
      <c r="A7260"/>
      <c r="AA7260"/>
    </row>
    <row r="7261" spans="1:27" x14ac:dyDescent="0.25">
      <c r="A7261"/>
      <c r="AA7261"/>
    </row>
    <row r="7262" spans="1:27" x14ac:dyDescent="0.25">
      <c r="A7262"/>
      <c r="AA7262"/>
    </row>
    <row r="7263" spans="1:27" x14ac:dyDescent="0.25">
      <c r="A7263"/>
      <c r="AA7263"/>
    </row>
    <row r="7264" spans="1:27" x14ac:dyDescent="0.25">
      <c r="A7264"/>
      <c r="AA7264"/>
    </row>
    <row r="7265" spans="1:27" x14ac:dyDescent="0.25">
      <c r="A7265"/>
      <c r="AA7265"/>
    </row>
    <row r="7266" spans="1:27" x14ac:dyDescent="0.25">
      <c r="A7266"/>
      <c r="AA7266"/>
    </row>
    <row r="7267" spans="1:27" x14ac:dyDescent="0.25">
      <c r="A7267"/>
      <c r="AA7267"/>
    </row>
    <row r="7268" spans="1:27" x14ac:dyDescent="0.25">
      <c r="A7268"/>
      <c r="AA7268"/>
    </row>
    <row r="7269" spans="1:27" x14ac:dyDescent="0.25">
      <c r="A7269"/>
      <c r="AA7269"/>
    </row>
    <row r="7270" spans="1:27" x14ac:dyDescent="0.25">
      <c r="A7270"/>
      <c r="AA7270"/>
    </row>
    <row r="7271" spans="1:27" x14ac:dyDescent="0.25">
      <c r="A7271"/>
      <c r="AA7271"/>
    </row>
    <row r="7272" spans="1:27" x14ac:dyDescent="0.25">
      <c r="A7272"/>
      <c r="AA7272"/>
    </row>
    <row r="7273" spans="1:27" x14ac:dyDescent="0.25">
      <c r="A7273"/>
      <c r="AA7273"/>
    </row>
    <row r="7274" spans="1:27" x14ac:dyDescent="0.25">
      <c r="A7274"/>
      <c r="AA7274"/>
    </row>
    <row r="7275" spans="1:27" x14ac:dyDescent="0.25">
      <c r="A7275"/>
      <c r="AA7275"/>
    </row>
    <row r="7276" spans="1:27" x14ac:dyDescent="0.25">
      <c r="A7276"/>
      <c r="AA7276"/>
    </row>
    <row r="7277" spans="1:27" x14ac:dyDescent="0.25">
      <c r="A7277"/>
      <c r="AA7277"/>
    </row>
    <row r="7278" spans="1:27" x14ac:dyDescent="0.25">
      <c r="A7278"/>
      <c r="AA7278"/>
    </row>
    <row r="7279" spans="1:27" x14ac:dyDescent="0.25">
      <c r="A7279"/>
      <c r="AA7279"/>
    </row>
    <row r="7280" spans="1:27" x14ac:dyDescent="0.25">
      <c r="A7280"/>
      <c r="AA7280"/>
    </row>
    <row r="7281" spans="1:27" x14ac:dyDescent="0.25">
      <c r="A7281"/>
      <c r="AA7281"/>
    </row>
    <row r="7282" spans="1:27" x14ac:dyDescent="0.25">
      <c r="A7282"/>
      <c r="AA7282"/>
    </row>
    <row r="7283" spans="1:27" x14ac:dyDescent="0.25">
      <c r="A7283"/>
      <c r="AA7283"/>
    </row>
    <row r="7284" spans="1:27" x14ac:dyDescent="0.25">
      <c r="A7284"/>
      <c r="AA7284"/>
    </row>
    <row r="7285" spans="1:27" x14ac:dyDescent="0.25">
      <c r="A7285"/>
      <c r="AA7285"/>
    </row>
    <row r="7286" spans="1:27" x14ac:dyDescent="0.25">
      <c r="A7286"/>
      <c r="AA7286"/>
    </row>
    <row r="7287" spans="1:27" x14ac:dyDescent="0.25">
      <c r="A7287"/>
      <c r="AA7287"/>
    </row>
    <row r="7288" spans="1:27" x14ac:dyDescent="0.25">
      <c r="A7288"/>
      <c r="AA7288"/>
    </row>
    <row r="7289" spans="1:27" x14ac:dyDescent="0.25">
      <c r="A7289"/>
      <c r="AA7289"/>
    </row>
    <row r="7290" spans="1:27" x14ac:dyDescent="0.25">
      <c r="A7290"/>
      <c r="AA7290"/>
    </row>
    <row r="7291" spans="1:27" x14ac:dyDescent="0.25">
      <c r="A7291"/>
      <c r="AA7291"/>
    </row>
    <row r="7292" spans="1:27" x14ac:dyDescent="0.25">
      <c r="A7292"/>
      <c r="AA7292"/>
    </row>
    <row r="7293" spans="1:27" x14ac:dyDescent="0.25">
      <c r="A7293"/>
      <c r="AA7293"/>
    </row>
    <row r="7294" spans="1:27" x14ac:dyDescent="0.25">
      <c r="A7294"/>
      <c r="AA7294"/>
    </row>
    <row r="7295" spans="1:27" x14ac:dyDescent="0.25">
      <c r="A7295"/>
      <c r="AA7295"/>
    </row>
    <row r="7296" spans="1:27" x14ac:dyDescent="0.25">
      <c r="A7296"/>
      <c r="AA7296"/>
    </row>
    <row r="7297" spans="1:27" x14ac:dyDescent="0.25">
      <c r="A7297"/>
      <c r="AA7297"/>
    </row>
    <row r="7298" spans="1:27" x14ac:dyDescent="0.25">
      <c r="A7298"/>
      <c r="AA7298"/>
    </row>
    <row r="7299" spans="1:27" x14ac:dyDescent="0.25">
      <c r="A7299"/>
      <c r="AA7299"/>
    </row>
    <row r="7300" spans="1:27" x14ac:dyDescent="0.25">
      <c r="A7300"/>
      <c r="AA7300"/>
    </row>
    <row r="7301" spans="1:27" x14ac:dyDescent="0.25">
      <c r="A7301"/>
      <c r="AA7301"/>
    </row>
    <row r="7302" spans="1:27" x14ac:dyDescent="0.25">
      <c r="A7302"/>
      <c r="AA7302"/>
    </row>
    <row r="7303" spans="1:27" x14ac:dyDescent="0.25">
      <c r="A7303"/>
      <c r="AA7303"/>
    </row>
    <row r="7304" spans="1:27" x14ac:dyDescent="0.25">
      <c r="A7304"/>
      <c r="AA7304"/>
    </row>
    <row r="7305" spans="1:27" x14ac:dyDescent="0.25">
      <c r="A7305"/>
      <c r="AA7305"/>
    </row>
    <row r="7306" spans="1:27" x14ac:dyDescent="0.25">
      <c r="A7306"/>
      <c r="AA7306"/>
    </row>
    <row r="7307" spans="1:27" x14ac:dyDescent="0.25">
      <c r="A7307"/>
      <c r="AA7307"/>
    </row>
    <row r="7308" spans="1:27" x14ac:dyDescent="0.25">
      <c r="A7308"/>
      <c r="AA7308"/>
    </row>
    <row r="7309" spans="1:27" x14ac:dyDescent="0.25">
      <c r="A7309"/>
      <c r="AA7309"/>
    </row>
    <row r="7310" spans="1:27" x14ac:dyDescent="0.25">
      <c r="A7310"/>
      <c r="AA7310"/>
    </row>
    <row r="7311" spans="1:27" x14ac:dyDescent="0.25">
      <c r="A7311"/>
      <c r="AA7311"/>
    </row>
    <row r="7312" spans="1:27" x14ac:dyDescent="0.25">
      <c r="A7312"/>
      <c r="AA7312"/>
    </row>
    <row r="7313" spans="1:27" x14ac:dyDescent="0.25">
      <c r="A7313"/>
      <c r="AA7313"/>
    </row>
    <row r="7314" spans="1:27" x14ac:dyDescent="0.25">
      <c r="A7314"/>
      <c r="AA7314"/>
    </row>
    <row r="7315" spans="1:27" x14ac:dyDescent="0.25">
      <c r="A7315"/>
      <c r="AA7315"/>
    </row>
    <row r="7316" spans="1:27" x14ac:dyDescent="0.25">
      <c r="A7316"/>
      <c r="AA7316"/>
    </row>
    <row r="7317" spans="1:27" x14ac:dyDescent="0.25">
      <c r="A7317"/>
      <c r="AA7317"/>
    </row>
    <row r="7318" spans="1:27" x14ac:dyDescent="0.25">
      <c r="A7318"/>
      <c r="AA7318"/>
    </row>
    <row r="7319" spans="1:27" x14ac:dyDescent="0.25">
      <c r="A7319"/>
      <c r="AA7319"/>
    </row>
    <row r="7320" spans="1:27" x14ac:dyDescent="0.25">
      <c r="A7320"/>
      <c r="AA7320"/>
    </row>
    <row r="7321" spans="1:27" x14ac:dyDescent="0.25">
      <c r="A7321"/>
      <c r="AA7321"/>
    </row>
    <row r="7322" spans="1:27" x14ac:dyDescent="0.25">
      <c r="A7322"/>
      <c r="AA7322"/>
    </row>
    <row r="7323" spans="1:27" x14ac:dyDescent="0.25">
      <c r="A7323"/>
      <c r="AA7323"/>
    </row>
    <row r="7324" spans="1:27" x14ac:dyDescent="0.25">
      <c r="A7324"/>
      <c r="AA7324"/>
    </row>
    <row r="7325" spans="1:27" x14ac:dyDescent="0.25">
      <c r="A7325"/>
      <c r="AA7325"/>
    </row>
    <row r="7326" spans="1:27" x14ac:dyDescent="0.25">
      <c r="A7326"/>
      <c r="AA7326"/>
    </row>
    <row r="7327" spans="1:27" x14ac:dyDescent="0.25">
      <c r="A7327"/>
      <c r="AA7327"/>
    </row>
    <row r="7328" spans="1:27" x14ac:dyDescent="0.25">
      <c r="A7328"/>
      <c r="AA7328"/>
    </row>
    <row r="7329" spans="1:27" x14ac:dyDescent="0.25">
      <c r="A7329"/>
      <c r="AA7329"/>
    </row>
    <row r="7330" spans="1:27" x14ac:dyDescent="0.25">
      <c r="A7330"/>
      <c r="AA7330"/>
    </row>
    <row r="7331" spans="1:27" x14ac:dyDescent="0.25">
      <c r="A7331"/>
      <c r="AA7331"/>
    </row>
    <row r="7332" spans="1:27" x14ac:dyDescent="0.25">
      <c r="A7332"/>
      <c r="AA7332"/>
    </row>
    <row r="7333" spans="1:27" x14ac:dyDescent="0.25">
      <c r="A7333"/>
      <c r="AA7333"/>
    </row>
    <row r="7334" spans="1:27" x14ac:dyDescent="0.25">
      <c r="A7334"/>
      <c r="AA7334"/>
    </row>
    <row r="7335" spans="1:27" x14ac:dyDescent="0.25">
      <c r="A7335"/>
      <c r="AA7335"/>
    </row>
    <row r="7336" spans="1:27" x14ac:dyDescent="0.25">
      <c r="A7336"/>
      <c r="AA7336"/>
    </row>
    <row r="7337" spans="1:27" x14ac:dyDescent="0.25">
      <c r="A7337"/>
      <c r="AA7337"/>
    </row>
    <row r="7338" spans="1:27" x14ac:dyDescent="0.25">
      <c r="A7338"/>
      <c r="AA7338"/>
    </row>
    <row r="7339" spans="1:27" x14ac:dyDescent="0.25">
      <c r="A7339"/>
      <c r="AA7339"/>
    </row>
    <row r="7340" spans="1:27" x14ac:dyDescent="0.25">
      <c r="A7340"/>
      <c r="AA7340"/>
    </row>
    <row r="7341" spans="1:27" x14ac:dyDescent="0.25">
      <c r="A7341"/>
      <c r="AA7341"/>
    </row>
    <row r="7342" spans="1:27" x14ac:dyDescent="0.25">
      <c r="A7342"/>
      <c r="AA7342"/>
    </row>
    <row r="7343" spans="1:27" x14ac:dyDescent="0.25">
      <c r="A7343"/>
      <c r="AA7343"/>
    </row>
    <row r="7344" spans="1:27" x14ac:dyDescent="0.25">
      <c r="A7344"/>
      <c r="AA7344"/>
    </row>
    <row r="7345" spans="1:27" x14ac:dyDescent="0.25">
      <c r="A7345"/>
      <c r="AA7345"/>
    </row>
    <row r="7346" spans="1:27" x14ac:dyDescent="0.25">
      <c r="A7346"/>
      <c r="AA7346"/>
    </row>
    <row r="7347" spans="1:27" x14ac:dyDescent="0.25">
      <c r="A7347"/>
      <c r="AA7347"/>
    </row>
    <row r="7348" spans="1:27" x14ac:dyDescent="0.25">
      <c r="A7348"/>
      <c r="AA7348"/>
    </row>
    <row r="7349" spans="1:27" x14ac:dyDescent="0.25">
      <c r="A7349"/>
      <c r="AA7349"/>
    </row>
    <row r="7350" spans="1:27" x14ac:dyDescent="0.25">
      <c r="A7350"/>
      <c r="AA7350"/>
    </row>
    <row r="7351" spans="1:27" x14ac:dyDescent="0.25">
      <c r="A7351"/>
      <c r="AA7351"/>
    </row>
    <row r="7352" spans="1:27" x14ac:dyDescent="0.25">
      <c r="A7352"/>
      <c r="AA7352"/>
    </row>
    <row r="7353" spans="1:27" x14ac:dyDescent="0.25">
      <c r="A7353"/>
      <c r="AA7353"/>
    </row>
    <row r="7354" spans="1:27" x14ac:dyDescent="0.25">
      <c r="A7354"/>
      <c r="AA7354"/>
    </row>
    <row r="7355" spans="1:27" x14ac:dyDescent="0.25">
      <c r="A7355"/>
      <c r="AA7355"/>
    </row>
    <row r="7356" spans="1:27" x14ac:dyDescent="0.25">
      <c r="A7356"/>
      <c r="AA7356"/>
    </row>
    <row r="7357" spans="1:27" x14ac:dyDescent="0.25">
      <c r="A7357"/>
      <c r="AA7357"/>
    </row>
    <row r="7358" spans="1:27" x14ac:dyDescent="0.25">
      <c r="A7358"/>
      <c r="AA7358"/>
    </row>
    <row r="7359" spans="1:27" x14ac:dyDescent="0.25">
      <c r="A7359"/>
      <c r="AA7359"/>
    </row>
    <row r="7360" spans="1:27" x14ac:dyDescent="0.25">
      <c r="A7360"/>
      <c r="AA7360"/>
    </row>
    <row r="7361" spans="1:27" x14ac:dyDescent="0.25">
      <c r="A7361"/>
      <c r="AA7361"/>
    </row>
    <row r="7362" spans="1:27" x14ac:dyDescent="0.25">
      <c r="A7362"/>
      <c r="AA7362"/>
    </row>
    <row r="7363" spans="1:27" x14ac:dyDescent="0.25">
      <c r="A7363"/>
      <c r="AA7363"/>
    </row>
    <row r="7364" spans="1:27" x14ac:dyDescent="0.25">
      <c r="A7364"/>
      <c r="AA7364"/>
    </row>
    <row r="7365" spans="1:27" x14ac:dyDescent="0.25">
      <c r="A7365"/>
      <c r="AA7365"/>
    </row>
    <row r="7366" spans="1:27" x14ac:dyDescent="0.25">
      <c r="A7366"/>
      <c r="AA7366"/>
    </row>
    <row r="7367" spans="1:27" x14ac:dyDescent="0.25">
      <c r="A7367"/>
      <c r="AA7367"/>
    </row>
    <row r="7368" spans="1:27" x14ac:dyDescent="0.25">
      <c r="A7368"/>
      <c r="AA7368"/>
    </row>
    <row r="7369" spans="1:27" x14ac:dyDescent="0.25">
      <c r="A7369"/>
      <c r="AA7369"/>
    </row>
    <row r="7370" spans="1:27" x14ac:dyDescent="0.25">
      <c r="A7370"/>
      <c r="AA7370"/>
    </row>
    <row r="7371" spans="1:27" x14ac:dyDescent="0.25">
      <c r="A7371"/>
      <c r="AA7371"/>
    </row>
    <row r="7372" spans="1:27" x14ac:dyDescent="0.25">
      <c r="A7372"/>
      <c r="AA7372"/>
    </row>
    <row r="7373" spans="1:27" x14ac:dyDescent="0.25">
      <c r="A7373"/>
      <c r="AA7373"/>
    </row>
    <row r="7374" spans="1:27" x14ac:dyDescent="0.25">
      <c r="A7374"/>
      <c r="AA7374"/>
    </row>
    <row r="7375" spans="1:27" x14ac:dyDescent="0.25">
      <c r="A7375"/>
      <c r="AA7375"/>
    </row>
    <row r="7376" spans="1:27" x14ac:dyDescent="0.25">
      <c r="A7376"/>
      <c r="AA7376"/>
    </row>
    <row r="7377" spans="1:27" x14ac:dyDescent="0.25">
      <c r="A7377"/>
      <c r="AA7377"/>
    </row>
    <row r="7378" spans="1:27" x14ac:dyDescent="0.25">
      <c r="A7378"/>
      <c r="AA7378"/>
    </row>
    <row r="7379" spans="1:27" x14ac:dyDescent="0.25">
      <c r="A7379"/>
      <c r="AA7379"/>
    </row>
    <row r="7380" spans="1:27" x14ac:dyDescent="0.25">
      <c r="A7380"/>
      <c r="AA7380"/>
    </row>
    <row r="7381" spans="1:27" x14ac:dyDescent="0.25">
      <c r="A7381"/>
      <c r="AA7381"/>
    </row>
    <row r="7382" spans="1:27" x14ac:dyDescent="0.25">
      <c r="A7382"/>
      <c r="AA7382"/>
    </row>
    <row r="7383" spans="1:27" x14ac:dyDescent="0.25">
      <c r="A7383"/>
      <c r="AA7383"/>
    </row>
    <row r="7384" spans="1:27" x14ac:dyDescent="0.25">
      <c r="A7384"/>
      <c r="AA7384"/>
    </row>
    <row r="7385" spans="1:27" x14ac:dyDescent="0.25">
      <c r="A7385"/>
      <c r="AA7385"/>
    </row>
    <row r="7386" spans="1:27" x14ac:dyDescent="0.25">
      <c r="A7386"/>
      <c r="AA7386"/>
    </row>
    <row r="7387" spans="1:27" x14ac:dyDescent="0.25">
      <c r="A7387"/>
      <c r="AA7387"/>
    </row>
    <row r="7388" spans="1:27" x14ac:dyDescent="0.25">
      <c r="A7388"/>
      <c r="AA7388"/>
    </row>
    <row r="7389" spans="1:27" x14ac:dyDescent="0.25">
      <c r="A7389"/>
      <c r="AA7389"/>
    </row>
    <row r="7390" spans="1:27" x14ac:dyDescent="0.25">
      <c r="A7390"/>
      <c r="AA7390"/>
    </row>
    <row r="7391" spans="1:27" x14ac:dyDescent="0.25">
      <c r="A7391"/>
      <c r="AA7391"/>
    </row>
    <row r="7392" spans="1:27" x14ac:dyDescent="0.25">
      <c r="A7392"/>
      <c r="AA7392"/>
    </row>
    <row r="7393" spans="1:27" x14ac:dyDescent="0.25">
      <c r="A7393"/>
      <c r="AA7393"/>
    </row>
    <row r="7394" spans="1:27" x14ac:dyDescent="0.25">
      <c r="A7394"/>
      <c r="AA7394"/>
    </row>
    <row r="7395" spans="1:27" x14ac:dyDescent="0.25">
      <c r="A7395"/>
      <c r="AA7395"/>
    </row>
    <row r="7396" spans="1:27" x14ac:dyDescent="0.25">
      <c r="A7396"/>
      <c r="AA7396"/>
    </row>
    <row r="7397" spans="1:27" x14ac:dyDescent="0.25">
      <c r="A7397"/>
      <c r="AA7397"/>
    </row>
    <row r="7398" spans="1:27" x14ac:dyDescent="0.25">
      <c r="A7398"/>
      <c r="AA7398"/>
    </row>
    <row r="7399" spans="1:27" x14ac:dyDescent="0.25">
      <c r="A7399"/>
      <c r="AA7399"/>
    </row>
    <row r="7400" spans="1:27" x14ac:dyDescent="0.25">
      <c r="A7400"/>
      <c r="AA7400"/>
    </row>
    <row r="7401" spans="1:27" x14ac:dyDescent="0.25">
      <c r="A7401"/>
      <c r="AA7401"/>
    </row>
    <row r="7402" spans="1:27" x14ac:dyDescent="0.25">
      <c r="A7402"/>
      <c r="AA7402"/>
    </row>
    <row r="7403" spans="1:27" x14ac:dyDescent="0.25">
      <c r="A7403"/>
      <c r="AA7403"/>
    </row>
    <row r="7404" spans="1:27" x14ac:dyDescent="0.25">
      <c r="A7404"/>
      <c r="AA7404"/>
    </row>
    <row r="7405" spans="1:27" x14ac:dyDescent="0.25">
      <c r="A7405"/>
      <c r="AA7405"/>
    </row>
    <row r="7406" spans="1:27" x14ac:dyDescent="0.25">
      <c r="A7406"/>
      <c r="AA7406"/>
    </row>
    <row r="7407" spans="1:27" x14ac:dyDescent="0.25">
      <c r="A7407"/>
      <c r="AA7407"/>
    </row>
    <row r="7408" spans="1:27" x14ac:dyDescent="0.25">
      <c r="A7408"/>
      <c r="AA7408"/>
    </row>
    <row r="7409" spans="1:27" x14ac:dyDescent="0.25">
      <c r="A7409"/>
      <c r="AA7409"/>
    </row>
    <row r="7410" spans="1:27" x14ac:dyDescent="0.25">
      <c r="A7410"/>
      <c r="AA7410"/>
    </row>
    <row r="7411" spans="1:27" x14ac:dyDescent="0.25">
      <c r="A7411"/>
      <c r="AA7411"/>
    </row>
    <row r="7412" spans="1:27" x14ac:dyDescent="0.25">
      <c r="A7412"/>
      <c r="AA7412"/>
    </row>
    <row r="7413" spans="1:27" x14ac:dyDescent="0.25">
      <c r="A7413"/>
      <c r="AA7413"/>
    </row>
    <row r="7414" spans="1:27" x14ac:dyDescent="0.25">
      <c r="A7414"/>
      <c r="AA7414"/>
    </row>
    <row r="7415" spans="1:27" x14ac:dyDescent="0.25">
      <c r="A7415"/>
      <c r="AA7415"/>
    </row>
    <row r="7416" spans="1:27" x14ac:dyDescent="0.25">
      <c r="A7416"/>
      <c r="AA7416"/>
    </row>
    <row r="7417" spans="1:27" x14ac:dyDescent="0.25">
      <c r="A7417"/>
      <c r="AA7417"/>
    </row>
    <row r="7418" spans="1:27" x14ac:dyDescent="0.25">
      <c r="A7418"/>
      <c r="AA7418"/>
    </row>
    <row r="7419" spans="1:27" x14ac:dyDescent="0.25">
      <c r="A7419"/>
      <c r="AA7419"/>
    </row>
    <row r="7420" spans="1:27" x14ac:dyDescent="0.25">
      <c r="A7420"/>
      <c r="AA7420"/>
    </row>
    <row r="7421" spans="1:27" x14ac:dyDescent="0.25">
      <c r="A7421"/>
      <c r="AA7421"/>
    </row>
    <row r="7422" spans="1:27" x14ac:dyDescent="0.25">
      <c r="A7422"/>
      <c r="AA7422"/>
    </row>
    <row r="7423" spans="1:27" x14ac:dyDescent="0.25">
      <c r="A7423"/>
      <c r="AA7423"/>
    </row>
    <row r="7424" spans="1:27" x14ac:dyDescent="0.25">
      <c r="A7424"/>
      <c r="AA7424"/>
    </row>
    <row r="7425" spans="1:27" x14ac:dyDescent="0.25">
      <c r="A7425"/>
      <c r="AA7425"/>
    </row>
    <row r="7426" spans="1:27" x14ac:dyDescent="0.25">
      <c r="A7426"/>
      <c r="AA7426"/>
    </row>
    <row r="7427" spans="1:27" x14ac:dyDescent="0.25">
      <c r="A7427"/>
      <c r="AA7427"/>
    </row>
    <row r="7428" spans="1:27" x14ac:dyDescent="0.25">
      <c r="A7428"/>
      <c r="AA7428"/>
    </row>
    <row r="7429" spans="1:27" x14ac:dyDescent="0.25">
      <c r="A7429"/>
      <c r="AA7429"/>
    </row>
    <row r="7430" spans="1:27" x14ac:dyDescent="0.25">
      <c r="A7430"/>
      <c r="AA7430"/>
    </row>
    <row r="7431" spans="1:27" x14ac:dyDescent="0.25">
      <c r="A7431"/>
      <c r="AA7431"/>
    </row>
    <row r="7432" spans="1:27" x14ac:dyDescent="0.25">
      <c r="A7432"/>
      <c r="AA7432"/>
    </row>
    <row r="7433" spans="1:27" x14ac:dyDescent="0.25">
      <c r="A7433"/>
      <c r="AA7433"/>
    </row>
    <row r="7434" spans="1:27" x14ac:dyDescent="0.25">
      <c r="A7434"/>
      <c r="AA7434"/>
    </row>
    <row r="7435" spans="1:27" x14ac:dyDescent="0.25">
      <c r="A7435"/>
      <c r="AA7435"/>
    </row>
    <row r="7436" spans="1:27" x14ac:dyDescent="0.25">
      <c r="A7436"/>
      <c r="AA7436"/>
    </row>
    <row r="7437" spans="1:27" x14ac:dyDescent="0.25">
      <c r="A7437"/>
      <c r="AA7437"/>
    </row>
    <row r="7438" spans="1:27" x14ac:dyDescent="0.25">
      <c r="A7438"/>
      <c r="AA7438"/>
    </row>
    <row r="7439" spans="1:27" x14ac:dyDescent="0.25">
      <c r="A7439"/>
      <c r="AA7439"/>
    </row>
    <row r="7440" spans="1:27" x14ac:dyDescent="0.25">
      <c r="A7440"/>
      <c r="AA7440"/>
    </row>
    <row r="7441" spans="1:27" x14ac:dyDescent="0.25">
      <c r="A7441"/>
      <c r="AA7441"/>
    </row>
    <row r="7442" spans="1:27" x14ac:dyDescent="0.25">
      <c r="A7442"/>
      <c r="AA7442"/>
    </row>
    <row r="7443" spans="1:27" x14ac:dyDescent="0.25">
      <c r="A7443"/>
      <c r="AA7443"/>
    </row>
    <row r="7444" spans="1:27" x14ac:dyDescent="0.25">
      <c r="A7444"/>
      <c r="AA7444"/>
    </row>
    <row r="7445" spans="1:27" x14ac:dyDescent="0.25">
      <c r="A7445"/>
      <c r="AA7445"/>
    </row>
    <row r="7446" spans="1:27" x14ac:dyDescent="0.25">
      <c r="A7446"/>
      <c r="AA7446"/>
    </row>
    <row r="7447" spans="1:27" x14ac:dyDescent="0.25">
      <c r="A7447"/>
      <c r="AA7447"/>
    </row>
    <row r="7448" spans="1:27" x14ac:dyDescent="0.25">
      <c r="A7448"/>
      <c r="AA7448"/>
    </row>
    <row r="7449" spans="1:27" x14ac:dyDescent="0.25">
      <c r="A7449"/>
      <c r="AA7449"/>
    </row>
    <row r="7450" spans="1:27" x14ac:dyDescent="0.25">
      <c r="A7450"/>
      <c r="AA7450"/>
    </row>
    <row r="7451" spans="1:27" x14ac:dyDescent="0.25">
      <c r="A7451"/>
      <c r="AA7451"/>
    </row>
    <row r="7452" spans="1:27" x14ac:dyDescent="0.25">
      <c r="A7452"/>
      <c r="AA7452"/>
    </row>
    <row r="7453" spans="1:27" x14ac:dyDescent="0.25">
      <c r="A7453"/>
      <c r="AA7453"/>
    </row>
    <row r="7454" spans="1:27" x14ac:dyDescent="0.25">
      <c r="A7454"/>
      <c r="AA7454"/>
    </row>
    <row r="7455" spans="1:27" x14ac:dyDescent="0.25">
      <c r="A7455"/>
      <c r="AA7455"/>
    </row>
    <row r="7456" spans="1:27" x14ac:dyDescent="0.25">
      <c r="A7456"/>
      <c r="AA7456"/>
    </row>
    <row r="7457" spans="1:27" x14ac:dyDescent="0.25">
      <c r="A7457"/>
      <c r="AA7457"/>
    </row>
    <row r="7458" spans="1:27" x14ac:dyDescent="0.25">
      <c r="A7458"/>
      <c r="AA7458"/>
    </row>
    <row r="7459" spans="1:27" x14ac:dyDescent="0.25">
      <c r="A7459"/>
      <c r="AA7459"/>
    </row>
    <row r="7460" spans="1:27" x14ac:dyDescent="0.25">
      <c r="A7460"/>
      <c r="AA7460"/>
    </row>
    <row r="7461" spans="1:27" x14ac:dyDescent="0.25">
      <c r="A7461"/>
      <c r="AA7461"/>
    </row>
    <row r="7462" spans="1:27" x14ac:dyDescent="0.25">
      <c r="A7462"/>
      <c r="AA7462"/>
    </row>
    <row r="7463" spans="1:27" x14ac:dyDescent="0.25">
      <c r="A7463"/>
      <c r="AA7463"/>
    </row>
    <row r="7464" spans="1:27" x14ac:dyDescent="0.25">
      <c r="A7464"/>
      <c r="AA7464"/>
    </row>
    <row r="7465" spans="1:27" x14ac:dyDescent="0.25">
      <c r="A7465"/>
      <c r="AA7465"/>
    </row>
    <row r="7466" spans="1:27" x14ac:dyDescent="0.25">
      <c r="A7466"/>
      <c r="AA7466"/>
    </row>
    <row r="7467" spans="1:27" x14ac:dyDescent="0.25">
      <c r="A7467"/>
      <c r="AA7467"/>
    </row>
    <row r="7468" spans="1:27" x14ac:dyDescent="0.25">
      <c r="A7468"/>
      <c r="AA7468"/>
    </row>
    <row r="7469" spans="1:27" x14ac:dyDescent="0.25">
      <c r="A7469"/>
      <c r="AA7469"/>
    </row>
    <row r="7470" spans="1:27" x14ac:dyDescent="0.25">
      <c r="A7470"/>
      <c r="AA7470"/>
    </row>
    <row r="7471" spans="1:27" x14ac:dyDescent="0.25">
      <c r="A7471"/>
      <c r="AA7471"/>
    </row>
    <row r="7472" spans="1:27" x14ac:dyDescent="0.25">
      <c r="A7472"/>
      <c r="AA7472"/>
    </row>
    <row r="7473" spans="1:27" x14ac:dyDescent="0.25">
      <c r="A7473"/>
      <c r="AA7473"/>
    </row>
    <row r="7474" spans="1:27" x14ac:dyDescent="0.25">
      <c r="A7474"/>
      <c r="AA7474"/>
    </row>
    <row r="7475" spans="1:27" x14ac:dyDescent="0.25">
      <c r="A7475"/>
      <c r="AA7475"/>
    </row>
    <row r="7476" spans="1:27" x14ac:dyDescent="0.25">
      <c r="A7476"/>
      <c r="AA7476"/>
    </row>
    <row r="7477" spans="1:27" x14ac:dyDescent="0.25">
      <c r="A7477"/>
      <c r="AA7477"/>
    </row>
    <row r="7478" spans="1:27" x14ac:dyDescent="0.25">
      <c r="A7478"/>
      <c r="AA7478"/>
    </row>
    <row r="7479" spans="1:27" x14ac:dyDescent="0.25">
      <c r="A7479"/>
      <c r="AA7479"/>
    </row>
    <row r="7480" spans="1:27" x14ac:dyDescent="0.25">
      <c r="A7480"/>
      <c r="AA7480"/>
    </row>
    <row r="7481" spans="1:27" x14ac:dyDescent="0.25">
      <c r="A7481"/>
      <c r="AA7481"/>
    </row>
    <row r="7482" spans="1:27" x14ac:dyDescent="0.25">
      <c r="A7482"/>
      <c r="AA7482"/>
    </row>
    <row r="7483" spans="1:27" x14ac:dyDescent="0.25">
      <c r="A7483"/>
      <c r="AA7483"/>
    </row>
    <row r="7484" spans="1:27" x14ac:dyDescent="0.25">
      <c r="A7484"/>
      <c r="AA7484"/>
    </row>
    <row r="7485" spans="1:27" x14ac:dyDescent="0.25">
      <c r="A7485"/>
      <c r="AA7485"/>
    </row>
    <row r="7486" spans="1:27" x14ac:dyDescent="0.25">
      <c r="A7486"/>
      <c r="AA7486"/>
    </row>
    <row r="7487" spans="1:27" x14ac:dyDescent="0.25">
      <c r="A7487"/>
      <c r="AA7487"/>
    </row>
    <row r="7488" spans="1:27" x14ac:dyDescent="0.25">
      <c r="A7488"/>
      <c r="AA7488"/>
    </row>
    <row r="7489" spans="1:27" x14ac:dyDescent="0.25">
      <c r="A7489"/>
      <c r="AA7489"/>
    </row>
    <row r="7490" spans="1:27" x14ac:dyDescent="0.25">
      <c r="A7490"/>
      <c r="AA7490"/>
    </row>
    <row r="7491" spans="1:27" x14ac:dyDescent="0.25">
      <c r="A7491"/>
      <c r="AA7491"/>
    </row>
    <row r="7492" spans="1:27" x14ac:dyDescent="0.25">
      <c r="A7492"/>
      <c r="AA7492"/>
    </row>
    <row r="7493" spans="1:27" x14ac:dyDescent="0.25">
      <c r="A7493"/>
      <c r="AA7493"/>
    </row>
    <row r="7494" spans="1:27" x14ac:dyDescent="0.25">
      <c r="A7494"/>
      <c r="AA7494"/>
    </row>
    <row r="7495" spans="1:27" x14ac:dyDescent="0.25">
      <c r="A7495"/>
      <c r="AA7495"/>
    </row>
    <row r="7496" spans="1:27" x14ac:dyDescent="0.25">
      <c r="A7496"/>
      <c r="AA7496"/>
    </row>
    <row r="7497" spans="1:27" x14ac:dyDescent="0.25">
      <c r="A7497"/>
      <c r="AA7497"/>
    </row>
    <row r="7498" spans="1:27" x14ac:dyDescent="0.25">
      <c r="A7498"/>
      <c r="AA7498"/>
    </row>
    <row r="7499" spans="1:27" x14ac:dyDescent="0.25">
      <c r="A7499"/>
      <c r="AA7499"/>
    </row>
    <row r="7500" spans="1:27" x14ac:dyDescent="0.25">
      <c r="A7500"/>
      <c r="AA7500"/>
    </row>
    <row r="7501" spans="1:27" x14ac:dyDescent="0.25">
      <c r="A7501"/>
      <c r="AA7501"/>
    </row>
    <row r="7502" spans="1:27" x14ac:dyDescent="0.25">
      <c r="A7502"/>
      <c r="AA7502"/>
    </row>
    <row r="7503" spans="1:27" x14ac:dyDescent="0.25">
      <c r="A7503"/>
      <c r="AA7503"/>
    </row>
    <row r="7504" spans="1:27" x14ac:dyDescent="0.25">
      <c r="A7504"/>
      <c r="AA7504"/>
    </row>
    <row r="7505" spans="1:27" x14ac:dyDescent="0.25">
      <c r="A7505"/>
      <c r="AA7505"/>
    </row>
    <row r="7506" spans="1:27" x14ac:dyDescent="0.25">
      <c r="A7506"/>
      <c r="AA7506"/>
    </row>
    <row r="7507" spans="1:27" x14ac:dyDescent="0.25">
      <c r="A7507"/>
      <c r="AA7507"/>
    </row>
    <row r="7508" spans="1:27" x14ac:dyDescent="0.25">
      <c r="A7508"/>
      <c r="AA7508"/>
    </row>
    <row r="7509" spans="1:27" x14ac:dyDescent="0.25">
      <c r="A7509"/>
      <c r="AA7509"/>
    </row>
    <row r="7510" spans="1:27" x14ac:dyDescent="0.25">
      <c r="A7510"/>
      <c r="AA7510"/>
    </row>
    <row r="7511" spans="1:27" x14ac:dyDescent="0.25">
      <c r="A7511"/>
      <c r="AA7511"/>
    </row>
    <row r="7512" spans="1:27" x14ac:dyDescent="0.25">
      <c r="A7512"/>
      <c r="AA7512"/>
    </row>
    <row r="7513" spans="1:27" x14ac:dyDescent="0.25">
      <c r="A7513"/>
      <c r="AA7513"/>
    </row>
    <row r="7514" spans="1:27" x14ac:dyDescent="0.25">
      <c r="A7514"/>
      <c r="AA7514"/>
    </row>
    <row r="7515" spans="1:27" x14ac:dyDescent="0.25">
      <c r="A7515"/>
      <c r="AA7515"/>
    </row>
    <row r="7516" spans="1:27" x14ac:dyDescent="0.25">
      <c r="A7516"/>
      <c r="AA7516"/>
    </row>
    <row r="7517" spans="1:27" x14ac:dyDescent="0.25">
      <c r="A7517"/>
      <c r="AA7517"/>
    </row>
    <row r="7518" spans="1:27" x14ac:dyDescent="0.25">
      <c r="A7518"/>
      <c r="AA7518"/>
    </row>
    <row r="7519" spans="1:27" x14ac:dyDescent="0.25">
      <c r="A7519"/>
      <c r="AA7519"/>
    </row>
    <row r="7520" spans="1:27" x14ac:dyDescent="0.25">
      <c r="A7520"/>
      <c r="AA7520"/>
    </row>
    <row r="7521" spans="1:27" x14ac:dyDescent="0.25">
      <c r="A7521"/>
      <c r="AA7521"/>
    </row>
    <row r="7522" spans="1:27" x14ac:dyDescent="0.25">
      <c r="A7522"/>
      <c r="AA7522"/>
    </row>
    <row r="7523" spans="1:27" x14ac:dyDescent="0.25">
      <c r="A7523"/>
      <c r="AA7523"/>
    </row>
    <row r="7524" spans="1:27" x14ac:dyDescent="0.25">
      <c r="A7524"/>
      <c r="AA7524"/>
    </row>
    <row r="7525" spans="1:27" x14ac:dyDescent="0.25">
      <c r="A7525"/>
      <c r="AA7525"/>
    </row>
    <row r="7526" spans="1:27" x14ac:dyDescent="0.25">
      <c r="A7526"/>
      <c r="AA7526"/>
    </row>
    <row r="7527" spans="1:27" x14ac:dyDescent="0.25">
      <c r="A7527"/>
      <c r="AA7527"/>
    </row>
    <row r="7528" spans="1:27" x14ac:dyDescent="0.25">
      <c r="A7528"/>
      <c r="AA7528"/>
    </row>
    <row r="7529" spans="1:27" x14ac:dyDescent="0.25">
      <c r="A7529"/>
      <c r="AA7529"/>
    </row>
    <row r="7530" spans="1:27" x14ac:dyDescent="0.25">
      <c r="A7530"/>
      <c r="AA7530"/>
    </row>
    <row r="7531" spans="1:27" x14ac:dyDescent="0.25">
      <c r="A7531"/>
      <c r="AA7531"/>
    </row>
    <row r="7532" spans="1:27" x14ac:dyDescent="0.25">
      <c r="A7532"/>
      <c r="AA7532"/>
    </row>
    <row r="7533" spans="1:27" x14ac:dyDescent="0.25">
      <c r="A7533"/>
      <c r="AA7533"/>
    </row>
    <row r="7534" spans="1:27" x14ac:dyDescent="0.25">
      <c r="A7534"/>
      <c r="AA7534"/>
    </row>
    <row r="7535" spans="1:27" x14ac:dyDescent="0.25">
      <c r="A7535"/>
      <c r="AA7535"/>
    </row>
    <row r="7536" spans="1:27" x14ac:dyDescent="0.25">
      <c r="A7536"/>
      <c r="AA7536"/>
    </row>
    <row r="7537" spans="1:27" x14ac:dyDescent="0.25">
      <c r="A7537"/>
      <c r="AA7537"/>
    </row>
    <row r="7538" spans="1:27" x14ac:dyDescent="0.25">
      <c r="A7538"/>
      <c r="AA7538"/>
    </row>
    <row r="7539" spans="1:27" x14ac:dyDescent="0.25">
      <c r="A7539"/>
      <c r="AA7539"/>
    </row>
    <row r="7540" spans="1:27" x14ac:dyDescent="0.25">
      <c r="A7540"/>
      <c r="AA7540"/>
    </row>
    <row r="7541" spans="1:27" x14ac:dyDescent="0.25">
      <c r="A7541"/>
      <c r="AA7541"/>
    </row>
    <row r="7542" spans="1:27" x14ac:dyDescent="0.25">
      <c r="A7542"/>
      <c r="AA7542"/>
    </row>
    <row r="7543" spans="1:27" x14ac:dyDescent="0.25">
      <c r="A7543"/>
      <c r="AA7543"/>
    </row>
    <row r="7544" spans="1:27" x14ac:dyDescent="0.25">
      <c r="A7544"/>
      <c r="AA7544"/>
    </row>
    <row r="7545" spans="1:27" x14ac:dyDescent="0.25">
      <c r="A7545"/>
      <c r="AA7545"/>
    </row>
    <row r="7546" spans="1:27" x14ac:dyDescent="0.25">
      <c r="A7546"/>
      <c r="AA7546"/>
    </row>
    <row r="7547" spans="1:27" x14ac:dyDescent="0.25">
      <c r="A7547"/>
      <c r="AA7547"/>
    </row>
    <row r="7548" spans="1:27" x14ac:dyDescent="0.25">
      <c r="A7548"/>
      <c r="AA7548"/>
    </row>
    <row r="7549" spans="1:27" x14ac:dyDescent="0.25">
      <c r="A7549"/>
      <c r="AA7549"/>
    </row>
    <row r="7550" spans="1:27" x14ac:dyDescent="0.25">
      <c r="A7550"/>
      <c r="AA7550"/>
    </row>
    <row r="7551" spans="1:27" x14ac:dyDescent="0.25">
      <c r="A7551"/>
      <c r="AA7551"/>
    </row>
    <row r="7552" spans="1:27" x14ac:dyDescent="0.25">
      <c r="A7552"/>
      <c r="AA7552"/>
    </row>
    <row r="7553" spans="1:27" x14ac:dyDescent="0.25">
      <c r="A7553"/>
      <c r="AA7553"/>
    </row>
    <row r="7554" spans="1:27" x14ac:dyDescent="0.25">
      <c r="A7554"/>
      <c r="AA7554"/>
    </row>
    <row r="7555" spans="1:27" x14ac:dyDescent="0.25">
      <c r="A7555"/>
      <c r="AA7555"/>
    </row>
    <row r="7556" spans="1:27" x14ac:dyDescent="0.25">
      <c r="A7556"/>
      <c r="AA7556"/>
    </row>
    <row r="7557" spans="1:27" x14ac:dyDescent="0.25">
      <c r="A7557"/>
      <c r="AA7557"/>
    </row>
    <row r="7558" spans="1:27" x14ac:dyDescent="0.25">
      <c r="A7558"/>
      <c r="AA7558"/>
    </row>
    <row r="7559" spans="1:27" x14ac:dyDescent="0.25">
      <c r="A7559"/>
      <c r="AA7559"/>
    </row>
    <row r="7560" spans="1:27" x14ac:dyDescent="0.25">
      <c r="A7560"/>
      <c r="AA7560"/>
    </row>
    <row r="7561" spans="1:27" x14ac:dyDescent="0.25">
      <c r="A7561"/>
      <c r="AA7561"/>
    </row>
    <row r="7562" spans="1:27" x14ac:dyDescent="0.25">
      <c r="A7562"/>
      <c r="AA7562"/>
    </row>
    <row r="7563" spans="1:27" x14ac:dyDescent="0.25">
      <c r="A7563"/>
      <c r="AA7563"/>
    </row>
    <row r="7564" spans="1:27" x14ac:dyDescent="0.25">
      <c r="A7564"/>
      <c r="AA7564"/>
    </row>
    <row r="7565" spans="1:27" x14ac:dyDescent="0.25">
      <c r="A7565"/>
      <c r="AA7565"/>
    </row>
    <row r="7566" spans="1:27" x14ac:dyDescent="0.25">
      <c r="A7566"/>
      <c r="AA7566"/>
    </row>
    <row r="7567" spans="1:27" x14ac:dyDescent="0.25">
      <c r="A7567"/>
      <c r="AA7567"/>
    </row>
    <row r="7568" spans="1:27" x14ac:dyDescent="0.25">
      <c r="A7568"/>
      <c r="AA7568"/>
    </row>
    <row r="7569" spans="1:27" x14ac:dyDescent="0.25">
      <c r="A7569"/>
      <c r="AA7569"/>
    </row>
    <row r="7570" spans="1:27" x14ac:dyDescent="0.25">
      <c r="A7570"/>
      <c r="AA7570"/>
    </row>
    <row r="7571" spans="1:27" x14ac:dyDescent="0.25">
      <c r="A7571"/>
      <c r="AA7571"/>
    </row>
    <row r="7572" spans="1:27" x14ac:dyDescent="0.25">
      <c r="A7572"/>
      <c r="AA7572"/>
    </row>
    <row r="7573" spans="1:27" x14ac:dyDescent="0.25">
      <c r="A7573"/>
      <c r="AA7573"/>
    </row>
    <row r="7574" spans="1:27" x14ac:dyDescent="0.25">
      <c r="A7574"/>
      <c r="AA7574"/>
    </row>
    <row r="7575" spans="1:27" x14ac:dyDescent="0.25">
      <c r="A7575"/>
      <c r="AA7575"/>
    </row>
    <row r="7576" spans="1:27" x14ac:dyDescent="0.25">
      <c r="A7576"/>
      <c r="AA7576"/>
    </row>
    <row r="7577" spans="1:27" x14ac:dyDescent="0.25">
      <c r="A7577"/>
      <c r="AA7577"/>
    </row>
    <row r="7578" spans="1:27" x14ac:dyDescent="0.25">
      <c r="A7578"/>
      <c r="AA7578"/>
    </row>
    <row r="7579" spans="1:27" x14ac:dyDescent="0.25">
      <c r="A7579"/>
      <c r="AA7579"/>
    </row>
    <row r="7580" spans="1:27" x14ac:dyDescent="0.25">
      <c r="A7580"/>
      <c r="AA7580"/>
    </row>
    <row r="7581" spans="1:27" x14ac:dyDescent="0.25">
      <c r="A7581"/>
      <c r="AA7581"/>
    </row>
    <row r="7582" spans="1:27" x14ac:dyDescent="0.25">
      <c r="A7582"/>
      <c r="AA7582"/>
    </row>
    <row r="7583" spans="1:27" x14ac:dyDescent="0.25">
      <c r="A7583"/>
      <c r="AA7583"/>
    </row>
    <row r="7584" spans="1:27" x14ac:dyDescent="0.25">
      <c r="A7584"/>
      <c r="AA7584"/>
    </row>
    <row r="7585" spans="1:27" x14ac:dyDescent="0.25">
      <c r="A7585"/>
      <c r="AA7585"/>
    </row>
    <row r="7586" spans="1:27" x14ac:dyDescent="0.25">
      <c r="A7586"/>
      <c r="AA7586"/>
    </row>
    <row r="7587" spans="1:27" x14ac:dyDescent="0.25">
      <c r="A7587"/>
      <c r="AA7587"/>
    </row>
    <row r="7588" spans="1:27" x14ac:dyDescent="0.25">
      <c r="A7588"/>
      <c r="AA7588"/>
    </row>
    <row r="7589" spans="1:27" x14ac:dyDescent="0.25">
      <c r="A7589"/>
      <c r="AA7589"/>
    </row>
    <row r="7590" spans="1:27" x14ac:dyDescent="0.25">
      <c r="A7590"/>
      <c r="AA7590"/>
    </row>
    <row r="7591" spans="1:27" x14ac:dyDescent="0.25">
      <c r="A7591"/>
      <c r="AA7591"/>
    </row>
    <row r="7592" spans="1:27" x14ac:dyDescent="0.25">
      <c r="A7592"/>
      <c r="AA7592"/>
    </row>
    <row r="7593" spans="1:27" x14ac:dyDescent="0.25">
      <c r="A7593"/>
      <c r="AA7593"/>
    </row>
    <row r="7594" spans="1:27" x14ac:dyDescent="0.25">
      <c r="A7594"/>
      <c r="AA7594"/>
    </row>
    <row r="7595" spans="1:27" x14ac:dyDescent="0.25">
      <c r="A7595"/>
      <c r="AA7595"/>
    </row>
    <row r="7596" spans="1:27" x14ac:dyDescent="0.25">
      <c r="A7596"/>
      <c r="AA7596"/>
    </row>
    <row r="7597" spans="1:27" x14ac:dyDescent="0.25">
      <c r="A7597"/>
      <c r="AA7597"/>
    </row>
    <row r="7598" spans="1:27" x14ac:dyDescent="0.25">
      <c r="A7598"/>
      <c r="AA7598"/>
    </row>
    <row r="7599" spans="1:27" x14ac:dyDescent="0.25">
      <c r="A7599"/>
      <c r="AA7599"/>
    </row>
    <row r="7600" spans="1:27" x14ac:dyDescent="0.25">
      <c r="A7600"/>
      <c r="AA7600"/>
    </row>
    <row r="7601" spans="1:27" x14ac:dyDescent="0.25">
      <c r="A7601"/>
      <c r="AA7601"/>
    </row>
    <row r="7602" spans="1:27" x14ac:dyDescent="0.25">
      <c r="A7602"/>
      <c r="AA7602"/>
    </row>
    <row r="7603" spans="1:27" x14ac:dyDescent="0.25">
      <c r="A7603"/>
      <c r="AA7603"/>
    </row>
    <row r="7604" spans="1:27" x14ac:dyDescent="0.25">
      <c r="A7604"/>
      <c r="AA7604"/>
    </row>
    <row r="7605" spans="1:27" x14ac:dyDescent="0.25">
      <c r="A7605"/>
      <c r="AA7605"/>
    </row>
    <row r="7606" spans="1:27" x14ac:dyDescent="0.25">
      <c r="A7606"/>
      <c r="AA7606"/>
    </row>
    <row r="7607" spans="1:27" x14ac:dyDescent="0.25">
      <c r="A7607"/>
      <c r="AA7607"/>
    </row>
    <row r="7608" spans="1:27" x14ac:dyDescent="0.25">
      <c r="A7608"/>
      <c r="AA7608"/>
    </row>
    <row r="7609" spans="1:27" x14ac:dyDescent="0.25">
      <c r="A7609"/>
      <c r="AA7609"/>
    </row>
    <row r="7610" spans="1:27" x14ac:dyDescent="0.25">
      <c r="A7610"/>
      <c r="AA7610"/>
    </row>
    <row r="7611" spans="1:27" x14ac:dyDescent="0.25">
      <c r="A7611"/>
      <c r="AA7611"/>
    </row>
    <row r="7612" spans="1:27" x14ac:dyDescent="0.25">
      <c r="A7612"/>
      <c r="AA7612"/>
    </row>
    <row r="7613" spans="1:27" x14ac:dyDescent="0.25">
      <c r="A7613"/>
      <c r="AA7613"/>
    </row>
    <row r="7614" spans="1:27" x14ac:dyDescent="0.25">
      <c r="A7614"/>
      <c r="AA7614"/>
    </row>
    <row r="7615" spans="1:27" x14ac:dyDescent="0.25">
      <c r="A7615"/>
      <c r="AA7615"/>
    </row>
    <row r="7616" spans="1:27" x14ac:dyDescent="0.25">
      <c r="A7616"/>
      <c r="AA7616"/>
    </row>
    <row r="7617" spans="1:27" x14ac:dyDescent="0.25">
      <c r="A7617"/>
      <c r="AA7617"/>
    </row>
    <row r="7618" spans="1:27" x14ac:dyDescent="0.25">
      <c r="A7618"/>
      <c r="AA7618"/>
    </row>
    <row r="7619" spans="1:27" x14ac:dyDescent="0.25">
      <c r="A7619"/>
      <c r="AA7619"/>
    </row>
    <row r="7620" spans="1:27" x14ac:dyDescent="0.25">
      <c r="A7620"/>
      <c r="AA7620"/>
    </row>
    <row r="7621" spans="1:27" x14ac:dyDescent="0.25">
      <c r="A7621"/>
      <c r="AA7621"/>
    </row>
    <row r="7622" spans="1:27" x14ac:dyDescent="0.25">
      <c r="A7622"/>
      <c r="AA7622"/>
    </row>
    <row r="7623" spans="1:27" x14ac:dyDescent="0.25">
      <c r="A7623"/>
      <c r="AA7623"/>
    </row>
    <row r="7624" spans="1:27" x14ac:dyDescent="0.25">
      <c r="A7624"/>
      <c r="AA7624"/>
    </row>
    <row r="7625" spans="1:27" x14ac:dyDescent="0.25">
      <c r="A7625"/>
      <c r="AA7625"/>
    </row>
    <row r="7626" spans="1:27" x14ac:dyDescent="0.25">
      <c r="A7626"/>
      <c r="AA7626"/>
    </row>
    <row r="7627" spans="1:27" x14ac:dyDescent="0.25">
      <c r="A7627"/>
      <c r="AA7627"/>
    </row>
    <row r="7628" spans="1:27" x14ac:dyDescent="0.25">
      <c r="A7628"/>
      <c r="AA7628"/>
    </row>
    <row r="7629" spans="1:27" x14ac:dyDescent="0.25">
      <c r="A7629"/>
      <c r="AA7629"/>
    </row>
    <row r="7630" spans="1:27" x14ac:dyDescent="0.25">
      <c r="A7630"/>
      <c r="AA7630"/>
    </row>
    <row r="7631" spans="1:27" x14ac:dyDescent="0.25">
      <c r="A7631"/>
      <c r="AA7631"/>
    </row>
    <row r="7632" spans="1:27" x14ac:dyDescent="0.25">
      <c r="A7632"/>
      <c r="AA7632"/>
    </row>
    <row r="7633" spans="1:27" x14ac:dyDescent="0.25">
      <c r="A7633"/>
      <c r="AA7633"/>
    </row>
    <row r="7634" spans="1:27" x14ac:dyDescent="0.25">
      <c r="A7634"/>
      <c r="AA7634"/>
    </row>
    <row r="7635" spans="1:27" x14ac:dyDescent="0.25">
      <c r="A7635"/>
      <c r="AA7635"/>
    </row>
    <row r="7636" spans="1:27" x14ac:dyDescent="0.25">
      <c r="A7636"/>
      <c r="AA7636"/>
    </row>
    <row r="7637" spans="1:27" x14ac:dyDescent="0.25">
      <c r="A7637"/>
      <c r="AA7637"/>
    </row>
    <row r="7638" spans="1:27" x14ac:dyDescent="0.25">
      <c r="A7638"/>
      <c r="AA7638"/>
    </row>
    <row r="7639" spans="1:27" x14ac:dyDescent="0.25">
      <c r="A7639"/>
      <c r="AA7639"/>
    </row>
    <row r="7640" spans="1:27" x14ac:dyDescent="0.25">
      <c r="A7640"/>
      <c r="AA7640"/>
    </row>
    <row r="7641" spans="1:27" x14ac:dyDescent="0.25">
      <c r="A7641"/>
      <c r="AA7641"/>
    </row>
    <row r="7642" spans="1:27" x14ac:dyDescent="0.25">
      <c r="A7642"/>
      <c r="AA7642"/>
    </row>
    <row r="7643" spans="1:27" x14ac:dyDescent="0.25">
      <c r="A7643"/>
      <c r="AA7643"/>
    </row>
    <row r="7644" spans="1:27" x14ac:dyDescent="0.25">
      <c r="A7644"/>
      <c r="AA7644"/>
    </row>
    <row r="7645" spans="1:27" x14ac:dyDescent="0.25">
      <c r="A7645"/>
      <c r="AA7645"/>
    </row>
    <row r="7646" spans="1:27" x14ac:dyDescent="0.25">
      <c r="A7646"/>
      <c r="AA7646"/>
    </row>
    <row r="7647" spans="1:27" x14ac:dyDescent="0.25">
      <c r="A7647"/>
      <c r="AA7647"/>
    </row>
    <row r="7648" spans="1:27" x14ac:dyDescent="0.25">
      <c r="A7648"/>
      <c r="AA7648"/>
    </row>
    <row r="7649" spans="1:27" x14ac:dyDescent="0.25">
      <c r="A7649"/>
      <c r="AA7649"/>
    </row>
    <row r="7650" spans="1:27" x14ac:dyDescent="0.25">
      <c r="A7650"/>
      <c r="AA7650"/>
    </row>
    <row r="7651" spans="1:27" x14ac:dyDescent="0.25">
      <c r="A7651"/>
      <c r="AA7651"/>
    </row>
    <row r="7652" spans="1:27" x14ac:dyDescent="0.25">
      <c r="A7652"/>
      <c r="AA7652"/>
    </row>
    <row r="7653" spans="1:27" x14ac:dyDescent="0.25">
      <c r="A7653"/>
      <c r="AA7653"/>
    </row>
    <row r="7654" spans="1:27" x14ac:dyDescent="0.25">
      <c r="A7654"/>
      <c r="AA7654"/>
    </row>
    <row r="7655" spans="1:27" x14ac:dyDescent="0.25">
      <c r="A7655"/>
      <c r="AA7655"/>
    </row>
    <row r="7656" spans="1:27" x14ac:dyDescent="0.25">
      <c r="A7656"/>
      <c r="AA7656"/>
    </row>
    <row r="7657" spans="1:27" x14ac:dyDescent="0.25">
      <c r="A7657"/>
      <c r="AA7657"/>
    </row>
    <row r="7658" spans="1:27" x14ac:dyDescent="0.25">
      <c r="A7658"/>
      <c r="AA7658"/>
    </row>
    <row r="7659" spans="1:27" x14ac:dyDescent="0.25">
      <c r="A7659"/>
      <c r="AA7659"/>
    </row>
    <row r="7660" spans="1:27" x14ac:dyDescent="0.25">
      <c r="A7660"/>
      <c r="AA7660"/>
    </row>
    <row r="7661" spans="1:27" x14ac:dyDescent="0.25">
      <c r="A7661"/>
      <c r="AA7661"/>
    </row>
    <row r="7662" spans="1:27" x14ac:dyDescent="0.25">
      <c r="A7662"/>
      <c r="AA7662"/>
    </row>
    <row r="7663" spans="1:27" x14ac:dyDescent="0.25">
      <c r="A7663"/>
      <c r="AA7663"/>
    </row>
    <row r="7664" spans="1:27" x14ac:dyDescent="0.25">
      <c r="A7664"/>
      <c r="AA7664"/>
    </row>
    <row r="7665" spans="1:27" x14ac:dyDescent="0.25">
      <c r="A7665"/>
      <c r="AA7665"/>
    </row>
    <row r="7666" spans="1:27" x14ac:dyDescent="0.25">
      <c r="A7666"/>
      <c r="AA7666"/>
    </row>
    <row r="7667" spans="1:27" x14ac:dyDescent="0.25">
      <c r="A7667"/>
      <c r="AA7667"/>
    </row>
    <row r="7668" spans="1:27" x14ac:dyDescent="0.25">
      <c r="A7668"/>
      <c r="AA7668"/>
    </row>
    <row r="7669" spans="1:27" x14ac:dyDescent="0.25">
      <c r="A7669"/>
      <c r="AA7669"/>
    </row>
    <row r="7670" spans="1:27" x14ac:dyDescent="0.25">
      <c r="A7670"/>
      <c r="AA7670"/>
    </row>
    <row r="7671" spans="1:27" x14ac:dyDescent="0.25">
      <c r="A7671"/>
      <c r="AA7671"/>
    </row>
    <row r="7672" spans="1:27" x14ac:dyDescent="0.25">
      <c r="A7672"/>
      <c r="AA7672"/>
    </row>
    <row r="7673" spans="1:27" x14ac:dyDescent="0.25">
      <c r="A7673"/>
      <c r="AA7673"/>
    </row>
    <row r="7674" spans="1:27" x14ac:dyDescent="0.25">
      <c r="A7674"/>
      <c r="AA7674"/>
    </row>
    <row r="7675" spans="1:27" x14ac:dyDescent="0.25">
      <c r="A7675"/>
      <c r="AA7675"/>
    </row>
    <row r="7676" spans="1:27" x14ac:dyDescent="0.25">
      <c r="A7676"/>
      <c r="AA7676"/>
    </row>
    <row r="7677" spans="1:27" x14ac:dyDescent="0.25">
      <c r="A7677"/>
      <c r="AA7677"/>
    </row>
    <row r="7678" spans="1:27" x14ac:dyDescent="0.25">
      <c r="A7678"/>
      <c r="AA7678"/>
    </row>
    <row r="7679" spans="1:27" x14ac:dyDescent="0.25">
      <c r="A7679"/>
      <c r="AA7679"/>
    </row>
    <row r="7680" spans="1:27" x14ac:dyDescent="0.25">
      <c r="A7680"/>
      <c r="AA7680"/>
    </row>
    <row r="7681" spans="1:27" x14ac:dyDescent="0.25">
      <c r="A7681"/>
      <c r="AA7681"/>
    </row>
    <row r="7682" spans="1:27" x14ac:dyDescent="0.25">
      <c r="A7682"/>
      <c r="AA7682"/>
    </row>
    <row r="7683" spans="1:27" x14ac:dyDescent="0.25">
      <c r="A7683"/>
      <c r="AA7683"/>
    </row>
    <row r="7684" spans="1:27" x14ac:dyDescent="0.25">
      <c r="A7684"/>
      <c r="AA7684"/>
    </row>
    <row r="7685" spans="1:27" x14ac:dyDescent="0.25">
      <c r="A7685"/>
      <c r="AA7685"/>
    </row>
    <row r="7686" spans="1:27" x14ac:dyDescent="0.25">
      <c r="A7686"/>
      <c r="AA7686"/>
    </row>
    <row r="7687" spans="1:27" x14ac:dyDescent="0.25">
      <c r="A7687"/>
      <c r="AA7687"/>
    </row>
    <row r="7688" spans="1:27" x14ac:dyDescent="0.25">
      <c r="A7688"/>
      <c r="AA7688"/>
    </row>
    <row r="7689" spans="1:27" x14ac:dyDescent="0.25">
      <c r="A7689"/>
      <c r="AA7689"/>
    </row>
    <row r="7690" spans="1:27" x14ac:dyDescent="0.25">
      <c r="A7690"/>
      <c r="AA7690"/>
    </row>
    <row r="7691" spans="1:27" x14ac:dyDescent="0.25">
      <c r="A7691"/>
      <c r="AA7691"/>
    </row>
    <row r="7692" spans="1:27" x14ac:dyDescent="0.25">
      <c r="A7692"/>
      <c r="AA7692"/>
    </row>
    <row r="7693" spans="1:27" x14ac:dyDescent="0.25">
      <c r="A7693"/>
      <c r="AA7693"/>
    </row>
    <row r="7694" spans="1:27" x14ac:dyDescent="0.25">
      <c r="A7694"/>
      <c r="AA7694"/>
    </row>
    <row r="7695" spans="1:27" x14ac:dyDescent="0.25">
      <c r="A7695"/>
      <c r="AA7695"/>
    </row>
    <row r="7696" spans="1:27" x14ac:dyDescent="0.25">
      <c r="A7696"/>
      <c r="AA7696"/>
    </row>
    <row r="7697" spans="1:27" x14ac:dyDescent="0.25">
      <c r="A7697"/>
      <c r="AA7697"/>
    </row>
    <row r="7698" spans="1:27" x14ac:dyDescent="0.25">
      <c r="A7698"/>
      <c r="AA7698"/>
    </row>
    <row r="7699" spans="1:27" x14ac:dyDescent="0.25">
      <c r="A7699"/>
      <c r="AA7699"/>
    </row>
    <row r="7700" spans="1:27" x14ac:dyDescent="0.25">
      <c r="A7700"/>
      <c r="AA7700"/>
    </row>
    <row r="7701" spans="1:27" x14ac:dyDescent="0.25">
      <c r="A7701"/>
      <c r="AA7701"/>
    </row>
    <row r="7702" spans="1:27" x14ac:dyDescent="0.25">
      <c r="A7702"/>
      <c r="AA7702"/>
    </row>
    <row r="7703" spans="1:27" x14ac:dyDescent="0.25">
      <c r="A7703"/>
      <c r="AA7703"/>
    </row>
    <row r="7704" spans="1:27" x14ac:dyDescent="0.25">
      <c r="A7704"/>
      <c r="AA7704"/>
    </row>
    <row r="7705" spans="1:27" x14ac:dyDescent="0.25">
      <c r="A7705"/>
      <c r="AA7705"/>
    </row>
    <row r="7706" spans="1:27" x14ac:dyDescent="0.25">
      <c r="A7706"/>
      <c r="AA7706"/>
    </row>
    <row r="7707" spans="1:27" x14ac:dyDescent="0.25">
      <c r="A7707"/>
      <c r="AA7707"/>
    </row>
    <row r="7708" spans="1:27" x14ac:dyDescent="0.25">
      <c r="A7708"/>
      <c r="AA7708"/>
    </row>
    <row r="7709" spans="1:27" x14ac:dyDescent="0.25">
      <c r="A7709"/>
      <c r="AA7709"/>
    </row>
    <row r="7710" spans="1:27" x14ac:dyDescent="0.25">
      <c r="A7710"/>
      <c r="AA7710"/>
    </row>
    <row r="7711" spans="1:27" x14ac:dyDescent="0.25">
      <c r="A7711"/>
      <c r="AA7711"/>
    </row>
    <row r="7712" spans="1:27" x14ac:dyDescent="0.25">
      <c r="A7712"/>
      <c r="AA7712"/>
    </row>
    <row r="7713" spans="1:27" x14ac:dyDescent="0.25">
      <c r="A7713"/>
      <c r="AA7713"/>
    </row>
    <row r="7714" spans="1:27" x14ac:dyDescent="0.25">
      <c r="A7714"/>
      <c r="AA7714"/>
    </row>
    <row r="7715" spans="1:27" x14ac:dyDescent="0.25">
      <c r="A7715"/>
      <c r="AA7715"/>
    </row>
    <row r="7716" spans="1:27" x14ac:dyDescent="0.25">
      <c r="A7716"/>
      <c r="AA7716"/>
    </row>
    <row r="7717" spans="1:27" x14ac:dyDescent="0.25">
      <c r="A7717"/>
      <c r="AA7717"/>
    </row>
    <row r="7718" spans="1:27" x14ac:dyDescent="0.25">
      <c r="A7718"/>
      <c r="AA7718"/>
    </row>
    <row r="7719" spans="1:27" x14ac:dyDescent="0.25">
      <c r="A7719"/>
      <c r="AA7719"/>
    </row>
    <row r="7720" spans="1:27" x14ac:dyDescent="0.25">
      <c r="A7720"/>
      <c r="AA7720"/>
    </row>
    <row r="7721" spans="1:27" x14ac:dyDescent="0.25">
      <c r="A7721"/>
      <c r="AA7721"/>
    </row>
    <row r="7722" spans="1:27" x14ac:dyDescent="0.25">
      <c r="A7722"/>
      <c r="AA7722"/>
    </row>
    <row r="7723" spans="1:27" x14ac:dyDescent="0.25">
      <c r="A7723"/>
      <c r="AA7723"/>
    </row>
    <row r="7724" spans="1:27" x14ac:dyDescent="0.25">
      <c r="A7724"/>
      <c r="AA7724"/>
    </row>
    <row r="7725" spans="1:27" x14ac:dyDescent="0.25">
      <c r="A7725"/>
      <c r="AA7725"/>
    </row>
    <row r="7726" spans="1:27" x14ac:dyDescent="0.25">
      <c r="A7726"/>
      <c r="AA7726"/>
    </row>
    <row r="7727" spans="1:27" x14ac:dyDescent="0.25">
      <c r="A7727"/>
      <c r="AA7727"/>
    </row>
    <row r="7728" spans="1:27" x14ac:dyDescent="0.25">
      <c r="A7728"/>
      <c r="AA7728"/>
    </row>
    <row r="7729" spans="1:27" x14ac:dyDescent="0.25">
      <c r="A7729"/>
      <c r="AA7729"/>
    </row>
    <row r="7730" spans="1:27" x14ac:dyDescent="0.25">
      <c r="A7730"/>
      <c r="AA7730"/>
    </row>
    <row r="7731" spans="1:27" x14ac:dyDescent="0.25">
      <c r="A7731"/>
      <c r="AA7731"/>
    </row>
    <row r="7732" spans="1:27" x14ac:dyDescent="0.25">
      <c r="A7732"/>
      <c r="AA7732"/>
    </row>
    <row r="7733" spans="1:27" x14ac:dyDescent="0.25">
      <c r="A7733"/>
      <c r="AA7733"/>
    </row>
    <row r="7734" spans="1:27" x14ac:dyDescent="0.25">
      <c r="A7734"/>
      <c r="AA7734"/>
    </row>
    <row r="7735" spans="1:27" x14ac:dyDescent="0.25">
      <c r="A7735"/>
      <c r="AA7735"/>
    </row>
    <row r="7736" spans="1:27" x14ac:dyDescent="0.25">
      <c r="A7736"/>
      <c r="AA7736"/>
    </row>
    <row r="7737" spans="1:27" x14ac:dyDescent="0.25">
      <c r="A7737"/>
      <c r="AA7737"/>
    </row>
    <row r="7738" spans="1:27" x14ac:dyDescent="0.25">
      <c r="A7738"/>
      <c r="AA7738"/>
    </row>
    <row r="7739" spans="1:27" x14ac:dyDescent="0.25">
      <c r="A7739"/>
      <c r="AA7739"/>
    </row>
    <row r="7740" spans="1:27" x14ac:dyDescent="0.25">
      <c r="A7740"/>
      <c r="AA7740"/>
    </row>
    <row r="7741" spans="1:27" x14ac:dyDescent="0.25">
      <c r="A7741"/>
      <c r="AA7741"/>
    </row>
    <row r="7742" spans="1:27" x14ac:dyDescent="0.25">
      <c r="A7742"/>
      <c r="AA7742"/>
    </row>
    <row r="7743" spans="1:27" x14ac:dyDescent="0.25">
      <c r="A7743"/>
      <c r="AA7743"/>
    </row>
    <row r="7744" spans="1:27" x14ac:dyDescent="0.25">
      <c r="A7744"/>
      <c r="AA7744"/>
    </row>
    <row r="7745" spans="1:27" x14ac:dyDescent="0.25">
      <c r="A7745"/>
      <c r="AA7745"/>
    </row>
    <row r="7746" spans="1:27" x14ac:dyDescent="0.25">
      <c r="A7746"/>
      <c r="AA7746"/>
    </row>
    <row r="7747" spans="1:27" x14ac:dyDescent="0.25">
      <c r="A7747"/>
      <c r="AA7747"/>
    </row>
    <row r="7748" spans="1:27" x14ac:dyDescent="0.25">
      <c r="A7748"/>
      <c r="AA7748"/>
    </row>
    <row r="7749" spans="1:27" x14ac:dyDescent="0.25">
      <c r="A7749"/>
      <c r="AA7749"/>
    </row>
    <row r="7750" spans="1:27" x14ac:dyDescent="0.25">
      <c r="A7750"/>
      <c r="AA7750"/>
    </row>
    <row r="7751" spans="1:27" x14ac:dyDescent="0.25">
      <c r="A7751"/>
      <c r="AA7751"/>
    </row>
    <row r="7752" spans="1:27" x14ac:dyDescent="0.25">
      <c r="A7752"/>
      <c r="AA7752"/>
    </row>
    <row r="7753" spans="1:27" x14ac:dyDescent="0.25">
      <c r="A7753"/>
      <c r="AA7753"/>
    </row>
    <row r="7754" spans="1:27" x14ac:dyDescent="0.25">
      <c r="A7754"/>
      <c r="AA7754"/>
    </row>
    <row r="7755" spans="1:27" x14ac:dyDescent="0.25">
      <c r="A7755"/>
      <c r="AA7755"/>
    </row>
    <row r="7756" spans="1:27" x14ac:dyDescent="0.25">
      <c r="A7756"/>
      <c r="AA7756"/>
    </row>
    <row r="7757" spans="1:27" x14ac:dyDescent="0.25">
      <c r="A7757"/>
      <c r="AA7757"/>
    </row>
    <row r="7758" spans="1:27" x14ac:dyDescent="0.25">
      <c r="A7758"/>
      <c r="AA7758"/>
    </row>
    <row r="7759" spans="1:27" x14ac:dyDescent="0.25">
      <c r="A7759"/>
      <c r="AA7759"/>
    </row>
    <row r="7760" spans="1:27" x14ac:dyDescent="0.25">
      <c r="A7760"/>
      <c r="AA7760"/>
    </row>
    <row r="7761" spans="1:27" x14ac:dyDescent="0.25">
      <c r="A7761"/>
      <c r="AA7761"/>
    </row>
    <row r="7762" spans="1:27" x14ac:dyDescent="0.25">
      <c r="A7762"/>
      <c r="AA7762"/>
    </row>
    <row r="7763" spans="1:27" x14ac:dyDescent="0.25">
      <c r="A7763"/>
      <c r="AA7763"/>
    </row>
    <row r="7764" spans="1:27" x14ac:dyDescent="0.25">
      <c r="A7764"/>
      <c r="AA7764"/>
    </row>
    <row r="7765" spans="1:27" x14ac:dyDescent="0.25">
      <c r="A7765"/>
      <c r="AA7765"/>
    </row>
    <row r="7766" spans="1:27" x14ac:dyDescent="0.25">
      <c r="A7766"/>
      <c r="AA7766"/>
    </row>
    <row r="7767" spans="1:27" x14ac:dyDescent="0.25">
      <c r="A7767"/>
      <c r="AA7767"/>
    </row>
    <row r="7768" spans="1:27" x14ac:dyDescent="0.25">
      <c r="A7768"/>
      <c r="AA7768"/>
    </row>
    <row r="7769" spans="1:27" x14ac:dyDescent="0.25">
      <c r="A7769"/>
      <c r="AA7769"/>
    </row>
    <row r="7770" spans="1:27" x14ac:dyDescent="0.25">
      <c r="A7770"/>
      <c r="AA7770"/>
    </row>
    <row r="7771" spans="1:27" x14ac:dyDescent="0.25">
      <c r="A7771"/>
      <c r="AA7771"/>
    </row>
    <row r="7772" spans="1:27" x14ac:dyDescent="0.25">
      <c r="A7772"/>
      <c r="AA7772"/>
    </row>
    <row r="7773" spans="1:27" x14ac:dyDescent="0.25">
      <c r="A7773"/>
      <c r="AA7773"/>
    </row>
    <row r="7774" spans="1:27" x14ac:dyDescent="0.25">
      <c r="A7774"/>
      <c r="AA7774"/>
    </row>
    <row r="7775" spans="1:27" x14ac:dyDescent="0.25">
      <c r="A7775"/>
      <c r="AA7775"/>
    </row>
    <row r="7776" spans="1:27" x14ac:dyDescent="0.25">
      <c r="A7776"/>
      <c r="AA7776"/>
    </row>
    <row r="7777" spans="1:27" x14ac:dyDescent="0.25">
      <c r="A7777"/>
      <c r="AA7777"/>
    </row>
    <row r="7778" spans="1:27" x14ac:dyDescent="0.25">
      <c r="A7778"/>
      <c r="AA7778"/>
    </row>
    <row r="7779" spans="1:27" x14ac:dyDescent="0.25">
      <c r="A7779"/>
      <c r="AA7779"/>
    </row>
    <row r="7780" spans="1:27" x14ac:dyDescent="0.25">
      <c r="A7780"/>
      <c r="AA7780"/>
    </row>
    <row r="7781" spans="1:27" x14ac:dyDescent="0.25">
      <c r="A7781"/>
      <c r="AA7781"/>
    </row>
    <row r="7782" spans="1:27" x14ac:dyDescent="0.25">
      <c r="A7782"/>
      <c r="AA7782"/>
    </row>
    <row r="7783" spans="1:27" x14ac:dyDescent="0.25">
      <c r="A7783"/>
      <c r="AA7783"/>
    </row>
    <row r="7784" spans="1:27" x14ac:dyDescent="0.25">
      <c r="A7784"/>
      <c r="AA7784"/>
    </row>
    <row r="7785" spans="1:27" x14ac:dyDescent="0.25">
      <c r="A7785"/>
      <c r="AA7785"/>
    </row>
    <row r="7786" spans="1:27" x14ac:dyDescent="0.25">
      <c r="A7786"/>
      <c r="AA7786"/>
    </row>
    <row r="7787" spans="1:27" x14ac:dyDescent="0.25">
      <c r="A7787"/>
      <c r="AA7787"/>
    </row>
    <row r="7788" spans="1:27" x14ac:dyDescent="0.25">
      <c r="A7788"/>
      <c r="AA7788"/>
    </row>
    <row r="7789" spans="1:27" x14ac:dyDescent="0.25">
      <c r="A7789"/>
      <c r="AA7789"/>
    </row>
    <row r="7790" spans="1:27" x14ac:dyDescent="0.25">
      <c r="A7790"/>
      <c r="AA7790"/>
    </row>
    <row r="7791" spans="1:27" x14ac:dyDescent="0.25">
      <c r="A7791"/>
      <c r="AA7791"/>
    </row>
    <row r="7792" spans="1:27" x14ac:dyDescent="0.25">
      <c r="A7792"/>
      <c r="AA7792"/>
    </row>
    <row r="7793" spans="1:27" x14ac:dyDescent="0.25">
      <c r="A7793"/>
      <c r="AA7793"/>
    </row>
    <row r="7794" spans="1:27" x14ac:dyDescent="0.25">
      <c r="A7794"/>
      <c r="AA7794"/>
    </row>
    <row r="7795" spans="1:27" x14ac:dyDescent="0.25">
      <c r="A7795"/>
      <c r="AA7795"/>
    </row>
    <row r="7796" spans="1:27" x14ac:dyDescent="0.25">
      <c r="A7796"/>
      <c r="AA7796"/>
    </row>
    <row r="7797" spans="1:27" x14ac:dyDescent="0.25">
      <c r="A7797"/>
      <c r="AA7797"/>
    </row>
    <row r="7798" spans="1:27" x14ac:dyDescent="0.25">
      <c r="A7798"/>
      <c r="AA7798"/>
    </row>
    <row r="7799" spans="1:27" x14ac:dyDescent="0.25">
      <c r="A7799"/>
      <c r="AA7799"/>
    </row>
    <row r="7800" spans="1:27" x14ac:dyDescent="0.25">
      <c r="A7800"/>
      <c r="AA7800"/>
    </row>
    <row r="7801" spans="1:27" x14ac:dyDescent="0.25">
      <c r="A7801"/>
      <c r="AA7801"/>
    </row>
    <row r="7802" spans="1:27" x14ac:dyDescent="0.25">
      <c r="A7802"/>
      <c r="AA7802"/>
    </row>
    <row r="7803" spans="1:27" x14ac:dyDescent="0.25">
      <c r="A7803"/>
      <c r="AA7803"/>
    </row>
    <row r="7804" spans="1:27" x14ac:dyDescent="0.25">
      <c r="A7804"/>
      <c r="AA7804"/>
    </row>
    <row r="7805" spans="1:27" x14ac:dyDescent="0.25">
      <c r="A7805"/>
      <c r="AA7805"/>
    </row>
    <row r="7806" spans="1:27" x14ac:dyDescent="0.25">
      <c r="A7806"/>
      <c r="AA7806"/>
    </row>
    <row r="7807" spans="1:27" x14ac:dyDescent="0.25">
      <c r="A7807"/>
      <c r="AA7807"/>
    </row>
    <row r="7808" spans="1:27" x14ac:dyDescent="0.25">
      <c r="A7808"/>
      <c r="AA7808"/>
    </row>
    <row r="7809" spans="1:27" x14ac:dyDescent="0.25">
      <c r="A7809"/>
      <c r="AA7809"/>
    </row>
    <row r="7810" spans="1:27" x14ac:dyDescent="0.25">
      <c r="A7810"/>
      <c r="AA7810"/>
    </row>
    <row r="7811" spans="1:27" x14ac:dyDescent="0.25">
      <c r="A7811"/>
      <c r="AA7811"/>
    </row>
    <row r="7812" spans="1:27" x14ac:dyDescent="0.25">
      <c r="A7812"/>
      <c r="AA7812"/>
    </row>
    <row r="7813" spans="1:27" x14ac:dyDescent="0.25">
      <c r="A7813"/>
      <c r="AA7813"/>
    </row>
    <row r="7814" spans="1:27" x14ac:dyDescent="0.25">
      <c r="A7814"/>
      <c r="AA7814"/>
    </row>
    <row r="7815" spans="1:27" x14ac:dyDescent="0.25">
      <c r="A7815"/>
      <c r="AA7815"/>
    </row>
    <row r="7816" spans="1:27" x14ac:dyDescent="0.25">
      <c r="A7816"/>
      <c r="AA7816"/>
    </row>
    <row r="7817" spans="1:27" x14ac:dyDescent="0.25">
      <c r="A7817"/>
      <c r="AA7817"/>
    </row>
    <row r="7818" spans="1:27" x14ac:dyDescent="0.25">
      <c r="A7818"/>
      <c r="AA7818"/>
    </row>
    <row r="7819" spans="1:27" x14ac:dyDescent="0.25">
      <c r="A7819"/>
      <c r="AA7819"/>
    </row>
    <row r="7820" spans="1:27" x14ac:dyDescent="0.25">
      <c r="A7820"/>
      <c r="AA7820"/>
    </row>
    <row r="7821" spans="1:27" x14ac:dyDescent="0.25">
      <c r="A7821"/>
      <c r="AA7821"/>
    </row>
    <row r="7822" spans="1:27" x14ac:dyDescent="0.25">
      <c r="A7822"/>
      <c r="AA7822"/>
    </row>
    <row r="7823" spans="1:27" x14ac:dyDescent="0.25">
      <c r="A7823"/>
      <c r="AA7823"/>
    </row>
    <row r="7824" spans="1:27" x14ac:dyDescent="0.25">
      <c r="A7824"/>
      <c r="AA7824"/>
    </row>
    <row r="7825" spans="1:27" x14ac:dyDescent="0.25">
      <c r="A7825"/>
      <c r="AA7825"/>
    </row>
    <row r="7826" spans="1:27" x14ac:dyDescent="0.25">
      <c r="A7826"/>
      <c r="AA7826"/>
    </row>
    <row r="7827" spans="1:27" x14ac:dyDescent="0.25">
      <c r="A7827"/>
      <c r="AA7827"/>
    </row>
    <row r="7828" spans="1:27" x14ac:dyDescent="0.25">
      <c r="A7828"/>
      <c r="AA7828"/>
    </row>
    <row r="7829" spans="1:27" x14ac:dyDescent="0.25">
      <c r="A7829"/>
      <c r="AA7829"/>
    </row>
    <row r="7830" spans="1:27" x14ac:dyDescent="0.25">
      <c r="A7830"/>
      <c r="AA7830"/>
    </row>
    <row r="7831" spans="1:27" x14ac:dyDescent="0.25">
      <c r="A7831"/>
      <c r="AA7831"/>
    </row>
    <row r="7832" spans="1:27" x14ac:dyDescent="0.25">
      <c r="A7832"/>
      <c r="AA7832"/>
    </row>
    <row r="7833" spans="1:27" x14ac:dyDescent="0.25">
      <c r="A7833"/>
      <c r="AA7833"/>
    </row>
    <row r="7834" spans="1:27" x14ac:dyDescent="0.25">
      <c r="A7834"/>
      <c r="AA7834"/>
    </row>
    <row r="7835" spans="1:27" x14ac:dyDescent="0.25">
      <c r="A7835"/>
      <c r="AA7835"/>
    </row>
    <row r="7836" spans="1:27" x14ac:dyDescent="0.25">
      <c r="A7836"/>
      <c r="AA7836"/>
    </row>
    <row r="7837" spans="1:27" x14ac:dyDescent="0.25">
      <c r="A7837"/>
      <c r="AA7837"/>
    </row>
    <row r="7838" spans="1:27" x14ac:dyDescent="0.25">
      <c r="A7838"/>
      <c r="AA7838"/>
    </row>
    <row r="7839" spans="1:27" x14ac:dyDescent="0.25">
      <c r="A7839"/>
      <c r="AA7839"/>
    </row>
    <row r="7840" spans="1:27" x14ac:dyDescent="0.25">
      <c r="A7840"/>
      <c r="AA7840"/>
    </row>
    <row r="7841" spans="1:27" x14ac:dyDescent="0.25">
      <c r="A7841"/>
      <c r="AA7841"/>
    </row>
    <row r="7842" spans="1:27" x14ac:dyDescent="0.25">
      <c r="A7842"/>
      <c r="AA7842"/>
    </row>
    <row r="7843" spans="1:27" x14ac:dyDescent="0.25">
      <c r="A7843"/>
      <c r="AA7843"/>
    </row>
    <row r="7844" spans="1:27" x14ac:dyDescent="0.25">
      <c r="A7844"/>
      <c r="AA7844"/>
    </row>
    <row r="7845" spans="1:27" x14ac:dyDescent="0.25">
      <c r="A7845"/>
      <c r="AA7845"/>
    </row>
    <row r="7846" spans="1:27" x14ac:dyDescent="0.25">
      <c r="A7846"/>
      <c r="AA7846"/>
    </row>
    <row r="7847" spans="1:27" x14ac:dyDescent="0.25">
      <c r="A7847"/>
      <c r="AA7847"/>
    </row>
    <row r="7848" spans="1:27" x14ac:dyDescent="0.25">
      <c r="A7848"/>
      <c r="AA7848"/>
    </row>
    <row r="7849" spans="1:27" x14ac:dyDescent="0.25">
      <c r="A7849"/>
      <c r="AA7849"/>
    </row>
    <row r="7850" spans="1:27" x14ac:dyDescent="0.25">
      <c r="A7850"/>
      <c r="AA7850"/>
    </row>
    <row r="7851" spans="1:27" x14ac:dyDescent="0.25">
      <c r="A7851"/>
      <c r="AA7851"/>
    </row>
    <row r="7852" spans="1:27" x14ac:dyDescent="0.25">
      <c r="A7852"/>
      <c r="AA7852"/>
    </row>
    <row r="7853" spans="1:27" x14ac:dyDescent="0.25">
      <c r="A7853"/>
      <c r="AA7853"/>
    </row>
    <row r="7854" spans="1:27" x14ac:dyDescent="0.25">
      <c r="A7854"/>
      <c r="AA7854"/>
    </row>
    <row r="7855" spans="1:27" x14ac:dyDescent="0.25">
      <c r="A7855"/>
      <c r="AA7855"/>
    </row>
    <row r="7856" spans="1:27" x14ac:dyDescent="0.25">
      <c r="A7856"/>
      <c r="AA7856"/>
    </row>
    <row r="7857" spans="1:27" x14ac:dyDescent="0.25">
      <c r="A7857"/>
      <c r="AA7857"/>
    </row>
    <row r="7858" spans="1:27" x14ac:dyDescent="0.25">
      <c r="A7858"/>
      <c r="AA7858"/>
    </row>
    <row r="7859" spans="1:27" x14ac:dyDescent="0.25">
      <c r="A7859"/>
      <c r="AA7859"/>
    </row>
    <row r="7860" spans="1:27" x14ac:dyDescent="0.25">
      <c r="A7860"/>
      <c r="AA7860"/>
    </row>
    <row r="7861" spans="1:27" x14ac:dyDescent="0.25">
      <c r="A7861"/>
      <c r="AA7861"/>
    </row>
    <row r="7862" spans="1:27" x14ac:dyDescent="0.25">
      <c r="A7862"/>
      <c r="AA7862"/>
    </row>
    <row r="7863" spans="1:27" x14ac:dyDescent="0.25">
      <c r="A7863"/>
      <c r="AA7863"/>
    </row>
    <row r="7864" spans="1:27" x14ac:dyDescent="0.25">
      <c r="A7864"/>
      <c r="AA7864"/>
    </row>
    <row r="7865" spans="1:27" x14ac:dyDescent="0.25">
      <c r="A7865"/>
      <c r="AA7865"/>
    </row>
    <row r="7866" spans="1:27" x14ac:dyDescent="0.25">
      <c r="A7866"/>
      <c r="AA7866"/>
    </row>
    <row r="7867" spans="1:27" x14ac:dyDescent="0.25">
      <c r="A7867"/>
      <c r="AA7867"/>
    </row>
    <row r="7868" spans="1:27" x14ac:dyDescent="0.25">
      <c r="A7868"/>
      <c r="AA7868"/>
    </row>
    <row r="7869" spans="1:27" x14ac:dyDescent="0.25">
      <c r="A7869"/>
      <c r="AA7869"/>
    </row>
    <row r="7870" spans="1:27" x14ac:dyDescent="0.25">
      <c r="A7870"/>
      <c r="AA7870"/>
    </row>
    <row r="7871" spans="1:27" x14ac:dyDescent="0.25">
      <c r="A7871"/>
      <c r="AA7871"/>
    </row>
    <row r="7872" spans="1:27" x14ac:dyDescent="0.25">
      <c r="A7872"/>
      <c r="AA7872"/>
    </row>
    <row r="7873" spans="1:27" x14ac:dyDescent="0.25">
      <c r="A7873"/>
      <c r="AA7873"/>
    </row>
    <row r="7874" spans="1:27" x14ac:dyDescent="0.25">
      <c r="A7874"/>
      <c r="AA7874"/>
    </row>
    <row r="7875" spans="1:27" x14ac:dyDescent="0.25">
      <c r="A7875"/>
      <c r="AA7875"/>
    </row>
    <row r="7876" spans="1:27" x14ac:dyDescent="0.25">
      <c r="A7876"/>
      <c r="AA7876"/>
    </row>
    <row r="7877" spans="1:27" x14ac:dyDescent="0.25">
      <c r="A7877"/>
      <c r="AA7877"/>
    </row>
    <row r="7878" spans="1:27" x14ac:dyDescent="0.25">
      <c r="A7878"/>
      <c r="AA7878"/>
    </row>
    <row r="7879" spans="1:27" x14ac:dyDescent="0.25">
      <c r="A7879"/>
      <c r="AA7879"/>
    </row>
    <row r="7880" spans="1:27" x14ac:dyDescent="0.25">
      <c r="A7880"/>
      <c r="AA7880"/>
    </row>
    <row r="7881" spans="1:27" x14ac:dyDescent="0.25">
      <c r="A7881"/>
      <c r="AA7881"/>
    </row>
    <row r="7882" spans="1:27" x14ac:dyDescent="0.25">
      <c r="A7882"/>
      <c r="AA7882"/>
    </row>
    <row r="7883" spans="1:27" x14ac:dyDescent="0.25">
      <c r="A7883"/>
      <c r="AA7883"/>
    </row>
    <row r="7884" spans="1:27" x14ac:dyDescent="0.25">
      <c r="A7884"/>
      <c r="AA7884"/>
    </row>
    <row r="7885" spans="1:27" x14ac:dyDescent="0.25">
      <c r="A7885"/>
      <c r="AA7885"/>
    </row>
    <row r="7886" spans="1:27" x14ac:dyDescent="0.25">
      <c r="A7886"/>
      <c r="AA7886"/>
    </row>
    <row r="7887" spans="1:27" x14ac:dyDescent="0.25">
      <c r="A7887"/>
      <c r="AA7887"/>
    </row>
    <row r="7888" spans="1:27" x14ac:dyDescent="0.25">
      <c r="A7888"/>
      <c r="AA7888"/>
    </row>
    <row r="7889" spans="1:27" x14ac:dyDescent="0.25">
      <c r="A7889"/>
      <c r="AA7889"/>
    </row>
    <row r="7890" spans="1:27" x14ac:dyDescent="0.25">
      <c r="A7890"/>
      <c r="AA7890"/>
    </row>
    <row r="7891" spans="1:27" x14ac:dyDescent="0.25">
      <c r="A7891"/>
      <c r="AA7891"/>
    </row>
    <row r="7892" spans="1:27" x14ac:dyDescent="0.25">
      <c r="A7892"/>
      <c r="AA7892"/>
    </row>
    <row r="7893" spans="1:27" x14ac:dyDescent="0.25">
      <c r="A7893"/>
      <c r="AA7893"/>
    </row>
    <row r="7894" spans="1:27" x14ac:dyDescent="0.25">
      <c r="A7894"/>
      <c r="AA7894"/>
    </row>
    <row r="7895" spans="1:27" x14ac:dyDescent="0.25">
      <c r="A7895"/>
      <c r="AA7895"/>
    </row>
    <row r="7896" spans="1:27" x14ac:dyDescent="0.25">
      <c r="A7896"/>
      <c r="AA7896"/>
    </row>
    <row r="7897" spans="1:27" x14ac:dyDescent="0.25">
      <c r="A7897"/>
      <c r="AA7897"/>
    </row>
    <row r="7898" spans="1:27" x14ac:dyDescent="0.25">
      <c r="A7898"/>
      <c r="AA7898"/>
    </row>
    <row r="7899" spans="1:27" x14ac:dyDescent="0.25">
      <c r="A7899"/>
      <c r="AA7899"/>
    </row>
    <row r="7900" spans="1:27" x14ac:dyDescent="0.25">
      <c r="A7900"/>
      <c r="AA7900"/>
    </row>
    <row r="7901" spans="1:27" x14ac:dyDescent="0.25">
      <c r="A7901"/>
      <c r="AA7901"/>
    </row>
    <row r="7902" spans="1:27" x14ac:dyDescent="0.25">
      <c r="A7902"/>
      <c r="AA7902"/>
    </row>
    <row r="7903" spans="1:27" x14ac:dyDescent="0.25">
      <c r="A7903"/>
      <c r="AA7903"/>
    </row>
    <row r="7904" spans="1:27" x14ac:dyDescent="0.25">
      <c r="A7904"/>
      <c r="AA7904"/>
    </row>
    <row r="7905" spans="1:27" x14ac:dyDescent="0.25">
      <c r="A7905"/>
      <c r="AA7905"/>
    </row>
    <row r="7906" spans="1:27" x14ac:dyDescent="0.25">
      <c r="A7906"/>
      <c r="AA7906"/>
    </row>
    <row r="7907" spans="1:27" x14ac:dyDescent="0.25">
      <c r="A7907"/>
      <c r="AA7907"/>
    </row>
    <row r="7908" spans="1:27" x14ac:dyDescent="0.25">
      <c r="A7908"/>
      <c r="AA7908"/>
    </row>
    <row r="7909" spans="1:27" x14ac:dyDescent="0.25">
      <c r="A7909"/>
      <c r="AA7909"/>
    </row>
    <row r="7910" spans="1:27" x14ac:dyDescent="0.25">
      <c r="A7910"/>
      <c r="AA7910"/>
    </row>
    <row r="7911" spans="1:27" x14ac:dyDescent="0.25">
      <c r="A7911"/>
      <c r="AA7911"/>
    </row>
    <row r="7912" spans="1:27" x14ac:dyDescent="0.25">
      <c r="A7912"/>
      <c r="AA7912"/>
    </row>
    <row r="7913" spans="1:27" x14ac:dyDescent="0.25">
      <c r="A7913"/>
      <c r="AA7913"/>
    </row>
    <row r="7914" spans="1:27" x14ac:dyDescent="0.25">
      <c r="A7914"/>
      <c r="AA7914"/>
    </row>
    <row r="7915" spans="1:27" x14ac:dyDescent="0.25">
      <c r="A7915"/>
      <c r="AA7915"/>
    </row>
    <row r="7916" spans="1:27" x14ac:dyDescent="0.25">
      <c r="A7916"/>
      <c r="AA7916"/>
    </row>
    <row r="7917" spans="1:27" x14ac:dyDescent="0.25">
      <c r="A7917"/>
      <c r="AA7917"/>
    </row>
    <row r="7918" spans="1:27" x14ac:dyDescent="0.25">
      <c r="A7918"/>
      <c r="AA7918"/>
    </row>
    <row r="7919" spans="1:27" x14ac:dyDescent="0.25">
      <c r="A7919"/>
      <c r="AA7919"/>
    </row>
    <row r="7920" spans="1:27" x14ac:dyDescent="0.25">
      <c r="A7920"/>
      <c r="AA7920"/>
    </row>
    <row r="7921" spans="1:27" x14ac:dyDescent="0.25">
      <c r="A7921"/>
      <c r="AA7921"/>
    </row>
    <row r="7922" spans="1:27" x14ac:dyDescent="0.25">
      <c r="A7922"/>
      <c r="AA7922"/>
    </row>
    <row r="7923" spans="1:27" x14ac:dyDescent="0.25">
      <c r="A7923"/>
      <c r="AA7923"/>
    </row>
    <row r="7924" spans="1:27" x14ac:dyDescent="0.25">
      <c r="A7924"/>
      <c r="AA7924"/>
    </row>
    <row r="7925" spans="1:27" x14ac:dyDescent="0.25">
      <c r="A7925"/>
      <c r="AA7925"/>
    </row>
    <row r="7926" spans="1:27" x14ac:dyDescent="0.25">
      <c r="A7926"/>
      <c r="AA7926"/>
    </row>
    <row r="7927" spans="1:27" x14ac:dyDescent="0.25">
      <c r="A7927"/>
      <c r="AA7927"/>
    </row>
    <row r="7928" spans="1:27" x14ac:dyDescent="0.25">
      <c r="A7928"/>
      <c r="AA7928"/>
    </row>
    <row r="7929" spans="1:27" x14ac:dyDescent="0.25">
      <c r="A7929"/>
      <c r="AA7929"/>
    </row>
    <row r="7930" spans="1:27" x14ac:dyDescent="0.25">
      <c r="A7930"/>
      <c r="AA7930"/>
    </row>
    <row r="7931" spans="1:27" x14ac:dyDescent="0.25">
      <c r="A7931"/>
      <c r="AA7931"/>
    </row>
    <row r="7932" spans="1:27" x14ac:dyDescent="0.25">
      <c r="A7932"/>
      <c r="AA7932"/>
    </row>
    <row r="7933" spans="1:27" x14ac:dyDescent="0.25">
      <c r="A7933"/>
      <c r="AA7933"/>
    </row>
    <row r="7934" spans="1:27" x14ac:dyDescent="0.25">
      <c r="A7934"/>
      <c r="AA7934"/>
    </row>
    <row r="7935" spans="1:27" x14ac:dyDescent="0.25">
      <c r="A7935"/>
      <c r="AA7935"/>
    </row>
    <row r="7936" spans="1:27" x14ac:dyDescent="0.25">
      <c r="A7936"/>
      <c r="AA7936"/>
    </row>
    <row r="7937" spans="1:27" x14ac:dyDescent="0.25">
      <c r="A7937"/>
      <c r="AA7937"/>
    </row>
    <row r="7938" spans="1:27" x14ac:dyDescent="0.25">
      <c r="A7938"/>
      <c r="AA7938"/>
    </row>
    <row r="7939" spans="1:27" x14ac:dyDescent="0.25">
      <c r="A7939"/>
      <c r="AA7939"/>
    </row>
    <row r="7940" spans="1:27" x14ac:dyDescent="0.25">
      <c r="A7940"/>
      <c r="AA7940"/>
    </row>
    <row r="7941" spans="1:27" x14ac:dyDescent="0.25">
      <c r="A7941"/>
      <c r="AA7941"/>
    </row>
    <row r="7942" spans="1:27" x14ac:dyDescent="0.25">
      <c r="A7942"/>
      <c r="AA7942"/>
    </row>
    <row r="7943" spans="1:27" x14ac:dyDescent="0.25">
      <c r="A7943"/>
      <c r="AA7943"/>
    </row>
    <row r="7944" spans="1:27" x14ac:dyDescent="0.25">
      <c r="A7944"/>
      <c r="AA7944"/>
    </row>
    <row r="7945" spans="1:27" x14ac:dyDescent="0.25">
      <c r="A7945"/>
      <c r="AA7945"/>
    </row>
    <row r="7946" spans="1:27" x14ac:dyDescent="0.25">
      <c r="A7946"/>
      <c r="AA7946"/>
    </row>
    <row r="7947" spans="1:27" x14ac:dyDescent="0.25">
      <c r="A7947"/>
      <c r="AA7947"/>
    </row>
    <row r="7948" spans="1:27" x14ac:dyDescent="0.25">
      <c r="A7948"/>
      <c r="AA7948"/>
    </row>
    <row r="7949" spans="1:27" x14ac:dyDescent="0.25">
      <c r="A7949"/>
      <c r="AA7949"/>
    </row>
    <row r="7950" spans="1:27" x14ac:dyDescent="0.25">
      <c r="A7950"/>
      <c r="AA7950"/>
    </row>
    <row r="7951" spans="1:27" x14ac:dyDescent="0.25">
      <c r="A7951"/>
      <c r="AA7951"/>
    </row>
    <row r="7952" spans="1:27" x14ac:dyDescent="0.25">
      <c r="A7952"/>
      <c r="AA7952"/>
    </row>
    <row r="7953" spans="1:27" x14ac:dyDescent="0.25">
      <c r="A7953"/>
      <c r="AA7953"/>
    </row>
    <row r="7954" spans="1:27" x14ac:dyDescent="0.25">
      <c r="A7954"/>
      <c r="AA7954"/>
    </row>
    <row r="7955" spans="1:27" x14ac:dyDescent="0.25">
      <c r="A7955"/>
      <c r="AA7955"/>
    </row>
    <row r="7956" spans="1:27" x14ac:dyDescent="0.25">
      <c r="A7956"/>
      <c r="AA7956"/>
    </row>
    <row r="7957" spans="1:27" x14ac:dyDescent="0.25">
      <c r="A7957"/>
      <c r="AA7957"/>
    </row>
    <row r="7958" spans="1:27" x14ac:dyDescent="0.25">
      <c r="A7958"/>
      <c r="AA7958"/>
    </row>
    <row r="7959" spans="1:27" x14ac:dyDescent="0.25">
      <c r="A7959"/>
      <c r="AA7959"/>
    </row>
    <row r="7960" spans="1:27" x14ac:dyDescent="0.25">
      <c r="A7960"/>
      <c r="AA7960"/>
    </row>
    <row r="7961" spans="1:27" x14ac:dyDescent="0.25">
      <c r="A7961"/>
      <c r="AA7961"/>
    </row>
    <row r="7962" spans="1:27" x14ac:dyDescent="0.25">
      <c r="A7962"/>
      <c r="AA7962"/>
    </row>
    <row r="7963" spans="1:27" x14ac:dyDescent="0.25">
      <c r="A7963"/>
      <c r="AA7963"/>
    </row>
    <row r="7964" spans="1:27" x14ac:dyDescent="0.25">
      <c r="A7964"/>
      <c r="AA7964"/>
    </row>
    <row r="7965" spans="1:27" x14ac:dyDescent="0.25">
      <c r="A7965"/>
      <c r="AA7965"/>
    </row>
    <row r="7966" spans="1:27" x14ac:dyDescent="0.25">
      <c r="A7966"/>
      <c r="AA7966"/>
    </row>
    <row r="7967" spans="1:27" x14ac:dyDescent="0.25">
      <c r="A7967"/>
      <c r="AA7967"/>
    </row>
    <row r="7968" spans="1:27" x14ac:dyDescent="0.25">
      <c r="A7968"/>
      <c r="AA7968"/>
    </row>
    <row r="7969" spans="1:27" x14ac:dyDescent="0.25">
      <c r="A7969"/>
      <c r="AA7969"/>
    </row>
    <row r="7970" spans="1:27" x14ac:dyDescent="0.25">
      <c r="A7970"/>
      <c r="AA7970"/>
    </row>
    <row r="7971" spans="1:27" x14ac:dyDescent="0.25">
      <c r="A7971"/>
      <c r="AA7971"/>
    </row>
    <row r="7972" spans="1:27" x14ac:dyDescent="0.25">
      <c r="A7972"/>
      <c r="AA7972"/>
    </row>
    <row r="7973" spans="1:27" x14ac:dyDescent="0.25">
      <c r="A7973"/>
      <c r="AA7973"/>
    </row>
    <row r="7974" spans="1:27" x14ac:dyDescent="0.25">
      <c r="A7974"/>
      <c r="AA7974"/>
    </row>
    <row r="7975" spans="1:27" x14ac:dyDescent="0.25">
      <c r="A7975"/>
      <c r="AA7975"/>
    </row>
    <row r="7976" spans="1:27" x14ac:dyDescent="0.25">
      <c r="A7976"/>
      <c r="AA7976"/>
    </row>
    <row r="7977" spans="1:27" x14ac:dyDescent="0.25">
      <c r="A7977"/>
      <c r="AA7977"/>
    </row>
    <row r="7978" spans="1:27" x14ac:dyDescent="0.25">
      <c r="A7978"/>
      <c r="AA7978"/>
    </row>
    <row r="7979" spans="1:27" x14ac:dyDescent="0.25">
      <c r="A7979"/>
      <c r="AA7979"/>
    </row>
    <row r="7980" spans="1:27" x14ac:dyDescent="0.25">
      <c r="A7980"/>
      <c r="AA7980"/>
    </row>
    <row r="7981" spans="1:27" x14ac:dyDescent="0.25">
      <c r="A7981"/>
      <c r="AA7981"/>
    </row>
    <row r="7982" spans="1:27" x14ac:dyDescent="0.25">
      <c r="A7982"/>
      <c r="AA7982"/>
    </row>
    <row r="7983" spans="1:27" x14ac:dyDescent="0.25">
      <c r="A7983"/>
      <c r="AA7983"/>
    </row>
    <row r="7984" spans="1:27" x14ac:dyDescent="0.25">
      <c r="A7984"/>
      <c r="AA7984"/>
    </row>
    <row r="7985" spans="1:27" x14ac:dyDescent="0.25">
      <c r="A7985"/>
      <c r="AA7985"/>
    </row>
    <row r="7986" spans="1:27" x14ac:dyDescent="0.25">
      <c r="A7986"/>
      <c r="AA7986"/>
    </row>
    <row r="7987" spans="1:27" x14ac:dyDescent="0.25">
      <c r="A7987"/>
      <c r="AA7987"/>
    </row>
    <row r="7988" spans="1:27" x14ac:dyDescent="0.25">
      <c r="A7988"/>
      <c r="AA7988"/>
    </row>
    <row r="7989" spans="1:27" x14ac:dyDescent="0.25">
      <c r="A7989"/>
      <c r="AA7989"/>
    </row>
    <row r="7990" spans="1:27" x14ac:dyDescent="0.25">
      <c r="A7990"/>
      <c r="AA7990"/>
    </row>
    <row r="7991" spans="1:27" x14ac:dyDescent="0.25">
      <c r="A7991"/>
      <c r="AA7991"/>
    </row>
    <row r="7992" spans="1:27" x14ac:dyDescent="0.25">
      <c r="A7992"/>
      <c r="AA7992"/>
    </row>
    <row r="7993" spans="1:27" x14ac:dyDescent="0.25">
      <c r="A7993"/>
      <c r="AA7993"/>
    </row>
    <row r="7994" spans="1:27" x14ac:dyDescent="0.25">
      <c r="A7994"/>
      <c r="AA7994"/>
    </row>
    <row r="7995" spans="1:27" x14ac:dyDescent="0.25">
      <c r="A7995"/>
      <c r="AA7995"/>
    </row>
    <row r="7996" spans="1:27" x14ac:dyDescent="0.25">
      <c r="A7996"/>
      <c r="AA7996"/>
    </row>
    <row r="7997" spans="1:27" x14ac:dyDescent="0.25">
      <c r="A7997"/>
      <c r="AA7997"/>
    </row>
    <row r="7998" spans="1:27" x14ac:dyDescent="0.25">
      <c r="A7998"/>
      <c r="AA7998"/>
    </row>
    <row r="7999" spans="1:27" x14ac:dyDescent="0.25">
      <c r="A7999"/>
      <c r="AA7999"/>
    </row>
    <row r="8000" spans="1:27" x14ac:dyDescent="0.25">
      <c r="A8000"/>
      <c r="AA8000"/>
    </row>
    <row r="8001" spans="1:27" x14ac:dyDescent="0.25">
      <c r="A8001"/>
      <c r="AA8001"/>
    </row>
    <row r="8002" spans="1:27" x14ac:dyDescent="0.25">
      <c r="A8002"/>
      <c r="AA8002"/>
    </row>
    <row r="8003" spans="1:27" x14ac:dyDescent="0.25">
      <c r="A8003"/>
      <c r="AA8003"/>
    </row>
    <row r="8004" spans="1:27" x14ac:dyDescent="0.25">
      <c r="A8004"/>
      <c r="AA8004"/>
    </row>
    <row r="8005" spans="1:27" x14ac:dyDescent="0.25">
      <c r="A8005"/>
      <c r="AA8005"/>
    </row>
    <row r="8006" spans="1:27" x14ac:dyDescent="0.25">
      <c r="A8006"/>
      <c r="AA8006"/>
    </row>
    <row r="8007" spans="1:27" x14ac:dyDescent="0.25">
      <c r="A8007"/>
      <c r="AA8007"/>
    </row>
    <row r="8008" spans="1:27" x14ac:dyDescent="0.25">
      <c r="A8008"/>
      <c r="AA8008"/>
    </row>
    <row r="8009" spans="1:27" x14ac:dyDescent="0.25">
      <c r="A8009"/>
      <c r="AA8009"/>
    </row>
    <row r="8010" spans="1:27" x14ac:dyDescent="0.25">
      <c r="A8010"/>
      <c r="AA8010"/>
    </row>
    <row r="8011" spans="1:27" x14ac:dyDescent="0.25">
      <c r="A8011"/>
      <c r="AA8011"/>
    </row>
    <row r="8012" spans="1:27" x14ac:dyDescent="0.25">
      <c r="A8012"/>
      <c r="AA8012"/>
    </row>
    <row r="8013" spans="1:27" x14ac:dyDescent="0.25">
      <c r="A8013"/>
      <c r="AA8013"/>
    </row>
    <row r="8014" spans="1:27" x14ac:dyDescent="0.25">
      <c r="A8014"/>
      <c r="AA8014"/>
    </row>
    <row r="8015" spans="1:27" x14ac:dyDescent="0.25">
      <c r="A8015"/>
      <c r="AA8015"/>
    </row>
    <row r="8016" spans="1:27" x14ac:dyDescent="0.25">
      <c r="A8016"/>
      <c r="AA8016"/>
    </row>
    <row r="8017" spans="1:27" x14ac:dyDescent="0.25">
      <c r="A8017"/>
      <c r="AA8017"/>
    </row>
    <row r="8018" spans="1:27" x14ac:dyDescent="0.25">
      <c r="A8018"/>
      <c r="AA8018"/>
    </row>
    <row r="8019" spans="1:27" x14ac:dyDescent="0.25">
      <c r="A8019"/>
      <c r="AA8019"/>
    </row>
    <row r="8020" spans="1:27" x14ac:dyDescent="0.25">
      <c r="A8020"/>
      <c r="AA8020"/>
    </row>
    <row r="8021" spans="1:27" x14ac:dyDescent="0.25">
      <c r="A8021"/>
      <c r="AA8021"/>
    </row>
    <row r="8022" spans="1:27" x14ac:dyDescent="0.25">
      <c r="A8022"/>
      <c r="AA8022"/>
    </row>
    <row r="8023" spans="1:27" x14ac:dyDescent="0.25">
      <c r="A8023"/>
      <c r="AA8023"/>
    </row>
    <row r="8024" spans="1:27" x14ac:dyDescent="0.25">
      <c r="A8024"/>
      <c r="AA8024"/>
    </row>
    <row r="8025" spans="1:27" x14ac:dyDescent="0.25">
      <c r="A8025"/>
      <c r="AA8025"/>
    </row>
    <row r="8026" spans="1:27" x14ac:dyDescent="0.25">
      <c r="A8026"/>
      <c r="AA8026"/>
    </row>
    <row r="8027" spans="1:27" x14ac:dyDescent="0.25">
      <c r="A8027"/>
      <c r="AA8027"/>
    </row>
    <row r="8028" spans="1:27" x14ac:dyDescent="0.25">
      <c r="A8028"/>
      <c r="AA8028"/>
    </row>
    <row r="8029" spans="1:27" x14ac:dyDescent="0.25">
      <c r="A8029"/>
      <c r="AA8029"/>
    </row>
    <row r="8030" spans="1:27" x14ac:dyDescent="0.25">
      <c r="A8030"/>
      <c r="AA8030"/>
    </row>
    <row r="8031" spans="1:27" x14ac:dyDescent="0.25">
      <c r="A8031"/>
      <c r="AA8031"/>
    </row>
    <row r="8032" spans="1:27" x14ac:dyDescent="0.25">
      <c r="A8032"/>
      <c r="AA8032"/>
    </row>
    <row r="8033" spans="1:27" x14ac:dyDescent="0.25">
      <c r="A8033"/>
      <c r="AA8033"/>
    </row>
    <row r="8034" spans="1:27" x14ac:dyDescent="0.25">
      <c r="A8034"/>
      <c r="AA8034"/>
    </row>
    <row r="8035" spans="1:27" x14ac:dyDescent="0.25">
      <c r="A8035"/>
      <c r="AA8035"/>
    </row>
    <row r="8036" spans="1:27" x14ac:dyDescent="0.25">
      <c r="A8036"/>
      <c r="AA8036"/>
    </row>
    <row r="8037" spans="1:27" x14ac:dyDescent="0.25">
      <c r="A8037"/>
      <c r="AA8037"/>
    </row>
    <row r="8038" spans="1:27" x14ac:dyDescent="0.25">
      <c r="A8038"/>
      <c r="AA8038"/>
    </row>
    <row r="8039" spans="1:27" x14ac:dyDescent="0.25">
      <c r="A8039"/>
      <c r="AA8039"/>
    </row>
    <row r="8040" spans="1:27" x14ac:dyDescent="0.25">
      <c r="A8040"/>
      <c r="AA8040"/>
    </row>
    <row r="8041" spans="1:27" x14ac:dyDescent="0.25">
      <c r="A8041"/>
      <c r="AA8041"/>
    </row>
    <row r="8042" spans="1:27" x14ac:dyDescent="0.25">
      <c r="A8042"/>
      <c r="AA8042"/>
    </row>
    <row r="8043" spans="1:27" x14ac:dyDescent="0.25">
      <c r="A8043"/>
      <c r="AA8043"/>
    </row>
    <row r="8044" spans="1:27" x14ac:dyDescent="0.25">
      <c r="A8044"/>
      <c r="AA8044"/>
    </row>
    <row r="8045" spans="1:27" x14ac:dyDescent="0.25">
      <c r="A8045"/>
      <c r="AA8045"/>
    </row>
    <row r="8046" spans="1:27" x14ac:dyDescent="0.25">
      <c r="A8046"/>
      <c r="AA8046"/>
    </row>
    <row r="8047" spans="1:27" x14ac:dyDescent="0.25">
      <c r="A8047"/>
      <c r="AA8047"/>
    </row>
    <row r="8048" spans="1:27" x14ac:dyDescent="0.25">
      <c r="A8048"/>
      <c r="AA8048"/>
    </row>
    <row r="8049" spans="1:27" x14ac:dyDescent="0.25">
      <c r="A8049"/>
      <c r="AA8049"/>
    </row>
    <row r="8050" spans="1:27" x14ac:dyDescent="0.25">
      <c r="A8050"/>
      <c r="AA8050"/>
    </row>
    <row r="8051" spans="1:27" x14ac:dyDescent="0.25">
      <c r="A8051"/>
      <c r="AA8051"/>
    </row>
    <row r="8052" spans="1:27" x14ac:dyDescent="0.25">
      <c r="A8052"/>
      <c r="AA8052"/>
    </row>
    <row r="8053" spans="1:27" x14ac:dyDescent="0.25">
      <c r="A8053"/>
      <c r="AA8053"/>
    </row>
    <row r="8054" spans="1:27" x14ac:dyDescent="0.25">
      <c r="A8054"/>
      <c r="AA8054"/>
    </row>
    <row r="8055" spans="1:27" x14ac:dyDescent="0.25">
      <c r="A8055"/>
      <c r="AA8055"/>
    </row>
    <row r="8056" spans="1:27" x14ac:dyDescent="0.25">
      <c r="A8056"/>
      <c r="AA8056"/>
    </row>
    <row r="8057" spans="1:27" x14ac:dyDescent="0.25">
      <c r="A8057"/>
      <c r="AA8057"/>
    </row>
    <row r="8058" spans="1:27" x14ac:dyDescent="0.25">
      <c r="A8058"/>
      <c r="AA8058"/>
    </row>
    <row r="8059" spans="1:27" x14ac:dyDescent="0.25">
      <c r="A8059"/>
      <c r="AA8059"/>
    </row>
    <row r="8060" spans="1:27" x14ac:dyDescent="0.25">
      <c r="A8060"/>
      <c r="AA8060"/>
    </row>
    <row r="8061" spans="1:27" x14ac:dyDescent="0.25">
      <c r="A8061"/>
      <c r="AA8061"/>
    </row>
    <row r="8062" spans="1:27" x14ac:dyDescent="0.25">
      <c r="A8062"/>
      <c r="AA8062"/>
    </row>
    <row r="8063" spans="1:27" x14ac:dyDescent="0.25">
      <c r="A8063"/>
      <c r="AA8063"/>
    </row>
    <row r="8064" spans="1:27" x14ac:dyDescent="0.25">
      <c r="A8064"/>
      <c r="AA8064"/>
    </row>
    <row r="8065" spans="1:27" x14ac:dyDescent="0.25">
      <c r="A8065"/>
      <c r="AA8065"/>
    </row>
    <row r="8066" spans="1:27" x14ac:dyDescent="0.25">
      <c r="A8066"/>
      <c r="AA8066"/>
    </row>
    <row r="8067" spans="1:27" x14ac:dyDescent="0.25">
      <c r="A8067"/>
      <c r="AA8067"/>
    </row>
    <row r="8068" spans="1:27" x14ac:dyDescent="0.25">
      <c r="A8068"/>
      <c r="AA8068"/>
    </row>
    <row r="8069" spans="1:27" x14ac:dyDescent="0.25">
      <c r="A8069"/>
      <c r="AA8069"/>
    </row>
    <row r="8070" spans="1:27" x14ac:dyDescent="0.25">
      <c r="A8070"/>
      <c r="AA8070"/>
    </row>
    <row r="8071" spans="1:27" x14ac:dyDescent="0.25">
      <c r="A8071"/>
      <c r="AA8071"/>
    </row>
    <row r="8072" spans="1:27" x14ac:dyDescent="0.25">
      <c r="A8072"/>
      <c r="AA8072"/>
    </row>
    <row r="8073" spans="1:27" x14ac:dyDescent="0.25">
      <c r="A8073"/>
      <c r="AA8073"/>
    </row>
    <row r="8074" spans="1:27" x14ac:dyDescent="0.25">
      <c r="A8074"/>
      <c r="AA8074"/>
    </row>
    <row r="8075" spans="1:27" x14ac:dyDescent="0.25">
      <c r="A8075"/>
      <c r="AA8075"/>
    </row>
    <row r="8076" spans="1:27" x14ac:dyDescent="0.25">
      <c r="A8076"/>
      <c r="AA8076"/>
    </row>
    <row r="8077" spans="1:27" x14ac:dyDescent="0.25">
      <c r="A8077"/>
      <c r="AA8077"/>
    </row>
    <row r="8078" spans="1:27" x14ac:dyDescent="0.25">
      <c r="A8078"/>
      <c r="AA8078"/>
    </row>
    <row r="8079" spans="1:27" x14ac:dyDescent="0.25">
      <c r="A8079"/>
      <c r="AA8079"/>
    </row>
    <row r="8080" spans="1:27" x14ac:dyDescent="0.25">
      <c r="A8080"/>
      <c r="AA8080"/>
    </row>
    <row r="8081" spans="1:27" x14ac:dyDescent="0.25">
      <c r="A8081"/>
      <c r="AA8081"/>
    </row>
    <row r="8082" spans="1:27" x14ac:dyDescent="0.25">
      <c r="A8082"/>
      <c r="AA8082"/>
    </row>
    <row r="8083" spans="1:27" x14ac:dyDescent="0.25">
      <c r="A8083"/>
      <c r="AA8083"/>
    </row>
    <row r="8084" spans="1:27" x14ac:dyDescent="0.25">
      <c r="A8084"/>
      <c r="AA8084"/>
    </row>
    <row r="8085" spans="1:27" x14ac:dyDescent="0.25">
      <c r="A8085"/>
      <c r="AA8085"/>
    </row>
    <row r="8086" spans="1:27" x14ac:dyDescent="0.25">
      <c r="A8086"/>
      <c r="AA8086"/>
    </row>
    <row r="8087" spans="1:27" x14ac:dyDescent="0.25">
      <c r="A8087"/>
      <c r="AA8087"/>
    </row>
    <row r="8088" spans="1:27" x14ac:dyDescent="0.25">
      <c r="A8088"/>
      <c r="AA8088"/>
    </row>
    <row r="8089" spans="1:27" x14ac:dyDescent="0.25">
      <c r="A8089"/>
      <c r="AA8089"/>
    </row>
    <row r="8090" spans="1:27" x14ac:dyDescent="0.25">
      <c r="A8090"/>
      <c r="AA8090"/>
    </row>
    <row r="8091" spans="1:27" x14ac:dyDescent="0.25">
      <c r="A8091"/>
      <c r="AA8091"/>
    </row>
    <row r="8092" spans="1:27" x14ac:dyDescent="0.25">
      <c r="A8092"/>
      <c r="AA8092"/>
    </row>
    <row r="8093" spans="1:27" x14ac:dyDescent="0.25">
      <c r="A8093"/>
      <c r="AA8093"/>
    </row>
    <row r="8094" spans="1:27" x14ac:dyDescent="0.25">
      <c r="A8094"/>
      <c r="AA8094"/>
    </row>
    <row r="8095" spans="1:27" x14ac:dyDescent="0.25">
      <c r="A8095"/>
      <c r="AA8095"/>
    </row>
    <row r="8096" spans="1:27" x14ac:dyDescent="0.25">
      <c r="A8096"/>
      <c r="AA8096"/>
    </row>
    <row r="8097" spans="1:27" x14ac:dyDescent="0.25">
      <c r="A8097"/>
      <c r="AA8097"/>
    </row>
    <row r="8098" spans="1:27" x14ac:dyDescent="0.25">
      <c r="A8098"/>
      <c r="AA8098"/>
    </row>
    <row r="8099" spans="1:27" x14ac:dyDescent="0.25">
      <c r="A8099"/>
      <c r="AA8099"/>
    </row>
    <row r="8100" spans="1:27" x14ac:dyDescent="0.25">
      <c r="A8100"/>
      <c r="AA8100"/>
    </row>
    <row r="8101" spans="1:27" x14ac:dyDescent="0.25">
      <c r="A8101"/>
      <c r="AA8101"/>
    </row>
    <row r="8102" spans="1:27" x14ac:dyDescent="0.25">
      <c r="A8102"/>
      <c r="AA8102"/>
    </row>
    <row r="8103" spans="1:27" x14ac:dyDescent="0.25">
      <c r="A8103"/>
      <c r="AA8103"/>
    </row>
    <row r="8104" spans="1:27" x14ac:dyDescent="0.25">
      <c r="A8104"/>
      <c r="AA8104"/>
    </row>
    <row r="8105" spans="1:27" x14ac:dyDescent="0.25">
      <c r="A8105"/>
      <c r="AA8105"/>
    </row>
    <row r="8106" spans="1:27" x14ac:dyDescent="0.25">
      <c r="A8106"/>
      <c r="AA8106"/>
    </row>
    <row r="8107" spans="1:27" x14ac:dyDescent="0.25">
      <c r="A8107"/>
      <c r="AA8107"/>
    </row>
    <row r="8108" spans="1:27" x14ac:dyDescent="0.25">
      <c r="A8108"/>
      <c r="AA8108"/>
    </row>
    <row r="8109" spans="1:27" x14ac:dyDescent="0.25">
      <c r="A8109"/>
      <c r="AA8109"/>
    </row>
    <row r="8110" spans="1:27" x14ac:dyDescent="0.25">
      <c r="A8110"/>
      <c r="AA8110"/>
    </row>
    <row r="8111" spans="1:27" x14ac:dyDescent="0.25">
      <c r="A8111"/>
      <c r="AA8111"/>
    </row>
    <row r="8112" spans="1:27" x14ac:dyDescent="0.25">
      <c r="A8112"/>
      <c r="AA8112"/>
    </row>
    <row r="8113" spans="1:27" x14ac:dyDescent="0.25">
      <c r="A8113"/>
      <c r="AA8113"/>
    </row>
    <row r="8114" spans="1:27" x14ac:dyDescent="0.25">
      <c r="A8114"/>
      <c r="AA8114"/>
    </row>
    <row r="8115" spans="1:27" x14ac:dyDescent="0.25">
      <c r="A8115"/>
      <c r="AA8115"/>
    </row>
    <row r="8116" spans="1:27" x14ac:dyDescent="0.25">
      <c r="A8116"/>
      <c r="AA8116"/>
    </row>
    <row r="8117" spans="1:27" x14ac:dyDescent="0.25">
      <c r="A8117"/>
      <c r="AA8117"/>
    </row>
    <row r="8118" spans="1:27" x14ac:dyDescent="0.25">
      <c r="A8118"/>
      <c r="AA8118"/>
    </row>
    <row r="8119" spans="1:27" x14ac:dyDescent="0.25">
      <c r="A8119"/>
      <c r="AA8119"/>
    </row>
    <row r="8120" spans="1:27" x14ac:dyDescent="0.25">
      <c r="A8120"/>
      <c r="AA8120"/>
    </row>
    <row r="8121" spans="1:27" x14ac:dyDescent="0.25">
      <c r="A8121"/>
      <c r="AA8121"/>
    </row>
    <row r="8122" spans="1:27" x14ac:dyDescent="0.25">
      <c r="A8122"/>
      <c r="AA8122"/>
    </row>
    <row r="8123" spans="1:27" x14ac:dyDescent="0.25">
      <c r="A8123"/>
      <c r="AA8123"/>
    </row>
    <row r="8124" spans="1:27" x14ac:dyDescent="0.25">
      <c r="A8124"/>
      <c r="AA8124"/>
    </row>
    <row r="8125" spans="1:27" x14ac:dyDescent="0.25">
      <c r="A8125"/>
      <c r="AA8125"/>
    </row>
    <row r="8126" spans="1:27" x14ac:dyDescent="0.25">
      <c r="A8126"/>
      <c r="AA8126"/>
    </row>
    <row r="8127" spans="1:27" x14ac:dyDescent="0.25">
      <c r="A8127"/>
      <c r="AA8127"/>
    </row>
    <row r="8128" spans="1:27" x14ac:dyDescent="0.25">
      <c r="A8128"/>
      <c r="AA8128"/>
    </row>
    <row r="8129" spans="1:27" x14ac:dyDescent="0.25">
      <c r="A8129"/>
      <c r="AA8129"/>
    </row>
    <row r="8130" spans="1:27" x14ac:dyDescent="0.25">
      <c r="A8130"/>
      <c r="AA8130"/>
    </row>
    <row r="8131" spans="1:27" x14ac:dyDescent="0.25">
      <c r="A8131"/>
      <c r="AA8131"/>
    </row>
    <row r="8132" spans="1:27" x14ac:dyDescent="0.25">
      <c r="A8132"/>
      <c r="AA8132"/>
    </row>
    <row r="8133" spans="1:27" x14ac:dyDescent="0.25">
      <c r="A8133"/>
      <c r="AA8133"/>
    </row>
    <row r="8134" spans="1:27" x14ac:dyDescent="0.25">
      <c r="A8134"/>
      <c r="AA8134"/>
    </row>
    <row r="8135" spans="1:27" x14ac:dyDescent="0.25">
      <c r="A8135"/>
      <c r="AA8135"/>
    </row>
    <row r="8136" spans="1:27" x14ac:dyDescent="0.25">
      <c r="A8136"/>
      <c r="AA8136"/>
    </row>
    <row r="8137" spans="1:27" x14ac:dyDescent="0.25">
      <c r="A8137"/>
      <c r="AA8137"/>
    </row>
    <row r="8138" spans="1:27" x14ac:dyDescent="0.25">
      <c r="A8138"/>
      <c r="AA8138"/>
    </row>
    <row r="8139" spans="1:27" x14ac:dyDescent="0.25">
      <c r="A8139"/>
      <c r="AA8139"/>
    </row>
    <row r="8140" spans="1:27" x14ac:dyDescent="0.25">
      <c r="A8140"/>
      <c r="AA8140"/>
    </row>
    <row r="8141" spans="1:27" x14ac:dyDescent="0.25">
      <c r="A8141"/>
      <c r="AA8141"/>
    </row>
    <row r="8142" spans="1:27" x14ac:dyDescent="0.25">
      <c r="A8142"/>
      <c r="AA8142"/>
    </row>
    <row r="8143" spans="1:27" x14ac:dyDescent="0.25">
      <c r="A8143"/>
      <c r="AA8143"/>
    </row>
    <row r="8144" spans="1:27" x14ac:dyDescent="0.25">
      <c r="A8144"/>
      <c r="AA8144"/>
    </row>
    <row r="8145" spans="1:27" x14ac:dyDescent="0.25">
      <c r="A8145"/>
      <c r="AA8145"/>
    </row>
    <row r="8146" spans="1:27" x14ac:dyDescent="0.25">
      <c r="A8146"/>
      <c r="AA8146"/>
    </row>
    <row r="8147" spans="1:27" x14ac:dyDescent="0.25">
      <c r="A8147"/>
      <c r="AA8147"/>
    </row>
    <row r="8148" spans="1:27" x14ac:dyDescent="0.25">
      <c r="A8148"/>
      <c r="AA8148"/>
    </row>
    <row r="8149" spans="1:27" x14ac:dyDescent="0.25">
      <c r="A8149"/>
      <c r="AA8149"/>
    </row>
    <row r="8150" spans="1:27" x14ac:dyDescent="0.25">
      <c r="A8150"/>
      <c r="AA8150"/>
    </row>
    <row r="8151" spans="1:27" x14ac:dyDescent="0.25">
      <c r="A8151"/>
      <c r="AA8151"/>
    </row>
    <row r="8152" spans="1:27" x14ac:dyDescent="0.25">
      <c r="A8152"/>
      <c r="AA8152"/>
    </row>
    <row r="8153" spans="1:27" x14ac:dyDescent="0.25">
      <c r="A8153"/>
      <c r="AA8153"/>
    </row>
    <row r="8154" spans="1:27" x14ac:dyDescent="0.25">
      <c r="A8154"/>
      <c r="AA8154"/>
    </row>
    <row r="8155" spans="1:27" x14ac:dyDescent="0.25">
      <c r="A8155"/>
      <c r="AA8155"/>
    </row>
    <row r="8156" spans="1:27" x14ac:dyDescent="0.25">
      <c r="A8156"/>
      <c r="AA8156"/>
    </row>
    <row r="8157" spans="1:27" x14ac:dyDescent="0.25">
      <c r="A8157"/>
      <c r="AA8157"/>
    </row>
    <row r="8158" spans="1:27" x14ac:dyDescent="0.25">
      <c r="A8158"/>
      <c r="AA8158"/>
    </row>
    <row r="8159" spans="1:27" x14ac:dyDescent="0.25">
      <c r="A8159"/>
      <c r="AA8159"/>
    </row>
    <row r="8160" spans="1:27" x14ac:dyDescent="0.25">
      <c r="A8160"/>
      <c r="AA8160"/>
    </row>
    <row r="8161" spans="1:27" x14ac:dyDescent="0.25">
      <c r="A8161"/>
      <c r="AA8161"/>
    </row>
    <row r="8162" spans="1:27" x14ac:dyDescent="0.25">
      <c r="A8162"/>
      <c r="AA8162"/>
    </row>
    <row r="8163" spans="1:27" x14ac:dyDescent="0.25">
      <c r="A8163"/>
      <c r="AA8163"/>
    </row>
    <row r="8164" spans="1:27" x14ac:dyDescent="0.25">
      <c r="A8164"/>
      <c r="AA8164"/>
    </row>
    <row r="8165" spans="1:27" x14ac:dyDescent="0.25">
      <c r="A8165"/>
      <c r="AA8165"/>
    </row>
    <row r="8166" spans="1:27" x14ac:dyDescent="0.25">
      <c r="A8166"/>
      <c r="AA8166"/>
    </row>
    <row r="8167" spans="1:27" x14ac:dyDescent="0.25">
      <c r="A8167"/>
      <c r="AA8167"/>
    </row>
    <row r="8168" spans="1:27" x14ac:dyDescent="0.25">
      <c r="A8168"/>
      <c r="AA8168"/>
    </row>
    <row r="8169" spans="1:27" x14ac:dyDescent="0.25">
      <c r="A8169"/>
      <c r="AA8169"/>
    </row>
    <row r="8170" spans="1:27" x14ac:dyDescent="0.25">
      <c r="A8170"/>
      <c r="AA8170"/>
    </row>
    <row r="8171" spans="1:27" x14ac:dyDescent="0.25">
      <c r="A8171"/>
      <c r="AA8171"/>
    </row>
    <row r="8172" spans="1:27" x14ac:dyDescent="0.25">
      <c r="A8172"/>
      <c r="AA8172"/>
    </row>
    <row r="8173" spans="1:27" x14ac:dyDescent="0.25">
      <c r="A8173"/>
      <c r="AA8173"/>
    </row>
    <row r="8174" spans="1:27" x14ac:dyDescent="0.25">
      <c r="A8174"/>
      <c r="AA8174"/>
    </row>
    <row r="8175" spans="1:27" x14ac:dyDescent="0.25">
      <c r="A8175"/>
      <c r="AA8175"/>
    </row>
    <row r="8176" spans="1:27" x14ac:dyDescent="0.25">
      <c r="A8176"/>
      <c r="AA8176"/>
    </row>
    <row r="8177" spans="1:27" x14ac:dyDescent="0.25">
      <c r="A8177"/>
      <c r="AA8177"/>
    </row>
    <row r="8178" spans="1:27" x14ac:dyDescent="0.25">
      <c r="A8178"/>
      <c r="AA8178"/>
    </row>
    <row r="8179" spans="1:27" x14ac:dyDescent="0.25">
      <c r="A8179"/>
      <c r="AA8179"/>
    </row>
    <row r="8180" spans="1:27" x14ac:dyDescent="0.25">
      <c r="A8180"/>
      <c r="AA8180"/>
    </row>
    <row r="8181" spans="1:27" x14ac:dyDescent="0.25">
      <c r="A8181"/>
      <c r="AA8181"/>
    </row>
    <row r="8182" spans="1:27" x14ac:dyDescent="0.25">
      <c r="A8182"/>
      <c r="AA8182"/>
    </row>
    <row r="8183" spans="1:27" x14ac:dyDescent="0.25">
      <c r="A8183"/>
      <c r="AA8183"/>
    </row>
    <row r="8184" spans="1:27" x14ac:dyDescent="0.25">
      <c r="A8184"/>
      <c r="AA8184"/>
    </row>
    <row r="8185" spans="1:27" x14ac:dyDescent="0.25">
      <c r="A8185"/>
      <c r="AA8185"/>
    </row>
    <row r="8186" spans="1:27" x14ac:dyDescent="0.25">
      <c r="A8186"/>
      <c r="AA8186"/>
    </row>
    <row r="8187" spans="1:27" x14ac:dyDescent="0.25">
      <c r="A8187"/>
      <c r="AA8187"/>
    </row>
    <row r="8188" spans="1:27" x14ac:dyDescent="0.25">
      <c r="A8188"/>
      <c r="AA8188"/>
    </row>
    <row r="8189" spans="1:27" x14ac:dyDescent="0.25">
      <c r="A8189"/>
      <c r="AA8189"/>
    </row>
    <row r="8190" spans="1:27" x14ac:dyDescent="0.25">
      <c r="A8190"/>
      <c r="AA8190"/>
    </row>
    <row r="8191" spans="1:27" x14ac:dyDescent="0.25">
      <c r="A8191"/>
      <c r="AA8191"/>
    </row>
    <row r="8192" spans="1:27" x14ac:dyDescent="0.25">
      <c r="A8192"/>
      <c r="AA8192"/>
    </row>
    <row r="8193" spans="1:27" x14ac:dyDescent="0.25">
      <c r="A8193"/>
      <c r="AA8193"/>
    </row>
    <row r="8194" spans="1:27" x14ac:dyDescent="0.25">
      <c r="A8194"/>
      <c r="AA8194"/>
    </row>
    <row r="8195" spans="1:27" x14ac:dyDescent="0.25">
      <c r="A8195"/>
      <c r="AA8195"/>
    </row>
    <row r="8196" spans="1:27" x14ac:dyDescent="0.25">
      <c r="A8196"/>
      <c r="AA8196"/>
    </row>
    <row r="8197" spans="1:27" x14ac:dyDescent="0.25">
      <c r="A8197"/>
      <c r="AA8197"/>
    </row>
    <row r="8198" spans="1:27" x14ac:dyDescent="0.25">
      <c r="A8198"/>
      <c r="AA8198"/>
    </row>
    <row r="8199" spans="1:27" x14ac:dyDescent="0.25">
      <c r="A8199"/>
      <c r="AA8199"/>
    </row>
    <row r="8200" spans="1:27" x14ac:dyDescent="0.25">
      <c r="A8200"/>
      <c r="AA8200"/>
    </row>
    <row r="8201" spans="1:27" x14ac:dyDescent="0.25">
      <c r="A8201"/>
      <c r="AA8201"/>
    </row>
    <row r="8202" spans="1:27" x14ac:dyDescent="0.25">
      <c r="A8202"/>
      <c r="AA8202"/>
    </row>
    <row r="8203" spans="1:27" x14ac:dyDescent="0.25">
      <c r="A8203"/>
      <c r="AA8203"/>
    </row>
    <row r="8204" spans="1:27" x14ac:dyDescent="0.25">
      <c r="A8204"/>
      <c r="AA8204"/>
    </row>
    <row r="8205" spans="1:27" x14ac:dyDescent="0.25">
      <c r="A8205"/>
      <c r="AA8205"/>
    </row>
    <row r="8206" spans="1:27" x14ac:dyDescent="0.25">
      <c r="A8206"/>
      <c r="AA8206"/>
    </row>
    <row r="8207" spans="1:27" x14ac:dyDescent="0.25">
      <c r="A8207"/>
      <c r="AA8207"/>
    </row>
    <row r="8208" spans="1:27" x14ac:dyDescent="0.25">
      <c r="A8208"/>
      <c r="AA8208"/>
    </row>
    <row r="8209" spans="1:27" x14ac:dyDescent="0.25">
      <c r="A8209"/>
      <c r="AA8209"/>
    </row>
    <row r="8210" spans="1:27" x14ac:dyDescent="0.25">
      <c r="A8210"/>
      <c r="AA8210"/>
    </row>
    <row r="8211" spans="1:27" x14ac:dyDescent="0.25">
      <c r="A8211"/>
      <c r="AA8211"/>
    </row>
    <row r="8212" spans="1:27" x14ac:dyDescent="0.25">
      <c r="A8212"/>
      <c r="AA8212"/>
    </row>
    <row r="8213" spans="1:27" x14ac:dyDescent="0.25">
      <c r="A8213"/>
      <c r="AA8213"/>
    </row>
    <row r="8214" spans="1:27" x14ac:dyDescent="0.25">
      <c r="A8214"/>
      <c r="AA8214"/>
    </row>
    <row r="8215" spans="1:27" x14ac:dyDescent="0.25">
      <c r="A8215"/>
      <c r="AA8215"/>
    </row>
    <row r="8216" spans="1:27" x14ac:dyDescent="0.25">
      <c r="A8216"/>
      <c r="AA8216"/>
    </row>
    <row r="8217" spans="1:27" x14ac:dyDescent="0.25">
      <c r="A8217"/>
      <c r="AA8217"/>
    </row>
    <row r="8218" spans="1:27" x14ac:dyDescent="0.25">
      <c r="A8218"/>
      <c r="AA8218"/>
    </row>
    <row r="8219" spans="1:27" x14ac:dyDescent="0.25">
      <c r="A8219"/>
      <c r="AA8219"/>
    </row>
    <row r="8220" spans="1:27" x14ac:dyDescent="0.25">
      <c r="A8220"/>
      <c r="AA8220"/>
    </row>
    <row r="8221" spans="1:27" x14ac:dyDescent="0.25">
      <c r="A8221"/>
      <c r="AA8221"/>
    </row>
    <row r="8222" spans="1:27" x14ac:dyDescent="0.25">
      <c r="A8222"/>
      <c r="AA8222"/>
    </row>
    <row r="8223" spans="1:27" x14ac:dyDescent="0.25">
      <c r="A8223"/>
      <c r="AA8223"/>
    </row>
    <row r="8224" spans="1:27" x14ac:dyDescent="0.25">
      <c r="A8224"/>
      <c r="AA8224"/>
    </row>
    <row r="8225" spans="1:27" x14ac:dyDescent="0.25">
      <c r="A8225"/>
      <c r="AA8225"/>
    </row>
    <row r="8226" spans="1:27" x14ac:dyDescent="0.25">
      <c r="A8226"/>
      <c r="AA8226"/>
    </row>
    <row r="8227" spans="1:27" x14ac:dyDescent="0.25">
      <c r="A8227"/>
      <c r="AA8227"/>
    </row>
    <row r="8228" spans="1:27" x14ac:dyDescent="0.25">
      <c r="A8228"/>
      <c r="AA8228"/>
    </row>
    <row r="8229" spans="1:27" x14ac:dyDescent="0.25">
      <c r="A8229"/>
      <c r="AA8229"/>
    </row>
    <row r="8230" spans="1:27" x14ac:dyDescent="0.25">
      <c r="A8230"/>
      <c r="AA8230"/>
    </row>
    <row r="8231" spans="1:27" x14ac:dyDescent="0.25">
      <c r="A8231"/>
      <c r="AA8231"/>
    </row>
    <row r="8232" spans="1:27" x14ac:dyDescent="0.25">
      <c r="A8232"/>
      <c r="AA8232"/>
    </row>
    <row r="8233" spans="1:27" x14ac:dyDescent="0.25">
      <c r="A8233"/>
      <c r="AA8233"/>
    </row>
    <row r="8234" spans="1:27" x14ac:dyDescent="0.25">
      <c r="A8234"/>
      <c r="AA8234"/>
    </row>
    <row r="8235" spans="1:27" x14ac:dyDescent="0.25">
      <c r="A8235"/>
      <c r="AA8235"/>
    </row>
    <row r="8236" spans="1:27" x14ac:dyDescent="0.25">
      <c r="A8236"/>
      <c r="AA8236"/>
    </row>
    <row r="8237" spans="1:27" x14ac:dyDescent="0.25">
      <c r="A8237"/>
      <c r="AA8237"/>
    </row>
    <row r="8238" spans="1:27" x14ac:dyDescent="0.25">
      <c r="A8238"/>
      <c r="AA8238"/>
    </row>
    <row r="8239" spans="1:27" x14ac:dyDescent="0.25">
      <c r="A8239"/>
      <c r="AA8239"/>
    </row>
    <row r="8240" spans="1:27" x14ac:dyDescent="0.25">
      <c r="A8240"/>
      <c r="AA8240"/>
    </row>
    <row r="8241" spans="1:27" x14ac:dyDescent="0.25">
      <c r="A8241"/>
      <c r="AA8241"/>
    </row>
    <row r="8242" spans="1:27" x14ac:dyDescent="0.25">
      <c r="A8242"/>
      <c r="AA8242"/>
    </row>
    <row r="8243" spans="1:27" x14ac:dyDescent="0.25">
      <c r="A8243"/>
      <c r="AA8243"/>
    </row>
    <row r="8244" spans="1:27" x14ac:dyDescent="0.25">
      <c r="A8244"/>
      <c r="AA8244"/>
    </row>
    <row r="8245" spans="1:27" x14ac:dyDescent="0.25">
      <c r="A8245"/>
      <c r="AA8245"/>
    </row>
    <row r="8246" spans="1:27" x14ac:dyDescent="0.25">
      <c r="A8246"/>
      <c r="AA8246"/>
    </row>
    <row r="8247" spans="1:27" x14ac:dyDescent="0.25">
      <c r="A8247"/>
      <c r="AA8247"/>
    </row>
    <row r="8248" spans="1:27" x14ac:dyDescent="0.25">
      <c r="A8248"/>
      <c r="AA8248"/>
    </row>
    <row r="8249" spans="1:27" x14ac:dyDescent="0.25">
      <c r="A8249"/>
      <c r="AA8249"/>
    </row>
    <row r="8250" spans="1:27" x14ac:dyDescent="0.25">
      <c r="A8250"/>
      <c r="AA8250"/>
    </row>
    <row r="8251" spans="1:27" x14ac:dyDescent="0.25">
      <c r="A8251"/>
      <c r="AA8251"/>
    </row>
    <row r="8252" spans="1:27" x14ac:dyDescent="0.25">
      <c r="A8252"/>
      <c r="AA8252"/>
    </row>
    <row r="8253" spans="1:27" x14ac:dyDescent="0.25">
      <c r="A8253"/>
      <c r="AA8253"/>
    </row>
    <row r="8254" spans="1:27" x14ac:dyDescent="0.25">
      <c r="A8254"/>
      <c r="AA8254"/>
    </row>
    <row r="8255" spans="1:27" x14ac:dyDescent="0.25">
      <c r="A8255"/>
      <c r="AA8255"/>
    </row>
    <row r="8256" spans="1:27" x14ac:dyDescent="0.25">
      <c r="A8256"/>
      <c r="AA8256"/>
    </row>
    <row r="8257" spans="1:27" x14ac:dyDescent="0.25">
      <c r="A8257"/>
      <c r="AA8257"/>
    </row>
    <row r="8258" spans="1:27" x14ac:dyDescent="0.25">
      <c r="A8258"/>
      <c r="AA8258"/>
    </row>
    <row r="8259" spans="1:27" x14ac:dyDescent="0.25">
      <c r="A8259"/>
      <c r="AA8259"/>
    </row>
    <row r="8260" spans="1:27" x14ac:dyDescent="0.25">
      <c r="A8260"/>
      <c r="AA8260"/>
    </row>
    <row r="8261" spans="1:27" x14ac:dyDescent="0.25">
      <c r="A8261"/>
      <c r="AA8261"/>
    </row>
    <row r="8262" spans="1:27" x14ac:dyDescent="0.25">
      <c r="A8262"/>
      <c r="AA8262"/>
    </row>
    <row r="8263" spans="1:27" x14ac:dyDescent="0.25">
      <c r="A8263"/>
      <c r="AA8263"/>
    </row>
    <row r="8264" spans="1:27" x14ac:dyDescent="0.25">
      <c r="A8264"/>
      <c r="AA8264"/>
    </row>
    <row r="8265" spans="1:27" x14ac:dyDescent="0.25">
      <c r="A8265"/>
      <c r="AA8265"/>
    </row>
    <row r="8266" spans="1:27" x14ac:dyDescent="0.25">
      <c r="A8266"/>
      <c r="AA8266"/>
    </row>
    <row r="8267" spans="1:27" x14ac:dyDescent="0.25">
      <c r="A8267"/>
      <c r="AA8267"/>
    </row>
    <row r="8268" spans="1:27" x14ac:dyDescent="0.25">
      <c r="A8268"/>
      <c r="AA8268"/>
    </row>
    <row r="8269" spans="1:27" x14ac:dyDescent="0.25">
      <c r="A8269"/>
      <c r="AA8269"/>
    </row>
    <row r="8270" spans="1:27" x14ac:dyDescent="0.25">
      <c r="A8270"/>
      <c r="AA8270"/>
    </row>
    <row r="8271" spans="1:27" x14ac:dyDescent="0.25">
      <c r="A8271"/>
      <c r="AA8271"/>
    </row>
    <row r="8272" spans="1:27" x14ac:dyDescent="0.25">
      <c r="A8272"/>
      <c r="AA8272"/>
    </row>
    <row r="8273" spans="1:27" x14ac:dyDescent="0.25">
      <c r="A8273"/>
      <c r="AA8273"/>
    </row>
    <row r="8274" spans="1:27" x14ac:dyDescent="0.25">
      <c r="A8274"/>
      <c r="AA8274"/>
    </row>
    <row r="8275" spans="1:27" x14ac:dyDescent="0.25">
      <c r="A8275"/>
      <c r="AA8275"/>
    </row>
    <row r="8276" spans="1:27" x14ac:dyDescent="0.25">
      <c r="A8276"/>
      <c r="AA8276"/>
    </row>
    <row r="8277" spans="1:27" x14ac:dyDescent="0.25">
      <c r="A8277"/>
      <c r="AA8277"/>
    </row>
    <row r="8278" spans="1:27" x14ac:dyDescent="0.25">
      <c r="A8278"/>
      <c r="AA8278"/>
    </row>
    <row r="8279" spans="1:27" x14ac:dyDescent="0.25">
      <c r="A8279"/>
      <c r="AA8279"/>
    </row>
    <row r="8280" spans="1:27" x14ac:dyDescent="0.25">
      <c r="A8280"/>
      <c r="AA8280"/>
    </row>
    <row r="8281" spans="1:27" x14ac:dyDescent="0.25">
      <c r="A8281"/>
      <c r="AA8281"/>
    </row>
    <row r="8282" spans="1:27" x14ac:dyDescent="0.25">
      <c r="A8282"/>
      <c r="AA8282"/>
    </row>
    <row r="8283" spans="1:27" x14ac:dyDescent="0.25">
      <c r="A8283"/>
      <c r="AA8283"/>
    </row>
    <row r="8284" spans="1:27" x14ac:dyDescent="0.25">
      <c r="A8284"/>
      <c r="AA8284"/>
    </row>
    <row r="8285" spans="1:27" x14ac:dyDescent="0.25">
      <c r="A8285"/>
      <c r="AA8285"/>
    </row>
    <row r="8286" spans="1:27" x14ac:dyDescent="0.25">
      <c r="A8286"/>
      <c r="AA8286"/>
    </row>
    <row r="8287" spans="1:27" x14ac:dyDescent="0.25">
      <c r="A8287"/>
      <c r="AA8287"/>
    </row>
    <row r="8288" spans="1:27" x14ac:dyDescent="0.25">
      <c r="A8288"/>
      <c r="AA8288"/>
    </row>
    <row r="8289" spans="1:27" x14ac:dyDescent="0.25">
      <c r="A8289"/>
      <c r="AA8289"/>
    </row>
    <row r="8290" spans="1:27" x14ac:dyDescent="0.25">
      <c r="A8290"/>
      <c r="AA8290"/>
    </row>
    <row r="8291" spans="1:27" x14ac:dyDescent="0.25">
      <c r="A8291"/>
      <c r="AA8291"/>
    </row>
    <row r="8292" spans="1:27" x14ac:dyDescent="0.25">
      <c r="A8292"/>
      <c r="AA8292"/>
    </row>
    <row r="8293" spans="1:27" x14ac:dyDescent="0.25">
      <c r="A8293"/>
      <c r="AA8293"/>
    </row>
    <row r="8294" spans="1:27" x14ac:dyDescent="0.25">
      <c r="A8294"/>
      <c r="AA8294"/>
    </row>
    <row r="8295" spans="1:27" x14ac:dyDescent="0.25">
      <c r="A8295"/>
      <c r="AA8295"/>
    </row>
    <row r="8296" spans="1:27" x14ac:dyDescent="0.25">
      <c r="A8296"/>
      <c r="AA8296"/>
    </row>
    <row r="8297" spans="1:27" x14ac:dyDescent="0.25">
      <c r="A8297"/>
      <c r="AA8297"/>
    </row>
    <row r="8298" spans="1:27" x14ac:dyDescent="0.25">
      <c r="A8298"/>
      <c r="AA8298"/>
    </row>
    <row r="8299" spans="1:27" x14ac:dyDescent="0.25">
      <c r="A8299"/>
      <c r="AA8299"/>
    </row>
    <row r="8300" spans="1:27" x14ac:dyDescent="0.25">
      <c r="A8300"/>
      <c r="AA8300"/>
    </row>
    <row r="8301" spans="1:27" x14ac:dyDescent="0.25">
      <c r="A8301"/>
      <c r="AA8301"/>
    </row>
    <row r="8302" spans="1:27" x14ac:dyDescent="0.25">
      <c r="A8302"/>
      <c r="AA8302"/>
    </row>
    <row r="8303" spans="1:27" x14ac:dyDescent="0.25">
      <c r="A8303"/>
      <c r="AA8303"/>
    </row>
    <row r="8304" spans="1:27" x14ac:dyDescent="0.25">
      <c r="A8304"/>
      <c r="AA8304"/>
    </row>
    <row r="8305" spans="1:27" x14ac:dyDescent="0.25">
      <c r="A8305"/>
      <c r="AA8305"/>
    </row>
    <row r="8306" spans="1:27" x14ac:dyDescent="0.25">
      <c r="A8306"/>
      <c r="AA8306"/>
    </row>
    <row r="8307" spans="1:27" x14ac:dyDescent="0.25">
      <c r="A8307"/>
      <c r="AA8307"/>
    </row>
    <row r="8308" spans="1:27" x14ac:dyDescent="0.25">
      <c r="A8308"/>
      <c r="AA8308"/>
    </row>
    <row r="8309" spans="1:27" x14ac:dyDescent="0.25">
      <c r="A8309"/>
      <c r="AA8309"/>
    </row>
    <row r="8310" spans="1:27" x14ac:dyDescent="0.25">
      <c r="A8310"/>
      <c r="AA8310"/>
    </row>
    <row r="8311" spans="1:27" x14ac:dyDescent="0.25">
      <c r="A8311"/>
      <c r="AA8311"/>
    </row>
    <row r="8312" spans="1:27" x14ac:dyDescent="0.25">
      <c r="A8312"/>
      <c r="AA8312"/>
    </row>
    <row r="8313" spans="1:27" x14ac:dyDescent="0.25">
      <c r="A8313"/>
      <c r="AA8313"/>
    </row>
    <row r="8314" spans="1:27" x14ac:dyDescent="0.25">
      <c r="A8314"/>
      <c r="AA8314"/>
    </row>
    <row r="8315" spans="1:27" x14ac:dyDescent="0.25">
      <c r="A8315"/>
      <c r="AA8315"/>
    </row>
    <row r="8316" spans="1:27" x14ac:dyDescent="0.25">
      <c r="A8316"/>
      <c r="AA8316"/>
    </row>
    <row r="8317" spans="1:27" x14ac:dyDescent="0.25">
      <c r="A8317"/>
      <c r="AA8317"/>
    </row>
    <row r="8318" spans="1:27" x14ac:dyDescent="0.25">
      <c r="A8318"/>
      <c r="AA8318"/>
    </row>
    <row r="8319" spans="1:27" x14ac:dyDescent="0.25">
      <c r="A8319"/>
      <c r="AA8319"/>
    </row>
    <row r="8320" spans="1:27" x14ac:dyDescent="0.25">
      <c r="A8320"/>
      <c r="AA8320"/>
    </row>
    <row r="8321" spans="1:27" x14ac:dyDescent="0.25">
      <c r="A8321"/>
      <c r="AA8321"/>
    </row>
    <row r="8322" spans="1:27" x14ac:dyDescent="0.25">
      <c r="A8322"/>
      <c r="AA8322"/>
    </row>
    <row r="8323" spans="1:27" x14ac:dyDescent="0.25">
      <c r="A8323"/>
      <c r="AA8323"/>
    </row>
    <row r="8324" spans="1:27" x14ac:dyDescent="0.25">
      <c r="A8324"/>
      <c r="AA8324"/>
    </row>
    <row r="8325" spans="1:27" x14ac:dyDescent="0.25">
      <c r="A8325"/>
      <c r="AA8325"/>
    </row>
    <row r="8326" spans="1:27" x14ac:dyDescent="0.25">
      <c r="A8326"/>
      <c r="AA8326"/>
    </row>
    <row r="8327" spans="1:27" x14ac:dyDescent="0.25">
      <c r="A8327"/>
      <c r="AA8327"/>
    </row>
    <row r="8328" spans="1:27" x14ac:dyDescent="0.25">
      <c r="A8328"/>
      <c r="AA8328"/>
    </row>
    <row r="8329" spans="1:27" x14ac:dyDescent="0.25">
      <c r="A8329"/>
      <c r="AA8329"/>
    </row>
    <row r="8330" spans="1:27" x14ac:dyDescent="0.25">
      <c r="A8330"/>
      <c r="AA8330"/>
    </row>
    <row r="8331" spans="1:27" x14ac:dyDescent="0.25">
      <c r="A8331"/>
      <c r="AA8331"/>
    </row>
    <row r="8332" spans="1:27" x14ac:dyDescent="0.25">
      <c r="A8332"/>
      <c r="AA8332"/>
    </row>
    <row r="8333" spans="1:27" x14ac:dyDescent="0.25">
      <c r="A8333"/>
      <c r="AA8333"/>
    </row>
    <row r="8334" spans="1:27" x14ac:dyDescent="0.25">
      <c r="A8334"/>
      <c r="AA8334"/>
    </row>
    <row r="8335" spans="1:27" x14ac:dyDescent="0.25">
      <c r="A8335"/>
      <c r="AA8335"/>
    </row>
    <row r="8336" spans="1:27" x14ac:dyDescent="0.25">
      <c r="A8336"/>
      <c r="AA8336"/>
    </row>
    <row r="8337" spans="1:27" x14ac:dyDescent="0.25">
      <c r="A8337"/>
      <c r="AA8337"/>
    </row>
    <row r="8338" spans="1:27" x14ac:dyDescent="0.25">
      <c r="A8338"/>
      <c r="AA8338"/>
    </row>
    <row r="8339" spans="1:27" x14ac:dyDescent="0.25">
      <c r="A8339"/>
      <c r="AA8339"/>
    </row>
    <row r="8340" spans="1:27" x14ac:dyDescent="0.25">
      <c r="A8340"/>
      <c r="AA8340"/>
    </row>
    <row r="8341" spans="1:27" x14ac:dyDescent="0.25">
      <c r="A8341"/>
      <c r="AA8341"/>
    </row>
    <row r="8342" spans="1:27" x14ac:dyDescent="0.25">
      <c r="A8342"/>
      <c r="AA8342"/>
    </row>
    <row r="8343" spans="1:27" x14ac:dyDescent="0.25">
      <c r="A8343"/>
      <c r="AA8343"/>
    </row>
    <row r="8344" spans="1:27" x14ac:dyDescent="0.25">
      <c r="A8344"/>
      <c r="AA8344"/>
    </row>
    <row r="8345" spans="1:27" x14ac:dyDescent="0.25">
      <c r="A8345"/>
      <c r="AA8345"/>
    </row>
    <row r="8346" spans="1:27" x14ac:dyDescent="0.25">
      <c r="A8346"/>
      <c r="AA8346"/>
    </row>
    <row r="8347" spans="1:27" x14ac:dyDescent="0.25">
      <c r="A8347"/>
      <c r="AA8347"/>
    </row>
    <row r="8348" spans="1:27" x14ac:dyDescent="0.25">
      <c r="A8348"/>
      <c r="AA8348"/>
    </row>
    <row r="8349" spans="1:27" x14ac:dyDescent="0.25">
      <c r="A8349"/>
      <c r="AA8349"/>
    </row>
    <row r="8350" spans="1:27" x14ac:dyDescent="0.25">
      <c r="A8350"/>
      <c r="AA8350"/>
    </row>
    <row r="8351" spans="1:27" x14ac:dyDescent="0.25">
      <c r="A8351"/>
      <c r="AA8351"/>
    </row>
    <row r="8352" spans="1:27" x14ac:dyDescent="0.25">
      <c r="A8352"/>
      <c r="AA8352"/>
    </row>
    <row r="8353" spans="1:27" x14ac:dyDescent="0.25">
      <c r="A8353"/>
      <c r="AA8353"/>
    </row>
    <row r="8354" spans="1:27" x14ac:dyDescent="0.25">
      <c r="A8354"/>
      <c r="AA8354"/>
    </row>
    <row r="8355" spans="1:27" x14ac:dyDescent="0.25">
      <c r="A8355"/>
      <c r="AA8355"/>
    </row>
    <row r="8356" spans="1:27" x14ac:dyDescent="0.25">
      <c r="A8356"/>
      <c r="AA8356"/>
    </row>
    <row r="8357" spans="1:27" x14ac:dyDescent="0.25">
      <c r="A8357"/>
      <c r="AA8357"/>
    </row>
    <row r="8358" spans="1:27" x14ac:dyDescent="0.25">
      <c r="A8358"/>
      <c r="AA8358"/>
    </row>
    <row r="8359" spans="1:27" x14ac:dyDescent="0.25">
      <c r="A8359"/>
      <c r="AA8359"/>
    </row>
    <row r="8360" spans="1:27" x14ac:dyDescent="0.25">
      <c r="A8360"/>
      <c r="AA8360"/>
    </row>
    <row r="8361" spans="1:27" x14ac:dyDescent="0.25">
      <c r="A8361"/>
      <c r="AA8361"/>
    </row>
    <row r="8362" spans="1:27" x14ac:dyDescent="0.25">
      <c r="A8362"/>
      <c r="AA8362"/>
    </row>
    <row r="8363" spans="1:27" x14ac:dyDescent="0.25">
      <c r="A8363"/>
      <c r="AA8363"/>
    </row>
    <row r="8364" spans="1:27" x14ac:dyDescent="0.25">
      <c r="A8364"/>
      <c r="AA8364"/>
    </row>
    <row r="8365" spans="1:27" x14ac:dyDescent="0.25">
      <c r="A8365"/>
      <c r="AA8365"/>
    </row>
    <row r="8366" spans="1:27" x14ac:dyDescent="0.25">
      <c r="A8366"/>
      <c r="AA8366"/>
    </row>
    <row r="8367" spans="1:27" x14ac:dyDescent="0.25">
      <c r="A8367"/>
      <c r="AA8367"/>
    </row>
    <row r="8368" spans="1:27" x14ac:dyDescent="0.25">
      <c r="A8368"/>
      <c r="AA8368"/>
    </row>
    <row r="8369" spans="1:27" x14ac:dyDescent="0.25">
      <c r="A8369"/>
      <c r="AA8369"/>
    </row>
    <row r="8370" spans="1:27" x14ac:dyDescent="0.25">
      <c r="A8370"/>
      <c r="AA8370"/>
    </row>
    <row r="8371" spans="1:27" x14ac:dyDescent="0.25">
      <c r="A8371"/>
      <c r="AA8371"/>
    </row>
    <row r="8372" spans="1:27" x14ac:dyDescent="0.25">
      <c r="A8372"/>
      <c r="AA8372"/>
    </row>
    <row r="8373" spans="1:27" x14ac:dyDescent="0.25">
      <c r="A8373"/>
      <c r="AA8373"/>
    </row>
    <row r="8374" spans="1:27" x14ac:dyDescent="0.25">
      <c r="A8374"/>
      <c r="AA8374"/>
    </row>
    <row r="8375" spans="1:27" x14ac:dyDescent="0.25">
      <c r="A8375"/>
      <c r="AA8375"/>
    </row>
    <row r="8376" spans="1:27" x14ac:dyDescent="0.25">
      <c r="A8376"/>
      <c r="AA8376"/>
    </row>
    <row r="8377" spans="1:27" x14ac:dyDescent="0.25">
      <c r="A8377"/>
      <c r="AA8377"/>
    </row>
    <row r="8378" spans="1:27" x14ac:dyDescent="0.25">
      <c r="A8378"/>
      <c r="AA8378"/>
    </row>
    <row r="8379" spans="1:27" x14ac:dyDescent="0.25">
      <c r="A8379"/>
      <c r="AA8379"/>
    </row>
    <row r="8380" spans="1:27" x14ac:dyDescent="0.25">
      <c r="A8380"/>
      <c r="AA8380"/>
    </row>
    <row r="8381" spans="1:27" x14ac:dyDescent="0.25">
      <c r="A8381"/>
      <c r="AA8381"/>
    </row>
    <row r="8382" spans="1:27" x14ac:dyDescent="0.25">
      <c r="A8382"/>
      <c r="AA8382"/>
    </row>
    <row r="8383" spans="1:27" x14ac:dyDescent="0.25">
      <c r="A8383"/>
      <c r="AA8383"/>
    </row>
    <row r="8384" spans="1:27" x14ac:dyDescent="0.25">
      <c r="A8384"/>
      <c r="AA8384"/>
    </row>
    <row r="8385" spans="1:27" x14ac:dyDescent="0.25">
      <c r="A8385"/>
      <c r="AA8385"/>
    </row>
    <row r="8386" spans="1:27" x14ac:dyDescent="0.25">
      <c r="A8386"/>
      <c r="AA8386"/>
    </row>
    <row r="8387" spans="1:27" x14ac:dyDescent="0.25">
      <c r="A8387"/>
      <c r="AA8387"/>
    </row>
    <row r="8388" spans="1:27" x14ac:dyDescent="0.25">
      <c r="A8388"/>
      <c r="AA8388"/>
    </row>
    <row r="8389" spans="1:27" x14ac:dyDescent="0.25">
      <c r="A8389"/>
      <c r="AA8389"/>
    </row>
    <row r="8390" spans="1:27" x14ac:dyDescent="0.25">
      <c r="A8390"/>
      <c r="AA8390"/>
    </row>
    <row r="8391" spans="1:27" x14ac:dyDescent="0.25">
      <c r="A8391"/>
      <c r="AA8391"/>
    </row>
    <row r="8392" spans="1:27" x14ac:dyDescent="0.25">
      <c r="A8392"/>
      <c r="AA8392"/>
    </row>
    <row r="8393" spans="1:27" x14ac:dyDescent="0.25">
      <c r="A8393"/>
      <c r="AA8393"/>
    </row>
    <row r="8394" spans="1:27" x14ac:dyDescent="0.25">
      <c r="A8394"/>
      <c r="AA8394"/>
    </row>
    <row r="8395" spans="1:27" x14ac:dyDescent="0.25">
      <c r="A8395"/>
      <c r="AA8395"/>
    </row>
    <row r="8396" spans="1:27" x14ac:dyDescent="0.25">
      <c r="A8396"/>
      <c r="AA8396"/>
    </row>
    <row r="8397" spans="1:27" x14ac:dyDescent="0.25">
      <c r="A8397"/>
      <c r="AA8397"/>
    </row>
    <row r="8398" spans="1:27" x14ac:dyDescent="0.25">
      <c r="A8398"/>
      <c r="AA8398"/>
    </row>
    <row r="8399" spans="1:27" x14ac:dyDescent="0.25">
      <c r="A8399"/>
      <c r="AA8399"/>
    </row>
    <row r="8400" spans="1:27" x14ac:dyDescent="0.25">
      <c r="A8400"/>
      <c r="AA8400"/>
    </row>
    <row r="8401" spans="1:27" x14ac:dyDescent="0.25">
      <c r="A8401"/>
      <c r="AA8401"/>
    </row>
    <row r="8402" spans="1:27" x14ac:dyDescent="0.25">
      <c r="A8402"/>
      <c r="AA8402"/>
    </row>
    <row r="8403" spans="1:27" x14ac:dyDescent="0.25">
      <c r="A8403"/>
      <c r="AA8403"/>
    </row>
    <row r="8404" spans="1:27" x14ac:dyDescent="0.25">
      <c r="A8404"/>
      <c r="AA8404"/>
    </row>
    <row r="8405" spans="1:27" x14ac:dyDescent="0.25">
      <c r="A8405"/>
      <c r="AA8405"/>
    </row>
    <row r="8406" spans="1:27" x14ac:dyDescent="0.25">
      <c r="A8406"/>
      <c r="AA8406"/>
    </row>
    <row r="8407" spans="1:27" x14ac:dyDescent="0.25">
      <c r="A8407"/>
      <c r="AA8407"/>
    </row>
    <row r="8408" spans="1:27" x14ac:dyDescent="0.25">
      <c r="A8408"/>
      <c r="AA8408"/>
    </row>
    <row r="8409" spans="1:27" x14ac:dyDescent="0.25">
      <c r="A8409"/>
      <c r="AA8409"/>
    </row>
    <row r="8410" spans="1:27" x14ac:dyDescent="0.25">
      <c r="A8410"/>
      <c r="AA8410"/>
    </row>
    <row r="8411" spans="1:27" x14ac:dyDescent="0.25">
      <c r="A8411"/>
      <c r="AA8411"/>
    </row>
    <row r="8412" spans="1:27" x14ac:dyDescent="0.25">
      <c r="A8412"/>
      <c r="AA8412"/>
    </row>
    <row r="8413" spans="1:27" x14ac:dyDescent="0.25">
      <c r="A8413"/>
      <c r="AA8413"/>
    </row>
    <row r="8414" spans="1:27" x14ac:dyDescent="0.25">
      <c r="A8414"/>
      <c r="AA8414"/>
    </row>
    <row r="8415" spans="1:27" x14ac:dyDescent="0.25">
      <c r="A8415"/>
      <c r="AA8415"/>
    </row>
    <row r="8416" spans="1:27" x14ac:dyDescent="0.25">
      <c r="A8416"/>
      <c r="AA8416"/>
    </row>
    <row r="8417" spans="1:27" x14ac:dyDescent="0.25">
      <c r="A8417"/>
      <c r="AA8417"/>
    </row>
    <row r="8418" spans="1:27" x14ac:dyDescent="0.25">
      <c r="A8418"/>
      <c r="AA8418"/>
    </row>
    <row r="8419" spans="1:27" x14ac:dyDescent="0.25">
      <c r="A8419"/>
      <c r="AA8419"/>
    </row>
    <row r="8420" spans="1:27" x14ac:dyDescent="0.25">
      <c r="A8420"/>
      <c r="AA8420"/>
    </row>
    <row r="8421" spans="1:27" x14ac:dyDescent="0.25">
      <c r="A8421"/>
      <c r="AA8421"/>
    </row>
    <row r="8422" spans="1:27" x14ac:dyDescent="0.25">
      <c r="A8422"/>
      <c r="AA8422"/>
    </row>
    <row r="8423" spans="1:27" x14ac:dyDescent="0.25">
      <c r="A8423"/>
      <c r="AA8423"/>
    </row>
    <row r="8424" spans="1:27" x14ac:dyDescent="0.25">
      <c r="A8424"/>
      <c r="AA8424"/>
    </row>
    <row r="8425" spans="1:27" x14ac:dyDescent="0.25">
      <c r="A8425"/>
      <c r="AA8425"/>
    </row>
    <row r="8426" spans="1:27" x14ac:dyDescent="0.25">
      <c r="A8426"/>
      <c r="AA8426"/>
    </row>
    <row r="8427" spans="1:27" x14ac:dyDescent="0.25">
      <c r="A8427"/>
      <c r="AA8427"/>
    </row>
    <row r="8428" spans="1:27" x14ac:dyDescent="0.25">
      <c r="A8428"/>
      <c r="AA8428"/>
    </row>
    <row r="8429" spans="1:27" x14ac:dyDescent="0.25">
      <c r="A8429"/>
      <c r="AA8429"/>
    </row>
    <row r="8430" spans="1:27" x14ac:dyDescent="0.25">
      <c r="A8430"/>
      <c r="AA8430"/>
    </row>
    <row r="8431" spans="1:27" x14ac:dyDescent="0.25">
      <c r="A8431"/>
      <c r="AA8431"/>
    </row>
    <row r="8432" spans="1:27" x14ac:dyDescent="0.25">
      <c r="A8432"/>
      <c r="AA8432"/>
    </row>
    <row r="8433" spans="1:27" x14ac:dyDescent="0.25">
      <c r="A8433"/>
      <c r="AA8433"/>
    </row>
    <row r="8434" spans="1:27" x14ac:dyDescent="0.25">
      <c r="A8434"/>
      <c r="AA8434"/>
    </row>
    <row r="8435" spans="1:27" x14ac:dyDescent="0.25">
      <c r="A8435"/>
      <c r="AA8435"/>
    </row>
    <row r="8436" spans="1:27" x14ac:dyDescent="0.25">
      <c r="A8436"/>
      <c r="AA8436"/>
    </row>
    <row r="8437" spans="1:27" x14ac:dyDescent="0.25">
      <c r="A8437"/>
      <c r="AA8437"/>
    </row>
    <row r="8438" spans="1:27" x14ac:dyDescent="0.25">
      <c r="A8438"/>
      <c r="AA8438"/>
    </row>
    <row r="8439" spans="1:27" x14ac:dyDescent="0.25">
      <c r="A8439"/>
      <c r="AA8439"/>
    </row>
    <row r="8440" spans="1:27" x14ac:dyDescent="0.25">
      <c r="A8440"/>
      <c r="AA8440"/>
    </row>
    <row r="8441" spans="1:27" x14ac:dyDescent="0.25">
      <c r="A8441"/>
      <c r="AA8441"/>
    </row>
    <row r="8442" spans="1:27" x14ac:dyDescent="0.25">
      <c r="A8442"/>
      <c r="AA8442"/>
    </row>
    <row r="8443" spans="1:27" x14ac:dyDescent="0.25">
      <c r="A8443"/>
      <c r="AA8443"/>
    </row>
    <row r="8444" spans="1:27" x14ac:dyDescent="0.25">
      <c r="A8444"/>
      <c r="AA8444"/>
    </row>
    <row r="8445" spans="1:27" x14ac:dyDescent="0.25">
      <c r="A8445"/>
      <c r="AA8445"/>
    </row>
    <row r="8446" spans="1:27" x14ac:dyDescent="0.25">
      <c r="A8446"/>
      <c r="AA8446"/>
    </row>
    <row r="8447" spans="1:27" x14ac:dyDescent="0.25">
      <c r="A8447"/>
      <c r="AA8447"/>
    </row>
    <row r="8448" spans="1:27" x14ac:dyDescent="0.25">
      <c r="A8448"/>
      <c r="AA8448"/>
    </row>
    <row r="8449" spans="1:27" x14ac:dyDescent="0.25">
      <c r="A8449"/>
      <c r="AA8449"/>
    </row>
    <row r="8450" spans="1:27" x14ac:dyDescent="0.25">
      <c r="A8450"/>
      <c r="AA8450"/>
    </row>
    <row r="8451" spans="1:27" x14ac:dyDescent="0.25">
      <c r="A8451"/>
      <c r="AA8451"/>
    </row>
    <row r="8452" spans="1:27" x14ac:dyDescent="0.25">
      <c r="A8452"/>
      <c r="AA8452"/>
    </row>
    <row r="8453" spans="1:27" x14ac:dyDescent="0.25">
      <c r="A8453"/>
      <c r="AA8453"/>
    </row>
    <row r="8454" spans="1:27" x14ac:dyDescent="0.25">
      <c r="A8454"/>
      <c r="AA8454"/>
    </row>
    <row r="8455" spans="1:27" x14ac:dyDescent="0.25">
      <c r="A8455"/>
      <c r="AA8455"/>
    </row>
    <row r="8456" spans="1:27" x14ac:dyDescent="0.25">
      <c r="A8456"/>
      <c r="AA8456"/>
    </row>
    <row r="8457" spans="1:27" x14ac:dyDescent="0.25">
      <c r="A8457"/>
      <c r="AA8457"/>
    </row>
    <row r="8458" spans="1:27" x14ac:dyDescent="0.25">
      <c r="A8458"/>
      <c r="AA8458"/>
    </row>
    <row r="8459" spans="1:27" x14ac:dyDescent="0.25">
      <c r="A8459"/>
      <c r="AA8459"/>
    </row>
    <row r="8460" spans="1:27" x14ac:dyDescent="0.25">
      <c r="A8460"/>
      <c r="AA8460"/>
    </row>
    <row r="8461" spans="1:27" x14ac:dyDescent="0.25">
      <c r="A8461"/>
      <c r="AA8461"/>
    </row>
    <row r="8462" spans="1:27" x14ac:dyDescent="0.25">
      <c r="A8462"/>
      <c r="AA8462"/>
    </row>
    <row r="8463" spans="1:27" x14ac:dyDescent="0.25">
      <c r="A8463"/>
      <c r="AA8463"/>
    </row>
    <row r="8464" spans="1:27" x14ac:dyDescent="0.25">
      <c r="A8464"/>
      <c r="AA8464"/>
    </row>
    <row r="8465" spans="1:27" x14ac:dyDescent="0.25">
      <c r="A8465"/>
      <c r="AA8465"/>
    </row>
    <row r="8466" spans="1:27" x14ac:dyDescent="0.25">
      <c r="A8466"/>
      <c r="AA8466"/>
    </row>
    <row r="8467" spans="1:27" x14ac:dyDescent="0.25">
      <c r="A8467"/>
      <c r="AA8467"/>
    </row>
    <row r="8468" spans="1:27" x14ac:dyDescent="0.25">
      <c r="A8468"/>
      <c r="AA8468"/>
    </row>
    <row r="8469" spans="1:27" x14ac:dyDescent="0.25">
      <c r="A8469"/>
      <c r="AA8469"/>
    </row>
    <row r="8470" spans="1:27" x14ac:dyDescent="0.25">
      <c r="A8470"/>
      <c r="AA8470"/>
    </row>
    <row r="8471" spans="1:27" x14ac:dyDescent="0.25">
      <c r="A8471"/>
      <c r="AA8471"/>
    </row>
    <row r="8472" spans="1:27" x14ac:dyDescent="0.25">
      <c r="A8472"/>
      <c r="AA8472"/>
    </row>
    <row r="8473" spans="1:27" x14ac:dyDescent="0.25">
      <c r="A8473"/>
      <c r="AA8473"/>
    </row>
    <row r="8474" spans="1:27" x14ac:dyDescent="0.25">
      <c r="A8474"/>
      <c r="AA8474"/>
    </row>
    <row r="8475" spans="1:27" x14ac:dyDescent="0.25">
      <c r="A8475"/>
      <c r="AA8475"/>
    </row>
    <row r="8476" spans="1:27" x14ac:dyDescent="0.25">
      <c r="A8476"/>
      <c r="AA8476"/>
    </row>
    <row r="8477" spans="1:27" x14ac:dyDescent="0.25">
      <c r="A8477"/>
      <c r="AA8477"/>
    </row>
    <row r="8478" spans="1:27" x14ac:dyDescent="0.25">
      <c r="A8478"/>
      <c r="AA8478"/>
    </row>
    <row r="8479" spans="1:27" x14ac:dyDescent="0.25">
      <c r="A8479"/>
      <c r="AA8479"/>
    </row>
    <row r="8480" spans="1:27" x14ac:dyDescent="0.25">
      <c r="A8480"/>
      <c r="AA8480"/>
    </row>
    <row r="8481" spans="1:27" x14ac:dyDescent="0.25">
      <c r="A8481"/>
      <c r="AA8481"/>
    </row>
    <row r="8482" spans="1:27" x14ac:dyDescent="0.25">
      <c r="A8482"/>
      <c r="AA8482"/>
    </row>
    <row r="8483" spans="1:27" x14ac:dyDescent="0.25">
      <c r="A8483"/>
      <c r="AA8483"/>
    </row>
    <row r="8484" spans="1:27" x14ac:dyDescent="0.25">
      <c r="A8484"/>
      <c r="AA8484"/>
    </row>
    <row r="8485" spans="1:27" x14ac:dyDescent="0.25">
      <c r="A8485"/>
      <c r="AA8485"/>
    </row>
    <row r="8486" spans="1:27" x14ac:dyDescent="0.25">
      <c r="A8486"/>
      <c r="AA8486"/>
    </row>
    <row r="8487" spans="1:27" x14ac:dyDescent="0.25">
      <c r="A8487"/>
      <c r="AA8487"/>
    </row>
    <row r="8488" spans="1:27" x14ac:dyDescent="0.25">
      <c r="A8488"/>
      <c r="AA8488"/>
    </row>
    <row r="8489" spans="1:27" x14ac:dyDescent="0.25">
      <c r="A8489"/>
      <c r="AA8489"/>
    </row>
    <row r="8490" spans="1:27" x14ac:dyDescent="0.25">
      <c r="A8490"/>
      <c r="AA8490"/>
    </row>
    <row r="8491" spans="1:27" x14ac:dyDescent="0.25">
      <c r="A8491"/>
      <c r="AA8491"/>
    </row>
    <row r="8492" spans="1:27" x14ac:dyDescent="0.25">
      <c r="A8492"/>
      <c r="AA8492"/>
    </row>
    <row r="8493" spans="1:27" x14ac:dyDescent="0.25">
      <c r="A8493"/>
      <c r="AA8493"/>
    </row>
    <row r="8494" spans="1:27" x14ac:dyDescent="0.25">
      <c r="A8494"/>
      <c r="AA8494"/>
    </row>
    <row r="8495" spans="1:27" x14ac:dyDescent="0.25">
      <c r="A8495"/>
      <c r="AA8495"/>
    </row>
    <row r="8496" spans="1:27" x14ac:dyDescent="0.25">
      <c r="A8496"/>
      <c r="AA8496"/>
    </row>
    <row r="8497" spans="1:27" x14ac:dyDescent="0.25">
      <c r="A8497"/>
      <c r="AA8497"/>
    </row>
    <row r="8498" spans="1:27" x14ac:dyDescent="0.25">
      <c r="A8498"/>
      <c r="AA8498"/>
    </row>
    <row r="8499" spans="1:27" x14ac:dyDescent="0.25">
      <c r="A8499"/>
      <c r="AA8499"/>
    </row>
    <row r="8500" spans="1:27" x14ac:dyDescent="0.25">
      <c r="A8500"/>
      <c r="AA8500"/>
    </row>
    <row r="8501" spans="1:27" x14ac:dyDescent="0.25">
      <c r="A8501"/>
      <c r="AA8501"/>
    </row>
    <row r="8502" spans="1:27" x14ac:dyDescent="0.25">
      <c r="A8502"/>
      <c r="AA8502"/>
    </row>
    <row r="8503" spans="1:27" x14ac:dyDescent="0.25">
      <c r="A8503"/>
      <c r="AA8503"/>
    </row>
    <row r="8504" spans="1:27" x14ac:dyDescent="0.25">
      <c r="A8504"/>
      <c r="AA8504"/>
    </row>
    <row r="8505" spans="1:27" x14ac:dyDescent="0.25">
      <c r="A8505"/>
      <c r="AA8505"/>
    </row>
    <row r="8506" spans="1:27" x14ac:dyDescent="0.25">
      <c r="A8506"/>
      <c r="AA8506"/>
    </row>
    <row r="8507" spans="1:27" x14ac:dyDescent="0.25">
      <c r="A8507"/>
      <c r="AA8507"/>
    </row>
    <row r="8508" spans="1:27" x14ac:dyDescent="0.25">
      <c r="A8508"/>
      <c r="AA8508"/>
    </row>
    <row r="8509" spans="1:27" x14ac:dyDescent="0.25">
      <c r="A8509"/>
      <c r="AA8509"/>
    </row>
    <row r="8510" spans="1:27" x14ac:dyDescent="0.25">
      <c r="A8510"/>
      <c r="AA8510"/>
    </row>
    <row r="8511" spans="1:27" x14ac:dyDescent="0.25">
      <c r="A8511"/>
      <c r="AA8511"/>
    </row>
    <row r="8512" spans="1:27" x14ac:dyDescent="0.25">
      <c r="A8512"/>
      <c r="AA8512"/>
    </row>
    <row r="8513" spans="1:27" x14ac:dyDescent="0.25">
      <c r="A8513"/>
      <c r="AA8513"/>
    </row>
    <row r="8514" spans="1:27" x14ac:dyDescent="0.25">
      <c r="A8514"/>
      <c r="AA8514"/>
    </row>
    <row r="8515" spans="1:27" x14ac:dyDescent="0.25">
      <c r="A8515"/>
      <c r="AA8515"/>
    </row>
    <row r="8516" spans="1:27" x14ac:dyDescent="0.25">
      <c r="A8516"/>
      <c r="AA8516"/>
    </row>
    <row r="8517" spans="1:27" x14ac:dyDescent="0.25">
      <c r="A8517"/>
      <c r="AA8517"/>
    </row>
    <row r="8518" spans="1:27" x14ac:dyDescent="0.25">
      <c r="A8518"/>
      <c r="AA8518"/>
    </row>
    <row r="8519" spans="1:27" x14ac:dyDescent="0.25">
      <c r="A8519"/>
      <c r="AA8519"/>
    </row>
    <row r="8520" spans="1:27" x14ac:dyDescent="0.25">
      <c r="A8520"/>
      <c r="AA8520"/>
    </row>
    <row r="8521" spans="1:27" x14ac:dyDescent="0.25">
      <c r="A8521"/>
      <c r="AA8521"/>
    </row>
    <row r="8522" spans="1:27" x14ac:dyDescent="0.25">
      <c r="A8522"/>
      <c r="AA8522"/>
    </row>
    <row r="8523" spans="1:27" x14ac:dyDescent="0.25">
      <c r="A8523"/>
      <c r="AA8523"/>
    </row>
    <row r="8524" spans="1:27" x14ac:dyDescent="0.25">
      <c r="A8524"/>
      <c r="AA8524"/>
    </row>
    <row r="8525" spans="1:27" x14ac:dyDescent="0.25">
      <c r="A8525"/>
      <c r="AA8525"/>
    </row>
    <row r="8526" spans="1:27" x14ac:dyDescent="0.25">
      <c r="A8526"/>
      <c r="AA8526"/>
    </row>
    <row r="8527" spans="1:27" x14ac:dyDescent="0.25">
      <c r="A8527"/>
      <c r="AA8527"/>
    </row>
    <row r="8528" spans="1:27" x14ac:dyDescent="0.25">
      <c r="A8528"/>
      <c r="AA8528"/>
    </row>
    <row r="8529" spans="1:27" x14ac:dyDescent="0.25">
      <c r="A8529"/>
      <c r="AA8529"/>
    </row>
    <row r="8530" spans="1:27" x14ac:dyDescent="0.25">
      <c r="A8530"/>
      <c r="AA8530"/>
    </row>
    <row r="8531" spans="1:27" x14ac:dyDescent="0.25">
      <c r="A8531"/>
      <c r="AA8531"/>
    </row>
    <row r="8532" spans="1:27" x14ac:dyDescent="0.25">
      <c r="A8532"/>
      <c r="AA8532"/>
    </row>
    <row r="8533" spans="1:27" x14ac:dyDescent="0.25">
      <c r="A8533"/>
      <c r="AA8533"/>
    </row>
    <row r="8534" spans="1:27" x14ac:dyDescent="0.25">
      <c r="A8534"/>
      <c r="AA8534"/>
    </row>
    <row r="8535" spans="1:27" x14ac:dyDescent="0.25">
      <c r="A8535"/>
      <c r="AA8535"/>
    </row>
    <row r="8536" spans="1:27" x14ac:dyDescent="0.25">
      <c r="A8536"/>
      <c r="AA8536"/>
    </row>
    <row r="8537" spans="1:27" x14ac:dyDescent="0.25">
      <c r="A8537"/>
      <c r="AA8537"/>
    </row>
    <row r="8538" spans="1:27" x14ac:dyDescent="0.25">
      <c r="A8538"/>
      <c r="AA8538"/>
    </row>
    <row r="8539" spans="1:27" x14ac:dyDescent="0.25">
      <c r="A8539"/>
      <c r="AA8539"/>
    </row>
    <row r="8540" spans="1:27" x14ac:dyDescent="0.25">
      <c r="A8540"/>
      <c r="AA8540"/>
    </row>
    <row r="8541" spans="1:27" x14ac:dyDescent="0.25">
      <c r="A8541"/>
      <c r="AA8541"/>
    </row>
    <row r="8542" spans="1:27" x14ac:dyDescent="0.25">
      <c r="A8542"/>
      <c r="AA8542"/>
    </row>
    <row r="8543" spans="1:27" x14ac:dyDescent="0.25">
      <c r="A8543"/>
      <c r="AA8543"/>
    </row>
    <row r="8544" spans="1:27" x14ac:dyDescent="0.25">
      <c r="A8544"/>
      <c r="AA8544"/>
    </row>
    <row r="8545" spans="1:27" x14ac:dyDescent="0.25">
      <c r="A8545"/>
      <c r="AA8545"/>
    </row>
    <row r="8546" spans="1:27" x14ac:dyDescent="0.25">
      <c r="A8546"/>
      <c r="AA8546"/>
    </row>
    <row r="8547" spans="1:27" x14ac:dyDescent="0.25">
      <c r="A8547"/>
      <c r="AA8547"/>
    </row>
    <row r="8548" spans="1:27" x14ac:dyDescent="0.25">
      <c r="A8548"/>
      <c r="AA8548"/>
    </row>
    <row r="8549" spans="1:27" x14ac:dyDescent="0.25">
      <c r="A8549"/>
      <c r="AA8549"/>
    </row>
    <row r="8550" spans="1:27" x14ac:dyDescent="0.25">
      <c r="A8550"/>
      <c r="AA8550"/>
    </row>
    <row r="8551" spans="1:27" x14ac:dyDescent="0.25">
      <c r="A8551"/>
      <c r="AA8551"/>
    </row>
    <row r="8552" spans="1:27" x14ac:dyDescent="0.25">
      <c r="A8552"/>
      <c r="AA8552"/>
    </row>
    <row r="8553" spans="1:27" x14ac:dyDescent="0.25">
      <c r="A8553"/>
      <c r="AA8553"/>
    </row>
    <row r="8554" spans="1:27" x14ac:dyDescent="0.25">
      <c r="A8554"/>
      <c r="AA8554"/>
    </row>
    <row r="8555" spans="1:27" x14ac:dyDescent="0.25">
      <c r="A8555"/>
      <c r="AA8555"/>
    </row>
    <row r="8556" spans="1:27" x14ac:dyDescent="0.25">
      <c r="A8556"/>
      <c r="AA8556"/>
    </row>
    <row r="8557" spans="1:27" x14ac:dyDescent="0.25">
      <c r="A8557"/>
      <c r="AA8557"/>
    </row>
    <row r="8558" spans="1:27" x14ac:dyDescent="0.25">
      <c r="A8558"/>
      <c r="AA8558"/>
    </row>
    <row r="8559" spans="1:27" x14ac:dyDescent="0.25">
      <c r="A8559"/>
      <c r="AA8559"/>
    </row>
    <row r="8560" spans="1:27" x14ac:dyDescent="0.25">
      <c r="A8560"/>
      <c r="AA8560"/>
    </row>
    <row r="8561" spans="1:27" x14ac:dyDescent="0.25">
      <c r="A8561"/>
      <c r="AA8561"/>
    </row>
    <row r="8562" spans="1:27" x14ac:dyDescent="0.25">
      <c r="A8562"/>
      <c r="AA8562"/>
    </row>
    <row r="8563" spans="1:27" x14ac:dyDescent="0.25">
      <c r="A8563"/>
      <c r="AA8563"/>
    </row>
    <row r="8564" spans="1:27" x14ac:dyDescent="0.25">
      <c r="A8564"/>
      <c r="AA8564"/>
    </row>
    <row r="8565" spans="1:27" x14ac:dyDescent="0.25">
      <c r="A8565"/>
      <c r="AA8565"/>
    </row>
    <row r="8566" spans="1:27" x14ac:dyDescent="0.25">
      <c r="A8566"/>
      <c r="AA8566"/>
    </row>
    <row r="8567" spans="1:27" x14ac:dyDescent="0.25">
      <c r="A8567"/>
      <c r="AA8567"/>
    </row>
    <row r="8568" spans="1:27" x14ac:dyDescent="0.25">
      <c r="A8568"/>
      <c r="AA8568"/>
    </row>
    <row r="8569" spans="1:27" x14ac:dyDescent="0.25">
      <c r="A8569"/>
      <c r="AA8569"/>
    </row>
    <row r="8570" spans="1:27" x14ac:dyDescent="0.25">
      <c r="A8570"/>
      <c r="AA8570"/>
    </row>
    <row r="8571" spans="1:27" x14ac:dyDescent="0.25">
      <c r="A8571"/>
      <c r="AA8571"/>
    </row>
    <row r="8572" spans="1:27" x14ac:dyDescent="0.25">
      <c r="A8572"/>
      <c r="AA8572"/>
    </row>
    <row r="8573" spans="1:27" x14ac:dyDescent="0.25">
      <c r="A8573"/>
      <c r="AA8573"/>
    </row>
    <row r="8574" spans="1:27" x14ac:dyDescent="0.25">
      <c r="A8574"/>
      <c r="AA8574"/>
    </row>
    <row r="8575" spans="1:27" x14ac:dyDescent="0.25">
      <c r="A8575"/>
      <c r="AA8575"/>
    </row>
    <row r="8576" spans="1:27" x14ac:dyDescent="0.25">
      <c r="A8576"/>
      <c r="AA8576"/>
    </row>
    <row r="8577" spans="1:27" x14ac:dyDescent="0.25">
      <c r="A8577"/>
      <c r="AA8577"/>
    </row>
    <row r="8578" spans="1:27" x14ac:dyDescent="0.25">
      <c r="A8578"/>
      <c r="AA8578"/>
    </row>
    <row r="8579" spans="1:27" x14ac:dyDescent="0.25">
      <c r="A8579"/>
      <c r="AA8579"/>
    </row>
    <row r="8580" spans="1:27" x14ac:dyDescent="0.25">
      <c r="A8580"/>
      <c r="AA8580"/>
    </row>
    <row r="8581" spans="1:27" x14ac:dyDescent="0.25">
      <c r="A8581"/>
      <c r="AA8581"/>
    </row>
    <row r="8582" spans="1:27" x14ac:dyDescent="0.25">
      <c r="A8582"/>
      <c r="AA8582"/>
    </row>
    <row r="8583" spans="1:27" x14ac:dyDescent="0.25">
      <c r="A8583"/>
      <c r="AA8583"/>
    </row>
    <row r="8584" spans="1:27" x14ac:dyDescent="0.25">
      <c r="A8584"/>
      <c r="AA8584"/>
    </row>
    <row r="8585" spans="1:27" x14ac:dyDescent="0.25">
      <c r="A8585"/>
      <c r="AA8585"/>
    </row>
    <row r="8586" spans="1:27" x14ac:dyDescent="0.25">
      <c r="A8586"/>
      <c r="AA8586"/>
    </row>
    <row r="8587" spans="1:27" x14ac:dyDescent="0.25">
      <c r="A8587"/>
      <c r="AA8587"/>
    </row>
    <row r="8588" spans="1:27" x14ac:dyDescent="0.25">
      <c r="A8588"/>
      <c r="AA8588"/>
    </row>
    <row r="8589" spans="1:27" x14ac:dyDescent="0.25">
      <c r="A8589"/>
      <c r="AA8589"/>
    </row>
    <row r="8590" spans="1:27" x14ac:dyDescent="0.25">
      <c r="A8590"/>
      <c r="AA8590"/>
    </row>
    <row r="8591" spans="1:27" x14ac:dyDescent="0.25">
      <c r="A8591"/>
      <c r="AA8591"/>
    </row>
    <row r="8592" spans="1:27" x14ac:dyDescent="0.25">
      <c r="A8592"/>
      <c r="AA8592"/>
    </row>
    <row r="8593" spans="1:27" x14ac:dyDescent="0.25">
      <c r="A8593"/>
      <c r="AA8593"/>
    </row>
    <row r="8594" spans="1:27" x14ac:dyDescent="0.25">
      <c r="A8594"/>
      <c r="AA8594"/>
    </row>
    <row r="8595" spans="1:27" x14ac:dyDescent="0.25">
      <c r="A8595"/>
      <c r="AA8595"/>
    </row>
    <row r="8596" spans="1:27" x14ac:dyDescent="0.25">
      <c r="A8596"/>
      <c r="AA8596"/>
    </row>
    <row r="8597" spans="1:27" x14ac:dyDescent="0.25">
      <c r="A8597"/>
      <c r="AA8597"/>
    </row>
    <row r="8598" spans="1:27" x14ac:dyDescent="0.25">
      <c r="A8598"/>
      <c r="AA8598"/>
    </row>
    <row r="8599" spans="1:27" x14ac:dyDescent="0.25">
      <c r="A8599"/>
      <c r="AA8599"/>
    </row>
    <row r="8600" spans="1:27" x14ac:dyDescent="0.25">
      <c r="A8600"/>
      <c r="AA8600"/>
    </row>
    <row r="8601" spans="1:27" x14ac:dyDescent="0.25">
      <c r="A8601"/>
      <c r="AA8601"/>
    </row>
    <row r="8602" spans="1:27" x14ac:dyDescent="0.25">
      <c r="A8602"/>
      <c r="AA8602"/>
    </row>
    <row r="8603" spans="1:27" x14ac:dyDescent="0.25">
      <c r="A8603"/>
      <c r="AA8603"/>
    </row>
    <row r="8604" spans="1:27" x14ac:dyDescent="0.25">
      <c r="A8604"/>
      <c r="AA8604"/>
    </row>
    <row r="8605" spans="1:27" x14ac:dyDescent="0.25">
      <c r="A8605"/>
      <c r="AA8605"/>
    </row>
    <row r="8606" spans="1:27" x14ac:dyDescent="0.25">
      <c r="A8606"/>
      <c r="AA8606"/>
    </row>
    <row r="8607" spans="1:27" x14ac:dyDescent="0.25">
      <c r="A8607"/>
      <c r="AA8607"/>
    </row>
    <row r="8608" spans="1:27" x14ac:dyDescent="0.25">
      <c r="A8608"/>
      <c r="AA8608"/>
    </row>
    <row r="8609" spans="1:27" x14ac:dyDescent="0.25">
      <c r="A8609"/>
      <c r="AA8609"/>
    </row>
    <row r="8610" spans="1:27" x14ac:dyDescent="0.25">
      <c r="A8610"/>
      <c r="AA8610"/>
    </row>
    <row r="8611" spans="1:27" x14ac:dyDescent="0.25">
      <c r="A8611"/>
      <c r="AA8611"/>
    </row>
    <row r="8612" spans="1:27" x14ac:dyDescent="0.25">
      <c r="A8612"/>
      <c r="AA8612"/>
    </row>
    <row r="8613" spans="1:27" x14ac:dyDescent="0.25">
      <c r="A8613"/>
      <c r="AA8613"/>
    </row>
    <row r="8614" spans="1:27" x14ac:dyDescent="0.25">
      <c r="A8614"/>
      <c r="AA8614"/>
    </row>
    <row r="8615" spans="1:27" x14ac:dyDescent="0.25">
      <c r="A8615"/>
      <c r="AA8615"/>
    </row>
    <row r="8616" spans="1:27" x14ac:dyDescent="0.25">
      <c r="A8616"/>
      <c r="AA8616"/>
    </row>
    <row r="8617" spans="1:27" x14ac:dyDescent="0.25">
      <c r="A8617"/>
      <c r="AA8617"/>
    </row>
    <row r="8618" spans="1:27" x14ac:dyDescent="0.25">
      <c r="A8618"/>
      <c r="AA8618"/>
    </row>
    <row r="8619" spans="1:27" x14ac:dyDescent="0.25">
      <c r="A8619"/>
      <c r="AA8619"/>
    </row>
    <row r="8620" spans="1:27" x14ac:dyDescent="0.25">
      <c r="A8620"/>
      <c r="AA8620"/>
    </row>
    <row r="8621" spans="1:27" x14ac:dyDescent="0.25">
      <c r="A8621"/>
      <c r="AA8621"/>
    </row>
    <row r="8622" spans="1:27" x14ac:dyDescent="0.25">
      <c r="A8622"/>
      <c r="AA8622"/>
    </row>
    <row r="8623" spans="1:27" x14ac:dyDescent="0.25">
      <c r="A8623"/>
      <c r="AA8623"/>
    </row>
    <row r="8624" spans="1:27" x14ac:dyDescent="0.25">
      <c r="A8624"/>
      <c r="AA8624"/>
    </row>
    <row r="8625" spans="1:27" x14ac:dyDescent="0.25">
      <c r="A8625"/>
      <c r="AA8625"/>
    </row>
    <row r="8626" spans="1:27" x14ac:dyDescent="0.25">
      <c r="A8626"/>
      <c r="AA8626"/>
    </row>
    <row r="8627" spans="1:27" x14ac:dyDescent="0.25">
      <c r="A8627"/>
      <c r="AA8627"/>
    </row>
    <row r="8628" spans="1:27" x14ac:dyDescent="0.25">
      <c r="A8628"/>
      <c r="AA8628"/>
    </row>
    <row r="8629" spans="1:27" x14ac:dyDescent="0.25">
      <c r="A8629"/>
      <c r="AA8629"/>
    </row>
    <row r="8630" spans="1:27" x14ac:dyDescent="0.25">
      <c r="A8630"/>
      <c r="AA8630"/>
    </row>
    <row r="8631" spans="1:27" x14ac:dyDescent="0.25">
      <c r="A8631"/>
      <c r="AA8631"/>
    </row>
    <row r="8632" spans="1:27" x14ac:dyDescent="0.25">
      <c r="A8632"/>
      <c r="AA8632"/>
    </row>
    <row r="8633" spans="1:27" x14ac:dyDescent="0.25">
      <c r="A8633"/>
      <c r="AA8633"/>
    </row>
    <row r="8634" spans="1:27" x14ac:dyDescent="0.25">
      <c r="A8634"/>
      <c r="AA8634"/>
    </row>
    <row r="8635" spans="1:27" x14ac:dyDescent="0.25">
      <c r="A8635"/>
      <c r="AA8635"/>
    </row>
    <row r="8636" spans="1:27" x14ac:dyDescent="0.25">
      <c r="A8636"/>
      <c r="AA8636"/>
    </row>
    <row r="8637" spans="1:27" x14ac:dyDescent="0.25">
      <c r="A8637"/>
      <c r="AA8637"/>
    </row>
    <row r="8638" spans="1:27" x14ac:dyDescent="0.25">
      <c r="A8638"/>
      <c r="AA8638"/>
    </row>
    <row r="8639" spans="1:27" x14ac:dyDescent="0.25">
      <c r="A8639"/>
      <c r="AA8639"/>
    </row>
    <row r="8640" spans="1:27" x14ac:dyDescent="0.25">
      <c r="A8640"/>
      <c r="AA8640"/>
    </row>
    <row r="8641" spans="1:27" x14ac:dyDescent="0.25">
      <c r="A8641"/>
      <c r="AA8641"/>
    </row>
    <row r="8642" spans="1:27" x14ac:dyDescent="0.25">
      <c r="A8642"/>
      <c r="AA8642"/>
    </row>
    <row r="8643" spans="1:27" x14ac:dyDescent="0.25">
      <c r="A8643"/>
      <c r="AA8643"/>
    </row>
    <row r="8644" spans="1:27" x14ac:dyDescent="0.25">
      <c r="A8644"/>
      <c r="AA8644"/>
    </row>
    <row r="8645" spans="1:27" x14ac:dyDescent="0.25">
      <c r="A8645"/>
      <c r="AA8645"/>
    </row>
    <row r="8646" spans="1:27" x14ac:dyDescent="0.25">
      <c r="A8646"/>
      <c r="AA8646"/>
    </row>
    <row r="8647" spans="1:27" x14ac:dyDescent="0.25">
      <c r="A8647"/>
      <c r="AA8647"/>
    </row>
    <row r="8648" spans="1:27" x14ac:dyDescent="0.25">
      <c r="A8648"/>
      <c r="AA8648"/>
    </row>
    <row r="8649" spans="1:27" x14ac:dyDescent="0.25">
      <c r="A8649"/>
      <c r="AA8649"/>
    </row>
    <row r="8650" spans="1:27" x14ac:dyDescent="0.25">
      <c r="A8650"/>
      <c r="AA8650"/>
    </row>
    <row r="8651" spans="1:27" x14ac:dyDescent="0.25">
      <c r="A8651"/>
      <c r="AA8651"/>
    </row>
    <row r="8652" spans="1:27" x14ac:dyDescent="0.25">
      <c r="A8652"/>
      <c r="AA8652"/>
    </row>
    <row r="8653" spans="1:27" x14ac:dyDescent="0.25">
      <c r="A8653"/>
      <c r="AA8653"/>
    </row>
    <row r="8654" spans="1:27" x14ac:dyDescent="0.25">
      <c r="A8654"/>
      <c r="AA8654"/>
    </row>
    <row r="8655" spans="1:27" x14ac:dyDescent="0.25">
      <c r="A8655"/>
      <c r="AA8655"/>
    </row>
    <row r="8656" spans="1:27" x14ac:dyDescent="0.25">
      <c r="A8656"/>
      <c r="AA8656"/>
    </row>
    <row r="8657" spans="1:27" x14ac:dyDescent="0.25">
      <c r="A8657"/>
      <c r="AA8657"/>
    </row>
    <row r="8658" spans="1:27" x14ac:dyDescent="0.25">
      <c r="A8658"/>
      <c r="AA8658"/>
    </row>
    <row r="8659" spans="1:27" x14ac:dyDescent="0.25">
      <c r="A8659"/>
      <c r="AA8659"/>
    </row>
    <row r="8660" spans="1:27" x14ac:dyDescent="0.25">
      <c r="A8660"/>
      <c r="AA8660"/>
    </row>
    <row r="8661" spans="1:27" x14ac:dyDescent="0.25">
      <c r="A8661"/>
      <c r="AA8661"/>
    </row>
    <row r="8662" spans="1:27" x14ac:dyDescent="0.25">
      <c r="A8662"/>
      <c r="AA8662"/>
    </row>
    <row r="8663" spans="1:27" x14ac:dyDescent="0.25">
      <c r="A8663"/>
      <c r="AA8663"/>
    </row>
    <row r="8664" spans="1:27" x14ac:dyDescent="0.25">
      <c r="A8664"/>
      <c r="AA8664"/>
    </row>
    <row r="8665" spans="1:27" x14ac:dyDescent="0.25">
      <c r="A8665"/>
      <c r="AA8665"/>
    </row>
    <row r="8666" spans="1:27" x14ac:dyDescent="0.25">
      <c r="A8666"/>
      <c r="AA8666"/>
    </row>
    <row r="8667" spans="1:27" x14ac:dyDescent="0.25">
      <c r="A8667"/>
      <c r="AA8667"/>
    </row>
    <row r="8668" spans="1:27" x14ac:dyDescent="0.25">
      <c r="A8668"/>
      <c r="AA8668"/>
    </row>
    <row r="8669" spans="1:27" x14ac:dyDescent="0.25">
      <c r="A8669"/>
      <c r="AA8669"/>
    </row>
    <row r="8670" spans="1:27" x14ac:dyDescent="0.25">
      <c r="A8670"/>
      <c r="AA8670"/>
    </row>
    <row r="8671" spans="1:27" x14ac:dyDescent="0.25">
      <c r="A8671"/>
      <c r="AA8671"/>
    </row>
    <row r="8672" spans="1:27" x14ac:dyDescent="0.25">
      <c r="A8672"/>
      <c r="AA8672"/>
    </row>
    <row r="8673" spans="1:27" x14ac:dyDescent="0.25">
      <c r="A8673"/>
      <c r="AA8673"/>
    </row>
    <row r="8674" spans="1:27" x14ac:dyDescent="0.25">
      <c r="A8674"/>
      <c r="AA8674"/>
    </row>
    <row r="8675" spans="1:27" x14ac:dyDescent="0.25">
      <c r="A8675"/>
      <c r="AA8675"/>
    </row>
    <row r="8676" spans="1:27" x14ac:dyDescent="0.25">
      <c r="A8676"/>
      <c r="AA8676"/>
    </row>
    <row r="8677" spans="1:27" x14ac:dyDescent="0.25">
      <c r="A8677"/>
      <c r="AA8677"/>
    </row>
    <row r="8678" spans="1:27" x14ac:dyDescent="0.25">
      <c r="A8678"/>
      <c r="AA8678"/>
    </row>
    <row r="8679" spans="1:27" x14ac:dyDescent="0.25">
      <c r="A8679"/>
      <c r="AA8679"/>
    </row>
    <row r="8680" spans="1:27" x14ac:dyDescent="0.25">
      <c r="A8680"/>
      <c r="AA8680"/>
    </row>
    <row r="8681" spans="1:27" x14ac:dyDescent="0.25">
      <c r="A8681"/>
      <c r="AA8681"/>
    </row>
    <row r="8682" spans="1:27" x14ac:dyDescent="0.25">
      <c r="A8682"/>
      <c r="AA8682"/>
    </row>
    <row r="8683" spans="1:27" x14ac:dyDescent="0.25">
      <c r="A8683"/>
      <c r="AA8683"/>
    </row>
    <row r="8684" spans="1:27" x14ac:dyDescent="0.25">
      <c r="A8684"/>
      <c r="AA8684"/>
    </row>
    <row r="8685" spans="1:27" x14ac:dyDescent="0.25">
      <c r="A8685"/>
      <c r="AA8685"/>
    </row>
    <row r="8686" spans="1:27" x14ac:dyDescent="0.25">
      <c r="A8686"/>
      <c r="AA8686"/>
    </row>
    <row r="8687" spans="1:27" x14ac:dyDescent="0.25">
      <c r="A8687"/>
      <c r="AA8687"/>
    </row>
    <row r="8688" spans="1:27" x14ac:dyDescent="0.25">
      <c r="A8688"/>
      <c r="AA8688"/>
    </row>
    <row r="8689" spans="1:27" x14ac:dyDescent="0.25">
      <c r="A8689"/>
      <c r="AA8689"/>
    </row>
    <row r="8690" spans="1:27" x14ac:dyDescent="0.25">
      <c r="A8690"/>
      <c r="AA8690"/>
    </row>
    <row r="8691" spans="1:27" x14ac:dyDescent="0.25">
      <c r="A8691"/>
      <c r="AA8691"/>
    </row>
    <row r="8692" spans="1:27" x14ac:dyDescent="0.25">
      <c r="A8692"/>
      <c r="AA8692"/>
    </row>
    <row r="8693" spans="1:27" x14ac:dyDescent="0.25">
      <c r="A8693"/>
      <c r="AA8693"/>
    </row>
    <row r="8694" spans="1:27" x14ac:dyDescent="0.25">
      <c r="A8694"/>
      <c r="AA8694"/>
    </row>
    <row r="8695" spans="1:27" x14ac:dyDescent="0.25">
      <c r="A8695"/>
      <c r="AA8695"/>
    </row>
    <row r="8696" spans="1:27" x14ac:dyDescent="0.25">
      <c r="A8696"/>
      <c r="AA8696"/>
    </row>
    <row r="8697" spans="1:27" x14ac:dyDescent="0.25">
      <c r="A8697"/>
      <c r="AA8697"/>
    </row>
    <row r="8698" spans="1:27" x14ac:dyDescent="0.25">
      <c r="A8698"/>
      <c r="AA8698"/>
    </row>
    <row r="8699" spans="1:27" x14ac:dyDescent="0.25">
      <c r="A8699"/>
      <c r="AA8699"/>
    </row>
    <row r="8700" spans="1:27" x14ac:dyDescent="0.25">
      <c r="A8700"/>
      <c r="AA8700"/>
    </row>
    <row r="8701" spans="1:27" x14ac:dyDescent="0.25">
      <c r="A8701"/>
      <c r="AA8701"/>
    </row>
    <row r="8702" spans="1:27" x14ac:dyDescent="0.25">
      <c r="A8702"/>
      <c r="AA8702"/>
    </row>
    <row r="8703" spans="1:27" x14ac:dyDescent="0.25">
      <c r="A8703"/>
      <c r="AA8703"/>
    </row>
    <row r="8704" spans="1:27" x14ac:dyDescent="0.25">
      <c r="A8704"/>
      <c r="AA8704"/>
    </row>
    <row r="8705" spans="1:27" x14ac:dyDescent="0.25">
      <c r="A8705"/>
      <c r="AA8705"/>
    </row>
    <row r="8706" spans="1:27" x14ac:dyDescent="0.25">
      <c r="A8706"/>
      <c r="AA8706"/>
    </row>
    <row r="8707" spans="1:27" x14ac:dyDescent="0.25">
      <c r="A8707"/>
      <c r="AA8707"/>
    </row>
    <row r="8708" spans="1:27" x14ac:dyDescent="0.25">
      <c r="A8708"/>
      <c r="AA8708"/>
    </row>
    <row r="8709" spans="1:27" x14ac:dyDescent="0.25">
      <c r="A8709"/>
      <c r="AA8709"/>
    </row>
    <row r="8710" spans="1:27" x14ac:dyDescent="0.25">
      <c r="A8710"/>
      <c r="AA8710"/>
    </row>
    <row r="8711" spans="1:27" x14ac:dyDescent="0.25">
      <c r="A8711"/>
      <c r="AA8711"/>
    </row>
    <row r="8712" spans="1:27" x14ac:dyDescent="0.25">
      <c r="A8712"/>
      <c r="AA8712"/>
    </row>
    <row r="8713" spans="1:27" x14ac:dyDescent="0.25">
      <c r="A8713"/>
      <c r="AA8713"/>
    </row>
    <row r="8714" spans="1:27" x14ac:dyDescent="0.25">
      <c r="A8714"/>
      <c r="AA8714"/>
    </row>
    <row r="8715" spans="1:27" x14ac:dyDescent="0.25">
      <c r="A8715"/>
      <c r="AA8715"/>
    </row>
    <row r="8716" spans="1:27" x14ac:dyDescent="0.25">
      <c r="A8716"/>
      <c r="AA8716"/>
    </row>
    <row r="8717" spans="1:27" x14ac:dyDescent="0.25">
      <c r="A8717"/>
      <c r="AA8717"/>
    </row>
    <row r="8718" spans="1:27" x14ac:dyDescent="0.25">
      <c r="A8718"/>
      <c r="AA8718"/>
    </row>
    <row r="8719" spans="1:27" x14ac:dyDescent="0.25">
      <c r="A8719"/>
      <c r="AA8719"/>
    </row>
    <row r="8720" spans="1:27" x14ac:dyDescent="0.25">
      <c r="A8720"/>
      <c r="AA8720"/>
    </row>
    <row r="8721" spans="1:27" x14ac:dyDescent="0.25">
      <c r="A8721"/>
      <c r="AA8721"/>
    </row>
    <row r="8722" spans="1:27" x14ac:dyDescent="0.25">
      <c r="A8722"/>
      <c r="AA8722"/>
    </row>
    <row r="8723" spans="1:27" x14ac:dyDescent="0.25">
      <c r="A8723"/>
      <c r="AA8723"/>
    </row>
    <row r="8724" spans="1:27" x14ac:dyDescent="0.25">
      <c r="A8724"/>
      <c r="AA8724"/>
    </row>
    <row r="8725" spans="1:27" x14ac:dyDescent="0.25">
      <c r="A8725"/>
      <c r="AA8725"/>
    </row>
    <row r="8726" spans="1:27" x14ac:dyDescent="0.25">
      <c r="A8726"/>
      <c r="AA8726"/>
    </row>
    <row r="8727" spans="1:27" x14ac:dyDescent="0.25">
      <c r="A8727"/>
      <c r="AA8727"/>
    </row>
    <row r="8728" spans="1:27" x14ac:dyDescent="0.25">
      <c r="A8728"/>
      <c r="AA8728"/>
    </row>
    <row r="8729" spans="1:27" x14ac:dyDescent="0.25">
      <c r="A8729"/>
      <c r="AA8729"/>
    </row>
    <row r="8730" spans="1:27" x14ac:dyDescent="0.25">
      <c r="A8730"/>
      <c r="AA8730"/>
    </row>
    <row r="8731" spans="1:27" x14ac:dyDescent="0.25">
      <c r="A8731"/>
      <c r="AA8731"/>
    </row>
    <row r="8732" spans="1:27" x14ac:dyDescent="0.25">
      <c r="A8732"/>
      <c r="AA8732"/>
    </row>
    <row r="8733" spans="1:27" x14ac:dyDescent="0.25">
      <c r="A8733"/>
      <c r="AA8733"/>
    </row>
    <row r="8734" spans="1:27" x14ac:dyDescent="0.25">
      <c r="A8734"/>
      <c r="AA8734"/>
    </row>
    <row r="8735" spans="1:27" x14ac:dyDescent="0.25">
      <c r="A8735"/>
      <c r="AA8735"/>
    </row>
    <row r="8736" spans="1:27" x14ac:dyDescent="0.25">
      <c r="A8736"/>
      <c r="AA8736"/>
    </row>
    <row r="8737" spans="1:27" x14ac:dyDescent="0.25">
      <c r="A8737"/>
      <c r="AA8737"/>
    </row>
    <row r="8738" spans="1:27" x14ac:dyDescent="0.25">
      <c r="A8738"/>
      <c r="AA8738"/>
    </row>
    <row r="8739" spans="1:27" x14ac:dyDescent="0.25">
      <c r="A8739"/>
      <c r="AA8739"/>
    </row>
    <row r="8740" spans="1:27" x14ac:dyDescent="0.25">
      <c r="A8740"/>
      <c r="AA8740"/>
    </row>
    <row r="8741" spans="1:27" x14ac:dyDescent="0.25">
      <c r="A8741"/>
      <c r="AA8741"/>
    </row>
    <row r="8742" spans="1:27" x14ac:dyDescent="0.25">
      <c r="A8742"/>
      <c r="AA8742"/>
    </row>
    <row r="8743" spans="1:27" x14ac:dyDescent="0.25">
      <c r="A8743"/>
      <c r="AA8743"/>
    </row>
    <row r="8744" spans="1:27" x14ac:dyDescent="0.25">
      <c r="A8744"/>
      <c r="AA8744"/>
    </row>
    <row r="8745" spans="1:27" x14ac:dyDescent="0.25">
      <c r="A8745"/>
      <c r="AA8745"/>
    </row>
    <row r="8746" spans="1:27" x14ac:dyDescent="0.25">
      <c r="A8746"/>
      <c r="AA8746"/>
    </row>
    <row r="8747" spans="1:27" x14ac:dyDescent="0.25">
      <c r="A8747"/>
      <c r="AA8747"/>
    </row>
    <row r="8748" spans="1:27" x14ac:dyDescent="0.25">
      <c r="A8748"/>
      <c r="AA8748"/>
    </row>
    <row r="8749" spans="1:27" x14ac:dyDescent="0.25">
      <c r="A8749"/>
      <c r="AA8749"/>
    </row>
    <row r="8750" spans="1:27" x14ac:dyDescent="0.25">
      <c r="A8750"/>
      <c r="AA8750"/>
    </row>
    <row r="8751" spans="1:27" x14ac:dyDescent="0.25">
      <c r="A8751"/>
      <c r="AA8751"/>
    </row>
    <row r="8752" spans="1:27" x14ac:dyDescent="0.25">
      <c r="A8752"/>
      <c r="AA8752"/>
    </row>
    <row r="8753" spans="1:27" x14ac:dyDescent="0.25">
      <c r="A8753"/>
      <c r="AA8753"/>
    </row>
    <row r="8754" spans="1:27" x14ac:dyDescent="0.25">
      <c r="A8754"/>
      <c r="AA8754"/>
    </row>
    <row r="8755" spans="1:27" x14ac:dyDescent="0.25">
      <c r="A8755"/>
      <c r="AA8755"/>
    </row>
    <row r="8756" spans="1:27" x14ac:dyDescent="0.25">
      <c r="A8756"/>
      <c r="AA8756"/>
    </row>
    <row r="8757" spans="1:27" x14ac:dyDescent="0.25">
      <c r="A8757"/>
      <c r="AA8757"/>
    </row>
    <row r="8758" spans="1:27" x14ac:dyDescent="0.25">
      <c r="A8758"/>
      <c r="AA8758"/>
    </row>
    <row r="8759" spans="1:27" x14ac:dyDescent="0.25">
      <c r="A8759"/>
      <c r="AA8759"/>
    </row>
    <row r="8760" spans="1:27" x14ac:dyDescent="0.25">
      <c r="A8760"/>
      <c r="AA8760"/>
    </row>
    <row r="8761" spans="1:27" x14ac:dyDescent="0.25">
      <c r="A8761"/>
      <c r="AA8761"/>
    </row>
    <row r="8762" spans="1:27" x14ac:dyDescent="0.25">
      <c r="A8762"/>
      <c r="AA8762"/>
    </row>
    <row r="8763" spans="1:27" x14ac:dyDescent="0.25">
      <c r="A8763"/>
      <c r="AA8763"/>
    </row>
    <row r="8764" spans="1:27" x14ac:dyDescent="0.25">
      <c r="A8764"/>
      <c r="AA8764"/>
    </row>
    <row r="8765" spans="1:27" x14ac:dyDescent="0.25">
      <c r="A8765"/>
      <c r="AA8765"/>
    </row>
    <row r="8766" spans="1:27" x14ac:dyDescent="0.25">
      <c r="A8766"/>
      <c r="AA8766"/>
    </row>
    <row r="8767" spans="1:27" x14ac:dyDescent="0.25">
      <c r="A8767"/>
      <c r="AA8767"/>
    </row>
    <row r="8768" spans="1:27" x14ac:dyDescent="0.25">
      <c r="A8768"/>
      <c r="AA8768"/>
    </row>
    <row r="8769" spans="1:27" x14ac:dyDescent="0.25">
      <c r="A8769"/>
      <c r="AA8769"/>
    </row>
    <row r="8770" spans="1:27" x14ac:dyDescent="0.25">
      <c r="A8770"/>
      <c r="AA8770"/>
    </row>
    <row r="8771" spans="1:27" x14ac:dyDescent="0.25">
      <c r="A8771"/>
      <c r="AA8771"/>
    </row>
    <row r="8772" spans="1:27" x14ac:dyDescent="0.25">
      <c r="A8772"/>
      <c r="AA8772"/>
    </row>
    <row r="8773" spans="1:27" x14ac:dyDescent="0.25">
      <c r="A8773"/>
      <c r="AA8773"/>
    </row>
    <row r="8774" spans="1:27" x14ac:dyDescent="0.25">
      <c r="A8774"/>
      <c r="AA8774"/>
    </row>
    <row r="8775" spans="1:27" x14ac:dyDescent="0.25">
      <c r="A8775"/>
      <c r="AA8775"/>
    </row>
    <row r="8776" spans="1:27" x14ac:dyDescent="0.25">
      <c r="A8776"/>
      <c r="AA8776"/>
    </row>
    <row r="8777" spans="1:27" x14ac:dyDescent="0.25">
      <c r="A8777"/>
      <c r="AA8777"/>
    </row>
    <row r="8778" spans="1:27" x14ac:dyDescent="0.25">
      <c r="A8778"/>
      <c r="AA8778"/>
    </row>
    <row r="8779" spans="1:27" x14ac:dyDescent="0.25">
      <c r="A8779"/>
      <c r="AA8779"/>
    </row>
    <row r="8780" spans="1:27" x14ac:dyDescent="0.25">
      <c r="A8780"/>
      <c r="AA8780"/>
    </row>
    <row r="8781" spans="1:27" x14ac:dyDescent="0.25">
      <c r="A8781"/>
      <c r="AA8781"/>
    </row>
    <row r="8782" spans="1:27" x14ac:dyDescent="0.25">
      <c r="A8782"/>
      <c r="AA8782"/>
    </row>
    <row r="8783" spans="1:27" x14ac:dyDescent="0.25">
      <c r="A8783"/>
      <c r="AA8783"/>
    </row>
    <row r="8784" spans="1:27" x14ac:dyDescent="0.25">
      <c r="A8784"/>
      <c r="AA8784"/>
    </row>
    <row r="8785" spans="1:27" x14ac:dyDescent="0.25">
      <c r="A8785"/>
      <c r="AA8785"/>
    </row>
    <row r="8786" spans="1:27" x14ac:dyDescent="0.25">
      <c r="A8786"/>
      <c r="AA8786"/>
    </row>
    <row r="8787" spans="1:27" x14ac:dyDescent="0.25">
      <c r="A8787"/>
      <c r="AA8787"/>
    </row>
    <row r="8788" spans="1:27" x14ac:dyDescent="0.25">
      <c r="A8788"/>
      <c r="AA8788"/>
    </row>
    <row r="8789" spans="1:27" x14ac:dyDescent="0.25">
      <c r="A8789"/>
      <c r="AA8789"/>
    </row>
    <row r="8790" spans="1:27" x14ac:dyDescent="0.25">
      <c r="A8790"/>
      <c r="AA8790"/>
    </row>
    <row r="8791" spans="1:27" x14ac:dyDescent="0.25">
      <c r="A8791"/>
      <c r="AA8791"/>
    </row>
    <row r="8792" spans="1:27" x14ac:dyDescent="0.25">
      <c r="A8792"/>
      <c r="AA8792"/>
    </row>
    <row r="8793" spans="1:27" x14ac:dyDescent="0.25">
      <c r="A8793"/>
      <c r="AA8793"/>
    </row>
    <row r="8794" spans="1:27" x14ac:dyDescent="0.25">
      <c r="A8794"/>
      <c r="AA8794"/>
    </row>
    <row r="8795" spans="1:27" x14ac:dyDescent="0.25">
      <c r="A8795"/>
      <c r="AA8795"/>
    </row>
    <row r="8796" spans="1:27" x14ac:dyDescent="0.25">
      <c r="A8796"/>
      <c r="AA8796"/>
    </row>
    <row r="8797" spans="1:27" x14ac:dyDescent="0.25">
      <c r="A8797"/>
      <c r="AA8797"/>
    </row>
    <row r="8798" spans="1:27" x14ac:dyDescent="0.25">
      <c r="A8798"/>
      <c r="AA8798"/>
    </row>
    <row r="8799" spans="1:27" x14ac:dyDescent="0.25">
      <c r="A8799"/>
      <c r="AA8799"/>
    </row>
    <row r="8800" spans="1:27" x14ac:dyDescent="0.25">
      <c r="A8800"/>
      <c r="AA8800"/>
    </row>
    <row r="8801" spans="1:27" x14ac:dyDescent="0.25">
      <c r="A8801"/>
      <c r="AA8801"/>
    </row>
    <row r="8802" spans="1:27" x14ac:dyDescent="0.25">
      <c r="A8802"/>
      <c r="AA8802"/>
    </row>
    <row r="8803" spans="1:27" x14ac:dyDescent="0.25">
      <c r="A8803"/>
      <c r="AA8803"/>
    </row>
    <row r="8804" spans="1:27" x14ac:dyDescent="0.25">
      <c r="A8804"/>
      <c r="AA8804"/>
    </row>
    <row r="8805" spans="1:27" x14ac:dyDescent="0.25">
      <c r="A8805"/>
      <c r="AA8805"/>
    </row>
    <row r="8806" spans="1:27" x14ac:dyDescent="0.25">
      <c r="A8806"/>
      <c r="AA8806"/>
    </row>
    <row r="8807" spans="1:27" x14ac:dyDescent="0.25">
      <c r="A8807"/>
      <c r="AA8807"/>
    </row>
    <row r="8808" spans="1:27" x14ac:dyDescent="0.25">
      <c r="A8808"/>
      <c r="AA8808"/>
    </row>
    <row r="8809" spans="1:27" x14ac:dyDescent="0.25">
      <c r="A8809"/>
      <c r="AA8809"/>
    </row>
    <row r="8810" spans="1:27" x14ac:dyDescent="0.25">
      <c r="A8810"/>
      <c r="AA8810"/>
    </row>
    <row r="8811" spans="1:27" x14ac:dyDescent="0.25">
      <c r="A8811"/>
      <c r="AA8811"/>
    </row>
    <row r="8812" spans="1:27" x14ac:dyDescent="0.25">
      <c r="A8812"/>
      <c r="AA8812"/>
    </row>
    <row r="8813" spans="1:27" x14ac:dyDescent="0.25">
      <c r="A8813"/>
      <c r="AA8813"/>
    </row>
    <row r="8814" spans="1:27" x14ac:dyDescent="0.25">
      <c r="A8814"/>
      <c r="AA8814"/>
    </row>
    <row r="8815" spans="1:27" x14ac:dyDescent="0.25">
      <c r="A8815"/>
      <c r="AA8815"/>
    </row>
    <row r="8816" spans="1:27" x14ac:dyDescent="0.25">
      <c r="A8816"/>
      <c r="AA8816"/>
    </row>
    <row r="8817" spans="1:27" x14ac:dyDescent="0.25">
      <c r="A8817"/>
      <c r="AA8817"/>
    </row>
    <row r="8818" spans="1:27" x14ac:dyDescent="0.25">
      <c r="A8818"/>
      <c r="AA8818"/>
    </row>
    <row r="8819" spans="1:27" x14ac:dyDescent="0.25">
      <c r="A8819"/>
      <c r="AA8819"/>
    </row>
    <row r="8820" spans="1:27" x14ac:dyDescent="0.25">
      <c r="A8820"/>
      <c r="AA8820"/>
    </row>
    <row r="8821" spans="1:27" x14ac:dyDescent="0.25">
      <c r="A8821"/>
      <c r="AA8821"/>
    </row>
    <row r="8822" spans="1:27" x14ac:dyDescent="0.25">
      <c r="A8822"/>
      <c r="AA8822"/>
    </row>
    <row r="8823" spans="1:27" x14ac:dyDescent="0.25">
      <c r="A8823"/>
      <c r="AA8823"/>
    </row>
    <row r="8824" spans="1:27" x14ac:dyDescent="0.25">
      <c r="A8824"/>
      <c r="AA8824"/>
    </row>
    <row r="8825" spans="1:27" x14ac:dyDescent="0.25">
      <c r="A8825"/>
      <c r="AA8825"/>
    </row>
    <row r="8826" spans="1:27" x14ac:dyDescent="0.25">
      <c r="A8826"/>
      <c r="AA8826"/>
    </row>
    <row r="8827" spans="1:27" x14ac:dyDescent="0.25">
      <c r="A8827"/>
      <c r="AA8827"/>
    </row>
    <row r="8828" spans="1:27" x14ac:dyDescent="0.25">
      <c r="A8828"/>
      <c r="AA8828"/>
    </row>
    <row r="8829" spans="1:27" x14ac:dyDescent="0.25">
      <c r="A8829"/>
      <c r="AA8829"/>
    </row>
    <row r="8830" spans="1:27" x14ac:dyDescent="0.25">
      <c r="A8830"/>
      <c r="AA8830"/>
    </row>
    <row r="8831" spans="1:27" x14ac:dyDescent="0.25">
      <c r="A8831"/>
      <c r="AA8831"/>
    </row>
    <row r="8832" spans="1:27" x14ac:dyDescent="0.25">
      <c r="A8832"/>
      <c r="AA8832"/>
    </row>
    <row r="8833" spans="1:27" x14ac:dyDescent="0.25">
      <c r="A8833"/>
      <c r="AA8833"/>
    </row>
    <row r="8834" spans="1:27" x14ac:dyDescent="0.25">
      <c r="A8834"/>
      <c r="AA8834"/>
    </row>
    <row r="8835" spans="1:27" x14ac:dyDescent="0.25">
      <c r="A8835"/>
      <c r="AA8835"/>
    </row>
    <row r="8836" spans="1:27" x14ac:dyDescent="0.25">
      <c r="A8836"/>
      <c r="AA8836"/>
    </row>
    <row r="8837" spans="1:27" x14ac:dyDescent="0.25">
      <c r="A8837"/>
      <c r="AA8837"/>
    </row>
    <row r="8838" spans="1:27" x14ac:dyDescent="0.25">
      <c r="A8838"/>
      <c r="AA8838"/>
    </row>
    <row r="8839" spans="1:27" x14ac:dyDescent="0.25">
      <c r="A8839"/>
      <c r="AA8839"/>
    </row>
    <row r="8840" spans="1:27" x14ac:dyDescent="0.25">
      <c r="A8840"/>
      <c r="AA8840"/>
    </row>
    <row r="8841" spans="1:27" x14ac:dyDescent="0.25">
      <c r="A8841"/>
      <c r="AA8841"/>
    </row>
    <row r="8842" spans="1:27" x14ac:dyDescent="0.25">
      <c r="A8842"/>
      <c r="AA8842"/>
    </row>
    <row r="8843" spans="1:27" x14ac:dyDescent="0.25">
      <c r="A8843"/>
      <c r="AA8843"/>
    </row>
    <row r="8844" spans="1:27" x14ac:dyDescent="0.25">
      <c r="A8844"/>
      <c r="AA8844"/>
    </row>
    <row r="8845" spans="1:27" x14ac:dyDescent="0.25">
      <c r="A8845"/>
      <c r="AA8845"/>
    </row>
    <row r="8846" spans="1:27" x14ac:dyDescent="0.25">
      <c r="A8846"/>
      <c r="AA8846"/>
    </row>
    <row r="8847" spans="1:27" x14ac:dyDescent="0.25">
      <c r="A8847"/>
      <c r="AA8847"/>
    </row>
    <row r="8848" spans="1:27" x14ac:dyDescent="0.25">
      <c r="A8848"/>
      <c r="AA8848"/>
    </row>
    <row r="8849" spans="1:27" x14ac:dyDescent="0.25">
      <c r="A8849"/>
      <c r="AA8849"/>
    </row>
    <row r="8850" spans="1:27" x14ac:dyDescent="0.25">
      <c r="A8850"/>
      <c r="AA8850"/>
    </row>
    <row r="8851" spans="1:27" x14ac:dyDescent="0.25">
      <c r="A8851"/>
      <c r="AA8851"/>
    </row>
    <row r="8852" spans="1:27" x14ac:dyDescent="0.25">
      <c r="A8852"/>
      <c r="AA8852"/>
    </row>
    <row r="8853" spans="1:27" x14ac:dyDescent="0.25">
      <c r="A8853"/>
      <c r="AA8853"/>
    </row>
    <row r="8854" spans="1:27" x14ac:dyDescent="0.25">
      <c r="A8854"/>
      <c r="AA8854"/>
    </row>
    <row r="8855" spans="1:27" x14ac:dyDescent="0.25">
      <c r="A8855"/>
      <c r="AA8855"/>
    </row>
    <row r="8856" spans="1:27" x14ac:dyDescent="0.25">
      <c r="A8856"/>
      <c r="AA8856"/>
    </row>
    <row r="8857" spans="1:27" x14ac:dyDescent="0.25">
      <c r="A8857"/>
      <c r="AA8857"/>
    </row>
    <row r="8858" spans="1:27" x14ac:dyDescent="0.25">
      <c r="A8858"/>
      <c r="AA8858"/>
    </row>
    <row r="8859" spans="1:27" x14ac:dyDescent="0.25">
      <c r="A8859"/>
      <c r="AA8859"/>
    </row>
    <row r="8860" spans="1:27" x14ac:dyDescent="0.25">
      <c r="A8860"/>
      <c r="AA8860"/>
    </row>
    <row r="8861" spans="1:27" x14ac:dyDescent="0.25">
      <c r="A8861"/>
      <c r="AA8861"/>
    </row>
    <row r="8862" spans="1:27" x14ac:dyDescent="0.25">
      <c r="A8862"/>
      <c r="AA8862"/>
    </row>
    <row r="8863" spans="1:27" x14ac:dyDescent="0.25">
      <c r="A8863"/>
      <c r="AA8863"/>
    </row>
    <row r="8864" spans="1:27" x14ac:dyDescent="0.25">
      <c r="A8864"/>
      <c r="AA8864"/>
    </row>
    <row r="8865" spans="1:27" x14ac:dyDescent="0.25">
      <c r="A8865"/>
      <c r="AA8865"/>
    </row>
    <row r="8866" spans="1:27" x14ac:dyDescent="0.25">
      <c r="A8866"/>
      <c r="AA8866"/>
    </row>
    <row r="8867" spans="1:27" x14ac:dyDescent="0.25">
      <c r="A8867"/>
      <c r="AA8867"/>
    </row>
    <row r="8868" spans="1:27" x14ac:dyDescent="0.25">
      <c r="A8868"/>
      <c r="AA8868"/>
    </row>
    <row r="8869" spans="1:27" x14ac:dyDescent="0.25">
      <c r="A8869"/>
      <c r="AA8869"/>
    </row>
    <row r="8870" spans="1:27" x14ac:dyDescent="0.25">
      <c r="A8870"/>
      <c r="AA8870"/>
    </row>
    <row r="8871" spans="1:27" x14ac:dyDescent="0.25">
      <c r="A8871"/>
      <c r="AA8871"/>
    </row>
    <row r="8872" spans="1:27" x14ac:dyDescent="0.25">
      <c r="A8872"/>
      <c r="AA8872"/>
    </row>
    <row r="8873" spans="1:27" x14ac:dyDescent="0.25">
      <c r="A8873"/>
      <c r="AA8873"/>
    </row>
    <row r="8874" spans="1:27" x14ac:dyDescent="0.25">
      <c r="A8874"/>
      <c r="AA8874"/>
    </row>
    <row r="8875" spans="1:27" x14ac:dyDescent="0.25">
      <c r="A8875"/>
      <c r="AA8875"/>
    </row>
    <row r="8876" spans="1:27" x14ac:dyDescent="0.25">
      <c r="A8876"/>
      <c r="AA8876"/>
    </row>
    <row r="8877" spans="1:27" x14ac:dyDescent="0.25">
      <c r="A8877"/>
      <c r="AA8877"/>
    </row>
    <row r="8878" spans="1:27" x14ac:dyDescent="0.25">
      <c r="A8878"/>
      <c r="AA8878"/>
    </row>
    <row r="8879" spans="1:27" x14ac:dyDescent="0.25">
      <c r="A8879"/>
      <c r="AA8879"/>
    </row>
    <row r="8880" spans="1:27" x14ac:dyDescent="0.25">
      <c r="A8880"/>
      <c r="AA8880"/>
    </row>
    <row r="8881" spans="1:27" x14ac:dyDescent="0.25">
      <c r="A8881"/>
      <c r="AA8881"/>
    </row>
    <row r="8882" spans="1:27" x14ac:dyDescent="0.25">
      <c r="A8882"/>
      <c r="AA8882"/>
    </row>
    <row r="8883" spans="1:27" x14ac:dyDescent="0.25">
      <c r="A8883"/>
      <c r="AA8883"/>
    </row>
    <row r="8884" spans="1:27" x14ac:dyDescent="0.25">
      <c r="A8884"/>
      <c r="AA8884"/>
    </row>
    <row r="8885" spans="1:27" x14ac:dyDescent="0.25">
      <c r="A8885"/>
      <c r="AA8885"/>
    </row>
    <row r="8886" spans="1:27" x14ac:dyDescent="0.25">
      <c r="A8886"/>
      <c r="AA8886"/>
    </row>
    <row r="8887" spans="1:27" x14ac:dyDescent="0.25">
      <c r="A8887"/>
      <c r="AA8887"/>
    </row>
    <row r="8888" spans="1:27" x14ac:dyDescent="0.25">
      <c r="A8888"/>
      <c r="AA8888"/>
    </row>
    <row r="8889" spans="1:27" x14ac:dyDescent="0.25">
      <c r="A8889"/>
      <c r="AA8889"/>
    </row>
    <row r="8890" spans="1:27" x14ac:dyDescent="0.25">
      <c r="A8890"/>
      <c r="AA8890"/>
    </row>
    <row r="8891" spans="1:27" x14ac:dyDescent="0.25">
      <c r="A8891"/>
      <c r="AA8891"/>
    </row>
    <row r="8892" spans="1:27" x14ac:dyDescent="0.25">
      <c r="A8892"/>
      <c r="AA8892"/>
    </row>
    <row r="8893" spans="1:27" x14ac:dyDescent="0.25">
      <c r="A8893"/>
      <c r="AA8893"/>
    </row>
    <row r="8894" spans="1:27" x14ac:dyDescent="0.25">
      <c r="A8894"/>
      <c r="AA8894"/>
    </row>
    <row r="8895" spans="1:27" x14ac:dyDescent="0.25">
      <c r="A8895"/>
      <c r="AA8895"/>
    </row>
    <row r="8896" spans="1:27" x14ac:dyDescent="0.25">
      <c r="A8896"/>
      <c r="AA8896"/>
    </row>
    <row r="8897" spans="1:27" x14ac:dyDescent="0.25">
      <c r="A8897"/>
      <c r="AA8897"/>
    </row>
    <row r="8898" spans="1:27" x14ac:dyDescent="0.25">
      <c r="A8898"/>
      <c r="AA8898"/>
    </row>
    <row r="8899" spans="1:27" x14ac:dyDescent="0.25">
      <c r="A8899"/>
      <c r="AA8899"/>
    </row>
    <row r="8900" spans="1:27" x14ac:dyDescent="0.25">
      <c r="A8900"/>
      <c r="AA8900"/>
    </row>
    <row r="8901" spans="1:27" x14ac:dyDescent="0.25">
      <c r="A8901"/>
      <c r="AA8901"/>
    </row>
    <row r="8902" spans="1:27" x14ac:dyDescent="0.25">
      <c r="A8902"/>
      <c r="AA8902"/>
    </row>
    <row r="8903" spans="1:27" x14ac:dyDescent="0.25">
      <c r="A8903"/>
      <c r="AA8903"/>
    </row>
    <row r="8904" spans="1:27" x14ac:dyDescent="0.25">
      <c r="A8904"/>
      <c r="AA8904"/>
    </row>
    <row r="8905" spans="1:27" x14ac:dyDescent="0.25">
      <c r="A8905"/>
      <c r="AA8905"/>
    </row>
    <row r="8906" spans="1:27" x14ac:dyDescent="0.25">
      <c r="A8906"/>
      <c r="AA8906"/>
    </row>
    <row r="8907" spans="1:27" x14ac:dyDescent="0.25">
      <c r="A8907"/>
      <c r="AA8907"/>
    </row>
    <row r="8908" spans="1:27" x14ac:dyDescent="0.25">
      <c r="A8908"/>
      <c r="AA8908"/>
    </row>
    <row r="8909" spans="1:27" x14ac:dyDescent="0.25">
      <c r="A8909"/>
      <c r="AA8909"/>
    </row>
    <row r="8910" spans="1:27" x14ac:dyDescent="0.25">
      <c r="A8910"/>
      <c r="AA8910"/>
    </row>
    <row r="8911" spans="1:27" x14ac:dyDescent="0.25">
      <c r="A8911"/>
      <c r="AA8911"/>
    </row>
    <row r="8912" spans="1:27" x14ac:dyDescent="0.25">
      <c r="A8912"/>
      <c r="AA8912"/>
    </row>
    <row r="8913" spans="1:27" x14ac:dyDescent="0.25">
      <c r="A8913"/>
      <c r="AA8913"/>
    </row>
    <row r="8914" spans="1:27" x14ac:dyDescent="0.25">
      <c r="A8914"/>
      <c r="AA8914"/>
    </row>
    <row r="8915" spans="1:27" x14ac:dyDescent="0.25">
      <c r="A8915"/>
      <c r="AA8915"/>
    </row>
    <row r="8916" spans="1:27" x14ac:dyDescent="0.25">
      <c r="A8916"/>
      <c r="AA8916"/>
    </row>
    <row r="8917" spans="1:27" x14ac:dyDescent="0.25">
      <c r="A8917"/>
      <c r="AA8917"/>
    </row>
    <row r="8918" spans="1:27" x14ac:dyDescent="0.25">
      <c r="A8918"/>
      <c r="AA8918"/>
    </row>
    <row r="8919" spans="1:27" x14ac:dyDescent="0.25">
      <c r="A8919"/>
      <c r="AA8919"/>
    </row>
    <row r="8920" spans="1:27" x14ac:dyDescent="0.25">
      <c r="A8920"/>
      <c r="AA8920"/>
    </row>
    <row r="8921" spans="1:27" x14ac:dyDescent="0.25">
      <c r="A8921"/>
      <c r="AA8921"/>
    </row>
    <row r="8922" spans="1:27" x14ac:dyDescent="0.25">
      <c r="A8922"/>
      <c r="AA8922"/>
    </row>
    <row r="8923" spans="1:27" x14ac:dyDescent="0.25">
      <c r="A8923"/>
      <c r="AA8923"/>
    </row>
    <row r="8924" spans="1:27" x14ac:dyDescent="0.25">
      <c r="A8924"/>
      <c r="AA8924"/>
    </row>
    <row r="8925" spans="1:27" x14ac:dyDescent="0.25">
      <c r="A8925"/>
      <c r="AA8925"/>
    </row>
    <row r="8926" spans="1:27" x14ac:dyDescent="0.25">
      <c r="A8926"/>
      <c r="AA8926"/>
    </row>
    <row r="8927" spans="1:27" x14ac:dyDescent="0.25">
      <c r="A8927"/>
      <c r="AA8927"/>
    </row>
    <row r="8928" spans="1:27" x14ac:dyDescent="0.25">
      <c r="A8928"/>
      <c r="AA8928"/>
    </row>
    <row r="8929" spans="1:27" x14ac:dyDescent="0.25">
      <c r="A8929"/>
      <c r="AA8929"/>
    </row>
    <row r="8930" spans="1:27" x14ac:dyDescent="0.25">
      <c r="A8930"/>
      <c r="AA8930"/>
    </row>
    <row r="8931" spans="1:27" x14ac:dyDescent="0.25">
      <c r="A8931"/>
      <c r="AA8931"/>
    </row>
    <row r="8932" spans="1:27" x14ac:dyDescent="0.25">
      <c r="A8932"/>
      <c r="AA8932"/>
    </row>
    <row r="8933" spans="1:27" x14ac:dyDescent="0.25">
      <c r="A8933"/>
      <c r="AA8933"/>
    </row>
    <row r="8934" spans="1:27" x14ac:dyDescent="0.25">
      <c r="A8934"/>
      <c r="AA8934"/>
    </row>
    <row r="8935" spans="1:27" x14ac:dyDescent="0.25">
      <c r="A8935"/>
      <c r="AA8935"/>
    </row>
    <row r="8936" spans="1:27" x14ac:dyDescent="0.25">
      <c r="A8936"/>
      <c r="AA8936"/>
    </row>
    <row r="8937" spans="1:27" x14ac:dyDescent="0.25">
      <c r="A8937"/>
      <c r="AA8937"/>
    </row>
    <row r="8938" spans="1:27" x14ac:dyDescent="0.25">
      <c r="A8938"/>
      <c r="AA8938"/>
    </row>
    <row r="8939" spans="1:27" x14ac:dyDescent="0.25">
      <c r="A8939"/>
      <c r="AA8939"/>
    </row>
    <row r="8940" spans="1:27" x14ac:dyDescent="0.25">
      <c r="A8940"/>
      <c r="AA8940"/>
    </row>
    <row r="8941" spans="1:27" x14ac:dyDescent="0.25">
      <c r="A8941"/>
      <c r="AA8941"/>
    </row>
    <row r="8942" spans="1:27" x14ac:dyDescent="0.25">
      <c r="A8942"/>
      <c r="AA8942"/>
    </row>
    <row r="8943" spans="1:27" x14ac:dyDescent="0.25">
      <c r="A8943"/>
      <c r="AA8943"/>
    </row>
    <row r="8944" spans="1:27" x14ac:dyDescent="0.25">
      <c r="A8944"/>
      <c r="AA8944"/>
    </row>
    <row r="8945" spans="1:27" x14ac:dyDescent="0.25">
      <c r="A8945"/>
      <c r="AA8945"/>
    </row>
    <row r="8946" spans="1:27" x14ac:dyDescent="0.25">
      <c r="A8946"/>
      <c r="AA8946"/>
    </row>
    <row r="8947" spans="1:27" x14ac:dyDescent="0.25">
      <c r="A8947"/>
      <c r="AA8947"/>
    </row>
    <row r="8948" spans="1:27" x14ac:dyDescent="0.25">
      <c r="A8948"/>
      <c r="AA8948"/>
    </row>
    <row r="8949" spans="1:27" x14ac:dyDescent="0.25">
      <c r="A8949"/>
      <c r="AA8949"/>
    </row>
    <row r="8950" spans="1:27" x14ac:dyDescent="0.25">
      <c r="A8950"/>
      <c r="AA8950"/>
    </row>
    <row r="8951" spans="1:27" x14ac:dyDescent="0.25">
      <c r="A8951"/>
      <c r="AA8951"/>
    </row>
    <row r="8952" spans="1:27" x14ac:dyDescent="0.25">
      <c r="A8952"/>
      <c r="AA8952"/>
    </row>
    <row r="8953" spans="1:27" x14ac:dyDescent="0.25">
      <c r="A8953"/>
      <c r="AA8953"/>
    </row>
    <row r="8954" spans="1:27" x14ac:dyDescent="0.25">
      <c r="A8954"/>
      <c r="AA8954"/>
    </row>
    <row r="8955" spans="1:27" x14ac:dyDescent="0.25">
      <c r="A8955"/>
      <c r="AA8955"/>
    </row>
    <row r="8956" spans="1:27" x14ac:dyDescent="0.25">
      <c r="A8956"/>
      <c r="AA8956"/>
    </row>
    <row r="8957" spans="1:27" x14ac:dyDescent="0.25">
      <c r="A8957"/>
      <c r="AA8957"/>
    </row>
    <row r="8958" spans="1:27" x14ac:dyDescent="0.25">
      <c r="A8958"/>
      <c r="AA8958"/>
    </row>
    <row r="8959" spans="1:27" x14ac:dyDescent="0.25">
      <c r="A8959"/>
      <c r="AA8959"/>
    </row>
    <row r="8960" spans="1:27" x14ac:dyDescent="0.25">
      <c r="A8960"/>
      <c r="AA8960"/>
    </row>
    <row r="8961" spans="1:27" x14ac:dyDescent="0.25">
      <c r="A8961"/>
      <c r="AA8961"/>
    </row>
    <row r="8962" spans="1:27" x14ac:dyDescent="0.25">
      <c r="A8962"/>
      <c r="AA8962"/>
    </row>
    <row r="8963" spans="1:27" x14ac:dyDescent="0.25">
      <c r="A8963"/>
      <c r="AA8963"/>
    </row>
    <row r="8964" spans="1:27" x14ac:dyDescent="0.25">
      <c r="A8964"/>
      <c r="AA8964"/>
    </row>
    <row r="8965" spans="1:27" x14ac:dyDescent="0.25">
      <c r="A8965"/>
      <c r="AA8965"/>
    </row>
    <row r="8966" spans="1:27" x14ac:dyDescent="0.25">
      <c r="A8966"/>
      <c r="AA8966"/>
    </row>
    <row r="8967" spans="1:27" x14ac:dyDescent="0.25">
      <c r="A8967"/>
      <c r="AA8967"/>
    </row>
    <row r="8968" spans="1:27" x14ac:dyDescent="0.25">
      <c r="A8968"/>
      <c r="AA8968"/>
    </row>
    <row r="8969" spans="1:27" x14ac:dyDescent="0.25">
      <c r="A8969"/>
      <c r="AA8969"/>
    </row>
    <row r="8970" spans="1:27" x14ac:dyDescent="0.25">
      <c r="A8970"/>
      <c r="AA8970"/>
    </row>
    <row r="8971" spans="1:27" x14ac:dyDescent="0.25">
      <c r="A8971"/>
      <c r="AA8971"/>
    </row>
    <row r="8972" spans="1:27" x14ac:dyDescent="0.25">
      <c r="A8972"/>
      <c r="AA8972"/>
    </row>
    <row r="8973" spans="1:27" x14ac:dyDescent="0.25">
      <c r="A8973"/>
      <c r="AA8973"/>
    </row>
    <row r="8974" spans="1:27" x14ac:dyDescent="0.25">
      <c r="A8974"/>
      <c r="AA8974"/>
    </row>
    <row r="8975" spans="1:27" x14ac:dyDescent="0.25">
      <c r="A8975"/>
      <c r="AA8975"/>
    </row>
    <row r="8976" spans="1:27" x14ac:dyDescent="0.25">
      <c r="A8976"/>
      <c r="AA8976"/>
    </row>
    <row r="8977" spans="1:27" x14ac:dyDescent="0.25">
      <c r="A8977"/>
      <c r="AA8977"/>
    </row>
    <row r="8978" spans="1:27" x14ac:dyDescent="0.25">
      <c r="A8978"/>
      <c r="AA8978"/>
    </row>
    <row r="8979" spans="1:27" x14ac:dyDescent="0.25">
      <c r="A8979"/>
      <c r="AA8979"/>
    </row>
    <row r="8980" spans="1:27" x14ac:dyDescent="0.25">
      <c r="A8980"/>
      <c r="AA8980"/>
    </row>
    <row r="8981" spans="1:27" x14ac:dyDescent="0.25">
      <c r="A8981"/>
      <c r="AA8981"/>
    </row>
    <row r="8982" spans="1:27" x14ac:dyDescent="0.25">
      <c r="A8982"/>
      <c r="AA8982"/>
    </row>
    <row r="8983" spans="1:27" x14ac:dyDescent="0.25">
      <c r="A8983"/>
      <c r="AA8983"/>
    </row>
    <row r="8984" spans="1:27" x14ac:dyDescent="0.25">
      <c r="A8984"/>
      <c r="AA8984"/>
    </row>
    <row r="8985" spans="1:27" x14ac:dyDescent="0.25">
      <c r="A8985"/>
      <c r="AA8985"/>
    </row>
    <row r="8986" spans="1:27" x14ac:dyDescent="0.25">
      <c r="A8986"/>
      <c r="AA8986"/>
    </row>
    <row r="8987" spans="1:27" x14ac:dyDescent="0.25">
      <c r="A8987"/>
      <c r="AA8987"/>
    </row>
    <row r="8988" spans="1:27" x14ac:dyDescent="0.25">
      <c r="A8988"/>
      <c r="AA8988"/>
    </row>
    <row r="8989" spans="1:27" x14ac:dyDescent="0.25">
      <c r="A8989"/>
      <c r="AA8989"/>
    </row>
    <row r="8990" spans="1:27" x14ac:dyDescent="0.25">
      <c r="A8990"/>
      <c r="AA8990"/>
    </row>
    <row r="8991" spans="1:27" x14ac:dyDescent="0.25">
      <c r="A8991"/>
      <c r="AA8991"/>
    </row>
    <row r="8992" spans="1:27" x14ac:dyDescent="0.25">
      <c r="A8992"/>
      <c r="AA8992"/>
    </row>
    <row r="8993" spans="1:27" x14ac:dyDescent="0.25">
      <c r="A8993"/>
      <c r="AA8993"/>
    </row>
    <row r="8994" spans="1:27" x14ac:dyDescent="0.25">
      <c r="A8994"/>
      <c r="AA8994"/>
    </row>
    <row r="8995" spans="1:27" x14ac:dyDescent="0.25">
      <c r="A8995"/>
      <c r="AA8995"/>
    </row>
    <row r="8996" spans="1:27" x14ac:dyDescent="0.25">
      <c r="A8996"/>
      <c r="AA8996"/>
    </row>
    <row r="8997" spans="1:27" x14ac:dyDescent="0.25">
      <c r="A8997"/>
      <c r="AA8997"/>
    </row>
    <row r="8998" spans="1:27" x14ac:dyDescent="0.25">
      <c r="A8998"/>
      <c r="AA8998"/>
    </row>
    <row r="8999" spans="1:27" x14ac:dyDescent="0.25">
      <c r="A8999"/>
      <c r="AA8999"/>
    </row>
    <row r="9000" spans="1:27" x14ac:dyDescent="0.25">
      <c r="A9000"/>
      <c r="AA9000"/>
    </row>
    <row r="9001" spans="1:27" x14ac:dyDescent="0.25">
      <c r="A9001"/>
      <c r="AA9001"/>
    </row>
    <row r="9002" spans="1:27" x14ac:dyDescent="0.25">
      <c r="A9002"/>
      <c r="AA9002"/>
    </row>
    <row r="9003" spans="1:27" x14ac:dyDescent="0.25">
      <c r="A9003"/>
      <c r="AA9003"/>
    </row>
    <row r="9004" spans="1:27" x14ac:dyDescent="0.25">
      <c r="A9004"/>
      <c r="AA9004"/>
    </row>
    <row r="9005" spans="1:27" x14ac:dyDescent="0.25">
      <c r="A9005"/>
      <c r="AA9005"/>
    </row>
    <row r="9006" spans="1:27" x14ac:dyDescent="0.25">
      <c r="A9006"/>
      <c r="AA9006"/>
    </row>
    <row r="9007" spans="1:27" x14ac:dyDescent="0.25">
      <c r="A9007"/>
      <c r="AA9007"/>
    </row>
    <row r="9008" spans="1:27" x14ac:dyDescent="0.25">
      <c r="A9008"/>
      <c r="AA9008"/>
    </row>
    <row r="9009" spans="1:27" x14ac:dyDescent="0.25">
      <c r="A9009"/>
      <c r="AA9009"/>
    </row>
    <row r="9010" spans="1:27" x14ac:dyDescent="0.25">
      <c r="A9010"/>
      <c r="AA9010"/>
    </row>
    <row r="9011" spans="1:27" x14ac:dyDescent="0.25">
      <c r="A9011"/>
      <c r="AA9011"/>
    </row>
    <row r="9012" spans="1:27" x14ac:dyDescent="0.25">
      <c r="A9012"/>
      <c r="AA9012"/>
    </row>
    <row r="9013" spans="1:27" x14ac:dyDescent="0.25">
      <c r="A9013"/>
      <c r="AA9013"/>
    </row>
    <row r="9014" spans="1:27" x14ac:dyDescent="0.25">
      <c r="A9014"/>
      <c r="AA9014"/>
    </row>
    <row r="9015" spans="1:27" x14ac:dyDescent="0.25">
      <c r="A9015"/>
      <c r="AA9015"/>
    </row>
    <row r="9016" spans="1:27" x14ac:dyDescent="0.25">
      <c r="A9016"/>
      <c r="AA9016"/>
    </row>
    <row r="9017" spans="1:27" x14ac:dyDescent="0.25">
      <c r="A9017"/>
      <c r="AA9017"/>
    </row>
    <row r="9018" spans="1:27" x14ac:dyDescent="0.25">
      <c r="A9018"/>
      <c r="AA9018"/>
    </row>
    <row r="9019" spans="1:27" x14ac:dyDescent="0.25">
      <c r="A9019"/>
      <c r="AA9019"/>
    </row>
    <row r="9020" spans="1:27" x14ac:dyDescent="0.25">
      <c r="A9020"/>
      <c r="AA9020"/>
    </row>
    <row r="9021" spans="1:27" x14ac:dyDescent="0.25">
      <c r="A9021"/>
      <c r="AA9021"/>
    </row>
    <row r="9022" spans="1:27" x14ac:dyDescent="0.25">
      <c r="A9022"/>
      <c r="AA9022"/>
    </row>
    <row r="9023" spans="1:27" x14ac:dyDescent="0.25">
      <c r="A9023"/>
      <c r="AA9023"/>
    </row>
    <row r="9024" spans="1:27" x14ac:dyDescent="0.25">
      <c r="A9024"/>
      <c r="AA9024"/>
    </row>
    <row r="9025" spans="1:27" x14ac:dyDescent="0.25">
      <c r="A9025"/>
      <c r="AA9025"/>
    </row>
    <row r="9026" spans="1:27" x14ac:dyDescent="0.25">
      <c r="A9026"/>
      <c r="AA9026"/>
    </row>
    <row r="9027" spans="1:27" x14ac:dyDescent="0.25">
      <c r="A9027"/>
      <c r="AA9027"/>
    </row>
    <row r="9028" spans="1:27" x14ac:dyDescent="0.25">
      <c r="A9028"/>
      <c r="AA9028"/>
    </row>
    <row r="9029" spans="1:27" x14ac:dyDescent="0.25">
      <c r="A9029"/>
      <c r="AA9029"/>
    </row>
    <row r="9030" spans="1:27" x14ac:dyDescent="0.25">
      <c r="A9030"/>
      <c r="AA9030"/>
    </row>
    <row r="9031" spans="1:27" x14ac:dyDescent="0.25">
      <c r="A9031"/>
      <c r="AA9031"/>
    </row>
    <row r="9032" spans="1:27" x14ac:dyDescent="0.25">
      <c r="A9032"/>
      <c r="AA9032"/>
    </row>
    <row r="9033" spans="1:27" x14ac:dyDescent="0.25">
      <c r="A9033"/>
      <c r="AA9033"/>
    </row>
    <row r="9034" spans="1:27" x14ac:dyDescent="0.25">
      <c r="A9034"/>
      <c r="AA9034"/>
    </row>
    <row r="9035" spans="1:27" x14ac:dyDescent="0.25">
      <c r="A9035"/>
      <c r="AA9035"/>
    </row>
    <row r="9036" spans="1:27" x14ac:dyDescent="0.25">
      <c r="A9036"/>
      <c r="AA9036"/>
    </row>
    <row r="9037" spans="1:27" x14ac:dyDescent="0.25">
      <c r="A9037"/>
      <c r="AA9037"/>
    </row>
    <row r="9038" spans="1:27" x14ac:dyDescent="0.25">
      <c r="A9038"/>
      <c r="AA9038"/>
    </row>
    <row r="9039" spans="1:27" x14ac:dyDescent="0.25">
      <c r="A9039"/>
      <c r="AA9039"/>
    </row>
    <row r="9040" spans="1:27" x14ac:dyDescent="0.25">
      <c r="A9040"/>
      <c r="AA9040"/>
    </row>
    <row r="9041" spans="1:27" x14ac:dyDescent="0.25">
      <c r="A9041"/>
      <c r="AA9041"/>
    </row>
    <row r="9042" spans="1:27" x14ac:dyDescent="0.25">
      <c r="A9042"/>
      <c r="AA9042"/>
    </row>
    <row r="9043" spans="1:27" x14ac:dyDescent="0.25">
      <c r="A9043"/>
      <c r="AA9043"/>
    </row>
    <row r="9044" spans="1:27" x14ac:dyDescent="0.25">
      <c r="A9044"/>
      <c r="AA9044"/>
    </row>
    <row r="9045" spans="1:27" x14ac:dyDescent="0.25">
      <c r="A9045"/>
      <c r="AA9045"/>
    </row>
    <row r="9046" spans="1:27" x14ac:dyDescent="0.25">
      <c r="A9046"/>
      <c r="AA9046"/>
    </row>
    <row r="9047" spans="1:27" x14ac:dyDescent="0.25">
      <c r="A9047"/>
      <c r="AA9047"/>
    </row>
    <row r="9048" spans="1:27" x14ac:dyDescent="0.25">
      <c r="A9048"/>
      <c r="AA9048"/>
    </row>
    <row r="9049" spans="1:27" x14ac:dyDescent="0.25">
      <c r="A9049"/>
      <c r="AA9049"/>
    </row>
    <row r="9050" spans="1:27" x14ac:dyDescent="0.25">
      <c r="A9050"/>
      <c r="AA9050"/>
    </row>
    <row r="9051" spans="1:27" x14ac:dyDescent="0.25">
      <c r="A9051"/>
      <c r="AA9051"/>
    </row>
    <row r="9052" spans="1:27" x14ac:dyDescent="0.25">
      <c r="A9052"/>
      <c r="AA9052"/>
    </row>
    <row r="9053" spans="1:27" x14ac:dyDescent="0.25">
      <c r="A9053"/>
      <c r="AA9053"/>
    </row>
    <row r="9054" spans="1:27" x14ac:dyDescent="0.25">
      <c r="A9054"/>
      <c r="AA9054"/>
    </row>
    <row r="9055" spans="1:27" x14ac:dyDescent="0.25">
      <c r="A9055"/>
      <c r="AA9055"/>
    </row>
    <row r="9056" spans="1:27" x14ac:dyDescent="0.25">
      <c r="A9056"/>
      <c r="AA9056"/>
    </row>
    <row r="9057" spans="1:27" x14ac:dyDescent="0.25">
      <c r="A9057"/>
      <c r="AA9057"/>
    </row>
    <row r="9058" spans="1:27" x14ac:dyDescent="0.25">
      <c r="A9058"/>
      <c r="AA9058"/>
    </row>
    <row r="9059" spans="1:27" x14ac:dyDescent="0.25">
      <c r="A9059"/>
      <c r="AA9059"/>
    </row>
    <row r="9060" spans="1:27" x14ac:dyDescent="0.25">
      <c r="A9060"/>
      <c r="AA9060"/>
    </row>
    <row r="9061" spans="1:27" x14ac:dyDescent="0.25">
      <c r="A9061"/>
      <c r="AA9061"/>
    </row>
    <row r="9062" spans="1:27" x14ac:dyDescent="0.25">
      <c r="A9062"/>
      <c r="AA9062"/>
    </row>
    <row r="9063" spans="1:27" x14ac:dyDescent="0.25">
      <c r="A9063"/>
      <c r="AA9063"/>
    </row>
    <row r="9064" spans="1:27" x14ac:dyDescent="0.25">
      <c r="A9064"/>
      <c r="AA9064"/>
    </row>
    <row r="9065" spans="1:27" x14ac:dyDescent="0.25">
      <c r="A9065"/>
      <c r="AA9065"/>
    </row>
    <row r="9066" spans="1:27" x14ac:dyDescent="0.25">
      <c r="A9066"/>
      <c r="AA9066"/>
    </row>
    <row r="9067" spans="1:27" x14ac:dyDescent="0.25">
      <c r="A9067"/>
      <c r="AA9067"/>
    </row>
    <row r="9068" spans="1:27" x14ac:dyDescent="0.25">
      <c r="A9068"/>
      <c r="AA9068"/>
    </row>
    <row r="9069" spans="1:27" x14ac:dyDescent="0.25">
      <c r="A9069"/>
      <c r="AA9069"/>
    </row>
    <row r="9070" spans="1:27" x14ac:dyDescent="0.25">
      <c r="A9070"/>
      <c r="AA9070"/>
    </row>
    <row r="9071" spans="1:27" x14ac:dyDescent="0.25">
      <c r="A9071"/>
      <c r="AA9071"/>
    </row>
    <row r="9072" spans="1:27" x14ac:dyDescent="0.25">
      <c r="A9072"/>
      <c r="AA9072"/>
    </row>
    <row r="9073" spans="1:27" x14ac:dyDescent="0.25">
      <c r="A9073"/>
      <c r="AA9073"/>
    </row>
    <row r="9074" spans="1:27" x14ac:dyDescent="0.25">
      <c r="A9074"/>
      <c r="AA9074"/>
    </row>
    <row r="9075" spans="1:27" x14ac:dyDescent="0.25">
      <c r="A9075"/>
      <c r="AA9075"/>
    </row>
    <row r="9076" spans="1:27" x14ac:dyDescent="0.25">
      <c r="A9076"/>
      <c r="AA9076"/>
    </row>
    <row r="9077" spans="1:27" x14ac:dyDescent="0.25">
      <c r="A9077"/>
      <c r="AA9077"/>
    </row>
    <row r="9078" spans="1:27" x14ac:dyDescent="0.25">
      <c r="A9078"/>
      <c r="AA9078"/>
    </row>
    <row r="9079" spans="1:27" x14ac:dyDescent="0.25">
      <c r="A9079"/>
      <c r="AA9079"/>
    </row>
    <row r="9080" spans="1:27" x14ac:dyDescent="0.25">
      <c r="A9080"/>
      <c r="AA9080"/>
    </row>
    <row r="9081" spans="1:27" x14ac:dyDescent="0.25">
      <c r="A9081"/>
      <c r="AA9081"/>
    </row>
    <row r="9082" spans="1:27" x14ac:dyDescent="0.25">
      <c r="A9082"/>
      <c r="AA9082"/>
    </row>
    <row r="9083" spans="1:27" x14ac:dyDescent="0.25">
      <c r="A9083"/>
      <c r="AA9083"/>
    </row>
    <row r="9084" spans="1:27" x14ac:dyDescent="0.25">
      <c r="A9084"/>
      <c r="AA9084"/>
    </row>
    <row r="9085" spans="1:27" x14ac:dyDescent="0.25">
      <c r="A9085"/>
      <c r="AA9085"/>
    </row>
    <row r="9086" spans="1:27" x14ac:dyDescent="0.25">
      <c r="A9086"/>
      <c r="AA9086"/>
    </row>
    <row r="9087" spans="1:27" x14ac:dyDescent="0.25">
      <c r="A9087"/>
      <c r="AA9087"/>
    </row>
    <row r="9088" spans="1:27" x14ac:dyDescent="0.25">
      <c r="A9088"/>
      <c r="AA9088"/>
    </row>
    <row r="9089" spans="1:27" x14ac:dyDescent="0.25">
      <c r="A9089"/>
      <c r="AA9089"/>
    </row>
    <row r="9090" spans="1:27" x14ac:dyDescent="0.25">
      <c r="A9090"/>
      <c r="AA9090"/>
    </row>
    <row r="9091" spans="1:27" x14ac:dyDescent="0.25">
      <c r="A9091"/>
      <c r="AA9091"/>
    </row>
    <row r="9092" spans="1:27" x14ac:dyDescent="0.25">
      <c r="A9092"/>
      <c r="AA9092"/>
    </row>
    <row r="9093" spans="1:27" x14ac:dyDescent="0.25">
      <c r="A9093"/>
      <c r="AA9093"/>
    </row>
    <row r="9094" spans="1:27" x14ac:dyDescent="0.25">
      <c r="A9094"/>
      <c r="AA9094"/>
    </row>
    <row r="9095" spans="1:27" x14ac:dyDescent="0.25">
      <c r="A9095"/>
      <c r="AA9095"/>
    </row>
    <row r="9096" spans="1:27" x14ac:dyDescent="0.25">
      <c r="A9096"/>
      <c r="AA9096"/>
    </row>
    <row r="9097" spans="1:27" x14ac:dyDescent="0.25">
      <c r="A9097"/>
      <c r="AA9097"/>
    </row>
    <row r="9098" spans="1:27" x14ac:dyDescent="0.25">
      <c r="A9098"/>
      <c r="AA9098"/>
    </row>
    <row r="9099" spans="1:27" x14ac:dyDescent="0.25">
      <c r="A9099"/>
      <c r="AA9099"/>
    </row>
    <row r="9100" spans="1:27" x14ac:dyDescent="0.25">
      <c r="A9100"/>
      <c r="AA9100"/>
    </row>
    <row r="9101" spans="1:27" x14ac:dyDescent="0.25">
      <c r="A9101"/>
      <c r="AA9101"/>
    </row>
    <row r="9102" spans="1:27" x14ac:dyDescent="0.25">
      <c r="A9102"/>
      <c r="AA9102"/>
    </row>
    <row r="9103" spans="1:27" x14ac:dyDescent="0.25">
      <c r="A9103"/>
      <c r="AA9103"/>
    </row>
    <row r="9104" spans="1:27" x14ac:dyDescent="0.25">
      <c r="A9104"/>
      <c r="AA9104"/>
    </row>
    <row r="9105" spans="1:27" x14ac:dyDescent="0.25">
      <c r="A9105"/>
      <c r="AA9105"/>
    </row>
    <row r="9106" spans="1:27" x14ac:dyDescent="0.25">
      <c r="A9106"/>
      <c r="AA9106"/>
    </row>
    <row r="9107" spans="1:27" x14ac:dyDescent="0.25">
      <c r="A9107"/>
      <c r="AA9107"/>
    </row>
    <row r="9108" spans="1:27" x14ac:dyDescent="0.25">
      <c r="A9108"/>
      <c r="AA9108"/>
    </row>
    <row r="9109" spans="1:27" x14ac:dyDescent="0.25">
      <c r="A9109"/>
      <c r="AA9109"/>
    </row>
    <row r="9110" spans="1:27" x14ac:dyDescent="0.25">
      <c r="A9110"/>
      <c r="AA9110"/>
    </row>
    <row r="9111" spans="1:27" x14ac:dyDescent="0.25">
      <c r="A9111"/>
      <c r="AA9111"/>
    </row>
    <row r="9112" spans="1:27" x14ac:dyDescent="0.25">
      <c r="A9112"/>
      <c r="AA9112"/>
    </row>
    <row r="9113" spans="1:27" x14ac:dyDescent="0.25">
      <c r="A9113"/>
      <c r="AA9113"/>
    </row>
    <row r="9114" spans="1:27" x14ac:dyDescent="0.25">
      <c r="A9114"/>
      <c r="AA9114"/>
    </row>
    <row r="9115" spans="1:27" x14ac:dyDescent="0.25">
      <c r="A9115"/>
      <c r="AA9115"/>
    </row>
    <row r="9116" spans="1:27" x14ac:dyDescent="0.25">
      <c r="A9116"/>
      <c r="AA9116"/>
    </row>
    <row r="9117" spans="1:27" x14ac:dyDescent="0.25">
      <c r="A9117"/>
      <c r="AA9117"/>
    </row>
    <row r="9118" spans="1:27" x14ac:dyDescent="0.25">
      <c r="A9118"/>
      <c r="AA9118"/>
    </row>
    <row r="9119" spans="1:27" x14ac:dyDescent="0.25">
      <c r="A9119"/>
      <c r="AA9119"/>
    </row>
    <row r="9120" spans="1:27" x14ac:dyDescent="0.25">
      <c r="A9120"/>
      <c r="AA9120"/>
    </row>
    <row r="9121" spans="1:27" x14ac:dyDescent="0.25">
      <c r="A9121"/>
      <c r="AA9121"/>
    </row>
    <row r="9122" spans="1:27" x14ac:dyDescent="0.25">
      <c r="A9122"/>
      <c r="AA9122"/>
    </row>
    <row r="9123" spans="1:27" x14ac:dyDescent="0.25">
      <c r="A9123"/>
      <c r="AA9123"/>
    </row>
    <row r="9124" spans="1:27" x14ac:dyDescent="0.25">
      <c r="A9124"/>
      <c r="AA9124"/>
    </row>
    <row r="9125" spans="1:27" x14ac:dyDescent="0.25">
      <c r="A9125"/>
      <c r="AA9125"/>
    </row>
    <row r="9126" spans="1:27" x14ac:dyDescent="0.25">
      <c r="A9126"/>
      <c r="AA9126"/>
    </row>
    <row r="9127" spans="1:27" x14ac:dyDescent="0.25">
      <c r="A9127"/>
      <c r="AA9127"/>
    </row>
    <row r="9128" spans="1:27" x14ac:dyDescent="0.25">
      <c r="A9128"/>
      <c r="AA9128"/>
    </row>
    <row r="9129" spans="1:27" x14ac:dyDescent="0.25">
      <c r="A9129"/>
      <c r="AA9129"/>
    </row>
    <row r="9130" spans="1:27" x14ac:dyDescent="0.25">
      <c r="A9130"/>
      <c r="AA9130"/>
    </row>
    <row r="9131" spans="1:27" x14ac:dyDescent="0.25">
      <c r="A9131"/>
      <c r="AA9131"/>
    </row>
    <row r="9132" spans="1:27" x14ac:dyDescent="0.25">
      <c r="A9132"/>
      <c r="AA9132"/>
    </row>
    <row r="9133" spans="1:27" x14ac:dyDescent="0.25">
      <c r="A9133"/>
      <c r="AA9133"/>
    </row>
    <row r="9134" spans="1:27" x14ac:dyDescent="0.25">
      <c r="A9134"/>
      <c r="AA9134"/>
    </row>
    <row r="9135" spans="1:27" x14ac:dyDescent="0.25">
      <c r="A9135"/>
      <c r="AA9135"/>
    </row>
    <row r="9136" spans="1:27" x14ac:dyDescent="0.25">
      <c r="A9136"/>
      <c r="AA9136"/>
    </row>
    <row r="9137" spans="1:27" x14ac:dyDescent="0.25">
      <c r="A9137"/>
      <c r="AA9137"/>
    </row>
    <row r="9138" spans="1:27" x14ac:dyDescent="0.25">
      <c r="A9138"/>
      <c r="AA9138"/>
    </row>
    <row r="9139" spans="1:27" x14ac:dyDescent="0.25">
      <c r="A9139"/>
      <c r="AA9139"/>
    </row>
    <row r="9140" spans="1:27" x14ac:dyDescent="0.25">
      <c r="A9140"/>
      <c r="AA9140"/>
    </row>
    <row r="9141" spans="1:27" x14ac:dyDescent="0.25">
      <c r="A9141"/>
      <c r="AA9141"/>
    </row>
    <row r="9142" spans="1:27" x14ac:dyDescent="0.25">
      <c r="A9142"/>
      <c r="AA9142"/>
    </row>
    <row r="9143" spans="1:27" x14ac:dyDescent="0.25">
      <c r="A9143"/>
      <c r="AA9143"/>
    </row>
    <row r="9144" spans="1:27" x14ac:dyDescent="0.25">
      <c r="A9144"/>
      <c r="AA9144"/>
    </row>
    <row r="9145" spans="1:27" x14ac:dyDescent="0.25">
      <c r="A9145"/>
      <c r="AA9145"/>
    </row>
    <row r="9146" spans="1:27" x14ac:dyDescent="0.25">
      <c r="A9146"/>
      <c r="AA9146"/>
    </row>
    <row r="9147" spans="1:27" x14ac:dyDescent="0.25">
      <c r="A9147"/>
      <c r="AA9147"/>
    </row>
    <row r="9148" spans="1:27" x14ac:dyDescent="0.25">
      <c r="A9148"/>
      <c r="AA9148"/>
    </row>
    <row r="9149" spans="1:27" x14ac:dyDescent="0.25">
      <c r="A9149"/>
      <c r="AA9149"/>
    </row>
    <row r="9150" spans="1:27" x14ac:dyDescent="0.25">
      <c r="A9150"/>
      <c r="AA9150"/>
    </row>
    <row r="9151" spans="1:27" x14ac:dyDescent="0.25">
      <c r="A9151"/>
      <c r="AA9151"/>
    </row>
    <row r="9152" spans="1:27" x14ac:dyDescent="0.25">
      <c r="A9152"/>
      <c r="AA9152"/>
    </row>
    <row r="9153" spans="1:27" x14ac:dyDescent="0.25">
      <c r="A9153"/>
      <c r="AA9153"/>
    </row>
    <row r="9154" spans="1:27" x14ac:dyDescent="0.25">
      <c r="A9154"/>
      <c r="AA9154"/>
    </row>
    <row r="9155" spans="1:27" x14ac:dyDescent="0.25">
      <c r="A9155"/>
      <c r="AA9155"/>
    </row>
    <row r="9156" spans="1:27" x14ac:dyDescent="0.25">
      <c r="A9156"/>
      <c r="AA9156"/>
    </row>
    <row r="9157" spans="1:27" x14ac:dyDescent="0.25">
      <c r="A9157"/>
      <c r="AA9157"/>
    </row>
    <row r="9158" spans="1:27" x14ac:dyDescent="0.25">
      <c r="A9158"/>
      <c r="AA9158"/>
    </row>
    <row r="9159" spans="1:27" x14ac:dyDescent="0.25">
      <c r="A9159"/>
      <c r="AA9159"/>
    </row>
    <row r="9160" spans="1:27" x14ac:dyDescent="0.25">
      <c r="A9160"/>
      <c r="AA9160"/>
    </row>
    <row r="9161" spans="1:27" x14ac:dyDescent="0.25">
      <c r="A9161"/>
      <c r="AA9161"/>
    </row>
    <row r="9162" spans="1:27" x14ac:dyDescent="0.25">
      <c r="A9162"/>
      <c r="AA9162"/>
    </row>
    <row r="9163" spans="1:27" x14ac:dyDescent="0.25">
      <c r="A9163"/>
      <c r="AA9163"/>
    </row>
    <row r="9164" spans="1:27" x14ac:dyDescent="0.25">
      <c r="A9164"/>
      <c r="AA9164"/>
    </row>
    <row r="9165" spans="1:27" x14ac:dyDescent="0.25">
      <c r="A9165"/>
      <c r="AA9165"/>
    </row>
    <row r="9166" spans="1:27" x14ac:dyDescent="0.25">
      <c r="A9166"/>
      <c r="AA9166"/>
    </row>
    <row r="9167" spans="1:27" x14ac:dyDescent="0.25">
      <c r="A9167"/>
      <c r="AA9167"/>
    </row>
    <row r="9168" spans="1:27" x14ac:dyDescent="0.25">
      <c r="A9168"/>
      <c r="AA9168"/>
    </row>
    <row r="9169" spans="1:27" x14ac:dyDescent="0.25">
      <c r="A9169"/>
      <c r="AA9169"/>
    </row>
    <row r="9170" spans="1:27" x14ac:dyDescent="0.25">
      <c r="A9170"/>
      <c r="AA9170"/>
    </row>
    <row r="9171" spans="1:27" x14ac:dyDescent="0.25">
      <c r="A9171"/>
      <c r="AA9171"/>
    </row>
    <row r="9172" spans="1:27" x14ac:dyDescent="0.25">
      <c r="A9172"/>
      <c r="AA9172"/>
    </row>
    <row r="9173" spans="1:27" x14ac:dyDescent="0.25">
      <c r="A9173"/>
      <c r="AA9173"/>
    </row>
    <row r="9174" spans="1:27" x14ac:dyDescent="0.25">
      <c r="A9174"/>
      <c r="AA9174"/>
    </row>
    <row r="9175" spans="1:27" x14ac:dyDescent="0.25">
      <c r="A9175"/>
      <c r="AA9175"/>
    </row>
    <row r="9176" spans="1:27" x14ac:dyDescent="0.25">
      <c r="A9176"/>
      <c r="AA9176"/>
    </row>
    <row r="9177" spans="1:27" x14ac:dyDescent="0.25">
      <c r="A9177"/>
      <c r="AA9177"/>
    </row>
    <row r="9178" spans="1:27" x14ac:dyDescent="0.25">
      <c r="A9178"/>
      <c r="AA9178"/>
    </row>
    <row r="9179" spans="1:27" x14ac:dyDescent="0.25">
      <c r="A9179"/>
      <c r="AA9179"/>
    </row>
    <row r="9180" spans="1:27" x14ac:dyDescent="0.25">
      <c r="A9180"/>
      <c r="AA9180"/>
    </row>
    <row r="9181" spans="1:27" x14ac:dyDescent="0.25">
      <c r="A9181"/>
      <c r="AA9181"/>
    </row>
    <row r="9182" spans="1:27" x14ac:dyDescent="0.25">
      <c r="A9182"/>
      <c r="AA9182"/>
    </row>
    <row r="9183" spans="1:27" x14ac:dyDescent="0.25">
      <c r="A9183"/>
      <c r="AA9183"/>
    </row>
    <row r="9184" spans="1:27" x14ac:dyDescent="0.25">
      <c r="A9184"/>
      <c r="AA9184"/>
    </row>
    <row r="9185" spans="1:27" x14ac:dyDescent="0.25">
      <c r="A9185"/>
      <c r="AA9185"/>
    </row>
    <row r="9186" spans="1:27" x14ac:dyDescent="0.25">
      <c r="A9186"/>
      <c r="AA9186"/>
    </row>
    <row r="9187" spans="1:27" x14ac:dyDescent="0.25">
      <c r="A9187"/>
      <c r="AA9187"/>
    </row>
    <row r="9188" spans="1:27" x14ac:dyDescent="0.25">
      <c r="A9188"/>
      <c r="AA9188"/>
    </row>
    <row r="9189" spans="1:27" x14ac:dyDescent="0.25">
      <c r="A9189"/>
      <c r="AA9189"/>
    </row>
    <row r="9190" spans="1:27" x14ac:dyDescent="0.25">
      <c r="A9190"/>
      <c r="AA9190"/>
    </row>
    <row r="9191" spans="1:27" x14ac:dyDescent="0.25">
      <c r="A9191"/>
      <c r="AA9191"/>
    </row>
    <row r="9192" spans="1:27" x14ac:dyDescent="0.25">
      <c r="A9192"/>
      <c r="AA9192"/>
    </row>
    <row r="9193" spans="1:27" x14ac:dyDescent="0.25">
      <c r="A9193"/>
      <c r="AA9193"/>
    </row>
    <row r="9194" spans="1:27" x14ac:dyDescent="0.25">
      <c r="A9194"/>
      <c r="AA9194"/>
    </row>
    <row r="9195" spans="1:27" x14ac:dyDescent="0.25">
      <c r="A9195"/>
      <c r="AA9195"/>
    </row>
    <row r="9196" spans="1:27" x14ac:dyDescent="0.25">
      <c r="A9196"/>
      <c r="AA9196"/>
    </row>
    <row r="9197" spans="1:27" x14ac:dyDescent="0.25">
      <c r="A9197"/>
      <c r="AA9197"/>
    </row>
    <row r="9198" spans="1:27" x14ac:dyDescent="0.25">
      <c r="A9198"/>
      <c r="AA9198"/>
    </row>
    <row r="9199" spans="1:27" x14ac:dyDescent="0.25">
      <c r="A9199"/>
      <c r="AA9199"/>
    </row>
    <row r="9200" spans="1:27" x14ac:dyDescent="0.25">
      <c r="A9200"/>
      <c r="AA9200"/>
    </row>
    <row r="9201" spans="1:27" x14ac:dyDescent="0.25">
      <c r="A9201"/>
      <c r="AA9201"/>
    </row>
    <row r="9202" spans="1:27" x14ac:dyDescent="0.25">
      <c r="A9202"/>
      <c r="AA9202"/>
    </row>
    <row r="9203" spans="1:27" x14ac:dyDescent="0.25">
      <c r="A9203"/>
      <c r="AA9203"/>
    </row>
    <row r="9204" spans="1:27" x14ac:dyDescent="0.25">
      <c r="A9204"/>
      <c r="AA9204"/>
    </row>
    <row r="9205" spans="1:27" x14ac:dyDescent="0.25">
      <c r="A9205"/>
      <c r="AA9205"/>
    </row>
    <row r="9206" spans="1:27" x14ac:dyDescent="0.25">
      <c r="A9206"/>
      <c r="AA9206"/>
    </row>
    <row r="9207" spans="1:27" x14ac:dyDescent="0.25">
      <c r="A9207"/>
      <c r="AA9207"/>
    </row>
    <row r="9208" spans="1:27" x14ac:dyDescent="0.25">
      <c r="A9208"/>
      <c r="AA9208"/>
    </row>
    <row r="9209" spans="1:27" x14ac:dyDescent="0.25">
      <c r="A9209"/>
      <c r="AA9209"/>
    </row>
    <row r="9210" spans="1:27" x14ac:dyDescent="0.25">
      <c r="A9210"/>
      <c r="AA9210"/>
    </row>
    <row r="9211" spans="1:27" x14ac:dyDescent="0.25">
      <c r="A9211"/>
      <c r="AA9211"/>
    </row>
    <row r="9212" spans="1:27" x14ac:dyDescent="0.25">
      <c r="A9212"/>
      <c r="AA9212"/>
    </row>
    <row r="9213" spans="1:27" x14ac:dyDescent="0.25">
      <c r="A9213"/>
      <c r="AA9213"/>
    </row>
    <row r="9214" spans="1:27" x14ac:dyDescent="0.25">
      <c r="A9214"/>
      <c r="AA9214"/>
    </row>
    <row r="9215" spans="1:27" x14ac:dyDescent="0.25">
      <c r="A9215"/>
      <c r="AA9215"/>
    </row>
    <row r="9216" spans="1:27" x14ac:dyDescent="0.25">
      <c r="A9216"/>
      <c r="AA9216"/>
    </row>
    <row r="9217" spans="1:27" x14ac:dyDescent="0.25">
      <c r="A9217"/>
      <c r="AA9217"/>
    </row>
    <row r="9218" spans="1:27" x14ac:dyDescent="0.25">
      <c r="A9218"/>
      <c r="AA9218"/>
    </row>
    <row r="9219" spans="1:27" x14ac:dyDescent="0.25">
      <c r="A9219"/>
      <c r="AA9219"/>
    </row>
    <row r="9220" spans="1:27" x14ac:dyDescent="0.25">
      <c r="A9220"/>
      <c r="AA9220"/>
    </row>
    <row r="9221" spans="1:27" x14ac:dyDescent="0.25">
      <c r="A9221"/>
      <c r="AA9221"/>
    </row>
    <row r="9222" spans="1:27" x14ac:dyDescent="0.25">
      <c r="A9222"/>
      <c r="AA9222"/>
    </row>
    <row r="9223" spans="1:27" x14ac:dyDescent="0.25">
      <c r="A9223"/>
      <c r="AA9223"/>
    </row>
    <row r="9224" spans="1:27" x14ac:dyDescent="0.25">
      <c r="A9224"/>
      <c r="AA9224"/>
    </row>
    <row r="9225" spans="1:27" x14ac:dyDescent="0.25">
      <c r="A9225"/>
      <c r="AA9225"/>
    </row>
    <row r="9226" spans="1:27" x14ac:dyDescent="0.25">
      <c r="A9226"/>
      <c r="AA9226"/>
    </row>
    <row r="9227" spans="1:27" x14ac:dyDescent="0.25">
      <c r="A9227"/>
      <c r="AA9227"/>
    </row>
    <row r="9228" spans="1:27" x14ac:dyDescent="0.25">
      <c r="A9228"/>
      <c r="AA9228"/>
    </row>
    <row r="9229" spans="1:27" x14ac:dyDescent="0.25">
      <c r="A9229"/>
      <c r="AA9229"/>
    </row>
    <row r="9230" spans="1:27" x14ac:dyDescent="0.25">
      <c r="A9230"/>
      <c r="AA9230"/>
    </row>
    <row r="9231" spans="1:27" x14ac:dyDescent="0.25">
      <c r="A9231"/>
      <c r="AA9231"/>
    </row>
    <row r="9232" spans="1:27" x14ac:dyDescent="0.25">
      <c r="A9232"/>
      <c r="AA9232"/>
    </row>
    <row r="9233" spans="1:27" x14ac:dyDescent="0.25">
      <c r="A9233"/>
      <c r="AA9233"/>
    </row>
    <row r="9234" spans="1:27" x14ac:dyDescent="0.25">
      <c r="A9234"/>
      <c r="AA9234"/>
    </row>
    <row r="9235" spans="1:27" x14ac:dyDescent="0.25">
      <c r="A9235"/>
      <c r="AA9235"/>
    </row>
    <row r="9236" spans="1:27" x14ac:dyDescent="0.25">
      <c r="A9236"/>
      <c r="AA9236"/>
    </row>
    <row r="9237" spans="1:27" x14ac:dyDescent="0.25">
      <c r="A9237"/>
      <c r="AA9237"/>
    </row>
    <row r="9238" spans="1:27" x14ac:dyDescent="0.25">
      <c r="A9238"/>
      <c r="AA9238"/>
    </row>
    <row r="9239" spans="1:27" x14ac:dyDescent="0.25">
      <c r="A9239"/>
      <c r="AA9239"/>
    </row>
    <row r="9240" spans="1:27" x14ac:dyDescent="0.25">
      <c r="A9240"/>
      <c r="AA9240"/>
    </row>
    <row r="9241" spans="1:27" x14ac:dyDescent="0.25">
      <c r="A9241"/>
      <c r="AA9241"/>
    </row>
    <row r="9242" spans="1:27" x14ac:dyDescent="0.25">
      <c r="A9242"/>
      <c r="AA9242"/>
    </row>
    <row r="9243" spans="1:27" x14ac:dyDescent="0.25">
      <c r="A9243"/>
      <c r="AA9243"/>
    </row>
    <row r="9244" spans="1:27" x14ac:dyDescent="0.25">
      <c r="A9244"/>
      <c r="AA9244"/>
    </row>
    <row r="9245" spans="1:27" x14ac:dyDescent="0.25">
      <c r="A9245"/>
      <c r="AA9245"/>
    </row>
    <row r="9246" spans="1:27" x14ac:dyDescent="0.25">
      <c r="A9246"/>
      <c r="AA9246"/>
    </row>
    <row r="9247" spans="1:27" x14ac:dyDescent="0.25">
      <c r="A9247"/>
      <c r="AA9247"/>
    </row>
    <row r="9248" spans="1:27" x14ac:dyDescent="0.25">
      <c r="A9248"/>
      <c r="AA9248"/>
    </row>
    <row r="9249" spans="1:27" x14ac:dyDescent="0.25">
      <c r="A9249"/>
      <c r="AA9249"/>
    </row>
    <row r="9250" spans="1:27" x14ac:dyDescent="0.25">
      <c r="A9250"/>
      <c r="AA9250"/>
    </row>
    <row r="9251" spans="1:27" x14ac:dyDescent="0.25">
      <c r="A9251"/>
      <c r="AA9251"/>
    </row>
    <row r="9252" spans="1:27" x14ac:dyDescent="0.25">
      <c r="A9252"/>
      <c r="AA9252"/>
    </row>
    <row r="9253" spans="1:27" x14ac:dyDescent="0.25">
      <c r="A9253"/>
      <c r="AA9253"/>
    </row>
    <row r="9254" spans="1:27" x14ac:dyDescent="0.25">
      <c r="A9254"/>
      <c r="AA9254"/>
    </row>
    <row r="9255" spans="1:27" x14ac:dyDescent="0.25">
      <c r="A9255"/>
      <c r="AA9255"/>
    </row>
    <row r="9256" spans="1:27" x14ac:dyDescent="0.25">
      <c r="A9256"/>
      <c r="AA9256"/>
    </row>
    <row r="9257" spans="1:27" x14ac:dyDescent="0.25">
      <c r="A9257"/>
      <c r="AA9257"/>
    </row>
    <row r="9258" spans="1:27" x14ac:dyDescent="0.25">
      <c r="A9258"/>
      <c r="AA9258"/>
    </row>
    <row r="9259" spans="1:27" x14ac:dyDescent="0.25">
      <c r="A9259"/>
      <c r="AA9259"/>
    </row>
    <row r="9260" spans="1:27" x14ac:dyDescent="0.25">
      <c r="A9260"/>
      <c r="AA9260"/>
    </row>
    <row r="9261" spans="1:27" x14ac:dyDescent="0.25">
      <c r="A9261"/>
      <c r="AA9261"/>
    </row>
    <row r="9262" spans="1:27" x14ac:dyDescent="0.25">
      <c r="A9262"/>
      <c r="AA9262"/>
    </row>
    <row r="9263" spans="1:27" x14ac:dyDescent="0.25">
      <c r="A9263"/>
      <c r="AA9263"/>
    </row>
    <row r="9264" spans="1:27" x14ac:dyDescent="0.25">
      <c r="A9264"/>
      <c r="AA9264"/>
    </row>
    <row r="9265" spans="1:27" x14ac:dyDescent="0.25">
      <c r="A9265"/>
      <c r="AA9265"/>
    </row>
    <row r="9266" spans="1:27" x14ac:dyDescent="0.25">
      <c r="A9266"/>
      <c r="AA9266"/>
    </row>
    <row r="9267" spans="1:27" x14ac:dyDescent="0.25">
      <c r="A9267"/>
      <c r="AA9267"/>
    </row>
    <row r="9268" spans="1:27" x14ac:dyDescent="0.25">
      <c r="A9268"/>
      <c r="AA9268"/>
    </row>
    <row r="9269" spans="1:27" x14ac:dyDescent="0.25">
      <c r="A9269"/>
      <c r="AA9269"/>
    </row>
    <row r="9270" spans="1:27" x14ac:dyDescent="0.25">
      <c r="A9270"/>
      <c r="AA9270"/>
    </row>
    <row r="9271" spans="1:27" x14ac:dyDescent="0.25">
      <c r="A9271"/>
      <c r="AA9271"/>
    </row>
    <row r="9272" spans="1:27" x14ac:dyDescent="0.25">
      <c r="A9272"/>
      <c r="AA9272"/>
    </row>
    <row r="9273" spans="1:27" x14ac:dyDescent="0.25">
      <c r="A9273"/>
      <c r="AA9273"/>
    </row>
    <row r="9274" spans="1:27" x14ac:dyDescent="0.25">
      <c r="A9274"/>
      <c r="AA9274"/>
    </row>
    <row r="9275" spans="1:27" x14ac:dyDescent="0.25">
      <c r="A9275"/>
      <c r="AA9275"/>
    </row>
    <row r="9276" spans="1:27" x14ac:dyDescent="0.25">
      <c r="A9276"/>
      <c r="AA9276"/>
    </row>
    <row r="9277" spans="1:27" x14ac:dyDescent="0.25">
      <c r="A9277"/>
      <c r="AA9277"/>
    </row>
    <row r="9278" spans="1:27" x14ac:dyDescent="0.25">
      <c r="A9278"/>
      <c r="AA9278"/>
    </row>
    <row r="9279" spans="1:27" x14ac:dyDescent="0.25">
      <c r="A9279"/>
      <c r="AA9279"/>
    </row>
    <row r="9280" spans="1:27" x14ac:dyDescent="0.25">
      <c r="A9280"/>
      <c r="AA9280"/>
    </row>
    <row r="9281" spans="1:27" x14ac:dyDescent="0.25">
      <c r="A9281"/>
      <c r="AA9281"/>
    </row>
    <row r="9282" spans="1:27" x14ac:dyDescent="0.25">
      <c r="A9282"/>
      <c r="AA9282"/>
    </row>
    <row r="9283" spans="1:27" x14ac:dyDescent="0.25">
      <c r="A9283"/>
      <c r="AA9283"/>
    </row>
    <row r="9284" spans="1:27" x14ac:dyDescent="0.25">
      <c r="A9284"/>
      <c r="AA9284"/>
    </row>
    <row r="9285" spans="1:27" x14ac:dyDescent="0.25">
      <c r="A9285"/>
      <c r="AA9285"/>
    </row>
    <row r="9286" spans="1:27" x14ac:dyDescent="0.25">
      <c r="A9286"/>
      <c r="AA9286"/>
    </row>
    <row r="9287" spans="1:27" x14ac:dyDescent="0.25">
      <c r="A9287"/>
      <c r="AA9287"/>
    </row>
    <row r="9288" spans="1:27" x14ac:dyDescent="0.25">
      <c r="A9288"/>
      <c r="AA9288"/>
    </row>
    <row r="9289" spans="1:27" x14ac:dyDescent="0.25">
      <c r="A9289"/>
      <c r="AA9289"/>
    </row>
    <row r="9290" spans="1:27" x14ac:dyDescent="0.25">
      <c r="A9290"/>
      <c r="AA9290"/>
    </row>
    <row r="9291" spans="1:27" x14ac:dyDescent="0.25">
      <c r="A9291"/>
      <c r="AA9291"/>
    </row>
    <row r="9292" spans="1:27" x14ac:dyDescent="0.25">
      <c r="A9292"/>
      <c r="AA9292"/>
    </row>
    <row r="9293" spans="1:27" x14ac:dyDescent="0.25">
      <c r="A9293"/>
      <c r="AA9293"/>
    </row>
    <row r="9294" spans="1:27" x14ac:dyDescent="0.25">
      <c r="A9294"/>
      <c r="AA9294"/>
    </row>
    <row r="9295" spans="1:27" x14ac:dyDescent="0.25">
      <c r="A9295"/>
      <c r="AA9295"/>
    </row>
    <row r="9296" spans="1:27" x14ac:dyDescent="0.25">
      <c r="A9296"/>
      <c r="AA9296"/>
    </row>
    <row r="9297" spans="1:27" x14ac:dyDescent="0.25">
      <c r="A9297"/>
      <c r="AA9297"/>
    </row>
    <row r="9298" spans="1:27" x14ac:dyDescent="0.25">
      <c r="A9298"/>
      <c r="AA9298"/>
    </row>
    <row r="9299" spans="1:27" x14ac:dyDescent="0.25">
      <c r="A9299"/>
      <c r="AA9299"/>
    </row>
    <row r="9300" spans="1:27" x14ac:dyDescent="0.25">
      <c r="A9300"/>
      <c r="AA9300"/>
    </row>
    <row r="9301" spans="1:27" x14ac:dyDescent="0.25">
      <c r="A9301"/>
      <c r="AA9301"/>
    </row>
    <row r="9302" spans="1:27" x14ac:dyDescent="0.25">
      <c r="A9302"/>
      <c r="AA9302"/>
    </row>
    <row r="9303" spans="1:27" x14ac:dyDescent="0.25">
      <c r="A9303"/>
      <c r="AA9303"/>
    </row>
    <row r="9304" spans="1:27" x14ac:dyDescent="0.25">
      <c r="A9304"/>
      <c r="AA9304"/>
    </row>
    <row r="9305" spans="1:27" x14ac:dyDescent="0.25">
      <c r="A9305"/>
      <c r="AA9305"/>
    </row>
    <row r="9306" spans="1:27" x14ac:dyDescent="0.25">
      <c r="A9306"/>
      <c r="AA9306"/>
    </row>
    <row r="9307" spans="1:27" x14ac:dyDescent="0.25">
      <c r="A9307"/>
      <c r="AA9307"/>
    </row>
    <row r="9308" spans="1:27" x14ac:dyDescent="0.25">
      <c r="A9308"/>
      <c r="AA9308"/>
    </row>
    <row r="9309" spans="1:27" x14ac:dyDescent="0.25">
      <c r="A9309"/>
      <c r="AA9309"/>
    </row>
    <row r="9310" spans="1:27" x14ac:dyDescent="0.25">
      <c r="A9310"/>
      <c r="AA9310"/>
    </row>
    <row r="9311" spans="1:27" x14ac:dyDescent="0.25">
      <c r="A9311"/>
      <c r="AA9311"/>
    </row>
    <row r="9312" spans="1:27" x14ac:dyDescent="0.25">
      <c r="A9312"/>
      <c r="AA9312"/>
    </row>
    <row r="9313" spans="1:27" x14ac:dyDescent="0.25">
      <c r="A9313"/>
      <c r="AA9313"/>
    </row>
    <row r="9314" spans="1:27" x14ac:dyDescent="0.25">
      <c r="A9314"/>
      <c r="AA9314"/>
    </row>
    <row r="9315" spans="1:27" x14ac:dyDescent="0.25">
      <c r="A9315"/>
      <c r="AA9315"/>
    </row>
    <row r="9316" spans="1:27" x14ac:dyDescent="0.25">
      <c r="A9316"/>
      <c r="AA9316"/>
    </row>
    <row r="9317" spans="1:27" x14ac:dyDescent="0.25">
      <c r="A9317"/>
      <c r="AA9317"/>
    </row>
    <row r="9318" spans="1:27" x14ac:dyDescent="0.25">
      <c r="A9318"/>
      <c r="AA9318"/>
    </row>
    <row r="9319" spans="1:27" x14ac:dyDescent="0.25">
      <c r="A9319"/>
      <c r="AA9319"/>
    </row>
    <row r="9320" spans="1:27" x14ac:dyDescent="0.25">
      <c r="A9320"/>
      <c r="AA9320"/>
    </row>
    <row r="9321" spans="1:27" x14ac:dyDescent="0.25">
      <c r="A9321"/>
      <c r="AA9321"/>
    </row>
    <row r="9322" spans="1:27" x14ac:dyDescent="0.25">
      <c r="A9322"/>
      <c r="AA9322"/>
    </row>
    <row r="9323" spans="1:27" x14ac:dyDescent="0.25">
      <c r="A9323"/>
      <c r="AA9323"/>
    </row>
    <row r="9324" spans="1:27" x14ac:dyDescent="0.25">
      <c r="A9324"/>
      <c r="AA9324"/>
    </row>
    <row r="9325" spans="1:27" x14ac:dyDescent="0.25">
      <c r="A9325"/>
      <c r="AA9325"/>
    </row>
    <row r="9326" spans="1:27" x14ac:dyDescent="0.25">
      <c r="A9326"/>
      <c r="AA9326"/>
    </row>
    <row r="9327" spans="1:27" x14ac:dyDescent="0.25">
      <c r="A9327"/>
      <c r="AA9327"/>
    </row>
    <row r="9328" spans="1:27" x14ac:dyDescent="0.25">
      <c r="A9328"/>
      <c r="AA9328"/>
    </row>
    <row r="9329" spans="1:27" x14ac:dyDescent="0.25">
      <c r="A9329"/>
      <c r="AA9329"/>
    </row>
    <row r="9330" spans="1:27" x14ac:dyDescent="0.25">
      <c r="A9330"/>
      <c r="AA9330"/>
    </row>
    <row r="9331" spans="1:27" x14ac:dyDescent="0.25">
      <c r="A9331"/>
      <c r="AA9331"/>
    </row>
    <row r="9332" spans="1:27" x14ac:dyDescent="0.25">
      <c r="A9332"/>
      <c r="AA9332"/>
    </row>
    <row r="9333" spans="1:27" x14ac:dyDescent="0.25">
      <c r="A9333"/>
      <c r="AA9333"/>
    </row>
    <row r="9334" spans="1:27" x14ac:dyDescent="0.25">
      <c r="A9334"/>
      <c r="AA9334"/>
    </row>
    <row r="9335" spans="1:27" x14ac:dyDescent="0.25">
      <c r="A9335"/>
      <c r="AA9335"/>
    </row>
    <row r="9336" spans="1:27" x14ac:dyDescent="0.25">
      <c r="A9336"/>
      <c r="AA9336"/>
    </row>
    <row r="9337" spans="1:27" x14ac:dyDescent="0.25">
      <c r="A9337"/>
      <c r="AA9337"/>
    </row>
    <row r="9338" spans="1:27" x14ac:dyDescent="0.25">
      <c r="A9338"/>
      <c r="AA9338"/>
    </row>
    <row r="9339" spans="1:27" x14ac:dyDescent="0.25">
      <c r="A9339"/>
      <c r="AA9339"/>
    </row>
    <row r="9340" spans="1:27" x14ac:dyDescent="0.25">
      <c r="A9340"/>
      <c r="AA9340"/>
    </row>
    <row r="9341" spans="1:27" x14ac:dyDescent="0.25">
      <c r="A9341"/>
      <c r="AA9341"/>
    </row>
    <row r="9342" spans="1:27" x14ac:dyDescent="0.25">
      <c r="A9342"/>
      <c r="AA9342"/>
    </row>
    <row r="9343" spans="1:27" x14ac:dyDescent="0.25">
      <c r="A9343"/>
      <c r="AA9343"/>
    </row>
    <row r="9344" spans="1:27" x14ac:dyDescent="0.25">
      <c r="A9344"/>
      <c r="AA9344"/>
    </row>
    <row r="9345" spans="1:27" x14ac:dyDescent="0.25">
      <c r="A9345"/>
      <c r="AA9345"/>
    </row>
    <row r="9346" spans="1:27" x14ac:dyDescent="0.25">
      <c r="A9346"/>
      <c r="AA9346"/>
    </row>
    <row r="9347" spans="1:27" x14ac:dyDescent="0.25">
      <c r="A9347"/>
      <c r="AA9347"/>
    </row>
    <row r="9348" spans="1:27" x14ac:dyDescent="0.25">
      <c r="A9348"/>
      <c r="AA9348"/>
    </row>
    <row r="9349" spans="1:27" x14ac:dyDescent="0.25">
      <c r="A9349"/>
      <c r="AA9349"/>
    </row>
    <row r="9350" spans="1:27" x14ac:dyDescent="0.25">
      <c r="A9350"/>
      <c r="AA9350"/>
    </row>
    <row r="9351" spans="1:27" x14ac:dyDescent="0.25">
      <c r="A9351"/>
      <c r="AA9351"/>
    </row>
    <row r="9352" spans="1:27" x14ac:dyDescent="0.25">
      <c r="A9352"/>
      <c r="AA9352"/>
    </row>
    <row r="9353" spans="1:27" x14ac:dyDescent="0.25">
      <c r="A9353"/>
      <c r="AA9353"/>
    </row>
    <row r="9354" spans="1:27" x14ac:dyDescent="0.25">
      <c r="A9354"/>
      <c r="AA9354"/>
    </row>
    <row r="9355" spans="1:27" x14ac:dyDescent="0.25">
      <c r="A9355"/>
      <c r="AA9355"/>
    </row>
    <row r="9356" spans="1:27" x14ac:dyDescent="0.25">
      <c r="A9356"/>
      <c r="AA9356"/>
    </row>
    <row r="9357" spans="1:27" x14ac:dyDescent="0.25">
      <c r="A9357"/>
      <c r="AA9357"/>
    </row>
    <row r="9358" spans="1:27" x14ac:dyDescent="0.25">
      <c r="A9358"/>
      <c r="AA9358"/>
    </row>
    <row r="9359" spans="1:27" x14ac:dyDescent="0.25">
      <c r="A9359"/>
      <c r="AA9359"/>
    </row>
    <row r="9360" spans="1:27" x14ac:dyDescent="0.25">
      <c r="A9360"/>
      <c r="AA9360"/>
    </row>
    <row r="9361" spans="1:27" x14ac:dyDescent="0.25">
      <c r="A9361"/>
      <c r="AA9361"/>
    </row>
    <row r="9362" spans="1:27" x14ac:dyDescent="0.25">
      <c r="A9362"/>
      <c r="AA9362"/>
    </row>
    <row r="9363" spans="1:27" x14ac:dyDescent="0.25">
      <c r="A9363"/>
      <c r="AA9363"/>
    </row>
    <row r="9364" spans="1:27" x14ac:dyDescent="0.25">
      <c r="A9364"/>
      <c r="AA9364"/>
    </row>
    <row r="9365" spans="1:27" x14ac:dyDescent="0.25">
      <c r="A9365"/>
      <c r="AA9365"/>
    </row>
    <row r="9366" spans="1:27" x14ac:dyDescent="0.25">
      <c r="A9366"/>
      <c r="AA9366"/>
    </row>
    <row r="9367" spans="1:27" x14ac:dyDescent="0.25">
      <c r="A9367"/>
      <c r="AA9367"/>
    </row>
    <row r="9368" spans="1:27" x14ac:dyDescent="0.25">
      <c r="A9368"/>
      <c r="AA9368"/>
    </row>
    <row r="9369" spans="1:27" x14ac:dyDescent="0.25">
      <c r="A9369"/>
      <c r="AA9369"/>
    </row>
    <row r="9370" spans="1:27" x14ac:dyDescent="0.25">
      <c r="A9370"/>
      <c r="AA9370"/>
    </row>
    <row r="9371" spans="1:27" x14ac:dyDescent="0.25">
      <c r="A9371"/>
      <c r="AA9371"/>
    </row>
    <row r="9372" spans="1:27" x14ac:dyDescent="0.25">
      <c r="A9372"/>
      <c r="AA9372"/>
    </row>
    <row r="9373" spans="1:27" x14ac:dyDescent="0.25">
      <c r="A9373"/>
      <c r="AA9373"/>
    </row>
    <row r="9374" spans="1:27" x14ac:dyDescent="0.25">
      <c r="A9374"/>
      <c r="AA9374"/>
    </row>
    <row r="9375" spans="1:27" x14ac:dyDescent="0.25">
      <c r="A9375"/>
      <c r="AA9375"/>
    </row>
    <row r="9376" spans="1:27" x14ac:dyDescent="0.25">
      <c r="A9376"/>
      <c r="AA9376"/>
    </row>
    <row r="9377" spans="1:27" x14ac:dyDescent="0.25">
      <c r="A9377"/>
      <c r="AA9377"/>
    </row>
    <row r="9378" spans="1:27" x14ac:dyDescent="0.25">
      <c r="A9378"/>
      <c r="AA9378"/>
    </row>
    <row r="9379" spans="1:27" x14ac:dyDescent="0.25">
      <c r="A9379"/>
      <c r="AA9379"/>
    </row>
    <row r="9380" spans="1:27" x14ac:dyDescent="0.25">
      <c r="A9380"/>
      <c r="AA9380"/>
    </row>
    <row r="9381" spans="1:27" x14ac:dyDescent="0.25">
      <c r="A9381"/>
      <c r="AA9381"/>
    </row>
    <row r="9382" spans="1:27" x14ac:dyDescent="0.25">
      <c r="A9382"/>
      <c r="AA9382"/>
    </row>
    <row r="9383" spans="1:27" x14ac:dyDescent="0.25">
      <c r="A9383"/>
      <c r="AA9383"/>
    </row>
    <row r="9384" spans="1:27" x14ac:dyDescent="0.25">
      <c r="A9384"/>
      <c r="AA9384"/>
    </row>
    <row r="9385" spans="1:27" x14ac:dyDescent="0.25">
      <c r="A9385"/>
      <c r="AA9385"/>
    </row>
    <row r="9386" spans="1:27" x14ac:dyDescent="0.25">
      <c r="A9386"/>
      <c r="AA9386"/>
    </row>
    <row r="9387" spans="1:27" x14ac:dyDescent="0.25">
      <c r="A9387"/>
      <c r="AA9387"/>
    </row>
    <row r="9388" spans="1:27" x14ac:dyDescent="0.25">
      <c r="A9388"/>
      <c r="AA9388"/>
    </row>
    <row r="9389" spans="1:27" x14ac:dyDescent="0.25">
      <c r="A9389"/>
      <c r="AA9389"/>
    </row>
    <row r="9390" spans="1:27" x14ac:dyDescent="0.25">
      <c r="A9390"/>
      <c r="AA9390"/>
    </row>
    <row r="9391" spans="1:27" x14ac:dyDescent="0.25">
      <c r="A9391"/>
      <c r="AA9391"/>
    </row>
    <row r="9392" spans="1:27" x14ac:dyDescent="0.25">
      <c r="A9392"/>
      <c r="AA9392"/>
    </row>
    <row r="9393" spans="1:27" x14ac:dyDescent="0.25">
      <c r="A9393"/>
      <c r="AA9393"/>
    </row>
    <row r="9394" spans="1:27" x14ac:dyDescent="0.25">
      <c r="A9394"/>
      <c r="AA9394"/>
    </row>
    <row r="9395" spans="1:27" x14ac:dyDescent="0.25">
      <c r="A9395"/>
      <c r="AA9395"/>
    </row>
    <row r="9396" spans="1:27" x14ac:dyDescent="0.25">
      <c r="A9396"/>
      <c r="AA9396"/>
    </row>
    <row r="9397" spans="1:27" x14ac:dyDescent="0.25">
      <c r="A9397"/>
      <c r="AA9397"/>
    </row>
    <row r="9398" spans="1:27" x14ac:dyDescent="0.25">
      <c r="A9398"/>
      <c r="AA9398"/>
    </row>
    <row r="9399" spans="1:27" x14ac:dyDescent="0.25">
      <c r="A9399"/>
      <c r="AA9399"/>
    </row>
    <row r="9400" spans="1:27" x14ac:dyDescent="0.25">
      <c r="A9400"/>
      <c r="AA9400"/>
    </row>
    <row r="9401" spans="1:27" x14ac:dyDescent="0.25">
      <c r="A9401"/>
      <c r="AA9401"/>
    </row>
    <row r="9402" spans="1:27" x14ac:dyDescent="0.25">
      <c r="A9402"/>
      <c r="AA9402"/>
    </row>
    <row r="9403" spans="1:27" x14ac:dyDescent="0.25">
      <c r="A9403"/>
      <c r="AA9403"/>
    </row>
    <row r="9404" spans="1:27" x14ac:dyDescent="0.25">
      <c r="A9404"/>
      <c r="AA9404"/>
    </row>
    <row r="9405" spans="1:27" x14ac:dyDescent="0.25">
      <c r="A9405"/>
      <c r="AA9405"/>
    </row>
    <row r="9406" spans="1:27" x14ac:dyDescent="0.25">
      <c r="A9406"/>
      <c r="AA9406"/>
    </row>
    <row r="9407" spans="1:27" x14ac:dyDescent="0.25">
      <c r="A9407"/>
      <c r="AA9407"/>
    </row>
    <row r="9408" spans="1:27" x14ac:dyDescent="0.25">
      <c r="A9408"/>
      <c r="AA9408"/>
    </row>
    <row r="9409" spans="1:27" x14ac:dyDescent="0.25">
      <c r="A9409"/>
      <c r="AA9409"/>
    </row>
    <row r="9410" spans="1:27" x14ac:dyDescent="0.25">
      <c r="A9410"/>
      <c r="AA9410"/>
    </row>
    <row r="9411" spans="1:27" x14ac:dyDescent="0.25">
      <c r="A9411"/>
      <c r="AA9411"/>
    </row>
    <row r="9412" spans="1:27" x14ac:dyDescent="0.25">
      <c r="A9412"/>
      <c r="AA9412"/>
    </row>
    <row r="9413" spans="1:27" x14ac:dyDescent="0.25">
      <c r="A9413"/>
      <c r="AA9413"/>
    </row>
    <row r="9414" spans="1:27" x14ac:dyDescent="0.25">
      <c r="A9414"/>
      <c r="AA9414"/>
    </row>
    <row r="9415" spans="1:27" x14ac:dyDescent="0.25">
      <c r="A9415"/>
      <c r="AA9415"/>
    </row>
    <row r="9416" spans="1:27" x14ac:dyDescent="0.25">
      <c r="A9416"/>
      <c r="AA9416"/>
    </row>
    <row r="9417" spans="1:27" x14ac:dyDescent="0.25">
      <c r="A9417"/>
      <c r="AA9417"/>
    </row>
    <row r="9418" spans="1:27" x14ac:dyDescent="0.25">
      <c r="A9418"/>
      <c r="AA9418"/>
    </row>
    <row r="9419" spans="1:27" x14ac:dyDescent="0.25">
      <c r="A9419"/>
      <c r="AA9419"/>
    </row>
    <row r="9420" spans="1:27" x14ac:dyDescent="0.25">
      <c r="A9420"/>
      <c r="AA9420"/>
    </row>
    <row r="9421" spans="1:27" x14ac:dyDescent="0.25">
      <c r="A9421"/>
      <c r="AA9421"/>
    </row>
    <row r="9422" spans="1:27" x14ac:dyDescent="0.25">
      <c r="A9422"/>
      <c r="AA9422"/>
    </row>
    <row r="9423" spans="1:27" x14ac:dyDescent="0.25">
      <c r="A9423"/>
      <c r="AA9423"/>
    </row>
    <row r="9424" spans="1:27" x14ac:dyDescent="0.25">
      <c r="A9424"/>
      <c r="AA9424"/>
    </row>
    <row r="9425" spans="1:27" x14ac:dyDescent="0.25">
      <c r="A9425"/>
      <c r="AA9425"/>
    </row>
    <row r="9426" spans="1:27" x14ac:dyDescent="0.25">
      <c r="A9426"/>
      <c r="AA9426"/>
    </row>
    <row r="9427" spans="1:27" x14ac:dyDescent="0.25">
      <c r="A9427"/>
      <c r="AA9427"/>
    </row>
    <row r="9428" spans="1:27" x14ac:dyDescent="0.25">
      <c r="A9428"/>
      <c r="AA9428"/>
    </row>
    <row r="9429" spans="1:27" x14ac:dyDescent="0.25">
      <c r="A9429"/>
      <c r="AA9429"/>
    </row>
    <row r="9430" spans="1:27" x14ac:dyDescent="0.25">
      <c r="A9430"/>
      <c r="AA9430"/>
    </row>
    <row r="9431" spans="1:27" x14ac:dyDescent="0.25">
      <c r="A9431"/>
      <c r="AA9431"/>
    </row>
    <row r="9432" spans="1:27" x14ac:dyDescent="0.25">
      <c r="A9432"/>
      <c r="AA9432"/>
    </row>
    <row r="9433" spans="1:27" x14ac:dyDescent="0.25">
      <c r="A9433"/>
      <c r="AA9433"/>
    </row>
    <row r="9434" spans="1:27" x14ac:dyDescent="0.25">
      <c r="A9434"/>
      <c r="AA9434"/>
    </row>
    <row r="9435" spans="1:27" x14ac:dyDescent="0.25">
      <c r="A9435"/>
      <c r="AA9435"/>
    </row>
    <row r="9436" spans="1:27" x14ac:dyDescent="0.25">
      <c r="A9436"/>
      <c r="AA9436"/>
    </row>
    <row r="9437" spans="1:27" x14ac:dyDescent="0.25">
      <c r="A9437"/>
      <c r="AA9437"/>
    </row>
    <row r="9438" spans="1:27" x14ac:dyDescent="0.25">
      <c r="A9438"/>
      <c r="AA9438"/>
    </row>
    <row r="9439" spans="1:27" x14ac:dyDescent="0.25">
      <c r="A9439"/>
      <c r="AA9439"/>
    </row>
    <row r="9440" spans="1:27" x14ac:dyDescent="0.25">
      <c r="A9440"/>
      <c r="AA9440"/>
    </row>
    <row r="9441" spans="1:27" x14ac:dyDescent="0.25">
      <c r="A9441"/>
      <c r="AA9441"/>
    </row>
    <row r="9442" spans="1:27" x14ac:dyDescent="0.25">
      <c r="A9442"/>
      <c r="AA9442"/>
    </row>
    <row r="9443" spans="1:27" x14ac:dyDescent="0.25">
      <c r="A9443"/>
      <c r="AA9443"/>
    </row>
    <row r="9444" spans="1:27" x14ac:dyDescent="0.25">
      <c r="A9444"/>
      <c r="AA9444"/>
    </row>
    <row r="9445" spans="1:27" x14ac:dyDescent="0.25">
      <c r="A9445"/>
      <c r="AA9445"/>
    </row>
    <row r="9446" spans="1:27" x14ac:dyDescent="0.25">
      <c r="A9446"/>
      <c r="AA9446"/>
    </row>
    <row r="9447" spans="1:27" x14ac:dyDescent="0.25">
      <c r="A9447"/>
      <c r="AA9447"/>
    </row>
    <row r="9448" spans="1:27" x14ac:dyDescent="0.25">
      <c r="A9448"/>
      <c r="AA9448"/>
    </row>
    <row r="9449" spans="1:27" x14ac:dyDescent="0.25">
      <c r="A9449"/>
      <c r="AA9449"/>
    </row>
    <row r="9450" spans="1:27" x14ac:dyDescent="0.25">
      <c r="A9450"/>
      <c r="AA9450"/>
    </row>
    <row r="9451" spans="1:27" x14ac:dyDescent="0.25">
      <c r="A9451"/>
      <c r="AA9451"/>
    </row>
    <row r="9452" spans="1:27" x14ac:dyDescent="0.25">
      <c r="A9452"/>
      <c r="AA9452"/>
    </row>
    <row r="9453" spans="1:27" x14ac:dyDescent="0.25">
      <c r="A9453"/>
      <c r="AA9453"/>
    </row>
    <row r="9454" spans="1:27" x14ac:dyDescent="0.25">
      <c r="A9454"/>
      <c r="AA9454"/>
    </row>
    <row r="9455" spans="1:27" x14ac:dyDescent="0.25">
      <c r="A9455"/>
      <c r="AA9455"/>
    </row>
    <row r="9456" spans="1:27" x14ac:dyDescent="0.25">
      <c r="A9456"/>
      <c r="AA9456"/>
    </row>
    <row r="9457" spans="1:27" x14ac:dyDescent="0.25">
      <c r="A9457"/>
      <c r="AA9457"/>
    </row>
    <row r="9458" spans="1:27" x14ac:dyDescent="0.25">
      <c r="A9458"/>
      <c r="AA9458"/>
    </row>
    <row r="9459" spans="1:27" x14ac:dyDescent="0.25">
      <c r="A9459"/>
      <c r="AA9459"/>
    </row>
    <row r="9460" spans="1:27" x14ac:dyDescent="0.25">
      <c r="A9460"/>
      <c r="AA9460"/>
    </row>
    <row r="9461" spans="1:27" x14ac:dyDescent="0.25">
      <c r="A9461"/>
      <c r="AA9461"/>
    </row>
    <row r="9462" spans="1:27" x14ac:dyDescent="0.25">
      <c r="A9462"/>
      <c r="AA9462"/>
    </row>
    <row r="9463" spans="1:27" x14ac:dyDescent="0.25">
      <c r="A9463"/>
      <c r="AA9463"/>
    </row>
    <row r="9464" spans="1:27" x14ac:dyDescent="0.25">
      <c r="A9464"/>
      <c r="AA9464"/>
    </row>
    <row r="9465" spans="1:27" x14ac:dyDescent="0.25">
      <c r="A9465"/>
      <c r="AA9465"/>
    </row>
    <row r="9466" spans="1:27" x14ac:dyDescent="0.25">
      <c r="A9466"/>
      <c r="AA9466"/>
    </row>
    <row r="9467" spans="1:27" x14ac:dyDescent="0.25">
      <c r="A9467"/>
      <c r="AA9467"/>
    </row>
    <row r="9468" spans="1:27" x14ac:dyDescent="0.25">
      <c r="A9468"/>
      <c r="AA9468"/>
    </row>
    <row r="9469" spans="1:27" x14ac:dyDescent="0.25">
      <c r="A9469"/>
      <c r="AA9469"/>
    </row>
    <row r="9470" spans="1:27" x14ac:dyDescent="0.25">
      <c r="A9470"/>
      <c r="AA9470"/>
    </row>
    <row r="9471" spans="1:27" x14ac:dyDescent="0.25">
      <c r="A9471"/>
      <c r="AA9471"/>
    </row>
    <row r="9472" spans="1:27" x14ac:dyDescent="0.25">
      <c r="A9472"/>
      <c r="AA9472"/>
    </row>
    <row r="9473" spans="1:27" x14ac:dyDescent="0.25">
      <c r="A9473"/>
      <c r="AA9473"/>
    </row>
    <row r="9474" spans="1:27" x14ac:dyDescent="0.25">
      <c r="A9474"/>
      <c r="AA9474"/>
    </row>
    <row r="9475" spans="1:27" x14ac:dyDescent="0.25">
      <c r="A9475"/>
      <c r="AA9475"/>
    </row>
    <row r="9476" spans="1:27" x14ac:dyDescent="0.25">
      <c r="A9476"/>
      <c r="AA9476"/>
    </row>
    <row r="9477" spans="1:27" x14ac:dyDescent="0.25">
      <c r="A9477"/>
      <c r="AA9477"/>
    </row>
    <row r="9478" spans="1:27" x14ac:dyDescent="0.25">
      <c r="A9478"/>
      <c r="AA9478"/>
    </row>
    <row r="9479" spans="1:27" x14ac:dyDescent="0.25">
      <c r="A9479"/>
      <c r="AA9479"/>
    </row>
    <row r="9480" spans="1:27" x14ac:dyDescent="0.25">
      <c r="A9480"/>
      <c r="AA9480"/>
    </row>
    <row r="9481" spans="1:27" x14ac:dyDescent="0.25">
      <c r="A9481"/>
      <c r="AA9481"/>
    </row>
    <row r="9482" spans="1:27" x14ac:dyDescent="0.25">
      <c r="A9482"/>
      <c r="AA9482"/>
    </row>
    <row r="9483" spans="1:27" x14ac:dyDescent="0.25">
      <c r="A9483"/>
      <c r="AA9483"/>
    </row>
    <row r="9484" spans="1:27" x14ac:dyDescent="0.25">
      <c r="A9484"/>
      <c r="AA9484"/>
    </row>
    <row r="9485" spans="1:27" x14ac:dyDescent="0.25">
      <c r="A9485"/>
      <c r="AA9485"/>
    </row>
    <row r="9486" spans="1:27" x14ac:dyDescent="0.25">
      <c r="A9486"/>
      <c r="AA9486"/>
    </row>
    <row r="9487" spans="1:27" x14ac:dyDescent="0.25">
      <c r="A9487"/>
      <c r="AA9487"/>
    </row>
    <row r="9488" spans="1:27" x14ac:dyDescent="0.25">
      <c r="A9488"/>
      <c r="AA9488"/>
    </row>
    <row r="9489" spans="1:27" x14ac:dyDescent="0.25">
      <c r="A9489"/>
      <c r="AA9489"/>
    </row>
    <row r="9490" spans="1:27" x14ac:dyDescent="0.25">
      <c r="A9490"/>
      <c r="AA9490"/>
    </row>
    <row r="9491" spans="1:27" x14ac:dyDescent="0.25">
      <c r="A9491"/>
      <c r="AA9491"/>
    </row>
    <row r="9492" spans="1:27" x14ac:dyDescent="0.25">
      <c r="A9492"/>
      <c r="AA9492"/>
    </row>
    <row r="9493" spans="1:27" x14ac:dyDescent="0.25">
      <c r="A9493"/>
      <c r="AA9493"/>
    </row>
    <row r="9494" spans="1:27" x14ac:dyDescent="0.25">
      <c r="A9494"/>
      <c r="AA9494"/>
    </row>
    <row r="9495" spans="1:27" x14ac:dyDescent="0.25">
      <c r="A9495"/>
      <c r="AA9495"/>
    </row>
    <row r="9496" spans="1:27" x14ac:dyDescent="0.25">
      <c r="A9496"/>
      <c r="AA9496"/>
    </row>
    <row r="9497" spans="1:27" x14ac:dyDescent="0.25">
      <c r="A9497"/>
      <c r="AA9497"/>
    </row>
    <row r="9498" spans="1:27" x14ac:dyDescent="0.25">
      <c r="A9498"/>
      <c r="AA9498"/>
    </row>
    <row r="9499" spans="1:27" x14ac:dyDescent="0.25">
      <c r="A9499"/>
      <c r="AA9499"/>
    </row>
    <row r="9500" spans="1:27" x14ac:dyDescent="0.25">
      <c r="A9500"/>
      <c r="AA9500"/>
    </row>
    <row r="9501" spans="1:27" x14ac:dyDescent="0.25">
      <c r="A9501"/>
      <c r="AA9501"/>
    </row>
    <row r="9502" spans="1:27" x14ac:dyDescent="0.25">
      <c r="A9502"/>
      <c r="AA9502"/>
    </row>
    <row r="9503" spans="1:27" x14ac:dyDescent="0.25">
      <c r="A9503"/>
      <c r="AA9503"/>
    </row>
    <row r="9504" spans="1:27" x14ac:dyDescent="0.25">
      <c r="A9504"/>
      <c r="AA9504"/>
    </row>
    <row r="9505" spans="1:27" x14ac:dyDescent="0.25">
      <c r="A9505"/>
      <c r="AA9505"/>
    </row>
    <row r="9506" spans="1:27" x14ac:dyDescent="0.25">
      <c r="A9506"/>
      <c r="AA9506"/>
    </row>
    <row r="9507" spans="1:27" x14ac:dyDescent="0.25">
      <c r="A9507"/>
      <c r="AA9507"/>
    </row>
    <row r="9508" spans="1:27" x14ac:dyDescent="0.25">
      <c r="A9508"/>
      <c r="AA9508"/>
    </row>
    <row r="9509" spans="1:27" x14ac:dyDescent="0.25">
      <c r="A9509"/>
      <c r="AA9509"/>
    </row>
    <row r="9510" spans="1:27" x14ac:dyDescent="0.25">
      <c r="A9510"/>
      <c r="AA9510"/>
    </row>
    <row r="9511" spans="1:27" x14ac:dyDescent="0.25">
      <c r="A9511"/>
      <c r="AA9511"/>
    </row>
    <row r="9512" spans="1:27" x14ac:dyDescent="0.25">
      <c r="A9512"/>
      <c r="AA9512"/>
    </row>
    <row r="9513" spans="1:27" x14ac:dyDescent="0.25">
      <c r="A9513"/>
      <c r="AA9513"/>
    </row>
    <row r="9514" spans="1:27" x14ac:dyDescent="0.25">
      <c r="A9514"/>
      <c r="AA9514"/>
    </row>
    <row r="9515" spans="1:27" x14ac:dyDescent="0.25">
      <c r="A9515"/>
      <c r="AA9515"/>
    </row>
    <row r="9516" spans="1:27" x14ac:dyDescent="0.25">
      <c r="A9516"/>
      <c r="AA9516"/>
    </row>
    <row r="9517" spans="1:27" x14ac:dyDescent="0.25">
      <c r="A9517"/>
      <c r="AA9517"/>
    </row>
    <row r="9518" spans="1:27" x14ac:dyDescent="0.25">
      <c r="A9518"/>
      <c r="AA9518"/>
    </row>
    <row r="9519" spans="1:27" x14ac:dyDescent="0.25">
      <c r="A9519"/>
      <c r="AA9519"/>
    </row>
    <row r="9520" spans="1:27" x14ac:dyDescent="0.25">
      <c r="A9520"/>
      <c r="AA9520"/>
    </row>
    <row r="9521" spans="1:27" x14ac:dyDescent="0.25">
      <c r="A9521"/>
      <c r="AA9521"/>
    </row>
    <row r="9522" spans="1:27" x14ac:dyDescent="0.25">
      <c r="A9522"/>
      <c r="AA9522"/>
    </row>
    <row r="9523" spans="1:27" x14ac:dyDescent="0.25">
      <c r="A9523"/>
      <c r="AA9523"/>
    </row>
    <row r="9524" spans="1:27" x14ac:dyDescent="0.25">
      <c r="A9524"/>
      <c r="AA9524"/>
    </row>
    <row r="9525" spans="1:27" x14ac:dyDescent="0.25">
      <c r="A9525"/>
      <c r="AA9525"/>
    </row>
    <row r="9526" spans="1:27" x14ac:dyDescent="0.25">
      <c r="A9526"/>
      <c r="AA9526"/>
    </row>
    <row r="9527" spans="1:27" x14ac:dyDescent="0.25">
      <c r="A9527"/>
      <c r="AA9527"/>
    </row>
    <row r="9528" spans="1:27" x14ac:dyDescent="0.25">
      <c r="A9528"/>
      <c r="AA9528"/>
    </row>
    <row r="9529" spans="1:27" x14ac:dyDescent="0.25">
      <c r="A9529"/>
      <c r="AA9529"/>
    </row>
    <row r="9530" spans="1:27" x14ac:dyDescent="0.25">
      <c r="A9530"/>
      <c r="AA9530"/>
    </row>
    <row r="9531" spans="1:27" x14ac:dyDescent="0.25">
      <c r="A9531"/>
      <c r="AA9531"/>
    </row>
    <row r="9532" spans="1:27" x14ac:dyDescent="0.25">
      <c r="A9532"/>
      <c r="AA9532"/>
    </row>
    <row r="9533" spans="1:27" x14ac:dyDescent="0.25">
      <c r="A9533"/>
      <c r="AA9533"/>
    </row>
    <row r="9534" spans="1:27" x14ac:dyDescent="0.25">
      <c r="A9534"/>
      <c r="AA9534"/>
    </row>
    <row r="9535" spans="1:27" x14ac:dyDescent="0.25">
      <c r="A9535"/>
      <c r="AA9535"/>
    </row>
    <row r="9536" spans="1:27" x14ac:dyDescent="0.25">
      <c r="A9536"/>
      <c r="AA9536"/>
    </row>
    <row r="9537" spans="1:27" x14ac:dyDescent="0.25">
      <c r="A9537"/>
      <c r="AA9537"/>
    </row>
    <row r="9538" spans="1:27" x14ac:dyDescent="0.25">
      <c r="A9538"/>
      <c r="AA9538"/>
    </row>
    <row r="9539" spans="1:27" x14ac:dyDescent="0.25">
      <c r="A9539"/>
      <c r="AA9539"/>
    </row>
    <row r="9540" spans="1:27" x14ac:dyDescent="0.25">
      <c r="A9540"/>
      <c r="AA9540"/>
    </row>
    <row r="9541" spans="1:27" x14ac:dyDescent="0.25">
      <c r="A9541"/>
      <c r="AA9541"/>
    </row>
    <row r="9542" spans="1:27" x14ac:dyDescent="0.25">
      <c r="A9542"/>
      <c r="AA9542"/>
    </row>
    <row r="9543" spans="1:27" x14ac:dyDescent="0.25">
      <c r="A9543"/>
      <c r="AA9543"/>
    </row>
    <row r="9544" spans="1:27" x14ac:dyDescent="0.25">
      <c r="A9544"/>
      <c r="AA9544"/>
    </row>
    <row r="9545" spans="1:27" x14ac:dyDescent="0.25">
      <c r="A9545"/>
      <c r="AA9545"/>
    </row>
    <row r="9546" spans="1:27" x14ac:dyDescent="0.25">
      <c r="A9546"/>
      <c r="AA9546"/>
    </row>
    <row r="9547" spans="1:27" x14ac:dyDescent="0.25">
      <c r="A9547"/>
      <c r="AA9547"/>
    </row>
    <row r="9548" spans="1:27" x14ac:dyDescent="0.25">
      <c r="A9548"/>
      <c r="AA9548"/>
    </row>
    <row r="9549" spans="1:27" x14ac:dyDescent="0.25">
      <c r="A9549"/>
      <c r="AA9549"/>
    </row>
    <row r="9550" spans="1:27" x14ac:dyDescent="0.25">
      <c r="A9550"/>
      <c r="AA9550"/>
    </row>
    <row r="9551" spans="1:27" x14ac:dyDescent="0.25">
      <c r="A9551"/>
      <c r="AA9551"/>
    </row>
    <row r="9552" spans="1:27" x14ac:dyDescent="0.25">
      <c r="A9552"/>
      <c r="AA9552"/>
    </row>
    <row r="9553" spans="1:27" x14ac:dyDescent="0.25">
      <c r="A9553"/>
      <c r="AA9553"/>
    </row>
    <row r="9554" spans="1:27" x14ac:dyDescent="0.25">
      <c r="A9554"/>
      <c r="AA9554"/>
    </row>
    <row r="9555" spans="1:27" x14ac:dyDescent="0.25">
      <c r="A9555"/>
      <c r="AA9555"/>
    </row>
    <row r="9556" spans="1:27" x14ac:dyDescent="0.25">
      <c r="A9556"/>
      <c r="AA9556"/>
    </row>
    <row r="9557" spans="1:27" x14ac:dyDescent="0.25">
      <c r="A9557"/>
      <c r="AA9557"/>
    </row>
    <row r="9558" spans="1:27" x14ac:dyDescent="0.25">
      <c r="A9558"/>
      <c r="AA9558"/>
    </row>
    <row r="9559" spans="1:27" x14ac:dyDescent="0.25">
      <c r="A9559"/>
      <c r="AA9559"/>
    </row>
    <row r="9560" spans="1:27" x14ac:dyDescent="0.25">
      <c r="A9560"/>
      <c r="AA9560"/>
    </row>
    <row r="9561" spans="1:27" x14ac:dyDescent="0.25">
      <c r="A9561"/>
      <c r="AA9561"/>
    </row>
    <row r="9562" spans="1:27" x14ac:dyDescent="0.25">
      <c r="A9562"/>
      <c r="AA9562"/>
    </row>
    <row r="9563" spans="1:27" x14ac:dyDescent="0.25">
      <c r="A9563"/>
      <c r="AA9563"/>
    </row>
    <row r="9564" spans="1:27" x14ac:dyDescent="0.25">
      <c r="A9564"/>
      <c r="AA9564"/>
    </row>
    <row r="9565" spans="1:27" x14ac:dyDescent="0.25">
      <c r="A9565"/>
      <c r="AA9565"/>
    </row>
    <row r="9566" spans="1:27" x14ac:dyDescent="0.25">
      <c r="A9566"/>
      <c r="AA9566"/>
    </row>
    <row r="9567" spans="1:27" x14ac:dyDescent="0.25">
      <c r="A9567"/>
      <c r="AA9567"/>
    </row>
    <row r="9568" spans="1:27" x14ac:dyDescent="0.25">
      <c r="A9568"/>
      <c r="AA9568"/>
    </row>
    <row r="9569" spans="1:27" x14ac:dyDescent="0.25">
      <c r="A9569"/>
      <c r="AA9569"/>
    </row>
    <row r="9570" spans="1:27" x14ac:dyDescent="0.25">
      <c r="A9570"/>
      <c r="AA9570"/>
    </row>
    <row r="9571" spans="1:27" x14ac:dyDescent="0.25">
      <c r="A9571"/>
      <c r="AA9571"/>
    </row>
    <row r="9572" spans="1:27" x14ac:dyDescent="0.25">
      <c r="A9572"/>
      <c r="AA9572"/>
    </row>
    <row r="9573" spans="1:27" x14ac:dyDescent="0.25">
      <c r="A9573"/>
      <c r="AA9573"/>
    </row>
    <row r="9574" spans="1:27" x14ac:dyDescent="0.25">
      <c r="A9574"/>
      <c r="AA9574"/>
    </row>
    <row r="9575" spans="1:27" x14ac:dyDescent="0.25">
      <c r="A9575"/>
      <c r="AA9575"/>
    </row>
    <row r="9576" spans="1:27" x14ac:dyDescent="0.25">
      <c r="A9576"/>
      <c r="AA9576"/>
    </row>
    <row r="9577" spans="1:27" x14ac:dyDescent="0.25">
      <c r="A9577"/>
      <c r="AA9577"/>
    </row>
    <row r="9578" spans="1:27" x14ac:dyDescent="0.25">
      <c r="A9578"/>
      <c r="AA9578"/>
    </row>
    <row r="9579" spans="1:27" x14ac:dyDescent="0.25">
      <c r="A9579"/>
      <c r="AA9579"/>
    </row>
    <row r="9580" spans="1:27" x14ac:dyDescent="0.25">
      <c r="A9580"/>
      <c r="AA9580"/>
    </row>
    <row r="9581" spans="1:27" x14ac:dyDescent="0.25">
      <c r="A9581"/>
      <c r="AA9581"/>
    </row>
    <row r="9582" spans="1:27" x14ac:dyDescent="0.25">
      <c r="A9582"/>
      <c r="AA9582"/>
    </row>
    <row r="9583" spans="1:27" x14ac:dyDescent="0.25">
      <c r="A9583"/>
      <c r="AA9583"/>
    </row>
    <row r="9584" spans="1:27" x14ac:dyDescent="0.25">
      <c r="A9584"/>
      <c r="AA9584"/>
    </row>
    <row r="9585" spans="1:27" x14ac:dyDescent="0.25">
      <c r="A9585"/>
      <c r="AA9585"/>
    </row>
    <row r="9586" spans="1:27" x14ac:dyDescent="0.25">
      <c r="A9586"/>
      <c r="AA9586"/>
    </row>
    <row r="9587" spans="1:27" x14ac:dyDescent="0.25">
      <c r="A9587"/>
      <c r="AA9587"/>
    </row>
    <row r="9588" spans="1:27" x14ac:dyDescent="0.25">
      <c r="A9588"/>
      <c r="AA9588"/>
    </row>
    <row r="9589" spans="1:27" x14ac:dyDescent="0.25">
      <c r="A9589"/>
      <c r="AA9589"/>
    </row>
    <row r="9590" spans="1:27" x14ac:dyDescent="0.25">
      <c r="A9590"/>
      <c r="AA9590"/>
    </row>
    <row r="9591" spans="1:27" x14ac:dyDescent="0.25">
      <c r="A9591"/>
      <c r="AA9591"/>
    </row>
    <row r="9592" spans="1:27" x14ac:dyDescent="0.25">
      <c r="A9592"/>
      <c r="AA9592"/>
    </row>
    <row r="9593" spans="1:27" x14ac:dyDescent="0.25">
      <c r="A9593"/>
      <c r="AA9593"/>
    </row>
    <row r="9594" spans="1:27" x14ac:dyDescent="0.25">
      <c r="A9594"/>
      <c r="AA9594"/>
    </row>
    <row r="9595" spans="1:27" x14ac:dyDescent="0.25">
      <c r="A9595"/>
      <c r="AA9595"/>
    </row>
    <row r="9596" spans="1:27" x14ac:dyDescent="0.25">
      <c r="A9596"/>
      <c r="AA9596"/>
    </row>
    <row r="9597" spans="1:27" x14ac:dyDescent="0.25">
      <c r="A9597"/>
      <c r="AA9597"/>
    </row>
    <row r="9598" spans="1:27" x14ac:dyDescent="0.25">
      <c r="A9598"/>
      <c r="AA9598"/>
    </row>
    <row r="9599" spans="1:27" x14ac:dyDescent="0.25">
      <c r="A9599"/>
      <c r="AA9599"/>
    </row>
    <row r="9600" spans="1:27" x14ac:dyDescent="0.25">
      <c r="A9600"/>
      <c r="AA9600"/>
    </row>
    <row r="9601" spans="1:27" x14ac:dyDescent="0.25">
      <c r="A9601"/>
      <c r="AA9601"/>
    </row>
    <row r="9602" spans="1:27" x14ac:dyDescent="0.25">
      <c r="A9602"/>
      <c r="AA9602"/>
    </row>
    <row r="9603" spans="1:27" x14ac:dyDescent="0.25">
      <c r="A9603"/>
      <c r="AA9603"/>
    </row>
    <row r="9604" spans="1:27" x14ac:dyDescent="0.25">
      <c r="A9604"/>
      <c r="AA9604"/>
    </row>
    <row r="9605" spans="1:27" x14ac:dyDescent="0.25">
      <c r="A9605"/>
      <c r="AA9605"/>
    </row>
    <row r="9606" spans="1:27" x14ac:dyDescent="0.25">
      <c r="A9606"/>
      <c r="AA9606"/>
    </row>
    <row r="9607" spans="1:27" x14ac:dyDescent="0.25">
      <c r="A9607"/>
      <c r="AA9607"/>
    </row>
    <row r="9608" spans="1:27" x14ac:dyDescent="0.25">
      <c r="A9608"/>
      <c r="AA9608"/>
    </row>
    <row r="9609" spans="1:27" x14ac:dyDescent="0.25">
      <c r="A9609"/>
      <c r="AA9609"/>
    </row>
    <row r="9610" spans="1:27" x14ac:dyDescent="0.25">
      <c r="A9610"/>
      <c r="AA9610"/>
    </row>
    <row r="9611" spans="1:27" x14ac:dyDescent="0.25">
      <c r="A9611"/>
      <c r="AA9611"/>
    </row>
    <row r="9612" spans="1:27" x14ac:dyDescent="0.25">
      <c r="A9612"/>
      <c r="AA9612"/>
    </row>
    <row r="9613" spans="1:27" x14ac:dyDescent="0.25">
      <c r="A9613"/>
      <c r="AA9613"/>
    </row>
    <row r="9614" spans="1:27" x14ac:dyDescent="0.25">
      <c r="A9614"/>
      <c r="AA9614"/>
    </row>
    <row r="9615" spans="1:27" x14ac:dyDescent="0.25">
      <c r="A9615"/>
      <c r="AA9615"/>
    </row>
    <row r="9616" spans="1:27" x14ac:dyDescent="0.25">
      <c r="A9616"/>
      <c r="AA9616"/>
    </row>
    <row r="9617" spans="1:27" x14ac:dyDescent="0.25">
      <c r="A9617"/>
      <c r="AA9617"/>
    </row>
    <row r="9618" spans="1:27" x14ac:dyDescent="0.25">
      <c r="A9618"/>
      <c r="AA9618"/>
    </row>
    <row r="9619" spans="1:27" x14ac:dyDescent="0.25">
      <c r="A9619"/>
      <c r="AA9619"/>
    </row>
    <row r="9620" spans="1:27" x14ac:dyDescent="0.25">
      <c r="A9620"/>
      <c r="AA9620"/>
    </row>
    <row r="9621" spans="1:27" x14ac:dyDescent="0.25">
      <c r="A9621"/>
      <c r="AA9621"/>
    </row>
    <row r="9622" spans="1:27" x14ac:dyDescent="0.25">
      <c r="A9622"/>
      <c r="AA9622"/>
    </row>
    <row r="9623" spans="1:27" x14ac:dyDescent="0.25">
      <c r="A9623"/>
      <c r="AA9623"/>
    </row>
    <row r="9624" spans="1:27" x14ac:dyDescent="0.25">
      <c r="A9624"/>
      <c r="AA9624"/>
    </row>
    <row r="9625" spans="1:27" x14ac:dyDescent="0.25">
      <c r="A9625"/>
      <c r="AA9625"/>
    </row>
    <row r="9626" spans="1:27" x14ac:dyDescent="0.25">
      <c r="A9626"/>
      <c r="AA9626"/>
    </row>
    <row r="9627" spans="1:27" x14ac:dyDescent="0.25">
      <c r="A9627"/>
      <c r="AA9627"/>
    </row>
    <row r="9628" spans="1:27" x14ac:dyDescent="0.25">
      <c r="A9628"/>
      <c r="AA9628"/>
    </row>
    <row r="9629" spans="1:27" x14ac:dyDescent="0.25">
      <c r="A9629"/>
      <c r="AA9629"/>
    </row>
    <row r="9630" spans="1:27" x14ac:dyDescent="0.25">
      <c r="A9630"/>
      <c r="AA9630"/>
    </row>
    <row r="9631" spans="1:27" x14ac:dyDescent="0.25">
      <c r="A9631"/>
      <c r="AA9631"/>
    </row>
    <row r="9632" spans="1:27" x14ac:dyDescent="0.25">
      <c r="A9632"/>
      <c r="AA9632"/>
    </row>
    <row r="9633" spans="1:27" x14ac:dyDescent="0.25">
      <c r="A9633"/>
      <c r="AA9633"/>
    </row>
    <row r="9634" spans="1:27" x14ac:dyDescent="0.25">
      <c r="A9634"/>
      <c r="AA9634"/>
    </row>
    <row r="9635" spans="1:27" x14ac:dyDescent="0.25">
      <c r="A9635"/>
      <c r="AA9635"/>
    </row>
    <row r="9636" spans="1:27" x14ac:dyDescent="0.25">
      <c r="A9636"/>
      <c r="AA9636"/>
    </row>
    <row r="9637" spans="1:27" x14ac:dyDescent="0.25">
      <c r="A9637"/>
      <c r="AA9637"/>
    </row>
    <row r="9638" spans="1:27" x14ac:dyDescent="0.25">
      <c r="A9638"/>
      <c r="AA9638"/>
    </row>
    <row r="9639" spans="1:27" x14ac:dyDescent="0.25">
      <c r="A9639"/>
      <c r="AA9639"/>
    </row>
    <row r="9640" spans="1:27" x14ac:dyDescent="0.25">
      <c r="A9640"/>
      <c r="AA9640"/>
    </row>
    <row r="9641" spans="1:27" x14ac:dyDescent="0.25">
      <c r="A9641"/>
      <c r="AA9641"/>
    </row>
    <row r="9642" spans="1:27" x14ac:dyDescent="0.25">
      <c r="A9642"/>
      <c r="AA9642"/>
    </row>
    <row r="9643" spans="1:27" x14ac:dyDescent="0.25">
      <c r="A9643"/>
      <c r="AA9643"/>
    </row>
    <row r="9644" spans="1:27" x14ac:dyDescent="0.25">
      <c r="A9644"/>
      <c r="AA9644"/>
    </row>
    <row r="9645" spans="1:27" x14ac:dyDescent="0.25">
      <c r="A9645"/>
      <c r="AA9645"/>
    </row>
    <row r="9646" spans="1:27" x14ac:dyDescent="0.25">
      <c r="A9646"/>
      <c r="AA9646"/>
    </row>
    <row r="9647" spans="1:27" x14ac:dyDescent="0.25">
      <c r="A9647"/>
      <c r="AA9647"/>
    </row>
    <row r="9648" spans="1:27" x14ac:dyDescent="0.25">
      <c r="A9648"/>
      <c r="AA9648"/>
    </row>
    <row r="9649" spans="1:27" x14ac:dyDescent="0.25">
      <c r="A9649"/>
      <c r="AA9649"/>
    </row>
    <row r="9650" spans="1:27" x14ac:dyDescent="0.25">
      <c r="A9650"/>
      <c r="AA9650"/>
    </row>
    <row r="9651" spans="1:27" x14ac:dyDescent="0.25">
      <c r="A9651"/>
      <c r="AA9651"/>
    </row>
    <row r="9652" spans="1:27" x14ac:dyDescent="0.25">
      <c r="A9652"/>
      <c r="AA9652"/>
    </row>
    <row r="9653" spans="1:27" x14ac:dyDescent="0.25">
      <c r="A9653"/>
      <c r="AA9653"/>
    </row>
    <row r="9654" spans="1:27" x14ac:dyDescent="0.25">
      <c r="A9654"/>
      <c r="AA9654"/>
    </row>
    <row r="9655" spans="1:27" x14ac:dyDescent="0.25">
      <c r="A9655"/>
      <c r="AA9655"/>
    </row>
    <row r="9656" spans="1:27" x14ac:dyDescent="0.25">
      <c r="A9656"/>
      <c r="AA9656"/>
    </row>
    <row r="9657" spans="1:27" x14ac:dyDescent="0.25">
      <c r="A9657"/>
      <c r="AA9657"/>
    </row>
    <row r="9658" spans="1:27" x14ac:dyDescent="0.25">
      <c r="A9658"/>
      <c r="AA9658"/>
    </row>
    <row r="9659" spans="1:27" x14ac:dyDescent="0.25">
      <c r="A9659"/>
      <c r="AA9659"/>
    </row>
    <row r="9660" spans="1:27" x14ac:dyDescent="0.25">
      <c r="A9660"/>
      <c r="AA9660"/>
    </row>
    <row r="9661" spans="1:27" x14ac:dyDescent="0.25">
      <c r="A9661"/>
      <c r="AA9661"/>
    </row>
    <row r="9662" spans="1:27" x14ac:dyDescent="0.25">
      <c r="A9662"/>
      <c r="AA9662"/>
    </row>
    <row r="9663" spans="1:27" x14ac:dyDescent="0.25">
      <c r="A9663"/>
      <c r="AA9663"/>
    </row>
    <row r="9664" spans="1:27" x14ac:dyDescent="0.25">
      <c r="A9664"/>
      <c r="AA9664"/>
    </row>
    <row r="9665" spans="1:27" x14ac:dyDescent="0.25">
      <c r="A9665"/>
      <c r="AA9665"/>
    </row>
    <row r="9666" spans="1:27" x14ac:dyDescent="0.25">
      <c r="A9666"/>
      <c r="AA9666"/>
    </row>
    <row r="9667" spans="1:27" x14ac:dyDescent="0.25">
      <c r="A9667"/>
      <c r="AA9667"/>
    </row>
    <row r="9668" spans="1:27" x14ac:dyDescent="0.25">
      <c r="A9668"/>
      <c r="AA9668"/>
    </row>
    <row r="9669" spans="1:27" x14ac:dyDescent="0.25">
      <c r="A9669"/>
      <c r="AA9669"/>
    </row>
    <row r="9670" spans="1:27" x14ac:dyDescent="0.25">
      <c r="A9670"/>
      <c r="AA9670"/>
    </row>
    <row r="9671" spans="1:27" x14ac:dyDescent="0.25">
      <c r="A9671"/>
      <c r="AA9671"/>
    </row>
    <row r="9672" spans="1:27" x14ac:dyDescent="0.25">
      <c r="A9672"/>
      <c r="AA9672"/>
    </row>
    <row r="9673" spans="1:27" x14ac:dyDescent="0.25">
      <c r="A9673"/>
      <c r="AA9673"/>
    </row>
    <row r="9674" spans="1:27" x14ac:dyDescent="0.25">
      <c r="A9674"/>
      <c r="AA9674"/>
    </row>
    <row r="9675" spans="1:27" x14ac:dyDescent="0.25">
      <c r="A9675"/>
      <c r="AA9675"/>
    </row>
    <row r="9676" spans="1:27" x14ac:dyDescent="0.25">
      <c r="A9676"/>
      <c r="AA9676"/>
    </row>
    <row r="9677" spans="1:27" x14ac:dyDescent="0.25">
      <c r="A9677"/>
      <c r="AA9677"/>
    </row>
    <row r="9678" spans="1:27" x14ac:dyDescent="0.25">
      <c r="A9678"/>
      <c r="AA9678"/>
    </row>
    <row r="9679" spans="1:27" x14ac:dyDescent="0.25">
      <c r="A9679"/>
      <c r="AA9679"/>
    </row>
    <row r="9680" spans="1:27" x14ac:dyDescent="0.25">
      <c r="A9680"/>
      <c r="AA9680"/>
    </row>
    <row r="9681" spans="1:27" x14ac:dyDescent="0.25">
      <c r="A9681"/>
      <c r="AA9681"/>
    </row>
    <row r="9682" spans="1:27" x14ac:dyDescent="0.25">
      <c r="A9682"/>
      <c r="AA9682"/>
    </row>
    <row r="9683" spans="1:27" x14ac:dyDescent="0.25">
      <c r="A9683"/>
      <c r="AA9683"/>
    </row>
    <row r="9684" spans="1:27" x14ac:dyDescent="0.25">
      <c r="A9684"/>
      <c r="AA9684"/>
    </row>
    <row r="9685" spans="1:27" x14ac:dyDescent="0.25">
      <c r="A9685"/>
      <c r="AA9685"/>
    </row>
    <row r="9686" spans="1:27" x14ac:dyDescent="0.25">
      <c r="A9686"/>
      <c r="AA9686"/>
    </row>
    <row r="9687" spans="1:27" x14ac:dyDescent="0.25">
      <c r="A9687"/>
      <c r="AA9687"/>
    </row>
    <row r="9688" spans="1:27" x14ac:dyDescent="0.25">
      <c r="A9688"/>
      <c r="AA9688"/>
    </row>
    <row r="9689" spans="1:27" x14ac:dyDescent="0.25">
      <c r="A9689"/>
      <c r="AA9689"/>
    </row>
    <row r="9690" spans="1:27" x14ac:dyDescent="0.25">
      <c r="A9690"/>
      <c r="AA9690"/>
    </row>
    <row r="9691" spans="1:27" x14ac:dyDescent="0.25">
      <c r="A9691"/>
      <c r="AA9691"/>
    </row>
    <row r="9692" spans="1:27" x14ac:dyDescent="0.25">
      <c r="A9692"/>
      <c r="AA9692"/>
    </row>
    <row r="9693" spans="1:27" x14ac:dyDescent="0.25">
      <c r="A9693"/>
      <c r="AA9693"/>
    </row>
    <row r="9694" spans="1:27" x14ac:dyDescent="0.25">
      <c r="A9694"/>
      <c r="AA9694"/>
    </row>
    <row r="9695" spans="1:27" x14ac:dyDescent="0.25">
      <c r="A9695"/>
      <c r="AA9695"/>
    </row>
    <row r="9696" spans="1:27" x14ac:dyDescent="0.25">
      <c r="A9696"/>
      <c r="AA9696"/>
    </row>
    <row r="9697" spans="1:27" x14ac:dyDescent="0.25">
      <c r="A9697"/>
      <c r="AA9697"/>
    </row>
    <row r="9698" spans="1:27" x14ac:dyDescent="0.25">
      <c r="A9698"/>
      <c r="AA9698"/>
    </row>
    <row r="9699" spans="1:27" x14ac:dyDescent="0.25">
      <c r="A9699"/>
      <c r="AA9699"/>
    </row>
    <row r="9700" spans="1:27" x14ac:dyDescent="0.25">
      <c r="A9700"/>
      <c r="AA9700"/>
    </row>
    <row r="9701" spans="1:27" x14ac:dyDescent="0.25">
      <c r="A9701"/>
      <c r="AA9701"/>
    </row>
    <row r="9702" spans="1:27" x14ac:dyDescent="0.25">
      <c r="A9702"/>
      <c r="AA9702"/>
    </row>
    <row r="9703" spans="1:27" x14ac:dyDescent="0.25">
      <c r="A9703"/>
      <c r="AA9703"/>
    </row>
    <row r="9704" spans="1:27" x14ac:dyDescent="0.25">
      <c r="A9704"/>
      <c r="AA9704"/>
    </row>
    <row r="9705" spans="1:27" x14ac:dyDescent="0.25">
      <c r="A9705"/>
      <c r="AA9705"/>
    </row>
    <row r="9706" spans="1:27" x14ac:dyDescent="0.25">
      <c r="A9706"/>
      <c r="AA9706"/>
    </row>
    <row r="9707" spans="1:27" x14ac:dyDescent="0.25">
      <c r="A9707"/>
      <c r="AA9707"/>
    </row>
    <row r="9708" spans="1:27" x14ac:dyDescent="0.25">
      <c r="A9708"/>
      <c r="AA9708"/>
    </row>
    <row r="9709" spans="1:27" x14ac:dyDescent="0.25">
      <c r="A9709"/>
      <c r="AA9709"/>
    </row>
    <row r="9710" spans="1:27" x14ac:dyDescent="0.25">
      <c r="A9710"/>
      <c r="AA9710"/>
    </row>
    <row r="9711" spans="1:27" x14ac:dyDescent="0.25">
      <c r="A9711"/>
      <c r="AA9711"/>
    </row>
    <row r="9712" spans="1:27" x14ac:dyDescent="0.25">
      <c r="A9712"/>
      <c r="AA9712"/>
    </row>
    <row r="9713" spans="1:27" x14ac:dyDescent="0.25">
      <c r="A9713"/>
      <c r="AA9713"/>
    </row>
    <row r="9714" spans="1:27" x14ac:dyDescent="0.25">
      <c r="A9714"/>
      <c r="AA9714"/>
    </row>
    <row r="9715" spans="1:27" x14ac:dyDescent="0.25">
      <c r="A9715"/>
      <c r="AA9715"/>
    </row>
    <row r="9716" spans="1:27" x14ac:dyDescent="0.25">
      <c r="A9716"/>
      <c r="AA9716"/>
    </row>
    <row r="9717" spans="1:27" x14ac:dyDescent="0.25">
      <c r="A9717"/>
      <c r="AA9717"/>
    </row>
    <row r="9718" spans="1:27" x14ac:dyDescent="0.25">
      <c r="A9718"/>
      <c r="AA9718"/>
    </row>
    <row r="9719" spans="1:27" x14ac:dyDescent="0.25">
      <c r="A9719"/>
      <c r="AA9719"/>
    </row>
    <row r="9720" spans="1:27" x14ac:dyDescent="0.25">
      <c r="A9720"/>
      <c r="AA9720"/>
    </row>
    <row r="9721" spans="1:27" x14ac:dyDescent="0.25">
      <c r="A9721"/>
      <c r="AA9721"/>
    </row>
    <row r="9722" spans="1:27" x14ac:dyDescent="0.25">
      <c r="A9722"/>
      <c r="AA9722"/>
    </row>
    <row r="9723" spans="1:27" x14ac:dyDescent="0.25">
      <c r="A9723"/>
      <c r="AA9723"/>
    </row>
    <row r="9724" spans="1:27" x14ac:dyDescent="0.25">
      <c r="A9724"/>
      <c r="AA9724"/>
    </row>
    <row r="9725" spans="1:27" x14ac:dyDescent="0.25">
      <c r="A9725"/>
      <c r="AA9725"/>
    </row>
    <row r="9726" spans="1:27" x14ac:dyDescent="0.25">
      <c r="A9726"/>
      <c r="AA9726"/>
    </row>
    <row r="9727" spans="1:27" x14ac:dyDescent="0.25">
      <c r="A9727"/>
      <c r="AA9727"/>
    </row>
    <row r="9728" spans="1:27" x14ac:dyDescent="0.25">
      <c r="A9728"/>
      <c r="AA9728"/>
    </row>
    <row r="9729" spans="1:27" x14ac:dyDescent="0.25">
      <c r="A9729"/>
      <c r="AA9729"/>
    </row>
    <row r="9730" spans="1:27" x14ac:dyDescent="0.25">
      <c r="A9730"/>
      <c r="AA9730"/>
    </row>
    <row r="9731" spans="1:27" x14ac:dyDescent="0.25">
      <c r="A9731"/>
      <c r="AA9731"/>
    </row>
    <row r="9732" spans="1:27" x14ac:dyDescent="0.25">
      <c r="A9732"/>
      <c r="AA9732"/>
    </row>
    <row r="9733" spans="1:27" x14ac:dyDescent="0.25">
      <c r="A9733"/>
      <c r="AA9733"/>
    </row>
    <row r="9734" spans="1:27" x14ac:dyDescent="0.25">
      <c r="A9734"/>
      <c r="AA9734"/>
    </row>
    <row r="9735" spans="1:27" x14ac:dyDescent="0.25">
      <c r="A9735"/>
      <c r="AA9735"/>
    </row>
    <row r="9736" spans="1:27" x14ac:dyDescent="0.25">
      <c r="A9736"/>
      <c r="AA9736"/>
    </row>
    <row r="9737" spans="1:27" x14ac:dyDescent="0.25">
      <c r="A9737"/>
      <c r="AA9737"/>
    </row>
    <row r="9738" spans="1:27" x14ac:dyDescent="0.25">
      <c r="A9738"/>
      <c r="AA9738"/>
    </row>
    <row r="9739" spans="1:27" x14ac:dyDescent="0.25">
      <c r="A9739"/>
      <c r="AA9739"/>
    </row>
    <row r="9740" spans="1:27" x14ac:dyDescent="0.25">
      <c r="A9740"/>
      <c r="AA9740"/>
    </row>
    <row r="9741" spans="1:27" x14ac:dyDescent="0.25">
      <c r="A9741"/>
      <c r="AA9741"/>
    </row>
    <row r="9742" spans="1:27" x14ac:dyDescent="0.25">
      <c r="A9742"/>
      <c r="AA9742"/>
    </row>
    <row r="9743" spans="1:27" x14ac:dyDescent="0.25">
      <c r="A9743"/>
      <c r="AA9743"/>
    </row>
    <row r="9744" spans="1:27" x14ac:dyDescent="0.25">
      <c r="A9744"/>
      <c r="AA9744"/>
    </row>
    <row r="9745" spans="1:27" x14ac:dyDescent="0.25">
      <c r="A9745"/>
      <c r="AA9745"/>
    </row>
    <row r="9746" spans="1:27" x14ac:dyDescent="0.25">
      <c r="A9746"/>
      <c r="AA9746"/>
    </row>
    <row r="9747" spans="1:27" x14ac:dyDescent="0.25">
      <c r="A9747"/>
      <c r="AA9747"/>
    </row>
    <row r="9748" spans="1:27" x14ac:dyDescent="0.25">
      <c r="A9748"/>
      <c r="AA9748"/>
    </row>
    <row r="9749" spans="1:27" x14ac:dyDescent="0.25">
      <c r="A9749"/>
      <c r="AA9749"/>
    </row>
    <row r="9750" spans="1:27" x14ac:dyDescent="0.25">
      <c r="A9750"/>
      <c r="AA9750"/>
    </row>
    <row r="9751" spans="1:27" x14ac:dyDescent="0.25">
      <c r="A9751"/>
      <c r="AA9751"/>
    </row>
    <row r="9752" spans="1:27" x14ac:dyDescent="0.25">
      <c r="A9752"/>
      <c r="AA9752"/>
    </row>
    <row r="9753" spans="1:27" x14ac:dyDescent="0.25">
      <c r="A9753"/>
      <c r="AA9753"/>
    </row>
    <row r="9754" spans="1:27" x14ac:dyDescent="0.25">
      <c r="A9754"/>
      <c r="AA9754"/>
    </row>
    <row r="9755" spans="1:27" x14ac:dyDescent="0.25">
      <c r="A9755"/>
      <c r="AA9755"/>
    </row>
    <row r="9756" spans="1:27" x14ac:dyDescent="0.25">
      <c r="A9756"/>
      <c r="AA9756"/>
    </row>
    <row r="9757" spans="1:27" x14ac:dyDescent="0.25">
      <c r="A9757"/>
      <c r="AA9757"/>
    </row>
    <row r="9758" spans="1:27" x14ac:dyDescent="0.25">
      <c r="A9758"/>
      <c r="AA9758"/>
    </row>
    <row r="9759" spans="1:27" x14ac:dyDescent="0.25">
      <c r="A9759"/>
      <c r="AA9759"/>
    </row>
    <row r="9760" spans="1:27" x14ac:dyDescent="0.25">
      <c r="A9760"/>
      <c r="AA9760"/>
    </row>
    <row r="9761" spans="1:27" x14ac:dyDescent="0.25">
      <c r="A9761"/>
      <c r="AA9761"/>
    </row>
    <row r="9762" spans="1:27" x14ac:dyDescent="0.25">
      <c r="A9762"/>
      <c r="AA9762"/>
    </row>
    <row r="9763" spans="1:27" x14ac:dyDescent="0.25">
      <c r="A9763"/>
      <c r="AA9763"/>
    </row>
    <row r="9764" spans="1:27" x14ac:dyDescent="0.25">
      <c r="A9764"/>
      <c r="AA9764"/>
    </row>
    <row r="9765" spans="1:27" x14ac:dyDescent="0.25">
      <c r="A9765"/>
      <c r="AA9765"/>
    </row>
    <row r="9766" spans="1:27" x14ac:dyDescent="0.25">
      <c r="A9766"/>
      <c r="AA9766"/>
    </row>
    <row r="9767" spans="1:27" x14ac:dyDescent="0.25">
      <c r="A9767"/>
      <c r="AA9767"/>
    </row>
    <row r="9768" spans="1:27" x14ac:dyDescent="0.25">
      <c r="A9768"/>
      <c r="AA9768"/>
    </row>
    <row r="9769" spans="1:27" x14ac:dyDescent="0.25">
      <c r="A9769"/>
      <c r="AA9769"/>
    </row>
    <row r="9770" spans="1:27" x14ac:dyDescent="0.25">
      <c r="A9770"/>
      <c r="AA9770"/>
    </row>
    <row r="9771" spans="1:27" x14ac:dyDescent="0.25">
      <c r="A9771"/>
      <c r="AA9771"/>
    </row>
    <row r="9772" spans="1:27" x14ac:dyDescent="0.25">
      <c r="A9772"/>
      <c r="AA9772"/>
    </row>
    <row r="9773" spans="1:27" x14ac:dyDescent="0.25">
      <c r="A9773"/>
      <c r="AA9773"/>
    </row>
    <row r="9774" spans="1:27" x14ac:dyDescent="0.25">
      <c r="A9774"/>
      <c r="AA9774"/>
    </row>
    <row r="9775" spans="1:27" x14ac:dyDescent="0.25">
      <c r="A9775"/>
      <c r="AA9775"/>
    </row>
    <row r="9776" spans="1:27" x14ac:dyDescent="0.25">
      <c r="A9776"/>
      <c r="AA9776"/>
    </row>
    <row r="9777" spans="1:27" x14ac:dyDescent="0.25">
      <c r="A9777"/>
      <c r="AA9777"/>
    </row>
    <row r="9778" spans="1:27" x14ac:dyDescent="0.25">
      <c r="A9778"/>
      <c r="AA9778"/>
    </row>
    <row r="9779" spans="1:27" x14ac:dyDescent="0.25">
      <c r="A9779"/>
      <c r="AA9779"/>
    </row>
    <row r="9780" spans="1:27" x14ac:dyDescent="0.25">
      <c r="A9780"/>
      <c r="AA9780"/>
    </row>
    <row r="9781" spans="1:27" x14ac:dyDescent="0.25">
      <c r="A9781"/>
      <c r="AA9781"/>
    </row>
    <row r="9782" spans="1:27" x14ac:dyDescent="0.25">
      <c r="A9782"/>
      <c r="AA9782"/>
    </row>
    <row r="9783" spans="1:27" x14ac:dyDescent="0.25">
      <c r="A9783"/>
      <c r="AA9783"/>
    </row>
    <row r="9784" spans="1:27" x14ac:dyDescent="0.25">
      <c r="A9784"/>
      <c r="AA9784"/>
    </row>
    <row r="9785" spans="1:27" x14ac:dyDescent="0.25">
      <c r="A9785"/>
      <c r="AA9785"/>
    </row>
    <row r="9786" spans="1:27" x14ac:dyDescent="0.25">
      <c r="A9786"/>
      <c r="AA9786"/>
    </row>
    <row r="9787" spans="1:27" x14ac:dyDescent="0.25">
      <c r="A9787"/>
      <c r="AA9787"/>
    </row>
    <row r="9788" spans="1:27" x14ac:dyDescent="0.25">
      <c r="A9788"/>
      <c r="AA9788"/>
    </row>
    <row r="9789" spans="1:27" x14ac:dyDescent="0.25">
      <c r="A9789"/>
      <c r="AA9789"/>
    </row>
    <row r="9790" spans="1:27" x14ac:dyDescent="0.25">
      <c r="A9790"/>
      <c r="AA9790"/>
    </row>
    <row r="9791" spans="1:27" x14ac:dyDescent="0.25">
      <c r="A9791"/>
      <c r="AA9791"/>
    </row>
    <row r="9792" spans="1:27" x14ac:dyDescent="0.25">
      <c r="A9792"/>
      <c r="AA9792"/>
    </row>
    <row r="9793" spans="1:27" x14ac:dyDescent="0.25">
      <c r="A9793"/>
      <c r="AA9793"/>
    </row>
    <row r="9794" spans="1:27" x14ac:dyDescent="0.25">
      <c r="A9794"/>
      <c r="AA9794"/>
    </row>
    <row r="9795" spans="1:27" x14ac:dyDescent="0.25">
      <c r="A9795"/>
      <c r="AA9795"/>
    </row>
    <row r="9796" spans="1:27" x14ac:dyDescent="0.25">
      <c r="A9796"/>
      <c r="AA9796"/>
    </row>
    <row r="9797" spans="1:27" x14ac:dyDescent="0.25">
      <c r="A9797"/>
      <c r="AA9797"/>
    </row>
    <row r="9798" spans="1:27" x14ac:dyDescent="0.25">
      <c r="A9798"/>
      <c r="AA9798"/>
    </row>
    <row r="9799" spans="1:27" x14ac:dyDescent="0.25">
      <c r="A9799"/>
      <c r="AA9799"/>
    </row>
    <row r="9800" spans="1:27" x14ac:dyDescent="0.25">
      <c r="A9800"/>
      <c r="AA9800"/>
    </row>
    <row r="9801" spans="1:27" x14ac:dyDescent="0.25">
      <c r="A9801"/>
      <c r="AA9801"/>
    </row>
    <row r="9802" spans="1:27" x14ac:dyDescent="0.25">
      <c r="A9802"/>
      <c r="AA9802"/>
    </row>
    <row r="9803" spans="1:27" x14ac:dyDescent="0.25">
      <c r="A9803"/>
      <c r="AA9803"/>
    </row>
    <row r="9804" spans="1:27" x14ac:dyDescent="0.25">
      <c r="A9804"/>
      <c r="AA9804"/>
    </row>
    <row r="9805" spans="1:27" x14ac:dyDescent="0.25">
      <c r="A9805"/>
      <c r="AA9805"/>
    </row>
    <row r="9806" spans="1:27" x14ac:dyDescent="0.25">
      <c r="A9806"/>
      <c r="AA9806"/>
    </row>
    <row r="9807" spans="1:27" x14ac:dyDescent="0.25">
      <c r="A9807"/>
      <c r="AA9807"/>
    </row>
    <row r="9808" spans="1:27" x14ac:dyDescent="0.25">
      <c r="A9808"/>
      <c r="AA9808"/>
    </row>
    <row r="9809" spans="1:27" x14ac:dyDescent="0.25">
      <c r="A9809"/>
      <c r="AA9809"/>
    </row>
    <row r="9810" spans="1:27" x14ac:dyDescent="0.25">
      <c r="A9810"/>
      <c r="AA9810"/>
    </row>
    <row r="9811" spans="1:27" x14ac:dyDescent="0.25">
      <c r="A9811"/>
      <c r="AA9811"/>
    </row>
    <row r="9812" spans="1:27" x14ac:dyDescent="0.25">
      <c r="A9812"/>
      <c r="AA9812"/>
    </row>
    <row r="9813" spans="1:27" x14ac:dyDescent="0.25">
      <c r="A9813"/>
      <c r="AA9813"/>
    </row>
    <row r="9814" spans="1:27" x14ac:dyDescent="0.25">
      <c r="A9814"/>
      <c r="AA9814"/>
    </row>
    <row r="9815" spans="1:27" x14ac:dyDescent="0.25">
      <c r="A9815"/>
      <c r="AA9815"/>
    </row>
    <row r="9816" spans="1:27" x14ac:dyDescent="0.25">
      <c r="A9816"/>
      <c r="AA9816"/>
    </row>
    <row r="9817" spans="1:27" x14ac:dyDescent="0.25">
      <c r="A9817"/>
      <c r="AA9817"/>
    </row>
    <row r="9818" spans="1:27" x14ac:dyDescent="0.25">
      <c r="A9818"/>
      <c r="AA9818"/>
    </row>
    <row r="9819" spans="1:27" x14ac:dyDescent="0.25">
      <c r="A9819"/>
      <c r="AA9819"/>
    </row>
    <row r="9820" spans="1:27" x14ac:dyDescent="0.25">
      <c r="A9820"/>
      <c r="AA9820"/>
    </row>
    <row r="9821" spans="1:27" x14ac:dyDescent="0.25">
      <c r="A9821"/>
      <c r="AA9821"/>
    </row>
    <row r="9822" spans="1:27" x14ac:dyDescent="0.25">
      <c r="A9822"/>
      <c r="AA9822"/>
    </row>
    <row r="9823" spans="1:27" x14ac:dyDescent="0.25">
      <c r="A9823"/>
      <c r="AA9823"/>
    </row>
    <row r="9824" spans="1:27" x14ac:dyDescent="0.25">
      <c r="A9824"/>
      <c r="AA9824"/>
    </row>
    <row r="9825" spans="1:27" x14ac:dyDescent="0.25">
      <c r="A9825"/>
      <c r="AA9825"/>
    </row>
    <row r="9826" spans="1:27" x14ac:dyDescent="0.25">
      <c r="A9826"/>
      <c r="AA9826"/>
    </row>
    <row r="9827" spans="1:27" x14ac:dyDescent="0.25">
      <c r="A9827"/>
      <c r="AA9827"/>
    </row>
    <row r="9828" spans="1:27" x14ac:dyDescent="0.25">
      <c r="A9828"/>
      <c r="AA9828"/>
    </row>
    <row r="9829" spans="1:27" x14ac:dyDescent="0.25">
      <c r="A9829"/>
      <c r="AA9829"/>
    </row>
    <row r="9830" spans="1:27" x14ac:dyDescent="0.25">
      <c r="A9830"/>
      <c r="AA9830"/>
    </row>
    <row r="9831" spans="1:27" x14ac:dyDescent="0.25">
      <c r="A9831"/>
      <c r="AA9831"/>
    </row>
    <row r="9832" spans="1:27" x14ac:dyDescent="0.25">
      <c r="A9832"/>
      <c r="AA9832"/>
    </row>
    <row r="9833" spans="1:27" x14ac:dyDescent="0.25">
      <c r="A9833"/>
      <c r="AA9833"/>
    </row>
    <row r="9834" spans="1:27" x14ac:dyDescent="0.25">
      <c r="A9834"/>
      <c r="AA9834"/>
    </row>
    <row r="9835" spans="1:27" x14ac:dyDescent="0.25">
      <c r="A9835"/>
      <c r="AA9835"/>
    </row>
    <row r="9836" spans="1:27" x14ac:dyDescent="0.25">
      <c r="A9836"/>
      <c r="AA9836"/>
    </row>
    <row r="9837" spans="1:27" x14ac:dyDescent="0.25">
      <c r="A9837"/>
      <c r="AA9837"/>
    </row>
    <row r="9838" spans="1:27" x14ac:dyDescent="0.25">
      <c r="A9838"/>
      <c r="AA9838"/>
    </row>
    <row r="9839" spans="1:27" x14ac:dyDescent="0.25">
      <c r="A9839"/>
      <c r="AA9839"/>
    </row>
    <row r="9840" spans="1:27" x14ac:dyDescent="0.25">
      <c r="A9840"/>
      <c r="AA9840"/>
    </row>
    <row r="9841" spans="1:27" x14ac:dyDescent="0.25">
      <c r="A9841"/>
      <c r="AA9841"/>
    </row>
    <row r="9842" spans="1:27" x14ac:dyDescent="0.25">
      <c r="A9842"/>
      <c r="AA9842"/>
    </row>
    <row r="9843" spans="1:27" x14ac:dyDescent="0.25">
      <c r="A9843"/>
      <c r="AA9843"/>
    </row>
    <row r="9844" spans="1:27" x14ac:dyDescent="0.25">
      <c r="A9844"/>
      <c r="AA9844"/>
    </row>
    <row r="9845" spans="1:27" x14ac:dyDescent="0.25">
      <c r="A9845"/>
      <c r="AA9845"/>
    </row>
    <row r="9846" spans="1:27" x14ac:dyDescent="0.25">
      <c r="A9846"/>
      <c r="AA9846"/>
    </row>
    <row r="9847" spans="1:27" x14ac:dyDescent="0.25">
      <c r="A9847"/>
      <c r="AA9847"/>
    </row>
    <row r="9848" spans="1:27" x14ac:dyDescent="0.25">
      <c r="A9848"/>
      <c r="AA9848"/>
    </row>
    <row r="9849" spans="1:27" x14ac:dyDescent="0.25">
      <c r="A9849"/>
      <c r="AA9849"/>
    </row>
    <row r="9850" spans="1:27" x14ac:dyDescent="0.25">
      <c r="A9850"/>
      <c r="AA9850"/>
    </row>
    <row r="9851" spans="1:27" x14ac:dyDescent="0.25">
      <c r="A9851"/>
      <c r="AA9851"/>
    </row>
    <row r="9852" spans="1:27" x14ac:dyDescent="0.25">
      <c r="A9852"/>
      <c r="AA9852"/>
    </row>
    <row r="9853" spans="1:27" x14ac:dyDescent="0.25">
      <c r="A9853"/>
      <c r="AA9853"/>
    </row>
    <row r="9854" spans="1:27" x14ac:dyDescent="0.25">
      <c r="A9854"/>
      <c r="AA9854"/>
    </row>
    <row r="9855" spans="1:27" x14ac:dyDescent="0.25">
      <c r="A9855"/>
      <c r="AA9855"/>
    </row>
    <row r="9856" spans="1:27" x14ac:dyDescent="0.25">
      <c r="A9856"/>
      <c r="AA9856"/>
    </row>
    <row r="9857" spans="1:27" x14ac:dyDescent="0.25">
      <c r="A9857"/>
      <c r="AA9857"/>
    </row>
    <row r="9858" spans="1:27" x14ac:dyDescent="0.25">
      <c r="A9858"/>
      <c r="AA9858"/>
    </row>
    <row r="9859" spans="1:27" x14ac:dyDescent="0.25">
      <c r="A9859"/>
      <c r="AA9859"/>
    </row>
    <row r="9860" spans="1:27" x14ac:dyDescent="0.25">
      <c r="A9860"/>
      <c r="AA9860"/>
    </row>
    <row r="9861" spans="1:27" x14ac:dyDescent="0.25">
      <c r="A9861"/>
      <c r="AA9861"/>
    </row>
    <row r="9862" spans="1:27" x14ac:dyDescent="0.25">
      <c r="A9862"/>
      <c r="AA9862"/>
    </row>
    <row r="9863" spans="1:27" x14ac:dyDescent="0.25">
      <c r="A9863"/>
      <c r="AA9863"/>
    </row>
    <row r="9864" spans="1:27" x14ac:dyDescent="0.25">
      <c r="A9864"/>
      <c r="AA9864"/>
    </row>
    <row r="9865" spans="1:27" x14ac:dyDescent="0.25">
      <c r="A9865"/>
      <c r="AA9865"/>
    </row>
    <row r="9866" spans="1:27" x14ac:dyDescent="0.25">
      <c r="A9866"/>
      <c r="AA9866"/>
    </row>
    <row r="9867" spans="1:27" x14ac:dyDescent="0.25">
      <c r="A9867"/>
      <c r="AA9867"/>
    </row>
    <row r="9868" spans="1:27" x14ac:dyDescent="0.25">
      <c r="A9868"/>
      <c r="AA9868"/>
    </row>
    <row r="9869" spans="1:27" x14ac:dyDescent="0.25">
      <c r="A9869"/>
      <c r="AA9869"/>
    </row>
    <row r="9870" spans="1:27" x14ac:dyDescent="0.25">
      <c r="A9870"/>
      <c r="AA9870"/>
    </row>
    <row r="9871" spans="1:27" x14ac:dyDescent="0.25">
      <c r="A9871"/>
      <c r="AA9871"/>
    </row>
    <row r="9872" spans="1:27" x14ac:dyDescent="0.25">
      <c r="A9872"/>
      <c r="AA9872"/>
    </row>
    <row r="9873" spans="1:27" x14ac:dyDescent="0.25">
      <c r="A9873"/>
      <c r="AA9873"/>
    </row>
    <row r="9874" spans="1:27" x14ac:dyDescent="0.25">
      <c r="A9874"/>
      <c r="AA9874"/>
    </row>
    <row r="9875" spans="1:27" x14ac:dyDescent="0.25">
      <c r="A9875"/>
      <c r="AA9875"/>
    </row>
    <row r="9876" spans="1:27" x14ac:dyDescent="0.25">
      <c r="A9876"/>
      <c r="AA9876"/>
    </row>
    <row r="9877" spans="1:27" x14ac:dyDescent="0.25">
      <c r="A9877"/>
      <c r="AA9877"/>
    </row>
    <row r="9878" spans="1:27" x14ac:dyDescent="0.25">
      <c r="A9878"/>
      <c r="AA9878"/>
    </row>
    <row r="9879" spans="1:27" x14ac:dyDescent="0.25">
      <c r="A9879"/>
      <c r="AA9879"/>
    </row>
    <row r="9880" spans="1:27" x14ac:dyDescent="0.25">
      <c r="A9880"/>
      <c r="AA9880"/>
    </row>
    <row r="9881" spans="1:27" x14ac:dyDescent="0.25">
      <c r="A9881"/>
      <c r="AA9881"/>
    </row>
    <row r="9882" spans="1:27" x14ac:dyDescent="0.25">
      <c r="A9882"/>
      <c r="AA9882"/>
    </row>
    <row r="9883" spans="1:27" x14ac:dyDescent="0.25">
      <c r="A9883"/>
      <c r="AA9883"/>
    </row>
    <row r="9884" spans="1:27" x14ac:dyDescent="0.25">
      <c r="A9884"/>
      <c r="AA9884"/>
    </row>
    <row r="9885" spans="1:27" x14ac:dyDescent="0.25">
      <c r="A9885"/>
      <c r="AA9885"/>
    </row>
    <row r="9886" spans="1:27" x14ac:dyDescent="0.25">
      <c r="A9886"/>
      <c r="AA9886"/>
    </row>
    <row r="9887" spans="1:27" x14ac:dyDescent="0.25">
      <c r="A9887"/>
      <c r="AA9887"/>
    </row>
    <row r="9888" spans="1:27" x14ac:dyDescent="0.25">
      <c r="A9888"/>
      <c r="AA9888"/>
    </row>
    <row r="9889" spans="1:27" x14ac:dyDescent="0.25">
      <c r="A9889"/>
      <c r="AA9889"/>
    </row>
    <row r="9890" spans="1:27" x14ac:dyDescent="0.25">
      <c r="A9890"/>
      <c r="AA9890"/>
    </row>
    <row r="9891" spans="1:27" x14ac:dyDescent="0.25">
      <c r="A9891"/>
      <c r="AA9891"/>
    </row>
    <row r="9892" spans="1:27" x14ac:dyDescent="0.25">
      <c r="A9892"/>
      <c r="AA9892"/>
    </row>
    <row r="9893" spans="1:27" x14ac:dyDescent="0.25">
      <c r="A9893"/>
      <c r="AA9893"/>
    </row>
    <row r="9894" spans="1:27" x14ac:dyDescent="0.25">
      <c r="A9894"/>
      <c r="AA9894"/>
    </row>
    <row r="9895" spans="1:27" x14ac:dyDescent="0.25">
      <c r="A9895"/>
      <c r="AA9895"/>
    </row>
    <row r="9896" spans="1:27" x14ac:dyDescent="0.25">
      <c r="A9896"/>
      <c r="AA9896"/>
    </row>
    <row r="9897" spans="1:27" x14ac:dyDescent="0.25">
      <c r="A9897"/>
      <c r="AA9897"/>
    </row>
    <row r="9898" spans="1:27" x14ac:dyDescent="0.25">
      <c r="A9898"/>
      <c r="AA9898"/>
    </row>
    <row r="9899" spans="1:27" x14ac:dyDescent="0.25">
      <c r="A9899"/>
      <c r="AA9899"/>
    </row>
    <row r="9900" spans="1:27" x14ac:dyDescent="0.25">
      <c r="A9900"/>
      <c r="AA9900"/>
    </row>
    <row r="9901" spans="1:27" x14ac:dyDescent="0.25">
      <c r="A9901"/>
      <c r="AA9901"/>
    </row>
    <row r="9902" spans="1:27" x14ac:dyDescent="0.25">
      <c r="A9902"/>
      <c r="AA9902"/>
    </row>
    <row r="9903" spans="1:27" x14ac:dyDescent="0.25">
      <c r="A9903"/>
      <c r="AA9903"/>
    </row>
    <row r="9904" spans="1:27" x14ac:dyDescent="0.25">
      <c r="A9904"/>
      <c r="AA9904"/>
    </row>
    <row r="9905" spans="1:27" x14ac:dyDescent="0.25">
      <c r="A9905"/>
      <c r="AA9905"/>
    </row>
    <row r="9906" spans="1:27" x14ac:dyDescent="0.25">
      <c r="A9906"/>
      <c r="AA9906"/>
    </row>
    <row r="9907" spans="1:27" x14ac:dyDescent="0.25">
      <c r="A9907"/>
      <c r="AA9907"/>
    </row>
    <row r="9908" spans="1:27" x14ac:dyDescent="0.25">
      <c r="A9908"/>
      <c r="AA9908"/>
    </row>
    <row r="9909" spans="1:27" x14ac:dyDescent="0.25">
      <c r="A9909"/>
      <c r="AA9909"/>
    </row>
    <row r="9910" spans="1:27" x14ac:dyDescent="0.25">
      <c r="A9910"/>
      <c r="AA9910"/>
    </row>
    <row r="9911" spans="1:27" x14ac:dyDescent="0.25">
      <c r="A9911"/>
      <c r="AA9911"/>
    </row>
    <row r="9912" spans="1:27" x14ac:dyDescent="0.25">
      <c r="A9912"/>
      <c r="AA9912"/>
    </row>
    <row r="9913" spans="1:27" x14ac:dyDescent="0.25">
      <c r="A9913"/>
      <c r="AA9913"/>
    </row>
    <row r="9914" spans="1:27" x14ac:dyDescent="0.25">
      <c r="A9914"/>
      <c r="AA9914"/>
    </row>
    <row r="9915" spans="1:27" x14ac:dyDescent="0.25">
      <c r="A9915"/>
      <c r="AA9915"/>
    </row>
    <row r="9916" spans="1:27" x14ac:dyDescent="0.25">
      <c r="A9916"/>
      <c r="AA9916"/>
    </row>
    <row r="9917" spans="1:27" x14ac:dyDescent="0.25">
      <c r="A9917"/>
      <c r="AA9917"/>
    </row>
    <row r="9918" spans="1:27" x14ac:dyDescent="0.25">
      <c r="A9918"/>
      <c r="AA9918"/>
    </row>
    <row r="9919" spans="1:27" x14ac:dyDescent="0.25">
      <c r="A9919"/>
      <c r="AA9919"/>
    </row>
    <row r="9920" spans="1:27" x14ac:dyDescent="0.25">
      <c r="A9920"/>
      <c r="AA9920"/>
    </row>
    <row r="9921" spans="1:27" x14ac:dyDescent="0.25">
      <c r="A9921"/>
      <c r="AA9921"/>
    </row>
    <row r="9922" spans="1:27" x14ac:dyDescent="0.25">
      <c r="A9922"/>
      <c r="AA9922"/>
    </row>
    <row r="9923" spans="1:27" x14ac:dyDescent="0.25">
      <c r="A9923"/>
      <c r="AA9923"/>
    </row>
    <row r="9924" spans="1:27" x14ac:dyDescent="0.25">
      <c r="A9924"/>
      <c r="AA9924"/>
    </row>
    <row r="9925" spans="1:27" x14ac:dyDescent="0.25">
      <c r="A9925"/>
      <c r="AA9925"/>
    </row>
    <row r="9926" spans="1:27" x14ac:dyDescent="0.25">
      <c r="A9926"/>
      <c r="AA9926"/>
    </row>
    <row r="9927" spans="1:27" x14ac:dyDescent="0.25">
      <c r="A9927"/>
      <c r="AA9927"/>
    </row>
    <row r="9928" spans="1:27" x14ac:dyDescent="0.25">
      <c r="A9928"/>
      <c r="AA9928"/>
    </row>
    <row r="9929" spans="1:27" x14ac:dyDescent="0.25">
      <c r="A9929"/>
      <c r="AA9929"/>
    </row>
    <row r="9930" spans="1:27" x14ac:dyDescent="0.25">
      <c r="A9930"/>
      <c r="AA9930"/>
    </row>
    <row r="9931" spans="1:27" x14ac:dyDescent="0.25">
      <c r="A9931"/>
      <c r="AA9931"/>
    </row>
    <row r="9932" spans="1:27" x14ac:dyDescent="0.25">
      <c r="A9932"/>
      <c r="AA9932"/>
    </row>
    <row r="9933" spans="1:27" x14ac:dyDescent="0.25">
      <c r="A9933"/>
      <c r="AA9933"/>
    </row>
    <row r="9934" spans="1:27" x14ac:dyDescent="0.25">
      <c r="A9934"/>
      <c r="AA9934"/>
    </row>
    <row r="9935" spans="1:27" x14ac:dyDescent="0.25">
      <c r="A9935"/>
      <c r="AA9935"/>
    </row>
    <row r="9936" spans="1:27" x14ac:dyDescent="0.25">
      <c r="A9936"/>
      <c r="AA9936"/>
    </row>
    <row r="9937" spans="1:27" x14ac:dyDescent="0.25">
      <c r="A9937"/>
      <c r="AA9937"/>
    </row>
    <row r="9938" spans="1:27" x14ac:dyDescent="0.25">
      <c r="A9938"/>
      <c r="AA9938"/>
    </row>
    <row r="9939" spans="1:27" x14ac:dyDescent="0.25">
      <c r="A9939"/>
      <c r="AA9939"/>
    </row>
    <row r="9940" spans="1:27" x14ac:dyDescent="0.25">
      <c r="A9940"/>
      <c r="AA9940"/>
    </row>
    <row r="9941" spans="1:27" x14ac:dyDescent="0.25">
      <c r="A9941"/>
      <c r="AA9941"/>
    </row>
    <row r="9942" spans="1:27" x14ac:dyDescent="0.25">
      <c r="A9942"/>
      <c r="AA9942"/>
    </row>
    <row r="9943" spans="1:27" x14ac:dyDescent="0.25">
      <c r="A9943"/>
      <c r="AA9943"/>
    </row>
    <row r="9944" spans="1:27" x14ac:dyDescent="0.25">
      <c r="A9944"/>
      <c r="AA9944"/>
    </row>
    <row r="9945" spans="1:27" x14ac:dyDescent="0.25">
      <c r="A9945"/>
      <c r="AA9945"/>
    </row>
    <row r="9946" spans="1:27" x14ac:dyDescent="0.25">
      <c r="A9946"/>
      <c r="AA9946"/>
    </row>
    <row r="9947" spans="1:27" x14ac:dyDescent="0.25">
      <c r="A9947"/>
      <c r="AA9947"/>
    </row>
    <row r="9948" spans="1:27" x14ac:dyDescent="0.25">
      <c r="A9948"/>
      <c r="AA9948"/>
    </row>
    <row r="9949" spans="1:27" x14ac:dyDescent="0.25">
      <c r="A9949"/>
      <c r="AA9949"/>
    </row>
    <row r="9950" spans="1:27" x14ac:dyDescent="0.25">
      <c r="A9950"/>
      <c r="AA9950"/>
    </row>
    <row r="9951" spans="1:27" x14ac:dyDescent="0.25">
      <c r="A9951"/>
      <c r="AA9951"/>
    </row>
    <row r="9952" spans="1:27" x14ac:dyDescent="0.25">
      <c r="A9952"/>
      <c r="AA9952"/>
    </row>
    <row r="9953" spans="1:27" x14ac:dyDescent="0.25">
      <c r="A9953"/>
      <c r="AA9953"/>
    </row>
    <row r="9954" spans="1:27" x14ac:dyDescent="0.25">
      <c r="A9954"/>
      <c r="AA9954"/>
    </row>
    <row r="9955" spans="1:27" x14ac:dyDescent="0.25">
      <c r="A9955"/>
      <c r="AA9955"/>
    </row>
    <row r="9956" spans="1:27" x14ac:dyDescent="0.25">
      <c r="A9956"/>
      <c r="AA9956"/>
    </row>
    <row r="9957" spans="1:27" x14ac:dyDescent="0.25">
      <c r="A9957"/>
      <c r="AA9957"/>
    </row>
    <row r="9958" spans="1:27" x14ac:dyDescent="0.25">
      <c r="A9958"/>
      <c r="AA9958"/>
    </row>
    <row r="9959" spans="1:27" x14ac:dyDescent="0.25">
      <c r="A9959"/>
      <c r="AA9959"/>
    </row>
    <row r="9960" spans="1:27" x14ac:dyDescent="0.25">
      <c r="A9960"/>
      <c r="AA9960"/>
    </row>
    <row r="9961" spans="1:27" x14ac:dyDescent="0.25">
      <c r="A9961"/>
      <c r="AA9961"/>
    </row>
    <row r="9962" spans="1:27" x14ac:dyDescent="0.25">
      <c r="A9962"/>
      <c r="AA9962"/>
    </row>
    <row r="9963" spans="1:27" x14ac:dyDescent="0.25">
      <c r="A9963"/>
      <c r="AA9963"/>
    </row>
    <row r="9964" spans="1:27" x14ac:dyDescent="0.25">
      <c r="A9964"/>
      <c r="AA9964"/>
    </row>
    <row r="9965" spans="1:27" x14ac:dyDescent="0.25">
      <c r="A9965"/>
      <c r="AA9965"/>
    </row>
    <row r="9966" spans="1:27" x14ac:dyDescent="0.25">
      <c r="A9966"/>
      <c r="AA9966"/>
    </row>
    <row r="9967" spans="1:27" x14ac:dyDescent="0.25">
      <c r="A9967"/>
      <c r="AA9967"/>
    </row>
    <row r="9968" spans="1:27" x14ac:dyDescent="0.25">
      <c r="A9968"/>
      <c r="AA9968"/>
    </row>
    <row r="9969" spans="1:27" x14ac:dyDescent="0.25">
      <c r="A9969"/>
      <c r="AA9969"/>
    </row>
    <row r="9970" spans="1:27" x14ac:dyDescent="0.25">
      <c r="A9970"/>
      <c r="AA9970"/>
    </row>
    <row r="9971" spans="1:27" x14ac:dyDescent="0.25">
      <c r="A9971"/>
      <c r="AA9971"/>
    </row>
    <row r="9972" spans="1:27" x14ac:dyDescent="0.25">
      <c r="A9972"/>
      <c r="AA9972"/>
    </row>
    <row r="9973" spans="1:27" x14ac:dyDescent="0.25">
      <c r="A9973"/>
      <c r="AA9973"/>
    </row>
    <row r="9974" spans="1:27" x14ac:dyDescent="0.25">
      <c r="A9974"/>
      <c r="AA9974"/>
    </row>
    <row r="9975" spans="1:27" x14ac:dyDescent="0.25">
      <c r="A9975"/>
      <c r="AA9975"/>
    </row>
    <row r="9976" spans="1:27" x14ac:dyDescent="0.25">
      <c r="A9976"/>
      <c r="AA9976"/>
    </row>
    <row r="9977" spans="1:27" x14ac:dyDescent="0.25">
      <c r="A9977"/>
      <c r="AA9977"/>
    </row>
    <row r="9978" spans="1:27" x14ac:dyDescent="0.25">
      <c r="A9978"/>
      <c r="AA9978"/>
    </row>
    <row r="9979" spans="1:27" x14ac:dyDescent="0.25">
      <c r="A9979"/>
      <c r="AA9979"/>
    </row>
    <row r="9980" spans="1:27" x14ac:dyDescent="0.25">
      <c r="A9980"/>
      <c r="AA9980"/>
    </row>
    <row r="9981" spans="1:27" x14ac:dyDescent="0.25">
      <c r="A9981"/>
      <c r="AA9981"/>
    </row>
    <row r="9982" spans="1:27" x14ac:dyDescent="0.25">
      <c r="A9982"/>
      <c r="AA9982"/>
    </row>
    <row r="9983" spans="1:27" x14ac:dyDescent="0.25">
      <c r="A9983"/>
      <c r="AA9983"/>
    </row>
    <row r="9984" spans="1:27" x14ac:dyDescent="0.25">
      <c r="A9984"/>
      <c r="AA9984"/>
    </row>
    <row r="9985" spans="1:27" x14ac:dyDescent="0.25">
      <c r="A9985"/>
      <c r="AA9985"/>
    </row>
    <row r="9986" spans="1:27" x14ac:dyDescent="0.25">
      <c r="A9986"/>
      <c r="AA9986"/>
    </row>
    <row r="9987" spans="1:27" x14ac:dyDescent="0.25">
      <c r="A9987"/>
      <c r="AA9987"/>
    </row>
    <row r="9988" spans="1:27" x14ac:dyDescent="0.25">
      <c r="A9988"/>
      <c r="AA9988"/>
    </row>
    <row r="9989" spans="1:27" x14ac:dyDescent="0.25">
      <c r="A9989"/>
      <c r="AA9989"/>
    </row>
    <row r="9990" spans="1:27" x14ac:dyDescent="0.25">
      <c r="A9990"/>
      <c r="AA9990"/>
    </row>
    <row r="9991" spans="1:27" x14ac:dyDescent="0.25">
      <c r="A9991"/>
      <c r="AA9991"/>
    </row>
    <row r="9992" spans="1:27" x14ac:dyDescent="0.25">
      <c r="A9992"/>
      <c r="AA9992"/>
    </row>
    <row r="9993" spans="1:27" x14ac:dyDescent="0.25">
      <c r="A9993"/>
      <c r="AA9993"/>
    </row>
    <row r="9994" spans="1:27" x14ac:dyDescent="0.25">
      <c r="A9994"/>
      <c r="AA9994"/>
    </row>
    <row r="9995" spans="1:27" x14ac:dyDescent="0.25">
      <c r="A9995"/>
      <c r="AA9995"/>
    </row>
    <row r="9996" spans="1:27" x14ac:dyDescent="0.25">
      <c r="A9996"/>
      <c r="AA9996"/>
    </row>
    <row r="9997" spans="1:27" x14ac:dyDescent="0.25">
      <c r="A9997"/>
      <c r="AA9997"/>
    </row>
    <row r="9998" spans="1:27" x14ac:dyDescent="0.25">
      <c r="A9998"/>
      <c r="AA9998"/>
    </row>
    <row r="9999" spans="1:27" x14ac:dyDescent="0.25">
      <c r="A9999"/>
      <c r="AA9999"/>
    </row>
    <row r="10000" spans="1:27" x14ac:dyDescent="0.25">
      <c r="A10000"/>
      <c r="AA10000"/>
    </row>
    <row r="10001" spans="1:27" x14ac:dyDescent="0.25">
      <c r="A10001"/>
      <c r="AA10001"/>
    </row>
    <row r="10002" spans="1:27" x14ac:dyDescent="0.25">
      <c r="A10002"/>
      <c r="AA10002"/>
    </row>
    <row r="10003" spans="1:27" x14ac:dyDescent="0.25">
      <c r="A10003"/>
      <c r="AA10003"/>
    </row>
    <row r="10004" spans="1:27" x14ac:dyDescent="0.25">
      <c r="A10004"/>
      <c r="AA10004"/>
    </row>
    <row r="10005" spans="1:27" x14ac:dyDescent="0.25">
      <c r="A10005"/>
      <c r="AA10005"/>
    </row>
    <row r="10006" spans="1:27" x14ac:dyDescent="0.25">
      <c r="A10006"/>
      <c r="AA10006"/>
    </row>
    <row r="10007" spans="1:27" x14ac:dyDescent="0.25">
      <c r="A10007"/>
      <c r="AA10007"/>
    </row>
    <row r="10008" spans="1:27" x14ac:dyDescent="0.25">
      <c r="A10008"/>
      <c r="AA10008"/>
    </row>
    <row r="10009" spans="1:27" x14ac:dyDescent="0.25">
      <c r="A10009"/>
      <c r="AA10009"/>
    </row>
    <row r="10010" spans="1:27" x14ac:dyDescent="0.25">
      <c r="A10010"/>
      <c r="AA10010"/>
    </row>
    <row r="10011" spans="1:27" x14ac:dyDescent="0.25">
      <c r="A10011"/>
      <c r="AA10011"/>
    </row>
    <row r="10012" spans="1:27" x14ac:dyDescent="0.25">
      <c r="A10012"/>
      <c r="AA10012"/>
    </row>
    <row r="10013" spans="1:27" x14ac:dyDescent="0.25">
      <c r="A10013"/>
      <c r="AA10013"/>
    </row>
    <row r="10014" spans="1:27" x14ac:dyDescent="0.25">
      <c r="A10014"/>
      <c r="AA10014"/>
    </row>
    <row r="10015" spans="1:27" x14ac:dyDescent="0.25">
      <c r="A10015"/>
      <c r="AA10015"/>
    </row>
    <row r="10016" spans="1:27" x14ac:dyDescent="0.25">
      <c r="A10016"/>
      <c r="AA10016"/>
    </row>
    <row r="10017" spans="1:27" x14ac:dyDescent="0.25">
      <c r="A10017"/>
      <c r="AA10017"/>
    </row>
    <row r="10018" spans="1:27" x14ac:dyDescent="0.25">
      <c r="A10018"/>
      <c r="AA10018"/>
    </row>
    <row r="10019" spans="1:27" x14ac:dyDescent="0.25">
      <c r="A10019"/>
      <c r="AA10019"/>
    </row>
    <row r="10020" spans="1:27" x14ac:dyDescent="0.25">
      <c r="A10020"/>
      <c r="AA10020"/>
    </row>
    <row r="10021" spans="1:27" x14ac:dyDescent="0.25">
      <c r="A10021"/>
      <c r="AA10021"/>
    </row>
    <row r="10022" spans="1:27" x14ac:dyDescent="0.25">
      <c r="A10022"/>
      <c r="AA10022"/>
    </row>
    <row r="10023" spans="1:27" x14ac:dyDescent="0.25">
      <c r="A10023"/>
      <c r="AA10023"/>
    </row>
    <row r="10024" spans="1:27" x14ac:dyDescent="0.25">
      <c r="A10024"/>
      <c r="AA10024"/>
    </row>
    <row r="10025" spans="1:27" x14ac:dyDescent="0.25">
      <c r="A10025"/>
      <c r="AA10025"/>
    </row>
    <row r="10026" spans="1:27" x14ac:dyDescent="0.25">
      <c r="A10026"/>
      <c r="AA10026"/>
    </row>
    <row r="10027" spans="1:27" x14ac:dyDescent="0.25">
      <c r="A10027"/>
      <c r="AA10027"/>
    </row>
    <row r="10028" spans="1:27" x14ac:dyDescent="0.25">
      <c r="A10028"/>
      <c r="AA10028"/>
    </row>
    <row r="10029" spans="1:27" x14ac:dyDescent="0.25">
      <c r="A10029"/>
      <c r="AA10029"/>
    </row>
    <row r="10030" spans="1:27" x14ac:dyDescent="0.25">
      <c r="A10030"/>
      <c r="AA10030"/>
    </row>
    <row r="10031" spans="1:27" x14ac:dyDescent="0.25">
      <c r="A10031"/>
      <c r="AA10031"/>
    </row>
    <row r="10032" spans="1:27" x14ac:dyDescent="0.25">
      <c r="A10032"/>
      <c r="AA10032"/>
    </row>
    <row r="10033" spans="1:27" x14ac:dyDescent="0.25">
      <c r="A10033"/>
      <c r="AA10033"/>
    </row>
    <row r="10034" spans="1:27" x14ac:dyDescent="0.25">
      <c r="A10034"/>
      <c r="AA10034"/>
    </row>
    <row r="10035" spans="1:27" x14ac:dyDescent="0.25">
      <c r="A10035"/>
      <c r="AA10035"/>
    </row>
    <row r="10036" spans="1:27" x14ac:dyDescent="0.25">
      <c r="A10036"/>
      <c r="AA10036"/>
    </row>
    <row r="10037" spans="1:27" x14ac:dyDescent="0.25">
      <c r="A10037"/>
      <c r="AA10037"/>
    </row>
    <row r="10038" spans="1:27" x14ac:dyDescent="0.25">
      <c r="A10038"/>
      <c r="AA10038"/>
    </row>
    <row r="10039" spans="1:27" x14ac:dyDescent="0.25">
      <c r="A10039"/>
      <c r="AA10039"/>
    </row>
    <row r="10040" spans="1:27" x14ac:dyDescent="0.25">
      <c r="A10040"/>
      <c r="AA10040"/>
    </row>
    <row r="10041" spans="1:27" x14ac:dyDescent="0.25">
      <c r="A10041"/>
      <c r="AA10041"/>
    </row>
    <row r="10042" spans="1:27" x14ac:dyDescent="0.25">
      <c r="A10042"/>
      <c r="AA10042"/>
    </row>
    <row r="10043" spans="1:27" x14ac:dyDescent="0.25">
      <c r="A10043"/>
      <c r="AA10043"/>
    </row>
    <row r="10044" spans="1:27" x14ac:dyDescent="0.25">
      <c r="A10044"/>
      <c r="AA10044"/>
    </row>
    <row r="10045" spans="1:27" x14ac:dyDescent="0.25">
      <c r="A10045"/>
      <c r="AA10045"/>
    </row>
    <row r="10046" spans="1:27" x14ac:dyDescent="0.25">
      <c r="A10046"/>
      <c r="AA10046"/>
    </row>
    <row r="10047" spans="1:27" x14ac:dyDescent="0.25">
      <c r="A10047"/>
      <c r="AA10047"/>
    </row>
    <row r="10048" spans="1:27" x14ac:dyDescent="0.25">
      <c r="A10048"/>
      <c r="AA10048"/>
    </row>
    <row r="10049" spans="1:27" x14ac:dyDescent="0.25">
      <c r="A10049"/>
      <c r="AA10049"/>
    </row>
    <row r="10050" spans="1:27" x14ac:dyDescent="0.25">
      <c r="A10050"/>
      <c r="AA10050"/>
    </row>
    <row r="10051" spans="1:27" x14ac:dyDescent="0.25">
      <c r="A10051"/>
      <c r="AA10051"/>
    </row>
    <row r="10052" spans="1:27" x14ac:dyDescent="0.25">
      <c r="A10052"/>
      <c r="AA10052"/>
    </row>
    <row r="10053" spans="1:27" x14ac:dyDescent="0.25">
      <c r="A10053"/>
      <c r="AA10053"/>
    </row>
    <row r="10054" spans="1:27" x14ac:dyDescent="0.25">
      <c r="A10054"/>
      <c r="AA10054"/>
    </row>
    <row r="10055" spans="1:27" x14ac:dyDescent="0.25">
      <c r="A10055"/>
      <c r="AA10055"/>
    </row>
    <row r="10056" spans="1:27" x14ac:dyDescent="0.25">
      <c r="A10056"/>
      <c r="AA10056"/>
    </row>
    <row r="10057" spans="1:27" x14ac:dyDescent="0.25">
      <c r="A10057"/>
      <c r="AA10057"/>
    </row>
    <row r="10058" spans="1:27" x14ac:dyDescent="0.25">
      <c r="A10058"/>
      <c r="AA10058"/>
    </row>
    <row r="10059" spans="1:27" x14ac:dyDescent="0.25">
      <c r="A10059"/>
      <c r="AA10059"/>
    </row>
    <row r="10060" spans="1:27" x14ac:dyDescent="0.25">
      <c r="A10060"/>
      <c r="AA10060"/>
    </row>
    <row r="10061" spans="1:27" x14ac:dyDescent="0.25">
      <c r="A10061"/>
      <c r="AA10061"/>
    </row>
    <row r="10062" spans="1:27" x14ac:dyDescent="0.25">
      <c r="A10062"/>
      <c r="AA10062"/>
    </row>
    <row r="10063" spans="1:27" x14ac:dyDescent="0.25">
      <c r="A10063"/>
      <c r="AA10063"/>
    </row>
    <row r="10064" spans="1:27" x14ac:dyDescent="0.25">
      <c r="A10064"/>
      <c r="AA10064"/>
    </row>
    <row r="10065" spans="1:27" x14ac:dyDescent="0.25">
      <c r="A10065"/>
      <c r="AA10065"/>
    </row>
    <row r="10066" spans="1:27" x14ac:dyDescent="0.25">
      <c r="A10066"/>
      <c r="AA10066"/>
    </row>
    <row r="10067" spans="1:27" x14ac:dyDescent="0.25">
      <c r="A10067"/>
      <c r="AA10067"/>
    </row>
    <row r="10068" spans="1:27" x14ac:dyDescent="0.25">
      <c r="A10068"/>
      <c r="AA10068"/>
    </row>
    <row r="10069" spans="1:27" x14ac:dyDescent="0.25">
      <c r="A10069"/>
      <c r="AA10069"/>
    </row>
    <row r="10070" spans="1:27" x14ac:dyDescent="0.25">
      <c r="A10070"/>
      <c r="AA10070"/>
    </row>
    <row r="10071" spans="1:27" x14ac:dyDescent="0.25">
      <c r="A10071"/>
      <c r="AA10071"/>
    </row>
    <row r="10072" spans="1:27" x14ac:dyDescent="0.25">
      <c r="A10072"/>
      <c r="AA10072"/>
    </row>
    <row r="10073" spans="1:27" x14ac:dyDescent="0.25">
      <c r="A10073"/>
      <c r="AA10073"/>
    </row>
    <row r="10074" spans="1:27" x14ac:dyDescent="0.25">
      <c r="A10074"/>
      <c r="AA10074"/>
    </row>
    <row r="10075" spans="1:27" x14ac:dyDescent="0.25">
      <c r="A10075"/>
      <c r="AA10075"/>
    </row>
    <row r="10076" spans="1:27" x14ac:dyDescent="0.25">
      <c r="A10076"/>
      <c r="AA10076"/>
    </row>
    <row r="10077" spans="1:27" x14ac:dyDescent="0.25">
      <c r="A10077"/>
      <c r="AA10077"/>
    </row>
    <row r="10078" spans="1:27" x14ac:dyDescent="0.25">
      <c r="A10078"/>
      <c r="AA10078"/>
    </row>
    <row r="10079" spans="1:27" x14ac:dyDescent="0.25">
      <c r="A10079"/>
      <c r="AA10079"/>
    </row>
    <row r="10080" spans="1:27" x14ac:dyDescent="0.25">
      <c r="A10080"/>
      <c r="AA10080"/>
    </row>
    <row r="10081" spans="1:27" x14ac:dyDescent="0.25">
      <c r="A10081"/>
      <c r="AA10081"/>
    </row>
    <row r="10082" spans="1:27" x14ac:dyDescent="0.25">
      <c r="A10082"/>
      <c r="AA10082"/>
    </row>
    <row r="10083" spans="1:27" x14ac:dyDescent="0.25">
      <c r="A10083"/>
      <c r="AA10083"/>
    </row>
    <row r="10084" spans="1:27" x14ac:dyDescent="0.25">
      <c r="A10084"/>
      <c r="AA10084"/>
    </row>
    <row r="10085" spans="1:27" x14ac:dyDescent="0.25">
      <c r="A10085"/>
      <c r="AA10085"/>
    </row>
    <row r="10086" spans="1:27" x14ac:dyDescent="0.25">
      <c r="A10086"/>
      <c r="AA10086"/>
    </row>
    <row r="10087" spans="1:27" x14ac:dyDescent="0.25">
      <c r="A10087"/>
      <c r="AA10087"/>
    </row>
    <row r="10088" spans="1:27" x14ac:dyDescent="0.25">
      <c r="A10088"/>
      <c r="AA10088"/>
    </row>
    <row r="10089" spans="1:27" x14ac:dyDescent="0.25">
      <c r="A10089"/>
      <c r="AA10089"/>
    </row>
    <row r="10090" spans="1:27" x14ac:dyDescent="0.25">
      <c r="A10090"/>
      <c r="AA10090"/>
    </row>
    <row r="10091" spans="1:27" x14ac:dyDescent="0.25">
      <c r="A10091"/>
      <c r="AA10091"/>
    </row>
    <row r="10092" spans="1:27" x14ac:dyDescent="0.25">
      <c r="A10092"/>
      <c r="AA10092"/>
    </row>
    <row r="10093" spans="1:27" x14ac:dyDescent="0.25">
      <c r="A10093"/>
      <c r="AA10093"/>
    </row>
    <row r="10094" spans="1:27" x14ac:dyDescent="0.25">
      <c r="A10094"/>
      <c r="AA10094"/>
    </row>
    <row r="10095" spans="1:27" x14ac:dyDescent="0.25">
      <c r="A10095"/>
      <c r="AA10095"/>
    </row>
    <row r="10096" spans="1:27" x14ac:dyDescent="0.25">
      <c r="A10096"/>
      <c r="AA10096"/>
    </row>
    <row r="10097" spans="1:27" x14ac:dyDescent="0.25">
      <c r="A10097"/>
      <c r="AA10097"/>
    </row>
    <row r="10098" spans="1:27" x14ac:dyDescent="0.25">
      <c r="A10098"/>
      <c r="AA10098"/>
    </row>
    <row r="10099" spans="1:27" x14ac:dyDescent="0.25">
      <c r="A10099"/>
      <c r="AA10099"/>
    </row>
    <row r="10100" spans="1:27" x14ac:dyDescent="0.25">
      <c r="A10100"/>
      <c r="AA10100"/>
    </row>
    <row r="10101" spans="1:27" x14ac:dyDescent="0.25">
      <c r="A10101"/>
      <c r="AA10101"/>
    </row>
    <row r="10102" spans="1:27" x14ac:dyDescent="0.25">
      <c r="A10102"/>
      <c r="AA10102"/>
    </row>
    <row r="10103" spans="1:27" x14ac:dyDescent="0.25">
      <c r="A10103"/>
      <c r="AA10103"/>
    </row>
    <row r="10104" spans="1:27" x14ac:dyDescent="0.25">
      <c r="A10104"/>
      <c r="AA10104"/>
    </row>
    <row r="10105" spans="1:27" x14ac:dyDescent="0.25">
      <c r="A10105"/>
      <c r="AA10105"/>
    </row>
    <row r="10106" spans="1:27" x14ac:dyDescent="0.25">
      <c r="A10106"/>
      <c r="AA10106"/>
    </row>
    <row r="10107" spans="1:27" x14ac:dyDescent="0.25">
      <c r="A10107"/>
      <c r="AA10107"/>
    </row>
    <row r="10108" spans="1:27" x14ac:dyDescent="0.25">
      <c r="A10108"/>
      <c r="AA10108"/>
    </row>
    <row r="10109" spans="1:27" x14ac:dyDescent="0.25">
      <c r="A10109"/>
      <c r="AA10109"/>
    </row>
    <row r="10110" spans="1:27" x14ac:dyDescent="0.25">
      <c r="A10110"/>
      <c r="AA10110"/>
    </row>
    <row r="10111" spans="1:27" x14ac:dyDescent="0.25">
      <c r="A10111"/>
      <c r="AA10111"/>
    </row>
    <row r="10112" spans="1:27" x14ac:dyDescent="0.25">
      <c r="A10112"/>
      <c r="AA10112"/>
    </row>
    <row r="10113" spans="1:27" x14ac:dyDescent="0.25">
      <c r="A10113"/>
      <c r="AA10113"/>
    </row>
    <row r="10114" spans="1:27" x14ac:dyDescent="0.25">
      <c r="A10114"/>
      <c r="AA10114"/>
    </row>
    <row r="10115" spans="1:27" x14ac:dyDescent="0.25">
      <c r="A10115"/>
      <c r="AA10115"/>
    </row>
    <row r="10116" spans="1:27" x14ac:dyDescent="0.25">
      <c r="A10116"/>
      <c r="AA10116"/>
    </row>
    <row r="10117" spans="1:27" x14ac:dyDescent="0.25">
      <c r="A10117"/>
      <c r="AA10117"/>
    </row>
    <row r="10118" spans="1:27" x14ac:dyDescent="0.25">
      <c r="A10118"/>
      <c r="AA10118"/>
    </row>
    <row r="10119" spans="1:27" x14ac:dyDescent="0.25">
      <c r="A10119"/>
      <c r="AA10119"/>
    </row>
    <row r="10120" spans="1:27" x14ac:dyDescent="0.25">
      <c r="A10120"/>
      <c r="AA10120"/>
    </row>
    <row r="10121" spans="1:27" x14ac:dyDescent="0.25">
      <c r="A10121"/>
      <c r="AA10121"/>
    </row>
    <row r="10122" spans="1:27" x14ac:dyDescent="0.25">
      <c r="A10122"/>
      <c r="AA10122"/>
    </row>
    <row r="10123" spans="1:27" x14ac:dyDescent="0.25">
      <c r="A10123"/>
      <c r="AA10123"/>
    </row>
    <row r="10124" spans="1:27" x14ac:dyDescent="0.25">
      <c r="A10124"/>
      <c r="AA10124"/>
    </row>
    <row r="10125" spans="1:27" x14ac:dyDescent="0.25">
      <c r="A10125"/>
      <c r="AA10125"/>
    </row>
    <row r="10126" spans="1:27" x14ac:dyDescent="0.25">
      <c r="A10126"/>
      <c r="AA10126"/>
    </row>
    <row r="10127" spans="1:27" x14ac:dyDescent="0.25">
      <c r="A10127"/>
      <c r="AA10127"/>
    </row>
    <row r="10128" spans="1:27" x14ac:dyDescent="0.25">
      <c r="A10128"/>
      <c r="AA10128"/>
    </row>
    <row r="10129" spans="1:27" x14ac:dyDescent="0.25">
      <c r="A10129"/>
      <c r="AA10129"/>
    </row>
    <row r="10130" spans="1:27" x14ac:dyDescent="0.25">
      <c r="A10130"/>
      <c r="AA10130"/>
    </row>
    <row r="10131" spans="1:27" x14ac:dyDescent="0.25">
      <c r="A10131"/>
      <c r="AA10131"/>
    </row>
    <row r="10132" spans="1:27" x14ac:dyDescent="0.25">
      <c r="A10132"/>
      <c r="AA10132"/>
    </row>
    <row r="10133" spans="1:27" x14ac:dyDescent="0.25">
      <c r="A10133"/>
      <c r="AA10133"/>
    </row>
    <row r="10134" spans="1:27" x14ac:dyDescent="0.25">
      <c r="A10134"/>
      <c r="AA10134"/>
    </row>
    <row r="10135" spans="1:27" x14ac:dyDescent="0.25">
      <c r="A10135"/>
      <c r="AA10135"/>
    </row>
    <row r="10136" spans="1:27" x14ac:dyDescent="0.25">
      <c r="A10136"/>
      <c r="AA10136"/>
    </row>
    <row r="10137" spans="1:27" x14ac:dyDescent="0.25">
      <c r="A10137"/>
      <c r="AA10137"/>
    </row>
    <row r="10138" spans="1:27" x14ac:dyDescent="0.25">
      <c r="A10138"/>
      <c r="AA10138"/>
    </row>
    <row r="10139" spans="1:27" x14ac:dyDescent="0.25">
      <c r="A10139"/>
      <c r="AA10139"/>
    </row>
    <row r="10140" spans="1:27" x14ac:dyDescent="0.25">
      <c r="A10140"/>
      <c r="AA10140"/>
    </row>
    <row r="10141" spans="1:27" x14ac:dyDescent="0.25">
      <c r="A10141"/>
      <c r="AA10141"/>
    </row>
    <row r="10142" spans="1:27" x14ac:dyDescent="0.25">
      <c r="A10142"/>
      <c r="AA10142"/>
    </row>
    <row r="10143" spans="1:27" x14ac:dyDescent="0.25">
      <c r="A10143"/>
      <c r="AA10143"/>
    </row>
    <row r="10144" spans="1:27" x14ac:dyDescent="0.25">
      <c r="A10144"/>
      <c r="AA10144"/>
    </row>
    <row r="10145" spans="1:27" x14ac:dyDescent="0.25">
      <c r="A10145"/>
      <c r="AA10145"/>
    </row>
    <row r="10146" spans="1:27" x14ac:dyDescent="0.25">
      <c r="A10146"/>
      <c r="AA10146"/>
    </row>
    <row r="10147" spans="1:27" x14ac:dyDescent="0.25">
      <c r="A10147"/>
      <c r="AA10147"/>
    </row>
    <row r="10148" spans="1:27" x14ac:dyDescent="0.25">
      <c r="A10148"/>
      <c r="AA10148"/>
    </row>
    <row r="10149" spans="1:27" x14ac:dyDescent="0.25">
      <c r="A10149"/>
      <c r="AA10149"/>
    </row>
    <row r="10150" spans="1:27" x14ac:dyDescent="0.25">
      <c r="A10150"/>
      <c r="AA10150"/>
    </row>
    <row r="10151" spans="1:27" x14ac:dyDescent="0.25">
      <c r="A10151"/>
      <c r="AA10151"/>
    </row>
    <row r="10152" spans="1:27" x14ac:dyDescent="0.25">
      <c r="A10152"/>
      <c r="AA10152"/>
    </row>
    <row r="10153" spans="1:27" x14ac:dyDescent="0.25">
      <c r="A10153"/>
      <c r="AA10153"/>
    </row>
    <row r="10154" spans="1:27" x14ac:dyDescent="0.25">
      <c r="A10154"/>
      <c r="AA10154"/>
    </row>
    <row r="10155" spans="1:27" x14ac:dyDescent="0.25">
      <c r="A10155"/>
      <c r="AA10155"/>
    </row>
    <row r="10156" spans="1:27" x14ac:dyDescent="0.25">
      <c r="A10156"/>
      <c r="AA10156"/>
    </row>
    <row r="10157" spans="1:27" x14ac:dyDescent="0.25">
      <c r="A10157"/>
      <c r="AA10157"/>
    </row>
    <row r="10158" spans="1:27" x14ac:dyDescent="0.25">
      <c r="A10158"/>
      <c r="AA10158"/>
    </row>
    <row r="10159" spans="1:27" x14ac:dyDescent="0.25">
      <c r="A10159"/>
      <c r="AA10159"/>
    </row>
    <row r="10160" spans="1:27" x14ac:dyDescent="0.25">
      <c r="A10160"/>
      <c r="AA10160"/>
    </row>
    <row r="10161" spans="1:27" x14ac:dyDescent="0.25">
      <c r="A10161"/>
      <c r="AA10161"/>
    </row>
    <row r="10162" spans="1:27" x14ac:dyDescent="0.25">
      <c r="A10162"/>
      <c r="AA10162"/>
    </row>
    <row r="10163" spans="1:27" x14ac:dyDescent="0.25">
      <c r="A10163"/>
      <c r="AA10163"/>
    </row>
    <row r="10164" spans="1:27" x14ac:dyDescent="0.25">
      <c r="A10164"/>
      <c r="AA10164"/>
    </row>
    <row r="10165" spans="1:27" x14ac:dyDescent="0.25">
      <c r="A10165"/>
      <c r="AA10165"/>
    </row>
    <row r="10166" spans="1:27" x14ac:dyDescent="0.25">
      <c r="A10166"/>
      <c r="AA10166"/>
    </row>
    <row r="10167" spans="1:27" x14ac:dyDescent="0.25">
      <c r="A10167"/>
      <c r="AA10167"/>
    </row>
    <row r="10168" spans="1:27" x14ac:dyDescent="0.25">
      <c r="A10168"/>
      <c r="AA10168"/>
    </row>
    <row r="10169" spans="1:27" x14ac:dyDescent="0.25">
      <c r="A10169"/>
      <c r="AA10169"/>
    </row>
    <row r="10170" spans="1:27" x14ac:dyDescent="0.25">
      <c r="A10170"/>
      <c r="AA10170"/>
    </row>
    <row r="10171" spans="1:27" x14ac:dyDescent="0.25">
      <c r="A10171"/>
      <c r="AA10171"/>
    </row>
    <row r="10172" spans="1:27" x14ac:dyDescent="0.25">
      <c r="A10172"/>
      <c r="AA10172"/>
    </row>
    <row r="10173" spans="1:27" x14ac:dyDescent="0.25">
      <c r="A10173"/>
      <c r="AA10173"/>
    </row>
    <row r="10174" spans="1:27" x14ac:dyDescent="0.25">
      <c r="A10174"/>
      <c r="AA10174"/>
    </row>
    <row r="10175" spans="1:27" x14ac:dyDescent="0.25">
      <c r="A10175"/>
      <c r="AA10175"/>
    </row>
    <row r="10176" spans="1:27" x14ac:dyDescent="0.25">
      <c r="A10176"/>
      <c r="AA10176"/>
    </row>
    <row r="10177" spans="1:27" x14ac:dyDescent="0.25">
      <c r="A10177"/>
      <c r="AA10177"/>
    </row>
    <row r="10178" spans="1:27" x14ac:dyDescent="0.25">
      <c r="A10178"/>
      <c r="AA10178"/>
    </row>
    <row r="10179" spans="1:27" x14ac:dyDescent="0.25">
      <c r="A10179"/>
      <c r="AA10179"/>
    </row>
    <row r="10180" spans="1:27" x14ac:dyDescent="0.25">
      <c r="A10180"/>
      <c r="AA10180"/>
    </row>
    <row r="10181" spans="1:27" x14ac:dyDescent="0.25">
      <c r="A10181"/>
      <c r="AA10181"/>
    </row>
    <row r="10182" spans="1:27" x14ac:dyDescent="0.25">
      <c r="A10182"/>
      <c r="AA10182"/>
    </row>
    <row r="10183" spans="1:27" x14ac:dyDescent="0.25">
      <c r="A10183"/>
      <c r="AA10183"/>
    </row>
    <row r="10184" spans="1:27" x14ac:dyDescent="0.25">
      <c r="A10184"/>
      <c r="AA10184"/>
    </row>
    <row r="10185" spans="1:27" x14ac:dyDescent="0.25">
      <c r="A10185"/>
      <c r="AA10185"/>
    </row>
    <row r="10186" spans="1:27" x14ac:dyDescent="0.25">
      <c r="A10186"/>
      <c r="AA10186"/>
    </row>
    <row r="10187" spans="1:27" x14ac:dyDescent="0.25">
      <c r="A10187"/>
      <c r="AA10187"/>
    </row>
    <row r="10188" spans="1:27" x14ac:dyDescent="0.25">
      <c r="A10188"/>
      <c r="AA10188"/>
    </row>
    <row r="10189" spans="1:27" x14ac:dyDescent="0.25">
      <c r="A10189"/>
      <c r="AA10189"/>
    </row>
    <row r="10190" spans="1:27" x14ac:dyDescent="0.25">
      <c r="A10190"/>
      <c r="AA10190"/>
    </row>
    <row r="10191" spans="1:27" x14ac:dyDescent="0.25">
      <c r="A10191"/>
      <c r="AA10191"/>
    </row>
    <row r="10192" spans="1:27" x14ac:dyDescent="0.25">
      <c r="A10192"/>
      <c r="AA10192"/>
    </row>
    <row r="10193" spans="1:27" x14ac:dyDescent="0.25">
      <c r="A10193"/>
      <c r="AA10193"/>
    </row>
    <row r="10194" spans="1:27" x14ac:dyDescent="0.25">
      <c r="A10194"/>
      <c r="AA10194"/>
    </row>
    <row r="10195" spans="1:27" x14ac:dyDescent="0.25">
      <c r="A10195"/>
      <c r="AA10195"/>
    </row>
    <row r="10196" spans="1:27" x14ac:dyDescent="0.25">
      <c r="A10196"/>
      <c r="AA10196"/>
    </row>
    <row r="10197" spans="1:27" x14ac:dyDescent="0.25">
      <c r="A10197"/>
      <c r="AA10197"/>
    </row>
    <row r="10198" spans="1:27" x14ac:dyDescent="0.25">
      <c r="A10198"/>
      <c r="AA10198"/>
    </row>
    <row r="10199" spans="1:27" x14ac:dyDescent="0.25">
      <c r="A10199"/>
      <c r="AA10199"/>
    </row>
    <row r="10200" spans="1:27" x14ac:dyDescent="0.25">
      <c r="A10200"/>
      <c r="AA10200"/>
    </row>
    <row r="10201" spans="1:27" x14ac:dyDescent="0.25">
      <c r="A10201"/>
      <c r="AA10201"/>
    </row>
    <row r="10202" spans="1:27" x14ac:dyDescent="0.25">
      <c r="A10202"/>
      <c r="AA10202"/>
    </row>
    <row r="10203" spans="1:27" x14ac:dyDescent="0.25">
      <c r="A10203"/>
      <c r="AA10203"/>
    </row>
    <row r="10204" spans="1:27" x14ac:dyDescent="0.25">
      <c r="A10204"/>
      <c r="AA10204"/>
    </row>
    <row r="10205" spans="1:27" x14ac:dyDescent="0.25">
      <c r="A10205"/>
      <c r="AA10205"/>
    </row>
    <row r="10206" spans="1:27" x14ac:dyDescent="0.25">
      <c r="A10206"/>
      <c r="AA10206"/>
    </row>
    <row r="10207" spans="1:27" x14ac:dyDescent="0.25">
      <c r="A10207"/>
      <c r="AA10207"/>
    </row>
    <row r="10208" spans="1:27" x14ac:dyDescent="0.25">
      <c r="A10208"/>
      <c r="AA10208"/>
    </row>
    <row r="10209" spans="1:27" x14ac:dyDescent="0.25">
      <c r="A10209"/>
      <c r="AA10209"/>
    </row>
    <row r="10210" spans="1:27" x14ac:dyDescent="0.25">
      <c r="A10210"/>
      <c r="AA10210"/>
    </row>
    <row r="10211" spans="1:27" x14ac:dyDescent="0.25">
      <c r="A10211"/>
      <c r="AA10211"/>
    </row>
    <row r="10212" spans="1:27" x14ac:dyDescent="0.25">
      <c r="A10212"/>
      <c r="AA10212"/>
    </row>
    <row r="10213" spans="1:27" x14ac:dyDescent="0.25">
      <c r="A10213"/>
      <c r="AA10213"/>
    </row>
    <row r="10214" spans="1:27" x14ac:dyDescent="0.25">
      <c r="A10214"/>
      <c r="AA10214"/>
    </row>
    <row r="10215" spans="1:27" x14ac:dyDescent="0.25">
      <c r="A10215"/>
      <c r="AA10215"/>
    </row>
    <row r="10216" spans="1:27" x14ac:dyDescent="0.25">
      <c r="A10216"/>
      <c r="AA10216"/>
    </row>
    <row r="10217" spans="1:27" x14ac:dyDescent="0.25">
      <c r="A10217"/>
      <c r="AA10217"/>
    </row>
    <row r="10218" spans="1:27" x14ac:dyDescent="0.25">
      <c r="A10218"/>
      <c r="AA10218"/>
    </row>
    <row r="10219" spans="1:27" x14ac:dyDescent="0.25">
      <c r="A10219"/>
      <c r="AA10219"/>
    </row>
    <row r="10220" spans="1:27" x14ac:dyDescent="0.25">
      <c r="A10220"/>
      <c r="AA10220"/>
    </row>
    <row r="10221" spans="1:27" x14ac:dyDescent="0.25">
      <c r="A10221"/>
      <c r="AA10221"/>
    </row>
    <row r="10222" spans="1:27" x14ac:dyDescent="0.25">
      <c r="A10222"/>
      <c r="AA10222"/>
    </row>
    <row r="10223" spans="1:27" x14ac:dyDescent="0.25">
      <c r="A10223"/>
      <c r="AA10223"/>
    </row>
    <row r="10224" spans="1:27" x14ac:dyDescent="0.25">
      <c r="A10224"/>
      <c r="AA10224"/>
    </row>
    <row r="10225" spans="1:27" x14ac:dyDescent="0.25">
      <c r="A10225"/>
      <c r="AA10225"/>
    </row>
    <row r="10226" spans="1:27" x14ac:dyDescent="0.25">
      <c r="A10226"/>
      <c r="AA10226"/>
    </row>
    <row r="10227" spans="1:27" x14ac:dyDescent="0.25">
      <c r="A10227"/>
      <c r="AA10227"/>
    </row>
    <row r="10228" spans="1:27" x14ac:dyDescent="0.25">
      <c r="A10228"/>
      <c r="AA10228"/>
    </row>
    <row r="10229" spans="1:27" x14ac:dyDescent="0.25">
      <c r="A10229"/>
      <c r="AA10229"/>
    </row>
    <row r="10230" spans="1:27" x14ac:dyDescent="0.25">
      <c r="A10230"/>
      <c r="AA10230"/>
    </row>
    <row r="10231" spans="1:27" x14ac:dyDescent="0.25">
      <c r="A10231"/>
      <c r="AA10231"/>
    </row>
    <row r="10232" spans="1:27" x14ac:dyDescent="0.25">
      <c r="A10232"/>
      <c r="AA10232"/>
    </row>
    <row r="10233" spans="1:27" x14ac:dyDescent="0.25">
      <c r="A10233"/>
      <c r="AA10233"/>
    </row>
    <row r="10234" spans="1:27" x14ac:dyDescent="0.25">
      <c r="A10234"/>
      <c r="AA10234"/>
    </row>
    <row r="10235" spans="1:27" x14ac:dyDescent="0.25">
      <c r="A10235"/>
      <c r="AA10235"/>
    </row>
    <row r="10236" spans="1:27" x14ac:dyDescent="0.25">
      <c r="A10236"/>
      <c r="AA10236"/>
    </row>
    <row r="10237" spans="1:27" x14ac:dyDescent="0.25">
      <c r="A10237"/>
      <c r="AA10237"/>
    </row>
    <row r="10238" spans="1:27" x14ac:dyDescent="0.25">
      <c r="A10238"/>
      <c r="AA10238"/>
    </row>
    <row r="10239" spans="1:27" x14ac:dyDescent="0.25">
      <c r="A10239"/>
      <c r="AA10239"/>
    </row>
    <row r="10240" spans="1:27" x14ac:dyDescent="0.25">
      <c r="A10240"/>
      <c r="AA10240"/>
    </row>
    <row r="10241" spans="1:27" x14ac:dyDescent="0.25">
      <c r="A10241"/>
      <c r="AA10241"/>
    </row>
    <row r="10242" spans="1:27" x14ac:dyDescent="0.25">
      <c r="A10242"/>
      <c r="AA10242"/>
    </row>
    <row r="10243" spans="1:27" x14ac:dyDescent="0.25">
      <c r="A10243"/>
      <c r="AA10243"/>
    </row>
    <row r="10244" spans="1:27" x14ac:dyDescent="0.25">
      <c r="A10244"/>
      <c r="AA10244"/>
    </row>
    <row r="10245" spans="1:27" x14ac:dyDescent="0.25">
      <c r="A10245"/>
      <c r="AA10245"/>
    </row>
    <row r="10246" spans="1:27" x14ac:dyDescent="0.25">
      <c r="A10246"/>
      <c r="AA10246"/>
    </row>
    <row r="10247" spans="1:27" x14ac:dyDescent="0.25">
      <c r="A10247"/>
      <c r="AA10247"/>
    </row>
    <row r="10248" spans="1:27" x14ac:dyDescent="0.25">
      <c r="A10248"/>
      <c r="AA10248"/>
    </row>
    <row r="10249" spans="1:27" x14ac:dyDescent="0.25">
      <c r="A10249"/>
      <c r="AA10249"/>
    </row>
    <row r="10250" spans="1:27" x14ac:dyDescent="0.25">
      <c r="A10250"/>
      <c r="AA10250"/>
    </row>
    <row r="10251" spans="1:27" x14ac:dyDescent="0.25">
      <c r="A10251"/>
      <c r="AA10251"/>
    </row>
    <row r="10252" spans="1:27" x14ac:dyDescent="0.25">
      <c r="A10252"/>
      <c r="AA10252"/>
    </row>
    <row r="10253" spans="1:27" x14ac:dyDescent="0.25">
      <c r="A10253"/>
      <c r="AA10253"/>
    </row>
    <row r="10254" spans="1:27" x14ac:dyDescent="0.25">
      <c r="A10254"/>
      <c r="AA10254"/>
    </row>
    <row r="10255" spans="1:27" x14ac:dyDescent="0.25">
      <c r="A10255"/>
      <c r="AA10255"/>
    </row>
    <row r="10256" spans="1:27" x14ac:dyDescent="0.25">
      <c r="A10256"/>
      <c r="AA10256"/>
    </row>
    <row r="10257" spans="1:27" x14ac:dyDescent="0.25">
      <c r="A10257"/>
      <c r="AA10257"/>
    </row>
    <row r="10258" spans="1:27" x14ac:dyDescent="0.25">
      <c r="A10258"/>
      <c r="AA10258"/>
    </row>
    <row r="10259" spans="1:27" x14ac:dyDescent="0.25">
      <c r="A10259"/>
      <c r="AA10259"/>
    </row>
    <row r="10260" spans="1:27" x14ac:dyDescent="0.25">
      <c r="A10260"/>
      <c r="AA10260"/>
    </row>
    <row r="10261" spans="1:27" x14ac:dyDescent="0.25">
      <c r="A10261"/>
      <c r="AA10261"/>
    </row>
    <row r="10262" spans="1:27" x14ac:dyDescent="0.25">
      <c r="A10262"/>
      <c r="AA10262"/>
    </row>
    <row r="10263" spans="1:27" x14ac:dyDescent="0.25">
      <c r="A10263"/>
      <c r="AA10263"/>
    </row>
    <row r="10264" spans="1:27" x14ac:dyDescent="0.25">
      <c r="A10264"/>
      <c r="AA10264"/>
    </row>
    <row r="10265" spans="1:27" x14ac:dyDescent="0.25">
      <c r="A10265"/>
      <c r="AA10265"/>
    </row>
    <row r="10266" spans="1:27" x14ac:dyDescent="0.25">
      <c r="A10266"/>
      <c r="AA10266"/>
    </row>
    <row r="10267" spans="1:27" x14ac:dyDescent="0.25">
      <c r="A10267"/>
      <c r="AA10267"/>
    </row>
    <row r="10268" spans="1:27" x14ac:dyDescent="0.25">
      <c r="A10268"/>
      <c r="AA10268"/>
    </row>
    <row r="10269" spans="1:27" x14ac:dyDescent="0.25">
      <c r="A10269"/>
      <c r="AA10269"/>
    </row>
    <row r="10270" spans="1:27" x14ac:dyDescent="0.25">
      <c r="A10270"/>
      <c r="AA10270"/>
    </row>
    <row r="10271" spans="1:27" x14ac:dyDescent="0.25">
      <c r="A10271"/>
      <c r="AA10271"/>
    </row>
    <row r="10272" spans="1:27" x14ac:dyDescent="0.25">
      <c r="A10272"/>
      <c r="AA10272"/>
    </row>
    <row r="10273" spans="1:27" x14ac:dyDescent="0.25">
      <c r="A10273"/>
      <c r="AA10273"/>
    </row>
    <row r="10274" spans="1:27" x14ac:dyDescent="0.25">
      <c r="A10274"/>
      <c r="AA10274"/>
    </row>
    <row r="10275" spans="1:27" x14ac:dyDescent="0.25">
      <c r="A10275"/>
      <c r="AA10275"/>
    </row>
    <row r="10276" spans="1:27" x14ac:dyDescent="0.25">
      <c r="A10276"/>
      <c r="AA10276"/>
    </row>
    <row r="10277" spans="1:27" x14ac:dyDescent="0.25">
      <c r="A10277"/>
      <c r="AA10277"/>
    </row>
    <row r="10278" spans="1:27" x14ac:dyDescent="0.25">
      <c r="A10278"/>
      <c r="AA10278"/>
    </row>
    <row r="10279" spans="1:27" x14ac:dyDescent="0.25">
      <c r="A10279"/>
      <c r="AA10279"/>
    </row>
    <row r="10280" spans="1:27" x14ac:dyDescent="0.25">
      <c r="A10280"/>
      <c r="AA10280"/>
    </row>
    <row r="10281" spans="1:27" x14ac:dyDescent="0.25">
      <c r="A10281"/>
      <c r="AA10281"/>
    </row>
    <row r="10282" spans="1:27" x14ac:dyDescent="0.25">
      <c r="A10282"/>
      <c r="AA10282"/>
    </row>
    <row r="10283" spans="1:27" x14ac:dyDescent="0.25">
      <c r="A10283"/>
      <c r="AA10283"/>
    </row>
    <row r="10284" spans="1:27" x14ac:dyDescent="0.25">
      <c r="A10284"/>
      <c r="AA10284"/>
    </row>
    <row r="10285" spans="1:27" x14ac:dyDescent="0.25">
      <c r="A10285"/>
      <c r="AA10285"/>
    </row>
    <row r="10286" spans="1:27" x14ac:dyDescent="0.25">
      <c r="A10286"/>
      <c r="AA10286"/>
    </row>
    <row r="10287" spans="1:27" x14ac:dyDescent="0.25">
      <c r="A10287"/>
      <c r="AA10287"/>
    </row>
    <row r="10288" spans="1:27" x14ac:dyDescent="0.25">
      <c r="A10288"/>
      <c r="AA10288"/>
    </row>
    <row r="10289" spans="1:27" x14ac:dyDescent="0.25">
      <c r="A10289"/>
      <c r="AA10289"/>
    </row>
    <row r="10290" spans="1:27" x14ac:dyDescent="0.25">
      <c r="A10290"/>
      <c r="AA10290"/>
    </row>
    <row r="10291" spans="1:27" x14ac:dyDescent="0.25">
      <c r="A10291"/>
      <c r="AA10291"/>
    </row>
    <row r="10292" spans="1:27" x14ac:dyDescent="0.25">
      <c r="A10292"/>
      <c r="AA10292"/>
    </row>
    <row r="10293" spans="1:27" x14ac:dyDescent="0.25">
      <c r="A10293"/>
      <c r="AA10293"/>
    </row>
    <row r="10294" spans="1:27" x14ac:dyDescent="0.25">
      <c r="A10294"/>
      <c r="AA10294"/>
    </row>
    <row r="10295" spans="1:27" x14ac:dyDescent="0.25">
      <c r="A10295"/>
      <c r="AA10295"/>
    </row>
    <row r="10296" spans="1:27" x14ac:dyDescent="0.25">
      <c r="A10296"/>
      <c r="AA10296"/>
    </row>
    <row r="10297" spans="1:27" x14ac:dyDescent="0.25">
      <c r="A10297"/>
      <c r="AA10297"/>
    </row>
    <row r="10298" spans="1:27" x14ac:dyDescent="0.25">
      <c r="A10298"/>
      <c r="AA10298"/>
    </row>
    <row r="10299" spans="1:27" x14ac:dyDescent="0.25">
      <c r="A10299"/>
      <c r="AA10299"/>
    </row>
    <row r="10300" spans="1:27" x14ac:dyDescent="0.25">
      <c r="A10300"/>
      <c r="AA10300"/>
    </row>
    <row r="10301" spans="1:27" x14ac:dyDescent="0.25">
      <c r="A10301"/>
      <c r="AA10301"/>
    </row>
    <row r="10302" spans="1:27" x14ac:dyDescent="0.25">
      <c r="A10302"/>
      <c r="AA10302"/>
    </row>
    <row r="10303" spans="1:27" x14ac:dyDescent="0.25">
      <c r="A10303"/>
      <c r="AA10303"/>
    </row>
    <row r="10304" spans="1:27" x14ac:dyDescent="0.25">
      <c r="A10304"/>
      <c r="AA10304"/>
    </row>
    <row r="10305" spans="1:27" x14ac:dyDescent="0.25">
      <c r="A10305"/>
      <c r="AA10305"/>
    </row>
    <row r="10306" spans="1:27" x14ac:dyDescent="0.25">
      <c r="A10306"/>
      <c r="AA10306"/>
    </row>
    <row r="10307" spans="1:27" x14ac:dyDescent="0.25">
      <c r="A10307"/>
      <c r="AA10307"/>
    </row>
    <row r="10308" spans="1:27" x14ac:dyDescent="0.25">
      <c r="A10308"/>
      <c r="AA10308"/>
    </row>
    <row r="10309" spans="1:27" x14ac:dyDescent="0.25">
      <c r="A10309"/>
      <c r="AA10309"/>
    </row>
    <row r="10310" spans="1:27" x14ac:dyDescent="0.25">
      <c r="A10310"/>
      <c r="AA10310"/>
    </row>
    <row r="10311" spans="1:27" x14ac:dyDescent="0.25">
      <c r="A10311"/>
      <c r="AA10311"/>
    </row>
    <row r="10312" spans="1:27" x14ac:dyDescent="0.25">
      <c r="A10312"/>
      <c r="AA10312"/>
    </row>
    <row r="10313" spans="1:27" x14ac:dyDescent="0.25">
      <c r="A10313"/>
      <c r="AA10313"/>
    </row>
    <row r="10314" spans="1:27" x14ac:dyDescent="0.25">
      <c r="A10314"/>
      <c r="AA10314"/>
    </row>
    <row r="10315" spans="1:27" x14ac:dyDescent="0.25">
      <c r="A10315"/>
      <c r="AA10315"/>
    </row>
    <row r="10316" spans="1:27" x14ac:dyDescent="0.25">
      <c r="A10316"/>
      <c r="AA10316"/>
    </row>
    <row r="10317" spans="1:27" x14ac:dyDescent="0.25">
      <c r="A10317"/>
      <c r="AA10317"/>
    </row>
    <row r="10318" spans="1:27" x14ac:dyDescent="0.25">
      <c r="A10318"/>
      <c r="AA10318"/>
    </row>
    <row r="10319" spans="1:27" x14ac:dyDescent="0.25">
      <c r="A10319"/>
      <c r="AA10319"/>
    </row>
    <row r="10320" spans="1:27" x14ac:dyDescent="0.25">
      <c r="A10320"/>
      <c r="AA10320"/>
    </row>
    <row r="10321" spans="1:27" x14ac:dyDescent="0.25">
      <c r="A10321"/>
      <c r="AA10321"/>
    </row>
    <row r="10322" spans="1:27" x14ac:dyDescent="0.25">
      <c r="A10322"/>
      <c r="AA10322"/>
    </row>
    <row r="10323" spans="1:27" x14ac:dyDescent="0.25">
      <c r="A10323"/>
      <c r="AA10323"/>
    </row>
    <row r="10324" spans="1:27" x14ac:dyDescent="0.25">
      <c r="A10324"/>
      <c r="AA10324"/>
    </row>
    <row r="10325" spans="1:27" x14ac:dyDescent="0.25">
      <c r="A10325"/>
      <c r="AA10325"/>
    </row>
    <row r="10326" spans="1:27" x14ac:dyDescent="0.25">
      <c r="A10326"/>
      <c r="AA10326"/>
    </row>
    <row r="10327" spans="1:27" x14ac:dyDescent="0.25">
      <c r="A10327"/>
      <c r="AA10327"/>
    </row>
    <row r="10328" spans="1:27" x14ac:dyDescent="0.25">
      <c r="A10328"/>
      <c r="AA10328"/>
    </row>
    <row r="10329" spans="1:27" x14ac:dyDescent="0.25">
      <c r="A10329"/>
      <c r="AA10329"/>
    </row>
    <row r="10330" spans="1:27" x14ac:dyDescent="0.25">
      <c r="A10330"/>
      <c r="AA10330"/>
    </row>
    <row r="10331" spans="1:27" x14ac:dyDescent="0.25">
      <c r="A10331"/>
      <c r="AA10331"/>
    </row>
    <row r="10332" spans="1:27" x14ac:dyDescent="0.25">
      <c r="A10332"/>
      <c r="AA10332"/>
    </row>
    <row r="10333" spans="1:27" x14ac:dyDescent="0.25">
      <c r="A10333"/>
      <c r="AA10333"/>
    </row>
    <row r="10334" spans="1:27" x14ac:dyDescent="0.25">
      <c r="A10334"/>
      <c r="AA10334"/>
    </row>
    <row r="10335" spans="1:27" x14ac:dyDescent="0.25">
      <c r="A10335"/>
      <c r="AA10335"/>
    </row>
    <row r="10336" spans="1:27" x14ac:dyDescent="0.25">
      <c r="A10336"/>
      <c r="AA10336"/>
    </row>
    <row r="10337" spans="1:27" x14ac:dyDescent="0.25">
      <c r="A10337"/>
      <c r="AA10337"/>
    </row>
    <row r="10338" spans="1:27" x14ac:dyDescent="0.25">
      <c r="A10338"/>
      <c r="AA10338"/>
    </row>
    <row r="10339" spans="1:27" x14ac:dyDescent="0.25">
      <c r="A10339"/>
      <c r="AA10339"/>
    </row>
    <row r="10340" spans="1:27" x14ac:dyDescent="0.25">
      <c r="A10340"/>
      <c r="AA10340"/>
    </row>
    <row r="10341" spans="1:27" x14ac:dyDescent="0.25">
      <c r="A10341"/>
      <c r="AA10341"/>
    </row>
    <row r="10342" spans="1:27" x14ac:dyDescent="0.25">
      <c r="A10342"/>
      <c r="AA10342"/>
    </row>
    <row r="10343" spans="1:27" x14ac:dyDescent="0.25">
      <c r="A10343"/>
      <c r="AA10343"/>
    </row>
    <row r="10344" spans="1:27" x14ac:dyDescent="0.25">
      <c r="A10344"/>
      <c r="AA10344"/>
    </row>
    <row r="10345" spans="1:27" x14ac:dyDescent="0.25">
      <c r="A10345"/>
      <c r="AA10345"/>
    </row>
    <row r="10346" spans="1:27" x14ac:dyDescent="0.25">
      <c r="A10346"/>
      <c r="AA10346"/>
    </row>
    <row r="10347" spans="1:27" x14ac:dyDescent="0.25">
      <c r="A10347"/>
      <c r="AA10347"/>
    </row>
    <row r="10348" spans="1:27" x14ac:dyDescent="0.25">
      <c r="A10348"/>
      <c r="AA10348"/>
    </row>
    <row r="10349" spans="1:27" x14ac:dyDescent="0.25">
      <c r="A10349"/>
      <c r="AA10349"/>
    </row>
    <row r="10350" spans="1:27" x14ac:dyDescent="0.25">
      <c r="A10350"/>
      <c r="AA10350"/>
    </row>
    <row r="10351" spans="1:27" x14ac:dyDescent="0.25">
      <c r="A10351"/>
      <c r="AA10351"/>
    </row>
    <row r="10352" spans="1:27" x14ac:dyDescent="0.25">
      <c r="A10352"/>
      <c r="AA10352"/>
    </row>
    <row r="10353" spans="1:27" x14ac:dyDescent="0.25">
      <c r="A10353"/>
      <c r="AA10353"/>
    </row>
    <row r="10354" spans="1:27" x14ac:dyDescent="0.25">
      <c r="A10354"/>
      <c r="AA10354"/>
    </row>
    <row r="10355" spans="1:27" x14ac:dyDescent="0.25">
      <c r="A10355"/>
      <c r="AA10355"/>
    </row>
    <row r="10356" spans="1:27" x14ac:dyDescent="0.25">
      <c r="A10356"/>
      <c r="AA10356"/>
    </row>
    <row r="10357" spans="1:27" x14ac:dyDescent="0.25">
      <c r="A10357"/>
      <c r="AA10357"/>
    </row>
    <row r="10358" spans="1:27" x14ac:dyDescent="0.25">
      <c r="A10358"/>
      <c r="AA10358"/>
    </row>
    <row r="10359" spans="1:27" x14ac:dyDescent="0.25">
      <c r="A10359"/>
      <c r="AA10359"/>
    </row>
    <row r="10360" spans="1:27" x14ac:dyDescent="0.25">
      <c r="A10360"/>
      <c r="AA10360"/>
    </row>
    <row r="10361" spans="1:27" x14ac:dyDescent="0.25">
      <c r="A10361"/>
      <c r="AA10361"/>
    </row>
    <row r="10362" spans="1:27" x14ac:dyDescent="0.25">
      <c r="A10362"/>
      <c r="AA10362"/>
    </row>
    <row r="10363" spans="1:27" x14ac:dyDescent="0.25">
      <c r="A10363"/>
      <c r="AA10363"/>
    </row>
    <row r="10364" spans="1:27" x14ac:dyDescent="0.25">
      <c r="A10364"/>
      <c r="AA10364"/>
    </row>
    <row r="10365" spans="1:27" x14ac:dyDescent="0.25">
      <c r="A10365"/>
      <c r="AA10365"/>
    </row>
    <row r="10366" spans="1:27" x14ac:dyDescent="0.25">
      <c r="A10366"/>
      <c r="AA10366"/>
    </row>
    <row r="10367" spans="1:27" x14ac:dyDescent="0.25">
      <c r="A10367"/>
      <c r="AA10367"/>
    </row>
    <row r="10368" spans="1:27" x14ac:dyDescent="0.25">
      <c r="A10368"/>
      <c r="AA10368"/>
    </row>
    <row r="10369" spans="1:27" x14ac:dyDescent="0.25">
      <c r="A10369"/>
      <c r="AA10369"/>
    </row>
    <row r="10370" spans="1:27" x14ac:dyDescent="0.25">
      <c r="A10370"/>
      <c r="AA10370"/>
    </row>
    <row r="10371" spans="1:27" x14ac:dyDescent="0.25">
      <c r="A10371"/>
      <c r="AA10371"/>
    </row>
    <row r="10372" spans="1:27" x14ac:dyDescent="0.25">
      <c r="A10372"/>
      <c r="AA10372"/>
    </row>
    <row r="10373" spans="1:27" x14ac:dyDescent="0.25">
      <c r="A10373"/>
      <c r="AA10373"/>
    </row>
    <row r="10374" spans="1:27" x14ac:dyDescent="0.25">
      <c r="A10374"/>
      <c r="AA10374"/>
    </row>
    <row r="10375" spans="1:27" x14ac:dyDescent="0.25">
      <c r="A10375"/>
      <c r="AA10375"/>
    </row>
    <row r="10376" spans="1:27" x14ac:dyDescent="0.25">
      <c r="A10376"/>
      <c r="AA10376"/>
    </row>
    <row r="10377" spans="1:27" x14ac:dyDescent="0.25">
      <c r="A10377"/>
      <c r="AA10377"/>
    </row>
    <row r="10378" spans="1:27" x14ac:dyDescent="0.25">
      <c r="A10378"/>
      <c r="AA10378"/>
    </row>
    <row r="10379" spans="1:27" x14ac:dyDescent="0.25">
      <c r="A10379"/>
      <c r="AA10379"/>
    </row>
    <row r="10380" spans="1:27" x14ac:dyDescent="0.25">
      <c r="A10380"/>
      <c r="AA10380"/>
    </row>
    <row r="10381" spans="1:27" x14ac:dyDescent="0.25">
      <c r="A10381"/>
      <c r="AA10381"/>
    </row>
    <row r="10382" spans="1:27" x14ac:dyDescent="0.25">
      <c r="A10382"/>
      <c r="AA10382"/>
    </row>
    <row r="10383" spans="1:27" x14ac:dyDescent="0.25">
      <c r="A10383"/>
      <c r="AA10383"/>
    </row>
    <row r="10384" spans="1:27" x14ac:dyDescent="0.25">
      <c r="A10384"/>
      <c r="AA10384"/>
    </row>
    <row r="10385" spans="1:27" x14ac:dyDescent="0.25">
      <c r="A10385"/>
      <c r="AA10385"/>
    </row>
    <row r="10386" spans="1:27" x14ac:dyDescent="0.25">
      <c r="A10386"/>
      <c r="AA10386"/>
    </row>
    <row r="10387" spans="1:27" x14ac:dyDescent="0.25">
      <c r="A10387"/>
      <c r="AA10387"/>
    </row>
    <row r="10388" spans="1:27" x14ac:dyDescent="0.25">
      <c r="A10388"/>
      <c r="AA10388"/>
    </row>
    <row r="10389" spans="1:27" x14ac:dyDescent="0.25">
      <c r="A10389"/>
      <c r="AA10389"/>
    </row>
    <row r="10390" spans="1:27" x14ac:dyDescent="0.25">
      <c r="A10390"/>
      <c r="AA10390"/>
    </row>
    <row r="10391" spans="1:27" x14ac:dyDescent="0.25">
      <c r="A10391"/>
      <c r="AA10391"/>
    </row>
    <row r="10392" spans="1:27" x14ac:dyDescent="0.25">
      <c r="A10392"/>
      <c r="AA10392"/>
    </row>
    <row r="10393" spans="1:27" x14ac:dyDescent="0.25">
      <c r="A10393"/>
      <c r="AA10393"/>
    </row>
    <row r="10394" spans="1:27" x14ac:dyDescent="0.25">
      <c r="A10394"/>
      <c r="AA10394"/>
    </row>
    <row r="10395" spans="1:27" x14ac:dyDescent="0.25">
      <c r="A10395"/>
      <c r="AA10395"/>
    </row>
    <row r="10396" spans="1:27" x14ac:dyDescent="0.25">
      <c r="A10396"/>
      <c r="AA10396"/>
    </row>
    <row r="10397" spans="1:27" x14ac:dyDescent="0.25">
      <c r="A10397"/>
      <c r="AA10397"/>
    </row>
    <row r="10398" spans="1:27" x14ac:dyDescent="0.25">
      <c r="A10398"/>
      <c r="AA10398"/>
    </row>
    <row r="10399" spans="1:27" x14ac:dyDescent="0.25">
      <c r="A10399"/>
      <c r="AA10399"/>
    </row>
    <row r="10400" spans="1:27" x14ac:dyDescent="0.25">
      <c r="A10400"/>
      <c r="AA10400"/>
    </row>
    <row r="10401" spans="1:27" x14ac:dyDescent="0.25">
      <c r="A10401"/>
      <c r="AA10401"/>
    </row>
    <row r="10402" spans="1:27" x14ac:dyDescent="0.25">
      <c r="A10402"/>
      <c r="AA10402"/>
    </row>
    <row r="10403" spans="1:27" x14ac:dyDescent="0.25">
      <c r="A10403"/>
      <c r="AA10403"/>
    </row>
    <row r="10404" spans="1:27" x14ac:dyDescent="0.25">
      <c r="A10404"/>
      <c r="AA10404"/>
    </row>
    <row r="10405" spans="1:27" x14ac:dyDescent="0.25">
      <c r="A10405"/>
      <c r="AA10405"/>
    </row>
    <row r="10406" spans="1:27" x14ac:dyDescent="0.25">
      <c r="A10406"/>
      <c r="AA10406"/>
    </row>
    <row r="10407" spans="1:27" x14ac:dyDescent="0.25">
      <c r="A10407"/>
      <c r="AA10407"/>
    </row>
    <row r="10408" spans="1:27" x14ac:dyDescent="0.25">
      <c r="A10408"/>
      <c r="AA10408"/>
    </row>
    <row r="10409" spans="1:27" x14ac:dyDescent="0.25">
      <c r="A10409"/>
      <c r="AA10409"/>
    </row>
    <row r="10410" spans="1:27" x14ac:dyDescent="0.25">
      <c r="A10410"/>
      <c r="AA10410"/>
    </row>
    <row r="10411" spans="1:27" x14ac:dyDescent="0.25">
      <c r="A10411"/>
      <c r="AA10411"/>
    </row>
    <row r="10412" spans="1:27" x14ac:dyDescent="0.25">
      <c r="A10412"/>
      <c r="AA10412"/>
    </row>
    <row r="10413" spans="1:27" x14ac:dyDescent="0.25">
      <c r="A10413"/>
      <c r="AA10413"/>
    </row>
    <row r="10414" spans="1:27" x14ac:dyDescent="0.25">
      <c r="A10414"/>
      <c r="AA10414"/>
    </row>
    <row r="10415" spans="1:27" x14ac:dyDescent="0.25">
      <c r="A10415"/>
      <c r="AA10415"/>
    </row>
    <row r="10416" spans="1:27" x14ac:dyDescent="0.25">
      <c r="A10416"/>
      <c r="AA10416"/>
    </row>
    <row r="10417" spans="1:27" x14ac:dyDescent="0.25">
      <c r="A10417"/>
      <c r="AA10417"/>
    </row>
    <row r="10418" spans="1:27" x14ac:dyDescent="0.25">
      <c r="A10418"/>
      <c r="AA10418"/>
    </row>
    <row r="10419" spans="1:27" x14ac:dyDescent="0.25">
      <c r="A10419"/>
      <c r="AA10419"/>
    </row>
    <row r="10420" spans="1:27" x14ac:dyDescent="0.25">
      <c r="A10420"/>
      <c r="AA10420"/>
    </row>
    <row r="10421" spans="1:27" x14ac:dyDescent="0.25">
      <c r="A10421"/>
      <c r="AA10421"/>
    </row>
    <row r="10422" spans="1:27" x14ac:dyDescent="0.25">
      <c r="A10422"/>
      <c r="AA10422"/>
    </row>
    <row r="10423" spans="1:27" x14ac:dyDescent="0.25">
      <c r="A10423"/>
      <c r="AA10423"/>
    </row>
    <row r="10424" spans="1:27" x14ac:dyDescent="0.25">
      <c r="A10424"/>
      <c r="AA10424"/>
    </row>
    <row r="10425" spans="1:27" x14ac:dyDescent="0.25">
      <c r="A10425"/>
      <c r="AA10425"/>
    </row>
    <row r="10426" spans="1:27" x14ac:dyDescent="0.25">
      <c r="A10426"/>
      <c r="AA10426"/>
    </row>
    <row r="10427" spans="1:27" x14ac:dyDescent="0.25">
      <c r="A10427"/>
      <c r="AA10427"/>
    </row>
    <row r="10428" spans="1:27" x14ac:dyDescent="0.25">
      <c r="A10428"/>
      <c r="AA10428"/>
    </row>
    <row r="10429" spans="1:27" x14ac:dyDescent="0.25">
      <c r="A10429"/>
      <c r="AA10429"/>
    </row>
    <row r="10430" spans="1:27" x14ac:dyDescent="0.25">
      <c r="A10430"/>
      <c r="AA10430"/>
    </row>
    <row r="10431" spans="1:27" x14ac:dyDescent="0.25">
      <c r="A10431"/>
      <c r="AA10431"/>
    </row>
    <row r="10432" spans="1:27" x14ac:dyDescent="0.25">
      <c r="A10432"/>
      <c r="AA10432"/>
    </row>
    <row r="10433" spans="1:27" x14ac:dyDescent="0.25">
      <c r="A10433"/>
      <c r="AA10433"/>
    </row>
    <row r="10434" spans="1:27" x14ac:dyDescent="0.25">
      <c r="A10434"/>
      <c r="AA10434"/>
    </row>
    <row r="10435" spans="1:27" x14ac:dyDescent="0.25">
      <c r="A10435"/>
      <c r="AA10435"/>
    </row>
    <row r="10436" spans="1:27" x14ac:dyDescent="0.25">
      <c r="A10436"/>
      <c r="AA10436"/>
    </row>
    <row r="10437" spans="1:27" x14ac:dyDescent="0.25">
      <c r="A10437"/>
      <c r="AA10437"/>
    </row>
    <row r="10438" spans="1:27" x14ac:dyDescent="0.25">
      <c r="A10438"/>
      <c r="AA10438"/>
    </row>
    <row r="10439" spans="1:27" x14ac:dyDescent="0.25">
      <c r="A10439"/>
      <c r="AA10439"/>
    </row>
    <row r="10440" spans="1:27" x14ac:dyDescent="0.25">
      <c r="A10440"/>
      <c r="AA10440"/>
    </row>
    <row r="10441" spans="1:27" x14ac:dyDescent="0.25">
      <c r="A10441"/>
      <c r="AA10441"/>
    </row>
    <row r="10442" spans="1:27" x14ac:dyDescent="0.25">
      <c r="A10442"/>
      <c r="AA10442"/>
    </row>
    <row r="10443" spans="1:27" x14ac:dyDescent="0.25">
      <c r="A10443"/>
      <c r="AA10443"/>
    </row>
    <row r="10444" spans="1:27" x14ac:dyDescent="0.25">
      <c r="A10444"/>
      <c r="AA10444"/>
    </row>
    <row r="10445" spans="1:27" x14ac:dyDescent="0.25">
      <c r="A10445"/>
      <c r="AA10445"/>
    </row>
    <row r="10446" spans="1:27" x14ac:dyDescent="0.25">
      <c r="A10446"/>
      <c r="AA10446"/>
    </row>
    <row r="10447" spans="1:27" x14ac:dyDescent="0.25">
      <c r="A10447"/>
      <c r="AA10447"/>
    </row>
    <row r="10448" spans="1:27" x14ac:dyDescent="0.25">
      <c r="A10448"/>
      <c r="AA10448"/>
    </row>
    <row r="10449" spans="1:27" x14ac:dyDescent="0.25">
      <c r="A10449"/>
      <c r="AA10449"/>
    </row>
    <row r="10450" spans="1:27" x14ac:dyDescent="0.25">
      <c r="A10450"/>
      <c r="AA10450"/>
    </row>
    <row r="10451" spans="1:27" x14ac:dyDescent="0.25">
      <c r="A10451"/>
      <c r="AA10451"/>
    </row>
    <row r="10452" spans="1:27" x14ac:dyDescent="0.25">
      <c r="A10452"/>
      <c r="AA10452"/>
    </row>
    <row r="10453" spans="1:27" x14ac:dyDescent="0.25">
      <c r="A10453"/>
      <c r="AA10453"/>
    </row>
    <row r="10454" spans="1:27" x14ac:dyDescent="0.25">
      <c r="A10454"/>
      <c r="AA10454"/>
    </row>
    <row r="10455" spans="1:27" x14ac:dyDescent="0.25">
      <c r="A10455"/>
      <c r="AA10455"/>
    </row>
    <row r="10456" spans="1:27" x14ac:dyDescent="0.25">
      <c r="A10456"/>
      <c r="AA10456"/>
    </row>
    <row r="10457" spans="1:27" x14ac:dyDescent="0.25">
      <c r="A10457"/>
      <c r="AA10457"/>
    </row>
    <row r="10458" spans="1:27" x14ac:dyDescent="0.25">
      <c r="A10458"/>
      <c r="AA10458"/>
    </row>
    <row r="10459" spans="1:27" x14ac:dyDescent="0.25">
      <c r="A10459"/>
      <c r="AA10459"/>
    </row>
    <row r="10460" spans="1:27" x14ac:dyDescent="0.25">
      <c r="A10460"/>
      <c r="AA10460"/>
    </row>
    <row r="10461" spans="1:27" x14ac:dyDescent="0.25">
      <c r="A10461"/>
      <c r="AA10461"/>
    </row>
    <row r="10462" spans="1:27" x14ac:dyDescent="0.25">
      <c r="A10462"/>
      <c r="AA10462"/>
    </row>
    <row r="10463" spans="1:27" x14ac:dyDescent="0.25">
      <c r="A10463"/>
      <c r="AA10463"/>
    </row>
    <row r="10464" spans="1:27" x14ac:dyDescent="0.25">
      <c r="A10464"/>
      <c r="AA10464"/>
    </row>
    <row r="10465" spans="1:27" x14ac:dyDescent="0.25">
      <c r="A10465"/>
      <c r="AA10465"/>
    </row>
    <row r="10466" spans="1:27" x14ac:dyDescent="0.25">
      <c r="A10466"/>
      <c r="AA10466"/>
    </row>
    <row r="10467" spans="1:27" x14ac:dyDescent="0.25">
      <c r="A10467"/>
      <c r="AA10467"/>
    </row>
    <row r="10468" spans="1:27" x14ac:dyDescent="0.25">
      <c r="A10468"/>
      <c r="AA10468"/>
    </row>
    <row r="10469" spans="1:27" x14ac:dyDescent="0.25">
      <c r="A10469"/>
      <c r="AA10469"/>
    </row>
    <row r="10470" spans="1:27" x14ac:dyDescent="0.25">
      <c r="A10470"/>
      <c r="AA10470"/>
    </row>
    <row r="10471" spans="1:27" x14ac:dyDescent="0.25">
      <c r="A10471"/>
      <c r="AA10471"/>
    </row>
    <row r="10472" spans="1:27" x14ac:dyDescent="0.25">
      <c r="A10472"/>
      <c r="AA10472"/>
    </row>
    <row r="10473" spans="1:27" x14ac:dyDescent="0.25">
      <c r="A10473"/>
      <c r="AA10473"/>
    </row>
    <row r="10474" spans="1:27" x14ac:dyDescent="0.25">
      <c r="A10474"/>
      <c r="AA10474"/>
    </row>
    <row r="10475" spans="1:27" x14ac:dyDescent="0.25">
      <c r="A10475"/>
      <c r="AA10475"/>
    </row>
    <row r="10476" spans="1:27" x14ac:dyDescent="0.25">
      <c r="A10476"/>
      <c r="AA10476"/>
    </row>
    <row r="10477" spans="1:27" x14ac:dyDescent="0.25">
      <c r="A10477"/>
      <c r="AA10477"/>
    </row>
    <row r="10478" spans="1:27" x14ac:dyDescent="0.25">
      <c r="A10478"/>
      <c r="AA10478"/>
    </row>
    <row r="10479" spans="1:27" x14ac:dyDescent="0.25">
      <c r="A10479"/>
      <c r="AA10479"/>
    </row>
    <row r="10480" spans="1:27" x14ac:dyDescent="0.25">
      <c r="A10480"/>
      <c r="AA10480"/>
    </row>
    <row r="10481" spans="1:27" x14ac:dyDescent="0.25">
      <c r="A10481"/>
      <c r="AA10481"/>
    </row>
    <row r="10482" spans="1:27" x14ac:dyDescent="0.25">
      <c r="A10482"/>
      <c r="AA10482"/>
    </row>
    <row r="10483" spans="1:27" x14ac:dyDescent="0.25">
      <c r="A10483"/>
      <c r="AA10483"/>
    </row>
    <row r="10484" spans="1:27" x14ac:dyDescent="0.25">
      <c r="A10484"/>
      <c r="AA10484"/>
    </row>
    <row r="10485" spans="1:27" x14ac:dyDescent="0.25">
      <c r="A10485"/>
      <c r="AA10485"/>
    </row>
    <row r="10486" spans="1:27" x14ac:dyDescent="0.25">
      <c r="A10486"/>
      <c r="AA10486"/>
    </row>
    <row r="10487" spans="1:27" x14ac:dyDescent="0.25">
      <c r="A10487"/>
      <c r="AA10487"/>
    </row>
    <row r="10488" spans="1:27" x14ac:dyDescent="0.25">
      <c r="A10488"/>
      <c r="AA10488"/>
    </row>
    <row r="10489" spans="1:27" x14ac:dyDescent="0.25">
      <c r="A10489"/>
      <c r="AA10489"/>
    </row>
    <row r="10490" spans="1:27" x14ac:dyDescent="0.25">
      <c r="A10490"/>
      <c r="AA10490"/>
    </row>
    <row r="10491" spans="1:27" x14ac:dyDescent="0.25">
      <c r="A10491"/>
      <c r="AA10491"/>
    </row>
    <row r="10492" spans="1:27" x14ac:dyDescent="0.25">
      <c r="A10492"/>
      <c r="AA10492"/>
    </row>
    <row r="10493" spans="1:27" x14ac:dyDescent="0.25">
      <c r="A10493"/>
      <c r="AA10493"/>
    </row>
    <row r="10494" spans="1:27" x14ac:dyDescent="0.25">
      <c r="A10494"/>
      <c r="AA10494"/>
    </row>
    <row r="10495" spans="1:27" x14ac:dyDescent="0.25">
      <c r="A10495"/>
      <c r="AA10495"/>
    </row>
    <row r="10496" spans="1:27" x14ac:dyDescent="0.25">
      <c r="A10496"/>
      <c r="AA10496"/>
    </row>
    <row r="10497" spans="1:27" x14ac:dyDescent="0.25">
      <c r="A10497"/>
      <c r="AA10497"/>
    </row>
    <row r="10498" spans="1:27" x14ac:dyDescent="0.25">
      <c r="A10498"/>
      <c r="AA10498"/>
    </row>
    <row r="10499" spans="1:27" x14ac:dyDescent="0.25">
      <c r="A10499"/>
      <c r="AA10499"/>
    </row>
    <row r="10500" spans="1:27" x14ac:dyDescent="0.25">
      <c r="A10500"/>
      <c r="AA10500"/>
    </row>
    <row r="10501" spans="1:27" x14ac:dyDescent="0.25">
      <c r="A10501"/>
      <c r="AA10501"/>
    </row>
    <row r="10502" spans="1:27" x14ac:dyDescent="0.25">
      <c r="A10502"/>
      <c r="AA10502"/>
    </row>
    <row r="10503" spans="1:27" x14ac:dyDescent="0.25">
      <c r="A10503"/>
      <c r="AA10503"/>
    </row>
    <row r="10504" spans="1:27" x14ac:dyDescent="0.25">
      <c r="A10504"/>
      <c r="AA10504"/>
    </row>
    <row r="10505" spans="1:27" x14ac:dyDescent="0.25">
      <c r="A10505"/>
      <c r="AA10505"/>
    </row>
    <row r="10506" spans="1:27" x14ac:dyDescent="0.25">
      <c r="A10506"/>
      <c r="AA10506"/>
    </row>
    <row r="10507" spans="1:27" x14ac:dyDescent="0.25">
      <c r="A10507"/>
      <c r="AA10507"/>
    </row>
    <row r="10508" spans="1:27" x14ac:dyDescent="0.25">
      <c r="A10508"/>
      <c r="AA10508"/>
    </row>
    <row r="10509" spans="1:27" x14ac:dyDescent="0.25">
      <c r="A10509"/>
      <c r="AA10509"/>
    </row>
    <row r="10510" spans="1:27" x14ac:dyDescent="0.25">
      <c r="A10510"/>
      <c r="AA10510"/>
    </row>
    <row r="10511" spans="1:27" x14ac:dyDescent="0.25">
      <c r="A10511"/>
      <c r="AA10511"/>
    </row>
    <row r="10512" spans="1:27" x14ac:dyDescent="0.25">
      <c r="A10512"/>
      <c r="AA10512"/>
    </row>
    <row r="10513" spans="1:27" x14ac:dyDescent="0.25">
      <c r="A10513"/>
      <c r="AA10513"/>
    </row>
    <row r="10514" spans="1:27" x14ac:dyDescent="0.25">
      <c r="A10514"/>
      <c r="AA10514"/>
    </row>
    <row r="10515" spans="1:27" x14ac:dyDescent="0.25">
      <c r="A10515"/>
      <c r="AA10515"/>
    </row>
    <row r="10516" spans="1:27" x14ac:dyDescent="0.25">
      <c r="A10516"/>
      <c r="AA10516"/>
    </row>
    <row r="10517" spans="1:27" x14ac:dyDescent="0.25">
      <c r="A10517"/>
      <c r="AA10517"/>
    </row>
    <row r="10518" spans="1:27" x14ac:dyDescent="0.25">
      <c r="A10518"/>
      <c r="AA10518"/>
    </row>
    <row r="10519" spans="1:27" x14ac:dyDescent="0.25">
      <c r="A10519"/>
      <c r="AA10519"/>
    </row>
    <row r="10520" spans="1:27" x14ac:dyDescent="0.25">
      <c r="A10520"/>
      <c r="AA10520"/>
    </row>
    <row r="10521" spans="1:27" x14ac:dyDescent="0.25">
      <c r="A10521"/>
      <c r="AA10521"/>
    </row>
    <row r="10522" spans="1:27" x14ac:dyDescent="0.25">
      <c r="A10522"/>
      <c r="AA10522"/>
    </row>
    <row r="10523" spans="1:27" x14ac:dyDescent="0.25">
      <c r="A10523"/>
      <c r="AA10523"/>
    </row>
    <row r="10524" spans="1:27" x14ac:dyDescent="0.25">
      <c r="A10524"/>
      <c r="AA10524"/>
    </row>
    <row r="10525" spans="1:27" x14ac:dyDescent="0.25">
      <c r="A10525"/>
      <c r="AA10525"/>
    </row>
    <row r="10526" spans="1:27" x14ac:dyDescent="0.25">
      <c r="A10526"/>
      <c r="AA10526"/>
    </row>
    <row r="10527" spans="1:27" x14ac:dyDescent="0.25">
      <c r="A10527"/>
      <c r="AA10527"/>
    </row>
    <row r="10528" spans="1:27" x14ac:dyDescent="0.25">
      <c r="A10528"/>
      <c r="AA10528"/>
    </row>
    <row r="10529" spans="1:27" x14ac:dyDescent="0.25">
      <c r="A10529"/>
      <c r="AA10529"/>
    </row>
    <row r="10530" spans="1:27" x14ac:dyDescent="0.25">
      <c r="A10530"/>
      <c r="AA10530"/>
    </row>
    <row r="10531" spans="1:27" x14ac:dyDescent="0.25">
      <c r="A10531"/>
      <c r="AA10531"/>
    </row>
    <row r="10532" spans="1:27" x14ac:dyDescent="0.25">
      <c r="A10532"/>
      <c r="AA10532"/>
    </row>
    <row r="10533" spans="1:27" x14ac:dyDescent="0.25">
      <c r="A10533"/>
      <c r="AA10533"/>
    </row>
    <row r="10534" spans="1:27" x14ac:dyDescent="0.25">
      <c r="A10534"/>
      <c r="AA10534"/>
    </row>
    <row r="10535" spans="1:27" x14ac:dyDescent="0.25">
      <c r="A10535"/>
      <c r="AA10535"/>
    </row>
    <row r="10536" spans="1:27" x14ac:dyDescent="0.25">
      <c r="A10536"/>
      <c r="AA10536"/>
    </row>
    <row r="10537" spans="1:27" x14ac:dyDescent="0.25">
      <c r="A10537"/>
      <c r="AA10537"/>
    </row>
    <row r="10538" spans="1:27" x14ac:dyDescent="0.25">
      <c r="A10538"/>
      <c r="AA10538"/>
    </row>
    <row r="10539" spans="1:27" x14ac:dyDescent="0.25">
      <c r="A10539"/>
      <c r="AA10539"/>
    </row>
    <row r="10540" spans="1:27" x14ac:dyDescent="0.25">
      <c r="A10540"/>
      <c r="AA10540"/>
    </row>
    <row r="10541" spans="1:27" x14ac:dyDescent="0.25">
      <c r="A10541"/>
      <c r="AA10541"/>
    </row>
    <row r="10542" spans="1:27" x14ac:dyDescent="0.25">
      <c r="A10542"/>
      <c r="AA10542"/>
    </row>
    <row r="10543" spans="1:27" x14ac:dyDescent="0.25">
      <c r="A10543"/>
      <c r="AA10543"/>
    </row>
    <row r="10544" spans="1:27" x14ac:dyDescent="0.25">
      <c r="A10544"/>
      <c r="AA10544"/>
    </row>
    <row r="10545" spans="1:27" x14ac:dyDescent="0.25">
      <c r="A10545"/>
      <c r="AA10545"/>
    </row>
    <row r="10546" spans="1:27" x14ac:dyDescent="0.25">
      <c r="A10546"/>
      <c r="AA10546"/>
    </row>
    <row r="10547" spans="1:27" x14ac:dyDescent="0.25">
      <c r="A10547"/>
      <c r="AA10547"/>
    </row>
    <row r="10548" spans="1:27" x14ac:dyDescent="0.25">
      <c r="A10548"/>
      <c r="AA10548"/>
    </row>
    <row r="10549" spans="1:27" x14ac:dyDescent="0.25">
      <c r="A10549"/>
      <c r="AA10549"/>
    </row>
    <row r="10550" spans="1:27" x14ac:dyDescent="0.25">
      <c r="A10550"/>
      <c r="AA10550"/>
    </row>
    <row r="10551" spans="1:27" x14ac:dyDescent="0.25">
      <c r="A10551"/>
      <c r="AA10551"/>
    </row>
    <row r="10552" spans="1:27" x14ac:dyDescent="0.25">
      <c r="A10552"/>
      <c r="AA10552"/>
    </row>
    <row r="10553" spans="1:27" x14ac:dyDescent="0.25">
      <c r="A10553"/>
      <c r="AA10553"/>
    </row>
    <row r="10554" spans="1:27" x14ac:dyDescent="0.25">
      <c r="A10554"/>
      <c r="AA10554"/>
    </row>
    <row r="10555" spans="1:27" x14ac:dyDescent="0.25">
      <c r="A10555"/>
      <c r="AA10555"/>
    </row>
    <row r="10556" spans="1:27" x14ac:dyDescent="0.25">
      <c r="A10556"/>
      <c r="AA10556"/>
    </row>
    <row r="10557" spans="1:27" x14ac:dyDescent="0.25">
      <c r="A10557"/>
      <c r="AA10557"/>
    </row>
    <row r="10558" spans="1:27" x14ac:dyDescent="0.25">
      <c r="A10558"/>
      <c r="AA10558"/>
    </row>
    <row r="10559" spans="1:27" x14ac:dyDescent="0.25">
      <c r="A10559"/>
      <c r="AA10559"/>
    </row>
    <row r="10560" spans="1:27" x14ac:dyDescent="0.25">
      <c r="A10560"/>
      <c r="AA10560"/>
    </row>
    <row r="10561" spans="1:27" x14ac:dyDescent="0.25">
      <c r="A10561"/>
      <c r="AA10561"/>
    </row>
    <row r="10562" spans="1:27" x14ac:dyDescent="0.25">
      <c r="A10562"/>
      <c r="AA10562"/>
    </row>
    <row r="10563" spans="1:27" x14ac:dyDescent="0.25">
      <c r="A10563"/>
      <c r="AA10563"/>
    </row>
    <row r="10564" spans="1:27" x14ac:dyDescent="0.25">
      <c r="A10564"/>
      <c r="AA10564"/>
    </row>
    <row r="10565" spans="1:27" x14ac:dyDescent="0.25">
      <c r="A10565"/>
      <c r="AA10565"/>
    </row>
    <row r="10566" spans="1:27" x14ac:dyDescent="0.25">
      <c r="A10566"/>
      <c r="AA10566"/>
    </row>
    <row r="10567" spans="1:27" x14ac:dyDescent="0.25">
      <c r="A10567"/>
      <c r="AA10567"/>
    </row>
    <row r="10568" spans="1:27" x14ac:dyDescent="0.25">
      <c r="A10568"/>
      <c r="AA10568"/>
    </row>
    <row r="10569" spans="1:27" x14ac:dyDescent="0.25">
      <c r="A10569"/>
      <c r="AA10569"/>
    </row>
    <row r="10570" spans="1:27" x14ac:dyDescent="0.25">
      <c r="A10570"/>
      <c r="AA10570"/>
    </row>
    <row r="10571" spans="1:27" x14ac:dyDescent="0.25">
      <c r="A10571"/>
      <c r="AA10571"/>
    </row>
    <row r="10572" spans="1:27" x14ac:dyDescent="0.25">
      <c r="A10572"/>
      <c r="AA10572"/>
    </row>
    <row r="10573" spans="1:27" x14ac:dyDescent="0.25">
      <c r="A10573"/>
      <c r="AA10573"/>
    </row>
    <row r="10574" spans="1:27" x14ac:dyDescent="0.25">
      <c r="A10574"/>
      <c r="AA10574"/>
    </row>
    <row r="10575" spans="1:27" x14ac:dyDescent="0.25">
      <c r="A10575"/>
      <c r="AA10575"/>
    </row>
    <row r="10576" spans="1:27" x14ac:dyDescent="0.25">
      <c r="A10576"/>
      <c r="AA10576"/>
    </row>
    <row r="10577" spans="1:27" x14ac:dyDescent="0.25">
      <c r="A10577"/>
      <c r="AA10577"/>
    </row>
    <row r="10578" spans="1:27" x14ac:dyDescent="0.25">
      <c r="A10578"/>
      <c r="AA10578"/>
    </row>
    <row r="10579" spans="1:27" x14ac:dyDescent="0.25">
      <c r="A10579"/>
      <c r="AA10579"/>
    </row>
    <row r="10580" spans="1:27" x14ac:dyDescent="0.25">
      <c r="A10580"/>
      <c r="AA10580"/>
    </row>
    <row r="10581" spans="1:27" x14ac:dyDescent="0.25">
      <c r="A10581"/>
      <c r="AA10581"/>
    </row>
    <row r="10582" spans="1:27" x14ac:dyDescent="0.25">
      <c r="A10582"/>
      <c r="AA10582"/>
    </row>
    <row r="10583" spans="1:27" x14ac:dyDescent="0.25">
      <c r="A10583"/>
      <c r="AA10583"/>
    </row>
    <row r="10584" spans="1:27" x14ac:dyDescent="0.25">
      <c r="A10584"/>
      <c r="AA10584"/>
    </row>
    <row r="10585" spans="1:27" x14ac:dyDescent="0.25">
      <c r="A10585"/>
      <c r="AA10585"/>
    </row>
    <row r="10586" spans="1:27" x14ac:dyDescent="0.25">
      <c r="A10586"/>
      <c r="AA10586"/>
    </row>
    <row r="10587" spans="1:27" x14ac:dyDescent="0.25">
      <c r="A10587"/>
      <c r="AA10587"/>
    </row>
    <row r="10588" spans="1:27" x14ac:dyDescent="0.25">
      <c r="A10588"/>
      <c r="AA10588"/>
    </row>
    <row r="10589" spans="1:27" x14ac:dyDescent="0.25">
      <c r="A10589"/>
      <c r="AA10589"/>
    </row>
    <row r="10590" spans="1:27" x14ac:dyDescent="0.25">
      <c r="A10590"/>
      <c r="AA10590"/>
    </row>
    <row r="10591" spans="1:27" x14ac:dyDescent="0.25">
      <c r="A10591"/>
      <c r="AA10591"/>
    </row>
    <row r="10592" spans="1:27" x14ac:dyDescent="0.25">
      <c r="A10592"/>
      <c r="AA10592"/>
    </row>
    <row r="10593" spans="1:27" x14ac:dyDescent="0.25">
      <c r="A10593"/>
      <c r="AA10593"/>
    </row>
    <row r="10594" spans="1:27" x14ac:dyDescent="0.25">
      <c r="A10594"/>
      <c r="AA10594"/>
    </row>
    <row r="10595" spans="1:27" x14ac:dyDescent="0.25">
      <c r="A10595"/>
      <c r="AA10595"/>
    </row>
    <row r="10596" spans="1:27" x14ac:dyDescent="0.25">
      <c r="A10596"/>
      <c r="AA10596"/>
    </row>
    <row r="10597" spans="1:27" x14ac:dyDescent="0.25">
      <c r="A10597"/>
      <c r="AA10597"/>
    </row>
    <row r="10598" spans="1:27" x14ac:dyDescent="0.25">
      <c r="A10598"/>
      <c r="AA10598"/>
    </row>
    <row r="10599" spans="1:27" x14ac:dyDescent="0.25">
      <c r="A10599"/>
      <c r="AA10599"/>
    </row>
    <row r="10600" spans="1:27" x14ac:dyDescent="0.25">
      <c r="A10600"/>
      <c r="AA10600"/>
    </row>
    <row r="10601" spans="1:27" x14ac:dyDescent="0.25">
      <c r="A10601"/>
      <c r="AA10601"/>
    </row>
    <row r="10602" spans="1:27" x14ac:dyDescent="0.25">
      <c r="A10602"/>
      <c r="AA10602"/>
    </row>
    <row r="10603" spans="1:27" x14ac:dyDescent="0.25">
      <c r="A10603"/>
      <c r="AA10603"/>
    </row>
    <row r="10604" spans="1:27" x14ac:dyDescent="0.25">
      <c r="A10604"/>
      <c r="AA10604"/>
    </row>
    <row r="10605" spans="1:27" x14ac:dyDescent="0.25">
      <c r="A10605"/>
      <c r="AA10605"/>
    </row>
    <row r="10606" spans="1:27" x14ac:dyDescent="0.25">
      <c r="A10606"/>
      <c r="AA10606"/>
    </row>
    <row r="10607" spans="1:27" x14ac:dyDescent="0.25">
      <c r="A10607"/>
      <c r="AA10607"/>
    </row>
    <row r="10608" spans="1:27" x14ac:dyDescent="0.25">
      <c r="A10608"/>
      <c r="AA10608"/>
    </row>
    <row r="10609" spans="1:27" x14ac:dyDescent="0.25">
      <c r="A10609"/>
      <c r="AA10609"/>
    </row>
    <row r="10610" spans="1:27" x14ac:dyDescent="0.25">
      <c r="A10610"/>
      <c r="AA10610"/>
    </row>
    <row r="10611" spans="1:27" x14ac:dyDescent="0.25">
      <c r="A10611"/>
      <c r="AA10611"/>
    </row>
    <row r="10612" spans="1:27" x14ac:dyDescent="0.25">
      <c r="A10612"/>
      <c r="AA10612"/>
    </row>
    <row r="10613" spans="1:27" x14ac:dyDescent="0.25">
      <c r="A10613"/>
      <c r="AA10613"/>
    </row>
    <row r="10614" spans="1:27" x14ac:dyDescent="0.25">
      <c r="A10614"/>
      <c r="AA10614"/>
    </row>
    <row r="10615" spans="1:27" x14ac:dyDescent="0.25">
      <c r="A10615"/>
      <c r="AA10615"/>
    </row>
    <row r="10616" spans="1:27" x14ac:dyDescent="0.25">
      <c r="A10616"/>
      <c r="AA10616"/>
    </row>
    <row r="10617" spans="1:27" x14ac:dyDescent="0.25">
      <c r="A10617"/>
      <c r="AA10617"/>
    </row>
    <row r="10618" spans="1:27" x14ac:dyDescent="0.25">
      <c r="A10618"/>
      <c r="AA10618"/>
    </row>
    <row r="10619" spans="1:27" x14ac:dyDescent="0.25">
      <c r="A10619"/>
      <c r="AA10619"/>
    </row>
    <row r="10620" spans="1:27" x14ac:dyDescent="0.25">
      <c r="A10620"/>
      <c r="AA10620"/>
    </row>
    <row r="10621" spans="1:27" x14ac:dyDescent="0.25">
      <c r="A10621"/>
      <c r="AA10621"/>
    </row>
    <row r="10622" spans="1:27" x14ac:dyDescent="0.25">
      <c r="A10622"/>
      <c r="AA10622"/>
    </row>
    <row r="10623" spans="1:27" x14ac:dyDescent="0.25">
      <c r="A10623"/>
      <c r="AA10623"/>
    </row>
    <row r="10624" spans="1:27" x14ac:dyDescent="0.25">
      <c r="A10624"/>
      <c r="AA10624"/>
    </row>
    <row r="10625" spans="1:27" x14ac:dyDescent="0.25">
      <c r="A10625"/>
      <c r="AA10625"/>
    </row>
    <row r="10626" spans="1:27" x14ac:dyDescent="0.25">
      <c r="A10626"/>
      <c r="AA10626"/>
    </row>
    <row r="10627" spans="1:27" x14ac:dyDescent="0.25">
      <c r="A10627"/>
      <c r="AA10627"/>
    </row>
    <row r="10628" spans="1:27" x14ac:dyDescent="0.25">
      <c r="A10628"/>
      <c r="AA10628"/>
    </row>
    <row r="10629" spans="1:27" x14ac:dyDescent="0.25">
      <c r="A10629"/>
      <c r="AA10629"/>
    </row>
    <row r="10630" spans="1:27" x14ac:dyDescent="0.25">
      <c r="A10630"/>
      <c r="AA10630"/>
    </row>
    <row r="10631" spans="1:27" x14ac:dyDescent="0.25">
      <c r="A10631"/>
      <c r="AA10631"/>
    </row>
    <row r="10632" spans="1:27" x14ac:dyDescent="0.25">
      <c r="A10632"/>
      <c r="AA10632"/>
    </row>
    <row r="10633" spans="1:27" x14ac:dyDescent="0.25">
      <c r="A10633"/>
      <c r="AA10633"/>
    </row>
    <row r="10634" spans="1:27" x14ac:dyDescent="0.25">
      <c r="A10634"/>
      <c r="AA10634"/>
    </row>
    <row r="10635" spans="1:27" x14ac:dyDescent="0.25">
      <c r="A10635"/>
      <c r="AA10635"/>
    </row>
    <row r="10636" spans="1:27" x14ac:dyDescent="0.25">
      <c r="A10636"/>
      <c r="AA10636"/>
    </row>
    <row r="10637" spans="1:27" x14ac:dyDescent="0.25">
      <c r="A10637"/>
      <c r="AA10637"/>
    </row>
    <row r="10638" spans="1:27" x14ac:dyDescent="0.25">
      <c r="A10638"/>
      <c r="AA10638"/>
    </row>
    <row r="10639" spans="1:27" x14ac:dyDescent="0.25">
      <c r="A10639"/>
      <c r="AA10639"/>
    </row>
    <row r="10640" spans="1:27" x14ac:dyDescent="0.25">
      <c r="A10640"/>
      <c r="AA10640"/>
    </row>
    <row r="10641" spans="1:27" x14ac:dyDescent="0.25">
      <c r="A10641"/>
      <c r="AA10641"/>
    </row>
    <row r="10642" spans="1:27" x14ac:dyDescent="0.25">
      <c r="A10642"/>
      <c r="AA10642"/>
    </row>
    <row r="10643" spans="1:27" x14ac:dyDescent="0.25">
      <c r="A10643"/>
      <c r="AA10643"/>
    </row>
    <row r="10644" spans="1:27" x14ac:dyDescent="0.25">
      <c r="A10644"/>
      <c r="AA10644"/>
    </row>
    <row r="10645" spans="1:27" x14ac:dyDescent="0.25">
      <c r="A10645"/>
      <c r="AA10645"/>
    </row>
    <row r="10646" spans="1:27" x14ac:dyDescent="0.25">
      <c r="A10646"/>
      <c r="AA10646"/>
    </row>
    <row r="10647" spans="1:27" x14ac:dyDescent="0.25">
      <c r="A10647"/>
      <c r="AA10647"/>
    </row>
    <row r="10648" spans="1:27" x14ac:dyDescent="0.25">
      <c r="A10648"/>
      <c r="AA10648"/>
    </row>
    <row r="10649" spans="1:27" x14ac:dyDescent="0.25">
      <c r="A10649"/>
      <c r="AA10649"/>
    </row>
    <row r="10650" spans="1:27" x14ac:dyDescent="0.25">
      <c r="A10650"/>
      <c r="AA10650"/>
    </row>
    <row r="10651" spans="1:27" x14ac:dyDescent="0.25">
      <c r="A10651"/>
      <c r="AA10651"/>
    </row>
    <row r="10652" spans="1:27" x14ac:dyDescent="0.25">
      <c r="A10652"/>
      <c r="AA10652"/>
    </row>
    <row r="10653" spans="1:27" x14ac:dyDescent="0.25">
      <c r="A10653"/>
      <c r="AA10653"/>
    </row>
    <row r="10654" spans="1:27" x14ac:dyDescent="0.25">
      <c r="A10654"/>
      <c r="AA10654"/>
    </row>
    <row r="10655" spans="1:27" x14ac:dyDescent="0.25">
      <c r="A10655"/>
      <c r="AA10655"/>
    </row>
    <row r="10656" spans="1:27" x14ac:dyDescent="0.25">
      <c r="A10656"/>
      <c r="AA10656"/>
    </row>
    <row r="10657" spans="1:27" x14ac:dyDescent="0.25">
      <c r="A10657"/>
      <c r="AA10657"/>
    </row>
    <row r="10658" spans="1:27" x14ac:dyDescent="0.25">
      <c r="A10658"/>
      <c r="AA10658"/>
    </row>
    <row r="10659" spans="1:27" x14ac:dyDescent="0.25">
      <c r="A10659"/>
      <c r="AA10659"/>
    </row>
    <row r="10660" spans="1:27" x14ac:dyDescent="0.25">
      <c r="A10660"/>
      <c r="AA10660"/>
    </row>
    <row r="10661" spans="1:27" x14ac:dyDescent="0.25">
      <c r="A10661"/>
      <c r="AA10661"/>
    </row>
    <row r="10662" spans="1:27" x14ac:dyDescent="0.25">
      <c r="A10662"/>
      <c r="AA10662"/>
    </row>
    <row r="10663" spans="1:27" x14ac:dyDescent="0.25">
      <c r="A10663"/>
      <c r="AA10663"/>
    </row>
    <row r="10664" spans="1:27" x14ac:dyDescent="0.25">
      <c r="A10664"/>
      <c r="AA10664"/>
    </row>
    <row r="10665" spans="1:27" x14ac:dyDescent="0.25">
      <c r="A10665"/>
      <c r="AA10665"/>
    </row>
    <row r="10666" spans="1:27" x14ac:dyDescent="0.25">
      <c r="A10666"/>
      <c r="AA10666"/>
    </row>
    <row r="10667" spans="1:27" x14ac:dyDescent="0.25">
      <c r="A10667"/>
      <c r="AA10667"/>
    </row>
    <row r="10668" spans="1:27" x14ac:dyDescent="0.25">
      <c r="A10668"/>
      <c r="AA10668"/>
    </row>
    <row r="10669" spans="1:27" x14ac:dyDescent="0.25">
      <c r="A10669"/>
      <c r="AA10669"/>
    </row>
    <row r="10670" spans="1:27" x14ac:dyDescent="0.25">
      <c r="A10670"/>
      <c r="AA10670"/>
    </row>
    <row r="10671" spans="1:27" x14ac:dyDescent="0.25">
      <c r="A10671"/>
      <c r="AA10671"/>
    </row>
    <row r="10672" spans="1:27" x14ac:dyDescent="0.25">
      <c r="A10672"/>
      <c r="AA10672"/>
    </row>
    <row r="10673" spans="1:27" x14ac:dyDescent="0.25">
      <c r="A10673"/>
      <c r="AA10673"/>
    </row>
    <row r="10674" spans="1:27" x14ac:dyDescent="0.25">
      <c r="A10674"/>
      <c r="AA10674"/>
    </row>
    <row r="10675" spans="1:27" x14ac:dyDescent="0.25">
      <c r="A10675"/>
      <c r="AA10675"/>
    </row>
    <row r="10676" spans="1:27" x14ac:dyDescent="0.25">
      <c r="A10676"/>
      <c r="AA10676"/>
    </row>
    <row r="10677" spans="1:27" x14ac:dyDescent="0.25">
      <c r="A10677"/>
      <c r="AA10677"/>
    </row>
    <row r="10678" spans="1:27" x14ac:dyDescent="0.25">
      <c r="A10678"/>
      <c r="AA10678"/>
    </row>
    <row r="10679" spans="1:27" x14ac:dyDescent="0.25">
      <c r="A10679"/>
      <c r="AA10679"/>
    </row>
    <row r="10680" spans="1:27" x14ac:dyDescent="0.25">
      <c r="A10680"/>
      <c r="AA10680"/>
    </row>
    <row r="10681" spans="1:27" x14ac:dyDescent="0.25">
      <c r="A10681"/>
      <c r="AA10681"/>
    </row>
    <row r="10682" spans="1:27" x14ac:dyDescent="0.25">
      <c r="A10682"/>
      <c r="AA10682"/>
    </row>
    <row r="10683" spans="1:27" x14ac:dyDescent="0.25">
      <c r="A10683"/>
      <c r="AA10683"/>
    </row>
    <row r="10684" spans="1:27" x14ac:dyDescent="0.25">
      <c r="A10684"/>
      <c r="AA10684"/>
    </row>
    <row r="10685" spans="1:27" x14ac:dyDescent="0.25">
      <c r="A10685"/>
      <c r="AA10685"/>
    </row>
    <row r="10686" spans="1:27" x14ac:dyDescent="0.25">
      <c r="A10686"/>
      <c r="AA10686"/>
    </row>
    <row r="10687" spans="1:27" x14ac:dyDescent="0.25">
      <c r="A10687"/>
      <c r="AA10687"/>
    </row>
    <row r="10688" spans="1:27" x14ac:dyDescent="0.25">
      <c r="A10688"/>
      <c r="AA10688"/>
    </row>
    <row r="10689" spans="1:27" x14ac:dyDescent="0.25">
      <c r="A10689"/>
      <c r="AA10689"/>
    </row>
    <row r="10690" spans="1:27" x14ac:dyDescent="0.25">
      <c r="A10690"/>
      <c r="AA10690"/>
    </row>
    <row r="10691" spans="1:27" x14ac:dyDescent="0.25">
      <c r="A10691"/>
      <c r="AA10691"/>
    </row>
    <row r="10692" spans="1:27" x14ac:dyDescent="0.25">
      <c r="A10692"/>
      <c r="AA10692"/>
    </row>
    <row r="10693" spans="1:27" x14ac:dyDescent="0.25">
      <c r="A10693"/>
      <c r="AA10693"/>
    </row>
    <row r="10694" spans="1:27" x14ac:dyDescent="0.25">
      <c r="A10694"/>
      <c r="AA10694"/>
    </row>
    <row r="10695" spans="1:27" x14ac:dyDescent="0.25">
      <c r="A10695"/>
      <c r="AA10695"/>
    </row>
    <row r="10696" spans="1:27" x14ac:dyDescent="0.25">
      <c r="A10696"/>
      <c r="AA10696"/>
    </row>
    <row r="10697" spans="1:27" x14ac:dyDescent="0.25">
      <c r="A10697"/>
      <c r="AA10697"/>
    </row>
    <row r="10698" spans="1:27" x14ac:dyDescent="0.25">
      <c r="A10698"/>
      <c r="AA10698"/>
    </row>
    <row r="10699" spans="1:27" x14ac:dyDescent="0.25">
      <c r="A10699"/>
      <c r="AA10699"/>
    </row>
    <row r="10700" spans="1:27" x14ac:dyDescent="0.25">
      <c r="A10700"/>
      <c r="AA10700"/>
    </row>
    <row r="10701" spans="1:27" x14ac:dyDescent="0.25">
      <c r="A10701"/>
      <c r="AA10701"/>
    </row>
    <row r="10702" spans="1:27" x14ac:dyDescent="0.25">
      <c r="A10702"/>
      <c r="AA10702"/>
    </row>
    <row r="10703" spans="1:27" x14ac:dyDescent="0.25">
      <c r="A10703"/>
      <c r="AA10703"/>
    </row>
    <row r="10704" spans="1:27" x14ac:dyDescent="0.25">
      <c r="A10704"/>
      <c r="AA10704"/>
    </row>
    <row r="10705" spans="1:27" x14ac:dyDescent="0.25">
      <c r="A10705"/>
      <c r="AA10705"/>
    </row>
    <row r="10706" spans="1:27" x14ac:dyDescent="0.25">
      <c r="A10706"/>
      <c r="AA10706"/>
    </row>
    <row r="10707" spans="1:27" x14ac:dyDescent="0.25">
      <c r="A10707"/>
      <c r="AA10707"/>
    </row>
    <row r="10708" spans="1:27" x14ac:dyDescent="0.25">
      <c r="A10708"/>
      <c r="AA10708"/>
    </row>
    <row r="10709" spans="1:27" x14ac:dyDescent="0.25">
      <c r="A10709"/>
      <c r="AA10709"/>
    </row>
    <row r="10710" spans="1:27" x14ac:dyDescent="0.25">
      <c r="A10710"/>
      <c r="AA10710"/>
    </row>
    <row r="10711" spans="1:27" x14ac:dyDescent="0.25">
      <c r="A10711"/>
      <c r="AA10711"/>
    </row>
    <row r="10712" spans="1:27" x14ac:dyDescent="0.25">
      <c r="A10712"/>
      <c r="AA10712"/>
    </row>
    <row r="10713" spans="1:27" x14ac:dyDescent="0.25">
      <c r="A10713"/>
      <c r="AA10713"/>
    </row>
    <row r="10714" spans="1:27" x14ac:dyDescent="0.25">
      <c r="A10714"/>
      <c r="AA10714"/>
    </row>
    <row r="10715" spans="1:27" x14ac:dyDescent="0.25">
      <c r="A10715"/>
      <c r="AA10715"/>
    </row>
    <row r="10716" spans="1:27" x14ac:dyDescent="0.25">
      <c r="A10716"/>
      <c r="AA10716"/>
    </row>
    <row r="10717" spans="1:27" x14ac:dyDescent="0.25">
      <c r="A10717"/>
      <c r="AA10717"/>
    </row>
    <row r="10718" spans="1:27" x14ac:dyDescent="0.25">
      <c r="A10718"/>
      <c r="AA10718"/>
    </row>
    <row r="10719" spans="1:27" x14ac:dyDescent="0.25">
      <c r="A10719"/>
      <c r="AA10719"/>
    </row>
    <row r="10720" spans="1:27" x14ac:dyDescent="0.25">
      <c r="A10720"/>
      <c r="AA10720"/>
    </row>
    <row r="10721" spans="1:27" x14ac:dyDescent="0.25">
      <c r="A10721"/>
      <c r="AA10721"/>
    </row>
    <row r="10722" spans="1:27" x14ac:dyDescent="0.25">
      <c r="A10722"/>
      <c r="AA10722"/>
    </row>
    <row r="10723" spans="1:27" x14ac:dyDescent="0.25">
      <c r="A10723"/>
      <c r="AA10723"/>
    </row>
    <row r="10724" spans="1:27" x14ac:dyDescent="0.25">
      <c r="A10724"/>
      <c r="AA10724"/>
    </row>
    <row r="10725" spans="1:27" x14ac:dyDescent="0.25">
      <c r="A10725"/>
      <c r="AA10725"/>
    </row>
    <row r="10726" spans="1:27" x14ac:dyDescent="0.25">
      <c r="A10726"/>
      <c r="AA10726"/>
    </row>
    <row r="10727" spans="1:27" x14ac:dyDescent="0.25">
      <c r="A10727"/>
      <c r="AA10727"/>
    </row>
    <row r="10728" spans="1:27" x14ac:dyDescent="0.25">
      <c r="A10728"/>
      <c r="AA10728"/>
    </row>
    <row r="10729" spans="1:27" x14ac:dyDescent="0.25">
      <c r="A10729"/>
      <c r="AA10729"/>
    </row>
    <row r="10730" spans="1:27" x14ac:dyDescent="0.25">
      <c r="A10730"/>
      <c r="AA10730"/>
    </row>
    <row r="10731" spans="1:27" x14ac:dyDescent="0.25">
      <c r="A10731"/>
      <c r="AA10731"/>
    </row>
    <row r="10732" spans="1:27" x14ac:dyDescent="0.25">
      <c r="A10732"/>
      <c r="AA10732"/>
    </row>
    <row r="10733" spans="1:27" x14ac:dyDescent="0.25">
      <c r="A10733"/>
      <c r="AA10733"/>
    </row>
    <row r="10734" spans="1:27" x14ac:dyDescent="0.25">
      <c r="A10734"/>
      <c r="AA10734"/>
    </row>
    <row r="10735" spans="1:27" x14ac:dyDescent="0.25">
      <c r="A10735"/>
      <c r="AA10735"/>
    </row>
    <row r="10736" spans="1:27" x14ac:dyDescent="0.25">
      <c r="A10736"/>
      <c r="AA10736"/>
    </row>
    <row r="10737" spans="1:27" x14ac:dyDescent="0.25">
      <c r="A10737"/>
      <c r="AA10737"/>
    </row>
    <row r="10738" spans="1:27" x14ac:dyDescent="0.25">
      <c r="A10738"/>
      <c r="AA10738"/>
    </row>
    <row r="10739" spans="1:27" x14ac:dyDescent="0.25">
      <c r="A10739"/>
      <c r="AA10739"/>
    </row>
    <row r="10740" spans="1:27" x14ac:dyDescent="0.25">
      <c r="A10740"/>
      <c r="AA10740"/>
    </row>
    <row r="10741" spans="1:27" x14ac:dyDescent="0.25">
      <c r="A10741"/>
      <c r="AA10741"/>
    </row>
    <row r="10742" spans="1:27" x14ac:dyDescent="0.25">
      <c r="A10742"/>
      <c r="AA10742"/>
    </row>
    <row r="10743" spans="1:27" x14ac:dyDescent="0.25">
      <c r="A10743"/>
      <c r="AA10743"/>
    </row>
    <row r="10744" spans="1:27" x14ac:dyDescent="0.25">
      <c r="A10744"/>
      <c r="AA10744"/>
    </row>
    <row r="10745" spans="1:27" x14ac:dyDescent="0.25">
      <c r="A10745"/>
      <c r="AA10745"/>
    </row>
    <row r="10746" spans="1:27" x14ac:dyDescent="0.25">
      <c r="A10746"/>
      <c r="AA10746"/>
    </row>
    <row r="10747" spans="1:27" x14ac:dyDescent="0.25">
      <c r="A10747"/>
      <c r="AA10747"/>
    </row>
    <row r="10748" spans="1:27" x14ac:dyDescent="0.25">
      <c r="A10748"/>
      <c r="AA10748"/>
    </row>
    <row r="10749" spans="1:27" x14ac:dyDescent="0.25">
      <c r="A10749"/>
      <c r="AA10749"/>
    </row>
    <row r="10750" spans="1:27" x14ac:dyDescent="0.25">
      <c r="A10750"/>
      <c r="AA10750"/>
    </row>
    <row r="10751" spans="1:27" x14ac:dyDescent="0.25">
      <c r="A10751"/>
      <c r="AA10751"/>
    </row>
    <row r="10752" spans="1:27" x14ac:dyDescent="0.25">
      <c r="A10752"/>
      <c r="AA10752"/>
    </row>
    <row r="10753" spans="1:27" x14ac:dyDescent="0.25">
      <c r="A10753"/>
      <c r="AA10753"/>
    </row>
    <row r="10754" spans="1:27" x14ac:dyDescent="0.25">
      <c r="A10754"/>
      <c r="AA10754"/>
    </row>
    <row r="10755" spans="1:27" x14ac:dyDescent="0.25">
      <c r="A10755"/>
      <c r="AA10755"/>
    </row>
    <row r="10756" spans="1:27" x14ac:dyDescent="0.25">
      <c r="A10756"/>
      <c r="AA10756"/>
    </row>
    <row r="10757" spans="1:27" x14ac:dyDescent="0.25">
      <c r="A10757"/>
      <c r="AA10757"/>
    </row>
    <row r="10758" spans="1:27" x14ac:dyDescent="0.25">
      <c r="A10758"/>
      <c r="AA10758"/>
    </row>
    <row r="10759" spans="1:27" x14ac:dyDescent="0.25">
      <c r="A10759"/>
      <c r="AA10759"/>
    </row>
    <row r="10760" spans="1:27" x14ac:dyDescent="0.25">
      <c r="A10760"/>
      <c r="AA10760"/>
    </row>
    <row r="10761" spans="1:27" x14ac:dyDescent="0.25">
      <c r="A10761"/>
      <c r="AA10761"/>
    </row>
    <row r="10762" spans="1:27" x14ac:dyDescent="0.25">
      <c r="A10762"/>
      <c r="AA10762"/>
    </row>
    <row r="10763" spans="1:27" x14ac:dyDescent="0.25">
      <c r="A10763"/>
      <c r="AA10763"/>
    </row>
    <row r="10764" spans="1:27" x14ac:dyDescent="0.25">
      <c r="A10764"/>
      <c r="AA10764"/>
    </row>
    <row r="10765" spans="1:27" x14ac:dyDescent="0.25">
      <c r="A10765"/>
      <c r="AA10765"/>
    </row>
    <row r="10766" spans="1:27" x14ac:dyDescent="0.25">
      <c r="A10766"/>
      <c r="AA10766"/>
    </row>
    <row r="10767" spans="1:27" x14ac:dyDescent="0.25">
      <c r="A10767"/>
      <c r="AA10767"/>
    </row>
    <row r="10768" spans="1:27" x14ac:dyDescent="0.25">
      <c r="A10768"/>
      <c r="AA10768"/>
    </row>
    <row r="10769" spans="1:27" x14ac:dyDescent="0.25">
      <c r="A10769"/>
      <c r="AA10769"/>
    </row>
    <row r="10770" spans="1:27" x14ac:dyDescent="0.25">
      <c r="A10770"/>
      <c r="AA10770"/>
    </row>
    <row r="10771" spans="1:27" x14ac:dyDescent="0.25">
      <c r="A10771"/>
      <c r="AA10771"/>
    </row>
    <row r="10772" spans="1:27" x14ac:dyDescent="0.25">
      <c r="A10772"/>
      <c r="AA10772"/>
    </row>
    <row r="10773" spans="1:27" x14ac:dyDescent="0.25">
      <c r="A10773"/>
      <c r="AA10773"/>
    </row>
    <row r="10774" spans="1:27" x14ac:dyDescent="0.25">
      <c r="A10774"/>
      <c r="AA10774"/>
    </row>
    <row r="10775" spans="1:27" x14ac:dyDescent="0.25">
      <c r="A10775"/>
      <c r="AA10775"/>
    </row>
    <row r="10776" spans="1:27" x14ac:dyDescent="0.25">
      <c r="A10776"/>
      <c r="AA10776"/>
    </row>
    <row r="10777" spans="1:27" x14ac:dyDescent="0.25">
      <c r="A10777"/>
      <c r="AA10777"/>
    </row>
    <row r="10778" spans="1:27" x14ac:dyDescent="0.25">
      <c r="A10778"/>
      <c r="AA10778"/>
    </row>
    <row r="10779" spans="1:27" x14ac:dyDescent="0.25">
      <c r="A10779"/>
      <c r="AA10779"/>
    </row>
    <row r="10780" spans="1:27" x14ac:dyDescent="0.25">
      <c r="A10780"/>
      <c r="AA10780"/>
    </row>
    <row r="10781" spans="1:27" x14ac:dyDescent="0.25">
      <c r="A10781"/>
      <c r="AA10781"/>
    </row>
    <row r="10782" spans="1:27" x14ac:dyDescent="0.25">
      <c r="A10782"/>
      <c r="AA10782"/>
    </row>
    <row r="10783" spans="1:27" x14ac:dyDescent="0.25">
      <c r="A10783"/>
      <c r="AA10783"/>
    </row>
    <row r="10784" spans="1:27" x14ac:dyDescent="0.25">
      <c r="A10784"/>
      <c r="AA10784"/>
    </row>
    <row r="10785" spans="1:27" x14ac:dyDescent="0.25">
      <c r="A10785"/>
      <c r="AA10785"/>
    </row>
    <row r="10786" spans="1:27" x14ac:dyDescent="0.25">
      <c r="A10786"/>
      <c r="AA10786"/>
    </row>
    <row r="10787" spans="1:27" x14ac:dyDescent="0.25">
      <c r="A10787"/>
      <c r="AA10787"/>
    </row>
    <row r="10788" spans="1:27" x14ac:dyDescent="0.25">
      <c r="A10788"/>
      <c r="AA10788"/>
    </row>
    <row r="10789" spans="1:27" x14ac:dyDescent="0.25">
      <c r="A10789"/>
      <c r="AA10789"/>
    </row>
    <row r="10790" spans="1:27" x14ac:dyDescent="0.25">
      <c r="A10790"/>
      <c r="AA10790"/>
    </row>
    <row r="10791" spans="1:27" x14ac:dyDescent="0.25">
      <c r="A10791"/>
      <c r="AA10791"/>
    </row>
    <row r="10792" spans="1:27" x14ac:dyDescent="0.25">
      <c r="A10792"/>
      <c r="AA10792"/>
    </row>
    <row r="10793" spans="1:27" x14ac:dyDescent="0.25">
      <c r="A10793"/>
      <c r="AA10793"/>
    </row>
    <row r="10794" spans="1:27" x14ac:dyDescent="0.25">
      <c r="A10794"/>
      <c r="AA10794"/>
    </row>
    <row r="10795" spans="1:27" x14ac:dyDescent="0.25">
      <c r="A10795"/>
      <c r="AA10795"/>
    </row>
    <row r="10796" spans="1:27" x14ac:dyDescent="0.25">
      <c r="A10796"/>
      <c r="AA10796"/>
    </row>
    <row r="10797" spans="1:27" x14ac:dyDescent="0.25">
      <c r="A10797"/>
      <c r="AA10797"/>
    </row>
    <row r="10798" spans="1:27" x14ac:dyDescent="0.25">
      <c r="A10798"/>
      <c r="AA10798"/>
    </row>
    <row r="10799" spans="1:27" x14ac:dyDescent="0.25">
      <c r="A10799"/>
      <c r="AA10799"/>
    </row>
    <row r="10800" spans="1:27" x14ac:dyDescent="0.25">
      <c r="A10800"/>
      <c r="AA10800"/>
    </row>
    <row r="10801" spans="1:27" x14ac:dyDescent="0.25">
      <c r="A10801"/>
      <c r="AA10801"/>
    </row>
    <row r="10802" spans="1:27" x14ac:dyDescent="0.25">
      <c r="A10802"/>
      <c r="AA10802"/>
    </row>
    <row r="10803" spans="1:27" x14ac:dyDescent="0.25">
      <c r="A10803"/>
      <c r="AA10803"/>
    </row>
    <row r="10804" spans="1:27" x14ac:dyDescent="0.25">
      <c r="A10804"/>
      <c r="AA10804"/>
    </row>
    <row r="10805" spans="1:27" x14ac:dyDescent="0.25">
      <c r="A10805"/>
      <c r="AA10805"/>
    </row>
    <row r="10806" spans="1:27" x14ac:dyDescent="0.25">
      <c r="A10806"/>
      <c r="AA10806"/>
    </row>
    <row r="10807" spans="1:27" x14ac:dyDescent="0.25">
      <c r="A10807"/>
      <c r="AA10807"/>
    </row>
    <row r="10808" spans="1:27" x14ac:dyDescent="0.25">
      <c r="A10808"/>
      <c r="AA10808"/>
    </row>
    <row r="10809" spans="1:27" x14ac:dyDescent="0.25">
      <c r="A10809"/>
      <c r="AA10809"/>
    </row>
    <row r="10810" spans="1:27" x14ac:dyDescent="0.25">
      <c r="A10810"/>
      <c r="AA10810"/>
    </row>
    <row r="10811" spans="1:27" x14ac:dyDescent="0.25">
      <c r="A10811"/>
      <c r="AA10811"/>
    </row>
    <row r="10812" spans="1:27" x14ac:dyDescent="0.25">
      <c r="A10812"/>
      <c r="AA10812"/>
    </row>
    <row r="10813" spans="1:27" x14ac:dyDescent="0.25">
      <c r="A10813"/>
      <c r="AA10813"/>
    </row>
    <row r="10814" spans="1:27" x14ac:dyDescent="0.25">
      <c r="A10814"/>
      <c r="AA10814"/>
    </row>
    <row r="10815" spans="1:27" x14ac:dyDescent="0.25">
      <c r="A10815"/>
      <c r="AA10815"/>
    </row>
    <row r="10816" spans="1:27" x14ac:dyDescent="0.25">
      <c r="A10816"/>
      <c r="AA10816"/>
    </row>
    <row r="10817" spans="1:27" x14ac:dyDescent="0.25">
      <c r="A10817"/>
      <c r="AA10817"/>
    </row>
    <row r="10818" spans="1:27" x14ac:dyDescent="0.25">
      <c r="A10818"/>
      <c r="AA10818"/>
    </row>
    <row r="10819" spans="1:27" x14ac:dyDescent="0.25">
      <c r="A10819"/>
      <c r="AA10819"/>
    </row>
    <row r="10820" spans="1:27" x14ac:dyDescent="0.25">
      <c r="A10820"/>
      <c r="AA10820"/>
    </row>
    <row r="10821" spans="1:27" x14ac:dyDescent="0.25">
      <c r="A10821"/>
      <c r="AA10821"/>
    </row>
    <row r="10822" spans="1:27" x14ac:dyDescent="0.25">
      <c r="A10822"/>
      <c r="AA10822"/>
    </row>
    <row r="10823" spans="1:27" x14ac:dyDescent="0.25">
      <c r="A10823"/>
      <c r="AA10823"/>
    </row>
    <row r="10824" spans="1:27" x14ac:dyDescent="0.25">
      <c r="A10824"/>
      <c r="AA10824"/>
    </row>
    <row r="10825" spans="1:27" x14ac:dyDescent="0.25">
      <c r="A10825"/>
      <c r="AA10825"/>
    </row>
    <row r="10826" spans="1:27" x14ac:dyDescent="0.25">
      <c r="A10826"/>
      <c r="AA10826"/>
    </row>
    <row r="10827" spans="1:27" x14ac:dyDescent="0.25">
      <c r="A10827"/>
      <c r="AA10827"/>
    </row>
    <row r="10828" spans="1:27" x14ac:dyDescent="0.25">
      <c r="A10828"/>
      <c r="AA10828"/>
    </row>
    <row r="10829" spans="1:27" x14ac:dyDescent="0.25">
      <c r="A10829"/>
      <c r="AA10829"/>
    </row>
    <row r="10830" spans="1:27" x14ac:dyDescent="0.25">
      <c r="A10830"/>
      <c r="AA10830"/>
    </row>
    <row r="10831" spans="1:27" x14ac:dyDescent="0.25">
      <c r="A10831"/>
      <c r="AA10831"/>
    </row>
    <row r="10832" spans="1:27" x14ac:dyDescent="0.25">
      <c r="A10832"/>
      <c r="AA10832"/>
    </row>
    <row r="10833" spans="1:27" x14ac:dyDescent="0.25">
      <c r="A10833"/>
      <c r="AA10833"/>
    </row>
    <row r="10834" spans="1:27" x14ac:dyDescent="0.25">
      <c r="A10834"/>
      <c r="AA10834"/>
    </row>
    <row r="10835" spans="1:27" x14ac:dyDescent="0.25">
      <c r="A10835"/>
      <c r="AA10835"/>
    </row>
    <row r="10836" spans="1:27" x14ac:dyDescent="0.25">
      <c r="A10836"/>
      <c r="AA10836"/>
    </row>
    <row r="10837" spans="1:27" x14ac:dyDescent="0.25">
      <c r="A10837"/>
      <c r="AA10837"/>
    </row>
    <row r="10838" spans="1:27" x14ac:dyDescent="0.25">
      <c r="A10838"/>
      <c r="AA10838"/>
    </row>
    <row r="10839" spans="1:27" x14ac:dyDescent="0.25">
      <c r="A10839"/>
      <c r="AA10839"/>
    </row>
    <row r="10840" spans="1:27" x14ac:dyDescent="0.25">
      <c r="A10840"/>
      <c r="AA10840"/>
    </row>
    <row r="10841" spans="1:27" x14ac:dyDescent="0.25">
      <c r="A10841"/>
      <c r="AA10841"/>
    </row>
    <row r="10842" spans="1:27" x14ac:dyDescent="0.25">
      <c r="A10842"/>
      <c r="AA10842"/>
    </row>
    <row r="10843" spans="1:27" x14ac:dyDescent="0.25">
      <c r="A10843"/>
      <c r="AA10843"/>
    </row>
    <row r="10844" spans="1:27" x14ac:dyDescent="0.25">
      <c r="A10844"/>
      <c r="AA10844"/>
    </row>
    <row r="10845" spans="1:27" x14ac:dyDescent="0.25">
      <c r="A10845"/>
      <c r="AA10845"/>
    </row>
    <row r="10846" spans="1:27" x14ac:dyDescent="0.25">
      <c r="A10846"/>
      <c r="AA10846"/>
    </row>
    <row r="10847" spans="1:27" x14ac:dyDescent="0.25">
      <c r="A10847"/>
      <c r="AA10847"/>
    </row>
    <row r="10848" spans="1:27" x14ac:dyDescent="0.25">
      <c r="A10848"/>
      <c r="AA10848"/>
    </row>
    <row r="10849" spans="1:27" x14ac:dyDescent="0.25">
      <c r="A10849"/>
      <c r="AA10849"/>
    </row>
    <row r="10850" spans="1:27" x14ac:dyDescent="0.25">
      <c r="A10850"/>
      <c r="AA10850"/>
    </row>
    <row r="10851" spans="1:27" x14ac:dyDescent="0.25">
      <c r="A10851"/>
      <c r="AA10851"/>
    </row>
    <row r="10852" spans="1:27" x14ac:dyDescent="0.25">
      <c r="A10852"/>
      <c r="AA10852"/>
    </row>
    <row r="10853" spans="1:27" x14ac:dyDescent="0.25">
      <c r="A10853"/>
      <c r="AA10853"/>
    </row>
    <row r="10854" spans="1:27" x14ac:dyDescent="0.25">
      <c r="A10854"/>
      <c r="AA10854"/>
    </row>
    <row r="10855" spans="1:27" x14ac:dyDescent="0.25">
      <c r="A10855"/>
      <c r="AA10855"/>
    </row>
    <row r="10856" spans="1:27" x14ac:dyDescent="0.25">
      <c r="A10856"/>
      <c r="AA10856"/>
    </row>
    <row r="10857" spans="1:27" x14ac:dyDescent="0.25">
      <c r="A10857"/>
      <c r="AA10857"/>
    </row>
    <row r="10858" spans="1:27" x14ac:dyDescent="0.25">
      <c r="A10858"/>
      <c r="AA10858"/>
    </row>
    <row r="10859" spans="1:27" x14ac:dyDescent="0.25">
      <c r="A10859"/>
      <c r="AA10859"/>
    </row>
    <row r="10860" spans="1:27" x14ac:dyDescent="0.25">
      <c r="A10860"/>
      <c r="AA10860"/>
    </row>
    <row r="10861" spans="1:27" x14ac:dyDescent="0.25">
      <c r="A10861"/>
      <c r="AA10861"/>
    </row>
    <row r="10862" spans="1:27" x14ac:dyDescent="0.25">
      <c r="A10862"/>
      <c r="AA10862"/>
    </row>
    <row r="10863" spans="1:27" x14ac:dyDescent="0.25">
      <c r="A10863"/>
      <c r="AA10863"/>
    </row>
    <row r="10864" spans="1:27" x14ac:dyDescent="0.25">
      <c r="A10864"/>
      <c r="AA10864"/>
    </row>
    <row r="10865" spans="1:27" x14ac:dyDescent="0.25">
      <c r="A10865"/>
      <c r="AA10865"/>
    </row>
    <row r="10866" spans="1:27" x14ac:dyDescent="0.25">
      <c r="A10866"/>
      <c r="AA10866"/>
    </row>
    <row r="10867" spans="1:27" x14ac:dyDescent="0.25">
      <c r="A10867"/>
      <c r="AA10867"/>
    </row>
    <row r="10868" spans="1:27" x14ac:dyDescent="0.25">
      <c r="A10868"/>
      <c r="AA10868"/>
    </row>
    <row r="10869" spans="1:27" x14ac:dyDescent="0.25">
      <c r="A10869"/>
      <c r="AA10869"/>
    </row>
    <row r="10870" spans="1:27" x14ac:dyDescent="0.25">
      <c r="A10870"/>
      <c r="AA10870"/>
    </row>
    <row r="10871" spans="1:27" x14ac:dyDescent="0.25">
      <c r="A10871"/>
      <c r="AA10871"/>
    </row>
    <row r="10872" spans="1:27" x14ac:dyDescent="0.25">
      <c r="A10872"/>
      <c r="AA10872"/>
    </row>
    <row r="10873" spans="1:27" x14ac:dyDescent="0.25">
      <c r="A10873"/>
      <c r="AA10873"/>
    </row>
    <row r="10874" spans="1:27" x14ac:dyDescent="0.25">
      <c r="A10874"/>
      <c r="AA10874"/>
    </row>
    <row r="10875" spans="1:27" x14ac:dyDescent="0.25">
      <c r="A10875"/>
      <c r="AA10875"/>
    </row>
    <row r="10876" spans="1:27" x14ac:dyDescent="0.25">
      <c r="A10876"/>
      <c r="AA10876"/>
    </row>
    <row r="10877" spans="1:27" x14ac:dyDescent="0.25">
      <c r="A10877"/>
      <c r="AA10877"/>
    </row>
    <row r="10878" spans="1:27" x14ac:dyDescent="0.25">
      <c r="A10878"/>
      <c r="AA10878"/>
    </row>
    <row r="10879" spans="1:27" x14ac:dyDescent="0.25">
      <c r="A10879"/>
      <c r="AA10879"/>
    </row>
    <row r="10880" spans="1:27" x14ac:dyDescent="0.25">
      <c r="A10880"/>
      <c r="AA10880"/>
    </row>
    <row r="10881" spans="1:27" x14ac:dyDescent="0.25">
      <c r="A10881"/>
      <c r="AA10881"/>
    </row>
    <row r="10882" spans="1:27" x14ac:dyDescent="0.25">
      <c r="A10882"/>
      <c r="AA10882"/>
    </row>
    <row r="10883" spans="1:27" x14ac:dyDescent="0.25">
      <c r="A10883"/>
      <c r="AA10883"/>
    </row>
    <row r="10884" spans="1:27" x14ac:dyDescent="0.25">
      <c r="A10884"/>
      <c r="AA10884"/>
    </row>
    <row r="10885" spans="1:27" x14ac:dyDescent="0.25">
      <c r="A10885"/>
      <c r="AA10885"/>
    </row>
    <row r="10886" spans="1:27" x14ac:dyDescent="0.25">
      <c r="A10886"/>
      <c r="AA10886"/>
    </row>
    <row r="10887" spans="1:27" x14ac:dyDescent="0.25">
      <c r="A10887"/>
      <c r="AA10887"/>
    </row>
    <row r="10888" spans="1:27" x14ac:dyDescent="0.25">
      <c r="A10888"/>
      <c r="AA10888"/>
    </row>
    <row r="10889" spans="1:27" x14ac:dyDescent="0.25">
      <c r="A10889"/>
      <c r="AA10889"/>
    </row>
    <row r="10890" spans="1:27" x14ac:dyDescent="0.25">
      <c r="A10890"/>
      <c r="AA10890"/>
    </row>
    <row r="10891" spans="1:27" x14ac:dyDescent="0.25">
      <c r="A10891"/>
      <c r="AA10891"/>
    </row>
    <row r="10892" spans="1:27" x14ac:dyDescent="0.25">
      <c r="A10892"/>
      <c r="AA10892"/>
    </row>
    <row r="10893" spans="1:27" x14ac:dyDescent="0.25">
      <c r="A10893"/>
      <c r="AA10893"/>
    </row>
    <row r="10894" spans="1:27" x14ac:dyDescent="0.25">
      <c r="A10894"/>
      <c r="AA10894"/>
    </row>
    <row r="10895" spans="1:27" x14ac:dyDescent="0.25">
      <c r="A10895"/>
      <c r="AA10895"/>
    </row>
    <row r="10896" spans="1:27" x14ac:dyDescent="0.25">
      <c r="A10896"/>
      <c r="AA10896"/>
    </row>
    <row r="10897" spans="1:27" x14ac:dyDescent="0.25">
      <c r="A10897"/>
      <c r="AA10897"/>
    </row>
    <row r="10898" spans="1:27" x14ac:dyDescent="0.25">
      <c r="A10898"/>
      <c r="AA10898"/>
    </row>
    <row r="10899" spans="1:27" x14ac:dyDescent="0.25">
      <c r="A10899"/>
      <c r="AA10899"/>
    </row>
    <row r="10900" spans="1:27" x14ac:dyDescent="0.25">
      <c r="A10900"/>
      <c r="AA10900"/>
    </row>
    <row r="10901" spans="1:27" x14ac:dyDescent="0.25">
      <c r="A10901"/>
      <c r="AA10901"/>
    </row>
    <row r="10902" spans="1:27" x14ac:dyDescent="0.25">
      <c r="A10902"/>
      <c r="AA10902"/>
    </row>
    <row r="10903" spans="1:27" x14ac:dyDescent="0.25">
      <c r="A10903"/>
      <c r="AA10903"/>
    </row>
    <row r="10904" spans="1:27" x14ac:dyDescent="0.25">
      <c r="A10904"/>
      <c r="AA10904"/>
    </row>
    <row r="10905" spans="1:27" x14ac:dyDescent="0.25">
      <c r="A10905"/>
      <c r="AA10905"/>
    </row>
    <row r="10906" spans="1:27" x14ac:dyDescent="0.25">
      <c r="A10906"/>
      <c r="AA10906"/>
    </row>
    <row r="10907" spans="1:27" x14ac:dyDescent="0.25">
      <c r="A10907"/>
      <c r="AA10907"/>
    </row>
    <row r="10908" spans="1:27" x14ac:dyDescent="0.25">
      <c r="A10908"/>
      <c r="AA10908"/>
    </row>
    <row r="10909" spans="1:27" x14ac:dyDescent="0.25">
      <c r="A10909"/>
      <c r="AA10909"/>
    </row>
    <row r="10910" spans="1:27" x14ac:dyDescent="0.25">
      <c r="A10910"/>
      <c r="AA10910"/>
    </row>
    <row r="10911" spans="1:27" x14ac:dyDescent="0.25">
      <c r="A10911"/>
      <c r="AA10911"/>
    </row>
    <row r="10912" spans="1:27" x14ac:dyDescent="0.25">
      <c r="A10912"/>
      <c r="AA10912"/>
    </row>
    <row r="10913" spans="1:27" x14ac:dyDescent="0.25">
      <c r="A10913"/>
      <c r="AA10913"/>
    </row>
    <row r="10914" spans="1:27" x14ac:dyDescent="0.25">
      <c r="A10914"/>
      <c r="AA10914"/>
    </row>
    <row r="10915" spans="1:27" x14ac:dyDescent="0.25">
      <c r="A10915"/>
      <c r="AA10915"/>
    </row>
    <row r="10916" spans="1:27" x14ac:dyDescent="0.25">
      <c r="A10916"/>
      <c r="AA10916"/>
    </row>
    <row r="10917" spans="1:27" x14ac:dyDescent="0.25">
      <c r="A10917"/>
      <c r="AA10917"/>
    </row>
    <row r="10918" spans="1:27" x14ac:dyDescent="0.25">
      <c r="A10918"/>
      <c r="AA10918"/>
    </row>
    <row r="10919" spans="1:27" x14ac:dyDescent="0.25">
      <c r="A10919"/>
      <c r="AA10919"/>
    </row>
    <row r="10920" spans="1:27" x14ac:dyDescent="0.25">
      <c r="A10920"/>
      <c r="AA10920"/>
    </row>
    <row r="10921" spans="1:27" x14ac:dyDescent="0.25">
      <c r="A10921"/>
      <c r="AA10921"/>
    </row>
    <row r="10922" spans="1:27" x14ac:dyDescent="0.25">
      <c r="A10922"/>
      <c r="AA10922"/>
    </row>
    <row r="10923" spans="1:27" x14ac:dyDescent="0.25">
      <c r="A10923"/>
      <c r="AA10923"/>
    </row>
    <row r="10924" spans="1:27" x14ac:dyDescent="0.25">
      <c r="A10924"/>
      <c r="AA10924"/>
    </row>
    <row r="10925" spans="1:27" x14ac:dyDescent="0.25">
      <c r="A10925"/>
      <c r="AA10925"/>
    </row>
    <row r="10926" spans="1:27" x14ac:dyDescent="0.25">
      <c r="A10926"/>
      <c r="AA10926"/>
    </row>
    <row r="10927" spans="1:27" x14ac:dyDescent="0.25">
      <c r="A10927"/>
      <c r="AA10927"/>
    </row>
    <row r="10928" spans="1:27" x14ac:dyDescent="0.25">
      <c r="A10928"/>
      <c r="AA10928"/>
    </row>
    <row r="10929" spans="1:27" x14ac:dyDescent="0.25">
      <c r="A10929"/>
      <c r="AA10929"/>
    </row>
    <row r="10930" spans="1:27" x14ac:dyDescent="0.25">
      <c r="A10930"/>
      <c r="AA10930"/>
    </row>
    <row r="10931" spans="1:27" x14ac:dyDescent="0.25">
      <c r="A10931"/>
      <c r="AA10931"/>
    </row>
    <row r="10932" spans="1:27" x14ac:dyDescent="0.25">
      <c r="A10932"/>
      <c r="AA10932"/>
    </row>
    <row r="10933" spans="1:27" x14ac:dyDescent="0.25">
      <c r="A10933"/>
      <c r="AA10933"/>
    </row>
    <row r="10934" spans="1:27" x14ac:dyDescent="0.25">
      <c r="A10934"/>
      <c r="AA10934"/>
    </row>
    <row r="10935" spans="1:27" x14ac:dyDescent="0.25">
      <c r="A10935"/>
      <c r="AA10935"/>
    </row>
    <row r="10936" spans="1:27" x14ac:dyDescent="0.25">
      <c r="A10936"/>
      <c r="AA10936"/>
    </row>
    <row r="10937" spans="1:27" x14ac:dyDescent="0.25">
      <c r="A10937"/>
      <c r="AA10937"/>
    </row>
    <row r="10938" spans="1:27" x14ac:dyDescent="0.25">
      <c r="A10938"/>
      <c r="AA10938"/>
    </row>
    <row r="10939" spans="1:27" x14ac:dyDescent="0.25">
      <c r="A10939"/>
      <c r="AA10939"/>
    </row>
    <row r="10940" spans="1:27" x14ac:dyDescent="0.25">
      <c r="A10940"/>
      <c r="AA10940"/>
    </row>
    <row r="10941" spans="1:27" x14ac:dyDescent="0.25">
      <c r="A10941"/>
      <c r="AA10941"/>
    </row>
    <row r="10942" spans="1:27" x14ac:dyDescent="0.25">
      <c r="A10942"/>
      <c r="AA10942"/>
    </row>
    <row r="10943" spans="1:27" x14ac:dyDescent="0.25">
      <c r="A10943"/>
      <c r="AA10943"/>
    </row>
    <row r="10944" spans="1:27" x14ac:dyDescent="0.25">
      <c r="A10944"/>
      <c r="AA10944"/>
    </row>
    <row r="10945" spans="1:27" x14ac:dyDescent="0.25">
      <c r="A10945"/>
      <c r="AA10945"/>
    </row>
    <row r="10946" spans="1:27" x14ac:dyDescent="0.25">
      <c r="A10946"/>
      <c r="AA10946"/>
    </row>
    <row r="10947" spans="1:27" x14ac:dyDescent="0.25">
      <c r="A10947"/>
      <c r="AA10947"/>
    </row>
    <row r="10948" spans="1:27" x14ac:dyDescent="0.25">
      <c r="A10948"/>
      <c r="AA10948"/>
    </row>
    <row r="10949" spans="1:27" x14ac:dyDescent="0.25">
      <c r="A10949"/>
      <c r="AA10949"/>
    </row>
    <row r="10950" spans="1:27" x14ac:dyDescent="0.25">
      <c r="A10950"/>
      <c r="AA10950"/>
    </row>
    <row r="10951" spans="1:27" x14ac:dyDescent="0.25">
      <c r="A10951"/>
      <c r="AA10951"/>
    </row>
    <row r="10952" spans="1:27" x14ac:dyDescent="0.25">
      <c r="A10952"/>
      <c r="AA10952"/>
    </row>
    <row r="10953" spans="1:27" x14ac:dyDescent="0.25">
      <c r="A10953"/>
      <c r="AA10953"/>
    </row>
    <row r="10954" spans="1:27" x14ac:dyDescent="0.25">
      <c r="A10954"/>
      <c r="AA10954"/>
    </row>
    <row r="10955" spans="1:27" x14ac:dyDescent="0.25">
      <c r="A10955"/>
      <c r="AA10955"/>
    </row>
    <row r="10956" spans="1:27" x14ac:dyDescent="0.25">
      <c r="A10956"/>
      <c r="AA10956"/>
    </row>
    <row r="10957" spans="1:27" x14ac:dyDescent="0.25">
      <c r="A10957"/>
      <c r="AA10957"/>
    </row>
    <row r="10958" spans="1:27" x14ac:dyDescent="0.25">
      <c r="A10958"/>
      <c r="AA10958"/>
    </row>
    <row r="10959" spans="1:27" x14ac:dyDescent="0.25">
      <c r="A10959"/>
      <c r="AA10959"/>
    </row>
    <row r="10960" spans="1:27" x14ac:dyDescent="0.25">
      <c r="A10960"/>
      <c r="AA10960"/>
    </row>
    <row r="10961" spans="1:27" x14ac:dyDescent="0.25">
      <c r="A10961"/>
      <c r="AA10961"/>
    </row>
    <row r="10962" spans="1:27" x14ac:dyDescent="0.25">
      <c r="A10962"/>
      <c r="AA10962"/>
    </row>
    <row r="10963" spans="1:27" x14ac:dyDescent="0.25">
      <c r="A10963"/>
      <c r="AA10963"/>
    </row>
    <row r="10964" spans="1:27" x14ac:dyDescent="0.25">
      <c r="A10964"/>
      <c r="AA10964"/>
    </row>
    <row r="10965" spans="1:27" x14ac:dyDescent="0.25">
      <c r="A10965"/>
      <c r="AA10965"/>
    </row>
    <row r="10966" spans="1:27" x14ac:dyDescent="0.25">
      <c r="A10966"/>
      <c r="AA10966"/>
    </row>
    <row r="10967" spans="1:27" x14ac:dyDescent="0.25">
      <c r="A10967"/>
      <c r="AA10967"/>
    </row>
    <row r="10968" spans="1:27" x14ac:dyDescent="0.25">
      <c r="A10968"/>
      <c r="AA10968"/>
    </row>
    <row r="10969" spans="1:27" x14ac:dyDescent="0.25">
      <c r="A10969"/>
      <c r="AA10969"/>
    </row>
    <row r="10970" spans="1:27" x14ac:dyDescent="0.25">
      <c r="A10970"/>
      <c r="AA10970"/>
    </row>
    <row r="10971" spans="1:27" x14ac:dyDescent="0.25">
      <c r="A10971"/>
      <c r="AA10971"/>
    </row>
    <row r="10972" spans="1:27" x14ac:dyDescent="0.25">
      <c r="A10972"/>
      <c r="AA10972"/>
    </row>
    <row r="10973" spans="1:27" x14ac:dyDescent="0.25">
      <c r="A10973"/>
      <c r="AA10973"/>
    </row>
    <row r="10974" spans="1:27" x14ac:dyDescent="0.25">
      <c r="A10974"/>
      <c r="AA10974"/>
    </row>
    <row r="10975" spans="1:27" x14ac:dyDescent="0.25">
      <c r="A10975"/>
      <c r="AA10975"/>
    </row>
    <row r="10976" spans="1:27" x14ac:dyDescent="0.25">
      <c r="A10976"/>
      <c r="AA10976"/>
    </row>
    <row r="10977" spans="1:27" x14ac:dyDescent="0.25">
      <c r="A10977"/>
      <c r="AA10977"/>
    </row>
    <row r="10978" spans="1:27" x14ac:dyDescent="0.25">
      <c r="A10978"/>
      <c r="AA10978"/>
    </row>
    <row r="10979" spans="1:27" x14ac:dyDescent="0.25">
      <c r="A10979"/>
      <c r="AA10979"/>
    </row>
    <row r="10980" spans="1:27" x14ac:dyDescent="0.25">
      <c r="A10980"/>
      <c r="AA10980"/>
    </row>
    <row r="10981" spans="1:27" x14ac:dyDescent="0.25">
      <c r="A10981"/>
      <c r="AA10981"/>
    </row>
    <row r="10982" spans="1:27" x14ac:dyDescent="0.25">
      <c r="A10982"/>
      <c r="AA10982"/>
    </row>
    <row r="10983" spans="1:27" x14ac:dyDescent="0.25">
      <c r="A10983"/>
      <c r="AA10983"/>
    </row>
    <row r="10984" spans="1:27" x14ac:dyDescent="0.25">
      <c r="A10984"/>
      <c r="AA10984"/>
    </row>
    <row r="10985" spans="1:27" x14ac:dyDescent="0.25">
      <c r="A10985"/>
      <c r="AA10985"/>
    </row>
    <row r="10986" spans="1:27" x14ac:dyDescent="0.25">
      <c r="A10986"/>
      <c r="AA10986"/>
    </row>
    <row r="10987" spans="1:27" x14ac:dyDescent="0.25">
      <c r="A10987"/>
      <c r="AA10987"/>
    </row>
    <row r="10988" spans="1:27" x14ac:dyDescent="0.25">
      <c r="A10988"/>
      <c r="AA10988"/>
    </row>
    <row r="10989" spans="1:27" x14ac:dyDescent="0.25">
      <c r="A10989"/>
      <c r="AA10989"/>
    </row>
    <row r="10990" spans="1:27" x14ac:dyDescent="0.25">
      <c r="A10990"/>
      <c r="AA10990"/>
    </row>
    <row r="10991" spans="1:27" x14ac:dyDescent="0.25">
      <c r="A10991"/>
      <c r="AA10991"/>
    </row>
    <row r="10992" spans="1:27" x14ac:dyDescent="0.25">
      <c r="A10992"/>
      <c r="AA10992"/>
    </row>
    <row r="10993" spans="1:27" x14ac:dyDescent="0.25">
      <c r="A10993"/>
      <c r="AA10993"/>
    </row>
    <row r="10994" spans="1:27" x14ac:dyDescent="0.25">
      <c r="A10994"/>
      <c r="AA10994"/>
    </row>
    <row r="10995" spans="1:27" x14ac:dyDescent="0.25">
      <c r="A10995"/>
      <c r="AA10995"/>
    </row>
    <row r="10996" spans="1:27" x14ac:dyDescent="0.25">
      <c r="A10996"/>
      <c r="AA10996"/>
    </row>
    <row r="10997" spans="1:27" x14ac:dyDescent="0.25">
      <c r="A10997"/>
      <c r="AA10997"/>
    </row>
    <row r="10998" spans="1:27" x14ac:dyDescent="0.25">
      <c r="A10998"/>
      <c r="AA10998"/>
    </row>
    <row r="10999" spans="1:27" x14ac:dyDescent="0.25">
      <c r="A10999"/>
      <c r="AA10999"/>
    </row>
    <row r="11000" spans="1:27" x14ac:dyDescent="0.25">
      <c r="A11000"/>
      <c r="AA11000"/>
    </row>
    <row r="11001" spans="1:27" x14ac:dyDescent="0.25">
      <c r="A11001"/>
      <c r="AA11001"/>
    </row>
    <row r="11002" spans="1:27" x14ac:dyDescent="0.25">
      <c r="A11002"/>
      <c r="AA11002"/>
    </row>
    <row r="11003" spans="1:27" x14ac:dyDescent="0.25">
      <c r="A11003"/>
      <c r="AA11003"/>
    </row>
    <row r="11004" spans="1:27" x14ac:dyDescent="0.25">
      <c r="A11004"/>
      <c r="AA11004"/>
    </row>
    <row r="11005" spans="1:27" x14ac:dyDescent="0.25">
      <c r="A11005"/>
      <c r="AA11005"/>
    </row>
    <row r="11006" spans="1:27" x14ac:dyDescent="0.25">
      <c r="A11006"/>
      <c r="AA11006"/>
    </row>
    <row r="11007" spans="1:27" x14ac:dyDescent="0.25">
      <c r="A11007"/>
      <c r="AA11007"/>
    </row>
    <row r="11008" spans="1:27" x14ac:dyDescent="0.25">
      <c r="A11008"/>
      <c r="AA11008"/>
    </row>
    <row r="11009" spans="1:27" x14ac:dyDescent="0.25">
      <c r="A11009"/>
      <c r="AA11009"/>
    </row>
    <row r="11010" spans="1:27" x14ac:dyDescent="0.25">
      <c r="A11010"/>
      <c r="AA11010"/>
    </row>
    <row r="11011" spans="1:27" x14ac:dyDescent="0.25">
      <c r="A11011"/>
      <c r="AA11011"/>
    </row>
    <row r="11012" spans="1:27" x14ac:dyDescent="0.25">
      <c r="A11012"/>
      <c r="AA11012"/>
    </row>
    <row r="11013" spans="1:27" x14ac:dyDescent="0.25">
      <c r="A11013"/>
      <c r="AA11013"/>
    </row>
    <row r="11014" spans="1:27" x14ac:dyDescent="0.25">
      <c r="A11014"/>
      <c r="AA11014"/>
    </row>
    <row r="11015" spans="1:27" x14ac:dyDescent="0.25">
      <c r="A11015"/>
      <c r="AA11015"/>
    </row>
    <row r="11016" spans="1:27" x14ac:dyDescent="0.25">
      <c r="A11016"/>
      <c r="AA11016"/>
    </row>
    <row r="11017" spans="1:27" x14ac:dyDescent="0.25">
      <c r="A11017"/>
      <c r="AA11017"/>
    </row>
    <row r="11018" spans="1:27" x14ac:dyDescent="0.25">
      <c r="A11018"/>
      <c r="AA11018"/>
    </row>
    <row r="11019" spans="1:27" x14ac:dyDescent="0.25">
      <c r="A11019"/>
      <c r="AA11019"/>
    </row>
    <row r="11020" spans="1:27" x14ac:dyDescent="0.25">
      <c r="A11020"/>
      <c r="AA11020"/>
    </row>
    <row r="11021" spans="1:27" x14ac:dyDescent="0.25">
      <c r="A11021"/>
      <c r="AA11021"/>
    </row>
    <row r="11022" spans="1:27" x14ac:dyDescent="0.25">
      <c r="A11022"/>
      <c r="AA11022"/>
    </row>
    <row r="11023" spans="1:27" x14ac:dyDescent="0.25">
      <c r="A11023"/>
      <c r="AA11023"/>
    </row>
    <row r="11024" spans="1:27" x14ac:dyDescent="0.25">
      <c r="A11024"/>
      <c r="AA11024"/>
    </row>
    <row r="11025" spans="1:27" x14ac:dyDescent="0.25">
      <c r="A11025"/>
      <c r="AA11025"/>
    </row>
    <row r="11026" spans="1:27" x14ac:dyDescent="0.25">
      <c r="A11026"/>
      <c r="AA11026"/>
    </row>
    <row r="11027" spans="1:27" x14ac:dyDescent="0.25">
      <c r="A11027"/>
      <c r="AA11027"/>
    </row>
    <row r="11028" spans="1:27" x14ac:dyDescent="0.25">
      <c r="A11028"/>
      <c r="AA11028"/>
    </row>
    <row r="11029" spans="1:27" x14ac:dyDescent="0.25">
      <c r="A11029"/>
      <c r="AA11029"/>
    </row>
    <row r="11030" spans="1:27" x14ac:dyDescent="0.25">
      <c r="A11030"/>
      <c r="AA11030"/>
    </row>
    <row r="11031" spans="1:27" x14ac:dyDescent="0.25">
      <c r="A11031"/>
      <c r="AA11031"/>
    </row>
    <row r="11032" spans="1:27" x14ac:dyDescent="0.25">
      <c r="A11032"/>
      <c r="AA11032"/>
    </row>
    <row r="11033" spans="1:27" x14ac:dyDescent="0.25">
      <c r="A11033"/>
      <c r="AA11033"/>
    </row>
    <row r="11034" spans="1:27" x14ac:dyDescent="0.25">
      <c r="A11034"/>
      <c r="AA11034"/>
    </row>
    <row r="11035" spans="1:27" x14ac:dyDescent="0.25">
      <c r="A11035"/>
      <c r="AA11035"/>
    </row>
    <row r="11036" spans="1:27" x14ac:dyDescent="0.25">
      <c r="A11036"/>
      <c r="AA11036"/>
    </row>
    <row r="11037" spans="1:27" x14ac:dyDescent="0.25">
      <c r="A11037"/>
      <c r="AA11037"/>
    </row>
    <row r="11038" spans="1:27" x14ac:dyDescent="0.25">
      <c r="A11038"/>
      <c r="AA11038"/>
    </row>
    <row r="11039" spans="1:27" x14ac:dyDescent="0.25">
      <c r="A11039"/>
      <c r="AA11039"/>
    </row>
    <row r="11040" spans="1:27" x14ac:dyDescent="0.25">
      <c r="A11040"/>
      <c r="AA11040"/>
    </row>
    <row r="11041" spans="1:27" x14ac:dyDescent="0.25">
      <c r="A11041"/>
      <c r="AA11041"/>
    </row>
    <row r="11042" spans="1:27" x14ac:dyDescent="0.25">
      <c r="A11042"/>
      <c r="AA11042"/>
    </row>
    <row r="11043" spans="1:27" x14ac:dyDescent="0.25">
      <c r="A11043"/>
      <c r="AA11043"/>
    </row>
    <row r="11044" spans="1:27" x14ac:dyDescent="0.25">
      <c r="A11044"/>
      <c r="AA11044"/>
    </row>
    <row r="11045" spans="1:27" x14ac:dyDescent="0.25">
      <c r="A11045"/>
      <c r="AA11045"/>
    </row>
    <row r="11046" spans="1:27" x14ac:dyDescent="0.25">
      <c r="A11046"/>
      <c r="AA11046"/>
    </row>
    <row r="11047" spans="1:27" x14ac:dyDescent="0.25">
      <c r="A11047"/>
      <c r="AA11047"/>
    </row>
    <row r="11048" spans="1:27" x14ac:dyDescent="0.25">
      <c r="A11048"/>
      <c r="AA11048"/>
    </row>
    <row r="11049" spans="1:27" x14ac:dyDescent="0.25">
      <c r="A11049"/>
      <c r="AA11049"/>
    </row>
    <row r="11050" spans="1:27" x14ac:dyDescent="0.25">
      <c r="A11050"/>
      <c r="AA11050"/>
    </row>
    <row r="11051" spans="1:27" x14ac:dyDescent="0.25">
      <c r="A11051"/>
      <c r="AA11051"/>
    </row>
    <row r="11052" spans="1:27" x14ac:dyDescent="0.25">
      <c r="A11052"/>
      <c r="AA11052"/>
    </row>
    <row r="11053" spans="1:27" x14ac:dyDescent="0.25">
      <c r="A11053"/>
      <c r="AA11053"/>
    </row>
    <row r="11054" spans="1:27" x14ac:dyDescent="0.25">
      <c r="A11054"/>
      <c r="AA11054"/>
    </row>
    <row r="11055" spans="1:27" x14ac:dyDescent="0.25">
      <c r="A11055"/>
      <c r="AA11055"/>
    </row>
    <row r="11056" spans="1:27" x14ac:dyDescent="0.25">
      <c r="A11056"/>
      <c r="AA11056"/>
    </row>
    <row r="11057" spans="1:27" x14ac:dyDescent="0.25">
      <c r="A11057"/>
      <c r="AA11057"/>
    </row>
    <row r="11058" spans="1:27" x14ac:dyDescent="0.25">
      <c r="A11058"/>
      <c r="AA11058"/>
    </row>
    <row r="11059" spans="1:27" x14ac:dyDescent="0.25">
      <c r="A11059"/>
      <c r="AA11059"/>
    </row>
    <row r="11060" spans="1:27" x14ac:dyDescent="0.25">
      <c r="A11060"/>
      <c r="AA11060"/>
    </row>
    <row r="11061" spans="1:27" x14ac:dyDescent="0.25">
      <c r="A11061"/>
      <c r="AA11061"/>
    </row>
    <row r="11062" spans="1:27" x14ac:dyDescent="0.25">
      <c r="A11062"/>
      <c r="AA11062"/>
    </row>
    <row r="11063" spans="1:27" x14ac:dyDescent="0.25">
      <c r="A11063"/>
      <c r="AA11063"/>
    </row>
    <row r="11064" spans="1:27" x14ac:dyDescent="0.25">
      <c r="A11064"/>
      <c r="AA11064"/>
    </row>
    <row r="11065" spans="1:27" x14ac:dyDescent="0.25">
      <c r="A11065"/>
      <c r="AA11065"/>
    </row>
    <row r="11066" spans="1:27" x14ac:dyDescent="0.25">
      <c r="A11066"/>
      <c r="AA11066"/>
    </row>
    <row r="11067" spans="1:27" x14ac:dyDescent="0.25">
      <c r="A11067"/>
      <c r="AA11067"/>
    </row>
    <row r="11068" spans="1:27" x14ac:dyDescent="0.25">
      <c r="A11068"/>
      <c r="AA11068"/>
    </row>
    <row r="11069" spans="1:27" x14ac:dyDescent="0.25">
      <c r="A11069"/>
      <c r="AA11069"/>
    </row>
    <row r="11070" spans="1:27" x14ac:dyDescent="0.25">
      <c r="A11070"/>
      <c r="AA11070"/>
    </row>
    <row r="11071" spans="1:27" x14ac:dyDescent="0.25">
      <c r="A11071"/>
      <c r="AA11071"/>
    </row>
    <row r="11072" spans="1:27" x14ac:dyDescent="0.25">
      <c r="A11072"/>
      <c r="AA11072"/>
    </row>
    <row r="11073" spans="1:27" x14ac:dyDescent="0.25">
      <c r="A11073"/>
      <c r="AA11073"/>
    </row>
    <row r="11074" spans="1:27" x14ac:dyDescent="0.25">
      <c r="A11074"/>
      <c r="AA11074"/>
    </row>
    <row r="11075" spans="1:27" x14ac:dyDescent="0.25">
      <c r="A11075"/>
      <c r="AA11075"/>
    </row>
    <row r="11076" spans="1:27" x14ac:dyDescent="0.25">
      <c r="A11076"/>
      <c r="AA11076"/>
    </row>
    <row r="11077" spans="1:27" x14ac:dyDescent="0.25">
      <c r="A11077"/>
      <c r="AA11077"/>
    </row>
    <row r="11078" spans="1:27" x14ac:dyDescent="0.25">
      <c r="A11078"/>
      <c r="AA11078"/>
    </row>
    <row r="11079" spans="1:27" x14ac:dyDescent="0.25">
      <c r="A11079"/>
      <c r="AA11079"/>
    </row>
    <row r="11080" spans="1:27" x14ac:dyDescent="0.25">
      <c r="A11080"/>
      <c r="AA11080"/>
    </row>
    <row r="11081" spans="1:27" x14ac:dyDescent="0.25">
      <c r="A11081"/>
      <c r="AA11081"/>
    </row>
    <row r="11082" spans="1:27" x14ac:dyDescent="0.25">
      <c r="A11082"/>
      <c r="AA11082"/>
    </row>
    <row r="11083" spans="1:27" x14ac:dyDescent="0.25">
      <c r="A11083"/>
      <c r="AA11083"/>
    </row>
    <row r="11084" spans="1:27" x14ac:dyDescent="0.25">
      <c r="A11084"/>
      <c r="AA11084"/>
    </row>
    <row r="11085" spans="1:27" x14ac:dyDescent="0.25">
      <c r="A11085"/>
      <c r="AA11085"/>
    </row>
    <row r="11086" spans="1:27" x14ac:dyDescent="0.25">
      <c r="A11086"/>
      <c r="AA11086"/>
    </row>
    <row r="11087" spans="1:27" x14ac:dyDescent="0.25">
      <c r="A11087"/>
      <c r="AA11087"/>
    </row>
    <row r="11088" spans="1:27" x14ac:dyDescent="0.25">
      <c r="A11088"/>
      <c r="AA11088"/>
    </row>
    <row r="11089" spans="1:27" x14ac:dyDescent="0.25">
      <c r="A11089"/>
      <c r="AA11089"/>
    </row>
    <row r="11090" spans="1:27" x14ac:dyDescent="0.25">
      <c r="A11090"/>
      <c r="AA11090"/>
    </row>
    <row r="11091" spans="1:27" x14ac:dyDescent="0.25">
      <c r="A11091"/>
      <c r="AA11091"/>
    </row>
    <row r="11092" spans="1:27" x14ac:dyDescent="0.25">
      <c r="A11092"/>
      <c r="AA11092"/>
    </row>
    <row r="11093" spans="1:27" x14ac:dyDescent="0.25">
      <c r="A11093"/>
      <c r="AA11093"/>
    </row>
    <row r="11094" spans="1:27" x14ac:dyDescent="0.25">
      <c r="A11094"/>
      <c r="AA11094"/>
    </row>
    <row r="11095" spans="1:27" x14ac:dyDescent="0.25">
      <c r="A11095"/>
      <c r="AA11095"/>
    </row>
    <row r="11096" spans="1:27" x14ac:dyDescent="0.25">
      <c r="A11096"/>
      <c r="AA11096"/>
    </row>
    <row r="11097" spans="1:27" x14ac:dyDescent="0.25">
      <c r="A11097"/>
      <c r="AA11097"/>
    </row>
    <row r="11098" spans="1:27" x14ac:dyDescent="0.25">
      <c r="A11098"/>
      <c r="AA11098"/>
    </row>
    <row r="11099" spans="1:27" x14ac:dyDescent="0.25">
      <c r="A11099"/>
      <c r="AA11099"/>
    </row>
    <row r="11100" spans="1:27" x14ac:dyDescent="0.25">
      <c r="A11100"/>
      <c r="AA11100"/>
    </row>
    <row r="11101" spans="1:27" x14ac:dyDescent="0.25">
      <c r="A11101"/>
      <c r="AA11101"/>
    </row>
    <row r="11102" spans="1:27" x14ac:dyDescent="0.25">
      <c r="A11102"/>
      <c r="AA11102"/>
    </row>
    <row r="11103" spans="1:27" x14ac:dyDescent="0.25">
      <c r="A11103"/>
      <c r="AA11103"/>
    </row>
    <row r="11104" spans="1:27" x14ac:dyDescent="0.25">
      <c r="A11104"/>
      <c r="AA11104"/>
    </row>
    <row r="11105" spans="1:27" x14ac:dyDescent="0.25">
      <c r="A11105"/>
      <c r="AA11105"/>
    </row>
    <row r="11106" spans="1:27" x14ac:dyDescent="0.25">
      <c r="A11106"/>
      <c r="AA11106"/>
    </row>
    <row r="11107" spans="1:27" x14ac:dyDescent="0.25">
      <c r="A11107"/>
      <c r="AA11107"/>
    </row>
    <row r="11108" spans="1:27" x14ac:dyDescent="0.25">
      <c r="A11108"/>
      <c r="AA11108"/>
    </row>
    <row r="11109" spans="1:27" x14ac:dyDescent="0.25">
      <c r="A11109"/>
      <c r="AA11109"/>
    </row>
    <row r="11110" spans="1:27" x14ac:dyDescent="0.25">
      <c r="A11110"/>
      <c r="AA11110"/>
    </row>
    <row r="11111" spans="1:27" x14ac:dyDescent="0.25">
      <c r="A11111"/>
      <c r="AA11111"/>
    </row>
    <row r="11112" spans="1:27" x14ac:dyDescent="0.25">
      <c r="A11112"/>
      <c r="AA11112"/>
    </row>
    <row r="11113" spans="1:27" x14ac:dyDescent="0.25">
      <c r="A11113"/>
      <c r="AA11113"/>
    </row>
    <row r="11114" spans="1:27" x14ac:dyDescent="0.25">
      <c r="A11114"/>
      <c r="AA11114"/>
    </row>
    <row r="11115" spans="1:27" x14ac:dyDescent="0.25">
      <c r="A11115"/>
      <c r="AA11115"/>
    </row>
    <row r="11116" spans="1:27" x14ac:dyDescent="0.25">
      <c r="A11116"/>
      <c r="AA11116"/>
    </row>
    <row r="11117" spans="1:27" x14ac:dyDescent="0.25">
      <c r="A11117"/>
      <c r="AA11117"/>
    </row>
    <row r="11118" spans="1:27" x14ac:dyDescent="0.25">
      <c r="A11118"/>
      <c r="AA11118"/>
    </row>
    <row r="11119" spans="1:27" x14ac:dyDescent="0.25">
      <c r="A11119"/>
      <c r="AA11119"/>
    </row>
    <row r="11120" spans="1:27" x14ac:dyDescent="0.25">
      <c r="A11120"/>
      <c r="AA11120"/>
    </row>
    <row r="11121" spans="1:27" x14ac:dyDescent="0.25">
      <c r="A11121"/>
      <c r="AA11121"/>
    </row>
    <row r="11122" spans="1:27" x14ac:dyDescent="0.25">
      <c r="A11122"/>
      <c r="AA11122"/>
    </row>
    <row r="11123" spans="1:27" x14ac:dyDescent="0.25">
      <c r="A11123"/>
      <c r="AA11123"/>
    </row>
    <row r="11124" spans="1:27" x14ac:dyDescent="0.25">
      <c r="A11124"/>
      <c r="AA11124"/>
    </row>
    <row r="11125" spans="1:27" x14ac:dyDescent="0.25">
      <c r="A11125"/>
      <c r="AA11125"/>
    </row>
    <row r="11126" spans="1:27" x14ac:dyDescent="0.25">
      <c r="A11126"/>
      <c r="AA11126"/>
    </row>
    <row r="11127" spans="1:27" x14ac:dyDescent="0.25">
      <c r="A11127"/>
      <c r="AA11127"/>
    </row>
    <row r="11128" spans="1:27" x14ac:dyDescent="0.25">
      <c r="A11128"/>
      <c r="AA11128"/>
    </row>
    <row r="11129" spans="1:27" x14ac:dyDescent="0.25">
      <c r="A11129"/>
      <c r="AA11129"/>
    </row>
    <row r="11130" spans="1:27" x14ac:dyDescent="0.25">
      <c r="A11130"/>
      <c r="AA11130"/>
    </row>
    <row r="11131" spans="1:27" x14ac:dyDescent="0.25">
      <c r="A11131"/>
      <c r="AA11131"/>
    </row>
    <row r="11132" spans="1:27" x14ac:dyDescent="0.25">
      <c r="A11132"/>
      <c r="AA11132"/>
    </row>
    <row r="11133" spans="1:27" x14ac:dyDescent="0.25">
      <c r="A11133"/>
      <c r="AA11133"/>
    </row>
    <row r="11134" spans="1:27" x14ac:dyDescent="0.25">
      <c r="A11134"/>
      <c r="AA11134"/>
    </row>
    <row r="11135" spans="1:27" x14ac:dyDescent="0.25">
      <c r="A11135"/>
      <c r="AA11135"/>
    </row>
    <row r="11136" spans="1:27" x14ac:dyDescent="0.25">
      <c r="A11136"/>
      <c r="AA11136"/>
    </row>
    <row r="11137" spans="1:27" x14ac:dyDescent="0.25">
      <c r="A11137"/>
      <c r="AA11137"/>
    </row>
    <row r="11138" spans="1:27" x14ac:dyDescent="0.25">
      <c r="A11138"/>
      <c r="AA11138"/>
    </row>
    <row r="11139" spans="1:27" x14ac:dyDescent="0.25">
      <c r="A11139"/>
      <c r="AA11139"/>
    </row>
    <row r="11140" spans="1:27" x14ac:dyDescent="0.25">
      <c r="A11140"/>
      <c r="AA11140"/>
    </row>
    <row r="11141" spans="1:27" x14ac:dyDescent="0.25">
      <c r="A11141"/>
      <c r="AA11141"/>
    </row>
    <row r="11142" spans="1:27" x14ac:dyDescent="0.25">
      <c r="A11142"/>
      <c r="AA11142"/>
    </row>
    <row r="11143" spans="1:27" x14ac:dyDescent="0.25">
      <c r="A11143"/>
      <c r="AA11143"/>
    </row>
    <row r="11144" spans="1:27" x14ac:dyDescent="0.25">
      <c r="A11144"/>
      <c r="AA11144"/>
    </row>
    <row r="11145" spans="1:27" x14ac:dyDescent="0.25">
      <c r="A11145"/>
      <c r="AA11145"/>
    </row>
    <row r="11146" spans="1:27" x14ac:dyDescent="0.25">
      <c r="A11146"/>
      <c r="AA11146"/>
    </row>
    <row r="11147" spans="1:27" x14ac:dyDescent="0.25">
      <c r="A11147"/>
      <c r="AA11147"/>
    </row>
    <row r="11148" spans="1:27" x14ac:dyDescent="0.25">
      <c r="A11148"/>
      <c r="AA11148"/>
    </row>
    <row r="11149" spans="1:27" x14ac:dyDescent="0.25">
      <c r="A11149"/>
      <c r="AA11149"/>
    </row>
    <row r="11150" spans="1:27" x14ac:dyDescent="0.25">
      <c r="A11150"/>
      <c r="AA11150"/>
    </row>
    <row r="11151" spans="1:27" x14ac:dyDescent="0.25">
      <c r="A11151"/>
      <c r="AA11151"/>
    </row>
    <row r="11152" spans="1:27" x14ac:dyDescent="0.25">
      <c r="A11152"/>
      <c r="AA11152"/>
    </row>
    <row r="11153" spans="1:27" x14ac:dyDescent="0.25">
      <c r="A11153"/>
      <c r="AA11153"/>
    </row>
    <row r="11154" spans="1:27" x14ac:dyDescent="0.25">
      <c r="A11154"/>
      <c r="AA11154"/>
    </row>
    <row r="11155" spans="1:27" x14ac:dyDescent="0.25">
      <c r="A11155"/>
      <c r="AA11155"/>
    </row>
    <row r="11156" spans="1:27" x14ac:dyDescent="0.25">
      <c r="A11156"/>
      <c r="AA11156"/>
    </row>
    <row r="11157" spans="1:27" x14ac:dyDescent="0.25">
      <c r="A11157"/>
      <c r="AA11157"/>
    </row>
    <row r="11158" spans="1:27" x14ac:dyDescent="0.25">
      <c r="A11158"/>
      <c r="AA11158"/>
    </row>
    <row r="11159" spans="1:27" x14ac:dyDescent="0.25">
      <c r="A11159"/>
      <c r="AA11159"/>
    </row>
    <row r="11160" spans="1:27" x14ac:dyDescent="0.25">
      <c r="A11160"/>
      <c r="AA11160"/>
    </row>
    <row r="11161" spans="1:27" x14ac:dyDescent="0.25">
      <c r="A11161"/>
      <c r="AA11161"/>
    </row>
    <row r="11162" spans="1:27" x14ac:dyDescent="0.25">
      <c r="A11162"/>
      <c r="AA11162"/>
    </row>
    <row r="11163" spans="1:27" x14ac:dyDescent="0.25">
      <c r="A11163"/>
      <c r="AA11163"/>
    </row>
    <row r="11164" spans="1:27" x14ac:dyDescent="0.25">
      <c r="A11164"/>
      <c r="AA11164"/>
    </row>
    <row r="11165" spans="1:27" x14ac:dyDescent="0.25">
      <c r="A11165"/>
      <c r="AA11165"/>
    </row>
    <row r="11166" spans="1:27" x14ac:dyDescent="0.25">
      <c r="A11166"/>
      <c r="AA11166"/>
    </row>
    <row r="11167" spans="1:27" x14ac:dyDescent="0.25">
      <c r="A11167"/>
      <c r="AA11167"/>
    </row>
    <row r="11168" spans="1:27" x14ac:dyDescent="0.25">
      <c r="A11168"/>
      <c r="AA11168"/>
    </row>
    <row r="11169" spans="1:27" x14ac:dyDescent="0.25">
      <c r="A11169"/>
      <c r="AA11169"/>
    </row>
    <row r="11170" spans="1:27" x14ac:dyDescent="0.25">
      <c r="A11170"/>
      <c r="AA11170"/>
    </row>
    <row r="11171" spans="1:27" x14ac:dyDescent="0.25">
      <c r="A11171"/>
      <c r="AA11171"/>
    </row>
    <row r="11172" spans="1:27" x14ac:dyDescent="0.25">
      <c r="A11172"/>
      <c r="AA11172"/>
    </row>
    <row r="11173" spans="1:27" x14ac:dyDescent="0.25">
      <c r="A11173"/>
      <c r="AA11173"/>
    </row>
    <row r="11174" spans="1:27" x14ac:dyDescent="0.25">
      <c r="A11174"/>
      <c r="AA11174"/>
    </row>
    <row r="11175" spans="1:27" x14ac:dyDescent="0.25">
      <c r="A11175"/>
      <c r="AA11175"/>
    </row>
    <row r="11176" spans="1:27" x14ac:dyDescent="0.25">
      <c r="A11176"/>
      <c r="AA11176"/>
    </row>
    <row r="11177" spans="1:27" x14ac:dyDescent="0.25">
      <c r="A11177"/>
      <c r="AA11177"/>
    </row>
    <row r="11178" spans="1:27" x14ac:dyDescent="0.25">
      <c r="A11178"/>
      <c r="AA11178"/>
    </row>
    <row r="11179" spans="1:27" x14ac:dyDescent="0.25">
      <c r="A11179"/>
      <c r="AA11179"/>
    </row>
    <row r="11180" spans="1:27" x14ac:dyDescent="0.25">
      <c r="A11180"/>
      <c r="AA11180"/>
    </row>
    <row r="11181" spans="1:27" x14ac:dyDescent="0.25">
      <c r="A11181"/>
      <c r="AA11181"/>
    </row>
    <row r="11182" spans="1:27" x14ac:dyDescent="0.25">
      <c r="A11182"/>
      <c r="AA11182"/>
    </row>
    <row r="11183" spans="1:27" x14ac:dyDescent="0.25">
      <c r="A11183"/>
      <c r="AA11183"/>
    </row>
    <row r="11184" spans="1:27" x14ac:dyDescent="0.25">
      <c r="A11184"/>
      <c r="AA11184"/>
    </row>
    <row r="11185" spans="1:27" x14ac:dyDescent="0.25">
      <c r="A11185"/>
      <c r="AA11185"/>
    </row>
    <row r="11186" spans="1:27" x14ac:dyDescent="0.25">
      <c r="A11186"/>
      <c r="AA11186"/>
    </row>
    <row r="11187" spans="1:27" x14ac:dyDescent="0.25">
      <c r="A11187"/>
      <c r="AA11187"/>
    </row>
    <row r="11188" spans="1:27" x14ac:dyDescent="0.25">
      <c r="A11188"/>
      <c r="AA11188"/>
    </row>
    <row r="11189" spans="1:27" x14ac:dyDescent="0.25">
      <c r="A11189"/>
      <c r="AA11189"/>
    </row>
    <row r="11190" spans="1:27" x14ac:dyDescent="0.25">
      <c r="A11190"/>
      <c r="AA11190"/>
    </row>
    <row r="11191" spans="1:27" x14ac:dyDescent="0.25">
      <c r="A11191"/>
      <c r="AA11191"/>
    </row>
    <row r="11192" spans="1:27" x14ac:dyDescent="0.25">
      <c r="A11192"/>
      <c r="AA11192"/>
    </row>
    <row r="11193" spans="1:27" x14ac:dyDescent="0.25">
      <c r="A11193"/>
      <c r="AA11193"/>
    </row>
    <row r="11194" spans="1:27" x14ac:dyDescent="0.25">
      <c r="A11194"/>
      <c r="AA11194"/>
    </row>
    <row r="11195" spans="1:27" x14ac:dyDescent="0.25">
      <c r="A11195"/>
      <c r="AA11195"/>
    </row>
    <row r="11196" spans="1:27" x14ac:dyDescent="0.25">
      <c r="A11196"/>
      <c r="AA11196"/>
    </row>
    <row r="11197" spans="1:27" x14ac:dyDescent="0.25">
      <c r="A11197"/>
      <c r="AA11197"/>
    </row>
    <row r="11198" spans="1:27" x14ac:dyDescent="0.25">
      <c r="A11198"/>
      <c r="AA11198"/>
    </row>
    <row r="11199" spans="1:27" x14ac:dyDescent="0.25">
      <c r="A11199"/>
      <c r="AA11199"/>
    </row>
    <row r="11200" spans="1:27" x14ac:dyDescent="0.25">
      <c r="A11200"/>
      <c r="AA11200"/>
    </row>
    <row r="11201" spans="1:27" x14ac:dyDescent="0.25">
      <c r="A11201"/>
      <c r="AA11201"/>
    </row>
    <row r="11202" spans="1:27" x14ac:dyDescent="0.25">
      <c r="A11202"/>
      <c r="AA11202"/>
    </row>
    <row r="11203" spans="1:27" x14ac:dyDescent="0.25">
      <c r="A11203"/>
      <c r="AA11203"/>
    </row>
    <row r="11204" spans="1:27" x14ac:dyDescent="0.25">
      <c r="A11204"/>
      <c r="AA11204"/>
    </row>
    <row r="11205" spans="1:27" x14ac:dyDescent="0.25">
      <c r="A11205"/>
      <c r="AA11205"/>
    </row>
    <row r="11206" spans="1:27" x14ac:dyDescent="0.25">
      <c r="A11206"/>
      <c r="AA11206"/>
    </row>
    <row r="11207" spans="1:27" x14ac:dyDescent="0.25">
      <c r="A11207"/>
      <c r="AA11207"/>
    </row>
    <row r="11208" spans="1:27" x14ac:dyDescent="0.25">
      <c r="A11208"/>
      <c r="AA11208"/>
    </row>
    <row r="11209" spans="1:27" x14ac:dyDescent="0.25">
      <c r="A11209"/>
      <c r="AA11209"/>
    </row>
    <row r="11210" spans="1:27" x14ac:dyDescent="0.25">
      <c r="A11210"/>
      <c r="AA11210"/>
    </row>
    <row r="11211" spans="1:27" x14ac:dyDescent="0.25">
      <c r="A11211"/>
      <c r="AA11211"/>
    </row>
    <row r="11212" spans="1:27" x14ac:dyDescent="0.25">
      <c r="A11212"/>
      <c r="AA11212"/>
    </row>
    <row r="11213" spans="1:27" x14ac:dyDescent="0.25">
      <c r="A11213"/>
      <c r="AA11213"/>
    </row>
    <row r="11214" spans="1:27" x14ac:dyDescent="0.25">
      <c r="A11214"/>
      <c r="AA11214"/>
    </row>
    <row r="11215" spans="1:27" x14ac:dyDescent="0.25">
      <c r="A11215"/>
      <c r="AA11215"/>
    </row>
    <row r="11216" spans="1:27" x14ac:dyDescent="0.25">
      <c r="A11216"/>
      <c r="AA11216"/>
    </row>
    <row r="11217" spans="1:27" x14ac:dyDescent="0.25">
      <c r="A11217"/>
      <c r="AA11217"/>
    </row>
    <row r="11218" spans="1:27" x14ac:dyDescent="0.25">
      <c r="A11218"/>
      <c r="AA11218"/>
    </row>
    <row r="11219" spans="1:27" x14ac:dyDescent="0.25">
      <c r="A11219"/>
      <c r="AA11219"/>
    </row>
    <row r="11220" spans="1:27" x14ac:dyDescent="0.25">
      <c r="A11220"/>
      <c r="AA11220"/>
    </row>
    <row r="11221" spans="1:27" x14ac:dyDescent="0.25">
      <c r="A11221"/>
      <c r="AA11221"/>
    </row>
    <row r="11222" spans="1:27" x14ac:dyDescent="0.25">
      <c r="A11222"/>
      <c r="AA11222"/>
    </row>
    <row r="11223" spans="1:27" x14ac:dyDescent="0.25">
      <c r="A11223"/>
      <c r="AA11223"/>
    </row>
    <row r="11224" spans="1:27" x14ac:dyDescent="0.25">
      <c r="A11224"/>
      <c r="AA11224"/>
    </row>
    <row r="11225" spans="1:27" x14ac:dyDescent="0.25">
      <c r="A11225"/>
      <c r="AA11225"/>
    </row>
    <row r="11226" spans="1:27" x14ac:dyDescent="0.25">
      <c r="A11226"/>
      <c r="AA11226"/>
    </row>
    <row r="11227" spans="1:27" x14ac:dyDescent="0.25">
      <c r="A11227"/>
      <c r="AA11227"/>
    </row>
    <row r="11228" spans="1:27" x14ac:dyDescent="0.25">
      <c r="A11228"/>
      <c r="AA11228"/>
    </row>
    <row r="11229" spans="1:27" x14ac:dyDescent="0.25">
      <c r="A11229"/>
      <c r="AA11229"/>
    </row>
    <row r="11230" spans="1:27" x14ac:dyDescent="0.25">
      <c r="A11230"/>
      <c r="AA11230"/>
    </row>
    <row r="11231" spans="1:27" x14ac:dyDescent="0.25">
      <c r="A11231"/>
      <c r="AA11231"/>
    </row>
    <row r="11232" spans="1:27" x14ac:dyDescent="0.25">
      <c r="A11232"/>
      <c r="AA11232"/>
    </row>
    <row r="11233" spans="1:27" x14ac:dyDescent="0.25">
      <c r="A11233"/>
      <c r="AA11233"/>
    </row>
    <row r="11234" spans="1:27" x14ac:dyDescent="0.25">
      <c r="A11234"/>
      <c r="AA11234"/>
    </row>
    <row r="11235" spans="1:27" x14ac:dyDescent="0.25">
      <c r="A11235"/>
      <c r="AA11235"/>
    </row>
    <row r="11236" spans="1:27" x14ac:dyDescent="0.25">
      <c r="A11236"/>
      <c r="AA11236"/>
    </row>
    <row r="11237" spans="1:27" x14ac:dyDescent="0.25">
      <c r="A11237"/>
      <c r="AA11237"/>
    </row>
    <row r="11238" spans="1:27" x14ac:dyDescent="0.25">
      <c r="A11238"/>
      <c r="AA11238"/>
    </row>
    <row r="11239" spans="1:27" x14ac:dyDescent="0.25">
      <c r="A11239"/>
      <c r="AA11239"/>
    </row>
    <row r="11240" spans="1:27" x14ac:dyDescent="0.25">
      <c r="A11240"/>
      <c r="AA11240"/>
    </row>
    <row r="11241" spans="1:27" x14ac:dyDescent="0.25">
      <c r="A11241"/>
      <c r="AA11241"/>
    </row>
    <row r="11242" spans="1:27" x14ac:dyDescent="0.25">
      <c r="A11242"/>
      <c r="AA11242"/>
    </row>
    <row r="11243" spans="1:27" x14ac:dyDescent="0.25">
      <c r="A11243"/>
      <c r="AA11243"/>
    </row>
    <row r="11244" spans="1:27" x14ac:dyDescent="0.25">
      <c r="A11244"/>
      <c r="AA11244"/>
    </row>
    <row r="11245" spans="1:27" x14ac:dyDescent="0.25">
      <c r="A11245"/>
      <c r="AA11245"/>
    </row>
    <row r="11246" spans="1:27" x14ac:dyDescent="0.25">
      <c r="A11246"/>
      <c r="AA11246"/>
    </row>
    <row r="11247" spans="1:27" x14ac:dyDescent="0.25">
      <c r="A11247"/>
      <c r="AA11247"/>
    </row>
    <row r="11248" spans="1:27" x14ac:dyDescent="0.25">
      <c r="A11248"/>
      <c r="AA11248"/>
    </row>
    <row r="11249" spans="1:27" x14ac:dyDescent="0.25">
      <c r="A11249"/>
      <c r="AA11249"/>
    </row>
    <row r="11250" spans="1:27" x14ac:dyDescent="0.25">
      <c r="A11250"/>
      <c r="AA11250"/>
    </row>
    <row r="11251" spans="1:27" x14ac:dyDescent="0.25">
      <c r="A11251"/>
      <c r="AA11251"/>
    </row>
    <row r="11252" spans="1:27" x14ac:dyDescent="0.25">
      <c r="A11252"/>
      <c r="AA11252"/>
    </row>
    <row r="11253" spans="1:27" x14ac:dyDescent="0.25">
      <c r="A11253"/>
      <c r="AA11253"/>
    </row>
    <row r="11254" spans="1:27" x14ac:dyDescent="0.25">
      <c r="A11254"/>
      <c r="AA11254"/>
    </row>
    <row r="11255" spans="1:27" x14ac:dyDescent="0.25">
      <c r="A11255"/>
      <c r="AA11255"/>
    </row>
    <row r="11256" spans="1:27" x14ac:dyDescent="0.25">
      <c r="A11256"/>
      <c r="AA11256"/>
    </row>
    <row r="11257" spans="1:27" x14ac:dyDescent="0.25">
      <c r="A11257"/>
      <c r="AA11257"/>
    </row>
    <row r="11258" spans="1:27" x14ac:dyDescent="0.25">
      <c r="A11258"/>
      <c r="AA11258"/>
    </row>
    <row r="11259" spans="1:27" x14ac:dyDescent="0.25">
      <c r="A11259"/>
      <c r="AA11259"/>
    </row>
    <row r="11260" spans="1:27" x14ac:dyDescent="0.25">
      <c r="A11260"/>
      <c r="AA11260"/>
    </row>
    <row r="11261" spans="1:27" x14ac:dyDescent="0.25">
      <c r="A11261"/>
      <c r="AA11261"/>
    </row>
    <row r="11262" spans="1:27" x14ac:dyDescent="0.25">
      <c r="A11262"/>
      <c r="AA11262"/>
    </row>
    <row r="11263" spans="1:27" x14ac:dyDescent="0.25">
      <c r="A11263"/>
      <c r="AA11263"/>
    </row>
    <row r="11264" spans="1:27" x14ac:dyDescent="0.25">
      <c r="A11264"/>
      <c r="AA11264"/>
    </row>
    <row r="11265" spans="1:27" x14ac:dyDescent="0.25">
      <c r="A11265"/>
      <c r="AA11265"/>
    </row>
    <row r="11266" spans="1:27" x14ac:dyDescent="0.25">
      <c r="A11266"/>
      <c r="AA11266"/>
    </row>
    <row r="11267" spans="1:27" x14ac:dyDescent="0.25">
      <c r="A11267"/>
      <c r="AA11267"/>
    </row>
    <row r="11268" spans="1:27" x14ac:dyDescent="0.25">
      <c r="A11268"/>
      <c r="AA11268"/>
    </row>
    <row r="11269" spans="1:27" x14ac:dyDescent="0.25">
      <c r="A11269"/>
      <c r="AA11269"/>
    </row>
    <row r="11270" spans="1:27" x14ac:dyDescent="0.25">
      <c r="A11270"/>
      <c r="AA11270"/>
    </row>
    <row r="11271" spans="1:27" x14ac:dyDescent="0.25">
      <c r="A11271"/>
      <c r="AA11271"/>
    </row>
    <row r="11272" spans="1:27" x14ac:dyDescent="0.25">
      <c r="A11272"/>
      <c r="AA11272"/>
    </row>
    <row r="11273" spans="1:27" x14ac:dyDescent="0.25">
      <c r="A11273"/>
      <c r="AA11273"/>
    </row>
    <row r="11274" spans="1:27" x14ac:dyDescent="0.25">
      <c r="A11274"/>
      <c r="AA11274"/>
    </row>
    <row r="11275" spans="1:27" x14ac:dyDescent="0.25">
      <c r="A11275"/>
      <c r="AA11275"/>
    </row>
    <row r="11276" spans="1:27" x14ac:dyDescent="0.25">
      <c r="A11276"/>
      <c r="AA11276"/>
    </row>
    <row r="11277" spans="1:27" x14ac:dyDescent="0.25">
      <c r="A11277"/>
      <c r="AA11277"/>
    </row>
    <row r="11278" spans="1:27" x14ac:dyDescent="0.25">
      <c r="A11278"/>
      <c r="AA11278"/>
    </row>
    <row r="11279" spans="1:27" x14ac:dyDescent="0.25">
      <c r="A11279"/>
      <c r="AA11279"/>
    </row>
    <row r="11280" spans="1:27" x14ac:dyDescent="0.25">
      <c r="A11280"/>
      <c r="AA11280"/>
    </row>
    <row r="11281" spans="1:27" x14ac:dyDescent="0.25">
      <c r="A11281"/>
      <c r="AA11281"/>
    </row>
    <row r="11282" spans="1:27" x14ac:dyDescent="0.25">
      <c r="A11282"/>
      <c r="AA11282"/>
    </row>
    <row r="11283" spans="1:27" x14ac:dyDescent="0.25">
      <c r="A11283"/>
      <c r="AA11283"/>
    </row>
    <row r="11284" spans="1:27" x14ac:dyDescent="0.25">
      <c r="A11284"/>
      <c r="AA11284"/>
    </row>
    <row r="11285" spans="1:27" x14ac:dyDescent="0.25">
      <c r="A11285"/>
      <c r="AA11285"/>
    </row>
    <row r="11286" spans="1:27" x14ac:dyDescent="0.25">
      <c r="A11286"/>
      <c r="AA11286"/>
    </row>
    <row r="11287" spans="1:27" x14ac:dyDescent="0.25">
      <c r="A11287"/>
      <c r="AA11287"/>
    </row>
    <row r="11288" spans="1:27" x14ac:dyDescent="0.25">
      <c r="A11288"/>
      <c r="AA11288"/>
    </row>
    <row r="11289" spans="1:27" x14ac:dyDescent="0.25">
      <c r="A11289"/>
      <c r="AA11289"/>
    </row>
    <row r="11290" spans="1:27" x14ac:dyDescent="0.25">
      <c r="A11290"/>
      <c r="AA11290"/>
    </row>
    <row r="11291" spans="1:27" x14ac:dyDescent="0.25">
      <c r="A11291"/>
      <c r="AA11291"/>
    </row>
    <row r="11292" spans="1:27" x14ac:dyDescent="0.25">
      <c r="A11292"/>
      <c r="AA11292"/>
    </row>
    <row r="11293" spans="1:27" x14ac:dyDescent="0.25">
      <c r="A11293"/>
      <c r="AA11293"/>
    </row>
    <row r="11294" spans="1:27" x14ac:dyDescent="0.25">
      <c r="A11294"/>
      <c r="AA11294"/>
    </row>
    <row r="11295" spans="1:27" x14ac:dyDescent="0.25">
      <c r="A11295"/>
      <c r="AA11295"/>
    </row>
    <row r="11296" spans="1:27" x14ac:dyDescent="0.25">
      <c r="A11296"/>
      <c r="AA11296"/>
    </row>
    <row r="11297" spans="1:27" x14ac:dyDescent="0.25">
      <c r="A11297"/>
      <c r="AA11297"/>
    </row>
    <row r="11298" spans="1:27" x14ac:dyDescent="0.25">
      <c r="A11298"/>
      <c r="AA11298"/>
    </row>
    <row r="11299" spans="1:27" x14ac:dyDescent="0.25">
      <c r="A11299"/>
      <c r="AA11299"/>
    </row>
    <row r="11300" spans="1:27" x14ac:dyDescent="0.25">
      <c r="A11300"/>
      <c r="AA11300"/>
    </row>
    <row r="11301" spans="1:27" x14ac:dyDescent="0.25">
      <c r="A11301"/>
      <c r="AA11301"/>
    </row>
    <row r="11302" spans="1:27" x14ac:dyDescent="0.25">
      <c r="A11302"/>
      <c r="AA11302"/>
    </row>
    <row r="11303" spans="1:27" x14ac:dyDescent="0.25">
      <c r="A11303"/>
      <c r="AA11303"/>
    </row>
    <row r="11304" spans="1:27" x14ac:dyDescent="0.25">
      <c r="A11304"/>
      <c r="AA11304"/>
    </row>
    <row r="11305" spans="1:27" x14ac:dyDescent="0.25">
      <c r="A11305"/>
      <c r="AA11305"/>
    </row>
    <row r="11306" spans="1:27" x14ac:dyDescent="0.25">
      <c r="A11306"/>
      <c r="AA11306"/>
    </row>
    <row r="11307" spans="1:27" x14ac:dyDescent="0.25">
      <c r="A11307"/>
      <c r="AA11307"/>
    </row>
    <row r="11308" spans="1:27" x14ac:dyDescent="0.25">
      <c r="A11308"/>
      <c r="AA11308"/>
    </row>
    <row r="11309" spans="1:27" x14ac:dyDescent="0.25">
      <c r="A11309"/>
      <c r="AA11309"/>
    </row>
    <row r="11310" spans="1:27" x14ac:dyDescent="0.25">
      <c r="A11310"/>
      <c r="AA11310"/>
    </row>
    <row r="11311" spans="1:27" x14ac:dyDescent="0.25">
      <c r="A11311"/>
      <c r="AA11311"/>
    </row>
    <row r="11312" spans="1:27" x14ac:dyDescent="0.25">
      <c r="A11312"/>
      <c r="AA11312"/>
    </row>
    <row r="11313" spans="1:27" x14ac:dyDescent="0.25">
      <c r="A11313"/>
      <c r="AA11313"/>
    </row>
    <row r="11314" spans="1:27" x14ac:dyDescent="0.25">
      <c r="A11314"/>
      <c r="AA11314"/>
    </row>
    <row r="11315" spans="1:27" x14ac:dyDescent="0.25">
      <c r="A11315"/>
      <c r="AA11315"/>
    </row>
    <row r="11316" spans="1:27" x14ac:dyDescent="0.25">
      <c r="A11316"/>
      <c r="AA11316"/>
    </row>
    <row r="11317" spans="1:27" x14ac:dyDescent="0.25">
      <c r="A11317"/>
      <c r="AA11317"/>
    </row>
    <row r="11318" spans="1:27" x14ac:dyDescent="0.25">
      <c r="A11318"/>
      <c r="AA11318"/>
    </row>
    <row r="11319" spans="1:27" x14ac:dyDescent="0.25">
      <c r="A11319"/>
      <c r="AA11319"/>
    </row>
    <row r="11320" spans="1:27" x14ac:dyDescent="0.25">
      <c r="A11320"/>
      <c r="AA11320"/>
    </row>
    <row r="11321" spans="1:27" x14ac:dyDescent="0.25">
      <c r="A11321"/>
      <c r="AA11321"/>
    </row>
    <row r="11322" spans="1:27" x14ac:dyDescent="0.25">
      <c r="A11322"/>
      <c r="AA11322"/>
    </row>
    <row r="11323" spans="1:27" x14ac:dyDescent="0.25">
      <c r="A11323"/>
      <c r="AA11323"/>
    </row>
    <row r="11324" spans="1:27" x14ac:dyDescent="0.25">
      <c r="A11324"/>
      <c r="AA11324"/>
    </row>
    <row r="11325" spans="1:27" x14ac:dyDescent="0.25">
      <c r="A11325"/>
      <c r="AA11325"/>
    </row>
    <row r="11326" spans="1:27" x14ac:dyDescent="0.25">
      <c r="A11326"/>
      <c r="AA11326"/>
    </row>
    <row r="11327" spans="1:27" x14ac:dyDescent="0.25">
      <c r="A11327"/>
      <c r="AA11327"/>
    </row>
    <row r="11328" spans="1:27" x14ac:dyDescent="0.25">
      <c r="A11328"/>
      <c r="AA11328"/>
    </row>
    <row r="11329" spans="1:27" x14ac:dyDescent="0.25">
      <c r="A11329"/>
      <c r="AA11329"/>
    </row>
    <row r="11330" spans="1:27" x14ac:dyDescent="0.25">
      <c r="A11330"/>
      <c r="AA11330"/>
    </row>
    <row r="11331" spans="1:27" x14ac:dyDescent="0.25">
      <c r="A11331"/>
      <c r="AA11331"/>
    </row>
    <row r="11332" spans="1:27" x14ac:dyDescent="0.25">
      <c r="A11332"/>
      <c r="AA11332"/>
    </row>
    <row r="11333" spans="1:27" x14ac:dyDescent="0.25">
      <c r="A11333"/>
      <c r="AA11333"/>
    </row>
    <row r="11334" spans="1:27" x14ac:dyDescent="0.25">
      <c r="A11334"/>
      <c r="AA11334"/>
    </row>
    <row r="11335" spans="1:27" x14ac:dyDescent="0.25">
      <c r="A11335"/>
      <c r="AA11335"/>
    </row>
    <row r="11336" spans="1:27" x14ac:dyDescent="0.25">
      <c r="A11336"/>
      <c r="AA11336"/>
    </row>
    <row r="11337" spans="1:27" x14ac:dyDescent="0.25">
      <c r="A11337"/>
      <c r="AA11337"/>
    </row>
    <row r="11338" spans="1:27" x14ac:dyDescent="0.25">
      <c r="A11338"/>
      <c r="AA11338"/>
    </row>
    <row r="11339" spans="1:27" x14ac:dyDescent="0.25">
      <c r="A11339"/>
      <c r="AA11339"/>
    </row>
    <row r="11340" spans="1:27" x14ac:dyDescent="0.25">
      <c r="A11340"/>
      <c r="AA11340"/>
    </row>
    <row r="11341" spans="1:27" x14ac:dyDescent="0.25">
      <c r="A11341"/>
      <c r="AA11341"/>
    </row>
    <row r="11342" spans="1:27" x14ac:dyDescent="0.25">
      <c r="A11342"/>
      <c r="AA11342"/>
    </row>
    <row r="11343" spans="1:27" x14ac:dyDescent="0.25">
      <c r="A11343"/>
      <c r="AA11343"/>
    </row>
    <row r="11344" spans="1:27" x14ac:dyDescent="0.25">
      <c r="A11344"/>
      <c r="AA11344"/>
    </row>
    <row r="11345" spans="1:27" x14ac:dyDescent="0.25">
      <c r="A11345"/>
      <c r="AA11345"/>
    </row>
    <row r="11346" spans="1:27" x14ac:dyDescent="0.25">
      <c r="A11346"/>
      <c r="AA11346"/>
    </row>
    <row r="11347" spans="1:27" x14ac:dyDescent="0.25">
      <c r="A11347"/>
      <c r="AA11347"/>
    </row>
    <row r="11348" spans="1:27" x14ac:dyDescent="0.25">
      <c r="A11348"/>
      <c r="AA11348"/>
    </row>
    <row r="11349" spans="1:27" x14ac:dyDescent="0.25">
      <c r="A11349"/>
      <c r="AA11349"/>
    </row>
    <row r="11350" spans="1:27" x14ac:dyDescent="0.25">
      <c r="A11350"/>
      <c r="AA11350"/>
    </row>
    <row r="11351" spans="1:27" x14ac:dyDescent="0.25">
      <c r="A11351"/>
      <c r="AA11351"/>
    </row>
    <row r="11352" spans="1:27" x14ac:dyDescent="0.25">
      <c r="A11352"/>
      <c r="AA11352"/>
    </row>
    <row r="11353" spans="1:27" x14ac:dyDescent="0.25">
      <c r="A11353"/>
      <c r="AA11353"/>
    </row>
    <row r="11354" spans="1:27" x14ac:dyDescent="0.25">
      <c r="A11354"/>
      <c r="AA11354"/>
    </row>
    <row r="11355" spans="1:27" x14ac:dyDescent="0.25">
      <c r="A11355"/>
      <c r="AA11355"/>
    </row>
    <row r="11356" spans="1:27" x14ac:dyDescent="0.25">
      <c r="A11356"/>
      <c r="AA11356"/>
    </row>
    <row r="11357" spans="1:27" x14ac:dyDescent="0.25">
      <c r="A11357"/>
      <c r="AA11357"/>
    </row>
    <row r="11358" spans="1:27" x14ac:dyDescent="0.25">
      <c r="A11358"/>
      <c r="AA11358"/>
    </row>
    <row r="11359" spans="1:27" x14ac:dyDescent="0.25">
      <c r="A11359"/>
      <c r="AA11359"/>
    </row>
    <row r="11360" spans="1:27" x14ac:dyDescent="0.25">
      <c r="A11360"/>
      <c r="AA11360"/>
    </row>
    <row r="11361" spans="1:27" x14ac:dyDescent="0.25">
      <c r="A11361"/>
      <c r="AA11361"/>
    </row>
    <row r="11362" spans="1:27" x14ac:dyDescent="0.25">
      <c r="A11362"/>
      <c r="AA11362"/>
    </row>
    <row r="11363" spans="1:27" x14ac:dyDescent="0.25">
      <c r="A11363"/>
      <c r="AA11363"/>
    </row>
    <row r="11364" spans="1:27" x14ac:dyDescent="0.25">
      <c r="A11364"/>
      <c r="AA11364"/>
    </row>
    <row r="11365" spans="1:27" x14ac:dyDescent="0.25">
      <c r="A11365"/>
      <c r="AA11365"/>
    </row>
    <row r="11366" spans="1:27" x14ac:dyDescent="0.25">
      <c r="A11366"/>
      <c r="AA11366"/>
    </row>
    <row r="11367" spans="1:27" x14ac:dyDescent="0.25">
      <c r="A11367"/>
      <c r="AA11367"/>
    </row>
    <row r="11368" spans="1:27" x14ac:dyDescent="0.25">
      <c r="A11368"/>
      <c r="AA11368"/>
    </row>
    <row r="11369" spans="1:27" x14ac:dyDescent="0.25">
      <c r="A11369"/>
      <c r="AA11369"/>
    </row>
    <row r="11370" spans="1:27" x14ac:dyDescent="0.25">
      <c r="A11370"/>
      <c r="AA11370"/>
    </row>
    <row r="11371" spans="1:27" x14ac:dyDescent="0.25">
      <c r="A11371"/>
      <c r="AA11371"/>
    </row>
    <row r="11372" spans="1:27" x14ac:dyDescent="0.25">
      <c r="A11372"/>
      <c r="AA11372"/>
    </row>
    <row r="11373" spans="1:27" x14ac:dyDescent="0.25">
      <c r="A11373"/>
      <c r="AA11373"/>
    </row>
    <row r="11374" spans="1:27" x14ac:dyDescent="0.25">
      <c r="A11374"/>
      <c r="AA11374"/>
    </row>
    <row r="11375" spans="1:27" x14ac:dyDescent="0.25">
      <c r="A11375"/>
      <c r="AA11375"/>
    </row>
    <row r="11376" spans="1:27" x14ac:dyDescent="0.25">
      <c r="A11376"/>
      <c r="AA11376"/>
    </row>
    <row r="11377" spans="1:27" x14ac:dyDescent="0.25">
      <c r="A11377"/>
      <c r="AA11377"/>
    </row>
    <row r="11378" spans="1:27" x14ac:dyDescent="0.25">
      <c r="A11378"/>
      <c r="AA11378"/>
    </row>
    <row r="11379" spans="1:27" x14ac:dyDescent="0.25">
      <c r="A11379"/>
      <c r="AA11379"/>
    </row>
    <row r="11380" spans="1:27" x14ac:dyDescent="0.25">
      <c r="A11380"/>
      <c r="AA11380"/>
    </row>
    <row r="11381" spans="1:27" x14ac:dyDescent="0.25">
      <c r="A11381"/>
      <c r="AA11381"/>
    </row>
    <row r="11382" spans="1:27" x14ac:dyDescent="0.25">
      <c r="A11382"/>
      <c r="AA11382"/>
    </row>
    <row r="11383" spans="1:27" x14ac:dyDescent="0.25">
      <c r="A11383"/>
      <c r="AA11383"/>
    </row>
    <row r="11384" spans="1:27" x14ac:dyDescent="0.25">
      <c r="A11384"/>
      <c r="AA11384"/>
    </row>
    <row r="11385" spans="1:27" x14ac:dyDescent="0.25">
      <c r="A11385"/>
      <c r="AA11385"/>
    </row>
    <row r="11386" spans="1:27" x14ac:dyDescent="0.25">
      <c r="A11386"/>
      <c r="AA11386"/>
    </row>
    <row r="11387" spans="1:27" x14ac:dyDescent="0.25">
      <c r="A11387"/>
      <c r="AA11387"/>
    </row>
    <row r="11388" spans="1:27" x14ac:dyDescent="0.25">
      <c r="A11388"/>
      <c r="AA11388"/>
    </row>
    <row r="11389" spans="1:27" x14ac:dyDescent="0.25">
      <c r="A11389"/>
      <c r="AA11389"/>
    </row>
    <row r="11390" spans="1:27" x14ac:dyDescent="0.25">
      <c r="A11390"/>
      <c r="AA11390"/>
    </row>
    <row r="11391" spans="1:27" x14ac:dyDescent="0.25">
      <c r="A11391"/>
      <c r="AA11391"/>
    </row>
    <row r="11392" spans="1:27" x14ac:dyDescent="0.25">
      <c r="A11392"/>
      <c r="AA11392"/>
    </row>
    <row r="11393" spans="1:27" x14ac:dyDescent="0.25">
      <c r="A11393"/>
      <c r="AA11393"/>
    </row>
    <row r="11394" spans="1:27" x14ac:dyDescent="0.25">
      <c r="A11394"/>
      <c r="AA11394"/>
    </row>
    <row r="11395" spans="1:27" x14ac:dyDescent="0.25">
      <c r="A11395"/>
      <c r="AA11395"/>
    </row>
    <row r="11396" spans="1:27" x14ac:dyDescent="0.25">
      <c r="A11396"/>
      <c r="AA11396"/>
    </row>
    <row r="11397" spans="1:27" x14ac:dyDescent="0.25">
      <c r="A11397"/>
      <c r="AA11397"/>
    </row>
    <row r="11398" spans="1:27" x14ac:dyDescent="0.25">
      <c r="A11398"/>
      <c r="AA11398"/>
    </row>
    <row r="11399" spans="1:27" x14ac:dyDescent="0.25">
      <c r="A11399"/>
      <c r="AA11399"/>
    </row>
    <row r="11400" spans="1:27" x14ac:dyDescent="0.25">
      <c r="A11400"/>
      <c r="AA11400"/>
    </row>
    <row r="11401" spans="1:27" x14ac:dyDescent="0.25">
      <c r="A11401"/>
      <c r="AA11401"/>
    </row>
    <row r="11402" spans="1:27" x14ac:dyDescent="0.25">
      <c r="A11402"/>
      <c r="AA11402"/>
    </row>
    <row r="11403" spans="1:27" x14ac:dyDescent="0.25">
      <c r="A11403"/>
      <c r="AA11403"/>
    </row>
    <row r="11404" spans="1:27" x14ac:dyDescent="0.25">
      <c r="A11404"/>
      <c r="AA11404"/>
    </row>
    <row r="11405" spans="1:27" x14ac:dyDescent="0.25">
      <c r="A11405"/>
      <c r="AA11405"/>
    </row>
    <row r="11406" spans="1:27" x14ac:dyDescent="0.25">
      <c r="A11406"/>
      <c r="AA11406"/>
    </row>
    <row r="11407" spans="1:27" x14ac:dyDescent="0.25">
      <c r="A11407"/>
      <c r="AA11407"/>
    </row>
    <row r="11408" spans="1:27" x14ac:dyDescent="0.25">
      <c r="A11408"/>
      <c r="AA11408"/>
    </row>
    <row r="11409" spans="1:27" x14ac:dyDescent="0.25">
      <c r="A11409"/>
      <c r="AA11409"/>
    </row>
    <row r="11410" spans="1:27" x14ac:dyDescent="0.25">
      <c r="A11410"/>
      <c r="AA11410"/>
    </row>
    <row r="11411" spans="1:27" x14ac:dyDescent="0.25">
      <c r="A11411"/>
      <c r="AA11411"/>
    </row>
    <row r="11412" spans="1:27" x14ac:dyDescent="0.25">
      <c r="A11412"/>
      <c r="AA11412"/>
    </row>
    <row r="11413" spans="1:27" x14ac:dyDescent="0.25">
      <c r="A11413"/>
      <c r="AA11413"/>
    </row>
    <row r="11414" spans="1:27" x14ac:dyDescent="0.25">
      <c r="A11414"/>
      <c r="AA11414"/>
    </row>
    <row r="11415" spans="1:27" x14ac:dyDescent="0.25">
      <c r="A11415"/>
      <c r="AA11415"/>
    </row>
    <row r="11416" spans="1:27" x14ac:dyDescent="0.25">
      <c r="A11416"/>
      <c r="AA11416"/>
    </row>
    <row r="11417" spans="1:27" x14ac:dyDescent="0.25">
      <c r="A11417"/>
      <c r="AA11417"/>
    </row>
    <row r="11418" spans="1:27" x14ac:dyDescent="0.25">
      <c r="A11418"/>
      <c r="AA11418"/>
    </row>
    <row r="11419" spans="1:27" x14ac:dyDescent="0.25">
      <c r="A11419"/>
      <c r="AA11419"/>
    </row>
    <row r="11420" spans="1:27" x14ac:dyDescent="0.25">
      <c r="A11420"/>
      <c r="AA11420"/>
    </row>
    <row r="11421" spans="1:27" x14ac:dyDescent="0.25">
      <c r="A11421"/>
      <c r="AA11421"/>
    </row>
    <row r="11422" spans="1:27" x14ac:dyDescent="0.25">
      <c r="A11422"/>
      <c r="AA11422"/>
    </row>
    <row r="11423" spans="1:27" x14ac:dyDescent="0.25">
      <c r="A11423"/>
      <c r="AA11423"/>
    </row>
    <row r="11424" spans="1:27" x14ac:dyDescent="0.25">
      <c r="A11424"/>
      <c r="AA11424"/>
    </row>
    <row r="11425" spans="1:27" x14ac:dyDescent="0.25">
      <c r="A11425"/>
      <c r="AA11425"/>
    </row>
    <row r="11426" spans="1:27" x14ac:dyDescent="0.25">
      <c r="A11426"/>
      <c r="AA11426"/>
    </row>
    <row r="11427" spans="1:27" x14ac:dyDescent="0.25">
      <c r="A11427"/>
      <c r="AA11427"/>
    </row>
    <row r="11428" spans="1:27" x14ac:dyDescent="0.25">
      <c r="A11428"/>
      <c r="AA11428"/>
    </row>
    <row r="11429" spans="1:27" x14ac:dyDescent="0.25">
      <c r="A11429"/>
      <c r="AA11429"/>
    </row>
    <row r="11430" spans="1:27" x14ac:dyDescent="0.25">
      <c r="A11430"/>
      <c r="AA11430"/>
    </row>
    <row r="11431" spans="1:27" x14ac:dyDescent="0.25">
      <c r="A11431"/>
      <c r="AA11431"/>
    </row>
    <row r="11432" spans="1:27" x14ac:dyDescent="0.25">
      <c r="A11432"/>
      <c r="AA11432"/>
    </row>
    <row r="11433" spans="1:27" x14ac:dyDescent="0.25">
      <c r="A11433"/>
      <c r="AA11433"/>
    </row>
    <row r="11434" spans="1:27" x14ac:dyDescent="0.25">
      <c r="A11434"/>
      <c r="AA11434"/>
    </row>
    <row r="11435" spans="1:27" x14ac:dyDescent="0.25">
      <c r="A11435"/>
      <c r="AA11435"/>
    </row>
    <row r="11436" spans="1:27" x14ac:dyDescent="0.25">
      <c r="A11436"/>
      <c r="AA11436"/>
    </row>
    <row r="11437" spans="1:27" x14ac:dyDescent="0.25">
      <c r="A11437"/>
      <c r="AA11437"/>
    </row>
    <row r="11438" spans="1:27" x14ac:dyDescent="0.25">
      <c r="A11438"/>
      <c r="AA11438"/>
    </row>
    <row r="11439" spans="1:27" x14ac:dyDescent="0.25">
      <c r="A11439"/>
      <c r="AA11439"/>
    </row>
    <row r="11440" spans="1:27" x14ac:dyDescent="0.25">
      <c r="A11440"/>
      <c r="AA11440"/>
    </row>
    <row r="11441" spans="1:27" x14ac:dyDescent="0.25">
      <c r="A11441"/>
      <c r="AA11441"/>
    </row>
    <row r="11442" spans="1:27" x14ac:dyDescent="0.25">
      <c r="A11442"/>
      <c r="AA11442"/>
    </row>
    <row r="11443" spans="1:27" x14ac:dyDescent="0.25">
      <c r="A11443"/>
      <c r="AA11443"/>
    </row>
    <row r="11444" spans="1:27" x14ac:dyDescent="0.25">
      <c r="A11444"/>
      <c r="AA11444"/>
    </row>
    <row r="11445" spans="1:27" x14ac:dyDescent="0.25">
      <c r="A11445"/>
      <c r="AA11445"/>
    </row>
    <row r="11446" spans="1:27" x14ac:dyDescent="0.25">
      <c r="A11446"/>
      <c r="AA11446"/>
    </row>
    <row r="11447" spans="1:27" x14ac:dyDescent="0.25">
      <c r="A11447"/>
      <c r="AA11447"/>
    </row>
    <row r="11448" spans="1:27" x14ac:dyDescent="0.25">
      <c r="A11448"/>
      <c r="AA11448"/>
    </row>
    <row r="11449" spans="1:27" x14ac:dyDescent="0.25">
      <c r="A11449"/>
      <c r="AA11449"/>
    </row>
    <row r="11450" spans="1:27" x14ac:dyDescent="0.25">
      <c r="A11450"/>
      <c r="AA11450"/>
    </row>
    <row r="11451" spans="1:27" x14ac:dyDescent="0.25">
      <c r="A11451"/>
      <c r="AA11451"/>
    </row>
    <row r="11452" spans="1:27" x14ac:dyDescent="0.25">
      <c r="A11452"/>
      <c r="AA11452"/>
    </row>
    <row r="11453" spans="1:27" x14ac:dyDescent="0.25">
      <c r="A11453"/>
      <c r="AA11453"/>
    </row>
    <row r="11454" spans="1:27" x14ac:dyDescent="0.25">
      <c r="A11454"/>
      <c r="AA11454"/>
    </row>
    <row r="11455" spans="1:27" x14ac:dyDescent="0.25">
      <c r="A11455"/>
      <c r="AA11455"/>
    </row>
    <row r="11456" spans="1:27" x14ac:dyDescent="0.25">
      <c r="A11456"/>
      <c r="AA11456"/>
    </row>
    <row r="11457" spans="1:27" x14ac:dyDescent="0.25">
      <c r="A11457"/>
      <c r="AA11457"/>
    </row>
    <row r="11458" spans="1:27" x14ac:dyDescent="0.25">
      <c r="A11458"/>
      <c r="AA11458"/>
    </row>
    <row r="11459" spans="1:27" x14ac:dyDescent="0.25">
      <c r="A11459"/>
      <c r="AA11459"/>
    </row>
    <row r="11460" spans="1:27" x14ac:dyDescent="0.25">
      <c r="A11460"/>
      <c r="AA11460"/>
    </row>
    <row r="11461" spans="1:27" x14ac:dyDescent="0.25">
      <c r="A11461"/>
      <c r="AA11461"/>
    </row>
    <row r="11462" spans="1:27" x14ac:dyDescent="0.25">
      <c r="A11462"/>
      <c r="AA11462"/>
    </row>
    <row r="11463" spans="1:27" x14ac:dyDescent="0.25">
      <c r="A11463"/>
      <c r="AA11463"/>
    </row>
    <row r="11464" spans="1:27" x14ac:dyDescent="0.25">
      <c r="A11464"/>
      <c r="AA11464"/>
    </row>
    <row r="11465" spans="1:27" x14ac:dyDescent="0.25">
      <c r="A11465"/>
      <c r="AA11465"/>
    </row>
    <row r="11466" spans="1:27" x14ac:dyDescent="0.25">
      <c r="A11466"/>
      <c r="AA11466"/>
    </row>
    <row r="11467" spans="1:27" x14ac:dyDescent="0.25">
      <c r="A11467"/>
      <c r="AA11467"/>
    </row>
    <row r="11468" spans="1:27" x14ac:dyDescent="0.25">
      <c r="A11468"/>
      <c r="AA11468"/>
    </row>
    <row r="11469" spans="1:27" x14ac:dyDescent="0.25">
      <c r="A11469"/>
      <c r="AA11469"/>
    </row>
    <row r="11470" spans="1:27" x14ac:dyDescent="0.25">
      <c r="A11470"/>
      <c r="AA11470"/>
    </row>
    <row r="11471" spans="1:27" x14ac:dyDescent="0.25">
      <c r="A11471"/>
      <c r="AA11471"/>
    </row>
    <row r="11472" spans="1:27" x14ac:dyDescent="0.25">
      <c r="A11472"/>
      <c r="AA11472"/>
    </row>
    <row r="11473" spans="1:27" x14ac:dyDescent="0.25">
      <c r="A11473"/>
      <c r="AA11473"/>
    </row>
    <row r="11474" spans="1:27" x14ac:dyDescent="0.25">
      <c r="A11474"/>
      <c r="AA11474"/>
    </row>
    <row r="11475" spans="1:27" x14ac:dyDescent="0.25">
      <c r="A11475"/>
      <c r="AA11475"/>
    </row>
    <row r="11476" spans="1:27" x14ac:dyDescent="0.25">
      <c r="A11476"/>
      <c r="AA11476"/>
    </row>
    <row r="11477" spans="1:27" x14ac:dyDescent="0.25">
      <c r="A11477"/>
      <c r="AA11477"/>
    </row>
    <row r="11478" spans="1:27" x14ac:dyDescent="0.25">
      <c r="A11478"/>
      <c r="AA11478"/>
    </row>
    <row r="11479" spans="1:27" x14ac:dyDescent="0.25">
      <c r="A11479"/>
      <c r="AA11479"/>
    </row>
    <row r="11480" spans="1:27" x14ac:dyDescent="0.25">
      <c r="A11480"/>
      <c r="AA11480"/>
    </row>
    <row r="11481" spans="1:27" x14ac:dyDescent="0.25">
      <c r="A11481"/>
      <c r="AA11481"/>
    </row>
    <row r="11482" spans="1:27" x14ac:dyDescent="0.25">
      <c r="A11482"/>
      <c r="AA11482"/>
    </row>
    <row r="11483" spans="1:27" x14ac:dyDescent="0.25">
      <c r="A11483"/>
      <c r="AA11483"/>
    </row>
    <row r="11484" spans="1:27" x14ac:dyDescent="0.25">
      <c r="A11484"/>
      <c r="AA11484"/>
    </row>
    <row r="11485" spans="1:27" x14ac:dyDescent="0.25">
      <c r="A11485"/>
      <c r="AA11485"/>
    </row>
    <row r="11486" spans="1:27" x14ac:dyDescent="0.25">
      <c r="A11486"/>
      <c r="AA11486"/>
    </row>
    <row r="11487" spans="1:27" x14ac:dyDescent="0.25">
      <c r="A11487"/>
      <c r="AA11487"/>
    </row>
    <row r="11488" spans="1:27" x14ac:dyDescent="0.25">
      <c r="A11488"/>
      <c r="AA11488"/>
    </row>
    <row r="11489" spans="1:27" x14ac:dyDescent="0.25">
      <c r="A11489"/>
      <c r="AA11489"/>
    </row>
    <row r="11490" spans="1:27" x14ac:dyDescent="0.25">
      <c r="A11490"/>
      <c r="AA11490"/>
    </row>
    <row r="11491" spans="1:27" x14ac:dyDescent="0.25">
      <c r="A11491"/>
      <c r="AA11491"/>
    </row>
    <row r="11492" spans="1:27" x14ac:dyDescent="0.25">
      <c r="A11492"/>
      <c r="AA11492"/>
    </row>
    <row r="11493" spans="1:27" x14ac:dyDescent="0.25">
      <c r="A11493"/>
      <c r="AA11493"/>
    </row>
    <row r="11494" spans="1:27" x14ac:dyDescent="0.25">
      <c r="A11494"/>
      <c r="AA11494"/>
    </row>
    <row r="11495" spans="1:27" x14ac:dyDescent="0.25">
      <c r="A11495"/>
      <c r="AA11495"/>
    </row>
    <row r="11496" spans="1:27" x14ac:dyDescent="0.25">
      <c r="A11496"/>
      <c r="AA11496"/>
    </row>
    <row r="11497" spans="1:27" x14ac:dyDescent="0.25">
      <c r="A11497"/>
      <c r="AA11497"/>
    </row>
    <row r="11498" spans="1:27" x14ac:dyDescent="0.25">
      <c r="A11498"/>
      <c r="AA11498"/>
    </row>
    <row r="11499" spans="1:27" x14ac:dyDescent="0.25">
      <c r="A11499"/>
      <c r="AA11499"/>
    </row>
    <row r="11500" spans="1:27" x14ac:dyDescent="0.25">
      <c r="A11500"/>
      <c r="AA11500"/>
    </row>
    <row r="11501" spans="1:27" x14ac:dyDescent="0.25">
      <c r="A11501"/>
      <c r="AA11501"/>
    </row>
    <row r="11502" spans="1:27" x14ac:dyDescent="0.25">
      <c r="A11502"/>
      <c r="AA11502"/>
    </row>
    <row r="11503" spans="1:27" x14ac:dyDescent="0.25">
      <c r="A11503"/>
      <c r="AA11503"/>
    </row>
    <row r="11504" spans="1:27" x14ac:dyDescent="0.25">
      <c r="A11504"/>
      <c r="AA11504"/>
    </row>
    <row r="11505" spans="1:27" x14ac:dyDescent="0.25">
      <c r="A11505"/>
      <c r="AA11505"/>
    </row>
    <row r="11506" spans="1:27" x14ac:dyDescent="0.25">
      <c r="A11506"/>
      <c r="AA11506"/>
    </row>
    <row r="11507" spans="1:27" x14ac:dyDescent="0.25">
      <c r="A11507"/>
      <c r="AA11507"/>
    </row>
    <row r="11508" spans="1:27" x14ac:dyDescent="0.25">
      <c r="A11508"/>
      <c r="AA11508"/>
    </row>
    <row r="11509" spans="1:27" x14ac:dyDescent="0.25">
      <c r="A11509"/>
      <c r="AA11509"/>
    </row>
    <row r="11510" spans="1:27" x14ac:dyDescent="0.25">
      <c r="A11510"/>
      <c r="AA11510"/>
    </row>
    <row r="11511" spans="1:27" x14ac:dyDescent="0.25">
      <c r="A11511"/>
      <c r="AA11511"/>
    </row>
    <row r="11512" spans="1:27" x14ac:dyDescent="0.25">
      <c r="A11512"/>
      <c r="AA11512"/>
    </row>
    <row r="11513" spans="1:27" x14ac:dyDescent="0.25">
      <c r="A11513"/>
      <c r="AA11513"/>
    </row>
    <row r="11514" spans="1:27" x14ac:dyDescent="0.25">
      <c r="A11514"/>
      <c r="AA11514"/>
    </row>
    <row r="11515" spans="1:27" x14ac:dyDescent="0.25">
      <c r="A11515"/>
      <c r="AA11515"/>
    </row>
    <row r="11516" spans="1:27" x14ac:dyDescent="0.25">
      <c r="A11516"/>
      <c r="AA11516"/>
    </row>
    <row r="11517" spans="1:27" x14ac:dyDescent="0.25">
      <c r="A11517"/>
      <c r="AA11517"/>
    </row>
    <row r="11518" spans="1:27" x14ac:dyDescent="0.25">
      <c r="A11518"/>
      <c r="AA11518"/>
    </row>
    <row r="11519" spans="1:27" x14ac:dyDescent="0.25">
      <c r="A11519"/>
      <c r="AA11519"/>
    </row>
    <row r="11520" spans="1:27" x14ac:dyDescent="0.25">
      <c r="A11520"/>
      <c r="AA11520"/>
    </row>
    <row r="11521" spans="1:27" x14ac:dyDescent="0.25">
      <c r="A11521"/>
      <c r="AA11521"/>
    </row>
    <row r="11522" spans="1:27" x14ac:dyDescent="0.25">
      <c r="A11522"/>
      <c r="AA11522"/>
    </row>
    <row r="11523" spans="1:27" x14ac:dyDescent="0.25">
      <c r="A11523"/>
      <c r="AA11523"/>
    </row>
    <row r="11524" spans="1:27" x14ac:dyDescent="0.25">
      <c r="A11524"/>
      <c r="AA11524"/>
    </row>
    <row r="11525" spans="1:27" x14ac:dyDescent="0.25">
      <c r="A11525"/>
      <c r="AA11525"/>
    </row>
    <row r="11526" spans="1:27" x14ac:dyDescent="0.25">
      <c r="A11526"/>
      <c r="AA11526"/>
    </row>
    <row r="11527" spans="1:27" x14ac:dyDescent="0.25">
      <c r="A11527"/>
      <c r="AA11527"/>
    </row>
    <row r="11528" spans="1:27" x14ac:dyDescent="0.25">
      <c r="A11528"/>
      <c r="AA11528"/>
    </row>
    <row r="11529" spans="1:27" x14ac:dyDescent="0.25">
      <c r="A11529"/>
      <c r="AA11529"/>
    </row>
    <row r="11530" spans="1:27" x14ac:dyDescent="0.25">
      <c r="A11530"/>
      <c r="AA11530"/>
    </row>
    <row r="11531" spans="1:27" x14ac:dyDescent="0.25">
      <c r="A11531"/>
      <c r="AA11531"/>
    </row>
    <row r="11532" spans="1:27" x14ac:dyDescent="0.25">
      <c r="A11532"/>
      <c r="AA11532"/>
    </row>
    <row r="11533" spans="1:27" x14ac:dyDescent="0.25">
      <c r="A11533"/>
      <c r="AA11533"/>
    </row>
    <row r="11534" spans="1:27" x14ac:dyDescent="0.25">
      <c r="A11534"/>
      <c r="AA11534"/>
    </row>
    <row r="11535" spans="1:27" x14ac:dyDescent="0.25">
      <c r="A11535"/>
      <c r="AA11535"/>
    </row>
    <row r="11536" spans="1:27" x14ac:dyDescent="0.25">
      <c r="A11536"/>
      <c r="AA11536"/>
    </row>
    <row r="11537" spans="1:27" x14ac:dyDescent="0.25">
      <c r="A11537"/>
      <c r="AA11537"/>
    </row>
    <row r="11538" spans="1:27" x14ac:dyDescent="0.25">
      <c r="A11538"/>
      <c r="AA11538"/>
    </row>
    <row r="11539" spans="1:27" x14ac:dyDescent="0.25">
      <c r="A11539"/>
      <c r="AA11539"/>
    </row>
    <row r="11540" spans="1:27" x14ac:dyDescent="0.25">
      <c r="A11540"/>
      <c r="AA11540"/>
    </row>
    <row r="11541" spans="1:27" x14ac:dyDescent="0.25">
      <c r="A11541"/>
      <c r="AA11541"/>
    </row>
    <row r="11542" spans="1:27" x14ac:dyDescent="0.25">
      <c r="A11542"/>
      <c r="AA11542"/>
    </row>
    <row r="11543" spans="1:27" x14ac:dyDescent="0.25">
      <c r="A11543"/>
      <c r="AA11543"/>
    </row>
    <row r="11544" spans="1:27" x14ac:dyDescent="0.25">
      <c r="A11544"/>
      <c r="AA11544"/>
    </row>
    <row r="11545" spans="1:27" x14ac:dyDescent="0.25">
      <c r="A11545"/>
      <c r="AA11545"/>
    </row>
    <row r="11546" spans="1:27" x14ac:dyDescent="0.25">
      <c r="A11546"/>
      <c r="AA11546"/>
    </row>
    <row r="11547" spans="1:27" x14ac:dyDescent="0.25">
      <c r="A11547"/>
      <c r="AA11547"/>
    </row>
    <row r="11548" spans="1:27" x14ac:dyDescent="0.25">
      <c r="A11548"/>
      <c r="AA11548"/>
    </row>
    <row r="11549" spans="1:27" x14ac:dyDescent="0.25">
      <c r="A11549"/>
      <c r="AA11549"/>
    </row>
    <row r="11550" spans="1:27" x14ac:dyDescent="0.25">
      <c r="A11550"/>
      <c r="AA11550"/>
    </row>
    <row r="11551" spans="1:27" x14ac:dyDescent="0.25">
      <c r="A11551"/>
      <c r="AA11551"/>
    </row>
    <row r="11552" spans="1:27" x14ac:dyDescent="0.25">
      <c r="A11552"/>
      <c r="AA11552"/>
    </row>
    <row r="11553" spans="1:27" x14ac:dyDescent="0.25">
      <c r="A11553"/>
      <c r="AA11553"/>
    </row>
    <row r="11554" spans="1:27" x14ac:dyDescent="0.25">
      <c r="A11554"/>
      <c r="AA11554"/>
    </row>
    <row r="11555" spans="1:27" x14ac:dyDescent="0.25">
      <c r="A11555"/>
      <c r="AA11555"/>
    </row>
    <row r="11556" spans="1:27" x14ac:dyDescent="0.25">
      <c r="A11556"/>
      <c r="AA11556"/>
    </row>
    <row r="11557" spans="1:27" x14ac:dyDescent="0.25">
      <c r="A11557"/>
      <c r="AA11557"/>
    </row>
    <row r="11558" spans="1:27" x14ac:dyDescent="0.25">
      <c r="A11558"/>
      <c r="AA11558"/>
    </row>
    <row r="11559" spans="1:27" x14ac:dyDescent="0.25">
      <c r="A11559"/>
      <c r="AA11559"/>
    </row>
    <row r="11560" spans="1:27" x14ac:dyDescent="0.25">
      <c r="A11560"/>
      <c r="AA11560"/>
    </row>
    <row r="11561" spans="1:27" x14ac:dyDescent="0.25">
      <c r="A11561"/>
      <c r="AA11561"/>
    </row>
    <row r="11562" spans="1:27" x14ac:dyDescent="0.25">
      <c r="A11562"/>
      <c r="AA11562"/>
    </row>
    <row r="11563" spans="1:27" x14ac:dyDescent="0.25">
      <c r="A11563"/>
      <c r="AA11563"/>
    </row>
    <row r="11564" spans="1:27" x14ac:dyDescent="0.25">
      <c r="A11564"/>
      <c r="AA11564"/>
    </row>
    <row r="11565" spans="1:27" x14ac:dyDescent="0.25">
      <c r="A11565"/>
      <c r="AA11565"/>
    </row>
    <row r="11566" spans="1:27" x14ac:dyDescent="0.25">
      <c r="A11566"/>
      <c r="AA11566"/>
    </row>
    <row r="11567" spans="1:27" x14ac:dyDescent="0.25">
      <c r="A11567"/>
      <c r="AA11567"/>
    </row>
    <row r="11568" spans="1:27" x14ac:dyDescent="0.25">
      <c r="A11568"/>
      <c r="AA11568"/>
    </row>
    <row r="11569" spans="1:27" x14ac:dyDescent="0.25">
      <c r="A11569"/>
      <c r="AA11569"/>
    </row>
    <row r="11570" spans="1:27" x14ac:dyDescent="0.25">
      <c r="A11570"/>
      <c r="AA11570"/>
    </row>
    <row r="11571" spans="1:27" x14ac:dyDescent="0.25">
      <c r="A11571"/>
      <c r="AA11571"/>
    </row>
    <row r="11572" spans="1:27" x14ac:dyDescent="0.25">
      <c r="A11572"/>
      <c r="AA11572"/>
    </row>
    <row r="11573" spans="1:27" x14ac:dyDescent="0.25">
      <c r="A11573"/>
      <c r="AA11573"/>
    </row>
    <row r="11574" spans="1:27" x14ac:dyDescent="0.25">
      <c r="A11574"/>
      <c r="AA11574"/>
    </row>
    <row r="11575" spans="1:27" x14ac:dyDescent="0.25">
      <c r="A11575"/>
      <c r="AA11575"/>
    </row>
    <row r="11576" spans="1:27" x14ac:dyDescent="0.25">
      <c r="A11576"/>
      <c r="AA11576"/>
    </row>
    <row r="11577" spans="1:27" x14ac:dyDescent="0.25">
      <c r="A11577"/>
      <c r="AA11577"/>
    </row>
    <row r="11578" spans="1:27" x14ac:dyDescent="0.25">
      <c r="A11578"/>
      <c r="AA11578"/>
    </row>
    <row r="11579" spans="1:27" x14ac:dyDescent="0.25">
      <c r="A11579"/>
      <c r="AA11579"/>
    </row>
    <row r="11580" spans="1:27" x14ac:dyDescent="0.25">
      <c r="A11580"/>
      <c r="AA11580"/>
    </row>
    <row r="11581" spans="1:27" x14ac:dyDescent="0.25">
      <c r="A11581"/>
      <c r="AA11581"/>
    </row>
    <row r="11582" spans="1:27" x14ac:dyDescent="0.25">
      <c r="A11582"/>
      <c r="AA11582"/>
    </row>
    <row r="11583" spans="1:27" x14ac:dyDescent="0.25">
      <c r="A11583"/>
      <c r="AA11583"/>
    </row>
    <row r="11584" spans="1:27" x14ac:dyDescent="0.25">
      <c r="A11584"/>
      <c r="AA11584"/>
    </row>
    <row r="11585" spans="1:27" x14ac:dyDescent="0.25">
      <c r="A11585"/>
      <c r="AA11585"/>
    </row>
    <row r="11586" spans="1:27" x14ac:dyDescent="0.25">
      <c r="A11586"/>
      <c r="AA11586"/>
    </row>
    <row r="11587" spans="1:27" x14ac:dyDescent="0.25">
      <c r="A11587"/>
      <c r="AA11587"/>
    </row>
    <row r="11588" spans="1:27" x14ac:dyDescent="0.25">
      <c r="A11588"/>
      <c r="AA11588"/>
    </row>
    <row r="11589" spans="1:27" x14ac:dyDescent="0.25">
      <c r="A11589"/>
      <c r="AA11589"/>
    </row>
    <row r="11590" spans="1:27" x14ac:dyDescent="0.25">
      <c r="A11590"/>
      <c r="AA11590"/>
    </row>
    <row r="11591" spans="1:27" x14ac:dyDescent="0.25">
      <c r="A11591"/>
      <c r="AA11591"/>
    </row>
    <row r="11592" spans="1:27" x14ac:dyDescent="0.25">
      <c r="A11592"/>
      <c r="AA11592"/>
    </row>
    <row r="11593" spans="1:27" x14ac:dyDescent="0.25">
      <c r="A11593"/>
      <c r="AA11593"/>
    </row>
    <row r="11594" spans="1:27" x14ac:dyDescent="0.25">
      <c r="A11594"/>
      <c r="AA11594"/>
    </row>
    <row r="11595" spans="1:27" x14ac:dyDescent="0.25">
      <c r="A11595"/>
      <c r="AA11595"/>
    </row>
    <row r="11596" spans="1:27" x14ac:dyDescent="0.25">
      <c r="A11596"/>
      <c r="AA11596"/>
    </row>
    <row r="11597" spans="1:27" x14ac:dyDescent="0.25">
      <c r="A11597"/>
      <c r="AA11597"/>
    </row>
    <row r="11598" spans="1:27" x14ac:dyDescent="0.25">
      <c r="A11598"/>
      <c r="AA11598"/>
    </row>
    <row r="11599" spans="1:27" x14ac:dyDescent="0.25">
      <c r="A11599"/>
      <c r="AA11599"/>
    </row>
    <row r="11600" spans="1:27" x14ac:dyDescent="0.25">
      <c r="A11600"/>
      <c r="AA11600"/>
    </row>
    <row r="11601" spans="1:27" x14ac:dyDescent="0.25">
      <c r="A11601"/>
      <c r="AA11601"/>
    </row>
    <row r="11602" spans="1:27" x14ac:dyDescent="0.25">
      <c r="A11602"/>
      <c r="AA11602"/>
    </row>
    <row r="11603" spans="1:27" x14ac:dyDescent="0.25">
      <c r="A11603"/>
      <c r="AA11603"/>
    </row>
    <row r="11604" spans="1:27" x14ac:dyDescent="0.25">
      <c r="A11604"/>
      <c r="AA11604"/>
    </row>
    <row r="11605" spans="1:27" x14ac:dyDescent="0.25">
      <c r="A11605"/>
      <c r="AA11605"/>
    </row>
    <row r="11606" spans="1:27" x14ac:dyDescent="0.25">
      <c r="A11606"/>
      <c r="AA11606"/>
    </row>
    <row r="11607" spans="1:27" x14ac:dyDescent="0.25">
      <c r="A11607"/>
      <c r="AA11607"/>
    </row>
    <row r="11608" spans="1:27" x14ac:dyDescent="0.25">
      <c r="A11608"/>
      <c r="AA11608"/>
    </row>
    <row r="11609" spans="1:27" x14ac:dyDescent="0.25">
      <c r="A11609"/>
      <c r="AA11609"/>
    </row>
    <row r="11610" spans="1:27" x14ac:dyDescent="0.25">
      <c r="A11610"/>
      <c r="AA11610"/>
    </row>
    <row r="11611" spans="1:27" x14ac:dyDescent="0.25">
      <c r="A11611"/>
      <c r="AA11611"/>
    </row>
    <row r="11612" spans="1:27" x14ac:dyDescent="0.25">
      <c r="A11612"/>
      <c r="AA11612"/>
    </row>
    <row r="11613" spans="1:27" x14ac:dyDescent="0.25">
      <c r="A11613"/>
      <c r="AA11613"/>
    </row>
    <row r="11614" spans="1:27" x14ac:dyDescent="0.25">
      <c r="A11614"/>
      <c r="AA11614"/>
    </row>
    <row r="11615" spans="1:27" x14ac:dyDescent="0.25">
      <c r="A11615"/>
      <c r="AA11615"/>
    </row>
    <row r="11616" spans="1:27" x14ac:dyDescent="0.25">
      <c r="A11616"/>
      <c r="AA11616"/>
    </row>
    <row r="11617" spans="1:27" x14ac:dyDescent="0.25">
      <c r="A11617"/>
      <c r="AA11617"/>
    </row>
    <row r="11618" spans="1:27" x14ac:dyDescent="0.25">
      <c r="A11618"/>
      <c r="AA11618"/>
    </row>
    <row r="11619" spans="1:27" x14ac:dyDescent="0.25">
      <c r="A11619"/>
      <c r="AA11619"/>
    </row>
    <row r="11620" spans="1:27" x14ac:dyDescent="0.25">
      <c r="A11620"/>
      <c r="AA11620"/>
    </row>
    <row r="11621" spans="1:27" x14ac:dyDescent="0.25">
      <c r="A11621"/>
      <c r="AA11621"/>
    </row>
    <row r="11622" spans="1:27" x14ac:dyDescent="0.25">
      <c r="A11622"/>
      <c r="AA11622"/>
    </row>
    <row r="11623" spans="1:27" x14ac:dyDescent="0.25">
      <c r="A11623"/>
      <c r="AA11623"/>
    </row>
    <row r="11624" spans="1:27" x14ac:dyDescent="0.25">
      <c r="A11624"/>
      <c r="AA11624"/>
    </row>
    <row r="11625" spans="1:27" x14ac:dyDescent="0.25">
      <c r="A11625"/>
      <c r="AA11625"/>
    </row>
    <row r="11626" spans="1:27" x14ac:dyDescent="0.25">
      <c r="A11626"/>
      <c r="AA11626"/>
    </row>
    <row r="11627" spans="1:27" x14ac:dyDescent="0.25">
      <c r="A11627"/>
      <c r="AA11627"/>
    </row>
    <row r="11628" spans="1:27" x14ac:dyDescent="0.25">
      <c r="A11628"/>
      <c r="AA11628"/>
    </row>
    <row r="11629" spans="1:27" x14ac:dyDescent="0.25">
      <c r="A11629"/>
      <c r="AA11629"/>
    </row>
    <row r="11630" spans="1:27" x14ac:dyDescent="0.25">
      <c r="A11630"/>
      <c r="AA11630"/>
    </row>
    <row r="11631" spans="1:27" x14ac:dyDescent="0.25">
      <c r="A11631"/>
      <c r="AA11631"/>
    </row>
    <row r="11632" spans="1:27" x14ac:dyDescent="0.25">
      <c r="A11632"/>
      <c r="AA11632"/>
    </row>
    <row r="11633" spans="1:27" x14ac:dyDescent="0.25">
      <c r="A11633"/>
      <c r="AA11633"/>
    </row>
    <row r="11634" spans="1:27" x14ac:dyDescent="0.25">
      <c r="A11634"/>
      <c r="AA11634"/>
    </row>
    <row r="11635" spans="1:27" x14ac:dyDescent="0.25">
      <c r="A11635"/>
      <c r="AA11635"/>
    </row>
    <row r="11636" spans="1:27" x14ac:dyDescent="0.25">
      <c r="A11636"/>
      <c r="AA11636"/>
    </row>
    <row r="11637" spans="1:27" x14ac:dyDescent="0.25">
      <c r="A11637"/>
      <c r="AA11637"/>
    </row>
    <row r="11638" spans="1:27" x14ac:dyDescent="0.25">
      <c r="A11638"/>
      <c r="AA11638"/>
    </row>
    <row r="11639" spans="1:27" x14ac:dyDescent="0.25">
      <c r="A11639"/>
      <c r="AA11639"/>
    </row>
    <row r="11640" spans="1:27" x14ac:dyDescent="0.25">
      <c r="A11640"/>
      <c r="AA11640"/>
    </row>
    <row r="11641" spans="1:27" x14ac:dyDescent="0.25">
      <c r="A11641"/>
      <c r="AA11641"/>
    </row>
    <row r="11642" spans="1:27" x14ac:dyDescent="0.25">
      <c r="A11642"/>
      <c r="AA11642"/>
    </row>
    <row r="11643" spans="1:27" x14ac:dyDescent="0.25">
      <c r="A11643"/>
      <c r="AA11643"/>
    </row>
    <row r="11644" spans="1:27" x14ac:dyDescent="0.25">
      <c r="A11644"/>
      <c r="AA11644"/>
    </row>
    <row r="11645" spans="1:27" x14ac:dyDescent="0.25">
      <c r="A11645"/>
      <c r="AA11645"/>
    </row>
    <row r="11646" spans="1:27" x14ac:dyDescent="0.25">
      <c r="A11646"/>
      <c r="AA11646"/>
    </row>
    <row r="11647" spans="1:27" x14ac:dyDescent="0.25">
      <c r="A11647"/>
      <c r="AA11647"/>
    </row>
    <row r="11648" spans="1:27" x14ac:dyDescent="0.25">
      <c r="A11648"/>
      <c r="AA11648"/>
    </row>
    <row r="11649" spans="1:27" x14ac:dyDescent="0.25">
      <c r="A11649"/>
      <c r="AA11649"/>
    </row>
    <row r="11650" spans="1:27" x14ac:dyDescent="0.25">
      <c r="A11650"/>
      <c r="AA11650"/>
    </row>
    <row r="11651" spans="1:27" x14ac:dyDescent="0.25">
      <c r="A11651"/>
      <c r="AA11651"/>
    </row>
    <row r="11652" spans="1:27" x14ac:dyDescent="0.25">
      <c r="A11652"/>
      <c r="AA11652"/>
    </row>
    <row r="11653" spans="1:27" x14ac:dyDescent="0.25">
      <c r="A11653"/>
      <c r="AA11653"/>
    </row>
    <row r="11654" spans="1:27" x14ac:dyDescent="0.25">
      <c r="A11654"/>
      <c r="AA11654"/>
    </row>
    <row r="11655" spans="1:27" x14ac:dyDescent="0.25">
      <c r="A11655"/>
      <c r="AA11655"/>
    </row>
    <row r="11656" spans="1:27" x14ac:dyDescent="0.25">
      <c r="A11656"/>
      <c r="AA11656"/>
    </row>
    <row r="11657" spans="1:27" x14ac:dyDescent="0.25">
      <c r="A11657"/>
      <c r="AA11657"/>
    </row>
    <row r="11658" spans="1:27" x14ac:dyDescent="0.25">
      <c r="A11658"/>
      <c r="AA11658"/>
    </row>
    <row r="11659" spans="1:27" x14ac:dyDescent="0.25">
      <c r="A11659"/>
      <c r="AA11659"/>
    </row>
    <row r="11660" spans="1:27" x14ac:dyDescent="0.25">
      <c r="A11660"/>
      <c r="AA11660"/>
    </row>
    <row r="11661" spans="1:27" x14ac:dyDescent="0.25">
      <c r="A11661"/>
      <c r="AA11661"/>
    </row>
    <row r="11662" spans="1:27" x14ac:dyDescent="0.25">
      <c r="A11662"/>
      <c r="AA11662"/>
    </row>
    <row r="11663" spans="1:27" x14ac:dyDescent="0.25">
      <c r="A11663"/>
      <c r="AA11663"/>
    </row>
    <row r="11664" spans="1:27" x14ac:dyDescent="0.25">
      <c r="A11664"/>
      <c r="AA11664"/>
    </row>
    <row r="11665" spans="1:27" x14ac:dyDescent="0.25">
      <c r="A11665"/>
      <c r="AA11665"/>
    </row>
    <row r="11666" spans="1:27" x14ac:dyDescent="0.25">
      <c r="A11666"/>
      <c r="AA11666"/>
    </row>
    <row r="11667" spans="1:27" x14ac:dyDescent="0.25">
      <c r="A11667"/>
      <c r="AA11667"/>
    </row>
    <row r="11668" spans="1:27" x14ac:dyDescent="0.25">
      <c r="A11668"/>
      <c r="AA11668"/>
    </row>
    <row r="11669" spans="1:27" x14ac:dyDescent="0.25">
      <c r="A11669"/>
      <c r="AA11669"/>
    </row>
    <row r="11670" spans="1:27" x14ac:dyDescent="0.25">
      <c r="A11670"/>
      <c r="AA11670"/>
    </row>
    <row r="11671" spans="1:27" x14ac:dyDescent="0.25">
      <c r="A11671"/>
      <c r="AA11671"/>
    </row>
    <row r="11672" spans="1:27" x14ac:dyDescent="0.25">
      <c r="A11672"/>
      <c r="AA11672"/>
    </row>
    <row r="11673" spans="1:27" x14ac:dyDescent="0.25">
      <c r="A11673"/>
      <c r="AA11673"/>
    </row>
    <row r="11674" spans="1:27" x14ac:dyDescent="0.25">
      <c r="A11674"/>
      <c r="AA11674"/>
    </row>
    <row r="11675" spans="1:27" x14ac:dyDescent="0.25">
      <c r="A11675"/>
      <c r="AA11675"/>
    </row>
    <row r="11676" spans="1:27" x14ac:dyDescent="0.25">
      <c r="A11676"/>
      <c r="AA11676"/>
    </row>
    <row r="11677" spans="1:27" x14ac:dyDescent="0.25">
      <c r="A11677"/>
      <c r="AA11677"/>
    </row>
    <row r="11678" spans="1:27" x14ac:dyDescent="0.25">
      <c r="A11678"/>
      <c r="AA11678"/>
    </row>
    <row r="11679" spans="1:27" x14ac:dyDescent="0.25">
      <c r="A11679"/>
      <c r="AA11679"/>
    </row>
    <row r="11680" spans="1:27" x14ac:dyDescent="0.25">
      <c r="A11680"/>
      <c r="AA11680"/>
    </row>
    <row r="11681" spans="1:27" x14ac:dyDescent="0.25">
      <c r="A11681"/>
      <c r="AA11681"/>
    </row>
    <row r="11682" spans="1:27" x14ac:dyDescent="0.25">
      <c r="A11682"/>
      <c r="AA11682"/>
    </row>
    <row r="11683" spans="1:27" x14ac:dyDescent="0.25">
      <c r="A11683"/>
      <c r="AA11683"/>
    </row>
    <row r="11684" spans="1:27" x14ac:dyDescent="0.25">
      <c r="A11684"/>
      <c r="AA11684"/>
    </row>
    <row r="11685" spans="1:27" x14ac:dyDescent="0.25">
      <c r="A11685"/>
      <c r="AA11685"/>
    </row>
    <row r="11686" spans="1:27" x14ac:dyDescent="0.25">
      <c r="A11686"/>
      <c r="AA11686"/>
    </row>
    <row r="11687" spans="1:27" x14ac:dyDescent="0.25">
      <c r="A11687"/>
      <c r="AA11687"/>
    </row>
    <row r="11688" spans="1:27" x14ac:dyDescent="0.25">
      <c r="A11688"/>
      <c r="AA11688"/>
    </row>
    <row r="11689" spans="1:27" x14ac:dyDescent="0.25">
      <c r="A11689"/>
      <c r="AA11689"/>
    </row>
    <row r="11690" spans="1:27" x14ac:dyDescent="0.25">
      <c r="A11690"/>
      <c r="AA11690"/>
    </row>
    <row r="11691" spans="1:27" x14ac:dyDescent="0.25">
      <c r="A11691"/>
      <c r="AA11691"/>
    </row>
    <row r="11692" spans="1:27" x14ac:dyDescent="0.25">
      <c r="A11692"/>
      <c r="AA11692"/>
    </row>
    <row r="11693" spans="1:27" x14ac:dyDescent="0.25">
      <c r="A11693"/>
      <c r="AA11693"/>
    </row>
    <row r="11694" spans="1:27" x14ac:dyDescent="0.25">
      <c r="A11694"/>
      <c r="AA11694"/>
    </row>
    <row r="11695" spans="1:27" x14ac:dyDescent="0.25">
      <c r="A11695"/>
      <c r="AA11695"/>
    </row>
    <row r="11696" spans="1:27" x14ac:dyDescent="0.25">
      <c r="A11696"/>
      <c r="AA11696"/>
    </row>
    <row r="11697" spans="1:27" x14ac:dyDescent="0.25">
      <c r="A11697"/>
      <c r="AA11697"/>
    </row>
    <row r="11698" spans="1:27" x14ac:dyDescent="0.25">
      <c r="A11698"/>
      <c r="AA11698"/>
    </row>
    <row r="11699" spans="1:27" x14ac:dyDescent="0.25">
      <c r="A11699"/>
      <c r="AA11699"/>
    </row>
    <row r="11700" spans="1:27" x14ac:dyDescent="0.25">
      <c r="A11700"/>
      <c r="AA11700"/>
    </row>
    <row r="11701" spans="1:27" x14ac:dyDescent="0.25">
      <c r="A11701"/>
      <c r="AA11701"/>
    </row>
    <row r="11702" spans="1:27" x14ac:dyDescent="0.25">
      <c r="A11702"/>
      <c r="AA11702"/>
    </row>
    <row r="11703" spans="1:27" x14ac:dyDescent="0.25">
      <c r="A11703"/>
      <c r="AA11703"/>
    </row>
    <row r="11704" spans="1:27" x14ac:dyDescent="0.25">
      <c r="A11704"/>
      <c r="AA11704"/>
    </row>
    <row r="11705" spans="1:27" x14ac:dyDescent="0.25">
      <c r="A11705"/>
      <c r="AA11705"/>
    </row>
    <row r="11706" spans="1:27" x14ac:dyDescent="0.25">
      <c r="A11706"/>
      <c r="AA11706"/>
    </row>
    <row r="11707" spans="1:27" x14ac:dyDescent="0.25">
      <c r="A11707"/>
      <c r="AA11707"/>
    </row>
    <row r="11708" spans="1:27" x14ac:dyDescent="0.25">
      <c r="A11708"/>
      <c r="AA11708"/>
    </row>
    <row r="11709" spans="1:27" x14ac:dyDescent="0.25">
      <c r="A11709"/>
      <c r="AA11709"/>
    </row>
    <row r="11710" spans="1:27" x14ac:dyDescent="0.25">
      <c r="A11710"/>
      <c r="AA11710"/>
    </row>
    <row r="11711" spans="1:27" x14ac:dyDescent="0.25">
      <c r="A11711"/>
      <c r="AA11711"/>
    </row>
    <row r="11712" spans="1:27" x14ac:dyDescent="0.25">
      <c r="A11712"/>
      <c r="AA11712"/>
    </row>
    <row r="11713" spans="1:27" x14ac:dyDescent="0.25">
      <c r="A11713"/>
      <c r="AA11713"/>
    </row>
    <row r="11714" spans="1:27" x14ac:dyDescent="0.25">
      <c r="A11714"/>
      <c r="AA11714"/>
    </row>
    <row r="11715" spans="1:27" x14ac:dyDescent="0.25">
      <c r="A11715"/>
      <c r="AA11715"/>
    </row>
    <row r="11716" spans="1:27" x14ac:dyDescent="0.25">
      <c r="A11716"/>
      <c r="AA11716"/>
    </row>
    <row r="11717" spans="1:27" x14ac:dyDescent="0.25">
      <c r="A11717"/>
      <c r="AA11717"/>
    </row>
    <row r="11718" spans="1:27" x14ac:dyDescent="0.25">
      <c r="A11718"/>
      <c r="AA11718"/>
    </row>
    <row r="11719" spans="1:27" x14ac:dyDescent="0.25">
      <c r="A11719"/>
      <c r="AA11719"/>
    </row>
    <row r="11720" spans="1:27" x14ac:dyDescent="0.25">
      <c r="A11720"/>
      <c r="AA11720"/>
    </row>
    <row r="11721" spans="1:27" x14ac:dyDescent="0.25">
      <c r="A11721"/>
      <c r="AA11721"/>
    </row>
    <row r="11722" spans="1:27" x14ac:dyDescent="0.25">
      <c r="A11722"/>
      <c r="AA11722"/>
    </row>
    <row r="11723" spans="1:27" x14ac:dyDescent="0.25">
      <c r="A11723"/>
      <c r="AA11723"/>
    </row>
    <row r="11724" spans="1:27" x14ac:dyDescent="0.25">
      <c r="A11724"/>
      <c r="AA11724"/>
    </row>
    <row r="11725" spans="1:27" x14ac:dyDescent="0.25">
      <c r="A11725"/>
      <c r="AA11725"/>
    </row>
    <row r="11726" spans="1:27" x14ac:dyDescent="0.25">
      <c r="A11726"/>
      <c r="AA11726"/>
    </row>
    <row r="11727" spans="1:27" x14ac:dyDescent="0.25">
      <c r="A11727"/>
      <c r="AA11727"/>
    </row>
    <row r="11728" spans="1:27" x14ac:dyDescent="0.25">
      <c r="A11728"/>
      <c r="AA11728"/>
    </row>
    <row r="11729" spans="1:27" x14ac:dyDescent="0.25">
      <c r="A11729"/>
      <c r="AA11729"/>
    </row>
    <row r="11730" spans="1:27" x14ac:dyDescent="0.25">
      <c r="A11730"/>
      <c r="AA11730"/>
    </row>
    <row r="11731" spans="1:27" x14ac:dyDescent="0.25">
      <c r="A11731"/>
      <c r="AA11731"/>
    </row>
    <row r="11732" spans="1:27" x14ac:dyDescent="0.25">
      <c r="A11732"/>
      <c r="AA11732"/>
    </row>
    <row r="11733" spans="1:27" x14ac:dyDescent="0.25">
      <c r="A11733"/>
      <c r="AA11733"/>
    </row>
    <row r="11734" spans="1:27" x14ac:dyDescent="0.25">
      <c r="A11734"/>
      <c r="AA11734"/>
    </row>
    <row r="11735" spans="1:27" x14ac:dyDescent="0.25">
      <c r="A11735"/>
      <c r="AA11735"/>
    </row>
    <row r="11736" spans="1:27" x14ac:dyDescent="0.25">
      <c r="A11736"/>
      <c r="AA11736"/>
    </row>
    <row r="11737" spans="1:27" x14ac:dyDescent="0.25">
      <c r="A11737"/>
      <c r="AA11737"/>
    </row>
    <row r="11738" spans="1:27" x14ac:dyDescent="0.25">
      <c r="A11738"/>
      <c r="AA11738"/>
    </row>
    <row r="11739" spans="1:27" x14ac:dyDescent="0.25">
      <c r="A11739"/>
      <c r="AA11739"/>
    </row>
    <row r="11740" spans="1:27" x14ac:dyDescent="0.25">
      <c r="A11740"/>
      <c r="AA11740"/>
    </row>
    <row r="11741" spans="1:27" x14ac:dyDescent="0.25">
      <c r="A11741"/>
      <c r="AA11741"/>
    </row>
    <row r="11742" spans="1:27" x14ac:dyDescent="0.25">
      <c r="A11742"/>
      <c r="AA11742"/>
    </row>
    <row r="11743" spans="1:27" x14ac:dyDescent="0.25">
      <c r="A11743"/>
      <c r="AA11743"/>
    </row>
    <row r="11744" spans="1:27" x14ac:dyDescent="0.25">
      <c r="A11744"/>
      <c r="AA11744"/>
    </row>
    <row r="11745" spans="1:27" x14ac:dyDescent="0.25">
      <c r="A11745"/>
      <c r="AA11745"/>
    </row>
    <row r="11746" spans="1:27" x14ac:dyDescent="0.25">
      <c r="A11746"/>
      <c r="AA11746"/>
    </row>
    <row r="11747" spans="1:27" x14ac:dyDescent="0.25">
      <c r="A11747"/>
      <c r="AA11747"/>
    </row>
    <row r="11748" spans="1:27" x14ac:dyDescent="0.25">
      <c r="A11748"/>
      <c r="AA11748"/>
    </row>
    <row r="11749" spans="1:27" x14ac:dyDescent="0.25">
      <c r="A11749"/>
      <c r="AA11749"/>
    </row>
    <row r="11750" spans="1:27" x14ac:dyDescent="0.25">
      <c r="A11750"/>
      <c r="AA11750"/>
    </row>
    <row r="11751" spans="1:27" x14ac:dyDescent="0.25">
      <c r="A11751"/>
      <c r="AA11751"/>
    </row>
    <row r="11752" spans="1:27" x14ac:dyDescent="0.25">
      <c r="A11752"/>
      <c r="AA11752"/>
    </row>
    <row r="11753" spans="1:27" x14ac:dyDescent="0.25">
      <c r="A11753"/>
      <c r="AA11753"/>
    </row>
    <row r="11754" spans="1:27" x14ac:dyDescent="0.25">
      <c r="A11754"/>
      <c r="AA11754"/>
    </row>
    <row r="11755" spans="1:27" x14ac:dyDescent="0.25">
      <c r="A11755"/>
      <c r="AA11755"/>
    </row>
    <row r="11756" spans="1:27" x14ac:dyDescent="0.25">
      <c r="A11756"/>
      <c r="AA11756"/>
    </row>
    <row r="11757" spans="1:27" x14ac:dyDescent="0.25">
      <c r="A11757"/>
      <c r="AA11757"/>
    </row>
    <row r="11758" spans="1:27" x14ac:dyDescent="0.25">
      <c r="A11758"/>
      <c r="AA11758"/>
    </row>
    <row r="11759" spans="1:27" x14ac:dyDescent="0.25">
      <c r="A11759"/>
      <c r="AA11759"/>
    </row>
    <row r="11760" spans="1:27" x14ac:dyDescent="0.25">
      <c r="A11760"/>
      <c r="AA11760"/>
    </row>
    <row r="11761" spans="1:27" x14ac:dyDescent="0.25">
      <c r="A11761"/>
      <c r="AA11761"/>
    </row>
    <row r="11762" spans="1:27" x14ac:dyDescent="0.25">
      <c r="A11762"/>
      <c r="AA11762"/>
    </row>
    <row r="11763" spans="1:27" x14ac:dyDescent="0.25">
      <c r="A11763"/>
      <c r="AA11763"/>
    </row>
    <row r="11764" spans="1:27" x14ac:dyDescent="0.25">
      <c r="A11764"/>
      <c r="AA11764"/>
    </row>
    <row r="11765" spans="1:27" x14ac:dyDescent="0.25">
      <c r="A11765"/>
      <c r="AA11765"/>
    </row>
    <row r="11766" spans="1:27" x14ac:dyDescent="0.25">
      <c r="A11766"/>
      <c r="AA11766"/>
    </row>
    <row r="11767" spans="1:27" x14ac:dyDescent="0.25">
      <c r="A11767"/>
      <c r="AA11767"/>
    </row>
    <row r="11768" spans="1:27" x14ac:dyDescent="0.25">
      <c r="A11768"/>
      <c r="AA11768"/>
    </row>
    <row r="11769" spans="1:27" x14ac:dyDescent="0.25">
      <c r="A11769"/>
      <c r="AA11769"/>
    </row>
    <row r="11770" spans="1:27" x14ac:dyDescent="0.25">
      <c r="A11770"/>
      <c r="AA11770"/>
    </row>
    <row r="11771" spans="1:27" x14ac:dyDescent="0.25">
      <c r="A11771"/>
      <c r="AA11771"/>
    </row>
    <row r="11772" spans="1:27" x14ac:dyDescent="0.25">
      <c r="A11772"/>
      <c r="AA11772"/>
    </row>
    <row r="11773" spans="1:27" x14ac:dyDescent="0.25">
      <c r="A11773"/>
      <c r="AA11773"/>
    </row>
    <row r="11774" spans="1:27" x14ac:dyDescent="0.25">
      <c r="A11774"/>
      <c r="AA11774"/>
    </row>
    <row r="11775" spans="1:27" x14ac:dyDescent="0.25">
      <c r="A11775"/>
      <c r="AA11775"/>
    </row>
    <row r="11776" spans="1:27" x14ac:dyDescent="0.25">
      <c r="A11776"/>
      <c r="AA11776"/>
    </row>
    <row r="11777" spans="1:27" x14ac:dyDescent="0.25">
      <c r="A11777"/>
      <c r="AA11777"/>
    </row>
    <row r="11778" spans="1:27" x14ac:dyDescent="0.25">
      <c r="A11778"/>
      <c r="AA11778"/>
    </row>
    <row r="11779" spans="1:27" x14ac:dyDescent="0.25">
      <c r="A11779"/>
      <c r="AA11779"/>
    </row>
    <row r="11780" spans="1:27" x14ac:dyDescent="0.25">
      <c r="A11780"/>
      <c r="AA11780"/>
    </row>
    <row r="11781" spans="1:27" x14ac:dyDescent="0.25">
      <c r="A11781"/>
      <c r="AA11781"/>
    </row>
    <row r="11782" spans="1:27" x14ac:dyDescent="0.25">
      <c r="A11782"/>
      <c r="AA11782"/>
    </row>
    <row r="11783" spans="1:27" x14ac:dyDescent="0.25">
      <c r="A11783"/>
      <c r="AA11783"/>
    </row>
    <row r="11784" spans="1:27" x14ac:dyDescent="0.25">
      <c r="A11784"/>
      <c r="AA11784"/>
    </row>
    <row r="11785" spans="1:27" x14ac:dyDescent="0.25">
      <c r="A11785"/>
      <c r="AA11785"/>
    </row>
    <row r="11786" spans="1:27" x14ac:dyDescent="0.25">
      <c r="A11786"/>
      <c r="AA11786"/>
    </row>
    <row r="11787" spans="1:27" x14ac:dyDescent="0.25">
      <c r="A11787"/>
      <c r="AA11787"/>
    </row>
    <row r="11788" spans="1:27" x14ac:dyDescent="0.25">
      <c r="A11788"/>
      <c r="AA11788"/>
    </row>
    <row r="11789" spans="1:27" x14ac:dyDescent="0.25">
      <c r="A11789"/>
      <c r="AA11789"/>
    </row>
    <row r="11790" spans="1:27" x14ac:dyDescent="0.25">
      <c r="A11790"/>
      <c r="AA11790"/>
    </row>
    <row r="11791" spans="1:27" x14ac:dyDescent="0.25">
      <c r="A11791"/>
      <c r="AA11791"/>
    </row>
    <row r="11792" spans="1:27" x14ac:dyDescent="0.25">
      <c r="A11792"/>
      <c r="AA11792"/>
    </row>
    <row r="11793" spans="1:27" x14ac:dyDescent="0.25">
      <c r="A11793"/>
      <c r="AA11793"/>
    </row>
    <row r="11794" spans="1:27" x14ac:dyDescent="0.25">
      <c r="A11794"/>
      <c r="AA11794"/>
    </row>
    <row r="11795" spans="1:27" x14ac:dyDescent="0.25">
      <c r="A11795"/>
      <c r="AA11795"/>
    </row>
    <row r="11796" spans="1:27" x14ac:dyDescent="0.25">
      <c r="A11796"/>
      <c r="AA11796"/>
    </row>
    <row r="11797" spans="1:27" x14ac:dyDescent="0.25">
      <c r="A11797"/>
      <c r="AA11797"/>
    </row>
    <row r="11798" spans="1:27" x14ac:dyDescent="0.25">
      <c r="A11798"/>
      <c r="AA11798"/>
    </row>
    <row r="11799" spans="1:27" x14ac:dyDescent="0.25">
      <c r="A11799"/>
      <c r="AA11799"/>
    </row>
    <row r="11800" spans="1:27" x14ac:dyDescent="0.25">
      <c r="A11800"/>
      <c r="AA11800"/>
    </row>
    <row r="11801" spans="1:27" x14ac:dyDescent="0.25">
      <c r="A11801"/>
      <c r="AA11801"/>
    </row>
    <row r="11802" spans="1:27" x14ac:dyDescent="0.25">
      <c r="A11802"/>
      <c r="AA11802"/>
    </row>
    <row r="11803" spans="1:27" x14ac:dyDescent="0.25">
      <c r="A11803"/>
      <c r="AA11803"/>
    </row>
    <row r="11804" spans="1:27" x14ac:dyDescent="0.25">
      <c r="A11804"/>
      <c r="AA11804"/>
    </row>
    <row r="11805" spans="1:27" x14ac:dyDescent="0.25">
      <c r="A11805"/>
      <c r="AA11805"/>
    </row>
    <row r="11806" spans="1:27" x14ac:dyDescent="0.25">
      <c r="A11806"/>
      <c r="AA11806"/>
    </row>
    <row r="11807" spans="1:27" x14ac:dyDescent="0.25">
      <c r="A11807"/>
      <c r="AA11807"/>
    </row>
    <row r="11808" spans="1:27" x14ac:dyDescent="0.25">
      <c r="A11808"/>
      <c r="AA11808"/>
    </row>
    <row r="11809" spans="1:27" x14ac:dyDescent="0.25">
      <c r="A11809"/>
      <c r="AA11809"/>
    </row>
    <row r="11810" spans="1:27" x14ac:dyDescent="0.25">
      <c r="A11810"/>
      <c r="AA11810"/>
    </row>
    <row r="11811" spans="1:27" x14ac:dyDescent="0.25">
      <c r="A11811"/>
      <c r="AA11811"/>
    </row>
    <row r="11812" spans="1:27" x14ac:dyDescent="0.25">
      <c r="A11812"/>
      <c r="AA11812"/>
    </row>
    <row r="11813" spans="1:27" x14ac:dyDescent="0.25">
      <c r="A11813"/>
      <c r="AA11813"/>
    </row>
    <row r="11814" spans="1:27" x14ac:dyDescent="0.25">
      <c r="A11814"/>
      <c r="AA11814"/>
    </row>
    <row r="11815" spans="1:27" x14ac:dyDescent="0.25">
      <c r="A11815"/>
      <c r="AA11815"/>
    </row>
    <row r="11816" spans="1:27" x14ac:dyDescent="0.25">
      <c r="A11816"/>
      <c r="AA11816"/>
    </row>
    <row r="11817" spans="1:27" x14ac:dyDescent="0.25">
      <c r="A11817"/>
      <c r="AA11817"/>
    </row>
    <row r="11818" spans="1:27" x14ac:dyDescent="0.25">
      <c r="A11818"/>
      <c r="AA11818"/>
    </row>
    <row r="11819" spans="1:27" x14ac:dyDescent="0.25">
      <c r="A11819"/>
      <c r="AA11819"/>
    </row>
    <row r="11820" spans="1:27" x14ac:dyDescent="0.25">
      <c r="A11820"/>
      <c r="AA11820"/>
    </row>
    <row r="11821" spans="1:27" x14ac:dyDescent="0.25">
      <c r="A11821"/>
      <c r="AA11821"/>
    </row>
    <row r="11822" spans="1:27" x14ac:dyDescent="0.25">
      <c r="A11822"/>
      <c r="AA11822"/>
    </row>
    <row r="11823" spans="1:27" x14ac:dyDescent="0.25">
      <c r="A11823"/>
      <c r="AA11823"/>
    </row>
    <row r="11824" spans="1:27" x14ac:dyDescent="0.25">
      <c r="A11824"/>
      <c r="AA11824"/>
    </row>
    <row r="11825" spans="1:27" x14ac:dyDescent="0.25">
      <c r="A11825"/>
      <c r="AA11825"/>
    </row>
    <row r="11826" spans="1:27" x14ac:dyDescent="0.25">
      <c r="A11826"/>
      <c r="AA11826"/>
    </row>
    <row r="11827" spans="1:27" x14ac:dyDescent="0.25">
      <c r="A11827"/>
      <c r="AA11827"/>
    </row>
    <row r="11828" spans="1:27" x14ac:dyDescent="0.25">
      <c r="A11828"/>
      <c r="AA11828"/>
    </row>
    <row r="11829" spans="1:27" x14ac:dyDescent="0.25">
      <c r="A11829"/>
      <c r="AA11829"/>
    </row>
    <row r="11830" spans="1:27" x14ac:dyDescent="0.25">
      <c r="A11830"/>
      <c r="AA11830"/>
    </row>
    <row r="11831" spans="1:27" x14ac:dyDescent="0.25">
      <c r="A11831"/>
      <c r="AA11831"/>
    </row>
    <row r="11832" spans="1:27" x14ac:dyDescent="0.25">
      <c r="A11832"/>
      <c r="AA11832"/>
    </row>
    <row r="11833" spans="1:27" x14ac:dyDescent="0.25">
      <c r="A11833"/>
      <c r="AA11833"/>
    </row>
    <row r="11834" spans="1:27" x14ac:dyDescent="0.25">
      <c r="A11834"/>
      <c r="AA11834"/>
    </row>
    <row r="11835" spans="1:27" x14ac:dyDescent="0.25">
      <c r="A11835"/>
      <c r="AA11835"/>
    </row>
    <row r="11836" spans="1:27" x14ac:dyDescent="0.25">
      <c r="A11836"/>
      <c r="AA11836"/>
    </row>
    <row r="11837" spans="1:27" x14ac:dyDescent="0.25">
      <c r="A11837"/>
      <c r="AA11837"/>
    </row>
    <row r="11838" spans="1:27" x14ac:dyDescent="0.25">
      <c r="A11838"/>
      <c r="AA11838"/>
    </row>
    <row r="11839" spans="1:27" x14ac:dyDescent="0.25">
      <c r="A11839"/>
      <c r="AA11839"/>
    </row>
    <row r="11840" spans="1:27" x14ac:dyDescent="0.25">
      <c r="A11840"/>
      <c r="AA11840"/>
    </row>
    <row r="11841" spans="1:27" x14ac:dyDescent="0.25">
      <c r="A11841"/>
      <c r="AA11841"/>
    </row>
    <row r="11842" spans="1:27" x14ac:dyDescent="0.25">
      <c r="A11842"/>
      <c r="AA11842"/>
    </row>
    <row r="11843" spans="1:27" x14ac:dyDescent="0.25">
      <c r="A11843"/>
      <c r="AA11843"/>
    </row>
    <row r="11844" spans="1:27" x14ac:dyDescent="0.25">
      <c r="A11844"/>
      <c r="AA11844"/>
    </row>
    <row r="11845" spans="1:27" x14ac:dyDescent="0.25">
      <c r="A11845"/>
      <c r="AA11845"/>
    </row>
    <row r="11846" spans="1:27" x14ac:dyDescent="0.25">
      <c r="A11846"/>
      <c r="AA11846"/>
    </row>
    <row r="11847" spans="1:27" x14ac:dyDescent="0.25">
      <c r="A11847"/>
      <c r="AA11847"/>
    </row>
    <row r="11848" spans="1:27" x14ac:dyDescent="0.25">
      <c r="A11848"/>
      <c r="AA11848"/>
    </row>
    <row r="11849" spans="1:27" x14ac:dyDescent="0.25">
      <c r="A11849"/>
      <c r="AA11849"/>
    </row>
    <row r="11850" spans="1:27" x14ac:dyDescent="0.25">
      <c r="A11850"/>
      <c r="AA11850"/>
    </row>
    <row r="11851" spans="1:27" x14ac:dyDescent="0.25">
      <c r="A11851"/>
      <c r="AA11851"/>
    </row>
    <row r="11852" spans="1:27" x14ac:dyDescent="0.25">
      <c r="A11852"/>
      <c r="AA11852"/>
    </row>
    <row r="11853" spans="1:27" x14ac:dyDescent="0.25">
      <c r="A11853"/>
      <c r="AA11853"/>
    </row>
    <row r="11854" spans="1:27" x14ac:dyDescent="0.25">
      <c r="A11854"/>
      <c r="AA11854"/>
    </row>
    <row r="11855" spans="1:27" x14ac:dyDescent="0.25">
      <c r="A11855"/>
      <c r="AA11855"/>
    </row>
    <row r="11856" spans="1:27" x14ac:dyDescent="0.25">
      <c r="A11856"/>
      <c r="AA11856"/>
    </row>
    <row r="11857" spans="1:27" x14ac:dyDescent="0.25">
      <c r="A11857"/>
      <c r="AA11857"/>
    </row>
    <row r="11858" spans="1:27" x14ac:dyDescent="0.25">
      <c r="A11858"/>
      <c r="AA11858"/>
    </row>
    <row r="11859" spans="1:27" x14ac:dyDescent="0.25">
      <c r="A11859"/>
      <c r="AA11859"/>
    </row>
    <row r="11860" spans="1:27" x14ac:dyDescent="0.25">
      <c r="A11860"/>
      <c r="AA11860"/>
    </row>
    <row r="11861" spans="1:27" x14ac:dyDescent="0.25">
      <c r="A11861"/>
      <c r="AA11861"/>
    </row>
    <row r="11862" spans="1:27" x14ac:dyDescent="0.25">
      <c r="A11862"/>
      <c r="AA11862"/>
    </row>
    <row r="11863" spans="1:27" x14ac:dyDescent="0.25">
      <c r="A11863"/>
      <c r="AA11863"/>
    </row>
    <row r="11864" spans="1:27" x14ac:dyDescent="0.25">
      <c r="A11864"/>
      <c r="AA11864"/>
    </row>
    <row r="11865" spans="1:27" x14ac:dyDescent="0.25">
      <c r="A11865"/>
      <c r="AA11865"/>
    </row>
    <row r="11866" spans="1:27" x14ac:dyDescent="0.25">
      <c r="A11866"/>
      <c r="AA11866"/>
    </row>
    <row r="11867" spans="1:27" x14ac:dyDescent="0.25">
      <c r="A11867"/>
      <c r="AA11867"/>
    </row>
    <row r="11868" spans="1:27" x14ac:dyDescent="0.25">
      <c r="A11868"/>
      <c r="AA11868"/>
    </row>
    <row r="11869" spans="1:27" x14ac:dyDescent="0.25">
      <c r="A11869"/>
      <c r="AA11869"/>
    </row>
    <row r="11870" spans="1:27" x14ac:dyDescent="0.25">
      <c r="A11870"/>
      <c r="AA11870"/>
    </row>
    <row r="11871" spans="1:27" x14ac:dyDescent="0.25">
      <c r="A11871"/>
      <c r="AA11871"/>
    </row>
    <row r="11872" spans="1:27" x14ac:dyDescent="0.25">
      <c r="A11872"/>
      <c r="AA11872"/>
    </row>
    <row r="11873" spans="1:27" x14ac:dyDescent="0.25">
      <c r="A11873"/>
      <c r="AA11873"/>
    </row>
    <row r="11874" spans="1:27" x14ac:dyDescent="0.25">
      <c r="A11874"/>
      <c r="AA11874"/>
    </row>
    <row r="11875" spans="1:27" x14ac:dyDescent="0.25">
      <c r="A11875"/>
      <c r="AA11875"/>
    </row>
    <row r="11876" spans="1:27" x14ac:dyDescent="0.25">
      <c r="A11876"/>
      <c r="AA11876"/>
    </row>
    <row r="11877" spans="1:27" x14ac:dyDescent="0.25">
      <c r="A11877"/>
      <c r="AA11877"/>
    </row>
    <row r="11878" spans="1:27" x14ac:dyDescent="0.25">
      <c r="A11878"/>
      <c r="AA11878"/>
    </row>
    <row r="11879" spans="1:27" x14ac:dyDescent="0.25">
      <c r="A11879"/>
      <c r="AA11879"/>
    </row>
    <row r="11880" spans="1:27" x14ac:dyDescent="0.25">
      <c r="A11880"/>
      <c r="AA11880"/>
    </row>
    <row r="11881" spans="1:27" x14ac:dyDescent="0.25">
      <c r="A11881"/>
      <c r="AA11881"/>
    </row>
    <row r="11882" spans="1:27" x14ac:dyDescent="0.25">
      <c r="A11882"/>
      <c r="AA11882"/>
    </row>
    <row r="11883" spans="1:27" x14ac:dyDescent="0.25">
      <c r="A11883"/>
      <c r="AA11883"/>
    </row>
    <row r="11884" spans="1:27" x14ac:dyDescent="0.25">
      <c r="A11884"/>
      <c r="AA11884"/>
    </row>
    <row r="11885" spans="1:27" x14ac:dyDescent="0.25">
      <c r="A11885"/>
      <c r="AA11885"/>
    </row>
    <row r="11886" spans="1:27" x14ac:dyDescent="0.25">
      <c r="A11886"/>
      <c r="AA11886"/>
    </row>
    <row r="11887" spans="1:27" x14ac:dyDescent="0.25">
      <c r="A11887"/>
      <c r="AA11887"/>
    </row>
    <row r="11888" spans="1:27" x14ac:dyDescent="0.25">
      <c r="A11888"/>
      <c r="AA11888"/>
    </row>
    <row r="11889" spans="1:27" x14ac:dyDescent="0.25">
      <c r="A11889"/>
      <c r="AA11889"/>
    </row>
    <row r="11890" spans="1:27" x14ac:dyDescent="0.25">
      <c r="A11890"/>
      <c r="AA11890"/>
    </row>
    <row r="11891" spans="1:27" x14ac:dyDescent="0.25">
      <c r="A11891"/>
      <c r="AA11891"/>
    </row>
    <row r="11892" spans="1:27" x14ac:dyDescent="0.25">
      <c r="A11892"/>
      <c r="AA11892"/>
    </row>
    <row r="11893" spans="1:27" x14ac:dyDescent="0.25">
      <c r="A11893"/>
      <c r="AA11893"/>
    </row>
    <row r="11894" spans="1:27" x14ac:dyDescent="0.25">
      <c r="A11894"/>
      <c r="AA11894"/>
    </row>
    <row r="11895" spans="1:27" x14ac:dyDescent="0.25">
      <c r="A11895"/>
      <c r="AA11895"/>
    </row>
    <row r="11896" spans="1:27" x14ac:dyDescent="0.25">
      <c r="A11896"/>
      <c r="AA11896"/>
    </row>
    <row r="11897" spans="1:27" x14ac:dyDescent="0.25">
      <c r="A11897"/>
      <c r="AA11897"/>
    </row>
    <row r="11898" spans="1:27" x14ac:dyDescent="0.25">
      <c r="A11898"/>
      <c r="AA11898"/>
    </row>
    <row r="11899" spans="1:27" x14ac:dyDescent="0.25">
      <c r="A11899"/>
      <c r="AA11899"/>
    </row>
    <row r="11900" spans="1:27" x14ac:dyDescent="0.25">
      <c r="A11900"/>
      <c r="AA11900"/>
    </row>
    <row r="11901" spans="1:27" x14ac:dyDescent="0.25">
      <c r="A11901"/>
      <c r="AA11901"/>
    </row>
    <row r="11902" spans="1:27" x14ac:dyDescent="0.25">
      <c r="A11902"/>
      <c r="AA11902"/>
    </row>
    <row r="11903" spans="1:27" x14ac:dyDescent="0.25">
      <c r="A11903"/>
      <c r="AA11903"/>
    </row>
    <row r="11904" spans="1:27" x14ac:dyDescent="0.25">
      <c r="A11904"/>
      <c r="AA11904"/>
    </row>
    <row r="11905" spans="1:27" x14ac:dyDescent="0.25">
      <c r="A11905"/>
      <c r="AA11905"/>
    </row>
    <row r="11906" spans="1:27" x14ac:dyDescent="0.25">
      <c r="A11906"/>
      <c r="AA11906"/>
    </row>
    <row r="11907" spans="1:27" x14ac:dyDescent="0.25">
      <c r="A11907"/>
      <c r="AA11907"/>
    </row>
    <row r="11908" spans="1:27" x14ac:dyDescent="0.25">
      <c r="A11908"/>
      <c r="AA11908"/>
    </row>
    <row r="11909" spans="1:27" x14ac:dyDescent="0.25">
      <c r="A11909"/>
      <c r="AA11909"/>
    </row>
    <row r="11910" spans="1:27" x14ac:dyDescent="0.25">
      <c r="A11910"/>
      <c r="AA11910"/>
    </row>
    <row r="11911" spans="1:27" x14ac:dyDescent="0.25">
      <c r="A11911"/>
      <c r="AA11911"/>
    </row>
    <row r="11912" spans="1:27" x14ac:dyDescent="0.25">
      <c r="A11912"/>
      <c r="AA11912"/>
    </row>
    <row r="11913" spans="1:27" x14ac:dyDescent="0.25">
      <c r="A11913"/>
      <c r="AA11913"/>
    </row>
    <row r="11914" spans="1:27" x14ac:dyDescent="0.25">
      <c r="A11914"/>
      <c r="AA11914"/>
    </row>
    <row r="11915" spans="1:27" x14ac:dyDescent="0.25">
      <c r="A11915"/>
      <c r="AA11915"/>
    </row>
    <row r="11916" spans="1:27" x14ac:dyDescent="0.25">
      <c r="A11916"/>
      <c r="AA11916"/>
    </row>
    <row r="11917" spans="1:27" x14ac:dyDescent="0.25">
      <c r="A11917"/>
      <c r="AA11917"/>
    </row>
    <row r="11918" spans="1:27" x14ac:dyDescent="0.25">
      <c r="A11918"/>
      <c r="AA11918"/>
    </row>
    <row r="11919" spans="1:27" x14ac:dyDescent="0.25">
      <c r="A11919"/>
      <c r="AA11919"/>
    </row>
    <row r="11920" spans="1:27" x14ac:dyDescent="0.25">
      <c r="A11920"/>
      <c r="AA11920"/>
    </row>
    <row r="11921" spans="1:27" x14ac:dyDescent="0.25">
      <c r="A11921"/>
      <c r="AA11921"/>
    </row>
    <row r="11922" spans="1:27" x14ac:dyDescent="0.25">
      <c r="A11922"/>
      <c r="AA11922"/>
    </row>
    <row r="11923" spans="1:27" x14ac:dyDescent="0.25">
      <c r="A11923"/>
      <c r="AA11923"/>
    </row>
    <row r="11924" spans="1:27" x14ac:dyDescent="0.25">
      <c r="A11924"/>
      <c r="AA11924"/>
    </row>
    <row r="11925" spans="1:27" x14ac:dyDescent="0.25">
      <c r="A11925"/>
      <c r="AA11925"/>
    </row>
    <row r="11926" spans="1:27" x14ac:dyDescent="0.25">
      <c r="A11926"/>
      <c r="AA11926"/>
    </row>
    <row r="11927" spans="1:27" x14ac:dyDescent="0.25">
      <c r="A11927"/>
      <c r="AA11927"/>
    </row>
    <row r="11928" spans="1:27" x14ac:dyDescent="0.25">
      <c r="A11928"/>
      <c r="AA11928"/>
    </row>
    <row r="11929" spans="1:27" x14ac:dyDescent="0.25">
      <c r="A11929"/>
      <c r="AA11929"/>
    </row>
    <row r="11930" spans="1:27" x14ac:dyDescent="0.25">
      <c r="A11930"/>
      <c r="AA11930"/>
    </row>
    <row r="11931" spans="1:27" x14ac:dyDescent="0.25">
      <c r="A11931"/>
      <c r="AA11931"/>
    </row>
    <row r="11932" spans="1:27" x14ac:dyDescent="0.25">
      <c r="A11932"/>
      <c r="AA11932"/>
    </row>
    <row r="11933" spans="1:27" x14ac:dyDescent="0.25">
      <c r="A11933"/>
      <c r="AA11933"/>
    </row>
    <row r="11934" spans="1:27" x14ac:dyDescent="0.25">
      <c r="A11934"/>
      <c r="AA11934"/>
    </row>
    <row r="11935" spans="1:27" x14ac:dyDescent="0.25">
      <c r="A11935"/>
      <c r="AA11935"/>
    </row>
    <row r="11936" spans="1:27" x14ac:dyDescent="0.25">
      <c r="A11936"/>
      <c r="AA11936"/>
    </row>
    <row r="11937" spans="1:27" x14ac:dyDescent="0.25">
      <c r="A11937"/>
      <c r="AA11937"/>
    </row>
    <row r="11938" spans="1:27" x14ac:dyDescent="0.25">
      <c r="A11938"/>
      <c r="AA11938"/>
    </row>
    <row r="11939" spans="1:27" x14ac:dyDescent="0.25">
      <c r="A11939"/>
      <c r="AA11939"/>
    </row>
    <row r="11940" spans="1:27" x14ac:dyDescent="0.25">
      <c r="A11940"/>
      <c r="AA11940"/>
    </row>
    <row r="11941" spans="1:27" x14ac:dyDescent="0.25">
      <c r="A11941"/>
      <c r="AA11941"/>
    </row>
    <row r="11942" spans="1:27" x14ac:dyDescent="0.25">
      <c r="A11942"/>
      <c r="AA11942"/>
    </row>
    <row r="11943" spans="1:27" x14ac:dyDescent="0.25">
      <c r="A11943"/>
      <c r="AA11943"/>
    </row>
    <row r="11944" spans="1:27" x14ac:dyDescent="0.25">
      <c r="A11944"/>
      <c r="AA11944"/>
    </row>
    <row r="11945" spans="1:27" x14ac:dyDescent="0.25">
      <c r="A11945"/>
      <c r="AA11945"/>
    </row>
    <row r="11946" spans="1:27" x14ac:dyDescent="0.25">
      <c r="A11946"/>
      <c r="AA11946"/>
    </row>
    <row r="11947" spans="1:27" x14ac:dyDescent="0.25">
      <c r="A11947"/>
      <c r="AA11947"/>
    </row>
    <row r="11948" spans="1:27" x14ac:dyDescent="0.25">
      <c r="A11948"/>
      <c r="AA11948"/>
    </row>
    <row r="11949" spans="1:27" x14ac:dyDescent="0.25">
      <c r="A11949"/>
      <c r="AA11949"/>
    </row>
    <row r="11950" spans="1:27" x14ac:dyDescent="0.25">
      <c r="A11950"/>
      <c r="AA11950"/>
    </row>
    <row r="11951" spans="1:27" x14ac:dyDescent="0.25">
      <c r="A11951"/>
      <c r="AA11951"/>
    </row>
    <row r="11952" spans="1:27" x14ac:dyDescent="0.25">
      <c r="A11952"/>
      <c r="AA11952"/>
    </row>
    <row r="11953" spans="1:27" x14ac:dyDescent="0.25">
      <c r="A11953"/>
      <c r="AA11953"/>
    </row>
    <row r="11954" spans="1:27" x14ac:dyDescent="0.25">
      <c r="A11954"/>
      <c r="AA11954"/>
    </row>
    <row r="11955" spans="1:27" x14ac:dyDescent="0.25">
      <c r="A11955"/>
      <c r="AA11955"/>
    </row>
    <row r="11956" spans="1:27" x14ac:dyDescent="0.25">
      <c r="A11956"/>
      <c r="AA11956"/>
    </row>
    <row r="11957" spans="1:27" x14ac:dyDescent="0.25">
      <c r="A11957"/>
      <c r="AA11957"/>
    </row>
    <row r="11958" spans="1:27" x14ac:dyDescent="0.25">
      <c r="A11958"/>
      <c r="AA11958"/>
    </row>
    <row r="11959" spans="1:27" x14ac:dyDescent="0.25">
      <c r="A11959"/>
      <c r="AA11959"/>
    </row>
    <row r="11960" spans="1:27" x14ac:dyDescent="0.25">
      <c r="A11960"/>
      <c r="AA11960"/>
    </row>
    <row r="11961" spans="1:27" x14ac:dyDescent="0.25">
      <c r="A11961"/>
      <c r="AA11961"/>
    </row>
    <row r="11962" spans="1:27" x14ac:dyDescent="0.25">
      <c r="A11962"/>
      <c r="AA11962"/>
    </row>
    <row r="11963" spans="1:27" x14ac:dyDescent="0.25">
      <c r="A11963"/>
      <c r="AA11963"/>
    </row>
    <row r="11964" spans="1:27" x14ac:dyDescent="0.25">
      <c r="A11964"/>
      <c r="AA11964"/>
    </row>
    <row r="11965" spans="1:27" x14ac:dyDescent="0.25">
      <c r="A11965"/>
      <c r="AA11965"/>
    </row>
    <row r="11966" spans="1:27" x14ac:dyDescent="0.25">
      <c r="A11966"/>
      <c r="AA11966"/>
    </row>
    <row r="11967" spans="1:27" x14ac:dyDescent="0.25">
      <c r="A11967"/>
      <c r="AA11967"/>
    </row>
    <row r="11968" spans="1:27" x14ac:dyDescent="0.25">
      <c r="A11968"/>
      <c r="AA11968"/>
    </row>
    <row r="11969" spans="1:27" x14ac:dyDescent="0.25">
      <c r="A11969"/>
      <c r="AA11969"/>
    </row>
    <row r="11970" spans="1:27" x14ac:dyDescent="0.25">
      <c r="A11970"/>
      <c r="AA11970"/>
    </row>
    <row r="11971" spans="1:27" x14ac:dyDescent="0.25">
      <c r="A11971"/>
      <c r="AA11971"/>
    </row>
    <row r="11972" spans="1:27" x14ac:dyDescent="0.25">
      <c r="A11972"/>
      <c r="AA11972"/>
    </row>
    <row r="11973" spans="1:27" x14ac:dyDescent="0.25">
      <c r="A11973"/>
      <c r="AA11973"/>
    </row>
    <row r="11974" spans="1:27" x14ac:dyDescent="0.25">
      <c r="A11974"/>
      <c r="AA11974"/>
    </row>
    <row r="11975" spans="1:27" x14ac:dyDescent="0.25">
      <c r="A11975"/>
      <c r="AA11975"/>
    </row>
    <row r="11976" spans="1:27" x14ac:dyDescent="0.25">
      <c r="A11976"/>
      <c r="AA11976"/>
    </row>
    <row r="11977" spans="1:27" x14ac:dyDescent="0.25">
      <c r="A11977"/>
      <c r="AA11977"/>
    </row>
    <row r="11978" spans="1:27" x14ac:dyDescent="0.25">
      <c r="A11978"/>
      <c r="AA11978"/>
    </row>
    <row r="11979" spans="1:27" x14ac:dyDescent="0.25">
      <c r="A11979"/>
      <c r="AA11979"/>
    </row>
    <row r="11980" spans="1:27" x14ac:dyDescent="0.25">
      <c r="A11980"/>
      <c r="AA11980"/>
    </row>
    <row r="11981" spans="1:27" x14ac:dyDescent="0.25">
      <c r="A11981"/>
      <c r="AA11981"/>
    </row>
    <row r="11982" spans="1:27" x14ac:dyDescent="0.25">
      <c r="A11982"/>
      <c r="AA11982"/>
    </row>
    <row r="11983" spans="1:27" x14ac:dyDescent="0.25">
      <c r="A11983"/>
      <c r="AA11983"/>
    </row>
    <row r="11984" spans="1:27" x14ac:dyDescent="0.25">
      <c r="A11984"/>
      <c r="AA11984"/>
    </row>
    <row r="11985" spans="1:27" x14ac:dyDescent="0.25">
      <c r="A11985"/>
      <c r="AA11985"/>
    </row>
    <row r="11986" spans="1:27" x14ac:dyDescent="0.25">
      <c r="A11986"/>
      <c r="AA11986"/>
    </row>
    <row r="11987" spans="1:27" x14ac:dyDescent="0.25">
      <c r="A11987"/>
      <c r="AA11987"/>
    </row>
    <row r="11988" spans="1:27" x14ac:dyDescent="0.25">
      <c r="A11988"/>
      <c r="AA11988"/>
    </row>
    <row r="11989" spans="1:27" x14ac:dyDescent="0.25">
      <c r="A11989"/>
      <c r="AA11989"/>
    </row>
    <row r="11990" spans="1:27" x14ac:dyDescent="0.25">
      <c r="A11990"/>
      <c r="AA11990"/>
    </row>
    <row r="11991" spans="1:27" x14ac:dyDescent="0.25">
      <c r="A11991"/>
      <c r="AA11991"/>
    </row>
    <row r="11992" spans="1:27" x14ac:dyDescent="0.25">
      <c r="A11992"/>
      <c r="AA11992"/>
    </row>
    <row r="11993" spans="1:27" x14ac:dyDescent="0.25">
      <c r="A11993"/>
      <c r="AA11993"/>
    </row>
    <row r="11994" spans="1:27" x14ac:dyDescent="0.25">
      <c r="A11994"/>
      <c r="AA11994"/>
    </row>
    <row r="11995" spans="1:27" x14ac:dyDescent="0.25">
      <c r="A11995"/>
      <c r="AA11995"/>
    </row>
    <row r="11996" spans="1:27" x14ac:dyDescent="0.25">
      <c r="A11996"/>
      <c r="AA11996"/>
    </row>
    <row r="11997" spans="1:27" x14ac:dyDescent="0.25">
      <c r="A11997"/>
      <c r="AA11997"/>
    </row>
    <row r="11998" spans="1:27" x14ac:dyDescent="0.25">
      <c r="A11998"/>
      <c r="AA11998"/>
    </row>
    <row r="11999" spans="1:27" x14ac:dyDescent="0.25">
      <c r="A11999"/>
      <c r="AA11999"/>
    </row>
    <row r="12000" spans="1:27" x14ac:dyDescent="0.25">
      <c r="A12000"/>
      <c r="AA12000"/>
    </row>
    <row r="12001" spans="1:27" x14ac:dyDescent="0.25">
      <c r="A12001"/>
      <c r="AA12001"/>
    </row>
    <row r="12002" spans="1:27" x14ac:dyDescent="0.25">
      <c r="A12002"/>
      <c r="AA12002"/>
    </row>
    <row r="12003" spans="1:27" x14ac:dyDescent="0.25">
      <c r="A12003"/>
      <c r="AA12003"/>
    </row>
    <row r="12004" spans="1:27" x14ac:dyDescent="0.25">
      <c r="A12004"/>
      <c r="AA12004"/>
    </row>
    <row r="12005" spans="1:27" x14ac:dyDescent="0.25">
      <c r="A12005"/>
      <c r="AA12005"/>
    </row>
    <row r="12006" spans="1:27" x14ac:dyDescent="0.25">
      <c r="A12006"/>
      <c r="AA12006"/>
    </row>
    <row r="12007" spans="1:27" x14ac:dyDescent="0.25">
      <c r="A12007"/>
      <c r="AA12007"/>
    </row>
    <row r="12008" spans="1:27" x14ac:dyDescent="0.25">
      <c r="A12008"/>
      <c r="AA12008"/>
    </row>
    <row r="12009" spans="1:27" x14ac:dyDescent="0.25">
      <c r="A12009"/>
      <c r="AA12009"/>
    </row>
    <row r="12010" spans="1:27" x14ac:dyDescent="0.25">
      <c r="A12010"/>
      <c r="AA12010"/>
    </row>
    <row r="12011" spans="1:27" x14ac:dyDescent="0.25">
      <c r="A12011"/>
      <c r="AA12011"/>
    </row>
    <row r="12012" spans="1:27" x14ac:dyDescent="0.25">
      <c r="A12012"/>
      <c r="AA12012"/>
    </row>
    <row r="12013" spans="1:27" x14ac:dyDescent="0.25">
      <c r="A12013"/>
      <c r="AA12013"/>
    </row>
    <row r="12014" spans="1:27" x14ac:dyDescent="0.25">
      <c r="A12014"/>
      <c r="AA12014"/>
    </row>
    <row r="12015" spans="1:27" x14ac:dyDescent="0.25">
      <c r="A12015"/>
      <c r="AA12015"/>
    </row>
    <row r="12016" spans="1:27" x14ac:dyDescent="0.25">
      <c r="A12016"/>
      <c r="AA12016"/>
    </row>
    <row r="12017" spans="1:27" x14ac:dyDescent="0.25">
      <c r="A12017"/>
      <c r="AA12017"/>
    </row>
    <row r="12018" spans="1:27" x14ac:dyDescent="0.25">
      <c r="A12018"/>
      <c r="AA12018"/>
    </row>
    <row r="12019" spans="1:27" x14ac:dyDescent="0.25">
      <c r="A12019"/>
      <c r="AA12019"/>
    </row>
    <row r="12020" spans="1:27" x14ac:dyDescent="0.25">
      <c r="A12020"/>
      <c r="AA12020"/>
    </row>
    <row r="12021" spans="1:27" x14ac:dyDescent="0.25">
      <c r="A12021"/>
      <c r="AA12021"/>
    </row>
    <row r="12022" spans="1:27" x14ac:dyDescent="0.25">
      <c r="A12022"/>
      <c r="AA12022"/>
    </row>
    <row r="12023" spans="1:27" x14ac:dyDescent="0.25">
      <c r="A12023"/>
      <c r="AA12023"/>
    </row>
    <row r="12024" spans="1:27" x14ac:dyDescent="0.25">
      <c r="A12024"/>
      <c r="AA12024"/>
    </row>
    <row r="12025" spans="1:27" x14ac:dyDescent="0.25">
      <c r="A12025"/>
      <c r="AA12025"/>
    </row>
    <row r="12026" spans="1:27" x14ac:dyDescent="0.25">
      <c r="A12026"/>
      <c r="AA12026"/>
    </row>
    <row r="12027" spans="1:27" x14ac:dyDescent="0.25">
      <c r="A12027"/>
      <c r="AA12027"/>
    </row>
    <row r="12028" spans="1:27" x14ac:dyDescent="0.25">
      <c r="A12028"/>
      <c r="AA12028"/>
    </row>
    <row r="12029" spans="1:27" x14ac:dyDescent="0.25">
      <c r="A12029"/>
      <c r="AA12029"/>
    </row>
    <row r="12030" spans="1:27" x14ac:dyDescent="0.25">
      <c r="A12030"/>
      <c r="AA12030"/>
    </row>
    <row r="12031" spans="1:27" x14ac:dyDescent="0.25">
      <c r="A12031"/>
      <c r="AA12031"/>
    </row>
    <row r="12032" spans="1:27" x14ac:dyDescent="0.25">
      <c r="A12032"/>
      <c r="AA12032"/>
    </row>
    <row r="12033" spans="1:27" x14ac:dyDescent="0.25">
      <c r="A12033"/>
      <c r="AA12033"/>
    </row>
    <row r="12034" spans="1:27" x14ac:dyDescent="0.25">
      <c r="A12034"/>
      <c r="AA12034"/>
    </row>
    <row r="12035" spans="1:27" x14ac:dyDescent="0.25">
      <c r="A12035"/>
      <c r="AA12035"/>
    </row>
    <row r="12036" spans="1:27" x14ac:dyDescent="0.25">
      <c r="A12036"/>
      <c r="AA12036"/>
    </row>
    <row r="12037" spans="1:27" x14ac:dyDescent="0.25">
      <c r="A12037"/>
      <c r="AA12037"/>
    </row>
    <row r="12038" spans="1:27" x14ac:dyDescent="0.25">
      <c r="A12038"/>
      <c r="AA12038"/>
    </row>
    <row r="12039" spans="1:27" x14ac:dyDescent="0.25">
      <c r="A12039"/>
      <c r="AA12039"/>
    </row>
    <row r="12040" spans="1:27" x14ac:dyDescent="0.25">
      <c r="A12040"/>
      <c r="AA12040"/>
    </row>
    <row r="12041" spans="1:27" x14ac:dyDescent="0.25">
      <c r="A12041"/>
      <c r="AA12041"/>
    </row>
    <row r="12042" spans="1:27" x14ac:dyDescent="0.25">
      <c r="A12042"/>
      <c r="AA12042"/>
    </row>
    <row r="12043" spans="1:27" x14ac:dyDescent="0.25">
      <c r="A12043"/>
      <c r="AA12043"/>
    </row>
    <row r="12044" spans="1:27" x14ac:dyDescent="0.25">
      <c r="A12044"/>
      <c r="AA12044"/>
    </row>
    <row r="12045" spans="1:27" x14ac:dyDescent="0.25">
      <c r="A12045"/>
      <c r="AA12045"/>
    </row>
    <row r="12046" spans="1:27" x14ac:dyDescent="0.25">
      <c r="A12046"/>
      <c r="AA12046"/>
    </row>
    <row r="12047" spans="1:27" x14ac:dyDescent="0.25">
      <c r="A12047"/>
      <c r="AA12047"/>
    </row>
    <row r="12048" spans="1:27" x14ac:dyDescent="0.25">
      <c r="A12048"/>
      <c r="AA12048"/>
    </row>
    <row r="12049" spans="1:27" x14ac:dyDescent="0.25">
      <c r="A12049"/>
      <c r="AA12049"/>
    </row>
    <row r="12050" spans="1:27" x14ac:dyDescent="0.25">
      <c r="A12050"/>
      <c r="AA12050"/>
    </row>
    <row r="12051" spans="1:27" x14ac:dyDescent="0.25">
      <c r="A12051"/>
      <c r="AA12051"/>
    </row>
    <row r="12052" spans="1:27" x14ac:dyDescent="0.25">
      <c r="A12052"/>
      <c r="AA12052"/>
    </row>
    <row r="12053" spans="1:27" x14ac:dyDescent="0.25">
      <c r="A12053"/>
      <c r="AA12053"/>
    </row>
    <row r="12054" spans="1:27" x14ac:dyDescent="0.25">
      <c r="A12054"/>
      <c r="AA12054"/>
    </row>
    <row r="12055" spans="1:27" x14ac:dyDescent="0.25">
      <c r="A12055"/>
      <c r="AA12055"/>
    </row>
    <row r="12056" spans="1:27" x14ac:dyDescent="0.25">
      <c r="A12056"/>
      <c r="AA12056"/>
    </row>
    <row r="12057" spans="1:27" x14ac:dyDescent="0.25">
      <c r="A12057"/>
      <c r="AA12057"/>
    </row>
    <row r="12058" spans="1:27" x14ac:dyDescent="0.25">
      <c r="A12058"/>
      <c r="AA12058"/>
    </row>
    <row r="12059" spans="1:27" x14ac:dyDescent="0.25">
      <c r="A12059"/>
      <c r="AA12059"/>
    </row>
    <row r="12060" spans="1:27" x14ac:dyDescent="0.25">
      <c r="A12060"/>
      <c r="AA12060"/>
    </row>
    <row r="12061" spans="1:27" x14ac:dyDescent="0.25">
      <c r="A12061"/>
      <c r="AA12061"/>
    </row>
    <row r="12062" spans="1:27" x14ac:dyDescent="0.25">
      <c r="A12062"/>
      <c r="AA12062"/>
    </row>
    <row r="12063" spans="1:27" x14ac:dyDescent="0.25">
      <c r="A12063"/>
      <c r="AA12063"/>
    </row>
    <row r="12064" spans="1:27" x14ac:dyDescent="0.25">
      <c r="A12064"/>
      <c r="AA12064"/>
    </row>
    <row r="12065" spans="1:27" x14ac:dyDescent="0.25">
      <c r="A12065"/>
      <c r="AA12065"/>
    </row>
    <row r="12066" spans="1:27" x14ac:dyDescent="0.25">
      <c r="A12066"/>
      <c r="AA12066"/>
    </row>
    <row r="12067" spans="1:27" x14ac:dyDescent="0.25">
      <c r="A12067"/>
      <c r="AA12067"/>
    </row>
    <row r="12068" spans="1:27" x14ac:dyDescent="0.25">
      <c r="A12068"/>
      <c r="AA12068"/>
    </row>
    <row r="12069" spans="1:27" x14ac:dyDescent="0.25">
      <c r="A12069"/>
      <c r="AA12069"/>
    </row>
    <row r="12070" spans="1:27" x14ac:dyDescent="0.25">
      <c r="A12070"/>
      <c r="AA12070"/>
    </row>
    <row r="12071" spans="1:27" x14ac:dyDescent="0.25">
      <c r="A12071"/>
      <c r="AA12071"/>
    </row>
    <row r="12072" spans="1:27" x14ac:dyDescent="0.25">
      <c r="A12072"/>
      <c r="AA12072"/>
    </row>
    <row r="12073" spans="1:27" x14ac:dyDescent="0.25">
      <c r="A12073"/>
      <c r="AA12073"/>
    </row>
    <row r="12074" spans="1:27" x14ac:dyDescent="0.25">
      <c r="A12074"/>
      <c r="AA12074"/>
    </row>
    <row r="12075" spans="1:27" x14ac:dyDescent="0.25">
      <c r="A12075"/>
      <c r="AA12075"/>
    </row>
    <row r="12076" spans="1:27" x14ac:dyDescent="0.25">
      <c r="A12076"/>
      <c r="AA12076"/>
    </row>
    <row r="12077" spans="1:27" x14ac:dyDescent="0.25">
      <c r="A12077"/>
      <c r="AA12077"/>
    </row>
    <row r="12078" spans="1:27" x14ac:dyDescent="0.25">
      <c r="A12078"/>
      <c r="AA12078"/>
    </row>
    <row r="12079" spans="1:27" x14ac:dyDescent="0.25">
      <c r="A12079"/>
      <c r="AA12079"/>
    </row>
    <row r="12080" spans="1:27" x14ac:dyDescent="0.25">
      <c r="A12080"/>
      <c r="AA12080"/>
    </row>
    <row r="12081" spans="1:27" x14ac:dyDescent="0.25">
      <c r="A12081"/>
      <c r="AA12081"/>
    </row>
    <row r="12082" spans="1:27" x14ac:dyDescent="0.25">
      <c r="A12082"/>
      <c r="AA12082"/>
    </row>
    <row r="12083" spans="1:27" x14ac:dyDescent="0.25">
      <c r="A12083"/>
      <c r="AA12083"/>
    </row>
    <row r="12084" spans="1:27" x14ac:dyDescent="0.25">
      <c r="A12084"/>
      <c r="AA12084"/>
    </row>
    <row r="12085" spans="1:27" x14ac:dyDescent="0.25">
      <c r="A12085"/>
      <c r="AA12085"/>
    </row>
    <row r="12086" spans="1:27" x14ac:dyDescent="0.25">
      <c r="A12086"/>
      <c r="AA12086"/>
    </row>
    <row r="12087" spans="1:27" x14ac:dyDescent="0.25">
      <c r="A12087"/>
      <c r="AA12087"/>
    </row>
    <row r="12088" spans="1:27" x14ac:dyDescent="0.25">
      <c r="A12088"/>
      <c r="AA12088"/>
    </row>
    <row r="12089" spans="1:27" x14ac:dyDescent="0.25">
      <c r="A12089"/>
      <c r="AA12089"/>
    </row>
    <row r="12090" spans="1:27" x14ac:dyDescent="0.25">
      <c r="A12090"/>
      <c r="AA12090"/>
    </row>
    <row r="12091" spans="1:27" x14ac:dyDescent="0.25">
      <c r="A12091"/>
      <c r="AA12091"/>
    </row>
    <row r="12092" spans="1:27" x14ac:dyDescent="0.25">
      <c r="A12092"/>
      <c r="AA12092"/>
    </row>
    <row r="12093" spans="1:27" x14ac:dyDescent="0.25">
      <c r="A12093"/>
      <c r="AA12093"/>
    </row>
    <row r="12094" spans="1:27" x14ac:dyDescent="0.25">
      <c r="A12094"/>
      <c r="AA12094"/>
    </row>
    <row r="12095" spans="1:27" x14ac:dyDescent="0.25">
      <c r="A12095"/>
      <c r="AA12095"/>
    </row>
    <row r="12096" spans="1:27" x14ac:dyDescent="0.25">
      <c r="A12096"/>
      <c r="AA12096"/>
    </row>
    <row r="12097" spans="1:27" x14ac:dyDescent="0.25">
      <c r="A12097"/>
      <c r="AA12097"/>
    </row>
    <row r="12098" spans="1:27" x14ac:dyDescent="0.25">
      <c r="A12098"/>
      <c r="AA12098"/>
    </row>
    <row r="12099" spans="1:27" x14ac:dyDescent="0.25">
      <c r="A12099"/>
      <c r="AA12099"/>
    </row>
    <row r="12100" spans="1:27" x14ac:dyDescent="0.25">
      <c r="A12100"/>
      <c r="AA12100"/>
    </row>
    <row r="12101" spans="1:27" x14ac:dyDescent="0.25">
      <c r="A12101"/>
      <c r="AA12101"/>
    </row>
    <row r="12102" spans="1:27" x14ac:dyDescent="0.25">
      <c r="A12102"/>
      <c r="AA12102"/>
    </row>
    <row r="12103" spans="1:27" x14ac:dyDescent="0.25">
      <c r="A12103"/>
      <c r="AA12103"/>
    </row>
    <row r="12104" spans="1:27" x14ac:dyDescent="0.25">
      <c r="A12104"/>
      <c r="AA12104"/>
    </row>
    <row r="12105" spans="1:27" x14ac:dyDescent="0.25">
      <c r="A12105"/>
      <c r="AA12105"/>
    </row>
    <row r="12106" spans="1:27" x14ac:dyDescent="0.25">
      <c r="A12106"/>
      <c r="AA12106"/>
    </row>
    <row r="12107" spans="1:27" x14ac:dyDescent="0.25">
      <c r="A12107"/>
      <c r="AA12107"/>
    </row>
    <row r="12108" spans="1:27" x14ac:dyDescent="0.25">
      <c r="A12108"/>
      <c r="AA12108"/>
    </row>
    <row r="12109" spans="1:27" x14ac:dyDescent="0.25">
      <c r="A12109"/>
      <c r="AA12109"/>
    </row>
    <row r="12110" spans="1:27" x14ac:dyDescent="0.25">
      <c r="A12110"/>
      <c r="AA12110"/>
    </row>
    <row r="12111" spans="1:27" x14ac:dyDescent="0.25">
      <c r="A12111"/>
      <c r="AA12111"/>
    </row>
    <row r="12112" spans="1:27" x14ac:dyDescent="0.25">
      <c r="A12112"/>
      <c r="AA12112"/>
    </row>
    <row r="12113" spans="1:27" x14ac:dyDescent="0.25">
      <c r="A12113"/>
      <c r="AA12113"/>
    </row>
    <row r="12114" spans="1:27" x14ac:dyDescent="0.25">
      <c r="A12114"/>
      <c r="AA12114"/>
    </row>
    <row r="12115" spans="1:27" x14ac:dyDescent="0.25">
      <c r="A12115"/>
      <c r="AA12115"/>
    </row>
    <row r="12116" spans="1:27" x14ac:dyDescent="0.25">
      <c r="A12116"/>
      <c r="AA12116"/>
    </row>
    <row r="12117" spans="1:27" x14ac:dyDescent="0.25">
      <c r="A12117"/>
      <c r="AA12117"/>
    </row>
    <row r="12118" spans="1:27" x14ac:dyDescent="0.25">
      <c r="A12118"/>
      <c r="AA12118"/>
    </row>
    <row r="12119" spans="1:27" x14ac:dyDescent="0.25">
      <c r="A12119"/>
      <c r="AA12119"/>
    </row>
    <row r="12120" spans="1:27" x14ac:dyDescent="0.25">
      <c r="A12120"/>
      <c r="AA12120"/>
    </row>
    <row r="12121" spans="1:27" x14ac:dyDescent="0.25">
      <c r="A12121"/>
      <c r="AA12121"/>
    </row>
    <row r="12122" spans="1:27" x14ac:dyDescent="0.25">
      <c r="A12122"/>
      <c r="AA12122"/>
    </row>
    <row r="12123" spans="1:27" x14ac:dyDescent="0.25">
      <c r="A12123"/>
      <c r="AA12123"/>
    </row>
    <row r="12124" spans="1:27" x14ac:dyDescent="0.25">
      <c r="A12124"/>
      <c r="AA12124"/>
    </row>
    <row r="12125" spans="1:27" x14ac:dyDescent="0.25">
      <c r="A12125"/>
      <c r="AA12125"/>
    </row>
    <row r="12126" spans="1:27" x14ac:dyDescent="0.25">
      <c r="A12126"/>
      <c r="AA12126"/>
    </row>
    <row r="12127" spans="1:27" x14ac:dyDescent="0.25">
      <c r="A12127"/>
      <c r="AA12127"/>
    </row>
    <row r="12128" spans="1:27" x14ac:dyDescent="0.25">
      <c r="A12128"/>
      <c r="AA12128"/>
    </row>
    <row r="12129" spans="1:27" x14ac:dyDescent="0.25">
      <c r="A12129"/>
      <c r="AA12129"/>
    </row>
    <row r="12130" spans="1:27" x14ac:dyDescent="0.25">
      <c r="A12130"/>
      <c r="AA12130"/>
    </row>
    <row r="12131" spans="1:27" x14ac:dyDescent="0.25">
      <c r="A12131"/>
      <c r="AA12131"/>
    </row>
    <row r="12132" spans="1:27" x14ac:dyDescent="0.25">
      <c r="A12132"/>
      <c r="AA12132"/>
    </row>
    <row r="12133" spans="1:27" x14ac:dyDescent="0.25">
      <c r="A12133"/>
      <c r="AA12133"/>
    </row>
    <row r="12134" spans="1:27" x14ac:dyDescent="0.25">
      <c r="A12134"/>
      <c r="AA12134"/>
    </row>
    <row r="12135" spans="1:27" x14ac:dyDescent="0.25">
      <c r="A12135"/>
      <c r="AA12135"/>
    </row>
    <row r="12136" spans="1:27" x14ac:dyDescent="0.25">
      <c r="A12136"/>
      <c r="AA12136"/>
    </row>
    <row r="12137" spans="1:27" x14ac:dyDescent="0.25">
      <c r="A12137"/>
      <c r="AA12137"/>
    </row>
    <row r="12138" spans="1:27" x14ac:dyDescent="0.25">
      <c r="A12138"/>
      <c r="AA12138"/>
    </row>
    <row r="12139" spans="1:27" x14ac:dyDescent="0.25">
      <c r="A12139"/>
      <c r="AA12139"/>
    </row>
    <row r="12140" spans="1:27" x14ac:dyDescent="0.25">
      <c r="A12140"/>
      <c r="AA12140"/>
    </row>
    <row r="12141" spans="1:27" x14ac:dyDescent="0.25">
      <c r="A12141"/>
      <c r="AA12141"/>
    </row>
    <row r="12142" spans="1:27" x14ac:dyDescent="0.25">
      <c r="A12142"/>
      <c r="AA12142"/>
    </row>
    <row r="12143" spans="1:27" x14ac:dyDescent="0.25">
      <c r="A12143"/>
      <c r="AA12143"/>
    </row>
    <row r="12144" spans="1:27" x14ac:dyDescent="0.25">
      <c r="A12144"/>
      <c r="AA12144"/>
    </row>
    <row r="12145" spans="1:27" x14ac:dyDescent="0.25">
      <c r="A12145"/>
      <c r="AA12145"/>
    </row>
    <row r="12146" spans="1:27" x14ac:dyDescent="0.25">
      <c r="A12146"/>
      <c r="AA12146"/>
    </row>
    <row r="12147" spans="1:27" x14ac:dyDescent="0.25">
      <c r="A12147"/>
      <c r="AA12147"/>
    </row>
    <row r="12148" spans="1:27" x14ac:dyDescent="0.25">
      <c r="A12148"/>
      <c r="AA12148"/>
    </row>
    <row r="12149" spans="1:27" x14ac:dyDescent="0.25">
      <c r="A12149"/>
      <c r="AA12149"/>
    </row>
    <row r="12150" spans="1:27" x14ac:dyDescent="0.25">
      <c r="A12150"/>
      <c r="AA12150"/>
    </row>
    <row r="12151" spans="1:27" x14ac:dyDescent="0.25">
      <c r="A12151"/>
      <c r="AA12151"/>
    </row>
    <row r="12152" spans="1:27" x14ac:dyDescent="0.25">
      <c r="A12152"/>
      <c r="AA12152"/>
    </row>
    <row r="12153" spans="1:27" x14ac:dyDescent="0.25">
      <c r="A12153"/>
      <c r="AA12153"/>
    </row>
    <row r="12154" spans="1:27" x14ac:dyDescent="0.25">
      <c r="A12154"/>
      <c r="AA12154"/>
    </row>
    <row r="12155" spans="1:27" x14ac:dyDescent="0.25">
      <c r="A12155"/>
      <c r="AA12155"/>
    </row>
    <row r="12156" spans="1:27" x14ac:dyDescent="0.25">
      <c r="A12156"/>
      <c r="AA12156"/>
    </row>
    <row r="12157" spans="1:27" x14ac:dyDescent="0.25">
      <c r="A12157"/>
      <c r="AA12157"/>
    </row>
    <row r="12158" spans="1:27" x14ac:dyDescent="0.25">
      <c r="A12158"/>
      <c r="AA12158"/>
    </row>
    <row r="12159" spans="1:27" x14ac:dyDescent="0.25">
      <c r="A12159"/>
      <c r="AA12159"/>
    </row>
    <row r="12160" spans="1:27" x14ac:dyDescent="0.25">
      <c r="A12160"/>
      <c r="AA12160"/>
    </row>
    <row r="12161" spans="1:27" x14ac:dyDescent="0.25">
      <c r="A12161"/>
      <c r="AA12161"/>
    </row>
    <row r="12162" spans="1:27" x14ac:dyDescent="0.25">
      <c r="A12162"/>
      <c r="AA12162"/>
    </row>
    <row r="12163" spans="1:27" x14ac:dyDescent="0.25">
      <c r="A12163"/>
      <c r="AA12163"/>
    </row>
    <row r="12164" spans="1:27" x14ac:dyDescent="0.25">
      <c r="A12164"/>
      <c r="AA12164"/>
    </row>
    <row r="12165" spans="1:27" x14ac:dyDescent="0.25">
      <c r="A12165"/>
      <c r="AA12165"/>
    </row>
    <row r="12166" spans="1:27" x14ac:dyDescent="0.25">
      <c r="A12166"/>
      <c r="AA12166"/>
    </row>
    <row r="12167" spans="1:27" x14ac:dyDescent="0.25">
      <c r="A12167"/>
      <c r="AA12167"/>
    </row>
    <row r="12168" spans="1:27" x14ac:dyDescent="0.25">
      <c r="A12168"/>
      <c r="AA12168"/>
    </row>
    <row r="12169" spans="1:27" x14ac:dyDescent="0.25">
      <c r="A12169"/>
      <c r="AA12169"/>
    </row>
    <row r="12170" spans="1:27" x14ac:dyDescent="0.25">
      <c r="A12170"/>
      <c r="AA12170"/>
    </row>
    <row r="12171" spans="1:27" x14ac:dyDescent="0.25">
      <c r="A12171"/>
      <c r="AA12171"/>
    </row>
    <row r="12172" spans="1:27" x14ac:dyDescent="0.25">
      <c r="A12172"/>
      <c r="AA12172"/>
    </row>
    <row r="12173" spans="1:27" x14ac:dyDescent="0.25">
      <c r="A12173"/>
      <c r="AA12173"/>
    </row>
    <row r="12174" spans="1:27" x14ac:dyDescent="0.25">
      <c r="A12174"/>
      <c r="AA12174"/>
    </row>
    <row r="12175" spans="1:27" x14ac:dyDescent="0.25">
      <c r="A12175"/>
      <c r="AA12175"/>
    </row>
    <row r="12176" spans="1:27" x14ac:dyDescent="0.25">
      <c r="A12176"/>
      <c r="AA12176"/>
    </row>
    <row r="12177" spans="1:27" x14ac:dyDescent="0.25">
      <c r="A12177"/>
      <c r="AA12177"/>
    </row>
    <row r="12178" spans="1:27" x14ac:dyDescent="0.25">
      <c r="A12178"/>
      <c r="AA12178"/>
    </row>
    <row r="12179" spans="1:27" x14ac:dyDescent="0.25">
      <c r="A12179"/>
      <c r="AA12179"/>
    </row>
    <row r="12180" spans="1:27" x14ac:dyDescent="0.25">
      <c r="A12180"/>
      <c r="AA12180"/>
    </row>
    <row r="12181" spans="1:27" x14ac:dyDescent="0.25">
      <c r="A12181"/>
      <c r="AA12181"/>
    </row>
    <row r="12182" spans="1:27" x14ac:dyDescent="0.25">
      <c r="A12182"/>
      <c r="AA12182"/>
    </row>
    <row r="12183" spans="1:27" x14ac:dyDescent="0.25">
      <c r="A12183"/>
      <c r="AA12183"/>
    </row>
    <row r="12184" spans="1:27" x14ac:dyDescent="0.25">
      <c r="A12184"/>
      <c r="AA12184"/>
    </row>
    <row r="12185" spans="1:27" x14ac:dyDescent="0.25">
      <c r="A12185"/>
      <c r="AA12185"/>
    </row>
    <row r="12186" spans="1:27" x14ac:dyDescent="0.25">
      <c r="A12186"/>
      <c r="AA12186"/>
    </row>
    <row r="12187" spans="1:27" x14ac:dyDescent="0.25">
      <c r="A12187"/>
      <c r="AA12187"/>
    </row>
    <row r="12188" spans="1:27" x14ac:dyDescent="0.25">
      <c r="A12188"/>
      <c r="AA12188"/>
    </row>
    <row r="12189" spans="1:27" x14ac:dyDescent="0.25">
      <c r="A12189"/>
      <c r="AA12189"/>
    </row>
    <row r="12190" spans="1:27" x14ac:dyDescent="0.25">
      <c r="A12190"/>
      <c r="AA12190"/>
    </row>
    <row r="12191" spans="1:27" x14ac:dyDescent="0.25">
      <c r="A12191"/>
      <c r="AA12191"/>
    </row>
    <row r="12192" spans="1:27" x14ac:dyDescent="0.25">
      <c r="A12192"/>
      <c r="AA12192"/>
    </row>
    <row r="12193" spans="1:27" x14ac:dyDescent="0.25">
      <c r="A12193"/>
      <c r="AA12193"/>
    </row>
    <row r="12194" spans="1:27" x14ac:dyDescent="0.25">
      <c r="A12194"/>
      <c r="AA12194"/>
    </row>
    <row r="12195" spans="1:27" x14ac:dyDescent="0.25">
      <c r="A12195"/>
      <c r="AA12195"/>
    </row>
    <row r="12196" spans="1:27" x14ac:dyDescent="0.25">
      <c r="A12196"/>
      <c r="AA12196"/>
    </row>
    <row r="12197" spans="1:27" x14ac:dyDescent="0.25">
      <c r="A12197"/>
      <c r="AA12197"/>
    </row>
    <row r="12198" spans="1:27" x14ac:dyDescent="0.25">
      <c r="A12198"/>
      <c r="AA12198"/>
    </row>
    <row r="12199" spans="1:27" x14ac:dyDescent="0.25">
      <c r="A12199"/>
      <c r="AA12199"/>
    </row>
    <row r="12200" spans="1:27" x14ac:dyDescent="0.25">
      <c r="A12200"/>
      <c r="AA12200"/>
    </row>
    <row r="12201" spans="1:27" x14ac:dyDescent="0.25">
      <c r="A12201"/>
      <c r="AA12201"/>
    </row>
    <row r="12202" spans="1:27" x14ac:dyDescent="0.25">
      <c r="A12202"/>
      <c r="AA12202"/>
    </row>
    <row r="12203" spans="1:27" x14ac:dyDescent="0.25">
      <c r="A12203"/>
      <c r="AA12203"/>
    </row>
    <row r="12204" spans="1:27" x14ac:dyDescent="0.25">
      <c r="A12204"/>
      <c r="AA12204"/>
    </row>
    <row r="12205" spans="1:27" x14ac:dyDescent="0.25">
      <c r="A12205"/>
      <c r="AA12205"/>
    </row>
    <row r="12206" spans="1:27" x14ac:dyDescent="0.25">
      <c r="A12206"/>
      <c r="AA12206"/>
    </row>
    <row r="12207" spans="1:27" x14ac:dyDescent="0.25">
      <c r="A12207"/>
      <c r="AA12207"/>
    </row>
    <row r="12208" spans="1:27" x14ac:dyDescent="0.25">
      <c r="A12208"/>
      <c r="AA12208"/>
    </row>
    <row r="12209" spans="1:27" x14ac:dyDescent="0.25">
      <c r="A12209"/>
      <c r="AA12209"/>
    </row>
    <row r="12210" spans="1:27" x14ac:dyDescent="0.25">
      <c r="A12210"/>
      <c r="AA12210"/>
    </row>
    <row r="12211" spans="1:27" x14ac:dyDescent="0.25">
      <c r="A12211"/>
      <c r="AA12211"/>
    </row>
    <row r="12212" spans="1:27" x14ac:dyDescent="0.25">
      <c r="A12212"/>
      <c r="AA12212"/>
    </row>
    <row r="12213" spans="1:27" x14ac:dyDescent="0.25">
      <c r="A12213"/>
      <c r="AA12213"/>
    </row>
    <row r="12214" spans="1:27" x14ac:dyDescent="0.25">
      <c r="A12214"/>
      <c r="AA12214"/>
    </row>
    <row r="12215" spans="1:27" x14ac:dyDescent="0.25">
      <c r="A12215"/>
      <c r="AA12215"/>
    </row>
    <row r="12216" spans="1:27" x14ac:dyDescent="0.25">
      <c r="A12216"/>
      <c r="AA12216"/>
    </row>
    <row r="12217" spans="1:27" x14ac:dyDescent="0.25">
      <c r="A12217"/>
      <c r="AA12217"/>
    </row>
    <row r="12218" spans="1:27" x14ac:dyDescent="0.25">
      <c r="A12218"/>
      <c r="AA12218"/>
    </row>
    <row r="12219" spans="1:27" x14ac:dyDescent="0.25">
      <c r="A12219"/>
      <c r="AA12219"/>
    </row>
    <row r="12220" spans="1:27" x14ac:dyDescent="0.25">
      <c r="A12220"/>
      <c r="AA12220"/>
    </row>
    <row r="12221" spans="1:27" x14ac:dyDescent="0.25">
      <c r="A12221"/>
      <c r="AA12221"/>
    </row>
    <row r="12222" spans="1:27" x14ac:dyDescent="0.25">
      <c r="A12222"/>
      <c r="AA12222"/>
    </row>
    <row r="12223" spans="1:27" x14ac:dyDescent="0.25">
      <c r="A12223"/>
      <c r="AA12223"/>
    </row>
    <row r="12224" spans="1:27" x14ac:dyDescent="0.25">
      <c r="A12224"/>
      <c r="AA12224"/>
    </row>
    <row r="12225" spans="1:27" x14ac:dyDescent="0.25">
      <c r="A12225"/>
      <c r="AA12225"/>
    </row>
    <row r="12226" spans="1:27" x14ac:dyDescent="0.25">
      <c r="A12226"/>
      <c r="AA12226"/>
    </row>
    <row r="12227" spans="1:27" x14ac:dyDescent="0.25">
      <c r="A12227"/>
      <c r="AA12227"/>
    </row>
    <row r="12228" spans="1:27" x14ac:dyDescent="0.25">
      <c r="A12228"/>
      <c r="AA12228"/>
    </row>
    <row r="12229" spans="1:27" x14ac:dyDescent="0.25">
      <c r="A12229"/>
      <c r="AA12229"/>
    </row>
    <row r="12230" spans="1:27" x14ac:dyDescent="0.25">
      <c r="A12230"/>
      <c r="AA12230"/>
    </row>
    <row r="12231" spans="1:27" x14ac:dyDescent="0.25">
      <c r="A12231"/>
      <c r="AA12231"/>
    </row>
    <row r="12232" spans="1:27" x14ac:dyDescent="0.25">
      <c r="A12232"/>
      <c r="AA12232"/>
    </row>
    <row r="12233" spans="1:27" x14ac:dyDescent="0.25">
      <c r="A12233"/>
      <c r="AA12233"/>
    </row>
    <row r="12234" spans="1:27" x14ac:dyDescent="0.25">
      <c r="A12234"/>
      <c r="AA12234"/>
    </row>
    <row r="12235" spans="1:27" x14ac:dyDescent="0.25">
      <c r="A12235"/>
      <c r="AA12235"/>
    </row>
    <row r="12236" spans="1:27" x14ac:dyDescent="0.25">
      <c r="A12236"/>
      <c r="AA12236"/>
    </row>
    <row r="12237" spans="1:27" x14ac:dyDescent="0.25">
      <c r="A12237"/>
      <c r="AA12237"/>
    </row>
    <row r="12238" spans="1:27" x14ac:dyDescent="0.25">
      <c r="A12238"/>
      <c r="AA12238"/>
    </row>
    <row r="12239" spans="1:27" x14ac:dyDescent="0.25">
      <c r="A12239"/>
      <c r="AA12239"/>
    </row>
    <row r="12240" spans="1:27" x14ac:dyDescent="0.25">
      <c r="A12240"/>
      <c r="AA12240"/>
    </row>
    <row r="12241" spans="1:27" x14ac:dyDescent="0.25">
      <c r="A12241"/>
      <c r="AA12241"/>
    </row>
    <row r="12242" spans="1:27" x14ac:dyDescent="0.25">
      <c r="A12242"/>
      <c r="AA12242"/>
    </row>
    <row r="12243" spans="1:27" x14ac:dyDescent="0.25">
      <c r="A12243"/>
      <c r="AA12243"/>
    </row>
    <row r="12244" spans="1:27" x14ac:dyDescent="0.25">
      <c r="A12244"/>
      <c r="AA12244"/>
    </row>
    <row r="12245" spans="1:27" x14ac:dyDescent="0.25">
      <c r="A12245"/>
      <c r="AA12245"/>
    </row>
    <row r="12246" spans="1:27" x14ac:dyDescent="0.25">
      <c r="A12246"/>
      <c r="AA12246"/>
    </row>
    <row r="12247" spans="1:27" x14ac:dyDescent="0.25">
      <c r="A12247"/>
      <c r="AA12247"/>
    </row>
    <row r="12248" spans="1:27" x14ac:dyDescent="0.25">
      <c r="A12248"/>
      <c r="AA12248"/>
    </row>
    <row r="12249" spans="1:27" x14ac:dyDescent="0.25">
      <c r="A12249"/>
      <c r="AA12249"/>
    </row>
    <row r="12250" spans="1:27" x14ac:dyDescent="0.25">
      <c r="A12250"/>
      <c r="AA12250"/>
    </row>
    <row r="12251" spans="1:27" x14ac:dyDescent="0.25">
      <c r="A12251"/>
      <c r="AA12251"/>
    </row>
    <row r="12252" spans="1:27" x14ac:dyDescent="0.25">
      <c r="A12252"/>
      <c r="AA12252"/>
    </row>
    <row r="12253" spans="1:27" x14ac:dyDescent="0.25">
      <c r="A12253"/>
      <c r="AA12253"/>
    </row>
    <row r="12254" spans="1:27" x14ac:dyDescent="0.25">
      <c r="A12254"/>
      <c r="AA12254"/>
    </row>
    <row r="12255" spans="1:27" x14ac:dyDescent="0.25">
      <c r="A12255"/>
      <c r="AA12255"/>
    </row>
    <row r="12256" spans="1:27" x14ac:dyDescent="0.25">
      <c r="A12256"/>
      <c r="AA12256"/>
    </row>
    <row r="12257" spans="1:27" x14ac:dyDescent="0.25">
      <c r="A12257"/>
      <c r="AA12257"/>
    </row>
    <row r="12258" spans="1:27" x14ac:dyDescent="0.25">
      <c r="A12258"/>
      <c r="AA12258"/>
    </row>
    <row r="12259" spans="1:27" x14ac:dyDescent="0.25">
      <c r="A12259"/>
      <c r="AA12259"/>
    </row>
    <row r="12260" spans="1:27" x14ac:dyDescent="0.25">
      <c r="A12260"/>
      <c r="AA12260"/>
    </row>
    <row r="12261" spans="1:27" x14ac:dyDescent="0.25">
      <c r="A12261"/>
      <c r="AA12261"/>
    </row>
    <row r="12262" spans="1:27" x14ac:dyDescent="0.25">
      <c r="A12262"/>
      <c r="AA12262"/>
    </row>
    <row r="12263" spans="1:27" x14ac:dyDescent="0.25">
      <c r="A12263"/>
      <c r="AA12263"/>
    </row>
    <row r="12264" spans="1:27" x14ac:dyDescent="0.25">
      <c r="A12264"/>
      <c r="AA12264"/>
    </row>
    <row r="12265" spans="1:27" x14ac:dyDescent="0.25">
      <c r="A12265"/>
      <c r="AA12265"/>
    </row>
    <row r="12266" spans="1:27" x14ac:dyDescent="0.25">
      <c r="A12266"/>
      <c r="AA12266"/>
    </row>
    <row r="12267" spans="1:27" x14ac:dyDescent="0.25">
      <c r="A12267"/>
      <c r="AA12267"/>
    </row>
    <row r="12268" spans="1:27" x14ac:dyDescent="0.25">
      <c r="A12268"/>
      <c r="AA12268"/>
    </row>
    <row r="12269" spans="1:27" x14ac:dyDescent="0.25">
      <c r="A12269"/>
      <c r="AA12269"/>
    </row>
    <row r="12270" spans="1:27" x14ac:dyDescent="0.25">
      <c r="A12270"/>
      <c r="AA12270"/>
    </row>
    <row r="12271" spans="1:27" x14ac:dyDescent="0.25">
      <c r="A12271"/>
      <c r="AA12271"/>
    </row>
    <row r="12272" spans="1:27" x14ac:dyDescent="0.25">
      <c r="A12272"/>
      <c r="AA12272"/>
    </row>
    <row r="12273" spans="1:27" x14ac:dyDescent="0.25">
      <c r="A12273"/>
      <c r="AA12273"/>
    </row>
    <row r="12274" spans="1:27" x14ac:dyDescent="0.25">
      <c r="A12274"/>
      <c r="AA12274"/>
    </row>
    <row r="12275" spans="1:27" x14ac:dyDescent="0.25">
      <c r="A12275"/>
      <c r="AA12275"/>
    </row>
    <row r="12276" spans="1:27" x14ac:dyDescent="0.25">
      <c r="A12276"/>
      <c r="AA12276"/>
    </row>
    <row r="12277" spans="1:27" x14ac:dyDescent="0.25">
      <c r="A12277"/>
      <c r="AA12277"/>
    </row>
    <row r="12278" spans="1:27" x14ac:dyDescent="0.25">
      <c r="A12278"/>
      <c r="AA12278"/>
    </row>
    <row r="12279" spans="1:27" x14ac:dyDescent="0.25">
      <c r="A12279"/>
      <c r="AA12279"/>
    </row>
    <row r="12280" spans="1:27" x14ac:dyDescent="0.25">
      <c r="A12280"/>
      <c r="AA12280"/>
    </row>
    <row r="12281" spans="1:27" x14ac:dyDescent="0.25">
      <c r="A12281"/>
      <c r="AA12281"/>
    </row>
    <row r="12282" spans="1:27" x14ac:dyDescent="0.25">
      <c r="A12282"/>
      <c r="AA12282"/>
    </row>
    <row r="12283" spans="1:27" x14ac:dyDescent="0.25">
      <c r="A12283"/>
      <c r="AA12283"/>
    </row>
    <row r="12284" spans="1:27" x14ac:dyDescent="0.25">
      <c r="A12284"/>
      <c r="AA12284"/>
    </row>
    <row r="12285" spans="1:27" x14ac:dyDescent="0.25">
      <c r="A12285"/>
      <c r="AA12285"/>
    </row>
    <row r="12286" spans="1:27" x14ac:dyDescent="0.25">
      <c r="A12286"/>
      <c r="AA12286"/>
    </row>
    <row r="12287" spans="1:27" x14ac:dyDescent="0.25">
      <c r="A12287"/>
      <c r="AA12287"/>
    </row>
    <row r="12288" spans="1:27" x14ac:dyDescent="0.25">
      <c r="A12288"/>
      <c r="AA12288"/>
    </row>
    <row r="12289" spans="1:27" x14ac:dyDescent="0.25">
      <c r="A12289"/>
      <c r="AA12289"/>
    </row>
    <row r="12290" spans="1:27" x14ac:dyDescent="0.25">
      <c r="A12290"/>
      <c r="AA12290"/>
    </row>
    <row r="12291" spans="1:27" x14ac:dyDescent="0.25">
      <c r="A12291"/>
      <c r="AA12291"/>
    </row>
    <row r="12292" spans="1:27" x14ac:dyDescent="0.25">
      <c r="A12292"/>
      <c r="AA12292"/>
    </row>
    <row r="12293" spans="1:27" x14ac:dyDescent="0.25">
      <c r="A12293"/>
      <c r="AA12293"/>
    </row>
    <row r="12294" spans="1:27" x14ac:dyDescent="0.25">
      <c r="A12294"/>
      <c r="AA12294"/>
    </row>
    <row r="12295" spans="1:27" x14ac:dyDescent="0.25">
      <c r="A12295"/>
      <c r="AA12295"/>
    </row>
    <row r="12296" spans="1:27" x14ac:dyDescent="0.25">
      <c r="A12296"/>
      <c r="AA12296"/>
    </row>
    <row r="12297" spans="1:27" x14ac:dyDescent="0.25">
      <c r="A12297"/>
      <c r="AA12297"/>
    </row>
    <row r="12298" spans="1:27" x14ac:dyDescent="0.25">
      <c r="A12298"/>
      <c r="AA12298"/>
    </row>
    <row r="12299" spans="1:27" x14ac:dyDescent="0.25">
      <c r="A12299"/>
      <c r="AA12299"/>
    </row>
    <row r="12300" spans="1:27" x14ac:dyDescent="0.25">
      <c r="A12300"/>
      <c r="AA12300"/>
    </row>
    <row r="12301" spans="1:27" x14ac:dyDescent="0.25">
      <c r="A12301"/>
      <c r="AA12301"/>
    </row>
    <row r="12302" spans="1:27" x14ac:dyDescent="0.25">
      <c r="A12302"/>
      <c r="AA12302"/>
    </row>
    <row r="12303" spans="1:27" x14ac:dyDescent="0.25">
      <c r="A12303"/>
      <c r="AA12303"/>
    </row>
    <row r="12304" spans="1:27" x14ac:dyDescent="0.25">
      <c r="A12304"/>
      <c r="AA12304"/>
    </row>
    <row r="12305" spans="1:27" x14ac:dyDescent="0.25">
      <c r="A12305"/>
      <c r="AA12305"/>
    </row>
    <row r="12306" spans="1:27" x14ac:dyDescent="0.25">
      <c r="A12306"/>
      <c r="AA12306"/>
    </row>
    <row r="12307" spans="1:27" x14ac:dyDescent="0.25">
      <c r="A12307"/>
      <c r="AA12307"/>
    </row>
    <row r="12308" spans="1:27" x14ac:dyDescent="0.25">
      <c r="A12308"/>
      <c r="AA12308"/>
    </row>
    <row r="12309" spans="1:27" x14ac:dyDescent="0.25">
      <c r="A12309"/>
      <c r="AA12309"/>
    </row>
    <row r="12310" spans="1:27" x14ac:dyDescent="0.25">
      <c r="A12310"/>
      <c r="AA12310"/>
    </row>
    <row r="12311" spans="1:27" x14ac:dyDescent="0.25">
      <c r="A12311"/>
      <c r="AA12311"/>
    </row>
    <row r="12312" spans="1:27" x14ac:dyDescent="0.25">
      <c r="A12312"/>
      <c r="AA12312"/>
    </row>
    <row r="12313" spans="1:27" x14ac:dyDescent="0.25">
      <c r="A12313"/>
      <c r="AA12313"/>
    </row>
    <row r="12314" spans="1:27" x14ac:dyDescent="0.25">
      <c r="A12314"/>
      <c r="AA12314"/>
    </row>
    <row r="12315" spans="1:27" x14ac:dyDescent="0.25">
      <c r="A12315"/>
      <c r="AA12315"/>
    </row>
    <row r="12316" spans="1:27" x14ac:dyDescent="0.25">
      <c r="A12316"/>
      <c r="AA12316"/>
    </row>
    <row r="12317" spans="1:27" x14ac:dyDescent="0.25">
      <c r="A12317"/>
      <c r="AA12317"/>
    </row>
    <row r="12318" spans="1:27" x14ac:dyDescent="0.25">
      <c r="A12318"/>
      <c r="AA12318"/>
    </row>
    <row r="12319" spans="1:27" x14ac:dyDescent="0.25">
      <c r="A12319"/>
      <c r="AA12319"/>
    </row>
    <row r="12320" spans="1:27" x14ac:dyDescent="0.25">
      <c r="A12320"/>
      <c r="AA12320"/>
    </row>
    <row r="12321" spans="1:27" x14ac:dyDescent="0.25">
      <c r="A12321"/>
      <c r="AA12321"/>
    </row>
    <row r="12322" spans="1:27" x14ac:dyDescent="0.25">
      <c r="A12322"/>
      <c r="AA12322"/>
    </row>
    <row r="12323" spans="1:27" x14ac:dyDescent="0.25">
      <c r="A12323"/>
      <c r="AA12323"/>
    </row>
    <row r="12324" spans="1:27" x14ac:dyDescent="0.25">
      <c r="A12324"/>
      <c r="AA12324"/>
    </row>
    <row r="12325" spans="1:27" x14ac:dyDescent="0.25">
      <c r="A12325"/>
      <c r="AA12325"/>
    </row>
    <row r="12326" spans="1:27" x14ac:dyDescent="0.25">
      <c r="A12326"/>
      <c r="AA12326"/>
    </row>
    <row r="12327" spans="1:27" x14ac:dyDescent="0.25">
      <c r="A12327"/>
      <c r="AA12327"/>
    </row>
    <row r="12328" spans="1:27" x14ac:dyDescent="0.25">
      <c r="A12328"/>
      <c r="AA12328"/>
    </row>
    <row r="12329" spans="1:27" x14ac:dyDescent="0.25">
      <c r="A12329"/>
      <c r="AA12329"/>
    </row>
    <row r="12330" spans="1:27" x14ac:dyDescent="0.25">
      <c r="A12330"/>
      <c r="AA12330"/>
    </row>
    <row r="12331" spans="1:27" x14ac:dyDescent="0.25">
      <c r="A12331"/>
      <c r="AA12331"/>
    </row>
    <row r="12332" spans="1:27" x14ac:dyDescent="0.25">
      <c r="A12332"/>
      <c r="AA12332"/>
    </row>
    <row r="12333" spans="1:27" x14ac:dyDescent="0.25">
      <c r="A12333"/>
      <c r="AA12333"/>
    </row>
    <row r="12334" spans="1:27" x14ac:dyDescent="0.25">
      <c r="A12334"/>
      <c r="AA12334"/>
    </row>
    <row r="12335" spans="1:27" x14ac:dyDescent="0.25">
      <c r="A12335"/>
      <c r="AA12335"/>
    </row>
    <row r="12336" spans="1:27" x14ac:dyDescent="0.25">
      <c r="A12336"/>
      <c r="AA12336"/>
    </row>
    <row r="12337" spans="1:27" x14ac:dyDescent="0.25">
      <c r="A12337"/>
      <c r="AA12337"/>
    </row>
    <row r="12338" spans="1:27" x14ac:dyDescent="0.25">
      <c r="A12338"/>
      <c r="AA12338"/>
    </row>
    <row r="12339" spans="1:27" x14ac:dyDescent="0.25">
      <c r="A12339"/>
      <c r="AA12339"/>
    </row>
    <row r="12340" spans="1:27" x14ac:dyDescent="0.25">
      <c r="A12340"/>
      <c r="AA12340"/>
    </row>
    <row r="12341" spans="1:27" x14ac:dyDescent="0.25">
      <c r="A12341"/>
      <c r="AA12341"/>
    </row>
    <row r="12342" spans="1:27" x14ac:dyDescent="0.25">
      <c r="A12342"/>
      <c r="AA12342"/>
    </row>
    <row r="12343" spans="1:27" x14ac:dyDescent="0.25">
      <c r="A12343"/>
      <c r="AA12343"/>
    </row>
    <row r="12344" spans="1:27" x14ac:dyDescent="0.25">
      <c r="A12344"/>
      <c r="AA12344"/>
    </row>
    <row r="12345" spans="1:27" x14ac:dyDescent="0.25">
      <c r="A12345"/>
      <c r="AA12345"/>
    </row>
    <row r="12346" spans="1:27" x14ac:dyDescent="0.25">
      <c r="A12346"/>
      <c r="AA12346"/>
    </row>
    <row r="12347" spans="1:27" x14ac:dyDescent="0.25">
      <c r="A12347"/>
      <c r="AA12347"/>
    </row>
    <row r="12348" spans="1:27" x14ac:dyDescent="0.25">
      <c r="A12348"/>
      <c r="AA12348"/>
    </row>
    <row r="12349" spans="1:27" x14ac:dyDescent="0.25">
      <c r="A12349"/>
      <c r="AA12349"/>
    </row>
    <row r="12350" spans="1:27" x14ac:dyDescent="0.25">
      <c r="A12350"/>
      <c r="AA12350"/>
    </row>
    <row r="12351" spans="1:27" x14ac:dyDescent="0.25">
      <c r="A12351"/>
      <c r="AA12351"/>
    </row>
    <row r="12352" spans="1:27" x14ac:dyDescent="0.25">
      <c r="A12352"/>
      <c r="AA12352"/>
    </row>
    <row r="12353" spans="1:27" x14ac:dyDescent="0.25">
      <c r="A12353"/>
      <c r="AA12353"/>
    </row>
    <row r="12354" spans="1:27" x14ac:dyDescent="0.25">
      <c r="A12354"/>
      <c r="AA12354"/>
    </row>
    <row r="12355" spans="1:27" x14ac:dyDescent="0.25">
      <c r="A12355"/>
      <c r="AA12355"/>
    </row>
    <row r="12356" spans="1:27" x14ac:dyDescent="0.25">
      <c r="A12356"/>
      <c r="AA12356"/>
    </row>
    <row r="12357" spans="1:27" x14ac:dyDescent="0.25">
      <c r="A12357"/>
      <c r="AA12357"/>
    </row>
    <row r="12358" spans="1:27" x14ac:dyDescent="0.25">
      <c r="A12358"/>
      <c r="AA12358"/>
    </row>
    <row r="12359" spans="1:27" x14ac:dyDescent="0.25">
      <c r="A12359"/>
      <c r="AA12359"/>
    </row>
    <row r="12360" spans="1:27" x14ac:dyDescent="0.25">
      <c r="A12360"/>
      <c r="AA12360"/>
    </row>
    <row r="12361" spans="1:27" x14ac:dyDescent="0.25">
      <c r="A12361"/>
      <c r="AA12361"/>
    </row>
    <row r="12362" spans="1:27" x14ac:dyDescent="0.25">
      <c r="A12362"/>
      <c r="AA12362"/>
    </row>
    <row r="12363" spans="1:27" x14ac:dyDescent="0.25">
      <c r="A12363"/>
      <c r="AA12363"/>
    </row>
    <row r="12364" spans="1:27" x14ac:dyDescent="0.25">
      <c r="A12364"/>
      <c r="AA12364"/>
    </row>
    <row r="12365" spans="1:27" x14ac:dyDescent="0.25">
      <c r="A12365"/>
      <c r="AA12365"/>
    </row>
    <row r="12366" spans="1:27" x14ac:dyDescent="0.25">
      <c r="A12366"/>
      <c r="AA12366"/>
    </row>
    <row r="12367" spans="1:27" x14ac:dyDescent="0.25">
      <c r="A12367"/>
      <c r="AA12367"/>
    </row>
    <row r="12368" spans="1:27" x14ac:dyDescent="0.25">
      <c r="A12368"/>
      <c r="AA12368"/>
    </row>
    <row r="12369" spans="1:27" x14ac:dyDescent="0.25">
      <c r="A12369"/>
      <c r="AA12369"/>
    </row>
    <row r="12370" spans="1:27" x14ac:dyDescent="0.25">
      <c r="A12370"/>
      <c r="AA12370"/>
    </row>
    <row r="12371" spans="1:27" x14ac:dyDescent="0.25">
      <c r="A12371"/>
      <c r="AA12371"/>
    </row>
    <row r="12372" spans="1:27" x14ac:dyDescent="0.25">
      <c r="A12372"/>
      <c r="AA12372"/>
    </row>
    <row r="12373" spans="1:27" x14ac:dyDescent="0.25">
      <c r="A12373"/>
      <c r="AA12373"/>
    </row>
    <row r="12374" spans="1:27" x14ac:dyDescent="0.25">
      <c r="A12374"/>
      <c r="AA12374"/>
    </row>
    <row r="12375" spans="1:27" x14ac:dyDescent="0.25">
      <c r="A12375"/>
      <c r="AA12375"/>
    </row>
    <row r="12376" spans="1:27" x14ac:dyDescent="0.25">
      <c r="A12376"/>
      <c r="AA12376"/>
    </row>
    <row r="12377" spans="1:27" x14ac:dyDescent="0.25">
      <c r="A12377"/>
      <c r="AA12377"/>
    </row>
    <row r="12378" spans="1:27" x14ac:dyDescent="0.25">
      <c r="A12378"/>
      <c r="AA12378"/>
    </row>
    <row r="12379" spans="1:27" x14ac:dyDescent="0.25">
      <c r="A12379"/>
      <c r="AA12379"/>
    </row>
    <row r="12380" spans="1:27" x14ac:dyDescent="0.25">
      <c r="A12380"/>
      <c r="AA12380"/>
    </row>
    <row r="12381" spans="1:27" x14ac:dyDescent="0.25">
      <c r="A12381"/>
      <c r="AA12381"/>
    </row>
    <row r="12382" spans="1:27" x14ac:dyDescent="0.25">
      <c r="A12382"/>
      <c r="AA12382"/>
    </row>
    <row r="12383" spans="1:27" x14ac:dyDescent="0.25">
      <c r="A12383"/>
      <c r="AA12383"/>
    </row>
    <row r="12384" spans="1:27" x14ac:dyDescent="0.25">
      <c r="A12384"/>
      <c r="AA12384"/>
    </row>
    <row r="12385" spans="1:27" x14ac:dyDescent="0.25">
      <c r="A12385"/>
      <c r="AA12385"/>
    </row>
    <row r="12386" spans="1:27" x14ac:dyDescent="0.25">
      <c r="A12386"/>
      <c r="AA12386"/>
    </row>
    <row r="12387" spans="1:27" x14ac:dyDescent="0.25">
      <c r="A12387"/>
      <c r="AA12387"/>
    </row>
    <row r="12388" spans="1:27" x14ac:dyDescent="0.25">
      <c r="A12388"/>
      <c r="AA12388"/>
    </row>
    <row r="12389" spans="1:27" x14ac:dyDescent="0.25">
      <c r="A12389"/>
      <c r="AA12389"/>
    </row>
    <row r="12390" spans="1:27" x14ac:dyDescent="0.25">
      <c r="A12390"/>
      <c r="AA12390"/>
    </row>
    <row r="12391" spans="1:27" x14ac:dyDescent="0.25">
      <c r="A12391"/>
      <c r="AA12391"/>
    </row>
    <row r="12392" spans="1:27" x14ac:dyDescent="0.25">
      <c r="A12392"/>
      <c r="AA12392"/>
    </row>
    <row r="12393" spans="1:27" x14ac:dyDescent="0.25">
      <c r="A12393"/>
      <c r="AA12393"/>
    </row>
    <row r="12394" spans="1:27" x14ac:dyDescent="0.25">
      <c r="A12394"/>
      <c r="AA12394"/>
    </row>
    <row r="12395" spans="1:27" x14ac:dyDescent="0.25">
      <c r="A12395"/>
      <c r="AA12395"/>
    </row>
    <row r="12396" spans="1:27" x14ac:dyDescent="0.25">
      <c r="A12396"/>
      <c r="AA12396"/>
    </row>
    <row r="12397" spans="1:27" x14ac:dyDescent="0.25">
      <c r="A12397"/>
      <c r="AA12397"/>
    </row>
    <row r="12398" spans="1:27" x14ac:dyDescent="0.25">
      <c r="A12398"/>
      <c r="AA12398"/>
    </row>
    <row r="12399" spans="1:27" x14ac:dyDescent="0.25">
      <c r="A12399"/>
      <c r="AA12399"/>
    </row>
    <row r="12400" spans="1:27" x14ac:dyDescent="0.25">
      <c r="A12400"/>
      <c r="AA12400"/>
    </row>
    <row r="12401" spans="1:27" x14ac:dyDescent="0.25">
      <c r="A12401"/>
      <c r="AA12401"/>
    </row>
    <row r="12402" spans="1:27" x14ac:dyDescent="0.25">
      <c r="A12402"/>
      <c r="AA12402"/>
    </row>
    <row r="12403" spans="1:27" x14ac:dyDescent="0.25">
      <c r="A12403"/>
      <c r="AA12403"/>
    </row>
    <row r="12404" spans="1:27" x14ac:dyDescent="0.25">
      <c r="A12404"/>
      <c r="AA12404"/>
    </row>
    <row r="12405" spans="1:27" x14ac:dyDescent="0.25">
      <c r="A12405"/>
      <c r="AA12405"/>
    </row>
    <row r="12406" spans="1:27" x14ac:dyDescent="0.25">
      <c r="A12406"/>
      <c r="AA12406"/>
    </row>
    <row r="12407" spans="1:27" x14ac:dyDescent="0.25">
      <c r="A12407"/>
      <c r="AA12407"/>
    </row>
    <row r="12408" spans="1:27" x14ac:dyDescent="0.25">
      <c r="A12408"/>
      <c r="AA12408"/>
    </row>
    <row r="12409" spans="1:27" x14ac:dyDescent="0.25">
      <c r="A12409"/>
      <c r="AA12409"/>
    </row>
    <row r="12410" spans="1:27" x14ac:dyDescent="0.25">
      <c r="A12410"/>
      <c r="AA12410"/>
    </row>
    <row r="12411" spans="1:27" x14ac:dyDescent="0.25">
      <c r="A12411"/>
      <c r="AA12411"/>
    </row>
    <row r="12412" spans="1:27" x14ac:dyDescent="0.25">
      <c r="A12412"/>
      <c r="AA12412"/>
    </row>
    <row r="12413" spans="1:27" x14ac:dyDescent="0.25">
      <c r="A12413"/>
      <c r="AA12413"/>
    </row>
    <row r="12414" spans="1:27" x14ac:dyDescent="0.25">
      <c r="A12414"/>
      <c r="AA12414"/>
    </row>
    <row r="12415" spans="1:27" x14ac:dyDescent="0.25">
      <c r="A12415"/>
      <c r="AA12415"/>
    </row>
    <row r="12416" spans="1:27" x14ac:dyDescent="0.25">
      <c r="A12416"/>
      <c r="AA12416"/>
    </row>
    <row r="12417" spans="1:27" x14ac:dyDescent="0.25">
      <c r="A12417"/>
      <c r="AA12417"/>
    </row>
    <row r="12418" spans="1:27" x14ac:dyDescent="0.25">
      <c r="A12418"/>
      <c r="AA12418"/>
    </row>
    <row r="12419" spans="1:27" x14ac:dyDescent="0.25">
      <c r="A12419"/>
      <c r="AA12419"/>
    </row>
    <row r="12420" spans="1:27" x14ac:dyDescent="0.25">
      <c r="A12420"/>
      <c r="AA12420"/>
    </row>
    <row r="12421" spans="1:27" x14ac:dyDescent="0.25">
      <c r="A12421"/>
      <c r="AA12421"/>
    </row>
    <row r="12422" spans="1:27" x14ac:dyDescent="0.25">
      <c r="A12422"/>
      <c r="AA12422"/>
    </row>
    <row r="12423" spans="1:27" x14ac:dyDescent="0.25">
      <c r="A12423"/>
      <c r="AA12423"/>
    </row>
    <row r="12424" spans="1:27" x14ac:dyDescent="0.25">
      <c r="A12424"/>
      <c r="AA12424"/>
    </row>
    <row r="12425" spans="1:27" x14ac:dyDescent="0.25">
      <c r="A12425"/>
      <c r="AA12425"/>
    </row>
    <row r="12426" spans="1:27" x14ac:dyDescent="0.25">
      <c r="A12426"/>
      <c r="AA12426"/>
    </row>
    <row r="12427" spans="1:27" x14ac:dyDescent="0.25">
      <c r="A12427"/>
      <c r="AA12427"/>
    </row>
    <row r="12428" spans="1:27" x14ac:dyDescent="0.25">
      <c r="A12428"/>
      <c r="AA12428"/>
    </row>
    <row r="12429" spans="1:27" x14ac:dyDescent="0.25">
      <c r="A12429"/>
      <c r="AA12429"/>
    </row>
    <row r="12430" spans="1:27" x14ac:dyDescent="0.25">
      <c r="A12430"/>
      <c r="AA12430"/>
    </row>
    <row r="12431" spans="1:27" x14ac:dyDescent="0.25">
      <c r="A12431"/>
      <c r="AA12431"/>
    </row>
    <row r="12432" spans="1:27" x14ac:dyDescent="0.25">
      <c r="A12432"/>
      <c r="AA12432"/>
    </row>
    <row r="12433" spans="1:27" x14ac:dyDescent="0.25">
      <c r="A12433"/>
      <c r="AA12433"/>
    </row>
    <row r="12434" spans="1:27" x14ac:dyDescent="0.25">
      <c r="A12434"/>
      <c r="AA12434"/>
    </row>
    <row r="12435" spans="1:27" x14ac:dyDescent="0.25">
      <c r="A12435"/>
      <c r="AA12435"/>
    </row>
    <row r="12436" spans="1:27" x14ac:dyDescent="0.25">
      <c r="A12436"/>
      <c r="AA12436"/>
    </row>
    <row r="12437" spans="1:27" x14ac:dyDescent="0.25">
      <c r="A12437"/>
      <c r="AA12437"/>
    </row>
    <row r="12438" spans="1:27" x14ac:dyDescent="0.25">
      <c r="A12438"/>
      <c r="AA12438"/>
    </row>
    <row r="12439" spans="1:27" x14ac:dyDescent="0.25">
      <c r="A12439"/>
      <c r="AA12439"/>
    </row>
    <row r="12440" spans="1:27" x14ac:dyDescent="0.25">
      <c r="A12440"/>
      <c r="AA12440"/>
    </row>
    <row r="12441" spans="1:27" x14ac:dyDescent="0.25">
      <c r="A12441"/>
      <c r="AA12441"/>
    </row>
    <row r="12442" spans="1:27" x14ac:dyDescent="0.25">
      <c r="A12442"/>
      <c r="AA12442"/>
    </row>
    <row r="12443" spans="1:27" x14ac:dyDescent="0.25">
      <c r="A12443"/>
      <c r="AA12443"/>
    </row>
    <row r="12444" spans="1:27" x14ac:dyDescent="0.25">
      <c r="A12444"/>
      <c r="AA12444"/>
    </row>
    <row r="12445" spans="1:27" x14ac:dyDescent="0.25">
      <c r="A12445"/>
      <c r="AA12445"/>
    </row>
    <row r="12446" spans="1:27" x14ac:dyDescent="0.25">
      <c r="A12446"/>
      <c r="AA12446"/>
    </row>
    <row r="12447" spans="1:27" x14ac:dyDescent="0.25">
      <c r="A12447"/>
      <c r="AA12447"/>
    </row>
    <row r="12448" spans="1:27" x14ac:dyDescent="0.25">
      <c r="A12448"/>
      <c r="AA12448"/>
    </row>
    <row r="12449" spans="1:27" x14ac:dyDescent="0.25">
      <c r="A12449"/>
      <c r="AA12449"/>
    </row>
    <row r="12450" spans="1:27" x14ac:dyDescent="0.25">
      <c r="A12450"/>
      <c r="AA12450"/>
    </row>
    <row r="12451" spans="1:27" x14ac:dyDescent="0.25">
      <c r="A12451"/>
      <c r="AA12451"/>
    </row>
    <row r="12452" spans="1:27" x14ac:dyDescent="0.25">
      <c r="A12452"/>
      <c r="AA12452"/>
    </row>
    <row r="12453" spans="1:27" x14ac:dyDescent="0.25">
      <c r="A12453"/>
      <c r="AA12453"/>
    </row>
    <row r="12454" spans="1:27" x14ac:dyDescent="0.25">
      <c r="A12454"/>
      <c r="AA12454"/>
    </row>
    <row r="12455" spans="1:27" x14ac:dyDescent="0.25">
      <c r="A12455"/>
      <c r="AA12455"/>
    </row>
    <row r="12456" spans="1:27" x14ac:dyDescent="0.25">
      <c r="A12456"/>
      <c r="AA12456"/>
    </row>
    <row r="12457" spans="1:27" x14ac:dyDescent="0.25">
      <c r="A12457"/>
      <c r="AA12457"/>
    </row>
    <row r="12458" spans="1:27" x14ac:dyDescent="0.25">
      <c r="A12458"/>
      <c r="AA12458"/>
    </row>
    <row r="12459" spans="1:27" x14ac:dyDescent="0.25">
      <c r="A12459"/>
      <c r="AA12459"/>
    </row>
    <row r="12460" spans="1:27" x14ac:dyDescent="0.25">
      <c r="A12460"/>
      <c r="AA12460"/>
    </row>
    <row r="12461" spans="1:27" x14ac:dyDescent="0.25">
      <c r="A12461"/>
      <c r="AA12461"/>
    </row>
    <row r="12462" spans="1:27" x14ac:dyDescent="0.25">
      <c r="A12462"/>
      <c r="AA12462"/>
    </row>
    <row r="12463" spans="1:27" x14ac:dyDescent="0.25">
      <c r="A12463"/>
      <c r="AA12463"/>
    </row>
    <row r="12464" spans="1:27" x14ac:dyDescent="0.25">
      <c r="A12464"/>
      <c r="AA12464"/>
    </row>
    <row r="12465" spans="1:27" x14ac:dyDescent="0.25">
      <c r="A12465"/>
      <c r="AA12465"/>
    </row>
    <row r="12466" spans="1:27" x14ac:dyDescent="0.25">
      <c r="A12466"/>
      <c r="AA12466"/>
    </row>
    <row r="12467" spans="1:27" x14ac:dyDescent="0.25">
      <c r="A12467"/>
      <c r="AA12467"/>
    </row>
    <row r="12468" spans="1:27" x14ac:dyDescent="0.25">
      <c r="A12468"/>
      <c r="AA12468"/>
    </row>
    <row r="12469" spans="1:27" x14ac:dyDescent="0.25">
      <c r="A12469"/>
      <c r="AA12469"/>
    </row>
    <row r="12470" spans="1:27" x14ac:dyDescent="0.25">
      <c r="A12470"/>
      <c r="AA12470"/>
    </row>
    <row r="12471" spans="1:27" x14ac:dyDescent="0.25">
      <c r="A12471"/>
      <c r="AA12471"/>
    </row>
    <row r="12472" spans="1:27" x14ac:dyDescent="0.25">
      <c r="A12472"/>
      <c r="AA12472"/>
    </row>
    <row r="12473" spans="1:27" x14ac:dyDescent="0.25">
      <c r="A12473"/>
      <c r="AA12473"/>
    </row>
    <row r="12474" spans="1:27" x14ac:dyDescent="0.25">
      <c r="A12474"/>
      <c r="AA12474"/>
    </row>
    <row r="12475" spans="1:27" x14ac:dyDescent="0.25">
      <c r="A12475"/>
      <c r="AA12475"/>
    </row>
    <row r="12476" spans="1:27" x14ac:dyDescent="0.25">
      <c r="A12476"/>
      <c r="AA12476"/>
    </row>
    <row r="12477" spans="1:27" x14ac:dyDescent="0.25">
      <c r="A12477"/>
      <c r="AA12477"/>
    </row>
    <row r="12478" spans="1:27" x14ac:dyDescent="0.25">
      <c r="A12478"/>
      <c r="AA12478"/>
    </row>
    <row r="12479" spans="1:27" x14ac:dyDescent="0.25">
      <c r="A12479"/>
      <c r="AA12479"/>
    </row>
    <row r="12480" spans="1:27" x14ac:dyDescent="0.25">
      <c r="A12480"/>
      <c r="AA12480"/>
    </row>
    <row r="12481" spans="1:27" x14ac:dyDescent="0.25">
      <c r="A12481"/>
      <c r="AA12481"/>
    </row>
    <row r="12482" spans="1:27" x14ac:dyDescent="0.25">
      <c r="A12482"/>
      <c r="AA12482"/>
    </row>
    <row r="12483" spans="1:27" x14ac:dyDescent="0.25">
      <c r="A12483"/>
      <c r="AA12483"/>
    </row>
    <row r="12484" spans="1:27" x14ac:dyDescent="0.25">
      <c r="A12484"/>
      <c r="AA12484"/>
    </row>
    <row r="12485" spans="1:27" x14ac:dyDescent="0.25">
      <c r="A12485"/>
      <c r="AA12485"/>
    </row>
    <row r="12486" spans="1:27" x14ac:dyDescent="0.25">
      <c r="A12486"/>
      <c r="AA12486"/>
    </row>
    <row r="12487" spans="1:27" x14ac:dyDescent="0.25">
      <c r="A12487"/>
      <c r="AA12487"/>
    </row>
    <row r="12488" spans="1:27" x14ac:dyDescent="0.25">
      <c r="A12488"/>
      <c r="AA12488"/>
    </row>
    <row r="12489" spans="1:27" x14ac:dyDescent="0.25">
      <c r="A12489"/>
      <c r="AA12489"/>
    </row>
    <row r="12490" spans="1:27" x14ac:dyDescent="0.25">
      <c r="A12490"/>
      <c r="AA12490"/>
    </row>
    <row r="12491" spans="1:27" x14ac:dyDescent="0.25">
      <c r="A12491"/>
      <c r="AA12491"/>
    </row>
    <row r="12492" spans="1:27" x14ac:dyDescent="0.25">
      <c r="A12492"/>
      <c r="AA12492"/>
    </row>
    <row r="12493" spans="1:27" x14ac:dyDescent="0.25">
      <c r="A12493"/>
      <c r="AA12493"/>
    </row>
    <row r="12494" spans="1:27" x14ac:dyDescent="0.25">
      <c r="A12494"/>
      <c r="AA12494"/>
    </row>
    <row r="12495" spans="1:27" x14ac:dyDescent="0.25">
      <c r="A12495"/>
      <c r="AA12495"/>
    </row>
    <row r="12496" spans="1:27" x14ac:dyDescent="0.25">
      <c r="A12496"/>
      <c r="AA12496"/>
    </row>
    <row r="12497" spans="1:27" x14ac:dyDescent="0.25">
      <c r="A12497"/>
      <c r="AA12497"/>
    </row>
    <row r="12498" spans="1:27" x14ac:dyDescent="0.25">
      <c r="A12498"/>
      <c r="AA12498"/>
    </row>
    <row r="12499" spans="1:27" x14ac:dyDescent="0.25">
      <c r="A12499"/>
      <c r="AA12499"/>
    </row>
    <row r="12500" spans="1:27" x14ac:dyDescent="0.25">
      <c r="A12500"/>
      <c r="AA12500"/>
    </row>
    <row r="12501" spans="1:27" x14ac:dyDescent="0.25">
      <c r="A12501"/>
      <c r="AA12501"/>
    </row>
    <row r="12502" spans="1:27" x14ac:dyDescent="0.25">
      <c r="A12502"/>
      <c r="AA12502"/>
    </row>
    <row r="12503" spans="1:27" x14ac:dyDescent="0.25">
      <c r="A12503"/>
      <c r="AA12503"/>
    </row>
    <row r="12504" spans="1:27" x14ac:dyDescent="0.25">
      <c r="A12504"/>
      <c r="AA12504"/>
    </row>
    <row r="12505" spans="1:27" x14ac:dyDescent="0.25">
      <c r="A12505"/>
      <c r="AA12505"/>
    </row>
    <row r="12506" spans="1:27" x14ac:dyDescent="0.25">
      <c r="A12506"/>
      <c r="AA12506"/>
    </row>
    <row r="12507" spans="1:27" x14ac:dyDescent="0.25">
      <c r="A12507"/>
      <c r="AA12507"/>
    </row>
    <row r="12508" spans="1:27" x14ac:dyDescent="0.25">
      <c r="A12508"/>
      <c r="AA12508"/>
    </row>
    <row r="12509" spans="1:27" x14ac:dyDescent="0.25">
      <c r="A12509"/>
      <c r="AA12509"/>
    </row>
    <row r="12510" spans="1:27" x14ac:dyDescent="0.25">
      <c r="A12510"/>
      <c r="AA12510"/>
    </row>
    <row r="12511" spans="1:27" x14ac:dyDescent="0.25">
      <c r="A12511"/>
      <c r="AA12511"/>
    </row>
    <row r="12512" spans="1:27" x14ac:dyDescent="0.25">
      <c r="A12512"/>
      <c r="AA12512"/>
    </row>
    <row r="12513" spans="1:27" x14ac:dyDescent="0.25">
      <c r="A12513"/>
      <c r="AA12513"/>
    </row>
    <row r="12514" spans="1:27" x14ac:dyDescent="0.25">
      <c r="A12514"/>
      <c r="AA12514"/>
    </row>
    <row r="12515" spans="1:27" x14ac:dyDescent="0.25">
      <c r="A12515"/>
      <c r="AA12515"/>
    </row>
    <row r="12516" spans="1:27" x14ac:dyDescent="0.25">
      <c r="A12516"/>
      <c r="AA12516"/>
    </row>
    <row r="12517" spans="1:27" x14ac:dyDescent="0.25">
      <c r="A12517"/>
      <c r="AA12517"/>
    </row>
    <row r="12518" spans="1:27" x14ac:dyDescent="0.25">
      <c r="A12518"/>
      <c r="AA12518"/>
    </row>
    <row r="12519" spans="1:27" x14ac:dyDescent="0.25">
      <c r="A12519"/>
      <c r="AA12519"/>
    </row>
    <row r="12520" spans="1:27" x14ac:dyDescent="0.25">
      <c r="A12520"/>
      <c r="AA12520"/>
    </row>
    <row r="12521" spans="1:27" x14ac:dyDescent="0.25">
      <c r="A12521"/>
      <c r="AA12521"/>
    </row>
    <row r="12522" spans="1:27" x14ac:dyDescent="0.25">
      <c r="A12522"/>
      <c r="AA12522"/>
    </row>
    <row r="12523" spans="1:27" x14ac:dyDescent="0.25">
      <c r="A12523"/>
      <c r="AA12523"/>
    </row>
    <row r="12524" spans="1:27" x14ac:dyDescent="0.25">
      <c r="A12524"/>
      <c r="AA12524"/>
    </row>
    <row r="12525" spans="1:27" x14ac:dyDescent="0.25">
      <c r="A12525"/>
      <c r="AA12525"/>
    </row>
    <row r="12526" spans="1:27" x14ac:dyDescent="0.25">
      <c r="A12526"/>
      <c r="AA12526"/>
    </row>
    <row r="12527" spans="1:27" x14ac:dyDescent="0.25">
      <c r="A12527"/>
      <c r="AA12527"/>
    </row>
    <row r="12528" spans="1:27" x14ac:dyDescent="0.25">
      <c r="A12528"/>
      <c r="AA12528"/>
    </row>
    <row r="12529" spans="1:27" x14ac:dyDescent="0.25">
      <c r="A12529"/>
      <c r="AA12529"/>
    </row>
    <row r="12530" spans="1:27" x14ac:dyDescent="0.25">
      <c r="A12530"/>
      <c r="AA12530"/>
    </row>
    <row r="12531" spans="1:27" x14ac:dyDescent="0.25">
      <c r="A12531"/>
      <c r="AA12531"/>
    </row>
    <row r="12532" spans="1:27" x14ac:dyDescent="0.25">
      <c r="A12532"/>
      <c r="AA12532"/>
    </row>
    <row r="12533" spans="1:27" x14ac:dyDescent="0.25">
      <c r="A12533"/>
      <c r="AA12533"/>
    </row>
    <row r="12534" spans="1:27" x14ac:dyDescent="0.25">
      <c r="A12534"/>
      <c r="AA12534"/>
    </row>
    <row r="12535" spans="1:27" x14ac:dyDescent="0.25">
      <c r="A12535"/>
      <c r="AA12535"/>
    </row>
    <row r="12536" spans="1:27" x14ac:dyDescent="0.25">
      <c r="A12536"/>
      <c r="AA12536"/>
    </row>
    <row r="12537" spans="1:27" x14ac:dyDescent="0.25">
      <c r="A12537"/>
      <c r="AA12537"/>
    </row>
    <row r="12538" spans="1:27" x14ac:dyDescent="0.25">
      <c r="A12538"/>
      <c r="AA12538"/>
    </row>
    <row r="12539" spans="1:27" x14ac:dyDescent="0.25">
      <c r="A12539"/>
      <c r="AA12539"/>
    </row>
    <row r="12540" spans="1:27" x14ac:dyDescent="0.25">
      <c r="A12540"/>
      <c r="AA12540"/>
    </row>
    <row r="12541" spans="1:27" x14ac:dyDescent="0.25">
      <c r="A12541"/>
      <c r="AA12541"/>
    </row>
    <row r="12542" spans="1:27" x14ac:dyDescent="0.25">
      <c r="A12542"/>
      <c r="AA12542"/>
    </row>
    <row r="12543" spans="1:27" x14ac:dyDescent="0.25">
      <c r="A12543"/>
      <c r="AA12543"/>
    </row>
    <row r="12544" spans="1:27" x14ac:dyDescent="0.25">
      <c r="A12544"/>
      <c r="AA12544"/>
    </row>
    <row r="12545" spans="1:27" x14ac:dyDescent="0.25">
      <c r="A12545"/>
      <c r="AA12545"/>
    </row>
    <row r="12546" spans="1:27" x14ac:dyDescent="0.25">
      <c r="A12546"/>
      <c r="AA12546"/>
    </row>
    <row r="12547" spans="1:27" x14ac:dyDescent="0.25">
      <c r="A12547"/>
      <c r="AA12547"/>
    </row>
    <row r="12548" spans="1:27" x14ac:dyDescent="0.25">
      <c r="A12548"/>
      <c r="AA12548"/>
    </row>
    <row r="12549" spans="1:27" x14ac:dyDescent="0.25">
      <c r="A12549"/>
      <c r="AA12549"/>
    </row>
    <row r="12550" spans="1:27" x14ac:dyDescent="0.25">
      <c r="A12550"/>
      <c r="AA12550"/>
    </row>
    <row r="12551" spans="1:27" x14ac:dyDescent="0.25">
      <c r="A12551"/>
      <c r="AA12551"/>
    </row>
    <row r="12552" spans="1:27" x14ac:dyDescent="0.25">
      <c r="A12552"/>
      <c r="AA12552"/>
    </row>
    <row r="12553" spans="1:27" x14ac:dyDescent="0.25">
      <c r="A12553"/>
      <c r="AA12553"/>
    </row>
    <row r="12554" spans="1:27" x14ac:dyDescent="0.25">
      <c r="A12554"/>
      <c r="AA12554"/>
    </row>
    <row r="12555" spans="1:27" x14ac:dyDescent="0.25">
      <c r="A12555"/>
      <c r="AA12555"/>
    </row>
    <row r="12556" spans="1:27" x14ac:dyDescent="0.25">
      <c r="A12556"/>
      <c r="AA12556"/>
    </row>
    <row r="12557" spans="1:27" x14ac:dyDescent="0.25">
      <c r="A12557"/>
      <c r="AA12557"/>
    </row>
    <row r="12558" spans="1:27" x14ac:dyDescent="0.25">
      <c r="A12558"/>
      <c r="AA12558"/>
    </row>
    <row r="12559" spans="1:27" x14ac:dyDescent="0.25">
      <c r="A12559"/>
      <c r="AA12559"/>
    </row>
    <row r="12560" spans="1:27" x14ac:dyDescent="0.25">
      <c r="A12560"/>
      <c r="AA12560"/>
    </row>
    <row r="12561" spans="1:27" x14ac:dyDescent="0.25">
      <c r="A12561"/>
      <c r="AA12561"/>
    </row>
    <row r="12562" spans="1:27" x14ac:dyDescent="0.25">
      <c r="A12562"/>
      <c r="AA12562"/>
    </row>
    <row r="12563" spans="1:27" x14ac:dyDescent="0.25">
      <c r="A12563"/>
      <c r="AA12563"/>
    </row>
    <row r="12564" spans="1:27" x14ac:dyDescent="0.25">
      <c r="A12564"/>
      <c r="AA12564"/>
    </row>
    <row r="12565" spans="1:27" x14ac:dyDescent="0.25">
      <c r="A12565"/>
      <c r="AA12565"/>
    </row>
    <row r="12566" spans="1:27" x14ac:dyDescent="0.25">
      <c r="A12566"/>
      <c r="AA12566"/>
    </row>
    <row r="12567" spans="1:27" x14ac:dyDescent="0.25">
      <c r="A12567"/>
      <c r="AA12567"/>
    </row>
    <row r="12568" spans="1:27" x14ac:dyDescent="0.25">
      <c r="A12568"/>
      <c r="AA12568"/>
    </row>
    <row r="12569" spans="1:27" x14ac:dyDescent="0.25">
      <c r="A12569"/>
      <c r="AA12569"/>
    </row>
    <row r="12570" spans="1:27" x14ac:dyDescent="0.25">
      <c r="A12570"/>
      <c r="AA12570"/>
    </row>
    <row r="12571" spans="1:27" x14ac:dyDescent="0.25">
      <c r="A12571"/>
      <c r="AA12571"/>
    </row>
    <row r="12572" spans="1:27" x14ac:dyDescent="0.25">
      <c r="A12572"/>
      <c r="AA12572"/>
    </row>
    <row r="12573" spans="1:27" x14ac:dyDescent="0.25">
      <c r="A12573"/>
      <c r="AA12573"/>
    </row>
    <row r="12574" spans="1:27" x14ac:dyDescent="0.25">
      <c r="A12574"/>
      <c r="AA12574"/>
    </row>
    <row r="12575" spans="1:27" x14ac:dyDescent="0.25">
      <c r="A12575"/>
      <c r="AA12575"/>
    </row>
    <row r="12576" spans="1:27" x14ac:dyDescent="0.25">
      <c r="A12576"/>
      <c r="AA12576"/>
    </row>
    <row r="12577" spans="1:27" x14ac:dyDescent="0.25">
      <c r="A12577"/>
      <c r="AA12577"/>
    </row>
    <row r="12578" spans="1:27" x14ac:dyDescent="0.25">
      <c r="A12578"/>
      <c r="AA12578"/>
    </row>
    <row r="12579" spans="1:27" x14ac:dyDescent="0.25">
      <c r="A12579"/>
      <c r="AA12579"/>
    </row>
    <row r="12580" spans="1:27" x14ac:dyDescent="0.25">
      <c r="A12580"/>
      <c r="AA12580"/>
    </row>
    <row r="12581" spans="1:27" x14ac:dyDescent="0.25">
      <c r="A12581"/>
      <c r="AA12581"/>
    </row>
    <row r="12582" spans="1:27" x14ac:dyDescent="0.25">
      <c r="A12582"/>
      <c r="AA12582"/>
    </row>
    <row r="12583" spans="1:27" x14ac:dyDescent="0.25">
      <c r="A12583"/>
      <c r="AA12583"/>
    </row>
    <row r="12584" spans="1:27" x14ac:dyDescent="0.25">
      <c r="A12584"/>
      <c r="AA12584"/>
    </row>
    <row r="12585" spans="1:27" x14ac:dyDescent="0.25">
      <c r="A12585"/>
      <c r="AA12585"/>
    </row>
    <row r="12586" spans="1:27" x14ac:dyDescent="0.25">
      <c r="A12586"/>
      <c r="AA12586"/>
    </row>
    <row r="12587" spans="1:27" x14ac:dyDescent="0.25">
      <c r="A12587"/>
      <c r="AA12587"/>
    </row>
    <row r="12588" spans="1:27" x14ac:dyDescent="0.25">
      <c r="A12588"/>
      <c r="AA12588"/>
    </row>
    <row r="12589" spans="1:27" x14ac:dyDescent="0.25">
      <c r="A12589"/>
      <c r="AA12589"/>
    </row>
    <row r="12590" spans="1:27" x14ac:dyDescent="0.25">
      <c r="A12590"/>
      <c r="AA12590"/>
    </row>
    <row r="12591" spans="1:27" x14ac:dyDescent="0.25">
      <c r="A12591"/>
      <c r="AA12591"/>
    </row>
    <row r="12592" spans="1:27" x14ac:dyDescent="0.25">
      <c r="A12592"/>
      <c r="AA12592"/>
    </row>
    <row r="12593" spans="1:27" x14ac:dyDescent="0.25">
      <c r="A12593"/>
      <c r="AA12593"/>
    </row>
    <row r="12594" spans="1:27" x14ac:dyDescent="0.25">
      <c r="A12594"/>
      <c r="AA12594"/>
    </row>
    <row r="12595" spans="1:27" x14ac:dyDescent="0.25">
      <c r="A12595"/>
      <c r="AA12595"/>
    </row>
    <row r="12596" spans="1:27" x14ac:dyDescent="0.25">
      <c r="A12596"/>
      <c r="AA12596"/>
    </row>
    <row r="12597" spans="1:27" x14ac:dyDescent="0.25">
      <c r="A12597"/>
      <c r="AA12597"/>
    </row>
    <row r="12598" spans="1:27" x14ac:dyDescent="0.25">
      <c r="A12598"/>
      <c r="AA12598"/>
    </row>
    <row r="12599" spans="1:27" x14ac:dyDescent="0.25">
      <c r="A12599"/>
      <c r="AA12599"/>
    </row>
    <row r="12600" spans="1:27" x14ac:dyDescent="0.25">
      <c r="A12600"/>
      <c r="AA12600"/>
    </row>
    <row r="12601" spans="1:27" x14ac:dyDescent="0.25">
      <c r="A12601"/>
      <c r="AA12601"/>
    </row>
    <row r="12602" spans="1:27" x14ac:dyDescent="0.25">
      <c r="A12602"/>
      <c r="AA12602"/>
    </row>
    <row r="12603" spans="1:27" x14ac:dyDescent="0.25">
      <c r="A12603"/>
      <c r="AA12603"/>
    </row>
    <row r="12604" spans="1:27" x14ac:dyDescent="0.25">
      <c r="A12604"/>
      <c r="AA12604"/>
    </row>
    <row r="12605" spans="1:27" x14ac:dyDescent="0.25">
      <c r="A12605"/>
      <c r="AA12605"/>
    </row>
    <row r="12606" spans="1:27" x14ac:dyDescent="0.25">
      <c r="A12606"/>
      <c r="AA12606"/>
    </row>
    <row r="12607" spans="1:27" x14ac:dyDescent="0.25">
      <c r="A12607"/>
      <c r="AA12607"/>
    </row>
    <row r="12608" spans="1:27" x14ac:dyDescent="0.25">
      <c r="A12608"/>
      <c r="AA12608"/>
    </row>
    <row r="12609" spans="1:27" x14ac:dyDescent="0.25">
      <c r="A12609"/>
      <c r="AA12609"/>
    </row>
    <row r="12610" spans="1:27" x14ac:dyDescent="0.25">
      <c r="A12610"/>
      <c r="AA12610"/>
    </row>
    <row r="12611" spans="1:27" x14ac:dyDescent="0.25">
      <c r="A12611"/>
      <c r="AA12611"/>
    </row>
    <row r="12612" spans="1:27" x14ac:dyDescent="0.25">
      <c r="A12612"/>
      <c r="AA12612"/>
    </row>
    <row r="12613" spans="1:27" x14ac:dyDescent="0.25">
      <c r="A12613"/>
      <c r="AA12613"/>
    </row>
    <row r="12614" spans="1:27" x14ac:dyDescent="0.25">
      <c r="A12614"/>
      <c r="AA12614"/>
    </row>
    <row r="12615" spans="1:27" x14ac:dyDescent="0.25">
      <c r="A12615"/>
      <c r="AA12615"/>
    </row>
    <row r="12616" spans="1:27" x14ac:dyDescent="0.25">
      <c r="A12616"/>
      <c r="AA12616"/>
    </row>
    <row r="12617" spans="1:27" x14ac:dyDescent="0.25">
      <c r="A12617"/>
      <c r="AA12617"/>
    </row>
    <row r="12618" spans="1:27" x14ac:dyDescent="0.25">
      <c r="A12618"/>
      <c r="AA12618"/>
    </row>
    <row r="12619" spans="1:27" x14ac:dyDescent="0.25">
      <c r="A12619"/>
      <c r="AA12619"/>
    </row>
    <row r="12620" spans="1:27" x14ac:dyDescent="0.25">
      <c r="A12620"/>
      <c r="AA12620"/>
    </row>
    <row r="12621" spans="1:27" x14ac:dyDescent="0.25">
      <c r="A12621"/>
      <c r="AA12621"/>
    </row>
    <row r="12622" spans="1:27" x14ac:dyDescent="0.25">
      <c r="A12622"/>
      <c r="AA12622"/>
    </row>
    <row r="12623" spans="1:27" x14ac:dyDescent="0.25">
      <c r="A12623"/>
      <c r="AA12623"/>
    </row>
    <row r="12624" spans="1:27" x14ac:dyDescent="0.25">
      <c r="A12624"/>
      <c r="AA12624"/>
    </row>
    <row r="12625" spans="1:27" x14ac:dyDescent="0.25">
      <c r="A12625"/>
      <c r="AA12625"/>
    </row>
    <row r="12626" spans="1:27" x14ac:dyDescent="0.25">
      <c r="A12626"/>
      <c r="AA12626"/>
    </row>
    <row r="12627" spans="1:27" x14ac:dyDescent="0.25">
      <c r="A12627"/>
      <c r="AA12627"/>
    </row>
    <row r="12628" spans="1:27" x14ac:dyDescent="0.25">
      <c r="A12628"/>
      <c r="AA12628"/>
    </row>
    <row r="12629" spans="1:27" x14ac:dyDescent="0.25">
      <c r="A12629"/>
      <c r="AA12629"/>
    </row>
    <row r="12630" spans="1:27" x14ac:dyDescent="0.25">
      <c r="A12630"/>
      <c r="AA12630"/>
    </row>
    <row r="12631" spans="1:27" x14ac:dyDescent="0.25">
      <c r="A12631"/>
      <c r="AA12631"/>
    </row>
    <row r="12632" spans="1:27" x14ac:dyDescent="0.25">
      <c r="A12632"/>
      <c r="AA12632"/>
    </row>
    <row r="12633" spans="1:27" x14ac:dyDescent="0.25">
      <c r="A12633"/>
      <c r="AA12633"/>
    </row>
    <row r="12634" spans="1:27" x14ac:dyDescent="0.25">
      <c r="A12634"/>
      <c r="AA12634"/>
    </row>
    <row r="12635" spans="1:27" x14ac:dyDescent="0.25">
      <c r="A12635"/>
      <c r="AA12635"/>
    </row>
    <row r="12636" spans="1:27" x14ac:dyDescent="0.25">
      <c r="A12636"/>
      <c r="AA12636"/>
    </row>
    <row r="12637" spans="1:27" x14ac:dyDescent="0.25">
      <c r="A12637"/>
      <c r="AA12637"/>
    </row>
    <row r="12638" spans="1:27" x14ac:dyDescent="0.25">
      <c r="A12638"/>
      <c r="AA12638"/>
    </row>
    <row r="12639" spans="1:27" x14ac:dyDescent="0.25">
      <c r="A12639"/>
      <c r="AA12639"/>
    </row>
    <row r="12640" spans="1:27" x14ac:dyDescent="0.25">
      <c r="A12640"/>
      <c r="AA12640"/>
    </row>
    <row r="12641" spans="1:27" x14ac:dyDescent="0.25">
      <c r="A12641"/>
      <c r="AA12641"/>
    </row>
    <row r="12642" spans="1:27" x14ac:dyDescent="0.25">
      <c r="A12642"/>
      <c r="AA12642"/>
    </row>
    <row r="12643" spans="1:27" x14ac:dyDescent="0.25">
      <c r="A12643"/>
      <c r="AA12643"/>
    </row>
    <row r="12644" spans="1:27" x14ac:dyDescent="0.25">
      <c r="A12644"/>
      <c r="AA12644"/>
    </row>
    <row r="12645" spans="1:27" x14ac:dyDescent="0.25">
      <c r="A12645"/>
      <c r="AA12645"/>
    </row>
    <row r="12646" spans="1:27" x14ac:dyDescent="0.25">
      <c r="A12646"/>
      <c r="AA12646"/>
    </row>
    <row r="12647" spans="1:27" x14ac:dyDescent="0.25">
      <c r="A12647"/>
      <c r="AA12647"/>
    </row>
    <row r="12648" spans="1:27" x14ac:dyDescent="0.25">
      <c r="A12648"/>
      <c r="AA12648"/>
    </row>
    <row r="12649" spans="1:27" x14ac:dyDescent="0.25">
      <c r="A12649"/>
      <c r="AA12649"/>
    </row>
    <row r="12650" spans="1:27" x14ac:dyDescent="0.25">
      <c r="A12650"/>
      <c r="AA12650"/>
    </row>
    <row r="12651" spans="1:27" x14ac:dyDescent="0.25">
      <c r="A12651"/>
      <c r="AA12651"/>
    </row>
    <row r="12652" spans="1:27" x14ac:dyDescent="0.25">
      <c r="A12652"/>
      <c r="AA12652"/>
    </row>
    <row r="12653" spans="1:27" x14ac:dyDescent="0.25">
      <c r="A12653"/>
      <c r="AA12653"/>
    </row>
    <row r="12654" spans="1:27" x14ac:dyDescent="0.25">
      <c r="A12654"/>
      <c r="AA12654"/>
    </row>
    <row r="12655" spans="1:27" x14ac:dyDescent="0.25">
      <c r="A12655"/>
      <c r="AA12655"/>
    </row>
    <row r="12656" spans="1:27" x14ac:dyDescent="0.25">
      <c r="A12656"/>
      <c r="AA12656"/>
    </row>
    <row r="12657" spans="1:27" x14ac:dyDescent="0.25">
      <c r="A12657"/>
      <c r="AA12657"/>
    </row>
    <row r="12658" spans="1:27" x14ac:dyDescent="0.25">
      <c r="A12658"/>
      <c r="AA12658"/>
    </row>
    <row r="12659" spans="1:27" x14ac:dyDescent="0.25">
      <c r="A12659"/>
      <c r="AA12659"/>
    </row>
    <row r="12660" spans="1:27" x14ac:dyDescent="0.25">
      <c r="A12660"/>
      <c r="AA12660"/>
    </row>
    <row r="12661" spans="1:27" x14ac:dyDescent="0.25">
      <c r="A12661"/>
      <c r="AA12661"/>
    </row>
    <row r="12662" spans="1:27" x14ac:dyDescent="0.25">
      <c r="A12662"/>
      <c r="AA12662"/>
    </row>
    <row r="12663" spans="1:27" x14ac:dyDescent="0.25">
      <c r="A12663"/>
      <c r="AA12663"/>
    </row>
    <row r="12664" spans="1:27" x14ac:dyDescent="0.25">
      <c r="A12664"/>
      <c r="AA12664"/>
    </row>
    <row r="12665" spans="1:27" x14ac:dyDescent="0.25">
      <c r="A12665"/>
      <c r="AA12665"/>
    </row>
    <row r="12666" spans="1:27" x14ac:dyDescent="0.25">
      <c r="A12666"/>
      <c r="AA12666"/>
    </row>
    <row r="12667" spans="1:27" x14ac:dyDescent="0.25">
      <c r="A12667"/>
      <c r="AA12667"/>
    </row>
    <row r="12668" spans="1:27" x14ac:dyDescent="0.25">
      <c r="A12668"/>
      <c r="AA12668"/>
    </row>
    <row r="12669" spans="1:27" x14ac:dyDescent="0.25">
      <c r="A12669"/>
      <c r="AA12669"/>
    </row>
    <row r="12670" spans="1:27" x14ac:dyDescent="0.25">
      <c r="A12670"/>
      <c r="AA12670"/>
    </row>
    <row r="12671" spans="1:27" x14ac:dyDescent="0.25">
      <c r="A12671"/>
      <c r="AA12671"/>
    </row>
    <row r="12672" spans="1:27" x14ac:dyDescent="0.25">
      <c r="A12672"/>
      <c r="AA12672"/>
    </row>
    <row r="12673" spans="1:27" x14ac:dyDescent="0.25">
      <c r="A12673"/>
      <c r="AA12673"/>
    </row>
    <row r="12674" spans="1:27" x14ac:dyDescent="0.25">
      <c r="A12674"/>
      <c r="AA12674"/>
    </row>
    <row r="12675" spans="1:27" x14ac:dyDescent="0.25">
      <c r="A12675"/>
      <c r="AA12675"/>
    </row>
    <row r="12676" spans="1:27" x14ac:dyDescent="0.25">
      <c r="A12676"/>
      <c r="AA12676"/>
    </row>
    <row r="12677" spans="1:27" x14ac:dyDescent="0.25">
      <c r="A12677"/>
      <c r="AA12677"/>
    </row>
    <row r="12678" spans="1:27" x14ac:dyDescent="0.25">
      <c r="A12678"/>
      <c r="AA12678"/>
    </row>
    <row r="12679" spans="1:27" x14ac:dyDescent="0.25">
      <c r="A12679"/>
      <c r="AA12679"/>
    </row>
    <row r="12680" spans="1:27" x14ac:dyDescent="0.25">
      <c r="A12680"/>
      <c r="AA12680"/>
    </row>
    <row r="12681" spans="1:27" x14ac:dyDescent="0.25">
      <c r="A12681"/>
      <c r="AA12681"/>
    </row>
    <row r="12682" spans="1:27" x14ac:dyDescent="0.25">
      <c r="A12682"/>
      <c r="AA12682"/>
    </row>
    <row r="12683" spans="1:27" x14ac:dyDescent="0.25">
      <c r="A12683"/>
      <c r="AA12683"/>
    </row>
    <row r="12684" spans="1:27" x14ac:dyDescent="0.25">
      <c r="A12684"/>
      <c r="AA12684"/>
    </row>
    <row r="12685" spans="1:27" x14ac:dyDescent="0.25">
      <c r="A12685"/>
      <c r="AA12685"/>
    </row>
    <row r="12686" spans="1:27" x14ac:dyDescent="0.25">
      <c r="A12686"/>
      <c r="AA12686"/>
    </row>
    <row r="12687" spans="1:27" x14ac:dyDescent="0.25">
      <c r="A12687"/>
      <c r="AA12687"/>
    </row>
    <row r="12688" spans="1:27" x14ac:dyDescent="0.25">
      <c r="A12688"/>
      <c r="AA12688"/>
    </row>
    <row r="12689" spans="1:27" x14ac:dyDescent="0.25">
      <c r="A12689"/>
      <c r="AA12689"/>
    </row>
    <row r="12690" spans="1:27" x14ac:dyDescent="0.25">
      <c r="A12690"/>
      <c r="AA12690"/>
    </row>
    <row r="12691" spans="1:27" x14ac:dyDescent="0.25">
      <c r="A12691"/>
      <c r="AA12691"/>
    </row>
    <row r="12692" spans="1:27" x14ac:dyDescent="0.25">
      <c r="A12692"/>
      <c r="AA12692"/>
    </row>
    <row r="12693" spans="1:27" x14ac:dyDescent="0.25">
      <c r="A12693"/>
      <c r="AA12693"/>
    </row>
    <row r="12694" spans="1:27" x14ac:dyDescent="0.25">
      <c r="A12694"/>
      <c r="AA12694"/>
    </row>
    <row r="12695" spans="1:27" x14ac:dyDescent="0.25">
      <c r="A12695"/>
      <c r="AA12695"/>
    </row>
    <row r="12696" spans="1:27" x14ac:dyDescent="0.25">
      <c r="A12696"/>
      <c r="AA12696"/>
    </row>
    <row r="12697" spans="1:27" x14ac:dyDescent="0.25">
      <c r="A12697"/>
      <c r="AA12697"/>
    </row>
    <row r="12698" spans="1:27" x14ac:dyDescent="0.25">
      <c r="A12698"/>
      <c r="AA12698"/>
    </row>
    <row r="12699" spans="1:27" x14ac:dyDescent="0.25">
      <c r="A12699"/>
      <c r="AA12699"/>
    </row>
    <row r="12700" spans="1:27" x14ac:dyDescent="0.25">
      <c r="A12700"/>
      <c r="AA12700"/>
    </row>
    <row r="12701" spans="1:27" x14ac:dyDescent="0.25">
      <c r="A12701"/>
      <c r="AA12701"/>
    </row>
    <row r="12702" spans="1:27" x14ac:dyDescent="0.25">
      <c r="A12702"/>
      <c r="AA12702"/>
    </row>
    <row r="12703" spans="1:27" x14ac:dyDescent="0.25">
      <c r="A12703"/>
      <c r="AA12703"/>
    </row>
    <row r="12704" spans="1:27" x14ac:dyDescent="0.25">
      <c r="A12704"/>
      <c r="AA12704"/>
    </row>
    <row r="12705" spans="1:27" x14ac:dyDescent="0.25">
      <c r="A12705"/>
      <c r="AA12705"/>
    </row>
    <row r="12706" spans="1:27" x14ac:dyDescent="0.25">
      <c r="A12706"/>
      <c r="AA12706"/>
    </row>
    <row r="12707" spans="1:27" x14ac:dyDescent="0.25">
      <c r="A12707"/>
      <c r="AA12707"/>
    </row>
    <row r="12708" spans="1:27" x14ac:dyDescent="0.25">
      <c r="A12708"/>
      <c r="AA12708"/>
    </row>
    <row r="12709" spans="1:27" x14ac:dyDescent="0.25">
      <c r="A12709"/>
      <c r="AA12709"/>
    </row>
    <row r="12710" spans="1:27" x14ac:dyDescent="0.25">
      <c r="A12710"/>
      <c r="AA12710"/>
    </row>
    <row r="12711" spans="1:27" x14ac:dyDescent="0.25">
      <c r="A12711"/>
      <c r="AA12711"/>
    </row>
    <row r="12712" spans="1:27" x14ac:dyDescent="0.25">
      <c r="A12712"/>
      <c r="AA12712"/>
    </row>
    <row r="12713" spans="1:27" x14ac:dyDescent="0.25">
      <c r="A12713"/>
      <c r="AA12713"/>
    </row>
    <row r="12714" spans="1:27" x14ac:dyDescent="0.25">
      <c r="A12714"/>
      <c r="AA12714"/>
    </row>
    <row r="12715" spans="1:27" x14ac:dyDescent="0.25">
      <c r="A12715"/>
      <c r="AA12715"/>
    </row>
    <row r="12716" spans="1:27" x14ac:dyDescent="0.25">
      <c r="A12716"/>
      <c r="AA12716"/>
    </row>
    <row r="12717" spans="1:27" x14ac:dyDescent="0.25">
      <c r="A12717"/>
      <c r="AA12717"/>
    </row>
    <row r="12718" spans="1:27" x14ac:dyDescent="0.25">
      <c r="A12718"/>
      <c r="AA12718"/>
    </row>
    <row r="12719" spans="1:27" x14ac:dyDescent="0.25">
      <c r="A12719"/>
      <c r="AA12719"/>
    </row>
    <row r="12720" spans="1:27" x14ac:dyDescent="0.25">
      <c r="A12720"/>
      <c r="AA12720"/>
    </row>
    <row r="12721" spans="1:27" x14ac:dyDescent="0.25">
      <c r="A12721"/>
      <c r="AA12721"/>
    </row>
    <row r="12722" spans="1:27" x14ac:dyDescent="0.25">
      <c r="A12722"/>
      <c r="AA12722"/>
    </row>
    <row r="12723" spans="1:27" x14ac:dyDescent="0.25">
      <c r="A12723"/>
      <c r="AA12723"/>
    </row>
    <row r="12724" spans="1:27" x14ac:dyDescent="0.25">
      <c r="A12724"/>
      <c r="AA12724"/>
    </row>
    <row r="12725" spans="1:27" x14ac:dyDescent="0.25">
      <c r="A12725"/>
      <c r="AA12725"/>
    </row>
    <row r="12726" spans="1:27" x14ac:dyDescent="0.25">
      <c r="A12726"/>
      <c r="AA12726"/>
    </row>
    <row r="12727" spans="1:27" x14ac:dyDescent="0.25">
      <c r="A12727"/>
      <c r="AA12727"/>
    </row>
    <row r="12728" spans="1:27" x14ac:dyDescent="0.25">
      <c r="A12728"/>
      <c r="AA12728"/>
    </row>
    <row r="12729" spans="1:27" x14ac:dyDescent="0.25">
      <c r="A12729"/>
      <c r="AA12729"/>
    </row>
    <row r="12730" spans="1:27" x14ac:dyDescent="0.25">
      <c r="A12730"/>
      <c r="AA12730"/>
    </row>
    <row r="12731" spans="1:27" x14ac:dyDescent="0.25">
      <c r="A12731"/>
      <c r="AA12731"/>
    </row>
    <row r="12732" spans="1:27" x14ac:dyDescent="0.25">
      <c r="A12732"/>
      <c r="AA12732"/>
    </row>
    <row r="12733" spans="1:27" x14ac:dyDescent="0.25">
      <c r="A12733"/>
      <c r="AA12733"/>
    </row>
    <row r="12734" spans="1:27" x14ac:dyDescent="0.25">
      <c r="A12734"/>
      <c r="AA12734"/>
    </row>
    <row r="12735" spans="1:27" x14ac:dyDescent="0.25">
      <c r="A12735"/>
      <c r="AA12735"/>
    </row>
    <row r="12736" spans="1:27" x14ac:dyDescent="0.25">
      <c r="A12736"/>
      <c r="AA12736"/>
    </row>
    <row r="12737" spans="1:27" x14ac:dyDescent="0.25">
      <c r="A12737"/>
      <c r="AA12737"/>
    </row>
    <row r="12738" spans="1:27" x14ac:dyDescent="0.25">
      <c r="A12738"/>
      <c r="AA12738"/>
    </row>
    <row r="12739" spans="1:27" x14ac:dyDescent="0.25">
      <c r="A12739"/>
      <c r="AA12739"/>
    </row>
    <row r="12740" spans="1:27" x14ac:dyDescent="0.25">
      <c r="A12740"/>
      <c r="AA12740"/>
    </row>
    <row r="12741" spans="1:27" x14ac:dyDescent="0.25">
      <c r="A12741"/>
      <c r="AA12741"/>
    </row>
    <row r="12742" spans="1:27" x14ac:dyDescent="0.25">
      <c r="A12742"/>
      <c r="AA12742"/>
    </row>
    <row r="12743" spans="1:27" x14ac:dyDescent="0.25">
      <c r="A12743"/>
      <c r="AA12743"/>
    </row>
    <row r="12744" spans="1:27" x14ac:dyDescent="0.25">
      <c r="A12744"/>
      <c r="AA12744"/>
    </row>
    <row r="12745" spans="1:27" x14ac:dyDescent="0.25">
      <c r="A12745"/>
      <c r="AA12745"/>
    </row>
    <row r="12746" spans="1:27" x14ac:dyDescent="0.25">
      <c r="A12746"/>
      <c r="AA12746"/>
    </row>
    <row r="12747" spans="1:27" x14ac:dyDescent="0.25">
      <c r="A12747"/>
      <c r="AA12747"/>
    </row>
    <row r="12748" spans="1:27" x14ac:dyDescent="0.25">
      <c r="A12748"/>
      <c r="AA12748"/>
    </row>
    <row r="12749" spans="1:27" x14ac:dyDescent="0.25">
      <c r="A12749"/>
      <c r="AA12749"/>
    </row>
    <row r="12750" spans="1:27" x14ac:dyDescent="0.25">
      <c r="A12750"/>
      <c r="AA12750"/>
    </row>
    <row r="12751" spans="1:27" x14ac:dyDescent="0.25">
      <c r="A12751"/>
      <c r="AA12751"/>
    </row>
    <row r="12752" spans="1:27" x14ac:dyDescent="0.25">
      <c r="A12752"/>
      <c r="AA12752"/>
    </row>
    <row r="12753" spans="1:27" x14ac:dyDescent="0.25">
      <c r="A12753"/>
      <c r="AA12753"/>
    </row>
    <row r="12754" spans="1:27" x14ac:dyDescent="0.25">
      <c r="A12754"/>
      <c r="AA12754"/>
    </row>
    <row r="12755" spans="1:27" x14ac:dyDescent="0.25">
      <c r="A12755"/>
      <c r="AA12755"/>
    </row>
    <row r="12756" spans="1:27" x14ac:dyDescent="0.25">
      <c r="A12756"/>
      <c r="AA12756"/>
    </row>
    <row r="12757" spans="1:27" x14ac:dyDescent="0.25">
      <c r="A12757"/>
      <c r="AA12757"/>
    </row>
    <row r="12758" spans="1:27" x14ac:dyDescent="0.25">
      <c r="A12758"/>
      <c r="AA12758"/>
    </row>
    <row r="12759" spans="1:27" x14ac:dyDescent="0.25">
      <c r="A12759"/>
      <c r="AA12759"/>
    </row>
    <row r="12760" spans="1:27" x14ac:dyDescent="0.25">
      <c r="A12760"/>
      <c r="AA12760"/>
    </row>
    <row r="12761" spans="1:27" x14ac:dyDescent="0.25">
      <c r="A12761"/>
      <c r="AA12761"/>
    </row>
    <row r="12762" spans="1:27" x14ac:dyDescent="0.25">
      <c r="A12762"/>
      <c r="AA12762"/>
    </row>
    <row r="12763" spans="1:27" x14ac:dyDescent="0.25">
      <c r="A12763"/>
      <c r="AA12763"/>
    </row>
    <row r="12764" spans="1:27" x14ac:dyDescent="0.25">
      <c r="A12764"/>
      <c r="AA12764"/>
    </row>
    <row r="12765" spans="1:27" x14ac:dyDescent="0.25">
      <c r="A12765"/>
      <c r="AA12765"/>
    </row>
    <row r="12766" spans="1:27" x14ac:dyDescent="0.25">
      <c r="A12766"/>
      <c r="AA12766"/>
    </row>
    <row r="12767" spans="1:27" x14ac:dyDescent="0.25">
      <c r="A12767"/>
      <c r="AA12767"/>
    </row>
    <row r="12768" spans="1:27" x14ac:dyDescent="0.25">
      <c r="A12768"/>
      <c r="AA12768"/>
    </row>
    <row r="12769" spans="1:27" x14ac:dyDescent="0.25">
      <c r="A12769"/>
      <c r="AA12769"/>
    </row>
    <row r="12770" spans="1:27" x14ac:dyDescent="0.25">
      <c r="A12770"/>
      <c r="AA12770"/>
    </row>
    <row r="12771" spans="1:27" x14ac:dyDescent="0.25">
      <c r="A12771"/>
      <c r="AA12771"/>
    </row>
    <row r="12772" spans="1:27" x14ac:dyDescent="0.25">
      <c r="A12772"/>
      <c r="AA12772"/>
    </row>
    <row r="12773" spans="1:27" x14ac:dyDescent="0.25">
      <c r="A12773"/>
      <c r="AA12773"/>
    </row>
    <row r="12774" spans="1:27" x14ac:dyDescent="0.25">
      <c r="A12774"/>
      <c r="AA12774"/>
    </row>
    <row r="12775" spans="1:27" x14ac:dyDescent="0.25">
      <c r="A12775"/>
      <c r="AA12775"/>
    </row>
    <row r="12776" spans="1:27" x14ac:dyDescent="0.25">
      <c r="A12776"/>
      <c r="AA12776"/>
    </row>
    <row r="12777" spans="1:27" x14ac:dyDescent="0.25">
      <c r="A12777"/>
      <c r="AA12777"/>
    </row>
    <row r="12778" spans="1:27" x14ac:dyDescent="0.25">
      <c r="A12778"/>
      <c r="AA12778"/>
    </row>
    <row r="12779" spans="1:27" x14ac:dyDescent="0.25">
      <c r="A12779"/>
      <c r="AA12779"/>
    </row>
    <row r="12780" spans="1:27" x14ac:dyDescent="0.25">
      <c r="A12780"/>
      <c r="AA12780"/>
    </row>
    <row r="12781" spans="1:27" x14ac:dyDescent="0.25">
      <c r="A12781"/>
      <c r="AA12781"/>
    </row>
    <row r="12782" spans="1:27" x14ac:dyDescent="0.25">
      <c r="A12782"/>
      <c r="AA12782"/>
    </row>
    <row r="12783" spans="1:27" x14ac:dyDescent="0.25">
      <c r="A12783"/>
      <c r="AA12783"/>
    </row>
    <row r="12784" spans="1:27" x14ac:dyDescent="0.25">
      <c r="A12784"/>
      <c r="AA12784"/>
    </row>
    <row r="12785" spans="1:27" x14ac:dyDescent="0.25">
      <c r="A12785"/>
      <c r="AA12785"/>
    </row>
    <row r="12786" spans="1:27" x14ac:dyDescent="0.25">
      <c r="A12786"/>
      <c r="AA12786"/>
    </row>
    <row r="12787" spans="1:27" x14ac:dyDescent="0.25">
      <c r="A12787"/>
      <c r="AA12787"/>
    </row>
    <row r="12788" spans="1:27" x14ac:dyDescent="0.25">
      <c r="A12788"/>
      <c r="AA12788"/>
    </row>
    <row r="12789" spans="1:27" x14ac:dyDescent="0.25">
      <c r="A12789"/>
      <c r="AA12789"/>
    </row>
    <row r="12790" spans="1:27" x14ac:dyDescent="0.25">
      <c r="A12790"/>
      <c r="AA12790"/>
    </row>
    <row r="12791" spans="1:27" x14ac:dyDescent="0.25">
      <c r="A12791"/>
      <c r="AA12791"/>
    </row>
    <row r="12792" spans="1:27" x14ac:dyDescent="0.25">
      <c r="A12792"/>
      <c r="AA12792"/>
    </row>
    <row r="12793" spans="1:27" x14ac:dyDescent="0.25">
      <c r="A12793"/>
      <c r="AA12793"/>
    </row>
    <row r="12794" spans="1:27" x14ac:dyDescent="0.25">
      <c r="A12794"/>
      <c r="AA12794"/>
    </row>
    <row r="12795" spans="1:27" x14ac:dyDescent="0.25">
      <c r="A12795"/>
      <c r="AA12795"/>
    </row>
    <row r="12796" spans="1:27" x14ac:dyDescent="0.25">
      <c r="A12796"/>
      <c r="AA12796"/>
    </row>
    <row r="12797" spans="1:27" x14ac:dyDescent="0.25">
      <c r="A12797"/>
      <c r="AA12797"/>
    </row>
    <row r="12798" spans="1:27" x14ac:dyDescent="0.25">
      <c r="A12798"/>
      <c r="AA12798"/>
    </row>
    <row r="12799" spans="1:27" x14ac:dyDescent="0.25">
      <c r="A12799"/>
      <c r="AA12799"/>
    </row>
    <row r="12800" spans="1:27" x14ac:dyDescent="0.25">
      <c r="A12800"/>
      <c r="AA12800"/>
    </row>
    <row r="12801" spans="1:27" x14ac:dyDescent="0.25">
      <c r="A12801"/>
      <c r="AA12801"/>
    </row>
    <row r="12802" spans="1:27" x14ac:dyDescent="0.25">
      <c r="A12802"/>
      <c r="AA12802"/>
    </row>
    <row r="12803" spans="1:27" x14ac:dyDescent="0.25">
      <c r="A12803"/>
      <c r="AA12803"/>
    </row>
    <row r="12804" spans="1:27" x14ac:dyDescent="0.25">
      <c r="A12804"/>
      <c r="AA12804"/>
    </row>
    <row r="12805" spans="1:27" x14ac:dyDescent="0.25">
      <c r="A12805"/>
      <c r="AA12805"/>
    </row>
    <row r="12806" spans="1:27" x14ac:dyDescent="0.25">
      <c r="A12806"/>
      <c r="AA12806"/>
    </row>
    <row r="12807" spans="1:27" x14ac:dyDescent="0.25">
      <c r="A12807"/>
      <c r="AA12807"/>
    </row>
    <row r="12808" spans="1:27" x14ac:dyDescent="0.25">
      <c r="A12808"/>
      <c r="AA12808"/>
    </row>
    <row r="12809" spans="1:27" x14ac:dyDescent="0.25">
      <c r="A12809"/>
      <c r="AA12809"/>
    </row>
    <row r="12810" spans="1:27" x14ac:dyDescent="0.25">
      <c r="A12810"/>
      <c r="AA12810"/>
    </row>
    <row r="12811" spans="1:27" x14ac:dyDescent="0.25">
      <c r="A12811"/>
      <c r="AA12811"/>
    </row>
    <row r="12812" spans="1:27" x14ac:dyDescent="0.25">
      <c r="A12812"/>
      <c r="AA12812"/>
    </row>
    <row r="12813" spans="1:27" x14ac:dyDescent="0.25">
      <c r="A12813"/>
      <c r="AA12813"/>
    </row>
    <row r="12814" spans="1:27" x14ac:dyDescent="0.25">
      <c r="A12814"/>
      <c r="AA12814"/>
    </row>
    <row r="12815" spans="1:27" x14ac:dyDescent="0.25">
      <c r="A12815"/>
      <c r="AA12815"/>
    </row>
    <row r="12816" spans="1:27" x14ac:dyDescent="0.25">
      <c r="A12816"/>
      <c r="AA12816"/>
    </row>
    <row r="12817" spans="1:27" x14ac:dyDescent="0.25">
      <c r="A12817"/>
      <c r="AA12817"/>
    </row>
    <row r="12818" spans="1:27" x14ac:dyDescent="0.25">
      <c r="A12818"/>
      <c r="AA12818"/>
    </row>
    <row r="12819" spans="1:27" x14ac:dyDescent="0.25">
      <c r="A12819"/>
      <c r="AA12819"/>
    </row>
    <row r="12820" spans="1:27" x14ac:dyDescent="0.25">
      <c r="A12820"/>
      <c r="AA12820"/>
    </row>
    <row r="12821" spans="1:27" x14ac:dyDescent="0.25">
      <c r="A12821"/>
      <c r="AA12821"/>
    </row>
    <row r="12822" spans="1:27" x14ac:dyDescent="0.25">
      <c r="A12822"/>
      <c r="AA12822"/>
    </row>
    <row r="12823" spans="1:27" x14ac:dyDescent="0.25">
      <c r="A12823"/>
      <c r="AA12823"/>
    </row>
    <row r="12824" spans="1:27" x14ac:dyDescent="0.25">
      <c r="A12824"/>
      <c r="AA12824"/>
    </row>
    <row r="12825" spans="1:27" x14ac:dyDescent="0.25">
      <c r="A12825"/>
      <c r="AA12825"/>
    </row>
    <row r="12826" spans="1:27" x14ac:dyDescent="0.25">
      <c r="A12826"/>
      <c r="AA12826"/>
    </row>
    <row r="12827" spans="1:27" x14ac:dyDescent="0.25">
      <c r="A12827"/>
      <c r="AA12827"/>
    </row>
    <row r="12828" spans="1:27" x14ac:dyDescent="0.25">
      <c r="A12828"/>
      <c r="AA12828"/>
    </row>
    <row r="12829" spans="1:27" x14ac:dyDescent="0.25">
      <c r="A12829"/>
      <c r="AA12829"/>
    </row>
    <row r="12830" spans="1:27" x14ac:dyDescent="0.25">
      <c r="A12830"/>
      <c r="AA12830"/>
    </row>
    <row r="12831" spans="1:27" x14ac:dyDescent="0.25">
      <c r="A12831"/>
      <c r="AA12831"/>
    </row>
    <row r="12832" spans="1:27" x14ac:dyDescent="0.25">
      <c r="A12832"/>
      <c r="AA12832"/>
    </row>
    <row r="12833" spans="1:27" x14ac:dyDescent="0.25">
      <c r="A12833"/>
      <c r="AA12833"/>
    </row>
    <row r="12834" spans="1:27" x14ac:dyDescent="0.25">
      <c r="A12834"/>
      <c r="AA12834"/>
    </row>
    <row r="12835" spans="1:27" x14ac:dyDescent="0.25">
      <c r="A12835"/>
      <c r="AA12835"/>
    </row>
    <row r="12836" spans="1:27" x14ac:dyDescent="0.25">
      <c r="A12836"/>
      <c r="AA12836"/>
    </row>
    <row r="12837" spans="1:27" x14ac:dyDescent="0.25">
      <c r="A12837"/>
      <c r="AA12837"/>
    </row>
    <row r="12838" spans="1:27" x14ac:dyDescent="0.25">
      <c r="A12838"/>
      <c r="AA12838"/>
    </row>
    <row r="12839" spans="1:27" x14ac:dyDescent="0.25">
      <c r="A12839"/>
      <c r="AA12839"/>
    </row>
    <row r="12840" spans="1:27" x14ac:dyDescent="0.25">
      <c r="A12840"/>
      <c r="AA12840"/>
    </row>
    <row r="12841" spans="1:27" x14ac:dyDescent="0.25">
      <c r="A12841"/>
      <c r="AA12841"/>
    </row>
    <row r="12842" spans="1:27" x14ac:dyDescent="0.25">
      <c r="A12842"/>
      <c r="AA12842"/>
    </row>
    <row r="12843" spans="1:27" x14ac:dyDescent="0.25">
      <c r="A12843"/>
      <c r="AA12843"/>
    </row>
    <row r="12844" spans="1:27" x14ac:dyDescent="0.25">
      <c r="A12844"/>
      <c r="AA12844"/>
    </row>
    <row r="12845" spans="1:27" x14ac:dyDescent="0.25">
      <c r="A12845"/>
      <c r="AA12845"/>
    </row>
    <row r="12846" spans="1:27" x14ac:dyDescent="0.25">
      <c r="A12846"/>
      <c r="AA12846"/>
    </row>
    <row r="12847" spans="1:27" x14ac:dyDescent="0.25">
      <c r="A12847"/>
      <c r="AA12847"/>
    </row>
    <row r="12848" spans="1:27" x14ac:dyDescent="0.25">
      <c r="A12848"/>
      <c r="AA12848"/>
    </row>
    <row r="12849" spans="1:27" x14ac:dyDescent="0.25">
      <c r="A12849"/>
      <c r="AA12849"/>
    </row>
    <row r="12850" spans="1:27" x14ac:dyDescent="0.25">
      <c r="A12850"/>
      <c r="AA12850"/>
    </row>
    <row r="12851" spans="1:27" x14ac:dyDescent="0.25">
      <c r="A12851"/>
      <c r="AA12851"/>
    </row>
    <row r="12852" spans="1:27" x14ac:dyDescent="0.25">
      <c r="A12852"/>
      <c r="AA12852"/>
    </row>
    <row r="12853" spans="1:27" x14ac:dyDescent="0.25">
      <c r="A12853"/>
      <c r="AA12853"/>
    </row>
    <row r="12854" spans="1:27" x14ac:dyDescent="0.25">
      <c r="A12854"/>
      <c r="AA12854"/>
    </row>
    <row r="12855" spans="1:27" x14ac:dyDescent="0.25">
      <c r="A12855"/>
      <c r="AA12855"/>
    </row>
    <row r="12856" spans="1:27" x14ac:dyDescent="0.25">
      <c r="A12856"/>
      <c r="AA12856"/>
    </row>
    <row r="12857" spans="1:27" x14ac:dyDescent="0.25">
      <c r="A12857"/>
      <c r="AA12857"/>
    </row>
    <row r="12858" spans="1:27" x14ac:dyDescent="0.25">
      <c r="A12858"/>
      <c r="AA12858"/>
    </row>
    <row r="12859" spans="1:27" x14ac:dyDescent="0.25">
      <c r="A12859"/>
      <c r="AA12859"/>
    </row>
    <row r="12860" spans="1:27" x14ac:dyDescent="0.25">
      <c r="A12860"/>
      <c r="AA12860"/>
    </row>
    <row r="12861" spans="1:27" x14ac:dyDescent="0.25">
      <c r="A12861"/>
      <c r="AA12861"/>
    </row>
    <row r="12862" spans="1:27" x14ac:dyDescent="0.25">
      <c r="A12862"/>
      <c r="AA12862"/>
    </row>
    <row r="12863" spans="1:27" x14ac:dyDescent="0.25">
      <c r="A12863"/>
      <c r="AA12863"/>
    </row>
    <row r="12864" spans="1:27" x14ac:dyDescent="0.25">
      <c r="A12864"/>
      <c r="AA12864"/>
    </row>
    <row r="12865" spans="1:27" x14ac:dyDescent="0.25">
      <c r="A12865"/>
      <c r="AA12865"/>
    </row>
    <row r="12866" spans="1:27" x14ac:dyDescent="0.25">
      <c r="A12866"/>
      <c r="AA12866"/>
    </row>
    <row r="12867" spans="1:27" x14ac:dyDescent="0.25">
      <c r="A12867"/>
      <c r="AA12867"/>
    </row>
    <row r="12868" spans="1:27" x14ac:dyDescent="0.25">
      <c r="A12868"/>
      <c r="AA12868"/>
    </row>
    <row r="12869" spans="1:27" x14ac:dyDescent="0.25">
      <c r="A12869"/>
      <c r="AA12869"/>
    </row>
    <row r="12870" spans="1:27" x14ac:dyDescent="0.25">
      <c r="A12870"/>
      <c r="AA12870"/>
    </row>
    <row r="12871" spans="1:27" x14ac:dyDescent="0.25">
      <c r="A12871"/>
      <c r="AA12871"/>
    </row>
    <row r="12872" spans="1:27" x14ac:dyDescent="0.25">
      <c r="A12872"/>
      <c r="AA12872"/>
    </row>
    <row r="12873" spans="1:27" x14ac:dyDescent="0.25">
      <c r="A12873"/>
      <c r="AA12873"/>
    </row>
    <row r="12874" spans="1:27" x14ac:dyDescent="0.25">
      <c r="A12874"/>
      <c r="AA12874"/>
    </row>
    <row r="12875" spans="1:27" x14ac:dyDescent="0.25">
      <c r="A12875"/>
      <c r="AA12875"/>
    </row>
    <row r="12876" spans="1:27" x14ac:dyDescent="0.25">
      <c r="A12876"/>
      <c r="AA12876"/>
    </row>
    <row r="12877" spans="1:27" x14ac:dyDescent="0.25">
      <c r="A12877"/>
      <c r="AA12877"/>
    </row>
    <row r="12878" spans="1:27" x14ac:dyDescent="0.25">
      <c r="A12878"/>
      <c r="AA12878"/>
    </row>
    <row r="12879" spans="1:27" x14ac:dyDescent="0.25">
      <c r="A12879"/>
      <c r="AA12879"/>
    </row>
    <row r="12880" spans="1:27" x14ac:dyDescent="0.25">
      <c r="A12880"/>
      <c r="AA12880"/>
    </row>
    <row r="12881" spans="1:27" x14ac:dyDescent="0.25">
      <c r="A12881"/>
      <c r="AA12881"/>
    </row>
    <row r="12882" spans="1:27" x14ac:dyDescent="0.25">
      <c r="A12882"/>
      <c r="AA12882"/>
    </row>
    <row r="12883" spans="1:27" x14ac:dyDescent="0.25">
      <c r="A12883"/>
      <c r="AA12883"/>
    </row>
    <row r="12884" spans="1:27" x14ac:dyDescent="0.25">
      <c r="A12884"/>
      <c r="AA12884"/>
    </row>
    <row r="12885" spans="1:27" x14ac:dyDescent="0.25">
      <c r="A12885"/>
      <c r="AA12885"/>
    </row>
    <row r="12886" spans="1:27" x14ac:dyDescent="0.25">
      <c r="A12886"/>
      <c r="AA12886"/>
    </row>
    <row r="12887" spans="1:27" x14ac:dyDescent="0.25">
      <c r="A12887"/>
      <c r="AA12887"/>
    </row>
    <row r="12888" spans="1:27" x14ac:dyDescent="0.25">
      <c r="A12888"/>
      <c r="AA12888"/>
    </row>
    <row r="12889" spans="1:27" x14ac:dyDescent="0.25">
      <c r="A12889"/>
      <c r="AA12889"/>
    </row>
    <row r="12890" spans="1:27" x14ac:dyDescent="0.25">
      <c r="A12890"/>
      <c r="AA12890"/>
    </row>
    <row r="12891" spans="1:27" x14ac:dyDescent="0.25">
      <c r="A12891"/>
      <c r="AA12891"/>
    </row>
    <row r="12892" spans="1:27" x14ac:dyDescent="0.25">
      <c r="A12892"/>
      <c r="AA12892"/>
    </row>
    <row r="12893" spans="1:27" x14ac:dyDescent="0.25">
      <c r="A12893"/>
      <c r="AA12893"/>
    </row>
    <row r="12894" spans="1:27" x14ac:dyDescent="0.25">
      <c r="A12894"/>
      <c r="AA12894"/>
    </row>
    <row r="12895" spans="1:27" x14ac:dyDescent="0.25">
      <c r="A12895"/>
      <c r="AA12895"/>
    </row>
    <row r="12896" spans="1:27" x14ac:dyDescent="0.25">
      <c r="A12896"/>
      <c r="AA12896"/>
    </row>
    <row r="12897" spans="1:27" x14ac:dyDescent="0.25">
      <c r="A12897"/>
      <c r="AA12897"/>
    </row>
    <row r="12898" spans="1:27" x14ac:dyDescent="0.25">
      <c r="A12898"/>
      <c r="AA12898"/>
    </row>
    <row r="12899" spans="1:27" x14ac:dyDescent="0.25">
      <c r="A12899"/>
      <c r="AA12899"/>
    </row>
    <row r="12900" spans="1:27" x14ac:dyDescent="0.25">
      <c r="A12900"/>
      <c r="AA12900"/>
    </row>
    <row r="12901" spans="1:27" x14ac:dyDescent="0.25">
      <c r="A12901"/>
      <c r="AA12901"/>
    </row>
    <row r="12902" spans="1:27" x14ac:dyDescent="0.25">
      <c r="A12902"/>
      <c r="AA12902"/>
    </row>
    <row r="12903" spans="1:27" x14ac:dyDescent="0.25">
      <c r="A12903"/>
      <c r="AA12903"/>
    </row>
    <row r="12904" spans="1:27" x14ac:dyDescent="0.25">
      <c r="A12904"/>
      <c r="AA12904"/>
    </row>
    <row r="12905" spans="1:27" x14ac:dyDescent="0.25">
      <c r="A12905"/>
      <c r="AA12905"/>
    </row>
    <row r="12906" spans="1:27" x14ac:dyDescent="0.25">
      <c r="A12906"/>
      <c r="AA12906"/>
    </row>
    <row r="12907" spans="1:27" x14ac:dyDescent="0.25">
      <c r="A12907"/>
      <c r="AA12907"/>
    </row>
    <row r="12908" spans="1:27" x14ac:dyDescent="0.25">
      <c r="A12908"/>
      <c r="AA12908"/>
    </row>
    <row r="12909" spans="1:27" x14ac:dyDescent="0.25">
      <c r="A12909"/>
      <c r="AA12909"/>
    </row>
    <row r="12910" spans="1:27" x14ac:dyDescent="0.25">
      <c r="A12910"/>
      <c r="AA12910"/>
    </row>
    <row r="12911" spans="1:27" x14ac:dyDescent="0.25">
      <c r="A12911"/>
      <c r="AA12911"/>
    </row>
    <row r="12912" spans="1:27" x14ac:dyDescent="0.25">
      <c r="A12912"/>
      <c r="AA12912"/>
    </row>
    <row r="12913" spans="1:27" x14ac:dyDescent="0.25">
      <c r="A12913"/>
      <c r="AA12913"/>
    </row>
    <row r="12914" spans="1:27" x14ac:dyDescent="0.25">
      <c r="A12914"/>
      <c r="AA12914"/>
    </row>
    <row r="12915" spans="1:27" x14ac:dyDescent="0.25">
      <c r="A12915"/>
      <c r="AA12915"/>
    </row>
    <row r="12916" spans="1:27" x14ac:dyDescent="0.25">
      <c r="A12916"/>
      <c r="AA12916"/>
    </row>
    <row r="12917" spans="1:27" x14ac:dyDescent="0.25">
      <c r="A12917"/>
      <c r="AA12917"/>
    </row>
    <row r="12918" spans="1:27" x14ac:dyDescent="0.25">
      <c r="A12918"/>
      <c r="AA12918"/>
    </row>
    <row r="12919" spans="1:27" x14ac:dyDescent="0.25">
      <c r="A12919"/>
      <c r="AA12919"/>
    </row>
    <row r="12920" spans="1:27" x14ac:dyDescent="0.25">
      <c r="A12920"/>
      <c r="AA12920"/>
    </row>
    <row r="12921" spans="1:27" x14ac:dyDescent="0.25">
      <c r="A12921"/>
      <c r="AA12921"/>
    </row>
    <row r="12922" spans="1:27" x14ac:dyDescent="0.25">
      <c r="A12922"/>
      <c r="AA12922"/>
    </row>
    <row r="12923" spans="1:27" x14ac:dyDescent="0.25">
      <c r="A12923"/>
      <c r="AA12923"/>
    </row>
    <row r="12924" spans="1:27" x14ac:dyDescent="0.25">
      <c r="A12924"/>
      <c r="AA12924"/>
    </row>
    <row r="12925" spans="1:27" x14ac:dyDescent="0.25">
      <c r="A12925"/>
      <c r="AA12925"/>
    </row>
    <row r="12926" spans="1:27" x14ac:dyDescent="0.25">
      <c r="A12926"/>
      <c r="AA12926"/>
    </row>
    <row r="12927" spans="1:27" x14ac:dyDescent="0.25">
      <c r="A12927"/>
      <c r="AA12927"/>
    </row>
    <row r="12928" spans="1:27" x14ac:dyDescent="0.25">
      <c r="A12928"/>
      <c r="AA12928"/>
    </row>
    <row r="12929" spans="1:27" x14ac:dyDescent="0.25">
      <c r="A12929"/>
      <c r="AA12929"/>
    </row>
    <row r="12930" spans="1:27" x14ac:dyDescent="0.25">
      <c r="A12930"/>
      <c r="AA12930"/>
    </row>
    <row r="12931" spans="1:27" x14ac:dyDescent="0.25">
      <c r="A12931"/>
      <c r="AA12931"/>
    </row>
    <row r="12932" spans="1:27" x14ac:dyDescent="0.25">
      <c r="A12932"/>
      <c r="AA12932"/>
    </row>
    <row r="12933" spans="1:27" x14ac:dyDescent="0.25">
      <c r="A12933"/>
      <c r="AA12933"/>
    </row>
    <row r="12934" spans="1:27" x14ac:dyDescent="0.25">
      <c r="A12934"/>
      <c r="AA12934"/>
    </row>
    <row r="12935" spans="1:27" x14ac:dyDescent="0.25">
      <c r="A12935"/>
      <c r="AA12935"/>
    </row>
    <row r="12936" spans="1:27" x14ac:dyDescent="0.25">
      <c r="A12936"/>
      <c r="AA12936"/>
    </row>
    <row r="12937" spans="1:27" x14ac:dyDescent="0.25">
      <c r="A12937"/>
      <c r="AA12937"/>
    </row>
    <row r="12938" spans="1:27" x14ac:dyDescent="0.25">
      <c r="A12938"/>
      <c r="AA12938"/>
    </row>
    <row r="12939" spans="1:27" x14ac:dyDescent="0.25">
      <c r="A12939"/>
      <c r="AA12939"/>
    </row>
    <row r="12940" spans="1:27" x14ac:dyDescent="0.25">
      <c r="A12940"/>
      <c r="AA12940"/>
    </row>
    <row r="12941" spans="1:27" x14ac:dyDescent="0.25">
      <c r="A12941"/>
      <c r="AA12941"/>
    </row>
    <row r="12942" spans="1:27" x14ac:dyDescent="0.25">
      <c r="A12942"/>
      <c r="AA12942"/>
    </row>
    <row r="12943" spans="1:27" x14ac:dyDescent="0.25">
      <c r="A12943"/>
      <c r="AA12943"/>
    </row>
    <row r="12944" spans="1:27" x14ac:dyDescent="0.25">
      <c r="A12944"/>
      <c r="AA12944"/>
    </row>
    <row r="12945" spans="1:27" x14ac:dyDescent="0.25">
      <c r="A12945"/>
      <c r="AA12945"/>
    </row>
    <row r="12946" spans="1:27" x14ac:dyDescent="0.25">
      <c r="A12946"/>
      <c r="AA12946"/>
    </row>
    <row r="12947" spans="1:27" x14ac:dyDescent="0.25">
      <c r="A12947"/>
      <c r="AA12947"/>
    </row>
    <row r="12948" spans="1:27" x14ac:dyDescent="0.25">
      <c r="A12948"/>
      <c r="AA12948"/>
    </row>
    <row r="12949" spans="1:27" x14ac:dyDescent="0.25">
      <c r="A12949"/>
      <c r="AA12949"/>
    </row>
    <row r="12950" spans="1:27" x14ac:dyDescent="0.25">
      <c r="A12950"/>
      <c r="AA12950"/>
    </row>
    <row r="12951" spans="1:27" x14ac:dyDescent="0.25">
      <c r="A12951"/>
      <c r="AA12951"/>
    </row>
    <row r="12952" spans="1:27" x14ac:dyDescent="0.25">
      <c r="A12952"/>
      <c r="AA12952"/>
    </row>
    <row r="12953" spans="1:27" x14ac:dyDescent="0.25">
      <c r="A12953"/>
      <c r="AA12953"/>
    </row>
    <row r="12954" spans="1:27" x14ac:dyDescent="0.25">
      <c r="A12954"/>
      <c r="AA12954"/>
    </row>
    <row r="12955" spans="1:27" x14ac:dyDescent="0.25">
      <c r="A12955"/>
      <c r="AA12955"/>
    </row>
    <row r="12956" spans="1:27" x14ac:dyDescent="0.25">
      <c r="A12956"/>
      <c r="AA12956"/>
    </row>
    <row r="12957" spans="1:27" x14ac:dyDescent="0.25">
      <c r="A12957"/>
      <c r="AA12957"/>
    </row>
    <row r="12958" spans="1:27" x14ac:dyDescent="0.25">
      <c r="A12958"/>
      <c r="AA12958"/>
    </row>
    <row r="12959" spans="1:27" x14ac:dyDescent="0.25">
      <c r="A12959"/>
      <c r="AA12959"/>
    </row>
    <row r="12960" spans="1:27" x14ac:dyDescent="0.25">
      <c r="A12960"/>
      <c r="AA12960"/>
    </row>
    <row r="12961" spans="1:27" x14ac:dyDescent="0.25">
      <c r="A12961"/>
      <c r="AA12961"/>
    </row>
    <row r="12962" spans="1:27" x14ac:dyDescent="0.25">
      <c r="A12962"/>
      <c r="AA12962"/>
    </row>
    <row r="12963" spans="1:27" x14ac:dyDescent="0.25">
      <c r="A12963"/>
      <c r="AA12963"/>
    </row>
    <row r="12964" spans="1:27" x14ac:dyDescent="0.25">
      <c r="A12964"/>
      <c r="AA12964"/>
    </row>
    <row r="12965" spans="1:27" x14ac:dyDescent="0.25">
      <c r="A12965"/>
      <c r="AA12965"/>
    </row>
    <row r="12966" spans="1:27" x14ac:dyDescent="0.25">
      <c r="A12966"/>
      <c r="AA12966"/>
    </row>
    <row r="12967" spans="1:27" x14ac:dyDescent="0.25">
      <c r="A12967"/>
      <c r="AA12967"/>
    </row>
    <row r="12968" spans="1:27" x14ac:dyDescent="0.25">
      <c r="A12968"/>
      <c r="AA12968"/>
    </row>
    <row r="12969" spans="1:27" x14ac:dyDescent="0.25">
      <c r="A12969"/>
      <c r="AA12969"/>
    </row>
    <row r="12970" spans="1:27" x14ac:dyDescent="0.25">
      <c r="A12970"/>
      <c r="AA12970"/>
    </row>
    <row r="12971" spans="1:27" x14ac:dyDescent="0.25">
      <c r="A12971"/>
      <c r="AA12971"/>
    </row>
    <row r="12972" spans="1:27" x14ac:dyDescent="0.25">
      <c r="A12972"/>
      <c r="AA12972"/>
    </row>
    <row r="12973" spans="1:27" x14ac:dyDescent="0.25">
      <c r="A12973"/>
      <c r="AA12973"/>
    </row>
    <row r="12974" spans="1:27" x14ac:dyDescent="0.25">
      <c r="A12974"/>
      <c r="AA12974"/>
    </row>
    <row r="12975" spans="1:27" x14ac:dyDescent="0.25">
      <c r="A12975"/>
      <c r="AA12975"/>
    </row>
    <row r="12976" spans="1:27" x14ac:dyDescent="0.25">
      <c r="A12976"/>
      <c r="AA12976"/>
    </row>
    <row r="12977" spans="1:27" x14ac:dyDescent="0.25">
      <c r="A12977"/>
      <c r="AA12977"/>
    </row>
    <row r="12978" spans="1:27" x14ac:dyDescent="0.25">
      <c r="A12978"/>
      <c r="AA12978"/>
    </row>
    <row r="12979" spans="1:27" x14ac:dyDescent="0.25">
      <c r="A12979"/>
      <c r="AA12979"/>
    </row>
    <row r="12980" spans="1:27" x14ac:dyDescent="0.25">
      <c r="A12980"/>
      <c r="AA12980"/>
    </row>
    <row r="12981" spans="1:27" x14ac:dyDescent="0.25">
      <c r="A12981"/>
      <c r="AA12981"/>
    </row>
    <row r="12982" spans="1:27" x14ac:dyDescent="0.25">
      <c r="A12982"/>
      <c r="AA12982"/>
    </row>
    <row r="12983" spans="1:27" x14ac:dyDescent="0.25">
      <c r="A12983"/>
      <c r="AA12983"/>
    </row>
    <row r="12984" spans="1:27" x14ac:dyDescent="0.25">
      <c r="A12984"/>
      <c r="AA12984"/>
    </row>
    <row r="12985" spans="1:27" x14ac:dyDescent="0.25">
      <c r="A12985"/>
      <c r="AA12985"/>
    </row>
    <row r="12986" spans="1:27" x14ac:dyDescent="0.25">
      <c r="A12986"/>
      <c r="AA12986"/>
    </row>
    <row r="12987" spans="1:27" x14ac:dyDescent="0.25">
      <c r="A12987"/>
      <c r="AA12987"/>
    </row>
    <row r="12988" spans="1:27" x14ac:dyDescent="0.25">
      <c r="A12988"/>
      <c r="AA12988"/>
    </row>
    <row r="12989" spans="1:27" x14ac:dyDescent="0.25">
      <c r="A12989"/>
      <c r="AA12989"/>
    </row>
    <row r="12990" spans="1:27" x14ac:dyDescent="0.25">
      <c r="A12990"/>
      <c r="AA12990"/>
    </row>
    <row r="12991" spans="1:27" x14ac:dyDescent="0.25">
      <c r="A12991"/>
      <c r="AA12991"/>
    </row>
    <row r="12992" spans="1:27" x14ac:dyDescent="0.25">
      <c r="A12992"/>
      <c r="AA12992"/>
    </row>
    <row r="12993" spans="1:27" x14ac:dyDescent="0.25">
      <c r="A12993"/>
      <c r="AA12993"/>
    </row>
    <row r="12994" spans="1:27" x14ac:dyDescent="0.25">
      <c r="A12994"/>
      <c r="AA12994"/>
    </row>
    <row r="12995" spans="1:27" x14ac:dyDescent="0.25">
      <c r="A12995"/>
      <c r="AA12995"/>
    </row>
    <row r="12996" spans="1:27" x14ac:dyDescent="0.25">
      <c r="A12996"/>
      <c r="AA12996"/>
    </row>
    <row r="12997" spans="1:27" x14ac:dyDescent="0.25">
      <c r="A12997"/>
      <c r="AA12997"/>
    </row>
    <row r="12998" spans="1:27" x14ac:dyDescent="0.25">
      <c r="A12998"/>
      <c r="AA12998"/>
    </row>
    <row r="12999" spans="1:27" x14ac:dyDescent="0.25">
      <c r="A12999"/>
      <c r="AA12999"/>
    </row>
    <row r="13000" spans="1:27" x14ac:dyDescent="0.25">
      <c r="A13000"/>
      <c r="AA13000"/>
    </row>
    <row r="13001" spans="1:27" x14ac:dyDescent="0.25">
      <c r="A13001"/>
      <c r="AA13001"/>
    </row>
    <row r="13002" spans="1:27" x14ac:dyDescent="0.25">
      <c r="A13002"/>
      <c r="AA13002"/>
    </row>
    <row r="13003" spans="1:27" x14ac:dyDescent="0.25">
      <c r="A13003"/>
      <c r="AA13003"/>
    </row>
    <row r="13004" spans="1:27" x14ac:dyDescent="0.25">
      <c r="A13004"/>
      <c r="AA13004"/>
    </row>
    <row r="13005" spans="1:27" x14ac:dyDescent="0.25">
      <c r="A13005"/>
      <c r="AA13005"/>
    </row>
    <row r="13006" spans="1:27" x14ac:dyDescent="0.25">
      <c r="A13006"/>
      <c r="AA13006"/>
    </row>
    <row r="13007" spans="1:27" x14ac:dyDescent="0.25">
      <c r="A13007"/>
      <c r="AA13007"/>
    </row>
    <row r="13008" spans="1:27" x14ac:dyDescent="0.25">
      <c r="A13008"/>
      <c r="AA13008"/>
    </row>
    <row r="13009" spans="1:27" x14ac:dyDescent="0.25">
      <c r="A13009"/>
      <c r="AA13009"/>
    </row>
    <row r="13010" spans="1:27" x14ac:dyDescent="0.25">
      <c r="A13010"/>
      <c r="AA13010"/>
    </row>
    <row r="13011" spans="1:27" x14ac:dyDescent="0.25">
      <c r="A13011"/>
      <c r="AA13011"/>
    </row>
    <row r="13012" spans="1:27" x14ac:dyDescent="0.25">
      <c r="A13012"/>
      <c r="AA13012"/>
    </row>
    <row r="13013" spans="1:27" x14ac:dyDescent="0.25">
      <c r="A13013"/>
      <c r="AA13013"/>
    </row>
    <row r="13014" spans="1:27" x14ac:dyDescent="0.25">
      <c r="A13014"/>
      <c r="AA13014"/>
    </row>
    <row r="13015" spans="1:27" x14ac:dyDescent="0.25">
      <c r="A13015"/>
      <c r="AA13015"/>
    </row>
    <row r="13016" spans="1:27" x14ac:dyDescent="0.25">
      <c r="A13016"/>
      <c r="AA13016"/>
    </row>
    <row r="13017" spans="1:27" x14ac:dyDescent="0.25">
      <c r="A13017"/>
      <c r="AA13017"/>
    </row>
    <row r="13018" spans="1:27" x14ac:dyDescent="0.25">
      <c r="A13018"/>
      <c r="AA13018"/>
    </row>
    <row r="13019" spans="1:27" x14ac:dyDescent="0.25">
      <c r="A13019"/>
      <c r="AA13019"/>
    </row>
    <row r="13020" spans="1:27" x14ac:dyDescent="0.25">
      <c r="A13020"/>
      <c r="AA13020"/>
    </row>
    <row r="13021" spans="1:27" x14ac:dyDescent="0.25">
      <c r="A13021"/>
      <c r="AA13021"/>
    </row>
    <row r="13022" spans="1:27" x14ac:dyDescent="0.25">
      <c r="A13022"/>
      <c r="AA13022"/>
    </row>
    <row r="13023" spans="1:27" x14ac:dyDescent="0.25">
      <c r="A13023"/>
      <c r="AA13023"/>
    </row>
    <row r="13024" spans="1:27" x14ac:dyDescent="0.25">
      <c r="A13024"/>
      <c r="AA13024"/>
    </row>
    <row r="13025" spans="1:27" x14ac:dyDescent="0.25">
      <c r="A13025"/>
      <c r="AA13025"/>
    </row>
    <row r="13026" spans="1:27" x14ac:dyDescent="0.25">
      <c r="A13026"/>
      <c r="AA13026"/>
    </row>
    <row r="13027" spans="1:27" x14ac:dyDescent="0.25">
      <c r="A13027"/>
      <c r="AA13027"/>
    </row>
    <row r="13028" spans="1:27" x14ac:dyDescent="0.25">
      <c r="A13028"/>
      <c r="AA13028"/>
    </row>
    <row r="13029" spans="1:27" x14ac:dyDescent="0.25">
      <c r="A13029"/>
      <c r="AA13029"/>
    </row>
    <row r="13030" spans="1:27" x14ac:dyDescent="0.25">
      <c r="A13030"/>
      <c r="AA13030"/>
    </row>
    <row r="13031" spans="1:27" x14ac:dyDescent="0.25">
      <c r="A13031"/>
      <c r="AA13031"/>
    </row>
    <row r="13032" spans="1:27" x14ac:dyDescent="0.25">
      <c r="A13032"/>
      <c r="AA13032"/>
    </row>
    <row r="13033" spans="1:27" x14ac:dyDescent="0.25">
      <c r="A13033"/>
      <c r="AA13033"/>
    </row>
    <row r="13034" spans="1:27" x14ac:dyDescent="0.25">
      <c r="A13034"/>
      <c r="AA13034"/>
    </row>
    <row r="13035" spans="1:27" x14ac:dyDescent="0.25">
      <c r="A13035"/>
      <c r="AA13035"/>
    </row>
    <row r="13036" spans="1:27" x14ac:dyDescent="0.25">
      <c r="A13036"/>
      <c r="AA13036"/>
    </row>
    <row r="13037" spans="1:27" x14ac:dyDescent="0.25">
      <c r="A13037"/>
      <c r="AA13037"/>
    </row>
    <row r="13038" spans="1:27" x14ac:dyDescent="0.25">
      <c r="A13038"/>
      <c r="AA13038"/>
    </row>
    <row r="13039" spans="1:27" x14ac:dyDescent="0.25">
      <c r="A13039"/>
      <c r="AA13039"/>
    </row>
    <row r="13040" spans="1:27" x14ac:dyDescent="0.25">
      <c r="A13040"/>
      <c r="AA13040"/>
    </row>
    <row r="13041" spans="1:27" x14ac:dyDescent="0.25">
      <c r="A13041"/>
      <c r="AA13041"/>
    </row>
    <row r="13042" spans="1:27" x14ac:dyDescent="0.25">
      <c r="A13042"/>
      <c r="AA13042"/>
    </row>
    <row r="13043" spans="1:27" x14ac:dyDescent="0.25">
      <c r="A13043"/>
      <c r="AA13043"/>
    </row>
    <row r="13044" spans="1:27" x14ac:dyDescent="0.25">
      <c r="A13044"/>
      <c r="AA13044"/>
    </row>
    <row r="13045" spans="1:27" x14ac:dyDescent="0.25">
      <c r="A13045"/>
      <c r="AA13045"/>
    </row>
    <row r="13046" spans="1:27" x14ac:dyDescent="0.25">
      <c r="A13046"/>
      <c r="AA13046"/>
    </row>
    <row r="13047" spans="1:27" x14ac:dyDescent="0.25">
      <c r="A13047"/>
      <c r="AA13047"/>
    </row>
    <row r="13048" spans="1:27" x14ac:dyDescent="0.25">
      <c r="A13048"/>
      <c r="AA13048"/>
    </row>
    <row r="13049" spans="1:27" x14ac:dyDescent="0.25">
      <c r="A13049"/>
      <c r="AA13049"/>
    </row>
    <row r="13050" spans="1:27" x14ac:dyDescent="0.25">
      <c r="A13050"/>
      <c r="AA13050"/>
    </row>
    <row r="13051" spans="1:27" x14ac:dyDescent="0.25">
      <c r="A13051"/>
      <c r="AA13051"/>
    </row>
    <row r="13052" spans="1:27" x14ac:dyDescent="0.25">
      <c r="A13052"/>
      <c r="AA13052"/>
    </row>
    <row r="13053" spans="1:27" x14ac:dyDescent="0.25">
      <c r="A13053"/>
      <c r="AA13053"/>
    </row>
    <row r="13054" spans="1:27" x14ac:dyDescent="0.25">
      <c r="A13054"/>
      <c r="AA13054"/>
    </row>
    <row r="13055" spans="1:27" x14ac:dyDescent="0.25">
      <c r="A13055"/>
      <c r="AA13055"/>
    </row>
    <row r="13056" spans="1:27" x14ac:dyDescent="0.25">
      <c r="A13056"/>
      <c r="AA13056"/>
    </row>
    <row r="13057" spans="1:27" x14ac:dyDescent="0.25">
      <c r="A13057"/>
      <c r="AA13057"/>
    </row>
    <row r="13058" spans="1:27" x14ac:dyDescent="0.25">
      <c r="A13058"/>
      <c r="AA13058"/>
    </row>
    <row r="13059" spans="1:27" x14ac:dyDescent="0.25">
      <c r="A13059"/>
      <c r="AA13059"/>
    </row>
    <row r="13060" spans="1:27" x14ac:dyDescent="0.25">
      <c r="A13060"/>
      <c r="AA13060"/>
    </row>
    <row r="13061" spans="1:27" x14ac:dyDescent="0.25">
      <c r="A13061"/>
      <c r="AA13061"/>
    </row>
    <row r="13062" spans="1:27" x14ac:dyDescent="0.25">
      <c r="A13062"/>
      <c r="AA13062"/>
    </row>
    <row r="13063" spans="1:27" x14ac:dyDescent="0.25">
      <c r="A13063"/>
      <c r="AA13063"/>
    </row>
    <row r="13064" spans="1:27" x14ac:dyDescent="0.25">
      <c r="A13064"/>
      <c r="AA13064"/>
    </row>
    <row r="13065" spans="1:27" x14ac:dyDescent="0.25">
      <c r="A13065"/>
      <c r="AA13065"/>
    </row>
    <row r="13066" spans="1:27" x14ac:dyDescent="0.25">
      <c r="A13066"/>
      <c r="AA13066"/>
    </row>
    <row r="13067" spans="1:27" x14ac:dyDescent="0.25">
      <c r="A13067"/>
      <c r="AA13067"/>
    </row>
    <row r="13068" spans="1:27" x14ac:dyDescent="0.25">
      <c r="A13068"/>
      <c r="AA13068"/>
    </row>
    <row r="13069" spans="1:27" x14ac:dyDescent="0.25">
      <c r="A13069"/>
      <c r="AA13069"/>
    </row>
    <row r="13070" spans="1:27" x14ac:dyDescent="0.25">
      <c r="A13070"/>
      <c r="AA13070"/>
    </row>
    <row r="13071" spans="1:27" x14ac:dyDescent="0.25">
      <c r="A13071"/>
      <c r="AA13071"/>
    </row>
    <row r="13072" spans="1:27" x14ac:dyDescent="0.25">
      <c r="A13072"/>
      <c r="AA13072"/>
    </row>
    <row r="13073" spans="1:27" x14ac:dyDescent="0.25">
      <c r="A13073"/>
      <c r="AA13073"/>
    </row>
    <row r="13074" spans="1:27" x14ac:dyDescent="0.25">
      <c r="A13074"/>
      <c r="AA13074"/>
    </row>
    <row r="13075" spans="1:27" x14ac:dyDescent="0.25">
      <c r="A13075"/>
      <c r="AA13075"/>
    </row>
    <row r="13076" spans="1:27" x14ac:dyDescent="0.25">
      <c r="A13076"/>
      <c r="AA13076"/>
    </row>
    <row r="13077" spans="1:27" x14ac:dyDescent="0.25">
      <c r="A13077"/>
      <c r="AA13077"/>
    </row>
    <row r="13078" spans="1:27" x14ac:dyDescent="0.25">
      <c r="A13078"/>
      <c r="AA13078"/>
    </row>
    <row r="13079" spans="1:27" x14ac:dyDescent="0.25">
      <c r="A13079"/>
      <c r="AA13079"/>
    </row>
    <row r="13080" spans="1:27" x14ac:dyDescent="0.25">
      <c r="A13080"/>
      <c r="AA13080"/>
    </row>
    <row r="13081" spans="1:27" x14ac:dyDescent="0.25">
      <c r="A13081"/>
      <c r="AA13081"/>
    </row>
    <row r="13082" spans="1:27" x14ac:dyDescent="0.25">
      <c r="A13082"/>
      <c r="AA13082"/>
    </row>
    <row r="13083" spans="1:27" x14ac:dyDescent="0.25">
      <c r="A13083"/>
      <c r="AA13083"/>
    </row>
    <row r="13084" spans="1:27" x14ac:dyDescent="0.25">
      <c r="A13084"/>
      <c r="AA13084"/>
    </row>
    <row r="13085" spans="1:27" x14ac:dyDescent="0.25">
      <c r="A13085"/>
      <c r="AA13085"/>
    </row>
    <row r="13086" spans="1:27" x14ac:dyDescent="0.25">
      <c r="A13086"/>
      <c r="AA13086"/>
    </row>
    <row r="13087" spans="1:27" x14ac:dyDescent="0.25">
      <c r="A13087"/>
      <c r="AA13087"/>
    </row>
    <row r="13088" spans="1:27" x14ac:dyDescent="0.25">
      <c r="A13088"/>
      <c r="AA13088"/>
    </row>
    <row r="13089" spans="1:27" x14ac:dyDescent="0.25">
      <c r="A13089"/>
      <c r="AA13089"/>
    </row>
    <row r="13090" spans="1:27" x14ac:dyDescent="0.25">
      <c r="A13090"/>
      <c r="AA13090"/>
    </row>
    <row r="13091" spans="1:27" x14ac:dyDescent="0.25">
      <c r="A13091"/>
      <c r="AA13091"/>
    </row>
    <row r="13092" spans="1:27" x14ac:dyDescent="0.25">
      <c r="A13092"/>
      <c r="AA13092"/>
    </row>
    <row r="13093" spans="1:27" x14ac:dyDescent="0.25">
      <c r="A13093"/>
      <c r="AA13093"/>
    </row>
    <row r="13094" spans="1:27" x14ac:dyDescent="0.25">
      <c r="A13094"/>
      <c r="AA13094"/>
    </row>
    <row r="13095" spans="1:27" x14ac:dyDescent="0.25">
      <c r="A13095"/>
      <c r="AA13095"/>
    </row>
    <row r="13096" spans="1:27" x14ac:dyDescent="0.25">
      <c r="A13096"/>
      <c r="AA13096"/>
    </row>
    <row r="13097" spans="1:27" x14ac:dyDescent="0.25">
      <c r="A13097"/>
      <c r="AA13097"/>
    </row>
    <row r="13098" spans="1:27" x14ac:dyDescent="0.25">
      <c r="A13098"/>
      <c r="AA13098"/>
    </row>
    <row r="13099" spans="1:27" x14ac:dyDescent="0.25">
      <c r="A13099"/>
      <c r="AA13099"/>
    </row>
    <row r="13100" spans="1:27" x14ac:dyDescent="0.25">
      <c r="A13100"/>
      <c r="AA13100"/>
    </row>
    <row r="13101" spans="1:27" x14ac:dyDescent="0.25">
      <c r="A13101"/>
      <c r="AA13101"/>
    </row>
    <row r="13102" spans="1:27" x14ac:dyDescent="0.25">
      <c r="A13102"/>
      <c r="AA13102"/>
    </row>
    <row r="13103" spans="1:27" x14ac:dyDescent="0.25">
      <c r="A13103"/>
      <c r="AA13103"/>
    </row>
    <row r="13104" spans="1:27" x14ac:dyDescent="0.25">
      <c r="A13104"/>
      <c r="AA13104"/>
    </row>
    <row r="13105" spans="1:27" x14ac:dyDescent="0.25">
      <c r="A13105"/>
      <c r="AA13105"/>
    </row>
    <row r="13106" spans="1:27" x14ac:dyDescent="0.25">
      <c r="A13106"/>
      <c r="AA13106"/>
    </row>
    <row r="13107" spans="1:27" x14ac:dyDescent="0.25">
      <c r="A13107"/>
      <c r="AA13107"/>
    </row>
    <row r="13108" spans="1:27" x14ac:dyDescent="0.25">
      <c r="A13108"/>
      <c r="AA13108"/>
    </row>
    <row r="13109" spans="1:27" x14ac:dyDescent="0.25">
      <c r="A13109"/>
      <c r="AA13109"/>
    </row>
    <row r="13110" spans="1:27" x14ac:dyDescent="0.25">
      <c r="A13110"/>
      <c r="AA13110"/>
    </row>
    <row r="13111" spans="1:27" x14ac:dyDescent="0.25">
      <c r="A13111"/>
      <c r="AA13111"/>
    </row>
    <row r="13112" spans="1:27" x14ac:dyDescent="0.25">
      <c r="A13112"/>
      <c r="AA13112"/>
    </row>
    <row r="13113" spans="1:27" x14ac:dyDescent="0.25">
      <c r="A13113"/>
      <c r="AA13113"/>
    </row>
    <row r="13114" spans="1:27" x14ac:dyDescent="0.25">
      <c r="A13114"/>
      <c r="AA13114"/>
    </row>
    <row r="13115" spans="1:27" x14ac:dyDescent="0.25">
      <c r="A13115"/>
      <c r="AA13115"/>
    </row>
    <row r="13116" spans="1:27" x14ac:dyDescent="0.25">
      <c r="A13116"/>
      <c r="AA13116"/>
    </row>
    <row r="13117" spans="1:27" x14ac:dyDescent="0.25">
      <c r="A13117"/>
      <c r="AA13117"/>
    </row>
    <row r="13118" spans="1:27" x14ac:dyDescent="0.25">
      <c r="A13118"/>
      <c r="AA13118"/>
    </row>
    <row r="13119" spans="1:27" x14ac:dyDescent="0.25">
      <c r="A13119"/>
      <c r="AA13119"/>
    </row>
    <row r="13120" spans="1:27" x14ac:dyDescent="0.25">
      <c r="A13120"/>
      <c r="AA13120"/>
    </row>
    <row r="13121" spans="1:27" x14ac:dyDescent="0.25">
      <c r="A13121"/>
      <c r="AA13121"/>
    </row>
    <row r="13122" spans="1:27" x14ac:dyDescent="0.25">
      <c r="A13122"/>
      <c r="AA13122"/>
    </row>
    <row r="13123" spans="1:27" x14ac:dyDescent="0.25">
      <c r="A13123"/>
      <c r="AA13123"/>
    </row>
    <row r="13124" spans="1:27" x14ac:dyDescent="0.25">
      <c r="A13124"/>
      <c r="AA13124"/>
    </row>
    <row r="13125" spans="1:27" x14ac:dyDescent="0.25">
      <c r="A13125"/>
      <c r="AA13125"/>
    </row>
    <row r="13126" spans="1:27" x14ac:dyDescent="0.25">
      <c r="A13126"/>
      <c r="AA13126"/>
    </row>
    <row r="13127" spans="1:27" x14ac:dyDescent="0.25">
      <c r="A13127"/>
      <c r="AA13127"/>
    </row>
    <row r="13128" spans="1:27" x14ac:dyDescent="0.25">
      <c r="A13128"/>
      <c r="AA13128"/>
    </row>
    <row r="13129" spans="1:27" x14ac:dyDescent="0.25">
      <c r="A13129"/>
      <c r="AA13129"/>
    </row>
    <row r="13130" spans="1:27" x14ac:dyDescent="0.25">
      <c r="A13130"/>
      <c r="AA13130"/>
    </row>
    <row r="13131" spans="1:27" x14ac:dyDescent="0.25">
      <c r="A13131"/>
      <c r="AA13131"/>
    </row>
    <row r="13132" spans="1:27" x14ac:dyDescent="0.25">
      <c r="A13132"/>
      <c r="AA13132"/>
    </row>
    <row r="13133" spans="1:27" x14ac:dyDescent="0.25">
      <c r="A13133"/>
      <c r="AA13133"/>
    </row>
    <row r="13134" spans="1:27" x14ac:dyDescent="0.25">
      <c r="A13134"/>
      <c r="AA13134"/>
    </row>
    <row r="13135" spans="1:27" x14ac:dyDescent="0.25">
      <c r="A13135"/>
      <c r="AA13135"/>
    </row>
    <row r="13136" spans="1:27" x14ac:dyDescent="0.25">
      <c r="A13136"/>
      <c r="AA13136"/>
    </row>
    <row r="13137" spans="1:27" x14ac:dyDescent="0.25">
      <c r="A13137"/>
      <c r="AA13137"/>
    </row>
    <row r="13138" spans="1:27" x14ac:dyDescent="0.25">
      <c r="A13138"/>
      <c r="AA13138"/>
    </row>
    <row r="13139" spans="1:27" x14ac:dyDescent="0.25">
      <c r="A13139"/>
      <c r="AA13139"/>
    </row>
    <row r="13140" spans="1:27" x14ac:dyDescent="0.25">
      <c r="A13140"/>
      <c r="AA13140"/>
    </row>
    <row r="13141" spans="1:27" x14ac:dyDescent="0.25">
      <c r="A13141"/>
      <c r="AA13141"/>
    </row>
    <row r="13142" spans="1:27" x14ac:dyDescent="0.25">
      <c r="A13142"/>
      <c r="AA13142"/>
    </row>
    <row r="13143" spans="1:27" x14ac:dyDescent="0.25">
      <c r="A13143"/>
      <c r="AA13143"/>
    </row>
    <row r="13144" spans="1:27" x14ac:dyDescent="0.25">
      <c r="A13144"/>
      <c r="AA13144"/>
    </row>
    <row r="13145" spans="1:27" x14ac:dyDescent="0.25">
      <c r="A13145"/>
      <c r="AA13145"/>
    </row>
    <row r="13146" spans="1:27" x14ac:dyDescent="0.25">
      <c r="A13146"/>
      <c r="AA13146"/>
    </row>
    <row r="13147" spans="1:27" x14ac:dyDescent="0.25">
      <c r="A13147"/>
      <c r="AA13147"/>
    </row>
    <row r="13148" spans="1:27" x14ac:dyDescent="0.25">
      <c r="A13148"/>
      <c r="AA13148"/>
    </row>
    <row r="13149" spans="1:27" x14ac:dyDescent="0.25">
      <c r="A13149"/>
      <c r="AA13149"/>
    </row>
    <row r="13150" spans="1:27" x14ac:dyDescent="0.25">
      <c r="A13150"/>
      <c r="AA13150"/>
    </row>
    <row r="13151" spans="1:27" x14ac:dyDescent="0.25">
      <c r="A13151"/>
      <c r="AA13151"/>
    </row>
    <row r="13152" spans="1:27" x14ac:dyDescent="0.25">
      <c r="A13152"/>
      <c r="AA13152"/>
    </row>
    <row r="13153" spans="1:27" x14ac:dyDescent="0.25">
      <c r="A13153"/>
      <c r="AA13153"/>
    </row>
    <row r="13154" spans="1:27" x14ac:dyDescent="0.25">
      <c r="A13154"/>
      <c r="AA13154"/>
    </row>
    <row r="13155" spans="1:27" x14ac:dyDescent="0.25">
      <c r="A13155"/>
      <c r="AA13155"/>
    </row>
    <row r="13156" spans="1:27" x14ac:dyDescent="0.25">
      <c r="A13156"/>
      <c r="AA13156"/>
    </row>
    <row r="13157" spans="1:27" x14ac:dyDescent="0.25">
      <c r="A13157"/>
      <c r="AA13157"/>
    </row>
    <row r="13158" spans="1:27" x14ac:dyDescent="0.25">
      <c r="A13158"/>
      <c r="AA13158"/>
    </row>
    <row r="13159" spans="1:27" x14ac:dyDescent="0.25">
      <c r="A13159"/>
      <c r="AA13159"/>
    </row>
    <row r="13160" spans="1:27" x14ac:dyDescent="0.25">
      <c r="A13160"/>
      <c r="AA13160"/>
    </row>
    <row r="13161" spans="1:27" x14ac:dyDescent="0.25">
      <c r="A13161"/>
      <c r="AA13161"/>
    </row>
    <row r="13162" spans="1:27" x14ac:dyDescent="0.25">
      <c r="A13162"/>
      <c r="AA13162"/>
    </row>
    <row r="13163" spans="1:27" x14ac:dyDescent="0.25">
      <c r="A13163"/>
      <c r="AA13163"/>
    </row>
    <row r="13164" spans="1:27" x14ac:dyDescent="0.25">
      <c r="A13164"/>
      <c r="AA13164"/>
    </row>
    <row r="13165" spans="1:27" x14ac:dyDescent="0.25">
      <c r="A13165"/>
      <c r="AA13165"/>
    </row>
    <row r="13166" spans="1:27" x14ac:dyDescent="0.25">
      <c r="A13166"/>
      <c r="AA13166"/>
    </row>
    <row r="13167" spans="1:27" x14ac:dyDescent="0.25">
      <c r="A13167"/>
      <c r="AA13167"/>
    </row>
    <row r="13168" spans="1:27" x14ac:dyDescent="0.25">
      <c r="A13168"/>
      <c r="AA13168"/>
    </row>
    <row r="13169" spans="1:27" x14ac:dyDescent="0.25">
      <c r="A13169"/>
      <c r="AA13169"/>
    </row>
    <row r="13170" spans="1:27" x14ac:dyDescent="0.25">
      <c r="A13170"/>
      <c r="AA13170"/>
    </row>
    <row r="13171" spans="1:27" x14ac:dyDescent="0.25">
      <c r="A13171"/>
      <c r="AA13171"/>
    </row>
    <row r="13172" spans="1:27" x14ac:dyDescent="0.25">
      <c r="A13172"/>
      <c r="AA13172"/>
    </row>
    <row r="13173" spans="1:27" x14ac:dyDescent="0.25">
      <c r="A13173"/>
      <c r="AA13173"/>
    </row>
    <row r="13174" spans="1:27" x14ac:dyDescent="0.25">
      <c r="A13174"/>
      <c r="AA13174"/>
    </row>
    <row r="13175" spans="1:27" x14ac:dyDescent="0.25">
      <c r="A13175"/>
      <c r="AA13175"/>
    </row>
    <row r="13176" spans="1:27" x14ac:dyDescent="0.25">
      <c r="A13176"/>
      <c r="AA13176"/>
    </row>
    <row r="13177" spans="1:27" x14ac:dyDescent="0.25">
      <c r="A13177"/>
      <c r="AA13177"/>
    </row>
    <row r="13178" spans="1:27" x14ac:dyDescent="0.25">
      <c r="A13178"/>
      <c r="AA13178"/>
    </row>
    <row r="13179" spans="1:27" x14ac:dyDescent="0.25">
      <c r="A13179"/>
      <c r="AA13179"/>
    </row>
    <row r="13180" spans="1:27" x14ac:dyDescent="0.25">
      <c r="A13180"/>
      <c r="AA13180"/>
    </row>
    <row r="13181" spans="1:27" x14ac:dyDescent="0.25">
      <c r="A13181"/>
      <c r="AA13181"/>
    </row>
    <row r="13182" spans="1:27" x14ac:dyDescent="0.25">
      <c r="A13182"/>
      <c r="AA13182"/>
    </row>
    <row r="13183" spans="1:27" x14ac:dyDescent="0.25">
      <c r="A13183"/>
      <c r="AA13183"/>
    </row>
    <row r="13184" spans="1:27" x14ac:dyDescent="0.25">
      <c r="A13184"/>
      <c r="AA13184"/>
    </row>
    <row r="13185" spans="1:27" x14ac:dyDescent="0.25">
      <c r="A13185"/>
      <c r="AA13185"/>
    </row>
    <row r="13186" spans="1:27" x14ac:dyDescent="0.25">
      <c r="A13186"/>
      <c r="AA13186"/>
    </row>
    <row r="13187" spans="1:27" x14ac:dyDescent="0.25">
      <c r="A13187"/>
      <c r="AA13187"/>
    </row>
    <row r="13188" spans="1:27" x14ac:dyDescent="0.25">
      <c r="A13188"/>
      <c r="AA13188"/>
    </row>
    <row r="13189" spans="1:27" x14ac:dyDescent="0.25">
      <c r="A13189"/>
      <c r="AA13189"/>
    </row>
    <row r="13190" spans="1:27" x14ac:dyDescent="0.25">
      <c r="A13190"/>
      <c r="AA13190"/>
    </row>
    <row r="13191" spans="1:27" x14ac:dyDescent="0.25">
      <c r="A13191"/>
      <c r="AA13191"/>
    </row>
    <row r="13192" spans="1:27" x14ac:dyDescent="0.25">
      <c r="A13192"/>
      <c r="AA13192"/>
    </row>
    <row r="13193" spans="1:27" x14ac:dyDescent="0.25">
      <c r="A13193"/>
      <c r="AA13193"/>
    </row>
    <row r="13194" spans="1:27" x14ac:dyDescent="0.25">
      <c r="A13194"/>
      <c r="AA13194"/>
    </row>
    <row r="13195" spans="1:27" x14ac:dyDescent="0.25">
      <c r="A13195"/>
      <c r="AA13195"/>
    </row>
    <row r="13196" spans="1:27" x14ac:dyDescent="0.25">
      <c r="A13196"/>
      <c r="AA13196"/>
    </row>
    <row r="13197" spans="1:27" x14ac:dyDescent="0.25">
      <c r="A13197"/>
      <c r="AA13197"/>
    </row>
    <row r="13198" spans="1:27" x14ac:dyDescent="0.25">
      <c r="A13198"/>
      <c r="AA13198"/>
    </row>
    <row r="13199" spans="1:27" x14ac:dyDescent="0.25">
      <c r="A13199"/>
      <c r="AA13199"/>
    </row>
    <row r="13200" spans="1:27" x14ac:dyDescent="0.25">
      <c r="A13200"/>
      <c r="AA13200"/>
    </row>
    <row r="13201" spans="1:27" x14ac:dyDescent="0.25">
      <c r="A13201"/>
      <c r="AA13201"/>
    </row>
    <row r="13202" spans="1:27" x14ac:dyDescent="0.25">
      <c r="A13202"/>
      <c r="AA13202"/>
    </row>
    <row r="13203" spans="1:27" x14ac:dyDescent="0.25">
      <c r="A13203"/>
      <c r="AA13203"/>
    </row>
    <row r="13204" spans="1:27" x14ac:dyDescent="0.25">
      <c r="A13204"/>
      <c r="AA13204"/>
    </row>
    <row r="13205" spans="1:27" x14ac:dyDescent="0.25">
      <c r="A13205"/>
      <c r="AA13205"/>
    </row>
    <row r="13206" spans="1:27" x14ac:dyDescent="0.25">
      <c r="A13206"/>
      <c r="AA13206"/>
    </row>
    <row r="13207" spans="1:27" x14ac:dyDescent="0.25">
      <c r="A13207"/>
      <c r="AA13207"/>
    </row>
    <row r="13208" spans="1:27" x14ac:dyDescent="0.25">
      <c r="A13208"/>
      <c r="AA13208"/>
    </row>
    <row r="13209" spans="1:27" x14ac:dyDescent="0.25">
      <c r="A13209"/>
      <c r="AA13209"/>
    </row>
    <row r="13210" spans="1:27" x14ac:dyDescent="0.25">
      <c r="A13210"/>
      <c r="AA13210"/>
    </row>
    <row r="13211" spans="1:27" x14ac:dyDescent="0.25">
      <c r="A13211"/>
      <c r="AA13211"/>
    </row>
    <row r="13212" spans="1:27" x14ac:dyDescent="0.25">
      <c r="A13212"/>
      <c r="AA13212"/>
    </row>
    <row r="13213" spans="1:27" x14ac:dyDescent="0.25">
      <c r="A13213"/>
      <c r="AA13213"/>
    </row>
    <row r="13214" spans="1:27" x14ac:dyDescent="0.25">
      <c r="A13214"/>
      <c r="AA13214"/>
    </row>
    <row r="13215" spans="1:27" x14ac:dyDescent="0.25">
      <c r="A13215"/>
      <c r="AA13215"/>
    </row>
    <row r="13216" spans="1:27" x14ac:dyDescent="0.25">
      <c r="A13216"/>
      <c r="AA13216"/>
    </row>
    <row r="13217" spans="1:27" x14ac:dyDescent="0.25">
      <c r="A13217"/>
      <c r="AA13217"/>
    </row>
    <row r="13218" spans="1:27" x14ac:dyDescent="0.25">
      <c r="A13218"/>
      <c r="AA13218"/>
    </row>
    <row r="13219" spans="1:27" x14ac:dyDescent="0.25">
      <c r="A13219"/>
      <c r="AA13219"/>
    </row>
    <row r="13220" spans="1:27" x14ac:dyDescent="0.25">
      <c r="A13220"/>
      <c r="AA13220"/>
    </row>
    <row r="13221" spans="1:27" x14ac:dyDescent="0.25">
      <c r="A13221"/>
      <c r="AA13221"/>
    </row>
    <row r="13222" spans="1:27" x14ac:dyDescent="0.25">
      <c r="A13222"/>
      <c r="AA13222"/>
    </row>
    <row r="13223" spans="1:27" x14ac:dyDescent="0.25">
      <c r="A13223"/>
      <c r="AA13223"/>
    </row>
    <row r="13224" spans="1:27" x14ac:dyDescent="0.25">
      <c r="A13224"/>
      <c r="AA13224"/>
    </row>
    <row r="13225" spans="1:27" x14ac:dyDescent="0.25">
      <c r="A13225"/>
      <c r="AA13225"/>
    </row>
    <row r="13226" spans="1:27" x14ac:dyDescent="0.25">
      <c r="A13226"/>
      <c r="AA13226"/>
    </row>
    <row r="13227" spans="1:27" x14ac:dyDescent="0.25">
      <c r="A13227"/>
      <c r="AA13227"/>
    </row>
    <row r="13228" spans="1:27" x14ac:dyDescent="0.25">
      <c r="A13228"/>
      <c r="AA13228"/>
    </row>
    <row r="13229" spans="1:27" x14ac:dyDescent="0.25">
      <c r="A13229"/>
      <c r="AA13229"/>
    </row>
    <row r="13230" spans="1:27" x14ac:dyDescent="0.25">
      <c r="A13230"/>
      <c r="AA13230"/>
    </row>
    <row r="13231" spans="1:27" x14ac:dyDescent="0.25">
      <c r="A13231"/>
      <c r="AA13231"/>
    </row>
    <row r="13232" spans="1:27" x14ac:dyDescent="0.25">
      <c r="A13232"/>
      <c r="AA13232"/>
    </row>
    <row r="13233" spans="1:27" x14ac:dyDescent="0.25">
      <c r="A13233"/>
      <c r="AA13233"/>
    </row>
    <row r="13234" spans="1:27" x14ac:dyDescent="0.25">
      <c r="A13234"/>
      <c r="AA13234"/>
    </row>
    <row r="13235" spans="1:27" x14ac:dyDescent="0.25">
      <c r="A13235"/>
      <c r="AA13235"/>
    </row>
    <row r="13236" spans="1:27" x14ac:dyDescent="0.25">
      <c r="A13236"/>
      <c r="AA13236"/>
    </row>
    <row r="13237" spans="1:27" x14ac:dyDescent="0.25">
      <c r="A13237"/>
      <c r="AA13237"/>
    </row>
    <row r="13238" spans="1:27" x14ac:dyDescent="0.25">
      <c r="A13238"/>
      <c r="AA13238"/>
    </row>
    <row r="13239" spans="1:27" x14ac:dyDescent="0.25">
      <c r="A13239"/>
      <c r="AA13239"/>
    </row>
    <row r="13240" spans="1:27" x14ac:dyDescent="0.25">
      <c r="A13240"/>
      <c r="AA13240"/>
    </row>
    <row r="13241" spans="1:27" x14ac:dyDescent="0.25">
      <c r="A13241"/>
      <c r="AA13241"/>
    </row>
    <row r="13242" spans="1:27" x14ac:dyDescent="0.25">
      <c r="A13242"/>
      <c r="AA13242"/>
    </row>
    <row r="13243" spans="1:27" x14ac:dyDescent="0.25">
      <c r="A13243"/>
      <c r="AA13243"/>
    </row>
    <row r="13244" spans="1:27" x14ac:dyDescent="0.25">
      <c r="A13244"/>
      <c r="AA13244"/>
    </row>
    <row r="13245" spans="1:27" x14ac:dyDescent="0.25">
      <c r="A13245"/>
      <c r="AA13245"/>
    </row>
    <row r="13246" spans="1:27" x14ac:dyDescent="0.25">
      <c r="A13246"/>
      <c r="AA13246"/>
    </row>
    <row r="13247" spans="1:27" x14ac:dyDescent="0.25">
      <c r="A13247"/>
      <c r="AA13247"/>
    </row>
    <row r="13248" spans="1:27" x14ac:dyDescent="0.25">
      <c r="A13248"/>
      <c r="AA13248"/>
    </row>
    <row r="13249" spans="1:27" x14ac:dyDescent="0.25">
      <c r="A13249"/>
      <c r="AA13249"/>
    </row>
    <row r="13250" spans="1:27" x14ac:dyDescent="0.25">
      <c r="A13250"/>
      <c r="AA13250"/>
    </row>
    <row r="13251" spans="1:27" x14ac:dyDescent="0.25">
      <c r="A13251"/>
      <c r="AA13251"/>
    </row>
    <row r="13252" spans="1:27" x14ac:dyDescent="0.25">
      <c r="A13252"/>
      <c r="AA13252"/>
    </row>
    <row r="13253" spans="1:27" x14ac:dyDescent="0.25">
      <c r="A13253"/>
      <c r="AA13253"/>
    </row>
    <row r="13254" spans="1:27" x14ac:dyDescent="0.25">
      <c r="A13254"/>
      <c r="AA13254"/>
    </row>
    <row r="13255" spans="1:27" x14ac:dyDescent="0.25">
      <c r="A13255"/>
      <c r="AA13255"/>
    </row>
    <row r="13256" spans="1:27" x14ac:dyDescent="0.25">
      <c r="A13256"/>
      <c r="AA13256"/>
    </row>
    <row r="13257" spans="1:27" x14ac:dyDescent="0.25">
      <c r="A13257"/>
      <c r="AA13257"/>
    </row>
    <row r="13258" spans="1:27" x14ac:dyDescent="0.25">
      <c r="A13258"/>
      <c r="AA13258"/>
    </row>
    <row r="13259" spans="1:27" x14ac:dyDescent="0.25">
      <c r="A13259"/>
      <c r="AA13259"/>
    </row>
    <row r="13260" spans="1:27" x14ac:dyDescent="0.25">
      <c r="A13260"/>
      <c r="AA13260"/>
    </row>
    <row r="13261" spans="1:27" x14ac:dyDescent="0.25">
      <c r="A13261"/>
      <c r="AA13261"/>
    </row>
    <row r="13262" spans="1:27" x14ac:dyDescent="0.25">
      <c r="A13262"/>
      <c r="AA13262"/>
    </row>
    <row r="13263" spans="1:27" x14ac:dyDescent="0.25">
      <c r="A13263"/>
      <c r="AA13263"/>
    </row>
    <row r="13264" spans="1:27" x14ac:dyDescent="0.25">
      <c r="A13264"/>
      <c r="AA13264"/>
    </row>
    <row r="13265" spans="1:27" x14ac:dyDescent="0.25">
      <c r="A13265"/>
      <c r="AA13265"/>
    </row>
    <row r="13266" spans="1:27" x14ac:dyDescent="0.25">
      <c r="A13266"/>
      <c r="AA13266"/>
    </row>
    <row r="13267" spans="1:27" x14ac:dyDescent="0.25">
      <c r="A13267"/>
      <c r="AA13267"/>
    </row>
    <row r="13268" spans="1:27" x14ac:dyDescent="0.25">
      <c r="A13268"/>
      <c r="AA13268"/>
    </row>
    <row r="13269" spans="1:27" x14ac:dyDescent="0.25">
      <c r="A13269"/>
      <c r="AA13269"/>
    </row>
    <row r="13270" spans="1:27" x14ac:dyDescent="0.25">
      <c r="A13270"/>
      <c r="AA13270"/>
    </row>
    <row r="13271" spans="1:27" x14ac:dyDescent="0.25">
      <c r="A13271"/>
      <c r="AA13271"/>
    </row>
    <row r="13272" spans="1:27" x14ac:dyDescent="0.25">
      <c r="A13272"/>
      <c r="AA13272"/>
    </row>
    <row r="13273" spans="1:27" x14ac:dyDescent="0.25">
      <c r="A13273"/>
      <c r="AA13273"/>
    </row>
    <row r="13274" spans="1:27" x14ac:dyDescent="0.25">
      <c r="A13274"/>
      <c r="AA13274"/>
    </row>
    <row r="13275" spans="1:27" x14ac:dyDescent="0.25">
      <c r="A13275"/>
      <c r="AA13275"/>
    </row>
    <row r="13276" spans="1:27" x14ac:dyDescent="0.25">
      <c r="A13276"/>
      <c r="AA13276"/>
    </row>
    <row r="13277" spans="1:27" x14ac:dyDescent="0.25">
      <c r="A13277"/>
      <c r="AA13277"/>
    </row>
    <row r="13278" spans="1:27" x14ac:dyDescent="0.25">
      <c r="A13278"/>
      <c r="AA13278"/>
    </row>
    <row r="13279" spans="1:27" x14ac:dyDescent="0.25">
      <c r="A13279"/>
      <c r="AA13279"/>
    </row>
    <row r="13280" spans="1:27" x14ac:dyDescent="0.25">
      <c r="A13280"/>
      <c r="AA13280"/>
    </row>
    <row r="13281" spans="1:27" x14ac:dyDescent="0.25">
      <c r="A13281"/>
      <c r="AA13281"/>
    </row>
    <row r="13282" spans="1:27" x14ac:dyDescent="0.25">
      <c r="A13282"/>
      <c r="AA13282"/>
    </row>
    <row r="13283" spans="1:27" x14ac:dyDescent="0.25">
      <c r="A13283"/>
      <c r="AA13283"/>
    </row>
    <row r="13284" spans="1:27" x14ac:dyDescent="0.25">
      <c r="A13284"/>
      <c r="AA13284"/>
    </row>
    <row r="13285" spans="1:27" x14ac:dyDescent="0.25">
      <c r="A13285"/>
      <c r="AA13285"/>
    </row>
    <row r="13286" spans="1:27" x14ac:dyDescent="0.25">
      <c r="A13286"/>
      <c r="AA13286"/>
    </row>
    <row r="13287" spans="1:27" x14ac:dyDescent="0.25">
      <c r="A13287"/>
      <c r="AA13287"/>
    </row>
    <row r="13288" spans="1:27" x14ac:dyDescent="0.25">
      <c r="A13288"/>
      <c r="AA13288"/>
    </row>
    <row r="13289" spans="1:27" x14ac:dyDescent="0.25">
      <c r="A13289"/>
      <c r="AA13289"/>
    </row>
    <row r="13290" spans="1:27" x14ac:dyDescent="0.25">
      <c r="A13290"/>
      <c r="AA13290"/>
    </row>
    <row r="13291" spans="1:27" x14ac:dyDescent="0.25">
      <c r="A13291"/>
      <c r="AA13291"/>
    </row>
    <row r="13292" spans="1:27" x14ac:dyDescent="0.25">
      <c r="A13292"/>
      <c r="AA13292"/>
    </row>
    <row r="13293" spans="1:27" x14ac:dyDescent="0.25">
      <c r="A13293"/>
      <c r="AA13293"/>
    </row>
    <row r="13294" spans="1:27" x14ac:dyDescent="0.25">
      <c r="A13294"/>
      <c r="AA13294"/>
    </row>
    <row r="13295" spans="1:27" x14ac:dyDescent="0.25">
      <c r="A13295"/>
      <c r="AA13295"/>
    </row>
    <row r="13296" spans="1:27" x14ac:dyDescent="0.25">
      <c r="A13296"/>
      <c r="AA13296"/>
    </row>
    <row r="13297" spans="1:27" x14ac:dyDescent="0.25">
      <c r="A13297"/>
      <c r="AA13297"/>
    </row>
    <row r="13298" spans="1:27" x14ac:dyDescent="0.25">
      <c r="A13298"/>
      <c r="AA13298"/>
    </row>
    <row r="13299" spans="1:27" x14ac:dyDescent="0.25">
      <c r="A13299"/>
      <c r="AA13299"/>
    </row>
    <row r="13300" spans="1:27" x14ac:dyDescent="0.25">
      <c r="A13300"/>
      <c r="AA13300"/>
    </row>
    <row r="13301" spans="1:27" x14ac:dyDescent="0.25">
      <c r="A13301"/>
      <c r="AA13301"/>
    </row>
    <row r="13302" spans="1:27" x14ac:dyDescent="0.25">
      <c r="A13302"/>
      <c r="AA13302"/>
    </row>
    <row r="13303" spans="1:27" x14ac:dyDescent="0.25">
      <c r="A13303"/>
      <c r="AA13303"/>
    </row>
    <row r="13304" spans="1:27" x14ac:dyDescent="0.25">
      <c r="A13304"/>
      <c r="AA13304"/>
    </row>
    <row r="13305" spans="1:27" x14ac:dyDescent="0.25">
      <c r="A13305"/>
      <c r="AA13305"/>
    </row>
    <row r="13306" spans="1:27" x14ac:dyDescent="0.25">
      <c r="A13306"/>
      <c r="AA13306"/>
    </row>
    <row r="13307" spans="1:27" x14ac:dyDescent="0.25">
      <c r="A13307"/>
      <c r="AA13307"/>
    </row>
    <row r="13308" spans="1:27" x14ac:dyDescent="0.25">
      <c r="A13308"/>
      <c r="AA13308"/>
    </row>
    <row r="13309" spans="1:27" x14ac:dyDescent="0.25">
      <c r="A13309"/>
      <c r="AA13309"/>
    </row>
    <row r="13310" spans="1:27" x14ac:dyDescent="0.25">
      <c r="A13310"/>
      <c r="AA13310"/>
    </row>
    <row r="13311" spans="1:27" x14ac:dyDescent="0.25">
      <c r="A13311"/>
      <c r="AA13311"/>
    </row>
    <row r="13312" spans="1:27" x14ac:dyDescent="0.25">
      <c r="A13312"/>
      <c r="AA13312"/>
    </row>
    <row r="13313" spans="1:27" x14ac:dyDescent="0.25">
      <c r="A13313"/>
      <c r="AA13313"/>
    </row>
    <row r="13314" spans="1:27" x14ac:dyDescent="0.25">
      <c r="A13314"/>
      <c r="AA13314"/>
    </row>
    <row r="13315" spans="1:27" x14ac:dyDescent="0.25">
      <c r="A13315"/>
      <c r="AA13315"/>
    </row>
    <row r="13316" spans="1:27" x14ac:dyDescent="0.25">
      <c r="A13316"/>
      <c r="AA13316"/>
    </row>
    <row r="13317" spans="1:27" x14ac:dyDescent="0.25">
      <c r="A13317"/>
      <c r="AA13317"/>
    </row>
    <row r="13318" spans="1:27" x14ac:dyDescent="0.25">
      <c r="A13318"/>
      <c r="AA13318"/>
    </row>
    <row r="13319" spans="1:27" x14ac:dyDescent="0.25">
      <c r="A13319"/>
      <c r="AA13319"/>
    </row>
    <row r="13320" spans="1:27" x14ac:dyDescent="0.25">
      <c r="A13320"/>
      <c r="AA13320"/>
    </row>
    <row r="13321" spans="1:27" x14ac:dyDescent="0.25">
      <c r="A13321"/>
      <c r="AA13321"/>
    </row>
    <row r="13322" spans="1:27" x14ac:dyDescent="0.25">
      <c r="A13322"/>
      <c r="AA13322"/>
    </row>
    <row r="13323" spans="1:27" x14ac:dyDescent="0.25">
      <c r="A13323"/>
      <c r="AA13323"/>
    </row>
    <row r="13324" spans="1:27" x14ac:dyDescent="0.25">
      <c r="A13324"/>
      <c r="AA13324"/>
    </row>
    <row r="13325" spans="1:27" x14ac:dyDescent="0.25">
      <c r="A13325"/>
      <c r="AA13325"/>
    </row>
    <row r="13326" spans="1:27" x14ac:dyDescent="0.25">
      <c r="A13326"/>
      <c r="AA13326"/>
    </row>
    <row r="13327" spans="1:27" x14ac:dyDescent="0.25">
      <c r="A13327"/>
      <c r="AA13327"/>
    </row>
    <row r="13328" spans="1:27" x14ac:dyDescent="0.25">
      <c r="A13328"/>
      <c r="AA13328"/>
    </row>
    <row r="13329" spans="1:27" x14ac:dyDescent="0.25">
      <c r="A13329"/>
      <c r="AA13329"/>
    </row>
    <row r="13330" spans="1:27" x14ac:dyDescent="0.25">
      <c r="A13330"/>
      <c r="AA13330"/>
    </row>
    <row r="13331" spans="1:27" x14ac:dyDescent="0.25">
      <c r="A13331"/>
      <c r="AA13331"/>
    </row>
    <row r="13332" spans="1:27" x14ac:dyDescent="0.25">
      <c r="A13332"/>
      <c r="AA13332"/>
    </row>
    <row r="13333" spans="1:27" x14ac:dyDescent="0.25">
      <c r="A13333"/>
      <c r="AA13333"/>
    </row>
    <row r="13334" spans="1:27" x14ac:dyDescent="0.25">
      <c r="A13334"/>
      <c r="AA13334"/>
    </row>
    <row r="13335" spans="1:27" x14ac:dyDescent="0.25">
      <c r="A13335"/>
      <c r="AA13335"/>
    </row>
    <row r="13336" spans="1:27" x14ac:dyDescent="0.25">
      <c r="A13336"/>
      <c r="AA13336"/>
    </row>
    <row r="13337" spans="1:27" x14ac:dyDescent="0.25">
      <c r="A13337"/>
      <c r="AA13337"/>
    </row>
    <row r="13338" spans="1:27" x14ac:dyDescent="0.25">
      <c r="A13338"/>
      <c r="AA13338"/>
    </row>
    <row r="13339" spans="1:27" x14ac:dyDescent="0.25">
      <c r="A13339"/>
      <c r="AA13339"/>
    </row>
    <row r="13340" spans="1:27" x14ac:dyDescent="0.25">
      <c r="A13340"/>
      <c r="AA13340"/>
    </row>
    <row r="13341" spans="1:27" x14ac:dyDescent="0.25">
      <c r="A13341"/>
      <c r="AA13341"/>
    </row>
    <row r="13342" spans="1:27" x14ac:dyDescent="0.25">
      <c r="A13342"/>
      <c r="AA13342"/>
    </row>
    <row r="13343" spans="1:27" x14ac:dyDescent="0.25">
      <c r="A13343"/>
      <c r="AA13343"/>
    </row>
    <row r="13344" spans="1:27" x14ac:dyDescent="0.25">
      <c r="A13344"/>
      <c r="AA13344"/>
    </row>
    <row r="13345" spans="1:27" x14ac:dyDescent="0.25">
      <c r="A13345"/>
      <c r="AA13345"/>
    </row>
    <row r="13346" spans="1:27" x14ac:dyDescent="0.25">
      <c r="A13346"/>
      <c r="AA13346"/>
    </row>
    <row r="13347" spans="1:27" x14ac:dyDescent="0.25">
      <c r="A13347"/>
      <c r="AA13347"/>
    </row>
    <row r="13348" spans="1:27" x14ac:dyDescent="0.25">
      <c r="A13348"/>
      <c r="AA13348"/>
    </row>
    <row r="13349" spans="1:27" x14ac:dyDescent="0.25">
      <c r="A13349"/>
      <c r="AA13349"/>
    </row>
    <row r="13350" spans="1:27" x14ac:dyDescent="0.25">
      <c r="A13350"/>
      <c r="AA13350"/>
    </row>
    <row r="13351" spans="1:27" x14ac:dyDescent="0.25">
      <c r="A13351"/>
      <c r="AA13351"/>
    </row>
    <row r="13352" spans="1:27" x14ac:dyDescent="0.25">
      <c r="A13352"/>
      <c r="AA13352"/>
    </row>
    <row r="13353" spans="1:27" x14ac:dyDescent="0.25">
      <c r="A13353"/>
      <c r="AA13353"/>
    </row>
    <row r="13354" spans="1:27" x14ac:dyDescent="0.25">
      <c r="A13354"/>
      <c r="AA13354"/>
    </row>
    <row r="13355" spans="1:27" x14ac:dyDescent="0.25">
      <c r="A13355"/>
      <c r="AA13355"/>
    </row>
    <row r="13356" spans="1:27" x14ac:dyDescent="0.25">
      <c r="A13356"/>
      <c r="AA13356"/>
    </row>
    <row r="13357" spans="1:27" x14ac:dyDescent="0.25">
      <c r="A13357"/>
      <c r="AA13357"/>
    </row>
    <row r="13358" spans="1:27" x14ac:dyDescent="0.25">
      <c r="A13358"/>
      <c r="AA13358"/>
    </row>
    <row r="13359" spans="1:27" x14ac:dyDescent="0.25">
      <c r="A13359"/>
      <c r="AA13359"/>
    </row>
    <row r="13360" spans="1:27" x14ac:dyDescent="0.25">
      <c r="A13360"/>
      <c r="AA13360"/>
    </row>
    <row r="13361" spans="1:27" x14ac:dyDescent="0.25">
      <c r="A13361"/>
      <c r="AA13361"/>
    </row>
    <row r="13362" spans="1:27" x14ac:dyDescent="0.25">
      <c r="A13362"/>
      <c r="AA13362"/>
    </row>
    <row r="13363" spans="1:27" x14ac:dyDescent="0.25">
      <c r="A13363"/>
      <c r="AA13363"/>
    </row>
    <row r="13364" spans="1:27" x14ac:dyDescent="0.25">
      <c r="A13364"/>
      <c r="AA13364"/>
    </row>
    <row r="13365" spans="1:27" x14ac:dyDescent="0.25">
      <c r="A13365"/>
      <c r="AA13365"/>
    </row>
    <row r="13366" spans="1:27" x14ac:dyDescent="0.25">
      <c r="A13366"/>
      <c r="AA13366"/>
    </row>
    <row r="13367" spans="1:27" x14ac:dyDescent="0.25">
      <c r="A13367"/>
      <c r="AA13367"/>
    </row>
    <row r="13368" spans="1:27" x14ac:dyDescent="0.25">
      <c r="A13368"/>
      <c r="AA13368"/>
    </row>
    <row r="13369" spans="1:27" x14ac:dyDescent="0.25">
      <c r="A13369"/>
      <c r="AA13369"/>
    </row>
    <row r="13370" spans="1:27" x14ac:dyDescent="0.25">
      <c r="A13370"/>
      <c r="AA13370"/>
    </row>
    <row r="13371" spans="1:27" x14ac:dyDescent="0.25">
      <c r="A13371"/>
      <c r="AA13371"/>
    </row>
    <row r="13372" spans="1:27" x14ac:dyDescent="0.25">
      <c r="A13372"/>
      <c r="AA13372"/>
    </row>
    <row r="13373" spans="1:27" x14ac:dyDescent="0.25">
      <c r="A13373"/>
      <c r="AA13373"/>
    </row>
    <row r="13374" spans="1:27" x14ac:dyDescent="0.25">
      <c r="A13374"/>
      <c r="AA13374"/>
    </row>
    <row r="13375" spans="1:27" x14ac:dyDescent="0.25">
      <c r="A13375"/>
      <c r="AA13375"/>
    </row>
    <row r="13376" spans="1:27" x14ac:dyDescent="0.25">
      <c r="A13376"/>
      <c r="AA13376"/>
    </row>
    <row r="13377" spans="1:27" x14ac:dyDescent="0.25">
      <c r="A13377"/>
      <c r="AA13377"/>
    </row>
    <row r="13378" spans="1:27" x14ac:dyDescent="0.25">
      <c r="A13378"/>
      <c r="AA13378"/>
    </row>
    <row r="13379" spans="1:27" x14ac:dyDescent="0.25">
      <c r="A13379"/>
      <c r="AA13379"/>
    </row>
    <row r="13380" spans="1:27" x14ac:dyDescent="0.25">
      <c r="A13380"/>
      <c r="AA13380"/>
    </row>
    <row r="13381" spans="1:27" x14ac:dyDescent="0.25">
      <c r="A13381"/>
      <c r="AA13381"/>
    </row>
    <row r="13382" spans="1:27" x14ac:dyDescent="0.25">
      <c r="A13382"/>
      <c r="AA13382"/>
    </row>
    <row r="13383" spans="1:27" x14ac:dyDescent="0.25">
      <c r="A13383"/>
      <c r="AA13383"/>
    </row>
    <row r="13384" spans="1:27" x14ac:dyDescent="0.25">
      <c r="A13384"/>
      <c r="AA13384"/>
    </row>
    <row r="13385" spans="1:27" x14ac:dyDescent="0.25">
      <c r="A13385"/>
      <c r="AA13385"/>
    </row>
    <row r="13386" spans="1:27" x14ac:dyDescent="0.25">
      <c r="A13386"/>
      <c r="AA13386"/>
    </row>
    <row r="13387" spans="1:27" x14ac:dyDescent="0.25">
      <c r="A13387"/>
      <c r="AA13387"/>
    </row>
    <row r="13388" spans="1:27" x14ac:dyDescent="0.25">
      <c r="A13388"/>
      <c r="AA13388"/>
    </row>
    <row r="13389" spans="1:27" x14ac:dyDescent="0.25">
      <c r="A13389"/>
      <c r="AA13389"/>
    </row>
    <row r="13390" spans="1:27" x14ac:dyDescent="0.25">
      <c r="A13390"/>
      <c r="AA13390"/>
    </row>
    <row r="13391" spans="1:27" x14ac:dyDescent="0.25">
      <c r="A13391"/>
      <c r="AA13391"/>
    </row>
    <row r="13392" spans="1:27" x14ac:dyDescent="0.25">
      <c r="A13392"/>
      <c r="AA13392"/>
    </row>
    <row r="13393" spans="1:27" x14ac:dyDescent="0.25">
      <c r="A13393"/>
      <c r="AA13393"/>
    </row>
    <row r="13394" spans="1:27" x14ac:dyDescent="0.25">
      <c r="A13394"/>
      <c r="AA13394"/>
    </row>
    <row r="13395" spans="1:27" x14ac:dyDescent="0.25">
      <c r="A13395"/>
      <c r="AA13395"/>
    </row>
    <row r="13396" spans="1:27" x14ac:dyDescent="0.25">
      <c r="A13396"/>
      <c r="AA13396"/>
    </row>
    <row r="13397" spans="1:27" x14ac:dyDescent="0.25">
      <c r="A13397"/>
      <c r="AA13397"/>
    </row>
    <row r="13398" spans="1:27" x14ac:dyDescent="0.25">
      <c r="A13398"/>
      <c r="AA13398"/>
    </row>
    <row r="13399" spans="1:27" x14ac:dyDescent="0.25">
      <c r="A13399"/>
      <c r="AA13399"/>
    </row>
    <row r="13400" spans="1:27" x14ac:dyDescent="0.25">
      <c r="A13400"/>
      <c r="AA13400"/>
    </row>
    <row r="13401" spans="1:27" x14ac:dyDescent="0.25">
      <c r="A13401"/>
      <c r="AA13401"/>
    </row>
    <row r="13402" spans="1:27" x14ac:dyDescent="0.25">
      <c r="A13402"/>
      <c r="AA13402"/>
    </row>
    <row r="13403" spans="1:27" x14ac:dyDescent="0.25">
      <c r="A13403"/>
      <c r="AA13403"/>
    </row>
    <row r="13404" spans="1:27" x14ac:dyDescent="0.25">
      <c r="A13404"/>
      <c r="AA13404"/>
    </row>
    <row r="13405" spans="1:27" x14ac:dyDescent="0.25">
      <c r="A13405"/>
      <c r="AA13405"/>
    </row>
    <row r="13406" spans="1:27" x14ac:dyDescent="0.25">
      <c r="A13406"/>
      <c r="AA13406"/>
    </row>
    <row r="13407" spans="1:27" x14ac:dyDescent="0.25">
      <c r="A13407"/>
      <c r="AA13407"/>
    </row>
    <row r="13408" spans="1:27" x14ac:dyDescent="0.25">
      <c r="A13408"/>
      <c r="AA13408"/>
    </row>
    <row r="13409" spans="1:27" x14ac:dyDescent="0.25">
      <c r="A13409"/>
      <c r="AA13409"/>
    </row>
    <row r="13410" spans="1:27" x14ac:dyDescent="0.25">
      <c r="A13410"/>
      <c r="AA13410"/>
    </row>
    <row r="13411" spans="1:27" x14ac:dyDescent="0.25">
      <c r="A13411"/>
      <c r="AA13411"/>
    </row>
    <row r="13412" spans="1:27" x14ac:dyDescent="0.25">
      <c r="A13412"/>
      <c r="AA13412"/>
    </row>
    <row r="13413" spans="1:27" x14ac:dyDescent="0.25">
      <c r="A13413"/>
      <c r="AA13413"/>
    </row>
    <row r="13414" spans="1:27" x14ac:dyDescent="0.25">
      <c r="A13414"/>
      <c r="AA13414"/>
    </row>
    <row r="13415" spans="1:27" x14ac:dyDescent="0.25">
      <c r="A13415"/>
      <c r="AA13415"/>
    </row>
    <row r="13416" spans="1:27" x14ac:dyDescent="0.25">
      <c r="A13416"/>
      <c r="AA13416"/>
    </row>
    <row r="13417" spans="1:27" x14ac:dyDescent="0.25">
      <c r="A13417"/>
      <c r="AA13417"/>
    </row>
    <row r="13418" spans="1:27" x14ac:dyDescent="0.25">
      <c r="A13418"/>
      <c r="AA13418"/>
    </row>
    <row r="13419" spans="1:27" x14ac:dyDescent="0.25">
      <c r="A13419"/>
      <c r="AA13419"/>
    </row>
    <row r="13420" spans="1:27" x14ac:dyDescent="0.25">
      <c r="A13420"/>
      <c r="AA13420"/>
    </row>
    <row r="13421" spans="1:27" x14ac:dyDescent="0.25">
      <c r="A13421"/>
      <c r="AA13421"/>
    </row>
    <row r="13422" spans="1:27" x14ac:dyDescent="0.25">
      <c r="A13422"/>
      <c r="AA13422"/>
    </row>
    <row r="13423" spans="1:27" x14ac:dyDescent="0.25">
      <c r="A13423"/>
      <c r="AA13423"/>
    </row>
    <row r="13424" spans="1:27" x14ac:dyDescent="0.25">
      <c r="A13424"/>
      <c r="AA13424"/>
    </row>
    <row r="13425" spans="1:27" x14ac:dyDescent="0.25">
      <c r="A13425"/>
      <c r="AA13425"/>
    </row>
    <row r="13426" spans="1:27" x14ac:dyDescent="0.25">
      <c r="A13426"/>
      <c r="AA13426"/>
    </row>
    <row r="13427" spans="1:27" x14ac:dyDescent="0.25">
      <c r="A13427"/>
      <c r="AA13427"/>
    </row>
    <row r="13428" spans="1:27" x14ac:dyDescent="0.25">
      <c r="A13428"/>
      <c r="AA13428"/>
    </row>
    <row r="13429" spans="1:27" x14ac:dyDescent="0.25">
      <c r="A13429"/>
      <c r="AA13429"/>
    </row>
    <row r="13430" spans="1:27" x14ac:dyDescent="0.25">
      <c r="A13430"/>
      <c r="AA13430"/>
    </row>
    <row r="13431" spans="1:27" x14ac:dyDescent="0.25">
      <c r="A13431"/>
      <c r="AA13431"/>
    </row>
    <row r="13432" spans="1:27" x14ac:dyDescent="0.25">
      <c r="A13432"/>
      <c r="AA13432"/>
    </row>
    <row r="13433" spans="1:27" x14ac:dyDescent="0.25">
      <c r="A13433"/>
      <c r="AA13433"/>
    </row>
    <row r="13434" spans="1:27" x14ac:dyDescent="0.25">
      <c r="A13434"/>
      <c r="AA13434"/>
    </row>
    <row r="13435" spans="1:27" x14ac:dyDescent="0.25">
      <c r="A13435"/>
      <c r="AA13435"/>
    </row>
    <row r="13436" spans="1:27" x14ac:dyDescent="0.25">
      <c r="A13436"/>
      <c r="AA13436"/>
    </row>
    <row r="13437" spans="1:27" x14ac:dyDescent="0.25">
      <c r="A13437"/>
      <c r="AA13437"/>
    </row>
    <row r="13438" spans="1:27" x14ac:dyDescent="0.25">
      <c r="A13438"/>
      <c r="AA13438"/>
    </row>
    <row r="13439" spans="1:27" x14ac:dyDescent="0.25">
      <c r="A13439"/>
      <c r="AA13439"/>
    </row>
    <row r="13440" spans="1:27" x14ac:dyDescent="0.25">
      <c r="A13440"/>
      <c r="AA13440"/>
    </row>
    <row r="13441" spans="1:27" x14ac:dyDescent="0.25">
      <c r="A13441"/>
      <c r="AA13441"/>
    </row>
    <row r="13442" spans="1:27" x14ac:dyDescent="0.25">
      <c r="A13442"/>
      <c r="AA13442"/>
    </row>
    <row r="13443" spans="1:27" x14ac:dyDescent="0.25">
      <c r="A13443"/>
      <c r="AA13443"/>
    </row>
    <row r="13444" spans="1:27" x14ac:dyDescent="0.25">
      <c r="A13444"/>
      <c r="AA13444"/>
    </row>
    <row r="13445" spans="1:27" x14ac:dyDescent="0.25">
      <c r="A13445"/>
      <c r="AA13445"/>
    </row>
    <row r="13446" spans="1:27" x14ac:dyDescent="0.25">
      <c r="A13446"/>
      <c r="AA13446"/>
    </row>
    <row r="13447" spans="1:27" x14ac:dyDescent="0.25">
      <c r="A13447"/>
      <c r="AA13447"/>
    </row>
    <row r="13448" spans="1:27" x14ac:dyDescent="0.25">
      <c r="A13448"/>
      <c r="AA13448"/>
    </row>
    <row r="13449" spans="1:27" x14ac:dyDescent="0.25">
      <c r="A13449"/>
      <c r="AA13449"/>
    </row>
    <row r="13450" spans="1:27" x14ac:dyDescent="0.25">
      <c r="A13450"/>
      <c r="AA13450"/>
    </row>
    <row r="13451" spans="1:27" x14ac:dyDescent="0.25">
      <c r="A13451"/>
      <c r="AA13451"/>
    </row>
    <row r="13452" spans="1:27" x14ac:dyDescent="0.25">
      <c r="A13452"/>
      <c r="AA13452"/>
    </row>
    <row r="13453" spans="1:27" x14ac:dyDescent="0.25">
      <c r="A13453"/>
      <c r="AA13453"/>
    </row>
    <row r="13454" spans="1:27" x14ac:dyDescent="0.25">
      <c r="A13454"/>
      <c r="AA13454"/>
    </row>
    <row r="13455" spans="1:27" x14ac:dyDescent="0.25">
      <c r="A13455"/>
      <c r="AA13455"/>
    </row>
    <row r="13456" spans="1:27" x14ac:dyDescent="0.25">
      <c r="A13456"/>
      <c r="AA13456"/>
    </row>
    <row r="13457" spans="1:27" x14ac:dyDescent="0.25">
      <c r="A13457"/>
      <c r="AA13457"/>
    </row>
    <row r="13458" spans="1:27" x14ac:dyDescent="0.25">
      <c r="A13458"/>
      <c r="AA13458"/>
    </row>
    <row r="13459" spans="1:27" x14ac:dyDescent="0.25">
      <c r="A13459"/>
      <c r="AA13459"/>
    </row>
    <row r="13460" spans="1:27" x14ac:dyDescent="0.25">
      <c r="A13460"/>
      <c r="AA13460"/>
    </row>
    <row r="13461" spans="1:27" x14ac:dyDescent="0.25">
      <c r="A13461"/>
      <c r="AA13461"/>
    </row>
    <row r="13462" spans="1:27" x14ac:dyDescent="0.25">
      <c r="A13462"/>
      <c r="AA13462"/>
    </row>
    <row r="13463" spans="1:27" x14ac:dyDescent="0.25">
      <c r="A13463"/>
      <c r="AA13463"/>
    </row>
    <row r="13464" spans="1:27" x14ac:dyDescent="0.25">
      <c r="A13464"/>
      <c r="AA13464"/>
    </row>
    <row r="13465" spans="1:27" x14ac:dyDescent="0.25">
      <c r="A13465"/>
      <c r="AA13465"/>
    </row>
    <row r="13466" spans="1:27" x14ac:dyDescent="0.25">
      <c r="A13466"/>
      <c r="AA13466"/>
    </row>
    <row r="13467" spans="1:27" x14ac:dyDescent="0.25">
      <c r="A13467"/>
      <c r="AA13467"/>
    </row>
    <row r="13468" spans="1:27" x14ac:dyDescent="0.25">
      <c r="A13468"/>
      <c r="AA13468"/>
    </row>
    <row r="13469" spans="1:27" x14ac:dyDescent="0.25">
      <c r="A13469"/>
      <c r="AA13469"/>
    </row>
    <row r="13470" spans="1:27" x14ac:dyDescent="0.25">
      <c r="A13470"/>
      <c r="AA13470"/>
    </row>
    <row r="13471" spans="1:27" x14ac:dyDescent="0.25">
      <c r="A13471"/>
      <c r="AA13471"/>
    </row>
    <row r="13472" spans="1:27" x14ac:dyDescent="0.25">
      <c r="A13472"/>
      <c r="AA13472"/>
    </row>
    <row r="13473" spans="1:27" x14ac:dyDescent="0.25">
      <c r="A13473"/>
      <c r="AA13473"/>
    </row>
    <row r="13474" spans="1:27" x14ac:dyDescent="0.25">
      <c r="A13474"/>
      <c r="AA13474"/>
    </row>
    <row r="13475" spans="1:27" x14ac:dyDescent="0.25">
      <c r="A13475"/>
      <c r="AA13475"/>
    </row>
    <row r="13476" spans="1:27" x14ac:dyDescent="0.25">
      <c r="A13476"/>
      <c r="AA13476"/>
    </row>
    <row r="13477" spans="1:27" x14ac:dyDescent="0.25">
      <c r="A13477"/>
      <c r="AA13477"/>
    </row>
    <row r="13478" spans="1:27" x14ac:dyDescent="0.25">
      <c r="A13478"/>
      <c r="AA13478"/>
    </row>
    <row r="13479" spans="1:27" x14ac:dyDescent="0.25">
      <c r="A13479"/>
      <c r="AA13479"/>
    </row>
    <row r="13480" spans="1:27" x14ac:dyDescent="0.25">
      <c r="A13480"/>
      <c r="AA13480"/>
    </row>
    <row r="13481" spans="1:27" x14ac:dyDescent="0.25">
      <c r="A13481"/>
      <c r="AA13481"/>
    </row>
    <row r="13482" spans="1:27" x14ac:dyDescent="0.25">
      <c r="A13482"/>
      <c r="AA13482"/>
    </row>
    <row r="13483" spans="1:27" x14ac:dyDescent="0.25">
      <c r="A13483"/>
      <c r="AA13483"/>
    </row>
    <row r="13484" spans="1:27" x14ac:dyDescent="0.25">
      <c r="A13484"/>
      <c r="AA13484"/>
    </row>
    <row r="13485" spans="1:27" x14ac:dyDescent="0.25">
      <c r="A13485"/>
      <c r="AA13485"/>
    </row>
    <row r="13486" spans="1:27" x14ac:dyDescent="0.25">
      <c r="A13486"/>
      <c r="AA13486"/>
    </row>
    <row r="13487" spans="1:27" x14ac:dyDescent="0.25">
      <c r="A13487"/>
      <c r="AA13487"/>
    </row>
    <row r="13488" spans="1:27" x14ac:dyDescent="0.25">
      <c r="A13488"/>
      <c r="AA13488"/>
    </row>
    <row r="13489" spans="1:27" x14ac:dyDescent="0.25">
      <c r="A13489"/>
      <c r="AA13489"/>
    </row>
    <row r="13490" spans="1:27" x14ac:dyDescent="0.25">
      <c r="A13490"/>
      <c r="AA13490"/>
    </row>
    <row r="13491" spans="1:27" x14ac:dyDescent="0.25">
      <c r="A13491"/>
      <c r="AA13491"/>
    </row>
    <row r="13492" spans="1:27" x14ac:dyDescent="0.25">
      <c r="A13492"/>
      <c r="AA13492"/>
    </row>
    <row r="13493" spans="1:27" x14ac:dyDescent="0.25">
      <c r="A13493"/>
      <c r="AA13493"/>
    </row>
    <row r="13494" spans="1:27" x14ac:dyDescent="0.25">
      <c r="A13494"/>
      <c r="AA13494"/>
    </row>
    <row r="13495" spans="1:27" x14ac:dyDescent="0.25">
      <c r="A13495"/>
      <c r="AA13495"/>
    </row>
    <row r="13496" spans="1:27" x14ac:dyDescent="0.25">
      <c r="A13496"/>
      <c r="AA13496"/>
    </row>
    <row r="13497" spans="1:27" x14ac:dyDescent="0.25">
      <c r="A13497"/>
      <c r="AA13497"/>
    </row>
    <row r="13498" spans="1:27" x14ac:dyDescent="0.25">
      <c r="A13498"/>
      <c r="AA13498"/>
    </row>
    <row r="13499" spans="1:27" x14ac:dyDescent="0.25">
      <c r="A13499"/>
      <c r="AA13499"/>
    </row>
    <row r="13500" spans="1:27" x14ac:dyDescent="0.25">
      <c r="A13500"/>
      <c r="AA13500"/>
    </row>
    <row r="13501" spans="1:27" x14ac:dyDescent="0.25">
      <c r="A13501"/>
      <c r="AA13501"/>
    </row>
    <row r="13502" spans="1:27" x14ac:dyDescent="0.25">
      <c r="A13502"/>
      <c r="AA13502"/>
    </row>
    <row r="13503" spans="1:27" x14ac:dyDescent="0.25">
      <c r="A13503"/>
      <c r="AA13503"/>
    </row>
    <row r="13504" spans="1:27" x14ac:dyDescent="0.25">
      <c r="A13504"/>
      <c r="AA13504"/>
    </row>
    <row r="13505" spans="1:27" x14ac:dyDescent="0.25">
      <c r="A13505"/>
      <c r="AA13505"/>
    </row>
    <row r="13506" spans="1:27" x14ac:dyDescent="0.25">
      <c r="A13506"/>
      <c r="AA13506"/>
    </row>
    <row r="13507" spans="1:27" x14ac:dyDescent="0.25">
      <c r="A13507"/>
      <c r="AA13507"/>
    </row>
    <row r="13508" spans="1:27" x14ac:dyDescent="0.25">
      <c r="A13508"/>
      <c r="AA13508"/>
    </row>
    <row r="13509" spans="1:27" x14ac:dyDescent="0.25">
      <c r="A13509"/>
      <c r="AA13509"/>
    </row>
    <row r="13510" spans="1:27" x14ac:dyDescent="0.25">
      <c r="A13510"/>
      <c r="AA13510"/>
    </row>
    <row r="13511" spans="1:27" x14ac:dyDescent="0.25">
      <c r="A13511"/>
      <c r="AA13511"/>
    </row>
    <row r="13512" spans="1:27" x14ac:dyDescent="0.25">
      <c r="A13512"/>
      <c r="AA13512"/>
    </row>
    <row r="13513" spans="1:27" x14ac:dyDescent="0.25">
      <c r="A13513"/>
      <c r="AA13513"/>
    </row>
    <row r="13514" spans="1:27" x14ac:dyDescent="0.25">
      <c r="A13514"/>
      <c r="AA13514"/>
    </row>
    <row r="13515" spans="1:27" x14ac:dyDescent="0.25">
      <c r="A13515"/>
      <c r="AA13515"/>
    </row>
    <row r="13516" spans="1:27" x14ac:dyDescent="0.25">
      <c r="A13516"/>
      <c r="AA13516"/>
    </row>
    <row r="13517" spans="1:27" x14ac:dyDescent="0.25">
      <c r="A13517"/>
      <c r="AA13517"/>
    </row>
    <row r="13518" spans="1:27" x14ac:dyDescent="0.25">
      <c r="A13518"/>
      <c r="AA13518"/>
    </row>
    <row r="13519" spans="1:27" x14ac:dyDescent="0.25">
      <c r="A13519"/>
      <c r="AA13519"/>
    </row>
    <row r="13520" spans="1:27" x14ac:dyDescent="0.25">
      <c r="A13520"/>
      <c r="AA13520"/>
    </row>
    <row r="13521" spans="1:27" x14ac:dyDescent="0.25">
      <c r="A13521"/>
      <c r="AA13521"/>
    </row>
    <row r="13522" spans="1:27" x14ac:dyDescent="0.25">
      <c r="A13522"/>
      <c r="AA13522"/>
    </row>
    <row r="13523" spans="1:27" x14ac:dyDescent="0.25">
      <c r="A13523"/>
      <c r="AA13523"/>
    </row>
    <row r="13524" spans="1:27" x14ac:dyDescent="0.25">
      <c r="A13524"/>
      <c r="AA13524"/>
    </row>
    <row r="13525" spans="1:27" x14ac:dyDescent="0.25">
      <c r="A13525"/>
      <c r="AA13525"/>
    </row>
    <row r="13526" spans="1:27" x14ac:dyDescent="0.25">
      <c r="A13526"/>
      <c r="AA13526"/>
    </row>
    <row r="13527" spans="1:27" x14ac:dyDescent="0.25">
      <c r="A13527"/>
      <c r="AA13527"/>
    </row>
    <row r="13528" spans="1:27" x14ac:dyDescent="0.25">
      <c r="A13528"/>
      <c r="AA13528"/>
    </row>
    <row r="13529" spans="1:27" x14ac:dyDescent="0.25">
      <c r="A13529"/>
      <c r="AA13529"/>
    </row>
    <row r="13530" spans="1:27" x14ac:dyDescent="0.25">
      <c r="A13530"/>
      <c r="AA13530"/>
    </row>
    <row r="13531" spans="1:27" x14ac:dyDescent="0.25">
      <c r="A13531"/>
      <c r="AA13531"/>
    </row>
    <row r="13532" spans="1:27" x14ac:dyDescent="0.25">
      <c r="A13532"/>
      <c r="AA13532"/>
    </row>
    <row r="13533" spans="1:27" x14ac:dyDescent="0.25">
      <c r="A13533"/>
      <c r="AA13533"/>
    </row>
    <row r="13534" spans="1:27" x14ac:dyDescent="0.25">
      <c r="A13534"/>
      <c r="AA13534"/>
    </row>
    <row r="13535" spans="1:27" x14ac:dyDescent="0.25">
      <c r="A13535"/>
      <c r="AA13535"/>
    </row>
    <row r="13536" spans="1:27" x14ac:dyDescent="0.25">
      <c r="A13536"/>
      <c r="AA13536"/>
    </row>
    <row r="13537" spans="1:27" x14ac:dyDescent="0.25">
      <c r="A13537"/>
      <c r="AA13537"/>
    </row>
    <row r="13538" spans="1:27" x14ac:dyDescent="0.25">
      <c r="A13538"/>
      <c r="AA13538"/>
    </row>
    <row r="13539" spans="1:27" x14ac:dyDescent="0.25">
      <c r="A13539"/>
      <c r="AA13539"/>
    </row>
    <row r="13540" spans="1:27" x14ac:dyDescent="0.25">
      <c r="A13540"/>
      <c r="AA13540"/>
    </row>
    <row r="13541" spans="1:27" x14ac:dyDescent="0.25">
      <c r="A13541"/>
      <c r="AA13541"/>
    </row>
    <row r="13542" spans="1:27" x14ac:dyDescent="0.25">
      <c r="A13542"/>
      <c r="AA13542"/>
    </row>
    <row r="13543" spans="1:27" x14ac:dyDescent="0.25">
      <c r="A13543"/>
      <c r="AA13543"/>
    </row>
    <row r="13544" spans="1:27" x14ac:dyDescent="0.25">
      <c r="A13544"/>
      <c r="AA13544"/>
    </row>
    <row r="13545" spans="1:27" x14ac:dyDescent="0.25">
      <c r="A13545"/>
      <c r="AA13545"/>
    </row>
    <row r="13546" spans="1:27" x14ac:dyDescent="0.25">
      <c r="A13546"/>
      <c r="AA13546"/>
    </row>
    <row r="13547" spans="1:27" x14ac:dyDescent="0.25">
      <c r="A13547"/>
      <c r="AA13547"/>
    </row>
    <row r="13548" spans="1:27" x14ac:dyDescent="0.25">
      <c r="A13548"/>
      <c r="AA13548"/>
    </row>
    <row r="13549" spans="1:27" x14ac:dyDescent="0.25">
      <c r="A13549"/>
      <c r="AA13549"/>
    </row>
    <row r="13550" spans="1:27" x14ac:dyDescent="0.25">
      <c r="A13550"/>
      <c r="AA13550"/>
    </row>
    <row r="13551" spans="1:27" x14ac:dyDescent="0.25">
      <c r="A13551"/>
      <c r="AA13551"/>
    </row>
    <row r="13552" spans="1:27" x14ac:dyDescent="0.25">
      <c r="A13552"/>
      <c r="AA13552"/>
    </row>
    <row r="13553" spans="1:27" x14ac:dyDescent="0.25">
      <c r="A13553"/>
      <c r="AA13553"/>
    </row>
    <row r="13554" spans="1:27" x14ac:dyDescent="0.25">
      <c r="A13554"/>
      <c r="AA13554"/>
    </row>
    <row r="13555" spans="1:27" x14ac:dyDescent="0.25">
      <c r="A13555"/>
      <c r="AA13555"/>
    </row>
    <row r="13556" spans="1:27" x14ac:dyDescent="0.25">
      <c r="A13556"/>
      <c r="AA13556"/>
    </row>
    <row r="13557" spans="1:27" x14ac:dyDescent="0.25">
      <c r="A13557"/>
      <c r="AA13557"/>
    </row>
    <row r="13558" spans="1:27" x14ac:dyDescent="0.25">
      <c r="A13558"/>
      <c r="AA13558"/>
    </row>
    <row r="13559" spans="1:27" x14ac:dyDescent="0.25">
      <c r="A13559"/>
      <c r="AA13559"/>
    </row>
    <row r="13560" spans="1:27" x14ac:dyDescent="0.25">
      <c r="A13560"/>
      <c r="AA13560"/>
    </row>
    <row r="13561" spans="1:27" x14ac:dyDescent="0.25">
      <c r="A13561"/>
      <c r="AA13561"/>
    </row>
    <row r="13562" spans="1:27" x14ac:dyDescent="0.25">
      <c r="A13562"/>
      <c r="AA13562"/>
    </row>
    <row r="13563" spans="1:27" x14ac:dyDescent="0.25">
      <c r="A13563"/>
      <c r="AA13563"/>
    </row>
    <row r="13564" spans="1:27" x14ac:dyDescent="0.25">
      <c r="A13564"/>
      <c r="AA13564"/>
    </row>
    <row r="13565" spans="1:27" x14ac:dyDescent="0.25">
      <c r="A13565"/>
      <c r="AA13565"/>
    </row>
    <row r="13566" spans="1:27" x14ac:dyDescent="0.25">
      <c r="A13566"/>
      <c r="AA13566"/>
    </row>
    <row r="13567" spans="1:27" x14ac:dyDescent="0.25">
      <c r="A13567"/>
      <c r="AA13567"/>
    </row>
    <row r="13568" spans="1:27" x14ac:dyDescent="0.25">
      <c r="A13568"/>
      <c r="AA13568"/>
    </row>
    <row r="13569" spans="1:27" x14ac:dyDescent="0.25">
      <c r="A13569"/>
      <c r="AA13569"/>
    </row>
    <row r="13570" spans="1:27" x14ac:dyDescent="0.25">
      <c r="A13570"/>
      <c r="AA13570"/>
    </row>
    <row r="13571" spans="1:27" x14ac:dyDescent="0.25">
      <c r="A13571"/>
      <c r="AA13571"/>
    </row>
    <row r="13572" spans="1:27" x14ac:dyDescent="0.25">
      <c r="A13572"/>
      <c r="AA13572"/>
    </row>
    <row r="13573" spans="1:27" x14ac:dyDescent="0.25">
      <c r="A13573"/>
      <c r="AA13573"/>
    </row>
    <row r="13574" spans="1:27" x14ac:dyDescent="0.25">
      <c r="A13574"/>
      <c r="AA13574"/>
    </row>
    <row r="13575" spans="1:27" x14ac:dyDescent="0.25">
      <c r="A13575"/>
      <c r="AA13575"/>
    </row>
    <row r="13576" spans="1:27" x14ac:dyDescent="0.25">
      <c r="A13576"/>
      <c r="AA13576"/>
    </row>
    <row r="13577" spans="1:27" x14ac:dyDescent="0.25">
      <c r="A13577"/>
      <c r="AA13577"/>
    </row>
    <row r="13578" spans="1:27" x14ac:dyDescent="0.25">
      <c r="A13578"/>
      <c r="AA13578"/>
    </row>
    <row r="13579" spans="1:27" x14ac:dyDescent="0.25">
      <c r="A13579"/>
      <c r="AA13579"/>
    </row>
    <row r="13580" spans="1:27" x14ac:dyDescent="0.25">
      <c r="A13580"/>
      <c r="AA13580"/>
    </row>
    <row r="13581" spans="1:27" x14ac:dyDescent="0.25">
      <c r="A13581"/>
      <c r="AA13581"/>
    </row>
    <row r="13582" spans="1:27" x14ac:dyDescent="0.25">
      <c r="A13582"/>
      <c r="AA13582"/>
    </row>
    <row r="13583" spans="1:27" x14ac:dyDescent="0.25">
      <c r="A13583"/>
      <c r="AA13583"/>
    </row>
    <row r="13584" spans="1:27" x14ac:dyDescent="0.25">
      <c r="A13584"/>
      <c r="AA13584"/>
    </row>
    <row r="13585" spans="1:27" x14ac:dyDescent="0.25">
      <c r="A13585"/>
      <c r="AA13585"/>
    </row>
    <row r="13586" spans="1:27" x14ac:dyDescent="0.25">
      <c r="A13586"/>
      <c r="AA13586"/>
    </row>
    <row r="13587" spans="1:27" x14ac:dyDescent="0.25">
      <c r="A13587"/>
      <c r="AA13587"/>
    </row>
    <row r="13588" spans="1:27" x14ac:dyDescent="0.25">
      <c r="A13588"/>
      <c r="AA13588"/>
    </row>
    <row r="13589" spans="1:27" x14ac:dyDescent="0.25">
      <c r="A13589"/>
      <c r="AA13589"/>
    </row>
    <row r="13590" spans="1:27" x14ac:dyDescent="0.25">
      <c r="A13590"/>
      <c r="AA13590"/>
    </row>
    <row r="13591" spans="1:27" x14ac:dyDescent="0.25">
      <c r="A13591"/>
      <c r="AA13591"/>
    </row>
    <row r="13592" spans="1:27" x14ac:dyDescent="0.25">
      <c r="A13592"/>
      <c r="AA13592"/>
    </row>
    <row r="13593" spans="1:27" x14ac:dyDescent="0.25">
      <c r="A13593"/>
      <c r="AA13593"/>
    </row>
    <row r="13594" spans="1:27" x14ac:dyDescent="0.25">
      <c r="A13594"/>
      <c r="AA13594"/>
    </row>
    <row r="13595" spans="1:27" x14ac:dyDescent="0.25">
      <c r="A13595"/>
      <c r="AA13595"/>
    </row>
    <row r="13596" spans="1:27" x14ac:dyDescent="0.25">
      <c r="A13596"/>
      <c r="AA13596"/>
    </row>
    <row r="13597" spans="1:27" x14ac:dyDescent="0.25">
      <c r="A13597"/>
      <c r="AA13597"/>
    </row>
    <row r="13598" spans="1:27" x14ac:dyDescent="0.25">
      <c r="A13598"/>
      <c r="AA13598"/>
    </row>
    <row r="13599" spans="1:27" x14ac:dyDescent="0.25">
      <c r="A13599"/>
      <c r="AA13599"/>
    </row>
    <row r="13600" spans="1:27" x14ac:dyDescent="0.25">
      <c r="A13600"/>
      <c r="AA13600"/>
    </row>
    <row r="13601" spans="1:27" x14ac:dyDescent="0.25">
      <c r="A13601"/>
      <c r="AA13601"/>
    </row>
    <row r="13602" spans="1:27" x14ac:dyDescent="0.25">
      <c r="A13602"/>
      <c r="AA13602"/>
    </row>
    <row r="13603" spans="1:27" x14ac:dyDescent="0.25">
      <c r="A13603"/>
      <c r="AA13603"/>
    </row>
    <row r="13604" spans="1:27" x14ac:dyDescent="0.25">
      <c r="A13604"/>
      <c r="AA13604"/>
    </row>
    <row r="13605" spans="1:27" x14ac:dyDescent="0.25">
      <c r="A13605"/>
      <c r="AA13605"/>
    </row>
    <row r="13606" spans="1:27" x14ac:dyDescent="0.25">
      <c r="A13606"/>
      <c r="AA13606"/>
    </row>
    <row r="13607" spans="1:27" x14ac:dyDescent="0.25">
      <c r="A13607"/>
      <c r="AA13607"/>
    </row>
    <row r="13608" spans="1:27" x14ac:dyDescent="0.25">
      <c r="A13608"/>
      <c r="AA13608"/>
    </row>
    <row r="13609" spans="1:27" x14ac:dyDescent="0.25">
      <c r="A13609"/>
      <c r="AA13609"/>
    </row>
    <row r="13610" spans="1:27" x14ac:dyDescent="0.25">
      <c r="A13610"/>
      <c r="AA13610"/>
    </row>
    <row r="13611" spans="1:27" x14ac:dyDescent="0.25">
      <c r="A13611"/>
      <c r="AA13611"/>
    </row>
    <row r="13612" spans="1:27" x14ac:dyDescent="0.25">
      <c r="A13612"/>
      <c r="AA13612"/>
    </row>
    <row r="13613" spans="1:27" x14ac:dyDescent="0.25">
      <c r="A13613"/>
      <c r="AA13613"/>
    </row>
    <row r="13614" spans="1:27" x14ac:dyDescent="0.25">
      <c r="A13614"/>
      <c r="AA13614"/>
    </row>
    <row r="13615" spans="1:27" x14ac:dyDescent="0.25">
      <c r="A13615"/>
      <c r="AA13615"/>
    </row>
    <row r="13616" spans="1:27" x14ac:dyDescent="0.25">
      <c r="A13616"/>
      <c r="AA13616"/>
    </row>
    <row r="13617" spans="1:27" x14ac:dyDescent="0.25">
      <c r="A13617"/>
      <c r="AA13617"/>
    </row>
    <row r="13618" spans="1:27" x14ac:dyDescent="0.25">
      <c r="A13618"/>
      <c r="AA13618"/>
    </row>
    <row r="13619" spans="1:27" x14ac:dyDescent="0.25">
      <c r="A13619"/>
      <c r="AA13619"/>
    </row>
    <row r="13620" spans="1:27" x14ac:dyDescent="0.25">
      <c r="A13620"/>
      <c r="AA13620"/>
    </row>
    <row r="13621" spans="1:27" x14ac:dyDescent="0.25">
      <c r="A13621"/>
      <c r="AA13621"/>
    </row>
    <row r="13622" spans="1:27" x14ac:dyDescent="0.25">
      <c r="A13622"/>
      <c r="AA13622"/>
    </row>
    <row r="13623" spans="1:27" x14ac:dyDescent="0.25">
      <c r="A13623"/>
      <c r="AA13623"/>
    </row>
    <row r="13624" spans="1:27" x14ac:dyDescent="0.25">
      <c r="A13624"/>
      <c r="AA13624"/>
    </row>
    <row r="13625" spans="1:27" x14ac:dyDescent="0.25">
      <c r="A13625"/>
      <c r="AA13625"/>
    </row>
    <row r="13626" spans="1:27" x14ac:dyDescent="0.25">
      <c r="A13626"/>
      <c r="AA13626"/>
    </row>
    <row r="13627" spans="1:27" x14ac:dyDescent="0.25">
      <c r="A13627"/>
      <c r="AA13627"/>
    </row>
    <row r="13628" spans="1:27" x14ac:dyDescent="0.25">
      <c r="A13628"/>
      <c r="AA13628"/>
    </row>
    <row r="13629" spans="1:27" x14ac:dyDescent="0.25">
      <c r="A13629"/>
      <c r="AA13629"/>
    </row>
    <row r="13630" spans="1:27" x14ac:dyDescent="0.25">
      <c r="A13630"/>
      <c r="AA13630"/>
    </row>
    <row r="13631" spans="1:27" x14ac:dyDescent="0.25">
      <c r="A13631"/>
      <c r="AA13631"/>
    </row>
    <row r="13632" spans="1:27" x14ac:dyDescent="0.25">
      <c r="A13632"/>
      <c r="AA13632"/>
    </row>
    <row r="13633" spans="1:27" x14ac:dyDescent="0.25">
      <c r="A13633"/>
      <c r="AA13633"/>
    </row>
    <row r="13634" spans="1:27" x14ac:dyDescent="0.25">
      <c r="A13634"/>
      <c r="AA13634"/>
    </row>
    <row r="13635" spans="1:27" x14ac:dyDescent="0.25">
      <c r="A13635"/>
      <c r="AA13635"/>
    </row>
    <row r="13636" spans="1:27" x14ac:dyDescent="0.25">
      <c r="A13636"/>
      <c r="AA13636"/>
    </row>
    <row r="13637" spans="1:27" x14ac:dyDescent="0.25">
      <c r="A13637"/>
      <c r="AA13637"/>
    </row>
    <row r="13638" spans="1:27" x14ac:dyDescent="0.25">
      <c r="A13638"/>
      <c r="AA13638"/>
    </row>
    <row r="13639" spans="1:27" x14ac:dyDescent="0.25">
      <c r="A13639"/>
      <c r="AA13639"/>
    </row>
    <row r="13640" spans="1:27" x14ac:dyDescent="0.25">
      <c r="A13640"/>
      <c r="AA13640"/>
    </row>
    <row r="13641" spans="1:27" x14ac:dyDescent="0.25">
      <c r="A13641"/>
      <c r="AA13641"/>
    </row>
    <row r="13642" spans="1:27" x14ac:dyDescent="0.25">
      <c r="A13642"/>
      <c r="AA13642"/>
    </row>
    <row r="13643" spans="1:27" x14ac:dyDescent="0.25">
      <c r="A13643"/>
      <c r="AA13643"/>
    </row>
    <row r="13644" spans="1:27" x14ac:dyDescent="0.25">
      <c r="A13644"/>
      <c r="AA13644"/>
    </row>
    <row r="13645" spans="1:27" x14ac:dyDescent="0.25">
      <c r="A13645"/>
      <c r="AA13645"/>
    </row>
    <row r="13646" spans="1:27" x14ac:dyDescent="0.25">
      <c r="A13646"/>
      <c r="AA13646"/>
    </row>
    <row r="13647" spans="1:27" x14ac:dyDescent="0.25">
      <c r="A13647"/>
      <c r="AA13647"/>
    </row>
    <row r="13648" spans="1:27" x14ac:dyDescent="0.25">
      <c r="A13648"/>
      <c r="AA13648"/>
    </row>
    <row r="13649" spans="1:27" x14ac:dyDescent="0.25">
      <c r="A13649"/>
      <c r="AA13649"/>
    </row>
    <row r="13650" spans="1:27" x14ac:dyDescent="0.25">
      <c r="A13650"/>
      <c r="AA13650"/>
    </row>
    <row r="13651" spans="1:27" x14ac:dyDescent="0.25">
      <c r="A13651"/>
      <c r="AA13651"/>
    </row>
    <row r="13652" spans="1:27" x14ac:dyDescent="0.25">
      <c r="A13652"/>
      <c r="AA13652"/>
    </row>
    <row r="13653" spans="1:27" x14ac:dyDescent="0.25">
      <c r="A13653"/>
      <c r="AA13653"/>
    </row>
    <row r="13654" spans="1:27" x14ac:dyDescent="0.25">
      <c r="A13654"/>
      <c r="AA13654"/>
    </row>
    <row r="13655" spans="1:27" x14ac:dyDescent="0.25">
      <c r="A13655"/>
      <c r="AA13655"/>
    </row>
    <row r="13656" spans="1:27" x14ac:dyDescent="0.25">
      <c r="A13656"/>
      <c r="AA13656"/>
    </row>
    <row r="13657" spans="1:27" x14ac:dyDescent="0.25">
      <c r="A13657"/>
      <c r="AA13657"/>
    </row>
    <row r="13658" spans="1:27" x14ac:dyDescent="0.25">
      <c r="A13658"/>
      <c r="AA13658"/>
    </row>
    <row r="13659" spans="1:27" x14ac:dyDescent="0.25">
      <c r="A13659"/>
      <c r="AA13659"/>
    </row>
    <row r="13660" spans="1:27" x14ac:dyDescent="0.25">
      <c r="A13660"/>
      <c r="AA13660"/>
    </row>
    <row r="13661" spans="1:27" x14ac:dyDescent="0.25">
      <c r="A13661"/>
      <c r="AA13661"/>
    </row>
    <row r="13662" spans="1:27" x14ac:dyDescent="0.25">
      <c r="A13662"/>
      <c r="AA13662"/>
    </row>
    <row r="13663" spans="1:27" x14ac:dyDescent="0.25">
      <c r="A13663"/>
      <c r="AA13663"/>
    </row>
    <row r="13664" spans="1:27" x14ac:dyDescent="0.25">
      <c r="A13664"/>
      <c r="AA13664"/>
    </row>
    <row r="13665" spans="1:27" x14ac:dyDescent="0.25">
      <c r="A13665"/>
      <c r="AA13665"/>
    </row>
    <row r="13666" spans="1:27" x14ac:dyDescent="0.25">
      <c r="A13666"/>
      <c r="AA13666"/>
    </row>
    <row r="13667" spans="1:27" x14ac:dyDescent="0.25">
      <c r="A13667"/>
      <c r="AA13667"/>
    </row>
    <row r="13668" spans="1:27" x14ac:dyDescent="0.25">
      <c r="A13668"/>
      <c r="AA13668"/>
    </row>
    <row r="13669" spans="1:27" x14ac:dyDescent="0.25">
      <c r="A13669"/>
      <c r="AA13669"/>
    </row>
    <row r="13670" spans="1:27" x14ac:dyDescent="0.25">
      <c r="A13670"/>
      <c r="AA13670"/>
    </row>
    <row r="13671" spans="1:27" x14ac:dyDescent="0.25">
      <c r="A13671"/>
      <c r="AA13671"/>
    </row>
    <row r="13672" spans="1:27" x14ac:dyDescent="0.25">
      <c r="A13672"/>
      <c r="AA13672"/>
    </row>
    <row r="13673" spans="1:27" x14ac:dyDescent="0.25">
      <c r="A13673"/>
      <c r="AA13673"/>
    </row>
    <row r="13674" spans="1:27" x14ac:dyDescent="0.25">
      <c r="A13674"/>
      <c r="AA13674"/>
    </row>
    <row r="13675" spans="1:27" x14ac:dyDescent="0.25">
      <c r="A13675"/>
      <c r="AA13675"/>
    </row>
    <row r="13676" spans="1:27" x14ac:dyDescent="0.25">
      <c r="A13676"/>
      <c r="AA13676"/>
    </row>
    <row r="13677" spans="1:27" x14ac:dyDescent="0.25">
      <c r="A13677"/>
      <c r="AA13677"/>
    </row>
    <row r="13678" spans="1:27" x14ac:dyDescent="0.25">
      <c r="A13678"/>
      <c r="AA13678"/>
    </row>
    <row r="13679" spans="1:27" x14ac:dyDescent="0.25">
      <c r="A13679"/>
      <c r="AA13679"/>
    </row>
    <row r="13680" spans="1:27" x14ac:dyDescent="0.25">
      <c r="A13680"/>
      <c r="AA13680"/>
    </row>
    <row r="13681" spans="1:27" x14ac:dyDescent="0.25">
      <c r="A13681"/>
      <c r="AA13681"/>
    </row>
    <row r="13682" spans="1:27" x14ac:dyDescent="0.25">
      <c r="A13682"/>
      <c r="AA13682"/>
    </row>
    <row r="13683" spans="1:27" x14ac:dyDescent="0.25">
      <c r="A13683"/>
      <c r="AA13683"/>
    </row>
    <row r="13684" spans="1:27" x14ac:dyDescent="0.25">
      <c r="A13684"/>
      <c r="AA13684"/>
    </row>
    <row r="13685" spans="1:27" x14ac:dyDescent="0.25">
      <c r="A13685"/>
      <c r="AA13685"/>
    </row>
    <row r="13686" spans="1:27" x14ac:dyDescent="0.25">
      <c r="A13686"/>
      <c r="AA13686"/>
    </row>
    <row r="13687" spans="1:27" x14ac:dyDescent="0.25">
      <c r="A13687"/>
      <c r="AA13687"/>
    </row>
    <row r="13688" spans="1:27" x14ac:dyDescent="0.25">
      <c r="A13688"/>
      <c r="AA13688"/>
    </row>
    <row r="13689" spans="1:27" x14ac:dyDescent="0.25">
      <c r="A13689"/>
      <c r="AA13689"/>
    </row>
    <row r="13690" spans="1:27" x14ac:dyDescent="0.25">
      <c r="A13690"/>
      <c r="AA13690"/>
    </row>
    <row r="13691" spans="1:27" x14ac:dyDescent="0.25">
      <c r="A13691"/>
      <c r="AA13691"/>
    </row>
    <row r="13692" spans="1:27" x14ac:dyDescent="0.25">
      <c r="A13692"/>
      <c r="AA13692"/>
    </row>
    <row r="13693" spans="1:27" x14ac:dyDescent="0.25">
      <c r="A13693"/>
      <c r="AA13693"/>
    </row>
    <row r="13694" spans="1:27" x14ac:dyDescent="0.25">
      <c r="A13694"/>
      <c r="AA13694"/>
    </row>
    <row r="13695" spans="1:27" x14ac:dyDescent="0.25">
      <c r="A13695"/>
      <c r="AA13695"/>
    </row>
    <row r="13696" spans="1:27" x14ac:dyDescent="0.25">
      <c r="A13696"/>
      <c r="AA13696"/>
    </row>
    <row r="13697" spans="1:27" x14ac:dyDescent="0.25">
      <c r="A13697"/>
      <c r="AA13697"/>
    </row>
    <row r="13698" spans="1:27" x14ac:dyDescent="0.25">
      <c r="A13698"/>
      <c r="AA13698"/>
    </row>
    <row r="13699" spans="1:27" x14ac:dyDescent="0.25">
      <c r="A13699"/>
      <c r="AA13699"/>
    </row>
    <row r="13700" spans="1:27" x14ac:dyDescent="0.25">
      <c r="A13700"/>
      <c r="AA13700"/>
    </row>
    <row r="13701" spans="1:27" x14ac:dyDescent="0.25">
      <c r="A13701"/>
      <c r="AA13701"/>
    </row>
    <row r="13702" spans="1:27" x14ac:dyDescent="0.25">
      <c r="A13702"/>
      <c r="AA13702"/>
    </row>
    <row r="13703" spans="1:27" x14ac:dyDescent="0.25">
      <c r="A13703"/>
      <c r="AA13703"/>
    </row>
    <row r="13704" spans="1:27" x14ac:dyDescent="0.25">
      <c r="A13704"/>
      <c r="AA13704"/>
    </row>
    <row r="13705" spans="1:27" x14ac:dyDescent="0.25">
      <c r="A13705"/>
      <c r="AA13705"/>
    </row>
    <row r="13706" spans="1:27" x14ac:dyDescent="0.25">
      <c r="A13706"/>
      <c r="AA13706"/>
    </row>
    <row r="13707" spans="1:27" x14ac:dyDescent="0.25">
      <c r="A13707"/>
      <c r="AA13707"/>
    </row>
    <row r="13708" spans="1:27" x14ac:dyDescent="0.25">
      <c r="A13708"/>
      <c r="AA13708"/>
    </row>
    <row r="13709" spans="1:27" x14ac:dyDescent="0.25">
      <c r="A13709"/>
      <c r="AA13709"/>
    </row>
    <row r="13710" spans="1:27" x14ac:dyDescent="0.25">
      <c r="A13710"/>
      <c r="AA13710"/>
    </row>
    <row r="13711" spans="1:27" x14ac:dyDescent="0.25">
      <c r="A13711"/>
      <c r="AA13711"/>
    </row>
    <row r="13712" spans="1:27" x14ac:dyDescent="0.25">
      <c r="A13712"/>
      <c r="AA13712"/>
    </row>
    <row r="13713" spans="1:27" x14ac:dyDescent="0.25">
      <c r="A13713"/>
      <c r="AA13713"/>
    </row>
    <row r="13714" spans="1:27" x14ac:dyDescent="0.25">
      <c r="A13714"/>
      <c r="AA13714"/>
    </row>
    <row r="13715" spans="1:27" x14ac:dyDescent="0.25">
      <c r="A13715"/>
      <c r="AA13715"/>
    </row>
    <row r="13716" spans="1:27" x14ac:dyDescent="0.25">
      <c r="A13716"/>
      <c r="AA13716"/>
    </row>
    <row r="13717" spans="1:27" x14ac:dyDescent="0.25">
      <c r="A13717"/>
      <c r="AA13717"/>
    </row>
    <row r="13718" spans="1:27" x14ac:dyDescent="0.25">
      <c r="A13718"/>
      <c r="AA13718"/>
    </row>
    <row r="13719" spans="1:27" x14ac:dyDescent="0.25">
      <c r="A13719"/>
      <c r="AA13719"/>
    </row>
    <row r="13720" spans="1:27" x14ac:dyDescent="0.25">
      <c r="A13720"/>
      <c r="AA13720"/>
    </row>
    <row r="13721" spans="1:27" x14ac:dyDescent="0.25">
      <c r="A13721"/>
      <c r="AA13721"/>
    </row>
    <row r="13722" spans="1:27" x14ac:dyDescent="0.25">
      <c r="A13722"/>
      <c r="AA13722"/>
    </row>
    <row r="13723" spans="1:27" x14ac:dyDescent="0.25">
      <c r="A13723"/>
      <c r="AA13723"/>
    </row>
    <row r="13724" spans="1:27" x14ac:dyDescent="0.25">
      <c r="A13724"/>
      <c r="AA13724"/>
    </row>
    <row r="13725" spans="1:27" x14ac:dyDescent="0.25">
      <c r="A13725"/>
      <c r="AA13725"/>
    </row>
    <row r="13726" spans="1:27" x14ac:dyDescent="0.25">
      <c r="A13726"/>
      <c r="AA13726"/>
    </row>
    <row r="13727" spans="1:27" x14ac:dyDescent="0.25">
      <c r="A13727"/>
      <c r="AA13727"/>
    </row>
    <row r="13728" spans="1:27" x14ac:dyDescent="0.25">
      <c r="A13728"/>
      <c r="AA13728"/>
    </row>
    <row r="13729" spans="1:27" x14ac:dyDescent="0.25">
      <c r="A13729"/>
      <c r="AA13729"/>
    </row>
    <row r="13730" spans="1:27" x14ac:dyDescent="0.25">
      <c r="A13730"/>
      <c r="AA13730"/>
    </row>
    <row r="13731" spans="1:27" x14ac:dyDescent="0.25">
      <c r="A13731"/>
      <c r="AA13731"/>
    </row>
    <row r="13732" spans="1:27" x14ac:dyDescent="0.25">
      <c r="A13732"/>
      <c r="AA13732"/>
    </row>
    <row r="13733" spans="1:27" x14ac:dyDescent="0.25">
      <c r="A13733"/>
      <c r="AA13733"/>
    </row>
    <row r="13734" spans="1:27" x14ac:dyDescent="0.25">
      <c r="A13734"/>
      <c r="AA13734"/>
    </row>
    <row r="13735" spans="1:27" x14ac:dyDescent="0.25">
      <c r="A13735"/>
      <c r="AA13735"/>
    </row>
    <row r="13736" spans="1:27" x14ac:dyDescent="0.25">
      <c r="A13736"/>
      <c r="AA13736"/>
    </row>
    <row r="13737" spans="1:27" x14ac:dyDescent="0.25">
      <c r="A13737"/>
      <c r="AA13737"/>
    </row>
    <row r="13738" spans="1:27" x14ac:dyDescent="0.25">
      <c r="A13738"/>
      <c r="AA13738"/>
    </row>
    <row r="13739" spans="1:27" x14ac:dyDescent="0.25">
      <c r="A13739"/>
      <c r="AA13739"/>
    </row>
    <row r="13740" spans="1:27" x14ac:dyDescent="0.25">
      <c r="A13740"/>
      <c r="AA13740"/>
    </row>
    <row r="13741" spans="1:27" x14ac:dyDescent="0.25">
      <c r="A13741"/>
      <c r="AA13741"/>
    </row>
    <row r="13742" spans="1:27" x14ac:dyDescent="0.25">
      <c r="A13742"/>
      <c r="AA13742"/>
    </row>
    <row r="13743" spans="1:27" x14ac:dyDescent="0.25">
      <c r="A13743"/>
      <c r="AA13743"/>
    </row>
    <row r="13744" spans="1:27" x14ac:dyDescent="0.25">
      <c r="A13744"/>
      <c r="AA13744"/>
    </row>
    <row r="13745" spans="1:27" x14ac:dyDescent="0.25">
      <c r="A13745"/>
      <c r="AA13745"/>
    </row>
    <row r="13746" spans="1:27" x14ac:dyDescent="0.25">
      <c r="A13746"/>
      <c r="AA13746"/>
    </row>
    <row r="13747" spans="1:27" x14ac:dyDescent="0.25">
      <c r="A13747"/>
      <c r="AA13747"/>
    </row>
    <row r="13748" spans="1:27" x14ac:dyDescent="0.25">
      <c r="A13748"/>
      <c r="AA13748"/>
    </row>
    <row r="13749" spans="1:27" x14ac:dyDescent="0.25">
      <c r="A13749"/>
      <c r="AA13749"/>
    </row>
    <row r="13750" spans="1:27" x14ac:dyDescent="0.25">
      <c r="A13750"/>
      <c r="AA13750"/>
    </row>
    <row r="13751" spans="1:27" x14ac:dyDescent="0.25">
      <c r="A13751"/>
      <c r="AA13751"/>
    </row>
    <row r="13752" spans="1:27" x14ac:dyDescent="0.25">
      <c r="A13752"/>
      <c r="AA13752"/>
    </row>
    <row r="13753" spans="1:27" x14ac:dyDescent="0.25">
      <c r="A13753"/>
      <c r="AA13753"/>
    </row>
    <row r="13754" spans="1:27" x14ac:dyDescent="0.25">
      <c r="A13754"/>
      <c r="AA13754"/>
    </row>
    <row r="13755" spans="1:27" x14ac:dyDescent="0.25">
      <c r="A13755"/>
      <c r="AA13755"/>
    </row>
    <row r="13756" spans="1:27" x14ac:dyDescent="0.25">
      <c r="A13756"/>
      <c r="AA13756"/>
    </row>
    <row r="13757" spans="1:27" x14ac:dyDescent="0.25">
      <c r="A13757"/>
      <c r="AA13757"/>
    </row>
    <row r="13758" spans="1:27" x14ac:dyDescent="0.25">
      <c r="A13758"/>
      <c r="AA13758"/>
    </row>
    <row r="13759" spans="1:27" x14ac:dyDescent="0.25">
      <c r="A13759"/>
      <c r="AA13759"/>
    </row>
    <row r="13760" spans="1:27" x14ac:dyDescent="0.25">
      <c r="A13760"/>
      <c r="AA13760"/>
    </row>
    <row r="13761" spans="1:27" x14ac:dyDescent="0.25">
      <c r="A13761"/>
      <c r="AA13761"/>
    </row>
    <row r="13762" spans="1:27" x14ac:dyDescent="0.25">
      <c r="A13762"/>
      <c r="AA13762"/>
    </row>
    <row r="13763" spans="1:27" x14ac:dyDescent="0.25">
      <c r="A13763"/>
      <c r="AA13763"/>
    </row>
    <row r="13764" spans="1:27" x14ac:dyDescent="0.25">
      <c r="A13764"/>
      <c r="AA13764"/>
    </row>
    <row r="13765" spans="1:27" x14ac:dyDescent="0.25">
      <c r="A13765"/>
      <c r="AA13765"/>
    </row>
    <row r="13766" spans="1:27" x14ac:dyDescent="0.25">
      <c r="A13766"/>
      <c r="AA13766"/>
    </row>
    <row r="13767" spans="1:27" x14ac:dyDescent="0.25">
      <c r="A13767"/>
      <c r="AA13767"/>
    </row>
    <row r="13768" spans="1:27" x14ac:dyDescent="0.25">
      <c r="A13768"/>
      <c r="AA13768"/>
    </row>
    <row r="13769" spans="1:27" x14ac:dyDescent="0.25">
      <c r="A13769"/>
      <c r="AA13769"/>
    </row>
    <row r="13770" spans="1:27" x14ac:dyDescent="0.25">
      <c r="A13770"/>
      <c r="AA13770"/>
    </row>
    <row r="13771" spans="1:27" x14ac:dyDescent="0.25">
      <c r="A13771"/>
      <c r="AA13771"/>
    </row>
    <row r="13772" spans="1:27" x14ac:dyDescent="0.25">
      <c r="A13772"/>
      <c r="AA13772"/>
    </row>
    <row r="13773" spans="1:27" x14ac:dyDescent="0.25">
      <c r="A13773"/>
      <c r="AA13773"/>
    </row>
    <row r="13774" spans="1:27" x14ac:dyDescent="0.25">
      <c r="A13774"/>
      <c r="AA13774"/>
    </row>
    <row r="13775" spans="1:27" x14ac:dyDescent="0.25">
      <c r="A13775"/>
      <c r="AA13775"/>
    </row>
    <row r="13776" spans="1:27" x14ac:dyDescent="0.25">
      <c r="A13776"/>
      <c r="AA13776"/>
    </row>
    <row r="13777" spans="1:27" x14ac:dyDescent="0.25">
      <c r="A13777"/>
      <c r="AA13777"/>
    </row>
    <row r="13778" spans="1:27" x14ac:dyDescent="0.25">
      <c r="A13778"/>
      <c r="AA13778"/>
    </row>
    <row r="13779" spans="1:27" x14ac:dyDescent="0.25">
      <c r="A13779"/>
      <c r="AA13779"/>
    </row>
    <row r="13780" spans="1:27" x14ac:dyDescent="0.25">
      <c r="A13780"/>
      <c r="AA13780"/>
    </row>
    <row r="13781" spans="1:27" x14ac:dyDescent="0.25">
      <c r="A13781"/>
      <c r="AA13781"/>
    </row>
    <row r="13782" spans="1:27" x14ac:dyDescent="0.25">
      <c r="A13782"/>
      <c r="AA13782"/>
    </row>
    <row r="13783" spans="1:27" x14ac:dyDescent="0.25">
      <c r="A13783"/>
      <c r="AA13783"/>
    </row>
    <row r="13784" spans="1:27" x14ac:dyDescent="0.25">
      <c r="A13784"/>
      <c r="AA13784"/>
    </row>
    <row r="13785" spans="1:27" x14ac:dyDescent="0.25">
      <c r="A13785"/>
      <c r="AA13785"/>
    </row>
    <row r="13786" spans="1:27" x14ac:dyDescent="0.25">
      <c r="A13786"/>
      <c r="AA13786"/>
    </row>
    <row r="13787" spans="1:27" x14ac:dyDescent="0.25">
      <c r="A13787"/>
      <c r="AA13787"/>
    </row>
    <row r="13788" spans="1:27" x14ac:dyDescent="0.25">
      <c r="A13788"/>
      <c r="AA13788"/>
    </row>
    <row r="13789" spans="1:27" x14ac:dyDescent="0.25">
      <c r="A13789"/>
      <c r="AA13789"/>
    </row>
    <row r="13790" spans="1:27" x14ac:dyDescent="0.25">
      <c r="A13790"/>
      <c r="AA13790"/>
    </row>
    <row r="13791" spans="1:27" x14ac:dyDescent="0.25">
      <c r="A13791"/>
      <c r="AA13791"/>
    </row>
    <row r="13792" spans="1:27" x14ac:dyDescent="0.25">
      <c r="A13792"/>
      <c r="AA13792"/>
    </row>
    <row r="13793" spans="1:27" x14ac:dyDescent="0.25">
      <c r="A13793"/>
      <c r="AA13793"/>
    </row>
    <row r="13794" spans="1:27" x14ac:dyDescent="0.25">
      <c r="A13794"/>
      <c r="AA13794"/>
    </row>
    <row r="13795" spans="1:27" x14ac:dyDescent="0.25">
      <c r="A13795"/>
      <c r="AA13795"/>
    </row>
    <row r="13796" spans="1:27" x14ac:dyDescent="0.25">
      <c r="A13796"/>
      <c r="AA13796"/>
    </row>
    <row r="13797" spans="1:27" x14ac:dyDescent="0.25">
      <c r="A13797"/>
      <c r="AA13797"/>
    </row>
    <row r="13798" spans="1:27" x14ac:dyDescent="0.25">
      <c r="A13798"/>
      <c r="AA13798"/>
    </row>
    <row r="13799" spans="1:27" x14ac:dyDescent="0.25">
      <c r="A13799"/>
      <c r="AA13799"/>
    </row>
    <row r="13800" spans="1:27" x14ac:dyDescent="0.25">
      <c r="A13800"/>
      <c r="AA13800"/>
    </row>
    <row r="13801" spans="1:27" x14ac:dyDescent="0.25">
      <c r="A13801"/>
      <c r="AA13801"/>
    </row>
    <row r="13802" spans="1:27" x14ac:dyDescent="0.25">
      <c r="A13802"/>
      <c r="AA13802"/>
    </row>
    <row r="13803" spans="1:27" x14ac:dyDescent="0.25">
      <c r="A13803"/>
      <c r="AA13803"/>
    </row>
    <row r="13804" spans="1:27" x14ac:dyDescent="0.25">
      <c r="A13804"/>
      <c r="AA13804"/>
    </row>
    <row r="13805" spans="1:27" x14ac:dyDescent="0.25">
      <c r="A13805"/>
      <c r="AA13805"/>
    </row>
    <row r="13806" spans="1:27" x14ac:dyDescent="0.25">
      <c r="A13806"/>
      <c r="AA13806"/>
    </row>
    <row r="13807" spans="1:27" x14ac:dyDescent="0.25">
      <c r="A13807"/>
      <c r="AA13807"/>
    </row>
    <row r="13808" spans="1:27" x14ac:dyDescent="0.25">
      <c r="A13808"/>
      <c r="AA13808"/>
    </row>
    <row r="13809" spans="1:27" x14ac:dyDescent="0.25">
      <c r="A13809"/>
      <c r="AA13809"/>
    </row>
    <row r="13810" spans="1:27" x14ac:dyDescent="0.25">
      <c r="A13810"/>
      <c r="AA13810"/>
    </row>
    <row r="13811" spans="1:27" x14ac:dyDescent="0.25">
      <c r="A13811"/>
      <c r="AA13811"/>
    </row>
    <row r="13812" spans="1:27" x14ac:dyDescent="0.25">
      <c r="A13812"/>
      <c r="AA13812"/>
    </row>
    <row r="13813" spans="1:27" x14ac:dyDescent="0.25">
      <c r="A13813"/>
      <c r="AA13813"/>
    </row>
    <row r="13814" spans="1:27" x14ac:dyDescent="0.25">
      <c r="A13814"/>
      <c r="AA13814"/>
    </row>
    <row r="13815" spans="1:27" x14ac:dyDescent="0.25">
      <c r="A13815"/>
      <c r="AA13815"/>
    </row>
    <row r="13816" spans="1:27" x14ac:dyDescent="0.25">
      <c r="A13816"/>
      <c r="AA13816"/>
    </row>
    <row r="13817" spans="1:27" x14ac:dyDescent="0.25">
      <c r="A13817"/>
      <c r="AA13817"/>
    </row>
    <row r="13818" spans="1:27" x14ac:dyDescent="0.25">
      <c r="A13818"/>
      <c r="AA13818"/>
    </row>
    <row r="13819" spans="1:27" x14ac:dyDescent="0.25">
      <c r="A13819"/>
      <c r="AA13819"/>
    </row>
    <row r="13820" spans="1:27" x14ac:dyDescent="0.25">
      <c r="A13820"/>
      <c r="AA13820"/>
    </row>
    <row r="13821" spans="1:27" x14ac:dyDescent="0.25">
      <c r="A13821"/>
      <c r="AA13821"/>
    </row>
    <row r="13822" spans="1:27" x14ac:dyDescent="0.25">
      <c r="A13822"/>
      <c r="AA13822"/>
    </row>
    <row r="13823" spans="1:27" x14ac:dyDescent="0.25">
      <c r="A13823"/>
      <c r="AA13823"/>
    </row>
    <row r="13824" spans="1:27" x14ac:dyDescent="0.25">
      <c r="A13824"/>
      <c r="AA13824"/>
    </row>
    <row r="13825" spans="1:27" x14ac:dyDescent="0.25">
      <c r="A13825"/>
      <c r="AA13825"/>
    </row>
    <row r="13826" spans="1:27" x14ac:dyDescent="0.25">
      <c r="A13826"/>
      <c r="AA13826"/>
    </row>
    <row r="13827" spans="1:27" x14ac:dyDescent="0.25">
      <c r="A13827"/>
      <c r="AA13827"/>
    </row>
    <row r="13828" spans="1:27" x14ac:dyDescent="0.25">
      <c r="A13828"/>
      <c r="AA13828"/>
    </row>
    <row r="13829" spans="1:27" x14ac:dyDescent="0.25">
      <c r="A13829"/>
      <c r="AA13829"/>
    </row>
    <row r="13830" spans="1:27" x14ac:dyDescent="0.25">
      <c r="A13830"/>
      <c r="AA13830"/>
    </row>
    <row r="13831" spans="1:27" x14ac:dyDescent="0.25">
      <c r="A13831"/>
      <c r="AA13831"/>
    </row>
    <row r="13832" spans="1:27" x14ac:dyDescent="0.25">
      <c r="A13832"/>
      <c r="AA13832"/>
    </row>
    <row r="13833" spans="1:27" x14ac:dyDescent="0.25">
      <c r="A13833"/>
      <c r="AA13833"/>
    </row>
    <row r="13834" spans="1:27" x14ac:dyDescent="0.25">
      <c r="A13834"/>
      <c r="AA13834"/>
    </row>
    <row r="13835" spans="1:27" x14ac:dyDescent="0.25">
      <c r="A13835"/>
      <c r="AA13835"/>
    </row>
    <row r="13836" spans="1:27" x14ac:dyDescent="0.25">
      <c r="A13836"/>
      <c r="AA13836"/>
    </row>
    <row r="13837" spans="1:27" x14ac:dyDescent="0.25">
      <c r="A13837"/>
      <c r="AA13837"/>
    </row>
    <row r="13838" spans="1:27" x14ac:dyDescent="0.25">
      <c r="A13838"/>
      <c r="AA13838"/>
    </row>
    <row r="13839" spans="1:27" x14ac:dyDescent="0.25">
      <c r="A13839"/>
      <c r="AA13839"/>
    </row>
    <row r="13840" spans="1:27" x14ac:dyDescent="0.25">
      <c r="A13840"/>
      <c r="AA13840"/>
    </row>
    <row r="13841" spans="1:27" x14ac:dyDescent="0.25">
      <c r="A13841"/>
      <c r="AA13841"/>
    </row>
    <row r="13842" spans="1:27" x14ac:dyDescent="0.25">
      <c r="A13842"/>
      <c r="AA13842"/>
    </row>
    <row r="13843" spans="1:27" x14ac:dyDescent="0.25">
      <c r="A13843"/>
      <c r="AA13843"/>
    </row>
    <row r="13844" spans="1:27" x14ac:dyDescent="0.25">
      <c r="A13844"/>
      <c r="AA13844"/>
    </row>
    <row r="13845" spans="1:27" x14ac:dyDescent="0.25">
      <c r="A13845"/>
      <c r="AA13845"/>
    </row>
    <row r="13846" spans="1:27" x14ac:dyDescent="0.25">
      <c r="A13846"/>
      <c r="AA13846"/>
    </row>
    <row r="13847" spans="1:27" x14ac:dyDescent="0.25">
      <c r="A13847"/>
      <c r="AA13847"/>
    </row>
    <row r="13848" spans="1:27" x14ac:dyDescent="0.25">
      <c r="A13848"/>
      <c r="AA13848"/>
    </row>
    <row r="13849" spans="1:27" x14ac:dyDescent="0.25">
      <c r="A13849"/>
      <c r="AA13849"/>
    </row>
    <row r="13850" spans="1:27" x14ac:dyDescent="0.25">
      <c r="A13850"/>
      <c r="AA13850"/>
    </row>
    <row r="13851" spans="1:27" x14ac:dyDescent="0.25">
      <c r="A13851"/>
      <c r="AA13851"/>
    </row>
    <row r="13852" spans="1:27" x14ac:dyDescent="0.25">
      <c r="A13852"/>
      <c r="AA13852"/>
    </row>
    <row r="13853" spans="1:27" x14ac:dyDescent="0.25">
      <c r="A13853"/>
      <c r="AA13853"/>
    </row>
    <row r="13854" spans="1:27" x14ac:dyDescent="0.25">
      <c r="A13854"/>
      <c r="AA13854"/>
    </row>
    <row r="13855" spans="1:27" x14ac:dyDescent="0.25">
      <c r="A13855"/>
      <c r="AA13855"/>
    </row>
    <row r="13856" spans="1:27" x14ac:dyDescent="0.25">
      <c r="A13856"/>
      <c r="AA13856"/>
    </row>
    <row r="13857" spans="1:27" x14ac:dyDescent="0.25">
      <c r="A13857"/>
      <c r="AA13857"/>
    </row>
    <row r="13858" spans="1:27" x14ac:dyDescent="0.25">
      <c r="A13858"/>
      <c r="AA13858"/>
    </row>
    <row r="13859" spans="1:27" x14ac:dyDescent="0.25">
      <c r="A13859"/>
      <c r="AA13859"/>
    </row>
    <row r="13860" spans="1:27" x14ac:dyDescent="0.25">
      <c r="A13860"/>
      <c r="AA13860"/>
    </row>
    <row r="13861" spans="1:27" x14ac:dyDescent="0.25">
      <c r="A13861"/>
      <c r="AA13861"/>
    </row>
    <row r="13862" spans="1:27" x14ac:dyDescent="0.25">
      <c r="A13862"/>
      <c r="AA13862"/>
    </row>
    <row r="13863" spans="1:27" x14ac:dyDescent="0.25">
      <c r="A13863"/>
      <c r="AA13863"/>
    </row>
    <row r="13864" spans="1:27" x14ac:dyDescent="0.25">
      <c r="A13864"/>
      <c r="AA13864"/>
    </row>
    <row r="13865" spans="1:27" x14ac:dyDescent="0.25">
      <c r="A13865"/>
      <c r="AA13865"/>
    </row>
    <row r="13866" spans="1:27" x14ac:dyDescent="0.25">
      <c r="A13866"/>
      <c r="AA13866"/>
    </row>
    <row r="13867" spans="1:27" x14ac:dyDescent="0.25">
      <c r="A13867"/>
      <c r="AA13867"/>
    </row>
    <row r="13868" spans="1:27" x14ac:dyDescent="0.25">
      <c r="A13868"/>
      <c r="AA13868"/>
    </row>
    <row r="13869" spans="1:27" x14ac:dyDescent="0.25">
      <c r="A13869"/>
      <c r="AA13869"/>
    </row>
    <row r="13870" spans="1:27" x14ac:dyDescent="0.25">
      <c r="A13870"/>
      <c r="AA13870"/>
    </row>
    <row r="13871" spans="1:27" x14ac:dyDescent="0.25">
      <c r="A13871"/>
      <c r="AA13871"/>
    </row>
    <row r="13872" spans="1:27" x14ac:dyDescent="0.25">
      <c r="A13872"/>
      <c r="AA13872"/>
    </row>
    <row r="13873" spans="1:27" x14ac:dyDescent="0.25">
      <c r="A13873"/>
      <c r="AA13873"/>
    </row>
    <row r="13874" spans="1:27" x14ac:dyDescent="0.25">
      <c r="A13874"/>
      <c r="AA13874"/>
    </row>
    <row r="13875" spans="1:27" x14ac:dyDescent="0.25">
      <c r="A13875"/>
      <c r="AA13875"/>
    </row>
    <row r="13876" spans="1:27" x14ac:dyDescent="0.25">
      <c r="A13876"/>
      <c r="AA13876"/>
    </row>
    <row r="13877" spans="1:27" x14ac:dyDescent="0.25">
      <c r="A13877"/>
      <c r="AA13877"/>
    </row>
    <row r="13878" spans="1:27" x14ac:dyDescent="0.25">
      <c r="A13878"/>
      <c r="AA13878"/>
    </row>
    <row r="13879" spans="1:27" x14ac:dyDescent="0.25">
      <c r="A13879"/>
      <c r="AA13879"/>
    </row>
    <row r="13880" spans="1:27" x14ac:dyDescent="0.25">
      <c r="A13880"/>
      <c r="AA13880"/>
    </row>
    <row r="13881" spans="1:27" x14ac:dyDescent="0.25">
      <c r="A13881"/>
      <c r="AA13881"/>
    </row>
    <row r="13882" spans="1:27" x14ac:dyDescent="0.25">
      <c r="A13882"/>
      <c r="AA13882"/>
    </row>
    <row r="13883" spans="1:27" x14ac:dyDescent="0.25">
      <c r="A13883"/>
      <c r="AA13883"/>
    </row>
    <row r="13884" spans="1:27" x14ac:dyDescent="0.25">
      <c r="A13884"/>
      <c r="AA13884"/>
    </row>
    <row r="13885" spans="1:27" x14ac:dyDescent="0.25">
      <c r="A13885"/>
      <c r="AA13885"/>
    </row>
    <row r="13886" spans="1:27" x14ac:dyDescent="0.25">
      <c r="A13886"/>
      <c r="AA13886"/>
    </row>
    <row r="13887" spans="1:27" x14ac:dyDescent="0.25">
      <c r="A13887"/>
      <c r="AA13887"/>
    </row>
    <row r="13888" spans="1:27" x14ac:dyDescent="0.25">
      <c r="A13888"/>
      <c r="AA13888"/>
    </row>
    <row r="13889" spans="1:27" x14ac:dyDescent="0.25">
      <c r="A13889"/>
      <c r="AA13889"/>
    </row>
    <row r="13890" spans="1:27" x14ac:dyDescent="0.25">
      <c r="A13890"/>
      <c r="AA13890"/>
    </row>
    <row r="13891" spans="1:27" x14ac:dyDescent="0.25">
      <c r="A13891"/>
      <c r="AA13891"/>
    </row>
    <row r="13892" spans="1:27" x14ac:dyDescent="0.25">
      <c r="A13892"/>
      <c r="AA13892"/>
    </row>
    <row r="13893" spans="1:27" x14ac:dyDescent="0.25">
      <c r="A13893"/>
      <c r="AA13893"/>
    </row>
    <row r="13894" spans="1:27" x14ac:dyDescent="0.25">
      <c r="A13894"/>
      <c r="AA13894"/>
    </row>
    <row r="13895" spans="1:27" x14ac:dyDescent="0.25">
      <c r="A13895"/>
      <c r="AA13895"/>
    </row>
    <row r="13896" spans="1:27" x14ac:dyDescent="0.25">
      <c r="A13896"/>
      <c r="AA13896"/>
    </row>
    <row r="13897" spans="1:27" x14ac:dyDescent="0.25">
      <c r="A13897"/>
      <c r="AA13897"/>
    </row>
    <row r="13898" spans="1:27" x14ac:dyDescent="0.25">
      <c r="A13898"/>
      <c r="AA13898"/>
    </row>
    <row r="13899" spans="1:27" x14ac:dyDescent="0.25">
      <c r="A13899"/>
      <c r="AA13899"/>
    </row>
    <row r="13900" spans="1:27" x14ac:dyDescent="0.25">
      <c r="A13900"/>
      <c r="AA13900"/>
    </row>
    <row r="13901" spans="1:27" x14ac:dyDescent="0.25">
      <c r="A13901"/>
      <c r="AA13901"/>
    </row>
    <row r="13902" spans="1:27" x14ac:dyDescent="0.25">
      <c r="A13902"/>
      <c r="AA13902"/>
    </row>
    <row r="13903" spans="1:27" x14ac:dyDescent="0.25">
      <c r="A13903"/>
      <c r="AA13903"/>
    </row>
    <row r="13904" spans="1:27" x14ac:dyDescent="0.25">
      <c r="A13904"/>
      <c r="AA13904"/>
    </row>
    <row r="13905" spans="1:27" x14ac:dyDescent="0.25">
      <c r="A13905"/>
      <c r="AA13905"/>
    </row>
    <row r="13906" spans="1:27" x14ac:dyDescent="0.25">
      <c r="A13906"/>
      <c r="AA13906"/>
    </row>
    <row r="13907" spans="1:27" x14ac:dyDescent="0.25">
      <c r="A13907"/>
      <c r="AA13907"/>
    </row>
    <row r="13908" spans="1:27" x14ac:dyDescent="0.25">
      <c r="A13908"/>
      <c r="AA13908"/>
    </row>
    <row r="13909" spans="1:27" x14ac:dyDescent="0.25">
      <c r="A13909"/>
      <c r="AA13909"/>
    </row>
    <row r="13910" spans="1:27" x14ac:dyDescent="0.25">
      <c r="A13910"/>
      <c r="AA13910"/>
    </row>
    <row r="13911" spans="1:27" x14ac:dyDescent="0.25">
      <c r="A13911"/>
      <c r="AA13911"/>
    </row>
    <row r="13912" spans="1:27" x14ac:dyDescent="0.25">
      <c r="A13912"/>
      <c r="AA13912"/>
    </row>
    <row r="13913" spans="1:27" x14ac:dyDescent="0.25">
      <c r="A13913"/>
      <c r="AA13913"/>
    </row>
    <row r="13914" spans="1:27" x14ac:dyDescent="0.25">
      <c r="A13914"/>
      <c r="AA13914"/>
    </row>
    <row r="13915" spans="1:27" x14ac:dyDescent="0.25">
      <c r="A13915"/>
      <c r="AA13915"/>
    </row>
    <row r="13916" spans="1:27" x14ac:dyDescent="0.25">
      <c r="A13916"/>
      <c r="AA13916"/>
    </row>
    <row r="13917" spans="1:27" x14ac:dyDescent="0.25">
      <c r="A13917"/>
      <c r="AA13917"/>
    </row>
    <row r="13918" spans="1:27" x14ac:dyDescent="0.25">
      <c r="A13918"/>
      <c r="AA13918"/>
    </row>
    <row r="13919" spans="1:27" x14ac:dyDescent="0.25">
      <c r="A13919"/>
      <c r="AA13919"/>
    </row>
    <row r="13920" spans="1:27" x14ac:dyDescent="0.25">
      <c r="A13920"/>
      <c r="AA13920"/>
    </row>
    <row r="13921" spans="1:27" x14ac:dyDescent="0.25">
      <c r="A13921"/>
      <c r="AA13921"/>
    </row>
    <row r="13922" spans="1:27" x14ac:dyDescent="0.25">
      <c r="A13922"/>
      <c r="AA13922"/>
    </row>
    <row r="13923" spans="1:27" x14ac:dyDescent="0.25">
      <c r="A13923"/>
      <c r="AA13923"/>
    </row>
    <row r="13924" spans="1:27" x14ac:dyDescent="0.25">
      <c r="A13924"/>
      <c r="AA13924"/>
    </row>
    <row r="13925" spans="1:27" x14ac:dyDescent="0.25">
      <c r="A13925"/>
      <c r="AA13925"/>
    </row>
    <row r="13926" spans="1:27" x14ac:dyDescent="0.25">
      <c r="A13926"/>
      <c r="AA13926"/>
    </row>
    <row r="13927" spans="1:27" x14ac:dyDescent="0.25">
      <c r="A13927"/>
      <c r="AA13927"/>
    </row>
    <row r="13928" spans="1:27" x14ac:dyDescent="0.25">
      <c r="A13928"/>
      <c r="AA13928"/>
    </row>
    <row r="13929" spans="1:27" x14ac:dyDescent="0.25">
      <c r="A13929"/>
      <c r="AA13929"/>
    </row>
    <row r="13930" spans="1:27" x14ac:dyDescent="0.25">
      <c r="A13930"/>
      <c r="AA13930"/>
    </row>
    <row r="13931" spans="1:27" x14ac:dyDescent="0.25">
      <c r="A13931"/>
      <c r="AA13931"/>
    </row>
    <row r="13932" spans="1:27" x14ac:dyDescent="0.25">
      <c r="A13932"/>
      <c r="AA13932"/>
    </row>
    <row r="13933" spans="1:27" x14ac:dyDescent="0.25">
      <c r="A13933"/>
      <c r="AA13933"/>
    </row>
    <row r="13934" spans="1:27" x14ac:dyDescent="0.25">
      <c r="A13934"/>
      <c r="AA13934"/>
    </row>
    <row r="13935" spans="1:27" x14ac:dyDescent="0.25">
      <c r="A13935"/>
      <c r="AA13935"/>
    </row>
    <row r="13936" spans="1:27" x14ac:dyDescent="0.25">
      <c r="A13936"/>
      <c r="AA13936"/>
    </row>
    <row r="13937" spans="1:27" x14ac:dyDescent="0.25">
      <c r="A13937"/>
      <c r="AA13937"/>
    </row>
    <row r="13938" spans="1:27" x14ac:dyDescent="0.25">
      <c r="A13938"/>
      <c r="AA13938"/>
    </row>
    <row r="13939" spans="1:27" x14ac:dyDescent="0.25">
      <c r="A13939"/>
      <c r="AA13939"/>
    </row>
    <row r="13940" spans="1:27" x14ac:dyDescent="0.25">
      <c r="A13940"/>
      <c r="AA13940"/>
    </row>
    <row r="13941" spans="1:27" x14ac:dyDescent="0.25">
      <c r="A13941"/>
      <c r="AA13941"/>
    </row>
    <row r="13942" spans="1:27" x14ac:dyDescent="0.25">
      <c r="A13942"/>
      <c r="AA13942"/>
    </row>
    <row r="13943" spans="1:27" x14ac:dyDescent="0.25">
      <c r="A13943"/>
      <c r="AA13943"/>
    </row>
    <row r="13944" spans="1:27" x14ac:dyDescent="0.25">
      <c r="A13944"/>
      <c r="AA13944"/>
    </row>
    <row r="13945" spans="1:27" x14ac:dyDescent="0.25">
      <c r="A13945"/>
      <c r="AA13945"/>
    </row>
    <row r="13946" spans="1:27" x14ac:dyDescent="0.25">
      <c r="A13946"/>
      <c r="AA13946"/>
    </row>
    <row r="13947" spans="1:27" x14ac:dyDescent="0.25">
      <c r="A13947"/>
      <c r="AA13947"/>
    </row>
    <row r="13948" spans="1:27" x14ac:dyDescent="0.25">
      <c r="A13948"/>
      <c r="AA13948"/>
    </row>
    <row r="13949" spans="1:27" x14ac:dyDescent="0.25">
      <c r="A13949"/>
      <c r="AA13949"/>
    </row>
    <row r="13950" spans="1:27" x14ac:dyDescent="0.25">
      <c r="A13950"/>
      <c r="AA13950"/>
    </row>
    <row r="13951" spans="1:27" x14ac:dyDescent="0.25">
      <c r="A13951"/>
      <c r="AA13951"/>
    </row>
    <row r="13952" spans="1:27" x14ac:dyDescent="0.25">
      <c r="A13952"/>
      <c r="AA13952"/>
    </row>
    <row r="13953" spans="1:27" x14ac:dyDescent="0.25">
      <c r="A13953"/>
      <c r="AA13953"/>
    </row>
    <row r="13954" spans="1:27" x14ac:dyDescent="0.25">
      <c r="A13954"/>
      <c r="AA13954"/>
    </row>
    <row r="13955" spans="1:27" x14ac:dyDescent="0.25">
      <c r="A13955"/>
      <c r="AA13955"/>
    </row>
    <row r="13956" spans="1:27" x14ac:dyDescent="0.25">
      <c r="A13956"/>
      <c r="AA13956"/>
    </row>
    <row r="13957" spans="1:27" x14ac:dyDescent="0.25">
      <c r="A13957"/>
      <c r="AA13957"/>
    </row>
    <row r="13958" spans="1:27" x14ac:dyDescent="0.25">
      <c r="A13958"/>
      <c r="AA13958"/>
    </row>
    <row r="13959" spans="1:27" x14ac:dyDescent="0.25">
      <c r="A13959"/>
      <c r="AA13959"/>
    </row>
    <row r="13960" spans="1:27" x14ac:dyDescent="0.25">
      <c r="A13960"/>
      <c r="AA13960"/>
    </row>
    <row r="13961" spans="1:27" x14ac:dyDescent="0.25">
      <c r="A13961"/>
      <c r="AA13961"/>
    </row>
    <row r="13962" spans="1:27" x14ac:dyDescent="0.25">
      <c r="A13962"/>
      <c r="AA13962"/>
    </row>
    <row r="13963" spans="1:27" x14ac:dyDescent="0.25">
      <c r="A13963"/>
      <c r="AA13963"/>
    </row>
    <row r="13964" spans="1:27" x14ac:dyDescent="0.25">
      <c r="A13964"/>
      <c r="AA13964"/>
    </row>
    <row r="13965" spans="1:27" x14ac:dyDescent="0.25">
      <c r="A13965"/>
      <c r="AA13965"/>
    </row>
    <row r="13966" spans="1:27" x14ac:dyDescent="0.25">
      <c r="A13966"/>
      <c r="AA13966"/>
    </row>
    <row r="13967" spans="1:27" x14ac:dyDescent="0.25">
      <c r="A13967"/>
      <c r="AA13967"/>
    </row>
    <row r="13968" spans="1:27" x14ac:dyDescent="0.25">
      <c r="A13968"/>
      <c r="AA13968"/>
    </row>
    <row r="13969" spans="1:27" x14ac:dyDescent="0.25">
      <c r="A13969"/>
      <c r="AA13969"/>
    </row>
    <row r="13970" spans="1:27" x14ac:dyDescent="0.25">
      <c r="A13970"/>
      <c r="AA13970"/>
    </row>
    <row r="13971" spans="1:27" x14ac:dyDescent="0.25">
      <c r="A13971"/>
      <c r="AA13971"/>
    </row>
    <row r="13972" spans="1:27" x14ac:dyDescent="0.25">
      <c r="A13972"/>
      <c r="AA13972"/>
    </row>
    <row r="13973" spans="1:27" x14ac:dyDescent="0.25">
      <c r="A13973"/>
      <c r="AA13973"/>
    </row>
    <row r="13974" spans="1:27" x14ac:dyDescent="0.25">
      <c r="A13974"/>
      <c r="AA13974"/>
    </row>
    <row r="13975" spans="1:27" x14ac:dyDescent="0.25">
      <c r="A13975"/>
      <c r="AA13975"/>
    </row>
    <row r="13976" spans="1:27" x14ac:dyDescent="0.25">
      <c r="A13976"/>
      <c r="AA13976"/>
    </row>
    <row r="13977" spans="1:27" x14ac:dyDescent="0.25">
      <c r="A13977"/>
      <c r="AA13977"/>
    </row>
    <row r="13978" spans="1:27" x14ac:dyDescent="0.25">
      <c r="A13978"/>
      <c r="AA13978"/>
    </row>
    <row r="13979" spans="1:27" x14ac:dyDescent="0.25">
      <c r="A13979"/>
      <c r="AA13979"/>
    </row>
    <row r="13980" spans="1:27" x14ac:dyDescent="0.25">
      <c r="A13980"/>
      <c r="AA13980"/>
    </row>
    <row r="13981" spans="1:27" x14ac:dyDescent="0.25">
      <c r="A13981"/>
      <c r="AA13981"/>
    </row>
    <row r="13982" spans="1:27" x14ac:dyDescent="0.25">
      <c r="A13982"/>
      <c r="AA13982"/>
    </row>
    <row r="13983" spans="1:27" x14ac:dyDescent="0.25">
      <c r="A13983"/>
      <c r="AA13983"/>
    </row>
    <row r="13984" spans="1:27" x14ac:dyDescent="0.25">
      <c r="A13984"/>
      <c r="AA13984"/>
    </row>
    <row r="13985" spans="1:27" x14ac:dyDescent="0.25">
      <c r="A13985"/>
      <c r="AA13985"/>
    </row>
    <row r="13986" spans="1:27" x14ac:dyDescent="0.25">
      <c r="A13986"/>
      <c r="AA13986"/>
    </row>
    <row r="13987" spans="1:27" x14ac:dyDescent="0.25">
      <c r="A13987"/>
      <c r="AA13987"/>
    </row>
    <row r="13988" spans="1:27" x14ac:dyDescent="0.25">
      <c r="A13988"/>
      <c r="AA13988"/>
    </row>
    <row r="13989" spans="1:27" x14ac:dyDescent="0.25">
      <c r="A13989"/>
      <c r="AA13989"/>
    </row>
    <row r="13990" spans="1:27" x14ac:dyDescent="0.25">
      <c r="A13990"/>
      <c r="AA13990"/>
    </row>
    <row r="13991" spans="1:27" x14ac:dyDescent="0.25">
      <c r="A13991"/>
      <c r="AA13991"/>
    </row>
    <row r="13992" spans="1:27" x14ac:dyDescent="0.25">
      <c r="A13992"/>
      <c r="AA13992"/>
    </row>
    <row r="13993" spans="1:27" x14ac:dyDescent="0.25">
      <c r="A13993"/>
      <c r="AA13993"/>
    </row>
    <row r="13994" spans="1:27" x14ac:dyDescent="0.25">
      <c r="A13994"/>
      <c r="AA13994"/>
    </row>
    <row r="13995" spans="1:27" x14ac:dyDescent="0.25">
      <c r="A13995"/>
      <c r="AA13995"/>
    </row>
    <row r="13996" spans="1:27" x14ac:dyDescent="0.25">
      <c r="A13996"/>
      <c r="AA13996"/>
    </row>
    <row r="13997" spans="1:27" x14ac:dyDescent="0.25">
      <c r="A13997"/>
      <c r="AA13997"/>
    </row>
    <row r="13998" spans="1:27" x14ac:dyDescent="0.25">
      <c r="A13998"/>
      <c r="AA13998"/>
    </row>
    <row r="13999" spans="1:27" x14ac:dyDescent="0.25">
      <c r="A13999"/>
      <c r="AA13999"/>
    </row>
    <row r="14000" spans="1:27" x14ac:dyDescent="0.25">
      <c r="A14000"/>
      <c r="AA14000"/>
    </row>
    <row r="14001" spans="1:27" x14ac:dyDescent="0.25">
      <c r="A14001"/>
      <c r="AA14001"/>
    </row>
    <row r="14002" spans="1:27" x14ac:dyDescent="0.25">
      <c r="A14002"/>
      <c r="AA14002"/>
    </row>
    <row r="14003" spans="1:27" x14ac:dyDescent="0.25">
      <c r="A14003"/>
      <c r="AA14003"/>
    </row>
    <row r="14004" spans="1:27" x14ac:dyDescent="0.25">
      <c r="A14004"/>
      <c r="AA14004"/>
    </row>
    <row r="14005" spans="1:27" x14ac:dyDescent="0.25">
      <c r="A14005"/>
      <c r="AA14005"/>
    </row>
    <row r="14006" spans="1:27" x14ac:dyDescent="0.25">
      <c r="A14006"/>
      <c r="AA14006"/>
    </row>
    <row r="14007" spans="1:27" x14ac:dyDescent="0.25">
      <c r="A14007"/>
      <c r="AA14007"/>
    </row>
    <row r="14008" spans="1:27" x14ac:dyDescent="0.25">
      <c r="A14008"/>
      <c r="AA14008"/>
    </row>
    <row r="14009" spans="1:27" x14ac:dyDescent="0.25">
      <c r="A14009"/>
      <c r="AA14009"/>
    </row>
    <row r="14010" spans="1:27" x14ac:dyDescent="0.25">
      <c r="A14010"/>
      <c r="AA14010"/>
    </row>
    <row r="14011" spans="1:27" x14ac:dyDescent="0.25">
      <c r="A14011"/>
      <c r="AA14011"/>
    </row>
    <row r="14012" spans="1:27" x14ac:dyDescent="0.25">
      <c r="A14012"/>
      <c r="AA14012"/>
    </row>
    <row r="14013" spans="1:27" x14ac:dyDescent="0.25">
      <c r="A14013"/>
      <c r="AA14013"/>
    </row>
    <row r="14014" spans="1:27" x14ac:dyDescent="0.25">
      <c r="A14014"/>
      <c r="AA14014"/>
    </row>
    <row r="14015" spans="1:27" x14ac:dyDescent="0.25">
      <c r="A14015"/>
      <c r="AA14015"/>
    </row>
    <row r="14016" spans="1:27" x14ac:dyDescent="0.25">
      <c r="A14016"/>
      <c r="AA14016"/>
    </row>
    <row r="14017" spans="1:27" x14ac:dyDescent="0.25">
      <c r="A14017"/>
      <c r="AA14017"/>
    </row>
    <row r="14018" spans="1:27" x14ac:dyDescent="0.25">
      <c r="A14018"/>
      <c r="AA14018"/>
    </row>
    <row r="14019" spans="1:27" x14ac:dyDescent="0.25">
      <c r="A14019"/>
      <c r="AA14019"/>
    </row>
    <row r="14020" spans="1:27" x14ac:dyDescent="0.25">
      <c r="A14020"/>
      <c r="AA14020"/>
    </row>
    <row r="14021" spans="1:27" x14ac:dyDescent="0.25">
      <c r="A14021"/>
      <c r="AA14021"/>
    </row>
    <row r="14022" spans="1:27" x14ac:dyDescent="0.25">
      <c r="A14022"/>
      <c r="AA14022"/>
    </row>
    <row r="14023" spans="1:27" x14ac:dyDescent="0.25">
      <c r="A14023"/>
      <c r="AA14023"/>
    </row>
    <row r="14024" spans="1:27" x14ac:dyDescent="0.25">
      <c r="A14024"/>
      <c r="AA14024"/>
    </row>
    <row r="14025" spans="1:27" x14ac:dyDescent="0.25">
      <c r="A14025"/>
      <c r="AA14025"/>
    </row>
    <row r="14026" spans="1:27" x14ac:dyDescent="0.25">
      <c r="A14026"/>
      <c r="AA14026"/>
    </row>
    <row r="14027" spans="1:27" x14ac:dyDescent="0.25">
      <c r="A14027"/>
      <c r="AA14027"/>
    </row>
    <row r="14028" spans="1:27" x14ac:dyDescent="0.25">
      <c r="A14028"/>
      <c r="AA14028"/>
    </row>
    <row r="14029" spans="1:27" x14ac:dyDescent="0.25">
      <c r="A14029"/>
      <c r="AA14029"/>
    </row>
    <row r="14030" spans="1:27" x14ac:dyDescent="0.25">
      <c r="A14030"/>
      <c r="AA14030"/>
    </row>
    <row r="14031" spans="1:27" x14ac:dyDescent="0.25">
      <c r="A14031"/>
      <c r="AA14031"/>
    </row>
    <row r="14032" spans="1:27" x14ac:dyDescent="0.25">
      <c r="A14032"/>
      <c r="AA14032"/>
    </row>
    <row r="14033" spans="1:27" x14ac:dyDescent="0.25">
      <c r="A14033"/>
      <c r="AA14033"/>
    </row>
    <row r="14034" spans="1:27" x14ac:dyDescent="0.25">
      <c r="A14034"/>
      <c r="AA14034"/>
    </row>
    <row r="14035" spans="1:27" x14ac:dyDescent="0.25">
      <c r="A14035"/>
      <c r="AA14035"/>
    </row>
    <row r="14036" spans="1:27" x14ac:dyDescent="0.25">
      <c r="A14036"/>
      <c r="AA14036"/>
    </row>
    <row r="14037" spans="1:27" x14ac:dyDescent="0.25">
      <c r="A14037"/>
      <c r="AA14037"/>
    </row>
    <row r="14038" spans="1:27" x14ac:dyDescent="0.25">
      <c r="A14038"/>
      <c r="AA14038"/>
    </row>
    <row r="14039" spans="1:27" x14ac:dyDescent="0.25">
      <c r="A14039"/>
      <c r="AA14039"/>
    </row>
    <row r="14040" spans="1:27" x14ac:dyDescent="0.25">
      <c r="A14040"/>
      <c r="AA14040"/>
    </row>
    <row r="14041" spans="1:27" x14ac:dyDescent="0.25">
      <c r="A14041"/>
      <c r="AA14041"/>
    </row>
    <row r="14042" spans="1:27" x14ac:dyDescent="0.25">
      <c r="A14042"/>
      <c r="AA14042"/>
    </row>
    <row r="14043" spans="1:27" x14ac:dyDescent="0.25">
      <c r="A14043"/>
      <c r="AA14043"/>
    </row>
    <row r="14044" spans="1:27" x14ac:dyDescent="0.25">
      <c r="A14044"/>
      <c r="AA14044"/>
    </row>
    <row r="14045" spans="1:27" x14ac:dyDescent="0.25">
      <c r="A14045"/>
      <c r="AA14045"/>
    </row>
    <row r="14046" spans="1:27" x14ac:dyDescent="0.25">
      <c r="A14046"/>
      <c r="AA14046"/>
    </row>
    <row r="14047" spans="1:27" x14ac:dyDescent="0.25">
      <c r="A14047"/>
      <c r="AA14047"/>
    </row>
    <row r="14048" spans="1:27" x14ac:dyDescent="0.25">
      <c r="A14048"/>
      <c r="AA14048"/>
    </row>
    <row r="14049" spans="1:27" x14ac:dyDescent="0.25">
      <c r="A14049"/>
      <c r="AA14049"/>
    </row>
    <row r="14050" spans="1:27" x14ac:dyDescent="0.25">
      <c r="A14050"/>
      <c r="AA14050"/>
    </row>
    <row r="14051" spans="1:27" x14ac:dyDescent="0.25">
      <c r="A14051"/>
      <c r="AA14051"/>
    </row>
    <row r="14052" spans="1:27" x14ac:dyDescent="0.25">
      <c r="A14052"/>
      <c r="AA14052"/>
    </row>
    <row r="14053" spans="1:27" x14ac:dyDescent="0.25">
      <c r="A14053"/>
      <c r="AA14053"/>
    </row>
    <row r="14054" spans="1:27" x14ac:dyDescent="0.25">
      <c r="A14054"/>
      <c r="AA14054"/>
    </row>
    <row r="14055" spans="1:27" x14ac:dyDescent="0.25">
      <c r="A14055"/>
      <c r="AA14055"/>
    </row>
    <row r="14056" spans="1:27" x14ac:dyDescent="0.25">
      <c r="A14056"/>
      <c r="AA14056"/>
    </row>
    <row r="14057" spans="1:27" x14ac:dyDescent="0.25">
      <c r="A14057"/>
      <c r="AA14057"/>
    </row>
    <row r="14058" spans="1:27" x14ac:dyDescent="0.25">
      <c r="A14058"/>
      <c r="AA14058"/>
    </row>
    <row r="14059" spans="1:27" x14ac:dyDescent="0.25">
      <c r="A14059"/>
      <c r="AA14059"/>
    </row>
    <row r="14060" spans="1:27" x14ac:dyDescent="0.25">
      <c r="A14060"/>
      <c r="AA14060"/>
    </row>
    <row r="14061" spans="1:27" x14ac:dyDescent="0.25">
      <c r="A14061"/>
      <c r="AA14061"/>
    </row>
    <row r="14062" spans="1:27" x14ac:dyDescent="0.25">
      <c r="A14062"/>
      <c r="AA14062"/>
    </row>
    <row r="14063" spans="1:27" x14ac:dyDescent="0.25">
      <c r="A14063"/>
      <c r="AA14063"/>
    </row>
    <row r="14064" spans="1:27" x14ac:dyDescent="0.25">
      <c r="A14064"/>
      <c r="AA14064"/>
    </row>
    <row r="14065" spans="1:27" x14ac:dyDescent="0.25">
      <c r="A14065"/>
      <c r="AA14065"/>
    </row>
    <row r="14066" spans="1:27" x14ac:dyDescent="0.25">
      <c r="A14066"/>
      <c r="AA14066"/>
    </row>
    <row r="14067" spans="1:27" x14ac:dyDescent="0.25">
      <c r="A14067"/>
      <c r="AA14067"/>
    </row>
    <row r="14068" spans="1:27" x14ac:dyDescent="0.25">
      <c r="A14068"/>
      <c r="AA14068"/>
    </row>
    <row r="14069" spans="1:27" x14ac:dyDescent="0.25">
      <c r="A14069"/>
      <c r="AA14069"/>
    </row>
    <row r="14070" spans="1:27" x14ac:dyDescent="0.25">
      <c r="A14070"/>
      <c r="AA14070"/>
    </row>
    <row r="14071" spans="1:27" x14ac:dyDescent="0.25">
      <c r="A14071"/>
      <c r="AA14071"/>
    </row>
    <row r="14072" spans="1:27" x14ac:dyDescent="0.25">
      <c r="A14072"/>
      <c r="AA14072"/>
    </row>
    <row r="14073" spans="1:27" x14ac:dyDescent="0.25">
      <c r="A14073"/>
      <c r="AA14073"/>
    </row>
    <row r="14074" spans="1:27" x14ac:dyDescent="0.25">
      <c r="A14074"/>
      <c r="AA14074"/>
    </row>
    <row r="14075" spans="1:27" x14ac:dyDescent="0.25">
      <c r="A14075"/>
      <c r="AA14075"/>
    </row>
    <row r="14076" spans="1:27" x14ac:dyDescent="0.25">
      <c r="A14076"/>
      <c r="AA14076"/>
    </row>
    <row r="14077" spans="1:27" x14ac:dyDescent="0.25">
      <c r="A14077"/>
      <c r="AA14077"/>
    </row>
    <row r="14078" spans="1:27" x14ac:dyDescent="0.25">
      <c r="A14078"/>
      <c r="AA14078"/>
    </row>
    <row r="14079" spans="1:27" x14ac:dyDescent="0.25">
      <c r="A14079"/>
      <c r="AA14079"/>
    </row>
    <row r="14080" spans="1:27" x14ac:dyDescent="0.25">
      <c r="A14080"/>
      <c r="AA14080"/>
    </row>
    <row r="14081" spans="1:27" x14ac:dyDescent="0.25">
      <c r="A14081"/>
      <c r="AA14081"/>
    </row>
    <row r="14082" spans="1:27" x14ac:dyDescent="0.25">
      <c r="A14082"/>
      <c r="AA14082"/>
    </row>
    <row r="14083" spans="1:27" x14ac:dyDescent="0.25">
      <c r="A14083"/>
      <c r="AA14083"/>
    </row>
    <row r="14084" spans="1:27" x14ac:dyDescent="0.25">
      <c r="A14084"/>
      <c r="AA14084"/>
    </row>
    <row r="14085" spans="1:27" x14ac:dyDescent="0.25">
      <c r="A14085"/>
      <c r="AA14085"/>
    </row>
    <row r="14086" spans="1:27" x14ac:dyDescent="0.25">
      <c r="A14086"/>
      <c r="AA14086"/>
    </row>
    <row r="14087" spans="1:27" x14ac:dyDescent="0.25">
      <c r="A14087"/>
      <c r="AA14087"/>
    </row>
    <row r="14088" spans="1:27" x14ac:dyDescent="0.25">
      <c r="A14088"/>
      <c r="AA14088"/>
    </row>
    <row r="14089" spans="1:27" x14ac:dyDescent="0.25">
      <c r="A14089"/>
      <c r="AA14089"/>
    </row>
    <row r="14090" spans="1:27" x14ac:dyDescent="0.25">
      <c r="A14090"/>
      <c r="AA14090"/>
    </row>
    <row r="14091" spans="1:27" x14ac:dyDescent="0.25">
      <c r="A14091"/>
      <c r="AA14091"/>
    </row>
    <row r="14092" spans="1:27" x14ac:dyDescent="0.25">
      <c r="A14092"/>
      <c r="AA14092"/>
    </row>
    <row r="14093" spans="1:27" x14ac:dyDescent="0.25">
      <c r="A14093"/>
      <c r="AA14093"/>
    </row>
    <row r="14094" spans="1:27" x14ac:dyDescent="0.25">
      <c r="A14094"/>
      <c r="AA14094"/>
    </row>
    <row r="14095" spans="1:27" x14ac:dyDescent="0.25">
      <c r="A14095"/>
      <c r="AA14095"/>
    </row>
    <row r="14096" spans="1:27" x14ac:dyDescent="0.25">
      <c r="A14096"/>
      <c r="AA14096"/>
    </row>
    <row r="14097" spans="1:27" x14ac:dyDescent="0.25">
      <c r="A14097"/>
      <c r="AA14097"/>
    </row>
    <row r="14098" spans="1:27" x14ac:dyDescent="0.25">
      <c r="A14098"/>
      <c r="AA14098"/>
    </row>
    <row r="14099" spans="1:27" x14ac:dyDescent="0.25">
      <c r="A14099"/>
      <c r="AA14099"/>
    </row>
    <row r="14100" spans="1:27" x14ac:dyDescent="0.25">
      <c r="A14100"/>
      <c r="AA14100"/>
    </row>
    <row r="14101" spans="1:27" x14ac:dyDescent="0.25">
      <c r="A14101"/>
      <c r="AA14101"/>
    </row>
    <row r="14102" spans="1:27" x14ac:dyDescent="0.25">
      <c r="A14102"/>
      <c r="AA14102"/>
    </row>
    <row r="14103" spans="1:27" x14ac:dyDescent="0.25">
      <c r="A14103"/>
      <c r="AA14103"/>
    </row>
    <row r="14104" spans="1:27" x14ac:dyDescent="0.25">
      <c r="A14104"/>
      <c r="AA14104"/>
    </row>
    <row r="14105" spans="1:27" x14ac:dyDescent="0.25">
      <c r="A14105"/>
      <c r="AA14105"/>
    </row>
    <row r="14106" spans="1:27" x14ac:dyDescent="0.25">
      <c r="A14106"/>
      <c r="AA14106"/>
    </row>
    <row r="14107" spans="1:27" x14ac:dyDescent="0.25">
      <c r="A14107"/>
      <c r="AA14107"/>
    </row>
    <row r="14108" spans="1:27" x14ac:dyDescent="0.25">
      <c r="A14108"/>
      <c r="AA14108"/>
    </row>
    <row r="14109" spans="1:27" x14ac:dyDescent="0.25">
      <c r="A14109"/>
      <c r="AA14109"/>
    </row>
    <row r="14110" spans="1:27" x14ac:dyDescent="0.25">
      <c r="A14110"/>
      <c r="AA14110"/>
    </row>
    <row r="14111" spans="1:27" x14ac:dyDescent="0.25">
      <c r="A14111"/>
      <c r="AA14111"/>
    </row>
    <row r="14112" spans="1:27" x14ac:dyDescent="0.25">
      <c r="A14112"/>
      <c r="AA14112"/>
    </row>
    <row r="14113" spans="1:27" x14ac:dyDescent="0.25">
      <c r="A14113"/>
      <c r="AA14113"/>
    </row>
    <row r="14114" spans="1:27" x14ac:dyDescent="0.25">
      <c r="A14114"/>
      <c r="AA14114"/>
    </row>
    <row r="14115" spans="1:27" x14ac:dyDescent="0.25">
      <c r="A14115"/>
      <c r="AA14115"/>
    </row>
    <row r="14116" spans="1:27" x14ac:dyDescent="0.25">
      <c r="A14116"/>
      <c r="AA14116"/>
    </row>
    <row r="14117" spans="1:27" x14ac:dyDescent="0.25">
      <c r="A14117"/>
      <c r="AA14117"/>
    </row>
    <row r="14118" spans="1:27" x14ac:dyDescent="0.25">
      <c r="A14118"/>
      <c r="AA14118"/>
    </row>
    <row r="14119" spans="1:27" x14ac:dyDescent="0.25">
      <c r="A14119"/>
      <c r="AA14119"/>
    </row>
    <row r="14120" spans="1:27" x14ac:dyDescent="0.25">
      <c r="A14120"/>
      <c r="AA14120"/>
    </row>
    <row r="14121" spans="1:27" x14ac:dyDescent="0.25">
      <c r="A14121"/>
      <c r="AA14121"/>
    </row>
    <row r="14122" spans="1:27" x14ac:dyDescent="0.25">
      <c r="A14122"/>
      <c r="AA14122"/>
    </row>
    <row r="14123" spans="1:27" x14ac:dyDescent="0.25">
      <c r="A14123"/>
      <c r="AA14123"/>
    </row>
    <row r="14124" spans="1:27" x14ac:dyDescent="0.25">
      <c r="A14124"/>
      <c r="AA14124"/>
    </row>
    <row r="14125" spans="1:27" x14ac:dyDescent="0.25">
      <c r="A14125"/>
      <c r="AA14125"/>
    </row>
    <row r="14126" spans="1:27" x14ac:dyDescent="0.25">
      <c r="A14126"/>
      <c r="AA14126"/>
    </row>
    <row r="14127" spans="1:27" x14ac:dyDescent="0.25">
      <c r="A14127"/>
      <c r="AA14127"/>
    </row>
    <row r="14128" spans="1:27" x14ac:dyDescent="0.25">
      <c r="A14128"/>
      <c r="AA14128"/>
    </row>
    <row r="14129" spans="1:27" x14ac:dyDescent="0.25">
      <c r="A14129"/>
      <c r="AA14129"/>
    </row>
    <row r="14130" spans="1:27" x14ac:dyDescent="0.25">
      <c r="A14130"/>
      <c r="AA14130"/>
    </row>
    <row r="14131" spans="1:27" x14ac:dyDescent="0.25">
      <c r="A14131"/>
      <c r="AA14131"/>
    </row>
    <row r="14132" spans="1:27" x14ac:dyDescent="0.25">
      <c r="A14132"/>
      <c r="AA14132"/>
    </row>
    <row r="14133" spans="1:27" x14ac:dyDescent="0.25">
      <c r="A14133"/>
      <c r="AA14133"/>
    </row>
    <row r="14134" spans="1:27" x14ac:dyDescent="0.25">
      <c r="A14134"/>
      <c r="AA14134"/>
    </row>
    <row r="14135" spans="1:27" x14ac:dyDescent="0.25">
      <c r="A14135"/>
      <c r="AA14135"/>
    </row>
    <row r="14136" spans="1:27" x14ac:dyDescent="0.25">
      <c r="A14136"/>
      <c r="AA14136"/>
    </row>
    <row r="14137" spans="1:27" x14ac:dyDescent="0.25">
      <c r="A14137"/>
      <c r="AA14137"/>
    </row>
    <row r="14138" spans="1:27" x14ac:dyDescent="0.25">
      <c r="A14138"/>
      <c r="AA14138"/>
    </row>
    <row r="14139" spans="1:27" x14ac:dyDescent="0.25">
      <c r="A14139"/>
      <c r="AA14139"/>
    </row>
    <row r="14140" spans="1:27" x14ac:dyDescent="0.25">
      <c r="A14140"/>
      <c r="AA14140"/>
    </row>
    <row r="14141" spans="1:27" x14ac:dyDescent="0.25">
      <c r="A14141"/>
      <c r="AA14141"/>
    </row>
    <row r="14142" spans="1:27" x14ac:dyDescent="0.25">
      <c r="A14142"/>
      <c r="AA14142"/>
    </row>
    <row r="14143" spans="1:27" x14ac:dyDescent="0.25">
      <c r="A14143"/>
      <c r="AA14143"/>
    </row>
    <row r="14144" spans="1:27" x14ac:dyDescent="0.25">
      <c r="A14144"/>
      <c r="AA14144"/>
    </row>
    <row r="14145" spans="1:27" x14ac:dyDescent="0.25">
      <c r="A14145"/>
      <c r="AA14145"/>
    </row>
    <row r="14146" spans="1:27" x14ac:dyDescent="0.25">
      <c r="A14146"/>
      <c r="AA14146"/>
    </row>
    <row r="14147" spans="1:27" x14ac:dyDescent="0.25">
      <c r="A14147"/>
      <c r="AA14147"/>
    </row>
    <row r="14148" spans="1:27" x14ac:dyDescent="0.25">
      <c r="A14148"/>
      <c r="AA14148"/>
    </row>
    <row r="14149" spans="1:27" x14ac:dyDescent="0.25">
      <c r="A14149"/>
      <c r="AA14149"/>
    </row>
    <row r="14150" spans="1:27" x14ac:dyDescent="0.25">
      <c r="A14150"/>
      <c r="AA14150"/>
    </row>
    <row r="14151" spans="1:27" x14ac:dyDescent="0.25">
      <c r="A14151"/>
      <c r="AA14151"/>
    </row>
    <row r="14152" spans="1:27" x14ac:dyDescent="0.25">
      <c r="A14152"/>
      <c r="AA14152"/>
    </row>
    <row r="14153" spans="1:27" x14ac:dyDescent="0.25">
      <c r="A14153"/>
      <c r="AA14153"/>
    </row>
    <row r="14154" spans="1:27" x14ac:dyDescent="0.25">
      <c r="A14154"/>
      <c r="AA14154"/>
    </row>
    <row r="14155" spans="1:27" x14ac:dyDescent="0.25">
      <c r="A14155"/>
      <c r="AA14155"/>
    </row>
    <row r="14156" spans="1:27" x14ac:dyDescent="0.25">
      <c r="A14156"/>
      <c r="AA14156"/>
    </row>
    <row r="14157" spans="1:27" x14ac:dyDescent="0.25">
      <c r="A14157"/>
      <c r="AA14157"/>
    </row>
    <row r="14158" spans="1:27" x14ac:dyDescent="0.25">
      <c r="A14158"/>
      <c r="AA14158"/>
    </row>
    <row r="14159" spans="1:27" x14ac:dyDescent="0.25">
      <c r="A14159"/>
      <c r="AA14159"/>
    </row>
    <row r="14160" spans="1:27" x14ac:dyDescent="0.25">
      <c r="A14160"/>
      <c r="AA14160"/>
    </row>
    <row r="14161" spans="1:27" x14ac:dyDescent="0.25">
      <c r="A14161"/>
      <c r="AA14161"/>
    </row>
    <row r="14162" spans="1:27" x14ac:dyDescent="0.25">
      <c r="A14162"/>
      <c r="AA14162"/>
    </row>
    <row r="14163" spans="1:27" x14ac:dyDescent="0.25">
      <c r="A14163"/>
      <c r="AA14163"/>
    </row>
    <row r="14164" spans="1:27" x14ac:dyDescent="0.25">
      <c r="A14164"/>
      <c r="AA14164"/>
    </row>
    <row r="14165" spans="1:27" x14ac:dyDescent="0.25">
      <c r="A14165"/>
      <c r="AA14165"/>
    </row>
    <row r="14166" spans="1:27" x14ac:dyDescent="0.25">
      <c r="A14166"/>
      <c r="AA14166"/>
    </row>
    <row r="14167" spans="1:27" x14ac:dyDescent="0.25">
      <c r="A14167"/>
      <c r="AA14167"/>
    </row>
    <row r="14168" spans="1:27" x14ac:dyDescent="0.25">
      <c r="A14168"/>
      <c r="AA14168"/>
    </row>
    <row r="14169" spans="1:27" x14ac:dyDescent="0.25">
      <c r="A14169"/>
      <c r="AA14169"/>
    </row>
    <row r="14170" spans="1:27" x14ac:dyDescent="0.25">
      <c r="A14170"/>
      <c r="AA14170"/>
    </row>
    <row r="14171" spans="1:27" x14ac:dyDescent="0.25">
      <c r="A14171"/>
      <c r="AA14171"/>
    </row>
    <row r="14172" spans="1:27" x14ac:dyDescent="0.25">
      <c r="A14172"/>
      <c r="AA14172"/>
    </row>
    <row r="14173" spans="1:27" x14ac:dyDescent="0.25">
      <c r="A14173"/>
      <c r="AA14173"/>
    </row>
    <row r="14174" spans="1:27" x14ac:dyDescent="0.25">
      <c r="A14174"/>
      <c r="AA14174"/>
    </row>
    <row r="14175" spans="1:27" x14ac:dyDescent="0.25">
      <c r="A14175"/>
      <c r="AA14175"/>
    </row>
    <row r="14176" spans="1:27" x14ac:dyDescent="0.25">
      <c r="A14176"/>
      <c r="AA14176"/>
    </row>
    <row r="14177" spans="1:27" x14ac:dyDescent="0.25">
      <c r="A14177"/>
      <c r="AA14177"/>
    </row>
    <row r="14178" spans="1:27" x14ac:dyDescent="0.25">
      <c r="A14178"/>
      <c r="AA14178"/>
    </row>
    <row r="14179" spans="1:27" x14ac:dyDescent="0.25">
      <c r="A14179"/>
      <c r="AA14179"/>
    </row>
    <row r="14180" spans="1:27" x14ac:dyDescent="0.25">
      <c r="A14180"/>
      <c r="AA14180"/>
    </row>
    <row r="14181" spans="1:27" x14ac:dyDescent="0.25">
      <c r="A14181"/>
      <c r="AA14181"/>
    </row>
    <row r="14182" spans="1:27" x14ac:dyDescent="0.25">
      <c r="A14182"/>
      <c r="AA14182"/>
    </row>
    <row r="14183" spans="1:27" x14ac:dyDescent="0.25">
      <c r="A14183"/>
      <c r="AA14183"/>
    </row>
    <row r="14184" spans="1:27" x14ac:dyDescent="0.25">
      <c r="A14184"/>
      <c r="AA14184"/>
    </row>
    <row r="14185" spans="1:27" x14ac:dyDescent="0.25">
      <c r="A14185"/>
      <c r="AA14185"/>
    </row>
    <row r="14186" spans="1:27" x14ac:dyDescent="0.25">
      <c r="A14186"/>
      <c r="AA14186"/>
    </row>
    <row r="14187" spans="1:27" x14ac:dyDescent="0.25">
      <c r="A14187"/>
      <c r="AA14187"/>
    </row>
    <row r="14188" spans="1:27" x14ac:dyDescent="0.25">
      <c r="A14188"/>
      <c r="AA14188"/>
    </row>
    <row r="14189" spans="1:27" x14ac:dyDescent="0.25">
      <c r="A14189"/>
      <c r="AA14189"/>
    </row>
    <row r="14190" spans="1:27" x14ac:dyDescent="0.25">
      <c r="A14190"/>
      <c r="AA14190"/>
    </row>
    <row r="14191" spans="1:27" x14ac:dyDescent="0.25">
      <c r="A14191"/>
      <c r="AA14191"/>
    </row>
    <row r="14192" spans="1:27" x14ac:dyDescent="0.25">
      <c r="A14192"/>
      <c r="AA14192"/>
    </row>
    <row r="14193" spans="1:27" x14ac:dyDescent="0.25">
      <c r="A14193"/>
      <c r="AA14193"/>
    </row>
    <row r="14194" spans="1:27" x14ac:dyDescent="0.25">
      <c r="A14194"/>
      <c r="AA14194"/>
    </row>
    <row r="14195" spans="1:27" x14ac:dyDescent="0.25">
      <c r="A14195"/>
      <c r="AA14195"/>
    </row>
    <row r="14196" spans="1:27" x14ac:dyDescent="0.25">
      <c r="A14196"/>
      <c r="AA14196"/>
    </row>
    <row r="14197" spans="1:27" x14ac:dyDescent="0.25">
      <c r="A14197"/>
      <c r="AA14197"/>
    </row>
    <row r="14198" spans="1:27" x14ac:dyDescent="0.25">
      <c r="A14198"/>
      <c r="AA14198"/>
    </row>
    <row r="14199" spans="1:27" x14ac:dyDescent="0.25">
      <c r="A14199"/>
      <c r="AA14199"/>
    </row>
    <row r="14200" spans="1:27" x14ac:dyDescent="0.25">
      <c r="A14200"/>
      <c r="AA14200"/>
    </row>
    <row r="14201" spans="1:27" x14ac:dyDescent="0.25">
      <c r="A14201"/>
      <c r="AA14201"/>
    </row>
    <row r="14202" spans="1:27" x14ac:dyDescent="0.25">
      <c r="A14202"/>
      <c r="AA14202"/>
    </row>
    <row r="14203" spans="1:27" x14ac:dyDescent="0.25">
      <c r="A14203"/>
      <c r="AA14203"/>
    </row>
    <row r="14204" spans="1:27" x14ac:dyDescent="0.25">
      <c r="A14204"/>
      <c r="AA14204"/>
    </row>
    <row r="14205" spans="1:27" x14ac:dyDescent="0.25">
      <c r="A14205"/>
      <c r="AA14205"/>
    </row>
    <row r="14206" spans="1:27" x14ac:dyDescent="0.25">
      <c r="A14206"/>
      <c r="AA14206"/>
    </row>
    <row r="14207" spans="1:27" x14ac:dyDescent="0.25">
      <c r="A14207"/>
      <c r="AA14207"/>
    </row>
    <row r="14208" spans="1:27" x14ac:dyDescent="0.25">
      <c r="A14208"/>
      <c r="AA14208"/>
    </row>
    <row r="14209" spans="1:27" x14ac:dyDescent="0.25">
      <c r="A14209"/>
      <c r="AA14209"/>
    </row>
    <row r="14210" spans="1:27" x14ac:dyDescent="0.25">
      <c r="A14210"/>
      <c r="AA14210"/>
    </row>
    <row r="14211" spans="1:27" x14ac:dyDescent="0.25">
      <c r="A14211"/>
      <c r="AA14211"/>
    </row>
    <row r="14212" spans="1:27" x14ac:dyDescent="0.25">
      <c r="A14212"/>
      <c r="AA14212"/>
    </row>
    <row r="14213" spans="1:27" x14ac:dyDescent="0.25">
      <c r="A14213"/>
      <c r="AA14213"/>
    </row>
    <row r="14214" spans="1:27" x14ac:dyDescent="0.25">
      <c r="A14214"/>
      <c r="AA14214"/>
    </row>
    <row r="14215" spans="1:27" x14ac:dyDescent="0.25">
      <c r="A14215"/>
      <c r="AA14215"/>
    </row>
    <row r="14216" spans="1:27" x14ac:dyDescent="0.25">
      <c r="A14216"/>
      <c r="AA14216"/>
    </row>
    <row r="14217" spans="1:27" x14ac:dyDescent="0.25">
      <c r="A14217"/>
      <c r="AA14217"/>
    </row>
    <row r="14218" spans="1:27" x14ac:dyDescent="0.25">
      <c r="A14218"/>
      <c r="AA14218"/>
    </row>
    <row r="14219" spans="1:27" x14ac:dyDescent="0.25">
      <c r="A14219"/>
      <c r="AA14219"/>
    </row>
    <row r="14220" spans="1:27" x14ac:dyDescent="0.25">
      <c r="A14220"/>
      <c r="AA14220"/>
    </row>
    <row r="14221" spans="1:27" x14ac:dyDescent="0.25">
      <c r="A14221"/>
      <c r="AA14221"/>
    </row>
    <row r="14222" spans="1:27" x14ac:dyDescent="0.25">
      <c r="A14222"/>
      <c r="AA14222"/>
    </row>
    <row r="14223" spans="1:27" x14ac:dyDescent="0.25">
      <c r="A14223"/>
      <c r="AA14223"/>
    </row>
    <row r="14224" spans="1:27" x14ac:dyDescent="0.25">
      <c r="A14224"/>
      <c r="AA14224"/>
    </row>
    <row r="14225" spans="1:27" x14ac:dyDescent="0.25">
      <c r="A14225"/>
      <c r="AA14225"/>
    </row>
    <row r="14226" spans="1:27" x14ac:dyDescent="0.25">
      <c r="A14226"/>
      <c r="AA14226"/>
    </row>
    <row r="14227" spans="1:27" x14ac:dyDescent="0.25">
      <c r="A14227"/>
      <c r="AA14227"/>
    </row>
    <row r="14228" spans="1:27" x14ac:dyDescent="0.25">
      <c r="A14228"/>
      <c r="AA14228"/>
    </row>
    <row r="14229" spans="1:27" x14ac:dyDescent="0.25">
      <c r="A14229"/>
      <c r="AA14229"/>
    </row>
    <row r="14230" spans="1:27" x14ac:dyDescent="0.25">
      <c r="A14230"/>
      <c r="AA14230"/>
    </row>
    <row r="14231" spans="1:27" x14ac:dyDescent="0.25">
      <c r="A14231"/>
      <c r="AA14231"/>
    </row>
    <row r="14232" spans="1:27" x14ac:dyDescent="0.25">
      <c r="A14232"/>
      <c r="AA14232"/>
    </row>
    <row r="14233" spans="1:27" x14ac:dyDescent="0.25">
      <c r="A14233"/>
      <c r="AA14233"/>
    </row>
    <row r="14234" spans="1:27" x14ac:dyDescent="0.25">
      <c r="A14234"/>
      <c r="AA14234"/>
    </row>
    <row r="14235" spans="1:27" x14ac:dyDescent="0.25">
      <c r="A14235"/>
      <c r="AA14235"/>
    </row>
    <row r="14236" spans="1:27" x14ac:dyDescent="0.25">
      <c r="A14236"/>
      <c r="AA14236"/>
    </row>
    <row r="14237" spans="1:27" x14ac:dyDescent="0.25">
      <c r="A14237"/>
      <c r="AA14237"/>
    </row>
    <row r="14238" spans="1:27" x14ac:dyDescent="0.25">
      <c r="A14238"/>
      <c r="AA14238"/>
    </row>
    <row r="14239" spans="1:27" x14ac:dyDescent="0.25">
      <c r="A14239"/>
      <c r="AA14239"/>
    </row>
    <row r="14240" spans="1:27" x14ac:dyDescent="0.25">
      <c r="A14240"/>
      <c r="AA14240"/>
    </row>
    <row r="14241" spans="1:27" x14ac:dyDescent="0.25">
      <c r="A14241"/>
      <c r="AA14241"/>
    </row>
    <row r="14242" spans="1:27" x14ac:dyDescent="0.25">
      <c r="A14242"/>
      <c r="AA14242"/>
    </row>
    <row r="14243" spans="1:27" x14ac:dyDescent="0.25">
      <c r="A14243"/>
      <c r="AA14243"/>
    </row>
    <row r="14244" spans="1:27" x14ac:dyDescent="0.25">
      <c r="A14244"/>
      <c r="AA14244"/>
    </row>
    <row r="14245" spans="1:27" x14ac:dyDescent="0.25">
      <c r="A14245"/>
      <c r="AA14245"/>
    </row>
    <row r="14246" spans="1:27" x14ac:dyDescent="0.25">
      <c r="A14246"/>
      <c r="AA14246"/>
    </row>
    <row r="14247" spans="1:27" x14ac:dyDescent="0.25">
      <c r="A14247"/>
      <c r="AA14247"/>
    </row>
    <row r="14248" spans="1:27" x14ac:dyDescent="0.25">
      <c r="A14248"/>
      <c r="AA14248"/>
    </row>
    <row r="14249" spans="1:27" x14ac:dyDescent="0.25">
      <c r="A14249"/>
      <c r="AA14249"/>
    </row>
    <row r="14250" spans="1:27" x14ac:dyDescent="0.25">
      <c r="A14250"/>
      <c r="AA14250"/>
    </row>
    <row r="14251" spans="1:27" x14ac:dyDescent="0.25">
      <c r="A14251"/>
      <c r="AA14251"/>
    </row>
    <row r="14252" spans="1:27" x14ac:dyDescent="0.25">
      <c r="A14252"/>
      <c r="AA14252"/>
    </row>
    <row r="14253" spans="1:27" x14ac:dyDescent="0.25">
      <c r="A14253"/>
      <c r="AA14253"/>
    </row>
    <row r="14254" spans="1:27" x14ac:dyDescent="0.25">
      <c r="A14254"/>
      <c r="AA14254"/>
    </row>
    <row r="14255" spans="1:27" x14ac:dyDescent="0.25">
      <c r="A14255"/>
      <c r="AA14255"/>
    </row>
    <row r="14256" spans="1:27" x14ac:dyDescent="0.25">
      <c r="A14256"/>
      <c r="AA14256"/>
    </row>
    <row r="14257" spans="1:27" x14ac:dyDescent="0.25">
      <c r="A14257"/>
      <c r="AA14257"/>
    </row>
    <row r="14258" spans="1:27" x14ac:dyDescent="0.25">
      <c r="A14258"/>
      <c r="AA14258"/>
    </row>
    <row r="14259" spans="1:27" x14ac:dyDescent="0.25">
      <c r="A14259"/>
      <c r="AA14259"/>
    </row>
    <row r="14260" spans="1:27" x14ac:dyDescent="0.25">
      <c r="A14260"/>
      <c r="AA14260"/>
    </row>
    <row r="14261" spans="1:27" x14ac:dyDescent="0.25">
      <c r="A14261"/>
      <c r="AA14261"/>
    </row>
    <row r="14262" spans="1:27" x14ac:dyDescent="0.25">
      <c r="A14262"/>
      <c r="AA14262"/>
    </row>
    <row r="14263" spans="1:27" x14ac:dyDescent="0.25">
      <c r="A14263"/>
      <c r="AA14263"/>
    </row>
    <row r="14264" spans="1:27" x14ac:dyDescent="0.25">
      <c r="A14264"/>
      <c r="AA14264"/>
    </row>
    <row r="14265" spans="1:27" x14ac:dyDescent="0.25">
      <c r="A14265"/>
      <c r="AA14265"/>
    </row>
    <row r="14266" spans="1:27" x14ac:dyDescent="0.25">
      <c r="A14266"/>
      <c r="AA14266"/>
    </row>
    <row r="14267" spans="1:27" x14ac:dyDescent="0.25">
      <c r="A14267"/>
      <c r="AA14267"/>
    </row>
    <row r="14268" spans="1:27" x14ac:dyDescent="0.25">
      <c r="A14268"/>
      <c r="AA14268"/>
    </row>
    <row r="14269" spans="1:27" x14ac:dyDescent="0.25">
      <c r="A14269"/>
      <c r="AA14269"/>
    </row>
    <row r="14270" spans="1:27" x14ac:dyDescent="0.25">
      <c r="A14270"/>
      <c r="AA14270"/>
    </row>
    <row r="14271" spans="1:27" x14ac:dyDescent="0.25">
      <c r="A14271"/>
      <c r="AA14271"/>
    </row>
    <row r="14272" spans="1:27" x14ac:dyDescent="0.25">
      <c r="A14272"/>
      <c r="AA14272"/>
    </row>
    <row r="14273" spans="1:27" x14ac:dyDescent="0.25">
      <c r="A14273"/>
      <c r="AA14273"/>
    </row>
    <row r="14274" spans="1:27" x14ac:dyDescent="0.25">
      <c r="A14274"/>
      <c r="AA14274"/>
    </row>
    <row r="14275" spans="1:27" x14ac:dyDescent="0.25">
      <c r="A14275"/>
      <c r="AA14275"/>
    </row>
    <row r="14276" spans="1:27" x14ac:dyDescent="0.25">
      <c r="A14276"/>
      <c r="AA14276"/>
    </row>
    <row r="14277" spans="1:27" x14ac:dyDescent="0.25">
      <c r="A14277"/>
      <c r="AA14277"/>
    </row>
    <row r="14278" spans="1:27" x14ac:dyDescent="0.25">
      <c r="A14278"/>
      <c r="AA14278"/>
    </row>
    <row r="14279" spans="1:27" x14ac:dyDescent="0.25">
      <c r="A14279"/>
      <c r="AA14279"/>
    </row>
    <row r="14280" spans="1:27" x14ac:dyDescent="0.25">
      <c r="A14280"/>
      <c r="AA14280"/>
    </row>
    <row r="14281" spans="1:27" x14ac:dyDescent="0.25">
      <c r="A14281"/>
      <c r="AA14281"/>
    </row>
    <row r="14282" spans="1:27" x14ac:dyDescent="0.25">
      <c r="A14282"/>
      <c r="AA14282"/>
    </row>
    <row r="14283" spans="1:27" x14ac:dyDescent="0.25">
      <c r="A14283"/>
      <c r="AA14283"/>
    </row>
    <row r="14284" spans="1:27" x14ac:dyDescent="0.25">
      <c r="A14284"/>
      <c r="AA14284"/>
    </row>
    <row r="14285" spans="1:27" x14ac:dyDescent="0.25">
      <c r="A14285"/>
      <c r="AA14285"/>
    </row>
    <row r="14286" spans="1:27" x14ac:dyDescent="0.25">
      <c r="A14286"/>
      <c r="AA14286"/>
    </row>
    <row r="14287" spans="1:27" x14ac:dyDescent="0.25">
      <c r="A14287"/>
      <c r="AA14287"/>
    </row>
    <row r="14288" spans="1:27" x14ac:dyDescent="0.25">
      <c r="A14288"/>
      <c r="AA14288"/>
    </row>
    <row r="14289" spans="1:27" x14ac:dyDescent="0.25">
      <c r="A14289"/>
      <c r="AA14289"/>
    </row>
    <row r="14290" spans="1:27" x14ac:dyDescent="0.25">
      <c r="A14290"/>
      <c r="AA14290"/>
    </row>
    <row r="14291" spans="1:27" x14ac:dyDescent="0.25">
      <c r="A14291"/>
      <c r="AA14291"/>
    </row>
    <row r="14292" spans="1:27" x14ac:dyDescent="0.25">
      <c r="A14292"/>
      <c r="AA14292"/>
    </row>
    <row r="14293" spans="1:27" x14ac:dyDescent="0.25">
      <c r="A14293"/>
      <c r="AA14293"/>
    </row>
    <row r="14294" spans="1:27" x14ac:dyDescent="0.25">
      <c r="A14294"/>
      <c r="AA14294"/>
    </row>
    <row r="14295" spans="1:27" x14ac:dyDescent="0.25">
      <c r="A14295"/>
      <c r="AA14295"/>
    </row>
    <row r="14296" spans="1:27" x14ac:dyDescent="0.25">
      <c r="A14296"/>
      <c r="AA14296"/>
    </row>
    <row r="14297" spans="1:27" x14ac:dyDescent="0.25">
      <c r="A14297"/>
      <c r="AA14297"/>
    </row>
    <row r="14298" spans="1:27" x14ac:dyDescent="0.25">
      <c r="A14298"/>
      <c r="AA14298"/>
    </row>
    <row r="14299" spans="1:27" x14ac:dyDescent="0.25">
      <c r="A14299"/>
      <c r="AA14299"/>
    </row>
    <row r="14300" spans="1:27" x14ac:dyDescent="0.25">
      <c r="A14300"/>
      <c r="AA14300"/>
    </row>
    <row r="14301" spans="1:27" x14ac:dyDescent="0.25">
      <c r="A14301"/>
      <c r="AA14301"/>
    </row>
    <row r="14302" spans="1:27" x14ac:dyDescent="0.25">
      <c r="A14302"/>
      <c r="AA14302"/>
    </row>
    <row r="14303" spans="1:27" x14ac:dyDescent="0.25">
      <c r="A14303"/>
      <c r="AA14303"/>
    </row>
    <row r="14304" spans="1:27" x14ac:dyDescent="0.25">
      <c r="A14304"/>
      <c r="AA14304"/>
    </row>
    <row r="14305" spans="1:27" x14ac:dyDescent="0.25">
      <c r="A14305"/>
      <c r="AA14305"/>
    </row>
    <row r="14306" spans="1:27" x14ac:dyDescent="0.25">
      <c r="A14306"/>
      <c r="AA14306"/>
    </row>
    <row r="14307" spans="1:27" x14ac:dyDescent="0.25">
      <c r="A14307"/>
      <c r="AA14307"/>
    </row>
    <row r="14308" spans="1:27" x14ac:dyDescent="0.25">
      <c r="A14308"/>
      <c r="AA14308"/>
    </row>
    <row r="14309" spans="1:27" x14ac:dyDescent="0.25">
      <c r="A14309"/>
      <c r="AA14309"/>
    </row>
    <row r="14310" spans="1:27" x14ac:dyDescent="0.25">
      <c r="A14310"/>
      <c r="AA14310"/>
    </row>
    <row r="14311" spans="1:27" x14ac:dyDescent="0.25">
      <c r="A14311"/>
      <c r="AA14311"/>
    </row>
    <row r="14312" spans="1:27" x14ac:dyDescent="0.25">
      <c r="A14312"/>
      <c r="AA14312"/>
    </row>
    <row r="14313" spans="1:27" x14ac:dyDescent="0.25">
      <c r="A14313"/>
      <c r="AA14313"/>
    </row>
    <row r="14314" spans="1:27" x14ac:dyDescent="0.25">
      <c r="A14314"/>
      <c r="AA14314"/>
    </row>
    <row r="14315" spans="1:27" x14ac:dyDescent="0.25">
      <c r="A14315"/>
      <c r="AA14315"/>
    </row>
    <row r="14316" spans="1:27" x14ac:dyDescent="0.25">
      <c r="A14316"/>
      <c r="AA14316"/>
    </row>
    <row r="14317" spans="1:27" x14ac:dyDescent="0.25">
      <c r="A14317"/>
      <c r="AA14317"/>
    </row>
    <row r="14318" spans="1:27" x14ac:dyDescent="0.25">
      <c r="A14318"/>
      <c r="AA14318"/>
    </row>
    <row r="14319" spans="1:27" x14ac:dyDescent="0.25">
      <c r="A14319"/>
      <c r="AA14319"/>
    </row>
    <row r="14320" spans="1:27" x14ac:dyDescent="0.25">
      <c r="A14320"/>
      <c r="AA14320"/>
    </row>
    <row r="14321" spans="1:27" x14ac:dyDescent="0.25">
      <c r="A14321"/>
      <c r="AA14321"/>
    </row>
    <row r="14322" spans="1:27" x14ac:dyDescent="0.25">
      <c r="A14322"/>
      <c r="AA14322"/>
    </row>
    <row r="14323" spans="1:27" x14ac:dyDescent="0.25">
      <c r="A14323"/>
      <c r="AA14323"/>
    </row>
    <row r="14324" spans="1:27" x14ac:dyDescent="0.25">
      <c r="A14324"/>
      <c r="AA14324"/>
    </row>
    <row r="14325" spans="1:27" x14ac:dyDescent="0.25">
      <c r="A14325"/>
      <c r="AA14325"/>
    </row>
    <row r="14326" spans="1:27" x14ac:dyDescent="0.25">
      <c r="A14326"/>
      <c r="AA14326"/>
    </row>
    <row r="14327" spans="1:27" x14ac:dyDescent="0.25">
      <c r="A14327"/>
      <c r="AA14327"/>
    </row>
    <row r="14328" spans="1:27" x14ac:dyDescent="0.25">
      <c r="A14328"/>
      <c r="AA14328"/>
    </row>
    <row r="14329" spans="1:27" x14ac:dyDescent="0.25">
      <c r="A14329"/>
      <c r="AA14329"/>
    </row>
    <row r="14330" spans="1:27" x14ac:dyDescent="0.25">
      <c r="A14330"/>
      <c r="AA14330"/>
    </row>
    <row r="14331" spans="1:27" x14ac:dyDescent="0.25">
      <c r="A14331"/>
      <c r="AA14331"/>
    </row>
    <row r="14332" spans="1:27" x14ac:dyDescent="0.25">
      <c r="A14332"/>
      <c r="AA14332"/>
    </row>
    <row r="14333" spans="1:27" x14ac:dyDescent="0.25">
      <c r="A14333"/>
      <c r="AA14333"/>
    </row>
    <row r="14334" spans="1:27" x14ac:dyDescent="0.25">
      <c r="A14334"/>
      <c r="AA14334"/>
    </row>
    <row r="14335" spans="1:27" x14ac:dyDescent="0.25">
      <c r="A14335"/>
      <c r="AA14335"/>
    </row>
    <row r="14336" spans="1:27" x14ac:dyDescent="0.25">
      <c r="A14336"/>
      <c r="AA14336"/>
    </row>
    <row r="14337" spans="1:27" x14ac:dyDescent="0.25">
      <c r="A14337"/>
      <c r="AA14337"/>
    </row>
    <row r="14338" spans="1:27" x14ac:dyDescent="0.25">
      <c r="A14338"/>
      <c r="AA14338"/>
    </row>
    <row r="14339" spans="1:27" x14ac:dyDescent="0.25">
      <c r="A14339"/>
      <c r="AA14339"/>
    </row>
    <row r="14340" spans="1:27" x14ac:dyDescent="0.25">
      <c r="A14340"/>
      <c r="AA14340"/>
    </row>
    <row r="14341" spans="1:27" x14ac:dyDescent="0.25">
      <c r="A14341"/>
      <c r="AA14341"/>
    </row>
    <row r="14342" spans="1:27" x14ac:dyDescent="0.25">
      <c r="A14342"/>
      <c r="AA14342"/>
    </row>
    <row r="14343" spans="1:27" x14ac:dyDescent="0.25">
      <c r="A14343"/>
      <c r="AA14343"/>
    </row>
    <row r="14344" spans="1:27" x14ac:dyDescent="0.25">
      <c r="A14344"/>
      <c r="AA14344"/>
    </row>
    <row r="14345" spans="1:27" x14ac:dyDescent="0.25">
      <c r="A14345"/>
      <c r="AA14345"/>
    </row>
    <row r="14346" spans="1:27" x14ac:dyDescent="0.25">
      <c r="A14346"/>
      <c r="AA14346"/>
    </row>
    <row r="14347" spans="1:27" x14ac:dyDescent="0.25">
      <c r="A14347"/>
      <c r="AA14347"/>
    </row>
    <row r="14348" spans="1:27" x14ac:dyDescent="0.25">
      <c r="A14348"/>
      <c r="AA14348"/>
    </row>
    <row r="14349" spans="1:27" x14ac:dyDescent="0.25">
      <c r="A14349"/>
      <c r="AA14349"/>
    </row>
    <row r="14350" spans="1:27" x14ac:dyDescent="0.25">
      <c r="A14350"/>
      <c r="AA14350"/>
    </row>
    <row r="14351" spans="1:27" x14ac:dyDescent="0.25">
      <c r="A14351"/>
      <c r="AA14351"/>
    </row>
    <row r="14352" spans="1:27" x14ac:dyDescent="0.25">
      <c r="A14352"/>
      <c r="AA14352"/>
    </row>
    <row r="14353" spans="1:27" x14ac:dyDescent="0.25">
      <c r="A14353"/>
      <c r="AA14353"/>
    </row>
    <row r="14354" spans="1:27" x14ac:dyDescent="0.25">
      <c r="A14354"/>
      <c r="AA14354"/>
    </row>
    <row r="14355" spans="1:27" x14ac:dyDescent="0.25">
      <c r="A14355"/>
      <c r="AA14355"/>
    </row>
    <row r="14356" spans="1:27" x14ac:dyDescent="0.25">
      <c r="A14356"/>
      <c r="AA14356"/>
    </row>
    <row r="14357" spans="1:27" x14ac:dyDescent="0.25">
      <c r="A14357"/>
      <c r="AA14357"/>
    </row>
    <row r="14358" spans="1:27" x14ac:dyDescent="0.25">
      <c r="A14358"/>
      <c r="AA14358"/>
    </row>
    <row r="14359" spans="1:27" x14ac:dyDescent="0.25">
      <c r="A14359"/>
      <c r="AA14359"/>
    </row>
    <row r="14360" spans="1:27" x14ac:dyDescent="0.25">
      <c r="A14360"/>
      <c r="AA14360"/>
    </row>
    <row r="14361" spans="1:27" x14ac:dyDescent="0.25">
      <c r="A14361"/>
      <c r="AA14361"/>
    </row>
    <row r="14362" spans="1:27" x14ac:dyDescent="0.25">
      <c r="A14362"/>
      <c r="AA14362"/>
    </row>
    <row r="14363" spans="1:27" x14ac:dyDescent="0.25">
      <c r="A14363"/>
      <c r="AA14363"/>
    </row>
    <row r="14364" spans="1:27" x14ac:dyDescent="0.25">
      <c r="A14364"/>
      <c r="AA14364"/>
    </row>
    <row r="14365" spans="1:27" x14ac:dyDescent="0.25">
      <c r="A14365"/>
      <c r="AA14365"/>
    </row>
    <row r="14366" spans="1:27" x14ac:dyDescent="0.25">
      <c r="A14366"/>
      <c r="AA14366"/>
    </row>
    <row r="14367" spans="1:27" x14ac:dyDescent="0.25">
      <c r="A14367"/>
      <c r="AA14367"/>
    </row>
    <row r="14368" spans="1:27" x14ac:dyDescent="0.25">
      <c r="A14368"/>
      <c r="AA14368"/>
    </row>
    <row r="14369" spans="1:27" x14ac:dyDescent="0.25">
      <c r="A14369"/>
      <c r="AA14369"/>
    </row>
    <row r="14370" spans="1:27" x14ac:dyDescent="0.25">
      <c r="A14370"/>
      <c r="AA14370"/>
    </row>
    <row r="14371" spans="1:27" x14ac:dyDescent="0.25">
      <c r="A14371"/>
      <c r="AA14371"/>
    </row>
    <row r="14372" spans="1:27" x14ac:dyDescent="0.25">
      <c r="A14372"/>
      <c r="AA14372"/>
    </row>
    <row r="14373" spans="1:27" x14ac:dyDescent="0.25">
      <c r="A14373"/>
      <c r="AA14373"/>
    </row>
    <row r="14374" spans="1:27" x14ac:dyDescent="0.25">
      <c r="A14374"/>
      <c r="AA14374"/>
    </row>
    <row r="14375" spans="1:27" x14ac:dyDescent="0.25">
      <c r="A14375"/>
      <c r="AA14375"/>
    </row>
    <row r="14376" spans="1:27" x14ac:dyDescent="0.25">
      <c r="A14376"/>
      <c r="AA14376"/>
    </row>
    <row r="14377" spans="1:27" x14ac:dyDescent="0.25">
      <c r="A14377"/>
      <c r="AA14377"/>
    </row>
    <row r="14378" spans="1:27" x14ac:dyDescent="0.25">
      <c r="A14378"/>
      <c r="AA14378"/>
    </row>
    <row r="14379" spans="1:27" x14ac:dyDescent="0.25">
      <c r="A14379"/>
      <c r="AA14379"/>
    </row>
    <row r="14380" spans="1:27" x14ac:dyDescent="0.25">
      <c r="A14380"/>
      <c r="AA14380"/>
    </row>
    <row r="14381" spans="1:27" x14ac:dyDescent="0.25">
      <c r="A14381"/>
      <c r="AA14381"/>
    </row>
    <row r="14382" spans="1:27" x14ac:dyDescent="0.25">
      <c r="A14382"/>
      <c r="AA14382"/>
    </row>
    <row r="14383" spans="1:27" x14ac:dyDescent="0.25">
      <c r="A14383"/>
      <c r="AA14383"/>
    </row>
    <row r="14384" spans="1:27" x14ac:dyDescent="0.25">
      <c r="A14384"/>
      <c r="AA14384"/>
    </row>
    <row r="14385" spans="1:27" x14ac:dyDescent="0.25">
      <c r="A14385"/>
      <c r="AA14385"/>
    </row>
    <row r="14386" spans="1:27" x14ac:dyDescent="0.25">
      <c r="A14386"/>
      <c r="AA14386"/>
    </row>
    <row r="14387" spans="1:27" x14ac:dyDescent="0.25">
      <c r="A14387"/>
      <c r="AA14387"/>
    </row>
    <row r="14388" spans="1:27" x14ac:dyDescent="0.25">
      <c r="A14388"/>
      <c r="AA14388"/>
    </row>
    <row r="14389" spans="1:27" x14ac:dyDescent="0.25">
      <c r="A14389"/>
      <c r="AA14389"/>
    </row>
    <row r="14390" spans="1:27" x14ac:dyDescent="0.25">
      <c r="A14390"/>
      <c r="AA14390"/>
    </row>
    <row r="14391" spans="1:27" x14ac:dyDescent="0.25">
      <c r="A14391"/>
      <c r="AA14391"/>
    </row>
    <row r="14392" spans="1:27" x14ac:dyDescent="0.25">
      <c r="A14392"/>
      <c r="AA14392"/>
    </row>
    <row r="14393" spans="1:27" x14ac:dyDescent="0.25">
      <c r="A14393"/>
      <c r="AA14393"/>
    </row>
    <row r="14394" spans="1:27" x14ac:dyDescent="0.25">
      <c r="A14394"/>
      <c r="AA14394"/>
    </row>
    <row r="14395" spans="1:27" x14ac:dyDescent="0.25">
      <c r="A14395"/>
      <c r="AA14395"/>
    </row>
    <row r="14396" spans="1:27" x14ac:dyDescent="0.25">
      <c r="A14396"/>
      <c r="AA14396"/>
    </row>
    <row r="14397" spans="1:27" x14ac:dyDescent="0.25">
      <c r="A14397"/>
      <c r="AA14397"/>
    </row>
    <row r="14398" spans="1:27" x14ac:dyDescent="0.25">
      <c r="A14398"/>
      <c r="AA14398"/>
    </row>
    <row r="14399" spans="1:27" x14ac:dyDescent="0.25">
      <c r="A14399"/>
      <c r="AA14399"/>
    </row>
    <row r="14400" spans="1:27" x14ac:dyDescent="0.25">
      <c r="A14400"/>
      <c r="AA14400"/>
    </row>
    <row r="14401" spans="1:27" x14ac:dyDescent="0.25">
      <c r="A14401"/>
      <c r="AA14401"/>
    </row>
    <row r="14402" spans="1:27" x14ac:dyDescent="0.25">
      <c r="A14402"/>
      <c r="AA14402"/>
    </row>
    <row r="14403" spans="1:27" x14ac:dyDescent="0.25">
      <c r="A14403"/>
      <c r="AA14403"/>
    </row>
    <row r="14404" spans="1:27" x14ac:dyDescent="0.25">
      <c r="A14404"/>
      <c r="AA14404"/>
    </row>
    <row r="14405" spans="1:27" x14ac:dyDescent="0.25">
      <c r="A14405"/>
      <c r="AA14405"/>
    </row>
    <row r="14406" spans="1:27" x14ac:dyDescent="0.25">
      <c r="A14406"/>
      <c r="AA14406"/>
    </row>
    <row r="14407" spans="1:27" x14ac:dyDescent="0.25">
      <c r="A14407"/>
      <c r="AA14407"/>
    </row>
    <row r="14408" spans="1:27" x14ac:dyDescent="0.25">
      <c r="A14408"/>
      <c r="AA14408"/>
    </row>
    <row r="14409" spans="1:27" x14ac:dyDescent="0.25">
      <c r="A14409"/>
      <c r="AA14409"/>
    </row>
    <row r="14410" spans="1:27" x14ac:dyDescent="0.25">
      <c r="A14410"/>
      <c r="AA14410"/>
    </row>
    <row r="14411" spans="1:27" x14ac:dyDescent="0.25">
      <c r="A14411"/>
      <c r="AA14411"/>
    </row>
    <row r="14412" spans="1:27" x14ac:dyDescent="0.25">
      <c r="A14412"/>
      <c r="AA14412"/>
    </row>
    <row r="14413" spans="1:27" x14ac:dyDescent="0.25">
      <c r="A14413"/>
      <c r="AA14413"/>
    </row>
    <row r="14414" spans="1:27" x14ac:dyDescent="0.25">
      <c r="A14414"/>
      <c r="AA14414"/>
    </row>
    <row r="14415" spans="1:27" x14ac:dyDescent="0.25">
      <c r="A14415"/>
      <c r="AA14415"/>
    </row>
    <row r="14416" spans="1:27" x14ac:dyDescent="0.25">
      <c r="A14416"/>
      <c r="AA14416"/>
    </row>
    <row r="14417" spans="1:27" x14ac:dyDescent="0.25">
      <c r="A14417"/>
      <c r="AA14417"/>
    </row>
    <row r="14418" spans="1:27" x14ac:dyDescent="0.25">
      <c r="A14418"/>
      <c r="AA14418"/>
    </row>
    <row r="14419" spans="1:27" x14ac:dyDescent="0.25">
      <c r="A14419"/>
      <c r="AA14419"/>
    </row>
    <row r="14420" spans="1:27" x14ac:dyDescent="0.25">
      <c r="A14420"/>
      <c r="AA14420"/>
    </row>
    <row r="14421" spans="1:27" x14ac:dyDescent="0.25">
      <c r="A14421"/>
      <c r="AA14421"/>
    </row>
    <row r="14422" spans="1:27" x14ac:dyDescent="0.25">
      <c r="A14422"/>
      <c r="AA14422"/>
    </row>
    <row r="14423" spans="1:27" x14ac:dyDescent="0.25">
      <c r="A14423"/>
      <c r="AA14423"/>
    </row>
    <row r="14424" spans="1:27" x14ac:dyDescent="0.25">
      <c r="A14424"/>
      <c r="AA14424"/>
    </row>
    <row r="14425" spans="1:27" x14ac:dyDescent="0.25">
      <c r="A14425"/>
      <c r="AA14425"/>
    </row>
    <row r="14426" spans="1:27" x14ac:dyDescent="0.25">
      <c r="A14426"/>
      <c r="AA14426"/>
    </row>
    <row r="14427" spans="1:27" x14ac:dyDescent="0.25">
      <c r="A14427"/>
      <c r="AA14427"/>
    </row>
    <row r="14428" spans="1:27" x14ac:dyDescent="0.25">
      <c r="A14428"/>
      <c r="AA14428"/>
    </row>
    <row r="14429" spans="1:27" x14ac:dyDescent="0.25">
      <c r="A14429"/>
      <c r="AA14429"/>
    </row>
    <row r="14430" spans="1:27" x14ac:dyDescent="0.25">
      <c r="A14430"/>
      <c r="AA14430"/>
    </row>
    <row r="14431" spans="1:27" x14ac:dyDescent="0.25">
      <c r="A14431"/>
      <c r="AA14431"/>
    </row>
    <row r="14432" spans="1:27" x14ac:dyDescent="0.25">
      <c r="A14432"/>
      <c r="AA14432"/>
    </row>
    <row r="14433" spans="1:27" x14ac:dyDescent="0.25">
      <c r="A14433"/>
      <c r="AA14433"/>
    </row>
    <row r="14434" spans="1:27" x14ac:dyDescent="0.25">
      <c r="A14434"/>
      <c r="AA14434"/>
    </row>
    <row r="14435" spans="1:27" x14ac:dyDescent="0.25">
      <c r="A14435"/>
      <c r="AA14435"/>
    </row>
    <row r="14436" spans="1:27" x14ac:dyDescent="0.25">
      <c r="A14436"/>
      <c r="AA14436"/>
    </row>
    <row r="14437" spans="1:27" x14ac:dyDescent="0.25">
      <c r="A14437"/>
      <c r="AA14437"/>
    </row>
    <row r="14438" spans="1:27" x14ac:dyDescent="0.25">
      <c r="A14438"/>
      <c r="AA14438"/>
    </row>
    <row r="14439" spans="1:27" x14ac:dyDescent="0.25">
      <c r="A14439"/>
      <c r="AA14439"/>
    </row>
    <row r="14440" spans="1:27" x14ac:dyDescent="0.25">
      <c r="A14440"/>
      <c r="AA14440"/>
    </row>
    <row r="14441" spans="1:27" x14ac:dyDescent="0.25">
      <c r="A14441"/>
      <c r="AA14441"/>
    </row>
    <row r="14442" spans="1:27" x14ac:dyDescent="0.25">
      <c r="A14442"/>
      <c r="AA14442"/>
    </row>
    <row r="14443" spans="1:27" x14ac:dyDescent="0.25">
      <c r="A14443"/>
      <c r="AA14443"/>
    </row>
    <row r="14444" spans="1:27" x14ac:dyDescent="0.25">
      <c r="A14444"/>
      <c r="AA14444"/>
    </row>
    <row r="14445" spans="1:27" x14ac:dyDescent="0.25">
      <c r="A14445"/>
      <c r="AA14445"/>
    </row>
    <row r="14446" spans="1:27" x14ac:dyDescent="0.25">
      <c r="A14446"/>
      <c r="AA14446"/>
    </row>
    <row r="14447" spans="1:27" x14ac:dyDescent="0.25">
      <c r="A14447"/>
      <c r="AA14447"/>
    </row>
    <row r="14448" spans="1:27" x14ac:dyDescent="0.25">
      <c r="A14448"/>
      <c r="AA14448"/>
    </row>
    <row r="14449" spans="1:27" x14ac:dyDescent="0.25">
      <c r="A14449"/>
      <c r="AA14449"/>
    </row>
    <row r="14450" spans="1:27" x14ac:dyDescent="0.25">
      <c r="A14450"/>
      <c r="AA14450"/>
    </row>
    <row r="14451" spans="1:27" x14ac:dyDescent="0.25">
      <c r="A14451"/>
      <c r="AA14451"/>
    </row>
    <row r="14452" spans="1:27" x14ac:dyDescent="0.25">
      <c r="A14452"/>
      <c r="AA14452"/>
    </row>
    <row r="14453" spans="1:27" x14ac:dyDescent="0.25">
      <c r="A14453"/>
      <c r="AA14453"/>
    </row>
    <row r="14454" spans="1:27" x14ac:dyDescent="0.25">
      <c r="A14454"/>
      <c r="AA14454"/>
    </row>
    <row r="14455" spans="1:27" x14ac:dyDescent="0.25">
      <c r="A14455"/>
      <c r="AA14455"/>
    </row>
    <row r="14456" spans="1:27" x14ac:dyDescent="0.25">
      <c r="A14456"/>
      <c r="AA14456"/>
    </row>
    <row r="14457" spans="1:27" x14ac:dyDescent="0.25">
      <c r="A14457"/>
      <c r="AA14457"/>
    </row>
    <row r="14458" spans="1:27" x14ac:dyDescent="0.25">
      <c r="A14458"/>
      <c r="AA14458"/>
    </row>
    <row r="14459" spans="1:27" x14ac:dyDescent="0.25">
      <c r="A14459"/>
      <c r="AA14459"/>
    </row>
    <row r="14460" spans="1:27" x14ac:dyDescent="0.25">
      <c r="A14460"/>
      <c r="AA14460"/>
    </row>
    <row r="14461" spans="1:27" x14ac:dyDescent="0.25">
      <c r="A14461"/>
      <c r="AA14461"/>
    </row>
    <row r="14462" spans="1:27" x14ac:dyDescent="0.25">
      <c r="A14462"/>
      <c r="AA14462"/>
    </row>
    <row r="14463" spans="1:27" x14ac:dyDescent="0.25">
      <c r="A14463"/>
      <c r="AA14463"/>
    </row>
    <row r="14464" spans="1:27" x14ac:dyDescent="0.25">
      <c r="A14464"/>
      <c r="AA14464"/>
    </row>
    <row r="14465" spans="1:27" x14ac:dyDescent="0.25">
      <c r="A14465"/>
      <c r="AA14465"/>
    </row>
    <row r="14466" spans="1:27" x14ac:dyDescent="0.25">
      <c r="A14466"/>
      <c r="AA14466"/>
    </row>
    <row r="14467" spans="1:27" x14ac:dyDescent="0.25">
      <c r="A14467"/>
      <c r="AA14467"/>
    </row>
    <row r="14468" spans="1:27" x14ac:dyDescent="0.25">
      <c r="A14468"/>
      <c r="AA14468"/>
    </row>
    <row r="14469" spans="1:27" x14ac:dyDescent="0.25">
      <c r="A14469"/>
      <c r="AA14469"/>
    </row>
    <row r="14470" spans="1:27" x14ac:dyDescent="0.25">
      <c r="A14470"/>
      <c r="AA14470"/>
    </row>
    <row r="14471" spans="1:27" x14ac:dyDescent="0.25">
      <c r="A14471"/>
      <c r="AA14471"/>
    </row>
    <row r="14472" spans="1:27" x14ac:dyDescent="0.25">
      <c r="A14472"/>
      <c r="AA14472"/>
    </row>
    <row r="14473" spans="1:27" x14ac:dyDescent="0.25">
      <c r="A14473"/>
      <c r="AA14473"/>
    </row>
    <row r="14474" spans="1:27" x14ac:dyDescent="0.25">
      <c r="A14474"/>
      <c r="AA14474"/>
    </row>
    <row r="14475" spans="1:27" x14ac:dyDescent="0.25">
      <c r="A14475"/>
      <c r="AA14475"/>
    </row>
    <row r="14476" spans="1:27" x14ac:dyDescent="0.25">
      <c r="A14476"/>
      <c r="AA14476"/>
    </row>
    <row r="14477" spans="1:27" x14ac:dyDescent="0.25">
      <c r="A14477"/>
      <c r="AA14477"/>
    </row>
    <row r="14478" spans="1:27" x14ac:dyDescent="0.25">
      <c r="A14478"/>
      <c r="AA14478"/>
    </row>
    <row r="14479" spans="1:27" x14ac:dyDescent="0.25">
      <c r="A14479"/>
      <c r="AA14479"/>
    </row>
    <row r="14480" spans="1:27" x14ac:dyDescent="0.25">
      <c r="A14480"/>
      <c r="AA14480"/>
    </row>
    <row r="14481" spans="1:27" x14ac:dyDescent="0.25">
      <c r="A14481"/>
      <c r="AA14481"/>
    </row>
    <row r="14482" spans="1:27" x14ac:dyDescent="0.25">
      <c r="A14482"/>
      <c r="AA14482"/>
    </row>
    <row r="14483" spans="1:27" x14ac:dyDescent="0.25">
      <c r="A14483"/>
      <c r="AA14483"/>
    </row>
    <row r="14484" spans="1:27" x14ac:dyDescent="0.25">
      <c r="A14484"/>
      <c r="AA14484"/>
    </row>
    <row r="14485" spans="1:27" x14ac:dyDescent="0.25">
      <c r="A14485"/>
      <c r="AA14485"/>
    </row>
    <row r="14486" spans="1:27" x14ac:dyDescent="0.25">
      <c r="A14486"/>
      <c r="AA14486"/>
    </row>
    <row r="14487" spans="1:27" x14ac:dyDescent="0.25">
      <c r="A14487"/>
      <c r="AA14487"/>
    </row>
    <row r="14488" spans="1:27" x14ac:dyDescent="0.25">
      <c r="A14488"/>
      <c r="AA14488"/>
    </row>
    <row r="14489" spans="1:27" x14ac:dyDescent="0.25">
      <c r="A14489"/>
      <c r="AA14489"/>
    </row>
    <row r="14490" spans="1:27" x14ac:dyDescent="0.25">
      <c r="A14490"/>
      <c r="AA14490"/>
    </row>
    <row r="14491" spans="1:27" x14ac:dyDescent="0.25">
      <c r="A14491"/>
      <c r="AA14491"/>
    </row>
    <row r="14492" spans="1:27" x14ac:dyDescent="0.25">
      <c r="A14492"/>
      <c r="AA14492"/>
    </row>
    <row r="14493" spans="1:27" x14ac:dyDescent="0.25">
      <c r="A14493"/>
      <c r="AA14493"/>
    </row>
    <row r="14494" spans="1:27" x14ac:dyDescent="0.25">
      <c r="A14494"/>
      <c r="AA14494"/>
    </row>
    <row r="14495" spans="1:27" x14ac:dyDescent="0.25">
      <c r="A14495"/>
      <c r="AA14495"/>
    </row>
    <row r="14496" spans="1:27" x14ac:dyDescent="0.25">
      <c r="A14496"/>
      <c r="AA14496"/>
    </row>
    <row r="14497" spans="1:27" x14ac:dyDescent="0.25">
      <c r="A14497"/>
      <c r="AA14497"/>
    </row>
    <row r="14498" spans="1:27" x14ac:dyDescent="0.25">
      <c r="A14498"/>
      <c r="AA14498"/>
    </row>
    <row r="14499" spans="1:27" x14ac:dyDescent="0.25">
      <c r="A14499"/>
      <c r="AA14499"/>
    </row>
    <row r="14500" spans="1:27" x14ac:dyDescent="0.25">
      <c r="A14500"/>
      <c r="AA14500"/>
    </row>
    <row r="14501" spans="1:27" x14ac:dyDescent="0.25">
      <c r="A14501"/>
      <c r="AA14501"/>
    </row>
    <row r="14502" spans="1:27" x14ac:dyDescent="0.25">
      <c r="A14502"/>
      <c r="AA14502"/>
    </row>
    <row r="14503" spans="1:27" x14ac:dyDescent="0.25">
      <c r="A14503"/>
      <c r="AA14503"/>
    </row>
    <row r="14504" spans="1:27" x14ac:dyDescent="0.25">
      <c r="A14504"/>
      <c r="AA14504"/>
    </row>
    <row r="14505" spans="1:27" x14ac:dyDescent="0.25">
      <c r="A14505"/>
      <c r="AA14505"/>
    </row>
    <row r="14506" spans="1:27" x14ac:dyDescent="0.25">
      <c r="A14506"/>
      <c r="AA14506"/>
    </row>
    <row r="14507" spans="1:27" x14ac:dyDescent="0.25">
      <c r="A14507"/>
      <c r="AA14507"/>
    </row>
    <row r="14508" spans="1:27" x14ac:dyDescent="0.25">
      <c r="A14508"/>
      <c r="AA14508"/>
    </row>
    <row r="14509" spans="1:27" x14ac:dyDescent="0.25">
      <c r="A14509"/>
      <c r="AA14509"/>
    </row>
    <row r="14510" spans="1:27" x14ac:dyDescent="0.25">
      <c r="A14510"/>
      <c r="AA14510"/>
    </row>
    <row r="14511" spans="1:27" x14ac:dyDescent="0.25">
      <c r="A14511"/>
      <c r="AA14511"/>
    </row>
    <row r="14512" spans="1:27" x14ac:dyDescent="0.25">
      <c r="A14512"/>
      <c r="AA14512"/>
    </row>
    <row r="14513" spans="1:27" x14ac:dyDescent="0.25">
      <c r="A14513"/>
      <c r="AA14513"/>
    </row>
    <row r="14514" spans="1:27" x14ac:dyDescent="0.25">
      <c r="A14514"/>
      <c r="AA14514"/>
    </row>
    <row r="14515" spans="1:27" x14ac:dyDescent="0.25">
      <c r="A14515"/>
      <c r="AA14515"/>
    </row>
    <row r="14516" spans="1:27" x14ac:dyDescent="0.25">
      <c r="A14516"/>
      <c r="AA14516"/>
    </row>
    <row r="14517" spans="1:27" x14ac:dyDescent="0.25">
      <c r="A14517"/>
      <c r="AA14517"/>
    </row>
    <row r="14518" spans="1:27" x14ac:dyDescent="0.25">
      <c r="A14518"/>
      <c r="AA14518"/>
    </row>
    <row r="14519" spans="1:27" x14ac:dyDescent="0.25">
      <c r="A14519"/>
      <c r="AA14519"/>
    </row>
    <row r="14520" spans="1:27" x14ac:dyDescent="0.25">
      <c r="A14520"/>
      <c r="AA14520"/>
    </row>
    <row r="14521" spans="1:27" x14ac:dyDescent="0.25">
      <c r="A14521"/>
      <c r="AA14521"/>
    </row>
    <row r="14522" spans="1:27" x14ac:dyDescent="0.25">
      <c r="A14522"/>
      <c r="AA14522"/>
    </row>
    <row r="14523" spans="1:27" x14ac:dyDescent="0.25">
      <c r="A14523"/>
      <c r="AA14523"/>
    </row>
    <row r="14524" spans="1:27" x14ac:dyDescent="0.25">
      <c r="A14524"/>
      <c r="AA14524"/>
    </row>
    <row r="14525" spans="1:27" x14ac:dyDescent="0.25">
      <c r="A14525"/>
      <c r="AA14525"/>
    </row>
    <row r="14526" spans="1:27" x14ac:dyDescent="0.25">
      <c r="A14526"/>
      <c r="AA14526"/>
    </row>
    <row r="14527" spans="1:27" x14ac:dyDescent="0.25">
      <c r="A14527"/>
      <c r="AA14527"/>
    </row>
    <row r="14528" spans="1:27" x14ac:dyDescent="0.25">
      <c r="A14528"/>
      <c r="AA14528"/>
    </row>
    <row r="14529" spans="1:27" x14ac:dyDescent="0.25">
      <c r="A14529"/>
      <c r="AA14529"/>
    </row>
    <row r="14530" spans="1:27" x14ac:dyDescent="0.25">
      <c r="A14530"/>
      <c r="AA14530"/>
    </row>
    <row r="14531" spans="1:27" x14ac:dyDescent="0.25">
      <c r="A14531"/>
      <c r="AA14531"/>
    </row>
    <row r="14532" spans="1:27" x14ac:dyDescent="0.25">
      <c r="A14532"/>
      <c r="AA14532"/>
    </row>
    <row r="14533" spans="1:27" x14ac:dyDescent="0.25">
      <c r="A14533"/>
      <c r="AA14533"/>
    </row>
    <row r="14534" spans="1:27" x14ac:dyDescent="0.25">
      <c r="A14534"/>
      <c r="AA14534"/>
    </row>
    <row r="14535" spans="1:27" x14ac:dyDescent="0.25">
      <c r="A14535"/>
      <c r="AA14535"/>
    </row>
    <row r="14536" spans="1:27" x14ac:dyDescent="0.25">
      <c r="A14536"/>
      <c r="AA14536"/>
    </row>
    <row r="14537" spans="1:27" x14ac:dyDescent="0.25">
      <c r="A14537"/>
      <c r="AA14537"/>
    </row>
    <row r="14538" spans="1:27" x14ac:dyDescent="0.25">
      <c r="A14538"/>
      <c r="AA14538"/>
    </row>
    <row r="14539" spans="1:27" x14ac:dyDescent="0.25">
      <c r="A14539"/>
      <c r="AA14539"/>
    </row>
    <row r="14540" spans="1:27" x14ac:dyDescent="0.25">
      <c r="A14540"/>
      <c r="AA14540"/>
    </row>
    <row r="14541" spans="1:27" x14ac:dyDescent="0.25">
      <c r="A14541"/>
      <c r="AA14541"/>
    </row>
    <row r="14542" spans="1:27" x14ac:dyDescent="0.25">
      <c r="A14542"/>
      <c r="AA14542"/>
    </row>
    <row r="14543" spans="1:27" x14ac:dyDescent="0.25">
      <c r="A14543"/>
      <c r="AA14543"/>
    </row>
    <row r="14544" spans="1:27" x14ac:dyDescent="0.25">
      <c r="A14544"/>
      <c r="AA14544"/>
    </row>
    <row r="14545" spans="1:27" x14ac:dyDescent="0.25">
      <c r="A14545"/>
      <c r="AA14545"/>
    </row>
    <row r="14546" spans="1:27" x14ac:dyDescent="0.25">
      <c r="A14546"/>
      <c r="AA14546"/>
    </row>
    <row r="14547" spans="1:27" x14ac:dyDescent="0.25">
      <c r="A14547"/>
      <c r="AA14547"/>
    </row>
    <row r="14548" spans="1:27" x14ac:dyDescent="0.25">
      <c r="A14548"/>
      <c r="AA14548"/>
    </row>
    <row r="14549" spans="1:27" x14ac:dyDescent="0.25">
      <c r="A14549"/>
      <c r="AA14549"/>
    </row>
    <row r="14550" spans="1:27" x14ac:dyDescent="0.25">
      <c r="A14550"/>
      <c r="AA14550"/>
    </row>
    <row r="14551" spans="1:27" x14ac:dyDescent="0.25">
      <c r="A14551"/>
      <c r="AA14551"/>
    </row>
    <row r="14552" spans="1:27" x14ac:dyDescent="0.25">
      <c r="A14552"/>
      <c r="AA14552"/>
    </row>
    <row r="14553" spans="1:27" x14ac:dyDescent="0.25">
      <c r="A14553"/>
      <c r="AA14553"/>
    </row>
    <row r="14554" spans="1:27" x14ac:dyDescent="0.25">
      <c r="A14554"/>
      <c r="AA14554"/>
    </row>
    <row r="14555" spans="1:27" x14ac:dyDescent="0.25">
      <c r="A14555"/>
      <c r="AA14555"/>
    </row>
    <row r="14556" spans="1:27" x14ac:dyDescent="0.25">
      <c r="A14556"/>
      <c r="AA14556"/>
    </row>
    <row r="14557" spans="1:27" x14ac:dyDescent="0.25">
      <c r="A14557"/>
      <c r="AA14557"/>
    </row>
    <row r="14558" spans="1:27" x14ac:dyDescent="0.25">
      <c r="A14558"/>
      <c r="AA14558"/>
    </row>
    <row r="14559" spans="1:27" x14ac:dyDescent="0.25">
      <c r="A14559"/>
      <c r="AA14559"/>
    </row>
    <row r="14560" spans="1:27" x14ac:dyDescent="0.25">
      <c r="A14560"/>
      <c r="AA14560"/>
    </row>
    <row r="14561" spans="1:27" x14ac:dyDescent="0.25">
      <c r="A14561"/>
      <c r="AA14561"/>
    </row>
    <row r="14562" spans="1:27" x14ac:dyDescent="0.25">
      <c r="A14562"/>
      <c r="AA14562"/>
    </row>
    <row r="14563" spans="1:27" x14ac:dyDescent="0.25">
      <c r="A14563"/>
      <c r="AA14563"/>
    </row>
    <row r="14564" spans="1:27" x14ac:dyDescent="0.25">
      <c r="A14564"/>
      <c r="AA14564"/>
    </row>
    <row r="14565" spans="1:27" x14ac:dyDescent="0.25">
      <c r="A14565"/>
      <c r="AA14565"/>
    </row>
    <row r="14566" spans="1:27" x14ac:dyDescent="0.25">
      <c r="A14566"/>
      <c r="AA14566"/>
    </row>
    <row r="14567" spans="1:27" x14ac:dyDescent="0.25">
      <c r="A14567"/>
      <c r="AA14567"/>
    </row>
    <row r="14568" spans="1:27" x14ac:dyDescent="0.25">
      <c r="A14568"/>
      <c r="AA14568"/>
    </row>
    <row r="14569" spans="1:27" x14ac:dyDescent="0.25">
      <c r="A14569"/>
      <c r="AA14569"/>
    </row>
    <row r="14570" spans="1:27" x14ac:dyDescent="0.25">
      <c r="A14570"/>
      <c r="AA14570"/>
    </row>
    <row r="14571" spans="1:27" x14ac:dyDescent="0.25">
      <c r="A14571"/>
      <c r="AA14571"/>
    </row>
    <row r="14572" spans="1:27" x14ac:dyDescent="0.25">
      <c r="A14572"/>
      <c r="AA14572"/>
    </row>
    <row r="14573" spans="1:27" x14ac:dyDescent="0.25">
      <c r="A14573"/>
      <c r="AA14573"/>
    </row>
    <row r="14574" spans="1:27" x14ac:dyDescent="0.25">
      <c r="A14574"/>
      <c r="AA14574"/>
    </row>
    <row r="14575" spans="1:27" x14ac:dyDescent="0.25">
      <c r="A14575"/>
      <c r="AA14575"/>
    </row>
    <row r="14576" spans="1:27" x14ac:dyDescent="0.25">
      <c r="A14576"/>
      <c r="AA14576"/>
    </row>
    <row r="14577" spans="1:27" x14ac:dyDescent="0.25">
      <c r="A14577"/>
      <c r="AA14577"/>
    </row>
    <row r="14578" spans="1:27" x14ac:dyDescent="0.25">
      <c r="A14578"/>
      <c r="AA14578"/>
    </row>
    <row r="14579" spans="1:27" x14ac:dyDescent="0.25">
      <c r="A14579"/>
      <c r="AA14579"/>
    </row>
    <row r="14580" spans="1:27" x14ac:dyDescent="0.25">
      <c r="A14580"/>
      <c r="AA14580"/>
    </row>
    <row r="14581" spans="1:27" x14ac:dyDescent="0.25">
      <c r="A14581"/>
      <c r="AA14581"/>
    </row>
    <row r="14582" spans="1:27" x14ac:dyDescent="0.25">
      <c r="A14582"/>
      <c r="AA14582"/>
    </row>
    <row r="14583" spans="1:27" x14ac:dyDescent="0.25">
      <c r="A14583"/>
      <c r="AA14583"/>
    </row>
    <row r="14584" spans="1:27" x14ac:dyDescent="0.25">
      <c r="A14584"/>
      <c r="AA14584"/>
    </row>
    <row r="14585" spans="1:27" x14ac:dyDescent="0.25">
      <c r="A14585"/>
      <c r="AA14585"/>
    </row>
    <row r="14586" spans="1:27" x14ac:dyDescent="0.25">
      <c r="A14586"/>
      <c r="AA14586"/>
    </row>
    <row r="14587" spans="1:27" x14ac:dyDescent="0.25">
      <c r="A14587"/>
      <c r="AA14587"/>
    </row>
    <row r="14588" spans="1:27" x14ac:dyDescent="0.25">
      <c r="A14588"/>
      <c r="AA14588"/>
    </row>
    <row r="14589" spans="1:27" x14ac:dyDescent="0.25">
      <c r="A14589"/>
      <c r="AA14589"/>
    </row>
    <row r="14590" spans="1:27" x14ac:dyDescent="0.25">
      <c r="A14590"/>
      <c r="AA14590"/>
    </row>
    <row r="14591" spans="1:27" x14ac:dyDescent="0.25">
      <c r="A14591"/>
      <c r="AA14591"/>
    </row>
    <row r="14592" spans="1:27" x14ac:dyDescent="0.25">
      <c r="A14592"/>
      <c r="AA14592"/>
    </row>
    <row r="14593" spans="1:27" x14ac:dyDescent="0.25">
      <c r="A14593"/>
      <c r="AA14593"/>
    </row>
    <row r="14594" spans="1:27" x14ac:dyDescent="0.25">
      <c r="A14594"/>
      <c r="AA14594"/>
    </row>
    <row r="14595" spans="1:27" x14ac:dyDescent="0.25">
      <c r="A14595"/>
      <c r="AA14595"/>
    </row>
    <row r="14596" spans="1:27" x14ac:dyDescent="0.25">
      <c r="A14596"/>
      <c r="AA14596"/>
    </row>
    <row r="14597" spans="1:27" x14ac:dyDescent="0.25">
      <c r="A14597"/>
      <c r="AA14597"/>
    </row>
    <row r="14598" spans="1:27" x14ac:dyDescent="0.25">
      <c r="A14598"/>
      <c r="AA14598"/>
    </row>
    <row r="14599" spans="1:27" x14ac:dyDescent="0.25">
      <c r="A14599"/>
      <c r="AA14599"/>
    </row>
    <row r="14600" spans="1:27" x14ac:dyDescent="0.25">
      <c r="A14600"/>
      <c r="AA14600"/>
    </row>
    <row r="14601" spans="1:27" x14ac:dyDescent="0.25">
      <c r="A14601"/>
      <c r="AA14601"/>
    </row>
    <row r="14602" spans="1:27" x14ac:dyDescent="0.25">
      <c r="A14602"/>
      <c r="AA14602"/>
    </row>
    <row r="14603" spans="1:27" x14ac:dyDescent="0.25">
      <c r="A14603"/>
      <c r="AA14603"/>
    </row>
    <row r="14604" spans="1:27" x14ac:dyDescent="0.25">
      <c r="A14604"/>
      <c r="AA14604"/>
    </row>
    <row r="14605" spans="1:27" x14ac:dyDescent="0.25">
      <c r="A14605"/>
      <c r="AA14605"/>
    </row>
    <row r="14606" spans="1:27" x14ac:dyDescent="0.25">
      <c r="A14606"/>
      <c r="AA14606"/>
    </row>
    <row r="14607" spans="1:27" x14ac:dyDescent="0.25">
      <c r="A14607"/>
      <c r="AA14607"/>
    </row>
    <row r="14608" spans="1:27" x14ac:dyDescent="0.25">
      <c r="A14608"/>
      <c r="AA14608"/>
    </row>
    <row r="14609" spans="1:27" x14ac:dyDescent="0.25">
      <c r="A14609"/>
      <c r="AA14609"/>
    </row>
    <row r="14610" spans="1:27" x14ac:dyDescent="0.25">
      <c r="A14610"/>
      <c r="AA14610"/>
    </row>
    <row r="14611" spans="1:27" x14ac:dyDescent="0.25">
      <c r="A14611"/>
      <c r="AA14611"/>
    </row>
    <row r="14612" spans="1:27" x14ac:dyDescent="0.25">
      <c r="A14612"/>
      <c r="AA14612"/>
    </row>
    <row r="14613" spans="1:27" x14ac:dyDescent="0.25">
      <c r="A14613"/>
      <c r="AA14613"/>
    </row>
    <row r="14614" spans="1:27" x14ac:dyDescent="0.25">
      <c r="A14614"/>
      <c r="AA14614"/>
    </row>
    <row r="14615" spans="1:27" x14ac:dyDescent="0.25">
      <c r="A14615"/>
      <c r="AA14615"/>
    </row>
    <row r="14616" spans="1:27" x14ac:dyDescent="0.25">
      <c r="A14616"/>
      <c r="AA14616"/>
    </row>
    <row r="14617" spans="1:27" x14ac:dyDescent="0.25">
      <c r="A14617"/>
      <c r="AA14617"/>
    </row>
    <row r="14618" spans="1:27" x14ac:dyDescent="0.25">
      <c r="A14618"/>
      <c r="AA14618"/>
    </row>
    <row r="14619" spans="1:27" x14ac:dyDescent="0.25">
      <c r="A14619"/>
      <c r="AA14619"/>
    </row>
    <row r="14620" spans="1:27" x14ac:dyDescent="0.25">
      <c r="A14620"/>
      <c r="AA14620"/>
    </row>
    <row r="14621" spans="1:27" x14ac:dyDescent="0.25">
      <c r="A14621"/>
      <c r="AA14621"/>
    </row>
    <row r="14622" spans="1:27" x14ac:dyDescent="0.25">
      <c r="A14622"/>
      <c r="AA14622"/>
    </row>
    <row r="14623" spans="1:27" x14ac:dyDescent="0.25">
      <c r="A14623"/>
      <c r="AA14623"/>
    </row>
    <row r="14624" spans="1:27" x14ac:dyDescent="0.25">
      <c r="A14624"/>
      <c r="AA14624"/>
    </row>
    <row r="14625" spans="1:27" x14ac:dyDescent="0.25">
      <c r="A14625"/>
      <c r="AA14625"/>
    </row>
    <row r="14626" spans="1:27" x14ac:dyDescent="0.25">
      <c r="A14626"/>
      <c r="AA14626"/>
    </row>
    <row r="14627" spans="1:27" x14ac:dyDescent="0.25">
      <c r="A14627"/>
      <c r="AA14627"/>
    </row>
    <row r="14628" spans="1:27" x14ac:dyDescent="0.25">
      <c r="A14628"/>
      <c r="AA14628"/>
    </row>
    <row r="14629" spans="1:27" x14ac:dyDescent="0.25">
      <c r="A14629"/>
      <c r="AA14629"/>
    </row>
    <row r="14630" spans="1:27" x14ac:dyDescent="0.25">
      <c r="A14630"/>
      <c r="AA14630"/>
    </row>
    <row r="14631" spans="1:27" x14ac:dyDescent="0.25">
      <c r="A14631"/>
      <c r="AA14631"/>
    </row>
    <row r="14632" spans="1:27" x14ac:dyDescent="0.25">
      <c r="A14632"/>
      <c r="AA14632"/>
    </row>
    <row r="14633" spans="1:27" x14ac:dyDescent="0.25">
      <c r="A14633"/>
      <c r="AA14633"/>
    </row>
    <row r="14634" spans="1:27" x14ac:dyDescent="0.25">
      <c r="A14634"/>
      <c r="AA14634"/>
    </row>
    <row r="14635" spans="1:27" x14ac:dyDescent="0.25">
      <c r="A14635"/>
      <c r="AA14635"/>
    </row>
    <row r="14636" spans="1:27" x14ac:dyDescent="0.25">
      <c r="A14636"/>
      <c r="AA14636"/>
    </row>
    <row r="14637" spans="1:27" x14ac:dyDescent="0.25">
      <c r="A14637"/>
      <c r="AA14637"/>
    </row>
    <row r="14638" spans="1:27" x14ac:dyDescent="0.25">
      <c r="A14638"/>
      <c r="AA14638"/>
    </row>
    <row r="14639" spans="1:27" x14ac:dyDescent="0.25">
      <c r="A14639"/>
      <c r="AA14639"/>
    </row>
    <row r="14640" spans="1:27" x14ac:dyDescent="0.25">
      <c r="A14640"/>
      <c r="AA14640"/>
    </row>
    <row r="14641" spans="1:27" x14ac:dyDescent="0.25">
      <c r="A14641"/>
      <c r="AA14641"/>
    </row>
    <row r="14642" spans="1:27" x14ac:dyDescent="0.25">
      <c r="A14642"/>
      <c r="AA14642"/>
    </row>
    <row r="14643" spans="1:27" x14ac:dyDescent="0.25">
      <c r="A14643"/>
      <c r="AA14643"/>
    </row>
    <row r="14644" spans="1:27" x14ac:dyDescent="0.25">
      <c r="A14644"/>
      <c r="AA14644"/>
    </row>
    <row r="14645" spans="1:27" x14ac:dyDescent="0.25">
      <c r="A14645"/>
      <c r="AA14645"/>
    </row>
    <row r="14646" spans="1:27" x14ac:dyDescent="0.25">
      <c r="A14646"/>
      <c r="AA14646"/>
    </row>
    <row r="14647" spans="1:27" x14ac:dyDescent="0.25">
      <c r="A14647"/>
      <c r="AA14647"/>
    </row>
    <row r="14648" spans="1:27" x14ac:dyDescent="0.25">
      <c r="A14648"/>
      <c r="AA14648"/>
    </row>
    <row r="14649" spans="1:27" x14ac:dyDescent="0.25">
      <c r="A14649"/>
      <c r="AA14649"/>
    </row>
    <row r="14650" spans="1:27" x14ac:dyDescent="0.25">
      <c r="A14650"/>
      <c r="AA14650"/>
    </row>
    <row r="14651" spans="1:27" x14ac:dyDescent="0.25">
      <c r="A14651"/>
      <c r="AA14651"/>
    </row>
    <row r="14652" spans="1:27" x14ac:dyDescent="0.25">
      <c r="A14652"/>
      <c r="AA14652"/>
    </row>
    <row r="14653" spans="1:27" x14ac:dyDescent="0.25">
      <c r="A14653"/>
      <c r="AA14653"/>
    </row>
    <row r="14654" spans="1:27" x14ac:dyDescent="0.25">
      <c r="A14654"/>
      <c r="AA14654"/>
    </row>
    <row r="14655" spans="1:27" x14ac:dyDescent="0.25">
      <c r="A14655"/>
      <c r="AA14655"/>
    </row>
    <row r="14656" spans="1:27" x14ac:dyDescent="0.25">
      <c r="A14656"/>
      <c r="AA14656"/>
    </row>
    <row r="14657" spans="1:27" x14ac:dyDescent="0.25">
      <c r="A14657"/>
      <c r="AA14657"/>
    </row>
    <row r="14658" spans="1:27" x14ac:dyDescent="0.25">
      <c r="A14658"/>
      <c r="AA14658"/>
    </row>
    <row r="14659" spans="1:27" x14ac:dyDescent="0.25">
      <c r="A14659"/>
      <c r="AA14659"/>
    </row>
    <row r="14660" spans="1:27" x14ac:dyDescent="0.25">
      <c r="A14660"/>
      <c r="AA14660"/>
    </row>
    <row r="14661" spans="1:27" x14ac:dyDescent="0.25">
      <c r="A14661"/>
      <c r="AA14661"/>
    </row>
    <row r="14662" spans="1:27" x14ac:dyDescent="0.25">
      <c r="A14662"/>
      <c r="AA14662"/>
    </row>
    <row r="14663" spans="1:27" x14ac:dyDescent="0.25">
      <c r="A14663"/>
      <c r="AA14663"/>
    </row>
    <row r="14664" spans="1:27" x14ac:dyDescent="0.25">
      <c r="A14664"/>
      <c r="AA14664"/>
    </row>
    <row r="14665" spans="1:27" x14ac:dyDescent="0.25">
      <c r="A14665"/>
      <c r="AA14665"/>
    </row>
    <row r="14666" spans="1:27" x14ac:dyDescent="0.25">
      <c r="A14666"/>
      <c r="AA14666"/>
    </row>
    <row r="14667" spans="1:27" x14ac:dyDescent="0.25">
      <c r="A14667"/>
      <c r="AA14667"/>
    </row>
    <row r="14668" spans="1:27" x14ac:dyDescent="0.25">
      <c r="A14668"/>
      <c r="AA14668"/>
    </row>
    <row r="14669" spans="1:27" x14ac:dyDescent="0.25">
      <c r="A14669"/>
      <c r="AA14669"/>
    </row>
    <row r="14670" spans="1:27" x14ac:dyDescent="0.25">
      <c r="A14670"/>
      <c r="AA14670"/>
    </row>
    <row r="14671" spans="1:27" x14ac:dyDescent="0.25">
      <c r="A14671"/>
      <c r="AA14671"/>
    </row>
    <row r="14672" spans="1:27" x14ac:dyDescent="0.25">
      <c r="A14672"/>
      <c r="AA14672"/>
    </row>
    <row r="14673" spans="1:27" x14ac:dyDescent="0.25">
      <c r="A14673"/>
      <c r="AA14673"/>
    </row>
    <row r="14674" spans="1:27" x14ac:dyDescent="0.25">
      <c r="A14674"/>
      <c r="AA14674"/>
    </row>
    <row r="14675" spans="1:27" x14ac:dyDescent="0.25">
      <c r="A14675"/>
      <c r="AA14675"/>
    </row>
    <row r="14676" spans="1:27" x14ac:dyDescent="0.25">
      <c r="A14676"/>
      <c r="AA14676"/>
    </row>
    <row r="14677" spans="1:27" x14ac:dyDescent="0.25">
      <c r="A14677"/>
      <c r="AA14677"/>
    </row>
    <row r="14678" spans="1:27" x14ac:dyDescent="0.25">
      <c r="A14678"/>
      <c r="AA14678"/>
    </row>
    <row r="14679" spans="1:27" x14ac:dyDescent="0.25">
      <c r="A14679"/>
      <c r="AA14679"/>
    </row>
    <row r="14680" spans="1:27" x14ac:dyDescent="0.25">
      <c r="A14680"/>
      <c r="AA14680"/>
    </row>
    <row r="14681" spans="1:27" x14ac:dyDescent="0.25">
      <c r="A14681"/>
      <c r="AA14681"/>
    </row>
    <row r="14682" spans="1:27" x14ac:dyDescent="0.25">
      <c r="A14682"/>
      <c r="AA14682"/>
    </row>
    <row r="14683" spans="1:27" x14ac:dyDescent="0.25">
      <c r="A14683"/>
      <c r="AA14683"/>
    </row>
    <row r="14684" spans="1:27" x14ac:dyDescent="0.25">
      <c r="A14684"/>
      <c r="AA14684"/>
    </row>
    <row r="14685" spans="1:27" x14ac:dyDescent="0.25">
      <c r="A14685"/>
      <c r="AA14685"/>
    </row>
    <row r="14686" spans="1:27" x14ac:dyDescent="0.25">
      <c r="A14686"/>
      <c r="AA14686"/>
    </row>
    <row r="14687" spans="1:27" x14ac:dyDescent="0.25">
      <c r="A14687"/>
      <c r="AA14687"/>
    </row>
    <row r="14688" spans="1:27" x14ac:dyDescent="0.25">
      <c r="A14688"/>
      <c r="AA14688"/>
    </row>
    <row r="14689" spans="1:27" x14ac:dyDescent="0.25">
      <c r="A14689"/>
      <c r="AA14689"/>
    </row>
    <row r="14690" spans="1:27" x14ac:dyDescent="0.25">
      <c r="A14690"/>
      <c r="AA14690"/>
    </row>
    <row r="14691" spans="1:27" x14ac:dyDescent="0.25">
      <c r="A14691"/>
      <c r="AA14691"/>
    </row>
    <row r="14692" spans="1:27" x14ac:dyDescent="0.25">
      <c r="A14692"/>
      <c r="AA14692"/>
    </row>
    <row r="14693" spans="1:27" x14ac:dyDescent="0.25">
      <c r="A14693"/>
      <c r="AA14693"/>
    </row>
    <row r="14694" spans="1:27" x14ac:dyDescent="0.25">
      <c r="A14694"/>
      <c r="AA14694"/>
    </row>
    <row r="14695" spans="1:27" x14ac:dyDescent="0.25">
      <c r="A14695"/>
      <c r="AA14695"/>
    </row>
    <row r="14696" spans="1:27" x14ac:dyDescent="0.25">
      <c r="A14696"/>
      <c r="AA14696"/>
    </row>
    <row r="14697" spans="1:27" x14ac:dyDescent="0.25">
      <c r="A14697"/>
      <c r="AA14697"/>
    </row>
    <row r="14698" spans="1:27" x14ac:dyDescent="0.25">
      <c r="A14698"/>
      <c r="AA14698"/>
    </row>
    <row r="14699" spans="1:27" x14ac:dyDescent="0.25">
      <c r="A14699"/>
      <c r="AA14699"/>
    </row>
    <row r="14700" spans="1:27" x14ac:dyDescent="0.25">
      <c r="A14700"/>
      <c r="AA14700"/>
    </row>
    <row r="14701" spans="1:27" x14ac:dyDescent="0.25">
      <c r="A14701"/>
      <c r="AA14701"/>
    </row>
    <row r="14702" spans="1:27" x14ac:dyDescent="0.25">
      <c r="A14702"/>
      <c r="AA14702"/>
    </row>
    <row r="14703" spans="1:27" x14ac:dyDescent="0.25">
      <c r="A14703"/>
      <c r="AA14703"/>
    </row>
    <row r="14704" spans="1:27" x14ac:dyDescent="0.25">
      <c r="A14704"/>
      <c r="AA14704"/>
    </row>
    <row r="14705" spans="1:27" x14ac:dyDescent="0.25">
      <c r="A14705"/>
      <c r="AA14705"/>
    </row>
    <row r="14706" spans="1:27" x14ac:dyDescent="0.25">
      <c r="A14706"/>
      <c r="AA14706"/>
    </row>
    <row r="14707" spans="1:27" x14ac:dyDescent="0.25">
      <c r="A14707"/>
      <c r="AA14707"/>
    </row>
    <row r="14708" spans="1:27" x14ac:dyDescent="0.25">
      <c r="A14708"/>
      <c r="AA14708"/>
    </row>
    <row r="14709" spans="1:27" x14ac:dyDescent="0.25">
      <c r="A14709"/>
      <c r="AA14709"/>
    </row>
    <row r="14710" spans="1:27" x14ac:dyDescent="0.25">
      <c r="A14710"/>
      <c r="AA14710"/>
    </row>
    <row r="14711" spans="1:27" x14ac:dyDescent="0.25">
      <c r="A14711"/>
      <c r="AA14711"/>
    </row>
    <row r="14712" spans="1:27" x14ac:dyDescent="0.25">
      <c r="A14712"/>
      <c r="AA14712"/>
    </row>
    <row r="14713" spans="1:27" x14ac:dyDescent="0.25">
      <c r="A14713"/>
      <c r="AA14713"/>
    </row>
    <row r="14714" spans="1:27" x14ac:dyDescent="0.25">
      <c r="A14714"/>
      <c r="AA14714"/>
    </row>
    <row r="14715" spans="1:27" x14ac:dyDescent="0.25">
      <c r="A14715"/>
      <c r="AA14715"/>
    </row>
    <row r="14716" spans="1:27" x14ac:dyDescent="0.25">
      <c r="A14716"/>
      <c r="AA14716"/>
    </row>
    <row r="14717" spans="1:27" x14ac:dyDescent="0.25">
      <c r="A14717"/>
      <c r="AA14717"/>
    </row>
    <row r="14718" spans="1:27" x14ac:dyDescent="0.25">
      <c r="A14718"/>
      <c r="AA14718"/>
    </row>
    <row r="14719" spans="1:27" x14ac:dyDescent="0.25">
      <c r="A14719"/>
      <c r="AA14719"/>
    </row>
    <row r="14720" spans="1:27" x14ac:dyDescent="0.25">
      <c r="A14720"/>
      <c r="AA14720"/>
    </row>
    <row r="14721" spans="1:27" x14ac:dyDescent="0.25">
      <c r="A14721"/>
      <c r="AA14721"/>
    </row>
    <row r="14722" spans="1:27" x14ac:dyDescent="0.25">
      <c r="A14722"/>
      <c r="AA14722"/>
    </row>
    <row r="14723" spans="1:27" x14ac:dyDescent="0.25">
      <c r="A14723"/>
      <c r="AA14723"/>
    </row>
    <row r="14724" spans="1:27" x14ac:dyDescent="0.25">
      <c r="A14724"/>
      <c r="AA14724"/>
    </row>
    <row r="14725" spans="1:27" x14ac:dyDescent="0.25">
      <c r="A14725"/>
      <c r="AA14725"/>
    </row>
    <row r="14726" spans="1:27" x14ac:dyDescent="0.25">
      <c r="A14726"/>
      <c r="AA14726"/>
    </row>
    <row r="14727" spans="1:27" x14ac:dyDescent="0.25">
      <c r="A14727"/>
      <c r="AA14727"/>
    </row>
    <row r="14728" spans="1:27" x14ac:dyDescent="0.25">
      <c r="A14728"/>
      <c r="AA14728"/>
    </row>
    <row r="14729" spans="1:27" x14ac:dyDescent="0.25">
      <c r="A14729"/>
      <c r="AA14729"/>
    </row>
    <row r="14730" spans="1:27" x14ac:dyDescent="0.25">
      <c r="A14730"/>
      <c r="AA14730"/>
    </row>
    <row r="14731" spans="1:27" x14ac:dyDescent="0.25">
      <c r="A14731"/>
      <c r="AA14731"/>
    </row>
    <row r="14732" spans="1:27" x14ac:dyDescent="0.25">
      <c r="A14732"/>
      <c r="AA14732"/>
    </row>
    <row r="14733" spans="1:27" x14ac:dyDescent="0.25">
      <c r="A14733"/>
      <c r="AA14733"/>
    </row>
    <row r="14734" spans="1:27" x14ac:dyDescent="0.25">
      <c r="A14734"/>
      <c r="AA14734"/>
    </row>
    <row r="14735" spans="1:27" x14ac:dyDescent="0.25">
      <c r="A14735"/>
      <c r="AA14735"/>
    </row>
    <row r="14736" spans="1:27" x14ac:dyDescent="0.25">
      <c r="A14736"/>
      <c r="AA14736"/>
    </row>
    <row r="14737" spans="1:27" x14ac:dyDescent="0.25">
      <c r="A14737"/>
      <c r="AA14737"/>
    </row>
    <row r="14738" spans="1:27" x14ac:dyDescent="0.25">
      <c r="A14738"/>
      <c r="AA14738"/>
    </row>
    <row r="14739" spans="1:27" x14ac:dyDescent="0.25">
      <c r="A14739"/>
      <c r="AA14739"/>
    </row>
    <row r="14740" spans="1:27" x14ac:dyDescent="0.25">
      <c r="A14740"/>
      <c r="AA14740"/>
    </row>
    <row r="14741" spans="1:27" x14ac:dyDescent="0.25">
      <c r="A14741"/>
      <c r="AA14741"/>
    </row>
    <row r="14742" spans="1:27" x14ac:dyDescent="0.25">
      <c r="A14742"/>
      <c r="AA14742"/>
    </row>
    <row r="14743" spans="1:27" x14ac:dyDescent="0.25">
      <c r="A14743"/>
      <c r="AA14743"/>
    </row>
    <row r="14744" spans="1:27" x14ac:dyDescent="0.25">
      <c r="A14744"/>
      <c r="AA14744"/>
    </row>
    <row r="14745" spans="1:27" x14ac:dyDescent="0.25">
      <c r="A14745"/>
      <c r="AA14745"/>
    </row>
    <row r="14746" spans="1:27" x14ac:dyDescent="0.25">
      <c r="A14746"/>
      <c r="AA14746"/>
    </row>
    <row r="14747" spans="1:27" x14ac:dyDescent="0.25">
      <c r="A14747"/>
      <c r="AA14747"/>
    </row>
    <row r="14748" spans="1:27" x14ac:dyDescent="0.25">
      <c r="A14748"/>
      <c r="AA14748"/>
    </row>
    <row r="14749" spans="1:27" x14ac:dyDescent="0.25">
      <c r="A14749"/>
      <c r="AA14749"/>
    </row>
    <row r="14750" spans="1:27" x14ac:dyDescent="0.25">
      <c r="A14750"/>
      <c r="AA14750"/>
    </row>
    <row r="14751" spans="1:27" x14ac:dyDescent="0.25">
      <c r="A14751"/>
      <c r="AA14751"/>
    </row>
    <row r="14752" spans="1:27" x14ac:dyDescent="0.25">
      <c r="A14752"/>
      <c r="AA14752"/>
    </row>
    <row r="14753" spans="1:27" x14ac:dyDescent="0.25">
      <c r="A14753"/>
      <c r="AA14753"/>
    </row>
    <row r="14754" spans="1:27" x14ac:dyDescent="0.25">
      <c r="A14754"/>
      <c r="AA14754"/>
    </row>
    <row r="14755" spans="1:27" x14ac:dyDescent="0.25">
      <c r="A14755"/>
      <c r="AA14755"/>
    </row>
    <row r="14756" spans="1:27" x14ac:dyDescent="0.25">
      <c r="A14756"/>
      <c r="AA14756"/>
    </row>
    <row r="14757" spans="1:27" x14ac:dyDescent="0.25">
      <c r="A14757"/>
      <c r="AA14757"/>
    </row>
    <row r="14758" spans="1:27" x14ac:dyDescent="0.25">
      <c r="A14758"/>
      <c r="AA14758"/>
    </row>
    <row r="14759" spans="1:27" x14ac:dyDescent="0.25">
      <c r="A14759"/>
      <c r="AA14759"/>
    </row>
    <row r="14760" spans="1:27" x14ac:dyDescent="0.25">
      <c r="A14760"/>
      <c r="AA14760"/>
    </row>
    <row r="14761" spans="1:27" x14ac:dyDescent="0.25">
      <c r="A14761"/>
      <c r="AA14761"/>
    </row>
    <row r="14762" spans="1:27" x14ac:dyDescent="0.25">
      <c r="A14762"/>
      <c r="AA14762"/>
    </row>
    <row r="14763" spans="1:27" x14ac:dyDescent="0.25">
      <c r="A14763"/>
      <c r="AA14763"/>
    </row>
    <row r="14764" spans="1:27" x14ac:dyDescent="0.25">
      <c r="A14764"/>
      <c r="AA14764"/>
    </row>
    <row r="14765" spans="1:27" x14ac:dyDescent="0.25">
      <c r="A14765"/>
      <c r="AA14765"/>
    </row>
    <row r="14766" spans="1:27" x14ac:dyDescent="0.25">
      <c r="A14766"/>
      <c r="AA14766"/>
    </row>
    <row r="14767" spans="1:27" x14ac:dyDescent="0.25">
      <c r="A14767"/>
      <c r="AA14767"/>
    </row>
    <row r="14768" spans="1:27" x14ac:dyDescent="0.25">
      <c r="A14768"/>
      <c r="AA14768"/>
    </row>
    <row r="14769" spans="1:27" x14ac:dyDescent="0.25">
      <c r="A14769"/>
      <c r="AA14769"/>
    </row>
    <row r="14770" spans="1:27" x14ac:dyDescent="0.25">
      <c r="A14770"/>
      <c r="AA14770"/>
    </row>
    <row r="14771" spans="1:27" x14ac:dyDescent="0.25">
      <c r="A14771"/>
      <c r="AA14771"/>
    </row>
    <row r="14772" spans="1:27" x14ac:dyDescent="0.25">
      <c r="A14772"/>
      <c r="AA14772"/>
    </row>
    <row r="14773" spans="1:27" x14ac:dyDescent="0.25">
      <c r="A14773"/>
      <c r="AA14773"/>
    </row>
    <row r="14774" spans="1:27" x14ac:dyDescent="0.25">
      <c r="A14774"/>
      <c r="AA14774"/>
    </row>
    <row r="14775" spans="1:27" x14ac:dyDescent="0.25">
      <c r="A14775"/>
      <c r="AA14775"/>
    </row>
    <row r="14776" spans="1:27" x14ac:dyDescent="0.25">
      <c r="A14776"/>
      <c r="AA14776"/>
    </row>
    <row r="14777" spans="1:27" x14ac:dyDescent="0.25">
      <c r="A14777"/>
      <c r="AA14777"/>
    </row>
    <row r="14778" spans="1:27" x14ac:dyDescent="0.25">
      <c r="A14778"/>
      <c r="AA14778"/>
    </row>
    <row r="14779" spans="1:27" x14ac:dyDescent="0.25">
      <c r="A14779"/>
      <c r="AA14779"/>
    </row>
    <row r="14780" spans="1:27" x14ac:dyDescent="0.25">
      <c r="A14780"/>
      <c r="AA14780"/>
    </row>
    <row r="14781" spans="1:27" x14ac:dyDescent="0.25">
      <c r="A14781"/>
      <c r="AA14781"/>
    </row>
    <row r="14782" spans="1:27" x14ac:dyDescent="0.25">
      <c r="A14782"/>
      <c r="AA14782"/>
    </row>
    <row r="14783" spans="1:27" x14ac:dyDescent="0.25">
      <c r="A14783"/>
      <c r="AA14783"/>
    </row>
    <row r="14784" spans="1:27" x14ac:dyDescent="0.25">
      <c r="A14784"/>
      <c r="AA14784"/>
    </row>
    <row r="14785" spans="1:27" x14ac:dyDescent="0.25">
      <c r="A14785"/>
      <c r="AA14785"/>
    </row>
    <row r="14786" spans="1:27" x14ac:dyDescent="0.25">
      <c r="A14786"/>
      <c r="AA14786"/>
    </row>
    <row r="14787" spans="1:27" x14ac:dyDescent="0.25">
      <c r="A14787"/>
      <c r="AA14787"/>
    </row>
    <row r="14788" spans="1:27" x14ac:dyDescent="0.25">
      <c r="A14788"/>
      <c r="AA14788"/>
    </row>
    <row r="14789" spans="1:27" x14ac:dyDescent="0.25">
      <c r="A14789"/>
      <c r="AA14789"/>
    </row>
    <row r="14790" spans="1:27" x14ac:dyDescent="0.25">
      <c r="A14790"/>
      <c r="AA14790"/>
    </row>
    <row r="14791" spans="1:27" x14ac:dyDescent="0.25">
      <c r="A14791"/>
      <c r="AA14791"/>
    </row>
    <row r="14792" spans="1:27" x14ac:dyDescent="0.25">
      <c r="A14792"/>
      <c r="AA14792"/>
    </row>
    <row r="14793" spans="1:27" x14ac:dyDescent="0.25">
      <c r="A14793"/>
      <c r="AA14793"/>
    </row>
    <row r="14794" spans="1:27" x14ac:dyDescent="0.25">
      <c r="A14794"/>
      <c r="AA14794"/>
    </row>
    <row r="14795" spans="1:27" x14ac:dyDescent="0.25">
      <c r="A14795"/>
      <c r="AA14795"/>
    </row>
    <row r="14796" spans="1:27" x14ac:dyDescent="0.25">
      <c r="A14796"/>
      <c r="AA14796"/>
    </row>
    <row r="14797" spans="1:27" x14ac:dyDescent="0.25">
      <c r="A14797"/>
      <c r="AA14797"/>
    </row>
    <row r="14798" spans="1:27" x14ac:dyDescent="0.25">
      <c r="A14798"/>
      <c r="AA14798"/>
    </row>
    <row r="14799" spans="1:27" x14ac:dyDescent="0.25">
      <c r="A14799"/>
      <c r="AA14799"/>
    </row>
    <row r="14800" spans="1:27" x14ac:dyDescent="0.25">
      <c r="A14800"/>
      <c r="AA14800"/>
    </row>
    <row r="14801" spans="1:27" x14ac:dyDescent="0.25">
      <c r="A14801"/>
      <c r="AA14801"/>
    </row>
    <row r="14802" spans="1:27" x14ac:dyDescent="0.25">
      <c r="A14802"/>
      <c r="AA14802"/>
    </row>
    <row r="14803" spans="1:27" x14ac:dyDescent="0.25">
      <c r="A14803"/>
      <c r="AA14803"/>
    </row>
    <row r="14804" spans="1:27" x14ac:dyDescent="0.25">
      <c r="A14804"/>
      <c r="AA14804"/>
    </row>
    <row r="14805" spans="1:27" x14ac:dyDescent="0.25">
      <c r="A14805"/>
      <c r="AA14805"/>
    </row>
    <row r="14806" spans="1:27" x14ac:dyDescent="0.25">
      <c r="A14806"/>
      <c r="AA14806"/>
    </row>
    <row r="14807" spans="1:27" x14ac:dyDescent="0.25">
      <c r="A14807"/>
      <c r="AA14807"/>
    </row>
    <row r="14808" spans="1:27" x14ac:dyDescent="0.25">
      <c r="A14808"/>
      <c r="AA14808"/>
    </row>
    <row r="14809" spans="1:27" x14ac:dyDescent="0.25">
      <c r="A14809"/>
      <c r="AA14809"/>
    </row>
    <row r="14810" spans="1:27" x14ac:dyDescent="0.25">
      <c r="A14810"/>
      <c r="AA14810"/>
    </row>
    <row r="14811" spans="1:27" x14ac:dyDescent="0.25">
      <c r="A14811"/>
      <c r="AA14811"/>
    </row>
    <row r="14812" spans="1:27" x14ac:dyDescent="0.25">
      <c r="A14812"/>
      <c r="AA14812"/>
    </row>
    <row r="14813" spans="1:27" x14ac:dyDescent="0.25">
      <c r="A14813"/>
      <c r="AA14813"/>
    </row>
    <row r="14814" spans="1:27" x14ac:dyDescent="0.25">
      <c r="A14814"/>
      <c r="AA14814"/>
    </row>
    <row r="14815" spans="1:27" x14ac:dyDescent="0.25">
      <c r="A14815"/>
      <c r="AA14815"/>
    </row>
    <row r="14816" spans="1:27" x14ac:dyDescent="0.25">
      <c r="A14816"/>
      <c r="AA14816"/>
    </row>
    <row r="14817" spans="1:27" x14ac:dyDescent="0.25">
      <c r="A14817"/>
      <c r="AA14817"/>
    </row>
    <row r="14818" spans="1:27" x14ac:dyDescent="0.25">
      <c r="A14818"/>
      <c r="AA14818"/>
    </row>
    <row r="14819" spans="1:27" x14ac:dyDescent="0.25">
      <c r="A14819"/>
      <c r="AA14819"/>
    </row>
    <row r="14820" spans="1:27" x14ac:dyDescent="0.25">
      <c r="A14820"/>
      <c r="AA14820"/>
    </row>
    <row r="14821" spans="1:27" x14ac:dyDescent="0.25">
      <c r="A14821"/>
      <c r="AA14821"/>
    </row>
    <row r="14822" spans="1:27" x14ac:dyDescent="0.25">
      <c r="A14822"/>
      <c r="AA14822"/>
    </row>
    <row r="14823" spans="1:27" x14ac:dyDescent="0.25">
      <c r="A14823"/>
      <c r="AA14823"/>
    </row>
    <row r="14824" spans="1:27" x14ac:dyDescent="0.25">
      <c r="A14824"/>
      <c r="AA14824"/>
    </row>
    <row r="14825" spans="1:27" x14ac:dyDescent="0.25">
      <c r="A14825"/>
      <c r="AA14825"/>
    </row>
    <row r="14826" spans="1:27" x14ac:dyDescent="0.25">
      <c r="A14826"/>
      <c r="AA14826"/>
    </row>
    <row r="14827" spans="1:27" x14ac:dyDescent="0.25">
      <c r="A14827"/>
      <c r="AA14827"/>
    </row>
    <row r="14828" spans="1:27" x14ac:dyDescent="0.25">
      <c r="A14828"/>
      <c r="AA14828"/>
    </row>
    <row r="14829" spans="1:27" x14ac:dyDescent="0.25">
      <c r="A14829"/>
      <c r="AA14829"/>
    </row>
    <row r="14830" spans="1:27" x14ac:dyDescent="0.25">
      <c r="A14830"/>
      <c r="AA14830"/>
    </row>
    <row r="14831" spans="1:27" x14ac:dyDescent="0.25">
      <c r="A14831"/>
      <c r="AA14831"/>
    </row>
    <row r="14832" spans="1:27" x14ac:dyDescent="0.25">
      <c r="A14832"/>
      <c r="AA14832"/>
    </row>
    <row r="14833" spans="1:27" x14ac:dyDescent="0.25">
      <c r="A14833"/>
      <c r="AA14833"/>
    </row>
    <row r="14834" spans="1:27" x14ac:dyDescent="0.25">
      <c r="A14834"/>
      <c r="AA14834"/>
    </row>
    <row r="14835" spans="1:27" x14ac:dyDescent="0.25">
      <c r="A14835"/>
      <c r="AA14835"/>
    </row>
    <row r="14836" spans="1:27" x14ac:dyDescent="0.25">
      <c r="A14836"/>
      <c r="AA14836"/>
    </row>
    <row r="14837" spans="1:27" x14ac:dyDescent="0.25">
      <c r="A14837"/>
      <c r="AA14837"/>
    </row>
    <row r="14838" spans="1:27" x14ac:dyDescent="0.25">
      <c r="A14838"/>
      <c r="AA14838"/>
    </row>
    <row r="14839" spans="1:27" x14ac:dyDescent="0.25">
      <c r="A14839"/>
      <c r="AA14839"/>
    </row>
    <row r="14840" spans="1:27" x14ac:dyDescent="0.25">
      <c r="A14840"/>
      <c r="AA14840"/>
    </row>
    <row r="14841" spans="1:27" x14ac:dyDescent="0.25">
      <c r="A14841"/>
      <c r="AA14841"/>
    </row>
    <row r="14842" spans="1:27" x14ac:dyDescent="0.25">
      <c r="A14842"/>
      <c r="AA14842"/>
    </row>
    <row r="14843" spans="1:27" x14ac:dyDescent="0.25">
      <c r="A14843"/>
      <c r="AA14843"/>
    </row>
    <row r="14844" spans="1:27" x14ac:dyDescent="0.25">
      <c r="A14844"/>
      <c r="AA14844"/>
    </row>
    <row r="14845" spans="1:27" x14ac:dyDescent="0.25">
      <c r="A14845"/>
      <c r="AA14845"/>
    </row>
    <row r="14846" spans="1:27" x14ac:dyDescent="0.25">
      <c r="A14846"/>
      <c r="AA14846"/>
    </row>
    <row r="14847" spans="1:27" x14ac:dyDescent="0.25">
      <c r="A14847"/>
      <c r="AA14847"/>
    </row>
    <row r="14848" spans="1:27" x14ac:dyDescent="0.25">
      <c r="A14848"/>
      <c r="AA14848"/>
    </row>
    <row r="14849" spans="1:27" x14ac:dyDescent="0.25">
      <c r="A14849"/>
      <c r="AA14849"/>
    </row>
    <row r="14850" spans="1:27" x14ac:dyDescent="0.25">
      <c r="A14850"/>
      <c r="AA14850"/>
    </row>
    <row r="14851" spans="1:27" x14ac:dyDescent="0.25">
      <c r="A14851"/>
      <c r="AA14851"/>
    </row>
    <row r="14852" spans="1:27" x14ac:dyDescent="0.25">
      <c r="A14852"/>
      <c r="AA14852"/>
    </row>
    <row r="14853" spans="1:27" x14ac:dyDescent="0.25">
      <c r="A14853"/>
      <c r="AA14853"/>
    </row>
    <row r="14854" spans="1:27" x14ac:dyDescent="0.25">
      <c r="A14854"/>
      <c r="AA14854"/>
    </row>
    <row r="14855" spans="1:27" x14ac:dyDescent="0.25">
      <c r="A14855"/>
      <c r="AA14855"/>
    </row>
    <row r="14856" spans="1:27" x14ac:dyDescent="0.25">
      <c r="A14856"/>
      <c r="AA14856"/>
    </row>
    <row r="14857" spans="1:27" x14ac:dyDescent="0.25">
      <c r="A14857"/>
      <c r="AA14857"/>
    </row>
    <row r="14858" spans="1:27" x14ac:dyDescent="0.25">
      <c r="A14858"/>
      <c r="AA14858"/>
    </row>
    <row r="14859" spans="1:27" x14ac:dyDescent="0.25">
      <c r="A14859"/>
      <c r="AA14859"/>
    </row>
    <row r="14860" spans="1:27" x14ac:dyDescent="0.25">
      <c r="A14860"/>
      <c r="AA14860"/>
    </row>
    <row r="14861" spans="1:27" x14ac:dyDescent="0.25">
      <c r="A14861"/>
      <c r="AA14861"/>
    </row>
    <row r="14862" spans="1:27" x14ac:dyDescent="0.25">
      <c r="A14862"/>
      <c r="AA14862"/>
    </row>
    <row r="14863" spans="1:27" x14ac:dyDescent="0.25">
      <c r="A14863"/>
      <c r="AA14863"/>
    </row>
    <row r="14864" spans="1:27" x14ac:dyDescent="0.25">
      <c r="A14864"/>
      <c r="AA14864"/>
    </row>
    <row r="14865" spans="1:27" x14ac:dyDescent="0.25">
      <c r="A14865"/>
      <c r="AA14865"/>
    </row>
    <row r="14866" spans="1:27" x14ac:dyDescent="0.25">
      <c r="A14866"/>
      <c r="AA14866"/>
    </row>
    <row r="14867" spans="1:27" x14ac:dyDescent="0.25">
      <c r="A14867"/>
      <c r="AA14867"/>
    </row>
    <row r="14868" spans="1:27" x14ac:dyDescent="0.25">
      <c r="A14868"/>
      <c r="AA14868"/>
    </row>
    <row r="14869" spans="1:27" x14ac:dyDescent="0.25">
      <c r="A14869"/>
      <c r="AA14869"/>
    </row>
    <row r="14870" spans="1:27" x14ac:dyDescent="0.25">
      <c r="A14870"/>
      <c r="AA14870"/>
    </row>
    <row r="14871" spans="1:27" x14ac:dyDescent="0.25">
      <c r="A14871"/>
      <c r="AA14871"/>
    </row>
    <row r="14872" spans="1:27" x14ac:dyDescent="0.25">
      <c r="A14872"/>
      <c r="AA14872"/>
    </row>
    <row r="14873" spans="1:27" x14ac:dyDescent="0.25">
      <c r="A14873"/>
      <c r="AA14873"/>
    </row>
    <row r="14874" spans="1:27" x14ac:dyDescent="0.25">
      <c r="A14874"/>
      <c r="AA14874"/>
    </row>
    <row r="14875" spans="1:27" x14ac:dyDescent="0.25">
      <c r="A14875"/>
      <c r="AA14875"/>
    </row>
    <row r="14876" spans="1:27" x14ac:dyDescent="0.25">
      <c r="A14876"/>
      <c r="AA14876"/>
    </row>
    <row r="14877" spans="1:27" x14ac:dyDescent="0.25">
      <c r="A14877"/>
      <c r="AA14877"/>
    </row>
    <row r="14878" spans="1:27" x14ac:dyDescent="0.25">
      <c r="A14878"/>
      <c r="AA14878"/>
    </row>
    <row r="14879" spans="1:27" x14ac:dyDescent="0.25">
      <c r="A14879"/>
      <c r="AA14879"/>
    </row>
    <row r="14880" spans="1:27" x14ac:dyDescent="0.25">
      <c r="A14880"/>
      <c r="AA14880"/>
    </row>
    <row r="14881" spans="1:27" x14ac:dyDescent="0.25">
      <c r="A14881"/>
      <c r="AA14881"/>
    </row>
    <row r="14882" spans="1:27" x14ac:dyDescent="0.25">
      <c r="A14882"/>
      <c r="AA14882"/>
    </row>
    <row r="14883" spans="1:27" x14ac:dyDescent="0.25">
      <c r="A14883"/>
      <c r="AA14883"/>
    </row>
    <row r="14884" spans="1:27" x14ac:dyDescent="0.25">
      <c r="A14884"/>
      <c r="AA14884"/>
    </row>
    <row r="14885" spans="1:27" x14ac:dyDescent="0.25">
      <c r="A14885"/>
      <c r="AA14885"/>
    </row>
    <row r="14886" spans="1:27" x14ac:dyDescent="0.25">
      <c r="A14886"/>
      <c r="AA14886"/>
    </row>
    <row r="14887" spans="1:27" x14ac:dyDescent="0.25">
      <c r="A14887"/>
      <c r="AA14887"/>
    </row>
    <row r="14888" spans="1:27" x14ac:dyDescent="0.25">
      <c r="A14888"/>
      <c r="AA14888"/>
    </row>
    <row r="14889" spans="1:27" x14ac:dyDescent="0.25">
      <c r="A14889"/>
      <c r="AA14889"/>
    </row>
    <row r="14890" spans="1:27" x14ac:dyDescent="0.25">
      <c r="A14890"/>
      <c r="AA14890"/>
    </row>
    <row r="14891" spans="1:27" x14ac:dyDescent="0.25">
      <c r="A14891"/>
      <c r="AA14891"/>
    </row>
    <row r="14892" spans="1:27" x14ac:dyDescent="0.25">
      <c r="A14892"/>
      <c r="AA14892"/>
    </row>
    <row r="14893" spans="1:27" x14ac:dyDescent="0.25">
      <c r="A14893"/>
      <c r="AA14893"/>
    </row>
    <row r="14894" spans="1:27" x14ac:dyDescent="0.25">
      <c r="A14894"/>
      <c r="AA14894"/>
    </row>
    <row r="14895" spans="1:27" x14ac:dyDescent="0.25">
      <c r="A14895"/>
      <c r="AA14895"/>
    </row>
    <row r="14896" spans="1:27" x14ac:dyDescent="0.25">
      <c r="A14896"/>
      <c r="AA14896"/>
    </row>
    <row r="14897" spans="1:27" x14ac:dyDescent="0.25">
      <c r="A14897"/>
      <c r="AA14897"/>
    </row>
    <row r="14898" spans="1:27" x14ac:dyDescent="0.25">
      <c r="A14898"/>
      <c r="AA14898"/>
    </row>
    <row r="14899" spans="1:27" x14ac:dyDescent="0.25">
      <c r="A14899"/>
      <c r="AA14899"/>
    </row>
    <row r="14900" spans="1:27" x14ac:dyDescent="0.25">
      <c r="A14900"/>
      <c r="AA14900"/>
    </row>
    <row r="14901" spans="1:27" x14ac:dyDescent="0.25">
      <c r="A14901"/>
      <c r="AA14901"/>
    </row>
    <row r="14902" spans="1:27" x14ac:dyDescent="0.25">
      <c r="A14902"/>
      <c r="AA14902"/>
    </row>
    <row r="14903" spans="1:27" x14ac:dyDescent="0.25">
      <c r="A14903"/>
      <c r="AA14903"/>
    </row>
    <row r="14904" spans="1:27" x14ac:dyDescent="0.25">
      <c r="A14904"/>
      <c r="AA14904"/>
    </row>
    <row r="14905" spans="1:27" x14ac:dyDescent="0.25">
      <c r="A14905"/>
      <c r="AA14905"/>
    </row>
    <row r="14906" spans="1:27" x14ac:dyDescent="0.25">
      <c r="A14906"/>
      <c r="AA14906"/>
    </row>
    <row r="14907" spans="1:27" x14ac:dyDescent="0.25">
      <c r="A14907"/>
      <c r="AA14907"/>
    </row>
    <row r="14908" spans="1:27" x14ac:dyDescent="0.25">
      <c r="A14908"/>
      <c r="AA14908"/>
    </row>
    <row r="14909" spans="1:27" x14ac:dyDescent="0.25">
      <c r="A14909"/>
      <c r="AA14909"/>
    </row>
    <row r="14910" spans="1:27" x14ac:dyDescent="0.25">
      <c r="A14910"/>
      <c r="AA14910"/>
    </row>
    <row r="14911" spans="1:27" x14ac:dyDescent="0.25">
      <c r="A14911"/>
      <c r="AA14911"/>
    </row>
    <row r="14912" spans="1:27" x14ac:dyDescent="0.25">
      <c r="A14912"/>
      <c r="AA14912"/>
    </row>
    <row r="14913" spans="1:27" x14ac:dyDescent="0.25">
      <c r="A14913"/>
      <c r="AA14913"/>
    </row>
    <row r="14914" spans="1:27" x14ac:dyDescent="0.25">
      <c r="A14914"/>
      <c r="AA14914"/>
    </row>
    <row r="14915" spans="1:27" x14ac:dyDescent="0.25">
      <c r="A14915"/>
      <c r="AA14915"/>
    </row>
    <row r="14916" spans="1:27" x14ac:dyDescent="0.25">
      <c r="A14916"/>
      <c r="AA14916"/>
    </row>
    <row r="14917" spans="1:27" x14ac:dyDescent="0.25">
      <c r="A14917"/>
      <c r="AA14917"/>
    </row>
    <row r="14918" spans="1:27" x14ac:dyDescent="0.25">
      <c r="A14918"/>
      <c r="AA14918"/>
    </row>
    <row r="14919" spans="1:27" x14ac:dyDescent="0.25">
      <c r="A14919"/>
      <c r="AA14919"/>
    </row>
    <row r="14920" spans="1:27" x14ac:dyDescent="0.25">
      <c r="A14920"/>
      <c r="AA14920"/>
    </row>
    <row r="14921" spans="1:27" x14ac:dyDescent="0.25">
      <c r="A14921"/>
      <c r="AA14921"/>
    </row>
    <row r="14922" spans="1:27" x14ac:dyDescent="0.25">
      <c r="A14922"/>
      <c r="AA14922"/>
    </row>
    <row r="14923" spans="1:27" x14ac:dyDescent="0.25">
      <c r="A14923"/>
      <c r="AA14923"/>
    </row>
    <row r="14924" spans="1:27" x14ac:dyDescent="0.25">
      <c r="A14924"/>
      <c r="AA14924"/>
    </row>
    <row r="14925" spans="1:27" x14ac:dyDescent="0.25">
      <c r="A14925"/>
      <c r="AA14925"/>
    </row>
    <row r="14926" spans="1:27" x14ac:dyDescent="0.25">
      <c r="A14926"/>
      <c r="AA14926"/>
    </row>
    <row r="14927" spans="1:27" x14ac:dyDescent="0.25">
      <c r="A14927"/>
      <c r="AA14927"/>
    </row>
    <row r="14928" spans="1:27" x14ac:dyDescent="0.25">
      <c r="A14928"/>
      <c r="AA14928"/>
    </row>
    <row r="14929" spans="1:27" x14ac:dyDescent="0.25">
      <c r="A14929"/>
      <c r="AA14929"/>
    </row>
    <row r="14930" spans="1:27" x14ac:dyDescent="0.25">
      <c r="A14930"/>
      <c r="AA14930"/>
    </row>
    <row r="14931" spans="1:27" x14ac:dyDescent="0.25">
      <c r="A14931"/>
      <c r="AA14931"/>
    </row>
    <row r="14932" spans="1:27" x14ac:dyDescent="0.25">
      <c r="A14932"/>
      <c r="AA14932"/>
    </row>
    <row r="14933" spans="1:27" x14ac:dyDescent="0.25">
      <c r="A14933"/>
      <c r="AA14933"/>
    </row>
    <row r="14934" spans="1:27" x14ac:dyDescent="0.25">
      <c r="A14934"/>
      <c r="AA14934"/>
    </row>
    <row r="14935" spans="1:27" x14ac:dyDescent="0.25">
      <c r="A14935"/>
      <c r="AA14935"/>
    </row>
    <row r="14936" spans="1:27" x14ac:dyDescent="0.25">
      <c r="A14936"/>
      <c r="AA14936"/>
    </row>
    <row r="14937" spans="1:27" x14ac:dyDescent="0.25">
      <c r="A14937"/>
      <c r="AA14937"/>
    </row>
    <row r="14938" spans="1:27" x14ac:dyDescent="0.25">
      <c r="A14938"/>
      <c r="AA14938"/>
    </row>
    <row r="14939" spans="1:27" x14ac:dyDescent="0.25">
      <c r="A14939"/>
      <c r="AA14939"/>
    </row>
    <row r="14940" spans="1:27" x14ac:dyDescent="0.25">
      <c r="A14940"/>
      <c r="AA14940"/>
    </row>
    <row r="14941" spans="1:27" x14ac:dyDescent="0.25">
      <c r="A14941"/>
      <c r="AA14941"/>
    </row>
    <row r="14942" spans="1:27" x14ac:dyDescent="0.25">
      <c r="A14942"/>
      <c r="AA14942"/>
    </row>
    <row r="14943" spans="1:27" x14ac:dyDescent="0.25">
      <c r="A14943"/>
      <c r="AA14943"/>
    </row>
    <row r="14944" spans="1:27" x14ac:dyDescent="0.25">
      <c r="A14944"/>
      <c r="AA14944"/>
    </row>
    <row r="14945" spans="1:27" x14ac:dyDescent="0.25">
      <c r="A14945"/>
      <c r="AA14945"/>
    </row>
    <row r="14946" spans="1:27" x14ac:dyDescent="0.25">
      <c r="A14946"/>
      <c r="AA14946"/>
    </row>
    <row r="14947" spans="1:27" x14ac:dyDescent="0.25">
      <c r="A14947"/>
      <c r="AA14947"/>
    </row>
    <row r="14948" spans="1:27" x14ac:dyDescent="0.25">
      <c r="A14948"/>
      <c r="AA14948"/>
    </row>
    <row r="14949" spans="1:27" x14ac:dyDescent="0.25">
      <c r="A14949"/>
      <c r="AA14949"/>
    </row>
    <row r="14950" spans="1:27" x14ac:dyDescent="0.25">
      <c r="A14950"/>
      <c r="AA14950"/>
    </row>
    <row r="14951" spans="1:27" x14ac:dyDescent="0.25">
      <c r="A14951"/>
      <c r="AA14951"/>
    </row>
    <row r="14952" spans="1:27" x14ac:dyDescent="0.25">
      <c r="A14952"/>
      <c r="AA14952"/>
    </row>
    <row r="14953" spans="1:27" x14ac:dyDescent="0.25">
      <c r="A14953"/>
      <c r="AA14953"/>
    </row>
    <row r="14954" spans="1:27" x14ac:dyDescent="0.25">
      <c r="A14954"/>
      <c r="AA14954"/>
    </row>
    <row r="14955" spans="1:27" x14ac:dyDescent="0.25">
      <c r="A14955"/>
      <c r="AA14955"/>
    </row>
    <row r="14956" spans="1:27" x14ac:dyDescent="0.25">
      <c r="A14956"/>
      <c r="AA14956"/>
    </row>
    <row r="14957" spans="1:27" x14ac:dyDescent="0.25">
      <c r="A14957"/>
      <c r="AA14957"/>
    </row>
    <row r="14958" spans="1:27" x14ac:dyDescent="0.25">
      <c r="A14958"/>
      <c r="AA14958"/>
    </row>
    <row r="14959" spans="1:27" x14ac:dyDescent="0.25">
      <c r="A14959"/>
      <c r="AA14959"/>
    </row>
    <row r="14960" spans="1:27" x14ac:dyDescent="0.25">
      <c r="A14960"/>
      <c r="AA14960"/>
    </row>
    <row r="14961" spans="1:27" x14ac:dyDescent="0.25">
      <c r="A14961"/>
      <c r="AA14961"/>
    </row>
    <row r="14962" spans="1:27" x14ac:dyDescent="0.25">
      <c r="A14962"/>
      <c r="AA14962"/>
    </row>
    <row r="14963" spans="1:27" x14ac:dyDescent="0.25">
      <c r="A14963"/>
      <c r="AA14963"/>
    </row>
    <row r="14964" spans="1:27" x14ac:dyDescent="0.25">
      <c r="A14964"/>
      <c r="AA14964"/>
    </row>
    <row r="14965" spans="1:27" x14ac:dyDescent="0.25">
      <c r="A14965"/>
      <c r="AA14965"/>
    </row>
    <row r="14966" spans="1:27" x14ac:dyDescent="0.25">
      <c r="A14966"/>
      <c r="AA14966"/>
    </row>
    <row r="14967" spans="1:27" x14ac:dyDescent="0.25">
      <c r="A14967"/>
      <c r="AA14967"/>
    </row>
    <row r="14968" spans="1:27" x14ac:dyDescent="0.25">
      <c r="A14968"/>
      <c r="AA14968"/>
    </row>
    <row r="14969" spans="1:27" x14ac:dyDescent="0.25">
      <c r="A14969"/>
      <c r="AA14969"/>
    </row>
    <row r="14970" spans="1:27" x14ac:dyDescent="0.25">
      <c r="A14970"/>
      <c r="AA14970"/>
    </row>
    <row r="14971" spans="1:27" x14ac:dyDescent="0.25">
      <c r="A14971"/>
      <c r="AA14971"/>
    </row>
    <row r="14972" spans="1:27" x14ac:dyDescent="0.25">
      <c r="A14972"/>
      <c r="AA14972"/>
    </row>
    <row r="14973" spans="1:27" x14ac:dyDescent="0.25">
      <c r="A14973"/>
      <c r="AA14973"/>
    </row>
    <row r="14974" spans="1:27" x14ac:dyDescent="0.25">
      <c r="A14974"/>
      <c r="AA14974"/>
    </row>
    <row r="14975" spans="1:27" x14ac:dyDescent="0.25">
      <c r="A14975"/>
      <c r="AA14975"/>
    </row>
    <row r="14976" spans="1:27" x14ac:dyDescent="0.25">
      <c r="A14976"/>
      <c r="AA14976"/>
    </row>
    <row r="14977" spans="1:27" x14ac:dyDescent="0.25">
      <c r="A14977"/>
      <c r="AA14977"/>
    </row>
    <row r="14978" spans="1:27" x14ac:dyDescent="0.25">
      <c r="A14978"/>
      <c r="AA14978"/>
    </row>
    <row r="14979" spans="1:27" x14ac:dyDescent="0.25">
      <c r="A14979"/>
      <c r="AA14979"/>
    </row>
    <row r="14980" spans="1:27" x14ac:dyDescent="0.25">
      <c r="A14980"/>
      <c r="AA14980"/>
    </row>
    <row r="14981" spans="1:27" x14ac:dyDescent="0.25">
      <c r="A14981"/>
      <c r="AA14981"/>
    </row>
    <row r="14982" spans="1:27" x14ac:dyDescent="0.25">
      <c r="A14982"/>
      <c r="AA14982"/>
    </row>
    <row r="14983" spans="1:27" x14ac:dyDescent="0.25">
      <c r="A14983"/>
      <c r="AA14983"/>
    </row>
    <row r="14984" spans="1:27" x14ac:dyDescent="0.25">
      <c r="A14984"/>
      <c r="AA14984"/>
    </row>
    <row r="14985" spans="1:27" x14ac:dyDescent="0.25">
      <c r="A14985"/>
      <c r="AA14985"/>
    </row>
    <row r="14986" spans="1:27" x14ac:dyDescent="0.25">
      <c r="A14986"/>
      <c r="AA14986"/>
    </row>
    <row r="14987" spans="1:27" x14ac:dyDescent="0.25">
      <c r="A14987"/>
      <c r="AA14987"/>
    </row>
    <row r="14988" spans="1:27" x14ac:dyDescent="0.25">
      <c r="A14988"/>
      <c r="AA14988"/>
    </row>
    <row r="14989" spans="1:27" x14ac:dyDescent="0.25">
      <c r="A14989"/>
      <c r="AA14989"/>
    </row>
    <row r="14990" spans="1:27" x14ac:dyDescent="0.25">
      <c r="A14990"/>
      <c r="AA14990"/>
    </row>
    <row r="14991" spans="1:27" x14ac:dyDescent="0.25">
      <c r="A14991"/>
      <c r="AA14991"/>
    </row>
    <row r="14992" spans="1:27" x14ac:dyDescent="0.25">
      <c r="A14992"/>
      <c r="AA14992"/>
    </row>
    <row r="14993" spans="1:27" x14ac:dyDescent="0.25">
      <c r="A14993"/>
      <c r="AA14993"/>
    </row>
    <row r="14994" spans="1:27" x14ac:dyDescent="0.25">
      <c r="A14994"/>
      <c r="AA14994"/>
    </row>
    <row r="14995" spans="1:27" x14ac:dyDescent="0.25">
      <c r="A14995"/>
      <c r="AA14995"/>
    </row>
    <row r="14996" spans="1:27" x14ac:dyDescent="0.25">
      <c r="A14996"/>
      <c r="AA14996"/>
    </row>
    <row r="14997" spans="1:27" x14ac:dyDescent="0.25">
      <c r="A14997"/>
      <c r="AA14997"/>
    </row>
    <row r="14998" spans="1:27" x14ac:dyDescent="0.25">
      <c r="A14998"/>
      <c r="AA14998"/>
    </row>
    <row r="14999" spans="1:27" x14ac:dyDescent="0.25">
      <c r="A14999"/>
      <c r="AA14999"/>
    </row>
    <row r="15000" spans="1:27" x14ac:dyDescent="0.25">
      <c r="A15000"/>
      <c r="AA15000"/>
    </row>
    <row r="15001" spans="1:27" x14ac:dyDescent="0.25">
      <c r="A15001"/>
      <c r="AA15001"/>
    </row>
    <row r="15002" spans="1:27" x14ac:dyDescent="0.25">
      <c r="A15002"/>
      <c r="AA15002"/>
    </row>
    <row r="15003" spans="1:27" x14ac:dyDescent="0.25">
      <c r="A15003"/>
      <c r="AA15003"/>
    </row>
    <row r="15004" spans="1:27" x14ac:dyDescent="0.25">
      <c r="A15004"/>
      <c r="AA15004"/>
    </row>
    <row r="15005" spans="1:27" x14ac:dyDescent="0.25">
      <c r="A15005"/>
      <c r="AA15005"/>
    </row>
    <row r="15006" spans="1:27" x14ac:dyDescent="0.25">
      <c r="A15006"/>
      <c r="AA15006"/>
    </row>
    <row r="15007" spans="1:27" x14ac:dyDescent="0.25">
      <c r="A15007"/>
      <c r="AA15007"/>
    </row>
    <row r="15008" spans="1:27" x14ac:dyDescent="0.25">
      <c r="A15008"/>
      <c r="AA15008"/>
    </row>
    <row r="15009" spans="1:27" x14ac:dyDescent="0.25">
      <c r="A15009"/>
      <c r="AA15009"/>
    </row>
    <row r="15010" spans="1:27" x14ac:dyDescent="0.25">
      <c r="A15010"/>
      <c r="AA15010"/>
    </row>
    <row r="15011" spans="1:27" x14ac:dyDescent="0.25">
      <c r="A15011"/>
      <c r="AA15011"/>
    </row>
    <row r="15012" spans="1:27" x14ac:dyDescent="0.25">
      <c r="A15012"/>
      <c r="AA15012"/>
    </row>
    <row r="15013" spans="1:27" x14ac:dyDescent="0.25">
      <c r="A15013"/>
      <c r="AA15013"/>
    </row>
    <row r="15014" spans="1:27" x14ac:dyDescent="0.25">
      <c r="A15014"/>
      <c r="AA15014"/>
    </row>
    <row r="15015" spans="1:27" x14ac:dyDescent="0.25">
      <c r="A15015"/>
      <c r="AA15015"/>
    </row>
    <row r="15016" spans="1:27" x14ac:dyDescent="0.25">
      <c r="A15016"/>
      <c r="AA15016"/>
    </row>
    <row r="15017" spans="1:27" x14ac:dyDescent="0.25">
      <c r="A15017"/>
      <c r="AA15017"/>
    </row>
    <row r="15018" spans="1:27" x14ac:dyDescent="0.25">
      <c r="A15018"/>
      <c r="AA15018"/>
    </row>
    <row r="15019" spans="1:27" x14ac:dyDescent="0.25">
      <c r="A15019"/>
      <c r="AA15019"/>
    </row>
    <row r="15020" spans="1:27" x14ac:dyDescent="0.25">
      <c r="A15020"/>
      <c r="AA15020"/>
    </row>
    <row r="15021" spans="1:27" x14ac:dyDescent="0.25">
      <c r="A15021"/>
      <c r="AA15021"/>
    </row>
    <row r="15022" spans="1:27" x14ac:dyDescent="0.25">
      <c r="A15022"/>
      <c r="AA15022"/>
    </row>
    <row r="15023" spans="1:27" x14ac:dyDescent="0.25">
      <c r="A15023"/>
      <c r="AA15023"/>
    </row>
    <row r="15024" spans="1:27" x14ac:dyDescent="0.25">
      <c r="A15024"/>
      <c r="AA15024"/>
    </row>
    <row r="15025" spans="1:27" x14ac:dyDescent="0.25">
      <c r="A15025"/>
      <c r="AA15025"/>
    </row>
    <row r="15026" spans="1:27" x14ac:dyDescent="0.25">
      <c r="A15026"/>
      <c r="AA15026"/>
    </row>
    <row r="15027" spans="1:27" x14ac:dyDescent="0.25">
      <c r="A15027"/>
      <c r="AA15027"/>
    </row>
    <row r="15028" spans="1:27" x14ac:dyDescent="0.25">
      <c r="A15028"/>
      <c r="AA15028"/>
    </row>
    <row r="15029" spans="1:27" x14ac:dyDescent="0.25">
      <c r="A15029"/>
      <c r="AA15029"/>
    </row>
    <row r="15030" spans="1:27" x14ac:dyDescent="0.25">
      <c r="A15030"/>
      <c r="AA15030"/>
    </row>
    <row r="15031" spans="1:27" x14ac:dyDescent="0.25">
      <c r="A15031"/>
      <c r="AA15031"/>
    </row>
    <row r="15032" spans="1:27" x14ac:dyDescent="0.25">
      <c r="A15032"/>
      <c r="AA15032"/>
    </row>
    <row r="15033" spans="1:27" x14ac:dyDescent="0.25">
      <c r="A15033"/>
      <c r="AA15033"/>
    </row>
    <row r="15034" spans="1:27" x14ac:dyDescent="0.25">
      <c r="A15034"/>
      <c r="AA15034"/>
    </row>
    <row r="15035" spans="1:27" x14ac:dyDescent="0.25">
      <c r="A15035"/>
      <c r="AA15035"/>
    </row>
    <row r="15036" spans="1:27" x14ac:dyDescent="0.25">
      <c r="A15036"/>
      <c r="AA15036"/>
    </row>
    <row r="15037" spans="1:27" x14ac:dyDescent="0.25">
      <c r="A15037"/>
      <c r="AA15037"/>
    </row>
    <row r="15038" spans="1:27" x14ac:dyDescent="0.25">
      <c r="A15038"/>
      <c r="AA15038"/>
    </row>
    <row r="15039" spans="1:27" x14ac:dyDescent="0.25">
      <c r="A15039"/>
      <c r="AA15039"/>
    </row>
    <row r="15040" spans="1:27" x14ac:dyDescent="0.25">
      <c r="A15040"/>
      <c r="AA15040"/>
    </row>
    <row r="15041" spans="1:27" x14ac:dyDescent="0.25">
      <c r="A15041"/>
      <c r="AA15041"/>
    </row>
    <row r="15042" spans="1:27" x14ac:dyDescent="0.25">
      <c r="A15042"/>
      <c r="AA15042"/>
    </row>
    <row r="15043" spans="1:27" x14ac:dyDescent="0.25">
      <c r="A15043"/>
      <c r="AA15043"/>
    </row>
    <row r="15044" spans="1:27" x14ac:dyDescent="0.25">
      <c r="A15044"/>
      <c r="AA15044"/>
    </row>
    <row r="15045" spans="1:27" x14ac:dyDescent="0.25">
      <c r="A15045"/>
      <c r="AA15045"/>
    </row>
    <row r="15046" spans="1:27" x14ac:dyDescent="0.25">
      <c r="A15046"/>
      <c r="AA15046"/>
    </row>
    <row r="15047" spans="1:27" x14ac:dyDescent="0.25">
      <c r="A15047"/>
      <c r="AA15047"/>
    </row>
    <row r="15048" spans="1:27" x14ac:dyDescent="0.25">
      <c r="A15048"/>
      <c r="AA15048"/>
    </row>
    <row r="15049" spans="1:27" x14ac:dyDescent="0.25">
      <c r="A15049"/>
      <c r="AA15049"/>
    </row>
    <row r="15050" spans="1:27" x14ac:dyDescent="0.25">
      <c r="A15050"/>
      <c r="AA15050"/>
    </row>
    <row r="15051" spans="1:27" x14ac:dyDescent="0.25">
      <c r="A15051"/>
      <c r="AA15051"/>
    </row>
    <row r="15052" spans="1:27" x14ac:dyDescent="0.25">
      <c r="A15052"/>
      <c r="AA15052"/>
    </row>
    <row r="15053" spans="1:27" x14ac:dyDescent="0.25">
      <c r="A15053"/>
      <c r="AA15053"/>
    </row>
    <row r="15054" spans="1:27" x14ac:dyDescent="0.25">
      <c r="A15054"/>
      <c r="AA15054"/>
    </row>
    <row r="15055" spans="1:27" x14ac:dyDescent="0.25">
      <c r="A15055"/>
      <c r="AA15055"/>
    </row>
    <row r="15056" spans="1:27" x14ac:dyDescent="0.25">
      <c r="A15056"/>
      <c r="AA15056"/>
    </row>
    <row r="15057" spans="1:27" x14ac:dyDescent="0.25">
      <c r="A15057"/>
      <c r="AA15057"/>
    </row>
    <row r="15058" spans="1:27" x14ac:dyDescent="0.25">
      <c r="A15058"/>
      <c r="AA15058"/>
    </row>
    <row r="15059" spans="1:27" x14ac:dyDescent="0.25">
      <c r="A15059"/>
      <c r="AA15059"/>
    </row>
    <row r="15060" spans="1:27" x14ac:dyDescent="0.25">
      <c r="A15060"/>
      <c r="AA15060"/>
    </row>
    <row r="15061" spans="1:27" x14ac:dyDescent="0.25">
      <c r="A15061"/>
      <c r="AA15061"/>
    </row>
    <row r="15062" spans="1:27" x14ac:dyDescent="0.25">
      <c r="A15062"/>
      <c r="AA15062"/>
    </row>
    <row r="15063" spans="1:27" x14ac:dyDescent="0.25">
      <c r="A15063"/>
      <c r="AA15063"/>
    </row>
    <row r="15064" spans="1:27" x14ac:dyDescent="0.25">
      <c r="A15064"/>
      <c r="AA15064"/>
    </row>
    <row r="15065" spans="1:27" x14ac:dyDescent="0.25">
      <c r="A15065"/>
      <c r="AA15065"/>
    </row>
    <row r="15066" spans="1:27" x14ac:dyDescent="0.25">
      <c r="A15066"/>
      <c r="AA15066"/>
    </row>
    <row r="15067" spans="1:27" x14ac:dyDescent="0.25">
      <c r="A15067"/>
      <c r="AA15067"/>
    </row>
    <row r="15068" spans="1:27" x14ac:dyDescent="0.25">
      <c r="A15068"/>
      <c r="AA15068"/>
    </row>
    <row r="15069" spans="1:27" x14ac:dyDescent="0.25">
      <c r="A15069"/>
      <c r="AA15069"/>
    </row>
    <row r="15070" spans="1:27" x14ac:dyDescent="0.25">
      <c r="A15070"/>
      <c r="AA15070"/>
    </row>
    <row r="15071" spans="1:27" x14ac:dyDescent="0.25">
      <c r="A15071"/>
      <c r="AA15071"/>
    </row>
    <row r="15072" spans="1:27" x14ac:dyDescent="0.25">
      <c r="A15072"/>
      <c r="AA15072"/>
    </row>
    <row r="15073" spans="1:27" x14ac:dyDescent="0.25">
      <c r="A15073"/>
      <c r="AA15073"/>
    </row>
    <row r="15074" spans="1:27" x14ac:dyDescent="0.25">
      <c r="A15074"/>
      <c r="AA15074"/>
    </row>
    <row r="15075" spans="1:27" x14ac:dyDescent="0.25">
      <c r="A15075"/>
      <c r="AA15075"/>
    </row>
    <row r="15076" spans="1:27" x14ac:dyDescent="0.25">
      <c r="A15076"/>
      <c r="AA15076"/>
    </row>
    <row r="15077" spans="1:27" x14ac:dyDescent="0.25">
      <c r="A15077"/>
      <c r="AA15077"/>
    </row>
    <row r="15078" spans="1:27" x14ac:dyDescent="0.25">
      <c r="A15078"/>
      <c r="AA15078"/>
    </row>
    <row r="15079" spans="1:27" x14ac:dyDescent="0.25">
      <c r="A15079"/>
      <c r="AA15079"/>
    </row>
    <row r="15080" spans="1:27" x14ac:dyDescent="0.25">
      <c r="A15080"/>
      <c r="AA15080"/>
    </row>
    <row r="15081" spans="1:27" x14ac:dyDescent="0.25">
      <c r="A15081"/>
      <c r="AA15081"/>
    </row>
    <row r="15082" spans="1:27" x14ac:dyDescent="0.25">
      <c r="A15082"/>
      <c r="AA15082"/>
    </row>
    <row r="15083" spans="1:27" x14ac:dyDescent="0.25">
      <c r="A15083"/>
      <c r="AA15083"/>
    </row>
    <row r="15084" spans="1:27" x14ac:dyDescent="0.25">
      <c r="A15084"/>
      <c r="AA15084"/>
    </row>
    <row r="15085" spans="1:27" x14ac:dyDescent="0.25">
      <c r="A15085"/>
      <c r="AA15085"/>
    </row>
    <row r="15086" spans="1:27" x14ac:dyDescent="0.25">
      <c r="A15086"/>
      <c r="AA15086"/>
    </row>
    <row r="15087" spans="1:27" x14ac:dyDescent="0.25">
      <c r="A15087"/>
      <c r="AA15087"/>
    </row>
    <row r="15088" spans="1:27" x14ac:dyDescent="0.25">
      <c r="A15088"/>
      <c r="AA15088"/>
    </row>
    <row r="15089" spans="1:27" x14ac:dyDescent="0.25">
      <c r="A15089"/>
      <c r="AA15089"/>
    </row>
    <row r="15090" spans="1:27" x14ac:dyDescent="0.25">
      <c r="A15090"/>
      <c r="AA15090"/>
    </row>
    <row r="15091" spans="1:27" x14ac:dyDescent="0.25">
      <c r="A15091"/>
      <c r="AA15091"/>
    </row>
    <row r="15092" spans="1:27" x14ac:dyDescent="0.25">
      <c r="A15092"/>
      <c r="AA15092"/>
    </row>
    <row r="15093" spans="1:27" x14ac:dyDescent="0.25">
      <c r="A15093"/>
      <c r="AA15093"/>
    </row>
    <row r="15094" spans="1:27" x14ac:dyDescent="0.25">
      <c r="A15094"/>
      <c r="AA15094"/>
    </row>
    <row r="15095" spans="1:27" x14ac:dyDescent="0.25">
      <c r="A15095"/>
      <c r="AA15095"/>
    </row>
    <row r="15096" spans="1:27" x14ac:dyDescent="0.25">
      <c r="A15096"/>
      <c r="AA15096"/>
    </row>
    <row r="15097" spans="1:27" x14ac:dyDescent="0.25">
      <c r="A15097"/>
      <c r="AA15097"/>
    </row>
    <row r="15098" spans="1:27" x14ac:dyDescent="0.25">
      <c r="A15098"/>
      <c r="AA15098"/>
    </row>
    <row r="15099" spans="1:27" x14ac:dyDescent="0.25">
      <c r="A15099"/>
      <c r="AA15099"/>
    </row>
    <row r="15100" spans="1:27" x14ac:dyDescent="0.25">
      <c r="A15100"/>
      <c r="AA15100"/>
    </row>
    <row r="15101" spans="1:27" x14ac:dyDescent="0.25">
      <c r="A15101"/>
      <c r="AA15101"/>
    </row>
    <row r="15102" spans="1:27" x14ac:dyDescent="0.25">
      <c r="A15102"/>
      <c r="AA15102"/>
    </row>
    <row r="15103" spans="1:27" x14ac:dyDescent="0.25">
      <c r="A15103"/>
      <c r="AA15103"/>
    </row>
    <row r="15104" spans="1:27" x14ac:dyDescent="0.25">
      <c r="A15104"/>
      <c r="AA15104"/>
    </row>
    <row r="15105" spans="1:27" x14ac:dyDescent="0.25">
      <c r="A15105"/>
      <c r="AA15105"/>
    </row>
    <row r="15106" spans="1:27" x14ac:dyDescent="0.25">
      <c r="A15106"/>
      <c r="AA15106"/>
    </row>
    <row r="15107" spans="1:27" x14ac:dyDescent="0.25">
      <c r="A15107"/>
      <c r="AA15107"/>
    </row>
    <row r="15108" spans="1:27" x14ac:dyDescent="0.25">
      <c r="A15108"/>
      <c r="AA15108"/>
    </row>
    <row r="15109" spans="1:27" x14ac:dyDescent="0.25">
      <c r="A15109"/>
      <c r="AA15109"/>
    </row>
    <row r="15110" spans="1:27" x14ac:dyDescent="0.25">
      <c r="A15110"/>
      <c r="AA15110"/>
    </row>
    <row r="15111" spans="1:27" x14ac:dyDescent="0.25">
      <c r="A15111"/>
      <c r="AA15111"/>
    </row>
    <row r="15112" spans="1:27" x14ac:dyDescent="0.25">
      <c r="A15112"/>
      <c r="AA15112"/>
    </row>
    <row r="15113" spans="1:27" x14ac:dyDescent="0.25">
      <c r="A15113"/>
      <c r="AA15113"/>
    </row>
    <row r="15114" spans="1:27" x14ac:dyDescent="0.25">
      <c r="A15114"/>
      <c r="AA15114"/>
    </row>
    <row r="15115" spans="1:27" x14ac:dyDescent="0.25">
      <c r="A15115"/>
      <c r="AA15115"/>
    </row>
    <row r="15116" spans="1:27" x14ac:dyDescent="0.25">
      <c r="A15116"/>
      <c r="AA15116"/>
    </row>
    <row r="15117" spans="1:27" x14ac:dyDescent="0.25">
      <c r="A15117"/>
      <c r="AA15117"/>
    </row>
    <row r="15118" spans="1:27" x14ac:dyDescent="0.25">
      <c r="A15118"/>
      <c r="AA15118"/>
    </row>
    <row r="15119" spans="1:27" x14ac:dyDescent="0.25">
      <c r="A15119"/>
      <c r="AA15119"/>
    </row>
    <row r="15120" spans="1:27" x14ac:dyDescent="0.25">
      <c r="A15120"/>
      <c r="AA15120"/>
    </row>
    <row r="15121" spans="1:27" x14ac:dyDescent="0.25">
      <c r="A15121"/>
      <c r="AA15121"/>
    </row>
    <row r="15122" spans="1:27" x14ac:dyDescent="0.25">
      <c r="A15122"/>
      <c r="AA15122"/>
    </row>
    <row r="15123" spans="1:27" x14ac:dyDescent="0.25">
      <c r="A15123"/>
      <c r="AA15123"/>
    </row>
    <row r="15124" spans="1:27" x14ac:dyDescent="0.25">
      <c r="A15124"/>
      <c r="AA15124"/>
    </row>
    <row r="15125" spans="1:27" x14ac:dyDescent="0.25">
      <c r="A15125"/>
      <c r="AA15125"/>
    </row>
    <row r="15126" spans="1:27" x14ac:dyDescent="0.25">
      <c r="A15126"/>
      <c r="AA15126"/>
    </row>
    <row r="15127" spans="1:27" x14ac:dyDescent="0.25">
      <c r="A15127"/>
      <c r="AA15127"/>
    </row>
    <row r="15128" spans="1:27" x14ac:dyDescent="0.25">
      <c r="A15128"/>
      <c r="AA15128"/>
    </row>
    <row r="15129" spans="1:27" x14ac:dyDescent="0.25">
      <c r="A15129"/>
      <c r="AA15129"/>
    </row>
    <row r="15130" spans="1:27" x14ac:dyDescent="0.25">
      <c r="A15130"/>
      <c r="AA15130"/>
    </row>
    <row r="15131" spans="1:27" x14ac:dyDescent="0.25">
      <c r="A15131"/>
      <c r="AA15131"/>
    </row>
    <row r="15132" spans="1:27" x14ac:dyDescent="0.25">
      <c r="A15132"/>
      <c r="AA15132"/>
    </row>
    <row r="15133" spans="1:27" x14ac:dyDescent="0.25">
      <c r="A15133"/>
      <c r="AA15133"/>
    </row>
    <row r="15134" spans="1:27" x14ac:dyDescent="0.25">
      <c r="A15134"/>
      <c r="AA15134"/>
    </row>
    <row r="15135" spans="1:27" x14ac:dyDescent="0.25">
      <c r="A15135"/>
      <c r="AA15135"/>
    </row>
    <row r="15136" spans="1:27" x14ac:dyDescent="0.25">
      <c r="A15136"/>
      <c r="AA15136"/>
    </row>
    <row r="15137" spans="1:27" x14ac:dyDescent="0.25">
      <c r="A15137"/>
      <c r="AA15137"/>
    </row>
    <row r="15138" spans="1:27" x14ac:dyDescent="0.25">
      <c r="A15138"/>
      <c r="AA15138"/>
    </row>
    <row r="15139" spans="1:27" x14ac:dyDescent="0.25">
      <c r="A15139"/>
      <c r="AA15139"/>
    </row>
    <row r="15140" spans="1:27" x14ac:dyDescent="0.25">
      <c r="A15140"/>
      <c r="AA15140"/>
    </row>
    <row r="15141" spans="1:27" x14ac:dyDescent="0.25">
      <c r="A15141"/>
      <c r="AA15141"/>
    </row>
    <row r="15142" spans="1:27" x14ac:dyDescent="0.25">
      <c r="A15142"/>
      <c r="AA15142"/>
    </row>
    <row r="15143" spans="1:27" x14ac:dyDescent="0.25">
      <c r="A15143"/>
      <c r="AA15143"/>
    </row>
    <row r="15144" spans="1:27" x14ac:dyDescent="0.25">
      <c r="A15144"/>
      <c r="AA15144"/>
    </row>
    <row r="15145" spans="1:27" x14ac:dyDescent="0.25">
      <c r="A15145"/>
      <c r="AA15145"/>
    </row>
    <row r="15146" spans="1:27" x14ac:dyDescent="0.25">
      <c r="A15146"/>
      <c r="AA15146"/>
    </row>
    <row r="15147" spans="1:27" x14ac:dyDescent="0.25">
      <c r="A15147"/>
      <c r="AA15147"/>
    </row>
    <row r="15148" spans="1:27" x14ac:dyDescent="0.25">
      <c r="A15148"/>
      <c r="AA15148"/>
    </row>
    <row r="15149" spans="1:27" x14ac:dyDescent="0.25">
      <c r="A15149"/>
      <c r="AA15149"/>
    </row>
    <row r="15150" spans="1:27" x14ac:dyDescent="0.25">
      <c r="A15150"/>
      <c r="AA15150"/>
    </row>
    <row r="15151" spans="1:27" x14ac:dyDescent="0.25">
      <c r="A15151"/>
      <c r="AA15151"/>
    </row>
    <row r="15152" spans="1:27" x14ac:dyDescent="0.25">
      <c r="A15152"/>
      <c r="AA15152"/>
    </row>
    <row r="15153" spans="1:27" x14ac:dyDescent="0.25">
      <c r="A15153"/>
      <c r="AA15153"/>
    </row>
    <row r="15154" spans="1:27" x14ac:dyDescent="0.25">
      <c r="A15154"/>
      <c r="AA15154"/>
    </row>
    <row r="15155" spans="1:27" x14ac:dyDescent="0.25">
      <c r="A15155"/>
      <c r="AA15155"/>
    </row>
    <row r="15156" spans="1:27" x14ac:dyDescent="0.25">
      <c r="A15156"/>
      <c r="AA15156"/>
    </row>
    <row r="15157" spans="1:27" x14ac:dyDescent="0.25">
      <c r="A15157"/>
      <c r="AA15157"/>
    </row>
    <row r="15158" spans="1:27" x14ac:dyDescent="0.25">
      <c r="A15158"/>
      <c r="AA15158"/>
    </row>
    <row r="15159" spans="1:27" x14ac:dyDescent="0.25">
      <c r="A15159"/>
      <c r="AA15159"/>
    </row>
    <row r="15160" spans="1:27" x14ac:dyDescent="0.25">
      <c r="A15160"/>
      <c r="AA15160"/>
    </row>
    <row r="15161" spans="1:27" x14ac:dyDescent="0.25">
      <c r="A15161"/>
      <c r="AA15161"/>
    </row>
    <row r="15162" spans="1:27" x14ac:dyDescent="0.25">
      <c r="A15162"/>
      <c r="AA15162"/>
    </row>
    <row r="15163" spans="1:27" x14ac:dyDescent="0.25">
      <c r="A15163"/>
      <c r="AA15163"/>
    </row>
    <row r="15164" spans="1:27" x14ac:dyDescent="0.25">
      <c r="A15164"/>
      <c r="AA15164"/>
    </row>
    <row r="15165" spans="1:27" x14ac:dyDescent="0.25">
      <c r="A15165"/>
      <c r="AA15165"/>
    </row>
    <row r="15166" spans="1:27" x14ac:dyDescent="0.25">
      <c r="A15166"/>
      <c r="AA15166"/>
    </row>
    <row r="15167" spans="1:27" x14ac:dyDescent="0.25">
      <c r="A15167"/>
      <c r="AA15167"/>
    </row>
    <row r="15168" spans="1:27" x14ac:dyDescent="0.25">
      <c r="A15168"/>
      <c r="AA15168"/>
    </row>
    <row r="15169" spans="1:27" x14ac:dyDescent="0.25">
      <c r="A15169"/>
      <c r="AA15169"/>
    </row>
    <row r="15170" spans="1:27" x14ac:dyDescent="0.25">
      <c r="A15170"/>
      <c r="AA15170"/>
    </row>
    <row r="15171" spans="1:27" x14ac:dyDescent="0.25">
      <c r="A15171"/>
      <c r="AA15171"/>
    </row>
    <row r="15172" spans="1:27" x14ac:dyDescent="0.25">
      <c r="A15172"/>
      <c r="AA15172"/>
    </row>
    <row r="15173" spans="1:27" x14ac:dyDescent="0.25">
      <c r="A15173"/>
      <c r="AA15173"/>
    </row>
    <row r="15174" spans="1:27" x14ac:dyDescent="0.25">
      <c r="A15174"/>
      <c r="AA15174"/>
    </row>
    <row r="15175" spans="1:27" x14ac:dyDescent="0.25">
      <c r="A15175"/>
      <c r="AA15175"/>
    </row>
    <row r="15176" spans="1:27" x14ac:dyDescent="0.25">
      <c r="A15176"/>
      <c r="AA15176"/>
    </row>
    <row r="15177" spans="1:27" x14ac:dyDescent="0.25">
      <c r="A15177"/>
      <c r="AA15177"/>
    </row>
    <row r="15178" spans="1:27" x14ac:dyDescent="0.25">
      <c r="A15178"/>
      <c r="AA15178"/>
    </row>
    <row r="15179" spans="1:27" x14ac:dyDescent="0.25">
      <c r="A15179"/>
      <c r="AA15179"/>
    </row>
    <row r="15180" spans="1:27" x14ac:dyDescent="0.25">
      <c r="A15180"/>
      <c r="AA15180"/>
    </row>
    <row r="15181" spans="1:27" x14ac:dyDescent="0.25">
      <c r="A15181"/>
      <c r="AA15181"/>
    </row>
    <row r="15182" spans="1:27" x14ac:dyDescent="0.25">
      <c r="A15182"/>
      <c r="AA15182"/>
    </row>
    <row r="15183" spans="1:27" x14ac:dyDescent="0.25">
      <c r="A15183"/>
      <c r="AA15183"/>
    </row>
    <row r="15184" spans="1:27" x14ac:dyDescent="0.25">
      <c r="A15184"/>
      <c r="AA15184"/>
    </row>
    <row r="15185" spans="1:27" x14ac:dyDescent="0.25">
      <c r="A15185"/>
      <c r="AA15185"/>
    </row>
    <row r="15186" spans="1:27" x14ac:dyDescent="0.25">
      <c r="A15186"/>
      <c r="AA15186"/>
    </row>
    <row r="15187" spans="1:27" x14ac:dyDescent="0.25">
      <c r="A15187"/>
      <c r="AA15187"/>
    </row>
    <row r="15188" spans="1:27" x14ac:dyDescent="0.25">
      <c r="A15188"/>
      <c r="AA15188"/>
    </row>
    <row r="15189" spans="1:27" x14ac:dyDescent="0.25">
      <c r="A15189"/>
      <c r="AA15189"/>
    </row>
    <row r="15190" spans="1:27" x14ac:dyDescent="0.25">
      <c r="A15190"/>
      <c r="AA15190"/>
    </row>
    <row r="15191" spans="1:27" x14ac:dyDescent="0.25">
      <c r="A15191"/>
      <c r="AA15191"/>
    </row>
    <row r="15192" spans="1:27" x14ac:dyDescent="0.25">
      <c r="A15192"/>
      <c r="AA15192"/>
    </row>
    <row r="15193" spans="1:27" x14ac:dyDescent="0.25">
      <c r="A15193"/>
      <c r="AA15193"/>
    </row>
    <row r="15194" spans="1:27" x14ac:dyDescent="0.25">
      <c r="A15194"/>
      <c r="AA15194"/>
    </row>
    <row r="15195" spans="1:27" x14ac:dyDescent="0.25">
      <c r="A15195"/>
      <c r="AA15195"/>
    </row>
    <row r="15196" spans="1:27" x14ac:dyDescent="0.25">
      <c r="A15196"/>
      <c r="AA15196"/>
    </row>
    <row r="15197" spans="1:27" x14ac:dyDescent="0.25">
      <c r="A15197"/>
      <c r="AA15197"/>
    </row>
    <row r="15198" spans="1:27" x14ac:dyDescent="0.25">
      <c r="A15198"/>
      <c r="AA15198"/>
    </row>
    <row r="15199" spans="1:27" x14ac:dyDescent="0.25">
      <c r="A15199"/>
      <c r="AA15199"/>
    </row>
    <row r="15200" spans="1:27" x14ac:dyDescent="0.25">
      <c r="A15200"/>
      <c r="AA15200"/>
    </row>
    <row r="15201" spans="1:27" x14ac:dyDescent="0.25">
      <c r="A15201"/>
      <c r="AA15201"/>
    </row>
    <row r="15202" spans="1:27" x14ac:dyDescent="0.25">
      <c r="A15202"/>
      <c r="AA15202"/>
    </row>
    <row r="15203" spans="1:27" x14ac:dyDescent="0.25">
      <c r="A15203"/>
      <c r="AA15203"/>
    </row>
    <row r="15204" spans="1:27" x14ac:dyDescent="0.25">
      <c r="A15204"/>
      <c r="AA15204"/>
    </row>
    <row r="15205" spans="1:27" x14ac:dyDescent="0.25">
      <c r="A15205"/>
      <c r="AA15205"/>
    </row>
    <row r="15206" spans="1:27" x14ac:dyDescent="0.25">
      <c r="A15206"/>
      <c r="AA15206"/>
    </row>
    <row r="15207" spans="1:27" x14ac:dyDescent="0.25">
      <c r="A15207"/>
      <c r="AA15207"/>
    </row>
    <row r="15208" spans="1:27" x14ac:dyDescent="0.25">
      <c r="A15208"/>
      <c r="AA15208"/>
    </row>
    <row r="15209" spans="1:27" x14ac:dyDescent="0.25">
      <c r="A15209"/>
      <c r="AA15209"/>
    </row>
    <row r="15210" spans="1:27" x14ac:dyDescent="0.25">
      <c r="A15210"/>
      <c r="AA15210"/>
    </row>
    <row r="15211" spans="1:27" x14ac:dyDescent="0.25">
      <c r="A15211"/>
      <c r="AA15211"/>
    </row>
    <row r="15212" spans="1:27" x14ac:dyDescent="0.25">
      <c r="A15212"/>
      <c r="AA15212"/>
    </row>
    <row r="15213" spans="1:27" x14ac:dyDescent="0.25">
      <c r="A15213"/>
      <c r="AA15213"/>
    </row>
    <row r="15214" spans="1:27" x14ac:dyDescent="0.25">
      <c r="A15214"/>
      <c r="AA15214"/>
    </row>
    <row r="15215" spans="1:27" x14ac:dyDescent="0.25">
      <c r="A15215"/>
      <c r="AA15215"/>
    </row>
    <row r="15216" spans="1:27" x14ac:dyDescent="0.25">
      <c r="A15216"/>
      <c r="AA15216"/>
    </row>
    <row r="15217" spans="1:27" x14ac:dyDescent="0.25">
      <c r="A15217"/>
      <c r="AA15217"/>
    </row>
    <row r="15218" spans="1:27" x14ac:dyDescent="0.25">
      <c r="A15218"/>
      <c r="AA15218"/>
    </row>
    <row r="15219" spans="1:27" x14ac:dyDescent="0.25">
      <c r="A15219"/>
      <c r="AA15219"/>
    </row>
    <row r="15220" spans="1:27" x14ac:dyDescent="0.25">
      <c r="A15220"/>
      <c r="AA15220"/>
    </row>
    <row r="15221" spans="1:27" x14ac:dyDescent="0.25">
      <c r="A15221"/>
      <c r="AA15221"/>
    </row>
    <row r="15222" spans="1:27" x14ac:dyDescent="0.25">
      <c r="A15222"/>
      <c r="AA15222"/>
    </row>
    <row r="15223" spans="1:27" x14ac:dyDescent="0.25">
      <c r="A15223"/>
      <c r="AA15223"/>
    </row>
    <row r="15224" spans="1:27" x14ac:dyDescent="0.25">
      <c r="A15224"/>
      <c r="AA15224"/>
    </row>
    <row r="15225" spans="1:27" x14ac:dyDescent="0.25">
      <c r="A15225"/>
      <c r="AA15225"/>
    </row>
    <row r="15226" spans="1:27" x14ac:dyDescent="0.25">
      <c r="A15226"/>
      <c r="AA15226"/>
    </row>
    <row r="15227" spans="1:27" x14ac:dyDescent="0.25">
      <c r="A15227"/>
      <c r="AA15227"/>
    </row>
    <row r="15228" spans="1:27" x14ac:dyDescent="0.25">
      <c r="A15228"/>
      <c r="AA15228"/>
    </row>
    <row r="15229" spans="1:27" x14ac:dyDescent="0.25">
      <c r="A15229"/>
      <c r="AA15229"/>
    </row>
    <row r="15230" spans="1:27" x14ac:dyDescent="0.25">
      <c r="A15230"/>
      <c r="AA15230"/>
    </row>
    <row r="15231" spans="1:27" x14ac:dyDescent="0.25">
      <c r="A15231"/>
      <c r="AA15231"/>
    </row>
    <row r="15232" spans="1:27" x14ac:dyDescent="0.25">
      <c r="A15232"/>
      <c r="AA15232"/>
    </row>
    <row r="15233" spans="1:27" x14ac:dyDescent="0.25">
      <c r="A15233"/>
      <c r="AA15233"/>
    </row>
    <row r="15234" spans="1:27" x14ac:dyDescent="0.25">
      <c r="A15234"/>
      <c r="AA15234"/>
    </row>
    <row r="15235" spans="1:27" x14ac:dyDescent="0.25">
      <c r="A15235"/>
      <c r="AA15235"/>
    </row>
    <row r="15236" spans="1:27" x14ac:dyDescent="0.25">
      <c r="A15236"/>
      <c r="AA15236"/>
    </row>
    <row r="15237" spans="1:27" x14ac:dyDescent="0.25">
      <c r="A15237"/>
      <c r="AA15237"/>
    </row>
    <row r="15238" spans="1:27" x14ac:dyDescent="0.25">
      <c r="A15238"/>
      <c r="AA15238"/>
    </row>
    <row r="15239" spans="1:27" x14ac:dyDescent="0.25">
      <c r="A15239"/>
      <c r="AA15239"/>
    </row>
    <row r="15240" spans="1:27" x14ac:dyDescent="0.25">
      <c r="A15240"/>
      <c r="AA15240"/>
    </row>
    <row r="15241" spans="1:27" x14ac:dyDescent="0.25">
      <c r="A15241"/>
      <c r="AA15241"/>
    </row>
    <row r="15242" spans="1:27" x14ac:dyDescent="0.25">
      <c r="A15242"/>
      <c r="AA15242"/>
    </row>
    <row r="15243" spans="1:27" x14ac:dyDescent="0.25">
      <c r="A15243"/>
      <c r="AA15243"/>
    </row>
    <row r="15244" spans="1:27" x14ac:dyDescent="0.25">
      <c r="A15244"/>
      <c r="AA15244"/>
    </row>
    <row r="15245" spans="1:27" x14ac:dyDescent="0.25">
      <c r="A15245"/>
      <c r="AA15245"/>
    </row>
    <row r="15246" spans="1:27" x14ac:dyDescent="0.25">
      <c r="A15246"/>
      <c r="AA15246"/>
    </row>
    <row r="15247" spans="1:27" x14ac:dyDescent="0.25">
      <c r="A15247"/>
      <c r="AA15247"/>
    </row>
    <row r="15248" spans="1:27" x14ac:dyDescent="0.25">
      <c r="A15248"/>
      <c r="AA15248"/>
    </row>
    <row r="15249" spans="1:27" x14ac:dyDescent="0.25">
      <c r="A15249"/>
      <c r="AA15249"/>
    </row>
    <row r="15250" spans="1:27" x14ac:dyDescent="0.25">
      <c r="A15250"/>
      <c r="AA15250"/>
    </row>
    <row r="15251" spans="1:27" x14ac:dyDescent="0.25">
      <c r="A15251"/>
      <c r="AA15251"/>
    </row>
    <row r="15252" spans="1:27" x14ac:dyDescent="0.25">
      <c r="A15252"/>
      <c r="AA15252"/>
    </row>
    <row r="15253" spans="1:27" x14ac:dyDescent="0.25">
      <c r="A15253"/>
      <c r="AA15253"/>
    </row>
    <row r="15254" spans="1:27" x14ac:dyDescent="0.25">
      <c r="A15254"/>
      <c r="AA15254"/>
    </row>
    <row r="15255" spans="1:27" x14ac:dyDescent="0.25">
      <c r="A15255"/>
      <c r="AA15255"/>
    </row>
    <row r="15256" spans="1:27" x14ac:dyDescent="0.25">
      <c r="A15256"/>
      <c r="AA15256"/>
    </row>
    <row r="15257" spans="1:27" x14ac:dyDescent="0.25">
      <c r="A15257"/>
      <c r="AA15257"/>
    </row>
    <row r="15258" spans="1:27" x14ac:dyDescent="0.25">
      <c r="A15258"/>
      <c r="AA15258"/>
    </row>
    <row r="15259" spans="1:27" x14ac:dyDescent="0.25">
      <c r="A15259"/>
      <c r="AA15259"/>
    </row>
    <row r="15260" spans="1:27" x14ac:dyDescent="0.25">
      <c r="A15260"/>
      <c r="AA15260"/>
    </row>
    <row r="15261" spans="1:27" x14ac:dyDescent="0.25">
      <c r="A15261"/>
      <c r="AA15261"/>
    </row>
    <row r="15262" spans="1:27" x14ac:dyDescent="0.25">
      <c r="A15262"/>
      <c r="AA15262"/>
    </row>
    <row r="15263" spans="1:27" x14ac:dyDescent="0.25">
      <c r="A15263"/>
      <c r="AA15263"/>
    </row>
    <row r="15264" spans="1:27" x14ac:dyDescent="0.25">
      <c r="A15264"/>
      <c r="AA15264"/>
    </row>
    <row r="15265" spans="1:27" x14ac:dyDescent="0.25">
      <c r="A15265"/>
      <c r="AA15265"/>
    </row>
    <row r="15266" spans="1:27" x14ac:dyDescent="0.25">
      <c r="A15266"/>
      <c r="AA15266"/>
    </row>
    <row r="15267" spans="1:27" x14ac:dyDescent="0.25">
      <c r="A15267"/>
      <c r="AA15267"/>
    </row>
    <row r="15268" spans="1:27" x14ac:dyDescent="0.25">
      <c r="A15268"/>
      <c r="AA15268"/>
    </row>
    <row r="15269" spans="1:27" x14ac:dyDescent="0.25">
      <c r="A15269"/>
      <c r="AA15269"/>
    </row>
    <row r="15270" spans="1:27" x14ac:dyDescent="0.25">
      <c r="A15270"/>
      <c r="AA15270"/>
    </row>
    <row r="15271" spans="1:27" x14ac:dyDescent="0.25">
      <c r="A15271"/>
      <c r="AA15271"/>
    </row>
    <row r="15272" spans="1:27" x14ac:dyDescent="0.25">
      <c r="A15272"/>
      <c r="AA15272"/>
    </row>
    <row r="15273" spans="1:27" x14ac:dyDescent="0.25">
      <c r="A15273"/>
      <c r="AA15273"/>
    </row>
    <row r="15274" spans="1:27" x14ac:dyDescent="0.25">
      <c r="A15274"/>
      <c r="AA15274"/>
    </row>
    <row r="15275" spans="1:27" x14ac:dyDescent="0.25">
      <c r="A15275"/>
      <c r="AA15275"/>
    </row>
    <row r="15276" spans="1:27" x14ac:dyDescent="0.25">
      <c r="A15276"/>
      <c r="AA15276"/>
    </row>
    <row r="15277" spans="1:27" x14ac:dyDescent="0.25">
      <c r="A15277"/>
      <c r="AA15277"/>
    </row>
    <row r="15278" spans="1:27" x14ac:dyDescent="0.25">
      <c r="A15278"/>
      <c r="AA15278"/>
    </row>
    <row r="15279" spans="1:27" x14ac:dyDescent="0.25">
      <c r="A15279"/>
      <c r="AA15279"/>
    </row>
    <row r="15280" spans="1:27" x14ac:dyDescent="0.25">
      <c r="A15280"/>
      <c r="AA15280"/>
    </row>
    <row r="15281" spans="1:27" x14ac:dyDescent="0.25">
      <c r="A15281"/>
      <c r="AA15281"/>
    </row>
    <row r="15282" spans="1:27" x14ac:dyDescent="0.25">
      <c r="A15282"/>
      <c r="AA15282"/>
    </row>
    <row r="15283" spans="1:27" x14ac:dyDescent="0.25">
      <c r="A15283"/>
      <c r="AA15283"/>
    </row>
    <row r="15284" spans="1:27" x14ac:dyDescent="0.25">
      <c r="A15284"/>
      <c r="AA15284"/>
    </row>
    <row r="15285" spans="1:27" x14ac:dyDescent="0.25">
      <c r="A15285"/>
      <c r="AA15285"/>
    </row>
    <row r="15286" spans="1:27" x14ac:dyDescent="0.25">
      <c r="A15286"/>
      <c r="AA15286"/>
    </row>
    <row r="15287" spans="1:27" x14ac:dyDescent="0.25">
      <c r="A15287"/>
      <c r="AA15287"/>
    </row>
    <row r="15288" spans="1:27" x14ac:dyDescent="0.25">
      <c r="A15288"/>
      <c r="AA15288"/>
    </row>
    <row r="15289" spans="1:27" x14ac:dyDescent="0.25">
      <c r="A15289"/>
      <c r="AA15289"/>
    </row>
    <row r="15290" spans="1:27" x14ac:dyDescent="0.25">
      <c r="A15290"/>
      <c r="AA15290"/>
    </row>
    <row r="15291" spans="1:27" x14ac:dyDescent="0.25">
      <c r="A15291"/>
      <c r="AA15291"/>
    </row>
    <row r="15292" spans="1:27" x14ac:dyDescent="0.25">
      <c r="A15292"/>
      <c r="AA15292"/>
    </row>
    <row r="15293" spans="1:27" x14ac:dyDescent="0.25">
      <c r="A15293"/>
      <c r="AA15293"/>
    </row>
    <row r="15294" spans="1:27" x14ac:dyDescent="0.25">
      <c r="A15294"/>
      <c r="AA15294"/>
    </row>
    <row r="15295" spans="1:27" x14ac:dyDescent="0.25">
      <c r="A15295"/>
      <c r="AA15295"/>
    </row>
    <row r="15296" spans="1:27" x14ac:dyDescent="0.25">
      <c r="A15296"/>
      <c r="AA15296"/>
    </row>
    <row r="15297" spans="1:27" x14ac:dyDescent="0.25">
      <c r="A15297"/>
      <c r="AA15297"/>
    </row>
    <row r="15298" spans="1:27" x14ac:dyDescent="0.25">
      <c r="A15298"/>
      <c r="AA15298"/>
    </row>
    <row r="15299" spans="1:27" x14ac:dyDescent="0.25">
      <c r="A15299"/>
      <c r="AA15299"/>
    </row>
    <row r="15300" spans="1:27" x14ac:dyDescent="0.25">
      <c r="A15300"/>
      <c r="AA15300"/>
    </row>
    <row r="15301" spans="1:27" x14ac:dyDescent="0.25">
      <c r="A15301"/>
      <c r="AA15301"/>
    </row>
    <row r="15302" spans="1:27" x14ac:dyDescent="0.25">
      <c r="A15302"/>
      <c r="AA15302"/>
    </row>
    <row r="15303" spans="1:27" x14ac:dyDescent="0.25">
      <c r="A15303"/>
      <c r="AA15303"/>
    </row>
    <row r="15304" spans="1:27" x14ac:dyDescent="0.25">
      <c r="A15304"/>
      <c r="AA15304"/>
    </row>
    <row r="15305" spans="1:27" x14ac:dyDescent="0.25">
      <c r="A15305"/>
      <c r="AA15305"/>
    </row>
    <row r="15306" spans="1:27" x14ac:dyDescent="0.25">
      <c r="A15306"/>
      <c r="AA15306"/>
    </row>
    <row r="15307" spans="1:27" x14ac:dyDescent="0.25">
      <c r="A15307"/>
      <c r="AA15307"/>
    </row>
    <row r="15308" spans="1:27" x14ac:dyDescent="0.25">
      <c r="A15308"/>
      <c r="AA15308"/>
    </row>
    <row r="15309" spans="1:27" x14ac:dyDescent="0.25">
      <c r="A15309"/>
      <c r="AA15309"/>
    </row>
    <row r="15310" spans="1:27" x14ac:dyDescent="0.25">
      <c r="A15310"/>
      <c r="AA15310"/>
    </row>
    <row r="15311" spans="1:27" x14ac:dyDescent="0.25">
      <c r="A15311"/>
      <c r="AA15311"/>
    </row>
    <row r="15312" spans="1:27" x14ac:dyDescent="0.25">
      <c r="A15312"/>
      <c r="AA15312"/>
    </row>
    <row r="15313" spans="1:27" x14ac:dyDescent="0.25">
      <c r="A15313"/>
      <c r="AA15313"/>
    </row>
    <row r="15314" spans="1:27" x14ac:dyDescent="0.25">
      <c r="A15314"/>
      <c r="AA15314"/>
    </row>
    <row r="15315" spans="1:27" x14ac:dyDescent="0.25">
      <c r="A15315"/>
      <c r="AA15315"/>
    </row>
    <row r="15316" spans="1:27" x14ac:dyDescent="0.25">
      <c r="A15316"/>
      <c r="AA15316"/>
    </row>
    <row r="15317" spans="1:27" x14ac:dyDescent="0.25">
      <c r="A15317"/>
      <c r="AA15317"/>
    </row>
    <row r="15318" spans="1:27" x14ac:dyDescent="0.25">
      <c r="A15318"/>
      <c r="AA15318"/>
    </row>
    <row r="15319" spans="1:27" x14ac:dyDescent="0.25">
      <c r="A15319"/>
      <c r="AA15319"/>
    </row>
    <row r="15320" spans="1:27" x14ac:dyDescent="0.25">
      <c r="A15320"/>
      <c r="AA15320"/>
    </row>
    <row r="15321" spans="1:27" x14ac:dyDescent="0.25">
      <c r="A15321"/>
      <c r="AA15321"/>
    </row>
    <row r="15322" spans="1:27" x14ac:dyDescent="0.25">
      <c r="A15322"/>
      <c r="AA15322"/>
    </row>
    <row r="15323" spans="1:27" x14ac:dyDescent="0.25">
      <c r="A15323"/>
      <c r="AA15323"/>
    </row>
    <row r="15324" spans="1:27" x14ac:dyDescent="0.25">
      <c r="A15324"/>
      <c r="AA15324"/>
    </row>
    <row r="15325" spans="1:27" x14ac:dyDescent="0.25">
      <c r="A15325"/>
      <c r="AA15325"/>
    </row>
    <row r="15326" spans="1:27" x14ac:dyDescent="0.25">
      <c r="A15326"/>
      <c r="AA15326"/>
    </row>
    <row r="15327" spans="1:27" x14ac:dyDescent="0.25">
      <c r="A15327"/>
      <c r="AA15327"/>
    </row>
    <row r="15328" spans="1:27" x14ac:dyDescent="0.25">
      <c r="A15328"/>
      <c r="AA15328"/>
    </row>
    <row r="15329" spans="1:27" x14ac:dyDescent="0.25">
      <c r="A15329"/>
      <c r="AA15329"/>
    </row>
    <row r="15330" spans="1:27" x14ac:dyDescent="0.25">
      <c r="A15330"/>
      <c r="AA15330"/>
    </row>
    <row r="15331" spans="1:27" x14ac:dyDescent="0.25">
      <c r="A15331"/>
      <c r="AA15331"/>
    </row>
    <row r="15332" spans="1:27" x14ac:dyDescent="0.25">
      <c r="A15332"/>
      <c r="AA15332"/>
    </row>
    <row r="15333" spans="1:27" x14ac:dyDescent="0.25">
      <c r="A15333"/>
      <c r="AA15333"/>
    </row>
    <row r="15334" spans="1:27" x14ac:dyDescent="0.25">
      <c r="A15334"/>
      <c r="AA15334"/>
    </row>
    <row r="15335" spans="1:27" x14ac:dyDescent="0.25">
      <c r="A15335"/>
      <c r="AA15335"/>
    </row>
    <row r="15336" spans="1:27" x14ac:dyDescent="0.25">
      <c r="A15336"/>
      <c r="AA15336"/>
    </row>
    <row r="15337" spans="1:27" x14ac:dyDescent="0.25">
      <c r="A15337"/>
      <c r="AA15337"/>
    </row>
    <row r="15338" spans="1:27" x14ac:dyDescent="0.25">
      <c r="A15338"/>
      <c r="AA15338"/>
    </row>
    <row r="15339" spans="1:27" x14ac:dyDescent="0.25">
      <c r="A15339"/>
      <c r="AA15339"/>
    </row>
    <row r="15340" spans="1:27" x14ac:dyDescent="0.25">
      <c r="A15340"/>
      <c r="AA15340"/>
    </row>
    <row r="15341" spans="1:27" x14ac:dyDescent="0.25">
      <c r="A15341"/>
      <c r="AA15341"/>
    </row>
    <row r="15342" spans="1:27" x14ac:dyDescent="0.25">
      <c r="A15342"/>
      <c r="AA15342"/>
    </row>
    <row r="15343" spans="1:27" x14ac:dyDescent="0.25">
      <c r="A15343"/>
      <c r="AA15343"/>
    </row>
    <row r="15344" spans="1:27" x14ac:dyDescent="0.25">
      <c r="A15344"/>
      <c r="AA15344"/>
    </row>
    <row r="15345" spans="1:27" x14ac:dyDescent="0.25">
      <c r="A15345"/>
      <c r="AA15345"/>
    </row>
    <row r="15346" spans="1:27" x14ac:dyDescent="0.25">
      <c r="A15346"/>
      <c r="AA15346"/>
    </row>
    <row r="15347" spans="1:27" x14ac:dyDescent="0.25">
      <c r="A15347"/>
      <c r="AA15347"/>
    </row>
    <row r="15348" spans="1:27" x14ac:dyDescent="0.25">
      <c r="A15348"/>
      <c r="AA15348"/>
    </row>
    <row r="15349" spans="1:27" x14ac:dyDescent="0.25">
      <c r="A15349"/>
      <c r="AA15349"/>
    </row>
    <row r="15350" spans="1:27" x14ac:dyDescent="0.25">
      <c r="A15350"/>
      <c r="AA15350"/>
    </row>
    <row r="15351" spans="1:27" x14ac:dyDescent="0.25">
      <c r="A15351"/>
      <c r="AA15351"/>
    </row>
    <row r="15352" spans="1:27" x14ac:dyDescent="0.25">
      <c r="A15352"/>
      <c r="AA15352"/>
    </row>
    <row r="15353" spans="1:27" x14ac:dyDescent="0.25">
      <c r="A15353"/>
      <c r="AA15353"/>
    </row>
    <row r="15354" spans="1:27" x14ac:dyDescent="0.25">
      <c r="A15354"/>
      <c r="AA15354"/>
    </row>
    <row r="15355" spans="1:27" x14ac:dyDescent="0.25">
      <c r="A15355"/>
      <c r="AA15355"/>
    </row>
    <row r="15356" spans="1:27" x14ac:dyDescent="0.25">
      <c r="A15356"/>
      <c r="AA15356"/>
    </row>
    <row r="15357" spans="1:27" x14ac:dyDescent="0.25">
      <c r="A15357"/>
      <c r="AA15357"/>
    </row>
    <row r="15358" spans="1:27" x14ac:dyDescent="0.25">
      <c r="A15358"/>
      <c r="AA15358"/>
    </row>
    <row r="15359" spans="1:27" x14ac:dyDescent="0.25">
      <c r="A15359"/>
      <c r="AA15359"/>
    </row>
    <row r="15360" spans="1:27" x14ac:dyDescent="0.25">
      <c r="A15360"/>
      <c r="AA15360"/>
    </row>
    <row r="15361" spans="1:27" x14ac:dyDescent="0.25">
      <c r="A15361"/>
      <c r="AA15361"/>
    </row>
    <row r="15362" spans="1:27" x14ac:dyDescent="0.25">
      <c r="A15362"/>
      <c r="AA15362"/>
    </row>
    <row r="15363" spans="1:27" x14ac:dyDescent="0.25">
      <c r="A15363"/>
      <c r="AA15363"/>
    </row>
    <row r="15364" spans="1:27" x14ac:dyDescent="0.25">
      <c r="A15364"/>
      <c r="AA15364"/>
    </row>
    <row r="15365" spans="1:27" x14ac:dyDescent="0.25">
      <c r="A15365"/>
      <c r="AA15365"/>
    </row>
    <row r="15366" spans="1:27" x14ac:dyDescent="0.25">
      <c r="A15366"/>
      <c r="AA15366"/>
    </row>
    <row r="15367" spans="1:27" x14ac:dyDescent="0.25">
      <c r="A15367"/>
      <c r="AA15367"/>
    </row>
    <row r="15368" spans="1:27" x14ac:dyDescent="0.25">
      <c r="A15368"/>
      <c r="AA15368"/>
    </row>
    <row r="15369" spans="1:27" x14ac:dyDescent="0.25">
      <c r="A15369"/>
      <c r="AA15369"/>
    </row>
    <row r="15370" spans="1:27" x14ac:dyDescent="0.25">
      <c r="A15370"/>
      <c r="AA15370"/>
    </row>
    <row r="15371" spans="1:27" x14ac:dyDescent="0.25">
      <c r="A15371"/>
      <c r="AA15371"/>
    </row>
    <row r="15372" spans="1:27" x14ac:dyDescent="0.25">
      <c r="A15372"/>
      <c r="AA15372"/>
    </row>
    <row r="15373" spans="1:27" x14ac:dyDescent="0.25">
      <c r="A15373"/>
      <c r="AA15373"/>
    </row>
    <row r="15374" spans="1:27" x14ac:dyDescent="0.25">
      <c r="A15374"/>
      <c r="AA15374"/>
    </row>
    <row r="15375" spans="1:27" x14ac:dyDescent="0.25">
      <c r="A15375"/>
      <c r="AA15375"/>
    </row>
    <row r="15376" spans="1:27" x14ac:dyDescent="0.25">
      <c r="A15376"/>
      <c r="AA15376"/>
    </row>
    <row r="15377" spans="1:27" x14ac:dyDescent="0.25">
      <c r="A15377"/>
      <c r="AA15377"/>
    </row>
    <row r="15378" spans="1:27" x14ac:dyDescent="0.25">
      <c r="A15378"/>
      <c r="AA15378"/>
    </row>
    <row r="15379" spans="1:27" x14ac:dyDescent="0.25">
      <c r="A15379"/>
      <c r="AA15379"/>
    </row>
    <row r="15380" spans="1:27" x14ac:dyDescent="0.25">
      <c r="A15380"/>
      <c r="AA15380"/>
    </row>
    <row r="15381" spans="1:27" x14ac:dyDescent="0.25">
      <c r="A15381"/>
      <c r="AA15381"/>
    </row>
    <row r="15382" spans="1:27" x14ac:dyDescent="0.25">
      <c r="A15382"/>
      <c r="AA15382"/>
    </row>
    <row r="15383" spans="1:27" x14ac:dyDescent="0.25">
      <c r="A15383"/>
      <c r="AA15383"/>
    </row>
    <row r="15384" spans="1:27" x14ac:dyDescent="0.25">
      <c r="A15384"/>
      <c r="AA15384"/>
    </row>
    <row r="15385" spans="1:27" x14ac:dyDescent="0.25">
      <c r="A15385"/>
      <c r="AA15385"/>
    </row>
    <row r="15386" spans="1:27" x14ac:dyDescent="0.25">
      <c r="A15386"/>
      <c r="AA15386"/>
    </row>
    <row r="15387" spans="1:27" x14ac:dyDescent="0.25">
      <c r="A15387"/>
      <c r="AA15387"/>
    </row>
    <row r="15388" spans="1:27" x14ac:dyDescent="0.25">
      <c r="A15388"/>
      <c r="AA15388"/>
    </row>
    <row r="15389" spans="1:27" x14ac:dyDescent="0.25">
      <c r="A15389"/>
      <c r="AA15389"/>
    </row>
    <row r="15390" spans="1:27" x14ac:dyDescent="0.25">
      <c r="A15390"/>
      <c r="AA15390"/>
    </row>
    <row r="15391" spans="1:27" x14ac:dyDescent="0.25">
      <c r="A15391"/>
      <c r="AA15391"/>
    </row>
    <row r="15392" spans="1:27" x14ac:dyDescent="0.25">
      <c r="A15392"/>
      <c r="AA15392"/>
    </row>
    <row r="15393" spans="1:27" x14ac:dyDescent="0.25">
      <c r="A15393"/>
      <c r="AA15393"/>
    </row>
    <row r="15394" spans="1:27" x14ac:dyDescent="0.25">
      <c r="A15394"/>
      <c r="AA15394"/>
    </row>
    <row r="15395" spans="1:27" x14ac:dyDescent="0.25">
      <c r="A15395"/>
      <c r="AA15395"/>
    </row>
    <row r="15396" spans="1:27" x14ac:dyDescent="0.25">
      <c r="A15396"/>
      <c r="AA15396"/>
    </row>
    <row r="15397" spans="1:27" x14ac:dyDescent="0.25">
      <c r="A15397"/>
      <c r="AA15397"/>
    </row>
    <row r="15398" spans="1:27" x14ac:dyDescent="0.25">
      <c r="A15398"/>
      <c r="AA15398"/>
    </row>
    <row r="15399" spans="1:27" x14ac:dyDescent="0.25">
      <c r="A15399"/>
      <c r="AA15399"/>
    </row>
    <row r="15400" spans="1:27" x14ac:dyDescent="0.25">
      <c r="A15400"/>
      <c r="AA15400"/>
    </row>
    <row r="15401" spans="1:27" x14ac:dyDescent="0.25">
      <c r="A15401"/>
      <c r="AA15401"/>
    </row>
    <row r="15402" spans="1:27" x14ac:dyDescent="0.25">
      <c r="A15402"/>
      <c r="AA15402"/>
    </row>
    <row r="15403" spans="1:27" x14ac:dyDescent="0.25">
      <c r="A15403"/>
      <c r="AA15403"/>
    </row>
    <row r="15404" spans="1:27" x14ac:dyDescent="0.25">
      <c r="A15404"/>
      <c r="AA15404"/>
    </row>
    <row r="15405" spans="1:27" x14ac:dyDescent="0.25">
      <c r="A15405"/>
      <c r="AA15405"/>
    </row>
    <row r="15406" spans="1:27" x14ac:dyDescent="0.25">
      <c r="A15406"/>
      <c r="AA15406"/>
    </row>
    <row r="15407" spans="1:27" x14ac:dyDescent="0.25">
      <c r="A15407"/>
      <c r="AA15407"/>
    </row>
    <row r="15408" spans="1:27" x14ac:dyDescent="0.25">
      <c r="A15408"/>
      <c r="AA15408"/>
    </row>
    <row r="15409" spans="1:27" x14ac:dyDescent="0.25">
      <c r="A15409"/>
      <c r="AA15409"/>
    </row>
    <row r="15410" spans="1:27" x14ac:dyDescent="0.25">
      <c r="A15410"/>
      <c r="AA15410"/>
    </row>
    <row r="15411" spans="1:27" x14ac:dyDescent="0.25">
      <c r="A15411"/>
      <c r="AA15411"/>
    </row>
    <row r="15412" spans="1:27" x14ac:dyDescent="0.25">
      <c r="A15412"/>
      <c r="AA15412"/>
    </row>
    <row r="15413" spans="1:27" x14ac:dyDescent="0.25">
      <c r="A15413"/>
      <c r="AA15413"/>
    </row>
    <row r="15414" spans="1:27" x14ac:dyDescent="0.25">
      <c r="A15414"/>
      <c r="AA15414"/>
    </row>
    <row r="15415" spans="1:27" x14ac:dyDescent="0.25">
      <c r="A15415"/>
      <c r="AA15415"/>
    </row>
    <row r="15416" spans="1:27" x14ac:dyDescent="0.25">
      <c r="A15416"/>
      <c r="AA15416"/>
    </row>
    <row r="15417" spans="1:27" x14ac:dyDescent="0.25">
      <c r="A15417"/>
      <c r="AA15417"/>
    </row>
    <row r="15418" spans="1:27" x14ac:dyDescent="0.25">
      <c r="A15418"/>
      <c r="AA15418"/>
    </row>
    <row r="15419" spans="1:27" x14ac:dyDescent="0.25">
      <c r="A15419"/>
      <c r="AA15419"/>
    </row>
    <row r="15420" spans="1:27" x14ac:dyDescent="0.25">
      <c r="A15420"/>
      <c r="AA15420"/>
    </row>
    <row r="15421" spans="1:27" x14ac:dyDescent="0.25">
      <c r="A15421"/>
      <c r="AA15421"/>
    </row>
    <row r="15422" spans="1:27" x14ac:dyDescent="0.25">
      <c r="A15422"/>
      <c r="AA15422"/>
    </row>
    <row r="15423" spans="1:27" x14ac:dyDescent="0.25">
      <c r="A15423"/>
      <c r="AA15423"/>
    </row>
    <row r="15424" spans="1:27" x14ac:dyDescent="0.25">
      <c r="A15424"/>
      <c r="AA15424"/>
    </row>
    <row r="15425" spans="1:27" x14ac:dyDescent="0.25">
      <c r="A15425"/>
      <c r="AA15425"/>
    </row>
    <row r="15426" spans="1:27" x14ac:dyDescent="0.25">
      <c r="A15426"/>
      <c r="AA15426"/>
    </row>
    <row r="15427" spans="1:27" x14ac:dyDescent="0.25">
      <c r="A15427"/>
      <c r="AA15427"/>
    </row>
    <row r="15428" spans="1:27" x14ac:dyDescent="0.25">
      <c r="A15428"/>
      <c r="AA15428"/>
    </row>
    <row r="15429" spans="1:27" x14ac:dyDescent="0.25">
      <c r="A15429"/>
      <c r="AA15429"/>
    </row>
    <row r="15430" spans="1:27" x14ac:dyDescent="0.25">
      <c r="A15430"/>
      <c r="AA15430"/>
    </row>
    <row r="15431" spans="1:27" x14ac:dyDescent="0.25">
      <c r="A15431"/>
      <c r="AA15431"/>
    </row>
    <row r="15432" spans="1:27" x14ac:dyDescent="0.25">
      <c r="A15432"/>
      <c r="AA15432"/>
    </row>
    <row r="15433" spans="1:27" x14ac:dyDescent="0.25">
      <c r="A15433"/>
      <c r="AA15433"/>
    </row>
    <row r="15434" spans="1:27" x14ac:dyDescent="0.25">
      <c r="A15434"/>
      <c r="AA15434"/>
    </row>
    <row r="15435" spans="1:27" x14ac:dyDescent="0.25">
      <c r="A15435"/>
      <c r="AA15435"/>
    </row>
    <row r="15436" spans="1:27" x14ac:dyDescent="0.25">
      <c r="A15436"/>
      <c r="AA15436"/>
    </row>
    <row r="15437" spans="1:27" x14ac:dyDescent="0.25">
      <c r="A15437"/>
      <c r="AA15437"/>
    </row>
    <row r="15438" spans="1:27" x14ac:dyDescent="0.25">
      <c r="A15438"/>
      <c r="AA15438"/>
    </row>
    <row r="15439" spans="1:27" x14ac:dyDescent="0.25">
      <c r="A15439"/>
      <c r="AA15439"/>
    </row>
    <row r="15440" spans="1:27" x14ac:dyDescent="0.25">
      <c r="A15440"/>
      <c r="AA15440"/>
    </row>
    <row r="15441" spans="1:27" x14ac:dyDescent="0.25">
      <c r="A15441"/>
      <c r="AA15441"/>
    </row>
    <row r="15442" spans="1:27" x14ac:dyDescent="0.25">
      <c r="A15442"/>
      <c r="AA15442"/>
    </row>
    <row r="15443" spans="1:27" x14ac:dyDescent="0.25">
      <c r="A15443"/>
      <c r="AA15443"/>
    </row>
    <row r="15444" spans="1:27" x14ac:dyDescent="0.25">
      <c r="A15444"/>
      <c r="AA15444"/>
    </row>
    <row r="15445" spans="1:27" x14ac:dyDescent="0.25">
      <c r="A15445"/>
      <c r="AA15445"/>
    </row>
    <row r="15446" spans="1:27" x14ac:dyDescent="0.25">
      <c r="A15446"/>
      <c r="AA15446"/>
    </row>
    <row r="15447" spans="1:27" x14ac:dyDescent="0.25">
      <c r="A15447"/>
      <c r="AA15447"/>
    </row>
    <row r="15448" spans="1:27" x14ac:dyDescent="0.25">
      <c r="A15448"/>
      <c r="AA15448"/>
    </row>
    <row r="15449" spans="1:27" x14ac:dyDescent="0.25">
      <c r="A15449"/>
      <c r="AA15449"/>
    </row>
    <row r="15450" spans="1:27" x14ac:dyDescent="0.25">
      <c r="A15450"/>
      <c r="AA15450"/>
    </row>
    <row r="15451" spans="1:27" x14ac:dyDescent="0.25">
      <c r="A15451"/>
      <c r="AA15451"/>
    </row>
    <row r="15452" spans="1:27" x14ac:dyDescent="0.25">
      <c r="A15452"/>
      <c r="AA15452"/>
    </row>
    <row r="15453" spans="1:27" x14ac:dyDescent="0.25">
      <c r="A15453"/>
      <c r="AA15453"/>
    </row>
    <row r="15454" spans="1:27" x14ac:dyDescent="0.25">
      <c r="A15454"/>
      <c r="AA15454"/>
    </row>
    <row r="15455" spans="1:27" x14ac:dyDescent="0.25">
      <c r="A15455"/>
      <c r="AA15455"/>
    </row>
    <row r="15456" spans="1:27" x14ac:dyDescent="0.25">
      <c r="A15456"/>
      <c r="AA15456"/>
    </row>
    <row r="15457" spans="1:27" x14ac:dyDescent="0.25">
      <c r="A15457"/>
      <c r="AA15457"/>
    </row>
    <row r="15458" spans="1:27" x14ac:dyDescent="0.25">
      <c r="A15458"/>
      <c r="AA15458"/>
    </row>
    <row r="15459" spans="1:27" x14ac:dyDescent="0.25">
      <c r="A15459"/>
      <c r="AA15459"/>
    </row>
    <row r="15460" spans="1:27" x14ac:dyDescent="0.25">
      <c r="A15460"/>
      <c r="AA15460"/>
    </row>
    <row r="15461" spans="1:27" x14ac:dyDescent="0.25">
      <c r="A15461"/>
      <c r="AA15461"/>
    </row>
    <row r="15462" spans="1:27" x14ac:dyDescent="0.25">
      <c r="A15462"/>
      <c r="AA15462"/>
    </row>
    <row r="15463" spans="1:27" x14ac:dyDescent="0.25">
      <c r="A15463"/>
      <c r="AA15463"/>
    </row>
    <row r="15464" spans="1:27" x14ac:dyDescent="0.25">
      <c r="A15464"/>
      <c r="AA15464"/>
    </row>
    <row r="15465" spans="1:27" x14ac:dyDescent="0.25">
      <c r="A15465"/>
      <c r="AA15465"/>
    </row>
    <row r="15466" spans="1:27" x14ac:dyDescent="0.25">
      <c r="A15466"/>
      <c r="AA15466"/>
    </row>
    <row r="15467" spans="1:27" x14ac:dyDescent="0.25">
      <c r="A15467"/>
      <c r="AA15467"/>
    </row>
    <row r="15468" spans="1:27" x14ac:dyDescent="0.25">
      <c r="A15468"/>
      <c r="AA15468"/>
    </row>
    <row r="15469" spans="1:27" x14ac:dyDescent="0.25">
      <c r="A15469"/>
      <c r="AA15469"/>
    </row>
    <row r="15470" spans="1:27" x14ac:dyDescent="0.25">
      <c r="A15470"/>
      <c r="AA15470"/>
    </row>
    <row r="15471" spans="1:27" x14ac:dyDescent="0.25">
      <c r="A15471"/>
      <c r="AA15471"/>
    </row>
    <row r="15472" spans="1:27" x14ac:dyDescent="0.25">
      <c r="A15472"/>
      <c r="AA15472"/>
    </row>
    <row r="15473" spans="1:27" x14ac:dyDescent="0.25">
      <c r="A15473"/>
      <c r="AA15473"/>
    </row>
    <row r="15474" spans="1:27" x14ac:dyDescent="0.25">
      <c r="A15474"/>
      <c r="AA15474"/>
    </row>
    <row r="15475" spans="1:27" x14ac:dyDescent="0.25">
      <c r="A15475"/>
      <c r="AA15475"/>
    </row>
    <row r="15476" spans="1:27" x14ac:dyDescent="0.25">
      <c r="A15476"/>
      <c r="AA15476"/>
    </row>
    <row r="15477" spans="1:27" x14ac:dyDescent="0.25">
      <c r="A15477"/>
      <c r="AA15477"/>
    </row>
    <row r="15478" spans="1:27" x14ac:dyDescent="0.25">
      <c r="A15478"/>
      <c r="AA15478"/>
    </row>
    <row r="15479" spans="1:27" x14ac:dyDescent="0.25">
      <c r="A15479"/>
      <c r="AA15479"/>
    </row>
    <row r="15480" spans="1:27" x14ac:dyDescent="0.25">
      <c r="A15480"/>
      <c r="AA15480"/>
    </row>
    <row r="15481" spans="1:27" x14ac:dyDescent="0.25">
      <c r="A15481"/>
      <c r="AA15481"/>
    </row>
    <row r="15482" spans="1:27" x14ac:dyDescent="0.25">
      <c r="A15482"/>
      <c r="AA15482"/>
    </row>
    <row r="15483" spans="1:27" x14ac:dyDescent="0.25">
      <c r="A15483"/>
      <c r="AA15483"/>
    </row>
    <row r="15484" spans="1:27" x14ac:dyDescent="0.25">
      <c r="A15484"/>
      <c r="AA15484"/>
    </row>
    <row r="15485" spans="1:27" x14ac:dyDescent="0.25">
      <c r="A15485"/>
      <c r="AA15485"/>
    </row>
    <row r="15486" spans="1:27" x14ac:dyDescent="0.25">
      <c r="A15486"/>
      <c r="AA15486"/>
    </row>
    <row r="15487" spans="1:27" x14ac:dyDescent="0.25">
      <c r="A15487"/>
      <c r="AA15487"/>
    </row>
    <row r="15488" spans="1:27" x14ac:dyDescent="0.25">
      <c r="A15488"/>
      <c r="AA15488"/>
    </row>
    <row r="15489" spans="1:27" x14ac:dyDescent="0.25">
      <c r="A15489"/>
      <c r="AA15489"/>
    </row>
    <row r="15490" spans="1:27" x14ac:dyDescent="0.25">
      <c r="A15490"/>
      <c r="AA15490"/>
    </row>
    <row r="15491" spans="1:27" x14ac:dyDescent="0.25">
      <c r="A15491"/>
      <c r="AA15491"/>
    </row>
    <row r="15492" spans="1:27" x14ac:dyDescent="0.25">
      <c r="A15492"/>
      <c r="AA15492"/>
    </row>
    <row r="15493" spans="1:27" x14ac:dyDescent="0.25">
      <c r="A15493"/>
      <c r="AA15493"/>
    </row>
    <row r="15494" spans="1:27" x14ac:dyDescent="0.25">
      <c r="A15494"/>
      <c r="AA15494"/>
    </row>
    <row r="15495" spans="1:27" x14ac:dyDescent="0.25">
      <c r="A15495"/>
      <c r="AA15495"/>
    </row>
    <row r="15496" spans="1:27" x14ac:dyDescent="0.25">
      <c r="A15496"/>
      <c r="AA15496"/>
    </row>
    <row r="15497" spans="1:27" x14ac:dyDescent="0.25">
      <c r="A15497"/>
      <c r="AA15497"/>
    </row>
    <row r="15498" spans="1:27" x14ac:dyDescent="0.25">
      <c r="A15498"/>
      <c r="AA15498"/>
    </row>
    <row r="15499" spans="1:27" x14ac:dyDescent="0.25">
      <c r="A15499"/>
      <c r="AA15499"/>
    </row>
    <row r="15500" spans="1:27" x14ac:dyDescent="0.25">
      <c r="A15500"/>
      <c r="AA15500"/>
    </row>
    <row r="15501" spans="1:27" x14ac:dyDescent="0.25">
      <c r="A15501"/>
      <c r="AA15501"/>
    </row>
    <row r="15502" spans="1:27" x14ac:dyDescent="0.25">
      <c r="A15502"/>
      <c r="AA15502"/>
    </row>
    <row r="15503" spans="1:27" x14ac:dyDescent="0.25">
      <c r="A15503"/>
      <c r="AA15503"/>
    </row>
    <row r="15504" spans="1:27" x14ac:dyDescent="0.25">
      <c r="A15504"/>
      <c r="AA15504"/>
    </row>
    <row r="15505" spans="1:27" x14ac:dyDescent="0.25">
      <c r="A15505"/>
      <c r="AA15505"/>
    </row>
    <row r="15506" spans="1:27" x14ac:dyDescent="0.25">
      <c r="A15506"/>
      <c r="AA15506"/>
    </row>
    <row r="15507" spans="1:27" x14ac:dyDescent="0.25">
      <c r="A15507"/>
      <c r="AA15507"/>
    </row>
    <row r="15508" spans="1:27" x14ac:dyDescent="0.25">
      <c r="A15508"/>
      <c r="AA15508"/>
    </row>
    <row r="15509" spans="1:27" x14ac:dyDescent="0.25">
      <c r="A15509"/>
      <c r="AA15509"/>
    </row>
    <row r="15510" spans="1:27" x14ac:dyDescent="0.25">
      <c r="A15510"/>
      <c r="AA15510"/>
    </row>
    <row r="15511" spans="1:27" x14ac:dyDescent="0.25">
      <c r="A15511"/>
      <c r="AA15511"/>
    </row>
    <row r="15512" spans="1:27" x14ac:dyDescent="0.25">
      <c r="A15512"/>
      <c r="AA15512"/>
    </row>
    <row r="15513" spans="1:27" x14ac:dyDescent="0.25">
      <c r="A15513"/>
      <c r="AA15513"/>
    </row>
    <row r="15514" spans="1:27" x14ac:dyDescent="0.25">
      <c r="A15514"/>
      <c r="AA15514"/>
    </row>
    <row r="15515" spans="1:27" x14ac:dyDescent="0.25">
      <c r="A15515"/>
      <c r="AA15515"/>
    </row>
    <row r="15516" spans="1:27" x14ac:dyDescent="0.25">
      <c r="A15516"/>
      <c r="AA15516"/>
    </row>
    <row r="15517" spans="1:27" x14ac:dyDescent="0.25">
      <c r="A15517"/>
      <c r="AA15517"/>
    </row>
    <row r="15518" spans="1:27" x14ac:dyDescent="0.25">
      <c r="A15518"/>
      <c r="AA15518"/>
    </row>
    <row r="15519" spans="1:27" x14ac:dyDescent="0.25">
      <c r="A15519"/>
      <c r="AA15519"/>
    </row>
    <row r="15520" spans="1:27" x14ac:dyDescent="0.25">
      <c r="A15520"/>
      <c r="AA15520"/>
    </row>
    <row r="15521" spans="1:27" x14ac:dyDescent="0.25">
      <c r="A15521"/>
      <c r="AA15521"/>
    </row>
    <row r="15522" spans="1:27" x14ac:dyDescent="0.25">
      <c r="A15522"/>
      <c r="AA15522"/>
    </row>
    <row r="15523" spans="1:27" x14ac:dyDescent="0.25">
      <c r="A15523"/>
      <c r="AA15523"/>
    </row>
    <row r="15524" spans="1:27" x14ac:dyDescent="0.25">
      <c r="A15524"/>
      <c r="AA15524"/>
    </row>
    <row r="15525" spans="1:27" x14ac:dyDescent="0.25">
      <c r="A15525"/>
      <c r="AA15525"/>
    </row>
    <row r="15526" spans="1:27" x14ac:dyDescent="0.25">
      <c r="A15526"/>
      <c r="AA15526"/>
    </row>
    <row r="15527" spans="1:27" x14ac:dyDescent="0.25">
      <c r="A15527"/>
      <c r="AA15527"/>
    </row>
    <row r="15528" spans="1:27" x14ac:dyDescent="0.25">
      <c r="A15528"/>
      <c r="AA15528"/>
    </row>
    <row r="15529" spans="1:27" x14ac:dyDescent="0.25">
      <c r="A15529"/>
      <c r="AA15529"/>
    </row>
    <row r="15530" spans="1:27" x14ac:dyDescent="0.25">
      <c r="A15530"/>
      <c r="AA15530"/>
    </row>
    <row r="15531" spans="1:27" x14ac:dyDescent="0.25">
      <c r="A15531"/>
      <c r="AA15531"/>
    </row>
    <row r="15532" spans="1:27" x14ac:dyDescent="0.25">
      <c r="A15532"/>
      <c r="AA15532"/>
    </row>
    <row r="15533" spans="1:27" x14ac:dyDescent="0.25">
      <c r="A15533"/>
      <c r="AA15533"/>
    </row>
    <row r="15534" spans="1:27" x14ac:dyDescent="0.25">
      <c r="A15534"/>
      <c r="AA15534"/>
    </row>
    <row r="15535" spans="1:27" x14ac:dyDescent="0.25">
      <c r="A15535"/>
      <c r="AA15535"/>
    </row>
    <row r="15536" spans="1:27" x14ac:dyDescent="0.25">
      <c r="A15536"/>
      <c r="AA15536"/>
    </row>
    <row r="15537" spans="1:27" x14ac:dyDescent="0.25">
      <c r="A15537"/>
      <c r="AA15537"/>
    </row>
    <row r="15538" spans="1:27" x14ac:dyDescent="0.25">
      <c r="A15538"/>
      <c r="AA15538"/>
    </row>
    <row r="15539" spans="1:27" x14ac:dyDescent="0.25">
      <c r="A15539"/>
      <c r="AA15539"/>
    </row>
    <row r="15540" spans="1:27" x14ac:dyDescent="0.25">
      <c r="A15540"/>
      <c r="AA15540"/>
    </row>
    <row r="15541" spans="1:27" x14ac:dyDescent="0.25">
      <c r="A15541"/>
      <c r="AA15541"/>
    </row>
    <row r="15542" spans="1:27" x14ac:dyDescent="0.25">
      <c r="A15542"/>
      <c r="AA15542"/>
    </row>
    <row r="15543" spans="1:27" x14ac:dyDescent="0.25">
      <c r="A15543"/>
      <c r="AA15543"/>
    </row>
    <row r="15544" spans="1:27" x14ac:dyDescent="0.25">
      <c r="A15544"/>
      <c r="AA15544"/>
    </row>
    <row r="15545" spans="1:27" x14ac:dyDescent="0.25">
      <c r="A15545"/>
      <c r="AA15545"/>
    </row>
    <row r="15546" spans="1:27" x14ac:dyDescent="0.25">
      <c r="A15546"/>
      <c r="AA15546"/>
    </row>
    <row r="15547" spans="1:27" x14ac:dyDescent="0.25">
      <c r="A15547"/>
      <c r="AA15547"/>
    </row>
    <row r="15548" spans="1:27" x14ac:dyDescent="0.25">
      <c r="A15548"/>
      <c r="AA15548"/>
    </row>
    <row r="15549" spans="1:27" x14ac:dyDescent="0.25">
      <c r="A15549"/>
      <c r="AA15549"/>
    </row>
    <row r="15550" spans="1:27" x14ac:dyDescent="0.25">
      <c r="A15550"/>
      <c r="AA15550"/>
    </row>
    <row r="15551" spans="1:27" x14ac:dyDescent="0.25">
      <c r="A15551"/>
      <c r="AA15551"/>
    </row>
    <row r="15552" spans="1:27" x14ac:dyDescent="0.25">
      <c r="A15552"/>
      <c r="AA15552"/>
    </row>
    <row r="15553" spans="1:27" x14ac:dyDescent="0.25">
      <c r="A15553"/>
      <c r="AA15553"/>
    </row>
    <row r="15554" spans="1:27" x14ac:dyDescent="0.25">
      <c r="A15554"/>
      <c r="AA15554"/>
    </row>
    <row r="15555" spans="1:27" x14ac:dyDescent="0.25">
      <c r="A15555"/>
      <c r="AA15555"/>
    </row>
    <row r="15556" spans="1:27" x14ac:dyDescent="0.25">
      <c r="A15556"/>
      <c r="AA15556"/>
    </row>
    <row r="15557" spans="1:27" x14ac:dyDescent="0.25">
      <c r="A15557"/>
      <c r="AA15557"/>
    </row>
    <row r="15558" spans="1:27" x14ac:dyDescent="0.25">
      <c r="A15558"/>
      <c r="AA15558"/>
    </row>
    <row r="15559" spans="1:27" x14ac:dyDescent="0.25">
      <c r="A15559"/>
      <c r="AA15559"/>
    </row>
    <row r="15560" spans="1:27" x14ac:dyDescent="0.25">
      <c r="A15560"/>
      <c r="AA15560"/>
    </row>
    <row r="15561" spans="1:27" x14ac:dyDescent="0.25">
      <c r="A15561"/>
      <c r="AA15561"/>
    </row>
    <row r="15562" spans="1:27" x14ac:dyDescent="0.25">
      <c r="A15562"/>
      <c r="AA15562"/>
    </row>
    <row r="15563" spans="1:27" x14ac:dyDescent="0.25">
      <c r="A15563"/>
      <c r="AA15563"/>
    </row>
    <row r="15564" spans="1:27" x14ac:dyDescent="0.25">
      <c r="A15564"/>
      <c r="AA15564"/>
    </row>
    <row r="15565" spans="1:27" x14ac:dyDescent="0.25">
      <c r="A15565"/>
      <c r="AA15565"/>
    </row>
    <row r="15566" spans="1:27" x14ac:dyDescent="0.25">
      <c r="A15566"/>
      <c r="AA15566"/>
    </row>
    <row r="15567" spans="1:27" x14ac:dyDescent="0.25">
      <c r="A15567"/>
      <c r="AA15567"/>
    </row>
    <row r="15568" spans="1:27" x14ac:dyDescent="0.25">
      <c r="A15568"/>
      <c r="AA15568"/>
    </row>
    <row r="15569" spans="1:27" x14ac:dyDescent="0.25">
      <c r="A15569"/>
      <c r="AA15569"/>
    </row>
    <row r="15570" spans="1:27" x14ac:dyDescent="0.25">
      <c r="A15570"/>
      <c r="AA15570"/>
    </row>
    <row r="15571" spans="1:27" x14ac:dyDescent="0.25">
      <c r="A15571"/>
      <c r="AA15571"/>
    </row>
    <row r="15572" spans="1:27" x14ac:dyDescent="0.25">
      <c r="A15572"/>
      <c r="AA15572"/>
    </row>
    <row r="15573" spans="1:27" x14ac:dyDescent="0.25">
      <c r="A15573"/>
      <c r="AA15573"/>
    </row>
    <row r="15574" spans="1:27" x14ac:dyDescent="0.25">
      <c r="A15574"/>
      <c r="AA15574"/>
    </row>
    <row r="15575" spans="1:27" x14ac:dyDescent="0.25">
      <c r="A15575"/>
      <c r="AA15575"/>
    </row>
    <row r="15576" spans="1:27" x14ac:dyDescent="0.25">
      <c r="A15576"/>
      <c r="AA15576"/>
    </row>
    <row r="15577" spans="1:27" x14ac:dyDescent="0.25">
      <c r="A15577"/>
      <c r="AA15577"/>
    </row>
    <row r="15578" spans="1:27" x14ac:dyDescent="0.25">
      <c r="A15578"/>
      <c r="AA15578"/>
    </row>
    <row r="15579" spans="1:27" x14ac:dyDescent="0.25">
      <c r="A15579"/>
      <c r="AA15579"/>
    </row>
    <row r="15580" spans="1:27" x14ac:dyDescent="0.25">
      <c r="A15580"/>
      <c r="AA15580"/>
    </row>
    <row r="15581" spans="1:27" x14ac:dyDescent="0.25">
      <c r="A15581"/>
      <c r="AA15581"/>
    </row>
    <row r="15582" spans="1:27" x14ac:dyDescent="0.25">
      <c r="A15582"/>
      <c r="AA15582"/>
    </row>
    <row r="15583" spans="1:27" x14ac:dyDescent="0.25">
      <c r="A15583"/>
      <c r="AA15583"/>
    </row>
    <row r="15584" spans="1:27" x14ac:dyDescent="0.25">
      <c r="A15584"/>
      <c r="AA15584"/>
    </row>
    <row r="15585" spans="1:27" x14ac:dyDescent="0.25">
      <c r="A15585"/>
      <c r="AA15585"/>
    </row>
    <row r="15586" spans="1:27" x14ac:dyDescent="0.25">
      <c r="A15586"/>
      <c r="AA15586"/>
    </row>
    <row r="15587" spans="1:27" x14ac:dyDescent="0.25">
      <c r="A15587"/>
      <c r="AA15587"/>
    </row>
    <row r="15588" spans="1:27" x14ac:dyDescent="0.25">
      <c r="A15588"/>
      <c r="AA15588"/>
    </row>
    <row r="15589" spans="1:27" x14ac:dyDescent="0.25">
      <c r="A15589"/>
      <c r="AA15589"/>
    </row>
    <row r="15590" spans="1:27" x14ac:dyDescent="0.25">
      <c r="A15590"/>
      <c r="AA15590"/>
    </row>
    <row r="15591" spans="1:27" x14ac:dyDescent="0.25">
      <c r="A15591"/>
      <c r="AA15591"/>
    </row>
    <row r="15592" spans="1:27" x14ac:dyDescent="0.25">
      <c r="A15592"/>
      <c r="AA15592"/>
    </row>
    <row r="15593" spans="1:27" x14ac:dyDescent="0.25">
      <c r="A15593"/>
      <c r="AA15593"/>
    </row>
    <row r="15594" spans="1:27" x14ac:dyDescent="0.25">
      <c r="A15594"/>
      <c r="AA15594"/>
    </row>
    <row r="15595" spans="1:27" x14ac:dyDescent="0.25">
      <c r="A15595"/>
      <c r="AA15595"/>
    </row>
    <row r="15596" spans="1:27" x14ac:dyDescent="0.25">
      <c r="A15596"/>
      <c r="AA15596"/>
    </row>
    <row r="15597" spans="1:27" x14ac:dyDescent="0.25">
      <c r="A15597"/>
      <c r="AA15597"/>
    </row>
    <row r="15598" spans="1:27" x14ac:dyDescent="0.25">
      <c r="A15598"/>
      <c r="AA15598"/>
    </row>
    <row r="15599" spans="1:27" x14ac:dyDescent="0.25">
      <c r="A15599"/>
      <c r="AA15599"/>
    </row>
    <row r="15600" spans="1:27" x14ac:dyDescent="0.25">
      <c r="A15600"/>
      <c r="AA15600"/>
    </row>
    <row r="15601" spans="1:27" x14ac:dyDescent="0.25">
      <c r="A15601"/>
      <c r="AA15601"/>
    </row>
    <row r="15602" spans="1:27" x14ac:dyDescent="0.25">
      <c r="A15602"/>
      <c r="AA15602"/>
    </row>
    <row r="15603" spans="1:27" x14ac:dyDescent="0.25">
      <c r="A15603"/>
      <c r="AA15603"/>
    </row>
    <row r="15604" spans="1:27" x14ac:dyDescent="0.25">
      <c r="A15604"/>
      <c r="AA15604"/>
    </row>
    <row r="15605" spans="1:27" x14ac:dyDescent="0.25">
      <c r="A15605"/>
      <c r="AA15605"/>
    </row>
    <row r="15606" spans="1:27" x14ac:dyDescent="0.25">
      <c r="A15606"/>
      <c r="AA15606"/>
    </row>
    <row r="15607" spans="1:27" x14ac:dyDescent="0.25">
      <c r="A15607"/>
      <c r="AA15607"/>
    </row>
    <row r="15608" spans="1:27" x14ac:dyDescent="0.25">
      <c r="A15608"/>
      <c r="AA15608"/>
    </row>
    <row r="15609" spans="1:27" x14ac:dyDescent="0.25">
      <c r="A15609"/>
      <c r="AA15609"/>
    </row>
    <row r="15610" spans="1:27" x14ac:dyDescent="0.25">
      <c r="A15610"/>
      <c r="AA15610"/>
    </row>
    <row r="15611" spans="1:27" x14ac:dyDescent="0.25">
      <c r="A15611"/>
      <c r="AA15611"/>
    </row>
    <row r="15612" spans="1:27" x14ac:dyDescent="0.25">
      <c r="A15612"/>
      <c r="AA15612"/>
    </row>
    <row r="15613" spans="1:27" x14ac:dyDescent="0.25">
      <c r="A15613"/>
      <c r="AA15613"/>
    </row>
    <row r="15614" spans="1:27" x14ac:dyDescent="0.25">
      <c r="A15614"/>
      <c r="AA15614"/>
    </row>
    <row r="15615" spans="1:27" x14ac:dyDescent="0.25">
      <c r="A15615"/>
      <c r="AA15615"/>
    </row>
    <row r="15616" spans="1:27" x14ac:dyDescent="0.25">
      <c r="A15616"/>
      <c r="AA15616"/>
    </row>
    <row r="15617" spans="1:27" x14ac:dyDescent="0.25">
      <c r="A15617"/>
      <c r="AA15617"/>
    </row>
    <row r="15618" spans="1:27" x14ac:dyDescent="0.25">
      <c r="A15618"/>
      <c r="AA15618"/>
    </row>
    <row r="15619" spans="1:27" x14ac:dyDescent="0.25">
      <c r="A15619"/>
      <c r="AA15619"/>
    </row>
    <row r="15620" spans="1:27" x14ac:dyDescent="0.25">
      <c r="A15620"/>
      <c r="AA15620"/>
    </row>
    <row r="15621" spans="1:27" x14ac:dyDescent="0.25">
      <c r="A15621"/>
      <c r="AA15621"/>
    </row>
    <row r="15622" spans="1:27" x14ac:dyDescent="0.25">
      <c r="A15622"/>
      <c r="AA15622"/>
    </row>
    <row r="15623" spans="1:27" x14ac:dyDescent="0.25">
      <c r="A15623"/>
      <c r="AA15623"/>
    </row>
    <row r="15624" spans="1:27" x14ac:dyDescent="0.25">
      <c r="A15624"/>
      <c r="AA15624"/>
    </row>
    <row r="15625" spans="1:27" x14ac:dyDescent="0.25">
      <c r="A15625"/>
      <c r="AA15625"/>
    </row>
    <row r="15626" spans="1:27" x14ac:dyDescent="0.25">
      <c r="A15626"/>
      <c r="AA15626"/>
    </row>
    <row r="15627" spans="1:27" x14ac:dyDescent="0.25">
      <c r="A15627"/>
      <c r="AA15627"/>
    </row>
    <row r="15628" spans="1:27" x14ac:dyDescent="0.25">
      <c r="A15628"/>
      <c r="AA15628"/>
    </row>
    <row r="15629" spans="1:27" x14ac:dyDescent="0.25">
      <c r="A15629"/>
      <c r="AA15629"/>
    </row>
    <row r="15630" spans="1:27" x14ac:dyDescent="0.25">
      <c r="A15630"/>
      <c r="AA15630"/>
    </row>
    <row r="15631" spans="1:27" x14ac:dyDescent="0.25">
      <c r="A15631"/>
      <c r="AA15631"/>
    </row>
    <row r="15632" spans="1:27" x14ac:dyDescent="0.25">
      <c r="A15632"/>
      <c r="AA15632"/>
    </row>
    <row r="15633" spans="1:27" x14ac:dyDescent="0.25">
      <c r="A15633"/>
      <c r="AA15633"/>
    </row>
    <row r="15634" spans="1:27" x14ac:dyDescent="0.25">
      <c r="A15634"/>
      <c r="AA15634"/>
    </row>
    <row r="15635" spans="1:27" x14ac:dyDescent="0.25">
      <c r="A15635"/>
      <c r="AA15635"/>
    </row>
    <row r="15636" spans="1:27" x14ac:dyDescent="0.25">
      <c r="A15636"/>
      <c r="AA15636"/>
    </row>
    <row r="15637" spans="1:27" x14ac:dyDescent="0.25">
      <c r="A15637"/>
      <c r="AA15637"/>
    </row>
    <row r="15638" spans="1:27" x14ac:dyDescent="0.25">
      <c r="A15638"/>
      <c r="AA15638"/>
    </row>
    <row r="15639" spans="1:27" x14ac:dyDescent="0.25">
      <c r="A15639"/>
      <c r="AA15639"/>
    </row>
    <row r="15640" spans="1:27" x14ac:dyDescent="0.25">
      <c r="A15640"/>
      <c r="AA15640"/>
    </row>
    <row r="15641" spans="1:27" x14ac:dyDescent="0.25">
      <c r="A15641"/>
      <c r="AA15641"/>
    </row>
    <row r="15642" spans="1:27" x14ac:dyDescent="0.25">
      <c r="A15642"/>
      <c r="AA15642"/>
    </row>
    <row r="15643" spans="1:27" x14ac:dyDescent="0.25">
      <c r="A15643"/>
      <c r="AA15643"/>
    </row>
    <row r="15644" spans="1:27" x14ac:dyDescent="0.25">
      <c r="A15644"/>
      <c r="AA15644"/>
    </row>
    <row r="15645" spans="1:27" x14ac:dyDescent="0.25">
      <c r="A15645"/>
      <c r="AA15645"/>
    </row>
    <row r="15646" spans="1:27" x14ac:dyDescent="0.25">
      <c r="A15646"/>
      <c r="AA15646"/>
    </row>
    <row r="15647" spans="1:27" x14ac:dyDescent="0.25">
      <c r="A15647"/>
      <c r="AA15647"/>
    </row>
    <row r="15648" spans="1:27" x14ac:dyDescent="0.25">
      <c r="A15648"/>
      <c r="AA15648"/>
    </row>
    <row r="15649" spans="1:27" x14ac:dyDescent="0.25">
      <c r="A15649"/>
      <c r="AA15649"/>
    </row>
    <row r="15650" spans="1:27" x14ac:dyDescent="0.25">
      <c r="A15650"/>
      <c r="AA15650"/>
    </row>
    <row r="15651" spans="1:27" x14ac:dyDescent="0.25">
      <c r="A15651"/>
      <c r="AA15651"/>
    </row>
    <row r="15652" spans="1:27" x14ac:dyDescent="0.25">
      <c r="A15652"/>
      <c r="AA15652"/>
    </row>
    <row r="15653" spans="1:27" x14ac:dyDescent="0.25">
      <c r="A15653"/>
      <c r="AA15653"/>
    </row>
    <row r="15654" spans="1:27" x14ac:dyDescent="0.25">
      <c r="A15654"/>
      <c r="AA15654"/>
    </row>
    <row r="15655" spans="1:27" x14ac:dyDescent="0.25">
      <c r="A15655"/>
      <c r="AA15655"/>
    </row>
    <row r="15656" spans="1:27" x14ac:dyDescent="0.25">
      <c r="A15656"/>
      <c r="AA15656"/>
    </row>
    <row r="15657" spans="1:27" x14ac:dyDescent="0.25">
      <c r="A15657"/>
      <c r="AA15657"/>
    </row>
    <row r="15658" spans="1:27" x14ac:dyDescent="0.25">
      <c r="A15658"/>
      <c r="AA15658"/>
    </row>
    <row r="15659" spans="1:27" x14ac:dyDescent="0.25">
      <c r="A15659"/>
      <c r="AA15659"/>
    </row>
    <row r="15660" spans="1:27" x14ac:dyDescent="0.25">
      <c r="A15660"/>
      <c r="AA15660"/>
    </row>
    <row r="15661" spans="1:27" x14ac:dyDescent="0.25">
      <c r="A15661"/>
      <c r="AA15661"/>
    </row>
    <row r="15662" spans="1:27" x14ac:dyDescent="0.25">
      <c r="A15662"/>
      <c r="AA15662"/>
    </row>
    <row r="15663" spans="1:27" x14ac:dyDescent="0.25">
      <c r="A15663"/>
      <c r="AA15663"/>
    </row>
    <row r="15664" spans="1:27" x14ac:dyDescent="0.25">
      <c r="A15664"/>
      <c r="AA15664"/>
    </row>
    <row r="15665" spans="1:27" x14ac:dyDescent="0.25">
      <c r="A15665"/>
      <c r="AA15665"/>
    </row>
    <row r="15666" spans="1:27" x14ac:dyDescent="0.25">
      <c r="A15666"/>
      <c r="AA15666"/>
    </row>
    <row r="15667" spans="1:27" x14ac:dyDescent="0.25">
      <c r="A15667"/>
      <c r="AA15667"/>
    </row>
    <row r="15668" spans="1:27" x14ac:dyDescent="0.25">
      <c r="A15668"/>
      <c r="AA15668"/>
    </row>
    <row r="15669" spans="1:27" x14ac:dyDescent="0.25">
      <c r="A15669"/>
      <c r="AA15669"/>
    </row>
    <row r="15670" spans="1:27" x14ac:dyDescent="0.25">
      <c r="A15670"/>
      <c r="AA15670"/>
    </row>
    <row r="15671" spans="1:27" x14ac:dyDescent="0.25">
      <c r="A15671"/>
      <c r="AA15671"/>
    </row>
    <row r="15672" spans="1:27" x14ac:dyDescent="0.25">
      <c r="A15672"/>
      <c r="AA15672"/>
    </row>
    <row r="15673" spans="1:27" x14ac:dyDescent="0.25">
      <c r="A15673"/>
      <c r="AA15673"/>
    </row>
    <row r="15674" spans="1:27" x14ac:dyDescent="0.25">
      <c r="A15674"/>
      <c r="AA15674"/>
    </row>
    <row r="15675" spans="1:27" x14ac:dyDescent="0.25">
      <c r="A15675"/>
      <c r="AA15675"/>
    </row>
    <row r="15676" spans="1:27" x14ac:dyDescent="0.25">
      <c r="A15676"/>
      <c r="AA15676"/>
    </row>
    <row r="15677" spans="1:27" x14ac:dyDescent="0.25">
      <c r="A15677"/>
      <c r="AA15677"/>
    </row>
    <row r="15678" spans="1:27" x14ac:dyDescent="0.25">
      <c r="A15678"/>
      <c r="AA15678"/>
    </row>
    <row r="15679" spans="1:27" x14ac:dyDescent="0.25">
      <c r="A15679"/>
      <c r="AA15679"/>
    </row>
    <row r="15680" spans="1:27" x14ac:dyDescent="0.25">
      <c r="A15680"/>
      <c r="AA15680"/>
    </row>
    <row r="15681" spans="1:27" x14ac:dyDescent="0.25">
      <c r="A15681"/>
      <c r="AA15681"/>
    </row>
    <row r="15682" spans="1:27" x14ac:dyDescent="0.25">
      <c r="A15682"/>
      <c r="AA15682"/>
    </row>
    <row r="15683" spans="1:27" x14ac:dyDescent="0.25">
      <c r="A15683"/>
      <c r="AA15683"/>
    </row>
    <row r="15684" spans="1:27" x14ac:dyDescent="0.25">
      <c r="A15684"/>
      <c r="AA15684"/>
    </row>
    <row r="15685" spans="1:27" x14ac:dyDescent="0.25">
      <c r="A15685"/>
      <c r="AA15685"/>
    </row>
    <row r="15686" spans="1:27" x14ac:dyDescent="0.25">
      <c r="A15686"/>
      <c r="AA15686"/>
    </row>
    <row r="15687" spans="1:27" x14ac:dyDescent="0.25">
      <c r="A15687"/>
      <c r="AA15687"/>
    </row>
    <row r="15688" spans="1:27" x14ac:dyDescent="0.25">
      <c r="A15688"/>
      <c r="AA15688"/>
    </row>
    <row r="15689" spans="1:27" x14ac:dyDescent="0.25">
      <c r="A15689"/>
      <c r="AA15689"/>
    </row>
    <row r="15690" spans="1:27" x14ac:dyDescent="0.25">
      <c r="A15690"/>
      <c r="AA15690"/>
    </row>
    <row r="15691" spans="1:27" x14ac:dyDescent="0.25">
      <c r="A15691"/>
      <c r="AA15691"/>
    </row>
    <row r="15692" spans="1:27" x14ac:dyDescent="0.25">
      <c r="A15692"/>
      <c r="AA15692"/>
    </row>
    <row r="15693" spans="1:27" x14ac:dyDescent="0.25">
      <c r="A15693"/>
      <c r="AA15693"/>
    </row>
    <row r="15694" spans="1:27" x14ac:dyDescent="0.25">
      <c r="A15694"/>
      <c r="AA15694"/>
    </row>
    <row r="15695" spans="1:27" x14ac:dyDescent="0.25">
      <c r="A15695"/>
      <c r="AA15695"/>
    </row>
    <row r="15696" spans="1:27" x14ac:dyDescent="0.25">
      <c r="A15696"/>
      <c r="AA15696"/>
    </row>
    <row r="15697" spans="1:27" x14ac:dyDescent="0.25">
      <c r="A15697"/>
      <c r="AA15697"/>
    </row>
    <row r="15698" spans="1:27" x14ac:dyDescent="0.25">
      <c r="A15698"/>
      <c r="AA15698"/>
    </row>
    <row r="15699" spans="1:27" x14ac:dyDescent="0.25">
      <c r="A15699"/>
      <c r="AA15699"/>
    </row>
    <row r="15700" spans="1:27" x14ac:dyDescent="0.25">
      <c r="A15700"/>
      <c r="AA15700"/>
    </row>
    <row r="15701" spans="1:27" x14ac:dyDescent="0.25">
      <c r="A15701"/>
      <c r="AA15701"/>
    </row>
    <row r="15702" spans="1:27" x14ac:dyDescent="0.25">
      <c r="A15702"/>
      <c r="AA15702"/>
    </row>
    <row r="15703" spans="1:27" x14ac:dyDescent="0.25">
      <c r="A15703"/>
      <c r="AA15703"/>
    </row>
    <row r="15704" spans="1:27" x14ac:dyDescent="0.25">
      <c r="A15704"/>
      <c r="AA15704"/>
    </row>
    <row r="15705" spans="1:27" x14ac:dyDescent="0.25">
      <c r="A15705"/>
      <c r="AA15705"/>
    </row>
    <row r="15706" spans="1:27" x14ac:dyDescent="0.25">
      <c r="A15706"/>
      <c r="AA15706"/>
    </row>
    <row r="15707" spans="1:27" x14ac:dyDescent="0.25">
      <c r="A15707"/>
      <c r="AA15707"/>
    </row>
    <row r="15708" spans="1:27" x14ac:dyDescent="0.25">
      <c r="A15708"/>
      <c r="AA15708"/>
    </row>
    <row r="15709" spans="1:27" x14ac:dyDescent="0.25">
      <c r="A15709"/>
      <c r="AA15709"/>
    </row>
    <row r="15710" spans="1:27" x14ac:dyDescent="0.25">
      <c r="A15710"/>
      <c r="AA15710"/>
    </row>
    <row r="15711" spans="1:27" x14ac:dyDescent="0.25">
      <c r="A15711"/>
      <c r="AA15711"/>
    </row>
    <row r="15712" spans="1:27" x14ac:dyDescent="0.25">
      <c r="A15712"/>
      <c r="AA15712"/>
    </row>
    <row r="15713" spans="1:27" x14ac:dyDescent="0.25">
      <c r="A15713"/>
      <c r="AA15713"/>
    </row>
    <row r="15714" spans="1:27" x14ac:dyDescent="0.25">
      <c r="A15714"/>
      <c r="AA15714"/>
    </row>
    <row r="15715" spans="1:27" x14ac:dyDescent="0.25">
      <c r="A15715"/>
      <c r="AA15715"/>
    </row>
    <row r="15716" spans="1:27" x14ac:dyDescent="0.25">
      <c r="A15716"/>
      <c r="AA15716"/>
    </row>
    <row r="15717" spans="1:27" x14ac:dyDescent="0.25">
      <c r="A15717"/>
      <c r="AA15717"/>
    </row>
    <row r="15718" spans="1:27" x14ac:dyDescent="0.25">
      <c r="A15718"/>
      <c r="AA15718"/>
    </row>
    <row r="15719" spans="1:27" x14ac:dyDescent="0.25">
      <c r="A15719"/>
      <c r="AA15719"/>
    </row>
    <row r="15720" spans="1:27" x14ac:dyDescent="0.25">
      <c r="A15720"/>
      <c r="AA15720"/>
    </row>
    <row r="15721" spans="1:27" x14ac:dyDescent="0.25">
      <c r="A15721"/>
      <c r="AA15721"/>
    </row>
    <row r="15722" spans="1:27" x14ac:dyDescent="0.25">
      <c r="A15722"/>
      <c r="AA15722"/>
    </row>
    <row r="15723" spans="1:27" x14ac:dyDescent="0.25">
      <c r="A15723"/>
      <c r="AA15723"/>
    </row>
    <row r="15724" spans="1:27" x14ac:dyDescent="0.25">
      <c r="A15724"/>
      <c r="AA15724"/>
    </row>
    <row r="15725" spans="1:27" x14ac:dyDescent="0.25">
      <c r="A15725"/>
      <c r="AA15725"/>
    </row>
    <row r="15726" spans="1:27" x14ac:dyDescent="0.25">
      <c r="A15726"/>
      <c r="AA15726"/>
    </row>
    <row r="15727" spans="1:27" x14ac:dyDescent="0.25">
      <c r="A15727"/>
      <c r="AA15727"/>
    </row>
    <row r="15728" spans="1:27" x14ac:dyDescent="0.25">
      <c r="A15728"/>
      <c r="AA15728"/>
    </row>
    <row r="15729" spans="1:27" x14ac:dyDescent="0.25">
      <c r="A15729"/>
      <c r="AA15729"/>
    </row>
    <row r="15730" spans="1:27" x14ac:dyDescent="0.25">
      <c r="A15730"/>
      <c r="AA15730"/>
    </row>
    <row r="15731" spans="1:27" x14ac:dyDescent="0.25">
      <c r="A15731"/>
      <c r="AA15731"/>
    </row>
    <row r="15732" spans="1:27" x14ac:dyDescent="0.25">
      <c r="A15732"/>
      <c r="AA15732"/>
    </row>
    <row r="15733" spans="1:27" x14ac:dyDescent="0.25">
      <c r="A15733"/>
      <c r="AA15733"/>
    </row>
    <row r="15734" spans="1:27" x14ac:dyDescent="0.25">
      <c r="A15734"/>
      <c r="AA15734"/>
    </row>
    <row r="15735" spans="1:27" x14ac:dyDescent="0.25">
      <c r="A15735"/>
      <c r="AA15735"/>
    </row>
    <row r="15736" spans="1:27" x14ac:dyDescent="0.25">
      <c r="A15736"/>
      <c r="AA15736"/>
    </row>
    <row r="15737" spans="1:27" x14ac:dyDescent="0.25">
      <c r="A15737"/>
      <c r="AA15737"/>
    </row>
    <row r="15738" spans="1:27" x14ac:dyDescent="0.25">
      <c r="A15738"/>
      <c r="AA15738"/>
    </row>
    <row r="15739" spans="1:27" x14ac:dyDescent="0.25">
      <c r="A15739"/>
      <c r="AA15739"/>
    </row>
    <row r="15740" spans="1:27" x14ac:dyDescent="0.25">
      <c r="A15740"/>
      <c r="AA15740"/>
    </row>
    <row r="15741" spans="1:27" x14ac:dyDescent="0.25">
      <c r="A15741"/>
      <c r="AA15741"/>
    </row>
    <row r="15742" spans="1:27" x14ac:dyDescent="0.25">
      <c r="A15742"/>
      <c r="AA15742"/>
    </row>
    <row r="15743" spans="1:27" x14ac:dyDescent="0.25">
      <c r="A15743"/>
      <c r="AA15743"/>
    </row>
    <row r="15744" spans="1:27" x14ac:dyDescent="0.25">
      <c r="A15744"/>
      <c r="AA15744"/>
    </row>
    <row r="15745" spans="1:27" x14ac:dyDescent="0.25">
      <c r="A15745"/>
      <c r="AA15745"/>
    </row>
    <row r="15746" spans="1:27" x14ac:dyDescent="0.25">
      <c r="A15746"/>
      <c r="AA15746"/>
    </row>
    <row r="15747" spans="1:27" x14ac:dyDescent="0.25">
      <c r="A15747"/>
      <c r="AA15747"/>
    </row>
    <row r="15748" spans="1:27" x14ac:dyDescent="0.25">
      <c r="A15748"/>
      <c r="AA15748"/>
    </row>
    <row r="15749" spans="1:27" x14ac:dyDescent="0.25">
      <c r="A15749"/>
      <c r="AA15749"/>
    </row>
    <row r="15750" spans="1:27" x14ac:dyDescent="0.25">
      <c r="A15750"/>
      <c r="AA15750"/>
    </row>
    <row r="15751" spans="1:27" x14ac:dyDescent="0.25">
      <c r="A15751"/>
      <c r="AA15751"/>
    </row>
    <row r="15752" spans="1:27" x14ac:dyDescent="0.25">
      <c r="A15752"/>
      <c r="AA15752"/>
    </row>
    <row r="15753" spans="1:27" x14ac:dyDescent="0.25">
      <c r="A15753"/>
      <c r="AA15753"/>
    </row>
    <row r="15754" spans="1:27" x14ac:dyDescent="0.25">
      <c r="A15754"/>
      <c r="AA15754"/>
    </row>
    <row r="15755" spans="1:27" x14ac:dyDescent="0.25">
      <c r="A15755"/>
      <c r="AA15755"/>
    </row>
    <row r="15756" spans="1:27" x14ac:dyDescent="0.25">
      <c r="A15756"/>
      <c r="AA15756"/>
    </row>
    <row r="15757" spans="1:27" x14ac:dyDescent="0.25">
      <c r="A15757"/>
      <c r="AA15757"/>
    </row>
    <row r="15758" spans="1:27" x14ac:dyDescent="0.25">
      <c r="A15758"/>
      <c r="AA15758"/>
    </row>
    <row r="15759" spans="1:27" x14ac:dyDescent="0.25">
      <c r="A15759"/>
      <c r="AA15759"/>
    </row>
    <row r="15760" spans="1:27" x14ac:dyDescent="0.25">
      <c r="A15760"/>
      <c r="AA15760"/>
    </row>
    <row r="15761" spans="1:27" x14ac:dyDescent="0.25">
      <c r="A15761"/>
      <c r="AA15761"/>
    </row>
    <row r="15762" spans="1:27" x14ac:dyDescent="0.25">
      <c r="A15762"/>
      <c r="AA15762"/>
    </row>
    <row r="15763" spans="1:27" x14ac:dyDescent="0.25">
      <c r="A15763"/>
      <c r="AA15763"/>
    </row>
    <row r="15764" spans="1:27" x14ac:dyDescent="0.25">
      <c r="A15764"/>
      <c r="AA15764"/>
    </row>
    <row r="15765" spans="1:27" x14ac:dyDescent="0.25">
      <c r="A15765"/>
      <c r="AA15765"/>
    </row>
    <row r="15766" spans="1:27" x14ac:dyDescent="0.25">
      <c r="A15766"/>
      <c r="AA15766"/>
    </row>
    <row r="15767" spans="1:27" x14ac:dyDescent="0.25">
      <c r="A15767"/>
      <c r="AA15767"/>
    </row>
    <row r="15768" spans="1:27" x14ac:dyDescent="0.25">
      <c r="A15768"/>
      <c r="AA15768"/>
    </row>
    <row r="15769" spans="1:27" x14ac:dyDescent="0.25">
      <c r="A15769"/>
      <c r="AA15769"/>
    </row>
    <row r="15770" spans="1:27" x14ac:dyDescent="0.25">
      <c r="A15770"/>
      <c r="AA15770"/>
    </row>
    <row r="15771" spans="1:27" x14ac:dyDescent="0.25">
      <c r="A15771"/>
      <c r="AA15771"/>
    </row>
    <row r="15772" spans="1:27" x14ac:dyDescent="0.25">
      <c r="A15772"/>
      <c r="AA15772"/>
    </row>
    <row r="15773" spans="1:27" x14ac:dyDescent="0.25">
      <c r="A15773"/>
      <c r="AA15773"/>
    </row>
    <row r="15774" spans="1:27" x14ac:dyDescent="0.25">
      <c r="A15774"/>
      <c r="AA15774"/>
    </row>
    <row r="15775" spans="1:27" x14ac:dyDescent="0.25">
      <c r="A15775"/>
      <c r="AA15775"/>
    </row>
    <row r="15776" spans="1:27" x14ac:dyDescent="0.25">
      <c r="A15776"/>
      <c r="AA15776"/>
    </row>
    <row r="15777" spans="1:27" x14ac:dyDescent="0.25">
      <c r="A15777"/>
      <c r="AA15777"/>
    </row>
    <row r="15778" spans="1:27" x14ac:dyDescent="0.25">
      <c r="A15778"/>
      <c r="AA15778"/>
    </row>
    <row r="15779" spans="1:27" x14ac:dyDescent="0.25">
      <c r="A15779"/>
      <c r="AA15779"/>
    </row>
    <row r="15780" spans="1:27" x14ac:dyDescent="0.25">
      <c r="A15780"/>
      <c r="AA15780"/>
    </row>
    <row r="15781" spans="1:27" x14ac:dyDescent="0.25">
      <c r="A15781"/>
      <c r="AA15781"/>
    </row>
    <row r="15782" spans="1:27" x14ac:dyDescent="0.25">
      <c r="A15782"/>
      <c r="AA15782"/>
    </row>
    <row r="15783" spans="1:27" x14ac:dyDescent="0.25">
      <c r="A15783"/>
      <c r="AA15783"/>
    </row>
    <row r="15784" spans="1:27" x14ac:dyDescent="0.25">
      <c r="A15784"/>
      <c r="AA15784"/>
    </row>
    <row r="15785" spans="1:27" x14ac:dyDescent="0.25">
      <c r="A15785"/>
      <c r="AA15785"/>
    </row>
    <row r="15786" spans="1:27" x14ac:dyDescent="0.25">
      <c r="A15786"/>
      <c r="AA15786"/>
    </row>
    <row r="15787" spans="1:27" x14ac:dyDescent="0.25">
      <c r="A15787"/>
      <c r="AA15787"/>
    </row>
    <row r="15788" spans="1:27" x14ac:dyDescent="0.25">
      <c r="A15788"/>
      <c r="AA15788"/>
    </row>
    <row r="15789" spans="1:27" x14ac:dyDescent="0.25">
      <c r="A15789"/>
      <c r="AA15789"/>
    </row>
    <row r="15790" spans="1:27" x14ac:dyDescent="0.25">
      <c r="A15790"/>
      <c r="AA15790"/>
    </row>
    <row r="15791" spans="1:27" x14ac:dyDescent="0.25">
      <c r="A15791"/>
      <c r="AA15791"/>
    </row>
    <row r="15792" spans="1:27" x14ac:dyDescent="0.25">
      <c r="A15792"/>
      <c r="AA15792"/>
    </row>
    <row r="15793" spans="1:27" x14ac:dyDescent="0.25">
      <c r="A15793"/>
      <c r="AA15793"/>
    </row>
    <row r="15794" spans="1:27" x14ac:dyDescent="0.25">
      <c r="A15794"/>
      <c r="AA15794"/>
    </row>
    <row r="15795" spans="1:27" x14ac:dyDescent="0.25">
      <c r="A15795"/>
      <c r="AA15795"/>
    </row>
    <row r="15796" spans="1:27" x14ac:dyDescent="0.25">
      <c r="A15796"/>
      <c r="AA15796"/>
    </row>
    <row r="15797" spans="1:27" x14ac:dyDescent="0.25">
      <c r="A15797"/>
      <c r="AA15797"/>
    </row>
    <row r="15798" spans="1:27" x14ac:dyDescent="0.25">
      <c r="A15798"/>
      <c r="AA15798"/>
    </row>
    <row r="15799" spans="1:27" x14ac:dyDescent="0.25">
      <c r="A15799"/>
      <c r="AA15799"/>
    </row>
    <row r="15800" spans="1:27" x14ac:dyDescent="0.25">
      <c r="A15800"/>
      <c r="AA15800"/>
    </row>
    <row r="15801" spans="1:27" x14ac:dyDescent="0.25">
      <c r="A15801"/>
      <c r="AA15801"/>
    </row>
    <row r="15802" spans="1:27" x14ac:dyDescent="0.25">
      <c r="A15802"/>
      <c r="AA15802"/>
    </row>
    <row r="15803" spans="1:27" x14ac:dyDescent="0.25">
      <c r="A15803"/>
      <c r="AA15803"/>
    </row>
    <row r="15804" spans="1:27" x14ac:dyDescent="0.25">
      <c r="A15804"/>
      <c r="AA15804"/>
    </row>
    <row r="15805" spans="1:27" x14ac:dyDescent="0.25">
      <c r="A15805"/>
      <c r="AA15805"/>
    </row>
    <row r="15806" spans="1:27" x14ac:dyDescent="0.25">
      <c r="A15806"/>
      <c r="AA15806"/>
    </row>
    <row r="15807" spans="1:27" x14ac:dyDescent="0.25">
      <c r="A15807"/>
      <c r="AA15807"/>
    </row>
    <row r="15808" spans="1:27" x14ac:dyDescent="0.25">
      <c r="A15808"/>
      <c r="AA15808"/>
    </row>
    <row r="15809" spans="1:27" x14ac:dyDescent="0.25">
      <c r="A15809"/>
      <c r="AA15809"/>
    </row>
    <row r="15810" spans="1:27" x14ac:dyDescent="0.25">
      <c r="A15810"/>
      <c r="AA15810"/>
    </row>
    <row r="15811" spans="1:27" x14ac:dyDescent="0.25">
      <c r="A15811"/>
      <c r="AA15811"/>
    </row>
    <row r="15812" spans="1:27" x14ac:dyDescent="0.25">
      <c r="A15812"/>
      <c r="AA15812"/>
    </row>
    <row r="15813" spans="1:27" x14ac:dyDescent="0.25">
      <c r="A15813"/>
      <c r="AA15813"/>
    </row>
    <row r="15814" spans="1:27" x14ac:dyDescent="0.25">
      <c r="A15814"/>
      <c r="AA15814"/>
    </row>
    <row r="15815" spans="1:27" x14ac:dyDescent="0.25">
      <c r="A15815"/>
      <c r="AA15815"/>
    </row>
    <row r="15816" spans="1:27" x14ac:dyDescent="0.25">
      <c r="A15816"/>
      <c r="AA15816"/>
    </row>
    <row r="15817" spans="1:27" x14ac:dyDescent="0.25">
      <c r="A15817"/>
      <c r="AA15817"/>
    </row>
    <row r="15818" spans="1:27" x14ac:dyDescent="0.25">
      <c r="A15818"/>
      <c r="AA15818"/>
    </row>
    <row r="15819" spans="1:27" x14ac:dyDescent="0.25">
      <c r="A15819"/>
      <c r="AA15819"/>
    </row>
    <row r="15820" spans="1:27" x14ac:dyDescent="0.25">
      <c r="A15820"/>
      <c r="AA15820"/>
    </row>
    <row r="15821" spans="1:27" x14ac:dyDescent="0.25">
      <c r="A15821"/>
      <c r="AA15821"/>
    </row>
    <row r="15822" spans="1:27" x14ac:dyDescent="0.25">
      <c r="A15822"/>
      <c r="AA15822"/>
    </row>
    <row r="15823" spans="1:27" x14ac:dyDescent="0.25">
      <c r="A15823"/>
      <c r="AA15823"/>
    </row>
    <row r="15824" spans="1:27" x14ac:dyDescent="0.25">
      <c r="A15824"/>
      <c r="AA15824"/>
    </row>
    <row r="15825" spans="1:27" x14ac:dyDescent="0.25">
      <c r="A15825"/>
      <c r="AA15825"/>
    </row>
    <row r="15826" spans="1:27" x14ac:dyDescent="0.25">
      <c r="A15826"/>
      <c r="AA15826"/>
    </row>
    <row r="15827" spans="1:27" x14ac:dyDescent="0.25">
      <c r="A15827"/>
      <c r="AA15827"/>
    </row>
    <row r="15828" spans="1:27" x14ac:dyDescent="0.25">
      <c r="A15828"/>
      <c r="AA15828"/>
    </row>
    <row r="15829" spans="1:27" x14ac:dyDescent="0.25">
      <c r="A15829"/>
      <c r="AA15829"/>
    </row>
    <row r="15830" spans="1:27" x14ac:dyDescent="0.25">
      <c r="A15830"/>
      <c r="AA15830"/>
    </row>
    <row r="15831" spans="1:27" x14ac:dyDescent="0.25">
      <c r="A15831"/>
      <c r="AA15831"/>
    </row>
    <row r="15832" spans="1:27" x14ac:dyDescent="0.25">
      <c r="A15832"/>
      <c r="AA15832"/>
    </row>
    <row r="15833" spans="1:27" x14ac:dyDescent="0.25">
      <c r="A15833"/>
      <c r="AA15833"/>
    </row>
    <row r="15834" spans="1:27" x14ac:dyDescent="0.25">
      <c r="A15834"/>
      <c r="AA15834"/>
    </row>
    <row r="15835" spans="1:27" x14ac:dyDescent="0.25">
      <c r="A15835"/>
      <c r="AA15835"/>
    </row>
    <row r="15836" spans="1:27" x14ac:dyDescent="0.25">
      <c r="A15836"/>
      <c r="AA15836"/>
    </row>
    <row r="15837" spans="1:27" x14ac:dyDescent="0.25">
      <c r="A15837"/>
      <c r="AA15837"/>
    </row>
    <row r="15838" spans="1:27" x14ac:dyDescent="0.25">
      <c r="A15838"/>
      <c r="AA15838"/>
    </row>
    <row r="15839" spans="1:27" x14ac:dyDescent="0.25">
      <c r="A15839"/>
      <c r="AA15839"/>
    </row>
    <row r="15840" spans="1:27" x14ac:dyDescent="0.25">
      <c r="A15840"/>
      <c r="AA15840"/>
    </row>
    <row r="15841" spans="1:27" x14ac:dyDescent="0.25">
      <c r="A15841"/>
      <c r="AA15841"/>
    </row>
    <row r="15842" spans="1:27" x14ac:dyDescent="0.25">
      <c r="A15842"/>
      <c r="AA15842"/>
    </row>
    <row r="15843" spans="1:27" x14ac:dyDescent="0.25">
      <c r="A15843"/>
      <c r="AA15843"/>
    </row>
    <row r="15844" spans="1:27" x14ac:dyDescent="0.25">
      <c r="A15844"/>
      <c r="AA15844"/>
    </row>
    <row r="15845" spans="1:27" x14ac:dyDescent="0.25">
      <c r="A15845"/>
      <c r="AA15845"/>
    </row>
    <row r="15846" spans="1:27" x14ac:dyDescent="0.25">
      <c r="A15846"/>
      <c r="AA15846"/>
    </row>
    <row r="15847" spans="1:27" x14ac:dyDescent="0.25">
      <c r="A15847"/>
      <c r="AA15847"/>
    </row>
    <row r="15848" spans="1:27" x14ac:dyDescent="0.25">
      <c r="A15848"/>
      <c r="AA15848"/>
    </row>
    <row r="15849" spans="1:27" x14ac:dyDescent="0.25">
      <c r="A15849"/>
      <c r="AA15849"/>
    </row>
    <row r="15850" spans="1:27" x14ac:dyDescent="0.25">
      <c r="A15850"/>
      <c r="AA15850"/>
    </row>
    <row r="15851" spans="1:27" x14ac:dyDescent="0.25">
      <c r="A15851"/>
      <c r="AA15851"/>
    </row>
    <row r="15852" spans="1:27" x14ac:dyDescent="0.25">
      <c r="A15852"/>
      <c r="AA15852"/>
    </row>
    <row r="15853" spans="1:27" x14ac:dyDescent="0.25">
      <c r="A15853"/>
      <c r="AA15853"/>
    </row>
    <row r="15854" spans="1:27" x14ac:dyDescent="0.25">
      <c r="A15854"/>
      <c r="AA15854"/>
    </row>
    <row r="15855" spans="1:27" x14ac:dyDescent="0.25">
      <c r="A15855"/>
      <c r="AA15855"/>
    </row>
    <row r="15856" spans="1:27" x14ac:dyDescent="0.25">
      <c r="A15856"/>
      <c r="AA15856"/>
    </row>
    <row r="15857" spans="1:27" x14ac:dyDescent="0.25">
      <c r="A15857"/>
      <c r="AA15857"/>
    </row>
    <row r="15858" spans="1:27" x14ac:dyDescent="0.25">
      <c r="A15858"/>
      <c r="AA15858"/>
    </row>
    <row r="15859" spans="1:27" x14ac:dyDescent="0.25">
      <c r="A15859"/>
      <c r="AA15859"/>
    </row>
    <row r="15860" spans="1:27" x14ac:dyDescent="0.25">
      <c r="A15860"/>
      <c r="AA15860"/>
    </row>
    <row r="15861" spans="1:27" x14ac:dyDescent="0.25">
      <c r="A15861"/>
      <c r="AA15861"/>
    </row>
    <row r="15862" spans="1:27" x14ac:dyDescent="0.25">
      <c r="A15862"/>
      <c r="AA15862"/>
    </row>
    <row r="15863" spans="1:27" x14ac:dyDescent="0.25">
      <c r="A15863"/>
      <c r="AA15863"/>
    </row>
    <row r="15864" spans="1:27" x14ac:dyDescent="0.25">
      <c r="A15864"/>
      <c r="AA15864"/>
    </row>
    <row r="15865" spans="1:27" x14ac:dyDescent="0.25">
      <c r="A15865"/>
      <c r="AA15865"/>
    </row>
    <row r="15866" spans="1:27" x14ac:dyDescent="0.25">
      <c r="A15866"/>
      <c r="AA15866"/>
    </row>
    <row r="15867" spans="1:27" x14ac:dyDescent="0.25">
      <c r="A15867"/>
      <c r="AA15867"/>
    </row>
    <row r="15868" spans="1:27" x14ac:dyDescent="0.25">
      <c r="A15868"/>
      <c r="AA15868"/>
    </row>
    <row r="15869" spans="1:27" x14ac:dyDescent="0.25">
      <c r="A15869"/>
      <c r="AA15869"/>
    </row>
    <row r="15870" spans="1:27" x14ac:dyDescent="0.25">
      <c r="A15870"/>
      <c r="AA15870"/>
    </row>
    <row r="15871" spans="1:27" x14ac:dyDescent="0.25">
      <c r="A15871"/>
      <c r="AA15871"/>
    </row>
    <row r="15872" spans="1:27" x14ac:dyDescent="0.25">
      <c r="A15872"/>
      <c r="AA15872"/>
    </row>
    <row r="15873" spans="1:27" x14ac:dyDescent="0.25">
      <c r="A15873"/>
      <c r="AA15873"/>
    </row>
    <row r="15874" spans="1:27" x14ac:dyDescent="0.25">
      <c r="A15874"/>
      <c r="AA15874"/>
    </row>
    <row r="15875" spans="1:27" x14ac:dyDescent="0.25">
      <c r="A15875"/>
      <c r="AA15875"/>
    </row>
    <row r="15876" spans="1:27" x14ac:dyDescent="0.25">
      <c r="A15876"/>
      <c r="AA15876"/>
    </row>
    <row r="15877" spans="1:27" x14ac:dyDescent="0.25">
      <c r="A15877"/>
      <c r="AA15877"/>
    </row>
    <row r="15878" spans="1:27" x14ac:dyDescent="0.25">
      <c r="A15878"/>
      <c r="AA15878"/>
    </row>
    <row r="15879" spans="1:27" x14ac:dyDescent="0.25">
      <c r="A15879"/>
      <c r="AA15879"/>
    </row>
    <row r="15880" spans="1:27" x14ac:dyDescent="0.25">
      <c r="A15880"/>
      <c r="AA15880"/>
    </row>
    <row r="15881" spans="1:27" x14ac:dyDescent="0.25">
      <c r="A15881"/>
      <c r="AA15881"/>
    </row>
    <row r="15882" spans="1:27" x14ac:dyDescent="0.25">
      <c r="A15882"/>
      <c r="AA15882"/>
    </row>
    <row r="15883" spans="1:27" x14ac:dyDescent="0.25">
      <c r="A15883"/>
      <c r="AA15883"/>
    </row>
    <row r="15884" spans="1:27" x14ac:dyDescent="0.25">
      <c r="A15884"/>
      <c r="AA15884"/>
    </row>
    <row r="15885" spans="1:27" x14ac:dyDescent="0.25">
      <c r="A15885"/>
      <c r="AA15885"/>
    </row>
    <row r="15886" spans="1:27" x14ac:dyDescent="0.25">
      <c r="A15886"/>
      <c r="AA15886"/>
    </row>
    <row r="15887" spans="1:27" x14ac:dyDescent="0.25">
      <c r="A15887"/>
      <c r="AA15887"/>
    </row>
    <row r="15888" spans="1:27" x14ac:dyDescent="0.25">
      <c r="A15888"/>
      <c r="AA15888"/>
    </row>
    <row r="15889" spans="1:27" x14ac:dyDescent="0.25">
      <c r="A15889"/>
      <c r="AA15889"/>
    </row>
    <row r="15890" spans="1:27" x14ac:dyDescent="0.25">
      <c r="A15890"/>
      <c r="AA15890"/>
    </row>
    <row r="15891" spans="1:27" x14ac:dyDescent="0.25">
      <c r="A15891"/>
      <c r="AA15891"/>
    </row>
    <row r="15892" spans="1:27" x14ac:dyDescent="0.25">
      <c r="A15892"/>
      <c r="AA15892"/>
    </row>
    <row r="15893" spans="1:27" x14ac:dyDescent="0.25">
      <c r="A15893"/>
      <c r="AA15893"/>
    </row>
    <row r="15894" spans="1:27" x14ac:dyDescent="0.25">
      <c r="A15894"/>
      <c r="AA15894"/>
    </row>
    <row r="15895" spans="1:27" x14ac:dyDescent="0.25">
      <c r="A15895"/>
      <c r="AA15895"/>
    </row>
    <row r="15896" spans="1:27" x14ac:dyDescent="0.25">
      <c r="A15896"/>
      <c r="AA15896"/>
    </row>
    <row r="15897" spans="1:27" x14ac:dyDescent="0.25">
      <c r="A15897"/>
      <c r="AA15897"/>
    </row>
    <row r="15898" spans="1:27" x14ac:dyDescent="0.25">
      <c r="A15898"/>
      <c r="AA15898"/>
    </row>
    <row r="15899" spans="1:27" x14ac:dyDescent="0.25">
      <c r="A15899"/>
      <c r="AA15899"/>
    </row>
    <row r="15900" spans="1:27" x14ac:dyDescent="0.25">
      <c r="A15900"/>
      <c r="AA15900"/>
    </row>
    <row r="15901" spans="1:27" x14ac:dyDescent="0.25">
      <c r="A15901"/>
      <c r="AA15901"/>
    </row>
    <row r="15902" spans="1:27" x14ac:dyDescent="0.25">
      <c r="A15902"/>
      <c r="AA15902"/>
    </row>
    <row r="15903" spans="1:27" x14ac:dyDescent="0.25">
      <c r="A15903"/>
      <c r="AA15903"/>
    </row>
    <row r="15904" spans="1:27" x14ac:dyDescent="0.25">
      <c r="A15904"/>
      <c r="AA15904"/>
    </row>
    <row r="15905" spans="1:27" x14ac:dyDescent="0.25">
      <c r="A15905"/>
      <c r="AA15905"/>
    </row>
    <row r="15906" spans="1:27" x14ac:dyDescent="0.25">
      <c r="A15906"/>
      <c r="AA15906"/>
    </row>
    <row r="15907" spans="1:27" x14ac:dyDescent="0.25">
      <c r="A15907"/>
      <c r="AA15907"/>
    </row>
    <row r="15908" spans="1:27" x14ac:dyDescent="0.25">
      <c r="A15908"/>
      <c r="AA15908"/>
    </row>
    <row r="15909" spans="1:27" x14ac:dyDescent="0.25">
      <c r="A15909"/>
      <c r="AA15909"/>
    </row>
    <row r="15910" spans="1:27" x14ac:dyDescent="0.25">
      <c r="A15910"/>
      <c r="AA15910"/>
    </row>
    <row r="15911" spans="1:27" x14ac:dyDescent="0.25">
      <c r="A15911"/>
      <c r="AA15911"/>
    </row>
    <row r="15912" spans="1:27" x14ac:dyDescent="0.25">
      <c r="A15912"/>
      <c r="AA15912"/>
    </row>
    <row r="15913" spans="1:27" x14ac:dyDescent="0.25">
      <c r="A15913"/>
      <c r="AA15913"/>
    </row>
    <row r="15914" spans="1:27" x14ac:dyDescent="0.25">
      <c r="A15914"/>
      <c r="AA15914"/>
    </row>
    <row r="15915" spans="1:27" x14ac:dyDescent="0.25">
      <c r="A15915"/>
      <c r="AA15915"/>
    </row>
    <row r="15916" spans="1:27" x14ac:dyDescent="0.25">
      <c r="A15916"/>
      <c r="AA15916"/>
    </row>
    <row r="15917" spans="1:27" x14ac:dyDescent="0.25">
      <c r="A15917"/>
      <c r="AA15917"/>
    </row>
    <row r="15918" spans="1:27" x14ac:dyDescent="0.25">
      <c r="A15918"/>
      <c r="AA15918"/>
    </row>
    <row r="15919" spans="1:27" x14ac:dyDescent="0.25">
      <c r="A15919"/>
      <c r="AA15919"/>
    </row>
    <row r="15920" spans="1:27" x14ac:dyDescent="0.25">
      <c r="A15920"/>
      <c r="AA15920"/>
    </row>
    <row r="15921" spans="1:27" x14ac:dyDescent="0.25">
      <c r="A15921"/>
      <c r="AA15921"/>
    </row>
    <row r="15922" spans="1:27" x14ac:dyDescent="0.25">
      <c r="A15922"/>
      <c r="AA15922"/>
    </row>
    <row r="15923" spans="1:27" x14ac:dyDescent="0.25">
      <c r="A15923"/>
      <c r="AA15923"/>
    </row>
    <row r="15924" spans="1:27" x14ac:dyDescent="0.25">
      <c r="A15924"/>
      <c r="AA15924"/>
    </row>
    <row r="15925" spans="1:27" x14ac:dyDescent="0.25">
      <c r="A15925"/>
      <c r="AA15925"/>
    </row>
    <row r="15926" spans="1:27" x14ac:dyDescent="0.25">
      <c r="A15926"/>
      <c r="AA15926"/>
    </row>
    <row r="15927" spans="1:27" x14ac:dyDescent="0.25">
      <c r="A15927"/>
      <c r="AA15927"/>
    </row>
    <row r="15928" spans="1:27" x14ac:dyDescent="0.25">
      <c r="A15928"/>
      <c r="AA15928"/>
    </row>
    <row r="15929" spans="1:27" x14ac:dyDescent="0.25">
      <c r="A15929"/>
      <c r="AA15929"/>
    </row>
    <row r="15930" spans="1:27" x14ac:dyDescent="0.25">
      <c r="A15930"/>
      <c r="AA15930"/>
    </row>
    <row r="15931" spans="1:27" x14ac:dyDescent="0.25">
      <c r="A15931"/>
      <c r="AA15931"/>
    </row>
    <row r="15932" spans="1:27" x14ac:dyDescent="0.25">
      <c r="A15932"/>
      <c r="AA15932"/>
    </row>
    <row r="15933" spans="1:27" x14ac:dyDescent="0.25">
      <c r="A15933"/>
      <c r="AA15933"/>
    </row>
    <row r="15934" spans="1:27" x14ac:dyDescent="0.25">
      <c r="A15934"/>
      <c r="AA15934"/>
    </row>
    <row r="15935" spans="1:27" x14ac:dyDescent="0.25">
      <c r="A15935"/>
      <c r="AA15935"/>
    </row>
    <row r="15936" spans="1:27" x14ac:dyDescent="0.25">
      <c r="A15936"/>
      <c r="AA15936"/>
    </row>
    <row r="15937" spans="1:27" x14ac:dyDescent="0.25">
      <c r="A15937"/>
      <c r="AA15937"/>
    </row>
    <row r="15938" spans="1:27" x14ac:dyDescent="0.25">
      <c r="A15938"/>
      <c r="AA15938"/>
    </row>
    <row r="15939" spans="1:27" x14ac:dyDescent="0.25">
      <c r="A15939"/>
      <c r="AA15939"/>
    </row>
    <row r="15940" spans="1:27" x14ac:dyDescent="0.25">
      <c r="A15940"/>
      <c r="AA15940"/>
    </row>
    <row r="15941" spans="1:27" x14ac:dyDescent="0.25">
      <c r="A15941"/>
      <c r="AA15941"/>
    </row>
    <row r="15942" spans="1:27" x14ac:dyDescent="0.25">
      <c r="A15942"/>
      <c r="AA15942"/>
    </row>
    <row r="15943" spans="1:27" x14ac:dyDescent="0.25">
      <c r="A15943"/>
      <c r="AA15943"/>
    </row>
    <row r="15944" spans="1:27" x14ac:dyDescent="0.25">
      <c r="A15944"/>
      <c r="AA15944"/>
    </row>
    <row r="15945" spans="1:27" x14ac:dyDescent="0.25">
      <c r="A15945"/>
      <c r="AA15945"/>
    </row>
    <row r="15946" spans="1:27" x14ac:dyDescent="0.25">
      <c r="A15946"/>
      <c r="AA15946"/>
    </row>
    <row r="15947" spans="1:27" x14ac:dyDescent="0.25">
      <c r="A15947"/>
      <c r="AA15947"/>
    </row>
    <row r="15948" spans="1:27" x14ac:dyDescent="0.25">
      <c r="A15948"/>
      <c r="AA15948"/>
    </row>
    <row r="15949" spans="1:27" x14ac:dyDescent="0.25">
      <c r="A15949"/>
      <c r="AA15949"/>
    </row>
    <row r="15950" spans="1:27" x14ac:dyDescent="0.25">
      <c r="A15950"/>
      <c r="AA15950"/>
    </row>
    <row r="15951" spans="1:27" x14ac:dyDescent="0.25">
      <c r="A15951"/>
      <c r="AA15951"/>
    </row>
    <row r="15952" spans="1:27" x14ac:dyDescent="0.25">
      <c r="A15952"/>
      <c r="AA15952"/>
    </row>
    <row r="15953" spans="1:27" x14ac:dyDescent="0.25">
      <c r="A15953"/>
      <c r="AA15953"/>
    </row>
    <row r="15954" spans="1:27" x14ac:dyDescent="0.25">
      <c r="A15954"/>
      <c r="AA15954"/>
    </row>
    <row r="15955" spans="1:27" x14ac:dyDescent="0.25">
      <c r="A15955"/>
      <c r="AA15955"/>
    </row>
    <row r="15956" spans="1:27" x14ac:dyDescent="0.25">
      <c r="A15956"/>
      <c r="AA15956"/>
    </row>
    <row r="15957" spans="1:27" x14ac:dyDescent="0.25">
      <c r="A15957"/>
      <c r="AA15957"/>
    </row>
    <row r="15958" spans="1:27" x14ac:dyDescent="0.25">
      <c r="A15958"/>
      <c r="AA15958"/>
    </row>
    <row r="15959" spans="1:27" x14ac:dyDescent="0.25">
      <c r="A15959"/>
      <c r="AA15959"/>
    </row>
    <row r="15960" spans="1:27" x14ac:dyDescent="0.25">
      <c r="A15960"/>
      <c r="AA15960"/>
    </row>
    <row r="15961" spans="1:27" x14ac:dyDescent="0.25">
      <c r="A15961"/>
      <c r="AA15961"/>
    </row>
    <row r="15962" spans="1:27" x14ac:dyDescent="0.25">
      <c r="A15962"/>
      <c r="AA15962"/>
    </row>
    <row r="15963" spans="1:27" x14ac:dyDescent="0.25">
      <c r="A15963"/>
      <c r="AA15963"/>
    </row>
    <row r="15964" spans="1:27" x14ac:dyDescent="0.25">
      <c r="A15964"/>
      <c r="AA15964"/>
    </row>
    <row r="15965" spans="1:27" x14ac:dyDescent="0.25">
      <c r="A15965"/>
      <c r="AA15965"/>
    </row>
    <row r="15966" spans="1:27" x14ac:dyDescent="0.25">
      <c r="A15966"/>
      <c r="AA15966"/>
    </row>
    <row r="15967" spans="1:27" x14ac:dyDescent="0.25">
      <c r="A15967"/>
      <c r="AA15967"/>
    </row>
    <row r="15968" spans="1:27" x14ac:dyDescent="0.25">
      <c r="A15968"/>
      <c r="AA15968"/>
    </row>
    <row r="15969" spans="1:27" x14ac:dyDescent="0.25">
      <c r="A15969"/>
      <c r="AA15969"/>
    </row>
    <row r="15970" spans="1:27" x14ac:dyDescent="0.25">
      <c r="A15970"/>
      <c r="AA15970"/>
    </row>
    <row r="15971" spans="1:27" x14ac:dyDescent="0.25">
      <c r="A15971"/>
      <c r="AA15971"/>
    </row>
    <row r="15972" spans="1:27" x14ac:dyDescent="0.25">
      <c r="A15972"/>
      <c r="AA15972"/>
    </row>
    <row r="15973" spans="1:27" x14ac:dyDescent="0.25">
      <c r="A15973"/>
      <c r="AA15973"/>
    </row>
    <row r="15974" spans="1:27" x14ac:dyDescent="0.25">
      <c r="A15974"/>
      <c r="AA15974"/>
    </row>
    <row r="15975" spans="1:27" x14ac:dyDescent="0.25">
      <c r="A15975"/>
      <c r="AA15975"/>
    </row>
    <row r="15976" spans="1:27" x14ac:dyDescent="0.25">
      <c r="A15976"/>
      <c r="AA15976"/>
    </row>
    <row r="15977" spans="1:27" x14ac:dyDescent="0.25">
      <c r="A15977"/>
      <c r="AA15977"/>
    </row>
    <row r="15978" spans="1:27" x14ac:dyDescent="0.25">
      <c r="A15978"/>
      <c r="AA15978"/>
    </row>
    <row r="15979" spans="1:27" x14ac:dyDescent="0.25">
      <c r="A15979"/>
      <c r="AA15979"/>
    </row>
    <row r="15980" spans="1:27" x14ac:dyDescent="0.25">
      <c r="A15980"/>
      <c r="AA15980"/>
    </row>
    <row r="15981" spans="1:27" x14ac:dyDescent="0.25">
      <c r="A15981"/>
      <c r="AA15981"/>
    </row>
    <row r="15982" spans="1:27" x14ac:dyDescent="0.25">
      <c r="A15982"/>
      <c r="AA15982"/>
    </row>
    <row r="15983" spans="1:27" x14ac:dyDescent="0.25">
      <c r="A15983"/>
      <c r="AA15983"/>
    </row>
    <row r="15984" spans="1:27" x14ac:dyDescent="0.25">
      <c r="A15984"/>
      <c r="AA15984"/>
    </row>
    <row r="15985" spans="1:27" x14ac:dyDescent="0.25">
      <c r="A15985"/>
      <c r="AA15985"/>
    </row>
    <row r="15986" spans="1:27" x14ac:dyDescent="0.25">
      <c r="A15986"/>
      <c r="AA15986"/>
    </row>
    <row r="15987" spans="1:27" x14ac:dyDescent="0.25">
      <c r="A15987"/>
      <c r="AA15987"/>
    </row>
    <row r="15988" spans="1:27" x14ac:dyDescent="0.25">
      <c r="A15988"/>
      <c r="AA15988"/>
    </row>
    <row r="15989" spans="1:27" x14ac:dyDescent="0.25">
      <c r="A15989"/>
      <c r="AA15989"/>
    </row>
    <row r="15990" spans="1:27" x14ac:dyDescent="0.25">
      <c r="A15990"/>
      <c r="AA15990"/>
    </row>
    <row r="15991" spans="1:27" x14ac:dyDescent="0.25">
      <c r="A15991"/>
      <c r="AA15991"/>
    </row>
    <row r="15992" spans="1:27" x14ac:dyDescent="0.25">
      <c r="A15992"/>
      <c r="AA15992"/>
    </row>
    <row r="15993" spans="1:27" x14ac:dyDescent="0.25">
      <c r="A15993"/>
      <c r="AA15993"/>
    </row>
    <row r="15994" spans="1:27" x14ac:dyDescent="0.25">
      <c r="A15994"/>
      <c r="AA15994"/>
    </row>
    <row r="15995" spans="1:27" x14ac:dyDescent="0.25">
      <c r="A15995"/>
      <c r="AA15995"/>
    </row>
    <row r="15996" spans="1:27" x14ac:dyDescent="0.25">
      <c r="A15996"/>
      <c r="AA15996"/>
    </row>
    <row r="15997" spans="1:27" x14ac:dyDescent="0.25">
      <c r="A15997"/>
      <c r="AA15997"/>
    </row>
    <row r="15998" spans="1:27" x14ac:dyDescent="0.25">
      <c r="A15998"/>
      <c r="AA15998"/>
    </row>
    <row r="15999" spans="1:27" x14ac:dyDescent="0.25">
      <c r="A15999"/>
      <c r="AA15999"/>
    </row>
    <row r="16000" spans="1:27" x14ac:dyDescent="0.25">
      <c r="A16000"/>
      <c r="AA16000"/>
    </row>
    <row r="16001" spans="1:27" x14ac:dyDescent="0.25">
      <c r="A16001"/>
      <c r="AA16001"/>
    </row>
    <row r="16002" spans="1:27" x14ac:dyDescent="0.25">
      <c r="A16002"/>
      <c r="AA16002"/>
    </row>
    <row r="16003" spans="1:27" x14ac:dyDescent="0.25">
      <c r="A16003"/>
      <c r="AA16003"/>
    </row>
    <row r="16004" spans="1:27" x14ac:dyDescent="0.25">
      <c r="A16004"/>
      <c r="AA16004"/>
    </row>
    <row r="16005" spans="1:27" x14ac:dyDescent="0.25">
      <c r="A16005"/>
      <c r="AA16005"/>
    </row>
    <row r="16006" spans="1:27" x14ac:dyDescent="0.25">
      <c r="A16006"/>
      <c r="AA16006"/>
    </row>
    <row r="16007" spans="1:27" x14ac:dyDescent="0.25">
      <c r="A16007"/>
      <c r="AA16007"/>
    </row>
    <row r="16008" spans="1:27" x14ac:dyDescent="0.25">
      <c r="A16008"/>
      <c r="AA16008"/>
    </row>
    <row r="16009" spans="1:27" x14ac:dyDescent="0.25">
      <c r="A16009"/>
      <c r="AA16009"/>
    </row>
    <row r="16010" spans="1:27" x14ac:dyDescent="0.25">
      <c r="A16010"/>
      <c r="AA16010"/>
    </row>
    <row r="16011" spans="1:27" x14ac:dyDescent="0.25">
      <c r="A16011"/>
      <c r="AA16011"/>
    </row>
    <row r="16012" spans="1:27" x14ac:dyDescent="0.25">
      <c r="A16012"/>
      <c r="AA16012"/>
    </row>
    <row r="16013" spans="1:27" x14ac:dyDescent="0.25">
      <c r="A16013"/>
      <c r="AA16013"/>
    </row>
    <row r="16014" spans="1:27" x14ac:dyDescent="0.25">
      <c r="A16014"/>
      <c r="AA16014"/>
    </row>
    <row r="16015" spans="1:27" x14ac:dyDescent="0.25">
      <c r="A16015"/>
      <c r="AA16015"/>
    </row>
    <row r="16016" spans="1:27" x14ac:dyDescent="0.25">
      <c r="A16016"/>
      <c r="AA16016"/>
    </row>
    <row r="16017" spans="1:27" x14ac:dyDescent="0.25">
      <c r="A16017"/>
      <c r="AA16017"/>
    </row>
    <row r="16018" spans="1:27" x14ac:dyDescent="0.25">
      <c r="A16018"/>
      <c r="AA16018"/>
    </row>
    <row r="16019" spans="1:27" x14ac:dyDescent="0.25">
      <c r="A16019"/>
      <c r="AA16019"/>
    </row>
    <row r="16020" spans="1:27" x14ac:dyDescent="0.25">
      <c r="A16020"/>
      <c r="AA16020"/>
    </row>
    <row r="16021" spans="1:27" x14ac:dyDescent="0.25">
      <c r="A16021"/>
      <c r="AA16021"/>
    </row>
    <row r="16022" spans="1:27" x14ac:dyDescent="0.25">
      <c r="A16022"/>
      <c r="AA16022"/>
    </row>
    <row r="16023" spans="1:27" x14ac:dyDescent="0.25">
      <c r="A16023"/>
      <c r="AA16023"/>
    </row>
    <row r="16024" spans="1:27" x14ac:dyDescent="0.25">
      <c r="A16024"/>
      <c r="AA16024"/>
    </row>
    <row r="16025" spans="1:27" x14ac:dyDescent="0.25">
      <c r="A16025"/>
      <c r="AA16025"/>
    </row>
    <row r="16026" spans="1:27" x14ac:dyDescent="0.25">
      <c r="A16026"/>
      <c r="AA16026"/>
    </row>
    <row r="16027" spans="1:27" x14ac:dyDescent="0.25">
      <c r="A16027"/>
      <c r="AA16027"/>
    </row>
    <row r="16028" spans="1:27" x14ac:dyDescent="0.25">
      <c r="A16028"/>
      <c r="AA16028"/>
    </row>
    <row r="16029" spans="1:27" x14ac:dyDescent="0.25">
      <c r="A16029"/>
      <c r="AA16029"/>
    </row>
    <row r="16030" spans="1:27" x14ac:dyDescent="0.25">
      <c r="A16030"/>
      <c r="AA16030"/>
    </row>
    <row r="16031" spans="1:27" x14ac:dyDescent="0.25">
      <c r="A16031"/>
      <c r="AA16031"/>
    </row>
    <row r="16032" spans="1:27" x14ac:dyDescent="0.25">
      <c r="A16032"/>
      <c r="AA16032"/>
    </row>
    <row r="16033" spans="1:27" x14ac:dyDescent="0.25">
      <c r="A16033"/>
      <c r="AA16033"/>
    </row>
    <row r="16034" spans="1:27" x14ac:dyDescent="0.25">
      <c r="A16034"/>
      <c r="AA16034"/>
    </row>
    <row r="16035" spans="1:27" x14ac:dyDescent="0.25">
      <c r="A16035"/>
      <c r="AA16035"/>
    </row>
    <row r="16036" spans="1:27" x14ac:dyDescent="0.25">
      <c r="A16036"/>
      <c r="AA16036"/>
    </row>
    <row r="16037" spans="1:27" x14ac:dyDescent="0.25">
      <c r="A16037"/>
      <c r="AA16037"/>
    </row>
    <row r="16038" spans="1:27" x14ac:dyDescent="0.25">
      <c r="A16038"/>
      <c r="AA16038"/>
    </row>
    <row r="16039" spans="1:27" x14ac:dyDescent="0.25">
      <c r="A16039"/>
      <c r="AA16039"/>
    </row>
    <row r="16040" spans="1:27" x14ac:dyDescent="0.25">
      <c r="A16040"/>
      <c r="AA16040"/>
    </row>
    <row r="16041" spans="1:27" x14ac:dyDescent="0.25">
      <c r="A16041"/>
      <c r="AA16041"/>
    </row>
    <row r="16042" spans="1:27" x14ac:dyDescent="0.25">
      <c r="A16042"/>
      <c r="AA16042"/>
    </row>
    <row r="16043" spans="1:27" x14ac:dyDescent="0.25">
      <c r="A16043"/>
      <c r="AA16043"/>
    </row>
    <row r="16044" spans="1:27" x14ac:dyDescent="0.25">
      <c r="A16044"/>
      <c r="AA16044"/>
    </row>
    <row r="16045" spans="1:27" x14ac:dyDescent="0.25">
      <c r="A16045"/>
      <c r="AA16045"/>
    </row>
    <row r="16046" spans="1:27" x14ac:dyDescent="0.25">
      <c r="A16046"/>
      <c r="AA16046"/>
    </row>
    <row r="16047" spans="1:27" x14ac:dyDescent="0.25">
      <c r="A16047"/>
      <c r="AA16047"/>
    </row>
    <row r="16048" spans="1:27" x14ac:dyDescent="0.25">
      <c r="A16048"/>
      <c r="AA16048"/>
    </row>
    <row r="16049" spans="1:27" x14ac:dyDescent="0.25">
      <c r="A16049"/>
      <c r="AA16049"/>
    </row>
    <row r="16050" spans="1:27" x14ac:dyDescent="0.25">
      <c r="A16050"/>
      <c r="AA16050"/>
    </row>
    <row r="16051" spans="1:27" x14ac:dyDescent="0.25">
      <c r="A16051"/>
      <c r="AA16051"/>
    </row>
    <row r="16052" spans="1:27" x14ac:dyDescent="0.25">
      <c r="A16052"/>
      <c r="AA16052"/>
    </row>
    <row r="16053" spans="1:27" x14ac:dyDescent="0.25">
      <c r="A16053"/>
      <c r="AA16053"/>
    </row>
    <row r="16054" spans="1:27" x14ac:dyDescent="0.25">
      <c r="A16054"/>
      <c r="AA16054"/>
    </row>
    <row r="16055" spans="1:27" x14ac:dyDescent="0.25">
      <c r="A16055"/>
      <c r="AA16055"/>
    </row>
    <row r="16056" spans="1:27" x14ac:dyDescent="0.25">
      <c r="A16056"/>
      <c r="AA16056"/>
    </row>
    <row r="16057" spans="1:27" x14ac:dyDescent="0.25">
      <c r="A16057"/>
      <c r="AA16057"/>
    </row>
    <row r="16058" spans="1:27" x14ac:dyDescent="0.25">
      <c r="A16058"/>
      <c r="AA16058"/>
    </row>
    <row r="16059" spans="1:27" x14ac:dyDescent="0.25">
      <c r="A16059"/>
      <c r="AA16059"/>
    </row>
    <row r="16060" spans="1:27" x14ac:dyDescent="0.25">
      <c r="A16060"/>
      <c r="AA16060"/>
    </row>
    <row r="16061" spans="1:27" x14ac:dyDescent="0.25">
      <c r="A16061"/>
      <c r="AA16061"/>
    </row>
    <row r="16062" spans="1:27" x14ac:dyDescent="0.25">
      <c r="A16062"/>
      <c r="AA16062"/>
    </row>
    <row r="16063" spans="1:27" x14ac:dyDescent="0.25">
      <c r="A16063"/>
      <c r="AA16063"/>
    </row>
    <row r="16064" spans="1:27" x14ac:dyDescent="0.25">
      <c r="A16064"/>
      <c r="AA16064"/>
    </row>
    <row r="16065" spans="1:27" x14ac:dyDescent="0.25">
      <c r="A16065"/>
      <c r="AA16065"/>
    </row>
    <row r="16066" spans="1:27" x14ac:dyDescent="0.25">
      <c r="A16066"/>
      <c r="AA16066"/>
    </row>
    <row r="16067" spans="1:27" x14ac:dyDescent="0.25">
      <c r="A16067"/>
      <c r="AA16067"/>
    </row>
    <row r="16068" spans="1:27" x14ac:dyDescent="0.25">
      <c r="A16068"/>
      <c r="AA16068"/>
    </row>
    <row r="16069" spans="1:27" x14ac:dyDescent="0.25">
      <c r="A16069"/>
      <c r="AA16069"/>
    </row>
    <row r="16070" spans="1:27" x14ac:dyDescent="0.25">
      <c r="A16070"/>
      <c r="AA16070"/>
    </row>
    <row r="16071" spans="1:27" x14ac:dyDescent="0.25">
      <c r="A16071"/>
      <c r="AA16071"/>
    </row>
    <row r="16072" spans="1:27" x14ac:dyDescent="0.25">
      <c r="A16072"/>
      <c r="AA16072"/>
    </row>
    <row r="16073" spans="1:27" x14ac:dyDescent="0.25">
      <c r="A16073"/>
      <c r="AA16073"/>
    </row>
    <row r="16074" spans="1:27" x14ac:dyDescent="0.25">
      <c r="A16074"/>
      <c r="AA16074"/>
    </row>
    <row r="16075" spans="1:27" x14ac:dyDescent="0.25">
      <c r="A16075"/>
      <c r="AA16075"/>
    </row>
    <row r="16076" spans="1:27" x14ac:dyDescent="0.25">
      <c r="A16076"/>
      <c r="AA16076"/>
    </row>
    <row r="16077" spans="1:27" x14ac:dyDescent="0.25">
      <c r="A16077"/>
      <c r="AA16077"/>
    </row>
    <row r="16078" spans="1:27" x14ac:dyDescent="0.25">
      <c r="A16078"/>
      <c r="AA16078"/>
    </row>
    <row r="16079" spans="1:27" x14ac:dyDescent="0.25">
      <c r="A16079"/>
      <c r="AA16079"/>
    </row>
    <row r="16080" spans="1:27" x14ac:dyDescent="0.25">
      <c r="A16080"/>
      <c r="AA16080"/>
    </row>
    <row r="16081" spans="1:27" x14ac:dyDescent="0.25">
      <c r="A16081"/>
      <c r="AA16081"/>
    </row>
    <row r="16082" spans="1:27" x14ac:dyDescent="0.25">
      <c r="A16082"/>
      <c r="AA16082"/>
    </row>
    <row r="16083" spans="1:27" x14ac:dyDescent="0.25">
      <c r="A16083"/>
      <c r="AA16083"/>
    </row>
    <row r="16084" spans="1:27" x14ac:dyDescent="0.25">
      <c r="A16084"/>
      <c r="AA16084"/>
    </row>
    <row r="16085" spans="1:27" x14ac:dyDescent="0.25">
      <c r="A16085"/>
      <c r="AA16085"/>
    </row>
    <row r="16086" spans="1:27" x14ac:dyDescent="0.25">
      <c r="A16086"/>
      <c r="AA16086"/>
    </row>
    <row r="16087" spans="1:27" x14ac:dyDescent="0.25">
      <c r="A16087"/>
      <c r="AA16087"/>
    </row>
    <row r="16088" spans="1:27" x14ac:dyDescent="0.25">
      <c r="A16088"/>
      <c r="AA16088"/>
    </row>
    <row r="16089" spans="1:27" x14ac:dyDescent="0.25">
      <c r="A16089"/>
      <c r="AA16089"/>
    </row>
    <row r="16090" spans="1:27" x14ac:dyDescent="0.25">
      <c r="A16090"/>
      <c r="AA16090"/>
    </row>
    <row r="16091" spans="1:27" x14ac:dyDescent="0.25">
      <c r="A16091"/>
      <c r="AA16091"/>
    </row>
    <row r="16092" spans="1:27" x14ac:dyDescent="0.25">
      <c r="A16092"/>
      <c r="AA16092"/>
    </row>
    <row r="16093" spans="1:27" x14ac:dyDescent="0.25">
      <c r="A16093"/>
      <c r="AA16093"/>
    </row>
    <row r="16094" spans="1:27" x14ac:dyDescent="0.25">
      <c r="A16094"/>
      <c r="AA16094"/>
    </row>
    <row r="16095" spans="1:27" x14ac:dyDescent="0.25">
      <c r="A16095"/>
      <c r="AA16095"/>
    </row>
    <row r="16096" spans="1:27" x14ac:dyDescent="0.25">
      <c r="A16096"/>
      <c r="AA16096"/>
    </row>
    <row r="16097" spans="1:27" x14ac:dyDescent="0.25">
      <c r="A16097"/>
      <c r="AA16097"/>
    </row>
    <row r="16098" spans="1:27" x14ac:dyDescent="0.25">
      <c r="A16098"/>
      <c r="AA16098"/>
    </row>
    <row r="16099" spans="1:27" x14ac:dyDescent="0.25">
      <c r="A16099"/>
      <c r="AA16099"/>
    </row>
    <row r="16100" spans="1:27" x14ac:dyDescent="0.25">
      <c r="A16100"/>
      <c r="AA16100"/>
    </row>
    <row r="16101" spans="1:27" x14ac:dyDescent="0.25">
      <c r="A16101"/>
      <c r="AA16101"/>
    </row>
    <row r="16102" spans="1:27" x14ac:dyDescent="0.25">
      <c r="A16102"/>
      <c r="AA16102"/>
    </row>
    <row r="16103" spans="1:27" x14ac:dyDescent="0.25">
      <c r="A16103"/>
      <c r="AA16103"/>
    </row>
    <row r="16104" spans="1:27" x14ac:dyDescent="0.25">
      <c r="A16104"/>
      <c r="AA16104"/>
    </row>
    <row r="16105" spans="1:27" x14ac:dyDescent="0.25">
      <c r="A16105"/>
      <c r="AA16105"/>
    </row>
    <row r="16106" spans="1:27" x14ac:dyDescent="0.25">
      <c r="A16106"/>
      <c r="AA16106"/>
    </row>
    <row r="16107" spans="1:27" x14ac:dyDescent="0.25">
      <c r="A16107"/>
      <c r="AA16107"/>
    </row>
    <row r="16108" spans="1:27" x14ac:dyDescent="0.25">
      <c r="A16108"/>
      <c r="AA16108"/>
    </row>
    <row r="16109" spans="1:27" x14ac:dyDescent="0.25">
      <c r="A16109"/>
      <c r="AA16109"/>
    </row>
    <row r="16110" spans="1:27" x14ac:dyDescent="0.25">
      <c r="A16110"/>
      <c r="AA16110"/>
    </row>
    <row r="16111" spans="1:27" x14ac:dyDescent="0.25">
      <c r="A16111"/>
      <c r="AA16111"/>
    </row>
    <row r="16112" spans="1:27" x14ac:dyDescent="0.25">
      <c r="A16112"/>
      <c r="AA16112"/>
    </row>
    <row r="16113" spans="1:27" x14ac:dyDescent="0.25">
      <c r="A16113"/>
      <c r="AA16113"/>
    </row>
    <row r="16114" spans="1:27" x14ac:dyDescent="0.25">
      <c r="A16114"/>
      <c r="AA16114"/>
    </row>
    <row r="16115" spans="1:27" x14ac:dyDescent="0.25">
      <c r="A16115"/>
      <c r="AA16115"/>
    </row>
    <row r="16116" spans="1:27" x14ac:dyDescent="0.25">
      <c r="A16116"/>
      <c r="AA16116"/>
    </row>
    <row r="16117" spans="1:27" x14ac:dyDescent="0.25">
      <c r="A16117"/>
      <c r="AA16117"/>
    </row>
    <row r="16118" spans="1:27" x14ac:dyDescent="0.25">
      <c r="A16118"/>
      <c r="AA16118"/>
    </row>
    <row r="16119" spans="1:27" x14ac:dyDescent="0.25">
      <c r="A16119"/>
      <c r="AA16119"/>
    </row>
    <row r="16120" spans="1:27" x14ac:dyDescent="0.25">
      <c r="A16120"/>
      <c r="AA16120"/>
    </row>
    <row r="16121" spans="1:27" x14ac:dyDescent="0.25">
      <c r="A16121"/>
      <c r="AA16121"/>
    </row>
    <row r="16122" spans="1:27" x14ac:dyDescent="0.25">
      <c r="A16122"/>
      <c r="AA16122"/>
    </row>
    <row r="16123" spans="1:27" x14ac:dyDescent="0.25">
      <c r="A16123"/>
      <c r="AA16123"/>
    </row>
    <row r="16124" spans="1:27" x14ac:dyDescent="0.25">
      <c r="A16124"/>
      <c r="AA16124"/>
    </row>
    <row r="16125" spans="1:27" x14ac:dyDescent="0.25">
      <c r="A16125"/>
      <c r="AA16125"/>
    </row>
    <row r="16126" spans="1:27" x14ac:dyDescent="0.25">
      <c r="A16126"/>
      <c r="AA16126"/>
    </row>
    <row r="16127" spans="1:27" x14ac:dyDescent="0.25">
      <c r="A16127"/>
      <c r="AA16127"/>
    </row>
    <row r="16128" spans="1:27" x14ac:dyDescent="0.25">
      <c r="A16128"/>
      <c r="AA16128"/>
    </row>
    <row r="16129" spans="1:27" x14ac:dyDescent="0.25">
      <c r="A16129"/>
      <c r="AA16129"/>
    </row>
    <row r="16130" spans="1:27" x14ac:dyDescent="0.25">
      <c r="A16130"/>
      <c r="AA16130"/>
    </row>
    <row r="16131" spans="1:27" x14ac:dyDescent="0.25">
      <c r="A16131"/>
      <c r="AA16131"/>
    </row>
    <row r="16132" spans="1:27" x14ac:dyDescent="0.25">
      <c r="A16132"/>
      <c r="AA16132"/>
    </row>
    <row r="16133" spans="1:27" x14ac:dyDescent="0.25">
      <c r="A16133"/>
      <c r="AA16133"/>
    </row>
    <row r="16134" spans="1:27" x14ac:dyDescent="0.25">
      <c r="A16134"/>
      <c r="AA16134"/>
    </row>
    <row r="16135" spans="1:27" x14ac:dyDescent="0.25">
      <c r="A16135"/>
      <c r="AA16135"/>
    </row>
    <row r="16136" spans="1:27" x14ac:dyDescent="0.25">
      <c r="A16136"/>
      <c r="AA16136"/>
    </row>
    <row r="16137" spans="1:27" x14ac:dyDescent="0.25">
      <c r="A16137"/>
      <c r="AA16137"/>
    </row>
    <row r="16138" spans="1:27" x14ac:dyDescent="0.25">
      <c r="A16138"/>
      <c r="AA16138"/>
    </row>
    <row r="16139" spans="1:27" x14ac:dyDescent="0.25">
      <c r="A16139"/>
      <c r="AA16139"/>
    </row>
    <row r="16140" spans="1:27" x14ac:dyDescent="0.25">
      <c r="A16140"/>
      <c r="AA16140"/>
    </row>
    <row r="16141" spans="1:27" x14ac:dyDescent="0.25">
      <c r="A16141"/>
      <c r="AA16141"/>
    </row>
    <row r="16142" spans="1:27" x14ac:dyDescent="0.25">
      <c r="A16142"/>
      <c r="AA16142"/>
    </row>
    <row r="16143" spans="1:27" x14ac:dyDescent="0.25">
      <c r="A16143"/>
      <c r="AA16143"/>
    </row>
    <row r="16144" spans="1:27" x14ac:dyDescent="0.25">
      <c r="A16144"/>
      <c r="AA16144"/>
    </row>
    <row r="16145" spans="1:27" x14ac:dyDescent="0.25">
      <c r="A16145"/>
      <c r="AA16145"/>
    </row>
    <row r="16146" spans="1:27" x14ac:dyDescent="0.25">
      <c r="A16146"/>
      <c r="AA16146"/>
    </row>
    <row r="16147" spans="1:27" x14ac:dyDescent="0.25">
      <c r="A16147"/>
      <c r="AA16147"/>
    </row>
    <row r="16148" spans="1:27" x14ac:dyDescent="0.25">
      <c r="A16148"/>
      <c r="AA16148"/>
    </row>
    <row r="16149" spans="1:27" x14ac:dyDescent="0.25">
      <c r="A16149"/>
      <c r="AA16149"/>
    </row>
    <row r="16150" spans="1:27" x14ac:dyDescent="0.25">
      <c r="A16150"/>
      <c r="AA16150"/>
    </row>
    <row r="16151" spans="1:27" x14ac:dyDescent="0.25">
      <c r="A16151"/>
      <c r="AA16151"/>
    </row>
    <row r="16152" spans="1:27" x14ac:dyDescent="0.25">
      <c r="A16152"/>
      <c r="AA16152"/>
    </row>
    <row r="16153" spans="1:27" x14ac:dyDescent="0.25">
      <c r="A16153"/>
      <c r="AA16153"/>
    </row>
    <row r="16154" spans="1:27" x14ac:dyDescent="0.25">
      <c r="A16154"/>
      <c r="AA16154"/>
    </row>
    <row r="16155" spans="1:27" x14ac:dyDescent="0.25">
      <c r="A16155"/>
      <c r="AA16155"/>
    </row>
    <row r="16156" spans="1:27" x14ac:dyDescent="0.25">
      <c r="A16156"/>
      <c r="AA16156"/>
    </row>
    <row r="16157" spans="1:27" x14ac:dyDescent="0.25">
      <c r="A16157"/>
      <c r="AA16157"/>
    </row>
    <row r="16158" spans="1:27" x14ac:dyDescent="0.25">
      <c r="A16158"/>
      <c r="AA16158"/>
    </row>
    <row r="16159" spans="1:27" x14ac:dyDescent="0.25">
      <c r="A16159"/>
      <c r="AA16159"/>
    </row>
    <row r="16160" spans="1:27" x14ac:dyDescent="0.25">
      <c r="A16160"/>
      <c r="AA16160"/>
    </row>
    <row r="16161" spans="1:27" x14ac:dyDescent="0.25">
      <c r="A16161"/>
      <c r="AA16161"/>
    </row>
    <row r="16162" spans="1:27" x14ac:dyDescent="0.25">
      <c r="A16162"/>
      <c r="AA16162"/>
    </row>
    <row r="16163" spans="1:27" x14ac:dyDescent="0.25">
      <c r="A16163"/>
      <c r="AA16163"/>
    </row>
    <row r="16164" spans="1:27" x14ac:dyDescent="0.25">
      <c r="A16164"/>
      <c r="AA16164"/>
    </row>
    <row r="16165" spans="1:27" x14ac:dyDescent="0.25">
      <c r="A16165"/>
      <c r="AA16165"/>
    </row>
    <row r="16166" spans="1:27" x14ac:dyDescent="0.25">
      <c r="A16166"/>
      <c r="AA16166"/>
    </row>
    <row r="16167" spans="1:27" x14ac:dyDescent="0.25">
      <c r="A16167"/>
      <c r="AA16167"/>
    </row>
    <row r="16168" spans="1:27" x14ac:dyDescent="0.25">
      <c r="A16168"/>
      <c r="AA16168"/>
    </row>
    <row r="16169" spans="1:27" x14ac:dyDescent="0.25">
      <c r="A16169"/>
      <c r="AA16169"/>
    </row>
    <row r="16170" spans="1:27" x14ac:dyDescent="0.25">
      <c r="A16170"/>
      <c r="AA16170"/>
    </row>
    <row r="16171" spans="1:27" x14ac:dyDescent="0.25">
      <c r="A16171"/>
      <c r="AA16171"/>
    </row>
    <row r="16172" spans="1:27" x14ac:dyDescent="0.25">
      <c r="A16172"/>
      <c r="AA16172"/>
    </row>
    <row r="16173" spans="1:27" x14ac:dyDescent="0.25">
      <c r="A16173"/>
      <c r="AA16173"/>
    </row>
    <row r="16174" spans="1:27" x14ac:dyDescent="0.25">
      <c r="A16174"/>
      <c r="AA16174"/>
    </row>
    <row r="16175" spans="1:27" x14ac:dyDescent="0.25">
      <c r="A16175"/>
      <c r="AA16175"/>
    </row>
    <row r="16176" spans="1:27" x14ac:dyDescent="0.25">
      <c r="A16176"/>
      <c r="AA16176"/>
    </row>
    <row r="16177" spans="1:27" x14ac:dyDescent="0.25">
      <c r="A16177"/>
      <c r="AA16177"/>
    </row>
    <row r="16178" spans="1:27" x14ac:dyDescent="0.25">
      <c r="A16178"/>
      <c r="AA16178"/>
    </row>
    <row r="16179" spans="1:27" x14ac:dyDescent="0.25">
      <c r="A16179"/>
      <c r="AA16179"/>
    </row>
    <row r="16180" spans="1:27" x14ac:dyDescent="0.25">
      <c r="A16180"/>
      <c r="AA16180"/>
    </row>
    <row r="16181" spans="1:27" x14ac:dyDescent="0.25">
      <c r="A16181"/>
      <c r="AA16181"/>
    </row>
    <row r="16182" spans="1:27" x14ac:dyDescent="0.25">
      <c r="A16182"/>
      <c r="AA16182"/>
    </row>
    <row r="16183" spans="1:27" x14ac:dyDescent="0.25">
      <c r="A16183"/>
      <c r="AA16183"/>
    </row>
    <row r="16184" spans="1:27" x14ac:dyDescent="0.25">
      <c r="A16184"/>
      <c r="AA16184"/>
    </row>
    <row r="16185" spans="1:27" x14ac:dyDescent="0.25">
      <c r="A16185"/>
      <c r="AA16185"/>
    </row>
    <row r="16186" spans="1:27" x14ac:dyDescent="0.25">
      <c r="A16186"/>
      <c r="AA16186"/>
    </row>
    <row r="16187" spans="1:27" x14ac:dyDescent="0.25">
      <c r="A16187"/>
      <c r="AA16187"/>
    </row>
    <row r="16188" spans="1:27" x14ac:dyDescent="0.25">
      <c r="A16188"/>
      <c r="AA16188"/>
    </row>
    <row r="16189" spans="1:27" x14ac:dyDescent="0.25">
      <c r="A16189"/>
      <c r="AA16189"/>
    </row>
    <row r="16190" spans="1:27" x14ac:dyDescent="0.25">
      <c r="A16190"/>
      <c r="AA16190"/>
    </row>
    <row r="16191" spans="1:27" x14ac:dyDescent="0.25">
      <c r="A16191"/>
      <c r="AA16191"/>
    </row>
    <row r="16192" spans="1:27" x14ac:dyDescent="0.25">
      <c r="A16192"/>
      <c r="AA16192"/>
    </row>
    <row r="16193" spans="1:27" x14ac:dyDescent="0.25">
      <c r="A16193"/>
      <c r="AA16193"/>
    </row>
    <row r="16194" spans="1:27" x14ac:dyDescent="0.25">
      <c r="A16194"/>
      <c r="AA16194"/>
    </row>
    <row r="16195" spans="1:27" x14ac:dyDescent="0.25">
      <c r="A16195"/>
      <c r="AA16195"/>
    </row>
    <row r="16196" spans="1:27" x14ac:dyDescent="0.25">
      <c r="A16196"/>
      <c r="AA16196"/>
    </row>
    <row r="16197" spans="1:27" x14ac:dyDescent="0.25">
      <c r="A16197"/>
      <c r="AA16197"/>
    </row>
    <row r="16198" spans="1:27" x14ac:dyDescent="0.25">
      <c r="A16198"/>
      <c r="AA16198"/>
    </row>
    <row r="16199" spans="1:27" x14ac:dyDescent="0.25">
      <c r="A16199"/>
      <c r="AA16199"/>
    </row>
    <row r="16200" spans="1:27" x14ac:dyDescent="0.25">
      <c r="A16200"/>
      <c r="AA16200"/>
    </row>
    <row r="16201" spans="1:27" x14ac:dyDescent="0.25">
      <c r="A16201"/>
      <c r="AA16201"/>
    </row>
    <row r="16202" spans="1:27" x14ac:dyDescent="0.25">
      <c r="A16202"/>
      <c r="AA16202"/>
    </row>
    <row r="16203" spans="1:27" x14ac:dyDescent="0.25">
      <c r="A16203"/>
      <c r="AA16203"/>
    </row>
    <row r="16204" spans="1:27" x14ac:dyDescent="0.25">
      <c r="A16204"/>
      <c r="AA16204"/>
    </row>
    <row r="16205" spans="1:27" x14ac:dyDescent="0.25">
      <c r="A16205"/>
      <c r="AA16205"/>
    </row>
    <row r="16206" spans="1:27" x14ac:dyDescent="0.25">
      <c r="A16206"/>
      <c r="AA16206"/>
    </row>
    <row r="16207" spans="1:27" x14ac:dyDescent="0.25">
      <c r="A16207"/>
      <c r="AA16207"/>
    </row>
    <row r="16208" spans="1:27" x14ac:dyDescent="0.25">
      <c r="A16208"/>
      <c r="AA16208"/>
    </row>
    <row r="16209" spans="1:27" x14ac:dyDescent="0.25">
      <c r="A16209"/>
      <c r="AA16209"/>
    </row>
    <row r="16210" spans="1:27" x14ac:dyDescent="0.25">
      <c r="A16210"/>
      <c r="AA16210"/>
    </row>
    <row r="16211" spans="1:27" x14ac:dyDescent="0.25">
      <c r="A16211"/>
      <c r="AA16211"/>
    </row>
    <row r="16212" spans="1:27" x14ac:dyDescent="0.25">
      <c r="A16212"/>
      <c r="AA16212"/>
    </row>
    <row r="16213" spans="1:27" x14ac:dyDescent="0.25">
      <c r="A16213"/>
      <c r="AA16213"/>
    </row>
    <row r="16214" spans="1:27" x14ac:dyDescent="0.25">
      <c r="A16214"/>
      <c r="AA16214"/>
    </row>
    <row r="16215" spans="1:27" x14ac:dyDescent="0.25">
      <c r="A16215"/>
      <c r="AA16215"/>
    </row>
    <row r="16216" spans="1:27" x14ac:dyDescent="0.25">
      <c r="A16216"/>
      <c r="AA16216"/>
    </row>
    <row r="16217" spans="1:27" x14ac:dyDescent="0.25">
      <c r="A16217"/>
      <c r="AA16217"/>
    </row>
    <row r="16218" spans="1:27" x14ac:dyDescent="0.25">
      <c r="A16218"/>
      <c r="AA16218"/>
    </row>
    <row r="16219" spans="1:27" x14ac:dyDescent="0.25">
      <c r="A16219"/>
      <c r="AA16219"/>
    </row>
    <row r="16220" spans="1:27" x14ac:dyDescent="0.25">
      <c r="A16220"/>
      <c r="AA16220"/>
    </row>
    <row r="16221" spans="1:27" x14ac:dyDescent="0.25">
      <c r="A16221"/>
      <c r="AA16221"/>
    </row>
    <row r="16222" spans="1:27" x14ac:dyDescent="0.25">
      <c r="A16222"/>
      <c r="AA16222"/>
    </row>
    <row r="16223" spans="1:27" x14ac:dyDescent="0.25">
      <c r="A16223"/>
      <c r="AA16223"/>
    </row>
    <row r="16224" spans="1:27" x14ac:dyDescent="0.25">
      <c r="A16224"/>
      <c r="AA16224"/>
    </row>
    <row r="16225" spans="1:27" x14ac:dyDescent="0.25">
      <c r="A16225"/>
      <c r="AA16225"/>
    </row>
    <row r="16226" spans="1:27" x14ac:dyDescent="0.25">
      <c r="A16226"/>
      <c r="AA16226"/>
    </row>
    <row r="16227" spans="1:27" x14ac:dyDescent="0.25">
      <c r="A16227"/>
      <c r="AA16227"/>
    </row>
    <row r="16228" spans="1:27" x14ac:dyDescent="0.25">
      <c r="A16228"/>
      <c r="AA16228"/>
    </row>
    <row r="16229" spans="1:27" x14ac:dyDescent="0.25">
      <c r="A16229"/>
      <c r="AA16229"/>
    </row>
    <row r="16230" spans="1:27" x14ac:dyDescent="0.25">
      <c r="A16230"/>
      <c r="AA16230"/>
    </row>
    <row r="16231" spans="1:27" x14ac:dyDescent="0.25">
      <c r="A16231"/>
      <c r="AA16231"/>
    </row>
    <row r="16232" spans="1:27" x14ac:dyDescent="0.25">
      <c r="A16232"/>
      <c r="AA16232"/>
    </row>
    <row r="16233" spans="1:27" x14ac:dyDescent="0.25">
      <c r="A16233"/>
      <c r="AA16233"/>
    </row>
    <row r="16234" spans="1:27" x14ac:dyDescent="0.25">
      <c r="A16234"/>
      <c r="AA16234"/>
    </row>
    <row r="16235" spans="1:27" x14ac:dyDescent="0.25">
      <c r="A16235"/>
      <c r="AA16235"/>
    </row>
    <row r="16236" spans="1:27" x14ac:dyDescent="0.25">
      <c r="A16236"/>
      <c r="AA16236"/>
    </row>
    <row r="16237" spans="1:27" x14ac:dyDescent="0.25">
      <c r="A16237"/>
      <c r="AA16237"/>
    </row>
    <row r="16238" spans="1:27" x14ac:dyDescent="0.25">
      <c r="A16238"/>
      <c r="AA16238"/>
    </row>
    <row r="16239" spans="1:27" x14ac:dyDescent="0.25">
      <c r="A16239"/>
      <c r="AA16239"/>
    </row>
    <row r="16240" spans="1:27" x14ac:dyDescent="0.25">
      <c r="A16240"/>
      <c r="AA16240"/>
    </row>
    <row r="16241" spans="1:27" x14ac:dyDescent="0.25">
      <c r="A16241"/>
      <c r="AA16241"/>
    </row>
    <row r="16242" spans="1:27" x14ac:dyDescent="0.25">
      <c r="A16242"/>
      <c r="AA16242"/>
    </row>
    <row r="16243" spans="1:27" x14ac:dyDescent="0.25">
      <c r="A16243"/>
      <c r="AA16243"/>
    </row>
    <row r="16244" spans="1:27" x14ac:dyDescent="0.25">
      <c r="A16244"/>
      <c r="AA16244"/>
    </row>
    <row r="16245" spans="1:27" x14ac:dyDescent="0.25">
      <c r="A16245"/>
      <c r="AA16245"/>
    </row>
    <row r="16246" spans="1:27" x14ac:dyDescent="0.25">
      <c r="A16246"/>
      <c r="AA16246"/>
    </row>
    <row r="16247" spans="1:27" x14ac:dyDescent="0.25">
      <c r="A16247"/>
      <c r="AA16247"/>
    </row>
    <row r="16248" spans="1:27" x14ac:dyDescent="0.25">
      <c r="A16248"/>
      <c r="AA16248"/>
    </row>
    <row r="16249" spans="1:27" x14ac:dyDescent="0.25">
      <c r="A16249"/>
      <c r="AA16249"/>
    </row>
    <row r="16250" spans="1:27" x14ac:dyDescent="0.25">
      <c r="A16250"/>
      <c r="AA16250"/>
    </row>
    <row r="16251" spans="1:27" x14ac:dyDescent="0.25">
      <c r="A16251"/>
      <c r="AA16251"/>
    </row>
    <row r="16252" spans="1:27" x14ac:dyDescent="0.25">
      <c r="A16252"/>
      <c r="AA16252"/>
    </row>
    <row r="16253" spans="1:27" x14ac:dyDescent="0.25">
      <c r="A16253"/>
      <c r="AA16253"/>
    </row>
    <row r="16254" spans="1:27" x14ac:dyDescent="0.25">
      <c r="A16254"/>
      <c r="AA16254"/>
    </row>
    <row r="16255" spans="1:27" x14ac:dyDescent="0.25">
      <c r="A16255"/>
      <c r="AA16255"/>
    </row>
    <row r="16256" spans="1:27" x14ac:dyDescent="0.25">
      <c r="A16256"/>
      <c r="AA16256"/>
    </row>
    <row r="16257" spans="1:27" x14ac:dyDescent="0.25">
      <c r="A16257"/>
      <c r="AA16257"/>
    </row>
    <row r="16258" spans="1:27" x14ac:dyDescent="0.25">
      <c r="A16258"/>
      <c r="AA16258"/>
    </row>
    <row r="16259" spans="1:27" x14ac:dyDescent="0.25">
      <c r="A16259"/>
      <c r="AA16259"/>
    </row>
    <row r="16260" spans="1:27" x14ac:dyDescent="0.25">
      <c r="A16260"/>
      <c r="AA16260"/>
    </row>
    <row r="16261" spans="1:27" x14ac:dyDescent="0.25">
      <c r="A16261"/>
      <c r="AA16261"/>
    </row>
    <row r="16262" spans="1:27" x14ac:dyDescent="0.25">
      <c r="A16262"/>
      <c r="AA16262"/>
    </row>
    <row r="16263" spans="1:27" x14ac:dyDescent="0.25">
      <c r="A16263"/>
      <c r="AA16263"/>
    </row>
    <row r="16264" spans="1:27" x14ac:dyDescent="0.25">
      <c r="A16264"/>
      <c r="AA16264"/>
    </row>
    <row r="16265" spans="1:27" x14ac:dyDescent="0.25">
      <c r="A16265"/>
      <c r="AA16265"/>
    </row>
    <row r="16266" spans="1:27" x14ac:dyDescent="0.25">
      <c r="A16266"/>
      <c r="AA16266"/>
    </row>
    <row r="16267" spans="1:27" x14ac:dyDescent="0.25">
      <c r="A16267"/>
      <c r="AA16267"/>
    </row>
    <row r="16268" spans="1:27" x14ac:dyDescent="0.25">
      <c r="A16268"/>
      <c r="AA16268"/>
    </row>
    <row r="16269" spans="1:27" x14ac:dyDescent="0.25">
      <c r="A16269"/>
      <c r="AA16269"/>
    </row>
    <row r="16270" spans="1:27" x14ac:dyDescent="0.25">
      <c r="A16270"/>
      <c r="AA16270"/>
    </row>
    <row r="16271" spans="1:27" x14ac:dyDescent="0.25">
      <c r="A16271"/>
      <c r="AA16271"/>
    </row>
    <row r="16272" spans="1:27" x14ac:dyDescent="0.25">
      <c r="A16272"/>
      <c r="AA16272"/>
    </row>
    <row r="16273" spans="1:27" x14ac:dyDescent="0.25">
      <c r="A16273"/>
      <c r="AA16273"/>
    </row>
    <row r="16274" spans="1:27" x14ac:dyDescent="0.25">
      <c r="A16274"/>
      <c r="AA16274"/>
    </row>
    <row r="16275" spans="1:27" x14ac:dyDescent="0.25">
      <c r="A16275"/>
      <c r="AA16275"/>
    </row>
    <row r="16276" spans="1:27" x14ac:dyDescent="0.25">
      <c r="A16276"/>
      <c r="AA16276"/>
    </row>
    <row r="16277" spans="1:27" x14ac:dyDescent="0.25">
      <c r="A16277"/>
      <c r="AA16277"/>
    </row>
    <row r="16278" spans="1:27" x14ac:dyDescent="0.25">
      <c r="A16278"/>
      <c r="AA16278"/>
    </row>
    <row r="16279" spans="1:27" x14ac:dyDescent="0.25">
      <c r="A16279"/>
      <c r="AA16279"/>
    </row>
    <row r="16280" spans="1:27" x14ac:dyDescent="0.25">
      <c r="A16280"/>
      <c r="AA16280"/>
    </row>
    <row r="16281" spans="1:27" x14ac:dyDescent="0.25">
      <c r="A16281"/>
      <c r="AA16281"/>
    </row>
    <row r="16282" spans="1:27" x14ac:dyDescent="0.25">
      <c r="A16282"/>
      <c r="AA16282"/>
    </row>
    <row r="16283" spans="1:27" x14ac:dyDescent="0.25">
      <c r="A16283"/>
      <c r="AA16283"/>
    </row>
    <row r="16284" spans="1:27" x14ac:dyDescent="0.25">
      <c r="A16284"/>
      <c r="AA16284"/>
    </row>
    <row r="16285" spans="1:27" x14ac:dyDescent="0.25">
      <c r="A16285"/>
      <c r="AA16285"/>
    </row>
    <row r="16286" spans="1:27" x14ac:dyDescent="0.25">
      <c r="A16286"/>
      <c r="AA16286"/>
    </row>
    <row r="16287" spans="1:27" x14ac:dyDescent="0.25">
      <c r="A16287"/>
      <c r="AA16287"/>
    </row>
    <row r="16288" spans="1:27" x14ac:dyDescent="0.25">
      <c r="A16288"/>
      <c r="AA16288"/>
    </row>
    <row r="16289" spans="1:27" x14ac:dyDescent="0.25">
      <c r="A16289"/>
      <c r="AA16289"/>
    </row>
    <row r="16290" spans="1:27" x14ac:dyDescent="0.25">
      <c r="A16290"/>
      <c r="AA16290"/>
    </row>
    <row r="16291" spans="1:27" x14ac:dyDescent="0.25">
      <c r="A16291"/>
      <c r="AA16291"/>
    </row>
    <row r="16292" spans="1:27" x14ac:dyDescent="0.25">
      <c r="A16292"/>
      <c r="AA16292"/>
    </row>
    <row r="16293" spans="1:27" x14ac:dyDescent="0.25">
      <c r="A16293"/>
      <c r="AA16293"/>
    </row>
    <row r="16294" spans="1:27" x14ac:dyDescent="0.25">
      <c r="A16294"/>
      <c r="AA16294"/>
    </row>
    <row r="16295" spans="1:27" x14ac:dyDescent="0.25">
      <c r="A16295"/>
      <c r="AA16295"/>
    </row>
    <row r="16296" spans="1:27" x14ac:dyDescent="0.25">
      <c r="A16296"/>
      <c r="AA16296"/>
    </row>
    <row r="16297" spans="1:27" x14ac:dyDescent="0.25">
      <c r="A16297"/>
      <c r="AA16297"/>
    </row>
    <row r="16298" spans="1:27" x14ac:dyDescent="0.25">
      <c r="A16298"/>
      <c r="AA16298"/>
    </row>
    <row r="16299" spans="1:27" x14ac:dyDescent="0.25">
      <c r="A16299"/>
      <c r="AA16299"/>
    </row>
    <row r="16300" spans="1:27" x14ac:dyDescent="0.25">
      <c r="A16300"/>
      <c r="AA16300"/>
    </row>
    <row r="16301" spans="1:27" x14ac:dyDescent="0.25">
      <c r="A16301"/>
      <c r="AA16301"/>
    </row>
    <row r="16302" spans="1:27" x14ac:dyDescent="0.25">
      <c r="A16302"/>
      <c r="AA16302"/>
    </row>
    <row r="16303" spans="1:27" x14ac:dyDescent="0.25">
      <c r="A16303"/>
      <c r="AA16303"/>
    </row>
    <row r="16304" spans="1:27" x14ac:dyDescent="0.25">
      <c r="A16304"/>
      <c r="AA16304"/>
    </row>
    <row r="16305" spans="1:27" x14ac:dyDescent="0.25">
      <c r="A16305"/>
      <c r="AA16305"/>
    </row>
    <row r="16306" spans="1:27" x14ac:dyDescent="0.25">
      <c r="A16306"/>
      <c r="AA16306"/>
    </row>
    <row r="16307" spans="1:27" x14ac:dyDescent="0.25">
      <c r="A16307"/>
      <c r="AA16307"/>
    </row>
    <row r="16308" spans="1:27" x14ac:dyDescent="0.25">
      <c r="A16308"/>
      <c r="AA16308"/>
    </row>
    <row r="16309" spans="1:27" x14ac:dyDescent="0.25">
      <c r="A16309"/>
      <c r="AA16309"/>
    </row>
    <row r="16310" spans="1:27" x14ac:dyDescent="0.25">
      <c r="A16310"/>
      <c r="AA16310"/>
    </row>
    <row r="16311" spans="1:27" x14ac:dyDescent="0.25">
      <c r="A16311"/>
      <c r="AA16311"/>
    </row>
    <row r="16312" spans="1:27" x14ac:dyDescent="0.25">
      <c r="A16312"/>
      <c r="AA16312"/>
    </row>
    <row r="16313" spans="1:27" x14ac:dyDescent="0.25">
      <c r="A16313"/>
      <c r="AA16313"/>
    </row>
    <row r="16314" spans="1:27" x14ac:dyDescent="0.25">
      <c r="A16314"/>
      <c r="AA16314"/>
    </row>
    <row r="16315" spans="1:27" x14ac:dyDescent="0.25">
      <c r="A16315"/>
      <c r="AA16315"/>
    </row>
    <row r="16316" spans="1:27" x14ac:dyDescent="0.25">
      <c r="A16316"/>
      <c r="AA16316"/>
    </row>
    <row r="16317" spans="1:27" x14ac:dyDescent="0.25">
      <c r="A16317"/>
      <c r="AA16317"/>
    </row>
    <row r="16318" spans="1:27" x14ac:dyDescent="0.25">
      <c r="A16318"/>
      <c r="AA16318"/>
    </row>
    <row r="16319" spans="1:27" x14ac:dyDescent="0.25">
      <c r="A16319"/>
      <c r="AA16319"/>
    </row>
    <row r="16320" spans="1:27" x14ac:dyDescent="0.25">
      <c r="A16320"/>
      <c r="AA16320"/>
    </row>
    <row r="16321" spans="1:27" x14ac:dyDescent="0.25">
      <c r="A16321"/>
      <c r="AA16321"/>
    </row>
    <row r="16322" spans="1:27" x14ac:dyDescent="0.25">
      <c r="A16322"/>
      <c r="AA16322"/>
    </row>
    <row r="16323" spans="1:27" x14ac:dyDescent="0.25">
      <c r="A16323"/>
      <c r="AA16323"/>
    </row>
    <row r="16324" spans="1:27" x14ac:dyDescent="0.25">
      <c r="A16324"/>
      <c r="AA16324"/>
    </row>
    <row r="16325" spans="1:27" x14ac:dyDescent="0.25">
      <c r="A16325"/>
      <c r="AA16325"/>
    </row>
    <row r="16326" spans="1:27" x14ac:dyDescent="0.25">
      <c r="A16326"/>
      <c r="AA16326"/>
    </row>
    <row r="16327" spans="1:27" x14ac:dyDescent="0.25">
      <c r="A16327"/>
      <c r="AA16327"/>
    </row>
    <row r="16328" spans="1:27" x14ac:dyDescent="0.25">
      <c r="A16328"/>
      <c r="AA16328"/>
    </row>
    <row r="16329" spans="1:27" x14ac:dyDescent="0.25">
      <c r="A16329"/>
      <c r="AA16329"/>
    </row>
    <row r="16330" spans="1:27" x14ac:dyDescent="0.25">
      <c r="A16330"/>
      <c r="AA16330"/>
    </row>
    <row r="16331" spans="1:27" x14ac:dyDescent="0.25">
      <c r="A16331"/>
      <c r="AA16331"/>
    </row>
    <row r="16332" spans="1:27" x14ac:dyDescent="0.25">
      <c r="A16332"/>
      <c r="AA16332"/>
    </row>
    <row r="16333" spans="1:27" x14ac:dyDescent="0.25">
      <c r="A16333"/>
      <c r="AA16333"/>
    </row>
    <row r="16334" spans="1:27" x14ac:dyDescent="0.25">
      <c r="A16334"/>
      <c r="AA16334"/>
    </row>
    <row r="16335" spans="1:27" x14ac:dyDescent="0.25">
      <c r="A16335"/>
      <c r="AA16335"/>
    </row>
    <row r="16336" spans="1:27" x14ac:dyDescent="0.25">
      <c r="A16336"/>
      <c r="AA16336"/>
    </row>
    <row r="16337" spans="1:27" x14ac:dyDescent="0.25">
      <c r="A16337"/>
      <c r="AA16337"/>
    </row>
    <row r="16338" spans="1:27" x14ac:dyDescent="0.25">
      <c r="A16338"/>
      <c r="AA16338"/>
    </row>
    <row r="16339" spans="1:27" x14ac:dyDescent="0.25">
      <c r="A16339"/>
      <c r="AA16339"/>
    </row>
    <row r="16340" spans="1:27" x14ac:dyDescent="0.25">
      <c r="A16340"/>
      <c r="AA16340"/>
    </row>
    <row r="16341" spans="1:27" x14ac:dyDescent="0.25">
      <c r="A16341"/>
      <c r="AA16341"/>
    </row>
    <row r="16342" spans="1:27" x14ac:dyDescent="0.25">
      <c r="A16342"/>
      <c r="AA16342"/>
    </row>
    <row r="16343" spans="1:27" x14ac:dyDescent="0.25">
      <c r="A16343"/>
      <c r="AA16343"/>
    </row>
    <row r="16344" spans="1:27" x14ac:dyDescent="0.25">
      <c r="A16344"/>
      <c r="AA16344"/>
    </row>
    <row r="16345" spans="1:27" x14ac:dyDescent="0.25">
      <c r="A16345"/>
      <c r="AA16345"/>
    </row>
    <row r="16346" spans="1:27" x14ac:dyDescent="0.25">
      <c r="A16346"/>
      <c r="AA16346"/>
    </row>
    <row r="16347" spans="1:27" x14ac:dyDescent="0.25">
      <c r="A16347"/>
      <c r="AA16347"/>
    </row>
    <row r="16348" spans="1:27" x14ac:dyDescent="0.25">
      <c r="A16348"/>
      <c r="AA16348"/>
    </row>
    <row r="16349" spans="1:27" x14ac:dyDescent="0.25">
      <c r="A16349"/>
      <c r="AA16349"/>
    </row>
    <row r="16350" spans="1:27" x14ac:dyDescent="0.25">
      <c r="A16350"/>
      <c r="AA16350"/>
    </row>
    <row r="16351" spans="1:27" x14ac:dyDescent="0.25">
      <c r="A16351"/>
      <c r="AA16351"/>
    </row>
    <row r="16352" spans="1:27" x14ac:dyDescent="0.25">
      <c r="A16352"/>
      <c r="AA16352"/>
    </row>
    <row r="16353" spans="1:27" x14ac:dyDescent="0.25">
      <c r="A16353"/>
      <c r="AA16353"/>
    </row>
    <row r="16354" spans="1:27" x14ac:dyDescent="0.25">
      <c r="A16354"/>
      <c r="AA16354"/>
    </row>
    <row r="16355" spans="1:27" x14ac:dyDescent="0.25">
      <c r="A16355"/>
      <c r="AA16355"/>
    </row>
    <row r="16356" spans="1:27" x14ac:dyDescent="0.25">
      <c r="A16356"/>
      <c r="AA16356"/>
    </row>
    <row r="16357" spans="1:27" x14ac:dyDescent="0.25">
      <c r="A16357"/>
      <c r="AA16357"/>
    </row>
    <row r="16358" spans="1:27" x14ac:dyDescent="0.25">
      <c r="A16358"/>
      <c r="AA16358"/>
    </row>
    <row r="16359" spans="1:27" x14ac:dyDescent="0.25">
      <c r="A16359"/>
      <c r="AA16359"/>
    </row>
    <row r="16360" spans="1:27" x14ac:dyDescent="0.25">
      <c r="A16360"/>
      <c r="AA16360"/>
    </row>
    <row r="16361" spans="1:27" x14ac:dyDescent="0.25">
      <c r="A16361"/>
      <c r="AA16361"/>
    </row>
    <row r="16362" spans="1:27" x14ac:dyDescent="0.25">
      <c r="A16362"/>
      <c r="AA16362"/>
    </row>
    <row r="16363" spans="1:27" x14ac:dyDescent="0.25">
      <c r="A16363"/>
      <c r="AA16363"/>
    </row>
    <row r="16364" spans="1:27" x14ac:dyDescent="0.25">
      <c r="A16364"/>
      <c r="AA16364"/>
    </row>
    <row r="16365" spans="1:27" x14ac:dyDescent="0.25">
      <c r="A16365"/>
      <c r="AA16365"/>
    </row>
    <row r="16366" spans="1:27" x14ac:dyDescent="0.25">
      <c r="A16366"/>
      <c r="AA16366"/>
    </row>
    <row r="16367" spans="1:27" x14ac:dyDescent="0.25">
      <c r="A16367"/>
      <c r="AA16367"/>
    </row>
    <row r="16368" spans="1:27" x14ac:dyDescent="0.25">
      <c r="A16368"/>
      <c r="AA16368"/>
    </row>
    <row r="16369" spans="1:27" x14ac:dyDescent="0.25">
      <c r="A16369"/>
      <c r="AA16369"/>
    </row>
    <row r="16370" spans="1:27" x14ac:dyDescent="0.25">
      <c r="A16370"/>
      <c r="AA16370"/>
    </row>
    <row r="16371" spans="1:27" x14ac:dyDescent="0.25">
      <c r="A16371"/>
      <c r="AA16371"/>
    </row>
    <row r="16372" spans="1:27" x14ac:dyDescent="0.25">
      <c r="A16372"/>
      <c r="AA16372"/>
    </row>
    <row r="16373" spans="1:27" x14ac:dyDescent="0.25">
      <c r="A16373"/>
      <c r="AA16373"/>
    </row>
    <row r="16374" spans="1:27" x14ac:dyDescent="0.25">
      <c r="A16374"/>
      <c r="AA16374"/>
    </row>
    <row r="16375" spans="1:27" x14ac:dyDescent="0.25">
      <c r="A16375"/>
      <c r="AA16375"/>
    </row>
    <row r="16376" spans="1:27" x14ac:dyDescent="0.25">
      <c r="A16376"/>
      <c r="AA16376"/>
    </row>
    <row r="16377" spans="1:27" x14ac:dyDescent="0.25">
      <c r="A16377"/>
      <c r="AA16377"/>
    </row>
    <row r="16378" spans="1:27" x14ac:dyDescent="0.25">
      <c r="A16378"/>
      <c r="AA16378"/>
    </row>
    <row r="16379" spans="1:27" x14ac:dyDescent="0.25">
      <c r="A16379"/>
      <c r="AA16379"/>
    </row>
    <row r="16380" spans="1:27" x14ac:dyDescent="0.25">
      <c r="A16380"/>
      <c r="AA16380"/>
    </row>
    <row r="16381" spans="1:27" x14ac:dyDescent="0.25">
      <c r="A16381"/>
      <c r="AA16381"/>
    </row>
    <row r="16382" spans="1:27" x14ac:dyDescent="0.25">
      <c r="A16382"/>
      <c r="AA16382"/>
    </row>
    <row r="16383" spans="1:27" x14ac:dyDescent="0.25">
      <c r="A16383"/>
      <c r="AA16383"/>
    </row>
    <row r="16384" spans="1:27" x14ac:dyDescent="0.25">
      <c r="A16384"/>
      <c r="AA16384"/>
    </row>
    <row r="16385" spans="1:27" x14ac:dyDescent="0.25">
      <c r="A16385"/>
      <c r="AA16385"/>
    </row>
    <row r="16386" spans="1:27" x14ac:dyDescent="0.25">
      <c r="A16386"/>
      <c r="AA16386"/>
    </row>
    <row r="16387" spans="1:27" x14ac:dyDescent="0.25">
      <c r="A16387"/>
      <c r="AA16387"/>
    </row>
    <row r="16388" spans="1:27" x14ac:dyDescent="0.25">
      <c r="A16388"/>
      <c r="AA16388"/>
    </row>
    <row r="16389" spans="1:27" x14ac:dyDescent="0.25">
      <c r="A16389"/>
      <c r="AA16389"/>
    </row>
    <row r="16390" spans="1:27" x14ac:dyDescent="0.25">
      <c r="A16390"/>
      <c r="AA16390"/>
    </row>
    <row r="16391" spans="1:27" x14ac:dyDescent="0.25">
      <c r="A16391"/>
      <c r="AA16391"/>
    </row>
    <row r="16392" spans="1:27" x14ac:dyDescent="0.25">
      <c r="A16392"/>
      <c r="AA16392"/>
    </row>
    <row r="16393" spans="1:27" x14ac:dyDescent="0.25">
      <c r="A16393"/>
      <c r="AA16393"/>
    </row>
    <row r="16394" spans="1:27" x14ac:dyDescent="0.25">
      <c r="A16394"/>
      <c r="AA16394"/>
    </row>
    <row r="16395" spans="1:27" x14ac:dyDescent="0.25">
      <c r="A16395"/>
      <c r="AA16395"/>
    </row>
    <row r="16396" spans="1:27" x14ac:dyDescent="0.25">
      <c r="A16396"/>
      <c r="AA16396"/>
    </row>
    <row r="16397" spans="1:27" x14ac:dyDescent="0.25">
      <c r="A16397"/>
      <c r="AA16397"/>
    </row>
    <row r="16398" spans="1:27" x14ac:dyDescent="0.25">
      <c r="A16398"/>
      <c r="AA16398"/>
    </row>
    <row r="16399" spans="1:27" x14ac:dyDescent="0.25">
      <c r="A16399"/>
      <c r="AA16399"/>
    </row>
    <row r="16400" spans="1:27" x14ac:dyDescent="0.25">
      <c r="A16400"/>
      <c r="AA16400"/>
    </row>
    <row r="16401" spans="1:27" x14ac:dyDescent="0.25">
      <c r="A16401"/>
      <c r="AA16401"/>
    </row>
    <row r="16402" spans="1:27" x14ac:dyDescent="0.25">
      <c r="A16402"/>
      <c r="AA16402"/>
    </row>
    <row r="16403" spans="1:27" x14ac:dyDescent="0.25">
      <c r="A16403"/>
      <c r="AA16403"/>
    </row>
    <row r="16404" spans="1:27" x14ac:dyDescent="0.25">
      <c r="A16404"/>
      <c r="AA16404"/>
    </row>
    <row r="16405" spans="1:27" x14ac:dyDescent="0.25">
      <c r="A16405"/>
      <c r="AA16405"/>
    </row>
    <row r="16406" spans="1:27" x14ac:dyDescent="0.25">
      <c r="A16406"/>
      <c r="AA16406"/>
    </row>
    <row r="16407" spans="1:27" x14ac:dyDescent="0.25">
      <c r="A16407"/>
      <c r="AA16407"/>
    </row>
    <row r="16408" spans="1:27" x14ac:dyDescent="0.25">
      <c r="A16408"/>
      <c r="AA16408"/>
    </row>
    <row r="16409" spans="1:27" x14ac:dyDescent="0.25">
      <c r="A16409"/>
      <c r="AA16409"/>
    </row>
    <row r="16410" spans="1:27" x14ac:dyDescent="0.25">
      <c r="A16410"/>
      <c r="AA16410"/>
    </row>
    <row r="16411" spans="1:27" x14ac:dyDescent="0.25">
      <c r="A16411"/>
      <c r="AA16411"/>
    </row>
    <row r="16412" spans="1:27" x14ac:dyDescent="0.25">
      <c r="A16412"/>
      <c r="AA16412"/>
    </row>
    <row r="16413" spans="1:27" x14ac:dyDescent="0.25">
      <c r="A16413"/>
      <c r="AA16413"/>
    </row>
    <row r="16414" spans="1:27" x14ac:dyDescent="0.25">
      <c r="A16414"/>
      <c r="AA16414"/>
    </row>
    <row r="16415" spans="1:27" x14ac:dyDescent="0.25">
      <c r="A16415"/>
      <c r="AA16415"/>
    </row>
    <row r="16416" spans="1:27" x14ac:dyDescent="0.25">
      <c r="A16416"/>
      <c r="AA16416"/>
    </row>
    <row r="16417" spans="1:27" x14ac:dyDescent="0.25">
      <c r="A16417"/>
      <c r="AA16417"/>
    </row>
    <row r="16418" spans="1:27" x14ac:dyDescent="0.25">
      <c r="A16418"/>
      <c r="AA16418"/>
    </row>
    <row r="16419" spans="1:27" x14ac:dyDescent="0.25">
      <c r="A16419"/>
      <c r="AA16419"/>
    </row>
    <row r="16420" spans="1:27" x14ac:dyDescent="0.25">
      <c r="A16420"/>
      <c r="AA16420"/>
    </row>
    <row r="16421" spans="1:27" x14ac:dyDescent="0.25">
      <c r="A16421"/>
      <c r="AA16421"/>
    </row>
    <row r="16422" spans="1:27" x14ac:dyDescent="0.25">
      <c r="A16422"/>
      <c r="AA16422"/>
    </row>
    <row r="16423" spans="1:27" x14ac:dyDescent="0.25">
      <c r="A16423"/>
      <c r="AA16423"/>
    </row>
    <row r="16424" spans="1:27" x14ac:dyDescent="0.25">
      <c r="A16424"/>
      <c r="AA16424"/>
    </row>
    <row r="16425" spans="1:27" x14ac:dyDescent="0.25">
      <c r="A16425"/>
      <c r="AA16425"/>
    </row>
    <row r="16426" spans="1:27" x14ac:dyDescent="0.25">
      <c r="A16426"/>
      <c r="AA16426"/>
    </row>
    <row r="16427" spans="1:27" x14ac:dyDescent="0.25">
      <c r="A16427"/>
      <c r="AA16427"/>
    </row>
    <row r="16428" spans="1:27" x14ac:dyDescent="0.25">
      <c r="A16428"/>
      <c r="AA16428"/>
    </row>
    <row r="16429" spans="1:27" x14ac:dyDescent="0.25">
      <c r="A16429"/>
      <c r="AA16429"/>
    </row>
    <row r="16430" spans="1:27" x14ac:dyDescent="0.25">
      <c r="A16430"/>
      <c r="AA16430"/>
    </row>
    <row r="16431" spans="1:27" x14ac:dyDescent="0.25">
      <c r="A16431"/>
      <c r="AA16431"/>
    </row>
    <row r="16432" spans="1:27" x14ac:dyDescent="0.25">
      <c r="A16432"/>
      <c r="AA16432"/>
    </row>
    <row r="16433" spans="1:27" x14ac:dyDescent="0.25">
      <c r="A16433"/>
      <c r="AA16433"/>
    </row>
    <row r="16434" spans="1:27" x14ac:dyDescent="0.25">
      <c r="A16434"/>
      <c r="AA16434"/>
    </row>
    <row r="16435" spans="1:27" x14ac:dyDescent="0.25">
      <c r="A16435"/>
      <c r="AA16435"/>
    </row>
    <row r="16436" spans="1:27" x14ac:dyDescent="0.25">
      <c r="A16436"/>
      <c r="AA16436"/>
    </row>
    <row r="16437" spans="1:27" x14ac:dyDescent="0.25">
      <c r="A16437"/>
      <c r="AA16437"/>
    </row>
    <row r="16438" spans="1:27" x14ac:dyDescent="0.25">
      <c r="A16438"/>
      <c r="AA16438"/>
    </row>
    <row r="16439" spans="1:27" x14ac:dyDescent="0.25">
      <c r="A16439"/>
      <c r="AA16439"/>
    </row>
    <row r="16440" spans="1:27" x14ac:dyDescent="0.25">
      <c r="A16440"/>
      <c r="AA16440"/>
    </row>
    <row r="16441" spans="1:27" x14ac:dyDescent="0.25">
      <c r="A16441"/>
      <c r="AA16441"/>
    </row>
    <row r="16442" spans="1:27" x14ac:dyDescent="0.25">
      <c r="A16442"/>
      <c r="AA16442"/>
    </row>
    <row r="16443" spans="1:27" x14ac:dyDescent="0.25">
      <c r="A16443"/>
      <c r="AA16443"/>
    </row>
    <row r="16444" spans="1:27" x14ac:dyDescent="0.25">
      <c r="A16444"/>
      <c r="AA16444"/>
    </row>
    <row r="16445" spans="1:27" x14ac:dyDescent="0.25">
      <c r="A16445"/>
      <c r="AA16445"/>
    </row>
    <row r="16446" spans="1:27" x14ac:dyDescent="0.25">
      <c r="A16446"/>
      <c r="AA16446"/>
    </row>
    <row r="16447" spans="1:27" x14ac:dyDescent="0.25">
      <c r="A16447"/>
      <c r="AA16447"/>
    </row>
    <row r="16448" spans="1:27" x14ac:dyDescent="0.25">
      <c r="A16448"/>
      <c r="AA16448"/>
    </row>
    <row r="16449" spans="1:27" x14ac:dyDescent="0.25">
      <c r="A16449"/>
      <c r="AA16449"/>
    </row>
    <row r="16450" spans="1:27" x14ac:dyDescent="0.25">
      <c r="A16450"/>
      <c r="AA16450"/>
    </row>
    <row r="16451" spans="1:27" x14ac:dyDescent="0.25">
      <c r="A16451"/>
      <c r="AA16451"/>
    </row>
    <row r="16452" spans="1:27" x14ac:dyDescent="0.25">
      <c r="A16452"/>
      <c r="AA16452"/>
    </row>
    <row r="16453" spans="1:27" x14ac:dyDescent="0.25">
      <c r="A16453"/>
      <c r="AA16453"/>
    </row>
    <row r="16454" spans="1:27" x14ac:dyDescent="0.25">
      <c r="A16454"/>
      <c r="AA16454"/>
    </row>
    <row r="16455" spans="1:27" x14ac:dyDescent="0.25">
      <c r="A16455"/>
      <c r="AA16455"/>
    </row>
    <row r="16456" spans="1:27" x14ac:dyDescent="0.25">
      <c r="A16456"/>
      <c r="AA16456"/>
    </row>
    <row r="16457" spans="1:27" x14ac:dyDescent="0.25">
      <c r="A16457"/>
      <c r="AA16457"/>
    </row>
    <row r="16458" spans="1:27" x14ac:dyDescent="0.25">
      <c r="A16458"/>
      <c r="AA16458"/>
    </row>
    <row r="16459" spans="1:27" x14ac:dyDescent="0.25">
      <c r="A16459"/>
      <c r="AA16459"/>
    </row>
    <row r="16460" spans="1:27" x14ac:dyDescent="0.25">
      <c r="A16460"/>
      <c r="AA16460"/>
    </row>
    <row r="16461" spans="1:27" x14ac:dyDescent="0.25">
      <c r="A16461"/>
      <c r="AA16461"/>
    </row>
    <row r="16462" spans="1:27" x14ac:dyDescent="0.25">
      <c r="A16462"/>
      <c r="AA16462"/>
    </row>
    <row r="16463" spans="1:27" x14ac:dyDescent="0.25">
      <c r="A16463"/>
      <c r="AA16463"/>
    </row>
    <row r="16464" spans="1:27" x14ac:dyDescent="0.25">
      <c r="A16464"/>
      <c r="AA16464"/>
    </row>
    <row r="16465" spans="1:27" x14ac:dyDescent="0.25">
      <c r="A16465"/>
      <c r="AA16465"/>
    </row>
    <row r="16466" spans="1:27" x14ac:dyDescent="0.25">
      <c r="A16466"/>
      <c r="AA16466"/>
    </row>
    <row r="16467" spans="1:27" x14ac:dyDescent="0.25">
      <c r="A16467"/>
      <c r="AA16467"/>
    </row>
    <row r="16468" spans="1:27" x14ac:dyDescent="0.25">
      <c r="A16468"/>
      <c r="AA16468"/>
    </row>
    <row r="16469" spans="1:27" x14ac:dyDescent="0.25">
      <c r="A16469"/>
      <c r="AA16469"/>
    </row>
    <row r="16470" spans="1:27" x14ac:dyDescent="0.25">
      <c r="A16470"/>
      <c r="AA16470"/>
    </row>
    <row r="16471" spans="1:27" x14ac:dyDescent="0.25">
      <c r="A16471"/>
      <c r="AA16471"/>
    </row>
    <row r="16472" spans="1:27" x14ac:dyDescent="0.25">
      <c r="A16472"/>
      <c r="AA16472"/>
    </row>
    <row r="16473" spans="1:27" x14ac:dyDescent="0.25">
      <c r="A16473"/>
      <c r="AA16473"/>
    </row>
    <row r="16474" spans="1:27" x14ac:dyDescent="0.25">
      <c r="A16474"/>
      <c r="AA16474"/>
    </row>
    <row r="16475" spans="1:27" x14ac:dyDescent="0.25">
      <c r="A16475"/>
      <c r="AA16475"/>
    </row>
    <row r="16476" spans="1:27" x14ac:dyDescent="0.25">
      <c r="A16476"/>
      <c r="AA16476"/>
    </row>
    <row r="16477" spans="1:27" x14ac:dyDescent="0.25">
      <c r="A16477"/>
      <c r="AA16477"/>
    </row>
    <row r="16478" spans="1:27" x14ac:dyDescent="0.25">
      <c r="A16478"/>
      <c r="AA16478"/>
    </row>
    <row r="16479" spans="1:27" x14ac:dyDescent="0.25">
      <c r="A16479"/>
      <c r="AA16479"/>
    </row>
    <row r="16480" spans="1:27" x14ac:dyDescent="0.25">
      <c r="A16480"/>
      <c r="AA16480"/>
    </row>
    <row r="16481" spans="1:27" x14ac:dyDescent="0.25">
      <c r="A16481"/>
      <c r="AA16481"/>
    </row>
    <row r="16482" spans="1:27" x14ac:dyDescent="0.25">
      <c r="A16482"/>
      <c r="AA16482"/>
    </row>
    <row r="16483" spans="1:27" x14ac:dyDescent="0.25">
      <c r="A16483"/>
      <c r="AA16483"/>
    </row>
    <row r="16484" spans="1:27" x14ac:dyDescent="0.25">
      <c r="A16484"/>
      <c r="AA16484"/>
    </row>
    <row r="16485" spans="1:27" x14ac:dyDescent="0.25">
      <c r="A16485"/>
      <c r="AA16485"/>
    </row>
    <row r="16486" spans="1:27" x14ac:dyDescent="0.25">
      <c r="A16486"/>
      <c r="AA16486"/>
    </row>
    <row r="16487" spans="1:27" x14ac:dyDescent="0.25">
      <c r="A16487"/>
      <c r="AA16487"/>
    </row>
    <row r="16488" spans="1:27" x14ac:dyDescent="0.25">
      <c r="A16488"/>
      <c r="AA16488"/>
    </row>
    <row r="16489" spans="1:27" x14ac:dyDescent="0.25">
      <c r="A16489"/>
      <c r="AA16489"/>
    </row>
    <row r="16490" spans="1:27" x14ac:dyDescent="0.25">
      <c r="A16490"/>
      <c r="AA16490"/>
    </row>
    <row r="16491" spans="1:27" x14ac:dyDescent="0.25">
      <c r="A16491"/>
      <c r="AA16491"/>
    </row>
    <row r="16492" spans="1:27" x14ac:dyDescent="0.25">
      <c r="A16492"/>
      <c r="AA16492"/>
    </row>
    <row r="16493" spans="1:27" x14ac:dyDescent="0.25">
      <c r="A16493"/>
      <c r="AA16493"/>
    </row>
    <row r="16494" spans="1:27" x14ac:dyDescent="0.25">
      <c r="A16494"/>
      <c r="AA16494"/>
    </row>
    <row r="16495" spans="1:27" x14ac:dyDescent="0.25">
      <c r="A16495"/>
      <c r="AA16495"/>
    </row>
    <row r="16496" spans="1:27" x14ac:dyDescent="0.25">
      <c r="A16496"/>
      <c r="AA16496"/>
    </row>
    <row r="16497" spans="1:27" x14ac:dyDescent="0.25">
      <c r="A16497"/>
      <c r="AA16497"/>
    </row>
    <row r="16498" spans="1:27" x14ac:dyDescent="0.25">
      <c r="A16498"/>
      <c r="AA16498"/>
    </row>
    <row r="16499" spans="1:27" x14ac:dyDescent="0.25">
      <c r="A16499"/>
      <c r="AA16499"/>
    </row>
    <row r="16500" spans="1:27" x14ac:dyDescent="0.25">
      <c r="A16500"/>
      <c r="AA16500"/>
    </row>
    <row r="16501" spans="1:27" x14ac:dyDescent="0.25">
      <c r="A16501"/>
      <c r="AA16501"/>
    </row>
    <row r="16502" spans="1:27" x14ac:dyDescent="0.25">
      <c r="A16502"/>
      <c r="AA16502"/>
    </row>
    <row r="16503" spans="1:27" x14ac:dyDescent="0.25">
      <c r="A16503"/>
      <c r="AA16503"/>
    </row>
    <row r="16504" spans="1:27" x14ac:dyDescent="0.25">
      <c r="A16504"/>
      <c r="AA16504"/>
    </row>
    <row r="16505" spans="1:27" x14ac:dyDescent="0.25">
      <c r="A16505"/>
      <c r="AA16505"/>
    </row>
    <row r="16506" spans="1:27" x14ac:dyDescent="0.25">
      <c r="A16506"/>
      <c r="AA16506"/>
    </row>
    <row r="16507" spans="1:27" x14ac:dyDescent="0.25">
      <c r="A16507"/>
      <c r="AA16507"/>
    </row>
    <row r="16508" spans="1:27" x14ac:dyDescent="0.25">
      <c r="A16508"/>
      <c r="AA16508"/>
    </row>
    <row r="16509" spans="1:27" x14ac:dyDescent="0.25">
      <c r="A16509"/>
      <c r="AA16509"/>
    </row>
    <row r="16510" spans="1:27" x14ac:dyDescent="0.25">
      <c r="A16510"/>
      <c r="AA16510"/>
    </row>
    <row r="16511" spans="1:27" x14ac:dyDescent="0.25">
      <c r="A16511"/>
      <c r="AA16511"/>
    </row>
    <row r="16512" spans="1:27" x14ac:dyDescent="0.25">
      <c r="A16512"/>
      <c r="AA16512"/>
    </row>
    <row r="16513" spans="1:27" x14ac:dyDescent="0.25">
      <c r="A16513"/>
      <c r="AA16513"/>
    </row>
    <row r="16514" spans="1:27" x14ac:dyDescent="0.25">
      <c r="A16514"/>
      <c r="AA16514"/>
    </row>
    <row r="16515" spans="1:27" x14ac:dyDescent="0.25">
      <c r="A16515"/>
      <c r="AA16515"/>
    </row>
    <row r="16516" spans="1:27" x14ac:dyDescent="0.25">
      <c r="A16516"/>
      <c r="AA16516"/>
    </row>
    <row r="16517" spans="1:27" x14ac:dyDescent="0.25">
      <c r="A16517"/>
      <c r="AA16517"/>
    </row>
    <row r="16518" spans="1:27" x14ac:dyDescent="0.25">
      <c r="A16518"/>
      <c r="AA16518"/>
    </row>
    <row r="16519" spans="1:27" x14ac:dyDescent="0.25">
      <c r="A16519"/>
      <c r="AA16519"/>
    </row>
    <row r="16520" spans="1:27" x14ac:dyDescent="0.25">
      <c r="A16520"/>
      <c r="AA16520"/>
    </row>
    <row r="16521" spans="1:27" x14ac:dyDescent="0.25">
      <c r="A16521"/>
      <c r="AA16521"/>
    </row>
    <row r="16522" spans="1:27" x14ac:dyDescent="0.25">
      <c r="A16522"/>
      <c r="AA16522"/>
    </row>
    <row r="16523" spans="1:27" x14ac:dyDescent="0.25">
      <c r="A16523"/>
      <c r="AA16523"/>
    </row>
    <row r="16524" spans="1:27" x14ac:dyDescent="0.25">
      <c r="A16524"/>
      <c r="AA16524"/>
    </row>
    <row r="16525" spans="1:27" x14ac:dyDescent="0.25">
      <c r="A16525"/>
      <c r="AA16525"/>
    </row>
    <row r="16526" spans="1:27" x14ac:dyDescent="0.25">
      <c r="A16526"/>
      <c r="AA16526"/>
    </row>
    <row r="16527" spans="1:27" x14ac:dyDescent="0.25">
      <c r="A16527"/>
      <c r="AA16527"/>
    </row>
    <row r="16528" spans="1:27" x14ac:dyDescent="0.25">
      <c r="A16528"/>
      <c r="AA16528"/>
    </row>
    <row r="16529" spans="1:27" x14ac:dyDescent="0.25">
      <c r="A16529"/>
      <c r="AA16529"/>
    </row>
    <row r="16530" spans="1:27" x14ac:dyDescent="0.25">
      <c r="A16530"/>
      <c r="AA16530"/>
    </row>
    <row r="16531" spans="1:27" x14ac:dyDescent="0.25">
      <c r="A16531"/>
      <c r="AA16531"/>
    </row>
    <row r="16532" spans="1:27" x14ac:dyDescent="0.25">
      <c r="A16532"/>
      <c r="AA16532"/>
    </row>
    <row r="16533" spans="1:27" x14ac:dyDescent="0.25">
      <c r="A16533"/>
      <c r="AA16533"/>
    </row>
    <row r="16534" spans="1:27" x14ac:dyDescent="0.25">
      <c r="A16534"/>
      <c r="AA16534"/>
    </row>
    <row r="16535" spans="1:27" x14ac:dyDescent="0.25">
      <c r="A16535"/>
      <c r="AA16535"/>
    </row>
    <row r="16536" spans="1:27" x14ac:dyDescent="0.25">
      <c r="A16536"/>
      <c r="AA16536"/>
    </row>
    <row r="16537" spans="1:27" x14ac:dyDescent="0.25">
      <c r="A16537"/>
      <c r="AA16537"/>
    </row>
    <row r="16538" spans="1:27" x14ac:dyDescent="0.25">
      <c r="A16538"/>
      <c r="AA16538"/>
    </row>
    <row r="16539" spans="1:27" x14ac:dyDescent="0.25">
      <c r="A16539"/>
      <c r="AA16539"/>
    </row>
    <row r="16540" spans="1:27" x14ac:dyDescent="0.25">
      <c r="A16540"/>
      <c r="AA16540"/>
    </row>
    <row r="16541" spans="1:27" x14ac:dyDescent="0.25">
      <c r="A16541"/>
      <c r="AA16541"/>
    </row>
    <row r="16542" spans="1:27" x14ac:dyDescent="0.25">
      <c r="A16542"/>
      <c r="AA16542"/>
    </row>
    <row r="16543" spans="1:27" x14ac:dyDescent="0.25">
      <c r="A16543"/>
      <c r="AA16543"/>
    </row>
    <row r="16544" spans="1:27" x14ac:dyDescent="0.25">
      <c r="A16544"/>
      <c r="AA16544"/>
    </row>
    <row r="16545" spans="1:27" x14ac:dyDescent="0.25">
      <c r="A16545"/>
      <c r="AA16545"/>
    </row>
    <row r="16546" spans="1:27" x14ac:dyDescent="0.25">
      <c r="A16546"/>
      <c r="AA16546"/>
    </row>
    <row r="16547" spans="1:27" x14ac:dyDescent="0.25">
      <c r="A16547"/>
      <c r="AA16547"/>
    </row>
    <row r="16548" spans="1:27" x14ac:dyDescent="0.25">
      <c r="A16548"/>
      <c r="AA16548"/>
    </row>
    <row r="16549" spans="1:27" x14ac:dyDescent="0.25">
      <c r="A16549"/>
      <c r="AA16549"/>
    </row>
    <row r="16550" spans="1:27" x14ac:dyDescent="0.25">
      <c r="A16550"/>
      <c r="AA16550"/>
    </row>
    <row r="16551" spans="1:27" x14ac:dyDescent="0.25">
      <c r="A16551"/>
      <c r="AA16551"/>
    </row>
    <row r="16552" spans="1:27" x14ac:dyDescent="0.25">
      <c r="A16552"/>
      <c r="AA16552"/>
    </row>
    <row r="16553" spans="1:27" x14ac:dyDescent="0.25">
      <c r="A16553"/>
      <c r="AA16553"/>
    </row>
    <row r="16554" spans="1:27" x14ac:dyDescent="0.25">
      <c r="A16554"/>
      <c r="AA16554"/>
    </row>
    <row r="16555" spans="1:27" x14ac:dyDescent="0.25">
      <c r="A16555"/>
      <c r="AA16555"/>
    </row>
    <row r="16556" spans="1:27" x14ac:dyDescent="0.25">
      <c r="A16556"/>
      <c r="AA16556"/>
    </row>
    <row r="16557" spans="1:27" x14ac:dyDescent="0.25">
      <c r="A16557"/>
      <c r="AA16557"/>
    </row>
    <row r="16558" spans="1:27" x14ac:dyDescent="0.25">
      <c r="A16558"/>
      <c r="AA16558"/>
    </row>
    <row r="16559" spans="1:27" x14ac:dyDescent="0.25">
      <c r="A16559"/>
      <c r="AA16559"/>
    </row>
    <row r="16560" spans="1:27" x14ac:dyDescent="0.25">
      <c r="A16560"/>
      <c r="AA16560"/>
    </row>
    <row r="16561" spans="1:27" x14ac:dyDescent="0.25">
      <c r="A16561"/>
      <c r="AA16561"/>
    </row>
    <row r="16562" spans="1:27" x14ac:dyDescent="0.25">
      <c r="A16562"/>
      <c r="AA16562"/>
    </row>
    <row r="16563" spans="1:27" x14ac:dyDescent="0.25">
      <c r="A16563"/>
      <c r="AA16563"/>
    </row>
    <row r="16564" spans="1:27" x14ac:dyDescent="0.25">
      <c r="A16564"/>
      <c r="AA16564"/>
    </row>
    <row r="16565" spans="1:27" x14ac:dyDescent="0.25">
      <c r="A16565"/>
      <c r="AA16565"/>
    </row>
    <row r="16566" spans="1:27" x14ac:dyDescent="0.25">
      <c r="A16566"/>
      <c r="AA16566"/>
    </row>
    <row r="16567" spans="1:27" x14ac:dyDescent="0.25">
      <c r="A16567"/>
      <c r="AA16567"/>
    </row>
    <row r="16568" spans="1:27" x14ac:dyDescent="0.25">
      <c r="A16568"/>
      <c r="AA16568"/>
    </row>
    <row r="16569" spans="1:27" x14ac:dyDescent="0.25">
      <c r="A16569"/>
      <c r="AA16569"/>
    </row>
    <row r="16570" spans="1:27" x14ac:dyDescent="0.25">
      <c r="A16570"/>
      <c r="AA16570"/>
    </row>
    <row r="16571" spans="1:27" x14ac:dyDescent="0.25">
      <c r="A16571"/>
      <c r="AA16571"/>
    </row>
    <row r="16572" spans="1:27" x14ac:dyDescent="0.25">
      <c r="A16572"/>
      <c r="AA16572"/>
    </row>
    <row r="16573" spans="1:27" x14ac:dyDescent="0.25">
      <c r="A16573"/>
      <c r="AA16573"/>
    </row>
    <row r="16574" spans="1:27" x14ac:dyDescent="0.25">
      <c r="A16574"/>
      <c r="AA16574"/>
    </row>
    <row r="16575" spans="1:27" x14ac:dyDescent="0.25">
      <c r="A16575"/>
      <c r="AA16575"/>
    </row>
    <row r="16576" spans="1:27" x14ac:dyDescent="0.25">
      <c r="A16576"/>
      <c r="AA16576"/>
    </row>
    <row r="16577" spans="1:27" x14ac:dyDescent="0.25">
      <c r="A16577"/>
      <c r="AA16577"/>
    </row>
    <row r="16578" spans="1:27" x14ac:dyDescent="0.25">
      <c r="A16578"/>
      <c r="AA16578"/>
    </row>
    <row r="16579" spans="1:27" x14ac:dyDescent="0.25">
      <c r="A16579"/>
      <c r="AA16579"/>
    </row>
    <row r="16580" spans="1:27" x14ac:dyDescent="0.25">
      <c r="A16580"/>
      <c r="AA16580"/>
    </row>
    <row r="16581" spans="1:27" x14ac:dyDescent="0.25">
      <c r="A16581"/>
      <c r="AA16581"/>
    </row>
    <row r="16582" spans="1:27" x14ac:dyDescent="0.25">
      <c r="A16582"/>
      <c r="AA16582"/>
    </row>
    <row r="16583" spans="1:27" x14ac:dyDescent="0.25">
      <c r="A16583"/>
      <c r="AA16583"/>
    </row>
    <row r="16584" spans="1:27" x14ac:dyDescent="0.25">
      <c r="A16584"/>
      <c r="AA16584"/>
    </row>
    <row r="16585" spans="1:27" x14ac:dyDescent="0.25">
      <c r="A16585"/>
      <c r="AA16585"/>
    </row>
    <row r="16586" spans="1:27" x14ac:dyDescent="0.25">
      <c r="A16586"/>
      <c r="AA16586"/>
    </row>
    <row r="16587" spans="1:27" x14ac:dyDescent="0.25">
      <c r="A16587"/>
      <c r="AA16587"/>
    </row>
    <row r="16588" spans="1:27" x14ac:dyDescent="0.25">
      <c r="A16588"/>
      <c r="AA16588"/>
    </row>
    <row r="16589" spans="1:27" x14ac:dyDescent="0.25">
      <c r="A16589"/>
      <c r="AA16589"/>
    </row>
    <row r="16590" spans="1:27" x14ac:dyDescent="0.25">
      <c r="A16590"/>
      <c r="AA16590"/>
    </row>
    <row r="16591" spans="1:27" x14ac:dyDescent="0.25">
      <c r="A16591"/>
      <c r="AA16591"/>
    </row>
    <row r="16592" spans="1:27" x14ac:dyDescent="0.25">
      <c r="A16592"/>
      <c r="AA16592"/>
    </row>
    <row r="16593" spans="1:27" x14ac:dyDescent="0.25">
      <c r="A16593"/>
      <c r="AA16593"/>
    </row>
    <row r="16594" spans="1:27" x14ac:dyDescent="0.25">
      <c r="A16594"/>
      <c r="AA16594"/>
    </row>
    <row r="16595" spans="1:27" x14ac:dyDescent="0.25">
      <c r="A16595"/>
      <c r="AA16595"/>
    </row>
    <row r="16596" spans="1:27" x14ac:dyDescent="0.25">
      <c r="A16596"/>
      <c r="AA16596"/>
    </row>
    <row r="16597" spans="1:27" x14ac:dyDescent="0.25">
      <c r="A16597"/>
      <c r="AA16597"/>
    </row>
    <row r="16598" spans="1:27" x14ac:dyDescent="0.25">
      <c r="A16598"/>
      <c r="AA16598"/>
    </row>
    <row r="16599" spans="1:27" x14ac:dyDescent="0.25">
      <c r="A16599"/>
      <c r="AA16599"/>
    </row>
    <row r="16600" spans="1:27" x14ac:dyDescent="0.25">
      <c r="A16600"/>
      <c r="AA16600"/>
    </row>
    <row r="16601" spans="1:27" x14ac:dyDescent="0.25">
      <c r="A16601"/>
      <c r="AA16601"/>
    </row>
    <row r="16602" spans="1:27" x14ac:dyDescent="0.25">
      <c r="A16602"/>
      <c r="AA16602"/>
    </row>
    <row r="16603" spans="1:27" x14ac:dyDescent="0.25">
      <c r="A16603"/>
      <c r="AA16603"/>
    </row>
    <row r="16604" spans="1:27" x14ac:dyDescent="0.25">
      <c r="A16604"/>
      <c r="AA16604"/>
    </row>
    <row r="16605" spans="1:27" x14ac:dyDescent="0.25">
      <c r="A16605"/>
      <c r="AA16605"/>
    </row>
    <row r="16606" spans="1:27" x14ac:dyDescent="0.25">
      <c r="A16606"/>
      <c r="AA16606"/>
    </row>
    <row r="16607" spans="1:27" x14ac:dyDescent="0.25">
      <c r="A16607"/>
      <c r="AA16607"/>
    </row>
    <row r="16608" spans="1:27" x14ac:dyDescent="0.25">
      <c r="A16608"/>
      <c r="AA16608"/>
    </row>
    <row r="16609" spans="1:27" x14ac:dyDescent="0.25">
      <c r="A16609"/>
      <c r="AA16609"/>
    </row>
    <row r="16610" spans="1:27" x14ac:dyDescent="0.25">
      <c r="A16610"/>
      <c r="AA16610"/>
    </row>
    <row r="16611" spans="1:27" x14ac:dyDescent="0.25">
      <c r="A16611"/>
      <c r="AA16611"/>
    </row>
    <row r="16612" spans="1:27" x14ac:dyDescent="0.25">
      <c r="A16612"/>
      <c r="AA16612"/>
    </row>
    <row r="16613" spans="1:27" x14ac:dyDescent="0.25">
      <c r="A16613"/>
      <c r="AA16613"/>
    </row>
    <row r="16614" spans="1:27" x14ac:dyDescent="0.25">
      <c r="A16614"/>
      <c r="AA16614"/>
    </row>
    <row r="16615" spans="1:27" x14ac:dyDescent="0.25">
      <c r="A16615"/>
      <c r="AA16615"/>
    </row>
    <row r="16616" spans="1:27" x14ac:dyDescent="0.25">
      <c r="A16616"/>
      <c r="AA16616"/>
    </row>
    <row r="16617" spans="1:27" x14ac:dyDescent="0.25">
      <c r="A16617"/>
      <c r="AA16617"/>
    </row>
    <row r="16618" spans="1:27" x14ac:dyDescent="0.25">
      <c r="A16618"/>
      <c r="AA16618"/>
    </row>
    <row r="16619" spans="1:27" x14ac:dyDescent="0.25">
      <c r="A16619"/>
      <c r="AA16619"/>
    </row>
    <row r="16620" spans="1:27" x14ac:dyDescent="0.25">
      <c r="A16620"/>
      <c r="AA16620"/>
    </row>
    <row r="16621" spans="1:27" x14ac:dyDescent="0.25">
      <c r="A16621"/>
      <c r="AA16621"/>
    </row>
    <row r="16622" spans="1:27" x14ac:dyDescent="0.25">
      <c r="A16622"/>
      <c r="AA16622"/>
    </row>
    <row r="16623" spans="1:27" x14ac:dyDescent="0.25">
      <c r="A16623"/>
      <c r="AA16623"/>
    </row>
    <row r="16624" spans="1:27" x14ac:dyDescent="0.25">
      <c r="A16624"/>
      <c r="AA16624"/>
    </row>
    <row r="16625" spans="1:27" x14ac:dyDescent="0.25">
      <c r="A16625"/>
      <c r="AA16625"/>
    </row>
    <row r="16626" spans="1:27" x14ac:dyDescent="0.25">
      <c r="A16626"/>
      <c r="AA16626"/>
    </row>
    <row r="16627" spans="1:27" x14ac:dyDescent="0.25">
      <c r="A16627"/>
      <c r="AA16627"/>
    </row>
    <row r="16628" spans="1:27" x14ac:dyDescent="0.25">
      <c r="A16628"/>
      <c r="AA16628"/>
    </row>
    <row r="16629" spans="1:27" x14ac:dyDescent="0.25">
      <c r="A16629"/>
      <c r="AA16629"/>
    </row>
    <row r="16630" spans="1:27" x14ac:dyDescent="0.25">
      <c r="A16630"/>
      <c r="AA16630"/>
    </row>
    <row r="16631" spans="1:27" x14ac:dyDescent="0.25">
      <c r="A16631"/>
      <c r="AA16631"/>
    </row>
    <row r="16632" spans="1:27" x14ac:dyDescent="0.25">
      <c r="A16632"/>
      <c r="AA16632"/>
    </row>
    <row r="16633" spans="1:27" x14ac:dyDescent="0.25">
      <c r="A16633"/>
      <c r="AA16633"/>
    </row>
    <row r="16634" spans="1:27" x14ac:dyDescent="0.25">
      <c r="A16634"/>
      <c r="AA16634"/>
    </row>
    <row r="16635" spans="1:27" x14ac:dyDescent="0.25">
      <c r="A16635"/>
      <c r="AA16635"/>
    </row>
    <row r="16636" spans="1:27" x14ac:dyDescent="0.25">
      <c r="A16636"/>
      <c r="AA16636"/>
    </row>
    <row r="16637" spans="1:27" x14ac:dyDescent="0.25">
      <c r="A16637"/>
      <c r="AA16637"/>
    </row>
    <row r="16638" spans="1:27" x14ac:dyDescent="0.25">
      <c r="A16638"/>
      <c r="AA16638"/>
    </row>
    <row r="16639" spans="1:27" x14ac:dyDescent="0.25">
      <c r="A16639"/>
      <c r="AA16639"/>
    </row>
    <row r="16640" spans="1:27" x14ac:dyDescent="0.25">
      <c r="A16640"/>
      <c r="AA16640"/>
    </row>
    <row r="16641" spans="1:27" x14ac:dyDescent="0.25">
      <c r="A16641"/>
      <c r="AA16641"/>
    </row>
    <row r="16642" spans="1:27" x14ac:dyDescent="0.25">
      <c r="A16642"/>
      <c r="AA16642"/>
    </row>
    <row r="16643" spans="1:27" x14ac:dyDescent="0.25">
      <c r="A16643"/>
      <c r="AA16643"/>
    </row>
    <row r="16644" spans="1:27" x14ac:dyDescent="0.25">
      <c r="A16644"/>
      <c r="AA16644"/>
    </row>
    <row r="16645" spans="1:27" x14ac:dyDescent="0.25">
      <c r="A16645"/>
      <c r="AA16645"/>
    </row>
    <row r="16646" spans="1:27" x14ac:dyDescent="0.25">
      <c r="A16646"/>
      <c r="AA16646"/>
    </row>
    <row r="16647" spans="1:27" x14ac:dyDescent="0.25">
      <c r="A16647"/>
      <c r="AA16647"/>
    </row>
    <row r="16648" spans="1:27" x14ac:dyDescent="0.25">
      <c r="A16648"/>
      <c r="AA16648"/>
    </row>
    <row r="16649" spans="1:27" x14ac:dyDescent="0.25">
      <c r="A16649"/>
      <c r="AA16649"/>
    </row>
    <row r="16650" spans="1:27" x14ac:dyDescent="0.25">
      <c r="A16650"/>
      <c r="AA16650"/>
    </row>
    <row r="16651" spans="1:27" x14ac:dyDescent="0.25">
      <c r="A16651"/>
      <c r="AA16651"/>
    </row>
    <row r="16652" spans="1:27" x14ac:dyDescent="0.25">
      <c r="A16652"/>
      <c r="AA16652"/>
    </row>
    <row r="16653" spans="1:27" x14ac:dyDescent="0.25">
      <c r="A16653"/>
      <c r="AA16653"/>
    </row>
    <row r="16654" spans="1:27" x14ac:dyDescent="0.25">
      <c r="A16654"/>
      <c r="AA16654"/>
    </row>
    <row r="16655" spans="1:27" x14ac:dyDescent="0.25">
      <c r="A16655"/>
      <c r="AA16655"/>
    </row>
    <row r="16656" spans="1:27" x14ac:dyDescent="0.25">
      <c r="A16656"/>
      <c r="AA16656"/>
    </row>
    <row r="16657" spans="1:27" x14ac:dyDescent="0.25">
      <c r="A16657"/>
      <c r="AA16657"/>
    </row>
    <row r="16658" spans="1:27" x14ac:dyDescent="0.25">
      <c r="A16658"/>
      <c r="AA16658"/>
    </row>
    <row r="16659" spans="1:27" x14ac:dyDescent="0.25">
      <c r="A16659"/>
      <c r="AA16659"/>
    </row>
    <row r="16660" spans="1:27" x14ac:dyDescent="0.25">
      <c r="A16660"/>
      <c r="AA16660"/>
    </row>
    <row r="16661" spans="1:27" x14ac:dyDescent="0.25">
      <c r="A16661"/>
      <c r="AA16661"/>
    </row>
    <row r="16662" spans="1:27" x14ac:dyDescent="0.25">
      <c r="A16662"/>
      <c r="AA16662"/>
    </row>
    <row r="16663" spans="1:27" x14ac:dyDescent="0.25">
      <c r="A16663"/>
      <c r="AA16663"/>
    </row>
    <row r="16664" spans="1:27" x14ac:dyDescent="0.25">
      <c r="A16664"/>
      <c r="AA16664"/>
    </row>
    <row r="16665" spans="1:27" x14ac:dyDescent="0.25">
      <c r="A16665"/>
      <c r="AA16665"/>
    </row>
    <row r="16666" spans="1:27" x14ac:dyDescent="0.25">
      <c r="A16666"/>
      <c r="AA16666"/>
    </row>
    <row r="16667" spans="1:27" x14ac:dyDescent="0.25">
      <c r="A16667"/>
      <c r="AA16667"/>
    </row>
    <row r="16668" spans="1:27" x14ac:dyDescent="0.25">
      <c r="A16668"/>
      <c r="AA16668"/>
    </row>
    <row r="16669" spans="1:27" x14ac:dyDescent="0.25">
      <c r="A16669"/>
      <c r="AA16669"/>
    </row>
    <row r="16670" spans="1:27" x14ac:dyDescent="0.25">
      <c r="A16670"/>
      <c r="AA16670"/>
    </row>
    <row r="16671" spans="1:27" x14ac:dyDescent="0.25">
      <c r="A16671"/>
      <c r="AA16671"/>
    </row>
    <row r="16672" spans="1:27" x14ac:dyDescent="0.25">
      <c r="A16672"/>
      <c r="AA16672"/>
    </row>
    <row r="16673" spans="1:27" x14ac:dyDescent="0.25">
      <c r="A16673"/>
      <c r="AA16673"/>
    </row>
    <row r="16674" spans="1:27" x14ac:dyDescent="0.25">
      <c r="A16674"/>
      <c r="AA16674"/>
    </row>
    <row r="16675" spans="1:27" x14ac:dyDescent="0.25">
      <c r="A16675"/>
      <c r="AA16675"/>
    </row>
    <row r="16676" spans="1:27" x14ac:dyDescent="0.25">
      <c r="A16676"/>
      <c r="AA16676"/>
    </row>
    <row r="16677" spans="1:27" x14ac:dyDescent="0.25">
      <c r="A16677"/>
      <c r="AA16677"/>
    </row>
    <row r="16678" spans="1:27" x14ac:dyDescent="0.25">
      <c r="A16678"/>
      <c r="AA16678"/>
    </row>
    <row r="16679" spans="1:27" x14ac:dyDescent="0.25">
      <c r="A16679"/>
      <c r="AA16679"/>
    </row>
    <row r="16680" spans="1:27" x14ac:dyDescent="0.25">
      <c r="A16680"/>
      <c r="AA16680"/>
    </row>
    <row r="16681" spans="1:27" x14ac:dyDescent="0.25">
      <c r="A16681"/>
      <c r="AA16681"/>
    </row>
    <row r="16682" spans="1:27" x14ac:dyDescent="0.25">
      <c r="A16682"/>
      <c r="AA16682"/>
    </row>
    <row r="16683" spans="1:27" x14ac:dyDescent="0.25">
      <c r="A16683"/>
      <c r="AA16683"/>
    </row>
    <row r="16684" spans="1:27" x14ac:dyDescent="0.25">
      <c r="A16684"/>
      <c r="AA16684"/>
    </row>
    <row r="16685" spans="1:27" x14ac:dyDescent="0.25">
      <c r="A16685"/>
      <c r="AA16685"/>
    </row>
    <row r="16686" spans="1:27" x14ac:dyDescent="0.25">
      <c r="A16686"/>
      <c r="AA16686"/>
    </row>
    <row r="16687" spans="1:27" x14ac:dyDescent="0.25">
      <c r="A16687"/>
      <c r="AA16687"/>
    </row>
    <row r="16688" spans="1:27" x14ac:dyDescent="0.25">
      <c r="A16688"/>
      <c r="AA16688"/>
    </row>
    <row r="16689" spans="1:27" x14ac:dyDescent="0.25">
      <c r="A16689"/>
      <c r="AA16689"/>
    </row>
    <row r="16690" spans="1:27" x14ac:dyDescent="0.25">
      <c r="A16690"/>
      <c r="AA16690"/>
    </row>
    <row r="16691" spans="1:27" x14ac:dyDescent="0.25">
      <c r="A16691"/>
      <c r="AA16691"/>
    </row>
    <row r="16692" spans="1:27" x14ac:dyDescent="0.25">
      <c r="A16692"/>
      <c r="AA16692"/>
    </row>
    <row r="16693" spans="1:27" x14ac:dyDescent="0.25">
      <c r="A16693"/>
      <c r="AA16693"/>
    </row>
    <row r="16694" spans="1:27" x14ac:dyDescent="0.25">
      <c r="A16694"/>
      <c r="AA16694"/>
    </row>
    <row r="16695" spans="1:27" x14ac:dyDescent="0.25">
      <c r="A16695"/>
      <c r="AA16695"/>
    </row>
    <row r="16696" spans="1:27" x14ac:dyDescent="0.25">
      <c r="A16696"/>
      <c r="AA16696"/>
    </row>
    <row r="16697" spans="1:27" x14ac:dyDescent="0.25">
      <c r="A16697"/>
      <c r="AA16697"/>
    </row>
    <row r="16698" spans="1:27" x14ac:dyDescent="0.25">
      <c r="A16698"/>
      <c r="AA16698"/>
    </row>
    <row r="16699" spans="1:27" x14ac:dyDescent="0.25">
      <c r="A16699"/>
      <c r="AA16699"/>
    </row>
    <row r="16700" spans="1:27" x14ac:dyDescent="0.25">
      <c r="A16700"/>
      <c r="AA16700"/>
    </row>
    <row r="16701" spans="1:27" x14ac:dyDescent="0.25">
      <c r="A16701"/>
      <c r="AA16701"/>
    </row>
    <row r="16702" spans="1:27" x14ac:dyDescent="0.25">
      <c r="A16702"/>
      <c r="AA16702"/>
    </row>
    <row r="16703" spans="1:27" x14ac:dyDescent="0.25">
      <c r="A16703"/>
      <c r="AA16703"/>
    </row>
    <row r="16704" spans="1:27" x14ac:dyDescent="0.25">
      <c r="A16704"/>
      <c r="AA16704"/>
    </row>
    <row r="16705" spans="1:27" x14ac:dyDescent="0.25">
      <c r="A16705"/>
      <c r="AA16705"/>
    </row>
    <row r="16706" spans="1:27" x14ac:dyDescent="0.25">
      <c r="A16706"/>
      <c r="AA16706"/>
    </row>
    <row r="16707" spans="1:27" x14ac:dyDescent="0.25">
      <c r="A16707"/>
      <c r="AA16707"/>
    </row>
    <row r="16708" spans="1:27" x14ac:dyDescent="0.25">
      <c r="A16708"/>
      <c r="AA16708"/>
    </row>
    <row r="16709" spans="1:27" x14ac:dyDescent="0.25">
      <c r="A16709"/>
      <c r="AA16709"/>
    </row>
    <row r="16710" spans="1:27" x14ac:dyDescent="0.25">
      <c r="A16710"/>
      <c r="AA16710"/>
    </row>
    <row r="16711" spans="1:27" x14ac:dyDescent="0.25">
      <c r="A16711"/>
      <c r="AA16711"/>
    </row>
    <row r="16712" spans="1:27" x14ac:dyDescent="0.25">
      <c r="A16712"/>
      <c r="AA16712"/>
    </row>
    <row r="16713" spans="1:27" x14ac:dyDescent="0.25">
      <c r="A16713"/>
      <c r="AA16713"/>
    </row>
    <row r="16714" spans="1:27" x14ac:dyDescent="0.25">
      <c r="A16714"/>
      <c r="AA16714"/>
    </row>
    <row r="16715" spans="1:27" x14ac:dyDescent="0.25">
      <c r="A16715"/>
      <c r="AA16715"/>
    </row>
    <row r="16716" spans="1:27" x14ac:dyDescent="0.25">
      <c r="A16716"/>
      <c r="AA16716"/>
    </row>
    <row r="16717" spans="1:27" x14ac:dyDescent="0.25">
      <c r="A16717"/>
      <c r="AA16717"/>
    </row>
    <row r="16718" spans="1:27" x14ac:dyDescent="0.25">
      <c r="A16718"/>
      <c r="AA16718"/>
    </row>
    <row r="16719" spans="1:27" x14ac:dyDescent="0.25">
      <c r="A16719"/>
      <c r="AA16719"/>
    </row>
    <row r="16720" spans="1:27" x14ac:dyDescent="0.25">
      <c r="A16720"/>
      <c r="AA16720"/>
    </row>
    <row r="16721" spans="1:27" x14ac:dyDescent="0.25">
      <c r="A16721"/>
      <c r="AA16721"/>
    </row>
    <row r="16722" spans="1:27" x14ac:dyDescent="0.25">
      <c r="A16722"/>
      <c r="AA16722"/>
    </row>
    <row r="16723" spans="1:27" x14ac:dyDescent="0.25">
      <c r="A16723"/>
      <c r="AA16723"/>
    </row>
    <row r="16724" spans="1:27" x14ac:dyDescent="0.25">
      <c r="A16724"/>
      <c r="AA16724"/>
    </row>
    <row r="16725" spans="1:27" x14ac:dyDescent="0.25">
      <c r="A16725"/>
      <c r="AA16725"/>
    </row>
    <row r="16726" spans="1:27" x14ac:dyDescent="0.25">
      <c r="A16726"/>
      <c r="AA16726"/>
    </row>
    <row r="16727" spans="1:27" x14ac:dyDescent="0.25">
      <c r="A16727"/>
      <c r="AA16727"/>
    </row>
    <row r="16728" spans="1:27" x14ac:dyDescent="0.25">
      <c r="A16728"/>
      <c r="AA16728"/>
    </row>
    <row r="16729" spans="1:27" x14ac:dyDescent="0.25">
      <c r="A16729"/>
      <c r="AA16729"/>
    </row>
    <row r="16730" spans="1:27" x14ac:dyDescent="0.25">
      <c r="A16730"/>
      <c r="AA16730"/>
    </row>
    <row r="16731" spans="1:27" x14ac:dyDescent="0.25">
      <c r="A16731"/>
      <c r="AA16731"/>
    </row>
    <row r="16732" spans="1:27" x14ac:dyDescent="0.25">
      <c r="A16732"/>
      <c r="AA16732"/>
    </row>
    <row r="16733" spans="1:27" x14ac:dyDescent="0.25">
      <c r="A16733"/>
      <c r="AA16733"/>
    </row>
    <row r="16734" spans="1:27" x14ac:dyDescent="0.25">
      <c r="A16734"/>
      <c r="AA16734"/>
    </row>
    <row r="16735" spans="1:27" x14ac:dyDescent="0.25">
      <c r="A16735"/>
      <c r="AA16735"/>
    </row>
    <row r="16736" spans="1:27" x14ac:dyDescent="0.25">
      <c r="A16736"/>
      <c r="AA16736"/>
    </row>
    <row r="16737" spans="1:27" x14ac:dyDescent="0.25">
      <c r="A16737"/>
      <c r="AA16737"/>
    </row>
    <row r="16738" spans="1:27" x14ac:dyDescent="0.25">
      <c r="A16738"/>
      <c r="AA16738"/>
    </row>
    <row r="16739" spans="1:27" x14ac:dyDescent="0.25">
      <c r="A16739"/>
      <c r="AA16739"/>
    </row>
    <row r="16740" spans="1:27" x14ac:dyDescent="0.25">
      <c r="A16740"/>
      <c r="AA16740"/>
    </row>
    <row r="16741" spans="1:27" x14ac:dyDescent="0.25">
      <c r="A16741"/>
      <c r="AA16741"/>
    </row>
    <row r="16742" spans="1:27" x14ac:dyDescent="0.25">
      <c r="A16742"/>
      <c r="AA16742"/>
    </row>
    <row r="16743" spans="1:27" x14ac:dyDescent="0.25">
      <c r="A16743"/>
      <c r="AA16743"/>
    </row>
    <row r="16744" spans="1:27" x14ac:dyDescent="0.25">
      <c r="A16744"/>
      <c r="AA16744"/>
    </row>
    <row r="16745" spans="1:27" x14ac:dyDescent="0.25">
      <c r="A16745"/>
      <c r="AA16745"/>
    </row>
    <row r="16746" spans="1:27" x14ac:dyDescent="0.25">
      <c r="A16746"/>
      <c r="AA16746"/>
    </row>
    <row r="16747" spans="1:27" x14ac:dyDescent="0.25">
      <c r="A16747"/>
      <c r="AA16747"/>
    </row>
    <row r="16748" spans="1:27" x14ac:dyDescent="0.25">
      <c r="A16748"/>
      <c r="AA16748"/>
    </row>
    <row r="16749" spans="1:27" x14ac:dyDescent="0.25">
      <c r="A16749"/>
      <c r="AA16749"/>
    </row>
    <row r="16750" spans="1:27" x14ac:dyDescent="0.25">
      <c r="A16750"/>
      <c r="AA16750"/>
    </row>
    <row r="16751" spans="1:27" x14ac:dyDescent="0.25">
      <c r="A16751"/>
      <c r="AA16751"/>
    </row>
    <row r="16752" spans="1:27" x14ac:dyDescent="0.25">
      <c r="A16752"/>
      <c r="AA16752"/>
    </row>
    <row r="16753" spans="1:27" x14ac:dyDescent="0.25">
      <c r="A16753"/>
      <c r="AA16753"/>
    </row>
    <row r="16754" spans="1:27" x14ac:dyDescent="0.25">
      <c r="A16754"/>
      <c r="AA16754"/>
    </row>
    <row r="16755" spans="1:27" x14ac:dyDescent="0.25">
      <c r="A16755"/>
      <c r="AA16755"/>
    </row>
    <row r="16756" spans="1:27" x14ac:dyDescent="0.25">
      <c r="A16756"/>
      <c r="AA16756"/>
    </row>
    <row r="16757" spans="1:27" x14ac:dyDescent="0.25">
      <c r="A16757"/>
      <c r="AA16757"/>
    </row>
    <row r="16758" spans="1:27" x14ac:dyDescent="0.25">
      <c r="A16758"/>
      <c r="AA16758"/>
    </row>
    <row r="16759" spans="1:27" x14ac:dyDescent="0.25">
      <c r="A16759"/>
      <c r="AA16759"/>
    </row>
    <row r="16760" spans="1:27" x14ac:dyDescent="0.25">
      <c r="A16760"/>
      <c r="AA16760"/>
    </row>
    <row r="16761" spans="1:27" x14ac:dyDescent="0.25">
      <c r="A16761"/>
      <c r="AA16761"/>
    </row>
    <row r="16762" spans="1:27" x14ac:dyDescent="0.25">
      <c r="A16762"/>
      <c r="AA16762"/>
    </row>
    <row r="16763" spans="1:27" x14ac:dyDescent="0.25">
      <c r="A16763"/>
      <c r="AA16763"/>
    </row>
    <row r="16764" spans="1:27" x14ac:dyDescent="0.25">
      <c r="A16764"/>
      <c r="AA16764"/>
    </row>
    <row r="16765" spans="1:27" x14ac:dyDescent="0.25">
      <c r="A16765"/>
      <c r="AA16765"/>
    </row>
    <row r="16766" spans="1:27" x14ac:dyDescent="0.25">
      <c r="A16766"/>
      <c r="AA16766"/>
    </row>
    <row r="16767" spans="1:27" x14ac:dyDescent="0.25">
      <c r="A16767"/>
      <c r="AA16767"/>
    </row>
    <row r="16768" spans="1:27" x14ac:dyDescent="0.25">
      <c r="A16768"/>
      <c r="AA16768"/>
    </row>
    <row r="16769" spans="1:27" x14ac:dyDescent="0.25">
      <c r="A16769"/>
      <c r="AA16769"/>
    </row>
    <row r="16770" spans="1:27" x14ac:dyDescent="0.25">
      <c r="A16770"/>
      <c r="AA16770"/>
    </row>
    <row r="16771" spans="1:27" x14ac:dyDescent="0.25">
      <c r="A16771"/>
      <c r="AA16771"/>
    </row>
    <row r="16772" spans="1:27" x14ac:dyDescent="0.25">
      <c r="A16772"/>
      <c r="AA16772"/>
    </row>
    <row r="16773" spans="1:27" x14ac:dyDescent="0.25">
      <c r="A16773"/>
      <c r="AA16773"/>
    </row>
    <row r="16774" spans="1:27" x14ac:dyDescent="0.25">
      <c r="A16774"/>
      <c r="AA16774"/>
    </row>
    <row r="16775" spans="1:27" x14ac:dyDescent="0.25">
      <c r="A16775"/>
      <c r="AA16775"/>
    </row>
    <row r="16776" spans="1:27" x14ac:dyDescent="0.25">
      <c r="A16776"/>
      <c r="AA16776"/>
    </row>
    <row r="16777" spans="1:27" x14ac:dyDescent="0.25">
      <c r="A16777"/>
      <c r="AA16777"/>
    </row>
    <row r="16778" spans="1:27" x14ac:dyDescent="0.25">
      <c r="A16778"/>
      <c r="AA16778"/>
    </row>
    <row r="16779" spans="1:27" x14ac:dyDescent="0.25">
      <c r="A16779"/>
      <c r="AA16779"/>
    </row>
    <row r="16780" spans="1:27" x14ac:dyDescent="0.25">
      <c r="A16780"/>
      <c r="AA16780"/>
    </row>
    <row r="16781" spans="1:27" x14ac:dyDescent="0.25">
      <c r="A16781"/>
      <c r="AA16781"/>
    </row>
    <row r="16782" spans="1:27" x14ac:dyDescent="0.25">
      <c r="A16782"/>
      <c r="AA16782"/>
    </row>
    <row r="16783" spans="1:27" x14ac:dyDescent="0.25">
      <c r="A16783"/>
      <c r="AA16783"/>
    </row>
    <row r="16784" spans="1:27" x14ac:dyDescent="0.25">
      <c r="A16784"/>
      <c r="AA16784"/>
    </row>
    <row r="16785" spans="1:27" x14ac:dyDescent="0.25">
      <c r="A16785"/>
      <c r="AA16785"/>
    </row>
    <row r="16786" spans="1:27" x14ac:dyDescent="0.25">
      <c r="A16786"/>
      <c r="AA16786"/>
    </row>
    <row r="16787" spans="1:27" x14ac:dyDescent="0.25">
      <c r="A16787"/>
      <c r="AA16787"/>
    </row>
    <row r="16788" spans="1:27" x14ac:dyDescent="0.25">
      <c r="A16788"/>
      <c r="AA16788"/>
    </row>
    <row r="16789" spans="1:27" x14ac:dyDescent="0.25">
      <c r="A16789"/>
      <c r="AA16789"/>
    </row>
    <row r="16790" spans="1:27" x14ac:dyDescent="0.25">
      <c r="A16790"/>
      <c r="AA16790"/>
    </row>
    <row r="16791" spans="1:27" x14ac:dyDescent="0.25">
      <c r="A16791"/>
      <c r="AA16791"/>
    </row>
    <row r="16792" spans="1:27" x14ac:dyDescent="0.25">
      <c r="A16792"/>
      <c r="AA16792"/>
    </row>
    <row r="16793" spans="1:27" x14ac:dyDescent="0.25">
      <c r="A16793"/>
      <c r="AA16793"/>
    </row>
    <row r="16794" spans="1:27" x14ac:dyDescent="0.25">
      <c r="A16794"/>
      <c r="AA16794"/>
    </row>
    <row r="16795" spans="1:27" x14ac:dyDescent="0.25">
      <c r="A16795"/>
      <c r="AA16795"/>
    </row>
    <row r="16796" spans="1:27" x14ac:dyDescent="0.25">
      <c r="A16796"/>
      <c r="AA16796"/>
    </row>
    <row r="16797" spans="1:27" x14ac:dyDescent="0.25">
      <c r="A16797"/>
      <c r="AA16797"/>
    </row>
    <row r="16798" spans="1:27" x14ac:dyDescent="0.25">
      <c r="A16798"/>
      <c r="AA16798"/>
    </row>
    <row r="16799" spans="1:27" x14ac:dyDescent="0.25">
      <c r="A16799"/>
      <c r="AA16799"/>
    </row>
    <row r="16800" spans="1:27" x14ac:dyDescent="0.25">
      <c r="A16800"/>
      <c r="AA16800"/>
    </row>
    <row r="16801" spans="1:27" x14ac:dyDescent="0.25">
      <c r="A16801"/>
      <c r="AA16801"/>
    </row>
    <row r="16802" spans="1:27" x14ac:dyDescent="0.25">
      <c r="A16802"/>
      <c r="AA16802"/>
    </row>
    <row r="16803" spans="1:27" x14ac:dyDescent="0.25">
      <c r="A16803"/>
      <c r="AA16803"/>
    </row>
    <row r="16804" spans="1:27" x14ac:dyDescent="0.25">
      <c r="A16804"/>
      <c r="AA16804"/>
    </row>
    <row r="16805" spans="1:27" x14ac:dyDescent="0.25">
      <c r="A16805"/>
      <c r="AA16805"/>
    </row>
    <row r="16806" spans="1:27" x14ac:dyDescent="0.25">
      <c r="A16806"/>
      <c r="AA16806"/>
    </row>
    <row r="16807" spans="1:27" x14ac:dyDescent="0.25">
      <c r="A16807"/>
      <c r="AA16807"/>
    </row>
    <row r="16808" spans="1:27" x14ac:dyDescent="0.25">
      <c r="A16808"/>
      <c r="AA16808"/>
    </row>
    <row r="16809" spans="1:27" x14ac:dyDescent="0.25">
      <c r="A16809"/>
      <c r="AA16809"/>
    </row>
    <row r="16810" spans="1:27" x14ac:dyDescent="0.25">
      <c r="A16810"/>
      <c r="AA16810"/>
    </row>
    <row r="16811" spans="1:27" x14ac:dyDescent="0.25">
      <c r="A16811"/>
      <c r="AA16811"/>
    </row>
    <row r="16812" spans="1:27" x14ac:dyDescent="0.25">
      <c r="A16812"/>
      <c r="AA16812"/>
    </row>
    <row r="16813" spans="1:27" x14ac:dyDescent="0.25">
      <c r="A16813"/>
      <c r="AA16813"/>
    </row>
    <row r="16814" spans="1:27" x14ac:dyDescent="0.25">
      <c r="A16814"/>
      <c r="AA16814"/>
    </row>
    <row r="16815" spans="1:27" x14ac:dyDescent="0.25">
      <c r="A16815"/>
      <c r="AA16815"/>
    </row>
    <row r="16816" spans="1:27" x14ac:dyDescent="0.25">
      <c r="A16816"/>
      <c r="AA16816"/>
    </row>
    <row r="16817" spans="1:27" x14ac:dyDescent="0.25">
      <c r="A16817"/>
      <c r="AA16817"/>
    </row>
    <row r="16818" spans="1:27" x14ac:dyDescent="0.25">
      <c r="A16818"/>
      <c r="AA16818"/>
    </row>
    <row r="16819" spans="1:27" x14ac:dyDescent="0.25">
      <c r="A16819"/>
      <c r="AA16819"/>
    </row>
    <row r="16820" spans="1:27" x14ac:dyDescent="0.25">
      <c r="A16820"/>
      <c r="AA16820"/>
    </row>
    <row r="16821" spans="1:27" x14ac:dyDescent="0.25">
      <c r="A16821"/>
      <c r="AA16821"/>
    </row>
    <row r="16822" spans="1:27" x14ac:dyDescent="0.25">
      <c r="A16822"/>
      <c r="AA16822"/>
    </row>
    <row r="16823" spans="1:27" x14ac:dyDescent="0.25">
      <c r="A16823"/>
      <c r="AA16823"/>
    </row>
    <row r="16824" spans="1:27" x14ac:dyDescent="0.25">
      <c r="A16824"/>
      <c r="AA16824"/>
    </row>
    <row r="16825" spans="1:27" x14ac:dyDescent="0.25">
      <c r="A16825"/>
      <c r="AA16825"/>
    </row>
    <row r="16826" spans="1:27" x14ac:dyDescent="0.25">
      <c r="A16826"/>
      <c r="AA16826"/>
    </row>
    <row r="16827" spans="1:27" x14ac:dyDescent="0.25">
      <c r="A16827"/>
      <c r="AA16827"/>
    </row>
    <row r="16828" spans="1:27" x14ac:dyDescent="0.25">
      <c r="A16828"/>
      <c r="AA16828"/>
    </row>
    <row r="16829" spans="1:27" x14ac:dyDescent="0.25">
      <c r="A16829"/>
      <c r="AA16829"/>
    </row>
    <row r="16830" spans="1:27" x14ac:dyDescent="0.25">
      <c r="A16830"/>
      <c r="AA16830"/>
    </row>
    <row r="16831" spans="1:27" x14ac:dyDescent="0.25">
      <c r="A16831"/>
      <c r="AA16831"/>
    </row>
    <row r="16832" spans="1:27" x14ac:dyDescent="0.25">
      <c r="A16832"/>
      <c r="AA16832"/>
    </row>
    <row r="16833" spans="1:27" x14ac:dyDescent="0.25">
      <c r="A16833"/>
      <c r="AA16833"/>
    </row>
    <row r="16834" spans="1:27" x14ac:dyDescent="0.25">
      <c r="A16834"/>
      <c r="AA16834"/>
    </row>
    <row r="16835" spans="1:27" x14ac:dyDescent="0.25">
      <c r="A16835"/>
      <c r="AA16835"/>
    </row>
    <row r="16836" spans="1:27" x14ac:dyDescent="0.25">
      <c r="A16836"/>
      <c r="AA16836"/>
    </row>
    <row r="16837" spans="1:27" x14ac:dyDescent="0.25">
      <c r="A16837"/>
      <c r="AA16837"/>
    </row>
    <row r="16838" spans="1:27" x14ac:dyDescent="0.25">
      <c r="A16838"/>
      <c r="AA16838"/>
    </row>
    <row r="16839" spans="1:27" x14ac:dyDescent="0.25">
      <c r="A16839"/>
      <c r="AA16839"/>
    </row>
    <row r="16840" spans="1:27" x14ac:dyDescent="0.25">
      <c r="A16840"/>
      <c r="AA16840"/>
    </row>
    <row r="16841" spans="1:27" x14ac:dyDescent="0.25">
      <c r="A16841"/>
      <c r="AA16841"/>
    </row>
    <row r="16842" spans="1:27" x14ac:dyDescent="0.25">
      <c r="A16842"/>
      <c r="AA16842"/>
    </row>
    <row r="16843" spans="1:27" x14ac:dyDescent="0.25">
      <c r="A16843"/>
      <c r="AA16843"/>
    </row>
    <row r="16844" spans="1:27" x14ac:dyDescent="0.25">
      <c r="A16844"/>
      <c r="AA16844"/>
    </row>
    <row r="16845" spans="1:27" x14ac:dyDescent="0.25">
      <c r="A16845"/>
      <c r="AA16845"/>
    </row>
    <row r="16846" spans="1:27" x14ac:dyDescent="0.25">
      <c r="A16846"/>
      <c r="AA16846"/>
    </row>
    <row r="16847" spans="1:27" x14ac:dyDescent="0.25">
      <c r="A16847"/>
      <c r="AA16847"/>
    </row>
    <row r="16848" spans="1:27" x14ac:dyDescent="0.25">
      <c r="A16848"/>
      <c r="AA16848"/>
    </row>
    <row r="16849" spans="1:27" x14ac:dyDescent="0.25">
      <c r="A16849"/>
      <c r="AA16849"/>
    </row>
    <row r="16850" spans="1:27" x14ac:dyDescent="0.25">
      <c r="A16850"/>
      <c r="AA16850"/>
    </row>
    <row r="16851" spans="1:27" x14ac:dyDescent="0.25">
      <c r="A16851"/>
      <c r="AA16851"/>
    </row>
    <row r="16852" spans="1:27" x14ac:dyDescent="0.25">
      <c r="A16852"/>
      <c r="AA16852"/>
    </row>
    <row r="16853" spans="1:27" x14ac:dyDescent="0.25">
      <c r="A16853"/>
      <c r="AA16853"/>
    </row>
    <row r="16854" spans="1:27" x14ac:dyDescent="0.25">
      <c r="A16854"/>
      <c r="AA16854"/>
    </row>
    <row r="16855" spans="1:27" x14ac:dyDescent="0.25">
      <c r="A16855"/>
      <c r="AA16855"/>
    </row>
    <row r="16856" spans="1:27" x14ac:dyDescent="0.25">
      <c r="A16856"/>
      <c r="AA16856"/>
    </row>
    <row r="16857" spans="1:27" x14ac:dyDescent="0.25">
      <c r="A16857"/>
      <c r="AA16857"/>
    </row>
    <row r="16858" spans="1:27" x14ac:dyDescent="0.25">
      <c r="A16858"/>
      <c r="AA16858"/>
    </row>
    <row r="16859" spans="1:27" x14ac:dyDescent="0.25">
      <c r="A16859"/>
      <c r="AA16859"/>
    </row>
    <row r="16860" spans="1:27" x14ac:dyDescent="0.25">
      <c r="A16860"/>
      <c r="AA16860"/>
    </row>
    <row r="16861" spans="1:27" x14ac:dyDescent="0.25">
      <c r="A16861"/>
      <c r="AA16861"/>
    </row>
    <row r="16862" spans="1:27" x14ac:dyDescent="0.25">
      <c r="A16862"/>
      <c r="AA16862"/>
    </row>
    <row r="16863" spans="1:27" x14ac:dyDescent="0.25">
      <c r="A16863"/>
      <c r="AA16863"/>
    </row>
    <row r="16864" spans="1:27" x14ac:dyDescent="0.25">
      <c r="A16864"/>
      <c r="AA16864"/>
    </row>
    <row r="16865" spans="1:27" x14ac:dyDescent="0.25">
      <c r="A16865"/>
      <c r="AA16865"/>
    </row>
    <row r="16866" spans="1:27" x14ac:dyDescent="0.25">
      <c r="A16866"/>
      <c r="AA16866"/>
    </row>
    <row r="16867" spans="1:27" x14ac:dyDescent="0.25">
      <c r="A16867"/>
      <c r="AA16867"/>
    </row>
    <row r="16868" spans="1:27" x14ac:dyDescent="0.25">
      <c r="A16868"/>
      <c r="AA16868"/>
    </row>
    <row r="16869" spans="1:27" x14ac:dyDescent="0.25">
      <c r="A16869"/>
      <c r="AA16869"/>
    </row>
    <row r="16870" spans="1:27" x14ac:dyDescent="0.25">
      <c r="A16870"/>
      <c r="AA16870"/>
    </row>
    <row r="16871" spans="1:27" x14ac:dyDescent="0.25">
      <c r="A16871"/>
      <c r="AA16871"/>
    </row>
    <row r="16872" spans="1:27" x14ac:dyDescent="0.25">
      <c r="A16872"/>
      <c r="AA16872"/>
    </row>
    <row r="16873" spans="1:27" x14ac:dyDescent="0.25">
      <c r="A16873"/>
      <c r="AA16873"/>
    </row>
    <row r="16874" spans="1:27" x14ac:dyDescent="0.25">
      <c r="A16874"/>
      <c r="AA16874"/>
    </row>
    <row r="16875" spans="1:27" x14ac:dyDescent="0.25">
      <c r="A16875"/>
      <c r="AA16875"/>
    </row>
    <row r="16876" spans="1:27" x14ac:dyDescent="0.25">
      <c r="A16876"/>
      <c r="AA16876"/>
    </row>
    <row r="16877" spans="1:27" x14ac:dyDescent="0.25">
      <c r="A16877"/>
      <c r="AA16877"/>
    </row>
    <row r="16878" spans="1:27" x14ac:dyDescent="0.25">
      <c r="A16878"/>
      <c r="AA16878"/>
    </row>
    <row r="16879" spans="1:27" x14ac:dyDescent="0.25">
      <c r="A16879"/>
      <c r="AA16879"/>
    </row>
    <row r="16880" spans="1:27" x14ac:dyDescent="0.25">
      <c r="A16880"/>
      <c r="AA16880"/>
    </row>
    <row r="16881" spans="1:27" x14ac:dyDescent="0.25">
      <c r="A16881"/>
      <c r="AA16881"/>
    </row>
    <row r="16882" spans="1:27" x14ac:dyDescent="0.25">
      <c r="A16882"/>
      <c r="AA16882"/>
    </row>
    <row r="16883" spans="1:27" x14ac:dyDescent="0.25">
      <c r="A16883"/>
      <c r="AA16883"/>
    </row>
    <row r="16884" spans="1:27" x14ac:dyDescent="0.25">
      <c r="A16884"/>
      <c r="AA16884"/>
    </row>
    <row r="16885" spans="1:27" x14ac:dyDescent="0.25">
      <c r="A16885"/>
      <c r="AA16885"/>
    </row>
    <row r="16886" spans="1:27" x14ac:dyDescent="0.25">
      <c r="A16886"/>
      <c r="AA16886"/>
    </row>
    <row r="16887" spans="1:27" x14ac:dyDescent="0.25">
      <c r="A16887"/>
      <c r="AA16887"/>
    </row>
    <row r="16888" spans="1:27" x14ac:dyDescent="0.25">
      <c r="A16888"/>
      <c r="AA16888"/>
    </row>
    <row r="16889" spans="1:27" x14ac:dyDescent="0.25">
      <c r="A16889"/>
      <c r="AA16889"/>
    </row>
    <row r="16890" spans="1:27" x14ac:dyDescent="0.25">
      <c r="A16890"/>
      <c r="AA16890"/>
    </row>
    <row r="16891" spans="1:27" x14ac:dyDescent="0.25">
      <c r="A16891"/>
      <c r="AA16891"/>
    </row>
    <row r="16892" spans="1:27" x14ac:dyDescent="0.25">
      <c r="A16892"/>
      <c r="AA16892"/>
    </row>
    <row r="16893" spans="1:27" x14ac:dyDescent="0.25">
      <c r="A16893"/>
      <c r="AA16893"/>
    </row>
    <row r="16894" spans="1:27" x14ac:dyDescent="0.25">
      <c r="A16894"/>
      <c r="AA16894"/>
    </row>
    <row r="16895" spans="1:27" x14ac:dyDescent="0.25">
      <c r="A16895"/>
      <c r="AA16895"/>
    </row>
    <row r="16896" spans="1:27" x14ac:dyDescent="0.25">
      <c r="A16896"/>
      <c r="AA16896"/>
    </row>
    <row r="16897" spans="1:27" x14ac:dyDescent="0.25">
      <c r="A16897"/>
      <c r="AA16897"/>
    </row>
    <row r="16898" spans="1:27" x14ac:dyDescent="0.25">
      <c r="A16898"/>
      <c r="AA16898"/>
    </row>
    <row r="16899" spans="1:27" x14ac:dyDescent="0.25">
      <c r="A16899"/>
      <c r="AA16899"/>
    </row>
    <row r="16900" spans="1:27" x14ac:dyDescent="0.25">
      <c r="A16900"/>
      <c r="AA16900"/>
    </row>
    <row r="16901" spans="1:27" x14ac:dyDescent="0.25">
      <c r="A16901"/>
      <c r="AA16901"/>
    </row>
    <row r="16902" spans="1:27" x14ac:dyDescent="0.25">
      <c r="A16902"/>
      <c r="AA16902"/>
    </row>
    <row r="16903" spans="1:27" x14ac:dyDescent="0.25">
      <c r="A16903"/>
      <c r="AA16903"/>
    </row>
    <row r="16904" spans="1:27" x14ac:dyDescent="0.25">
      <c r="A16904"/>
      <c r="AA16904"/>
    </row>
    <row r="16905" spans="1:27" x14ac:dyDescent="0.25">
      <c r="A16905"/>
      <c r="AA16905"/>
    </row>
    <row r="16906" spans="1:27" x14ac:dyDescent="0.25">
      <c r="A16906"/>
      <c r="AA16906"/>
    </row>
    <row r="16907" spans="1:27" x14ac:dyDescent="0.25">
      <c r="A16907"/>
      <c r="AA16907"/>
    </row>
    <row r="16908" spans="1:27" x14ac:dyDescent="0.25">
      <c r="A16908"/>
      <c r="AA16908"/>
    </row>
    <row r="16909" spans="1:27" x14ac:dyDescent="0.25">
      <c r="A16909"/>
      <c r="AA16909"/>
    </row>
    <row r="16910" spans="1:27" x14ac:dyDescent="0.25">
      <c r="A16910"/>
      <c r="AA16910"/>
    </row>
    <row r="16911" spans="1:27" x14ac:dyDescent="0.25">
      <c r="A16911"/>
      <c r="AA16911"/>
    </row>
    <row r="16912" spans="1:27" x14ac:dyDescent="0.25">
      <c r="A16912"/>
      <c r="AA16912"/>
    </row>
    <row r="16913" spans="1:27" x14ac:dyDescent="0.25">
      <c r="A16913"/>
      <c r="AA16913"/>
    </row>
    <row r="16914" spans="1:27" x14ac:dyDescent="0.25">
      <c r="A16914"/>
      <c r="AA16914"/>
    </row>
    <row r="16915" spans="1:27" x14ac:dyDescent="0.25">
      <c r="A16915"/>
      <c r="AA16915"/>
    </row>
    <row r="16916" spans="1:27" x14ac:dyDescent="0.25">
      <c r="A16916"/>
      <c r="AA16916"/>
    </row>
    <row r="16917" spans="1:27" x14ac:dyDescent="0.25">
      <c r="A16917"/>
      <c r="AA16917"/>
    </row>
    <row r="16918" spans="1:27" x14ac:dyDescent="0.25">
      <c r="A16918"/>
      <c r="AA16918"/>
    </row>
    <row r="16919" spans="1:27" x14ac:dyDescent="0.25">
      <c r="A16919"/>
      <c r="AA16919"/>
    </row>
    <row r="16920" spans="1:27" x14ac:dyDescent="0.25">
      <c r="A16920"/>
      <c r="AA16920"/>
    </row>
    <row r="16921" spans="1:27" x14ac:dyDescent="0.25">
      <c r="A16921"/>
      <c r="AA16921"/>
    </row>
    <row r="16922" spans="1:27" x14ac:dyDescent="0.25">
      <c r="A16922"/>
      <c r="AA16922"/>
    </row>
    <row r="16923" spans="1:27" x14ac:dyDescent="0.25">
      <c r="A16923"/>
      <c r="AA16923"/>
    </row>
    <row r="16924" spans="1:27" x14ac:dyDescent="0.25">
      <c r="A16924"/>
      <c r="AA16924"/>
    </row>
    <row r="16925" spans="1:27" x14ac:dyDescent="0.25">
      <c r="A16925"/>
      <c r="AA16925"/>
    </row>
    <row r="16926" spans="1:27" x14ac:dyDescent="0.25">
      <c r="A16926"/>
      <c r="AA16926"/>
    </row>
    <row r="16927" spans="1:27" x14ac:dyDescent="0.25">
      <c r="A16927"/>
      <c r="AA16927"/>
    </row>
    <row r="16928" spans="1:27" x14ac:dyDescent="0.25">
      <c r="A16928"/>
      <c r="AA16928"/>
    </row>
    <row r="16929" spans="1:27" x14ac:dyDescent="0.25">
      <c r="A16929"/>
      <c r="AA16929"/>
    </row>
    <row r="16930" spans="1:27" x14ac:dyDescent="0.25">
      <c r="A16930"/>
      <c r="AA16930"/>
    </row>
    <row r="16931" spans="1:27" x14ac:dyDescent="0.25">
      <c r="A16931"/>
      <c r="AA16931"/>
    </row>
    <row r="16932" spans="1:27" x14ac:dyDescent="0.25">
      <c r="A16932"/>
      <c r="AA16932"/>
    </row>
    <row r="16933" spans="1:27" x14ac:dyDescent="0.25">
      <c r="A16933"/>
      <c r="AA16933"/>
    </row>
    <row r="16934" spans="1:27" x14ac:dyDescent="0.25">
      <c r="A16934"/>
      <c r="AA16934"/>
    </row>
    <row r="16935" spans="1:27" x14ac:dyDescent="0.25">
      <c r="A16935"/>
      <c r="AA16935"/>
    </row>
    <row r="16936" spans="1:27" x14ac:dyDescent="0.25">
      <c r="A16936"/>
      <c r="AA16936"/>
    </row>
    <row r="16937" spans="1:27" x14ac:dyDescent="0.25">
      <c r="A16937"/>
      <c r="AA16937"/>
    </row>
    <row r="16938" spans="1:27" x14ac:dyDescent="0.25">
      <c r="A16938"/>
      <c r="AA16938"/>
    </row>
    <row r="16939" spans="1:27" x14ac:dyDescent="0.25">
      <c r="A16939"/>
      <c r="AA16939"/>
    </row>
    <row r="16940" spans="1:27" x14ac:dyDescent="0.25">
      <c r="A16940"/>
      <c r="AA16940"/>
    </row>
    <row r="16941" spans="1:27" x14ac:dyDescent="0.25">
      <c r="A16941"/>
      <c r="AA16941"/>
    </row>
    <row r="16942" spans="1:27" x14ac:dyDescent="0.25">
      <c r="A16942"/>
      <c r="AA16942"/>
    </row>
    <row r="16943" spans="1:27" x14ac:dyDescent="0.25">
      <c r="A16943"/>
      <c r="AA16943"/>
    </row>
    <row r="16944" spans="1:27" x14ac:dyDescent="0.25">
      <c r="A16944"/>
      <c r="AA16944"/>
    </row>
    <row r="16945" spans="1:27" x14ac:dyDescent="0.25">
      <c r="A16945"/>
      <c r="AA16945"/>
    </row>
    <row r="16946" spans="1:27" x14ac:dyDescent="0.25">
      <c r="A16946"/>
      <c r="AA16946"/>
    </row>
    <row r="16947" spans="1:27" x14ac:dyDescent="0.25">
      <c r="A16947"/>
      <c r="AA16947"/>
    </row>
    <row r="16948" spans="1:27" x14ac:dyDescent="0.25">
      <c r="A16948"/>
      <c r="AA16948"/>
    </row>
    <row r="16949" spans="1:27" x14ac:dyDescent="0.25">
      <c r="A16949"/>
      <c r="AA16949"/>
    </row>
    <row r="16950" spans="1:27" x14ac:dyDescent="0.25">
      <c r="A16950"/>
      <c r="AA16950"/>
    </row>
    <row r="16951" spans="1:27" x14ac:dyDescent="0.25">
      <c r="A16951"/>
      <c r="AA16951"/>
    </row>
    <row r="16952" spans="1:27" x14ac:dyDescent="0.25">
      <c r="A16952"/>
      <c r="AA16952"/>
    </row>
    <row r="16953" spans="1:27" x14ac:dyDescent="0.25">
      <c r="A16953"/>
      <c r="AA16953"/>
    </row>
    <row r="16954" spans="1:27" x14ac:dyDescent="0.25">
      <c r="A16954"/>
      <c r="AA16954"/>
    </row>
    <row r="16955" spans="1:27" x14ac:dyDescent="0.25">
      <c r="A16955"/>
      <c r="AA16955"/>
    </row>
    <row r="16956" spans="1:27" x14ac:dyDescent="0.25">
      <c r="A16956"/>
      <c r="AA16956"/>
    </row>
    <row r="16957" spans="1:27" x14ac:dyDescent="0.25">
      <c r="A16957"/>
      <c r="AA16957"/>
    </row>
    <row r="16958" spans="1:27" x14ac:dyDescent="0.25">
      <c r="A16958"/>
      <c r="AA16958"/>
    </row>
    <row r="16959" spans="1:27" x14ac:dyDescent="0.25">
      <c r="A16959"/>
      <c r="AA16959"/>
    </row>
    <row r="16960" spans="1:27" x14ac:dyDescent="0.25">
      <c r="A16960"/>
      <c r="AA16960"/>
    </row>
    <row r="16961" spans="1:27" x14ac:dyDescent="0.25">
      <c r="A16961"/>
      <c r="AA16961"/>
    </row>
    <row r="16962" spans="1:27" x14ac:dyDescent="0.25">
      <c r="A16962"/>
      <c r="AA16962"/>
    </row>
    <row r="16963" spans="1:27" x14ac:dyDescent="0.25">
      <c r="A16963"/>
      <c r="AA16963"/>
    </row>
    <row r="16964" spans="1:27" x14ac:dyDescent="0.25">
      <c r="A16964"/>
      <c r="AA16964"/>
    </row>
    <row r="16965" spans="1:27" x14ac:dyDescent="0.25">
      <c r="A16965"/>
      <c r="AA16965"/>
    </row>
    <row r="16966" spans="1:27" x14ac:dyDescent="0.25">
      <c r="A16966"/>
      <c r="AA16966"/>
    </row>
    <row r="16967" spans="1:27" x14ac:dyDescent="0.25">
      <c r="A16967"/>
      <c r="AA16967"/>
    </row>
    <row r="16968" spans="1:27" x14ac:dyDescent="0.25">
      <c r="A16968"/>
      <c r="AA16968"/>
    </row>
    <row r="16969" spans="1:27" x14ac:dyDescent="0.25">
      <c r="A16969"/>
      <c r="AA16969"/>
    </row>
    <row r="16970" spans="1:27" x14ac:dyDescent="0.25">
      <c r="A16970"/>
      <c r="AA16970"/>
    </row>
    <row r="16971" spans="1:27" x14ac:dyDescent="0.25">
      <c r="A16971"/>
      <c r="AA16971"/>
    </row>
    <row r="16972" spans="1:27" x14ac:dyDescent="0.25">
      <c r="A16972"/>
      <c r="AA16972"/>
    </row>
    <row r="16973" spans="1:27" x14ac:dyDescent="0.25">
      <c r="A16973"/>
      <c r="AA16973"/>
    </row>
    <row r="16974" spans="1:27" x14ac:dyDescent="0.25">
      <c r="A16974"/>
      <c r="AA16974"/>
    </row>
    <row r="16975" spans="1:27" x14ac:dyDescent="0.25">
      <c r="A16975"/>
      <c r="AA16975"/>
    </row>
    <row r="16976" spans="1:27" x14ac:dyDescent="0.25">
      <c r="A16976"/>
      <c r="AA16976"/>
    </row>
    <row r="16977" spans="1:27" x14ac:dyDescent="0.25">
      <c r="A16977"/>
      <c r="AA16977"/>
    </row>
    <row r="16978" spans="1:27" x14ac:dyDescent="0.25">
      <c r="A16978"/>
      <c r="AA16978"/>
    </row>
    <row r="16979" spans="1:27" x14ac:dyDescent="0.25">
      <c r="A16979"/>
      <c r="AA16979"/>
    </row>
    <row r="16980" spans="1:27" x14ac:dyDescent="0.25">
      <c r="A16980"/>
      <c r="AA16980"/>
    </row>
    <row r="16981" spans="1:27" x14ac:dyDescent="0.25">
      <c r="A16981"/>
      <c r="AA16981"/>
    </row>
    <row r="16982" spans="1:27" x14ac:dyDescent="0.25">
      <c r="A16982"/>
      <c r="AA16982"/>
    </row>
    <row r="16983" spans="1:27" x14ac:dyDescent="0.25">
      <c r="A16983"/>
      <c r="AA16983"/>
    </row>
    <row r="16984" spans="1:27" x14ac:dyDescent="0.25">
      <c r="A16984"/>
      <c r="AA16984"/>
    </row>
    <row r="16985" spans="1:27" x14ac:dyDescent="0.25">
      <c r="A16985"/>
      <c r="AA16985"/>
    </row>
    <row r="16986" spans="1:27" x14ac:dyDescent="0.25">
      <c r="A16986"/>
      <c r="AA16986"/>
    </row>
    <row r="16987" spans="1:27" x14ac:dyDescent="0.25">
      <c r="A16987"/>
      <c r="AA16987"/>
    </row>
    <row r="16988" spans="1:27" x14ac:dyDescent="0.25">
      <c r="A16988"/>
      <c r="AA16988"/>
    </row>
    <row r="16989" spans="1:27" x14ac:dyDescent="0.25">
      <c r="A16989"/>
      <c r="AA16989"/>
    </row>
    <row r="16990" spans="1:27" x14ac:dyDescent="0.25">
      <c r="A16990"/>
      <c r="AA16990"/>
    </row>
    <row r="16991" spans="1:27" x14ac:dyDescent="0.25">
      <c r="A16991"/>
      <c r="AA16991"/>
    </row>
    <row r="16992" spans="1:27" x14ac:dyDescent="0.25">
      <c r="A16992"/>
      <c r="AA16992"/>
    </row>
    <row r="16993" spans="1:27" x14ac:dyDescent="0.25">
      <c r="A16993"/>
      <c r="AA16993"/>
    </row>
    <row r="16994" spans="1:27" x14ac:dyDescent="0.25">
      <c r="A16994"/>
      <c r="AA16994"/>
    </row>
    <row r="16995" spans="1:27" x14ac:dyDescent="0.25">
      <c r="A16995"/>
      <c r="AA16995"/>
    </row>
    <row r="16996" spans="1:27" x14ac:dyDescent="0.25">
      <c r="A16996"/>
      <c r="AA16996"/>
    </row>
    <row r="16997" spans="1:27" x14ac:dyDescent="0.25">
      <c r="A16997"/>
      <c r="AA16997"/>
    </row>
    <row r="16998" spans="1:27" x14ac:dyDescent="0.25">
      <c r="A16998"/>
      <c r="AA16998"/>
    </row>
    <row r="16999" spans="1:27" x14ac:dyDescent="0.25">
      <c r="A16999"/>
      <c r="AA16999"/>
    </row>
    <row r="17000" spans="1:27" x14ac:dyDescent="0.25">
      <c r="A17000"/>
      <c r="AA17000"/>
    </row>
    <row r="17001" spans="1:27" x14ac:dyDescent="0.25">
      <c r="A17001"/>
      <c r="AA17001"/>
    </row>
    <row r="17002" spans="1:27" x14ac:dyDescent="0.25">
      <c r="A17002"/>
      <c r="AA17002"/>
    </row>
    <row r="17003" spans="1:27" x14ac:dyDescent="0.25">
      <c r="A17003"/>
      <c r="AA17003"/>
    </row>
    <row r="17004" spans="1:27" x14ac:dyDescent="0.25">
      <c r="A17004"/>
      <c r="AA17004"/>
    </row>
    <row r="17005" spans="1:27" x14ac:dyDescent="0.25">
      <c r="A17005"/>
      <c r="AA17005"/>
    </row>
    <row r="17006" spans="1:27" x14ac:dyDescent="0.25">
      <c r="A17006"/>
      <c r="AA17006"/>
    </row>
    <row r="17007" spans="1:27" x14ac:dyDescent="0.25">
      <c r="A17007"/>
      <c r="AA17007"/>
    </row>
    <row r="17008" spans="1:27" x14ac:dyDescent="0.25">
      <c r="A17008"/>
      <c r="AA17008"/>
    </row>
    <row r="17009" spans="1:27" x14ac:dyDescent="0.25">
      <c r="A17009"/>
      <c r="AA17009"/>
    </row>
    <row r="17010" spans="1:27" x14ac:dyDescent="0.25">
      <c r="A17010"/>
      <c r="AA17010"/>
    </row>
    <row r="17011" spans="1:27" x14ac:dyDescent="0.25">
      <c r="A17011"/>
      <c r="AA17011"/>
    </row>
    <row r="17012" spans="1:27" x14ac:dyDescent="0.25">
      <c r="A17012"/>
      <c r="AA17012"/>
    </row>
    <row r="17013" spans="1:27" x14ac:dyDescent="0.25">
      <c r="A17013"/>
      <c r="AA17013"/>
    </row>
    <row r="17014" spans="1:27" x14ac:dyDescent="0.25">
      <c r="A17014"/>
      <c r="AA17014"/>
    </row>
    <row r="17015" spans="1:27" x14ac:dyDescent="0.25">
      <c r="A17015"/>
      <c r="AA17015"/>
    </row>
    <row r="17016" spans="1:27" x14ac:dyDescent="0.25">
      <c r="A17016"/>
      <c r="AA17016"/>
    </row>
    <row r="17017" spans="1:27" x14ac:dyDescent="0.25">
      <c r="A17017"/>
      <c r="AA17017"/>
    </row>
    <row r="17018" spans="1:27" x14ac:dyDescent="0.25">
      <c r="A17018"/>
      <c r="AA17018"/>
    </row>
    <row r="17019" spans="1:27" x14ac:dyDescent="0.25">
      <c r="A17019"/>
      <c r="AA17019"/>
    </row>
    <row r="17020" spans="1:27" x14ac:dyDescent="0.25">
      <c r="A17020"/>
      <c r="AA17020"/>
    </row>
    <row r="17021" spans="1:27" x14ac:dyDescent="0.25">
      <c r="A17021"/>
      <c r="AA17021"/>
    </row>
    <row r="17022" spans="1:27" x14ac:dyDescent="0.25">
      <c r="A17022"/>
      <c r="AA17022"/>
    </row>
    <row r="17023" spans="1:27" x14ac:dyDescent="0.25">
      <c r="A17023"/>
      <c r="AA17023"/>
    </row>
    <row r="17024" spans="1:27" x14ac:dyDescent="0.25">
      <c r="A17024"/>
      <c r="AA17024"/>
    </row>
    <row r="17025" spans="1:27" x14ac:dyDescent="0.25">
      <c r="A17025"/>
      <c r="AA17025"/>
    </row>
    <row r="17026" spans="1:27" x14ac:dyDescent="0.25">
      <c r="A17026"/>
      <c r="AA17026"/>
    </row>
    <row r="17027" spans="1:27" x14ac:dyDescent="0.25">
      <c r="A17027"/>
      <c r="AA17027"/>
    </row>
    <row r="17028" spans="1:27" x14ac:dyDescent="0.25">
      <c r="A17028"/>
      <c r="AA17028"/>
    </row>
    <row r="17029" spans="1:27" x14ac:dyDescent="0.25">
      <c r="A17029"/>
      <c r="AA17029"/>
    </row>
    <row r="17030" spans="1:27" x14ac:dyDescent="0.25">
      <c r="A17030"/>
      <c r="AA17030"/>
    </row>
    <row r="17031" spans="1:27" x14ac:dyDescent="0.25">
      <c r="A17031"/>
      <c r="AA17031"/>
    </row>
    <row r="17032" spans="1:27" x14ac:dyDescent="0.25">
      <c r="A17032"/>
      <c r="AA17032"/>
    </row>
    <row r="17033" spans="1:27" x14ac:dyDescent="0.25">
      <c r="A17033"/>
      <c r="AA17033"/>
    </row>
    <row r="17034" spans="1:27" x14ac:dyDescent="0.25">
      <c r="A17034"/>
      <c r="AA17034"/>
    </row>
    <row r="17035" spans="1:27" x14ac:dyDescent="0.25">
      <c r="A17035"/>
      <c r="AA17035"/>
    </row>
    <row r="17036" spans="1:27" x14ac:dyDescent="0.25">
      <c r="A17036"/>
      <c r="AA17036"/>
    </row>
    <row r="17037" spans="1:27" x14ac:dyDescent="0.25">
      <c r="A17037"/>
      <c r="AA17037"/>
    </row>
    <row r="17038" spans="1:27" x14ac:dyDescent="0.25">
      <c r="A17038"/>
      <c r="AA17038"/>
    </row>
    <row r="17039" spans="1:27" x14ac:dyDescent="0.25">
      <c r="A17039"/>
      <c r="AA17039"/>
    </row>
    <row r="17040" spans="1:27" x14ac:dyDescent="0.25">
      <c r="A17040"/>
      <c r="AA17040"/>
    </row>
    <row r="17041" spans="1:27" x14ac:dyDescent="0.25">
      <c r="A17041"/>
      <c r="AA17041"/>
    </row>
    <row r="17042" spans="1:27" x14ac:dyDescent="0.25">
      <c r="A17042"/>
      <c r="AA17042"/>
    </row>
    <row r="17043" spans="1:27" x14ac:dyDescent="0.25">
      <c r="A17043"/>
      <c r="AA17043"/>
    </row>
    <row r="17044" spans="1:27" x14ac:dyDescent="0.25">
      <c r="A17044"/>
      <c r="AA17044"/>
    </row>
    <row r="17045" spans="1:27" x14ac:dyDescent="0.25">
      <c r="A17045"/>
      <c r="AA17045"/>
    </row>
    <row r="17046" spans="1:27" x14ac:dyDescent="0.25">
      <c r="A17046"/>
      <c r="AA17046"/>
    </row>
    <row r="17047" spans="1:27" x14ac:dyDescent="0.25">
      <c r="A17047"/>
      <c r="AA17047"/>
    </row>
    <row r="17048" spans="1:27" x14ac:dyDescent="0.25">
      <c r="A17048"/>
      <c r="AA17048"/>
    </row>
    <row r="17049" spans="1:27" x14ac:dyDescent="0.25">
      <c r="A17049"/>
      <c r="AA17049"/>
    </row>
    <row r="17050" spans="1:27" x14ac:dyDescent="0.25">
      <c r="A17050"/>
      <c r="AA17050"/>
    </row>
    <row r="17051" spans="1:27" x14ac:dyDescent="0.25">
      <c r="A17051"/>
      <c r="AA17051"/>
    </row>
    <row r="17052" spans="1:27" x14ac:dyDescent="0.25">
      <c r="A17052"/>
      <c r="AA17052"/>
    </row>
    <row r="17053" spans="1:27" x14ac:dyDescent="0.25">
      <c r="A17053"/>
      <c r="AA17053"/>
    </row>
    <row r="17054" spans="1:27" x14ac:dyDescent="0.25">
      <c r="A17054"/>
      <c r="AA17054"/>
    </row>
    <row r="17055" spans="1:27" x14ac:dyDescent="0.25">
      <c r="A17055"/>
      <c r="AA17055"/>
    </row>
    <row r="17056" spans="1:27" x14ac:dyDescent="0.25">
      <c r="A17056"/>
      <c r="AA17056"/>
    </row>
    <row r="17057" spans="1:27" x14ac:dyDescent="0.25">
      <c r="A17057"/>
      <c r="AA17057"/>
    </row>
    <row r="17058" spans="1:27" x14ac:dyDescent="0.25">
      <c r="A17058"/>
      <c r="AA17058"/>
    </row>
    <row r="17059" spans="1:27" x14ac:dyDescent="0.25">
      <c r="A17059"/>
      <c r="AA17059"/>
    </row>
    <row r="17060" spans="1:27" x14ac:dyDescent="0.25">
      <c r="A17060"/>
      <c r="AA17060"/>
    </row>
    <row r="17061" spans="1:27" x14ac:dyDescent="0.25">
      <c r="A17061"/>
      <c r="AA17061"/>
    </row>
    <row r="17062" spans="1:27" x14ac:dyDescent="0.25">
      <c r="A17062"/>
      <c r="AA17062"/>
    </row>
    <row r="17063" spans="1:27" x14ac:dyDescent="0.25">
      <c r="A17063"/>
      <c r="AA17063"/>
    </row>
    <row r="17064" spans="1:27" x14ac:dyDescent="0.25">
      <c r="A17064"/>
      <c r="AA17064"/>
    </row>
    <row r="17065" spans="1:27" x14ac:dyDescent="0.25">
      <c r="A17065"/>
      <c r="AA17065"/>
    </row>
    <row r="17066" spans="1:27" x14ac:dyDescent="0.25">
      <c r="A17066"/>
      <c r="AA17066"/>
    </row>
    <row r="17067" spans="1:27" x14ac:dyDescent="0.25">
      <c r="A17067"/>
      <c r="AA17067"/>
    </row>
    <row r="17068" spans="1:27" x14ac:dyDescent="0.25">
      <c r="A17068"/>
      <c r="AA17068"/>
    </row>
    <row r="17069" spans="1:27" x14ac:dyDescent="0.25">
      <c r="A17069"/>
      <c r="AA17069"/>
    </row>
    <row r="17070" spans="1:27" x14ac:dyDescent="0.25">
      <c r="A17070"/>
      <c r="AA17070"/>
    </row>
    <row r="17071" spans="1:27" x14ac:dyDescent="0.25">
      <c r="A17071"/>
      <c r="AA17071"/>
    </row>
    <row r="17072" spans="1:27" x14ac:dyDescent="0.25">
      <c r="A17072"/>
      <c r="AA17072"/>
    </row>
    <row r="17073" spans="1:27" x14ac:dyDescent="0.25">
      <c r="A17073"/>
      <c r="AA17073"/>
    </row>
    <row r="17074" spans="1:27" x14ac:dyDescent="0.25">
      <c r="A17074"/>
      <c r="AA17074"/>
    </row>
    <row r="17075" spans="1:27" x14ac:dyDescent="0.25">
      <c r="A17075"/>
      <c r="AA17075"/>
    </row>
    <row r="17076" spans="1:27" x14ac:dyDescent="0.25">
      <c r="A17076"/>
      <c r="AA17076"/>
    </row>
    <row r="17077" spans="1:27" x14ac:dyDescent="0.25">
      <c r="A17077"/>
      <c r="AA17077"/>
    </row>
    <row r="17078" spans="1:27" x14ac:dyDescent="0.25">
      <c r="A17078"/>
      <c r="AA17078"/>
    </row>
    <row r="17079" spans="1:27" x14ac:dyDescent="0.25">
      <c r="A17079"/>
      <c r="AA17079"/>
    </row>
    <row r="17080" spans="1:27" x14ac:dyDescent="0.25">
      <c r="A17080"/>
      <c r="AA17080"/>
    </row>
    <row r="17081" spans="1:27" x14ac:dyDescent="0.25">
      <c r="A17081"/>
      <c r="AA17081"/>
    </row>
    <row r="17082" spans="1:27" x14ac:dyDescent="0.25">
      <c r="A17082"/>
      <c r="AA17082"/>
    </row>
    <row r="17083" spans="1:27" x14ac:dyDescent="0.25">
      <c r="A17083"/>
      <c r="AA17083"/>
    </row>
    <row r="17084" spans="1:27" x14ac:dyDescent="0.25">
      <c r="A17084"/>
      <c r="AA17084"/>
    </row>
    <row r="17085" spans="1:27" x14ac:dyDescent="0.25">
      <c r="A17085"/>
      <c r="AA17085"/>
    </row>
    <row r="17086" spans="1:27" x14ac:dyDescent="0.25">
      <c r="A17086"/>
      <c r="AA17086"/>
    </row>
    <row r="17087" spans="1:27" x14ac:dyDescent="0.25">
      <c r="A17087"/>
      <c r="AA17087"/>
    </row>
    <row r="17088" spans="1:27" x14ac:dyDescent="0.25">
      <c r="A17088"/>
      <c r="AA17088"/>
    </row>
    <row r="17089" spans="1:27" x14ac:dyDescent="0.25">
      <c r="A17089"/>
      <c r="AA17089"/>
    </row>
    <row r="17090" spans="1:27" x14ac:dyDescent="0.25">
      <c r="A17090"/>
      <c r="AA17090"/>
    </row>
    <row r="17091" spans="1:27" x14ac:dyDescent="0.25">
      <c r="A17091"/>
      <c r="AA17091"/>
    </row>
    <row r="17092" spans="1:27" x14ac:dyDescent="0.25">
      <c r="A17092"/>
      <c r="AA17092"/>
    </row>
    <row r="17093" spans="1:27" x14ac:dyDescent="0.25">
      <c r="A17093"/>
      <c r="AA17093"/>
    </row>
    <row r="17094" spans="1:27" x14ac:dyDescent="0.25">
      <c r="A17094"/>
      <c r="AA17094"/>
    </row>
    <row r="17095" spans="1:27" x14ac:dyDescent="0.25">
      <c r="A17095"/>
      <c r="AA17095"/>
    </row>
    <row r="17096" spans="1:27" x14ac:dyDescent="0.25">
      <c r="A17096"/>
      <c r="AA17096"/>
    </row>
    <row r="17097" spans="1:27" x14ac:dyDescent="0.25">
      <c r="A17097"/>
      <c r="AA17097"/>
    </row>
    <row r="17098" spans="1:27" x14ac:dyDescent="0.25">
      <c r="A17098"/>
      <c r="AA17098"/>
    </row>
    <row r="17099" spans="1:27" x14ac:dyDescent="0.25">
      <c r="A17099"/>
      <c r="AA17099"/>
    </row>
    <row r="17100" spans="1:27" x14ac:dyDescent="0.25">
      <c r="A17100"/>
      <c r="AA17100"/>
    </row>
    <row r="17101" spans="1:27" x14ac:dyDescent="0.25">
      <c r="A17101"/>
      <c r="AA17101"/>
    </row>
    <row r="17102" spans="1:27" x14ac:dyDescent="0.25">
      <c r="A17102"/>
      <c r="AA17102"/>
    </row>
    <row r="17103" spans="1:27" x14ac:dyDescent="0.25">
      <c r="A17103"/>
      <c r="AA17103"/>
    </row>
    <row r="17104" spans="1:27" x14ac:dyDescent="0.25">
      <c r="A17104"/>
      <c r="AA17104"/>
    </row>
    <row r="17105" spans="1:27" x14ac:dyDescent="0.25">
      <c r="A17105"/>
      <c r="AA17105"/>
    </row>
    <row r="17106" spans="1:27" x14ac:dyDescent="0.25">
      <c r="A17106"/>
      <c r="AA17106"/>
    </row>
    <row r="17107" spans="1:27" x14ac:dyDescent="0.25">
      <c r="A17107"/>
      <c r="AA17107"/>
    </row>
    <row r="17108" spans="1:27" x14ac:dyDescent="0.25">
      <c r="A17108"/>
      <c r="AA17108"/>
    </row>
    <row r="17109" spans="1:27" x14ac:dyDescent="0.25">
      <c r="A17109"/>
      <c r="AA17109"/>
    </row>
    <row r="17110" spans="1:27" x14ac:dyDescent="0.25">
      <c r="A17110"/>
      <c r="AA17110"/>
    </row>
    <row r="17111" spans="1:27" x14ac:dyDescent="0.25">
      <c r="A17111"/>
      <c r="AA17111"/>
    </row>
    <row r="17112" spans="1:27" x14ac:dyDescent="0.25">
      <c r="A17112"/>
      <c r="AA17112"/>
    </row>
    <row r="17113" spans="1:27" x14ac:dyDescent="0.25">
      <c r="A17113"/>
      <c r="AA17113"/>
    </row>
    <row r="17114" spans="1:27" x14ac:dyDescent="0.25">
      <c r="A17114"/>
      <c r="AA17114"/>
    </row>
    <row r="17115" spans="1:27" x14ac:dyDescent="0.25">
      <c r="A17115"/>
      <c r="AA17115"/>
    </row>
    <row r="17116" spans="1:27" x14ac:dyDescent="0.25">
      <c r="A17116"/>
      <c r="AA17116"/>
    </row>
    <row r="17117" spans="1:27" x14ac:dyDescent="0.25">
      <c r="A17117"/>
      <c r="AA17117"/>
    </row>
    <row r="17118" spans="1:27" x14ac:dyDescent="0.25">
      <c r="A17118"/>
      <c r="AA17118"/>
    </row>
    <row r="17119" spans="1:27" x14ac:dyDescent="0.25">
      <c r="A17119"/>
      <c r="AA17119"/>
    </row>
    <row r="17120" spans="1:27" x14ac:dyDescent="0.25">
      <c r="A17120"/>
      <c r="AA17120"/>
    </row>
    <row r="17121" spans="1:27" x14ac:dyDescent="0.25">
      <c r="A17121"/>
      <c r="AA17121"/>
    </row>
    <row r="17122" spans="1:27" x14ac:dyDescent="0.25">
      <c r="A17122"/>
      <c r="AA17122"/>
    </row>
    <row r="17123" spans="1:27" x14ac:dyDescent="0.25">
      <c r="A17123"/>
      <c r="AA17123"/>
    </row>
    <row r="17124" spans="1:27" x14ac:dyDescent="0.25">
      <c r="A17124"/>
      <c r="AA17124"/>
    </row>
    <row r="17125" spans="1:27" x14ac:dyDescent="0.25">
      <c r="A17125"/>
      <c r="AA17125"/>
    </row>
    <row r="17126" spans="1:27" x14ac:dyDescent="0.25">
      <c r="A17126"/>
      <c r="AA17126"/>
    </row>
    <row r="17127" spans="1:27" x14ac:dyDescent="0.25">
      <c r="A17127"/>
      <c r="AA17127"/>
    </row>
    <row r="17128" spans="1:27" x14ac:dyDescent="0.25">
      <c r="A17128"/>
      <c r="AA17128"/>
    </row>
    <row r="17129" spans="1:27" x14ac:dyDescent="0.25">
      <c r="A17129"/>
      <c r="AA17129"/>
    </row>
    <row r="17130" spans="1:27" x14ac:dyDescent="0.25">
      <c r="A17130"/>
      <c r="AA17130"/>
    </row>
    <row r="17131" spans="1:27" x14ac:dyDescent="0.25">
      <c r="A17131"/>
      <c r="AA17131"/>
    </row>
    <row r="17132" spans="1:27" x14ac:dyDescent="0.25">
      <c r="A17132"/>
      <c r="AA17132"/>
    </row>
    <row r="17133" spans="1:27" x14ac:dyDescent="0.25">
      <c r="A17133"/>
      <c r="AA17133"/>
    </row>
    <row r="17134" spans="1:27" x14ac:dyDescent="0.25">
      <c r="A17134"/>
      <c r="AA17134"/>
    </row>
    <row r="17135" spans="1:27" x14ac:dyDescent="0.25">
      <c r="A17135"/>
      <c r="AA17135"/>
    </row>
    <row r="17136" spans="1:27" x14ac:dyDescent="0.25">
      <c r="A17136"/>
      <c r="AA17136"/>
    </row>
    <row r="17137" spans="1:27" x14ac:dyDescent="0.25">
      <c r="A17137"/>
      <c r="AA17137"/>
    </row>
    <row r="17138" spans="1:27" x14ac:dyDescent="0.25">
      <c r="A17138"/>
      <c r="AA17138"/>
    </row>
    <row r="17139" spans="1:27" x14ac:dyDescent="0.25">
      <c r="A17139"/>
      <c r="AA17139"/>
    </row>
    <row r="17140" spans="1:27" x14ac:dyDescent="0.25">
      <c r="A17140"/>
      <c r="AA17140"/>
    </row>
    <row r="17141" spans="1:27" x14ac:dyDescent="0.25">
      <c r="A17141"/>
      <c r="AA17141"/>
    </row>
    <row r="17142" spans="1:27" x14ac:dyDescent="0.25">
      <c r="A17142"/>
      <c r="AA17142"/>
    </row>
    <row r="17143" spans="1:27" x14ac:dyDescent="0.25">
      <c r="A17143"/>
      <c r="AA17143"/>
    </row>
    <row r="17144" spans="1:27" x14ac:dyDescent="0.25">
      <c r="A17144"/>
      <c r="AA17144"/>
    </row>
    <row r="17145" spans="1:27" x14ac:dyDescent="0.25">
      <c r="A17145"/>
      <c r="AA17145"/>
    </row>
    <row r="17146" spans="1:27" x14ac:dyDescent="0.25">
      <c r="A17146"/>
      <c r="AA17146"/>
    </row>
    <row r="17147" spans="1:27" x14ac:dyDescent="0.25">
      <c r="A17147"/>
      <c r="AA17147"/>
    </row>
    <row r="17148" spans="1:27" x14ac:dyDescent="0.25">
      <c r="A17148"/>
      <c r="AA17148"/>
    </row>
    <row r="17149" spans="1:27" x14ac:dyDescent="0.25">
      <c r="A17149"/>
      <c r="AA17149"/>
    </row>
    <row r="17150" spans="1:27" x14ac:dyDescent="0.25">
      <c r="A17150"/>
      <c r="AA17150"/>
    </row>
    <row r="17151" spans="1:27" x14ac:dyDescent="0.25">
      <c r="A17151"/>
      <c r="AA17151"/>
    </row>
    <row r="17152" spans="1:27" x14ac:dyDescent="0.25">
      <c r="A17152"/>
      <c r="AA17152"/>
    </row>
    <row r="17153" spans="1:27" x14ac:dyDescent="0.25">
      <c r="A17153"/>
      <c r="AA17153"/>
    </row>
    <row r="17154" spans="1:27" x14ac:dyDescent="0.25">
      <c r="A17154"/>
      <c r="AA17154"/>
    </row>
    <row r="17155" spans="1:27" x14ac:dyDescent="0.25">
      <c r="A17155"/>
      <c r="AA17155"/>
    </row>
    <row r="17156" spans="1:27" x14ac:dyDescent="0.25">
      <c r="A17156"/>
      <c r="AA17156"/>
    </row>
    <row r="17157" spans="1:27" x14ac:dyDescent="0.25">
      <c r="A17157"/>
      <c r="AA17157"/>
    </row>
    <row r="17158" spans="1:27" x14ac:dyDescent="0.25">
      <c r="A17158"/>
      <c r="AA17158"/>
    </row>
    <row r="17159" spans="1:27" x14ac:dyDescent="0.25">
      <c r="A17159"/>
      <c r="AA17159"/>
    </row>
    <row r="17160" spans="1:27" x14ac:dyDescent="0.25">
      <c r="A17160"/>
      <c r="AA17160"/>
    </row>
    <row r="17161" spans="1:27" x14ac:dyDescent="0.25">
      <c r="A17161"/>
      <c r="AA17161"/>
    </row>
    <row r="17162" spans="1:27" x14ac:dyDescent="0.25">
      <c r="A17162"/>
      <c r="AA17162"/>
    </row>
    <row r="17163" spans="1:27" x14ac:dyDescent="0.25">
      <c r="A17163"/>
      <c r="AA17163"/>
    </row>
    <row r="17164" spans="1:27" x14ac:dyDescent="0.25">
      <c r="A17164"/>
      <c r="AA17164"/>
    </row>
    <row r="17165" spans="1:27" x14ac:dyDescent="0.25">
      <c r="A17165"/>
      <c r="AA17165"/>
    </row>
    <row r="17166" spans="1:27" x14ac:dyDescent="0.25">
      <c r="A17166"/>
      <c r="AA17166"/>
    </row>
    <row r="17167" spans="1:27" x14ac:dyDescent="0.25">
      <c r="A17167"/>
      <c r="AA17167"/>
    </row>
    <row r="17168" spans="1:27" x14ac:dyDescent="0.25">
      <c r="A17168"/>
      <c r="AA17168"/>
    </row>
    <row r="17169" spans="1:27" x14ac:dyDescent="0.25">
      <c r="A17169"/>
      <c r="AA17169"/>
    </row>
    <row r="17170" spans="1:27" x14ac:dyDescent="0.25">
      <c r="A17170"/>
      <c r="AA17170"/>
    </row>
    <row r="17171" spans="1:27" x14ac:dyDescent="0.25">
      <c r="A17171"/>
      <c r="AA17171"/>
    </row>
    <row r="17172" spans="1:27" x14ac:dyDescent="0.25">
      <c r="A17172"/>
      <c r="AA17172"/>
    </row>
    <row r="17173" spans="1:27" x14ac:dyDescent="0.25">
      <c r="A17173"/>
      <c r="AA17173"/>
    </row>
    <row r="17174" spans="1:27" x14ac:dyDescent="0.25">
      <c r="A17174"/>
      <c r="AA17174"/>
    </row>
    <row r="17175" spans="1:27" x14ac:dyDescent="0.25">
      <c r="A17175"/>
      <c r="AA17175"/>
    </row>
    <row r="17176" spans="1:27" x14ac:dyDescent="0.25">
      <c r="A17176"/>
      <c r="AA17176"/>
    </row>
    <row r="17177" spans="1:27" x14ac:dyDescent="0.25">
      <c r="A17177"/>
      <c r="AA17177"/>
    </row>
    <row r="17178" spans="1:27" x14ac:dyDescent="0.25">
      <c r="A17178"/>
      <c r="AA17178"/>
    </row>
    <row r="17179" spans="1:27" x14ac:dyDescent="0.25">
      <c r="A17179"/>
      <c r="AA17179"/>
    </row>
    <row r="17180" spans="1:27" x14ac:dyDescent="0.25">
      <c r="A17180"/>
      <c r="AA17180"/>
    </row>
    <row r="17181" spans="1:27" x14ac:dyDescent="0.25">
      <c r="A17181"/>
      <c r="AA17181"/>
    </row>
    <row r="17182" spans="1:27" x14ac:dyDescent="0.25">
      <c r="A17182"/>
      <c r="AA17182"/>
    </row>
    <row r="17183" spans="1:27" x14ac:dyDescent="0.25">
      <c r="A17183"/>
      <c r="AA17183"/>
    </row>
    <row r="17184" spans="1:27" x14ac:dyDescent="0.25">
      <c r="A17184"/>
      <c r="AA17184"/>
    </row>
    <row r="17185" spans="1:27" x14ac:dyDescent="0.25">
      <c r="A17185"/>
      <c r="AA17185"/>
    </row>
    <row r="17186" spans="1:27" x14ac:dyDescent="0.25">
      <c r="A17186"/>
      <c r="AA17186"/>
    </row>
    <row r="17187" spans="1:27" x14ac:dyDescent="0.25">
      <c r="A17187"/>
      <c r="AA17187"/>
    </row>
    <row r="17188" spans="1:27" x14ac:dyDescent="0.25">
      <c r="A17188"/>
      <c r="AA17188"/>
    </row>
    <row r="17189" spans="1:27" x14ac:dyDescent="0.25">
      <c r="A17189"/>
      <c r="AA17189"/>
    </row>
    <row r="17190" spans="1:27" x14ac:dyDescent="0.25">
      <c r="A17190"/>
      <c r="AA17190"/>
    </row>
    <row r="17191" spans="1:27" x14ac:dyDescent="0.25">
      <c r="A17191"/>
      <c r="AA17191"/>
    </row>
    <row r="17192" spans="1:27" x14ac:dyDescent="0.25">
      <c r="A17192"/>
      <c r="AA17192"/>
    </row>
    <row r="17193" spans="1:27" x14ac:dyDescent="0.25">
      <c r="A17193"/>
      <c r="AA17193"/>
    </row>
    <row r="17194" spans="1:27" x14ac:dyDescent="0.25">
      <c r="A17194"/>
      <c r="AA17194"/>
    </row>
    <row r="17195" spans="1:27" x14ac:dyDescent="0.25">
      <c r="A17195"/>
      <c r="AA17195"/>
    </row>
    <row r="17196" spans="1:27" x14ac:dyDescent="0.25">
      <c r="A17196"/>
      <c r="AA17196"/>
    </row>
    <row r="17197" spans="1:27" x14ac:dyDescent="0.25">
      <c r="A17197"/>
      <c r="AA17197"/>
    </row>
    <row r="17198" spans="1:27" x14ac:dyDescent="0.25">
      <c r="A17198"/>
      <c r="AA17198"/>
    </row>
    <row r="17199" spans="1:27" x14ac:dyDescent="0.25">
      <c r="A17199"/>
      <c r="AA17199"/>
    </row>
    <row r="17200" spans="1:27" x14ac:dyDescent="0.25">
      <c r="A17200"/>
      <c r="AA17200"/>
    </row>
    <row r="17201" spans="1:27" x14ac:dyDescent="0.25">
      <c r="A17201"/>
      <c r="AA17201"/>
    </row>
    <row r="17202" spans="1:27" x14ac:dyDescent="0.25">
      <c r="A17202"/>
      <c r="AA17202"/>
    </row>
    <row r="17203" spans="1:27" x14ac:dyDescent="0.25">
      <c r="A17203"/>
      <c r="AA17203"/>
    </row>
    <row r="17204" spans="1:27" x14ac:dyDescent="0.25">
      <c r="A17204"/>
      <c r="AA17204"/>
    </row>
    <row r="17205" spans="1:27" x14ac:dyDescent="0.25">
      <c r="A17205"/>
      <c r="AA17205"/>
    </row>
    <row r="17206" spans="1:27" x14ac:dyDescent="0.25">
      <c r="A17206"/>
      <c r="AA17206"/>
    </row>
    <row r="17207" spans="1:27" x14ac:dyDescent="0.25">
      <c r="A17207"/>
      <c r="AA17207"/>
    </row>
    <row r="17208" spans="1:27" x14ac:dyDescent="0.25">
      <c r="A17208"/>
      <c r="AA17208"/>
    </row>
    <row r="17209" spans="1:27" x14ac:dyDescent="0.25">
      <c r="A17209"/>
      <c r="AA17209"/>
    </row>
    <row r="17210" spans="1:27" x14ac:dyDescent="0.25">
      <c r="A17210"/>
      <c r="AA17210"/>
    </row>
    <row r="17211" spans="1:27" x14ac:dyDescent="0.25">
      <c r="A17211"/>
      <c r="AA17211"/>
    </row>
    <row r="17212" spans="1:27" x14ac:dyDescent="0.25">
      <c r="A17212"/>
      <c r="AA17212"/>
    </row>
    <row r="17213" spans="1:27" x14ac:dyDescent="0.25">
      <c r="A17213"/>
      <c r="AA17213"/>
    </row>
    <row r="17214" spans="1:27" x14ac:dyDescent="0.25">
      <c r="A17214"/>
      <c r="AA17214"/>
    </row>
    <row r="17215" spans="1:27" x14ac:dyDescent="0.25">
      <c r="A17215"/>
      <c r="AA17215"/>
    </row>
    <row r="17216" spans="1:27" x14ac:dyDescent="0.25">
      <c r="A17216"/>
      <c r="AA17216"/>
    </row>
    <row r="17217" spans="1:27" x14ac:dyDescent="0.25">
      <c r="A17217"/>
      <c r="AA17217"/>
    </row>
    <row r="17218" spans="1:27" x14ac:dyDescent="0.25">
      <c r="A17218"/>
      <c r="AA17218"/>
    </row>
    <row r="17219" spans="1:27" x14ac:dyDescent="0.25">
      <c r="A17219"/>
      <c r="AA17219"/>
    </row>
    <row r="17220" spans="1:27" x14ac:dyDescent="0.25">
      <c r="A17220"/>
      <c r="AA17220"/>
    </row>
    <row r="17221" spans="1:27" x14ac:dyDescent="0.25">
      <c r="A17221"/>
      <c r="AA17221"/>
    </row>
    <row r="17222" spans="1:27" x14ac:dyDescent="0.25">
      <c r="A17222"/>
      <c r="AA17222"/>
    </row>
    <row r="17223" spans="1:27" x14ac:dyDescent="0.25">
      <c r="A17223"/>
      <c r="AA17223"/>
    </row>
    <row r="17224" spans="1:27" x14ac:dyDescent="0.25">
      <c r="A17224"/>
      <c r="AA17224"/>
    </row>
    <row r="17225" spans="1:27" x14ac:dyDescent="0.25">
      <c r="A17225"/>
      <c r="AA17225"/>
    </row>
    <row r="17226" spans="1:27" x14ac:dyDescent="0.25">
      <c r="A17226"/>
      <c r="AA17226"/>
    </row>
    <row r="17227" spans="1:27" x14ac:dyDescent="0.25">
      <c r="A17227"/>
      <c r="AA17227"/>
    </row>
    <row r="17228" spans="1:27" x14ac:dyDescent="0.25">
      <c r="A17228"/>
      <c r="AA17228"/>
    </row>
    <row r="17229" spans="1:27" x14ac:dyDescent="0.25">
      <c r="A17229"/>
      <c r="AA17229"/>
    </row>
    <row r="17230" spans="1:27" x14ac:dyDescent="0.25">
      <c r="A17230"/>
      <c r="AA17230"/>
    </row>
    <row r="17231" spans="1:27" x14ac:dyDescent="0.25">
      <c r="A17231"/>
      <c r="AA17231"/>
    </row>
    <row r="17232" spans="1:27" x14ac:dyDescent="0.25">
      <c r="A17232"/>
      <c r="AA17232"/>
    </row>
    <row r="17233" spans="1:27" x14ac:dyDescent="0.25">
      <c r="A17233"/>
      <c r="AA17233"/>
    </row>
    <row r="17234" spans="1:27" x14ac:dyDescent="0.25">
      <c r="A17234"/>
      <c r="AA17234"/>
    </row>
    <row r="17235" spans="1:27" x14ac:dyDescent="0.25">
      <c r="A17235"/>
      <c r="AA17235"/>
    </row>
    <row r="17236" spans="1:27" x14ac:dyDescent="0.25">
      <c r="A17236"/>
      <c r="AA17236"/>
    </row>
    <row r="17237" spans="1:27" x14ac:dyDescent="0.25">
      <c r="A17237"/>
      <c r="AA17237"/>
    </row>
    <row r="17238" spans="1:27" x14ac:dyDescent="0.25">
      <c r="A17238"/>
      <c r="AA17238"/>
    </row>
    <row r="17239" spans="1:27" x14ac:dyDescent="0.25">
      <c r="A17239"/>
      <c r="AA17239"/>
    </row>
    <row r="17240" spans="1:27" x14ac:dyDescent="0.25">
      <c r="A17240"/>
      <c r="AA17240"/>
    </row>
    <row r="17241" spans="1:27" x14ac:dyDescent="0.25">
      <c r="A17241"/>
      <c r="AA17241"/>
    </row>
    <row r="17242" spans="1:27" x14ac:dyDescent="0.25">
      <c r="A17242"/>
      <c r="AA17242"/>
    </row>
    <row r="17243" spans="1:27" x14ac:dyDescent="0.25">
      <c r="A17243"/>
      <c r="AA17243"/>
    </row>
    <row r="17244" spans="1:27" x14ac:dyDescent="0.25">
      <c r="A17244"/>
      <c r="AA17244"/>
    </row>
    <row r="17245" spans="1:27" x14ac:dyDescent="0.25">
      <c r="A17245"/>
      <c r="AA17245"/>
    </row>
    <row r="17246" spans="1:27" x14ac:dyDescent="0.25">
      <c r="A17246"/>
      <c r="AA17246"/>
    </row>
    <row r="17247" spans="1:27" x14ac:dyDescent="0.25">
      <c r="A17247"/>
      <c r="AA17247"/>
    </row>
    <row r="17248" spans="1:27" x14ac:dyDescent="0.25">
      <c r="A17248"/>
      <c r="AA17248"/>
    </row>
    <row r="17249" spans="1:27" x14ac:dyDescent="0.25">
      <c r="A17249"/>
      <c r="AA17249"/>
    </row>
    <row r="17250" spans="1:27" x14ac:dyDescent="0.25">
      <c r="A17250"/>
      <c r="AA17250"/>
    </row>
    <row r="17251" spans="1:27" x14ac:dyDescent="0.25">
      <c r="A17251"/>
      <c r="AA17251"/>
    </row>
    <row r="17252" spans="1:27" x14ac:dyDescent="0.25">
      <c r="A17252"/>
      <c r="AA17252"/>
    </row>
    <row r="17253" spans="1:27" x14ac:dyDescent="0.25">
      <c r="A17253"/>
      <c r="AA17253"/>
    </row>
    <row r="17254" spans="1:27" x14ac:dyDescent="0.25">
      <c r="A17254"/>
      <c r="AA17254"/>
    </row>
    <row r="17255" spans="1:27" x14ac:dyDescent="0.25">
      <c r="A17255"/>
      <c r="AA17255"/>
    </row>
    <row r="17256" spans="1:27" x14ac:dyDescent="0.25">
      <c r="A17256"/>
      <c r="AA17256"/>
    </row>
    <row r="17257" spans="1:27" x14ac:dyDescent="0.25">
      <c r="A17257"/>
      <c r="AA17257"/>
    </row>
    <row r="17258" spans="1:27" x14ac:dyDescent="0.25">
      <c r="A17258"/>
      <c r="AA17258"/>
    </row>
    <row r="17259" spans="1:27" x14ac:dyDescent="0.25">
      <c r="A17259"/>
      <c r="AA17259"/>
    </row>
    <row r="17260" spans="1:27" x14ac:dyDescent="0.25">
      <c r="A17260"/>
      <c r="AA17260"/>
    </row>
    <row r="17261" spans="1:27" x14ac:dyDescent="0.25">
      <c r="A17261"/>
      <c r="AA17261"/>
    </row>
    <row r="17262" spans="1:27" x14ac:dyDescent="0.25">
      <c r="A17262"/>
      <c r="AA17262"/>
    </row>
    <row r="17263" spans="1:27" x14ac:dyDescent="0.25">
      <c r="A17263"/>
      <c r="AA17263"/>
    </row>
    <row r="17264" spans="1:27" x14ac:dyDescent="0.25">
      <c r="A17264"/>
      <c r="AA17264"/>
    </row>
    <row r="17265" spans="1:27" x14ac:dyDescent="0.25">
      <c r="A17265"/>
      <c r="AA17265"/>
    </row>
    <row r="17266" spans="1:27" x14ac:dyDescent="0.25">
      <c r="A17266"/>
      <c r="AA17266"/>
    </row>
    <row r="17267" spans="1:27" x14ac:dyDescent="0.25">
      <c r="A17267"/>
      <c r="AA17267"/>
    </row>
    <row r="17268" spans="1:27" x14ac:dyDescent="0.25">
      <c r="A17268"/>
      <c r="AA17268"/>
    </row>
    <row r="17269" spans="1:27" x14ac:dyDescent="0.25">
      <c r="A17269"/>
      <c r="AA17269"/>
    </row>
    <row r="17270" spans="1:27" x14ac:dyDescent="0.25">
      <c r="A17270"/>
      <c r="AA17270"/>
    </row>
    <row r="17271" spans="1:27" x14ac:dyDescent="0.25">
      <c r="A17271"/>
      <c r="AA17271"/>
    </row>
    <row r="17272" spans="1:27" x14ac:dyDescent="0.25">
      <c r="A17272"/>
      <c r="AA17272"/>
    </row>
    <row r="17273" spans="1:27" x14ac:dyDescent="0.25">
      <c r="A17273"/>
      <c r="AA17273"/>
    </row>
    <row r="17274" spans="1:27" x14ac:dyDescent="0.25">
      <c r="A17274"/>
      <c r="AA17274"/>
    </row>
    <row r="17275" spans="1:27" x14ac:dyDescent="0.25">
      <c r="A17275"/>
      <c r="AA17275"/>
    </row>
    <row r="17276" spans="1:27" x14ac:dyDescent="0.25">
      <c r="A17276"/>
      <c r="AA17276"/>
    </row>
    <row r="17277" spans="1:27" x14ac:dyDescent="0.25">
      <c r="A17277"/>
      <c r="AA17277"/>
    </row>
    <row r="17278" spans="1:27" x14ac:dyDescent="0.25">
      <c r="A17278"/>
      <c r="AA17278"/>
    </row>
    <row r="17279" spans="1:27" x14ac:dyDescent="0.25">
      <c r="A17279"/>
      <c r="AA17279"/>
    </row>
    <row r="17280" spans="1:27" x14ac:dyDescent="0.25">
      <c r="A17280"/>
      <c r="AA17280"/>
    </row>
    <row r="17281" spans="1:27" x14ac:dyDescent="0.25">
      <c r="A17281"/>
      <c r="AA17281"/>
    </row>
    <row r="17282" spans="1:27" x14ac:dyDescent="0.25">
      <c r="A17282"/>
      <c r="AA17282"/>
    </row>
    <row r="17283" spans="1:27" x14ac:dyDescent="0.25">
      <c r="A17283"/>
      <c r="AA17283"/>
    </row>
    <row r="17284" spans="1:27" x14ac:dyDescent="0.25">
      <c r="A17284"/>
      <c r="AA17284"/>
    </row>
    <row r="17285" spans="1:27" x14ac:dyDescent="0.25">
      <c r="A17285"/>
      <c r="AA17285"/>
    </row>
    <row r="17286" spans="1:27" x14ac:dyDescent="0.25">
      <c r="A17286"/>
      <c r="AA17286"/>
    </row>
    <row r="17287" spans="1:27" x14ac:dyDescent="0.25">
      <c r="A17287"/>
      <c r="AA17287"/>
    </row>
    <row r="17288" spans="1:27" x14ac:dyDescent="0.25">
      <c r="A17288"/>
      <c r="AA17288"/>
    </row>
    <row r="17289" spans="1:27" x14ac:dyDescent="0.25">
      <c r="A17289"/>
      <c r="AA17289"/>
    </row>
    <row r="17290" spans="1:27" x14ac:dyDescent="0.25">
      <c r="A17290"/>
      <c r="AA17290"/>
    </row>
    <row r="17291" spans="1:27" x14ac:dyDescent="0.25">
      <c r="A17291"/>
      <c r="AA17291"/>
    </row>
    <row r="17292" spans="1:27" x14ac:dyDescent="0.25">
      <c r="A17292"/>
      <c r="AA17292"/>
    </row>
    <row r="17293" spans="1:27" x14ac:dyDescent="0.25">
      <c r="A17293"/>
      <c r="AA17293"/>
    </row>
    <row r="17294" spans="1:27" x14ac:dyDescent="0.25">
      <c r="A17294"/>
      <c r="AA17294"/>
    </row>
    <row r="17295" spans="1:27" x14ac:dyDescent="0.25">
      <c r="A17295"/>
      <c r="AA17295"/>
    </row>
    <row r="17296" spans="1:27" x14ac:dyDescent="0.25">
      <c r="A17296"/>
      <c r="AA17296"/>
    </row>
    <row r="17297" spans="1:27" x14ac:dyDescent="0.25">
      <c r="A17297"/>
      <c r="AA17297"/>
    </row>
    <row r="17298" spans="1:27" x14ac:dyDescent="0.25">
      <c r="A17298"/>
      <c r="AA17298"/>
    </row>
    <row r="17299" spans="1:27" x14ac:dyDescent="0.25">
      <c r="A17299"/>
      <c r="AA17299"/>
    </row>
    <row r="17300" spans="1:27" x14ac:dyDescent="0.25">
      <c r="A17300"/>
      <c r="AA17300"/>
    </row>
    <row r="17301" spans="1:27" x14ac:dyDescent="0.25">
      <c r="A17301"/>
      <c r="AA17301"/>
    </row>
    <row r="17302" spans="1:27" x14ac:dyDescent="0.25">
      <c r="A17302"/>
      <c r="AA17302"/>
    </row>
    <row r="17303" spans="1:27" x14ac:dyDescent="0.25">
      <c r="A17303"/>
      <c r="AA17303"/>
    </row>
    <row r="17304" spans="1:27" x14ac:dyDescent="0.25">
      <c r="A17304"/>
      <c r="AA17304"/>
    </row>
    <row r="17305" spans="1:27" x14ac:dyDescent="0.25">
      <c r="A17305"/>
      <c r="AA17305"/>
    </row>
    <row r="17306" spans="1:27" x14ac:dyDescent="0.25">
      <c r="A17306"/>
      <c r="AA17306"/>
    </row>
    <row r="17307" spans="1:27" x14ac:dyDescent="0.25">
      <c r="A17307"/>
      <c r="AA17307"/>
    </row>
    <row r="17308" spans="1:27" x14ac:dyDescent="0.25">
      <c r="A17308"/>
      <c r="AA17308"/>
    </row>
    <row r="17309" spans="1:27" x14ac:dyDescent="0.25">
      <c r="A17309"/>
      <c r="AA17309"/>
    </row>
    <row r="17310" spans="1:27" x14ac:dyDescent="0.25">
      <c r="A17310"/>
      <c r="AA17310"/>
    </row>
    <row r="17311" spans="1:27" x14ac:dyDescent="0.25">
      <c r="A17311"/>
      <c r="AA17311"/>
    </row>
    <row r="17312" spans="1:27" x14ac:dyDescent="0.25">
      <c r="A17312"/>
      <c r="AA17312"/>
    </row>
    <row r="17313" spans="1:27" x14ac:dyDescent="0.25">
      <c r="A17313"/>
      <c r="AA17313"/>
    </row>
    <row r="17314" spans="1:27" x14ac:dyDescent="0.25">
      <c r="A17314"/>
      <c r="AA17314"/>
    </row>
    <row r="17315" spans="1:27" x14ac:dyDescent="0.25">
      <c r="A17315"/>
      <c r="AA17315"/>
    </row>
    <row r="17316" spans="1:27" x14ac:dyDescent="0.25">
      <c r="A17316"/>
      <c r="AA17316"/>
    </row>
    <row r="17317" spans="1:27" x14ac:dyDescent="0.25">
      <c r="A17317"/>
      <c r="AA17317"/>
    </row>
    <row r="17318" spans="1:27" x14ac:dyDescent="0.25">
      <c r="A17318"/>
      <c r="AA17318"/>
    </row>
    <row r="17319" spans="1:27" x14ac:dyDescent="0.25">
      <c r="A17319"/>
      <c r="AA17319"/>
    </row>
    <row r="17320" spans="1:27" x14ac:dyDescent="0.25">
      <c r="A17320"/>
      <c r="AA17320"/>
    </row>
    <row r="17321" spans="1:27" x14ac:dyDescent="0.25">
      <c r="A17321"/>
      <c r="AA17321"/>
    </row>
    <row r="17322" spans="1:27" x14ac:dyDescent="0.25">
      <c r="A17322"/>
      <c r="AA17322"/>
    </row>
    <row r="17323" spans="1:27" x14ac:dyDescent="0.25">
      <c r="A17323"/>
      <c r="AA17323"/>
    </row>
    <row r="17324" spans="1:27" x14ac:dyDescent="0.25">
      <c r="A17324"/>
      <c r="AA17324"/>
    </row>
    <row r="17325" spans="1:27" x14ac:dyDescent="0.25">
      <c r="A17325"/>
      <c r="AA17325"/>
    </row>
    <row r="17326" spans="1:27" x14ac:dyDescent="0.25">
      <c r="A17326"/>
      <c r="AA17326"/>
    </row>
    <row r="17327" spans="1:27" x14ac:dyDescent="0.25">
      <c r="A17327"/>
      <c r="AA17327"/>
    </row>
    <row r="17328" spans="1:27" x14ac:dyDescent="0.25">
      <c r="A17328"/>
      <c r="AA17328"/>
    </row>
    <row r="17329" spans="1:27" x14ac:dyDescent="0.25">
      <c r="A17329"/>
      <c r="AA17329"/>
    </row>
    <row r="17330" spans="1:27" x14ac:dyDescent="0.25">
      <c r="A17330"/>
      <c r="AA17330"/>
    </row>
    <row r="17331" spans="1:27" x14ac:dyDescent="0.25">
      <c r="A17331"/>
      <c r="AA17331"/>
    </row>
    <row r="17332" spans="1:27" x14ac:dyDescent="0.25">
      <c r="A17332"/>
      <c r="AA17332"/>
    </row>
    <row r="17333" spans="1:27" x14ac:dyDescent="0.25">
      <c r="A17333"/>
      <c r="AA17333"/>
    </row>
    <row r="17334" spans="1:27" x14ac:dyDescent="0.25">
      <c r="A17334"/>
      <c r="AA17334"/>
    </row>
    <row r="17335" spans="1:27" x14ac:dyDescent="0.25">
      <c r="A17335"/>
      <c r="AA17335"/>
    </row>
    <row r="17336" spans="1:27" x14ac:dyDescent="0.25">
      <c r="A17336"/>
      <c r="AA17336"/>
    </row>
    <row r="17337" spans="1:27" x14ac:dyDescent="0.25">
      <c r="A17337"/>
      <c r="AA17337"/>
    </row>
    <row r="17338" spans="1:27" x14ac:dyDescent="0.25">
      <c r="A17338"/>
      <c r="AA17338"/>
    </row>
    <row r="17339" spans="1:27" x14ac:dyDescent="0.25">
      <c r="A17339"/>
      <c r="AA17339"/>
    </row>
    <row r="17340" spans="1:27" x14ac:dyDescent="0.25">
      <c r="A17340"/>
      <c r="AA17340"/>
    </row>
    <row r="17341" spans="1:27" x14ac:dyDescent="0.25">
      <c r="A17341"/>
      <c r="AA17341"/>
    </row>
    <row r="17342" spans="1:27" x14ac:dyDescent="0.25">
      <c r="A17342"/>
      <c r="AA17342"/>
    </row>
    <row r="17343" spans="1:27" x14ac:dyDescent="0.25">
      <c r="A17343"/>
      <c r="AA17343"/>
    </row>
    <row r="17344" spans="1:27" x14ac:dyDescent="0.25">
      <c r="A17344"/>
      <c r="AA17344"/>
    </row>
    <row r="17345" spans="1:27" x14ac:dyDescent="0.25">
      <c r="A17345"/>
      <c r="AA17345"/>
    </row>
    <row r="17346" spans="1:27" x14ac:dyDescent="0.25">
      <c r="A17346"/>
      <c r="AA17346"/>
    </row>
    <row r="17347" spans="1:27" x14ac:dyDescent="0.25">
      <c r="A17347"/>
      <c r="AA17347"/>
    </row>
    <row r="17348" spans="1:27" x14ac:dyDescent="0.25">
      <c r="A17348"/>
      <c r="AA17348"/>
    </row>
    <row r="17349" spans="1:27" x14ac:dyDescent="0.25">
      <c r="A17349"/>
      <c r="AA17349"/>
    </row>
    <row r="17350" spans="1:27" x14ac:dyDescent="0.25">
      <c r="A17350"/>
      <c r="AA17350"/>
    </row>
    <row r="17351" spans="1:27" x14ac:dyDescent="0.25">
      <c r="A17351"/>
      <c r="AA17351"/>
    </row>
    <row r="17352" spans="1:27" x14ac:dyDescent="0.25">
      <c r="A17352"/>
      <c r="AA17352"/>
    </row>
    <row r="17353" spans="1:27" x14ac:dyDescent="0.25">
      <c r="A17353"/>
      <c r="AA17353"/>
    </row>
    <row r="17354" spans="1:27" x14ac:dyDescent="0.25">
      <c r="A17354"/>
      <c r="AA17354"/>
    </row>
    <row r="17355" spans="1:27" x14ac:dyDescent="0.25">
      <c r="A17355"/>
      <c r="AA17355"/>
    </row>
    <row r="17356" spans="1:27" x14ac:dyDescent="0.25">
      <c r="A17356"/>
      <c r="AA17356"/>
    </row>
    <row r="17357" spans="1:27" x14ac:dyDescent="0.25">
      <c r="A17357"/>
      <c r="AA17357"/>
    </row>
    <row r="17358" spans="1:27" x14ac:dyDescent="0.25">
      <c r="A17358"/>
      <c r="AA17358"/>
    </row>
    <row r="17359" spans="1:27" x14ac:dyDescent="0.25">
      <c r="A17359"/>
      <c r="AA17359"/>
    </row>
    <row r="17360" spans="1:27" x14ac:dyDescent="0.25">
      <c r="A17360"/>
      <c r="AA17360"/>
    </row>
    <row r="17361" spans="1:27" x14ac:dyDescent="0.25">
      <c r="A17361"/>
      <c r="AA17361"/>
    </row>
    <row r="17362" spans="1:27" x14ac:dyDescent="0.25">
      <c r="A17362"/>
      <c r="AA17362"/>
    </row>
    <row r="17363" spans="1:27" x14ac:dyDescent="0.25">
      <c r="A17363"/>
      <c r="AA17363"/>
    </row>
    <row r="17364" spans="1:27" x14ac:dyDescent="0.25">
      <c r="A17364"/>
      <c r="AA17364"/>
    </row>
    <row r="17365" spans="1:27" x14ac:dyDescent="0.25">
      <c r="A17365"/>
      <c r="AA17365"/>
    </row>
    <row r="17366" spans="1:27" x14ac:dyDescent="0.25">
      <c r="A17366"/>
      <c r="AA17366"/>
    </row>
    <row r="17367" spans="1:27" x14ac:dyDescent="0.25">
      <c r="A17367"/>
      <c r="AA17367"/>
    </row>
    <row r="17368" spans="1:27" x14ac:dyDescent="0.25">
      <c r="A17368"/>
      <c r="AA17368"/>
    </row>
    <row r="17369" spans="1:27" x14ac:dyDescent="0.25">
      <c r="A17369"/>
      <c r="AA17369"/>
    </row>
    <row r="17370" spans="1:27" x14ac:dyDescent="0.25">
      <c r="A17370"/>
      <c r="AA17370"/>
    </row>
    <row r="17371" spans="1:27" x14ac:dyDescent="0.25">
      <c r="A17371"/>
      <c r="AA17371"/>
    </row>
    <row r="17372" spans="1:27" x14ac:dyDescent="0.25">
      <c r="A17372"/>
      <c r="AA17372"/>
    </row>
    <row r="17373" spans="1:27" x14ac:dyDescent="0.25">
      <c r="A17373"/>
      <c r="AA17373"/>
    </row>
    <row r="17374" spans="1:27" x14ac:dyDescent="0.25">
      <c r="A17374"/>
      <c r="AA17374"/>
    </row>
    <row r="17375" spans="1:27" x14ac:dyDescent="0.25">
      <c r="A17375"/>
      <c r="AA17375"/>
    </row>
    <row r="17376" spans="1:27" x14ac:dyDescent="0.25">
      <c r="A17376"/>
      <c r="AA17376"/>
    </row>
    <row r="17377" spans="1:27" x14ac:dyDescent="0.25">
      <c r="A17377"/>
      <c r="AA17377"/>
    </row>
    <row r="17378" spans="1:27" x14ac:dyDescent="0.25">
      <c r="A17378"/>
      <c r="AA17378"/>
    </row>
    <row r="17379" spans="1:27" x14ac:dyDescent="0.25">
      <c r="A17379"/>
      <c r="AA17379"/>
    </row>
    <row r="17380" spans="1:27" x14ac:dyDescent="0.25">
      <c r="A17380"/>
      <c r="AA17380"/>
    </row>
    <row r="17381" spans="1:27" x14ac:dyDescent="0.25">
      <c r="A17381"/>
      <c r="AA17381"/>
    </row>
    <row r="17382" spans="1:27" x14ac:dyDescent="0.25">
      <c r="A17382"/>
      <c r="AA17382"/>
    </row>
    <row r="17383" spans="1:27" x14ac:dyDescent="0.25">
      <c r="A17383"/>
      <c r="AA17383"/>
    </row>
    <row r="17384" spans="1:27" x14ac:dyDescent="0.25">
      <c r="A17384"/>
      <c r="AA17384"/>
    </row>
    <row r="17385" spans="1:27" x14ac:dyDescent="0.25">
      <c r="A17385"/>
      <c r="AA17385"/>
    </row>
    <row r="17386" spans="1:27" x14ac:dyDescent="0.25">
      <c r="A17386"/>
      <c r="AA17386"/>
    </row>
    <row r="17387" spans="1:27" x14ac:dyDescent="0.25">
      <c r="A17387"/>
      <c r="AA17387"/>
    </row>
    <row r="17388" spans="1:27" x14ac:dyDescent="0.25">
      <c r="A17388"/>
      <c r="AA17388"/>
    </row>
    <row r="17389" spans="1:27" x14ac:dyDescent="0.25">
      <c r="A17389"/>
      <c r="AA17389"/>
    </row>
    <row r="17390" spans="1:27" x14ac:dyDescent="0.25">
      <c r="A17390"/>
      <c r="AA17390"/>
    </row>
    <row r="17391" spans="1:27" x14ac:dyDescent="0.25">
      <c r="A17391"/>
      <c r="AA17391"/>
    </row>
    <row r="17392" spans="1:27" x14ac:dyDescent="0.25">
      <c r="A17392"/>
      <c r="AA17392"/>
    </row>
    <row r="17393" spans="1:27" x14ac:dyDescent="0.25">
      <c r="A17393"/>
      <c r="AA17393"/>
    </row>
    <row r="17394" spans="1:27" x14ac:dyDescent="0.25">
      <c r="A17394"/>
      <c r="AA17394"/>
    </row>
    <row r="17395" spans="1:27" x14ac:dyDescent="0.25">
      <c r="A17395"/>
      <c r="AA17395"/>
    </row>
    <row r="17396" spans="1:27" x14ac:dyDescent="0.25">
      <c r="A17396"/>
      <c r="AA17396"/>
    </row>
    <row r="17397" spans="1:27" x14ac:dyDescent="0.25">
      <c r="A17397"/>
      <c r="AA17397"/>
    </row>
    <row r="17398" spans="1:27" x14ac:dyDescent="0.25">
      <c r="A17398"/>
      <c r="AA17398"/>
    </row>
    <row r="17399" spans="1:27" x14ac:dyDescent="0.25">
      <c r="A17399"/>
      <c r="AA17399"/>
    </row>
    <row r="17400" spans="1:27" x14ac:dyDescent="0.25">
      <c r="A17400"/>
      <c r="AA17400"/>
    </row>
    <row r="17401" spans="1:27" x14ac:dyDescent="0.25">
      <c r="A17401"/>
      <c r="AA17401"/>
    </row>
    <row r="17402" spans="1:27" x14ac:dyDescent="0.25">
      <c r="A17402"/>
      <c r="AA17402"/>
    </row>
    <row r="17403" spans="1:27" x14ac:dyDescent="0.25">
      <c r="A17403"/>
      <c r="AA17403"/>
    </row>
    <row r="17404" spans="1:27" x14ac:dyDescent="0.25">
      <c r="A17404"/>
      <c r="AA17404"/>
    </row>
    <row r="17405" spans="1:27" x14ac:dyDescent="0.25">
      <c r="A17405"/>
      <c r="AA17405"/>
    </row>
    <row r="17406" spans="1:27" x14ac:dyDescent="0.25">
      <c r="A17406"/>
      <c r="AA17406"/>
    </row>
    <row r="17407" spans="1:27" x14ac:dyDescent="0.25">
      <c r="A17407"/>
      <c r="AA17407"/>
    </row>
    <row r="17408" spans="1:27" x14ac:dyDescent="0.25">
      <c r="A17408"/>
      <c r="AA17408"/>
    </row>
    <row r="17409" spans="1:27" x14ac:dyDescent="0.25">
      <c r="A17409"/>
      <c r="AA17409"/>
    </row>
    <row r="17410" spans="1:27" x14ac:dyDescent="0.25">
      <c r="A17410"/>
      <c r="AA17410"/>
    </row>
    <row r="17411" spans="1:27" x14ac:dyDescent="0.25">
      <c r="A17411"/>
      <c r="AA17411"/>
    </row>
    <row r="17412" spans="1:27" x14ac:dyDescent="0.25">
      <c r="A17412"/>
      <c r="AA17412"/>
    </row>
    <row r="17413" spans="1:27" x14ac:dyDescent="0.25">
      <c r="A17413"/>
      <c r="AA17413"/>
    </row>
    <row r="17414" spans="1:27" x14ac:dyDescent="0.25">
      <c r="A17414"/>
      <c r="AA17414"/>
    </row>
    <row r="17415" spans="1:27" x14ac:dyDescent="0.25">
      <c r="A17415"/>
      <c r="AA17415"/>
    </row>
    <row r="17416" spans="1:27" x14ac:dyDescent="0.25">
      <c r="A17416"/>
      <c r="AA17416"/>
    </row>
    <row r="17417" spans="1:27" x14ac:dyDescent="0.25">
      <c r="A17417"/>
      <c r="AA17417"/>
    </row>
    <row r="17418" spans="1:27" x14ac:dyDescent="0.25">
      <c r="A17418"/>
      <c r="AA17418"/>
    </row>
    <row r="17419" spans="1:27" x14ac:dyDescent="0.25">
      <c r="A17419"/>
      <c r="AA17419"/>
    </row>
    <row r="17420" spans="1:27" x14ac:dyDescent="0.25">
      <c r="A17420"/>
      <c r="AA17420"/>
    </row>
    <row r="17421" spans="1:27" x14ac:dyDescent="0.25">
      <c r="A17421"/>
      <c r="AA17421"/>
    </row>
    <row r="17422" spans="1:27" x14ac:dyDescent="0.25">
      <c r="A17422"/>
      <c r="AA17422"/>
    </row>
    <row r="17423" spans="1:27" x14ac:dyDescent="0.25">
      <c r="A17423"/>
      <c r="AA17423"/>
    </row>
    <row r="17424" spans="1:27" x14ac:dyDescent="0.25">
      <c r="A17424"/>
      <c r="AA17424"/>
    </row>
    <row r="17425" spans="1:27" x14ac:dyDescent="0.25">
      <c r="A17425"/>
      <c r="AA17425"/>
    </row>
    <row r="17426" spans="1:27" x14ac:dyDescent="0.25">
      <c r="A17426"/>
      <c r="AA17426"/>
    </row>
    <row r="17427" spans="1:27" x14ac:dyDescent="0.25">
      <c r="A17427"/>
      <c r="AA17427"/>
    </row>
    <row r="17428" spans="1:27" x14ac:dyDescent="0.25">
      <c r="A17428"/>
      <c r="AA17428"/>
    </row>
    <row r="17429" spans="1:27" x14ac:dyDescent="0.25">
      <c r="A17429"/>
      <c r="AA17429"/>
    </row>
    <row r="17430" spans="1:27" x14ac:dyDescent="0.25">
      <c r="A17430"/>
      <c r="AA17430"/>
    </row>
    <row r="17431" spans="1:27" x14ac:dyDescent="0.25">
      <c r="A17431"/>
      <c r="AA17431"/>
    </row>
    <row r="17432" spans="1:27" x14ac:dyDescent="0.25">
      <c r="A17432"/>
      <c r="AA17432"/>
    </row>
    <row r="17433" spans="1:27" x14ac:dyDescent="0.25">
      <c r="A17433"/>
      <c r="AA17433"/>
    </row>
    <row r="17434" spans="1:27" x14ac:dyDescent="0.25">
      <c r="A17434"/>
      <c r="AA17434"/>
    </row>
    <row r="17435" spans="1:27" x14ac:dyDescent="0.25">
      <c r="A17435"/>
      <c r="AA17435"/>
    </row>
    <row r="17436" spans="1:27" x14ac:dyDescent="0.25">
      <c r="A17436"/>
      <c r="AA17436"/>
    </row>
    <row r="17437" spans="1:27" x14ac:dyDescent="0.25">
      <c r="A17437"/>
      <c r="AA17437"/>
    </row>
    <row r="17438" spans="1:27" x14ac:dyDescent="0.25">
      <c r="A17438"/>
      <c r="AA17438"/>
    </row>
    <row r="17439" spans="1:27" x14ac:dyDescent="0.25">
      <c r="A17439"/>
      <c r="AA17439"/>
    </row>
    <row r="17440" spans="1:27" x14ac:dyDescent="0.25">
      <c r="A17440"/>
      <c r="AA17440"/>
    </row>
    <row r="17441" spans="1:27" x14ac:dyDescent="0.25">
      <c r="A17441"/>
      <c r="AA17441"/>
    </row>
    <row r="17442" spans="1:27" x14ac:dyDescent="0.25">
      <c r="A17442"/>
      <c r="AA17442"/>
    </row>
    <row r="17443" spans="1:27" x14ac:dyDescent="0.25">
      <c r="A17443"/>
      <c r="AA17443"/>
    </row>
    <row r="17444" spans="1:27" x14ac:dyDescent="0.25">
      <c r="A17444"/>
      <c r="AA17444"/>
    </row>
    <row r="17445" spans="1:27" x14ac:dyDescent="0.25">
      <c r="A17445"/>
      <c r="AA17445"/>
    </row>
    <row r="17446" spans="1:27" x14ac:dyDescent="0.25">
      <c r="A17446"/>
      <c r="AA17446"/>
    </row>
    <row r="17447" spans="1:27" x14ac:dyDescent="0.25">
      <c r="A17447"/>
      <c r="AA17447"/>
    </row>
    <row r="17448" spans="1:27" x14ac:dyDescent="0.25">
      <c r="A17448"/>
      <c r="AA17448"/>
    </row>
    <row r="17449" spans="1:27" x14ac:dyDescent="0.25">
      <c r="A17449"/>
      <c r="AA17449"/>
    </row>
    <row r="17450" spans="1:27" x14ac:dyDescent="0.25">
      <c r="A17450"/>
      <c r="AA17450"/>
    </row>
    <row r="17451" spans="1:27" x14ac:dyDescent="0.25">
      <c r="A17451"/>
      <c r="AA17451"/>
    </row>
    <row r="17452" spans="1:27" x14ac:dyDescent="0.25">
      <c r="A17452"/>
      <c r="AA17452"/>
    </row>
    <row r="17453" spans="1:27" x14ac:dyDescent="0.25">
      <c r="A17453"/>
      <c r="AA17453"/>
    </row>
    <row r="17454" spans="1:27" x14ac:dyDescent="0.25">
      <c r="A17454"/>
      <c r="AA17454"/>
    </row>
    <row r="17455" spans="1:27" x14ac:dyDescent="0.25">
      <c r="A17455"/>
      <c r="AA17455"/>
    </row>
    <row r="17456" spans="1:27" x14ac:dyDescent="0.25">
      <c r="A17456"/>
      <c r="AA17456"/>
    </row>
    <row r="17457" spans="1:27" x14ac:dyDescent="0.25">
      <c r="A17457"/>
      <c r="AA17457"/>
    </row>
    <row r="17458" spans="1:27" x14ac:dyDescent="0.25">
      <c r="A17458"/>
      <c r="AA17458"/>
    </row>
    <row r="17459" spans="1:27" x14ac:dyDescent="0.25">
      <c r="A17459"/>
      <c r="AA17459"/>
    </row>
    <row r="17460" spans="1:27" x14ac:dyDescent="0.25">
      <c r="A17460"/>
      <c r="AA17460"/>
    </row>
    <row r="17461" spans="1:27" x14ac:dyDescent="0.25">
      <c r="A17461"/>
      <c r="AA17461"/>
    </row>
    <row r="17462" spans="1:27" x14ac:dyDescent="0.25">
      <c r="A17462"/>
      <c r="AA17462"/>
    </row>
    <row r="17463" spans="1:27" x14ac:dyDescent="0.25">
      <c r="A17463"/>
      <c r="AA17463"/>
    </row>
    <row r="17464" spans="1:27" x14ac:dyDescent="0.25">
      <c r="A17464"/>
      <c r="AA17464"/>
    </row>
    <row r="17465" spans="1:27" x14ac:dyDescent="0.25">
      <c r="A17465"/>
      <c r="AA17465"/>
    </row>
    <row r="17466" spans="1:27" x14ac:dyDescent="0.25">
      <c r="A17466"/>
      <c r="AA17466"/>
    </row>
    <row r="17467" spans="1:27" x14ac:dyDescent="0.25">
      <c r="A17467"/>
      <c r="AA17467"/>
    </row>
    <row r="17468" spans="1:27" x14ac:dyDescent="0.25">
      <c r="A17468"/>
      <c r="AA17468"/>
    </row>
    <row r="17469" spans="1:27" x14ac:dyDescent="0.25">
      <c r="A17469"/>
      <c r="AA17469"/>
    </row>
    <row r="17470" spans="1:27" x14ac:dyDescent="0.25">
      <c r="A17470"/>
      <c r="AA17470"/>
    </row>
    <row r="17471" spans="1:27" x14ac:dyDescent="0.25">
      <c r="A17471"/>
      <c r="AA17471"/>
    </row>
    <row r="17472" spans="1:27" x14ac:dyDescent="0.25">
      <c r="A17472"/>
      <c r="AA17472"/>
    </row>
    <row r="17473" spans="1:27" x14ac:dyDescent="0.25">
      <c r="A17473"/>
      <c r="AA17473"/>
    </row>
    <row r="17474" spans="1:27" x14ac:dyDescent="0.25">
      <c r="A17474"/>
      <c r="AA17474"/>
    </row>
    <row r="17475" spans="1:27" x14ac:dyDescent="0.25">
      <c r="A17475"/>
      <c r="AA17475"/>
    </row>
    <row r="17476" spans="1:27" x14ac:dyDescent="0.25">
      <c r="A17476"/>
      <c r="AA17476"/>
    </row>
    <row r="17477" spans="1:27" x14ac:dyDescent="0.25">
      <c r="A17477"/>
      <c r="AA17477"/>
    </row>
    <row r="17478" spans="1:27" x14ac:dyDescent="0.25">
      <c r="A17478"/>
      <c r="AA17478"/>
    </row>
    <row r="17479" spans="1:27" x14ac:dyDescent="0.25">
      <c r="A17479"/>
      <c r="AA17479"/>
    </row>
    <row r="17480" spans="1:27" x14ac:dyDescent="0.25">
      <c r="A17480"/>
      <c r="AA17480"/>
    </row>
    <row r="17481" spans="1:27" x14ac:dyDescent="0.25">
      <c r="A17481"/>
      <c r="AA17481"/>
    </row>
    <row r="17482" spans="1:27" x14ac:dyDescent="0.25">
      <c r="A17482"/>
      <c r="AA17482"/>
    </row>
    <row r="17483" spans="1:27" x14ac:dyDescent="0.25">
      <c r="A17483"/>
      <c r="AA17483"/>
    </row>
    <row r="17484" spans="1:27" x14ac:dyDescent="0.25">
      <c r="A17484"/>
      <c r="AA17484"/>
    </row>
    <row r="17485" spans="1:27" x14ac:dyDescent="0.25">
      <c r="A17485"/>
      <c r="AA17485"/>
    </row>
    <row r="17486" spans="1:27" x14ac:dyDescent="0.25">
      <c r="A17486"/>
      <c r="AA17486"/>
    </row>
    <row r="17487" spans="1:27" x14ac:dyDescent="0.25">
      <c r="A17487"/>
      <c r="AA17487"/>
    </row>
    <row r="17488" spans="1:27" x14ac:dyDescent="0.25">
      <c r="A17488"/>
      <c r="AA17488"/>
    </row>
    <row r="17489" spans="1:27" x14ac:dyDescent="0.25">
      <c r="A17489"/>
      <c r="AA17489"/>
    </row>
    <row r="17490" spans="1:27" x14ac:dyDescent="0.25">
      <c r="A17490"/>
      <c r="AA17490"/>
    </row>
    <row r="17491" spans="1:27" x14ac:dyDescent="0.25">
      <c r="A17491"/>
      <c r="AA17491"/>
    </row>
    <row r="17492" spans="1:27" x14ac:dyDescent="0.25">
      <c r="A17492"/>
      <c r="AA17492"/>
    </row>
    <row r="17493" spans="1:27" x14ac:dyDescent="0.25">
      <c r="A17493"/>
      <c r="AA17493"/>
    </row>
    <row r="17494" spans="1:27" x14ac:dyDescent="0.25">
      <c r="A17494"/>
      <c r="AA17494"/>
    </row>
    <row r="17495" spans="1:27" x14ac:dyDescent="0.25">
      <c r="A17495"/>
      <c r="AA17495"/>
    </row>
    <row r="17496" spans="1:27" x14ac:dyDescent="0.25">
      <c r="A17496"/>
      <c r="AA17496"/>
    </row>
    <row r="17497" spans="1:27" x14ac:dyDescent="0.25">
      <c r="A17497"/>
      <c r="AA17497"/>
    </row>
    <row r="17498" spans="1:27" x14ac:dyDescent="0.25">
      <c r="A17498"/>
      <c r="AA17498"/>
    </row>
    <row r="17499" spans="1:27" x14ac:dyDescent="0.25">
      <c r="A17499"/>
      <c r="AA17499"/>
    </row>
    <row r="17500" spans="1:27" x14ac:dyDescent="0.25">
      <c r="A17500"/>
      <c r="AA17500"/>
    </row>
    <row r="17501" spans="1:27" x14ac:dyDescent="0.25">
      <c r="A17501"/>
      <c r="AA17501"/>
    </row>
    <row r="17502" spans="1:27" x14ac:dyDescent="0.25">
      <c r="A17502"/>
      <c r="AA17502"/>
    </row>
    <row r="17503" spans="1:27" x14ac:dyDescent="0.25">
      <c r="A17503"/>
      <c r="AA17503"/>
    </row>
    <row r="17504" spans="1:27" x14ac:dyDescent="0.25">
      <c r="A17504"/>
      <c r="AA17504"/>
    </row>
    <row r="17505" spans="1:27" x14ac:dyDescent="0.25">
      <c r="A17505"/>
      <c r="AA17505"/>
    </row>
    <row r="17506" spans="1:27" x14ac:dyDescent="0.25">
      <c r="A17506"/>
      <c r="AA17506"/>
    </row>
    <row r="17507" spans="1:27" x14ac:dyDescent="0.25">
      <c r="A17507"/>
      <c r="AA17507"/>
    </row>
    <row r="17508" spans="1:27" x14ac:dyDescent="0.25">
      <c r="A17508"/>
      <c r="AA17508"/>
    </row>
    <row r="17509" spans="1:27" x14ac:dyDescent="0.25">
      <c r="A17509"/>
      <c r="AA17509"/>
    </row>
    <row r="17510" spans="1:27" x14ac:dyDescent="0.25">
      <c r="A17510"/>
      <c r="AA17510"/>
    </row>
    <row r="17511" spans="1:27" x14ac:dyDescent="0.25">
      <c r="A17511"/>
      <c r="AA17511"/>
    </row>
    <row r="17512" spans="1:27" x14ac:dyDescent="0.25">
      <c r="A17512"/>
      <c r="AA17512"/>
    </row>
    <row r="17513" spans="1:27" x14ac:dyDescent="0.25">
      <c r="A17513"/>
      <c r="AA17513"/>
    </row>
    <row r="17514" spans="1:27" x14ac:dyDescent="0.25">
      <c r="A17514"/>
      <c r="AA17514"/>
    </row>
    <row r="17515" spans="1:27" x14ac:dyDescent="0.25">
      <c r="A17515"/>
      <c r="AA17515"/>
    </row>
    <row r="17516" spans="1:27" x14ac:dyDescent="0.25">
      <c r="A17516"/>
      <c r="AA17516"/>
    </row>
    <row r="17517" spans="1:27" x14ac:dyDescent="0.25">
      <c r="A17517"/>
      <c r="AA17517"/>
    </row>
    <row r="17518" spans="1:27" x14ac:dyDescent="0.25">
      <c r="A17518"/>
      <c r="AA17518"/>
    </row>
    <row r="17519" spans="1:27" x14ac:dyDescent="0.25">
      <c r="A17519"/>
      <c r="AA17519"/>
    </row>
    <row r="17520" spans="1:27" x14ac:dyDescent="0.25">
      <c r="A17520"/>
      <c r="AA17520"/>
    </row>
    <row r="17521" spans="1:27" x14ac:dyDescent="0.25">
      <c r="A17521"/>
      <c r="AA17521"/>
    </row>
    <row r="17522" spans="1:27" x14ac:dyDescent="0.25">
      <c r="A17522"/>
      <c r="AA17522"/>
    </row>
    <row r="17523" spans="1:27" x14ac:dyDescent="0.25">
      <c r="A17523"/>
      <c r="AA17523"/>
    </row>
    <row r="17524" spans="1:27" x14ac:dyDescent="0.25">
      <c r="A17524"/>
      <c r="AA17524"/>
    </row>
    <row r="17525" spans="1:27" x14ac:dyDescent="0.25">
      <c r="A17525"/>
      <c r="AA17525"/>
    </row>
    <row r="17526" spans="1:27" x14ac:dyDescent="0.25">
      <c r="A17526"/>
      <c r="AA17526"/>
    </row>
    <row r="17527" spans="1:27" x14ac:dyDescent="0.25">
      <c r="A17527"/>
      <c r="AA17527"/>
    </row>
    <row r="17528" spans="1:27" x14ac:dyDescent="0.25">
      <c r="A17528"/>
      <c r="AA17528"/>
    </row>
    <row r="17529" spans="1:27" x14ac:dyDescent="0.25">
      <c r="A17529"/>
      <c r="AA17529"/>
    </row>
    <row r="17530" spans="1:27" x14ac:dyDescent="0.25">
      <c r="A17530"/>
      <c r="AA17530"/>
    </row>
    <row r="17531" spans="1:27" x14ac:dyDescent="0.25">
      <c r="A17531"/>
      <c r="AA17531"/>
    </row>
    <row r="17532" spans="1:27" x14ac:dyDescent="0.25">
      <c r="A17532"/>
      <c r="AA17532"/>
    </row>
    <row r="17533" spans="1:27" x14ac:dyDescent="0.25">
      <c r="A17533"/>
      <c r="AA17533"/>
    </row>
    <row r="17534" spans="1:27" x14ac:dyDescent="0.25">
      <c r="A17534"/>
      <c r="AA17534"/>
    </row>
    <row r="17535" spans="1:27" x14ac:dyDescent="0.25">
      <c r="A17535"/>
      <c r="AA17535"/>
    </row>
    <row r="17536" spans="1:27" x14ac:dyDescent="0.25">
      <c r="A17536"/>
      <c r="AA17536"/>
    </row>
    <row r="17537" spans="1:27" x14ac:dyDescent="0.25">
      <c r="A17537"/>
      <c r="AA17537"/>
    </row>
    <row r="17538" spans="1:27" x14ac:dyDescent="0.25">
      <c r="A17538"/>
      <c r="AA17538"/>
    </row>
    <row r="17539" spans="1:27" x14ac:dyDescent="0.25">
      <c r="A17539"/>
      <c r="AA17539"/>
    </row>
    <row r="17540" spans="1:27" x14ac:dyDescent="0.25">
      <c r="A17540"/>
      <c r="AA17540"/>
    </row>
    <row r="17541" spans="1:27" x14ac:dyDescent="0.25">
      <c r="A17541"/>
      <c r="AA17541"/>
    </row>
    <row r="17542" spans="1:27" x14ac:dyDescent="0.25">
      <c r="A17542"/>
      <c r="AA17542"/>
    </row>
    <row r="17543" spans="1:27" x14ac:dyDescent="0.25">
      <c r="A17543"/>
      <c r="AA17543"/>
    </row>
    <row r="17544" spans="1:27" x14ac:dyDescent="0.25">
      <c r="A17544"/>
      <c r="AA17544"/>
    </row>
    <row r="17545" spans="1:27" x14ac:dyDescent="0.25">
      <c r="A17545"/>
      <c r="AA17545"/>
    </row>
    <row r="17546" spans="1:27" x14ac:dyDescent="0.25">
      <c r="A17546"/>
      <c r="AA17546"/>
    </row>
    <row r="17547" spans="1:27" x14ac:dyDescent="0.25">
      <c r="A17547"/>
      <c r="AA17547"/>
    </row>
    <row r="17548" spans="1:27" x14ac:dyDescent="0.25">
      <c r="A17548"/>
      <c r="AA17548"/>
    </row>
    <row r="17549" spans="1:27" x14ac:dyDescent="0.25">
      <c r="A17549"/>
      <c r="AA17549"/>
    </row>
    <row r="17550" spans="1:27" x14ac:dyDescent="0.25">
      <c r="A17550"/>
      <c r="AA17550"/>
    </row>
    <row r="17551" spans="1:27" x14ac:dyDescent="0.25">
      <c r="A17551"/>
      <c r="AA17551"/>
    </row>
    <row r="17552" spans="1:27" x14ac:dyDescent="0.25">
      <c r="A17552"/>
      <c r="AA17552"/>
    </row>
    <row r="17553" spans="1:27" x14ac:dyDescent="0.25">
      <c r="A17553"/>
      <c r="AA17553"/>
    </row>
    <row r="17554" spans="1:27" x14ac:dyDescent="0.25">
      <c r="A17554"/>
      <c r="AA17554"/>
    </row>
    <row r="17555" spans="1:27" x14ac:dyDescent="0.25">
      <c r="A17555"/>
      <c r="AA17555"/>
    </row>
    <row r="17556" spans="1:27" x14ac:dyDescent="0.25">
      <c r="A17556"/>
      <c r="AA17556"/>
    </row>
    <row r="17557" spans="1:27" x14ac:dyDescent="0.25">
      <c r="A17557"/>
      <c r="AA17557"/>
    </row>
    <row r="17558" spans="1:27" x14ac:dyDescent="0.25">
      <c r="A17558"/>
      <c r="AA17558"/>
    </row>
    <row r="17559" spans="1:27" x14ac:dyDescent="0.25">
      <c r="A17559"/>
      <c r="AA17559"/>
    </row>
    <row r="17560" spans="1:27" x14ac:dyDescent="0.25">
      <c r="A17560"/>
      <c r="AA17560"/>
    </row>
    <row r="17561" spans="1:27" x14ac:dyDescent="0.25">
      <c r="A17561"/>
      <c r="AA17561"/>
    </row>
    <row r="17562" spans="1:27" x14ac:dyDescent="0.25">
      <c r="A17562"/>
      <c r="AA17562"/>
    </row>
    <row r="17563" spans="1:27" x14ac:dyDescent="0.25">
      <c r="A17563"/>
      <c r="AA17563"/>
    </row>
    <row r="17564" spans="1:27" x14ac:dyDescent="0.25">
      <c r="A17564"/>
      <c r="AA17564"/>
    </row>
    <row r="17565" spans="1:27" x14ac:dyDescent="0.25">
      <c r="A17565"/>
      <c r="AA17565"/>
    </row>
    <row r="17566" spans="1:27" x14ac:dyDescent="0.25">
      <c r="A17566"/>
      <c r="AA17566"/>
    </row>
    <row r="17567" spans="1:27" x14ac:dyDescent="0.25">
      <c r="A17567"/>
      <c r="AA17567"/>
    </row>
    <row r="17568" spans="1:27" x14ac:dyDescent="0.25">
      <c r="A17568"/>
      <c r="AA17568"/>
    </row>
    <row r="17569" spans="1:27" x14ac:dyDescent="0.25">
      <c r="A17569"/>
      <c r="AA17569"/>
    </row>
    <row r="17570" spans="1:27" x14ac:dyDescent="0.25">
      <c r="A17570"/>
      <c r="AA17570"/>
    </row>
    <row r="17571" spans="1:27" x14ac:dyDescent="0.25">
      <c r="A17571"/>
      <c r="AA17571"/>
    </row>
    <row r="17572" spans="1:27" x14ac:dyDescent="0.25">
      <c r="A17572"/>
      <c r="AA17572"/>
    </row>
    <row r="17573" spans="1:27" x14ac:dyDescent="0.25">
      <c r="A17573"/>
      <c r="AA17573"/>
    </row>
    <row r="17574" spans="1:27" x14ac:dyDescent="0.25">
      <c r="A17574"/>
      <c r="AA17574"/>
    </row>
    <row r="17575" spans="1:27" x14ac:dyDescent="0.25">
      <c r="A17575"/>
      <c r="AA17575"/>
    </row>
    <row r="17576" spans="1:27" x14ac:dyDescent="0.25">
      <c r="A17576"/>
      <c r="AA17576"/>
    </row>
    <row r="17577" spans="1:27" x14ac:dyDescent="0.25">
      <c r="A17577"/>
      <c r="AA17577"/>
    </row>
    <row r="17578" spans="1:27" x14ac:dyDescent="0.25">
      <c r="A17578"/>
      <c r="AA17578"/>
    </row>
    <row r="17579" spans="1:27" x14ac:dyDescent="0.25">
      <c r="A17579"/>
      <c r="AA17579"/>
    </row>
    <row r="17580" spans="1:27" x14ac:dyDescent="0.25">
      <c r="A17580"/>
      <c r="AA17580"/>
    </row>
    <row r="17581" spans="1:27" x14ac:dyDescent="0.25">
      <c r="A17581"/>
      <c r="AA17581"/>
    </row>
    <row r="17582" spans="1:27" x14ac:dyDescent="0.25">
      <c r="A17582"/>
      <c r="AA17582"/>
    </row>
    <row r="17583" spans="1:27" x14ac:dyDescent="0.25">
      <c r="A17583"/>
      <c r="AA17583"/>
    </row>
    <row r="17584" spans="1:27" x14ac:dyDescent="0.25">
      <c r="A17584"/>
      <c r="AA17584"/>
    </row>
    <row r="17585" spans="1:27" x14ac:dyDescent="0.25">
      <c r="A17585"/>
      <c r="AA17585"/>
    </row>
    <row r="17586" spans="1:27" x14ac:dyDescent="0.25">
      <c r="A17586"/>
      <c r="AA17586"/>
    </row>
    <row r="17587" spans="1:27" x14ac:dyDescent="0.25">
      <c r="A17587"/>
      <c r="AA17587"/>
    </row>
    <row r="17588" spans="1:27" x14ac:dyDescent="0.25">
      <c r="A17588"/>
      <c r="AA17588"/>
    </row>
    <row r="17589" spans="1:27" x14ac:dyDescent="0.25">
      <c r="A17589"/>
      <c r="AA17589"/>
    </row>
    <row r="17590" spans="1:27" x14ac:dyDescent="0.25">
      <c r="A17590"/>
      <c r="AA17590"/>
    </row>
    <row r="17591" spans="1:27" x14ac:dyDescent="0.25">
      <c r="A17591"/>
      <c r="AA17591"/>
    </row>
    <row r="17592" spans="1:27" x14ac:dyDescent="0.25">
      <c r="A17592"/>
      <c r="AA17592"/>
    </row>
    <row r="17593" spans="1:27" x14ac:dyDescent="0.25">
      <c r="A17593"/>
      <c r="AA17593"/>
    </row>
    <row r="17594" spans="1:27" x14ac:dyDescent="0.25">
      <c r="A17594"/>
      <c r="AA17594"/>
    </row>
    <row r="17595" spans="1:27" x14ac:dyDescent="0.25">
      <c r="A17595"/>
      <c r="AA17595"/>
    </row>
    <row r="17596" spans="1:27" x14ac:dyDescent="0.25">
      <c r="A17596"/>
      <c r="AA17596"/>
    </row>
    <row r="17597" spans="1:27" x14ac:dyDescent="0.25">
      <c r="A17597"/>
      <c r="AA17597"/>
    </row>
    <row r="17598" spans="1:27" x14ac:dyDescent="0.25">
      <c r="A17598"/>
      <c r="AA17598"/>
    </row>
    <row r="17599" spans="1:27" x14ac:dyDescent="0.25">
      <c r="A17599"/>
      <c r="AA17599"/>
    </row>
    <row r="17600" spans="1:27" x14ac:dyDescent="0.25">
      <c r="A17600"/>
      <c r="AA17600"/>
    </row>
    <row r="17601" spans="1:27" x14ac:dyDescent="0.25">
      <c r="A17601"/>
      <c r="AA17601"/>
    </row>
    <row r="17602" spans="1:27" x14ac:dyDescent="0.25">
      <c r="A17602"/>
      <c r="AA17602"/>
    </row>
    <row r="17603" spans="1:27" x14ac:dyDescent="0.25">
      <c r="A17603"/>
      <c r="AA17603"/>
    </row>
    <row r="17604" spans="1:27" x14ac:dyDescent="0.25">
      <c r="A17604"/>
      <c r="AA17604"/>
    </row>
    <row r="17605" spans="1:27" x14ac:dyDescent="0.25">
      <c r="A17605"/>
      <c r="AA17605"/>
    </row>
    <row r="17606" spans="1:27" x14ac:dyDescent="0.25">
      <c r="A17606"/>
      <c r="AA17606"/>
    </row>
    <row r="17607" spans="1:27" x14ac:dyDescent="0.25">
      <c r="A17607"/>
      <c r="AA17607"/>
    </row>
    <row r="17608" spans="1:27" x14ac:dyDescent="0.25">
      <c r="A17608"/>
      <c r="AA17608"/>
    </row>
    <row r="17609" spans="1:27" x14ac:dyDescent="0.25">
      <c r="A17609"/>
      <c r="AA17609"/>
    </row>
    <row r="17610" spans="1:27" x14ac:dyDescent="0.25">
      <c r="A17610"/>
      <c r="AA17610"/>
    </row>
    <row r="17611" spans="1:27" x14ac:dyDescent="0.25">
      <c r="A17611"/>
      <c r="AA17611"/>
    </row>
    <row r="17612" spans="1:27" x14ac:dyDescent="0.25">
      <c r="A17612"/>
      <c r="AA17612"/>
    </row>
    <row r="17613" spans="1:27" x14ac:dyDescent="0.25">
      <c r="A17613"/>
      <c r="AA17613"/>
    </row>
    <row r="17614" spans="1:27" x14ac:dyDescent="0.25">
      <c r="A17614"/>
      <c r="AA17614"/>
    </row>
    <row r="17615" spans="1:27" x14ac:dyDescent="0.25">
      <c r="A17615"/>
      <c r="AA17615"/>
    </row>
    <row r="17616" spans="1:27" x14ac:dyDescent="0.25">
      <c r="A17616"/>
      <c r="AA17616"/>
    </row>
    <row r="17617" spans="1:27" x14ac:dyDescent="0.25">
      <c r="A17617"/>
      <c r="AA17617"/>
    </row>
    <row r="17618" spans="1:27" x14ac:dyDescent="0.25">
      <c r="A17618"/>
      <c r="AA17618"/>
    </row>
    <row r="17619" spans="1:27" x14ac:dyDescent="0.25">
      <c r="A17619"/>
      <c r="AA17619"/>
    </row>
    <row r="17620" spans="1:27" x14ac:dyDescent="0.25">
      <c r="A17620"/>
      <c r="AA17620"/>
    </row>
    <row r="17621" spans="1:27" x14ac:dyDescent="0.25">
      <c r="A17621"/>
      <c r="AA17621"/>
    </row>
    <row r="17622" spans="1:27" x14ac:dyDescent="0.25">
      <c r="A17622"/>
      <c r="AA17622"/>
    </row>
    <row r="17623" spans="1:27" x14ac:dyDescent="0.25">
      <c r="A17623"/>
      <c r="AA17623"/>
    </row>
    <row r="17624" spans="1:27" x14ac:dyDescent="0.25">
      <c r="A17624"/>
      <c r="AA17624"/>
    </row>
    <row r="17625" spans="1:27" x14ac:dyDescent="0.25">
      <c r="A17625"/>
      <c r="AA17625"/>
    </row>
    <row r="17626" spans="1:27" x14ac:dyDescent="0.25">
      <c r="A17626"/>
      <c r="AA17626"/>
    </row>
    <row r="17627" spans="1:27" x14ac:dyDescent="0.25">
      <c r="A17627"/>
      <c r="AA17627"/>
    </row>
    <row r="17628" spans="1:27" x14ac:dyDescent="0.25">
      <c r="A17628"/>
      <c r="AA17628"/>
    </row>
    <row r="17629" spans="1:27" x14ac:dyDescent="0.25">
      <c r="A17629"/>
      <c r="AA17629"/>
    </row>
    <row r="17630" spans="1:27" x14ac:dyDescent="0.25">
      <c r="A17630"/>
      <c r="AA17630"/>
    </row>
    <row r="17631" spans="1:27" x14ac:dyDescent="0.25">
      <c r="A17631"/>
      <c r="AA17631"/>
    </row>
    <row r="17632" spans="1:27" x14ac:dyDescent="0.25">
      <c r="A17632"/>
      <c r="AA17632"/>
    </row>
    <row r="17633" spans="1:27" x14ac:dyDescent="0.25">
      <c r="A17633"/>
      <c r="AA17633"/>
    </row>
    <row r="17634" spans="1:27" x14ac:dyDescent="0.25">
      <c r="A17634"/>
      <c r="AA17634"/>
    </row>
    <row r="17635" spans="1:27" x14ac:dyDescent="0.25">
      <c r="A17635"/>
      <c r="AA17635"/>
    </row>
    <row r="17636" spans="1:27" x14ac:dyDescent="0.25">
      <c r="A17636"/>
      <c r="AA17636"/>
    </row>
    <row r="17637" spans="1:27" x14ac:dyDescent="0.25">
      <c r="A17637"/>
      <c r="AA17637"/>
    </row>
    <row r="17638" spans="1:27" x14ac:dyDescent="0.25">
      <c r="A17638"/>
      <c r="AA17638"/>
    </row>
    <row r="17639" spans="1:27" x14ac:dyDescent="0.25">
      <c r="A17639"/>
      <c r="AA17639"/>
    </row>
    <row r="17640" spans="1:27" x14ac:dyDescent="0.25">
      <c r="A17640"/>
      <c r="AA17640"/>
    </row>
    <row r="17641" spans="1:27" x14ac:dyDescent="0.25">
      <c r="A17641"/>
      <c r="AA17641"/>
    </row>
    <row r="17642" spans="1:27" x14ac:dyDescent="0.25">
      <c r="A17642"/>
      <c r="AA17642"/>
    </row>
    <row r="17643" spans="1:27" x14ac:dyDescent="0.25">
      <c r="A17643"/>
      <c r="AA17643"/>
    </row>
    <row r="17644" spans="1:27" x14ac:dyDescent="0.25">
      <c r="A17644"/>
      <c r="AA17644"/>
    </row>
    <row r="17645" spans="1:27" x14ac:dyDescent="0.25">
      <c r="A17645"/>
      <c r="AA17645"/>
    </row>
    <row r="17646" spans="1:27" x14ac:dyDescent="0.25">
      <c r="A17646"/>
      <c r="AA17646"/>
    </row>
    <row r="17647" spans="1:27" x14ac:dyDescent="0.25">
      <c r="A17647"/>
      <c r="AA17647"/>
    </row>
    <row r="17648" spans="1:27" x14ac:dyDescent="0.25">
      <c r="A17648"/>
      <c r="AA17648"/>
    </row>
    <row r="17649" spans="1:27" x14ac:dyDescent="0.25">
      <c r="A17649"/>
      <c r="AA17649"/>
    </row>
    <row r="17650" spans="1:27" x14ac:dyDescent="0.25">
      <c r="A17650"/>
      <c r="AA17650"/>
    </row>
    <row r="17651" spans="1:27" x14ac:dyDescent="0.25">
      <c r="A17651"/>
      <c r="AA17651"/>
    </row>
    <row r="17652" spans="1:27" x14ac:dyDescent="0.25">
      <c r="A17652"/>
      <c r="AA17652"/>
    </row>
    <row r="17653" spans="1:27" x14ac:dyDescent="0.25">
      <c r="A17653"/>
      <c r="AA17653"/>
    </row>
    <row r="17654" spans="1:27" x14ac:dyDescent="0.25">
      <c r="A17654"/>
      <c r="AA17654"/>
    </row>
    <row r="17655" spans="1:27" x14ac:dyDescent="0.25">
      <c r="A17655"/>
      <c r="AA17655"/>
    </row>
    <row r="17656" spans="1:27" x14ac:dyDescent="0.25">
      <c r="A17656"/>
      <c r="AA17656"/>
    </row>
    <row r="17657" spans="1:27" x14ac:dyDescent="0.25">
      <c r="A17657"/>
      <c r="AA17657"/>
    </row>
    <row r="17658" spans="1:27" x14ac:dyDescent="0.25">
      <c r="A17658"/>
      <c r="AA17658"/>
    </row>
    <row r="17659" spans="1:27" x14ac:dyDescent="0.25">
      <c r="A17659"/>
      <c r="AA17659"/>
    </row>
    <row r="17660" spans="1:27" x14ac:dyDescent="0.25">
      <c r="A17660"/>
      <c r="AA17660"/>
    </row>
    <row r="17661" spans="1:27" x14ac:dyDescent="0.25">
      <c r="A17661"/>
      <c r="AA17661"/>
    </row>
    <row r="17662" spans="1:27" x14ac:dyDescent="0.25">
      <c r="A17662"/>
      <c r="AA17662"/>
    </row>
    <row r="17663" spans="1:27" x14ac:dyDescent="0.25">
      <c r="A17663"/>
      <c r="AA17663"/>
    </row>
    <row r="17664" spans="1:27" x14ac:dyDescent="0.25">
      <c r="A17664"/>
      <c r="AA17664"/>
    </row>
    <row r="17665" spans="1:27" x14ac:dyDescent="0.25">
      <c r="A17665"/>
      <c r="AA17665"/>
    </row>
    <row r="17666" spans="1:27" x14ac:dyDescent="0.25">
      <c r="A17666"/>
      <c r="AA17666"/>
    </row>
    <row r="17667" spans="1:27" x14ac:dyDescent="0.25">
      <c r="A17667"/>
      <c r="AA17667"/>
    </row>
    <row r="17668" spans="1:27" x14ac:dyDescent="0.25">
      <c r="A17668"/>
      <c r="AA17668"/>
    </row>
    <row r="17669" spans="1:27" x14ac:dyDescent="0.25">
      <c r="A17669"/>
      <c r="AA17669"/>
    </row>
    <row r="17670" spans="1:27" x14ac:dyDescent="0.25">
      <c r="A17670"/>
      <c r="AA17670"/>
    </row>
    <row r="17671" spans="1:27" x14ac:dyDescent="0.25">
      <c r="A17671"/>
      <c r="AA17671"/>
    </row>
    <row r="17672" spans="1:27" x14ac:dyDescent="0.25">
      <c r="A17672"/>
      <c r="AA17672"/>
    </row>
    <row r="17673" spans="1:27" x14ac:dyDescent="0.25">
      <c r="A17673"/>
      <c r="AA17673"/>
    </row>
    <row r="17674" spans="1:27" x14ac:dyDescent="0.25">
      <c r="A17674"/>
      <c r="AA17674"/>
    </row>
    <row r="17675" spans="1:27" x14ac:dyDescent="0.25">
      <c r="A17675"/>
      <c r="AA17675"/>
    </row>
    <row r="17676" spans="1:27" x14ac:dyDescent="0.25">
      <c r="A17676"/>
      <c r="AA17676"/>
    </row>
    <row r="17677" spans="1:27" x14ac:dyDescent="0.25">
      <c r="A17677"/>
      <c r="AA17677"/>
    </row>
    <row r="17678" spans="1:27" x14ac:dyDescent="0.25">
      <c r="A17678"/>
      <c r="AA17678"/>
    </row>
    <row r="17679" spans="1:27" x14ac:dyDescent="0.25">
      <c r="A17679"/>
      <c r="AA17679"/>
    </row>
    <row r="17680" spans="1:27" x14ac:dyDescent="0.25">
      <c r="A17680"/>
      <c r="AA17680"/>
    </row>
    <row r="17681" spans="1:27" x14ac:dyDescent="0.25">
      <c r="A17681"/>
      <c r="AA17681"/>
    </row>
    <row r="17682" spans="1:27" x14ac:dyDescent="0.25">
      <c r="A17682"/>
      <c r="AA17682"/>
    </row>
    <row r="17683" spans="1:27" x14ac:dyDescent="0.25">
      <c r="A17683"/>
      <c r="AA17683"/>
    </row>
    <row r="17684" spans="1:27" x14ac:dyDescent="0.25">
      <c r="A17684"/>
      <c r="AA17684"/>
    </row>
    <row r="17685" spans="1:27" x14ac:dyDescent="0.25">
      <c r="A17685"/>
      <c r="AA17685"/>
    </row>
    <row r="17686" spans="1:27" x14ac:dyDescent="0.25">
      <c r="A17686"/>
      <c r="AA17686"/>
    </row>
    <row r="17687" spans="1:27" x14ac:dyDescent="0.25">
      <c r="A17687"/>
      <c r="AA17687"/>
    </row>
    <row r="17688" spans="1:27" x14ac:dyDescent="0.25">
      <c r="A17688"/>
      <c r="AA17688"/>
    </row>
    <row r="17689" spans="1:27" x14ac:dyDescent="0.25">
      <c r="A17689"/>
      <c r="AA17689"/>
    </row>
    <row r="17690" spans="1:27" x14ac:dyDescent="0.25">
      <c r="A17690"/>
      <c r="AA17690"/>
    </row>
    <row r="17691" spans="1:27" x14ac:dyDescent="0.25">
      <c r="A17691"/>
      <c r="AA17691"/>
    </row>
    <row r="17692" spans="1:27" x14ac:dyDescent="0.25">
      <c r="A17692"/>
      <c r="AA17692"/>
    </row>
    <row r="17693" spans="1:27" x14ac:dyDescent="0.25">
      <c r="A17693"/>
      <c r="AA17693"/>
    </row>
    <row r="17694" spans="1:27" x14ac:dyDescent="0.25">
      <c r="A17694"/>
      <c r="AA17694"/>
    </row>
    <row r="17695" spans="1:27" x14ac:dyDescent="0.25">
      <c r="A17695"/>
      <c r="AA17695"/>
    </row>
    <row r="17696" spans="1:27" x14ac:dyDescent="0.25">
      <c r="A17696"/>
      <c r="AA17696"/>
    </row>
    <row r="17697" spans="1:27" x14ac:dyDescent="0.25">
      <c r="A17697"/>
      <c r="AA17697"/>
    </row>
    <row r="17698" spans="1:27" x14ac:dyDescent="0.25">
      <c r="A17698"/>
      <c r="AA17698"/>
    </row>
    <row r="17699" spans="1:27" x14ac:dyDescent="0.25">
      <c r="A17699"/>
      <c r="AA17699"/>
    </row>
    <row r="17700" spans="1:27" x14ac:dyDescent="0.25">
      <c r="A17700"/>
      <c r="AA17700"/>
    </row>
    <row r="17701" spans="1:27" x14ac:dyDescent="0.25">
      <c r="A17701"/>
      <c r="AA17701"/>
    </row>
    <row r="17702" spans="1:27" x14ac:dyDescent="0.25">
      <c r="A17702"/>
      <c r="AA17702"/>
    </row>
    <row r="17703" spans="1:27" x14ac:dyDescent="0.25">
      <c r="A17703"/>
      <c r="AA17703"/>
    </row>
    <row r="17704" spans="1:27" x14ac:dyDescent="0.25">
      <c r="A17704"/>
      <c r="AA17704"/>
    </row>
    <row r="17705" spans="1:27" x14ac:dyDescent="0.25">
      <c r="A17705"/>
      <c r="AA17705"/>
    </row>
    <row r="17706" spans="1:27" x14ac:dyDescent="0.25">
      <c r="A17706"/>
      <c r="AA17706"/>
    </row>
    <row r="17707" spans="1:27" x14ac:dyDescent="0.25">
      <c r="A17707"/>
      <c r="AA17707"/>
    </row>
    <row r="17708" spans="1:27" x14ac:dyDescent="0.25">
      <c r="A17708"/>
      <c r="AA17708"/>
    </row>
    <row r="17709" spans="1:27" x14ac:dyDescent="0.25">
      <c r="A17709"/>
      <c r="AA17709"/>
    </row>
    <row r="17710" spans="1:27" x14ac:dyDescent="0.25">
      <c r="A17710"/>
      <c r="AA17710"/>
    </row>
    <row r="17711" spans="1:27" x14ac:dyDescent="0.25">
      <c r="A17711"/>
      <c r="AA17711"/>
    </row>
    <row r="17712" spans="1:27" x14ac:dyDescent="0.25">
      <c r="A17712"/>
      <c r="AA17712"/>
    </row>
    <row r="17713" spans="1:27" x14ac:dyDescent="0.25">
      <c r="A17713"/>
      <c r="AA17713"/>
    </row>
    <row r="17714" spans="1:27" x14ac:dyDescent="0.25">
      <c r="A17714"/>
      <c r="AA17714"/>
    </row>
    <row r="17715" spans="1:27" x14ac:dyDescent="0.25">
      <c r="A17715"/>
      <c r="AA17715"/>
    </row>
    <row r="17716" spans="1:27" x14ac:dyDescent="0.25">
      <c r="A17716"/>
      <c r="AA17716"/>
    </row>
    <row r="17717" spans="1:27" x14ac:dyDescent="0.25">
      <c r="A17717"/>
      <c r="AA17717"/>
    </row>
    <row r="17718" spans="1:27" x14ac:dyDescent="0.25">
      <c r="A17718"/>
      <c r="AA17718"/>
    </row>
    <row r="17719" spans="1:27" x14ac:dyDescent="0.25">
      <c r="A17719"/>
      <c r="AA17719"/>
    </row>
    <row r="17720" spans="1:27" x14ac:dyDescent="0.25">
      <c r="A17720"/>
      <c r="AA17720"/>
    </row>
    <row r="17721" spans="1:27" x14ac:dyDescent="0.25">
      <c r="A17721"/>
      <c r="AA17721"/>
    </row>
    <row r="17722" spans="1:27" x14ac:dyDescent="0.25">
      <c r="A17722"/>
      <c r="AA17722"/>
    </row>
    <row r="17723" spans="1:27" x14ac:dyDescent="0.25">
      <c r="A17723"/>
      <c r="AA17723"/>
    </row>
    <row r="17724" spans="1:27" x14ac:dyDescent="0.25">
      <c r="A17724"/>
      <c r="AA17724"/>
    </row>
    <row r="17725" spans="1:27" x14ac:dyDescent="0.25">
      <c r="A17725"/>
      <c r="AA17725"/>
    </row>
    <row r="17726" spans="1:27" x14ac:dyDescent="0.25">
      <c r="A17726"/>
      <c r="AA17726"/>
    </row>
    <row r="17727" spans="1:27" x14ac:dyDescent="0.25">
      <c r="A17727"/>
      <c r="AA17727"/>
    </row>
    <row r="17728" spans="1:27" x14ac:dyDescent="0.25">
      <c r="A17728"/>
      <c r="AA17728"/>
    </row>
    <row r="17729" spans="1:27" x14ac:dyDescent="0.25">
      <c r="A17729"/>
      <c r="AA17729"/>
    </row>
    <row r="17730" spans="1:27" x14ac:dyDescent="0.25">
      <c r="A17730"/>
      <c r="AA17730"/>
    </row>
    <row r="17731" spans="1:27" x14ac:dyDescent="0.25">
      <c r="A17731"/>
      <c r="AA17731"/>
    </row>
    <row r="17732" spans="1:27" x14ac:dyDescent="0.25">
      <c r="A17732"/>
      <c r="AA17732"/>
    </row>
    <row r="17733" spans="1:27" x14ac:dyDescent="0.25">
      <c r="A17733"/>
      <c r="AA17733"/>
    </row>
    <row r="17734" spans="1:27" x14ac:dyDescent="0.25">
      <c r="A17734"/>
      <c r="AA17734"/>
    </row>
    <row r="17735" spans="1:27" x14ac:dyDescent="0.25">
      <c r="A17735"/>
      <c r="AA17735"/>
    </row>
    <row r="17736" spans="1:27" x14ac:dyDescent="0.25">
      <c r="A17736"/>
      <c r="AA17736"/>
    </row>
    <row r="17737" spans="1:27" x14ac:dyDescent="0.25">
      <c r="A17737"/>
      <c r="AA17737"/>
    </row>
    <row r="17738" spans="1:27" x14ac:dyDescent="0.25">
      <c r="A17738"/>
      <c r="AA17738"/>
    </row>
    <row r="17739" spans="1:27" x14ac:dyDescent="0.25">
      <c r="A17739"/>
      <c r="AA17739"/>
    </row>
    <row r="17740" spans="1:27" x14ac:dyDescent="0.25">
      <c r="A17740"/>
      <c r="AA17740"/>
    </row>
    <row r="17741" spans="1:27" x14ac:dyDescent="0.25">
      <c r="A17741"/>
      <c r="AA17741"/>
    </row>
    <row r="17742" spans="1:27" x14ac:dyDescent="0.25">
      <c r="A17742"/>
      <c r="AA17742"/>
    </row>
    <row r="17743" spans="1:27" x14ac:dyDescent="0.25">
      <c r="A17743"/>
      <c r="AA17743"/>
    </row>
    <row r="17744" spans="1:27" x14ac:dyDescent="0.25">
      <c r="A17744"/>
      <c r="AA17744"/>
    </row>
    <row r="17745" spans="1:27" x14ac:dyDescent="0.25">
      <c r="A17745"/>
      <c r="AA17745"/>
    </row>
    <row r="17746" spans="1:27" x14ac:dyDescent="0.25">
      <c r="A17746"/>
      <c r="AA17746"/>
    </row>
    <row r="17747" spans="1:27" x14ac:dyDescent="0.25">
      <c r="A17747"/>
      <c r="AA17747"/>
    </row>
    <row r="17748" spans="1:27" x14ac:dyDescent="0.25">
      <c r="A17748"/>
      <c r="AA17748"/>
    </row>
    <row r="17749" spans="1:27" x14ac:dyDescent="0.25">
      <c r="A17749"/>
      <c r="AA17749"/>
    </row>
    <row r="17750" spans="1:27" x14ac:dyDescent="0.25">
      <c r="A17750"/>
      <c r="AA17750"/>
    </row>
    <row r="17751" spans="1:27" x14ac:dyDescent="0.25">
      <c r="A17751"/>
      <c r="AA17751"/>
    </row>
    <row r="17752" spans="1:27" x14ac:dyDescent="0.25">
      <c r="A17752"/>
      <c r="AA17752"/>
    </row>
    <row r="17753" spans="1:27" x14ac:dyDescent="0.25">
      <c r="A17753"/>
      <c r="AA17753"/>
    </row>
    <row r="17754" spans="1:27" x14ac:dyDescent="0.25">
      <c r="A17754"/>
      <c r="AA17754"/>
    </row>
    <row r="17755" spans="1:27" x14ac:dyDescent="0.25">
      <c r="A17755"/>
      <c r="AA17755"/>
    </row>
    <row r="17756" spans="1:27" x14ac:dyDescent="0.25">
      <c r="A17756"/>
      <c r="AA17756"/>
    </row>
    <row r="17757" spans="1:27" x14ac:dyDescent="0.25">
      <c r="A17757"/>
      <c r="AA17757"/>
    </row>
    <row r="17758" spans="1:27" x14ac:dyDescent="0.25">
      <c r="A17758"/>
      <c r="AA17758"/>
    </row>
    <row r="17759" spans="1:27" x14ac:dyDescent="0.25">
      <c r="A17759"/>
      <c r="AA17759"/>
    </row>
    <row r="17760" spans="1:27" x14ac:dyDescent="0.25">
      <c r="A17760"/>
      <c r="AA17760"/>
    </row>
    <row r="17761" spans="1:27" x14ac:dyDescent="0.25">
      <c r="A17761"/>
      <c r="AA17761"/>
    </row>
    <row r="17762" spans="1:27" x14ac:dyDescent="0.25">
      <c r="A17762"/>
      <c r="AA17762"/>
    </row>
    <row r="17763" spans="1:27" x14ac:dyDescent="0.25">
      <c r="A17763"/>
      <c r="AA17763"/>
    </row>
    <row r="17764" spans="1:27" x14ac:dyDescent="0.25">
      <c r="A17764"/>
      <c r="AA17764"/>
    </row>
    <row r="17765" spans="1:27" x14ac:dyDescent="0.25">
      <c r="A17765"/>
      <c r="AA17765"/>
    </row>
    <row r="17766" spans="1:27" x14ac:dyDescent="0.25">
      <c r="A17766"/>
      <c r="AA17766"/>
    </row>
    <row r="17767" spans="1:27" x14ac:dyDescent="0.25">
      <c r="A17767"/>
      <c r="AA17767"/>
    </row>
    <row r="17768" spans="1:27" x14ac:dyDescent="0.25">
      <c r="A17768"/>
      <c r="AA17768"/>
    </row>
    <row r="17769" spans="1:27" x14ac:dyDescent="0.25">
      <c r="A17769"/>
      <c r="AA17769"/>
    </row>
    <row r="17770" spans="1:27" x14ac:dyDescent="0.25">
      <c r="A17770"/>
      <c r="AA17770"/>
    </row>
    <row r="17771" spans="1:27" x14ac:dyDescent="0.25">
      <c r="A17771"/>
      <c r="AA17771"/>
    </row>
    <row r="17772" spans="1:27" x14ac:dyDescent="0.25">
      <c r="A17772"/>
      <c r="AA17772"/>
    </row>
    <row r="17773" spans="1:27" x14ac:dyDescent="0.25">
      <c r="A17773"/>
      <c r="AA17773"/>
    </row>
    <row r="17774" spans="1:27" x14ac:dyDescent="0.25">
      <c r="A17774"/>
      <c r="AA17774"/>
    </row>
    <row r="17775" spans="1:27" x14ac:dyDescent="0.25">
      <c r="A17775"/>
      <c r="AA17775"/>
    </row>
    <row r="17776" spans="1:27" x14ac:dyDescent="0.25">
      <c r="A17776"/>
      <c r="AA17776"/>
    </row>
    <row r="17777" spans="1:27" x14ac:dyDescent="0.25">
      <c r="A17777"/>
      <c r="AA17777"/>
    </row>
    <row r="17778" spans="1:27" x14ac:dyDescent="0.25">
      <c r="A17778"/>
      <c r="AA17778"/>
    </row>
    <row r="17779" spans="1:27" x14ac:dyDescent="0.25">
      <c r="A17779"/>
      <c r="AA17779"/>
    </row>
    <row r="17780" spans="1:27" x14ac:dyDescent="0.25">
      <c r="A17780"/>
      <c r="AA17780"/>
    </row>
    <row r="17781" spans="1:27" x14ac:dyDescent="0.25">
      <c r="A17781"/>
      <c r="AA17781"/>
    </row>
    <row r="17782" spans="1:27" x14ac:dyDescent="0.25">
      <c r="A17782"/>
      <c r="AA17782"/>
    </row>
    <row r="17783" spans="1:27" x14ac:dyDescent="0.25">
      <c r="A17783"/>
      <c r="AA17783"/>
    </row>
    <row r="17784" spans="1:27" x14ac:dyDescent="0.25">
      <c r="A17784"/>
      <c r="AA17784"/>
    </row>
    <row r="17785" spans="1:27" x14ac:dyDescent="0.25">
      <c r="A17785"/>
      <c r="AA17785"/>
    </row>
    <row r="17786" spans="1:27" x14ac:dyDescent="0.25">
      <c r="A17786"/>
      <c r="AA17786"/>
    </row>
    <row r="17787" spans="1:27" x14ac:dyDescent="0.25">
      <c r="A17787"/>
      <c r="AA17787"/>
    </row>
    <row r="17788" spans="1:27" x14ac:dyDescent="0.25">
      <c r="A17788"/>
      <c r="AA17788"/>
    </row>
    <row r="17789" spans="1:27" x14ac:dyDescent="0.25">
      <c r="A17789"/>
      <c r="AA17789"/>
    </row>
    <row r="17790" spans="1:27" x14ac:dyDescent="0.25">
      <c r="A17790"/>
      <c r="AA17790"/>
    </row>
    <row r="17791" spans="1:27" x14ac:dyDescent="0.25">
      <c r="A17791"/>
      <c r="AA17791"/>
    </row>
    <row r="17792" spans="1:27" x14ac:dyDescent="0.25">
      <c r="A17792"/>
      <c r="AA17792"/>
    </row>
    <row r="17793" spans="1:27" x14ac:dyDescent="0.25">
      <c r="A17793"/>
      <c r="AA17793"/>
    </row>
    <row r="17794" spans="1:27" x14ac:dyDescent="0.25">
      <c r="A17794"/>
      <c r="AA17794"/>
    </row>
    <row r="17795" spans="1:27" x14ac:dyDescent="0.25">
      <c r="A17795"/>
      <c r="AA17795"/>
    </row>
    <row r="17796" spans="1:27" x14ac:dyDescent="0.25">
      <c r="A17796"/>
      <c r="AA17796"/>
    </row>
    <row r="17797" spans="1:27" x14ac:dyDescent="0.25">
      <c r="A17797"/>
      <c r="AA17797"/>
    </row>
    <row r="17798" spans="1:27" x14ac:dyDescent="0.25">
      <c r="A17798"/>
      <c r="AA17798"/>
    </row>
    <row r="17799" spans="1:27" x14ac:dyDescent="0.25">
      <c r="A17799"/>
      <c r="AA17799"/>
    </row>
    <row r="17800" spans="1:27" x14ac:dyDescent="0.25">
      <c r="A17800"/>
      <c r="AA17800"/>
    </row>
    <row r="17801" spans="1:27" x14ac:dyDescent="0.25">
      <c r="A17801"/>
      <c r="AA17801"/>
    </row>
    <row r="17802" spans="1:27" x14ac:dyDescent="0.25">
      <c r="A17802"/>
      <c r="AA17802"/>
    </row>
    <row r="17803" spans="1:27" x14ac:dyDescent="0.25">
      <c r="A17803"/>
      <c r="AA17803"/>
    </row>
    <row r="17804" spans="1:27" x14ac:dyDescent="0.25">
      <c r="A17804"/>
      <c r="AA17804"/>
    </row>
    <row r="17805" spans="1:27" x14ac:dyDescent="0.25">
      <c r="A17805"/>
      <c r="AA17805"/>
    </row>
    <row r="17806" spans="1:27" x14ac:dyDescent="0.25">
      <c r="A17806"/>
      <c r="AA17806"/>
    </row>
    <row r="17807" spans="1:27" x14ac:dyDescent="0.25">
      <c r="A17807"/>
      <c r="AA17807"/>
    </row>
    <row r="17808" spans="1:27" x14ac:dyDescent="0.25">
      <c r="A17808"/>
      <c r="AA17808"/>
    </row>
    <row r="17809" spans="1:27" x14ac:dyDescent="0.25">
      <c r="A17809"/>
      <c r="AA17809"/>
    </row>
    <row r="17810" spans="1:27" x14ac:dyDescent="0.25">
      <c r="A17810"/>
      <c r="AA17810"/>
    </row>
    <row r="17811" spans="1:27" x14ac:dyDescent="0.25">
      <c r="A17811"/>
      <c r="AA17811"/>
    </row>
    <row r="17812" spans="1:27" x14ac:dyDescent="0.25">
      <c r="A17812"/>
      <c r="AA17812"/>
    </row>
    <row r="17813" spans="1:27" x14ac:dyDescent="0.25">
      <c r="A17813"/>
      <c r="AA17813"/>
    </row>
    <row r="17814" spans="1:27" x14ac:dyDescent="0.25">
      <c r="A17814"/>
      <c r="AA17814"/>
    </row>
    <row r="17815" spans="1:27" x14ac:dyDescent="0.25">
      <c r="A17815"/>
      <c r="AA17815"/>
    </row>
    <row r="17816" spans="1:27" x14ac:dyDescent="0.25">
      <c r="A17816"/>
      <c r="AA17816"/>
    </row>
    <row r="17817" spans="1:27" x14ac:dyDescent="0.25">
      <c r="A17817"/>
      <c r="AA17817"/>
    </row>
    <row r="17818" spans="1:27" x14ac:dyDescent="0.25">
      <c r="A17818"/>
      <c r="AA17818"/>
    </row>
    <row r="17819" spans="1:27" x14ac:dyDescent="0.25">
      <c r="A17819"/>
      <c r="AA17819"/>
    </row>
    <row r="17820" spans="1:27" x14ac:dyDescent="0.25">
      <c r="A17820"/>
      <c r="AA17820"/>
    </row>
    <row r="17821" spans="1:27" x14ac:dyDescent="0.25">
      <c r="A17821"/>
      <c r="AA17821"/>
    </row>
    <row r="17822" spans="1:27" x14ac:dyDescent="0.25">
      <c r="A17822"/>
      <c r="AA17822"/>
    </row>
    <row r="17823" spans="1:27" x14ac:dyDescent="0.25">
      <c r="A17823"/>
      <c r="AA17823"/>
    </row>
    <row r="17824" spans="1:27" x14ac:dyDescent="0.25">
      <c r="A17824"/>
      <c r="AA17824"/>
    </row>
    <row r="17825" spans="1:27" x14ac:dyDescent="0.25">
      <c r="A17825"/>
      <c r="AA17825"/>
    </row>
    <row r="17826" spans="1:27" x14ac:dyDescent="0.25">
      <c r="A17826"/>
      <c r="AA17826"/>
    </row>
    <row r="17827" spans="1:27" x14ac:dyDescent="0.25">
      <c r="A17827"/>
      <c r="AA17827"/>
    </row>
    <row r="17828" spans="1:27" x14ac:dyDescent="0.25">
      <c r="A17828"/>
      <c r="AA17828"/>
    </row>
    <row r="17829" spans="1:27" x14ac:dyDescent="0.25">
      <c r="A17829"/>
      <c r="AA17829"/>
    </row>
    <row r="17830" spans="1:27" x14ac:dyDescent="0.25">
      <c r="A17830"/>
      <c r="AA17830"/>
    </row>
    <row r="17831" spans="1:27" x14ac:dyDescent="0.25">
      <c r="A17831"/>
      <c r="AA17831"/>
    </row>
    <row r="17832" spans="1:27" x14ac:dyDescent="0.25">
      <c r="A17832"/>
      <c r="AA17832"/>
    </row>
    <row r="17833" spans="1:27" x14ac:dyDescent="0.25">
      <c r="A17833"/>
      <c r="AA17833"/>
    </row>
    <row r="17834" spans="1:27" x14ac:dyDescent="0.25">
      <c r="A17834"/>
      <c r="AA17834"/>
    </row>
    <row r="17835" spans="1:27" x14ac:dyDescent="0.25">
      <c r="A17835"/>
      <c r="AA17835"/>
    </row>
    <row r="17836" spans="1:27" x14ac:dyDescent="0.25">
      <c r="A17836"/>
      <c r="AA17836"/>
    </row>
    <row r="17837" spans="1:27" x14ac:dyDescent="0.25">
      <c r="A17837"/>
      <c r="AA17837"/>
    </row>
    <row r="17838" spans="1:27" x14ac:dyDescent="0.25">
      <c r="A17838"/>
      <c r="AA17838"/>
    </row>
    <row r="17839" spans="1:27" x14ac:dyDescent="0.25">
      <c r="A17839"/>
      <c r="AA17839"/>
    </row>
    <row r="17840" spans="1:27" x14ac:dyDescent="0.25">
      <c r="A17840"/>
      <c r="AA17840"/>
    </row>
    <row r="17841" spans="1:27" x14ac:dyDescent="0.25">
      <c r="A17841"/>
      <c r="AA17841"/>
    </row>
    <row r="17842" spans="1:27" x14ac:dyDescent="0.25">
      <c r="A17842"/>
      <c r="AA17842"/>
    </row>
    <row r="17843" spans="1:27" x14ac:dyDescent="0.25">
      <c r="A17843"/>
      <c r="AA17843"/>
    </row>
    <row r="17844" spans="1:27" x14ac:dyDescent="0.25">
      <c r="A17844"/>
      <c r="AA17844"/>
    </row>
    <row r="17845" spans="1:27" x14ac:dyDescent="0.25">
      <c r="A17845"/>
      <c r="AA17845"/>
    </row>
    <row r="17846" spans="1:27" x14ac:dyDescent="0.25">
      <c r="A17846"/>
      <c r="AA17846"/>
    </row>
    <row r="17847" spans="1:27" x14ac:dyDescent="0.25">
      <c r="A17847"/>
      <c r="AA17847"/>
    </row>
    <row r="17848" spans="1:27" x14ac:dyDescent="0.25">
      <c r="A17848"/>
      <c r="AA17848"/>
    </row>
    <row r="17849" spans="1:27" x14ac:dyDescent="0.25">
      <c r="A17849"/>
      <c r="AA17849"/>
    </row>
    <row r="17850" spans="1:27" x14ac:dyDescent="0.25">
      <c r="A17850"/>
      <c r="AA17850"/>
    </row>
    <row r="17851" spans="1:27" x14ac:dyDescent="0.25">
      <c r="A17851"/>
      <c r="AA17851"/>
    </row>
    <row r="17852" spans="1:27" x14ac:dyDescent="0.25">
      <c r="A17852"/>
      <c r="AA17852"/>
    </row>
    <row r="17853" spans="1:27" x14ac:dyDescent="0.25">
      <c r="A17853"/>
      <c r="AA17853"/>
    </row>
    <row r="17854" spans="1:27" x14ac:dyDescent="0.25">
      <c r="A17854"/>
      <c r="AA17854"/>
    </row>
    <row r="17855" spans="1:27" x14ac:dyDescent="0.25">
      <c r="A17855"/>
      <c r="AA17855"/>
    </row>
    <row r="17856" spans="1:27" x14ac:dyDescent="0.25">
      <c r="A17856"/>
      <c r="AA17856"/>
    </row>
    <row r="17857" spans="1:27" x14ac:dyDescent="0.25">
      <c r="A17857"/>
      <c r="AA17857"/>
    </row>
    <row r="17858" spans="1:27" x14ac:dyDescent="0.25">
      <c r="A17858"/>
      <c r="AA17858"/>
    </row>
    <row r="17859" spans="1:27" x14ac:dyDescent="0.25">
      <c r="A17859"/>
      <c r="AA17859"/>
    </row>
    <row r="17860" spans="1:27" x14ac:dyDescent="0.25">
      <c r="A17860"/>
      <c r="AA17860"/>
    </row>
    <row r="17861" spans="1:27" x14ac:dyDescent="0.25">
      <c r="A17861"/>
      <c r="AA17861"/>
    </row>
    <row r="17862" spans="1:27" x14ac:dyDescent="0.25">
      <c r="A17862"/>
      <c r="AA17862"/>
    </row>
    <row r="17863" spans="1:27" x14ac:dyDescent="0.25">
      <c r="A17863"/>
      <c r="AA17863"/>
    </row>
    <row r="17864" spans="1:27" x14ac:dyDescent="0.25">
      <c r="A17864"/>
      <c r="AA17864"/>
    </row>
    <row r="17865" spans="1:27" x14ac:dyDescent="0.25">
      <c r="A17865"/>
      <c r="AA17865"/>
    </row>
    <row r="17866" spans="1:27" x14ac:dyDescent="0.25">
      <c r="A17866"/>
      <c r="AA17866"/>
    </row>
    <row r="17867" spans="1:27" x14ac:dyDescent="0.25">
      <c r="A17867"/>
      <c r="AA17867"/>
    </row>
    <row r="17868" spans="1:27" x14ac:dyDescent="0.25">
      <c r="A17868"/>
      <c r="AA17868"/>
    </row>
    <row r="17869" spans="1:27" x14ac:dyDescent="0.25">
      <c r="A17869"/>
      <c r="AA17869"/>
    </row>
    <row r="17870" spans="1:27" x14ac:dyDescent="0.25">
      <c r="A17870"/>
      <c r="AA17870"/>
    </row>
    <row r="17871" spans="1:27" x14ac:dyDescent="0.25">
      <c r="A17871"/>
      <c r="AA17871"/>
    </row>
    <row r="17872" spans="1:27" x14ac:dyDescent="0.25">
      <c r="A17872"/>
      <c r="AA17872"/>
    </row>
    <row r="17873" spans="1:27" x14ac:dyDescent="0.25">
      <c r="A17873"/>
      <c r="AA17873"/>
    </row>
    <row r="17874" spans="1:27" x14ac:dyDescent="0.25">
      <c r="A17874"/>
      <c r="AA17874"/>
    </row>
    <row r="17875" spans="1:27" x14ac:dyDescent="0.25">
      <c r="A17875"/>
      <c r="AA17875"/>
    </row>
    <row r="17876" spans="1:27" x14ac:dyDescent="0.25">
      <c r="A17876"/>
      <c r="AA17876"/>
    </row>
    <row r="17877" spans="1:27" x14ac:dyDescent="0.25">
      <c r="A17877"/>
      <c r="AA17877"/>
    </row>
    <row r="17878" spans="1:27" x14ac:dyDescent="0.25">
      <c r="A17878"/>
      <c r="AA17878"/>
    </row>
    <row r="17879" spans="1:27" x14ac:dyDescent="0.25">
      <c r="A17879"/>
      <c r="AA17879"/>
    </row>
    <row r="17880" spans="1:27" x14ac:dyDescent="0.25">
      <c r="A17880"/>
      <c r="AA17880"/>
    </row>
    <row r="17881" spans="1:27" x14ac:dyDescent="0.25">
      <c r="A17881"/>
      <c r="AA17881"/>
    </row>
    <row r="17882" spans="1:27" x14ac:dyDescent="0.25">
      <c r="A17882"/>
      <c r="AA17882"/>
    </row>
    <row r="17883" spans="1:27" x14ac:dyDescent="0.25">
      <c r="A17883"/>
      <c r="AA17883"/>
    </row>
    <row r="17884" spans="1:27" x14ac:dyDescent="0.25">
      <c r="A17884"/>
      <c r="AA17884"/>
    </row>
    <row r="17885" spans="1:27" x14ac:dyDescent="0.25">
      <c r="A17885"/>
      <c r="AA17885"/>
    </row>
    <row r="17886" spans="1:27" x14ac:dyDescent="0.25">
      <c r="A17886"/>
      <c r="AA17886"/>
    </row>
    <row r="17887" spans="1:27" x14ac:dyDescent="0.25">
      <c r="A17887"/>
      <c r="AA17887"/>
    </row>
    <row r="17888" spans="1:27" x14ac:dyDescent="0.25">
      <c r="A17888"/>
      <c r="AA17888"/>
    </row>
    <row r="17889" spans="1:27" x14ac:dyDescent="0.25">
      <c r="A17889"/>
      <c r="AA17889"/>
    </row>
    <row r="17890" spans="1:27" x14ac:dyDescent="0.25">
      <c r="A17890"/>
      <c r="AA17890"/>
    </row>
    <row r="17891" spans="1:27" x14ac:dyDescent="0.25">
      <c r="A17891"/>
      <c r="AA17891"/>
    </row>
    <row r="17892" spans="1:27" x14ac:dyDescent="0.25">
      <c r="A17892"/>
      <c r="AA17892"/>
    </row>
    <row r="17893" spans="1:27" x14ac:dyDescent="0.25">
      <c r="A17893"/>
      <c r="AA17893"/>
    </row>
    <row r="17894" spans="1:27" x14ac:dyDescent="0.25">
      <c r="A17894"/>
      <c r="AA17894"/>
    </row>
    <row r="17895" spans="1:27" x14ac:dyDescent="0.25">
      <c r="A17895"/>
      <c r="AA17895"/>
    </row>
    <row r="17896" spans="1:27" x14ac:dyDescent="0.25">
      <c r="A17896"/>
      <c r="AA17896"/>
    </row>
    <row r="17897" spans="1:27" x14ac:dyDescent="0.25">
      <c r="A17897"/>
      <c r="AA17897"/>
    </row>
    <row r="17898" spans="1:27" x14ac:dyDescent="0.25">
      <c r="A17898"/>
      <c r="AA17898"/>
    </row>
    <row r="17899" spans="1:27" x14ac:dyDescent="0.25">
      <c r="A17899"/>
      <c r="AA17899"/>
    </row>
    <row r="17900" spans="1:27" x14ac:dyDescent="0.25">
      <c r="A17900"/>
      <c r="AA17900"/>
    </row>
    <row r="17901" spans="1:27" x14ac:dyDescent="0.25">
      <c r="A17901"/>
      <c r="AA17901"/>
    </row>
    <row r="17902" spans="1:27" x14ac:dyDescent="0.25">
      <c r="A17902"/>
      <c r="AA17902"/>
    </row>
    <row r="17903" spans="1:27" x14ac:dyDescent="0.25">
      <c r="A17903"/>
      <c r="AA17903"/>
    </row>
    <row r="17904" spans="1:27" x14ac:dyDescent="0.25">
      <c r="A17904"/>
      <c r="AA17904"/>
    </row>
    <row r="17905" spans="1:27" x14ac:dyDescent="0.25">
      <c r="A17905"/>
      <c r="AA17905"/>
    </row>
    <row r="17906" spans="1:27" x14ac:dyDescent="0.25">
      <c r="A17906"/>
      <c r="AA17906"/>
    </row>
    <row r="17907" spans="1:27" x14ac:dyDescent="0.25">
      <c r="A17907"/>
      <c r="AA17907"/>
    </row>
    <row r="17908" spans="1:27" x14ac:dyDescent="0.25">
      <c r="A17908"/>
      <c r="AA17908"/>
    </row>
    <row r="17909" spans="1:27" x14ac:dyDescent="0.25">
      <c r="A17909"/>
      <c r="AA17909"/>
    </row>
    <row r="17910" spans="1:27" x14ac:dyDescent="0.25">
      <c r="A17910"/>
      <c r="AA17910"/>
    </row>
    <row r="17911" spans="1:27" x14ac:dyDescent="0.25">
      <c r="A17911"/>
      <c r="AA17911"/>
    </row>
    <row r="17912" spans="1:27" x14ac:dyDescent="0.25">
      <c r="A17912"/>
      <c r="AA17912"/>
    </row>
    <row r="17913" spans="1:27" x14ac:dyDescent="0.25">
      <c r="A17913"/>
      <c r="AA17913"/>
    </row>
    <row r="17914" spans="1:27" x14ac:dyDescent="0.25">
      <c r="A17914"/>
      <c r="AA17914"/>
    </row>
    <row r="17915" spans="1:27" x14ac:dyDescent="0.25">
      <c r="A17915"/>
      <c r="AA17915"/>
    </row>
    <row r="17916" spans="1:27" x14ac:dyDescent="0.25">
      <c r="A17916"/>
      <c r="AA17916"/>
    </row>
    <row r="17917" spans="1:27" x14ac:dyDescent="0.25">
      <c r="A17917"/>
      <c r="AA17917"/>
    </row>
    <row r="17918" spans="1:27" x14ac:dyDescent="0.25">
      <c r="A17918"/>
      <c r="AA17918"/>
    </row>
    <row r="17919" spans="1:27" x14ac:dyDescent="0.25">
      <c r="A17919"/>
      <c r="AA17919"/>
    </row>
    <row r="17920" spans="1:27" x14ac:dyDescent="0.25">
      <c r="A17920"/>
      <c r="AA17920"/>
    </row>
    <row r="17921" spans="1:27" x14ac:dyDescent="0.25">
      <c r="A17921"/>
      <c r="AA17921"/>
    </row>
    <row r="17922" spans="1:27" x14ac:dyDescent="0.25">
      <c r="A17922"/>
      <c r="AA17922"/>
    </row>
    <row r="17923" spans="1:27" x14ac:dyDescent="0.25">
      <c r="A17923"/>
      <c r="AA17923"/>
    </row>
    <row r="17924" spans="1:27" x14ac:dyDescent="0.25">
      <c r="A17924"/>
      <c r="AA17924"/>
    </row>
    <row r="17925" spans="1:27" x14ac:dyDescent="0.25">
      <c r="A17925"/>
      <c r="AA17925"/>
    </row>
    <row r="17926" spans="1:27" x14ac:dyDescent="0.25">
      <c r="A17926"/>
      <c r="AA17926"/>
    </row>
    <row r="17927" spans="1:27" x14ac:dyDescent="0.25">
      <c r="A17927"/>
      <c r="AA17927"/>
    </row>
    <row r="17928" spans="1:27" x14ac:dyDescent="0.25">
      <c r="A17928"/>
      <c r="AA17928"/>
    </row>
    <row r="17929" spans="1:27" x14ac:dyDescent="0.25">
      <c r="A17929"/>
      <c r="AA17929"/>
    </row>
    <row r="17930" spans="1:27" x14ac:dyDescent="0.25">
      <c r="A17930"/>
      <c r="AA17930"/>
    </row>
    <row r="17931" spans="1:27" x14ac:dyDescent="0.25">
      <c r="A17931"/>
      <c r="AA17931"/>
    </row>
    <row r="17932" spans="1:27" x14ac:dyDescent="0.25">
      <c r="A17932"/>
      <c r="AA17932"/>
    </row>
    <row r="17933" spans="1:27" x14ac:dyDescent="0.25">
      <c r="A17933"/>
      <c r="AA17933"/>
    </row>
    <row r="17934" spans="1:27" x14ac:dyDescent="0.25">
      <c r="A17934"/>
      <c r="AA17934"/>
    </row>
    <row r="17935" spans="1:27" x14ac:dyDescent="0.25">
      <c r="A17935"/>
      <c r="AA17935"/>
    </row>
    <row r="17936" spans="1:27" x14ac:dyDescent="0.25">
      <c r="A17936"/>
      <c r="AA17936"/>
    </row>
    <row r="17937" spans="1:27" x14ac:dyDescent="0.25">
      <c r="A17937"/>
      <c r="AA17937"/>
    </row>
    <row r="17938" spans="1:27" x14ac:dyDescent="0.25">
      <c r="A17938"/>
      <c r="AA17938"/>
    </row>
    <row r="17939" spans="1:27" x14ac:dyDescent="0.25">
      <c r="A17939"/>
      <c r="AA17939"/>
    </row>
    <row r="17940" spans="1:27" x14ac:dyDescent="0.25">
      <c r="A17940"/>
      <c r="AA17940"/>
    </row>
    <row r="17941" spans="1:27" x14ac:dyDescent="0.25">
      <c r="A17941"/>
      <c r="AA17941"/>
    </row>
    <row r="17942" spans="1:27" x14ac:dyDescent="0.25">
      <c r="A17942"/>
      <c r="AA17942"/>
    </row>
    <row r="17943" spans="1:27" x14ac:dyDescent="0.25">
      <c r="A17943"/>
      <c r="AA17943"/>
    </row>
    <row r="17944" spans="1:27" x14ac:dyDescent="0.25">
      <c r="A17944"/>
      <c r="AA17944"/>
    </row>
    <row r="17945" spans="1:27" x14ac:dyDescent="0.25">
      <c r="A17945"/>
      <c r="AA17945"/>
    </row>
    <row r="17946" spans="1:27" x14ac:dyDescent="0.25">
      <c r="A17946"/>
      <c r="AA17946"/>
    </row>
    <row r="17947" spans="1:27" x14ac:dyDescent="0.25">
      <c r="A17947"/>
      <c r="AA17947"/>
    </row>
    <row r="17948" spans="1:27" x14ac:dyDescent="0.25">
      <c r="A17948"/>
      <c r="AA17948"/>
    </row>
    <row r="17949" spans="1:27" x14ac:dyDescent="0.25">
      <c r="A17949"/>
      <c r="AA17949"/>
    </row>
    <row r="17950" spans="1:27" x14ac:dyDescent="0.25">
      <c r="A17950"/>
      <c r="AA17950"/>
    </row>
    <row r="17951" spans="1:27" x14ac:dyDescent="0.25">
      <c r="A17951"/>
      <c r="AA17951"/>
    </row>
    <row r="17952" spans="1:27" x14ac:dyDescent="0.25">
      <c r="A17952"/>
      <c r="AA17952"/>
    </row>
    <row r="17953" spans="1:27" x14ac:dyDescent="0.25">
      <c r="A17953"/>
      <c r="AA17953"/>
    </row>
    <row r="17954" spans="1:27" x14ac:dyDescent="0.25">
      <c r="A17954"/>
      <c r="AA17954"/>
    </row>
    <row r="17955" spans="1:27" x14ac:dyDescent="0.25">
      <c r="A17955"/>
      <c r="AA17955"/>
    </row>
    <row r="17956" spans="1:27" x14ac:dyDescent="0.25">
      <c r="A17956"/>
      <c r="AA17956"/>
    </row>
    <row r="17957" spans="1:27" x14ac:dyDescent="0.25">
      <c r="A17957"/>
      <c r="AA17957"/>
    </row>
    <row r="17958" spans="1:27" x14ac:dyDescent="0.25">
      <c r="A17958"/>
      <c r="AA17958"/>
    </row>
    <row r="17959" spans="1:27" x14ac:dyDescent="0.25">
      <c r="A17959"/>
      <c r="AA17959"/>
    </row>
    <row r="17960" spans="1:27" x14ac:dyDescent="0.25">
      <c r="A17960"/>
      <c r="AA17960"/>
    </row>
    <row r="17961" spans="1:27" x14ac:dyDescent="0.25">
      <c r="A17961"/>
      <c r="AA17961"/>
    </row>
    <row r="17962" spans="1:27" x14ac:dyDescent="0.25">
      <c r="A17962"/>
      <c r="AA17962"/>
    </row>
    <row r="17963" spans="1:27" x14ac:dyDescent="0.25">
      <c r="A17963"/>
      <c r="AA17963"/>
    </row>
    <row r="17964" spans="1:27" x14ac:dyDescent="0.25">
      <c r="A17964"/>
      <c r="AA17964"/>
    </row>
    <row r="17965" spans="1:27" x14ac:dyDescent="0.25">
      <c r="A17965"/>
      <c r="AA17965"/>
    </row>
    <row r="17966" spans="1:27" x14ac:dyDescent="0.25">
      <c r="A17966"/>
      <c r="AA17966"/>
    </row>
    <row r="17967" spans="1:27" x14ac:dyDescent="0.25">
      <c r="A17967"/>
      <c r="AA17967"/>
    </row>
    <row r="17968" spans="1:27" x14ac:dyDescent="0.25">
      <c r="A17968"/>
      <c r="AA17968"/>
    </row>
    <row r="17969" spans="1:27" x14ac:dyDescent="0.25">
      <c r="A17969"/>
      <c r="AA17969"/>
    </row>
    <row r="17970" spans="1:27" x14ac:dyDescent="0.25">
      <c r="A17970"/>
      <c r="AA17970"/>
    </row>
    <row r="17971" spans="1:27" x14ac:dyDescent="0.25">
      <c r="A17971"/>
      <c r="AA17971"/>
    </row>
    <row r="17972" spans="1:27" x14ac:dyDescent="0.25">
      <c r="A17972"/>
      <c r="AA17972"/>
    </row>
    <row r="17973" spans="1:27" x14ac:dyDescent="0.25">
      <c r="A17973"/>
      <c r="AA17973"/>
    </row>
    <row r="17974" spans="1:27" x14ac:dyDescent="0.25">
      <c r="A17974"/>
      <c r="AA17974"/>
    </row>
    <row r="17975" spans="1:27" x14ac:dyDescent="0.25">
      <c r="A17975"/>
      <c r="AA17975"/>
    </row>
    <row r="17976" spans="1:27" x14ac:dyDescent="0.25">
      <c r="A17976"/>
      <c r="AA17976"/>
    </row>
    <row r="17977" spans="1:27" x14ac:dyDescent="0.25">
      <c r="A17977"/>
      <c r="AA17977"/>
    </row>
    <row r="17978" spans="1:27" x14ac:dyDescent="0.25">
      <c r="A17978"/>
      <c r="AA17978"/>
    </row>
    <row r="17979" spans="1:27" x14ac:dyDescent="0.25">
      <c r="A17979"/>
      <c r="AA17979"/>
    </row>
    <row r="17980" spans="1:27" x14ac:dyDescent="0.25">
      <c r="A17980"/>
      <c r="AA17980"/>
    </row>
    <row r="17981" spans="1:27" x14ac:dyDescent="0.25">
      <c r="A17981"/>
      <c r="AA17981"/>
    </row>
    <row r="17982" spans="1:27" x14ac:dyDescent="0.25">
      <c r="A17982"/>
      <c r="AA17982"/>
    </row>
    <row r="17983" spans="1:27" x14ac:dyDescent="0.25">
      <c r="A17983"/>
      <c r="AA17983"/>
    </row>
    <row r="17984" spans="1:27" x14ac:dyDescent="0.25">
      <c r="A17984"/>
      <c r="AA17984"/>
    </row>
    <row r="17985" spans="1:27" x14ac:dyDescent="0.25">
      <c r="A17985"/>
      <c r="AA17985"/>
    </row>
    <row r="17986" spans="1:27" x14ac:dyDescent="0.25">
      <c r="A17986"/>
      <c r="AA17986"/>
    </row>
    <row r="17987" spans="1:27" x14ac:dyDescent="0.25">
      <c r="A17987"/>
      <c r="AA17987"/>
    </row>
    <row r="17988" spans="1:27" x14ac:dyDescent="0.25">
      <c r="A17988"/>
      <c r="AA17988"/>
    </row>
    <row r="17989" spans="1:27" x14ac:dyDescent="0.25">
      <c r="A17989"/>
      <c r="AA17989"/>
    </row>
    <row r="17990" spans="1:27" x14ac:dyDescent="0.25">
      <c r="A17990"/>
      <c r="AA17990"/>
    </row>
    <row r="17991" spans="1:27" x14ac:dyDescent="0.25">
      <c r="A17991"/>
      <c r="AA17991"/>
    </row>
    <row r="17992" spans="1:27" x14ac:dyDescent="0.25">
      <c r="A17992"/>
      <c r="AA17992"/>
    </row>
    <row r="17993" spans="1:27" x14ac:dyDescent="0.25">
      <c r="A17993"/>
      <c r="AA17993"/>
    </row>
    <row r="17994" spans="1:27" x14ac:dyDescent="0.25">
      <c r="A17994"/>
      <c r="AA17994"/>
    </row>
    <row r="17995" spans="1:27" x14ac:dyDescent="0.25">
      <c r="A17995"/>
      <c r="AA17995"/>
    </row>
    <row r="17996" spans="1:27" x14ac:dyDescent="0.25">
      <c r="A17996"/>
      <c r="AA17996"/>
    </row>
    <row r="17997" spans="1:27" x14ac:dyDescent="0.25">
      <c r="A17997"/>
      <c r="AA17997"/>
    </row>
    <row r="17998" spans="1:27" x14ac:dyDescent="0.25">
      <c r="A17998"/>
      <c r="AA17998"/>
    </row>
    <row r="17999" spans="1:27" x14ac:dyDescent="0.25">
      <c r="A17999"/>
      <c r="AA17999"/>
    </row>
    <row r="18000" spans="1:27" x14ac:dyDescent="0.25">
      <c r="A18000"/>
      <c r="AA18000"/>
    </row>
    <row r="18001" spans="1:27" x14ac:dyDescent="0.25">
      <c r="A18001"/>
      <c r="AA18001"/>
    </row>
    <row r="18002" spans="1:27" x14ac:dyDescent="0.25">
      <c r="A18002"/>
      <c r="AA18002"/>
    </row>
    <row r="18003" spans="1:27" x14ac:dyDescent="0.25">
      <c r="A18003"/>
      <c r="AA18003"/>
    </row>
    <row r="18004" spans="1:27" x14ac:dyDescent="0.25">
      <c r="A18004"/>
      <c r="AA18004"/>
    </row>
    <row r="18005" spans="1:27" x14ac:dyDescent="0.25">
      <c r="A18005"/>
      <c r="AA18005"/>
    </row>
    <row r="18006" spans="1:27" x14ac:dyDescent="0.25">
      <c r="A18006"/>
      <c r="AA18006"/>
    </row>
    <row r="18007" spans="1:27" x14ac:dyDescent="0.25">
      <c r="A18007"/>
      <c r="AA18007"/>
    </row>
    <row r="18008" spans="1:27" x14ac:dyDescent="0.25">
      <c r="A18008"/>
      <c r="AA18008"/>
    </row>
    <row r="18009" spans="1:27" x14ac:dyDescent="0.25">
      <c r="A18009"/>
      <c r="AA18009"/>
    </row>
    <row r="18010" spans="1:27" x14ac:dyDescent="0.25">
      <c r="A18010"/>
      <c r="AA18010"/>
    </row>
    <row r="18011" spans="1:27" x14ac:dyDescent="0.25">
      <c r="A18011"/>
      <c r="AA18011"/>
    </row>
    <row r="18012" spans="1:27" x14ac:dyDescent="0.25">
      <c r="A18012"/>
      <c r="AA18012"/>
    </row>
    <row r="18013" spans="1:27" x14ac:dyDescent="0.25">
      <c r="A18013"/>
      <c r="AA18013"/>
    </row>
    <row r="18014" spans="1:27" x14ac:dyDescent="0.25">
      <c r="A18014"/>
      <c r="AA18014"/>
    </row>
    <row r="18015" spans="1:27" x14ac:dyDescent="0.25">
      <c r="A18015"/>
      <c r="AA18015"/>
    </row>
    <row r="18016" spans="1:27" x14ac:dyDescent="0.25">
      <c r="A18016"/>
      <c r="AA18016"/>
    </row>
    <row r="18017" spans="1:27" x14ac:dyDescent="0.25">
      <c r="A18017"/>
      <c r="AA18017"/>
    </row>
    <row r="18018" spans="1:27" x14ac:dyDescent="0.25">
      <c r="A18018"/>
      <c r="AA18018"/>
    </row>
    <row r="18019" spans="1:27" x14ac:dyDescent="0.25">
      <c r="A18019"/>
      <c r="AA18019"/>
    </row>
    <row r="18020" spans="1:27" x14ac:dyDescent="0.25">
      <c r="A18020"/>
      <c r="AA18020"/>
    </row>
    <row r="18021" spans="1:27" x14ac:dyDescent="0.25">
      <c r="A18021"/>
      <c r="AA18021"/>
    </row>
    <row r="18022" spans="1:27" x14ac:dyDescent="0.25">
      <c r="A18022"/>
      <c r="AA18022"/>
    </row>
    <row r="18023" spans="1:27" x14ac:dyDescent="0.25">
      <c r="A18023"/>
      <c r="AA18023"/>
    </row>
    <row r="18024" spans="1:27" x14ac:dyDescent="0.25">
      <c r="A18024"/>
      <c r="AA18024"/>
    </row>
    <row r="18025" spans="1:27" x14ac:dyDescent="0.25">
      <c r="A18025"/>
      <c r="AA18025"/>
    </row>
    <row r="18026" spans="1:27" x14ac:dyDescent="0.25">
      <c r="A18026"/>
      <c r="AA18026"/>
    </row>
    <row r="18027" spans="1:27" x14ac:dyDescent="0.25">
      <c r="A18027"/>
      <c r="AA18027"/>
    </row>
    <row r="18028" spans="1:27" x14ac:dyDescent="0.25">
      <c r="A18028"/>
      <c r="AA18028"/>
    </row>
    <row r="18029" spans="1:27" x14ac:dyDescent="0.25">
      <c r="A18029"/>
      <c r="AA18029"/>
    </row>
    <row r="18030" spans="1:27" x14ac:dyDescent="0.25">
      <c r="A18030"/>
      <c r="AA18030"/>
    </row>
    <row r="18031" spans="1:27" x14ac:dyDescent="0.25">
      <c r="A18031"/>
      <c r="AA18031"/>
    </row>
    <row r="18032" spans="1:27" x14ac:dyDescent="0.25">
      <c r="A18032"/>
      <c r="AA18032"/>
    </row>
    <row r="18033" spans="1:27" x14ac:dyDescent="0.25">
      <c r="A18033"/>
      <c r="AA18033"/>
    </row>
    <row r="18034" spans="1:27" x14ac:dyDescent="0.25">
      <c r="A18034"/>
      <c r="AA18034"/>
    </row>
    <row r="18035" spans="1:27" x14ac:dyDescent="0.25">
      <c r="A18035"/>
      <c r="AA18035"/>
    </row>
    <row r="18036" spans="1:27" x14ac:dyDescent="0.25">
      <c r="A18036"/>
      <c r="AA18036"/>
    </row>
    <row r="18037" spans="1:27" x14ac:dyDescent="0.25">
      <c r="A18037"/>
      <c r="AA18037"/>
    </row>
    <row r="18038" spans="1:27" x14ac:dyDescent="0.25">
      <c r="A18038"/>
      <c r="AA18038"/>
    </row>
    <row r="18039" spans="1:27" x14ac:dyDescent="0.25">
      <c r="A18039"/>
      <c r="AA18039"/>
    </row>
    <row r="18040" spans="1:27" x14ac:dyDescent="0.25">
      <c r="A18040"/>
      <c r="AA18040"/>
    </row>
    <row r="18041" spans="1:27" x14ac:dyDescent="0.25">
      <c r="A18041"/>
      <c r="AA18041"/>
    </row>
    <row r="18042" spans="1:27" x14ac:dyDescent="0.25">
      <c r="A18042"/>
      <c r="AA18042"/>
    </row>
    <row r="18043" spans="1:27" x14ac:dyDescent="0.25">
      <c r="A18043"/>
      <c r="AA18043"/>
    </row>
    <row r="18044" spans="1:27" x14ac:dyDescent="0.25">
      <c r="A18044"/>
      <c r="AA18044"/>
    </row>
    <row r="18045" spans="1:27" x14ac:dyDescent="0.25">
      <c r="A18045"/>
      <c r="AA18045"/>
    </row>
    <row r="18046" spans="1:27" x14ac:dyDescent="0.25">
      <c r="A18046"/>
      <c r="AA18046"/>
    </row>
    <row r="18047" spans="1:27" x14ac:dyDescent="0.25">
      <c r="A18047"/>
      <c r="AA18047"/>
    </row>
    <row r="18048" spans="1:27" x14ac:dyDescent="0.25">
      <c r="A18048"/>
      <c r="AA18048"/>
    </row>
    <row r="18049" spans="1:27" x14ac:dyDescent="0.25">
      <c r="A18049"/>
      <c r="AA18049"/>
    </row>
    <row r="18050" spans="1:27" x14ac:dyDescent="0.25">
      <c r="A18050"/>
      <c r="AA18050"/>
    </row>
    <row r="18051" spans="1:27" x14ac:dyDescent="0.25">
      <c r="A18051"/>
      <c r="AA18051"/>
    </row>
    <row r="18052" spans="1:27" x14ac:dyDescent="0.25">
      <c r="A18052"/>
      <c r="AA18052"/>
    </row>
    <row r="18053" spans="1:27" x14ac:dyDescent="0.25">
      <c r="A18053"/>
      <c r="AA18053"/>
    </row>
    <row r="18054" spans="1:27" x14ac:dyDescent="0.25">
      <c r="A18054"/>
      <c r="AA18054"/>
    </row>
    <row r="18055" spans="1:27" x14ac:dyDescent="0.25">
      <c r="A18055"/>
      <c r="AA18055"/>
    </row>
    <row r="18056" spans="1:27" x14ac:dyDescent="0.25">
      <c r="A18056"/>
      <c r="AA18056"/>
    </row>
    <row r="18057" spans="1:27" x14ac:dyDescent="0.25">
      <c r="A18057"/>
      <c r="AA18057"/>
    </row>
    <row r="18058" spans="1:27" x14ac:dyDescent="0.25">
      <c r="A18058"/>
      <c r="AA18058"/>
    </row>
    <row r="18059" spans="1:27" x14ac:dyDescent="0.25">
      <c r="A18059"/>
      <c r="AA18059"/>
    </row>
    <row r="18060" spans="1:27" x14ac:dyDescent="0.25">
      <c r="A18060"/>
      <c r="AA18060"/>
    </row>
    <row r="18061" spans="1:27" x14ac:dyDescent="0.25">
      <c r="A18061"/>
      <c r="AA18061"/>
    </row>
    <row r="18062" spans="1:27" x14ac:dyDescent="0.25">
      <c r="A18062"/>
      <c r="AA18062"/>
    </row>
    <row r="18063" spans="1:27" x14ac:dyDescent="0.25">
      <c r="A18063"/>
      <c r="AA18063"/>
    </row>
    <row r="18064" spans="1:27" x14ac:dyDescent="0.25">
      <c r="A18064"/>
      <c r="AA18064"/>
    </row>
    <row r="18065" spans="1:27" x14ac:dyDescent="0.25">
      <c r="A18065"/>
      <c r="AA18065"/>
    </row>
    <row r="18066" spans="1:27" x14ac:dyDescent="0.25">
      <c r="A18066"/>
      <c r="AA18066"/>
    </row>
    <row r="18067" spans="1:27" x14ac:dyDescent="0.25">
      <c r="A18067"/>
      <c r="AA18067"/>
    </row>
    <row r="18068" spans="1:27" x14ac:dyDescent="0.25">
      <c r="A18068"/>
      <c r="AA18068"/>
    </row>
    <row r="18069" spans="1:27" x14ac:dyDescent="0.25">
      <c r="A18069"/>
      <c r="AA18069"/>
    </row>
    <row r="18070" spans="1:27" x14ac:dyDescent="0.25">
      <c r="A18070"/>
      <c r="AA18070"/>
    </row>
    <row r="18071" spans="1:27" x14ac:dyDescent="0.25">
      <c r="A18071"/>
      <c r="AA18071"/>
    </row>
    <row r="18072" spans="1:27" x14ac:dyDescent="0.25">
      <c r="A18072"/>
      <c r="AA18072"/>
    </row>
    <row r="18073" spans="1:27" x14ac:dyDescent="0.25">
      <c r="A18073"/>
      <c r="AA18073"/>
    </row>
    <row r="18074" spans="1:27" x14ac:dyDescent="0.25">
      <c r="A18074"/>
      <c r="AA18074"/>
    </row>
    <row r="18075" spans="1:27" x14ac:dyDescent="0.25">
      <c r="A18075"/>
      <c r="AA18075"/>
    </row>
    <row r="18076" spans="1:27" x14ac:dyDescent="0.25">
      <c r="A18076"/>
      <c r="AA18076"/>
    </row>
    <row r="18077" spans="1:27" x14ac:dyDescent="0.25">
      <c r="A18077"/>
      <c r="AA18077"/>
    </row>
    <row r="18078" spans="1:27" x14ac:dyDescent="0.25">
      <c r="A18078"/>
      <c r="AA18078"/>
    </row>
    <row r="18079" spans="1:27" x14ac:dyDescent="0.25">
      <c r="A18079"/>
      <c r="AA18079"/>
    </row>
    <row r="18080" spans="1:27" x14ac:dyDescent="0.25">
      <c r="A18080"/>
      <c r="AA18080"/>
    </row>
    <row r="18081" spans="1:27" x14ac:dyDescent="0.25">
      <c r="A18081"/>
      <c r="AA18081"/>
    </row>
    <row r="18082" spans="1:27" x14ac:dyDescent="0.25">
      <c r="A18082"/>
      <c r="AA18082"/>
    </row>
    <row r="18083" spans="1:27" x14ac:dyDescent="0.25">
      <c r="A18083"/>
      <c r="AA18083"/>
    </row>
    <row r="18084" spans="1:27" x14ac:dyDescent="0.25">
      <c r="A18084"/>
      <c r="AA18084"/>
    </row>
    <row r="18085" spans="1:27" x14ac:dyDescent="0.25">
      <c r="A18085"/>
      <c r="AA18085"/>
    </row>
    <row r="18086" spans="1:27" x14ac:dyDescent="0.25">
      <c r="A18086"/>
      <c r="AA18086"/>
    </row>
    <row r="18087" spans="1:27" x14ac:dyDescent="0.25">
      <c r="A18087"/>
      <c r="AA18087"/>
    </row>
    <row r="18088" spans="1:27" x14ac:dyDescent="0.25">
      <c r="A18088"/>
      <c r="AA18088"/>
    </row>
    <row r="18089" spans="1:27" x14ac:dyDescent="0.25">
      <c r="A18089"/>
      <c r="AA18089"/>
    </row>
    <row r="18090" spans="1:27" x14ac:dyDescent="0.25">
      <c r="A18090"/>
      <c r="AA18090"/>
    </row>
    <row r="18091" spans="1:27" x14ac:dyDescent="0.25">
      <c r="A18091"/>
      <c r="AA18091"/>
    </row>
    <row r="18092" spans="1:27" x14ac:dyDescent="0.25">
      <c r="A18092"/>
      <c r="AA18092"/>
    </row>
    <row r="18093" spans="1:27" x14ac:dyDescent="0.25">
      <c r="A18093"/>
      <c r="AA18093"/>
    </row>
    <row r="18094" spans="1:27" x14ac:dyDescent="0.25">
      <c r="A18094"/>
      <c r="AA18094"/>
    </row>
    <row r="18095" spans="1:27" x14ac:dyDescent="0.25">
      <c r="A18095"/>
      <c r="AA18095"/>
    </row>
    <row r="18096" spans="1:27" x14ac:dyDescent="0.25">
      <c r="A18096"/>
      <c r="AA18096"/>
    </row>
    <row r="18097" spans="1:27" x14ac:dyDescent="0.25">
      <c r="A18097"/>
      <c r="AA18097"/>
    </row>
    <row r="18098" spans="1:27" x14ac:dyDescent="0.25">
      <c r="A18098"/>
      <c r="AA18098"/>
    </row>
    <row r="18099" spans="1:27" x14ac:dyDescent="0.25">
      <c r="A18099"/>
      <c r="AA18099"/>
    </row>
    <row r="18100" spans="1:27" x14ac:dyDescent="0.25">
      <c r="A18100"/>
      <c r="AA18100"/>
    </row>
    <row r="18101" spans="1:27" x14ac:dyDescent="0.25">
      <c r="A18101"/>
      <c r="AA18101"/>
    </row>
    <row r="18102" spans="1:27" x14ac:dyDescent="0.25">
      <c r="A18102"/>
      <c r="AA18102"/>
    </row>
    <row r="18103" spans="1:27" x14ac:dyDescent="0.25">
      <c r="A18103"/>
      <c r="AA18103"/>
    </row>
    <row r="18104" spans="1:27" x14ac:dyDescent="0.25">
      <c r="A18104"/>
      <c r="AA18104"/>
    </row>
    <row r="18105" spans="1:27" x14ac:dyDescent="0.25">
      <c r="A18105"/>
      <c r="AA18105"/>
    </row>
    <row r="18106" spans="1:27" x14ac:dyDescent="0.25">
      <c r="A18106"/>
      <c r="AA18106"/>
    </row>
    <row r="18107" spans="1:27" x14ac:dyDescent="0.25">
      <c r="A18107"/>
      <c r="AA18107"/>
    </row>
    <row r="18108" spans="1:27" x14ac:dyDescent="0.25">
      <c r="A18108"/>
      <c r="AA18108"/>
    </row>
    <row r="18109" spans="1:27" x14ac:dyDescent="0.25">
      <c r="A18109"/>
      <c r="AA18109"/>
    </row>
    <row r="18110" spans="1:27" x14ac:dyDescent="0.25">
      <c r="A18110"/>
      <c r="AA18110"/>
    </row>
    <row r="18111" spans="1:27" x14ac:dyDescent="0.25">
      <c r="A18111"/>
      <c r="AA18111"/>
    </row>
    <row r="18112" spans="1:27" x14ac:dyDescent="0.25">
      <c r="A18112"/>
      <c r="AA18112"/>
    </row>
    <row r="18113" spans="1:27" x14ac:dyDescent="0.25">
      <c r="A18113"/>
      <c r="AA18113"/>
    </row>
    <row r="18114" spans="1:27" x14ac:dyDescent="0.25">
      <c r="A18114"/>
      <c r="AA18114"/>
    </row>
    <row r="18115" spans="1:27" x14ac:dyDescent="0.25">
      <c r="A18115"/>
      <c r="AA18115"/>
    </row>
    <row r="18116" spans="1:27" x14ac:dyDescent="0.25">
      <c r="A18116"/>
      <c r="AA18116"/>
    </row>
    <row r="18117" spans="1:27" x14ac:dyDescent="0.25">
      <c r="A18117"/>
      <c r="AA18117"/>
    </row>
    <row r="18118" spans="1:27" x14ac:dyDescent="0.25">
      <c r="A18118"/>
      <c r="AA18118"/>
    </row>
    <row r="18119" spans="1:27" x14ac:dyDescent="0.25">
      <c r="A18119"/>
      <c r="AA18119"/>
    </row>
    <row r="18120" spans="1:27" x14ac:dyDescent="0.25">
      <c r="A18120"/>
      <c r="AA18120"/>
    </row>
    <row r="18121" spans="1:27" x14ac:dyDescent="0.25">
      <c r="A18121"/>
      <c r="AA18121"/>
    </row>
    <row r="18122" spans="1:27" x14ac:dyDescent="0.25">
      <c r="A18122"/>
      <c r="AA18122"/>
    </row>
    <row r="18123" spans="1:27" x14ac:dyDescent="0.25">
      <c r="A18123"/>
      <c r="AA18123"/>
    </row>
    <row r="18124" spans="1:27" x14ac:dyDescent="0.25">
      <c r="A18124"/>
      <c r="AA18124"/>
    </row>
    <row r="18125" spans="1:27" x14ac:dyDescent="0.25">
      <c r="A18125"/>
      <c r="AA18125"/>
    </row>
    <row r="18126" spans="1:27" x14ac:dyDescent="0.25">
      <c r="A18126"/>
      <c r="AA18126"/>
    </row>
    <row r="18127" spans="1:27" x14ac:dyDescent="0.25">
      <c r="A18127"/>
      <c r="AA18127"/>
    </row>
    <row r="18128" spans="1:27" x14ac:dyDescent="0.25">
      <c r="A18128"/>
      <c r="AA18128"/>
    </row>
    <row r="18129" spans="1:27" x14ac:dyDescent="0.25">
      <c r="A18129"/>
      <c r="AA18129"/>
    </row>
    <row r="18130" spans="1:27" x14ac:dyDescent="0.25">
      <c r="A18130"/>
      <c r="AA18130"/>
    </row>
    <row r="18131" spans="1:27" x14ac:dyDescent="0.25">
      <c r="A18131"/>
      <c r="AA18131"/>
    </row>
    <row r="18132" spans="1:27" x14ac:dyDescent="0.25">
      <c r="A18132"/>
      <c r="AA18132"/>
    </row>
    <row r="18133" spans="1:27" x14ac:dyDescent="0.25">
      <c r="A18133"/>
      <c r="AA18133"/>
    </row>
    <row r="18134" spans="1:27" x14ac:dyDescent="0.25">
      <c r="A18134"/>
      <c r="AA18134"/>
    </row>
    <row r="18135" spans="1:27" x14ac:dyDescent="0.25">
      <c r="A18135"/>
      <c r="AA18135"/>
    </row>
    <row r="18136" spans="1:27" x14ac:dyDescent="0.25">
      <c r="A18136"/>
      <c r="AA18136"/>
    </row>
    <row r="18137" spans="1:27" x14ac:dyDescent="0.25">
      <c r="A18137"/>
      <c r="AA18137"/>
    </row>
    <row r="18138" spans="1:27" x14ac:dyDescent="0.25">
      <c r="A18138"/>
      <c r="AA18138"/>
    </row>
    <row r="18139" spans="1:27" x14ac:dyDescent="0.25">
      <c r="A18139"/>
      <c r="AA18139"/>
    </row>
    <row r="18140" spans="1:27" x14ac:dyDescent="0.25">
      <c r="A18140"/>
      <c r="AA18140"/>
    </row>
    <row r="18141" spans="1:27" x14ac:dyDescent="0.25">
      <c r="A18141"/>
      <c r="AA18141"/>
    </row>
    <row r="18142" spans="1:27" x14ac:dyDescent="0.25">
      <c r="A18142"/>
      <c r="AA18142"/>
    </row>
    <row r="18143" spans="1:27" x14ac:dyDescent="0.25">
      <c r="A18143"/>
      <c r="AA18143"/>
    </row>
    <row r="18144" spans="1:27" x14ac:dyDescent="0.25">
      <c r="A18144"/>
      <c r="AA18144"/>
    </row>
    <row r="18145" spans="1:27" x14ac:dyDescent="0.25">
      <c r="A18145"/>
      <c r="AA18145"/>
    </row>
    <row r="18146" spans="1:27" x14ac:dyDescent="0.25">
      <c r="A18146"/>
      <c r="AA18146"/>
    </row>
    <row r="18147" spans="1:27" x14ac:dyDescent="0.25">
      <c r="A18147"/>
      <c r="AA18147"/>
    </row>
    <row r="18148" spans="1:27" x14ac:dyDescent="0.25">
      <c r="A18148"/>
      <c r="AA18148"/>
    </row>
    <row r="18149" spans="1:27" x14ac:dyDescent="0.25">
      <c r="A18149"/>
      <c r="AA18149"/>
    </row>
    <row r="18150" spans="1:27" x14ac:dyDescent="0.25">
      <c r="A18150"/>
      <c r="AA18150"/>
    </row>
    <row r="18151" spans="1:27" x14ac:dyDescent="0.25">
      <c r="A18151"/>
      <c r="AA18151"/>
    </row>
    <row r="18152" spans="1:27" x14ac:dyDescent="0.25">
      <c r="A18152"/>
      <c r="AA18152"/>
    </row>
    <row r="18153" spans="1:27" x14ac:dyDescent="0.25">
      <c r="A18153"/>
      <c r="AA18153"/>
    </row>
    <row r="18154" spans="1:27" x14ac:dyDescent="0.25">
      <c r="A18154"/>
      <c r="AA18154"/>
    </row>
    <row r="18155" spans="1:27" x14ac:dyDescent="0.25">
      <c r="A18155"/>
      <c r="AA18155"/>
    </row>
    <row r="18156" spans="1:27" x14ac:dyDescent="0.25">
      <c r="A18156"/>
      <c r="AA18156"/>
    </row>
    <row r="18157" spans="1:27" x14ac:dyDescent="0.25">
      <c r="A18157"/>
      <c r="AA18157"/>
    </row>
    <row r="18158" spans="1:27" x14ac:dyDescent="0.25">
      <c r="A18158"/>
      <c r="AA18158"/>
    </row>
    <row r="18159" spans="1:27" x14ac:dyDescent="0.25">
      <c r="A18159"/>
      <c r="AA18159"/>
    </row>
    <row r="18160" spans="1:27" x14ac:dyDescent="0.25">
      <c r="A18160"/>
      <c r="AA18160"/>
    </row>
    <row r="18161" spans="1:27" x14ac:dyDescent="0.25">
      <c r="A18161"/>
      <c r="AA18161"/>
    </row>
    <row r="18162" spans="1:27" x14ac:dyDescent="0.25">
      <c r="A18162"/>
      <c r="AA18162"/>
    </row>
    <row r="18163" spans="1:27" x14ac:dyDescent="0.25">
      <c r="A18163"/>
      <c r="AA18163"/>
    </row>
    <row r="18164" spans="1:27" x14ac:dyDescent="0.25">
      <c r="A18164"/>
      <c r="AA18164"/>
    </row>
    <row r="18165" spans="1:27" x14ac:dyDescent="0.25">
      <c r="A18165"/>
      <c r="AA18165"/>
    </row>
    <row r="18166" spans="1:27" x14ac:dyDescent="0.25">
      <c r="A18166"/>
      <c r="AA18166"/>
    </row>
    <row r="18167" spans="1:27" x14ac:dyDescent="0.25">
      <c r="A18167"/>
      <c r="AA18167"/>
    </row>
    <row r="18168" spans="1:27" x14ac:dyDescent="0.25">
      <c r="A18168"/>
      <c r="AA18168"/>
    </row>
    <row r="18169" spans="1:27" x14ac:dyDescent="0.25">
      <c r="A18169"/>
      <c r="AA18169"/>
    </row>
    <row r="18170" spans="1:27" x14ac:dyDescent="0.25">
      <c r="A18170"/>
      <c r="AA18170"/>
    </row>
    <row r="18171" spans="1:27" x14ac:dyDescent="0.25">
      <c r="A18171"/>
      <c r="AA18171"/>
    </row>
    <row r="18172" spans="1:27" x14ac:dyDescent="0.25">
      <c r="A18172"/>
      <c r="AA18172"/>
    </row>
    <row r="18173" spans="1:27" x14ac:dyDescent="0.25">
      <c r="A18173"/>
      <c r="AA18173"/>
    </row>
    <row r="18174" spans="1:27" x14ac:dyDescent="0.25">
      <c r="A18174"/>
      <c r="AA18174"/>
    </row>
    <row r="18175" spans="1:27" x14ac:dyDescent="0.25">
      <c r="A18175"/>
      <c r="AA18175"/>
    </row>
    <row r="18176" spans="1:27" x14ac:dyDescent="0.25">
      <c r="A18176"/>
      <c r="AA18176"/>
    </row>
    <row r="18177" spans="1:27" x14ac:dyDescent="0.25">
      <c r="A18177"/>
      <c r="AA18177"/>
    </row>
    <row r="18178" spans="1:27" x14ac:dyDescent="0.25">
      <c r="A18178"/>
      <c r="AA18178"/>
    </row>
    <row r="18179" spans="1:27" x14ac:dyDescent="0.25">
      <c r="A18179"/>
      <c r="AA18179"/>
    </row>
    <row r="18180" spans="1:27" x14ac:dyDescent="0.25">
      <c r="A18180"/>
      <c r="AA18180"/>
    </row>
    <row r="18181" spans="1:27" x14ac:dyDescent="0.25">
      <c r="A18181"/>
      <c r="AA18181"/>
    </row>
    <row r="18182" spans="1:27" x14ac:dyDescent="0.25">
      <c r="A18182"/>
      <c r="AA18182"/>
    </row>
    <row r="18183" spans="1:27" x14ac:dyDescent="0.25">
      <c r="A18183"/>
      <c r="AA18183"/>
    </row>
    <row r="18184" spans="1:27" x14ac:dyDescent="0.25">
      <c r="A18184"/>
      <c r="AA18184"/>
    </row>
    <row r="18185" spans="1:27" x14ac:dyDescent="0.25">
      <c r="A18185"/>
      <c r="AA18185"/>
    </row>
    <row r="18186" spans="1:27" x14ac:dyDescent="0.25">
      <c r="A18186"/>
      <c r="AA18186"/>
    </row>
    <row r="18187" spans="1:27" x14ac:dyDescent="0.25">
      <c r="A18187"/>
      <c r="AA18187"/>
    </row>
    <row r="18188" spans="1:27" x14ac:dyDescent="0.25">
      <c r="A18188"/>
      <c r="AA18188"/>
    </row>
    <row r="18189" spans="1:27" x14ac:dyDescent="0.25">
      <c r="A18189"/>
      <c r="AA18189"/>
    </row>
    <row r="18190" spans="1:27" x14ac:dyDescent="0.25">
      <c r="A18190"/>
      <c r="AA18190"/>
    </row>
    <row r="18191" spans="1:27" x14ac:dyDescent="0.25">
      <c r="A18191"/>
      <c r="AA18191"/>
    </row>
    <row r="18192" spans="1:27" x14ac:dyDescent="0.25">
      <c r="A18192"/>
      <c r="AA18192"/>
    </row>
    <row r="18193" spans="1:27" x14ac:dyDescent="0.25">
      <c r="A18193"/>
      <c r="AA18193"/>
    </row>
    <row r="18194" spans="1:27" x14ac:dyDescent="0.25">
      <c r="A18194"/>
      <c r="AA18194"/>
    </row>
    <row r="18195" spans="1:27" x14ac:dyDescent="0.25">
      <c r="A18195"/>
      <c r="AA18195"/>
    </row>
    <row r="18196" spans="1:27" x14ac:dyDescent="0.25">
      <c r="A18196"/>
      <c r="AA18196"/>
    </row>
    <row r="18197" spans="1:27" x14ac:dyDescent="0.25">
      <c r="A18197"/>
      <c r="AA18197"/>
    </row>
    <row r="18198" spans="1:27" x14ac:dyDescent="0.25">
      <c r="A18198"/>
      <c r="AA18198"/>
    </row>
    <row r="18199" spans="1:27" x14ac:dyDescent="0.25">
      <c r="A18199"/>
      <c r="AA18199"/>
    </row>
    <row r="18200" spans="1:27" x14ac:dyDescent="0.25">
      <c r="A18200"/>
      <c r="AA18200"/>
    </row>
    <row r="18201" spans="1:27" x14ac:dyDescent="0.25">
      <c r="A18201"/>
      <c r="AA18201"/>
    </row>
    <row r="18202" spans="1:27" x14ac:dyDescent="0.25">
      <c r="A18202"/>
      <c r="AA18202"/>
    </row>
    <row r="18203" spans="1:27" x14ac:dyDescent="0.25">
      <c r="A18203"/>
      <c r="AA18203"/>
    </row>
    <row r="18204" spans="1:27" x14ac:dyDescent="0.25">
      <c r="A18204"/>
      <c r="AA18204"/>
    </row>
    <row r="18205" spans="1:27" x14ac:dyDescent="0.25">
      <c r="A18205"/>
      <c r="AA18205"/>
    </row>
    <row r="18206" spans="1:27" x14ac:dyDescent="0.25">
      <c r="A18206"/>
      <c r="AA18206"/>
    </row>
    <row r="18207" spans="1:27" x14ac:dyDescent="0.25">
      <c r="A18207"/>
      <c r="AA18207"/>
    </row>
    <row r="18208" spans="1:27" x14ac:dyDescent="0.25">
      <c r="A18208"/>
      <c r="AA18208"/>
    </row>
    <row r="18209" spans="1:27" x14ac:dyDescent="0.25">
      <c r="A18209"/>
      <c r="AA18209"/>
    </row>
    <row r="18210" spans="1:27" x14ac:dyDescent="0.25">
      <c r="A18210"/>
      <c r="AA18210"/>
    </row>
    <row r="18211" spans="1:27" x14ac:dyDescent="0.25">
      <c r="A18211"/>
      <c r="AA18211"/>
    </row>
    <row r="18212" spans="1:27" x14ac:dyDescent="0.25">
      <c r="A18212"/>
      <c r="AA18212"/>
    </row>
    <row r="18213" spans="1:27" x14ac:dyDescent="0.25">
      <c r="A18213"/>
      <c r="AA18213"/>
    </row>
    <row r="18214" spans="1:27" x14ac:dyDescent="0.25">
      <c r="A18214"/>
      <c r="AA18214"/>
    </row>
    <row r="18215" spans="1:27" x14ac:dyDescent="0.25">
      <c r="A18215"/>
      <c r="AA18215"/>
    </row>
    <row r="18216" spans="1:27" x14ac:dyDescent="0.25">
      <c r="A18216"/>
      <c r="AA18216"/>
    </row>
    <row r="18217" spans="1:27" x14ac:dyDescent="0.25">
      <c r="A18217"/>
      <c r="AA18217"/>
    </row>
    <row r="18218" spans="1:27" x14ac:dyDescent="0.25">
      <c r="A18218"/>
      <c r="AA18218"/>
    </row>
    <row r="18219" spans="1:27" x14ac:dyDescent="0.25">
      <c r="A18219"/>
      <c r="AA18219"/>
    </row>
    <row r="18220" spans="1:27" x14ac:dyDescent="0.25">
      <c r="A18220"/>
      <c r="AA18220"/>
    </row>
    <row r="18221" spans="1:27" x14ac:dyDescent="0.25">
      <c r="A18221"/>
      <c r="AA18221"/>
    </row>
    <row r="18222" spans="1:27" x14ac:dyDescent="0.25">
      <c r="A18222"/>
      <c r="AA18222"/>
    </row>
    <row r="18223" spans="1:27" x14ac:dyDescent="0.25">
      <c r="A18223"/>
      <c r="AA18223"/>
    </row>
    <row r="18224" spans="1:27" x14ac:dyDescent="0.25">
      <c r="A18224"/>
      <c r="AA18224"/>
    </row>
    <row r="18225" spans="1:27" x14ac:dyDescent="0.25">
      <c r="A18225"/>
      <c r="AA18225"/>
    </row>
    <row r="18226" spans="1:27" x14ac:dyDescent="0.25">
      <c r="A18226"/>
      <c r="AA18226"/>
    </row>
    <row r="18227" spans="1:27" x14ac:dyDescent="0.25">
      <c r="A18227"/>
      <c r="AA18227"/>
    </row>
    <row r="18228" spans="1:27" x14ac:dyDescent="0.25">
      <c r="A18228"/>
      <c r="AA18228"/>
    </row>
    <row r="18229" spans="1:27" x14ac:dyDescent="0.25">
      <c r="A18229"/>
      <c r="AA18229"/>
    </row>
    <row r="18230" spans="1:27" x14ac:dyDescent="0.25">
      <c r="A18230"/>
      <c r="AA18230"/>
    </row>
    <row r="18231" spans="1:27" x14ac:dyDescent="0.25">
      <c r="A18231"/>
      <c r="AA18231"/>
    </row>
    <row r="18232" spans="1:27" x14ac:dyDescent="0.25">
      <c r="A18232"/>
      <c r="AA18232"/>
    </row>
    <row r="18233" spans="1:27" x14ac:dyDescent="0.25">
      <c r="A18233"/>
      <c r="AA18233"/>
    </row>
    <row r="18234" spans="1:27" x14ac:dyDescent="0.25">
      <c r="A18234"/>
      <c r="AA18234"/>
    </row>
    <row r="18235" spans="1:27" x14ac:dyDescent="0.25">
      <c r="A18235"/>
      <c r="AA18235"/>
    </row>
    <row r="18236" spans="1:27" x14ac:dyDescent="0.25">
      <c r="A18236"/>
      <c r="AA18236"/>
    </row>
    <row r="18237" spans="1:27" x14ac:dyDescent="0.25">
      <c r="A18237"/>
      <c r="AA18237"/>
    </row>
    <row r="18238" spans="1:27" x14ac:dyDescent="0.25">
      <c r="A18238"/>
      <c r="AA18238"/>
    </row>
    <row r="18239" spans="1:27" x14ac:dyDescent="0.25">
      <c r="A18239"/>
      <c r="AA18239"/>
    </row>
    <row r="18240" spans="1:27" x14ac:dyDescent="0.25">
      <c r="A18240"/>
      <c r="AA18240"/>
    </row>
    <row r="18241" spans="1:27" x14ac:dyDescent="0.25">
      <c r="A18241"/>
      <c r="AA18241"/>
    </row>
    <row r="18242" spans="1:27" x14ac:dyDescent="0.25">
      <c r="A18242"/>
      <c r="AA18242"/>
    </row>
    <row r="18243" spans="1:27" x14ac:dyDescent="0.25">
      <c r="A18243"/>
      <c r="AA18243"/>
    </row>
    <row r="18244" spans="1:27" x14ac:dyDescent="0.25">
      <c r="A18244"/>
      <c r="AA18244"/>
    </row>
    <row r="18245" spans="1:27" x14ac:dyDescent="0.25">
      <c r="A18245"/>
      <c r="AA18245"/>
    </row>
    <row r="18246" spans="1:27" x14ac:dyDescent="0.25">
      <c r="A18246"/>
      <c r="AA18246"/>
    </row>
    <row r="18247" spans="1:27" x14ac:dyDescent="0.25">
      <c r="A18247"/>
      <c r="AA18247"/>
    </row>
    <row r="18248" spans="1:27" x14ac:dyDescent="0.25">
      <c r="A18248"/>
      <c r="AA18248"/>
    </row>
    <row r="18249" spans="1:27" x14ac:dyDescent="0.25">
      <c r="A18249"/>
      <c r="AA18249"/>
    </row>
    <row r="18250" spans="1:27" x14ac:dyDescent="0.25">
      <c r="A18250"/>
      <c r="AA18250"/>
    </row>
    <row r="18251" spans="1:27" x14ac:dyDescent="0.25">
      <c r="A18251"/>
      <c r="AA18251"/>
    </row>
    <row r="18252" spans="1:27" x14ac:dyDescent="0.25">
      <c r="A18252"/>
      <c r="AA18252"/>
    </row>
    <row r="18253" spans="1:27" x14ac:dyDescent="0.25">
      <c r="A18253"/>
      <c r="AA18253"/>
    </row>
    <row r="18254" spans="1:27" x14ac:dyDescent="0.25">
      <c r="A18254"/>
      <c r="AA18254"/>
    </row>
    <row r="18255" spans="1:27" x14ac:dyDescent="0.25">
      <c r="A18255"/>
      <c r="AA18255"/>
    </row>
    <row r="18256" spans="1:27" x14ac:dyDescent="0.25">
      <c r="A18256"/>
      <c r="AA18256"/>
    </row>
    <row r="18257" spans="1:27" x14ac:dyDescent="0.25">
      <c r="A18257"/>
      <c r="AA18257"/>
    </row>
    <row r="18258" spans="1:27" x14ac:dyDescent="0.25">
      <c r="A18258"/>
      <c r="AA18258"/>
    </row>
    <row r="18259" spans="1:27" x14ac:dyDescent="0.25">
      <c r="A18259"/>
      <c r="AA18259"/>
    </row>
    <row r="18260" spans="1:27" x14ac:dyDescent="0.25">
      <c r="A18260"/>
      <c r="AA18260"/>
    </row>
    <row r="18261" spans="1:27" x14ac:dyDescent="0.25">
      <c r="A18261"/>
      <c r="AA18261"/>
    </row>
    <row r="18262" spans="1:27" x14ac:dyDescent="0.25">
      <c r="A18262"/>
      <c r="AA18262"/>
    </row>
    <row r="18263" spans="1:27" x14ac:dyDescent="0.25">
      <c r="A18263"/>
      <c r="AA18263"/>
    </row>
    <row r="18264" spans="1:27" x14ac:dyDescent="0.25">
      <c r="A18264"/>
      <c r="AA18264"/>
    </row>
    <row r="18265" spans="1:27" x14ac:dyDescent="0.25">
      <c r="A18265"/>
      <c r="AA18265"/>
    </row>
    <row r="18266" spans="1:27" x14ac:dyDescent="0.25">
      <c r="A18266"/>
      <c r="AA18266"/>
    </row>
    <row r="18267" spans="1:27" x14ac:dyDescent="0.25">
      <c r="A18267"/>
      <c r="AA18267"/>
    </row>
    <row r="18268" spans="1:27" x14ac:dyDescent="0.25">
      <c r="A18268"/>
      <c r="AA18268"/>
    </row>
    <row r="18269" spans="1:27" x14ac:dyDescent="0.25">
      <c r="A18269"/>
      <c r="AA18269"/>
    </row>
    <row r="18270" spans="1:27" x14ac:dyDescent="0.25">
      <c r="A18270"/>
      <c r="AA18270"/>
    </row>
    <row r="18271" spans="1:27" x14ac:dyDescent="0.25">
      <c r="A18271"/>
      <c r="AA18271"/>
    </row>
    <row r="18272" spans="1:27" x14ac:dyDescent="0.25">
      <c r="A18272"/>
      <c r="AA18272"/>
    </row>
    <row r="18273" spans="1:27" x14ac:dyDescent="0.25">
      <c r="A18273"/>
      <c r="AA18273"/>
    </row>
    <row r="18274" spans="1:27" x14ac:dyDescent="0.25">
      <c r="A18274"/>
      <c r="AA18274"/>
    </row>
    <row r="18275" spans="1:27" x14ac:dyDescent="0.25">
      <c r="A18275"/>
      <c r="AA18275"/>
    </row>
    <row r="18276" spans="1:27" x14ac:dyDescent="0.25">
      <c r="A18276"/>
      <c r="AA18276"/>
    </row>
    <row r="18277" spans="1:27" x14ac:dyDescent="0.25">
      <c r="A18277"/>
      <c r="AA18277"/>
    </row>
    <row r="18278" spans="1:27" x14ac:dyDescent="0.25">
      <c r="A18278"/>
      <c r="AA18278"/>
    </row>
    <row r="18279" spans="1:27" x14ac:dyDescent="0.25">
      <c r="A18279"/>
      <c r="AA18279"/>
    </row>
    <row r="18280" spans="1:27" x14ac:dyDescent="0.25">
      <c r="A18280"/>
      <c r="AA18280"/>
    </row>
    <row r="18281" spans="1:27" x14ac:dyDescent="0.25">
      <c r="A18281"/>
      <c r="AA18281"/>
    </row>
    <row r="18282" spans="1:27" x14ac:dyDescent="0.25">
      <c r="A18282"/>
      <c r="AA18282"/>
    </row>
    <row r="18283" spans="1:27" x14ac:dyDescent="0.25">
      <c r="A18283"/>
      <c r="AA18283"/>
    </row>
    <row r="18284" spans="1:27" x14ac:dyDescent="0.25">
      <c r="A18284"/>
      <c r="AA18284"/>
    </row>
    <row r="18285" spans="1:27" x14ac:dyDescent="0.25">
      <c r="A18285"/>
      <c r="AA18285"/>
    </row>
    <row r="18286" spans="1:27" x14ac:dyDescent="0.25">
      <c r="A18286"/>
      <c r="AA18286"/>
    </row>
    <row r="18287" spans="1:27" x14ac:dyDescent="0.25">
      <c r="A18287"/>
      <c r="AA18287"/>
    </row>
    <row r="18288" spans="1:27" x14ac:dyDescent="0.25">
      <c r="A18288"/>
      <c r="AA18288"/>
    </row>
    <row r="18289" spans="1:27" x14ac:dyDescent="0.25">
      <c r="A18289"/>
      <c r="AA18289"/>
    </row>
    <row r="18290" spans="1:27" x14ac:dyDescent="0.25">
      <c r="A18290"/>
      <c r="AA18290"/>
    </row>
    <row r="18291" spans="1:27" x14ac:dyDescent="0.25">
      <c r="A18291"/>
      <c r="AA18291"/>
    </row>
    <row r="18292" spans="1:27" x14ac:dyDescent="0.25">
      <c r="A18292"/>
      <c r="AA18292"/>
    </row>
    <row r="18293" spans="1:27" x14ac:dyDescent="0.25">
      <c r="A18293"/>
      <c r="AA18293"/>
    </row>
    <row r="18294" spans="1:27" x14ac:dyDescent="0.25">
      <c r="A18294"/>
      <c r="AA18294"/>
    </row>
    <row r="18295" spans="1:27" x14ac:dyDescent="0.25">
      <c r="A18295"/>
      <c r="AA18295"/>
    </row>
    <row r="18296" spans="1:27" x14ac:dyDescent="0.25">
      <c r="A18296"/>
      <c r="AA18296"/>
    </row>
    <row r="18297" spans="1:27" x14ac:dyDescent="0.25">
      <c r="A18297"/>
      <c r="AA18297"/>
    </row>
    <row r="18298" spans="1:27" x14ac:dyDescent="0.25">
      <c r="A18298"/>
      <c r="AA18298"/>
    </row>
    <row r="18299" spans="1:27" x14ac:dyDescent="0.25">
      <c r="A18299"/>
      <c r="AA18299"/>
    </row>
    <row r="18300" spans="1:27" x14ac:dyDescent="0.25">
      <c r="A18300"/>
      <c r="AA18300"/>
    </row>
    <row r="18301" spans="1:27" x14ac:dyDescent="0.25">
      <c r="A18301"/>
      <c r="AA18301"/>
    </row>
    <row r="18302" spans="1:27" x14ac:dyDescent="0.25">
      <c r="A18302"/>
      <c r="AA18302"/>
    </row>
    <row r="18303" spans="1:27" x14ac:dyDescent="0.25">
      <c r="A18303"/>
      <c r="AA18303"/>
    </row>
    <row r="18304" spans="1:27" x14ac:dyDescent="0.25">
      <c r="A18304"/>
      <c r="AA18304"/>
    </row>
    <row r="18305" spans="1:27" x14ac:dyDescent="0.25">
      <c r="A18305"/>
      <c r="AA18305"/>
    </row>
    <row r="18306" spans="1:27" x14ac:dyDescent="0.25">
      <c r="A18306"/>
      <c r="AA18306"/>
    </row>
    <row r="18307" spans="1:27" x14ac:dyDescent="0.25">
      <c r="A18307"/>
      <c r="AA18307"/>
    </row>
    <row r="18308" spans="1:27" x14ac:dyDescent="0.25">
      <c r="A18308"/>
      <c r="AA18308"/>
    </row>
    <row r="18309" spans="1:27" x14ac:dyDescent="0.25">
      <c r="A18309"/>
      <c r="AA18309"/>
    </row>
    <row r="18310" spans="1:27" x14ac:dyDescent="0.25">
      <c r="A18310"/>
      <c r="AA18310"/>
    </row>
    <row r="18311" spans="1:27" x14ac:dyDescent="0.25">
      <c r="A18311"/>
      <c r="AA18311"/>
    </row>
    <row r="18312" spans="1:27" x14ac:dyDescent="0.25">
      <c r="A18312"/>
      <c r="AA18312"/>
    </row>
    <row r="18313" spans="1:27" x14ac:dyDescent="0.25">
      <c r="A18313"/>
      <c r="AA18313"/>
    </row>
    <row r="18314" spans="1:27" x14ac:dyDescent="0.25">
      <c r="A18314"/>
      <c r="AA18314"/>
    </row>
    <row r="18315" spans="1:27" x14ac:dyDescent="0.25">
      <c r="A18315"/>
      <c r="AA18315"/>
    </row>
    <row r="18316" spans="1:27" x14ac:dyDescent="0.25">
      <c r="A18316"/>
      <c r="AA18316"/>
    </row>
    <row r="18317" spans="1:27" x14ac:dyDescent="0.25">
      <c r="A18317"/>
      <c r="AA18317"/>
    </row>
    <row r="18318" spans="1:27" x14ac:dyDescent="0.25">
      <c r="A18318"/>
      <c r="AA18318"/>
    </row>
    <row r="18319" spans="1:27" x14ac:dyDescent="0.25">
      <c r="A18319"/>
      <c r="AA18319"/>
    </row>
    <row r="18320" spans="1:27" x14ac:dyDescent="0.25">
      <c r="A18320"/>
      <c r="AA18320"/>
    </row>
    <row r="18321" spans="1:27" x14ac:dyDescent="0.25">
      <c r="A18321"/>
      <c r="AA18321"/>
    </row>
    <row r="18322" spans="1:27" x14ac:dyDescent="0.25">
      <c r="A18322"/>
      <c r="AA18322"/>
    </row>
    <row r="18323" spans="1:27" x14ac:dyDescent="0.25">
      <c r="A18323"/>
      <c r="AA18323"/>
    </row>
    <row r="18324" spans="1:27" x14ac:dyDescent="0.25">
      <c r="A18324"/>
      <c r="AA18324"/>
    </row>
    <row r="18325" spans="1:27" x14ac:dyDescent="0.25">
      <c r="A18325"/>
      <c r="AA18325"/>
    </row>
    <row r="18326" spans="1:27" x14ac:dyDescent="0.25">
      <c r="A18326"/>
      <c r="AA18326"/>
    </row>
    <row r="18327" spans="1:27" x14ac:dyDescent="0.25">
      <c r="A18327"/>
      <c r="AA18327"/>
    </row>
    <row r="18328" spans="1:27" x14ac:dyDescent="0.25">
      <c r="A18328"/>
      <c r="AA18328"/>
    </row>
    <row r="18329" spans="1:27" x14ac:dyDescent="0.25">
      <c r="A18329"/>
      <c r="AA18329"/>
    </row>
    <row r="18330" spans="1:27" x14ac:dyDescent="0.25">
      <c r="A18330"/>
      <c r="AA18330"/>
    </row>
    <row r="18331" spans="1:27" x14ac:dyDescent="0.25">
      <c r="A18331"/>
      <c r="AA18331"/>
    </row>
    <row r="18332" spans="1:27" x14ac:dyDescent="0.25">
      <c r="A18332"/>
      <c r="AA18332"/>
    </row>
    <row r="18333" spans="1:27" x14ac:dyDescent="0.25">
      <c r="A18333"/>
      <c r="AA18333"/>
    </row>
    <row r="18334" spans="1:27" x14ac:dyDescent="0.25">
      <c r="A18334"/>
      <c r="AA18334"/>
    </row>
    <row r="18335" spans="1:27" x14ac:dyDescent="0.25">
      <c r="A18335"/>
      <c r="AA18335"/>
    </row>
    <row r="18336" spans="1:27" x14ac:dyDescent="0.25">
      <c r="A18336"/>
      <c r="AA18336"/>
    </row>
    <row r="18337" spans="1:27" x14ac:dyDescent="0.25">
      <c r="A18337"/>
      <c r="AA18337"/>
    </row>
    <row r="18338" spans="1:27" x14ac:dyDescent="0.25">
      <c r="A18338"/>
      <c r="AA18338"/>
    </row>
    <row r="18339" spans="1:27" x14ac:dyDescent="0.25">
      <c r="A18339"/>
      <c r="AA18339"/>
    </row>
    <row r="18340" spans="1:27" x14ac:dyDescent="0.25">
      <c r="A18340"/>
      <c r="AA18340"/>
    </row>
    <row r="18341" spans="1:27" x14ac:dyDescent="0.25">
      <c r="A18341"/>
      <c r="AA18341"/>
    </row>
    <row r="18342" spans="1:27" x14ac:dyDescent="0.25">
      <c r="A18342"/>
      <c r="AA18342"/>
    </row>
    <row r="18343" spans="1:27" x14ac:dyDescent="0.25">
      <c r="A18343"/>
      <c r="AA18343"/>
    </row>
    <row r="18344" spans="1:27" x14ac:dyDescent="0.25">
      <c r="A18344"/>
      <c r="AA18344"/>
    </row>
    <row r="18345" spans="1:27" x14ac:dyDescent="0.25">
      <c r="A18345"/>
      <c r="AA18345"/>
    </row>
    <row r="18346" spans="1:27" x14ac:dyDescent="0.25">
      <c r="A18346"/>
      <c r="AA18346"/>
    </row>
    <row r="18347" spans="1:27" x14ac:dyDescent="0.25">
      <c r="A18347"/>
      <c r="AA18347"/>
    </row>
    <row r="18348" spans="1:27" x14ac:dyDescent="0.25">
      <c r="A18348"/>
      <c r="AA18348"/>
    </row>
    <row r="18349" spans="1:27" x14ac:dyDescent="0.25">
      <c r="A18349"/>
      <c r="AA18349"/>
    </row>
    <row r="18350" spans="1:27" x14ac:dyDescent="0.25">
      <c r="A18350"/>
      <c r="AA18350"/>
    </row>
    <row r="18351" spans="1:27" x14ac:dyDescent="0.25">
      <c r="A18351"/>
      <c r="AA18351"/>
    </row>
    <row r="18352" spans="1:27" x14ac:dyDescent="0.25">
      <c r="A18352"/>
      <c r="AA18352"/>
    </row>
    <row r="18353" spans="1:27" x14ac:dyDescent="0.25">
      <c r="A18353"/>
      <c r="AA18353"/>
    </row>
    <row r="18354" spans="1:27" x14ac:dyDescent="0.25">
      <c r="A18354"/>
      <c r="AA18354"/>
    </row>
    <row r="18355" spans="1:27" x14ac:dyDescent="0.25">
      <c r="A18355"/>
      <c r="AA18355"/>
    </row>
    <row r="18356" spans="1:27" x14ac:dyDescent="0.25">
      <c r="A18356"/>
      <c r="AA18356"/>
    </row>
    <row r="18357" spans="1:27" x14ac:dyDescent="0.25">
      <c r="A18357"/>
      <c r="AA18357"/>
    </row>
    <row r="18358" spans="1:27" x14ac:dyDescent="0.25">
      <c r="A18358"/>
      <c r="AA18358"/>
    </row>
    <row r="18359" spans="1:27" x14ac:dyDescent="0.25">
      <c r="A18359"/>
      <c r="AA18359"/>
    </row>
    <row r="18360" spans="1:27" x14ac:dyDescent="0.25">
      <c r="A18360"/>
      <c r="AA18360"/>
    </row>
    <row r="18361" spans="1:27" x14ac:dyDescent="0.25">
      <c r="A18361"/>
      <c r="AA18361"/>
    </row>
    <row r="18362" spans="1:27" x14ac:dyDescent="0.25">
      <c r="A18362"/>
      <c r="AA18362"/>
    </row>
    <row r="18363" spans="1:27" x14ac:dyDescent="0.25">
      <c r="A18363"/>
      <c r="AA18363"/>
    </row>
    <row r="18364" spans="1:27" x14ac:dyDescent="0.25">
      <c r="A18364"/>
      <c r="AA18364"/>
    </row>
    <row r="18365" spans="1:27" x14ac:dyDescent="0.25">
      <c r="A18365"/>
      <c r="AA18365"/>
    </row>
    <row r="18366" spans="1:27" x14ac:dyDescent="0.25">
      <c r="A18366"/>
      <c r="AA18366"/>
    </row>
    <row r="18367" spans="1:27" x14ac:dyDescent="0.25">
      <c r="A18367"/>
      <c r="AA18367"/>
    </row>
    <row r="18368" spans="1:27" x14ac:dyDescent="0.25">
      <c r="A18368"/>
      <c r="AA18368"/>
    </row>
    <row r="18369" spans="1:27" x14ac:dyDescent="0.25">
      <c r="A18369"/>
      <c r="AA18369"/>
    </row>
    <row r="18370" spans="1:27" x14ac:dyDescent="0.25">
      <c r="A18370"/>
      <c r="AA18370"/>
    </row>
    <row r="18371" spans="1:27" x14ac:dyDescent="0.25">
      <c r="A18371"/>
      <c r="AA18371"/>
    </row>
    <row r="18372" spans="1:27" x14ac:dyDescent="0.25">
      <c r="A18372"/>
      <c r="AA18372"/>
    </row>
    <row r="18373" spans="1:27" x14ac:dyDescent="0.25">
      <c r="A18373"/>
      <c r="AA18373"/>
    </row>
    <row r="18374" spans="1:27" x14ac:dyDescent="0.25">
      <c r="A18374"/>
      <c r="AA18374"/>
    </row>
    <row r="18375" spans="1:27" x14ac:dyDescent="0.25">
      <c r="A18375"/>
      <c r="AA18375"/>
    </row>
    <row r="18376" spans="1:27" x14ac:dyDescent="0.25">
      <c r="A18376"/>
      <c r="AA18376"/>
    </row>
    <row r="18377" spans="1:27" x14ac:dyDescent="0.25">
      <c r="A18377"/>
      <c r="AA18377"/>
    </row>
    <row r="18378" spans="1:27" x14ac:dyDescent="0.25">
      <c r="A18378"/>
      <c r="AA18378"/>
    </row>
    <row r="18379" spans="1:27" x14ac:dyDescent="0.25">
      <c r="A18379"/>
      <c r="AA18379"/>
    </row>
    <row r="18380" spans="1:27" x14ac:dyDescent="0.25">
      <c r="A18380"/>
      <c r="AA18380"/>
    </row>
    <row r="18381" spans="1:27" x14ac:dyDescent="0.25">
      <c r="A18381"/>
      <c r="AA18381"/>
    </row>
    <row r="18382" spans="1:27" x14ac:dyDescent="0.25">
      <c r="A18382"/>
      <c r="AA18382"/>
    </row>
    <row r="18383" spans="1:27" x14ac:dyDescent="0.25">
      <c r="A18383"/>
      <c r="AA18383"/>
    </row>
    <row r="18384" spans="1:27" x14ac:dyDescent="0.25">
      <c r="A18384"/>
      <c r="AA18384"/>
    </row>
    <row r="18385" spans="1:27" x14ac:dyDescent="0.25">
      <c r="A18385"/>
      <c r="AA18385"/>
    </row>
    <row r="18386" spans="1:27" x14ac:dyDescent="0.25">
      <c r="A18386"/>
      <c r="AA18386"/>
    </row>
    <row r="18387" spans="1:27" x14ac:dyDescent="0.25">
      <c r="A18387"/>
      <c r="AA18387"/>
    </row>
    <row r="18388" spans="1:27" x14ac:dyDescent="0.25">
      <c r="A18388"/>
      <c r="AA18388"/>
    </row>
    <row r="18389" spans="1:27" x14ac:dyDescent="0.25">
      <c r="A18389"/>
      <c r="AA18389"/>
    </row>
    <row r="18390" spans="1:27" x14ac:dyDescent="0.25">
      <c r="A18390"/>
      <c r="AA18390"/>
    </row>
    <row r="18391" spans="1:27" x14ac:dyDescent="0.25">
      <c r="A18391"/>
      <c r="AA18391"/>
    </row>
    <row r="18392" spans="1:27" x14ac:dyDescent="0.25">
      <c r="A18392"/>
      <c r="AA18392"/>
    </row>
    <row r="18393" spans="1:27" x14ac:dyDescent="0.25">
      <c r="A18393"/>
      <c r="AA18393"/>
    </row>
    <row r="18394" spans="1:27" x14ac:dyDescent="0.25">
      <c r="A18394"/>
      <c r="AA18394"/>
    </row>
    <row r="18395" spans="1:27" x14ac:dyDescent="0.25">
      <c r="A18395"/>
      <c r="AA18395"/>
    </row>
    <row r="18396" spans="1:27" x14ac:dyDescent="0.25">
      <c r="A18396"/>
      <c r="AA18396"/>
    </row>
    <row r="18397" spans="1:27" x14ac:dyDescent="0.25">
      <c r="A18397"/>
      <c r="AA18397"/>
    </row>
    <row r="18398" spans="1:27" x14ac:dyDescent="0.25">
      <c r="A18398"/>
      <c r="AA18398"/>
    </row>
    <row r="18399" spans="1:27" x14ac:dyDescent="0.25">
      <c r="A18399"/>
      <c r="AA18399"/>
    </row>
    <row r="18400" spans="1:27" x14ac:dyDescent="0.25">
      <c r="A18400"/>
      <c r="AA18400"/>
    </row>
    <row r="18401" spans="1:27" x14ac:dyDescent="0.25">
      <c r="A18401"/>
      <c r="AA18401"/>
    </row>
    <row r="18402" spans="1:27" x14ac:dyDescent="0.25">
      <c r="A18402"/>
      <c r="AA18402"/>
    </row>
    <row r="18403" spans="1:27" x14ac:dyDescent="0.25">
      <c r="A18403"/>
      <c r="AA18403"/>
    </row>
    <row r="18404" spans="1:27" x14ac:dyDescent="0.25">
      <c r="A18404"/>
      <c r="AA18404"/>
    </row>
    <row r="18405" spans="1:27" x14ac:dyDescent="0.25">
      <c r="A18405"/>
      <c r="AA18405"/>
    </row>
    <row r="18406" spans="1:27" x14ac:dyDescent="0.25">
      <c r="A18406"/>
      <c r="AA18406"/>
    </row>
    <row r="18407" spans="1:27" x14ac:dyDescent="0.25">
      <c r="A18407"/>
      <c r="AA18407"/>
    </row>
    <row r="18408" spans="1:27" x14ac:dyDescent="0.25">
      <c r="A18408"/>
      <c r="AA18408"/>
    </row>
    <row r="18409" spans="1:27" x14ac:dyDescent="0.25">
      <c r="A18409"/>
      <c r="AA18409"/>
    </row>
    <row r="18410" spans="1:27" x14ac:dyDescent="0.25">
      <c r="A18410"/>
      <c r="AA18410"/>
    </row>
    <row r="18411" spans="1:27" x14ac:dyDescent="0.25">
      <c r="A18411"/>
      <c r="AA18411"/>
    </row>
    <row r="18412" spans="1:27" x14ac:dyDescent="0.25">
      <c r="A18412"/>
      <c r="AA18412"/>
    </row>
    <row r="18413" spans="1:27" x14ac:dyDescent="0.25">
      <c r="A18413"/>
      <c r="AA18413"/>
    </row>
    <row r="18414" spans="1:27" x14ac:dyDescent="0.25">
      <c r="A18414"/>
      <c r="AA18414"/>
    </row>
    <row r="18415" spans="1:27" x14ac:dyDescent="0.25">
      <c r="A18415"/>
      <c r="AA18415"/>
    </row>
    <row r="18416" spans="1:27" x14ac:dyDescent="0.25">
      <c r="A18416"/>
      <c r="AA18416"/>
    </row>
    <row r="18417" spans="1:27" x14ac:dyDescent="0.25">
      <c r="A18417"/>
      <c r="AA18417"/>
    </row>
    <row r="18418" spans="1:27" x14ac:dyDescent="0.25">
      <c r="A18418"/>
      <c r="AA18418"/>
    </row>
    <row r="18419" spans="1:27" x14ac:dyDescent="0.25">
      <c r="A18419"/>
      <c r="AA18419"/>
    </row>
    <row r="18420" spans="1:27" x14ac:dyDescent="0.25">
      <c r="A18420"/>
      <c r="AA18420"/>
    </row>
    <row r="18421" spans="1:27" x14ac:dyDescent="0.25">
      <c r="A18421"/>
      <c r="AA18421"/>
    </row>
    <row r="18422" spans="1:27" x14ac:dyDescent="0.25">
      <c r="A18422"/>
      <c r="AA18422"/>
    </row>
    <row r="18423" spans="1:27" x14ac:dyDescent="0.25">
      <c r="A18423"/>
      <c r="AA18423"/>
    </row>
    <row r="18424" spans="1:27" x14ac:dyDescent="0.25">
      <c r="A18424"/>
      <c r="AA18424"/>
    </row>
    <row r="18425" spans="1:27" x14ac:dyDescent="0.25">
      <c r="A18425"/>
      <c r="AA18425"/>
    </row>
    <row r="18426" spans="1:27" x14ac:dyDescent="0.25">
      <c r="A18426"/>
      <c r="AA18426"/>
    </row>
    <row r="18427" spans="1:27" x14ac:dyDescent="0.25">
      <c r="A18427"/>
      <c r="AA18427"/>
    </row>
    <row r="18428" spans="1:27" x14ac:dyDescent="0.25">
      <c r="A18428"/>
      <c r="AA18428"/>
    </row>
    <row r="18429" spans="1:27" x14ac:dyDescent="0.25">
      <c r="A18429"/>
      <c r="AA18429"/>
    </row>
    <row r="18430" spans="1:27" x14ac:dyDescent="0.25">
      <c r="A18430"/>
      <c r="AA18430"/>
    </row>
    <row r="18431" spans="1:27" x14ac:dyDescent="0.25">
      <c r="A18431"/>
      <c r="AA18431"/>
    </row>
    <row r="18432" spans="1:27" x14ac:dyDescent="0.25">
      <c r="A18432"/>
      <c r="AA18432"/>
    </row>
    <row r="18433" spans="1:27" x14ac:dyDescent="0.25">
      <c r="A18433"/>
      <c r="AA18433"/>
    </row>
    <row r="18434" spans="1:27" x14ac:dyDescent="0.25">
      <c r="A18434"/>
      <c r="AA18434"/>
    </row>
    <row r="18435" spans="1:27" x14ac:dyDescent="0.25">
      <c r="A18435"/>
      <c r="AA18435"/>
    </row>
    <row r="18436" spans="1:27" x14ac:dyDescent="0.25">
      <c r="A18436"/>
      <c r="AA18436"/>
    </row>
    <row r="18437" spans="1:27" x14ac:dyDescent="0.25">
      <c r="A18437"/>
      <c r="AA18437"/>
    </row>
    <row r="18438" spans="1:27" x14ac:dyDescent="0.25">
      <c r="A18438"/>
      <c r="AA18438"/>
    </row>
    <row r="18439" spans="1:27" x14ac:dyDescent="0.25">
      <c r="A18439"/>
      <c r="AA18439"/>
    </row>
    <row r="18440" spans="1:27" x14ac:dyDescent="0.25">
      <c r="A18440"/>
      <c r="AA18440"/>
    </row>
    <row r="18441" spans="1:27" x14ac:dyDescent="0.25">
      <c r="A18441"/>
      <c r="AA18441"/>
    </row>
    <row r="18442" spans="1:27" x14ac:dyDescent="0.25">
      <c r="A18442"/>
      <c r="AA18442"/>
    </row>
    <row r="18443" spans="1:27" x14ac:dyDescent="0.25">
      <c r="A18443"/>
      <c r="AA18443"/>
    </row>
    <row r="18444" spans="1:27" x14ac:dyDescent="0.25">
      <c r="A18444"/>
      <c r="AA18444"/>
    </row>
    <row r="18445" spans="1:27" x14ac:dyDescent="0.25">
      <c r="A18445"/>
      <c r="AA18445"/>
    </row>
    <row r="18446" spans="1:27" x14ac:dyDescent="0.25">
      <c r="A18446"/>
      <c r="AA18446"/>
    </row>
    <row r="18447" spans="1:27" x14ac:dyDescent="0.25">
      <c r="A18447"/>
      <c r="AA18447"/>
    </row>
    <row r="18448" spans="1:27" x14ac:dyDescent="0.25">
      <c r="A18448"/>
      <c r="AA18448"/>
    </row>
    <row r="18449" spans="1:27" x14ac:dyDescent="0.25">
      <c r="A18449"/>
      <c r="AA18449"/>
    </row>
    <row r="18450" spans="1:27" x14ac:dyDescent="0.25">
      <c r="A18450"/>
      <c r="AA18450"/>
    </row>
    <row r="18451" spans="1:27" x14ac:dyDescent="0.25">
      <c r="A18451"/>
      <c r="AA18451"/>
    </row>
    <row r="18452" spans="1:27" x14ac:dyDescent="0.25">
      <c r="A18452"/>
      <c r="AA18452"/>
    </row>
    <row r="18453" spans="1:27" x14ac:dyDescent="0.25">
      <c r="A18453"/>
      <c r="AA18453"/>
    </row>
    <row r="18454" spans="1:27" x14ac:dyDescent="0.25">
      <c r="A18454"/>
      <c r="AA18454"/>
    </row>
    <row r="18455" spans="1:27" x14ac:dyDescent="0.25">
      <c r="A18455"/>
      <c r="AA18455"/>
    </row>
    <row r="18456" spans="1:27" x14ac:dyDescent="0.25">
      <c r="A18456"/>
      <c r="AA18456"/>
    </row>
    <row r="18457" spans="1:27" x14ac:dyDescent="0.25">
      <c r="A18457"/>
      <c r="AA18457"/>
    </row>
    <row r="18458" spans="1:27" x14ac:dyDescent="0.25">
      <c r="A18458"/>
      <c r="AA18458"/>
    </row>
    <row r="18459" spans="1:27" x14ac:dyDescent="0.25">
      <c r="A18459"/>
      <c r="AA18459"/>
    </row>
    <row r="18460" spans="1:27" x14ac:dyDescent="0.25">
      <c r="A18460"/>
      <c r="AA18460"/>
    </row>
    <row r="18461" spans="1:27" x14ac:dyDescent="0.25">
      <c r="A18461"/>
      <c r="AA18461"/>
    </row>
    <row r="18462" spans="1:27" x14ac:dyDescent="0.25">
      <c r="A18462"/>
      <c r="AA18462"/>
    </row>
    <row r="18463" spans="1:27" x14ac:dyDescent="0.25">
      <c r="A18463"/>
      <c r="AA18463"/>
    </row>
    <row r="18464" spans="1:27" x14ac:dyDescent="0.25">
      <c r="A18464"/>
      <c r="AA18464"/>
    </row>
    <row r="18465" spans="1:27" x14ac:dyDescent="0.25">
      <c r="A18465"/>
      <c r="AA18465"/>
    </row>
    <row r="18466" spans="1:27" x14ac:dyDescent="0.25">
      <c r="A18466"/>
      <c r="AA18466"/>
    </row>
    <row r="18467" spans="1:27" x14ac:dyDescent="0.25">
      <c r="A18467"/>
      <c r="AA18467"/>
    </row>
    <row r="18468" spans="1:27" x14ac:dyDescent="0.25">
      <c r="A18468"/>
      <c r="AA18468"/>
    </row>
    <row r="18469" spans="1:27" x14ac:dyDescent="0.25">
      <c r="A18469"/>
      <c r="AA18469"/>
    </row>
    <row r="18470" spans="1:27" x14ac:dyDescent="0.25">
      <c r="A18470"/>
      <c r="AA18470"/>
    </row>
    <row r="18471" spans="1:27" x14ac:dyDescent="0.25">
      <c r="A18471"/>
      <c r="AA18471"/>
    </row>
    <row r="18472" spans="1:27" x14ac:dyDescent="0.25">
      <c r="A18472"/>
      <c r="AA18472"/>
    </row>
    <row r="18473" spans="1:27" x14ac:dyDescent="0.25">
      <c r="A18473"/>
      <c r="AA18473"/>
    </row>
    <row r="18474" spans="1:27" x14ac:dyDescent="0.25">
      <c r="A18474"/>
      <c r="AA18474"/>
    </row>
    <row r="18475" spans="1:27" x14ac:dyDescent="0.25">
      <c r="A18475"/>
      <c r="AA18475"/>
    </row>
    <row r="18476" spans="1:27" x14ac:dyDescent="0.25">
      <c r="A18476"/>
      <c r="AA18476"/>
    </row>
    <row r="18477" spans="1:27" x14ac:dyDescent="0.25">
      <c r="A18477"/>
      <c r="AA18477"/>
    </row>
    <row r="18478" spans="1:27" x14ac:dyDescent="0.25">
      <c r="A18478"/>
      <c r="AA18478"/>
    </row>
    <row r="18479" spans="1:27" x14ac:dyDescent="0.25">
      <c r="A18479"/>
      <c r="AA18479"/>
    </row>
    <row r="18480" spans="1:27" x14ac:dyDescent="0.25">
      <c r="A18480"/>
      <c r="AA18480"/>
    </row>
    <row r="18481" spans="1:27" x14ac:dyDescent="0.25">
      <c r="A18481"/>
      <c r="AA18481"/>
    </row>
    <row r="18482" spans="1:27" x14ac:dyDescent="0.25">
      <c r="A18482"/>
      <c r="AA18482"/>
    </row>
    <row r="18483" spans="1:27" x14ac:dyDescent="0.25">
      <c r="A18483"/>
      <c r="AA18483"/>
    </row>
    <row r="18484" spans="1:27" x14ac:dyDescent="0.25">
      <c r="A18484"/>
      <c r="AA18484"/>
    </row>
    <row r="18485" spans="1:27" x14ac:dyDescent="0.25">
      <c r="A18485"/>
      <c r="AA18485"/>
    </row>
    <row r="18486" spans="1:27" x14ac:dyDescent="0.25">
      <c r="A18486"/>
      <c r="AA18486"/>
    </row>
    <row r="18487" spans="1:27" x14ac:dyDescent="0.25">
      <c r="A18487"/>
      <c r="AA18487"/>
    </row>
    <row r="18488" spans="1:27" x14ac:dyDescent="0.25">
      <c r="A18488"/>
      <c r="AA18488"/>
    </row>
    <row r="18489" spans="1:27" x14ac:dyDescent="0.25">
      <c r="A18489"/>
      <c r="AA18489"/>
    </row>
    <row r="18490" spans="1:27" x14ac:dyDescent="0.25">
      <c r="A18490"/>
      <c r="AA18490"/>
    </row>
    <row r="18491" spans="1:27" x14ac:dyDescent="0.25">
      <c r="A18491"/>
      <c r="AA18491"/>
    </row>
    <row r="18492" spans="1:27" x14ac:dyDescent="0.25">
      <c r="A18492"/>
      <c r="AA18492"/>
    </row>
    <row r="18493" spans="1:27" x14ac:dyDescent="0.25">
      <c r="A18493"/>
      <c r="AA18493"/>
    </row>
    <row r="18494" spans="1:27" x14ac:dyDescent="0.25">
      <c r="A18494"/>
      <c r="AA18494"/>
    </row>
    <row r="18495" spans="1:27" x14ac:dyDescent="0.25">
      <c r="A18495"/>
      <c r="AA18495"/>
    </row>
    <row r="18496" spans="1:27" x14ac:dyDescent="0.25">
      <c r="A18496"/>
      <c r="AA18496"/>
    </row>
    <row r="18497" spans="1:27" x14ac:dyDescent="0.25">
      <c r="A18497"/>
      <c r="AA18497"/>
    </row>
    <row r="18498" spans="1:27" x14ac:dyDescent="0.25">
      <c r="A18498"/>
      <c r="AA18498"/>
    </row>
    <row r="18499" spans="1:27" x14ac:dyDescent="0.25">
      <c r="A18499"/>
      <c r="AA18499"/>
    </row>
    <row r="18500" spans="1:27" x14ac:dyDescent="0.25">
      <c r="A18500"/>
      <c r="AA18500"/>
    </row>
    <row r="18501" spans="1:27" x14ac:dyDescent="0.25">
      <c r="A18501"/>
      <c r="AA18501"/>
    </row>
    <row r="18502" spans="1:27" x14ac:dyDescent="0.25">
      <c r="A18502"/>
      <c r="AA18502"/>
    </row>
    <row r="18503" spans="1:27" x14ac:dyDescent="0.25">
      <c r="A18503"/>
      <c r="AA18503"/>
    </row>
    <row r="18504" spans="1:27" x14ac:dyDescent="0.25">
      <c r="A18504"/>
      <c r="AA18504"/>
    </row>
    <row r="18505" spans="1:27" x14ac:dyDescent="0.25">
      <c r="A18505"/>
      <c r="AA18505"/>
    </row>
    <row r="18506" spans="1:27" x14ac:dyDescent="0.25">
      <c r="A18506"/>
      <c r="AA18506"/>
    </row>
    <row r="18507" spans="1:27" x14ac:dyDescent="0.25">
      <c r="A18507"/>
      <c r="AA18507"/>
    </row>
    <row r="18508" spans="1:27" x14ac:dyDescent="0.25">
      <c r="A18508"/>
      <c r="AA18508"/>
    </row>
    <row r="18509" spans="1:27" x14ac:dyDescent="0.25">
      <c r="A18509"/>
      <c r="AA18509"/>
    </row>
    <row r="18510" spans="1:27" x14ac:dyDescent="0.25">
      <c r="A18510"/>
      <c r="AA18510"/>
    </row>
    <row r="18511" spans="1:27" x14ac:dyDescent="0.25">
      <c r="A18511"/>
      <c r="AA18511"/>
    </row>
    <row r="18512" spans="1:27" x14ac:dyDescent="0.25">
      <c r="A18512"/>
      <c r="AA18512"/>
    </row>
    <row r="18513" spans="1:27" x14ac:dyDescent="0.25">
      <c r="A18513"/>
      <c r="AA18513"/>
    </row>
    <row r="18514" spans="1:27" x14ac:dyDescent="0.25">
      <c r="A18514"/>
      <c r="AA18514"/>
    </row>
    <row r="18515" spans="1:27" x14ac:dyDescent="0.25">
      <c r="A18515"/>
      <c r="AA18515"/>
    </row>
    <row r="18516" spans="1:27" x14ac:dyDescent="0.25">
      <c r="A18516"/>
      <c r="AA18516"/>
    </row>
    <row r="18517" spans="1:27" x14ac:dyDescent="0.25">
      <c r="A18517"/>
      <c r="AA18517"/>
    </row>
    <row r="18518" spans="1:27" x14ac:dyDescent="0.25">
      <c r="A18518"/>
      <c r="AA18518"/>
    </row>
    <row r="18519" spans="1:27" x14ac:dyDescent="0.25">
      <c r="A18519"/>
      <c r="AA18519"/>
    </row>
    <row r="18520" spans="1:27" x14ac:dyDescent="0.25">
      <c r="A18520"/>
      <c r="AA18520"/>
    </row>
    <row r="18521" spans="1:27" x14ac:dyDescent="0.25">
      <c r="A18521"/>
      <c r="AA18521"/>
    </row>
    <row r="18522" spans="1:27" x14ac:dyDescent="0.25">
      <c r="A18522"/>
      <c r="AA18522"/>
    </row>
    <row r="18523" spans="1:27" x14ac:dyDescent="0.25">
      <c r="A18523"/>
      <c r="AA18523"/>
    </row>
    <row r="18524" spans="1:27" x14ac:dyDescent="0.25">
      <c r="A18524"/>
      <c r="AA18524"/>
    </row>
    <row r="18525" spans="1:27" x14ac:dyDescent="0.25">
      <c r="A18525"/>
      <c r="AA18525"/>
    </row>
    <row r="18526" spans="1:27" x14ac:dyDescent="0.25">
      <c r="A18526"/>
      <c r="AA18526"/>
    </row>
    <row r="18527" spans="1:27" x14ac:dyDescent="0.25">
      <c r="A18527"/>
      <c r="AA18527"/>
    </row>
    <row r="18528" spans="1:27" x14ac:dyDescent="0.25">
      <c r="A18528"/>
      <c r="AA18528"/>
    </row>
    <row r="18529" spans="1:27" x14ac:dyDescent="0.25">
      <c r="A18529"/>
      <c r="AA18529"/>
    </row>
    <row r="18530" spans="1:27" x14ac:dyDescent="0.25">
      <c r="A18530"/>
      <c r="AA18530"/>
    </row>
    <row r="18531" spans="1:27" x14ac:dyDescent="0.25">
      <c r="A18531"/>
      <c r="AA18531"/>
    </row>
    <row r="18532" spans="1:27" x14ac:dyDescent="0.25">
      <c r="A18532"/>
      <c r="AA18532"/>
    </row>
    <row r="18533" spans="1:27" x14ac:dyDescent="0.25">
      <c r="A18533"/>
      <c r="AA18533"/>
    </row>
    <row r="18534" spans="1:27" x14ac:dyDescent="0.25">
      <c r="A18534"/>
      <c r="AA18534"/>
    </row>
    <row r="18535" spans="1:27" x14ac:dyDescent="0.25">
      <c r="A18535"/>
      <c r="AA18535"/>
    </row>
    <row r="18536" spans="1:27" x14ac:dyDescent="0.25">
      <c r="A18536"/>
      <c r="AA18536"/>
    </row>
    <row r="18537" spans="1:27" x14ac:dyDescent="0.25">
      <c r="A18537"/>
      <c r="AA18537"/>
    </row>
    <row r="18538" spans="1:27" x14ac:dyDescent="0.25">
      <c r="A18538"/>
      <c r="AA18538"/>
    </row>
    <row r="18539" spans="1:27" x14ac:dyDescent="0.25">
      <c r="A18539"/>
      <c r="AA18539"/>
    </row>
    <row r="18540" spans="1:27" x14ac:dyDescent="0.25">
      <c r="A18540"/>
      <c r="AA18540"/>
    </row>
    <row r="18541" spans="1:27" x14ac:dyDescent="0.25">
      <c r="A18541"/>
      <c r="AA18541"/>
    </row>
    <row r="18542" spans="1:27" x14ac:dyDescent="0.25">
      <c r="A18542"/>
      <c r="AA18542"/>
    </row>
    <row r="18543" spans="1:27" x14ac:dyDescent="0.25">
      <c r="A18543"/>
      <c r="AA18543"/>
    </row>
    <row r="18544" spans="1:27" x14ac:dyDescent="0.25">
      <c r="A18544"/>
      <c r="AA18544"/>
    </row>
    <row r="18545" spans="1:27" x14ac:dyDescent="0.25">
      <c r="A18545"/>
      <c r="AA18545"/>
    </row>
    <row r="18546" spans="1:27" x14ac:dyDescent="0.25">
      <c r="A18546"/>
      <c r="AA18546"/>
    </row>
    <row r="18547" spans="1:27" x14ac:dyDescent="0.25">
      <c r="A18547"/>
      <c r="AA18547"/>
    </row>
    <row r="18548" spans="1:27" x14ac:dyDescent="0.25">
      <c r="A18548"/>
      <c r="AA18548"/>
    </row>
    <row r="18549" spans="1:27" x14ac:dyDescent="0.25">
      <c r="A18549"/>
      <c r="AA18549"/>
    </row>
    <row r="18550" spans="1:27" x14ac:dyDescent="0.25">
      <c r="A18550"/>
      <c r="AA18550"/>
    </row>
    <row r="18551" spans="1:27" x14ac:dyDescent="0.25">
      <c r="A18551"/>
      <c r="AA18551"/>
    </row>
    <row r="18552" spans="1:27" x14ac:dyDescent="0.25">
      <c r="A18552"/>
      <c r="AA18552"/>
    </row>
    <row r="18553" spans="1:27" x14ac:dyDescent="0.25">
      <c r="A18553"/>
      <c r="AA18553"/>
    </row>
    <row r="18554" spans="1:27" x14ac:dyDescent="0.25">
      <c r="A18554"/>
      <c r="AA18554"/>
    </row>
    <row r="18555" spans="1:27" x14ac:dyDescent="0.25">
      <c r="A18555"/>
      <c r="AA18555"/>
    </row>
    <row r="18556" spans="1:27" x14ac:dyDescent="0.25">
      <c r="A18556"/>
      <c r="AA18556"/>
    </row>
    <row r="18557" spans="1:27" x14ac:dyDescent="0.25">
      <c r="A18557"/>
      <c r="AA18557"/>
    </row>
    <row r="18558" spans="1:27" x14ac:dyDescent="0.25">
      <c r="A18558"/>
      <c r="AA18558"/>
    </row>
    <row r="18559" spans="1:27" x14ac:dyDescent="0.25">
      <c r="A18559"/>
      <c r="AA18559"/>
    </row>
    <row r="18560" spans="1:27" x14ac:dyDescent="0.25">
      <c r="A18560"/>
      <c r="AA18560"/>
    </row>
    <row r="18561" spans="1:27" x14ac:dyDescent="0.25">
      <c r="A18561"/>
      <c r="AA18561"/>
    </row>
    <row r="18562" spans="1:27" x14ac:dyDescent="0.25">
      <c r="A18562"/>
      <c r="AA18562"/>
    </row>
    <row r="18563" spans="1:27" x14ac:dyDescent="0.25">
      <c r="A18563"/>
      <c r="AA18563"/>
    </row>
    <row r="18564" spans="1:27" x14ac:dyDescent="0.25">
      <c r="A18564"/>
      <c r="AA18564"/>
    </row>
    <row r="18565" spans="1:27" x14ac:dyDescent="0.25">
      <c r="A18565"/>
      <c r="AA18565"/>
    </row>
    <row r="18566" spans="1:27" x14ac:dyDescent="0.25">
      <c r="A18566"/>
      <c r="AA18566"/>
    </row>
    <row r="18567" spans="1:27" x14ac:dyDescent="0.25">
      <c r="A18567"/>
      <c r="AA18567"/>
    </row>
    <row r="18568" spans="1:27" x14ac:dyDescent="0.25">
      <c r="A18568"/>
      <c r="AA18568"/>
    </row>
    <row r="18569" spans="1:27" x14ac:dyDescent="0.25">
      <c r="A18569"/>
      <c r="AA18569"/>
    </row>
    <row r="18570" spans="1:27" x14ac:dyDescent="0.25">
      <c r="A18570"/>
      <c r="AA18570"/>
    </row>
    <row r="18571" spans="1:27" x14ac:dyDescent="0.25">
      <c r="A18571"/>
      <c r="AA18571"/>
    </row>
    <row r="18572" spans="1:27" x14ac:dyDescent="0.25">
      <c r="A18572"/>
      <c r="AA18572"/>
    </row>
    <row r="18573" spans="1:27" x14ac:dyDescent="0.25">
      <c r="A18573"/>
      <c r="AA18573"/>
    </row>
    <row r="18574" spans="1:27" x14ac:dyDescent="0.25">
      <c r="A18574"/>
      <c r="AA18574"/>
    </row>
    <row r="18575" spans="1:27" x14ac:dyDescent="0.25">
      <c r="A18575"/>
      <c r="AA18575"/>
    </row>
    <row r="18576" spans="1:27" x14ac:dyDescent="0.25">
      <c r="A18576"/>
      <c r="AA18576"/>
    </row>
    <row r="18577" spans="1:27" x14ac:dyDescent="0.25">
      <c r="A18577"/>
      <c r="AA18577"/>
    </row>
    <row r="18578" spans="1:27" x14ac:dyDescent="0.25">
      <c r="A18578"/>
      <c r="AA18578"/>
    </row>
    <row r="18579" spans="1:27" x14ac:dyDescent="0.25">
      <c r="A18579"/>
      <c r="AA18579"/>
    </row>
    <row r="18580" spans="1:27" x14ac:dyDescent="0.25">
      <c r="A18580"/>
      <c r="AA18580"/>
    </row>
    <row r="18581" spans="1:27" x14ac:dyDescent="0.25">
      <c r="A18581"/>
      <c r="AA18581"/>
    </row>
    <row r="18582" spans="1:27" x14ac:dyDescent="0.25">
      <c r="A18582"/>
      <c r="AA18582"/>
    </row>
    <row r="18583" spans="1:27" x14ac:dyDescent="0.25">
      <c r="A18583"/>
      <c r="AA18583"/>
    </row>
    <row r="18584" spans="1:27" x14ac:dyDescent="0.25">
      <c r="A18584"/>
      <c r="AA18584"/>
    </row>
    <row r="18585" spans="1:27" x14ac:dyDescent="0.25">
      <c r="A18585"/>
      <c r="AA18585"/>
    </row>
    <row r="18586" spans="1:27" x14ac:dyDescent="0.25">
      <c r="A18586"/>
      <c r="AA18586"/>
    </row>
    <row r="18587" spans="1:27" x14ac:dyDescent="0.25">
      <c r="A18587"/>
      <c r="AA18587"/>
    </row>
    <row r="18588" spans="1:27" x14ac:dyDescent="0.25">
      <c r="A18588"/>
      <c r="AA18588"/>
    </row>
    <row r="18589" spans="1:27" x14ac:dyDescent="0.25">
      <c r="A18589"/>
      <c r="AA18589"/>
    </row>
    <row r="18590" spans="1:27" x14ac:dyDescent="0.25">
      <c r="A18590"/>
      <c r="AA18590"/>
    </row>
    <row r="18591" spans="1:27" x14ac:dyDescent="0.25">
      <c r="A18591"/>
      <c r="AA18591"/>
    </row>
    <row r="18592" spans="1:27" x14ac:dyDescent="0.25">
      <c r="A18592"/>
      <c r="AA18592"/>
    </row>
    <row r="18593" spans="1:27" x14ac:dyDescent="0.25">
      <c r="A18593"/>
      <c r="AA18593"/>
    </row>
    <row r="18594" spans="1:27" x14ac:dyDescent="0.25">
      <c r="A18594"/>
      <c r="AA18594"/>
    </row>
    <row r="18595" spans="1:27" x14ac:dyDescent="0.25">
      <c r="A18595"/>
      <c r="AA18595"/>
    </row>
    <row r="18596" spans="1:27" x14ac:dyDescent="0.25">
      <c r="A18596"/>
      <c r="AA18596"/>
    </row>
    <row r="18597" spans="1:27" x14ac:dyDescent="0.25">
      <c r="A18597"/>
      <c r="AA18597"/>
    </row>
    <row r="18598" spans="1:27" x14ac:dyDescent="0.25">
      <c r="A18598"/>
      <c r="AA18598"/>
    </row>
    <row r="18599" spans="1:27" x14ac:dyDescent="0.25">
      <c r="A18599"/>
      <c r="AA18599"/>
    </row>
    <row r="18600" spans="1:27" x14ac:dyDescent="0.25">
      <c r="A18600"/>
      <c r="AA18600"/>
    </row>
    <row r="18601" spans="1:27" x14ac:dyDescent="0.25">
      <c r="A18601"/>
      <c r="AA18601"/>
    </row>
    <row r="18602" spans="1:27" x14ac:dyDescent="0.25">
      <c r="A18602"/>
      <c r="AA18602"/>
    </row>
    <row r="18603" spans="1:27" x14ac:dyDescent="0.25">
      <c r="A18603"/>
      <c r="AA18603"/>
    </row>
    <row r="18604" spans="1:27" x14ac:dyDescent="0.25">
      <c r="A18604"/>
      <c r="AA18604"/>
    </row>
    <row r="18605" spans="1:27" x14ac:dyDescent="0.25">
      <c r="A18605"/>
      <c r="AA18605"/>
    </row>
    <row r="18606" spans="1:27" x14ac:dyDescent="0.25">
      <c r="A18606"/>
      <c r="AA18606"/>
    </row>
    <row r="18607" spans="1:27" x14ac:dyDescent="0.25">
      <c r="A18607"/>
      <c r="AA18607"/>
    </row>
    <row r="18608" spans="1:27" x14ac:dyDescent="0.25">
      <c r="A18608"/>
      <c r="AA18608"/>
    </row>
    <row r="18609" spans="1:27" x14ac:dyDescent="0.25">
      <c r="A18609"/>
      <c r="AA18609"/>
    </row>
    <row r="18610" spans="1:27" x14ac:dyDescent="0.25">
      <c r="A18610"/>
      <c r="AA18610"/>
    </row>
    <row r="18611" spans="1:27" x14ac:dyDescent="0.25">
      <c r="A18611"/>
      <c r="AA18611"/>
    </row>
    <row r="18612" spans="1:27" x14ac:dyDescent="0.25">
      <c r="A18612"/>
      <c r="AA18612"/>
    </row>
    <row r="18613" spans="1:27" x14ac:dyDescent="0.25">
      <c r="A18613"/>
      <c r="AA18613"/>
    </row>
    <row r="18614" spans="1:27" x14ac:dyDescent="0.25">
      <c r="A18614"/>
      <c r="AA18614"/>
    </row>
    <row r="18615" spans="1:27" x14ac:dyDescent="0.25">
      <c r="A18615"/>
      <c r="AA18615"/>
    </row>
    <row r="18616" spans="1:27" x14ac:dyDescent="0.25">
      <c r="A18616"/>
      <c r="AA18616"/>
    </row>
    <row r="18617" spans="1:27" x14ac:dyDescent="0.25">
      <c r="A18617"/>
      <c r="AA18617"/>
    </row>
    <row r="18618" spans="1:27" x14ac:dyDescent="0.25">
      <c r="A18618"/>
      <c r="AA18618"/>
    </row>
    <row r="18619" spans="1:27" x14ac:dyDescent="0.25">
      <c r="A18619"/>
      <c r="AA18619"/>
    </row>
    <row r="18620" spans="1:27" x14ac:dyDescent="0.25">
      <c r="A18620"/>
      <c r="AA18620"/>
    </row>
    <row r="18621" spans="1:27" x14ac:dyDescent="0.25">
      <c r="A18621"/>
      <c r="AA18621"/>
    </row>
    <row r="18622" spans="1:27" x14ac:dyDescent="0.25">
      <c r="A18622"/>
      <c r="AA18622"/>
    </row>
    <row r="18623" spans="1:27" x14ac:dyDescent="0.25">
      <c r="A18623"/>
      <c r="AA18623"/>
    </row>
    <row r="18624" spans="1:27" x14ac:dyDescent="0.25">
      <c r="A18624"/>
      <c r="AA18624"/>
    </row>
    <row r="18625" spans="1:27" x14ac:dyDescent="0.25">
      <c r="A18625"/>
      <c r="AA18625"/>
    </row>
    <row r="18626" spans="1:27" x14ac:dyDescent="0.25">
      <c r="A18626"/>
      <c r="AA18626"/>
    </row>
    <row r="18627" spans="1:27" x14ac:dyDescent="0.25">
      <c r="A18627"/>
      <c r="AA18627"/>
    </row>
    <row r="18628" spans="1:27" x14ac:dyDescent="0.25">
      <c r="A18628"/>
      <c r="AA18628"/>
    </row>
    <row r="18629" spans="1:27" x14ac:dyDescent="0.25">
      <c r="A18629"/>
      <c r="AA18629"/>
    </row>
    <row r="18630" spans="1:27" x14ac:dyDescent="0.25">
      <c r="A18630"/>
      <c r="AA18630"/>
    </row>
    <row r="18631" spans="1:27" x14ac:dyDescent="0.25">
      <c r="A18631"/>
      <c r="AA18631"/>
    </row>
    <row r="18632" spans="1:27" x14ac:dyDescent="0.25">
      <c r="A18632"/>
      <c r="AA18632"/>
    </row>
    <row r="18633" spans="1:27" x14ac:dyDescent="0.25">
      <c r="A18633"/>
      <c r="AA18633"/>
    </row>
    <row r="18634" spans="1:27" x14ac:dyDescent="0.25">
      <c r="A18634"/>
      <c r="AA18634"/>
    </row>
    <row r="18635" spans="1:27" x14ac:dyDescent="0.25">
      <c r="A18635"/>
      <c r="AA18635"/>
    </row>
    <row r="18636" spans="1:27" x14ac:dyDescent="0.25">
      <c r="A18636"/>
      <c r="AA18636"/>
    </row>
    <row r="18637" spans="1:27" x14ac:dyDescent="0.25">
      <c r="A18637"/>
      <c r="AA18637"/>
    </row>
    <row r="18638" spans="1:27" x14ac:dyDescent="0.25">
      <c r="A18638"/>
      <c r="AA18638"/>
    </row>
    <row r="18639" spans="1:27" x14ac:dyDescent="0.25">
      <c r="A18639"/>
      <c r="AA18639"/>
    </row>
    <row r="18640" spans="1:27" x14ac:dyDescent="0.25">
      <c r="A18640"/>
      <c r="AA18640"/>
    </row>
    <row r="18641" spans="1:27" x14ac:dyDescent="0.25">
      <c r="A18641"/>
      <c r="AA18641"/>
    </row>
    <row r="18642" spans="1:27" x14ac:dyDescent="0.25">
      <c r="A18642"/>
      <c r="AA18642"/>
    </row>
    <row r="18643" spans="1:27" x14ac:dyDescent="0.25">
      <c r="A18643"/>
      <c r="AA18643"/>
    </row>
    <row r="18644" spans="1:27" x14ac:dyDescent="0.25">
      <c r="A18644"/>
      <c r="AA18644"/>
    </row>
    <row r="18645" spans="1:27" x14ac:dyDescent="0.25">
      <c r="A18645"/>
      <c r="AA18645"/>
    </row>
    <row r="18646" spans="1:27" x14ac:dyDescent="0.25">
      <c r="A18646"/>
      <c r="AA18646"/>
    </row>
    <row r="18647" spans="1:27" x14ac:dyDescent="0.25">
      <c r="A18647"/>
      <c r="AA18647"/>
    </row>
    <row r="18648" spans="1:27" x14ac:dyDescent="0.25">
      <c r="A18648"/>
      <c r="AA18648"/>
    </row>
    <row r="18649" spans="1:27" x14ac:dyDescent="0.25">
      <c r="A18649"/>
      <c r="AA18649"/>
    </row>
    <row r="18650" spans="1:27" x14ac:dyDescent="0.25">
      <c r="A18650"/>
      <c r="AA18650"/>
    </row>
    <row r="18651" spans="1:27" x14ac:dyDescent="0.25">
      <c r="A18651"/>
      <c r="AA18651"/>
    </row>
    <row r="18652" spans="1:27" x14ac:dyDescent="0.25">
      <c r="A18652"/>
      <c r="AA18652"/>
    </row>
    <row r="18653" spans="1:27" x14ac:dyDescent="0.25">
      <c r="A18653"/>
      <c r="AA18653"/>
    </row>
    <row r="18654" spans="1:27" x14ac:dyDescent="0.25">
      <c r="A18654"/>
      <c r="AA18654"/>
    </row>
    <row r="18655" spans="1:27" x14ac:dyDescent="0.25">
      <c r="A18655"/>
      <c r="AA18655"/>
    </row>
    <row r="18656" spans="1:27" x14ac:dyDescent="0.25">
      <c r="A18656"/>
      <c r="AA18656"/>
    </row>
    <row r="18657" spans="1:27" x14ac:dyDescent="0.25">
      <c r="A18657"/>
      <c r="AA18657"/>
    </row>
    <row r="18658" spans="1:27" x14ac:dyDescent="0.25">
      <c r="A18658"/>
      <c r="AA18658"/>
    </row>
    <row r="18659" spans="1:27" x14ac:dyDescent="0.25">
      <c r="A18659"/>
      <c r="AA18659"/>
    </row>
    <row r="18660" spans="1:27" x14ac:dyDescent="0.25">
      <c r="A18660"/>
      <c r="AA18660"/>
    </row>
    <row r="18661" spans="1:27" x14ac:dyDescent="0.25">
      <c r="A18661"/>
      <c r="AA18661"/>
    </row>
    <row r="18662" spans="1:27" x14ac:dyDescent="0.25">
      <c r="A18662"/>
      <c r="AA18662"/>
    </row>
    <row r="18663" spans="1:27" x14ac:dyDescent="0.25">
      <c r="A18663"/>
      <c r="AA18663"/>
    </row>
    <row r="18664" spans="1:27" x14ac:dyDescent="0.25">
      <c r="A18664"/>
      <c r="AA18664"/>
    </row>
    <row r="18665" spans="1:27" x14ac:dyDescent="0.25">
      <c r="A18665"/>
      <c r="AA18665"/>
    </row>
    <row r="18666" spans="1:27" x14ac:dyDescent="0.25">
      <c r="A18666"/>
      <c r="AA18666"/>
    </row>
    <row r="18667" spans="1:27" x14ac:dyDescent="0.25">
      <c r="A18667"/>
      <c r="AA18667"/>
    </row>
    <row r="18668" spans="1:27" x14ac:dyDescent="0.25">
      <c r="A18668"/>
      <c r="AA18668"/>
    </row>
    <row r="18669" spans="1:27" x14ac:dyDescent="0.25">
      <c r="A18669"/>
      <c r="AA18669"/>
    </row>
    <row r="18670" spans="1:27" x14ac:dyDescent="0.25">
      <c r="A18670"/>
      <c r="AA18670"/>
    </row>
    <row r="18671" spans="1:27" x14ac:dyDescent="0.25">
      <c r="A18671"/>
      <c r="AA18671"/>
    </row>
    <row r="18672" spans="1:27" x14ac:dyDescent="0.25">
      <c r="A18672"/>
      <c r="AA18672"/>
    </row>
    <row r="18673" spans="1:27" x14ac:dyDescent="0.25">
      <c r="A18673"/>
      <c r="AA18673"/>
    </row>
    <row r="18674" spans="1:27" x14ac:dyDescent="0.25">
      <c r="A18674"/>
      <c r="AA18674"/>
    </row>
    <row r="18675" spans="1:27" x14ac:dyDescent="0.25">
      <c r="A18675"/>
      <c r="AA18675"/>
    </row>
    <row r="18676" spans="1:27" x14ac:dyDescent="0.25">
      <c r="A18676"/>
      <c r="AA18676"/>
    </row>
    <row r="18677" spans="1:27" x14ac:dyDescent="0.25">
      <c r="A18677"/>
      <c r="AA18677"/>
    </row>
    <row r="18678" spans="1:27" x14ac:dyDescent="0.25">
      <c r="A18678"/>
      <c r="AA18678"/>
    </row>
    <row r="18679" spans="1:27" x14ac:dyDescent="0.25">
      <c r="A18679"/>
      <c r="AA18679"/>
    </row>
    <row r="18680" spans="1:27" x14ac:dyDescent="0.25">
      <c r="A18680"/>
      <c r="AA18680"/>
    </row>
    <row r="18681" spans="1:27" x14ac:dyDescent="0.25">
      <c r="A18681"/>
      <c r="AA18681"/>
    </row>
    <row r="18682" spans="1:27" x14ac:dyDescent="0.25">
      <c r="A18682"/>
      <c r="AA18682"/>
    </row>
    <row r="18683" spans="1:27" x14ac:dyDescent="0.25">
      <c r="A18683"/>
      <c r="AA18683"/>
    </row>
    <row r="18684" spans="1:27" x14ac:dyDescent="0.25">
      <c r="A18684"/>
      <c r="AA18684"/>
    </row>
    <row r="18685" spans="1:27" x14ac:dyDescent="0.25">
      <c r="A18685"/>
      <c r="AA18685"/>
    </row>
    <row r="18686" spans="1:27" x14ac:dyDescent="0.25">
      <c r="A18686"/>
      <c r="AA18686"/>
    </row>
    <row r="18687" spans="1:27" x14ac:dyDescent="0.25">
      <c r="A18687"/>
      <c r="AA18687"/>
    </row>
    <row r="18688" spans="1:27" x14ac:dyDescent="0.25">
      <c r="A18688"/>
      <c r="AA18688"/>
    </row>
    <row r="18689" spans="1:27" x14ac:dyDescent="0.25">
      <c r="A18689"/>
      <c r="AA18689"/>
    </row>
    <row r="18690" spans="1:27" x14ac:dyDescent="0.25">
      <c r="A18690"/>
      <c r="AA18690"/>
    </row>
    <row r="18691" spans="1:27" x14ac:dyDescent="0.25">
      <c r="A18691"/>
      <c r="AA18691"/>
    </row>
    <row r="18692" spans="1:27" x14ac:dyDescent="0.25">
      <c r="A18692"/>
      <c r="AA18692"/>
    </row>
    <row r="18693" spans="1:27" x14ac:dyDescent="0.25">
      <c r="A18693"/>
      <c r="AA18693"/>
    </row>
    <row r="18694" spans="1:27" x14ac:dyDescent="0.25">
      <c r="A18694"/>
      <c r="AA18694"/>
    </row>
    <row r="18695" spans="1:27" x14ac:dyDescent="0.25">
      <c r="A18695"/>
      <c r="AA18695"/>
    </row>
    <row r="18696" spans="1:27" x14ac:dyDescent="0.25">
      <c r="A18696"/>
      <c r="AA18696"/>
    </row>
    <row r="18697" spans="1:27" x14ac:dyDescent="0.25">
      <c r="A18697"/>
      <c r="AA18697"/>
    </row>
    <row r="18698" spans="1:27" x14ac:dyDescent="0.25">
      <c r="A18698"/>
      <c r="AA18698"/>
    </row>
    <row r="18699" spans="1:27" x14ac:dyDescent="0.25">
      <c r="A18699"/>
      <c r="AA18699"/>
    </row>
    <row r="18700" spans="1:27" x14ac:dyDescent="0.25">
      <c r="A18700"/>
      <c r="AA18700"/>
    </row>
    <row r="18701" spans="1:27" x14ac:dyDescent="0.25">
      <c r="A18701"/>
      <c r="AA18701"/>
    </row>
    <row r="18702" spans="1:27" x14ac:dyDescent="0.25">
      <c r="A18702"/>
      <c r="AA18702"/>
    </row>
    <row r="18703" spans="1:27" x14ac:dyDescent="0.25">
      <c r="A18703"/>
      <c r="AA18703"/>
    </row>
    <row r="18704" spans="1:27" x14ac:dyDescent="0.25">
      <c r="A18704"/>
      <c r="AA18704"/>
    </row>
    <row r="18705" spans="1:27" x14ac:dyDescent="0.25">
      <c r="A18705"/>
      <c r="AA18705"/>
    </row>
    <row r="18706" spans="1:27" x14ac:dyDescent="0.25">
      <c r="A18706"/>
      <c r="AA18706"/>
    </row>
    <row r="18707" spans="1:27" x14ac:dyDescent="0.25">
      <c r="A18707"/>
      <c r="AA18707"/>
    </row>
    <row r="18708" spans="1:27" x14ac:dyDescent="0.25">
      <c r="A18708"/>
      <c r="AA18708"/>
    </row>
    <row r="18709" spans="1:27" x14ac:dyDescent="0.25">
      <c r="A18709"/>
      <c r="AA18709"/>
    </row>
    <row r="18710" spans="1:27" x14ac:dyDescent="0.25">
      <c r="A18710"/>
      <c r="AA18710"/>
    </row>
    <row r="18711" spans="1:27" x14ac:dyDescent="0.25">
      <c r="A18711"/>
      <c r="AA18711"/>
    </row>
    <row r="18712" spans="1:27" x14ac:dyDescent="0.25">
      <c r="A18712"/>
      <c r="AA18712"/>
    </row>
    <row r="18713" spans="1:27" x14ac:dyDescent="0.25">
      <c r="A18713"/>
      <c r="AA18713"/>
    </row>
    <row r="18714" spans="1:27" x14ac:dyDescent="0.25">
      <c r="A18714"/>
      <c r="AA18714"/>
    </row>
    <row r="18715" spans="1:27" x14ac:dyDescent="0.25">
      <c r="A18715"/>
      <c r="AA18715"/>
    </row>
    <row r="18716" spans="1:27" x14ac:dyDescent="0.25">
      <c r="A18716"/>
      <c r="AA18716"/>
    </row>
    <row r="18717" spans="1:27" x14ac:dyDescent="0.25">
      <c r="A18717"/>
      <c r="AA18717"/>
    </row>
    <row r="18718" spans="1:27" x14ac:dyDescent="0.25">
      <c r="A18718"/>
      <c r="AA18718"/>
    </row>
    <row r="18719" spans="1:27" x14ac:dyDescent="0.25">
      <c r="A18719"/>
      <c r="AA18719"/>
    </row>
    <row r="18720" spans="1:27" x14ac:dyDescent="0.25">
      <c r="A18720"/>
      <c r="AA18720"/>
    </row>
    <row r="18721" spans="1:27" x14ac:dyDescent="0.25">
      <c r="A18721"/>
      <c r="AA18721"/>
    </row>
    <row r="18722" spans="1:27" x14ac:dyDescent="0.25">
      <c r="A18722"/>
      <c r="AA18722"/>
    </row>
    <row r="18723" spans="1:27" x14ac:dyDescent="0.25">
      <c r="A18723"/>
      <c r="AA18723"/>
    </row>
    <row r="18724" spans="1:27" x14ac:dyDescent="0.25">
      <c r="A18724"/>
      <c r="AA18724"/>
    </row>
    <row r="18725" spans="1:27" x14ac:dyDescent="0.25">
      <c r="A18725"/>
      <c r="AA18725"/>
    </row>
    <row r="18726" spans="1:27" x14ac:dyDescent="0.25">
      <c r="A18726"/>
      <c r="AA18726"/>
    </row>
    <row r="18727" spans="1:27" x14ac:dyDescent="0.25">
      <c r="A18727"/>
      <c r="AA18727"/>
    </row>
    <row r="18728" spans="1:27" x14ac:dyDescent="0.25">
      <c r="A18728"/>
      <c r="AA18728"/>
    </row>
    <row r="18729" spans="1:27" x14ac:dyDescent="0.25">
      <c r="A18729"/>
      <c r="AA18729"/>
    </row>
    <row r="18730" spans="1:27" x14ac:dyDescent="0.25">
      <c r="A18730"/>
      <c r="AA18730"/>
    </row>
    <row r="18731" spans="1:27" x14ac:dyDescent="0.25">
      <c r="A18731"/>
      <c r="AA18731"/>
    </row>
    <row r="18732" spans="1:27" x14ac:dyDescent="0.25">
      <c r="A18732"/>
      <c r="AA18732"/>
    </row>
    <row r="18733" spans="1:27" x14ac:dyDescent="0.25">
      <c r="A18733"/>
      <c r="AA18733"/>
    </row>
    <row r="18734" spans="1:27" x14ac:dyDescent="0.25">
      <c r="A18734"/>
      <c r="AA18734"/>
    </row>
    <row r="18735" spans="1:27" x14ac:dyDescent="0.25">
      <c r="A18735"/>
      <c r="AA18735"/>
    </row>
    <row r="18736" spans="1:27" x14ac:dyDescent="0.25">
      <c r="A18736"/>
      <c r="AA18736"/>
    </row>
    <row r="18737" spans="1:27" x14ac:dyDescent="0.25">
      <c r="A18737"/>
      <c r="AA18737"/>
    </row>
    <row r="18738" spans="1:27" x14ac:dyDescent="0.25">
      <c r="A18738"/>
      <c r="AA18738"/>
    </row>
    <row r="18739" spans="1:27" x14ac:dyDescent="0.25">
      <c r="A18739"/>
      <c r="AA18739"/>
    </row>
    <row r="18740" spans="1:27" x14ac:dyDescent="0.25">
      <c r="A18740"/>
      <c r="AA18740"/>
    </row>
    <row r="18741" spans="1:27" x14ac:dyDescent="0.25">
      <c r="A18741"/>
      <c r="AA18741"/>
    </row>
    <row r="18742" spans="1:27" x14ac:dyDescent="0.25">
      <c r="A18742"/>
      <c r="AA18742"/>
    </row>
    <row r="18743" spans="1:27" x14ac:dyDescent="0.25">
      <c r="A18743"/>
      <c r="AA18743"/>
    </row>
    <row r="18744" spans="1:27" x14ac:dyDescent="0.25">
      <c r="A18744"/>
      <c r="AA18744"/>
    </row>
    <row r="18745" spans="1:27" x14ac:dyDescent="0.25">
      <c r="A18745"/>
      <c r="AA18745"/>
    </row>
    <row r="18746" spans="1:27" x14ac:dyDescent="0.25">
      <c r="A18746"/>
      <c r="AA18746"/>
    </row>
    <row r="18747" spans="1:27" x14ac:dyDescent="0.25">
      <c r="A18747"/>
      <c r="AA18747"/>
    </row>
    <row r="18748" spans="1:27" x14ac:dyDescent="0.25">
      <c r="A18748"/>
      <c r="AA18748"/>
    </row>
    <row r="18749" spans="1:27" x14ac:dyDescent="0.25">
      <c r="A18749"/>
      <c r="AA18749"/>
    </row>
    <row r="18750" spans="1:27" x14ac:dyDescent="0.25">
      <c r="A18750"/>
      <c r="AA18750"/>
    </row>
    <row r="18751" spans="1:27" x14ac:dyDescent="0.25">
      <c r="A18751"/>
      <c r="AA18751"/>
    </row>
    <row r="18752" spans="1:27" x14ac:dyDescent="0.25">
      <c r="A18752"/>
      <c r="AA18752"/>
    </row>
    <row r="18753" spans="1:27" x14ac:dyDescent="0.25">
      <c r="A18753"/>
      <c r="AA18753"/>
    </row>
    <row r="18754" spans="1:27" x14ac:dyDescent="0.25">
      <c r="A18754"/>
      <c r="AA18754"/>
    </row>
    <row r="18755" spans="1:27" x14ac:dyDescent="0.25">
      <c r="A18755"/>
      <c r="AA18755"/>
    </row>
    <row r="18756" spans="1:27" x14ac:dyDescent="0.25">
      <c r="A18756"/>
      <c r="AA18756"/>
    </row>
    <row r="18757" spans="1:27" x14ac:dyDescent="0.25">
      <c r="A18757"/>
      <c r="AA18757"/>
    </row>
    <row r="18758" spans="1:27" x14ac:dyDescent="0.25">
      <c r="A18758"/>
      <c r="AA18758"/>
    </row>
    <row r="18759" spans="1:27" x14ac:dyDescent="0.25">
      <c r="A18759"/>
      <c r="AA18759"/>
    </row>
    <row r="18760" spans="1:27" x14ac:dyDescent="0.25">
      <c r="A18760"/>
      <c r="AA18760"/>
    </row>
    <row r="18761" spans="1:27" x14ac:dyDescent="0.25">
      <c r="A18761"/>
      <c r="AA18761"/>
    </row>
    <row r="18762" spans="1:27" x14ac:dyDescent="0.25">
      <c r="A18762"/>
      <c r="AA18762"/>
    </row>
    <row r="18763" spans="1:27" x14ac:dyDescent="0.25">
      <c r="A18763"/>
      <c r="AA18763"/>
    </row>
    <row r="18764" spans="1:27" x14ac:dyDescent="0.25">
      <c r="A18764"/>
      <c r="AA18764"/>
    </row>
    <row r="18765" spans="1:27" x14ac:dyDescent="0.25">
      <c r="A18765"/>
      <c r="AA18765"/>
    </row>
    <row r="18766" spans="1:27" x14ac:dyDescent="0.25">
      <c r="A18766"/>
      <c r="AA18766"/>
    </row>
    <row r="18767" spans="1:27" x14ac:dyDescent="0.25">
      <c r="A18767"/>
      <c r="AA18767"/>
    </row>
    <row r="18768" spans="1:27" x14ac:dyDescent="0.25">
      <c r="A18768"/>
      <c r="AA18768"/>
    </row>
    <row r="18769" spans="1:27" x14ac:dyDescent="0.25">
      <c r="A18769"/>
      <c r="AA18769"/>
    </row>
    <row r="18770" spans="1:27" x14ac:dyDescent="0.25">
      <c r="A18770"/>
      <c r="AA18770"/>
    </row>
    <row r="18771" spans="1:27" x14ac:dyDescent="0.25">
      <c r="A18771"/>
      <c r="AA18771"/>
    </row>
    <row r="18772" spans="1:27" x14ac:dyDescent="0.25">
      <c r="A18772"/>
      <c r="AA18772"/>
    </row>
    <row r="18773" spans="1:27" x14ac:dyDescent="0.25">
      <c r="A18773"/>
      <c r="AA18773"/>
    </row>
    <row r="18774" spans="1:27" x14ac:dyDescent="0.25">
      <c r="A18774"/>
      <c r="AA18774"/>
    </row>
    <row r="18775" spans="1:27" x14ac:dyDescent="0.25">
      <c r="A18775"/>
      <c r="AA18775"/>
    </row>
    <row r="18776" spans="1:27" x14ac:dyDescent="0.25">
      <c r="A18776"/>
      <c r="AA18776"/>
    </row>
    <row r="18777" spans="1:27" x14ac:dyDescent="0.25">
      <c r="A18777"/>
      <c r="AA18777"/>
    </row>
    <row r="18778" spans="1:27" x14ac:dyDescent="0.25">
      <c r="A18778"/>
      <c r="AA18778"/>
    </row>
    <row r="18779" spans="1:27" x14ac:dyDescent="0.25">
      <c r="A18779"/>
      <c r="AA18779"/>
    </row>
    <row r="18780" spans="1:27" x14ac:dyDescent="0.25">
      <c r="A18780"/>
      <c r="AA18780"/>
    </row>
    <row r="18781" spans="1:27" x14ac:dyDescent="0.25">
      <c r="A18781"/>
      <c r="AA18781"/>
    </row>
    <row r="18782" spans="1:27" x14ac:dyDescent="0.25">
      <c r="A18782"/>
      <c r="AA18782"/>
    </row>
    <row r="18783" spans="1:27" x14ac:dyDescent="0.25">
      <c r="A18783"/>
      <c r="AA18783"/>
    </row>
    <row r="18784" spans="1:27" x14ac:dyDescent="0.25">
      <c r="A18784"/>
      <c r="AA18784"/>
    </row>
    <row r="18785" spans="1:27" x14ac:dyDescent="0.25">
      <c r="A18785"/>
      <c r="AA18785"/>
    </row>
    <row r="18786" spans="1:27" x14ac:dyDescent="0.25">
      <c r="A18786"/>
      <c r="AA18786"/>
    </row>
    <row r="18787" spans="1:27" x14ac:dyDescent="0.25">
      <c r="A18787"/>
      <c r="AA18787"/>
    </row>
    <row r="18788" spans="1:27" x14ac:dyDescent="0.25">
      <c r="A18788"/>
      <c r="AA18788"/>
    </row>
    <row r="18789" spans="1:27" x14ac:dyDescent="0.25">
      <c r="A18789"/>
      <c r="AA18789"/>
    </row>
    <row r="18790" spans="1:27" x14ac:dyDescent="0.25">
      <c r="A18790"/>
      <c r="AA18790"/>
    </row>
    <row r="18791" spans="1:27" x14ac:dyDescent="0.25">
      <c r="A18791"/>
      <c r="AA18791"/>
    </row>
    <row r="18792" spans="1:27" x14ac:dyDescent="0.25">
      <c r="A18792"/>
      <c r="AA18792"/>
    </row>
    <row r="18793" spans="1:27" x14ac:dyDescent="0.25">
      <c r="A18793"/>
      <c r="AA18793"/>
    </row>
    <row r="18794" spans="1:27" x14ac:dyDescent="0.25">
      <c r="A18794"/>
      <c r="AA18794"/>
    </row>
    <row r="18795" spans="1:27" x14ac:dyDescent="0.25">
      <c r="A18795"/>
      <c r="AA18795"/>
    </row>
    <row r="18796" spans="1:27" x14ac:dyDescent="0.25">
      <c r="A18796"/>
      <c r="AA18796"/>
    </row>
    <row r="18797" spans="1:27" x14ac:dyDescent="0.25">
      <c r="A18797"/>
      <c r="AA18797"/>
    </row>
    <row r="18798" spans="1:27" x14ac:dyDescent="0.25">
      <c r="A18798"/>
      <c r="AA18798"/>
    </row>
    <row r="18799" spans="1:27" x14ac:dyDescent="0.25">
      <c r="A18799"/>
      <c r="AA18799"/>
    </row>
    <row r="18800" spans="1:27" x14ac:dyDescent="0.25">
      <c r="A18800"/>
      <c r="AA18800"/>
    </row>
    <row r="18801" spans="1:27" x14ac:dyDescent="0.25">
      <c r="A18801"/>
      <c r="AA18801"/>
    </row>
    <row r="18802" spans="1:27" x14ac:dyDescent="0.25">
      <c r="A18802"/>
      <c r="AA18802"/>
    </row>
    <row r="18803" spans="1:27" x14ac:dyDescent="0.25">
      <c r="A18803"/>
      <c r="AA18803"/>
    </row>
    <row r="18804" spans="1:27" x14ac:dyDescent="0.25">
      <c r="A18804"/>
      <c r="AA18804"/>
    </row>
    <row r="18805" spans="1:27" x14ac:dyDescent="0.25">
      <c r="A18805"/>
      <c r="AA18805"/>
    </row>
    <row r="18806" spans="1:27" x14ac:dyDescent="0.25">
      <c r="A18806"/>
      <c r="AA18806"/>
    </row>
    <row r="18807" spans="1:27" x14ac:dyDescent="0.25">
      <c r="A18807"/>
      <c r="AA18807"/>
    </row>
    <row r="18808" spans="1:27" x14ac:dyDescent="0.25">
      <c r="A18808"/>
      <c r="AA18808"/>
    </row>
    <row r="18809" spans="1:27" x14ac:dyDescent="0.25">
      <c r="A18809"/>
      <c r="AA18809"/>
    </row>
    <row r="18810" spans="1:27" x14ac:dyDescent="0.25">
      <c r="A18810"/>
      <c r="AA18810"/>
    </row>
    <row r="18811" spans="1:27" x14ac:dyDescent="0.25">
      <c r="A18811"/>
      <c r="AA18811"/>
    </row>
    <row r="18812" spans="1:27" x14ac:dyDescent="0.25">
      <c r="A18812"/>
      <c r="AA18812"/>
    </row>
    <row r="18813" spans="1:27" x14ac:dyDescent="0.25">
      <c r="A18813"/>
      <c r="AA18813"/>
    </row>
    <row r="18814" spans="1:27" x14ac:dyDescent="0.25">
      <c r="A18814"/>
      <c r="AA18814"/>
    </row>
    <row r="18815" spans="1:27" x14ac:dyDescent="0.25">
      <c r="A18815"/>
      <c r="AA18815"/>
    </row>
    <row r="18816" spans="1:27" x14ac:dyDescent="0.25">
      <c r="A18816"/>
      <c r="AA18816"/>
    </row>
    <row r="18817" spans="1:27" x14ac:dyDescent="0.25">
      <c r="A18817"/>
      <c r="AA18817"/>
    </row>
    <row r="18818" spans="1:27" x14ac:dyDescent="0.25">
      <c r="A18818"/>
      <c r="AA18818"/>
    </row>
    <row r="18819" spans="1:27" x14ac:dyDescent="0.25">
      <c r="A18819"/>
      <c r="AA18819"/>
    </row>
    <row r="18820" spans="1:27" x14ac:dyDescent="0.25">
      <c r="A18820"/>
      <c r="AA18820"/>
    </row>
    <row r="18821" spans="1:27" x14ac:dyDescent="0.25">
      <c r="A18821"/>
      <c r="AA18821"/>
    </row>
    <row r="18822" spans="1:27" x14ac:dyDescent="0.25">
      <c r="A18822"/>
      <c r="AA18822"/>
    </row>
    <row r="18823" spans="1:27" x14ac:dyDescent="0.25">
      <c r="A18823"/>
      <c r="AA18823"/>
    </row>
    <row r="18824" spans="1:27" x14ac:dyDescent="0.25">
      <c r="A18824"/>
      <c r="AA18824"/>
    </row>
    <row r="18825" spans="1:27" x14ac:dyDescent="0.25">
      <c r="A18825"/>
      <c r="AA18825"/>
    </row>
    <row r="18826" spans="1:27" x14ac:dyDescent="0.25">
      <c r="A18826"/>
      <c r="AA18826"/>
    </row>
    <row r="18827" spans="1:27" x14ac:dyDescent="0.25">
      <c r="A18827"/>
      <c r="AA18827"/>
    </row>
    <row r="18828" spans="1:27" x14ac:dyDescent="0.25">
      <c r="A18828"/>
      <c r="AA18828"/>
    </row>
    <row r="18829" spans="1:27" x14ac:dyDescent="0.25">
      <c r="A18829"/>
      <c r="AA18829"/>
    </row>
    <row r="18830" spans="1:27" x14ac:dyDescent="0.25">
      <c r="A18830"/>
      <c r="AA18830"/>
    </row>
    <row r="18831" spans="1:27" x14ac:dyDescent="0.25">
      <c r="A18831"/>
      <c r="AA18831"/>
    </row>
    <row r="18832" spans="1:27" x14ac:dyDescent="0.25">
      <c r="A18832"/>
      <c r="AA18832"/>
    </row>
    <row r="18833" spans="1:27" x14ac:dyDescent="0.25">
      <c r="A18833"/>
      <c r="AA18833"/>
    </row>
    <row r="18834" spans="1:27" x14ac:dyDescent="0.25">
      <c r="A18834"/>
      <c r="AA18834"/>
    </row>
    <row r="18835" spans="1:27" x14ac:dyDescent="0.25">
      <c r="A18835"/>
      <c r="AA18835"/>
    </row>
    <row r="18836" spans="1:27" x14ac:dyDescent="0.25">
      <c r="A18836"/>
      <c r="AA18836"/>
    </row>
    <row r="18837" spans="1:27" x14ac:dyDescent="0.25">
      <c r="A18837"/>
      <c r="AA18837"/>
    </row>
    <row r="18838" spans="1:27" x14ac:dyDescent="0.25">
      <c r="A18838"/>
      <c r="AA18838"/>
    </row>
    <row r="18839" spans="1:27" x14ac:dyDescent="0.25">
      <c r="A18839"/>
      <c r="AA18839"/>
    </row>
    <row r="18840" spans="1:27" x14ac:dyDescent="0.25">
      <c r="A18840"/>
      <c r="AA18840"/>
    </row>
    <row r="18841" spans="1:27" x14ac:dyDescent="0.25">
      <c r="A18841"/>
      <c r="AA18841"/>
    </row>
    <row r="18842" spans="1:27" x14ac:dyDescent="0.25">
      <c r="A18842"/>
      <c r="AA18842"/>
    </row>
    <row r="18843" spans="1:27" x14ac:dyDescent="0.25">
      <c r="A18843"/>
      <c r="AA18843"/>
    </row>
    <row r="18844" spans="1:27" x14ac:dyDescent="0.25">
      <c r="A18844"/>
      <c r="AA18844"/>
    </row>
    <row r="18845" spans="1:27" x14ac:dyDescent="0.25">
      <c r="A18845"/>
      <c r="AA18845"/>
    </row>
    <row r="18846" spans="1:27" x14ac:dyDescent="0.25">
      <c r="A18846"/>
      <c r="AA18846"/>
    </row>
    <row r="18847" spans="1:27" x14ac:dyDescent="0.25">
      <c r="A18847"/>
      <c r="AA18847"/>
    </row>
    <row r="18848" spans="1:27" x14ac:dyDescent="0.25">
      <c r="A18848"/>
      <c r="AA18848"/>
    </row>
    <row r="18849" spans="1:27" x14ac:dyDescent="0.25">
      <c r="A18849"/>
      <c r="AA18849"/>
    </row>
    <row r="18850" spans="1:27" x14ac:dyDescent="0.25">
      <c r="A18850"/>
      <c r="AA18850"/>
    </row>
    <row r="18851" spans="1:27" x14ac:dyDescent="0.25">
      <c r="A18851"/>
      <c r="AA18851"/>
    </row>
    <row r="18852" spans="1:27" x14ac:dyDescent="0.25">
      <c r="A18852"/>
      <c r="AA18852"/>
    </row>
    <row r="18853" spans="1:27" x14ac:dyDescent="0.25">
      <c r="A18853"/>
      <c r="AA18853"/>
    </row>
    <row r="18854" spans="1:27" x14ac:dyDescent="0.25">
      <c r="A18854"/>
      <c r="AA18854"/>
    </row>
    <row r="18855" spans="1:27" x14ac:dyDescent="0.25">
      <c r="A18855"/>
      <c r="AA18855"/>
    </row>
    <row r="18856" spans="1:27" x14ac:dyDescent="0.25">
      <c r="A18856"/>
      <c r="AA18856"/>
    </row>
    <row r="18857" spans="1:27" x14ac:dyDescent="0.25">
      <c r="A18857"/>
      <c r="AA18857"/>
    </row>
    <row r="18858" spans="1:27" x14ac:dyDescent="0.25">
      <c r="A18858"/>
      <c r="AA18858"/>
    </row>
    <row r="18859" spans="1:27" x14ac:dyDescent="0.25">
      <c r="A18859"/>
      <c r="AA18859"/>
    </row>
    <row r="18860" spans="1:27" x14ac:dyDescent="0.25">
      <c r="A18860"/>
      <c r="AA18860"/>
    </row>
    <row r="18861" spans="1:27" x14ac:dyDescent="0.25">
      <c r="A18861"/>
      <c r="AA18861"/>
    </row>
    <row r="18862" spans="1:27" x14ac:dyDescent="0.25">
      <c r="A18862"/>
      <c r="AA18862"/>
    </row>
    <row r="18863" spans="1:27" x14ac:dyDescent="0.25">
      <c r="A18863"/>
      <c r="AA18863"/>
    </row>
    <row r="18864" spans="1:27" x14ac:dyDescent="0.25">
      <c r="A18864"/>
      <c r="AA18864"/>
    </row>
    <row r="18865" spans="1:27" x14ac:dyDescent="0.25">
      <c r="A18865"/>
      <c r="AA18865"/>
    </row>
    <row r="18866" spans="1:27" x14ac:dyDescent="0.25">
      <c r="A18866"/>
      <c r="AA18866"/>
    </row>
    <row r="18867" spans="1:27" x14ac:dyDescent="0.25">
      <c r="A18867"/>
      <c r="AA18867"/>
    </row>
    <row r="18868" spans="1:27" x14ac:dyDescent="0.25">
      <c r="A18868"/>
      <c r="AA18868"/>
    </row>
    <row r="18869" spans="1:27" x14ac:dyDescent="0.25">
      <c r="A18869"/>
      <c r="AA18869"/>
    </row>
    <row r="18870" spans="1:27" x14ac:dyDescent="0.25">
      <c r="A18870"/>
      <c r="AA18870"/>
    </row>
    <row r="18871" spans="1:27" x14ac:dyDescent="0.25">
      <c r="A18871"/>
      <c r="AA18871"/>
    </row>
    <row r="18872" spans="1:27" x14ac:dyDescent="0.25">
      <c r="A18872"/>
      <c r="AA18872"/>
    </row>
    <row r="18873" spans="1:27" x14ac:dyDescent="0.25">
      <c r="A18873"/>
      <c r="AA18873"/>
    </row>
    <row r="18874" spans="1:27" x14ac:dyDescent="0.25">
      <c r="A18874"/>
      <c r="AA18874"/>
    </row>
    <row r="18875" spans="1:27" x14ac:dyDescent="0.25">
      <c r="A18875"/>
      <c r="AA18875"/>
    </row>
    <row r="18876" spans="1:27" x14ac:dyDescent="0.25">
      <c r="A18876"/>
      <c r="AA18876"/>
    </row>
    <row r="18877" spans="1:27" x14ac:dyDescent="0.25">
      <c r="A18877"/>
      <c r="AA18877"/>
    </row>
    <row r="18878" spans="1:27" x14ac:dyDescent="0.25">
      <c r="A18878"/>
      <c r="AA18878"/>
    </row>
    <row r="18879" spans="1:27" x14ac:dyDescent="0.25">
      <c r="A18879"/>
      <c r="AA18879"/>
    </row>
    <row r="18880" spans="1:27" x14ac:dyDescent="0.25">
      <c r="A18880"/>
      <c r="AA18880"/>
    </row>
    <row r="18881" spans="1:27" x14ac:dyDescent="0.25">
      <c r="A18881"/>
      <c r="AA18881"/>
    </row>
    <row r="18882" spans="1:27" x14ac:dyDescent="0.25">
      <c r="A18882"/>
      <c r="AA18882"/>
    </row>
    <row r="18883" spans="1:27" x14ac:dyDescent="0.25">
      <c r="A18883"/>
      <c r="AA18883"/>
    </row>
    <row r="18884" spans="1:27" x14ac:dyDescent="0.25">
      <c r="A18884"/>
      <c r="AA18884"/>
    </row>
    <row r="18885" spans="1:27" x14ac:dyDescent="0.25">
      <c r="A18885"/>
      <c r="AA18885"/>
    </row>
    <row r="18886" spans="1:27" x14ac:dyDescent="0.25">
      <c r="A18886"/>
      <c r="AA18886"/>
    </row>
    <row r="18887" spans="1:27" x14ac:dyDescent="0.25">
      <c r="A18887"/>
      <c r="AA18887"/>
    </row>
    <row r="18888" spans="1:27" x14ac:dyDescent="0.25">
      <c r="A18888"/>
      <c r="AA18888"/>
    </row>
    <row r="18889" spans="1:27" x14ac:dyDescent="0.25">
      <c r="A18889"/>
      <c r="AA18889"/>
    </row>
    <row r="18890" spans="1:27" x14ac:dyDescent="0.25">
      <c r="A18890"/>
      <c r="AA18890"/>
    </row>
    <row r="18891" spans="1:27" x14ac:dyDescent="0.25">
      <c r="A18891"/>
      <c r="AA18891"/>
    </row>
    <row r="18892" spans="1:27" x14ac:dyDescent="0.25">
      <c r="A18892"/>
      <c r="AA18892"/>
    </row>
    <row r="18893" spans="1:27" x14ac:dyDescent="0.25">
      <c r="A18893"/>
      <c r="AA18893"/>
    </row>
    <row r="18894" spans="1:27" x14ac:dyDescent="0.25">
      <c r="A18894"/>
      <c r="AA18894"/>
    </row>
    <row r="18895" spans="1:27" x14ac:dyDescent="0.25">
      <c r="A18895"/>
      <c r="AA18895"/>
    </row>
    <row r="18896" spans="1:27" x14ac:dyDescent="0.25">
      <c r="A18896"/>
      <c r="AA18896"/>
    </row>
    <row r="18897" spans="1:27" x14ac:dyDescent="0.25">
      <c r="A18897"/>
      <c r="AA18897"/>
    </row>
    <row r="18898" spans="1:27" x14ac:dyDescent="0.25">
      <c r="A18898"/>
      <c r="AA18898"/>
    </row>
    <row r="18899" spans="1:27" x14ac:dyDescent="0.25">
      <c r="A18899"/>
      <c r="AA18899"/>
    </row>
    <row r="18900" spans="1:27" x14ac:dyDescent="0.25">
      <c r="A18900"/>
      <c r="AA18900"/>
    </row>
    <row r="18901" spans="1:27" x14ac:dyDescent="0.25">
      <c r="A18901"/>
      <c r="AA18901"/>
    </row>
    <row r="18902" spans="1:27" x14ac:dyDescent="0.25">
      <c r="A18902"/>
      <c r="AA18902"/>
    </row>
    <row r="18903" spans="1:27" x14ac:dyDescent="0.25">
      <c r="A18903"/>
      <c r="AA18903"/>
    </row>
    <row r="18904" spans="1:27" x14ac:dyDescent="0.25">
      <c r="A18904"/>
      <c r="AA18904"/>
    </row>
    <row r="18905" spans="1:27" x14ac:dyDescent="0.25">
      <c r="A18905"/>
      <c r="AA18905"/>
    </row>
    <row r="18906" spans="1:27" x14ac:dyDescent="0.25">
      <c r="A18906"/>
      <c r="AA18906"/>
    </row>
    <row r="18907" spans="1:27" x14ac:dyDescent="0.25">
      <c r="A18907"/>
      <c r="AA18907"/>
    </row>
    <row r="18908" spans="1:27" x14ac:dyDescent="0.25">
      <c r="A18908"/>
      <c r="AA18908"/>
    </row>
    <row r="18909" spans="1:27" x14ac:dyDescent="0.25">
      <c r="A18909"/>
      <c r="AA18909"/>
    </row>
    <row r="18910" spans="1:27" x14ac:dyDescent="0.25">
      <c r="A18910"/>
      <c r="AA18910"/>
    </row>
    <row r="18911" spans="1:27" x14ac:dyDescent="0.25">
      <c r="A18911"/>
      <c r="AA18911"/>
    </row>
    <row r="18912" spans="1:27" x14ac:dyDescent="0.25">
      <c r="A18912"/>
      <c r="AA18912"/>
    </row>
    <row r="18913" spans="1:27" x14ac:dyDescent="0.25">
      <c r="A18913"/>
      <c r="AA18913"/>
    </row>
    <row r="18914" spans="1:27" x14ac:dyDescent="0.25">
      <c r="A18914"/>
      <c r="AA18914"/>
    </row>
    <row r="18915" spans="1:27" x14ac:dyDescent="0.25">
      <c r="A18915"/>
      <c r="AA18915"/>
    </row>
    <row r="18916" spans="1:27" x14ac:dyDescent="0.25">
      <c r="A18916"/>
      <c r="AA18916"/>
    </row>
    <row r="18917" spans="1:27" x14ac:dyDescent="0.25">
      <c r="A18917"/>
      <c r="AA18917"/>
    </row>
    <row r="18918" spans="1:27" x14ac:dyDescent="0.25">
      <c r="A18918"/>
      <c r="AA18918"/>
    </row>
    <row r="18919" spans="1:27" x14ac:dyDescent="0.25">
      <c r="A18919"/>
      <c r="AA18919"/>
    </row>
    <row r="18920" spans="1:27" x14ac:dyDescent="0.25">
      <c r="A18920"/>
      <c r="AA18920"/>
    </row>
    <row r="18921" spans="1:27" x14ac:dyDescent="0.25">
      <c r="A18921"/>
      <c r="AA18921"/>
    </row>
    <row r="18922" spans="1:27" x14ac:dyDescent="0.25">
      <c r="A18922"/>
      <c r="AA18922"/>
    </row>
    <row r="18923" spans="1:27" x14ac:dyDescent="0.25">
      <c r="A18923"/>
      <c r="AA18923"/>
    </row>
    <row r="18924" spans="1:27" x14ac:dyDescent="0.25">
      <c r="A18924"/>
      <c r="AA18924"/>
    </row>
    <row r="18925" spans="1:27" x14ac:dyDescent="0.25">
      <c r="A18925"/>
      <c r="AA18925"/>
    </row>
    <row r="18926" spans="1:27" x14ac:dyDescent="0.25">
      <c r="A18926"/>
      <c r="AA18926"/>
    </row>
    <row r="18927" spans="1:27" x14ac:dyDescent="0.25">
      <c r="A18927"/>
      <c r="AA18927"/>
    </row>
    <row r="18928" spans="1:27" x14ac:dyDescent="0.25">
      <c r="A18928"/>
      <c r="AA18928"/>
    </row>
    <row r="18929" spans="1:27" x14ac:dyDescent="0.25">
      <c r="A18929"/>
      <c r="AA18929"/>
    </row>
    <row r="18930" spans="1:27" x14ac:dyDescent="0.25">
      <c r="A18930"/>
      <c r="AA18930"/>
    </row>
    <row r="18931" spans="1:27" x14ac:dyDescent="0.25">
      <c r="A18931"/>
      <c r="AA18931"/>
    </row>
    <row r="18932" spans="1:27" x14ac:dyDescent="0.25">
      <c r="A18932"/>
      <c r="AA18932"/>
    </row>
    <row r="18933" spans="1:27" x14ac:dyDescent="0.25">
      <c r="A18933"/>
      <c r="AA18933"/>
    </row>
    <row r="18934" spans="1:27" x14ac:dyDescent="0.25">
      <c r="A18934"/>
      <c r="AA18934"/>
    </row>
    <row r="18935" spans="1:27" x14ac:dyDescent="0.25">
      <c r="A18935"/>
      <c r="AA18935"/>
    </row>
    <row r="18936" spans="1:27" x14ac:dyDescent="0.25">
      <c r="A18936"/>
      <c r="AA18936"/>
    </row>
    <row r="18937" spans="1:27" x14ac:dyDescent="0.25">
      <c r="A18937"/>
      <c r="AA18937"/>
    </row>
    <row r="18938" spans="1:27" x14ac:dyDescent="0.25">
      <c r="A18938"/>
      <c r="AA18938"/>
    </row>
    <row r="18939" spans="1:27" x14ac:dyDescent="0.25">
      <c r="A18939"/>
      <c r="AA18939"/>
    </row>
    <row r="18940" spans="1:27" x14ac:dyDescent="0.25">
      <c r="A18940"/>
      <c r="AA18940"/>
    </row>
    <row r="18941" spans="1:27" x14ac:dyDescent="0.25">
      <c r="A18941"/>
      <c r="AA18941"/>
    </row>
    <row r="18942" spans="1:27" x14ac:dyDescent="0.25">
      <c r="A18942"/>
      <c r="AA18942"/>
    </row>
    <row r="18943" spans="1:27" x14ac:dyDescent="0.25">
      <c r="A18943"/>
      <c r="AA18943"/>
    </row>
    <row r="18944" spans="1:27" x14ac:dyDescent="0.25">
      <c r="A18944"/>
      <c r="AA18944"/>
    </row>
    <row r="18945" spans="1:27" x14ac:dyDescent="0.25">
      <c r="A18945"/>
      <c r="AA18945"/>
    </row>
    <row r="18946" spans="1:27" x14ac:dyDescent="0.25">
      <c r="A18946"/>
      <c r="AA18946"/>
    </row>
    <row r="18947" spans="1:27" x14ac:dyDescent="0.25">
      <c r="A18947"/>
      <c r="AA18947"/>
    </row>
    <row r="18948" spans="1:27" x14ac:dyDescent="0.25">
      <c r="A18948"/>
      <c r="AA18948"/>
    </row>
    <row r="18949" spans="1:27" x14ac:dyDescent="0.25">
      <c r="A18949"/>
      <c r="AA18949"/>
    </row>
    <row r="18950" spans="1:27" x14ac:dyDescent="0.25">
      <c r="A18950"/>
      <c r="AA18950"/>
    </row>
    <row r="18951" spans="1:27" x14ac:dyDescent="0.25">
      <c r="A18951"/>
      <c r="AA18951"/>
    </row>
    <row r="18952" spans="1:27" x14ac:dyDescent="0.25">
      <c r="A18952"/>
      <c r="AA18952"/>
    </row>
    <row r="18953" spans="1:27" x14ac:dyDescent="0.25">
      <c r="A18953"/>
      <c r="AA18953"/>
    </row>
    <row r="18954" spans="1:27" x14ac:dyDescent="0.25">
      <c r="A18954"/>
      <c r="AA18954"/>
    </row>
    <row r="18955" spans="1:27" x14ac:dyDescent="0.25">
      <c r="A18955"/>
      <c r="AA18955"/>
    </row>
    <row r="18956" spans="1:27" x14ac:dyDescent="0.25">
      <c r="A18956"/>
      <c r="AA18956"/>
    </row>
    <row r="18957" spans="1:27" x14ac:dyDescent="0.25">
      <c r="A18957"/>
      <c r="AA18957"/>
    </row>
    <row r="18958" spans="1:27" x14ac:dyDescent="0.25">
      <c r="A18958"/>
      <c r="AA18958"/>
    </row>
    <row r="18959" spans="1:27" x14ac:dyDescent="0.25">
      <c r="A18959"/>
      <c r="AA18959"/>
    </row>
    <row r="18960" spans="1:27" x14ac:dyDescent="0.25">
      <c r="A18960"/>
      <c r="AA18960"/>
    </row>
    <row r="18961" spans="1:27" x14ac:dyDescent="0.25">
      <c r="A18961"/>
      <c r="AA18961"/>
    </row>
    <row r="18962" spans="1:27" x14ac:dyDescent="0.25">
      <c r="A18962"/>
      <c r="AA18962"/>
    </row>
    <row r="18963" spans="1:27" x14ac:dyDescent="0.25">
      <c r="A18963"/>
      <c r="AA18963"/>
    </row>
    <row r="18964" spans="1:27" x14ac:dyDescent="0.25">
      <c r="A18964"/>
      <c r="AA18964"/>
    </row>
    <row r="18965" spans="1:27" x14ac:dyDescent="0.25">
      <c r="A18965"/>
      <c r="AA18965"/>
    </row>
    <row r="18966" spans="1:27" x14ac:dyDescent="0.25">
      <c r="A18966"/>
      <c r="AA18966"/>
    </row>
    <row r="18967" spans="1:27" x14ac:dyDescent="0.25">
      <c r="A18967"/>
      <c r="AA18967"/>
    </row>
    <row r="18968" spans="1:27" x14ac:dyDescent="0.25">
      <c r="A18968"/>
      <c r="AA18968"/>
    </row>
    <row r="18969" spans="1:27" x14ac:dyDescent="0.25">
      <c r="A18969"/>
      <c r="AA18969"/>
    </row>
    <row r="18970" spans="1:27" x14ac:dyDescent="0.25">
      <c r="A18970"/>
      <c r="AA18970"/>
    </row>
    <row r="18971" spans="1:27" x14ac:dyDescent="0.25">
      <c r="A18971"/>
      <c r="AA18971"/>
    </row>
    <row r="18972" spans="1:27" x14ac:dyDescent="0.25">
      <c r="A18972"/>
      <c r="AA18972"/>
    </row>
    <row r="18973" spans="1:27" x14ac:dyDescent="0.25">
      <c r="A18973"/>
      <c r="AA18973"/>
    </row>
    <row r="18974" spans="1:27" x14ac:dyDescent="0.25">
      <c r="A18974"/>
      <c r="AA18974"/>
    </row>
    <row r="18975" spans="1:27" x14ac:dyDescent="0.25">
      <c r="A18975"/>
      <c r="AA18975"/>
    </row>
    <row r="18976" spans="1:27" x14ac:dyDescent="0.25">
      <c r="A18976"/>
      <c r="AA18976"/>
    </row>
    <row r="18977" spans="1:27" x14ac:dyDescent="0.25">
      <c r="A18977"/>
      <c r="AA18977"/>
    </row>
    <row r="18978" spans="1:27" x14ac:dyDescent="0.25">
      <c r="A18978"/>
      <c r="AA18978"/>
    </row>
    <row r="18979" spans="1:27" x14ac:dyDescent="0.25">
      <c r="A18979"/>
      <c r="AA18979"/>
    </row>
    <row r="18980" spans="1:27" x14ac:dyDescent="0.25">
      <c r="A18980"/>
      <c r="AA18980"/>
    </row>
    <row r="18981" spans="1:27" x14ac:dyDescent="0.25">
      <c r="A18981"/>
      <c r="AA18981"/>
    </row>
    <row r="18982" spans="1:27" x14ac:dyDescent="0.25">
      <c r="A18982"/>
      <c r="AA18982"/>
    </row>
    <row r="18983" spans="1:27" x14ac:dyDescent="0.25">
      <c r="A18983"/>
      <c r="AA18983"/>
    </row>
    <row r="18984" spans="1:27" x14ac:dyDescent="0.25">
      <c r="A18984"/>
      <c r="AA18984"/>
    </row>
    <row r="18985" spans="1:27" x14ac:dyDescent="0.25">
      <c r="A18985"/>
      <c r="AA18985"/>
    </row>
    <row r="18986" spans="1:27" x14ac:dyDescent="0.25">
      <c r="A18986"/>
      <c r="AA18986"/>
    </row>
    <row r="18987" spans="1:27" x14ac:dyDescent="0.25">
      <c r="A18987"/>
      <c r="AA18987"/>
    </row>
    <row r="18988" spans="1:27" x14ac:dyDescent="0.25">
      <c r="A18988"/>
      <c r="AA18988"/>
    </row>
    <row r="18989" spans="1:27" x14ac:dyDescent="0.25">
      <c r="A18989"/>
      <c r="AA18989"/>
    </row>
    <row r="18990" spans="1:27" x14ac:dyDescent="0.25">
      <c r="A18990"/>
      <c r="AA18990"/>
    </row>
    <row r="18991" spans="1:27" x14ac:dyDescent="0.25">
      <c r="A18991"/>
      <c r="AA18991"/>
    </row>
    <row r="18992" spans="1:27" x14ac:dyDescent="0.25">
      <c r="A18992"/>
      <c r="AA18992"/>
    </row>
    <row r="18993" spans="1:27" x14ac:dyDescent="0.25">
      <c r="A18993"/>
      <c r="AA18993"/>
    </row>
    <row r="18994" spans="1:27" x14ac:dyDescent="0.25">
      <c r="A18994"/>
      <c r="AA18994"/>
    </row>
    <row r="18995" spans="1:27" x14ac:dyDescent="0.25">
      <c r="A18995"/>
      <c r="AA18995"/>
    </row>
    <row r="18996" spans="1:27" x14ac:dyDescent="0.25">
      <c r="A18996"/>
      <c r="AA18996"/>
    </row>
    <row r="18997" spans="1:27" x14ac:dyDescent="0.25">
      <c r="A18997"/>
      <c r="AA18997"/>
    </row>
    <row r="18998" spans="1:27" x14ac:dyDescent="0.25">
      <c r="A18998"/>
      <c r="AA18998"/>
    </row>
    <row r="18999" spans="1:27" x14ac:dyDescent="0.25">
      <c r="A18999"/>
      <c r="AA18999"/>
    </row>
    <row r="19000" spans="1:27" x14ac:dyDescent="0.25">
      <c r="A19000"/>
      <c r="AA19000"/>
    </row>
    <row r="19001" spans="1:27" x14ac:dyDescent="0.25">
      <c r="A19001"/>
      <c r="AA19001"/>
    </row>
    <row r="19002" spans="1:27" x14ac:dyDescent="0.25">
      <c r="A19002"/>
      <c r="AA19002"/>
    </row>
    <row r="19003" spans="1:27" x14ac:dyDescent="0.25">
      <c r="A19003"/>
      <c r="AA19003"/>
    </row>
    <row r="19004" spans="1:27" x14ac:dyDescent="0.25">
      <c r="A19004"/>
      <c r="AA19004"/>
    </row>
    <row r="19005" spans="1:27" x14ac:dyDescent="0.25">
      <c r="A19005"/>
      <c r="AA19005"/>
    </row>
    <row r="19006" spans="1:27" x14ac:dyDescent="0.25">
      <c r="A19006"/>
      <c r="AA19006"/>
    </row>
    <row r="19007" spans="1:27" x14ac:dyDescent="0.25">
      <c r="A19007"/>
      <c r="AA19007"/>
    </row>
    <row r="19008" spans="1:27" x14ac:dyDescent="0.25">
      <c r="A19008"/>
      <c r="AA19008"/>
    </row>
    <row r="19009" spans="1:27" x14ac:dyDescent="0.25">
      <c r="A19009"/>
      <c r="AA19009"/>
    </row>
    <row r="19010" spans="1:27" x14ac:dyDescent="0.25">
      <c r="A19010"/>
      <c r="AA19010"/>
    </row>
    <row r="19011" spans="1:27" x14ac:dyDescent="0.25">
      <c r="A19011"/>
      <c r="AA19011"/>
    </row>
    <row r="19012" spans="1:27" x14ac:dyDescent="0.25">
      <c r="A19012"/>
      <c r="AA19012"/>
    </row>
    <row r="19013" spans="1:27" x14ac:dyDescent="0.25">
      <c r="A19013"/>
      <c r="AA19013"/>
    </row>
    <row r="19014" spans="1:27" x14ac:dyDescent="0.25">
      <c r="A19014"/>
      <c r="AA19014"/>
    </row>
    <row r="19015" spans="1:27" x14ac:dyDescent="0.25">
      <c r="A19015"/>
      <c r="AA19015"/>
    </row>
    <row r="19016" spans="1:27" x14ac:dyDescent="0.25">
      <c r="A19016"/>
      <c r="AA19016"/>
    </row>
    <row r="19017" spans="1:27" x14ac:dyDescent="0.25">
      <c r="A19017"/>
      <c r="AA19017"/>
    </row>
    <row r="19018" spans="1:27" x14ac:dyDescent="0.25">
      <c r="A19018"/>
      <c r="AA19018"/>
    </row>
    <row r="19019" spans="1:27" x14ac:dyDescent="0.25">
      <c r="A19019"/>
      <c r="AA19019"/>
    </row>
    <row r="19020" spans="1:27" x14ac:dyDescent="0.25">
      <c r="A19020"/>
      <c r="AA19020"/>
    </row>
    <row r="19021" spans="1:27" x14ac:dyDescent="0.25">
      <c r="A19021"/>
      <c r="AA19021"/>
    </row>
    <row r="19022" spans="1:27" x14ac:dyDescent="0.25">
      <c r="A19022"/>
      <c r="AA19022"/>
    </row>
    <row r="19023" spans="1:27" x14ac:dyDescent="0.25">
      <c r="A19023"/>
      <c r="AA19023"/>
    </row>
    <row r="19024" spans="1:27" x14ac:dyDescent="0.25">
      <c r="A19024"/>
      <c r="AA19024"/>
    </row>
    <row r="19025" spans="1:27" x14ac:dyDescent="0.25">
      <c r="A19025"/>
      <c r="AA19025"/>
    </row>
    <row r="19026" spans="1:27" x14ac:dyDescent="0.25">
      <c r="A19026"/>
      <c r="AA19026"/>
    </row>
    <row r="19027" spans="1:27" x14ac:dyDescent="0.25">
      <c r="A19027"/>
      <c r="AA19027"/>
    </row>
    <row r="19028" spans="1:27" x14ac:dyDescent="0.25">
      <c r="A19028"/>
      <c r="AA19028"/>
    </row>
    <row r="19029" spans="1:27" x14ac:dyDescent="0.25">
      <c r="A19029"/>
      <c r="AA19029"/>
    </row>
    <row r="19030" spans="1:27" x14ac:dyDescent="0.25">
      <c r="A19030"/>
      <c r="AA19030"/>
    </row>
    <row r="19031" spans="1:27" x14ac:dyDescent="0.25">
      <c r="A19031"/>
      <c r="AA19031"/>
    </row>
    <row r="19032" spans="1:27" x14ac:dyDescent="0.25">
      <c r="A19032"/>
      <c r="AA19032"/>
    </row>
    <row r="19033" spans="1:27" x14ac:dyDescent="0.25">
      <c r="A19033"/>
      <c r="AA19033"/>
    </row>
    <row r="19034" spans="1:27" x14ac:dyDescent="0.25">
      <c r="A19034"/>
      <c r="AA19034"/>
    </row>
    <row r="19035" spans="1:27" x14ac:dyDescent="0.25">
      <c r="A19035"/>
      <c r="AA19035"/>
    </row>
    <row r="19036" spans="1:27" x14ac:dyDescent="0.25">
      <c r="A19036"/>
      <c r="AA19036"/>
    </row>
    <row r="19037" spans="1:27" x14ac:dyDescent="0.25">
      <c r="A19037"/>
      <c r="AA19037"/>
    </row>
    <row r="19038" spans="1:27" x14ac:dyDescent="0.25">
      <c r="A19038"/>
      <c r="AA19038"/>
    </row>
    <row r="19039" spans="1:27" x14ac:dyDescent="0.25">
      <c r="A19039"/>
      <c r="AA19039"/>
    </row>
    <row r="19040" spans="1:27" x14ac:dyDescent="0.25">
      <c r="A19040"/>
      <c r="AA19040"/>
    </row>
    <row r="19041" spans="1:27" x14ac:dyDescent="0.25">
      <c r="A19041"/>
      <c r="AA19041"/>
    </row>
    <row r="19042" spans="1:27" x14ac:dyDescent="0.25">
      <c r="A19042"/>
      <c r="AA19042"/>
    </row>
    <row r="19043" spans="1:27" x14ac:dyDescent="0.25">
      <c r="A19043"/>
      <c r="AA19043"/>
    </row>
    <row r="19044" spans="1:27" x14ac:dyDescent="0.25">
      <c r="A19044"/>
      <c r="AA19044"/>
    </row>
    <row r="19045" spans="1:27" x14ac:dyDescent="0.25">
      <c r="A19045"/>
      <c r="AA19045"/>
    </row>
    <row r="19046" spans="1:27" x14ac:dyDescent="0.25">
      <c r="A19046"/>
      <c r="AA19046"/>
    </row>
    <row r="19047" spans="1:27" x14ac:dyDescent="0.25">
      <c r="A19047"/>
      <c r="AA19047"/>
    </row>
    <row r="19048" spans="1:27" x14ac:dyDescent="0.25">
      <c r="A19048"/>
      <c r="AA19048"/>
    </row>
    <row r="19049" spans="1:27" x14ac:dyDescent="0.25">
      <c r="A19049"/>
      <c r="AA19049"/>
    </row>
    <row r="19050" spans="1:27" x14ac:dyDescent="0.25">
      <c r="A19050"/>
      <c r="AA19050"/>
    </row>
    <row r="19051" spans="1:27" x14ac:dyDescent="0.25">
      <c r="A19051"/>
      <c r="AA19051"/>
    </row>
    <row r="19052" spans="1:27" x14ac:dyDescent="0.25">
      <c r="A19052"/>
      <c r="AA19052"/>
    </row>
    <row r="19053" spans="1:27" x14ac:dyDescent="0.25">
      <c r="A19053"/>
      <c r="AA19053"/>
    </row>
    <row r="19054" spans="1:27" x14ac:dyDescent="0.25">
      <c r="A19054"/>
      <c r="AA19054"/>
    </row>
    <row r="19055" spans="1:27" x14ac:dyDescent="0.25">
      <c r="A19055"/>
      <c r="AA19055"/>
    </row>
    <row r="19056" spans="1:27" x14ac:dyDescent="0.25">
      <c r="A19056"/>
      <c r="AA19056"/>
    </row>
    <row r="19057" spans="1:27" x14ac:dyDescent="0.25">
      <c r="A19057"/>
      <c r="AA19057"/>
    </row>
    <row r="19058" spans="1:27" x14ac:dyDescent="0.25">
      <c r="A19058"/>
      <c r="AA19058"/>
    </row>
    <row r="19059" spans="1:27" x14ac:dyDescent="0.25">
      <c r="A19059"/>
      <c r="AA19059"/>
    </row>
    <row r="19060" spans="1:27" x14ac:dyDescent="0.25">
      <c r="A19060"/>
      <c r="AA19060"/>
    </row>
    <row r="19061" spans="1:27" x14ac:dyDescent="0.25">
      <c r="A19061"/>
      <c r="AA19061"/>
    </row>
    <row r="19062" spans="1:27" x14ac:dyDescent="0.25">
      <c r="A19062"/>
      <c r="AA19062"/>
    </row>
    <row r="19063" spans="1:27" x14ac:dyDescent="0.25">
      <c r="A19063"/>
      <c r="AA19063"/>
    </row>
    <row r="19064" spans="1:27" x14ac:dyDescent="0.25">
      <c r="A19064"/>
      <c r="AA19064"/>
    </row>
    <row r="19065" spans="1:27" x14ac:dyDescent="0.25">
      <c r="A19065"/>
      <c r="AA19065"/>
    </row>
    <row r="19066" spans="1:27" x14ac:dyDescent="0.25">
      <c r="A19066"/>
      <c r="AA19066"/>
    </row>
    <row r="19067" spans="1:27" x14ac:dyDescent="0.25">
      <c r="A19067"/>
      <c r="AA19067"/>
    </row>
    <row r="19068" spans="1:27" x14ac:dyDescent="0.25">
      <c r="A19068"/>
      <c r="AA19068"/>
    </row>
    <row r="19069" spans="1:27" x14ac:dyDescent="0.25">
      <c r="A19069"/>
      <c r="AA19069"/>
    </row>
    <row r="19070" spans="1:27" x14ac:dyDescent="0.25">
      <c r="A19070"/>
      <c r="AA19070"/>
    </row>
    <row r="19071" spans="1:27" x14ac:dyDescent="0.25">
      <c r="A19071"/>
      <c r="AA19071"/>
    </row>
    <row r="19072" spans="1:27" x14ac:dyDescent="0.25">
      <c r="A19072"/>
      <c r="AA19072"/>
    </row>
    <row r="19073" spans="1:27" x14ac:dyDescent="0.25">
      <c r="A19073"/>
      <c r="AA19073"/>
    </row>
    <row r="19074" spans="1:27" x14ac:dyDescent="0.25">
      <c r="A19074"/>
      <c r="AA19074"/>
    </row>
    <row r="19075" spans="1:27" x14ac:dyDescent="0.25">
      <c r="A19075"/>
      <c r="AA19075"/>
    </row>
    <row r="19076" spans="1:27" x14ac:dyDescent="0.25">
      <c r="A19076"/>
      <c r="AA19076"/>
    </row>
    <row r="19077" spans="1:27" x14ac:dyDescent="0.25">
      <c r="A19077"/>
      <c r="AA19077"/>
    </row>
    <row r="19078" spans="1:27" x14ac:dyDescent="0.25">
      <c r="A19078"/>
      <c r="AA19078"/>
    </row>
    <row r="19079" spans="1:27" x14ac:dyDescent="0.25">
      <c r="A19079"/>
      <c r="AA19079"/>
    </row>
    <row r="19080" spans="1:27" x14ac:dyDescent="0.25">
      <c r="A19080"/>
      <c r="AA19080"/>
    </row>
    <row r="19081" spans="1:27" x14ac:dyDescent="0.25">
      <c r="A19081"/>
      <c r="AA19081"/>
    </row>
    <row r="19082" spans="1:27" x14ac:dyDescent="0.25">
      <c r="A19082"/>
      <c r="AA19082"/>
    </row>
    <row r="19083" spans="1:27" x14ac:dyDescent="0.25">
      <c r="A19083"/>
      <c r="AA19083"/>
    </row>
    <row r="19084" spans="1:27" x14ac:dyDescent="0.25">
      <c r="A19084"/>
      <c r="AA19084"/>
    </row>
    <row r="19085" spans="1:27" x14ac:dyDescent="0.25">
      <c r="A19085"/>
      <c r="AA19085"/>
    </row>
    <row r="19086" spans="1:27" x14ac:dyDescent="0.25">
      <c r="A19086"/>
      <c r="AA19086"/>
    </row>
    <row r="19087" spans="1:27" x14ac:dyDescent="0.25">
      <c r="A19087"/>
      <c r="AA19087"/>
    </row>
    <row r="19088" spans="1:27" x14ac:dyDescent="0.25">
      <c r="A19088"/>
      <c r="AA19088"/>
    </row>
    <row r="19089" spans="1:27" x14ac:dyDescent="0.25">
      <c r="A19089"/>
      <c r="AA19089"/>
    </row>
    <row r="19090" spans="1:27" x14ac:dyDescent="0.25">
      <c r="A19090"/>
      <c r="AA19090"/>
    </row>
    <row r="19091" spans="1:27" x14ac:dyDescent="0.25">
      <c r="A19091"/>
      <c r="AA19091"/>
    </row>
    <row r="19092" spans="1:27" x14ac:dyDescent="0.25">
      <c r="A19092"/>
      <c r="AA19092"/>
    </row>
    <row r="19093" spans="1:27" x14ac:dyDescent="0.25">
      <c r="A19093"/>
      <c r="AA19093"/>
    </row>
    <row r="19094" spans="1:27" x14ac:dyDescent="0.25">
      <c r="A19094"/>
      <c r="AA19094"/>
    </row>
    <row r="19095" spans="1:27" x14ac:dyDescent="0.25">
      <c r="A19095"/>
      <c r="AA19095"/>
    </row>
    <row r="19096" spans="1:27" x14ac:dyDescent="0.25">
      <c r="A19096"/>
      <c r="AA19096"/>
    </row>
    <row r="19097" spans="1:27" x14ac:dyDescent="0.25">
      <c r="A19097"/>
      <c r="AA19097"/>
    </row>
    <row r="19098" spans="1:27" x14ac:dyDescent="0.25">
      <c r="A19098"/>
      <c r="AA19098"/>
    </row>
    <row r="19099" spans="1:27" x14ac:dyDescent="0.25">
      <c r="A19099"/>
      <c r="AA19099"/>
    </row>
    <row r="19100" spans="1:27" x14ac:dyDescent="0.25">
      <c r="A19100"/>
      <c r="AA19100"/>
    </row>
    <row r="19101" spans="1:27" x14ac:dyDescent="0.25">
      <c r="A19101"/>
      <c r="AA19101"/>
    </row>
    <row r="19102" spans="1:27" x14ac:dyDescent="0.25">
      <c r="A19102"/>
      <c r="AA19102"/>
    </row>
    <row r="19103" spans="1:27" x14ac:dyDescent="0.25">
      <c r="A19103"/>
      <c r="AA19103"/>
    </row>
    <row r="19104" spans="1:27" x14ac:dyDescent="0.25">
      <c r="A19104"/>
      <c r="AA19104"/>
    </row>
    <row r="19105" spans="1:27" x14ac:dyDescent="0.25">
      <c r="A19105"/>
      <c r="AA19105"/>
    </row>
    <row r="19106" spans="1:27" x14ac:dyDescent="0.25">
      <c r="A19106"/>
      <c r="AA19106"/>
    </row>
    <row r="19107" spans="1:27" x14ac:dyDescent="0.25">
      <c r="A19107"/>
      <c r="AA19107"/>
    </row>
    <row r="19108" spans="1:27" x14ac:dyDescent="0.25">
      <c r="A19108"/>
      <c r="AA19108"/>
    </row>
    <row r="19109" spans="1:27" x14ac:dyDescent="0.25">
      <c r="A19109"/>
      <c r="AA19109"/>
    </row>
    <row r="19110" spans="1:27" x14ac:dyDescent="0.25">
      <c r="A19110"/>
      <c r="AA19110"/>
    </row>
    <row r="19111" spans="1:27" x14ac:dyDescent="0.25">
      <c r="A19111"/>
      <c r="AA19111"/>
    </row>
    <row r="19112" spans="1:27" x14ac:dyDescent="0.25">
      <c r="A19112"/>
      <c r="AA19112"/>
    </row>
    <row r="19113" spans="1:27" x14ac:dyDescent="0.25">
      <c r="A19113"/>
      <c r="AA19113"/>
    </row>
    <row r="19114" spans="1:27" x14ac:dyDescent="0.25">
      <c r="A19114"/>
      <c r="AA19114"/>
    </row>
    <row r="19115" spans="1:27" x14ac:dyDescent="0.25">
      <c r="A19115"/>
      <c r="AA19115"/>
    </row>
    <row r="19116" spans="1:27" x14ac:dyDescent="0.25">
      <c r="A19116"/>
      <c r="AA19116"/>
    </row>
    <row r="19117" spans="1:27" x14ac:dyDescent="0.25">
      <c r="A19117"/>
      <c r="AA19117"/>
    </row>
    <row r="19118" spans="1:27" x14ac:dyDescent="0.25">
      <c r="A19118"/>
      <c r="AA19118"/>
    </row>
    <row r="19119" spans="1:27" x14ac:dyDescent="0.25">
      <c r="A19119"/>
      <c r="AA19119"/>
    </row>
    <row r="19120" spans="1:27" x14ac:dyDescent="0.25">
      <c r="A19120"/>
      <c r="AA19120"/>
    </row>
    <row r="19121" spans="1:27" x14ac:dyDescent="0.25">
      <c r="A19121"/>
      <c r="AA19121"/>
    </row>
    <row r="19122" spans="1:27" x14ac:dyDescent="0.25">
      <c r="A19122"/>
      <c r="AA19122"/>
    </row>
    <row r="19123" spans="1:27" x14ac:dyDescent="0.25">
      <c r="A19123"/>
      <c r="AA19123"/>
    </row>
    <row r="19124" spans="1:27" x14ac:dyDescent="0.25">
      <c r="A19124"/>
      <c r="AA19124"/>
    </row>
    <row r="19125" spans="1:27" x14ac:dyDescent="0.25">
      <c r="A19125"/>
      <c r="AA19125"/>
    </row>
    <row r="19126" spans="1:27" x14ac:dyDescent="0.25">
      <c r="A19126"/>
      <c r="AA19126"/>
    </row>
    <row r="19127" spans="1:27" x14ac:dyDescent="0.25">
      <c r="A19127"/>
      <c r="AA19127"/>
    </row>
    <row r="19128" spans="1:27" x14ac:dyDescent="0.25">
      <c r="A19128"/>
      <c r="AA19128"/>
    </row>
    <row r="19129" spans="1:27" x14ac:dyDescent="0.25">
      <c r="A19129"/>
      <c r="AA19129"/>
    </row>
    <row r="19130" spans="1:27" x14ac:dyDescent="0.25">
      <c r="A19130"/>
      <c r="AA19130"/>
    </row>
    <row r="19131" spans="1:27" x14ac:dyDescent="0.25">
      <c r="A19131"/>
      <c r="AA19131"/>
    </row>
    <row r="19132" spans="1:27" x14ac:dyDescent="0.25">
      <c r="A19132"/>
      <c r="AA19132"/>
    </row>
    <row r="19133" spans="1:27" x14ac:dyDescent="0.25">
      <c r="A19133"/>
      <c r="AA19133"/>
    </row>
    <row r="19134" spans="1:27" x14ac:dyDescent="0.25">
      <c r="A19134"/>
      <c r="AA19134"/>
    </row>
    <row r="19135" spans="1:27" x14ac:dyDescent="0.25">
      <c r="A19135"/>
      <c r="AA19135"/>
    </row>
    <row r="19136" spans="1:27" x14ac:dyDescent="0.25">
      <c r="A19136"/>
      <c r="AA19136"/>
    </row>
    <row r="19137" spans="1:27" x14ac:dyDescent="0.25">
      <c r="A19137"/>
      <c r="AA19137"/>
    </row>
    <row r="19138" spans="1:27" x14ac:dyDescent="0.25">
      <c r="A19138"/>
      <c r="AA19138"/>
    </row>
    <row r="19139" spans="1:27" x14ac:dyDescent="0.25">
      <c r="A19139"/>
      <c r="AA19139"/>
    </row>
    <row r="19140" spans="1:27" x14ac:dyDescent="0.25">
      <c r="A19140"/>
      <c r="AA19140"/>
    </row>
    <row r="19141" spans="1:27" x14ac:dyDescent="0.25">
      <c r="A19141"/>
      <c r="AA19141"/>
    </row>
    <row r="19142" spans="1:27" x14ac:dyDescent="0.25">
      <c r="A19142"/>
      <c r="AA19142"/>
    </row>
    <row r="19143" spans="1:27" x14ac:dyDescent="0.25">
      <c r="A19143"/>
      <c r="AA19143"/>
    </row>
    <row r="19144" spans="1:27" x14ac:dyDescent="0.25">
      <c r="A19144"/>
      <c r="AA19144"/>
    </row>
    <row r="19145" spans="1:27" x14ac:dyDescent="0.25">
      <c r="A19145"/>
      <c r="AA19145"/>
    </row>
    <row r="19146" spans="1:27" x14ac:dyDescent="0.25">
      <c r="A19146"/>
      <c r="AA19146"/>
    </row>
    <row r="19147" spans="1:27" x14ac:dyDescent="0.25">
      <c r="A19147"/>
      <c r="AA19147"/>
    </row>
    <row r="19148" spans="1:27" x14ac:dyDescent="0.25">
      <c r="A19148"/>
      <c r="AA19148"/>
    </row>
    <row r="19149" spans="1:27" x14ac:dyDescent="0.25">
      <c r="A19149"/>
      <c r="AA19149"/>
    </row>
    <row r="19150" spans="1:27" x14ac:dyDescent="0.25">
      <c r="A19150"/>
      <c r="AA19150"/>
    </row>
    <row r="19151" spans="1:27" x14ac:dyDescent="0.25">
      <c r="A19151"/>
      <c r="AA19151"/>
    </row>
    <row r="19152" spans="1:27" x14ac:dyDescent="0.25">
      <c r="A19152"/>
      <c r="AA19152"/>
    </row>
    <row r="19153" spans="1:27" x14ac:dyDescent="0.25">
      <c r="A19153"/>
      <c r="AA19153"/>
    </row>
    <row r="19154" spans="1:27" x14ac:dyDescent="0.25">
      <c r="A19154"/>
      <c r="AA19154"/>
    </row>
    <row r="19155" spans="1:27" x14ac:dyDescent="0.25">
      <c r="A19155"/>
      <c r="AA19155"/>
    </row>
    <row r="19156" spans="1:27" x14ac:dyDescent="0.25">
      <c r="A19156"/>
      <c r="AA19156"/>
    </row>
    <row r="19157" spans="1:27" x14ac:dyDescent="0.25">
      <c r="A19157"/>
      <c r="AA19157"/>
    </row>
    <row r="19158" spans="1:27" x14ac:dyDescent="0.25">
      <c r="A19158"/>
      <c r="AA19158"/>
    </row>
    <row r="19159" spans="1:27" x14ac:dyDescent="0.25">
      <c r="A19159"/>
      <c r="AA19159"/>
    </row>
    <row r="19160" spans="1:27" x14ac:dyDescent="0.25">
      <c r="A19160"/>
      <c r="AA19160"/>
    </row>
    <row r="19161" spans="1:27" x14ac:dyDescent="0.25">
      <c r="A19161"/>
      <c r="AA19161"/>
    </row>
    <row r="19162" spans="1:27" x14ac:dyDescent="0.25">
      <c r="A19162"/>
      <c r="AA19162"/>
    </row>
    <row r="19163" spans="1:27" x14ac:dyDescent="0.25">
      <c r="A19163"/>
      <c r="AA19163"/>
    </row>
    <row r="19164" spans="1:27" x14ac:dyDescent="0.25">
      <c r="A19164"/>
      <c r="AA19164"/>
    </row>
    <row r="19165" spans="1:27" x14ac:dyDescent="0.25">
      <c r="A19165"/>
      <c r="AA19165"/>
    </row>
    <row r="19166" spans="1:27" x14ac:dyDescent="0.25">
      <c r="A19166"/>
      <c r="AA19166"/>
    </row>
    <row r="19167" spans="1:27" x14ac:dyDescent="0.25">
      <c r="A19167"/>
      <c r="AA19167"/>
    </row>
    <row r="19168" spans="1:27" x14ac:dyDescent="0.25">
      <c r="A19168"/>
      <c r="AA19168"/>
    </row>
    <row r="19169" spans="1:27" x14ac:dyDescent="0.25">
      <c r="A19169"/>
      <c r="AA19169"/>
    </row>
    <row r="19170" spans="1:27" x14ac:dyDescent="0.25">
      <c r="A19170"/>
      <c r="AA19170"/>
    </row>
    <row r="19171" spans="1:27" x14ac:dyDescent="0.25">
      <c r="A19171"/>
      <c r="AA19171"/>
    </row>
    <row r="19172" spans="1:27" x14ac:dyDescent="0.25">
      <c r="A19172"/>
      <c r="AA19172"/>
    </row>
    <row r="19173" spans="1:27" x14ac:dyDescent="0.25">
      <c r="A19173"/>
      <c r="AA19173"/>
    </row>
    <row r="19174" spans="1:27" x14ac:dyDescent="0.25">
      <c r="A19174"/>
      <c r="AA19174"/>
    </row>
    <row r="19175" spans="1:27" x14ac:dyDescent="0.25">
      <c r="A19175"/>
      <c r="AA19175"/>
    </row>
    <row r="19176" spans="1:27" x14ac:dyDescent="0.25">
      <c r="A19176"/>
      <c r="AA19176"/>
    </row>
    <row r="19177" spans="1:27" x14ac:dyDescent="0.25">
      <c r="A19177"/>
      <c r="AA19177"/>
    </row>
    <row r="19178" spans="1:27" x14ac:dyDescent="0.25">
      <c r="A19178"/>
      <c r="AA19178"/>
    </row>
    <row r="19179" spans="1:27" x14ac:dyDescent="0.25">
      <c r="A19179"/>
      <c r="AA19179"/>
    </row>
    <row r="19180" spans="1:27" x14ac:dyDescent="0.25">
      <c r="A19180"/>
      <c r="AA19180"/>
    </row>
    <row r="19181" spans="1:27" x14ac:dyDescent="0.25">
      <c r="A19181"/>
      <c r="AA19181"/>
    </row>
    <row r="19182" spans="1:27" x14ac:dyDescent="0.25">
      <c r="A19182"/>
      <c r="AA19182"/>
    </row>
    <row r="19183" spans="1:27" x14ac:dyDescent="0.25">
      <c r="A19183"/>
      <c r="AA19183"/>
    </row>
    <row r="19184" spans="1:27" x14ac:dyDescent="0.25">
      <c r="A19184"/>
      <c r="AA19184"/>
    </row>
    <row r="19185" spans="1:27" x14ac:dyDescent="0.25">
      <c r="A19185"/>
      <c r="AA19185"/>
    </row>
    <row r="19186" spans="1:27" x14ac:dyDescent="0.25">
      <c r="A19186"/>
      <c r="AA19186"/>
    </row>
    <row r="19187" spans="1:27" x14ac:dyDescent="0.25">
      <c r="A19187"/>
      <c r="AA19187"/>
    </row>
    <row r="19188" spans="1:27" x14ac:dyDescent="0.25">
      <c r="A19188"/>
      <c r="AA19188"/>
    </row>
    <row r="19189" spans="1:27" x14ac:dyDescent="0.25">
      <c r="A19189"/>
      <c r="AA19189"/>
    </row>
    <row r="19190" spans="1:27" x14ac:dyDescent="0.25">
      <c r="A19190"/>
      <c r="AA19190"/>
    </row>
    <row r="19191" spans="1:27" x14ac:dyDescent="0.25">
      <c r="A19191"/>
      <c r="AA19191"/>
    </row>
    <row r="19192" spans="1:27" x14ac:dyDescent="0.25">
      <c r="A19192"/>
      <c r="AA19192"/>
    </row>
    <row r="19193" spans="1:27" x14ac:dyDescent="0.25">
      <c r="A19193"/>
      <c r="AA19193"/>
    </row>
    <row r="19194" spans="1:27" x14ac:dyDescent="0.25">
      <c r="A19194"/>
      <c r="AA19194"/>
    </row>
    <row r="19195" spans="1:27" x14ac:dyDescent="0.25">
      <c r="A19195"/>
      <c r="AA19195"/>
    </row>
    <row r="19196" spans="1:27" x14ac:dyDescent="0.25">
      <c r="A19196"/>
      <c r="AA19196"/>
    </row>
    <row r="19197" spans="1:27" x14ac:dyDescent="0.25">
      <c r="A19197"/>
      <c r="AA19197"/>
    </row>
    <row r="19198" spans="1:27" x14ac:dyDescent="0.25">
      <c r="A19198"/>
      <c r="AA19198"/>
    </row>
    <row r="19199" spans="1:27" x14ac:dyDescent="0.25">
      <c r="A19199"/>
      <c r="AA19199"/>
    </row>
    <row r="19200" spans="1:27" x14ac:dyDescent="0.25">
      <c r="A19200"/>
      <c r="AA19200"/>
    </row>
    <row r="19201" spans="1:27" x14ac:dyDescent="0.25">
      <c r="A19201"/>
      <c r="AA19201"/>
    </row>
    <row r="19202" spans="1:27" x14ac:dyDescent="0.25">
      <c r="A19202"/>
      <c r="AA19202"/>
    </row>
    <row r="19203" spans="1:27" x14ac:dyDescent="0.25">
      <c r="A19203"/>
      <c r="AA19203"/>
    </row>
    <row r="19204" spans="1:27" x14ac:dyDescent="0.25">
      <c r="A19204"/>
      <c r="AA19204"/>
    </row>
    <row r="19205" spans="1:27" x14ac:dyDescent="0.25">
      <c r="A19205"/>
      <c r="AA19205"/>
    </row>
    <row r="19206" spans="1:27" x14ac:dyDescent="0.25">
      <c r="A19206"/>
      <c r="AA19206"/>
    </row>
    <row r="19207" spans="1:27" x14ac:dyDescent="0.25">
      <c r="A19207"/>
      <c r="AA19207"/>
    </row>
    <row r="19208" spans="1:27" x14ac:dyDescent="0.25">
      <c r="A19208"/>
      <c r="AA19208"/>
    </row>
    <row r="19209" spans="1:27" x14ac:dyDescent="0.25">
      <c r="A19209"/>
      <c r="AA19209"/>
    </row>
    <row r="19210" spans="1:27" x14ac:dyDescent="0.25">
      <c r="A19210"/>
      <c r="AA19210"/>
    </row>
    <row r="19211" spans="1:27" x14ac:dyDescent="0.25">
      <c r="A19211"/>
      <c r="AA19211"/>
    </row>
    <row r="19212" spans="1:27" x14ac:dyDescent="0.25">
      <c r="A19212"/>
      <c r="AA19212"/>
    </row>
    <row r="19213" spans="1:27" x14ac:dyDescent="0.25">
      <c r="A19213"/>
      <c r="AA19213"/>
    </row>
    <row r="19214" spans="1:27" x14ac:dyDescent="0.25">
      <c r="A19214"/>
      <c r="AA19214"/>
    </row>
    <row r="19215" spans="1:27" x14ac:dyDescent="0.25">
      <c r="A19215"/>
      <c r="AA19215"/>
    </row>
    <row r="19216" spans="1:27" x14ac:dyDescent="0.25">
      <c r="A19216"/>
      <c r="AA19216"/>
    </row>
    <row r="19217" spans="1:27" x14ac:dyDescent="0.25">
      <c r="A19217"/>
      <c r="AA19217"/>
    </row>
    <row r="19218" spans="1:27" x14ac:dyDescent="0.25">
      <c r="A19218"/>
      <c r="AA19218"/>
    </row>
    <row r="19219" spans="1:27" x14ac:dyDescent="0.25">
      <c r="A19219"/>
      <c r="AA19219"/>
    </row>
    <row r="19220" spans="1:27" x14ac:dyDescent="0.25">
      <c r="A19220"/>
      <c r="AA19220"/>
    </row>
    <row r="19221" spans="1:27" x14ac:dyDescent="0.25">
      <c r="A19221"/>
      <c r="AA19221"/>
    </row>
    <row r="19222" spans="1:27" x14ac:dyDescent="0.25">
      <c r="A19222"/>
      <c r="AA19222"/>
    </row>
    <row r="19223" spans="1:27" x14ac:dyDescent="0.25">
      <c r="A19223"/>
      <c r="AA19223"/>
    </row>
    <row r="19224" spans="1:27" x14ac:dyDescent="0.25">
      <c r="A19224"/>
      <c r="AA19224"/>
    </row>
    <row r="19225" spans="1:27" x14ac:dyDescent="0.25">
      <c r="A19225"/>
      <c r="AA19225"/>
    </row>
    <row r="19226" spans="1:27" x14ac:dyDescent="0.25">
      <c r="A19226"/>
      <c r="AA19226"/>
    </row>
    <row r="19227" spans="1:27" x14ac:dyDescent="0.25">
      <c r="A19227"/>
      <c r="AA19227"/>
    </row>
    <row r="19228" spans="1:27" x14ac:dyDescent="0.25">
      <c r="A19228"/>
      <c r="AA19228"/>
    </row>
    <row r="19229" spans="1:27" x14ac:dyDescent="0.25">
      <c r="A19229"/>
      <c r="AA19229"/>
    </row>
    <row r="19230" spans="1:27" x14ac:dyDescent="0.25">
      <c r="A19230"/>
      <c r="AA19230"/>
    </row>
    <row r="19231" spans="1:27" x14ac:dyDescent="0.25">
      <c r="A19231"/>
      <c r="AA19231"/>
    </row>
    <row r="19232" spans="1:27" x14ac:dyDescent="0.25">
      <c r="A19232"/>
      <c r="AA19232"/>
    </row>
    <row r="19233" spans="1:27" x14ac:dyDescent="0.25">
      <c r="A19233"/>
      <c r="AA19233"/>
    </row>
    <row r="19234" spans="1:27" x14ac:dyDescent="0.25">
      <c r="A19234"/>
      <c r="AA19234"/>
    </row>
    <row r="19235" spans="1:27" x14ac:dyDescent="0.25">
      <c r="A19235"/>
      <c r="AA19235"/>
    </row>
    <row r="19236" spans="1:27" x14ac:dyDescent="0.25">
      <c r="A19236"/>
      <c r="AA19236"/>
    </row>
    <row r="19237" spans="1:27" x14ac:dyDescent="0.25">
      <c r="A19237"/>
      <c r="AA19237"/>
    </row>
    <row r="19238" spans="1:27" x14ac:dyDescent="0.25">
      <c r="A19238"/>
      <c r="AA19238"/>
    </row>
    <row r="19239" spans="1:27" x14ac:dyDescent="0.25">
      <c r="A19239"/>
      <c r="AA19239"/>
    </row>
    <row r="19240" spans="1:27" x14ac:dyDescent="0.25">
      <c r="A19240"/>
      <c r="AA19240"/>
    </row>
    <row r="19241" spans="1:27" x14ac:dyDescent="0.25">
      <c r="A19241"/>
      <c r="AA19241"/>
    </row>
    <row r="19242" spans="1:27" x14ac:dyDescent="0.25">
      <c r="A19242"/>
      <c r="AA19242"/>
    </row>
    <row r="19243" spans="1:27" x14ac:dyDescent="0.25">
      <c r="A19243"/>
      <c r="AA19243"/>
    </row>
    <row r="19244" spans="1:27" x14ac:dyDescent="0.25">
      <c r="A19244"/>
      <c r="AA19244"/>
    </row>
    <row r="19245" spans="1:27" x14ac:dyDescent="0.25">
      <c r="A19245"/>
      <c r="AA19245"/>
    </row>
    <row r="19246" spans="1:27" x14ac:dyDescent="0.25">
      <c r="A19246"/>
      <c r="AA19246"/>
    </row>
    <row r="19247" spans="1:27" x14ac:dyDescent="0.25">
      <c r="A19247"/>
      <c r="AA19247"/>
    </row>
    <row r="19248" spans="1:27" x14ac:dyDescent="0.25">
      <c r="A19248"/>
      <c r="AA19248"/>
    </row>
    <row r="19249" spans="1:27" x14ac:dyDescent="0.25">
      <c r="A19249"/>
      <c r="AA19249"/>
    </row>
    <row r="19250" spans="1:27" x14ac:dyDescent="0.25">
      <c r="A19250"/>
      <c r="AA19250"/>
    </row>
    <row r="19251" spans="1:27" x14ac:dyDescent="0.25">
      <c r="A19251"/>
      <c r="AA19251"/>
    </row>
    <row r="19252" spans="1:27" x14ac:dyDescent="0.25">
      <c r="A19252"/>
      <c r="AA19252"/>
    </row>
    <row r="19253" spans="1:27" x14ac:dyDescent="0.25">
      <c r="A19253"/>
      <c r="AA19253"/>
    </row>
    <row r="19254" spans="1:27" x14ac:dyDescent="0.25">
      <c r="A19254"/>
      <c r="AA19254"/>
    </row>
    <row r="19255" spans="1:27" x14ac:dyDescent="0.25">
      <c r="A19255"/>
      <c r="AA19255"/>
    </row>
    <row r="19256" spans="1:27" x14ac:dyDescent="0.25">
      <c r="A19256"/>
      <c r="AA19256"/>
    </row>
    <row r="19257" spans="1:27" x14ac:dyDescent="0.25">
      <c r="A19257"/>
      <c r="AA19257"/>
    </row>
    <row r="19258" spans="1:27" x14ac:dyDescent="0.25">
      <c r="A19258"/>
      <c r="AA19258"/>
    </row>
    <row r="19259" spans="1:27" x14ac:dyDescent="0.25">
      <c r="A19259"/>
      <c r="AA19259"/>
    </row>
    <row r="19260" spans="1:27" x14ac:dyDescent="0.25">
      <c r="A19260"/>
      <c r="AA19260"/>
    </row>
    <row r="19261" spans="1:27" x14ac:dyDescent="0.25">
      <c r="A19261"/>
      <c r="AA19261"/>
    </row>
    <row r="19262" spans="1:27" x14ac:dyDescent="0.25">
      <c r="A19262"/>
      <c r="AA19262"/>
    </row>
    <row r="19263" spans="1:27" x14ac:dyDescent="0.25">
      <c r="A19263"/>
      <c r="AA19263"/>
    </row>
    <row r="19264" spans="1:27" x14ac:dyDescent="0.25">
      <c r="A19264"/>
      <c r="AA19264"/>
    </row>
    <row r="19265" spans="1:27" x14ac:dyDescent="0.25">
      <c r="A19265"/>
      <c r="AA19265"/>
    </row>
    <row r="19266" spans="1:27" x14ac:dyDescent="0.25">
      <c r="A19266"/>
      <c r="AA19266"/>
    </row>
    <row r="19267" spans="1:27" x14ac:dyDescent="0.25">
      <c r="A19267"/>
      <c r="AA19267"/>
    </row>
    <row r="19268" spans="1:27" x14ac:dyDescent="0.25">
      <c r="A19268"/>
      <c r="AA19268"/>
    </row>
    <row r="19269" spans="1:27" x14ac:dyDescent="0.25">
      <c r="A19269"/>
      <c r="AA19269"/>
    </row>
    <row r="19270" spans="1:27" x14ac:dyDescent="0.25">
      <c r="A19270"/>
      <c r="AA19270"/>
    </row>
    <row r="19271" spans="1:27" x14ac:dyDescent="0.25">
      <c r="A19271"/>
      <c r="AA19271"/>
    </row>
    <row r="19272" spans="1:27" x14ac:dyDescent="0.25">
      <c r="A19272"/>
      <c r="AA19272"/>
    </row>
    <row r="19273" spans="1:27" x14ac:dyDescent="0.25">
      <c r="A19273"/>
      <c r="AA19273"/>
    </row>
    <row r="19274" spans="1:27" x14ac:dyDescent="0.25">
      <c r="A19274"/>
      <c r="AA19274"/>
    </row>
    <row r="19275" spans="1:27" x14ac:dyDescent="0.25">
      <c r="A19275"/>
      <c r="AA19275"/>
    </row>
    <row r="19276" spans="1:27" x14ac:dyDescent="0.25">
      <c r="A19276"/>
      <c r="AA19276"/>
    </row>
    <row r="19277" spans="1:27" x14ac:dyDescent="0.25">
      <c r="A19277"/>
      <c r="AA19277"/>
    </row>
    <row r="19278" spans="1:27" x14ac:dyDescent="0.25">
      <c r="A19278"/>
      <c r="AA19278"/>
    </row>
    <row r="19279" spans="1:27" x14ac:dyDescent="0.25">
      <c r="A19279"/>
      <c r="AA19279"/>
    </row>
    <row r="19280" spans="1:27" x14ac:dyDescent="0.25">
      <c r="A19280"/>
      <c r="AA19280"/>
    </row>
    <row r="19281" spans="1:27" x14ac:dyDescent="0.25">
      <c r="A19281"/>
      <c r="AA19281"/>
    </row>
    <row r="19282" spans="1:27" x14ac:dyDescent="0.25">
      <c r="A19282"/>
      <c r="AA19282"/>
    </row>
    <row r="19283" spans="1:27" x14ac:dyDescent="0.25">
      <c r="A19283"/>
      <c r="AA19283"/>
    </row>
    <row r="19284" spans="1:27" x14ac:dyDescent="0.25">
      <c r="A19284"/>
      <c r="AA19284"/>
    </row>
    <row r="19285" spans="1:27" x14ac:dyDescent="0.25">
      <c r="A19285"/>
      <c r="AA19285"/>
    </row>
    <row r="19286" spans="1:27" x14ac:dyDescent="0.25">
      <c r="A19286"/>
      <c r="AA19286"/>
    </row>
    <row r="19287" spans="1:27" x14ac:dyDescent="0.25">
      <c r="A19287"/>
      <c r="AA19287"/>
    </row>
    <row r="19288" spans="1:27" x14ac:dyDescent="0.25">
      <c r="A19288"/>
      <c r="AA19288"/>
    </row>
    <row r="19289" spans="1:27" x14ac:dyDescent="0.25">
      <c r="A19289"/>
      <c r="AA19289"/>
    </row>
    <row r="19290" spans="1:27" x14ac:dyDescent="0.25">
      <c r="A19290"/>
      <c r="AA19290"/>
    </row>
    <row r="19291" spans="1:27" x14ac:dyDescent="0.25">
      <c r="A19291"/>
      <c r="AA19291"/>
    </row>
    <row r="19292" spans="1:27" x14ac:dyDescent="0.25">
      <c r="A19292"/>
      <c r="AA19292"/>
    </row>
    <row r="19293" spans="1:27" x14ac:dyDescent="0.25">
      <c r="A19293"/>
      <c r="AA19293"/>
    </row>
    <row r="19294" spans="1:27" x14ac:dyDescent="0.25">
      <c r="A19294"/>
      <c r="AA19294"/>
    </row>
    <row r="19295" spans="1:27" x14ac:dyDescent="0.25">
      <c r="A19295"/>
      <c r="AA19295"/>
    </row>
    <row r="19296" spans="1:27" x14ac:dyDescent="0.25">
      <c r="A19296"/>
      <c r="AA19296"/>
    </row>
    <row r="19297" spans="1:27" x14ac:dyDescent="0.25">
      <c r="A19297"/>
      <c r="AA19297"/>
    </row>
    <row r="19298" spans="1:27" x14ac:dyDescent="0.25">
      <c r="A19298"/>
      <c r="AA19298"/>
    </row>
    <row r="19299" spans="1:27" x14ac:dyDescent="0.25">
      <c r="A19299"/>
      <c r="AA19299"/>
    </row>
    <row r="19300" spans="1:27" x14ac:dyDescent="0.25">
      <c r="A19300"/>
      <c r="AA19300"/>
    </row>
    <row r="19301" spans="1:27" x14ac:dyDescent="0.25">
      <c r="A19301"/>
      <c r="AA19301"/>
    </row>
    <row r="19302" spans="1:27" x14ac:dyDescent="0.25">
      <c r="A19302"/>
      <c r="AA19302"/>
    </row>
    <row r="19303" spans="1:27" x14ac:dyDescent="0.25">
      <c r="A19303"/>
      <c r="AA19303"/>
    </row>
    <row r="19304" spans="1:27" x14ac:dyDescent="0.25">
      <c r="A19304"/>
      <c r="AA19304"/>
    </row>
    <row r="19305" spans="1:27" x14ac:dyDescent="0.25">
      <c r="A19305"/>
      <c r="AA19305"/>
    </row>
    <row r="19306" spans="1:27" x14ac:dyDescent="0.25">
      <c r="A19306"/>
      <c r="AA19306"/>
    </row>
    <row r="19307" spans="1:27" x14ac:dyDescent="0.25">
      <c r="A19307"/>
      <c r="AA19307"/>
    </row>
    <row r="19308" spans="1:27" x14ac:dyDescent="0.25">
      <c r="A19308"/>
      <c r="AA19308"/>
    </row>
    <row r="19309" spans="1:27" x14ac:dyDescent="0.25">
      <c r="A19309"/>
      <c r="AA19309"/>
    </row>
    <row r="19310" spans="1:27" x14ac:dyDescent="0.25">
      <c r="A19310"/>
      <c r="AA19310"/>
    </row>
    <row r="19311" spans="1:27" x14ac:dyDescent="0.25">
      <c r="A19311"/>
      <c r="AA19311"/>
    </row>
    <row r="19312" spans="1:27" x14ac:dyDescent="0.25">
      <c r="A19312"/>
      <c r="AA19312"/>
    </row>
    <row r="19313" spans="1:27" x14ac:dyDescent="0.25">
      <c r="A19313"/>
      <c r="AA19313"/>
    </row>
    <row r="19314" spans="1:27" x14ac:dyDescent="0.25">
      <c r="A19314"/>
      <c r="AA19314"/>
    </row>
    <row r="19315" spans="1:27" x14ac:dyDescent="0.25">
      <c r="A19315"/>
      <c r="AA19315"/>
    </row>
    <row r="19316" spans="1:27" x14ac:dyDescent="0.25">
      <c r="A19316"/>
      <c r="AA19316"/>
    </row>
    <row r="19317" spans="1:27" x14ac:dyDescent="0.25">
      <c r="A19317"/>
      <c r="AA19317"/>
    </row>
    <row r="19318" spans="1:27" x14ac:dyDescent="0.25">
      <c r="A19318"/>
      <c r="AA19318"/>
    </row>
    <row r="19319" spans="1:27" x14ac:dyDescent="0.25">
      <c r="A19319"/>
      <c r="AA19319"/>
    </row>
    <row r="19320" spans="1:27" x14ac:dyDescent="0.25">
      <c r="A19320"/>
      <c r="AA19320"/>
    </row>
    <row r="19321" spans="1:27" x14ac:dyDescent="0.25">
      <c r="A19321"/>
      <c r="AA19321"/>
    </row>
    <row r="19322" spans="1:27" x14ac:dyDescent="0.25">
      <c r="A19322"/>
      <c r="AA19322"/>
    </row>
    <row r="19323" spans="1:27" x14ac:dyDescent="0.25">
      <c r="A19323"/>
      <c r="AA19323"/>
    </row>
    <row r="19324" spans="1:27" x14ac:dyDescent="0.25">
      <c r="A19324"/>
      <c r="AA19324"/>
    </row>
    <row r="19325" spans="1:27" x14ac:dyDescent="0.25">
      <c r="A19325"/>
      <c r="AA19325"/>
    </row>
    <row r="19326" spans="1:27" x14ac:dyDescent="0.25">
      <c r="A19326"/>
      <c r="AA19326"/>
    </row>
    <row r="19327" spans="1:27" x14ac:dyDescent="0.25">
      <c r="A19327"/>
      <c r="AA19327"/>
    </row>
    <row r="19328" spans="1:27" x14ac:dyDescent="0.25">
      <c r="A19328"/>
      <c r="AA19328"/>
    </row>
    <row r="19329" spans="1:27" x14ac:dyDescent="0.25">
      <c r="A19329"/>
      <c r="AA19329"/>
    </row>
    <row r="19330" spans="1:27" x14ac:dyDescent="0.25">
      <c r="A19330"/>
      <c r="AA19330"/>
    </row>
    <row r="19331" spans="1:27" x14ac:dyDescent="0.25">
      <c r="A19331"/>
      <c r="AA19331"/>
    </row>
    <row r="19332" spans="1:27" x14ac:dyDescent="0.25">
      <c r="A19332"/>
      <c r="AA19332"/>
    </row>
    <row r="19333" spans="1:27" x14ac:dyDescent="0.25">
      <c r="A19333"/>
      <c r="AA19333"/>
    </row>
    <row r="19334" spans="1:27" x14ac:dyDescent="0.25">
      <c r="A19334"/>
      <c r="AA19334"/>
    </row>
    <row r="19335" spans="1:27" x14ac:dyDescent="0.25">
      <c r="A19335"/>
      <c r="AA19335"/>
    </row>
    <row r="19336" spans="1:27" x14ac:dyDescent="0.25">
      <c r="A19336"/>
      <c r="AA19336"/>
    </row>
    <row r="19337" spans="1:27" x14ac:dyDescent="0.25">
      <c r="A19337"/>
      <c r="AA19337"/>
    </row>
    <row r="19338" spans="1:27" x14ac:dyDescent="0.25">
      <c r="A19338"/>
      <c r="AA19338"/>
    </row>
    <row r="19339" spans="1:27" x14ac:dyDescent="0.25">
      <c r="A19339"/>
      <c r="AA19339"/>
    </row>
    <row r="19340" spans="1:27" x14ac:dyDescent="0.25">
      <c r="A19340"/>
      <c r="AA19340"/>
    </row>
    <row r="19341" spans="1:27" x14ac:dyDescent="0.25">
      <c r="A19341"/>
      <c r="AA19341"/>
    </row>
    <row r="19342" spans="1:27" x14ac:dyDescent="0.25">
      <c r="A19342"/>
      <c r="AA19342"/>
    </row>
    <row r="19343" spans="1:27" x14ac:dyDescent="0.25">
      <c r="A19343"/>
      <c r="AA19343"/>
    </row>
    <row r="19344" spans="1:27" x14ac:dyDescent="0.25">
      <c r="A19344"/>
      <c r="AA19344"/>
    </row>
    <row r="19345" spans="1:27" x14ac:dyDescent="0.25">
      <c r="A19345"/>
      <c r="AA19345"/>
    </row>
    <row r="19346" spans="1:27" x14ac:dyDescent="0.25">
      <c r="A19346"/>
      <c r="AA19346"/>
    </row>
    <row r="19347" spans="1:27" x14ac:dyDescent="0.25">
      <c r="A19347"/>
      <c r="AA19347"/>
    </row>
    <row r="19348" spans="1:27" x14ac:dyDescent="0.25">
      <c r="A19348"/>
      <c r="AA19348"/>
    </row>
    <row r="19349" spans="1:27" x14ac:dyDescent="0.25">
      <c r="A19349"/>
      <c r="AA19349"/>
    </row>
    <row r="19350" spans="1:27" x14ac:dyDescent="0.25">
      <c r="A19350"/>
      <c r="AA19350"/>
    </row>
    <row r="19351" spans="1:27" x14ac:dyDescent="0.25">
      <c r="A19351"/>
      <c r="AA19351"/>
    </row>
    <row r="19352" spans="1:27" x14ac:dyDescent="0.25">
      <c r="A19352"/>
      <c r="AA19352"/>
    </row>
    <row r="19353" spans="1:27" x14ac:dyDescent="0.25">
      <c r="A19353"/>
      <c r="AA19353"/>
    </row>
    <row r="19354" spans="1:27" x14ac:dyDescent="0.25">
      <c r="A19354"/>
      <c r="AA19354"/>
    </row>
    <row r="19355" spans="1:27" x14ac:dyDescent="0.25">
      <c r="A19355"/>
      <c r="AA19355"/>
    </row>
    <row r="19356" spans="1:27" x14ac:dyDescent="0.25">
      <c r="A19356"/>
      <c r="AA19356"/>
    </row>
    <row r="19357" spans="1:27" x14ac:dyDescent="0.25">
      <c r="A19357"/>
      <c r="AA19357"/>
    </row>
    <row r="19358" spans="1:27" x14ac:dyDescent="0.25">
      <c r="A19358"/>
      <c r="AA19358"/>
    </row>
    <row r="19359" spans="1:27" x14ac:dyDescent="0.25">
      <c r="A19359"/>
      <c r="AA19359"/>
    </row>
    <row r="19360" spans="1:27" x14ac:dyDescent="0.25">
      <c r="A19360"/>
      <c r="AA19360"/>
    </row>
    <row r="19361" spans="1:27" x14ac:dyDescent="0.25">
      <c r="A19361"/>
      <c r="AA19361"/>
    </row>
    <row r="19362" spans="1:27" x14ac:dyDescent="0.25">
      <c r="A19362"/>
      <c r="AA19362"/>
    </row>
    <row r="19363" spans="1:27" x14ac:dyDescent="0.25">
      <c r="A19363"/>
      <c r="AA19363"/>
    </row>
    <row r="19364" spans="1:27" x14ac:dyDescent="0.25">
      <c r="A19364"/>
      <c r="AA19364"/>
    </row>
    <row r="19365" spans="1:27" x14ac:dyDescent="0.25">
      <c r="A19365"/>
      <c r="AA19365"/>
    </row>
    <row r="19366" spans="1:27" x14ac:dyDescent="0.25">
      <c r="A19366"/>
      <c r="AA19366"/>
    </row>
    <row r="19367" spans="1:27" x14ac:dyDescent="0.25">
      <c r="A19367"/>
      <c r="AA19367"/>
    </row>
    <row r="19368" spans="1:27" x14ac:dyDescent="0.25">
      <c r="A19368"/>
      <c r="AA19368"/>
    </row>
    <row r="19369" spans="1:27" x14ac:dyDescent="0.25">
      <c r="A19369"/>
      <c r="AA19369"/>
    </row>
    <row r="19370" spans="1:27" x14ac:dyDescent="0.25">
      <c r="A19370"/>
      <c r="AA19370"/>
    </row>
    <row r="19371" spans="1:27" x14ac:dyDescent="0.25">
      <c r="A19371"/>
      <c r="AA19371"/>
    </row>
    <row r="19372" spans="1:27" x14ac:dyDescent="0.25">
      <c r="A19372"/>
      <c r="AA19372"/>
    </row>
    <row r="19373" spans="1:27" x14ac:dyDescent="0.25">
      <c r="A19373"/>
      <c r="AA19373"/>
    </row>
    <row r="19374" spans="1:27" x14ac:dyDescent="0.25">
      <c r="A19374"/>
      <c r="AA19374"/>
    </row>
    <row r="19375" spans="1:27" x14ac:dyDescent="0.25">
      <c r="A19375"/>
      <c r="AA19375"/>
    </row>
    <row r="19376" spans="1:27" x14ac:dyDescent="0.25">
      <c r="A19376"/>
      <c r="AA19376"/>
    </row>
    <row r="19377" spans="1:27" x14ac:dyDescent="0.25">
      <c r="A19377"/>
      <c r="AA19377"/>
    </row>
    <row r="19378" spans="1:27" x14ac:dyDescent="0.25">
      <c r="A19378"/>
      <c r="AA19378"/>
    </row>
    <row r="19379" spans="1:27" x14ac:dyDescent="0.25">
      <c r="A19379"/>
      <c r="AA19379"/>
    </row>
    <row r="19380" spans="1:27" x14ac:dyDescent="0.25">
      <c r="A19380"/>
      <c r="AA19380"/>
    </row>
    <row r="19381" spans="1:27" x14ac:dyDescent="0.25">
      <c r="A19381"/>
      <c r="AA19381"/>
    </row>
    <row r="19382" spans="1:27" x14ac:dyDescent="0.25">
      <c r="A19382"/>
      <c r="AA19382"/>
    </row>
    <row r="19383" spans="1:27" x14ac:dyDescent="0.25">
      <c r="A19383"/>
      <c r="AA19383"/>
    </row>
    <row r="19384" spans="1:27" x14ac:dyDescent="0.25">
      <c r="A19384"/>
      <c r="AA19384"/>
    </row>
    <row r="19385" spans="1:27" x14ac:dyDescent="0.25">
      <c r="A19385"/>
      <c r="AA19385"/>
    </row>
    <row r="19386" spans="1:27" x14ac:dyDescent="0.25">
      <c r="A19386"/>
      <c r="AA19386"/>
    </row>
    <row r="19387" spans="1:27" x14ac:dyDescent="0.25">
      <c r="A19387"/>
      <c r="AA19387"/>
    </row>
    <row r="19388" spans="1:27" x14ac:dyDescent="0.25">
      <c r="A19388"/>
      <c r="AA19388"/>
    </row>
    <row r="19389" spans="1:27" x14ac:dyDescent="0.25">
      <c r="A19389"/>
      <c r="AA19389"/>
    </row>
    <row r="19390" spans="1:27" x14ac:dyDescent="0.25">
      <c r="A19390"/>
      <c r="AA19390"/>
    </row>
    <row r="19391" spans="1:27" x14ac:dyDescent="0.25">
      <c r="A19391"/>
      <c r="AA19391"/>
    </row>
    <row r="19392" spans="1:27" x14ac:dyDescent="0.25">
      <c r="A19392"/>
      <c r="AA19392"/>
    </row>
    <row r="19393" spans="1:27" x14ac:dyDescent="0.25">
      <c r="A19393"/>
      <c r="AA19393"/>
    </row>
    <row r="19394" spans="1:27" x14ac:dyDescent="0.25">
      <c r="A19394"/>
      <c r="AA19394"/>
    </row>
    <row r="19395" spans="1:27" x14ac:dyDescent="0.25">
      <c r="A19395"/>
      <c r="AA19395"/>
    </row>
    <row r="19396" spans="1:27" x14ac:dyDescent="0.25">
      <c r="A19396"/>
      <c r="AA19396"/>
    </row>
    <row r="19397" spans="1:27" x14ac:dyDescent="0.25">
      <c r="A19397"/>
      <c r="AA19397"/>
    </row>
    <row r="19398" spans="1:27" x14ac:dyDescent="0.25">
      <c r="A19398"/>
      <c r="AA19398"/>
    </row>
    <row r="19399" spans="1:27" x14ac:dyDescent="0.25">
      <c r="A19399"/>
      <c r="AA19399"/>
    </row>
    <row r="19400" spans="1:27" x14ac:dyDescent="0.25">
      <c r="A19400"/>
      <c r="AA19400"/>
    </row>
    <row r="19401" spans="1:27" x14ac:dyDescent="0.25">
      <c r="A19401"/>
      <c r="AA19401"/>
    </row>
    <row r="19402" spans="1:27" x14ac:dyDescent="0.25">
      <c r="A19402"/>
      <c r="AA19402"/>
    </row>
    <row r="19403" spans="1:27" x14ac:dyDescent="0.25">
      <c r="A19403"/>
      <c r="AA19403"/>
    </row>
    <row r="19404" spans="1:27" x14ac:dyDescent="0.25">
      <c r="A19404"/>
      <c r="AA19404"/>
    </row>
    <row r="19405" spans="1:27" x14ac:dyDescent="0.25">
      <c r="A19405"/>
      <c r="AA19405"/>
    </row>
    <row r="19406" spans="1:27" x14ac:dyDescent="0.25">
      <c r="A19406"/>
      <c r="AA19406"/>
    </row>
    <row r="19407" spans="1:27" x14ac:dyDescent="0.25">
      <c r="A19407"/>
      <c r="AA19407"/>
    </row>
    <row r="19408" spans="1:27" x14ac:dyDescent="0.25">
      <c r="A19408"/>
      <c r="AA19408"/>
    </row>
    <row r="19409" spans="1:27" x14ac:dyDescent="0.25">
      <c r="A19409"/>
      <c r="AA19409"/>
    </row>
    <row r="19410" spans="1:27" x14ac:dyDescent="0.25">
      <c r="A19410"/>
      <c r="AA19410"/>
    </row>
    <row r="19411" spans="1:27" x14ac:dyDescent="0.25">
      <c r="A19411"/>
      <c r="AA19411"/>
    </row>
    <row r="19412" spans="1:27" x14ac:dyDescent="0.25">
      <c r="A19412"/>
      <c r="AA19412"/>
    </row>
    <row r="19413" spans="1:27" x14ac:dyDescent="0.25">
      <c r="A19413"/>
      <c r="AA19413"/>
    </row>
    <row r="19414" spans="1:27" x14ac:dyDescent="0.25">
      <c r="A19414"/>
      <c r="AA19414"/>
    </row>
    <row r="19415" spans="1:27" x14ac:dyDescent="0.25">
      <c r="A19415"/>
      <c r="AA19415"/>
    </row>
    <row r="19416" spans="1:27" x14ac:dyDescent="0.25">
      <c r="A19416"/>
      <c r="AA19416"/>
    </row>
    <row r="19417" spans="1:27" x14ac:dyDescent="0.25">
      <c r="A19417"/>
      <c r="AA19417"/>
    </row>
    <row r="19418" spans="1:27" x14ac:dyDescent="0.25">
      <c r="A19418"/>
      <c r="AA19418"/>
    </row>
    <row r="19419" spans="1:27" x14ac:dyDescent="0.25">
      <c r="A19419"/>
      <c r="AA19419"/>
    </row>
    <row r="19420" spans="1:27" x14ac:dyDescent="0.25">
      <c r="A19420"/>
      <c r="AA19420"/>
    </row>
    <row r="19421" spans="1:27" x14ac:dyDescent="0.25">
      <c r="A19421"/>
      <c r="AA19421"/>
    </row>
    <row r="19422" spans="1:27" x14ac:dyDescent="0.25">
      <c r="A19422"/>
      <c r="AA19422"/>
    </row>
    <row r="19423" spans="1:27" x14ac:dyDescent="0.25">
      <c r="A19423"/>
      <c r="AA19423"/>
    </row>
    <row r="19424" spans="1:27" x14ac:dyDescent="0.25">
      <c r="A19424"/>
      <c r="AA19424"/>
    </row>
    <row r="19425" spans="1:27" x14ac:dyDescent="0.25">
      <c r="A19425"/>
      <c r="AA19425"/>
    </row>
    <row r="19426" spans="1:27" x14ac:dyDescent="0.25">
      <c r="A19426"/>
      <c r="AA19426"/>
    </row>
    <row r="19427" spans="1:27" x14ac:dyDescent="0.25">
      <c r="A19427"/>
      <c r="AA19427"/>
    </row>
    <row r="19428" spans="1:27" x14ac:dyDescent="0.25">
      <c r="A19428"/>
      <c r="AA19428"/>
    </row>
    <row r="19429" spans="1:27" x14ac:dyDescent="0.25">
      <c r="A19429"/>
      <c r="AA19429"/>
    </row>
    <row r="19430" spans="1:27" x14ac:dyDescent="0.25">
      <c r="A19430"/>
      <c r="AA19430"/>
    </row>
    <row r="19431" spans="1:27" x14ac:dyDescent="0.25">
      <c r="A19431"/>
      <c r="AA19431"/>
    </row>
    <row r="19432" spans="1:27" x14ac:dyDescent="0.25">
      <c r="A19432"/>
      <c r="AA19432"/>
    </row>
    <row r="19433" spans="1:27" x14ac:dyDescent="0.25">
      <c r="A19433"/>
      <c r="AA19433"/>
    </row>
    <row r="19434" spans="1:27" x14ac:dyDescent="0.25">
      <c r="A19434"/>
      <c r="AA19434"/>
    </row>
    <row r="19435" spans="1:27" x14ac:dyDescent="0.25">
      <c r="A19435"/>
      <c r="AA19435"/>
    </row>
    <row r="19436" spans="1:27" x14ac:dyDescent="0.25">
      <c r="A19436"/>
      <c r="AA19436"/>
    </row>
    <row r="19437" spans="1:27" x14ac:dyDescent="0.25">
      <c r="A19437"/>
      <c r="AA19437"/>
    </row>
    <row r="19438" spans="1:27" x14ac:dyDescent="0.25">
      <c r="A19438"/>
      <c r="AA19438"/>
    </row>
    <row r="19439" spans="1:27" x14ac:dyDescent="0.25">
      <c r="A19439"/>
      <c r="AA19439"/>
    </row>
    <row r="19440" spans="1:27" x14ac:dyDescent="0.25">
      <c r="A19440"/>
      <c r="AA19440"/>
    </row>
    <row r="19441" spans="1:27" x14ac:dyDescent="0.25">
      <c r="A19441"/>
      <c r="AA19441"/>
    </row>
    <row r="19442" spans="1:27" x14ac:dyDescent="0.25">
      <c r="A19442"/>
      <c r="AA19442"/>
    </row>
    <row r="19443" spans="1:27" x14ac:dyDescent="0.25">
      <c r="A19443"/>
      <c r="AA19443"/>
    </row>
    <row r="19444" spans="1:27" x14ac:dyDescent="0.25">
      <c r="A19444"/>
      <c r="AA19444"/>
    </row>
    <row r="19445" spans="1:27" x14ac:dyDescent="0.25">
      <c r="A19445"/>
      <c r="AA19445"/>
    </row>
    <row r="19446" spans="1:27" x14ac:dyDescent="0.25">
      <c r="A19446"/>
      <c r="AA19446"/>
    </row>
    <row r="19447" spans="1:27" x14ac:dyDescent="0.25">
      <c r="A19447"/>
      <c r="AA19447"/>
    </row>
    <row r="19448" spans="1:27" x14ac:dyDescent="0.25">
      <c r="A19448"/>
      <c r="AA19448"/>
    </row>
    <row r="19449" spans="1:27" x14ac:dyDescent="0.25">
      <c r="A19449"/>
      <c r="AA19449"/>
    </row>
    <row r="19450" spans="1:27" x14ac:dyDescent="0.25">
      <c r="A19450"/>
      <c r="AA19450"/>
    </row>
    <row r="19451" spans="1:27" x14ac:dyDescent="0.25">
      <c r="A19451"/>
      <c r="AA19451"/>
    </row>
    <row r="19452" spans="1:27" x14ac:dyDescent="0.25">
      <c r="A19452"/>
      <c r="AA19452"/>
    </row>
    <row r="19453" spans="1:27" x14ac:dyDescent="0.25">
      <c r="A19453"/>
      <c r="AA19453"/>
    </row>
    <row r="19454" spans="1:27" x14ac:dyDescent="0.25">
      <c r="A19454"/>
      <c r="AA19454"/>
    </row>
    <row r="19455" spans="1:27" x14ac:dyDescent="0.25">
      <c r="A19455"/>
      <c r="AA19455"/>
    </row>
    <row r="19456" spans="1:27" x14ac:dyDescent="0.25">
      <c r="A19456"/>
      <c r="AA19456"/>
    </row>
    <row r="19457" spans="1:27" x14ac:dyDescent="0.25">
      <c r="A19457"/>
      <c r="AA19457"/>
    </row>
    <row r="19458" spans="1:27" x14ac:dyDescent="0.25">
      <c r="A19458"/>
      <c r="AA19458"/>
    </row>
    <row r="19459" spans="1:27" x14ac:dyDescent="0.25">
      <c r="A19459"/>
      <c r="AA19459"/>
    </row>
    <row r="19460" spans="1:27" x14ac:dyDescent="0.25">
      <c r="A19460"/>
      <c r="AA19460"/>
    </row>
    <row r="19461" spans="1:27" x14ac:dyDescent="0.25">
      <c r="A19461"/>
      <c r="AA19461"/>
    </row>
    <row r="19462" spans="1:27" x14ac:dyDescent="0.25">
      <c r="A19462"/>
      <c r="AA19462"/>
    </row>
    <row r="19463" spans="1:27" x14ac:dyDescent="0.25">
      <c r="A19463"/>
      <c r="AA19463"/>
    </row>
    <row r="19464" spans="1:27" x14ac:dyDescent="0.25">
      <c r="A19464"/>
      <c r="AA19464"/>
    </row>
    <row r="19465" spans="1:27" x14ac:dyDescent="0.25">
      <c r="A19465"/>
      <c r="AA19465"/>
    </row>
    <row r="19466" spans="1:27" x14ac:dyDescent="0.25">
      <c r="A19466"/>
      <c r="AA19466"/>
    </row>
    <row r="19467" spans="1:27" x14ac:dyDescent="0.25">
      <c r="A19467"/>
      <c r="AA19467"/>
    </row>
    <row r="19468" spans="1:27" x14ac:dyDescent="0.25">
      <c r="A19468"/>
      <c r="AA19468"/>
    </row>
    <row r="19469" spans="1:27" x14ac:dyDescent="0.25">
      <c r="A19469"/>
      <c r="AA19469"/>
    </row>
    <row r="19470" spans="1:27" x14ac:dyDescent="0.25">
      <c r="A19470"/>
      <c r="AA19470"/>
    </row>
    <row r="19471" spans="1:27" x14ac:dyDescent="0.25">
      <c r="A19471"/>
      <c r="AA19471"/>
    </row>
    <row r="19472" spans="1:27" x14ac:dyDescent="0.25">
      <c r="A19472"/>
      <c r="AA19472"/>
    </row>
    <row r="19473" spans="1:27" x14ac:dyDescent="0.25">
      <c r="A19473"/>
      <c r="AA19473"/>
    </row>
    <row r="19474" spans="1:27" x14ac:dyDescent="0.25">
      <c r="A19474"/>
      <c r="AA19474"/>
    </row>
    <row r="19475" spans="1:27" x14ac:dyDescent="0.25">
      <c r="A19475"/>
      <c r="AA19475"/>
    </row>
    <row r="19476" spans="1:27" x14ac:dyDescent="0.25">
      <c r="A19476"/>
      <c r="AA19476"/>
    </row>
    <row r="19477" spans="1:27" x14ac:dyDescent="0.25">
      <c r="A19477"/>
      <c r="AA19477"/>
    </row>
    <row r="19478" spans="1:27" x14ac:dyDescent="0.25">
      <c r="A19478"/>
      <c r="AA19478"/>
    </row>
    <row r="19479" spans="1:27" x14ac:dyDescent="0.25">
      <c r="A19479"/>
      <c r="AA19479"/>
    </row>
    <row r="19480" spans="1:27" x14ac:dyDescent="0.25">
      <c r="A19480"/>
      <c r="AA19480"/>
    </row>
    <row r="19481" spans="1:27" x14ac:dyDescent="0.25">
      <c r="A19481"/>
      <c r="AA19481"/>
    </row>
    <row r="19482" spans="1:27" x14ac:dyDescent="0.25">
      <c r="A19482"/>
      <c r="AA19482"/>
    </row>
    <row r="19483" spans="1:27" x14ac:dyDescent="0.25">
      <c r="A19483"/>
      <c r="AA19483"/>
    </row>
    <row r="19484" spans="1:27" x14ac:dyDescent="0.25">
      <c r="A19484"/>
      <c r="AA19484"/>
    </row>
    <row r="19485" spans="1:27" x14ac:dyDescent="0.25">
      <c r="A19485"/>
      <c r="AA19485"/>
    </row>
    <row r="19486" spans="1:27" x14ac:dyDescent="0.25">
      <c r="A19486"/>
      <c r="AA19486"/>
    </row>
    <row r="19487" spans="1:27" x14ac:dyDescent="0.25">
      <c r="A19487"/>
      <c r="AA19487"/>
    </row>
    <row r="19488" spans="1:27" x14ac:dyDescent="0.25">
      <c r="A19488"/>
      <c r="AA19488"/>
    </row>
    <row r="19489" spans="1:27" x14ac:dyDescent="0.25">
      <c r="A19489"/>
      <c r="AA19489"/>
    </row>
    <row r="19490" spans="1:27" x14ac:dyDescent="0.25">
      <c r="A19490"/>
      <c r="AA19490"/>
    </row>
    <row r="19491" spans="1:27" x14ac:dyDescent="0.25">
      <c r="A19491"/>
      <c r="AA19491"/>
    </row>
    <row r="19492" spans="1:27" x14ac:dyDescent="0.25">
      <c r="A19492"/>
      <c r="AA19492"/>
    </row>
    <row r="19493" spans="1:27" x14ac:dyDescent="0.25">
      <c r="A19493"/>
      <c r="AA19493"/>
    </row>
    <row r="19494" spans="1:27" x14ac:dyDescent="0.25">
      <c r="A19494"/>
      <c r="AA19494"/>
    </row>
    <row r="19495" spans="1:27" x14ac:dyDescent="0.25">
      <c r="A19495"/>
      <c r="AA19495"/>
    </row>
    <row r="19496" spans="1:27" x14ac:dyDescent="0.25">
      <c r="A19496"/>
      <c r="AA19496"/>
    </row>
    <row r="19497" spans="1:27" x14ac:dyDescent="0.25">
      <c r="A19497"/>
      <c r="AA19497"/>
    </row>
    <row r="19498" spans="1:27" x14ac:dyDescent="0.25">
      <c r="A19498"/>
      <c r="AA19498"/>
    </row>
    <row r="19499" spans="1:27" x14ac:dyDescent="0.25">
      <c r="A19499"/>
      <c r="AA19499"/>
    </row>
    <row r="19500" spans="1:27" x14ac:dyDescent="0.25">
      <c r="A19500"/>
      <c r="AA19500"/>
    </row>
    <row r="19501" spans="1:27" x14ac:dyDescent="0.25">
      <c r="A19501"/>
      <c r="AA19501"/>
    </row>
    <row r="19502" spans="1:27" x14ac:dyDescent="0.25">
      <c r="A19502"/>
      <c r="AA19502"/>
    </row>
    <row r="19503" spans="1:27" x14ac:dyDescent="0.25">
      <c r="A19503"/>
      <c r="AA19503"/>
    </row>
    <row r="19504" spans="1:27" x14ac:dyDescent="0.25">
      <c r="A19504"/>
      <c r="AA19504"/>
    </row>
    <row r="19505" spans="1:27" x14ac:dyDescent="0.25">
      <c r="A19505"/>
      <c r="AA19505"/>
    </row>
    <row r="19506" spans="1:27" x14ac:dyDescent="0.25">
      <c r="A19506"/>
      <c r="AA19506"/>
    </row>
    <row r="19507" spans="1:27" x14ac:dyDescent="0.25">
      <c r="A19507"/>
      <c r="AA19507"/>
    </row>
    <row r="19508" spans="1:27" x14ac:dyDescent="0.25">
      <c r="A19508"/>
      <c r="AA19508"/>
    </row>
    <row r="19509" spans="1:27" x14ac:dyDescent="0.25">
      <c r="A19509"/>
      <c r="AA19509"/>
    </row>
    <row r="19510" spans="1:27" x14ac:dyDescent="0.25">
      <c r="A19510"/>
      <c r="AA19510"/>
    </row>
    <row r="19511" spans="1:27" x14ac:dyDescent="0.25">
      <c r="A19511"/>
      <c r="AA19511"/>
    </row>
    <row r="19512" spans="1:27" x14ac:dyDescent="0.25">
      <c r="A19512"/>
      <c r="AA19512"/>
    </row>
    <row r="19513" spans="1:27" x14ac:dyDescent="0.25">
      <c r="A19513"/>
      <c r="AA19513"/>
    </row>
    <row r="19514" spans="1:27" x14ac:dyDescent="0.25">
      <c r="A19514"/>
      <c r="AA19514"/>
    </row>
    <row r="19515" spans="1:27" x14ac:dyDescent="0.25">
      <c r="A19515"/>
      <c r="AA19515"/>
    </row>
    <row r="19516" spans="1:27" x14ac:dyDescent="0.25">
      <c r="A19516"/>
      <c r="AA19516"/>
    </row>
    <row r="19517" spans="1:27" x14ac:dyDescent="0.25">
      <c r="A19517"/>
      <c r="AA19517"/>
    </row>
    <row r="19518" spans="1:27" x14ac:dyDescent="0.25">
      <c r="A19518"/>
      <c r="AA19518"/>
    </row>
    <row r="19519" spans="1:27" x14ac:dyDescent="0.25">
      <c r="A19519"/>
      <c r="AA19519"/>
    </row>
    <row r="19520" spans="1:27" x14ac:dyDescent="0.25">
      <c r="A19520"/>
      <c r="AA19520"/>
    </row>
    <row r="19521" spans="1:27" x14ac:dyDescent="0.25">
      <c r="A19521"/>
      <c r="AA19521"/>
    </row>
    <row r="19522" spans="1:27" x14ac:dyDescent="0.25">
      <c r="A19522"/>
      <c r="AA19522"/>
    </row>
    <row r="19523" spans="1:27" x14ac:dyDescent="0.25">
      <c r="A19523"/>
      <c r="AA19523"/>
    </row>
    <row r="19524" spans="1:27" x14ac:dyDescent="0.25">
      <c r="A19524"/>
      <c r="AA19524"/>
    </row>
    <row r="19525" spans="1:27" x14ac:dyDescent="0.25">
      <c r="A19525"/>
      <c r="AA19525"/>
    </row>
    <row r="19526" spans="1:27" x14ac:dyDescent="0.25">
      <c r="A19526"/>
      <c r="AA19526"/>
    </row>
    <row r="19527" spans="1:27" x14ac:dyDescent="0.25">
      <c r="A19527"/>
      <c r="AA19527"/>
    </row>
    <row r="19528" spans="1:27" x14ac:dyDescent="0.25">
      <c r="A19528"/>
      <c r="AA19528"/>
    </row>
    <row r="19529" spans="1:27" x14ac:dyDescent="0.25">
      <c r="A19529"/>
      <c r="AA19529"/>
    </row>
    <row r="19530" spans="1:27" x14ac:dyDescent="0.25">
      <c r="A19530"/>
      <c r="AA19530"/>
    </row>
    <row r="19531" spans="1:27" x14ac:dyDescent="0.25">
      <c r="A19531"/>
      <c r="AA19531"/>
    </row>
    <row r="19532" spans="1:27" x14ac:dyDescent="0.25">
      <c r="A19532"/>
      <c r="AA19532"/>
    </row>
    <row r="19533" spans="1:27" x14ac:dyDescent="0.25">
      <c r="A19533"/>
      <c r="AA19533"/>
    </row>
    <row r="19534" spans="1:27" x14ac:dyDescent="0.25">
      <c r="A19534"/>
      <c r="AA19534"/>
    </row>
    <row r="19535" spans="1:27" x14ac:dyDescent="0.25">
      <c r="A19535"/>
      <c r="AA19535"/>
    </row>
    <row r="19536" spans="1:27" x14ac:dyDescent="0.25">
      <c r="A19536"/>
      <c r="AA19536"/>
    </row>
    <row r="19537" spans="1:27" x14ac:dyDescent="0.25">
      <c r="A19537"/>
      <c r="AA19537"/>
    </row>
    <row r="19538" spans="1:27" x14ac:dyDescent="0.25">
      <c r="A19538"/>
      <c r="AA19538"/>
    </row>
    <row r="19539" spans="1:27" x14ac:dyDescent="0.25">
      <c r="A19539"/>
      <c r="AA19539"/>
    </row>
    <row r="19540" spans="1:27" x14ac:dyDescent="0.25">
      <c r="A19540"/>
      <c r="AA19540"/>
    </row>
    <row r="19541" spans="1:27" x14ac:dyDescent="0.25">
      <c r="A19541"/>
      <c r="AA19541"/>
    </row>
    <row r="19542" spans="1:27" x14ac:dyDescent="0.25">
      <c r="A19542"/>
      <c r="AA19542"/>
    </row>
    <row r="19543" spans="1:27" x14ac:dyDescent="0.25">
      <c r="A19543"/>
      <c r="AA19543"/>
    </row>
    <row r="19544" spans="1:27" x14ac:dyDescent="0.25">
      <c r="A19544"/>
      <c r="AA19544"/>
    </row>
    <row r="19545" spans="1:27" x14ac:dyDescent="0.25">
      <c r="A19545"/>
      <c r="AA19545"/>
    </row>
    <row r="19546" spans="1:27" x14ac:dyDescent="0.25">
      <c r="A19546"/>
      <c r="AA19546"/>
    </row>
    <row r="19547" spans="1:27" x14ac:dyDescent="0.25">
      <c r="A19547"/>
      <c r="AA19547"/>
    </row>
    <row r="19548" spans="1:27" x14ac:dyDescent="0.25">
      <c r="A19548"/>
      <c r="AA19548"/>
    </row>
    <row r="19549" spans="1:27" x14ac:dyDescent="0.25">
      <c r="A19549"/>
      <c r="AA19549"/>
    </row>
    <row r="19550" spans="1:27" x14ac:dyDescent="0.25">
      <c r="A19550"/>
      <c r="AA19550"/>
    </row>
    <row r="19551" spans="1:27" x14ac:dyDescent="0.25">
      <c r="A19551"/>
      <c r="AA19551"/>
    </row>
    <row r="19552" spans="1:27" x14ac:dyDescent="0.25">
      <c r="A19552"/>
      <c r="AA19552"/>
    </row>
    <row r="19553" spans="1:27" x14ac:dyDescent="0.25">
      <c r="A19553"/>
      <c r="AA19553"/>
    </row>
    <row r="19554" spans="1:27" x14ac:dyDescent="0.25">
      <c r="A19554"/>
      <c r="AA19554"/>
    </row>
    <row r="19555" spans="1:27" x14ac:dyDescent="0.25">
      <c r="A19555"/>
      <c r="AA19555"/>
    </row>
    <row r="19556" spans="1:27" x14ac:dyDescent="0.25">
      <c r="A19556"/>
      <c r="AA19556"/>
    </row>
    <row r="19557" spans="1:27" x14ac:dyDescent="0.25">
      <c r="A19557"/>
      <c r="AA19557"/>
    </row>
    <row r="19558" spans="1:27" x14ac:dyDescent="0.25">
      <c r="A19558"/>
      <c r="AA19558"/>
    </row>
    <row r="19559" spans="1:27" x14ac:dyDescent="0.25">
      <c r="A19559"/>
      <c r="AA19559"/>
    </row>
    <row r="19560" spans="1:27" x14ac:dyDescent="0.25">
      <c r="A19560"/>
      <c r="AA19560"/>
    </row>
    <row r="19561" spans="1:27" x14ac:dyDescent="0.25">
      <c r="A19561"/>
      <c r="AA19561"/>
    </row>
    <row r="19562" spans="1:27" x14ac:dyDescent="0.25">
      <c r="A19562"/>
      <c r="AA19562"/>
    </row>
    <row r="19563" spans="1:27" x14ac:dyDescent="0.25">
      <c r="A19563"/>
      <c r="AA19563"/>
    </row>
    <row r="19564" spans="1:27" x14ac:dyDescent="0.25">
      <c r="A19564"/>
      <c r="AA19564"/>
    </row>
    <row r="19565" spans="1:27" x14ac:dyDescent="0.25">
      <c r="A19565"/>
      <c r="AA19565"/>
    </row>
    <row r="19566" spans="1:27" x14ac:dyDescent="0.25">
      <c r="A19566"/>
      <c r="AA19566"/>
    </row>
    <row r="19567" spans="1:27" x14ac:dyDescent="0.25">
      <c r="A19567"/>
      <c r="AA19567"/>
    </row>
    <row r="19568" spans="1:27" x14ac:dyDescent="0.25">
      <c r="A19568"/>
      <c r="AA19568"/>
    </row>
    <row r="19569" spans="1:27" x14ac:dyDescent="0.25">
      <c r="A19569"/>
      <c r="AA19569"/>
    </row>
    <row r="19570" spans="1:27" x14ac:dyDescent="0.25">
      <c r="A19570"/>
      <c r="AA19570"/>
    </row>
    <row r="19571" spans="1:27" x14ac:dyDescent="0.25">
      <c r="A19571"/>
      <c r="AA19571"/>
    </row>
    <row r="19572" spans="1:27" x14ac:dyDescent="0.25">
      <c r="A19572"/>
      <c r="AA19572"/>
    </row>
    <row r="19573" spans="1:27" x14ac:dyDescent="0.25">
      <c r="A19573"/>
      <c r="AA19573"/>
    </row>
    <row r="19574" spans="1:27" x14ac:dyDescent="0.25">
      <c r="A19574"/>
      <c r="AA19574"/>
    </row>
    <row r="19575" spans="1:27" x14ac:dyDescent="0.25">
      <c r="A19575"/>
      <c r="AA19575"/>
    </row>
    <row r="19576" spans="1:27" x14ac:dyDescent="0.25">
      <c r="A19576"/>
      <c r="AA19576"/>
    </row>
    <row r="19577" spans="1:27" x14ac:dyDescent="0.25">
      <c r="A19577"/>
      <c r="AA19577"/>
    </row>
    <row r="19578" spans="1:27" x14ac:dyDescent="0.25">
      <c r="A19578"/>
      <c r="AA19578"/>
    </row>
    <row r="19579" spans="1:27" x14ac:dyDescent="0.25">
      <c r="A19579"/>
      <c r="AA19579"/>
    </row>
    <row r="19580" spans="1:27" x14ac:dyDescent="0.25">
      <c r="A19580"/>
      <c r="AA19580"/>
    </row>
    <row r="19581" spans="1:27" x14ac:dyDescent="0.25">
      <c r="A19581"/>
      <c r="AA19581"/>
    </row>
    <row r="19582" spans="1:27" x14ac:dyDescent="0.25">
      <c r="A19582"/>
      <c r="AA19582"/>
    </row>
    <row r="19583" spans="1:27" x14ac:dyDescent="0.25">
      <c r="A19583"/>
      <c r="AA19583"/>
    </row>
    <row r="19584" spans="1:27" x14ac:dyDescent="0.25">
      <c r="A19584"/>
      <c r="AA19584"/>
    </row>
    <row r="19585" spans="1:27" x14ac:dyDescent="0.25">
      <c r="A19585"/>
      <c r="AA19585"/>
    </row>
    <row r="19586" spans="1:27" x14ac:dyDescent="0.25">
      <c r="A19586"/>
      <c r="AA19586"/>
    </row>
    <row r="19587" spans="1:27" x14ac:dyDescent="0.25">
      <c r="A19587"/>
      <c r="AA19587"/>
    </row>
    <row r="19588" spans="1:27" x14ac:dyDescent="0.25">
      <c r="A19588"/>
      <c r="AA19588"/>
    </row>
    <row r="19589" spans="1:27" x14ac:dyDescent="0.25">
      <c r="A19589"/>
      <c r="AA19589"/>
    </row>
    <row r="19590" spans="1:27" x14ac:dyDescent="0.25">
      <c r="A19590"/>
      <c r="AA19590"/>
    </row>
    <row r="19591" spans="1:27" x14ac:dyDescent="0.25">
      <c r="A19591"/>
      <c r="AA19591"/>
    </row>
    <row r="19592" spans="1:27" x14ac:dyDescent="0.25">
      <c r="A19592"/>
      <c r="AA19592"/>
    </row>
    <row r="19593" spans="1:27" x14ac:dyDescent="0.25">
      <c r="A19593"/>
      <c r="AA19593"/>
    </row>
    <row r="19594" spans="1:27" x14ac:dyDescent="0.25">
      <c r="A19594"/>
      <c r="AA19594"/>
    </row>
    <row r="19595" spans="1:27" x14ac:dyDescent="0.25">
      <c r="A19595"/>
      <c r="AA19595"/>
    </row>
    <row r="19596" spans="1:27" x14ac:dyDescent="0.25">
      <c r="A19596"/>
      <c r="AA19596"/>
    </row>
    <row r="19597" spans="1:27" x14ac:dyDescent="0.25">
      <c r="A19597"/>
      <c r="AA19597"/>
    </row>
    <row r="19598" spans="1:27" x14ac:dyDescent="0.25">
      <c r="A19598"/>
      <c r="AA19598"/>
    </row>
    <row r="19599" spans="1:27" x14ac:dyDescent="0.25">
      <c r="A19599"/>
      <c r="AA19599"/>
    </row>
    <row r="19600" spans="1:27" x14ac:dyDescent="0.25">
      <c r="A19600"/>
      <c r="AA19600"/>
    </row>
    <row r="19601" spans="1:27" x14ac:dyDescent="0.25">
      <c r="A19601"/>
      <c r="AA19601"/>
    </row>
    <row r="19602" spans="1:27" x14ac:dyDescent="0.25">
      <c r="A19602"/>
      <c r="AA19602"/>
    </row>
    <row r="19603" spans="1:27" x14ac:dyDescent="0.25">
      <c r="A19603"/>
      <c r="AA19603"/>
    </row>
    <row r="19604" spans="1:27" x14ac:dyDescent="0.25">
      <c r="A19604"/>
      <c r="AA19604"/>
    </row>
    <row r="19605" spans="1:27" x14ac:dyDescent="0.25">
      <c r="A19605"/>
      <c r="AA19605"/>
    </row>
    <row r="19606" spans="1:27" x14ac:dyDescent="0.25">
      <c r="A19606"/>
      <c r="AA19606"/>
    </row>
    <row r="19607" spans="1:27" x14ac:dyDescent="0.25">
      <c r="A19607"/>
      <c r="AA19607"/>
    </row>
    <row r="19608" spans="1:27" x14ac:dyDescent="0.25">
      <c r="A19608"/>
      <c r="AA19608"/>
    </row>
    <row r="19609" spans="1:27" x14ac:dyDescent="0.25">
      <c r="A19609"/>
      <c r="AA19609"/>
    </row>
    <row r="19610" spans="1:27" x14ac:dyDescent="0.25">
      <c r="A19610"/>
      <c r="AA19610"/>
    </row>
    <row r="19611" spans="1:27" x14ac:dyDescent="0.25">
      <c r="A19611"/>
      <c r="AA19611"/>
    </row>
    <row r="19612" spans="1:27" x14ac:dyDescent="0.25">
      <c r="A19612"/>
      <c r="AA19612"/>
    </row>
    <row r="19613" spans="1:27" x14ac:dyDescent="0.25">
      <c r="A19613"/>
      <c r="AA19613"/>
    </row>
    <row r="19614" spans="1:27" x14ac:dyDescent="0.25">
      <c r="A19614"/>
      <c r="AA19614"/>
    </row>
    <row r="19615" spans="1:27" x14ac:dyDescent="0.25">
      <c r="A19615"/>
      <c r="AA19615"/>
    </row>
    <row r="19616" spans="1:27" x14ac:dyDescent="0.25">
      <c r="A19616"/>
      <c r="AA19616"/>
    </row>
    <row r="19617" spans="1:27" x14ac:dyDescent="0.25">
      <c r="A19617"/>
      <c r="AA19617"/>
    </row>
    <row r="19618" spans="1:27" x14ac:dyDescent="0.25">
      <c r="A19618"/>
      <c r="AA19618"/>
    </row>
    <row r="19619" spans="1:27" x14ac:dyDescent="0.25">
      <c r="A19619"/>
      <c r="AA19619"/>
    </row>
    <row r="19620" spans="1:27" x14ac:dyDescent="0.25">
      <c r="A19620"/>
      <c r="AA19620"/>
    </row>
    <row r="19621" spans="1:27" x14ac:dyDescent="0.25">
      <c r="A19621"/>
      <c r="AA19621"/>
    </row>
    <row r="19622" spans="1:27" x14ac:dyDescent="0.25">
      <c r="A19622"/>
      <c r="AA19622"/>
    </row>
    <row r="19623" spans="1:27" x14ac:dyDescent="0.25">
      <c r="A19623"/>
      <c r="AA19623"/>
    </row>
    <row r="19624" spans="1:27" x14ac:dyDescent="0.25">
      <c r="A19624"/>
      <c r="AA19624"/>
    </row>
    <row r="19625" spans="1:27" x14ac:dyDescent="0.25">
      <c r="A19625"/>
      <c r="AA19625"/>
    </row>
    <row r="19626" spans="1:27" x14ac:dyDescent="0.25">
      <c r="A19626"/>
      <c r="AA19626"/>
    </row>
    <row r="19627" spans="1:27" x14ac:dyDescent="0.25">
      <c r="A19627"/>
      <c r="AA19627"/>
    </row>
    <row r="19628" spans="1:27" x14ac:dyDescent="0.25">
      <c r="A19628"/>
      <c r="AA19628"/>
    </row>
    <row r="19629" spans="1:27" x14ac:dyDescent="0.25">
      <c r="A19629"/>
      <c r="AA19629"/>
    </row>
    <row r="19630" spans="1:27" x14ac:dyDescent="0.25">
      <c r="A19630"/>
      <c r="AA19630"/>
    </row>
    <row r="19631" spans="1:27" x14ac:dyDescent="0.25">
      <c r="A19631"/>
      <c r="AA19631"/>
    </row>
    <row r="19632" spans="1:27" x14ac:dyDescent="0.25">
      <c r="A19632"/>
      <c r="AA19632"/>
    </row>
    <row r="19633" spans="1:27" x14ac:dyDescent="0.25">
      <c r="A19633"/>
      <c r="AA19633"/>
    </row>
    <row r="19634" spans="1:27" x14ac:dyDescent="0.25">
      <c r="A19634"/>
      <c r="AA19634"/>
    </row>
    <row r="19635" spans="1:27" x14ac:dyDescent="0.25">
      <c r="A19635"/>
      <c r="AA19635"/>
    </row>
    <row r="19636" spans="1:27" x14ac:dyDescent="0.25">
      <c r="A19636"/>
      <c r="AA19636"/>
    </row>
    <row r="19637" spans="1:27" x14ac:dyDescent="0.25">
      <c r="A19637"/>
      <c r="AA19637"/>
    </row>
    <row r="19638" spans="1:27" x14ac:dyDescent="0.25">
      <c r="A19638"/>
      <c r="AA19638"/>
    </row>
    <row r="19639" spans="1:27" x14ac:dyDescent="0.25">
      <c r="A19639"/>
      <c r="AA19639"/>
    </row>
    <row r="19640" spans="1:27" x14ac:dyDescent="0.25">
      <c r="A19640"/>
      <c r="AA19640"/>
    </row>
    <row r="19641" spans="1:27" x14ac:dyDescent="0.25">
      <c r="A19641"/>
      <c r="AA19641"/>
    </row>
    <row r="19642" spans="1:27" x14ac:dyDescent="0.25">
      <c r="A19642"/>
      <c r="AA19642"/>
    </row>
    <row r="19643" spans="1:27" x14ac:dyDescent="0.25">
      <c r="A19643"/>
      <c r="AA19643"/>
    </row>
    <row r="19644" spans="1:27" x14ac:dyDescent="0.25">
      <c r="A19644"/>
      <c r="AA19644"/>
    </row>
    <row r="19645" spans="1:27" x14ac:dyDescent="0.25">
      <c r="A19645"/>
      <c r="AA19645"/>
    </row>
    <row r="19646" spans="1:27" x14ac:dyDescent="0.25">
      <c r="A19646"/>
      <c r="AA19646"/>
    </row>
    <row r="19647" spans="1:27" x14ac:dyDescent="0.25">
      <c r="A19647"/>
      <c r="AA19647"/>
    </row>
    <row r="19648" spans="1:27" x14ac:dyDescent="0.25">
      <c r="A19648"/>
      <c r="AA19648"/>
    </row>
    <row r="19649" spans="1:27" x14ac:dyDescent="0.25">
      <c r="A19649"/>
      <c r="AA19649"/>
    </row>
    <row r="19650" spans="1:27" x14ac:dyDescent="0.25">
      <c r="A19650"/>
      <c r="AA19650"/>
    </row>
    <row r="19651" spans="1:27" x14ac:dyDescent="0.25">
      <c r="A19651"/>
      <c r="AA19651"/>
    </row>
    <row r="19652" spans="1:27" x14ac:dyDescent="0.25">
      <c r="A19652"/>
      <c r="AA19652"/>
    </row>
    <row r="19653" spans="1:27" x14ac:dyDescent="0.25">
      <c r="A19653"/>
      <c r="AA19653"/>
    </row>
    <row r="19654" spans="1:27" x14ac:dyDescent="0.25">
      <c r="A19654"/>
      <c r="AA19654"/>
    </row>
    <row r="19655" spans="1:27" x14ac:dyDescent="0.25">
      <c r="A19655"/>
      <c r="AA19655"/>
    </row>
    <row r="19656" spans="1:27" x14ac:dyDescent="0.25">
      <c r="A19656"/>
      <c r="AA19656"/>
    </row>
    <row r="19657" spans="1:27" x14ac:dyDescent="0.25">
      <c r="A19657"/>
      <c r="AA19657"/>
    </row>
    <row r="19658" spans="1:27" x14ac:dyDescent="0.25">
      <c r="A19658"/>
      <c r="AA19658"/>
    </row>
    <row r="19659" spans="1:27" x14ac:dyDescent="0.25">
      <c r="A19659"/>
      <c r="AA19659"/>
    </row>
    <row r="19660" spans="1:27" x14ac:dyDescent="0.25">
      <c r="A19660"/>
      <c r="AA19660"/>
    </row>
    <row r="19661" spans="1:27" x14ac:dyDescent="0.25">
      <c r="A19661"/>
      <c r="AA19661"/>
    </row>
    <row r="19662" spans="1:27" x14ac:dyDescent="0.25">
      <c r="A19662"/>
      <c r="AA19662"/>
    </row>
    <row r="19663" spans="1:27" x14ac:dyDescent="0.25">
      <c r="A19663"/>
      <c r="AA19663"/>
    </row>
    <row r="19664" spans="1:27" x14ac:dyDescent="0.25">
      <c r="A19664"/>
      <c r="AA19664"/>
    </row>
    <row r="19665" spans="1:27" x14ac:dyDescent="0.25">
      <c r="A19665"/>
      <c r="AA19665"/>
    </row>
    <row r="19666" spans="1:27" x14ac:dyDescent="0.25">
      <c r="A19666"/>
      <c r="AA19666"/>
    </row>
    <row r="19667" spans="1:27" x14ac:dyDescent="0.25">
      <c r="A19667"/>
      <c r="AA19667"/>
    </row>
    <row r="19668" spans="1:27" x14ac:dyDescent="0.25">
      <c r="A19668"/>
      <c r="AA19668"/>
    </row>
    <row r="19669" spans="1:27" x14ac:dyDescent="0.25">
      <c r="A19669"/>
      <c r="AA19669"/>
    </row>
    <row r="19670" spans="1:27" x14ac:dyDescent="0.25">
      <c r="A19670"/>
      <c r="AA19670"/>
    </row>
    <row r="19671" spans="1:27" x14ac:dyDescent="0.25">
      <c r="A19671"/>
      <c r="AA19671"/>
    </row>
    <row r="19672" spans="1:27" x14ac:dyDescent="0.25">
      <c r="A19672"/>
      <c r="AA19672"/>
    </row>
    <row r="19673" spans="1:27" x14ac:dyDescent="0.25">
      <c r="A19673"/>
      <c r="AA19673"/>
    </row>
    <row r="19674" spans="1:27" x14ac:dyDescent="0.25">
      <c r="A19674"/>
      <c r="AA19674"/>
    </row>
    <row r="19675" spans="1:27" x14ac:dyDescent="0.25">
      <c r="A19675"/>
      <c r="AA19675"/>
    </row>
    <row r="19676" spans="1:27" x14ac:dyDescent="0.25">
      <c r="A19676"/>
      <c r="AA19676"/>
    </row>
    <row r="19677" spans="1:27" x14ac:dyDescent="0.25">
      <c r="A19677"/>
      <c r="AA19677"/>
    </row>
    <row r="19678" spans="1:27" x14ac:dyDescent="0.25">
      <c r="A19678"/>
      <c r="AA19678"/>
    </row>
    <row r="19679" spans="1:27" x14ac:dyDescent="0.25">
      <c r="A19679"/>
      <c r="AA19679"/>
    </row>
    <row r="19680" spans="1:27" x14ac:dyDescent="0.25">
      <c r="A19680"/>
      <c r="AA19680"/>
    </row>
    <row r="19681" spans="1:27" x14ac:dyDescent="0.25">
      <c r="A19681"/>
      <c r="AA19681"/>
    </row>
    <row r="19682" spans="1:27" x14ac:dyDescent="0.25">
      <c r="A19682"/>
      <c r="AA19682"/>
    </row>
    <row r="19683" spans="1:27" x14ac:dyDescent="0.25">
      <c r="A19683"/>
      <c r="AA19683"/>
    </row>
    <row r="19684" spans="1:27" x14ac:dyDescent="0.25">
      <c r="A19684"/>
      <c r="AA19684"/>
    </row>
    <row r="19685" spans="1:27" x14ac:dyDescent="0.25">
      <c r="A19685"/>
      <c r="AA19685"/>
    </row>
    <row r="19686" spans="1:27" x14ac:dyDescent="0.25">
      <c r="A19686"/>
      <c r="AA19686"/>
    </row>
    <row r="19687" spans="1:27" x14ac:dyDescent="0.25">
      <c r="A19687"/>
      <c r="AA19687"/>
    </row>
    <row r="19688" spans="1:27" x14ac:dyDescent="0.25">
      <c r="A19688"/>
      <c r="AA19688"/>
    </row>
    <row r="19689" spans="1:27" x14ac:dyDescent="0.25">
      <c r="A19689"/>
      <c r="AA19689"/>
    </row>
    <row r="19690" spans="1:27" x14ac:dyDescent="0.25">
      <c r="A19690"/>
      <c r="AA19690"/>
    </row>
    <row r="19691" spans="1:27" x14ac:dyDescent="0.25">
      <c r="A19691"/>
      <c r="AA19691"/>
    </row>
    <row r="19692" spans="1:27" x14ac:dyDescent="0.25">
      <c r="A19692"/>
      <c r="AA19692"/>
    </row>
    <row r="19693" spans="1:27" x14ac:dyDescent="0.25">
      <c r="A19693"/>
      <c r="AA19693"/>
    </row>
    <row r="19694" spans="1:27" x14ac:dyDescent="0.25">
      <c r="A19694"/>
      <c r="AA19694"/>
    </row>
    <row r="19695" spans="1:27" x14ac:dyDescent="0.25">
      <c r="A19695"/>
      <c r="AA19695"/>
    </row>
    <row r="19696" spans="1:27" x14ac:dyDescent="0.25">
      <c r="A19696"/>
      <c r="AA19696"/>
    </row>
    <row r="19697" spans="1:27" x14ac:dyDescent="0.25">
      <c r="A19697"/>
      <c r="AA19697"/>
    </row>
    <row r="19698" spans="1:27" x14ac:dyDescent="0.25">
      <c r="A19698"/>
      <c r="AA19698"/>
    </row>
    <row r="19699" spans="1:27" x14ac:dyDescent="0.25">
      <c r="A19699"/>
      <c r="AA19699"/>
    </row>
    <row r="19700" spans="1:27" x14ac:dyDescent="0.25">
      <c r="A19700"/>
      <c r="AA19700"/>
    </row>
    <row r="19701" spans="1:27" x14ac:dyDescent="0.25">
      <c r="A19701"/>
      <c r="AA19701"/>
    </row>
    <row r="19702" spans="1:27" x14ac:dyDescent="0.25">
      <c r="A19702"/>
      <c r="AA19702"/>
    </row>
    <row r="19703" spans="1:27" x14ac:dyDescent="0.25">
      <c r="A19703"/>
      <c r="AA19703"/>
    </row>
    <row r="19704" spans="1:27" x14ac:dyDescent="0.25">
      <c r="A19704"/>
      <c r="AA19704"/>
    </row>
    <row r="19705" spans="1:27" x14ac:dyDescent="0.25">
      <c r="A19705"/>
      <c r="AA19705"/>
    </row>
    <row r="19706" spans="1:27" x14ac:dyDescent="0.25">
      <c r="A19706"/>
      <c r="AA19706"/>
    </row>
    <row r="19707" spans="1:27" x14ac:dyDescent="0.25">
      <c r="A19707"/>
      <c r="AA19707"/>
    </row>
    <row r="19708" spans="1:27" x14ac:dyDescent="0.25">
      <c r="A19708"/>
      <c r="AA19708"/>
    </row>
    <row r="19709" spans="1:27" x14ac:dyDescent="0.25">
      <c r="A19709"/>
      <c r="AA19709"/>
    </row>
    <row r="19710" spans="1:27" x14ac:dyDescent="0.25">
      <c r="A19710"/>
      <c r="AA19710"/>
    </row>
    <row r="19711" spans="1:27" x14ac:dyDescent="0.25">
      <c r="A19711"/>
      <c r="AA19711"/>
    </row>
    <row r="19712" spans="1:27" x14ac:dyDescent="0.25">
      <c r="A19712"/>
      <c r="AA19712"/>
    </row>
    <row r="19713" spans="1:27" x14ac:dyDescent="0.25">
      <c r="A19713"/>
      <c r="AA19713"/>
    </row>
    <row r="19714" spans="1:27" x14ac:dyDescent="0.25">
      <c r="A19714"/>
      <c r="AA19714"/>
    </row>
    <row r="19715" spans="1:27" x14ac:dyDescent="0.25">
      <c r="A19715"/>
      <c r="AA19715"/>
    </row>
    <row r="19716" spans="1:27" x14ac:dyDescent="0.25">
      <c r="A19716"/>
      <c r="AA19716"/>
    </row>
    <row r="19717" spans="1:27" x14ac:dyDescent="0.25">
      <c r="A19717"/>
      <c r="AA19717"/>
    </row>
    <row r="19718" spans="1:27" x14ac:dyDescent="0.25">
      <c r="A19718"/>
      <c r="AA19718"/>
    </row>
    <row r="19719" spans="1:27" x14ac:dyDescent="0.25">
      <c r="A19719"/>
      <c r="AA19719"/>
    </row>
    <row r="19720" spans="1:27" x14ac:dyDescent="0.25">
      <c r="A19720"/>
      <c r="AA19720"/>
    </row>
    <row r="19721" spans="1:27" x14ac:dyDescent="0.25">
      <c r="A19721"/>
      <c r="AA19721"/>
    </row>
    <row r="19722" spans="1:27" x14ac:dyDescent="0.25">
      <c r="A19722"/>
      <c r="AA19722"/>
    </row>
    <row r="19723" spans="1:27" x14ac:dyDescent="0.25">
      <c r="A19723"/>
      <c r="AA19723"/>
    </row>
    <row r="19724" spans="1:27" x14ac:dyDescent="0.25">
      <c r="A19724"/>
      <c r="AA19724"/>
    </row>
    <row r="19725" spans="1:27" x14ac:dyDescent="0.25">
      <c r="A19725"/>
      <c r="AA19725"/>
    </row>
    <row r="19726" spans="1:27" x14ac:dyDescent="0.25">
      <c r="A19726"/>
      <c r="AA19726"/>
    </row>
    <row r="19727" spans="1:27" x14ac:dyDescent="0.25">
      <c r="A19727"/>
      <c r="AA19727"/>
    </row>
    <row r="19728" spans="1:27" x14ac:dyDescent="0.25">
      <c r="A19728"/>
      <c r="AA19728"/>
    </row>
    <row r="19729" spans="1:27" x14ac:dyDescent="0.25">
      <c r="A19729"/>
      <c r="AA19729"/>
    </row>
    <row r="19730" spans="1:27" x14ac:dyDescent="0.25">
      <c r="A19730"/>
      <c r="AA19730"/>
    </row>
    <row r="19731" spans="1:27" x14ac:dyDescent="0.25">
      <c r="A19731"/>
      <c r="AA19731"/>
    </row>
    <row r="19732" spans="1:27" x14ac:dyDescent="0.25">
      <c r="A19732"/>
      <c r="AA19732"/>
    </row>
    <row r="19733" spans="1:27" x14ac:dyDescent="0.25">
      <c r="A19733"/>
      <c r="AA19733"/>
    </row>
    <row r="19734" spans="1:27" x14ac:dyDescent="0.25">
      <c r="A19734"/>
      <c r="AA19734"/>
    </row>
    <row r="19735" spans="1:27" x14ac:dyDescent="0.25">
      <c r="A19735"/>
      <c r="AA19735"/>
    </row>
    <row r="19736" spans="1:27" x14ac:dyDescent="0.25">
      <c r="A19736"/>
      <c r="AA19736"/>
    </row>
    <row r="19737" spans="1:27" x14ac:dyDescent="0.25">
      <c r="A19737"/>
      <c r="AA19737"/>
    </row>
    <row r="19738" spans="1:27" x14ac:dyDescent="0.25">
      <c r="A19738"/>
      <c r="AA19738"/>
    </row>
    <row r="19739" spans="1:27" x14ac:dyDescent="0.25">
      <c r="A19739"/>
      <c r="AA19739"/>
    </row>
    <row r="19740" spans="1:27" x14ac:dyDescent="0.25">
      <c r="A19740"/>
      <c r="AA19740"/>
    </row>
    <row r="19741" spans="1:27" x14ac:dyDescent="0.25">
      <c r="A19741"/>
      <c r="AA19741"/>
    </row>
    <row r="19742" spans="1:27" x14ac:dyDescent="0.25">
      <c r="A19742"/>
      <c r="AA19742"/>
    </row>
    <row r="19743" spans="1:27" x14ac:dyDescent="0.25">
      <c r="A19743"/>
      <c r="AA19743"/>
    </row>
    <row r="19744" spans="1:27" x14ac:dyDescent="0.25">
      <c r="A19744"/>
      <c r="AA19744"/>
    </row>
    <row r="19745" spans="1:27" x14ac:dyDescent="0.25">
      <c r="A19745"/>
      <c r="AA19745"/>
    </row>
    <row r="19746" spans="1:27" x14ac:dyDescent="0.25">
      <c r="A19746"/>
      <c r="AA19746"/>
    </row>
    <row r="19747" spans="1:27" x14ac:dyDescent="0.25">
      <c r="A19747"/>
      <c r="AA19747"/>
    </row>
    <row r="19748" spans="1:27" x14ac:dyDescent="0.25">
      <c r="A19748"/>
      <c r="AA19748"/>
    </row>
    <row r="19749" spans="1:27" x14ac:dyDescent="0.25">
      <c r="A19749"/>
      <c r="AA19749"/>
    </row>
    <row r="19750" spans="1:27" x14ac:dyDescent="0.25">
      <c r="A19750"/>
      <c r="AA19750"/>
    </row>
    <row r="19751" spans="1:27" x14ac:dyDescent="0.25">
      <c r="A19751"/>
      <c r="AA19751"/>
    </row>
    <row r="19752" spans="1:27" x14ac:dyDescent="0.25">
      <c r="A19752"/>
      <c r="AA19752"/>
    </row>
    <row r="19753" spans="1:27" x14ac:dyDescent="0.25">
      <c r="A19753"/>
      <c r="AA19753"/>
    </row>
    <row r="19754" spans="1:27" x14ac:dyDescent="0.25">
      <c r="A19754"/>
      <c r="AA19754"/>
    </row>
    <row r="19755" spans="1:27" x14ac:dyDescent="0.25">
      <c r="A19755"/>
      <c r="AA19755"/>
    </row>
    <row r="19756" spans="1:27" x14ac:dyDescent="0.25">
      <c r="A19756"/>
      <c r="AA19756"/>
    </row>
    <row r="19757" spans="1:27" x14ac:dyDescent="0.25">
      <c r="A19757"/>
      <c r="AA19757"/>
    </row>
    <row r="19758" spans="1:27" x14ac:dyDescent="0.25">
      <c r="A19758"/>
      <c r="AA19758"/>
    </row>
    <row r="19759" spans="1:27" x14ac:dyDescent="0.25">
      <c r="A19759"/>
      <c r="AA19759"/>
    </row>
    <row r="19760" spans="1:27" x14ac:dyDescent="0.25">
      <c r="A19760"/>
      <c r="AA19760"/>
    </row>
    <row r="19761" spans="1:27" x14ac:dyDescent="0.25">
      <c r="A19761"/>
      <c r="AA19761"/>
    </row>
    <row r="19762" spans="1:27" x14ac:dyDescent="0.25">
      <c r="A19762"/>
      <c r="AA19762"/>
    </row>
    <row r="19763" spans="1:27" x14ac:dyDescent="0.25">
      <c r="A19763"/>
      <c r="AA19763"/>
    </row>
    <row r="19764" spans="1:27" x14ac:dyDescent="0.25">
      <c r="A19764"/>
      <c r="AA19764"/>
    </row>
    <row r="19765" spans="1:27" x14ac:dyDescent="0.25">
      <c r="A19765"/>
      <c r="AA19765"/>
    </row>
    <row r="19766" spans="1:27" x14ac:dyDescent="0.25">
      <c r="A19766"/>
      <c r="AA19766"/>
    </row>
    <row r="19767" spans="1:27" x14ac:dyDescent="0.25">
      <c r="A19767"/>
      <c r="AA19767"/>
    </row>
    <row r="19768" spans="1:27" x14ac:dyDescent="0.25">
      <c r="A19768"/>
      <c r="AA19768"/>
    </row>
    <row r="19769" spans="1:27" x14ac:dyDescent="0.25">
      <c r="A19769"/>
      <c r="AA19769"/>
    </row>
    <row r="19770" spans="1:27" x14ac:dyDescent="0.25">
      <c r="A19770"/>
      <c r="AA19770"/>
    </row>
    <row r="19771" spans="1:27" x14ac:dyDescent="0.25">
      <c r="A19771"/>
      <c r="AA19771"/>
    </row>
    <row r="19772" spans="1:27" x14ac:dyDescent="0.25">
      <c r="A19772"/>
      <c r="AA19772"/>
    </row>
    <row r="19773" spans="1:27" x14ac:dyDescent="0.25">
      <c r="A19773"/>
      <c r="AA19773"/>
    </row>
    <row r="19774" spans="1:27" x14ac:dyDescent="0.25">
      <c r="A19774"/>
      <c r="AA19774"/>
    </row>
    <row r="19775" spans="1:27" x14ac:dyDescent="0.25">
      <c r="A19775"/>
      <c r="AA19775"/>
    </row>
    <row r="19776" spans="1:27" x14ac:dyDescent="0.25">
      <c r="A19776"/>
      <c r="AA19776"/>
    </row>
    <row r="19777" spans="1:27" x14ac:dyDescent="0.25">
      <c r="A19777"/>
      <c r="AA19777"/>
    </row>
    <row r="19778" spans="1:27" x14ac:dyDescent="0.25">
      <c r="A19778"/>
      <c r="AA19778"/>
    </row>
    <row r="19779" spans="1:27" x14ac:dyDescent="0.25">
      <c r="A19779"/>
      <c r="AA19779"/>
    </row>
    <row r="19780" spans="1:27" x14ac:dyDescent="0.25">
      <c r="A19780"/>
      <c r="AA19780"/>
    </row>
    <row r="19781" spans="1:27" x14ac:dyDescent="0.25">
      <c r="A19781"/>
      <c r="AA19781"/>
    </row>
    <row r="19782" spans="1:27" x14ac:dyDescent="0.25">
      <c r="A19782"/>
      <c r="AA19782"/>
    </row>
    <row r="19783" spans="1:27" x14ac:dyDescent="0.25">
      <c r="A19783"/>
      <c r="AA19783"/>
    </row>
    <row r="19784" spans="1:27" x14ac:dyDescent="0.25">
      <c r="A19784"/>
      <c r="AA19784"/>
    </row>
    <row r="19785" spans="1:27" x14ac:dyDescent="0.25">
      <c r="A19785"/>
      <c r="AA19785"/>
    </row>
    <row r="19786" spans="1:27" x14ac:dyDescent="0.25">
      <c r="A19786"/>
      <c r="AA19786"/>
    </row>
    <row r="19787" spans="1:27" x14ac:dyDescent="0.25">
      <c r="A19787"/>
      <c r="AA19787"/>
    </row>
    <row r="19788" spans="1:27" x14ac:dyDescent="0.25">
      <c r="A19788"/>
      <c r="AA19788"/>
    </row>
    <row r="19789" spans="1:27" x14ac:dyDescent="0.25">
      <c r="A19789"/>
      <c r="AA19789"/>
    </row>
    <row r="19790" spans="1:27" x14ac:dyDescent="0.25">
      <c r="A19790"/>
      <c r="AA19790"/>
    </row>
    <row r="19791" spans="1:27" x14ac:dyDescent="0.25">
      <c r="A19791"/>
      <c r="AA19791"/>
    </row>
    <row r="19792" spans="1:27" x14ac:dyDescent="0.25">
      <c r="A19792"/>
      <c r="AA19792"/>
    </row>
    <row r="19793" spans="1:27" x14ac:dyDescent="0.25">
      <c r="A19793"/>
      <c r="AA19793"/>
    </row>
    <row r="19794" spans="1:27" x14ac:dyDescent="0.25">
      <c r="A19794"/>
      <c r="AA19794"/>
    </row>
    <row r="19795" spans="1:27" x14ac:dyDescent="0.25">
      <c r="A19795"/>
      <c r="AA19795"/>
    </row>
    <row r="19796" spans="1:27" x14ac:dyDescent="0.25">
      <c r="A19796"/>
      <c r="AA19796"/>
    </row>
    <row r="19797" spans="1:27" x14ac:dyDescent="0.25">
      <c r="A19797"/>
      <c r="AA19797"/>
    </row>
    <row r="19798" spans="1:27" x14ac:dyDescent="0.25">
      <c r="A19798"/>
      <c r="AA19798"/>
    </row>
    <row r="19799" spans="1:27" x14ac:dyDescent="0.25">
      <c r="A19799"/>
      <c r="AA19799"/>
    </row>
    <row r="19800" spans="1:27" x14ac:dyDescent="0.25">
      <c r="A19800"/>
      <c r="AA19800"/>
    </row>
    <row r="19801" spans="1:27" x14ac:dyDescent="0.25">
      <c r="A19801"/>
      <c r="AA19801"/>
    </row>
    <row r="19802" spans="1:27" x14ac:dyDescent="0.25">
      <c r="A19802"/>
      <c r="AA19802"/>
    </row>
    <row r="19803" spans="1:27" x14ac:dyDescent="0.25">
      <c r="A19803"/>
      <c r="AA19803"/>
    </row>
    <row r="19804" spans="1:27" x14ac:dyDescent="0.25">
      <c r="A19804"/>
      <c r="AA19804"/>
    </row>
    <row r="19805" spans="1:27" x14ac:dyDescent="0.25">
      <c r="A19805"/>
      <c r="AA19805"/>
    </row>
    <row r="19806" spans="1:27" x14ac:dyDescent="0.25">
      <c r="A19806"/>
      <c r="AA19806"/>
    </row>
    <row r="19807" spans="1:27" x14ac:dyDescent="0.25">
      <c r="A19807"/>
      <c r="AA19807"/>
    </row>
    <row r="19808" spans="1:27" x14ac:dyDescent="0.25">
      <c r="A19808"/>
      <c r="AA19808"/>
    </row>
    <row r="19809" spans="1:27" x14ac:dyDescent="0.25">
      <c r="A19809"/>
      <c r="AA19809"/>
    </row>
    <row r="19810" spans="1:27" x14ac:dyDescent="0.25">
      <c r="A19810"/>
      <c r="AA19810"/>
    </row>
    <row r="19811" spans="1:27" x14ac:dyDescent="0.25">
      <c r="A19811"/>
      <c r="AA19811"/>
    </row>
    <row r="19812" spans="1:27" x14ac:dyDescent="0.25">
      <c r="A19812"/>
      <c r="AA19812"/>
    </row>
    <row r="19813" spans="1:27" x14ac:dyDescent="0.25">
      <c r="A19813"/>
      <c r="AA19813"/>
    </row>
    <row r="19814" spans="1:27" x14ac:dyDescent="0.25">
      <c r="A19814"/>
      <c r="AA19814"/>
    </row>
    <row r="19815" spans="1:27" x14ac:dyDescent="0.25">
      <c r="A19815"/>
      <c r="AA19815"/>
    </row>
    <row r="19816" spans="1:27" x14ac:dyDescent="0.25">
      <c r="A19816"/>
      <c r="AA19816"/>
    </row>
    <row r="19817" spans="1:27" x14ac:dyDescent="0.25">
      <c r="A19817"/>
      <c r="AA19817"/>
    </row>
    <row r="19818" spans="1:27" x14ac:dyDescent="0.25">
      <c r="A19818"/>
      <c r="AA19818"/>
    </row>
    <row r="19819" spans="1:27" x14ac:dyDescent="0.25">
      <c r="A19819"/>
      <c r="AA19819"/>
    </row>
    <row r="19820" spans="1:27" x14ac:dyDescent="0.25">
      <c r="A19820"/>
      <c r="AA19820"/>
    </row>
    <row r="19821" spans="1:27" x14ac:dyDescent="0.25">
      <c r="A19821"/>
      <c r="AA19821"/>
    </row>
    <row r="19822" spans="1:27" x14ac:dyDescent="0.25">
      <c r="A19822"/>
      <c r="AA19822"/>
    </row>
    <row r="19823" spans="1:27" x14ac:dyDescent="0.25">
      <c r="A19823"/>
      <c r="AA19823"/>
    </row>
    <row r="19824" spans="1:27" x14ac:dyDescent="0.25">
      <c r="A19824"/>
      <c r="AA19824"/>
    </row>
    <row r="19825" spans="1:27" x14ac:dyDescent="0.25">
      <c r="A19825"/>
      <c r="AA19825"/>
    </row>
    <row r="19826" spans="1:27" x14ac:dyDescent="0.25">
      <c r="A19826"/>
      <c r="AA19826"/>
    </row>
    <row r="19827" spans="1:27" x14ac:dyDescent="0.25">
      <c r="A19827"/>
      <c r="AA19827"/>
    </row>
    <row r="19828" spans="1:27" x14ac:dyDescent="0.25">
      <c r="A19828"/>
      <c r="AA19828"/>
    </row>
    <row r="19829" spans="1:27" x14ac:dyDescent="0.25">
      <c r="A19829"/>
      <c r="AA19829"/>
    </row>
    <row r="19830" spans="1:27" x14ac:dyDescent="0.25">
      <c r="A19830"/>
      <c r="AA19830"/>
    </row>
    <row r="19831" spans="1:27" x14ac:dyDescent="0.25">
      <c r="A19831"/>
      <c r="AA19831"/>
    </row>
    <row r="19832" spans="1:27" x14ac:dyDescent="0.25">
      <c r="A19832"/>
      <c r="AA19832"/>
    </row>
    <row r="19833" spans="1:27" x14ac:dyDescent="0.25">
      <c r="A19833"/>
      <c r="AA19833"/>
    </row>
    <row r="19834" spans="1:27" x14ac:dyDescent="0.25">
      <c r="A19834"/>
      <c r="AA19834"/>
    </row>
    <row r="19835" spans="1:27" x14ac:dyDescent="0.25">
      <c r="A19835"/>
      <c r="AA19835"/>
    </row>
    <row r="19836" spans="1:27" x14ac:dyDescent="0.25">
      <c r="A19836"/>
      <c r="AA19836"/>
    </row>
    <row r="19837" spans="1:27" x14ac:dyDescent="0.25">
      <c r="A19837"/>
      <c r="AA19837"/>
    </row>
    <row r="19838" spans="1:27" x14ac:dyDescent="0.25">
      <c r="A19838"/>
      <c r="AA19838"/>
    </row>
    <row r="19839" spans="1:27" x14ac:dyDescent="0.25">
      <c r="A19839"/>
      <c r="AA19839"/>
    </row>
    <row r="19840" spans="1:27" x14ac:dyDescent="0.25">
      <c r="A19840"/>
      <c r="AA19840"/>
    </row>
    <row r="19841" spans="1:27" x14ac:dyDescent="0.25">
      <c r="A19841"/>
      <c r="AA19841"/>
    </row>
    <row r="19842" spans="1:27" x14ac:dyDescent="0.25">
      <c r="A19842"/>
      <c r="AA19842"/>
    </row>
    <row r="19843" spans="1:27" x14ac:dyDescent="0.25">
      <c r="A19843"/>
      <c r="AA19843"/>
    </row>
    <row r="19844" spans="1:27" x14ac:dyDescent="0.25">
      <c r="A19844"/>
      <c r="AA19844"/>
    </row>
    <row r="19845" spans="1:27" x14ac:dyDescent="0.25">
      <c r="A19845"/>
      <c r="AA19845"/>
    </row>
    <row r="19846" spans="1:27" x14ac:dyDescent="0.25">
      <c r="A19846"/>
      <c r="AA19846"/>
    </row>
    <row r="19847" spans="1:27" x14ac:dyDescent="0.25">
      <c r="A19847"/>
      <c r="AA19847"/>
    </row>
    <row r="19848" spans="1:27" x14ac:dyDescent="0.25">
      <c r="A19848"/>
      <c r="AA19848"/>
    </row>
    <row r="19849" spans="1:27" x14ac:dyDescent="0.25">
      <c r="A19849"/>
      <c r="AA19849"/>
    </row>
    <row r="19850" spans="1:27" x14ac:dyDescent="0.25">
      <c r="A19850"/>
      <c r="AA19850"/>
    </row>
    <row r="19851" spans="1:27" x14ac:dyDescent="0.25">
      <c r="A19851"/>
      <c r="AA19851"/>
    </row>
    <row r="19852" spans="1:27" x14ac:dyDescent="0.25">
      <c r="A19852"/>
      <c r="AA19852"/>
    </row>
    <row r="19853" spans="1:27" x14ac:dyDescent="0.25">
      <c r="A19853"/>
      <c r="AA19853"/>
    </row>
    <row r="19854" spans="1:27" x14ac:dyDescent="0.25">
      <c r="A19854"/>
      <c r="AA19854"/>
    </row>
    <row r="19855" spans="1:27" x14ac:dyDescent="0.25">
      <c r="A19855"/>
      <c r="AA19855"/>
    </row>
    <row r="19856" spans="1:27" x14ac:dyDescent="0.25">
      <c r="A19856"/>
      <c r="AA19856"/>
    </row>
    <row r="19857" spans="1:27" x14ac:dyDescent="0.25">
      <c r="A19857"/>
      <c r="AA19857"/>
    </row>
    <row r="19858" spans="1:27" x14ac:dyDescent="0.25">
      <c r="A19858"/>
      <c r="AA19858"/>
    </row>
    <row r="19859" spans="1:27" x14ac:dyDescent="0.25">
      <c r="A19859"/>
      <c r="AA19859"/>
    </row>
    <row r="19860" spans="1:27" x14ac:dyDescent="0.25">
      <c r="A19860"/>
      <c r="AA19860"/>
    </row>
    <row r="19861" spans="1:27" x14ac:dyDescent="0.25">
      <c r="A19861"/>
      <c r="AA19861"/>
    </row>
    <row r="19862" spans="1:27" x14ac:dyDescent="0.25">
      <c r="A19862"/>
      <c r="AA19862"/>
    </row>
    <row r="19863" spans="1:27" x14ac:dyDescent="0.25">
      <c r="A19863"/>
      <c r="AA19863"/>
    </row>
    <row r="19864" spans="1:27" x14ac:dyDescent="0.25">
      <c r="A19864"/>
      <c r="AA19864"/>
    </row>
    <row r="19865" spans="1:27" x14ac:dyDescent="0.25">
      <c r="A19865"/>
      <c r="AA19865"/>
    </row>
    <row r="19866" spans="1:27" x14ac:dyDescent="0.25">
      <c r="A19866"/>
      <c r="AA19866"/>
    </row>
    <row r="19867" spans="1:27" x14ac:dyDescent="0.25">
      <c r="A19867"/>
      <c r="AA19867"/>
    </row>
    <row r="19868" spans="1:27" x14ac:dyDescent="0.25">
      <c r="A19868"/>
      <c r="AA19868"/>
    </row>
    <row r="19869" spans="1:27" x14ac:dyDescent="0.25">
      <c r="A19869"/>
      <c r="AA19869"/>
    </row>
    <row r="19870" spans="1:27" x14ac:dyDescent="0.25">
      <c r="A19870"/>
      <c r="AA19870"/>
    </row>
    <row r="19871" spans="1:27" x14ac:dyDescent="0.25">
      <c r="A19871"/>
      <c r="AA19871"/>
    </row>
    <row r="19872" spans="1:27" x14ac:dyDescent="0.25">
      <c r="A19872"/>
      <c r="AA19872"/>
    </row>
    <row r="19873" spans="1:27" x14ac:dyDescent="0.25">
      <c r="A19873"/>
      <c r="AA19873"/>
    </row>
    <row r="19874" spans="1:27" x14ac:dyDescent="0.25">
      <c r="A19874"/>
      <c r="AA19874"/>
    </row>
    <row r="19875" spans="1:27" x14ac:dyDescent="0.25">
      <c r="A19875"/>
      <c r="AA19875"/>
    </row>
    <row r="19876" spans="1:27" x14ac:dyDescent="0.25">
      <c r="A19876"/>
      <c r="AA19876"/>
    </row>
    <row r="19877" spans="1:27" x14ac:dyDescent="0.25">
      <c r="A19877"/>
      <c r="AA19877"/>
    </row>
    <row r="19878" spans="1:27" x14ac:dyDescent="0.25">
      <c r="A19878"/>
      <c r="AA19878"/>
    </row>
    <row r="19879" spans="1:27" x14ac:dyDescent="0.25">
      <c r="A19879"/>
      <c r="AA19879"/>
    </row>
    <row r="19880" spans="1:27" x14ac:dyDescent="0.25">
      <c r="A19880"/>
      <c r="AA19880"/>
    </row>
    <row r="19881" spans="1:27" x14ac:dyDescent="0.25">
      <c r="A19881"/>
      <c r="AA19881"/>
    </row>
    <row r="19882" spans="1:27" x14ac:dyDescent="0.25">
      <c r="A19882"/>
      <c r="AA19882"/>
    </row>
    <row r="19883" spans="1:27" x14ac:dyDescent="0.25">
      <c r="A19883"/>
      <c r="AA19883"/>
    </row>
    <row r="19884" spans="1:27" x14ac:dyDescent="0.25">
      <c r="A19884"/>
      <c r="AA19884"/>
    </row>
    <row r="19885" spans="1:27" x14ac:dyDescent="0.25">
      <c r="A19885"/>
      <c r="AA19885"/>
    </row>
    <row r="19886" spans="1:27" x14ac:dyDescent="0.25">
      <c r="A19886"/>
      <c r="AA19886"/>
    </row>
    <row r="19887" spans="1:27" x14ac:dyDescent="0.25">
      <c r="A19887"/>
      <c r="AA19887"/>
    </row>
    <row r="19888" spans="1:27" x14ac:dyDescent="0.25">
      <c r="A19888"/>
      <c r="AA19888"/>
    </row>
    <row r="19889" spans="1:27" x14ac:dyDescent="0.25">
      <c r="A19889"/>
      <c r="AA19889"/>
    </row>
    <row r="19890" spans="1:27" x14ac:dyDescent="0.25">
      <c r="A19890"/>
      <c r="AA19890"/>
    </row>
    <row r="19891" spans="1:27" x14ac:dyDescent="0.25">
      <c r="A19891"/>
      <c r="AA19891"/>
    </row>
    <row r="19892" spans="1:27" x14ac:dyDescent="0.25">
      <c r="A19892"/>
      <c r="AA19892"/>
    </row>
    <row r="19893" spans="1:27" x14ac:dyDescent="0.25">
      <c r="A19893"/>
      <c r="AA19893"/>
    </row>
    <row r="19894" spans="1:27" x14ac:dyDescent="0.25">
      <c r="A19894"/>
      <c r="AA19894"/>
    </row>
    <row r="19895" spans="1:27" x14ac:dyDescent="0.25">
      <c r="A19895"/>
      <c r="AA19895"/>
    </row>
    <row r="19896" spans="1:27" x14ac:dyDescent="0.25">
      <c r="A19896"/>
      <c r="AA19896"/>
    </row>
    <row r="19897" spans="1:27" x14ac:dyDescent="0.25">
      <c r="A19897"/>
      <c r="AA19897"/>
    </row>
    <row r="19898" spans="1:27" x14ac:dyDescent="0.25">
      <c r="A19898"/>
      <c r="AA19898"/>
    </row>
    <row r="19899" spans="1:27" x14ac:dyDescent="0.25">
      <c r="A19899"/>
      <c r="AA19899"/>
    </row>
    <row r="19900" spans="1:27" x14ac:dyDescent="0.25">
      <c r="A19900"/>
      <c r="AA19900"/>
    </row>
    <row r="19901" spans="1:27" x14ac:dyDescent="0.25">
      <c r="A19901"/>
      <c r="AA19901"/>
    </row>
    <row r="19902" spans="1:27" x14ac:dyDescent="0.25">
      <c r="A19902"/>
      <c r="AA19902"/>
    </row>
    <row r="19903" spans="1:27" x14ac:dyDescent="0.25">
      <c r="A19903"/>
      <c r="AA19903"/>
    </row>
    <row r="19904" spans="1:27" x14ac:dyDescent="0.25">
      <c r="A19904"/>
      <c r="AA19904"/>
    </row>
    <row r="19905" spans="1:27" x14ac:dyDescent="0.25">
      <c r="A19905"/>
      <c r="AA19905"/>
    </row>
    <row r="19906" spans="1:27" x14ac:dyDescent="0.25">
      <c r="A19906"/>
      <c r="AA19906"/>
    </row>
    <row r="19907" spans="1:27" x14ac:dyDescent="0.25">
      <c r="A19907"/>
      <c r="AA19907"/>
    </row>
    <row r="19908" spans="1:27" x14ac:dyDescent="0.25">
      <c r="A19908"/>
      <c r="AA19908"/>
    </row>
    <row r="19909" spans="1:27" x14ac:dyDescent="0.25">
      <c r="A19909"/>
      <c r="AA19909"/>
    </row>
    <row r="19910" spans="1:27" x14ac:dyDescent="0.25">
      <c r="A19910"/>
      <c r="AA19910"/>
    </row>
    <row r="19911" spans="1:27" x14ac:dyDescent="0.25">
      <c r="A19911"/>
      <c r="AA19911"/>
    </row>
    <row r="19912" spans="1:27" x14ac:dyDescent="0.25">
      <c r="A19912"/>
      <c r="AA19912"/>
    </row>
    <row r="19913" spans="1:27" x14ac:dyDescent="0.25">
      <c r="A19913"/>
      <c r="AA19913"/>
    </row>
    <row r="19914" spans="1:27" x14ac:dyDescent="0.25">
      <c r="A19914"/>
      <c r="AA19914"/>
    </row>
    <row r="19915" spans="1:27" x14ac:dyDescent="0.25">
      <c r="A19915"/>
      <c r="AA19915"/>
    </row>
    <row r="19916" spans="1:27" x14ac:dyDescent="0.25">
      <c r="A19916"/>
      <c r="AA19916"/>
    </row>
    <row r="19917" spans="1:27" x14ac:dyDescent="0.25">
      <c r="A19917"/>
      <c r="AA19917"/>
    </row>
    <row r="19918" spans="1:27" x14ac:dyDescent="0.25">
      <c r="A19918"/>
      <c r="AA19918"/>
    </row>
    <row r="19919" spans="1:27" x14ac:dyDescent="0.25">
      <c r="A19919"/>
      <c r="AA19919"/>
    </row>
    <row r="19920" spans="1:27" x14ac:dyDescent="0.25">
      <c r="A19920"/>
      <c r="AA19920"/>
    </row>
    <row r="19921" spans="1:27" x14ac:dyDescent="0.25">
      <c r="A19921"/>
      <c r="AA19921"/>
    </row>
    <row r="19922" spans="1:27" x14ac:dyDescent="0.25">
      <c r="A19922"/>
      <c r="AA19922"/>
    </row>
    <row r="19923" spans="1:27" x14ac:dyDescent="0.25">
      <c r="A19923"/>
      <c r="AA19923"/>
    </row>
    <row r="19924" spans="1:27" x14ac:dyDescent="0.25">
      <c r="A19924"/>
      <c r="AA19924"/>
    </row>
    <row r="19925" spans="1:27" x14ac:dyDescent="0.25">
      <c r="A19925"/>
      <c r="AA19925"/>
    </row>
    <row r="19926" spans="1:27" x14ac:dyDescent="0.25">
      <c r="A19926"/>
      <c r="AA19926"/>
    </row>
    <row r="19927" spans="1:27" x14ac:dyDescent="0.25">
      <c r="A19927"/>
      <c r="AA19927"/>
    </row>
    <row r="19928" spans="1:27" x14ac:dyDescent="0.25">
      <c r="A19928"/>
      <c r="AA19928"/>
    </row>
    <row r="19929" spans="1:27" x14ac:dyDescent="0.25">
      <c r="A19929"/>
      <c r="AA19929"/>
    </row>
    <row r="19930" spans="1:27" x14ac:dyDescent="0.25">
      <c r="A19930"/>
      <c r="AA19930"/>
    </row>
    <row r="19931" spans="1:27" x14ac:dyDescent="0.25">
      <c r="A19931"/>
      <c r="AA19931"/>
    </row>
    <row r="19932" spans="1:27" x14ac:dyDescent="0.25">
      <c r="A19932"/>
      <c r="AA19932"/>
    </row>
    <row r="19933" spans="1:27" x14ac:dyDescent="0.25">
      <c r="A19933"/>
      <c r="AA19933"/>
    </row>
    <row r="19934" spans="1:27" x14ac:dyDescent="0.25">
      <c r="A19934"/>
      <c r="AA19934"/>
    </row>
    <row r="19935" spans="1:27" x14ac:dyDescent="0.25">
      <c r="A19935"/>
      <c r="AA19935"/>
    </row>
    <row r="19936" spans="1:27" x14ac:dyDescent="0.25">
      <c r="A19936"/>
      <c r="AA19936"/>
    </row>
    <row r="19937" spans="1:27" x14ac:dyDescent="0.25">
      <c r="A19937"/>
      <c r="AA19937"/>
    </row>
    <row r="19938" spans="1:27" x14ac:dyDescent="0.25">
      <c r="A19938"/>
      <c r="AA19938"/>
    </row>
    <row r="19939" spans="1:27" x14ac:dyDescent="0.25">
      <c r="A19939"/>
      <c r="AA19939"/>
    </row>
    <row r="19940" spans="1:27" x14ac:dyDescent="0.25">
      <c r="A19940"/>
      <c r="AA19940"/>
    </row>
    <row r="19941" spans="1:27" x14ac:dyDescent="0.25">
      <c r="A19941"/>
      <c r="AA19941"/>
    </row>
    <row r="19942" spans="1:27" x14ac:dyDescent="0.25">
      <c r="A19942"/>
      <c r="AA19942"/>
    </row>
    <row r="19943" spans="1:27" x14ac:dyDescent="0.25">
      <c r="A19943"/>
      <c r="AA19943"/>
    </row>
    <row r="19944" spans="1:27" x14ac:dyDescent="0.25">
      <c r="A19944"/>
      <c r="AA19944"/>
    </row>
    <row r="19945" spans="1:27" x14ac:dyDescent="0.25">
      <c r="A19945"/>
      <c r="AA19945"/>
    </row>
    <row r="19946" spans="1:27" x14ac:dyDescent="0.25">
      <c r="A19946"/>
      <c r="AA19946"/>
    </row>
    <row r="19947" spans="1:27" x14ac:dyDescent="0.25">
      <c r="A19947"/>
      <c r="AA19947"/>
    </row>
    <row r="19948" spans="1:27" x14ac:dyDescent="0.25">
      <c r="A19948"/>
      <c r="AA19948"/>
    </row>
    <row r="19949" spans="1:27" x14ac:dyDescent="0.25">
      <c r="A19949"/>
      <c r="AA19949"/>
    </row>
    <row r="19950" spans="1:27" x14ac:dyDescent="0.25">
      <c r="A19950"/>
      <c r="AA19950"/>
    </row>
    <row r="19951" spans="1:27" x14ac:dyDescent="0.25">
      <c r="A19951"/>
      <c r="AA19951"/>
    </row>
    <row r="19952" spans="1:27" x14ac:dyDescent="0.25">
      <c r="A19952"/>
      <c r="AA19952"/>
    </row>
    <row r="19953" spans="1:27" x14ac:dyDescent="0.25">
      <c r="A19953"/>
      <c r="AA19953"/>
    </row>
    <row r="19954" spans="1:27" x14ac:dyDescent="0.25">
      <c r="A19954"/>
      <c r="AA19954"/>
    </row>
    <row r="19955" spans="1:27" x14ac:dyDescent="0.25">
      <c r="A19955"/>
      <c r="AA19955"/>
    </row>
    <row r="19956" spans="1:27" x14ac:dyDescent="0.25">
      <c r="A19956"/>
      <c r="AA19956"/>
    </row>
    <row r="19957" spans="1:27" x14ac:dyDescent="0.25">
      <c r="A19957"/>
      <c r="AA19957"/>
    </row>
    <row r="19958" spans="1:27" x14ac:dyDescent="0.25">
      <c r="A19958"/>
      <c r="AA19958"/>
    </row>
    <row r="19959" spans="1:27" x14ac:dyDescent="0.25">
      <c r="A19959"/>
      <c r="AA19959"/>
    </row>
    <row r="19960" spans="1:27" x14ac:dyDescent="0.25">
      <c r="A19960"/>
      <c r="AA19960"/>
    </row>
    <row r="19961" spans="1:27" x14ac:dyDescent="0.25">
      <c r="A19961"/>
      <c r="AA19961"/>
    </row>
    <row r="19962" spans="1:27" x14ac:dyDescent="0.25">
      <c r="A19962"/>
      <c r="AA19962"/>
    </row>
    <row r="19963" spans="1:27" x14ac:dyDescent="0.25">
      <c r="A19963"/>
      <c r="AA19963"/>
    </row>
    <row r="19964" spans="1:27" x14ac:dyDescent="0.25">
      <c r="A19964"/>
      <c r="AA19964"/>
    </row>
    <row r="19965" spans="1:27" x14ac:dyDescent="0.25">
      <c r="A19965"/>
      <c r="AA19965"/>
    </row>
    <row r="19966" spans="1:27" x14ac:dyDescent="0.25">
      <c r="A19966"/>
      <c r="AA19966"/>
    </row>
    <row r="19967" spans="1:27" x14ac:dyDescent="0.25">
      <c r="A19967"/>
      <c r="AA19967"/>
    </row>
    <row r="19968" spans="1:27" x14ac:dyDescent="0.25">
      <c r="A19968"/>
      <c r="AA19968"/>
    </row>
    <row r="19969" spans="1:27" x14ac:dyDescent="0.25">
      <c r="A19969"/>
      <c r="AA19969"/>
    </row>
    <row r="19970" spans="1:27" x14ac:dyDescent="0.25">
      <c r="A19970"/>
      <c r="AA19970"/>
    </row>
    <row r="19971" spans="1:27" x14ac:dyDescent="0.25">
      <c r="A19971"/>
      <c r="AA19971"/>
    </row>
    <row r="19972" spans="1:27" x14ac:dyDescent="0.25">
      <c r="A19972"/>
      <c r="AA19972"/>
    </row>
    <row r="19973" spans="1:27" x14ac:dyDescent="0.25">
      <c r="A19973"/>
      <c r="AA19973"/>
    </row>
    <row r="19974" spans="1:27" x14ac:dyDescent="0.25">
      <c r="A19974"/>
      <c r="AA19974"/>
    </row>
    <row r="19975" spans="1:27" x14ac:dyDescent="0.25">
      <c r="A19975"/>
      <c r="AA19975"/>
    </row>
    <row r="19976" spans="1:27" x14ac:dyDescent="0.25">
      <c r="A19976"/>
      <c r="AA19976"/>
    </row>
    <row r="19977" spans="1:27" x14ac:dyDescent="0.25">
      <c r="A19977"/>
      <c r="AA19977"/>
    </row>
    <row r="19978" spans="1:27" x14ac:dyDescent="0.25">
      <c r="A19978"/>
      <c r="AA19978"/>
    </row>
    <row r="19979" spans="1:27" x14ac:dyDescent="0.25">
      <c r="A19979"/>
      <c r="AA19979"/>
    </row>
    <row r="19980" spans="1:27" x14ac:dyDescent="0.25">
      <c r="A19980"/>
      <c r="AA19980"/>
    </row>
    <row r="19981" spans="1:27" x14ac:dyDescent="0.25">
      <c r="A19981"/>
      <c r="AA19981"/>
    </row>
    <row r="19982" spans="1:27" x14ac:dyDescent="0.25">
      <c r="A19982"/>
      <c r="AA19982"/>
    </row>
    <row r="19983" spans="1:27" x14ac:dyDescent="0.25">
      <c r="A19983"/>
      <c r="AA19983"/>
    </row>
    <row r="19984" spans="1:27" x14ac:dyDescent="0.25">
      <c r="A19984"/>
      <c r="AA19984"/>
    </row>
    <row r="19985" spans="1:27" x14ac:dyDescent="0.25">
      <c r="A19985"/>
      <c r="AA19985"/>
    </row>
    <row r="19986" spans="1:27" x14ac:dyDescent="0.25">
      <c r="A19986"/>
      <c r="AA19986"/>
    </row>
    <row r="19987" spans="1:27" x14ac:dyDescent="0.25">
      <c r="A19987"/>
      <c r="AA19987"/>
    </row>
    <row r="19988" spans="1:27" x14ac:dyDescent="0.25">
      <c r="A19988"/>
      <c r="AA19988"/>
    </row>
    <row r="19989" spans="1:27" x14ac:dyDescent="0.25">
      <c r="A19989"/>
      <c r="AA19989"/>
    </row>
    <row r="19990" spans="1:27" x14ac:dyDescent="0.25">
      <c r="A19990"/>
      <c r="AA19990"/>
    </row>
    <row r="19991" spans="1:27" x14ac:dyDescent="0.25">
      <c r="A19991"/>
      <c r="AA19991"/>
    </row>
    <row r="19992" spans="1:27" x14ac:dyDescent="0.25">
      <c r="A19992"/>
      <c r="AA19992"/>
    </row>
    <row r="19993" spans="1:27" x14ac:dyDescent="0.25">
      <c r="A19993"/>
      <c r="AA19993"/>
    </row>
    <row r="19994" spans="1:27" x14ac:dyDescent="0.25">
      <c r="A19994"/>
      <c r="AA19994"/>
    </row>
    <row r="19995" spans="1:27" x14ac:dyDescent="0.25">
      <c r="A19995"/>
      <c r="AA19995"/>
    </row>
    <row r="19996" spans="1:27" x14ac:dyDescent="0.25">
      <c r="A19996"/>
      <c r="AA19996"/>
    </row>
    <row r="19997" spans="1:27" x14ac:dyDescent="0.25">
      <c r="A19997"/>
      <c r="AA19997"/>
    </row>
    <row r="19998" spans="1:27" x14ac:dyDescent="0.25">
      <c r="A19998"/>
      <c r="AA19998"/>
    </row>
    <row r="19999" spans="1:27" x14ac:dyDescent="0.25">
      <c r="A19999"/>
      <c r="AA19999"/>
    </row>
    <row r="20000" spans="1:27" x14ac:dyDescent="0.25">
      <c r="A20000"/>
      <c r="AA20000"/>
    </row>
    <row r="20001" spans="1:27" x14ac:dyDescent="0.25">
      <c r="A20001"/>
      <c r="AA20001"/>
    </row>
    <row r="20002" spans="1:27" x14ac:dyDescent="0.25">
      <c r="A20002"/>
      <c r="AA20002"/>
    </row>
    <row r="20003" spans="1:27" x14ac:dyDescent="0.25">
      <c r="A20003"/>
      <c r="AA20003"/>
    </row>
    <row r="20004" spans="1:27" x14ac:dyDescent="0.25">
      <c r="A20004"/>
      <c r="AA20004"/>
    </row>
    <row r="20005" spans="1:27" x14ac:dyDescent="0.25">
      <c r="A20005"/>
      <c r="AA20005"/>
    </row>
    <row r="20006" spans="1:27" x14ac:dyDescent="0.25">
      <c r="A20006"/>
      <c r="AA20006"/>
    </row>
    <row r="20007" spans="1:27" x14ac:dyDescent="0.25">
      <c r="A20007"/>
      <c r="AA20007"/>
    </row>
    <row r="20008" spans="1:27" x14ac:dyDescent="0.25">
      <c r="A20008"/>
      <c r="AA20008"/>
    </row>
    <row r="20009" spans="1:27" x14ac:dyDescent="0.25">
      <c r="A20009"/>
      <c r="AA20009"/>
    </row>
    <row r="20010" spans="1:27" x14ac:dyDescent="0.25">
      <c r="A20010"/>
      <c r="AA20010"/>
    </row>
    <row r="20011" spans="1:27" x14ac:dyDescent="0.25">
      <c r="A20011"/>
      <c r="AA20011"/>
    </row>
    <row r="20012" spans="1:27" x14ac:dyDescent="0.25">
      <c r="A20012"/>
      <c r="AA20012"/>
    </row>
    <row r="20013" spans="1:27" x14ac:dyDescent="0.25">
      <c r="A20013"/>
      <c r="AA20013"/>
    </row>
    <row r="20014" spans="1:27" x14ac:dyDescent="0.25">
      <c r="A20014"/>
      <c r="AA20014"/>
    </row>
    <row r="20015" spans="1:27" x14ac:dyDescent="0.25">
      <c r="A20015"/>
      <c r="AA20015"/>
    </row>
    <row r="20016" spans="1:27" x14ac:dyDescent="0.25">
      <c r="A20016"/>
      <c r="AA20016"/>
    </row>
    <row r="20017" spans="1:27" x14ac:dyDescent="0.25">
      <c r="A20017"/>
      <c r="AA20017"/>
    </row>
    <row r="20018" spans="1:27" x14ac:dyDescent="0.25">
      <c r="A20018"/>
      <c r="AA20018"/>
    </row>
    <row r="20019" spans="1:27" x14ac:dyDescent="0.25">
      <c r="A20019"/>
      <c r="AA20019"/>
    </row>
    <row r="20020" spans="1:27" x14ac:dyDescent="0.25">
      <c r="A20020"/>
      <c r="AA20020"/>
    </row>
    <row r="20021" spans="1:27" x14ac:dyDescent="0.25">
      <c r="A20021"/>
      <c r="AA20021"/>
    </row>
    <row r="20022" spans="1:27" x14ac:dyDescent="0.25">
      <c r="A20022"/>
      <c r="AA20022"/>
    </row>
    <row r="20023" spans="1:27" x14ac:dyDescent="0.25">
      <c r="A20023"/>
      <c r="AA20023"/>
    </row>
    <row r="20024" spans="1:27" x14ac:dyDescent="0.25">
      <c r="A20024"/>
      <c r="AA20024"/>
    </row>
    <row r="20025" spans="1:27" x14ac:dyDescent="0.25">
      <c r="A20025"/>
      <c r="AA20025"/>
    </row>
    <row r="20026" spans="1:27" x14ac:dyDescent="0.25">
      <c r="A20026"/>
      <c r="AA20026"/>
    </row>
    <row r="20027" spans="1:27" x14ac:dyDescent="0.25">
      <c r="A20027"/>
      <c r="AA20027"/>
    </row>
    <row r="20028" spans="1:27" x14ac:dyDescent="0.25">
      <c r="A20028"/>
      <c r="AA20028"/>
    </row>
    <row r="20029" spans="1:27" x14ac:dyDescent="0.25">
      <c r="A20029"/>
      <c r="AA20029"/>
    </row>
    <row r="20030" spans="1:27" x14ac:dyDescent="0.25">
      <c r="A20030"/>
      <c r="AA20030"/>
    </row>
    <row r="20031" spans="1:27" x14ac:dyDescent="0.25">
      <c r="A20031"/>
      <c r="AA20031"/>
    </row>
    <row r="20032" spans="1:27" x14ac:dyDescent="0.25">
      <c r="A20032"/>
      <c r="AA20032"/>
    </row>
    <row r="20033" spans="1:27" x14ac:dyDescent="0.25">
      <c r="A20033"/>
      <c r="AA20033"/>
    </row>
    <row r="20034" spans="1:27" x14ac:dyDescent="0.25">
      <c r="A20034"/>
      <c r="AA20034"/>
    </row>
    <row r="20035" spans="1:27" x14ac:dyDescent="0.25">
      <c r="A20035"/>
      <c r="AA20035"/>
    </row>
    <row r="20036" spans="1:27" x14ac:dyDescent="0.25">
      <c r="A20036"/>
      <c r="AA20036"/>
    </row>
    <row r="20037" spans="1:27" x14ac:dyDescent="0.25">
      <c r="A20037"/>
      <c r="AA20037"/>
    </row>
    <row r="20038" spans="1:27" x14ac:dyDescent="0.25">
      <c r="A20038"/>
      <c r="AA20038"/>
    </row>
    <row r="20039" spans="1:27" x14ac:dyDescent="0.25">
      <c r="A20039"/>
      <c r="AA20039"/>
    </row>
    <row r="20040" spans="1:27" x14ac:dyDescent="0.25">
      <c r="A20040"/>
      <c r="AA20040"/>
    </row>
    <row r="20041" spans="1:27" x14ac:dyDescent="0.25">
      <c r="A20041"/>
      <c r="AA20041"/>
    </row>
    <row r="20042" spans="1:27" x14ac:dyDescent="0.25">
      <c r="A20042"/>
      <c r="AA20042"/>
    </row>
    <row r="20043" spans="1:27" x14ac:dyDescent="0.25">
      <c r="A20043"/>
      <c r="AA20043"/>
    </row>
    <row r="20044" spans="1:27" x14ac:dyDescent="0.25">
      <c r="A20044"/>
      <c r="AA20044"/>
    </row>
    <row r="20045" spans="1:27" x14ac:dyDescent="0.25">
      <c r="A20045"/>
      <c r="AA20045"/>
    </row>
    <row r="20046" spans="1:27" x14ac:dyDescent="0.25">
      <c r="A20046"/>
      <c r="AA20046"/>
    </row>
    <row r="20047" spans="1:27" x14ac:dyDescent="0.25">
      <c r="A20047"/>
      <c r="AA20047"/>
    </row>
    <row r="20048" spans="1:27" x14ac:dyDescent="0.25">
      <c r="A20048"/>
      <c r="AA20048"/>
    </row>
    <row r="20049" spans="1:27" x14ac:dyDescent="0.25">
      <c r="A20049"/>
      <c r="AA20049"/>
    </row>
    <row r="20050" spans="1:27" x14ac:dyDescent="0.25">
      <c r="A20050"/>
      <c r="AA20050"/>
    </row>
    <row r="20051" spans="1:27" x14ac:dyDescent="0.25">
      <c r="A20051"/>
      <c r="AA20051"/>
    </row>
    <row r="20052" spans="1:27" x14ac:dyDescent="0.25">
      <c r="A20052"/>
      <c r="AA20052"/>
    </row>
    <row r="20053" spans="1:27" x14ac:dyDescent="0.25">
      <c r="A20053"/>
      <c r="AA20053"/>
    </row>
    <row r="20054" spans="1:27" x14ac:dyDescent="0.25">
      <c r="A20054"/>
      <c r="AA20054"/>
    </row>
    <row r="20055" spans="1:27" x14ac:dyDescent="0.25">
      <c r="A20055"/>
      <c r="AA20055"/>
    </row>
    <row r="20056" spans="1:27" x14ac:dyDescent="0.25">
      <c r="A20056"/>
      <c r="AA20056"/>
    </row>
    <row r="20057" spans="1:27" x14ac:dyDescent="0.25">
      <c r="A20057"/>
      <c r="AA20057"/>
    </row>
    <row r="20058" spans="1:27" x14ac:dyDescent="0.25">
      <c r="A20058"/>
      <c r="AA20058"/>
    </row>
    <row r="20059" spans="1:27" x14ac:dyDescent="0.25">
      <c r="A20059"/>
      <c r="AA20059"/>
    </row>
    <row r="20060" spans="1:27" x14ac:dyDescent="0.25">
      <c r="A20060"/>
      <c r="AA20060"/>
    </row>
    <row r="20061" spans="1:27" x14ac:dyDescent="0.25">
      <c r="A20061"/>
      <c r="AA20061"/>
    </row>
    <row r="20062" spans="1:27" x14ac:dyDescent="0.25">
      <c r="A20062"/>
      <c r="AA20062"/>
    </row>
    <row r="20063" spans="1:27" x14ac:dyDescent="0.25">
      <c r="A20063"/>
      <c r="AA20063"/>
    </row>
    <row r="20064" spans="1:27" x14ac:dyDescent="0.25">
      <c r="A20064"/>
      <c r="AA20064"/>
    </row>
    <row r="20065" spans="1:27" x14ac:dyDescent="0.25">
      <c r="A20065"/>
      <c r="AA20065"/>
    </row>
    <row r="20066" spans="1:27" x14ac:dyDescent="0.25">
      <c r="A20066"/>
      <c r="AA20066"/>
    </row>
    <row r="20067" spans="1:27" x14ac:dyDescent="0.25">
      <c r="A20067"/>
      <c r="AA20067"/>
    </row>
    <row r="20068" spans="1:27" x14ac:dyDescent="0.25">
      <c r="A20068"/>
      <c r="AA20068"/>
    </row>
    <row r="20069" spans="1:27" x14ac:dyDescent="0.25">
      <c r="A20069"/>
      <c r="AA20069"/>
    </row>
    <row r="20070" spans="1:27" x14ac:dyDescent="0.25">
      <c r="A20070"/>
      <c r="AA20070"/>
    </row>
    <row r="20071" spans="1:27" x14ac:dyDescent="0.25">
      <c r="A20071"/>
      <c r="AA20071"/>
    </row>
    <row r="20072" spans="1:27" x14ac:dyDescent="0.25">
      <c r="A20072"/>
      <c r="AA20072"/>
    </row>
    <row r="20073" spans="1:27" x14ac:dyDescent="0.25">
      <c r="A20073"/>
      <c r="AA20073"/>
    </row>
    <row r="20074" spans="1:27" x14ac:dyDescent="0.25">
      <c r="A20074"/>
      <c r="AA20074"/>
    </row>
    <row r="20075" spans="1:27" x14ac:dyDescent="0.25">
      <c r="A20075"/>
      <c r="AA20075"/>
    </row>
    <row r="20076" spans="1:27" x14ac:dyDescent="0.25">
      <c r="A20076"/>
      <c r="AA20076"/>
    </row>
    <row r="20077" spans="1:27" x14ac:dyDescent="0.25">
      <c r="A20077"/>
      <c r="AA20077"/>
    </row>
    <row r="20078" spans="1:27" x14ac:dyDescent="0.25">
      <c r="A20078"/>
      <c r="AA20078"/>
    </row>
    <row r="20079" spans="1:27" x14ac:dyDescent="0.25">
      <c r="A20079"/>
      <c r="AA20079"/>
    </row>
    <row r="20080" spans="1:27" x14ac:dyDescent="0.25">
      <c r="A20080"/>
      <c r="AA20080"/>
    </row>
    <row r="20081" spans="1:27" x14ac:dyDescent="0.25">
      <c r="A20081"/>
      <c r="AA20081"/>
    </row>
    <row r="20082" spans="1:27" x14ac:dyDescent="0.25">
      <c r="A20082"/>
      <c r="AA20082"/>
    </row>
    <row r="20083" spans="1:27" x14ac:dyDescent="0.25">
      <c r="A20083"/>
      <c r="AA20083"/>
    </row>
    <row r="20084" spans="1:27" x14ac:dyDescent="0.25">
      <c r="A20084"/>
      <c r="AA20084"/>
    </row>
    <row r="20085" spans="1:27" x14ac:dyDescent="0.25">
      <c r="A20085"/>
      <c r="AA20085"/>
    </row>
    <row r="20086" spans="1:27" x14ac:dyDescent="0.25">
      <c r="A20086"/>
      <c r="AA20086"/>
    </row>
    <row r="20087" spans="1:27" x14ac:dyDescent="0.25">
      <c r="A20087"/>
      <c r="AA20087"/>
    </row>
    <row r="20088" spans="1:27" x14ac:dyDescent="0.25">
      <c r="A20088"/>
      <c r="AA20088"/>
    </row>
    <row r="20089" spans="1:27" x14ac:dyDescent="0.25">
      <c r="A20089"/>
      <c r="AA20089"/>
    </row>
    <row r="20090" spans="1:27" x14ac:dyDescent="0.25">
      <c r="A20090"/>
      <c r="AA20090"/>
    </row>
    <row r="20091" spans="1:27" x14ac:dyDescent="0.25">
      <c r="A20091"/>
      <c r="AA20091"/>
    </row>
    <row r="20092" spans="1:27" x14ac:dyDescent="0.25">
      <c r="A20092"/>
      <c r="AA20092"/>
    </row>
    <row r="20093" spans="1:27" x14ac:dyDescent="0.25">
      <c r="A20093"/>
      <c r="AA20093"/>
    </row>
    <row r="20094" spans="1:27" x14ac:dyDescent="0.25">
      <c r="A20094"/>
      <c r="AA20094"/>
    </row>
    <row r="20095" spans="1:27" x14ac:dyDescent="0.25">
      <c r="A20095"/>
      <c r="AA20095"/>
    </row>
    <row r="20096" spans="1:27" x14ac:dyDescent="0.25">
      <c r="A20096"/>
      <c r="AA20096"/>
    </row>
    <row r="20097" spans="1:27" x14ac:dyDescent="0.25">
      <c r="A20097"/>
      <c r="AA20097"/>
    </row>
    <row r="20098" spans="1:27" x14ac:dyDescent="0.25">
      <c r="A20098"/>
      <c r="AA20098"/>
    </row>
    <row r="20099" spans="1:27" x14ac:dyDescent="0.25">
      <c r="A20099"/>
      <c r="AA20099"/>
    </row>
    <row r="20100" spans="1:27" x14ac:dyDescent="0.25">
      <c r="A20100"/>
      <c r="AA20100"/>
    </row>
    <row r="20101" spans="1:27" x14ac:dyDescent="0.25">
      <c r="A20101"/>
      <c r="AA20101"/>
    </row>
    <row r="20102" spans="1:27" x14ac:dyDescent="0.25">
      <c r="A20102"/>
      <c r="AA20102"/>
    </row>
    <row r="20103" spans="1:27" x14ac:dyDescent="0.25">
      <c r="A20103"/>
      <c r="AA20103"/>
    </row>
    <row r="20104" spans="1:27" x14ac:dyDescent="0.25">
      <c r="A20104"/>
      <c r="AA20104"/>
    </row>
    <row r="20105" spans="1:27" x14ac:dyDescent="0.25">
      <c r="A20105"/>
      <c r="AA20105"/>
    </row>
    <row r="20106" spans="1:27" x14ac:dyDescent="0.25">
      <c r="A20106"/>
      <c r="AA20106"/>
    </row>
    <row r="20107" spans="1:27" x14ac:dyDescent="0.25">
      <c r="A20107"/>
      <c r="AA20107"/>
    </row>
    <row r="20108" spans="1:27" x14ac:dyDescent="0.25">
      <c r="A20108"/>
      <c r="AA20108"/>
    </row>
    <row r="20109" spans="1:27" x14ac:dyDescent="0.25">
      <c r="A20109"/>
      <c r="AA20109"/>
    </row>
    <row r="20110" spans="1:27" x14ac:dyDescent="0.25">
      <c r="A20110"/>
      <c r="AA20110"/>
    </row>
    <row r="20111" spans="1:27" x14ac:dyDescent="0.25">
      <c r="A20111"/>
      <c r="AA20111"/>
    </row>
    <row r="20112" spans="1:27" x14ac:dyDescent="0.25">
      <c r="A20112"/>
      <c r="AA20112"/>
    </row>
    <row r="20113" spans="1:27" x14ac:dyDescent="0.25">
      <c r="A20113"/>
      <c r="AA20113"/>
    </row>
    <row r="20114" spans="1:27" x14ac:dyDescent="0.25">
      <c r="A20114"/>
      <c r="AA20114"/>
    </row>
    <row r="20115" spans="1:27" x14ac:dyDescent="0.25">
      <c r="A20115"/>
      <c r="AA20115"/>
    </row>
    <row r="20116" spans="1:27" x14ac:dyDescent="0.25">
      <c r="A20116"/>
      <c r="AA20116"/>
    </row>
    <row r="20117" spans="1:27" x14ac:dyDescent="0.25">
      <c r="A20117"/>
      <c r="AA20117"/>
    </row>
    <row r="20118" spans="1:27" x14ac:dyDescent="0.25">
      <c r="A20118"/>
      <c r="AA20118"/>
    </row>
    <row r="20119" spans="1:27" x14ac:dyDescent="0.25">
      <c r="A20119"/>
      <c r="AA20119"/>
    </row>
    <row r="20120" spans="1:27" x14ac:dyDescent="0.25">
      <c r="A20120"/>
      <c r="AA20120"/>
    </row>
    <row r="20121" spans="1:27" x14ac:dyDescent="0.25">
      <c r="A20121"/>
      <c r="AA20121"/>
    </row>
    <row r="20122" spans="1:27" x14ac:dyDescent="0.25">
      <c r="A20122"/>
      <c r="AA20122"/>
    </row>
    <row r="20123" spans="1:27" x14ac:dyDescent="0.25">
      <c r="A20123"/>
      <c r="AA20123"/>
    </row>
    <row r="20124" spans="1:27" x14ac:dyDescent="0.25">
      <c r="A20124"/>
      <c r="AA20124"/>
    </row>
    <row r="20125" spans="1:27" x14ac:dyDescent="0.25">
      <c r="A20125"/>
      <c r="AA20125"/>
    </row>
    <row r="20126" spans="1:27" x14ac:dyDescent="0.25">
      <c r="A20126"/>
      <c r="AA20126"/>
    </row>
    <row r="20127" spans="1:27" x14ac:dyDescent="0.25">
      <c r="A20127"/>
      <c r="AA20127"/>
    </row>
    <row r="20128" spans="1:27" x14ac:dyDescent="0.25">
      <c r="A20128"/>
      <c r="AA20128"/>
    </row>
    <row r="20129" spans="1:27" x14ac:dyDescent="0.25">
      <c r="A20129"/>
      <c r="AA20129"/>
    </row>
    <row r="20130" spans="1:27" x14ac:dyDescent="0.25">
      <c r="A20130"/>
      <c r="AA20130"/>
    </row>
    <row r="20131" spans="1:27" x14ac:dyDescent="0.25">
      <c r="A20131"/>
      <c r="AA20131"/>
    </row>
    <row r="20132" spans="1:27" x14ac:dyDescent="0.25">
      <c r="A20132"/>
      <c r="AA20132"/>
    </row>
    <row r="20133" spans="1:27" x14ac:dyDescent="0.25">
      <c r="A20133"/>
      <c r="AA20133"/>
    </row>
    <row r="20134" spans="1:27" x14ac:dyDescent="0.25">
      <c r="A20134"/>
      <c r="AA20134"/>
    </row>
    <row r="20135" spans="1:27" x14ac:dyDescent="0.25">
      <c r="A20135"/>
      <c r="AA20135"/>
    </row>
    <row r="20136" spans="1:27" x14ac:dyDescent="0.25">
      <c r="A20136"/>
      <c r="AA20136"/>
    </row>
    <row r="20137" spans="1:27" x14ac:dyDescent="0.25">
      <c r="A20137"/>
      <c r="AA20137"/>
    </row>
    <row r="20138" spans="1:27" x14ac:dyDescent="0.25">
      <c r="A20138"/>
      <c r="AA20138"/>
    </row>
    <row r="20139" spans="1:27" x14ac:dyDescent="0.25">
      <c r="A20139"/>
      <c r="AA20139"/>
    </row>
    <row r="20140" spans="1:27" x14ac:dyDescent="0.25">
      <c r="A20140"/>
      <c r="AA20140"/>
    </row>
    <row r="20141" spans="1:27" x14ac:dyDescent="0.25">
      <c r="A20141"/>
      <c r="AA20141"/>
    </row>
    <row r="20142" spans="1:27" x14ac:dyDescent="0.25">
      <c r="A20142"/>
      <c r="AA20142"/>
    </row>
    <row r="20143" spans="1:27" x14ac:dyDescent="0.25">
      <c r="A20143"/>
      <c r="AA20143"/>
    </row>
    <row r="20144" spans="1:27" x14ac:dyDescent="0.25">
      <c r="A20144"/>
      <c r="AA20144"/>
    </row>
    <row r="20145" spans="1:27" x14ac:dyDescent="0.25">
      <c r="A20145"/>
      <c r="AA20145"/>
    </row>
    <row r="20146" spans="1:27" x14ac:dyDescent="0.25">
      <c r="A20146"/>
      <c r="AA20146"/>
    </row>
    <row r="20147" spans="1:27" x14ac:dyDescent="0.25">
      <c r="A20147"/>
      <c r="AA20147"/>
    </row>
    <row r="20148" spans="1:27" x14ac:dyDescent="0.25">
      <c r="A20148"/>
      <c r="AA20148"/>
    </row>
    <row r="20149" spans="1:27" x14ac:dyDescent="0.25">
      <c r="A20149"/>
      <c r="AA20149"/>
    </row>
    <row r="20150" spans="1:27" x14ac:dyDescent="0.25">
      <c r="A20150"/>
      <c r="AA20150"/>
    </row>
    <row r="20151" spans="1:27" x14ac:dyDescent="0.25">
      <c r="A20151"/>
      <c r="AA20151"/>
    </row>
    <row r="20152" spans="1:27" x14ac:dyDescent="0.25">
      <c r="A20152"/>
      <c r="AA20152"/>
    </row>
    <row r="20153" spans="1:27" x14ac:dyDescent="0.25">
      <c r="A20153"/>
      <c r="AA20153"/>
    </row>
    <row r="20154" spans="1:27" x14ac:dyDescent="0.25">
      <c r="A20154"/>
      <c r="AA20154"/>
    </row>
    <row r="20155" spans="1:27" x14ac:dyDescent="0.25">
      <c r="A20155"/>
      <c r="AA20155"/>
    </row>
    <row r="20156" spans="1:27" x14ac:dyDescent="0.25">
      <c r="A20156"/>
      <c r="AA20156"/>
    </row>
    <row r="20157" spans="1:27" x14ac:dyDescent="0.25">
      <c r="A20157"/>
      <c r="AA20157"/>
    </row>
    <row r="20158" spans="1:27" x14ac:dyDescent="0.25">
      <c r="A20158"/>
      <c r="AA20158"/>
    </row>
    <row r="20159" spans="1:27" x14ac:dyDescent="0.25">
      <c r="A20159"/>
      <c r="AA20159"/>
    </row>
    <row r="20160" spans="1:27" x14ac:dyDescent="0.25">
      <c r="A20160"/>
      <c r="AA20160"/>
    </row>
    <row r="20161" spans="1:27" x14ac:dyDescent="0.25">
      <c r="A20161"/>
      <c r="AA20161"/>
    </row>
    <row r="20162" spans="1:27" x14ac:dyDescent="0.25">
      <c r="A20162"/>
      <c r="AA20162"/>
    </row>
    <row r="20163" spans="1:27" x14ac:dyDescent="0.25">
      <c r="A20163"/>
      <c r="AA20163"/>
    </row>
    <row r="20164" spans="1:27" x14ac:dyDescent="0.25">
      <c r="A20164"/>
      <c r="AA20164"/>
    </row>
    <row r="20165" spans="1:27" x14ac:dyDescent="0.25">
      <c r="A20165"/>
      <c r="AA20165"/>
    </row>
    <row r="20166" spans="1:27" x14ac:dyDescent="0.25">
      <c r="A20166"/>
      <c r="AA20166"/>
    </row>
    <row r="20167" spans="1:27" x14ac:dyDescent="0.25">
      <c r="A20167"/>
      <c r="AA20167"/>
    </row>
    <row r="20168" spans="1:27" x14ac:dyDescent="0.25">
      <c r="A20168"/>
      <c r="AA20168"/>
    </row>
    <row r="20169" spans="1:27" x14ac:dyDescent="0.25">
      <c r="A20169"/>
      <c r="AA20169"/>
    </row>
    <row r="20170" spans="1:27" x14ac:dyDescent="0.25">
      <c r="A20170"/>
      <c r="AA20170"/>
    </row>
    <row r="20171" spans="1:27" x14ac:dyDescent="0.25">
      <c r="A20171"/>
      <c r="AA20171"/>
    </row>
    <row r="20172" spans="1:27" x14ac:dyDescent="0.25">
      <c r="A20172"/>
      <c r="AA20172"/>
    </row>
    <row r="20173" spans="1:27" x14ac:dyDescent="0.25">
      <c r="A20173"/>
      <c r="AA20173"/>
    </row>
    <row r="20174" spans="1:27" x14ac:dyDescent="0.25">
      <c r="A20174"/>
      <c r="AA20174"/>
    </row>
    <row r="20175" spans="1:27" x14ac:dyDescent="0.25">
      <c r="A20175"/>
      <c r="AA20175"/>
    </row>
    <row r="20176" spans="1:27" x14ac:dyDescent="0.25">
      <c r="A20176"/>
      <c r="AA20176"/>
    </row>
    <row r="20177" spans="1:27" x14ac:dyDescent="0.25">
      <c r="A20177"/>
      <c r="AA20177"/>
    </row>
    <row r="20178" spans="1:27" x14ac:dyDescent="0.25">
      <c r="A20178"/>
      <c r="AA20178"/>
    </row>
    <row r="20179" spans="1:27" x14ac:dyDescent="0.25">
      <c r="A20179"/>
      <c r="AA20179"/>
    </row>
    <row r="20180" spans="1:27" x14ac:dyDescent="0.25">
      <c r="A20180"/>
      <c r="AA20180"/>
    </row>
    <row r="20181" spans="1:27" x14ac:dyDescent="0.25">
      <c r="A20181"/>
      <c r="AA20181"/>
    </row>
    <row r="20182" spans="1:27" x14ac:dyDescent="0.25">
      <c r="A20182"/>
      <c r="AA20182"/>
    </row>
    <row r="20183" spans="1:27" x14ac:dyDescent="0.25">
      <c r="A20183"/>
      <c r="AA20183"/>
    </row>
    <row r="20184" spans="1:27" x14ac:dyDescent="0.25">
      <c r="A20184"/>
      <c r="AA20184"/>
    </row>
    <row r="20185" spans="1:27" x14ac:dyDescent="0.25">
      <c r="A20185"/>
      <c r="AA20185"/>
    </row>
    <row r="20186" spans="1:27" x14ac:dyDescent="0.25">
      <c r="A20186"/>
      <c r="AA20186"/>
    </row>
    <row r="20187" spans="1:27" x14ac:dyDescent="0.25">
      <c r="A20187"/>
      <c r="AA20187"/>
    </row>
    <row r="20188" spans="1:27" x14ac:dyDescent="0.25">
      <c r="A20188"/>
      <c r="AA20188"/>
    </row>
    <row r="20189" spans="1:27" x14ac:dyDescent="0.25">
      <c r="A20189"/>
      <c r="AA20189"/>
    </row>
    <row r="20190" spans="1:27" x14ac:dyDescent="0.25">
      <c r="A20190"/>
      <c r="AA20190"/>
    </row>
    <row r="20191" spans="1:27" x14ac:dyDescent="0.25">
      <c r="A20191"/>
      <c r="AA20191"/>
    </row>
    <row r="20192" spans="1:27" x14ac:dyDescent="0.25">
      <c r="A20192"/>
      <c r="AA20192"/>
    </row>
    <row r="20193" spans="1:27" x14ac:dyDescent="0.25">
      <c r="A20193"/>
      <c r="AA20193"/>
    </row>
    <row r="20194" spans="1:27" x14ac:dyDescent="0.25">
      <c r="A20194"/>
      <c r="AA20194"/>
    </row>
    <row r="20195" spans="1:27" x14ac:dyDescent="0.25">
      <c r="A20195"/>
      <c r="AA20195"/>
    </row>
    <row r="20196" spans="1:27" x14ac:dyDescent="0.25">
      <c r="A20196"/>
      <c r="AA20196"/>
    </row>
    <row r="20197" spans="1:27" x14ac:dyDescent="0.25">
      <c r="A20197"/>
      <c r="AA20197"/>
    </row>
    <row r="20198" spans="1:27" x14ac:dyDescent="0.25">
      <c r="A20198"/>
      <c r="AA20198"/>
    </row>
    <row r="20199" spans="1:27" x14ac:dyDescent="0.25">
      <c r="A20199"/>
      <c r="AA20199"/>
    </row>
    <row r="20200" spans="1:27" x14ac:dyDescent="0.25">
      <c r="A20200"/>
      <c r="AA20200"/>
    </row>
    <row r="20201" spans="1:27" x14ac:dyDescent="0.25">
      <c r="A20201"/>
      <c r="AA20201"/>
    </row>
    <row r="20202" spans="1:27" x14ac:dyDescent="0.25">
      <c r="A20202"/>
      <c r="AA20202"/>
    </row>
    <row r="20203" spans="1:27" x14ac:dyDescent="0.25">
      <c r="A20203"/>
      <c r="AA20203"/>
    </row>
    <row r="20204" spans="1:27" x14ac:dyDescent="0.25">
      <c r="A20204"/>
      <c r="AA20204"/>
    </row>
    <row r="20205" spans="1:27" x14ac:dyDescent="0.25">
      <c r="A20205"/>
      <c r="AA20205"/>
    </row>
    <row r="20206" spans="1:27" x14ac:dyDescent="0.25">
      <c r="A20206"/>
      <c r="AA20206"/>
    </row>
    <row r="20207" spans="1:27" x14ac:dyDescent="0.25">
      <c r="A20207"/>
      <c r="AA20207"/>
    </row>
    <row r="20208" spans="1:27" x14ac:dyDescent="0.25">
      <c r="A20208"/>
      <c r="AA20208"/>
    </row>
    <row r="20209" spans="1:27" x14ac:dyDescent="0.25">
      <c r="A20209"/>
      <c r="AA20209"/>
    </row>
    <row r="20210" spans="1:27" x14ac:dyDescent="0.25">
      <c r="A20210"/>
      <c r="AA20210"/>
    </row>
    <row r="20211" spans="1:27" x14ac:dyDescent="0.25">
      <c r="A20211"/>
      <c r="AA20211"/>
    </row>
    <row r="20212" spans="1:27" x14ac:dyDescent="0.25">
      <c r="A20212"/>
      <c r="AA20212"/>
    </row>
    <row r="20213" spans="1:27" x14ac:dyDescent="0.25">
      <c r="A20213"/>
      <c r="AA20213"/>
    </row>
    <row r="20214" spans="1:27" x14ac:dyDescent="0.25">
      <c r="A20214"/>
      <c r="AA20214"/>
    </row>
    <row r="20215" spans="1:27" x14ac:dyDescent="0.25">
      <c r="A20215"/>
      <c r="AA20215"/>
    </row>
    <row r="20216" spans="1:27" x14ac:dyDescent="0.25">
      <c r="A20216"/>
      <c r="AA20216"/>
    </row>
    <row r="20217" spans="1:27" x14ac:dyDescent="0.25">
      <c r="A20217"/>
      <c r="AA20217"/>
    </row>
    <row r="20218" spans="1:27" x14ac:dyDescent="0.25">
      <c r="A20218"/>
      <c r="AA20218"/>
    </row>
    <row r="20219" spans="1:27" x14ac:dyDescent="0.25">
      <c r="A20219"/>
      <c r="AA20219"/>
    </row>
    <row r="20220" spans="1:27" x14ac:dyDescent="0.25">
      <c r="A20220"/>
      <c r="AA20220"/>
    </row>
    <row r="20221" spans="1:27" x14ac:dyDescent="0.25">
      <c r="A20221"/>
      <c r="AA20221"/>
    </row>
    <row r="20222" spans="1:27" x14ac:dyDescent="0.25">
      <c r="A20222"/>
      <c r="AA20222"/>
    </row>
    <row r="20223" spans="1:27" x14ac:dyDescent="0.25">
      <c r="A20223"/>
      <c r="AA20223"/>
    </row>
    <row r="20224" spans="1:27" x14ac:dyDescent="0.25">
      <c r="A20224"/>
      <c r="AA20224"/>
    </row>
    <row r="20225" spans="1:27" x14ac:dyDescent="0.25">
      <c r="A20225"/>
      <c r="AA20225"/>
    </row>
    <row r="20226" spans="1:27" x14ac:dyDescent="0.25">
      <c r="A20226"/>
      <c r="AA20226"/>
    </row>
    <row r="20227" spans="1:27" x14ac:dyDescent="0.25">
      <c r="A20227"/>
      <c r="AA20227"/>
    </row>
    <row r="20228" spans="1:27" x14ac:dyDescent="0.25">
      <c r="A20228"/>
      <c r="AA20228"/>
    </row>
    <row r="20229" spans="1:27" x14ac:dyDescent="0.25">
      <c r="A20229"/>
      <c r="AA20229"/>
    </row>
    <row r="20230" spans="1:27" x14ac:dyDescent="0.25">
      <c r="A20230"/>
      <c r="AA20230"/>
    </row>
    <row r="20231" spans="1:27" x14ac:dyDescent="0.25">
      <c r="A20231"/>
      <c r="AA20231"/>
    </row>
    <row r="20232" spans="1:27" x14ac:dyDescent="0.25">
      <c r="A20232"/>
      <c r="AA20232"/>
    </row>
    <row r="20233" spans="1:27" x14ac:dyDescent="0.25">
      <c r="A20233"/>
      <c r="AA20233"/>
    </row>
    <row r="20234" spans="1:27" x14ac:dyDescent="0.25">
      <c r="A20234"/>
      <c r="AA20234"/>
    </row>
    <row r="20235" spans="1:27" x14ac:dyDescent="0.25">
      <c r="A20235"/>
      <c r="AA20235"/>
    </row>
    <row r="20236" spans="1:27" x14ac:dyDescent="0.25">
      <c r="A20236"/>
      <c r="AA20236"/>
    </row>
    <row r="20237" spans="1:27" x14ac:dyDescent="0.25">
      <c r="A20237"/>
      <c r="AA20237"/>
    </row>
    <row r="20238" spans="1:27" x14ac:dyDescent="0.25">
      <c r="A20238"/>
      <c r="AA20238"/>
    </row>
    <row r="20239" spans="1:27" x14ac:dyDescent="0.25">
      <c r="A20239"/>
      <c r="AA20239"/>
    </row>
    <row r="20240" spans="1:27" x14ac:dyDescent="0.25">
      <c r="A20240"/>
      <c r="AA20240"/>
    </row>
    <row r="20241" spans="1:27" x14ac:dyDescent="0.25">
      <c r="A20241"/>
      <c r="AA20241"/>
    </row>
    <row r="20242" spans="1:27" x14ac:dyDescent="0.25">
      <c r="A20242"/>
      <c r="AA20242"/>
    </row>
    <row r="20243" spans="1:27" x14ac:dyDescent="0.25">
      <c r="A20243"/>
      <c r="AA20243"/>
    </row>
    <row r="20244" spans="1:27" x14ac:dyDescent="0.25">
      <c r="A20244"/>
      <c r="AA20244"/>
    </row>
    <row r="20245" spans="1:27" x14ac:dyDescent="0.25">
      <c r="A20245"/>
      <c r="AA20245"/>
    </row>
    <row r="20246" spans="1:27" x14ac:dyDescent="0.25">
      <c r="A20246"/>
      <c r="AA20246"/>
    </row>
    <row r="20247" spans="1:27" x14ac:dyDescent="0.25">
      <c r="A20247"/>
      <c r="AA20247"/>
    </row>
    <row r="20248" spans="1:27" x14ac:dyDescent="0.25">
      <c r="A20248"/>
      <c r="AA20248"/>
    </row>
    <row r="20249" spans="1:27" x14ac:dyDescent="0.25">
      <c r="A20249"/>
      <c r="AA20249"/>
    </row>
    <row r="20250" spans="1:27" x14ac:dyDescent="0.25">
      <c r="A20250"/>
      <c r="AA20250"/>
    </row>
    <row r="20251" spans="1:27" x14ac:dyDescent="0.25">
      <c r="A20251"/>
      <c r="AA20251"/>
    </row>
    <row r="20252" spans="1:27" x14ac:dyDescent="0.25">
      <c r="A20252"/>
      <c r="AA20252"/>
    </row>
    <row r="20253" spans="1:27" x14ac:dyDescent="0.25">
      <c r="A20253"/>
      <c r="AA20253"/>
    </row>
    <row r="20254" spans="1:27" x14ac:dyDescent="0.25">
      <c r="A20254"/>
      <c r="AA20254"/>
    </row>
    <row r="20255" spans="1:27" x14ac:dyDescent="0.25">
      <c r="A20255"/>
      <c r="AA20255"/>
    </row>
    <row r="20256" spans="1:27" x14ac:dyDescent="0.25">
      <c r="A20256"/>
      <c r="AA20256"/>
    </row>
    <row r="20257" spans="1:27" x14ac:dyDescent="0.25">
      <c r="A20257"/>
      <c r="AA20257"/>
    </row>
    <row r="20258" spans="1:27" x14ac:dyDescent="0.25">
      <c r="A20258"/>
      <c r="AA20258"/>
    </row>
    <row r="20259" spans="1:27" x14ac:dyDescent="0.25">
      <c r="A20259"/>
      <c r="AA20259"/>
    </row>
    <row r="20260" spans="1:27" x14ac:dyDescent="0.25">
      <c r="A20260"/>
      <c r="AA20260"/>
    </row>
    <row r="20261" spans="1:27" x14ac:dyDescent="0.25">
      <c r="A20261"/>
      <c r="AA20261"/>
    </row>
    <row r="20262" spans="1:27" x14ac:dyDescent="0.25">
      <c r="A20262"/>
      <c r="AA20262"/>
    </row>
    <row r="20263" spans="1:27" x14ac:dyDescent="0.25">
      <c r="A20263"/>
      <c r="AA20263"/>
    </row>
    <row r="20264" spans="1:27" x14ac:dyDescent="0.25">
      <c r="A20264"/>
      <c r="AA20264"/>
    </row>
    <row r="20265" spans="1:27" x14ac:dyDescent="0.25">
      <c r="A20265"/>
      <c r="AA20265"/>
    </row>
    <row r="20266" spans="1:27" x14ac:dyDescent="0.25">
      <c r="A20266"/>
      <c r="AA20266"/>
    </row>
    <row r="20267" spans="1:27" x14ac:dyDescent="0.25">
      <c r="A20267"/>
      <c r="AA20267"/>
    </row>
    <row r="20268" spans="1:27" x14ac:dyDescent="0.25">
      <c r="A20268"/>
      <c r="AA20268"/>
    </row>
    <row r="20269" spans="1:27" x14ac:dyDescent="0.25">
      <c r="A20269"/>
      <c r="AA20269"/>
    </row>
    <row r="20270" spans="1:27" x14ac:dyDescent="0.25">
      <c r="A20270"/>
      <c r="AA20270"/>
    </row>
    <row r="20271" spans="1:27" x14ac:dyDescent="0.25">
      <c r="A20271"/>
      <c r="AA20271"/>
    </row>
    <row r="20272" spans="1:27" x14ac:dyDescent="0.25">
      <c r="A20272"/>
      <c r="AA20272"/>
    </row>
    <row r="20273" spans="1:27" x14ac:dyDescent="0.25">
      <c r="A20273"/>
      <c r="AA20273"/>
    </row>
    <row r="20274" spans="1:27" x14ac:dyDescent="0.25">
      <c r="A20274"/>
      <c r="AA20274"/>
    </row>
    <row r="20275" spans="1:27" x14ac:dyDescent="0.25">
      <c r="A20275"/>
      <c r="AA20275"/>
    </row>
    <row r="20276" spans="1:27" x14ac:dyDescent="0.25">
      <c r="A20276"/>
      <c r="AA20276"/>
    </row>
    <row r="20277" spans="1:27" x14ac:dyDescent="0.25">
      <c r="A20277"/>
      <c r="AA20277"/>
    </row>
    <row r="20278" spans="1:27" x14ac:dyDescent="0.25">
      <c r="A20278"/>
      <c r="AA20278"/>
    </row>
    <row r="20279" spans="1:27" x14ac:dyDescent="0.25">
      <c r="A20279"/>
      <c r="AA20279"/>
    </row>
    <row r="20280" spans="1:27" x14ac:dyDescent="0.25">
      <c r="A20280"/>
      <c r="AA20280"/>
    </row>
    <row r="20281" spans="1:27" x14ac:dyDescent="0.25">
      <c r="A20281"/>
      <c r="AA20281"/>
    </row>
    <row r="20282" spans="1:27" x14ac:dyDescent="0.25">
      <c r="A20282"/>
      <c r="AA20282"/>
    </row>
    <row r="20283" spans="1:27" x14ac:dyDescent="0.25">
      <c r="A20283"/>
      <c r="AA20283"/>
    </row>
    <row r="20284" spans="1:27" x14ac:dyDescent="0.25">
      <c r="A20284"/>
      <c r="AA20284"/>
    </row>
    <row r="20285" spans="1:27" x14ac:dyDescent="0.25">
      <c r="A20285"/>
      <c r="AA20285"/>
    </row>
    <row r="20286" spans="1:27" x14ac:dyDescent="0.25">
      <c r="A20286"/>
      <c r="AA20286"/>
    </row>
    <row r="20287" spans="1:27" x14ac:dyDescent="0.25">
      <c r="A20287"/>
      <c r="AA20287"/>
    </row>
    <row r="20288" spans="1:27" x14ac:dyDescent="0.25">
      <c r="A20288"/>
      <c r="AA20288"/>
    </row>
    <row r="20289" spans="1:27" x14ac:dyDescent="0.25">
      <c r="A20289"/>
      <c r="AA20289"/>
    </row>
    <row r="20290" spans="1:27" x14ac:dyDescent="0.25">
      <c r="A20290"/>
      <c r="AA20290"/>
    </row>
    <row r="20291" spans="1:27" x14ac:dyDescent="0.25">
      <c r="A20291"/>
      <c r="AA20291"/>
    </row>
    <row r="20292" spans="1:27" x14ac:dyDescent="0.25">
      <c r="A20292"/>
      <c r="AA20292"/>
    </row>
    <row r="20293" spans="1:27" x14ac:dyDescent="0.25">
      <c r="A20293"/>
      <c r="AA20293"/>
    </row>
    <row r="20294" spans="1:27" x14ac:dyDescent="0.25">
      <c r="A20294"/>
      <c r="AA20294"/>
    </row>
    <row r="20295" spans="1:27" x14ac:dyDescent="0.25">
      <c r="A20295"/>
      <c r="AA20295"/>
    </row>
    <row r="20296" spans="1:27" x14ac:dyDescent="0.25">
      <c r="A20296"/>
      <c r="AA20296"/>
    </row>
    <row r="20297" spans="1:27" x14ac:dyDescent="0.25">
      <c r="A20297"/>
      <c r="AA20297"/>
    </row>
    <row r="20298" spans="1:27" x14ac:dyDescent="0.25">
      <c r="A20298"/>
      <c r="AA20298"/>
    </row>
    <row r="20299" spans="1:27" x14ac:dyDescent="0.25">
      <c r="A20299"/>
      <c r="AA20299"/>
    </row>
    <row r="20300" spans="1:27" x14ac:dyDescent="0.25">
      <c r="A20300"/>
      <c r="AA20300"/>
    </row>
    <row r="20301" spans="1:27" x14ac:dyDescent="0.25">
      <c r="A20301"/>
      <c r="AA20301"/>
    </row>
    <row r="20302" spans="1:27" x14ac:dyDescent="0.25">
      <c r="A20302"/>
      <c r="AA20302"/>
    </row>
    <row r="20303" spans="1:27" x14ac:dyDescent="0.25">
      <c r="A20303"/>
      <c r="AA20303"/>
    </row>
    <row r="20304" spans="1:27" x14ac:dyDescent="0.25">
      <c r="A20304"/>
      <c r="AA20304"/>
    </row>
    <row r="20305" spans="1:27" x14ac:dyDescent="0.25">
      <c r="A20305"/>
      <c r="AA20305"/>
    </row>
    <row r="20306" spans="1:27" x14ac:dyDescent="0.25">
      <c r="A20306"/>
      <c r="AA20306"/>
    </row>
    <row r="20307" spans="1:27" x14ac:dyDescent="0.25">
      <c r="A20307"/>
      <c r="AA20307"/>
    </row>
    <row r="20308" spans="1:27" x14ac:dyDescent="0.25">
      <c r="A20308"/>
      <c r="AA20308"/>
    </row>
    <row r="20309" spans="1:27" x14ac:dyDescent="0.25">
      <c r="A20309"/>
      <c r="AA20309"/>
    </row>
    <row r="20310" spans="1:27" x14ac:dyDescent="0.25">
      <c r="A20310"/>
      <c r="AA20310"/>
    </row>
    <row r="20311" spans="1:27" x14ac:dyDescent="0.25">
      <c r="A20311"/>
      <c r="AA20311"/>
    </row>
    <row r="20312" spans="1:27" x14ac:dyDescent="0.25">
      <c r="A20312"/>
      <c r="AA20312"/>
    </row>
    <row r="20313" spans="1:27" x14ac:dyDescent="0.25">
      <c r="A20313"/>
      <c r="AA20313"/>
    </row>
    <row r="20314" spans="1:27" x14ac:dyDescent="0.25">
      <c r="A20314"/>
      <c r="AA20314"/>
    </row>
    <row r="20315" spans="1:27" x14ac:dyDescent="0.25">
      <c r="A20315"/>
      <c r="AA20315"/>
    </row>
    <row r="20316" spans="1:27" x14ac:dyDescent="0.25">
      <c r="A20316"/>
      <c r="AA20316"/>
    </row>
    <row r="20317" spans="1:27" x14ac:dyDescent="0.25">
      <c r="A20317"/>
      <c r="AA20317"/>
    </row>
    <row r="20318" spans="1:27" x14ac:dyDescent="0.25">
      <c r="A20318"/>
      <c r="AA20318"/>
    </row>
    <row r="20319" spans="1:27" x14ac:dyDescent="0.25">
      <c r="A20319"/>
      <c r="AA20319"/>
    </row>
    <row r="20320" spans="1:27" x14ac:dyDescent="0.25">
      <c r="A20320"/>
      <c r="AA20320"/>
    </row>
    <row r="20321" spans="1:27" x14ac:dyDescent="0.25">
      <c r="A20321"/>
      <c r="AA20321"/>
    </row>
    <row r="20322" spans="1:27" x14ac:dyDescent="0.25">
      <c r="A20322"/>
      <c r="AA20322"/>
    </row>
    <row r="20323" spans="1:27" x14ac:dyDescent="0.25">
      <c r="A20323"/>
      <c r="AA20323"/>
    </row>
    <row r="20324" spans="1:27" x14ac:dyDescent="0.25">
      <c r="A20324"/>
      <c r="AA20324"/>
    </row>
    <row r="20325" spans="1:27" x14ac:dyDescent="0.25">
      <c r="A20325"/>
      <c r="AA20325"/>
    </row>
    <row r="20326" spans="1:27" x14ac:dyDescent="0.25">
      <c r="A20326"/>
      <c r="AA20326"/>
    </row>
    <row r="20327" spans="1:27" x14ac:dyDescent="0.25">
      <c r="A20327"/>
      <c r="AA20327"/>
    </row>
    <row r="20328" spans="1:27" x14ac:dyDescent="0.25">
      <c r="A20328"/>
      <c r="AA20328"/>
    </row>
    <row r="20329" spans="1:27" x14ac:dyDescent="0.25">
      <c r="A20329"/>
      <c r="AA20329"/>
    </row>
    <row r="20330" spans="1:27" x14ac:dyDescent="0.25">
      <c r="A20330"/>
      <c r="AA20330"/>
    </row>
    <row r="20331" spans="1:27" x14ac:dyDescent="0.25">
      <c r="A20331"/>
      <c r="AA20331"/>
    </row>
    <row r="20332" spans="1:27" x14ac:dyDescent="0.25">
      <c r="A20332"/>
      <c r="AA20332"/>
    </row>
    <row r="20333" spans="1:27" x14ac:dyDescent="0.25">
      <c r="A20333"/>
      <c r="AA20333"/>
    </row>
    <row r="20334" spans="1:27" x14ac:dyDescent="0.25">
      <c r="A20334"/>
      <c r="AA20334"/>
    </row>
    <row r="20335" spans="1:27" x14ac:dyDescent="0.25">
      <c r="A20335"/>
      <c r="AA20335"/>
    </row>
    <row r="20336" spans="1:27" x14ac:dyDescent="0.25">
      <c r="A20336"/>
      <c r="AA20336"/>
    </row>
    <row r="20337" spans="1:27" x14ac:dyDescent="0.25">
      <c r="A20337"/>
      <c r="AA20337"/>
    </row>
    <row r="20338" spans="1:27" x14ac:dyDescent="0.25">
      <c r="A20338"/>
      <c r="AA20338"/>
    </row>
    <row r="20339" spans="1:27" x14ac:dyDescent="0.25">
      <c r="A20339"/>
      <c r="AA20339"/>
    </row>
    <row r="20340" spans="1:27" x14ac:dyDescent="0.25">
      <c r="A20340"/>
      <c r="AA20340"/>
    </row>
    <row r="20341" spans="1:27" x14ac:dyDescent="0.25">
      <c r="A20341"/>
      <c r="AA20341"/>
    </row>
    <row r="20342" spans="1:27" x14ac:dyDescent="0.25">
      <c r="A20342"/>
      <c r="AA20342"/>
    </row>
    <row r="20343" spans="1:27" x14ac:dyDescent="0.25">
      <c r="A20343"/>
      <c r="AA20343"/>
    </row>
    <row r="20344" spans="1:27" x14ac:dyDescent="0.25">
      <c r="A20344"/>
      <c r="AA20344"/>
    </row>
    <row r="20345" spans="1:27" x14ac:dyDescent="0.25">
      <c r="A20345"/>
      <c r="AA20345"/>
    </row>
    <row r="20346" spans="1:27" x14ac:dyDescent="0.25">
      <c r="A20346"/>
      <c r="AA20346"/>
    </row>
    <row r="20347" spans="1:27" x14ac:dyDescent="0.25">
      <c r="A20347"/>
      <c r="AA20347"/>
    </row>
    <row r="20348" spans="1:27" x14ac:dyDescent="0.25">
      <c r="A20348"/>
      <c r="AA20348"/>
    </row>
    <row r="20349" spans="1:27" x14ac:dyDescent="0.25">
      <c r="A20349"/>
      <c r="AA20349"/>
    </row>
    <row r="20350" spans="1:27" x14ac:dyDescent="0.25">
      <c r="A20350"/>
      <c r="AA20350"/>
    </row>
    <row r="20351" spans="1:27" x14ac:dyDescent="0.25">
      <c r="A20351"/>
      <c r="AA20351"/>
    </row>
    <row r="20352" spans="1:27" x14ac:dyDescent="0.25">
      <c r="A20352"/>
      <c r="AA20352"/>
    </row>
    <row r="20353" spans="1:27" x14ac:dyDescent="0.25">
      <c r="A20353"/>
      <c r="AA20353"/>
    </row>
    <row r="20354" spans="1:27" x14ac:dyDescent="0.25">
      <c r="A20354"/>
      <c r="AA20354"/>
    </row>
    <row r="20355" spans="1:27" x14ac:dyDescent="0.25">
      <c r="A20355"/>
      <c r="AA20355"/>
    </row>
    <row r="20356" spans="1:27" x14ac:dyDescent="0.25">
      <c r="A20356"/>
      <c r="AA20356"/>
    </row>
    <row r="20357" spans="1:27" x14ac:dyDescent="0.25">
      <c r="A20357"/>
      <c r="AA20357"/>
    </row>
    <row r="20358" spans="1:27" x14ac:dyDescent="0.25">
      <c r="A20358"/>
      <c r="AA20358"/>
    </row>
    <row r="20359" spans="1:27" x14ac:dyDescent="0.25">
      <c r="A20359"/>
      <c r="AA20359"/>
    </row>
    <row r="20360" spans="1:27" x14ac:dyDescent="0.25">
      <c r="A20360"/>
      <c r="AA20360"/>
    </row>
    <row r="20361" spans="1:27" x14ac:dyDescent="0.25">
      <c r="A20361"/>
      <c r="AA20361"/>
    </row>
    <row r="20362" spans="1:27" x14ac:dyDescent="0.25">
      <c r="A20362"/>
      <c r="AA20362"/>
    </row>
    <row r="20363" spans="1:27" x14ac:dyDescent="0.25">
      <c r="A20363"/>
      <c r="AA20363"/>
    </row>
    <row r="20364" spans="1:27" x14ac:dyDescent="0.25">
      <c r="A20364"/>
      <c r="AA20364"/>
    </row>
    <row r="20365" spans="1:27" x14ac:dyDescent="0.25">
      <c r="A20365"/>
      <c r="AA20365"/>
    </row>
    <row r="20366" spans="1:27" x14ac:dyDescent="0.25">
      <c r="A20366"/>
      <c r="AA20366"/>
    </row>
    <row r="20367" spans="1:27" x14ac:dyDescent="0.25">
      <c r="A20367"/>
      <c r="AA20367"/>
    </row>
    <row r="20368" spans="1:27" x14ac:dyDescent="0.25">
      <c r="A20368"/>
      <c r="AA20368"/>
    </row>
    <row r="20369" spans="1:27" x14ac:dyDescent="0.25">
      <c r="A20369"/>
      <c r="AA20369"/>
    </row>
    <row r="20370" spans="1:27" x14ac:dyDescent="0.25">
      <c r="A20370"/>
      <c r="AA20370"/>
    </row>
    <row r="20371" spans="1:27" x14ac:dyDescent="0.25">
      <c r="A20371"/>
      <c r="AA20371"/>
    </row>
    <row r="20372" spans="1:27" x14ac:dyDescent="0.25">
      <c r="A20372"/>
      <c r="AA20372"/>
    </row>
    <row r="20373" spans="1:27" x14ac:dyDescent="0.25">
      <c r="A20373"/>
      <c r="AA20373"/>
    </row>
    <row r="20374" spans="1:27" x14ac:dyDescent="0.25">
      <c r="A20374"/>
      <c r="AA20374"/>
    </row>
    <row r="20375" spans="1:27" x14ac:dyDescent="0.25">
      <c r="A20375"/>
      <c r="AA20375"/>
    </row>
    <row r="20376" spans="1:27" x14ac:dyDescent="0.25">
      <c r="A20376"/>
      <c r="AA20376"/>
    </row>
    <row r="20377" spans="1:27" x14ac:dyDescent="0.25">
      <c r="A20377"/>
      <c r="AA20377"/>
    </row>
    <row r="20378" spans="1:27" x14ac:dyDescent="0.25">
      <c r="A20378"/>
      <c r="AA20378"/>
    </row>
    <row r="20379" spans="1:27" x14ac:dyDescent="0.25">
      <c r="A20379"/>
      <c r="AA20379"/>
    </row>
    <row r="20380" spans="1:27" x14ac:dyDescent="0.25">
      <c r="A20380"/>
      <c r="AA20380"/>
    </row>
    <row r="20381" spans="1:27" x14ac:dyDescent="0.25">
      <c r="A20381"/>
      <c r="AA20381"/>
    </row>
    <row r="20382" spans="1:27" x14ac:dyDescent="0.25">
      <c r="A20382"/>
      <c r="AA20382"/>
    </row>
    <row r="20383" spans="1:27" x14ac:dyDescent="0.25">
      <c r="A20383"/>
      <c r="AA20383"/>
    </row>
    <row r="20384" spans="1:27" x14ac:dyDescent="0.25">
      <c r="A20384"/>
      <c r="AA20384"/>
    </row>
    <row r="20385" spans="1:27" x14ac:dyDescent="0.25">
      <c r="A20385"/>
      <c r="AA20385"/>
    </row>
    <row r="20386" spans="1:27" x14ac:dyDescent="0.25">
      <c r="A20386"/>
      <c r="AA20386"/>
    </row>
    <row r="20387" spans="1:27" x14ac:dyDescent="0.25">
      <c r="A20387"/>
      <c r="AA20387"/>
    </row>
    <row r="20388" spans="1:27" x14ac:dyDescent="0.25">
      <c r="A20388"/>
      <c r="AA20388"/>
    </row>
    <row r="20389" spans="1:27" x14ac:dyDescent="0.25">
      <c r="A20389"/>
      <c r="AA20389"/>
    </row>
    <row r="20390" spans="1:27" x14ac:dyDescent="0.25">
      <c r="A20390"/>
      <c r="AA20390"/>
    </row>
    <row r="20391" spans="1:27" x14ac:dyDescent="0.25">
      <c r="A20391"/>
      <c r="AA20391"/>
    </row>
    <row r="20392" spans="1:27" x14ac:dyDescent="0.25">
      <c r="A20392"/>
      <c r="AA20392"/>
    </row>
    <row r="20393" spans="1:27" x14ac:dyDescent="0.25">
      <c r="A20393"/>
      <c r="AA20393"/>
    </row>
    <row r="20394" spans="1:27" x14ac:dyDescent="0.25">
      <c r="A20394"/>
      <c r="AA20394"/>
    </row>
    <row r="20395" spans="1:27" x14ac:dyDescent="0.25">
      <c r="A20395"/>
      <c r="AA20395"/>
    </row>
    <row r="20396" spans="1:27" x14ac:dyDescent="0.25">
      <c r="A20396"/>
      <c r="AA20396"/>
    </row>
    <row r="20397" spans="1:27" x14ac:dyDescent="0.25">
      <c r="A20397"/>
      <c r="AA20397"/>
    </row>
    <row r="20398" spans="1:27" x14ac:dyDescent="0.25">
      <c r="A20398"/>
      <c r="AA20398"/>
    </row>
    <row r="20399" spans="1:27" x14ac:dyDescent="0.25">
      <c r="A20399"/>
      <c r="AA20399"/>
    </row>
    <row r="20400" spans="1:27" x14ac:dyDescent="0.25">
      <c r="A20400"/>
      <c r="AA20400"/>
    </row>
    <row r="20401" spans="1:27" x14ac:dyDescent="0.25">
      <c r="A20401"/>
      <c r="AA20401"/>
    </row>
    <row r="20402" spans="1:27" x14ac:dyDescent="0.25">
      <c r="A20402"/>
      <c r="AA20402"/>
    </row>
    <row r="20403" spans="1:27" x14ac:dyDescent="0.25">
      <c r="A20403"/>
      <c r="AA20403"/>
    </row>
    <row r="20404" spans="1:27" x14ac:dyDescent="0.25">
      <c r="A20404"/>
      <c r="AA20404"/>
    </row>
    <row r="20405" spans="1:27" x14ac:dyDescent="0.25">
      <c r="A20405"/>
      <c r="AA20405"/>
    </row>
    <row r="20406" spans="1:27" x14ac:dyDescent="0.25">
      <c r="A20406"/>
      <c r="AA20406"/>
    </row>
    <row r="20407" spans="1:27" x14ac:dyDescent="0.25">
      <c r="A20407"/>
      <c r="AA20407"/>
    </row>
    <row r="20408" spans="1:27" x14ac:dyDescent="0.25">
      <c r="A20408"/>
      <c r="AA20408"/>
    </row>
    <row r="20409" spans="1:27" x14ac:dyDescent="0.25">
      <c r="A20409"/>
      <c r="AA20409"/>
    </row>
    <row r="20410" spans="1:27" x14ac:dyDescent="0.25">
      <c r="A20410"/>
      <c r="AA20410"/>
    </row>
    <row r="20411" spans="1:27" x14ac:dyDescent="0.25">
      <c r="A20411"/>
      <c r="AA20411"/>
    </row>
    <row r="20412" spans="1:27" x14ac:dyDescent="0.25">
      <c r="A20412"/>
      <c r="AA20412"/>
    </row>
    <row r="20413" spans="1:27" x14ac:dyDescent="0.25">
      <c r="A20413"/>
      <c r="AA20413"/>
    </row>
    <row r="20414" spans="1:27" x14ac:dyDescent="0.25">
      <c r="A20414"/>
      <c r="AA20414"/>
    </row>
    <row r="20415" spans="1:27" x14ac:dyDescent="0.25">
      <c r="A20415"/>
      <c r="AA20415"/>
    </row>
    <row r="20416" spans="1:27" x14ac:dyDescent="0.25">
      <c r="A20416"/>
      <c r="AA20416"/>
    </row>
    <row r="20417" spans="1:27" x14ac:dyDescent="0.25">
      <c r="A20417"/>
      <c r="AA20417"/>
    </row>
    <row r="20418" spans="1:27" x14ac:dyDescent="0.25">
      <c r="A20418"/>
      <c r="AA20418"/>
    </row>
    <row r="20419" spans="1:27" x14ac:dyDescent="0.25">
      <c r="A20419"/>
      <c r="AA20419"/>
    </row>
    <row r="20420" spans="1:27" x14ac:dyDescent="0.25">
      <c r="A20420"/>
      <c r="AA20420"/>
    </row>
    <row r="20421" spans="1:27" x14ac:dyDescent="0.25">
      <c r="A20421"/>
      <c r="AA20421"/>
    </row>
    <row r="20422" spans="1:27" x14ac:dyDescent="0.25">
      <c r="A20422"/>
      <c r="AA20422"/>
    </row>
    <row r="20423" spans="1:27" x14ac:dyDescent="0.25">
      <c r="A20423"/>
      <c r="AA20423"/>
    </row>
    <row r="20424" spans="1:27" x14ac:dyDescent="0.25">
      <c r="A20424"/>
      <c r="AA20424"/>
    </row>
    <row r="20425" spans="1:27" x14ac:dyDescent="0.25">
      <c r="A20425"/>
      <c r="AA20425"/>
    </row>
    <row r="20426" spans="1:27" x14ac:dyDescent="0.25">
      <c r="A20426"/>
      <c r="AA20426"/>
    </row>
    <row r="20427" spans="1:27" x14ac:dyDescent="0.25">
      <c r="A20427"/>
      <c r="AA20427"/>
    </row>
    <row r="20428" spans="1:27" x14ac:dyDescent="0.25">
      <c r="A20428"/>
      <c r="AA20428"/>
    </row>
    <row r="20429" spans="1:27" x14ac:dyDescent="0.25">
      <c r="A20429"/>
      <c r="AA20429"/>
    </row>
    <row r="20430" spans="1:27" x14ac:dyDescent="0.25">
      <c r="A20430"/>
      <c r="AA20430"/>
    </row>
    <row r="20431" spans="1:27" x14ac:dyDescent="0.25">
      <c r="A20431"/>
      <c r="AA20431"/>
    </row>
    <row r="20432" spans="1:27" x14ac:dyDescent="0.25">
      <c r="A20432"/>
      <c r="AA20432"/>
    </row>
    <row r="20433" spans="1:27" x14ac:dyDescent="0.25">
      <c r="A20433"/>
      <c r="AA20433"/>
    </row>
    <row r="20434" spans="1:27" x14ac:dyDescent="0.25">
      <c r="A20434"/>
      <c r="AA20434"/>
    </row>
    <row r="20435" spans="1:27" x14ac:dyDescent="0.25">
      <c r="A20435"/>
      <c r="AA20435"/>
    </row>
    <row r="20436" spans="1:27" x14ac:dyDescent="0.25">
      <c r="A20436"/>
      <c r="AA20436"/>
    </row>
    <row r="20437" spans="1:27" x14ac:dyDescent="0.25">
      <c r="A20437"/>
      <c r="AA20437"/>
    </row>
    <row r="20438" spans="1:27" x14ac:dyDescent="0.25">
      <c r="A20438"/>
      <c r="AA20438"/>
    </row>
    <row r="20439" spans="1:27" x14ac:dyDescent="0.25">
      <c r="A20439"/>
      <c r="AA20439"/>
    </row>
    <row r="20440" spans="1:27" x14ac:dyDescent="0.25">
      <c r="A20440"/>
      <c r="AA20440"/>
    </row>
    <row r="20441" spans="1:27" x14ac:dyDescent="0.25">
      <c r="A20441"/>
      <c r="AA20441"/>
    </row>
    <row r="20442" spans="1:27" x14ac:dyDescent="0.25">
      <c r="A20442"/>
      <c r="AA20442"/>
    </row>
    <row r="20443" spans="1:27" x14ac:dyDescent="0.25">
      <c r="A20443"/>
      <c r="AA20443"/>
    </row>
    <row r="20444" spans="1:27" x14ac:dyDescent="0.25">
      <c r="A20444"/>
      <c r="AA20444"/>
    </row>
    <row r="20445" spans="1:27" x14ac:dyDescent="0.25">
      <c r="A20445"/>
      <c r="AA20445"/>
    </row>
    <row r="20446" spans="1:27" x14ac:dyDescent="0.25">
      <c r="A20446"/>
      <c r="AA20446"/>
    </row>
    <row r="20447" spans="1:27" x14ac:dyDescent="0.25">
      <c r="A20447"/>
      <c r="AA20447"/>
    </row>
    <row r="20448" spans="1:27" x14ac:dyDescent="0.25">
      <c r="A20448"/>
      <c r="AA20448"/>
    </row>
    <row r="20449" spans="1:27" x14ac:dyDescent="0.25">
      <c r="A20449"/>
      <c r="AA20449"/>
    </row>
    <row r="20450" spans="1:27" x14ac:dyDescent="0.25">
      <c r="A20450"/>
      <c r="AA20450"/>
    </row>
    <row r="20451" spans="1:27" x14ac:dyDescent="0.25">
      <c r="A20451"/>
      <c r="AA20451"/>
    </row>
    <row r="20452" spans="1:27" x14ac:dyDescent="0.25">
      <c r="A20452"/>
      <c r="AA20452"/>
    </row>
    <row r="20453" spans="1:27" x14ac:dyDescent="0.25">
      <c r="A20453"/>
      <c r="AA20453"/>
    </row>
    <row r="20454" spans="1:27" x14ac:dyDescent="0.25">
      <c r="A20454"/>
      <c r="AA20454"/>
    </row>
    <row r="20455" spans="1:27" x14ac:dyDescent="0.25">
      <c r="A20455"/>
      <c r="AA20455"/>
    </row>
    <row r="20456" spans="1:27" x14ac:dyDescent="0.25">
      <c r="A20456"/>
      <c r="AA20456"/>
    </row>
    <row r="20457" spans="1:27" x14ac:dyDescent="0.25">
      <c r="A20457"/>
      <c r="AA20457"/>
    </row>
    <row r="20458" spans="1:27" x14ac:dyDescent="0.25">
      <c r="A20458"/>
      <c r="AA20458"/>
    </row>
    <row r="20459" spans="1:27" x14ac:dyDescent="0.25">
      <c r="A20459"/>
      <c r="AA20459"/>
    </row>
    <row r="20460" spans="1:27" x14ac:dyDescent="0.25">
      <c r="A20460"/>
      <c r="AA20460"/>
    </row>
    <row r="20461" spans="1:27" x14ac:dyDescent="0.25">
      <c r="A20461"/>
      <c r="AA20461"/>
    </row>
    <row r="20462" spans="1:27" x14ac:dyDescent="0.25">
      <c r="A20462"/>
      <c r="AA20462"/>
    </row>
    <row r="20463" spans="1:27" x14ac:dyDescent="0.25">
      <c r="A20463"/>
      <c r="AA20463"/>
    </row>
    <row r="20464" spans="1:27" x14ac:dyDescent="0.25">
      <c r="A20464"/>
      <c r="AA20464"/>
    </row>
    <row r="20465" spans="1:27" x14ac:dyDescent="0.25">
      <c r="A20465"/>
      <c r="AA20465"/>
    </row>
    <row r="20466" spans="1:27" x14ac:dyDescent="0.25">
      <c r="A20466"/>
      <c r="AA20466"/>
    </row>
    <row r="20467" spans="1:27" x14ac:dyDescent="0.25">
      <c r="A20467"/>
      <c r="AA20467"/>
    </row>
    <row r="20468" spans="1:27" x14ac:dyDescent="0.25">
      <c r="A20468"/>
      <c r="AA20468"/>
    </row>
    <row r="20469" spans="1:27" x14ac:dyDescent="0.25">
      <c r="A20469"/>
      <c r="AA20469"/>
    </row>
    <row r="20470" spans="1:27" x14ac:dyDescent="0.25">
      <c r="A20470"/>
      <c r="AA20470"/>
    </row>
    <row r="20471" spans="1:27" x14ac:dyDescent="0.25">
      <c r="A20471"/>
      <c r="AA20471"/>
    </row>
    <row r="20472" spans="1:27" x14ac:dyDescent="0.25">
      <c r="A20472"/>
      <c r="AA20472"/>
    </row>
    <row r="20473" spans="1:27" x14ac:dyDescent="0.25">
      <c r="A20473"/>
      <c r="AA20473"/>
    </row>
    <row r="20474" spans="1:27" x14ac:dyDescent="0.25">
      <c r="A20474"/>
      <c r="AA20474"/>
    </row>
    <row r="20475" spans="1:27" x14ac:dyDescent="0.25">
      <c r="A20475"/>
      <c r="AA20475"/>
    </row>
    <row r="20476" spans="1:27" x14ac:dyDescent="0.25">
      <c r="A20476"/>
      <c r="AA20476"/>
    </row>
    <row r="20477" spans="1:27" x14ac:dyDescent="0.25">
      <c r="A20477"/>
      <c r="AA20477"/>
    </row>
    <row r="20478" spans="1:27" x14ac:dyDescent="0.25">
      <c r="A20478"/>
      <c r="AA20478"/>
    </row>
    <row r="20479" spans="1:27" x14ac:dyDescent="0.25">
      <c r="A20479"/>
      <c r="AA20479"/>
    </row>
    <row r="20480" spans="1:27" x14ac:dyDescent="0.25">
      <c r="A20480"/>
      <c r="AA20480"/>
    </row>
    <row r="20481" spans="1:27" x14ac:dyDescent="0.25">
      <c r="A20481"/>
      <c r="AA20481"/>
    </row>
    <row r="20482" spans="1:27" x14ac:dyDescent="0.25">
      <c r="A20482"/>
      <c r="AA20482"/>
    </row>
    <row r="20483" spans="1:27" x14ac:dyDescent="0.25">
      <c r="A20483"/>
      <c r="AA20483"/>
    </row>
    <row r="20484" spans="1:27" x14ac:dyDescent="0.25">
      <c r="A20484"/>
      <c r="AA20484"/>
    </row>
    <row r="20485" spans="1:27" x14ac:dyDescent="0.25">
      <c r="A20485"/>
      <c r="AA20485"/>
    </row>
    <row r="20486" spans="1:27" x14ac:dyDescent="0.25">
      <c r="A20486"/>
      <c r="AA20486"/>
    </row>
    <row r="20487" spans="1:27" x14ac:dyDescent="0.25">
      <c r="A20487"/>
      <c r="AA20487"/>
    </row>
    <row r="20488" spans="1:27" x14ac:dyDescent="0.25">
      <c r="A20488"/>
      <c r="AA20488"/>
    </row>
    <row r="20489" spans="1:27" x14ac:dyDescent="0.25">
      <c r="A20489"/>
      <c r="AA20489"/>
    </row>
    <row r="20490" spans="1:27" x14ac:dyDescent="0.25">
      <c r="A20490"/>
      <c r="AA20490"/>
    </row>
    <row r="20491" spans="1:27" x14ac:dyDescent="0.25">
      <c r="A20491"/>
      <c r="AA20491"/>
    </row>
    <row r="20492" spans="1:27" x14ac:dyDescent="0.25">
      <c r="A20492"/>
      <c r="AA20492"/>
    </row>
    <row r="20493" spans="1:27" x14ac:dyDescent="0.25">
      <c r="A20493"/>
      <c r="AA20493"/>
    </row>
    <row r="20494" spans="1:27" x14ac:dyDescent="0.25">
      <c r="A20494"/>
      <c r="AA20494"/>
    </row>
    <row r="20495" spans="1:27" x14ac:dyDescent="0.25">
      <c r="A20495"/>
      <c r="AA20495"/>
    </row>
    <row r="20496" spans="1:27" x14ac:dyDescent="0.25">
      <c r="A20496"/>
      <c r="AA20496"/>
    </row>
    <row r="20497" spans="1:27" x14ac:dyDescent="0.25">
      <c r="A20497"/>
      <c r="AA20497"/>
    </row>
    <row r="20498" spans="1:27" x14ac:dyDescent="0.25">
      <c r="A20498"/>
      <c r="AA20498"/>
    </row>
    <row r="20499" spans="1:27" x14ac:dyDescent="0.25">
      <c r="A20499"/>
      <c r="AA20499"/>
    </row>
    <row r="20500" spans="1:27" x14ac:dyDescent="0.25">
      <c r="A20500"/>
      <c r="AA20500"/>
    </row>
    <row r="20501" spans="1:27" x14ac:dyDescent="0.25">
      <c r="A20501"/>
      <c r="AA20501"/>
    </row>
    <row r="20502" spans="1:27" x14ac:dyDescent="0.25">
      <c r="A20502"/>
      <c r="AA20502"/>
    </row>
    <row r="20503" spans="1:27" x14ac:dyDescent="0.25">
      <c r="A20503"/>
      <c r="AA20503"/>
    </row>
    <row r="20504" spans="1:27" x14ac:dyDescent="0.25">
      <c r="A20504"/>
      <c r="AA20504"/>
    </row>
    <row r="20505" spans="1:27" x14ac:dyDescent="0.25">
      <c r="A20505"/>
      <c r="AA20505"/>
    </row>
    <row r="20506" spans="1:27" x14ac:dyDescent="0.25">
      <c r="A20506"/>
      <c r="AA20506"/>
    </row>
    <row r="20507" spans="1:27" x14ac:dyDescent="0.25">
      <c r="A20507"/>
      <c r="AA20507"/>
    </row>
    <row r="20508" spans="1:27" x14ac:dyDescent="0.25">
      <c r="A20508"/>
      <c r="AA20508"/>
    </row>
    <row r="20509" spans="1:27" x14ac:dyDescent="0.25">
      <c r="A20509"/>
      <c r="AA20509"/>
    </row>
    <row r="20510" spans="1:27" x14ac:dyDescent="0.25">
      <c r="A20510"/>
      <c r="AA20510"/>
    </row>
    <row r="20511" spans="1:27" x14ac:dyDescent="0.25">
      <c r="A20511"/>
      <c r="AA20511"/>
    </row>
    <row r="20512" spans="1:27" x14ac:dyDescent="0.25">
      <c r="A20512"/>
      <c r="AA20512"/>
    </row>
    <row r="20513" spans="1:27" x14ac:dyDescent="0.25">
      <c r="A20513"/>
      <c r="AA20513"/>
    </row>
    <row r="20514" spans="1:27" x14ac:dyDescent="0.25">
      <c r="A20514"/>
      <c r="AA20514"/>
    </row>
    <row r="20515" spans="1:27" x14ac:dyDescent="0.25">
      <c r="A20515"/>
      <c r="AA20515"/>
    </row>
    <row r="20516" spans="1:27" x14ac:dyDescent="0.25">
      <c r="A20516"/>
      <c r="AA20516"/>
    </row>
    <row r="20517" spans="1:27" x14ac:dyDescent="0.25">
      <c r="A20517"/>
      <c r="AA20517"/>
    </row>
    <row r="20518" spans="1:27" x14ac:dyDescent="0.25">
      <c r="A20518"/>
      <c r="AA20518"/>
    </row>
    <row r="20519" spans="1:27" x14ac:dyDescent="0.25">
      <c r="A20519"/>
      <c r="AA20519"/>
    </row>
    <row r="20520" spans="1:27" x14ac:dyDescent="0.25">
      <c r="A20520"/>
      <c r="AA20520"/>
    </row>
    <row r="20521" spans="1:27" x14ac:dyDescent="0.25">
      <c r="A20521"/>
      <c r="AA20521"/>
    </row>
    <row r="20522" spans="1:27" x14ac:dyDescent="0.25">
      <c r="A20522"/>
      <c r="AA20522"/>
    </row>
    <row r="20523" spans="1:27" x14ac:dyDescent="0.25">
      <c r="A20523"/>
      <c r="AA20523"/>
    </row>
    <row r="20524" spans="1:27" x14ac:dyDescent="0.25">
      <c r="A20524"/>
      <c r="AA20524"/>
    </row>
    <row r="20525" spans="1:27" x14ac:dyDescent="0.25">
      <c r="A20525"/>
      <c r="AA20525"/>
    </row>
    <row r="20526" spans="1:27" x14ac:dyDescent="0.25">
      <c r="A20526"/>
      <c r="AA20526"/>
    </row>
    <row r="20527" spans="1:27" x14ac:dyDescent="0.25">
      <c r="A20527"/>
      <c r="AA20527"/>
    </row>
    <row r="20528" spans="1:27" x14ac:dyDescent="0.25">
      <c r="A20528"/>
      <c r="AA20528"/>
    </row>
    <row r="20529" spans="1:27" x14ac:dyDescent="0.25">
      <c r="A20529"/>
      <c r="AA20529"/>
    </row>
    <row r="20530" spans="1:27" x14ac:dyDescent="0.25">
      <c r="A20530"/>
      <c r="AA20530"/>
    </row>
    <row r="20531" spans="1:27" x14ac:dyDescent="0.25">
      <c r="A20531"/>
      <c r="AA20531"/>
    </row>
    <row r="20532" spans="1:27" x14ac:dyDescent="0.25">
      <c r="A20532"/>
      <c r="AA20532"/>
    </row>
    <row r="20533" spans="1:27" x14ac:dyDescent="0.25">
      <c r="A20533"/>
      <c r="AA20533"/>
    </row>
    <row r="20534" spans="1:27" x14ac:dyDescent="0.25">
      <c r="A20534"/>
      <c r="AA20534"/>
    </row>
    <row r="20535" spans="1:27" x14ac:dyDescent="0.25">
      <c r="A20535"/>
      <c r="AA20535"/>
    </row>
    <row r="20536" spans="1:27" x14ac:dyDescent="0.25">
      <c r="A20536"/>
      <c r="AA20536"/>
    </row>
    <row r="20537" spans="1:27" x14ac:dyDescent="0.25">
      <c r="A20537"/>
      <c r="AA20537"/>
    </row>
    <row r="20538" spans="1:27" x14ac:dyDescent="0.25">
      <c r="A20538"/>
      <c r="AA20538"/>
    </row>
    <row r="20539" spans="1:27" x14ac:dyDescent="0.25">
      <c r="A20539"/>
      <c r="AA20539"/>
    </row>
    <row r="20540" spans="1:27" x14ac:dyDescent="0.25">
      <c r="A20540"/>
      <c r="AA20540"/>
    </row>
    <row r="20541" spans="1:27" x14ac:dyDescent="0.25">
      <c r="A20541"/>
      <c r="AA20541"/>
    </row>
    <row r="20542" spans="1:27" x14ac:dyDescent="0.25">
      <c r="A20542"/>
      <c r="AA20542"/>
    </row>
    <row r="20543" spans="1:27" x14ac:dyDescent="0.25">
      <c r="A20543"/>
      <c r="AA20543"/>
    </row>
    <row r="20544" spans="1:27" x14ac:dyDescent="0.25">
      <c r="A20544"/>
      <c r="AA20544"/>
    </row>
    <row r="20545" spans="1:27" x14ac:dyDescent="0.25">
      <c r="A20545"/>
      <c r="AA20545"/>
    </row>
    <row r="20546" spans="1:27" x14ac:dyDescent="0.25">
      <c r="A20546"/>
      <c r="AA20546"/>
    </row>
    <row r="20547" spans="1:27" x14ac:dyDescent="0.25">
      <c r="A20547"/>
      <c r="AA20547"/>
    </row>
    <row r="20548" spans="1:27" x14ac:dyDescent="0.25">
      <c r="A20548"/>
      <c r="AA20548"/>
    </row>
    <row r="20549" spans="1:27" x14ac:dyDescent="0.25">
      <c r="A20549"/>
      <c r="AA20549"/>
    </row>
    <row r="20550" spans="1:27" x14ac:dyDescent="0.25">
      <c r="A20550"/>
      <c r="AA20550"/>
    </row>
    <row r="20551" spans="1:27" x14ac:dyDescent="0.25">
      <c r="A20551"/>
      <c r="AA20551"/>
    </row>
    <row r="20552" spans="1:27" x14ac:dyDescent="0.25">
      <c r="A20552"/>
      <c r="AA20552"/>
    </row>
    <row r="20553" spans="1:27" x14ac:dyDescent="0.25">
      <c r="A20553"/>
      <c r="AA20553"/>
    </row>
    <row r="20554" spans="1:27" x14ac:dyDescent="0.25">
      <c r="A20554"/>
      <c r="AA20554"/>
    </row>
    <row r="20555" spans="1:27" x14ac:dyDescent="0.25">
      <c r="A20555"/>
      <c r="AA20555"/>
    </row>
    <row r="20556" spans="1:27" x14ac:dyDescent="0.25">
      <c r="A20556"/>
      <c r="AA20556"/>
    </row>
    <row r="20557" spans="1:27" x14ac:dyDescent="0.25">
      <c r="A20557"/>
      <c r="AA20557"/>
    </row>
    <row r="20558" spans="1:27" x14ac:dyDescent="0.25">
      <c r="A20558"/>
      <c r="AA20558"/>
    </row>
    <row r="20559" spans="1:27" x14ac:dyDescent="0.25">
      <c r="A20559"/>
      <c r="AA20559"/>
    </row>
    <row r="20560" spans="1:27" x14ac:dyDescent="0.25">
      <c r="A20560"/>
      <c r="AA20560"/>
    </row>
    <row r="20561" spans="1:27" x14ac:dyDescent="0.25">
      <c r="A20561"/>
      <c r="AA20561"/>
    </row>
    <row r="20562" spans="1:27" x14ac:dyDescent="0.25">
      <c r="A20562"/>
      <c r="AA20562"/>
    </row>
    <row r="20563" spans="1:27" x14ac:dyDescent="0.25">
      <c r="A20563"/>
      <c r="AA20563"/>
    </row>
    <row r="20564" spans="1:27" x14ac:dyDescent="0.25">
      <c r="A20564"/>
      <c r="AA20564"/>
    </row>
    <row r="20565" spans="1:27" x14ac:dyDescent="0.25">
      <c r="A20565"/>
      <c r="AA20565"/>
    </row>
    <row r="20566" spans="1:27" x14ac:dyDescent="0.25">
      <c r="A20566"/>
      <c r="AA20566"/>
    </row>
    <row r="20567" spans="1:27" x14ac:dyDescent="0.25">
      <c r="A20567"/>
      <c r="AA20567"/>
    </row>
    <row r="20568" spans="1:27" x14ac:dyDescent="0.25">
      <c r="A20568"/>
      <c r="AA20568"/>
    </row>
    <row r="20569" spans="1:27" x14ac:dyDescent="0.25">
      <c r="A20569"/>
      <c r="AA20569"/>
    </row>
    <row r="20570" spans="1:27" x14ac:dyDescent="0.25">
      <c r="A20570"/>
      <c r="AA20570"/>
    </row>
    <row r="20571" spans="1:27" x14ac:dyDescent="0.25">
      <c r="A20571"/>
      <c r="AA20571"/>
    </row>
    <row r="20572" spans="1:27" x14ac:dyDescent="0.25">
      <c r="A20572"/>
      <c r="AA20572"/>
    </row>
    <row r="20573" spans="1:27" x14ac:dyDescent="0.25">
      <c r="A20573"/>
      <c r="AA20573"/>
    </row>
    <row r="20574" spans="1:27" x14ac:dyDescent="0.25">
      <c r="A20574"/>
      <c r="AA20574"/>
    </row>
    <row r="20575" spans="1:27" x14ac:dyDescent="0.25">
      <c r="A20575"/>
      <c r="AA20575"/>
    </row>
    <row r="20576" spans="1:27" x14ac:dyDescent="0.25">
      <c r="A20576"/>
      <c r="AA20576"/>
    </row>
    <row r="20577" spans="1:27" x14ac:dyDescent="0.25">
      <c r="A20577"/>
      <c r="AA20577"/>
    </row>
    <row r="20578" spans="1:27" x14ac:dyDescent="0.25">
      <c r="A20578"/>
      <c r="AA20578"/>
    </row>
    <row r="20579" spans="1:27" x14ac:dyDescent="0.25">
      <c r="A20579"/>
      <c r="AA20579"/>
    </row>
    <row r="20580" spans="1:27" x14ac:dyDescent="0.25">
      <c r="A20580"/>
      <c r="AA20580"/>
    </row>
    <row r="20581" spans="1:27" x14ac:dyDescent="0.25">
      <c r="A20581"/>
      <c r="AA20581"/>
    </row>
    <row r="20582" spans="1:27" x14ac:dyDescent="0.25">
      <c r="A20582"/>
      <c r="AA20582"/>
    </row>
    <row r="20583" spans="1:27" x14ac:dyDescent="0.25">
      <c r="A20583"/>
      <c r="AA20583"/>
    </row>
    <row r="20584" spans="1:27" x14ac:dyDescent="0.25">
      <c r="A20584"/>
      <c r="AA20584"/>
    </row>
    <row r="20585" spans="1:27" x14ac:dyDescent="0.25">
      <c r="A20585"/>
      <c r="AA20585"/>
    </row>
    <row r="20586" spans="1:27" x14ac:dyDescent="0.25">
      <c r="A20586"/>
      <c r="AA20586"/>
    </row>
    <row r="20587" spans="1:27" x14ac:dyDescent="0.25">
      <c r="A20587"/>
      <c r="AA20587"/>
    </row>
    <row r="20588" spans="1:27" x14ac:dyDescent="0.25">
      <c r="A20588"/>
      <c r="AA20588"/>
    </row>
    <row r="20589" spans="1:27" x14ac:dyDescent="0.25">
      <c r="A20589"/>
      <c r="AA20589"/>
    </row>
    <row r="20590" spans="1:27" x14ac:dyDescent="0.25">
      <c r="A20590"/>
      <c r="AA20590"/>
    </row>
    <row r="20591" spans="1:27" x14ac:dyDescent="0.25">
      <c r="A20591"/>
      <c r="AA20591"/>
    </row>
    <row r="20592" spans="1:27" x14ac:dyDescent="0.25">
      <c r="A20592"/>
      <c r="AA20592"/>
    </row>
    <row r="20593" spans="1:27" x14ac:dyDescent="0.25">
      <c r="A20593"/>
      <c r="AA20593"/>
    </row>
    <row r="20594" spans="1:27" x14ac:dyDescent="0.25">
      <c r="A20594"/>
      <c r="AA20594"/>
    </row>
    <row r="20595" spans="1:27" x14ac:dyDescent="0.25">
      <c r="A20595"/>
      <c r="AA20595"/>
    </row>
    <row r="20596" spans="1:27" x14ac:dyDescent="0.25">
      <c r="A20596"/>
      <c r="AA20596"/>
    </row>
    <row r="20597" spans="1:27" x14ac:dyDescent="0.25">
      <c r="A20597"/>
      <c r="AA20597"/>
    </row>
    <row r="20598" spans="1:27" x14ac:dyDescent="0.25">
      <c r="A20598"/>
      <c r="AA20598"/>
    </row>
    <row r="20599" spans="1:27" x14ac:dyDescent="0.25">
      <c r="A20599"/>
      <c r="AA20599"/>
    </row>
    <row r="20600" spans="1:27" x14ac:dyDescent="0.25">
      <c r="A20600"/>
      <c r="AA20600"/>
    </row>
    <row r="20601" spans="1:27" x14ac:dyDescent="0.25">
      <c r="A20601"/>
      <c r="AA20601"/>
    </row>
    <row r="20602" spans="1:27" x14ac:dyDescent="0.25">
      <c r="A20602"/>
      <c r="AA20602"/>
    </row>
    <row r="20603" spans="1:27" x14ac:dyDescent="0.25">
      <c r="A20603"/>
      <c r="AA20603"/>
    </row>
    <row r="20604" spans="1:27" x14ac:dyDescent="0.25">
      <c r="A20604"/>
      <c r="AA20604"/>
    </row>
    <row r="20605" spans="1:27" x14ac:dyDescent="0.25">
      <c r="A20605"/>
      <c r="AA20605"/>
    </row>
    <row r="20606" spans="1:27" x14ac:dyDescent="0.25">
      <c r="A20606"/>
      <c r="AA20606"/>
    </row>
    <row r="20607" spans="1:27" x14ac:dyDescent="0.25">
      <c r="A20607"/>
      <c r="AA20607"/>
    </row>
    <row r="20608" spans="1:27" x14ac:dyDescent="0.25">
      <c r="A20608"/>
      <c r="AA20608"/>
    </row>
    <row r="20609" spans="1:27" x14ac:dyDescent="0.25">
      <c r="A20609"/>
      <c r="AA20609"/>
    </row>
    <row r="20610" spans="1:27" x14ac:dyDescent="0.25">
      <c r="A20610"/>
      <c r="AA20610"/>
    </row>
    <row r="20611" spans="1:27" x14ac:dyDescent="0.25">
      <c r="A20611"/>
      <c r="AA20611"/>
    </row>
    <row r="20612" spans="1:27" x14ac:dyDescent="0.25">
      <c r="A20612"/>
      <c r="AA20612"/>
    </row>
    <row r="20613" spans="1:27" x14ac:dyDescent="0.25">
      <c r="A20613"/>
      <c r="AA20613"/>
    </row>
    <row r="20614" spans="1:27" x14ac:dyDescent="0.25">
      <c r="A20614"/>
      <c r="AA20614"/>
    </row>
    <row r="20615" spans="1:27" x14ac:dyDescent="0.25">
      <c r="A20615"/>
      <c r="AA20615"/>
    </row>
    <row r="20616" spans="1:27" x14ac:dyDescent="0.25">
      <c r="A20616"/>
      <c r="AA20616"/>
    </row>
    <row r="20617" spans="1:27" x14ac:dyDescent="0.25">
      <c r="A20617"/>
      <c r="AA20617"/>
    </row>
    <row r="20618" spans="1:27" x14ac:dyDescent="0.25">
      <c r="A20618"/>
      <c r="AA20618"/>
    </row>
    <row r="20619" spans="1:27" x14ac:dyDescent="0.25">
      <c r="A20619"/>
      <c r="AA20619"/>
    </row>
    <row r="20620" spans="1:27" x14ac:dyDescent="0.25">
      <c r="A20620"/>
      <c r="AA20620"/>
    </row>
    <row r="20621" spans="1:27" x14ac:dyDescent="0.25">
      <c r="A20621"/>
      <c r="AA20621"/>
    </row>
    <row r="20622" spans="1:27" x14ac:dyDescent="0.25">
      <c r="A20622"/>
      <c r="AA20622"/>
    </row>
    <row r="20623" spans="1:27" x14ac:dyDescent="0.25">
      <c r="A20623"/>
      <c r="AA20623"/>
    </row>
    <row r="20624" spans="1:27" x14ac:dyDescent="0.25">
      <c r="A20624"/>
      <c r="AA20624"/>
    </row>
    <row r="20625" spans="1:27" x14ac:dyDescent="0.25">
      <c r="A20625"/>
      <c r="AA20625"/>
    </row>
    <row r="20626" spans="1:27" x14ac:dyDescent="0.25">
      <c r="A20626"/>
      <c r="AA20626"/>
    </row>
    <row r="20627" spans="1:27" x14ac:dyDescent="0.25">
      <c r="A20627"/>
      <c r="AA20627"/>
    </row>
    <row r="20628" spans="1:27" x14ac:dyDescent="0.25">
      <c r="A20628"/>
      <c r="AA20628"/>
    </row>
    <row r="20629" spans="1:27" x14ac:dyDescent="0.25">
      <c r="A20629"/>
      <c r="AA20629"/>
    </row>
    <row r="20630" spans="1:27" x14ac:dyDescent="0.25">
      <c r="A20630"/>
      <c r="AA20630"/>
    </row>
    <row r="20631" spans="1:27" x14ac:dyDescent="0.25">
      <c r="A20631"/>
      <c r="AA20631"/>
    </row>
    <row r="20632" spans="1:27" x14ac:dyDescent="0.25">
      <c r="A20632"/>
      <c r="AA20632"/>
    </row>
    <row r="20633" spans="1:27" x14ac:dyDescent="0.25">
      <c r="A20633"/>
      <c r="AA20633"/>
    </row>
    <row r="20634" spans="1:27" x14ac:dyDescent="0.25">
      <c r="A20634"/>
      <c r="AA20634"/>
    </row>
    <row r="20635" spans="1:27" x14ac:dyDescent="0.25">
      <c r="A20635"/>
      <c r="AA20635"/>
    </row>
    <row r="20636" spans="1:27" x14ac:dyDescent="0.25">
      <c r="A20636"/>
      <c r="AA20636"/>
    </row>
    <row r="20637" spans="1:27" x14ac:dyDescent="0.25">
      <c r="A20637"/>
      <c r="AA20637"/>
    </row>
    <row r="20638" spans="1:27" x14ac:dyDescent="0.25">
      <c r="A20638"/>
      <c r="AA20638"/>
    </row>
    <row r="20639" spans="1:27" x14ac:dyDescent="0.25">
      <c r="A20639"/>
      <c r="AA20639"/>
    </row>
    <row r="20640" spans="1:27" x14ac:dyDescent="0.25">
      <c r="A20640"/>
      <c r="AA20640"/>
    </row>
    <row r="20641" spans="1:27" x14ac:dyDescent="0.25">
      <c r="A20641"/>
      <c r="AA20641"/>
    </row>
    <row r="20642" spans="1:27" x14ac:dyDescent="0.25">
      <c r="A20642"/>
      <c r="AA20642"/>
    </row>
    <row r="20643" spans="1:27" x14ac:dyDescent="0.25">
      <c r="A20643"/>
      <c r="AA20643"/>
    </row>
    <row r="20644" spans="1:27" x14ac:dyDescent="0.25">
      <c r="A20644"/>
      <c r="AA20644"/>
    </row>
    <row r="20645" spans="1:27" x14ac:dyDescent="0.25">
      <c r="A20645"/>
      <c r="AA20645"/>
    </row>
    <row r="20646" spans="1:27" x14ac:dyDescent="0.25">
      <c r="A20646"/>
      <c r="AA20646"/>
    </row>
    <row r="20647" spans="1:27" x14ac:dyDescent="0.25">
      <c r="A20647"/>
      <c r="AA20647"/>
    </row>
    <row r="20648" spans="1:27" x14ac:dyDescent="0.25">
      <c r="A20648"/>
      <c r="AA20648"/>
    </row>
    <row r="20649" spans="1:27" x14ac:dyDescent="0.25">
      <c r="A20649"/>
      <c r="AA20649"/>
    </row>
    <row r="20650" spans="1:27" x14ac:dyDescent="0.25">
      <c r="A20650"/>
      <c r="AA20650"/>
    </row>
    <row r="20651" spans="1:27" x14ac:dyDescent="0.25">
      <c r="A20651"/>
      <c r="AA20651"/>
    </row>
    <row r="20652" spans="1:27" x14ac:dyDescent="0.25">
      <c r="A20652"/>
      <c r="AA20652"/>
    </row>
    <row r="20653" spans="1:27" x14ac:dyDescent="0.25">
      <c r="A20653"/>
      <c r="AA20653"/>
    </row>
    <row r="20654" spans="1:27" x14ac:dyDescent="0.25">
      <c r="A20654"/>
      <c r="AA20654"/>
    </row>
    <row r="20655" spans="1:27" x14ac:dyDescent="0.25">
      <c r="A20655"/>
      <c r="AA20655"/>
    </row>
    <row r="20656" spans="1:27" x14ac:dyDescent="0.25">
      <c r="A20656"/>
      <c r="AA20656"/>
    </row>
    <row r="20657" spans="1:27" x14ac:dyDescent="0.25">
      <c r="A20657"/>
      <c r="AA20657"/>
    </row>
    <row r="20658" spans="1:27" x14ac:dyDescent="0.25">
      <c r="A20658"/>
      <c r="AA20658"/>
    </row>
    <row r="20659" spans="1:27" x14ac:dyDescent="0.25">
      <c r="A20659"/>
      <c r="AA20659"/>
    </row>
    <row r="20660" spans="1:27" x14ac:dyDescent="0.25">
      <c r="A20660"/>
      <c r="AA20660"/>
    </row>
    <row r="20661" spans="1:27" x14ac:dyDescent="0.25">
      <c r="A20661"/>
      <c r="AA20661"/>
    </row>
    <row r="20662" spans="1:27" x14ac:dyDescent="0.25">
      <c r="A20662"/>
      <c r="AA20662"/>
    </row>
    <row r="20663" spans="1:27" x14ac:dyDescent="0.25">
      <c r="A20663"/>
      <c r="AA20663"/>
    </row>
    <row r="20664" spans="1:27" x14ac:dyDescent="0.25">
      <c r="A20664"/>
      <c r="AA20664"/>
    </row>
    <row r="20665" spans="1:27" x14ac:dyDescent="0.25">
      <c r="A20665"/>
      <c r="AA20665"/>
    </row>
    <row r="20666" spans="1:27" x14ac:dyDescent="0.25">
      <c r="A20666"/>
      <c r="AA20666"/>
    </row>
    <row r="20667" spans="1:27" x14ac:dyDescent="0.25">
      <c r="A20667"/>
      <c r="AA20667"/>
    </row>
    <row r="20668" spans="1:27" x14ac:dyDescent="0.25">
      <c r="A20668"/>
      <c r="AA20668"/>
    </row>
    <row r="20669" spans="1:27" x14ac:dyDescent="0.25">
      <c r="A20669"/>
      <c r="AA20669"/>
    </row>
    <row r="20670" spans="1:27" x14ac:dyDescent="0.25">
      <c r="A20670"/>
      <c r="AA20670"/>
    </row>
    <row r="20671" spans="1:27" x14ac:dyDescent="0.25">
      <c r="A20671"/>
      <c r="AA20671"/>
    </row>
    <row r="20672" spans="1:27" x14ac:dyDescent="0.25">
      <c r="A20672"/>
      <c r="AA20672"/>
    </row>
    <row r="20673" spans="1:27" x14ac:dyDescent="0.25">
      <c r="A20673"/>
      <c r="AA20673"/>
    </row>
    <row r="20674" spans="1:27" x14ac:dyDescent="0.25">
      <c r="A20674"/>
      <c r="AA20674"/>
    </row>
    <row r="20675" spans="1:27" x14ac:dyDescent="0.25">
      <c r="A20675"/>
      <c r="AA20675"/>
    </row>
    <row r="20676" spans="1:27" x14ac:dyDescent="0.25">
      <c r="A20676"/>
      <c r="AA20676"/>
    </row>
    <row r="20677" spans="1:27" x14ac:dyDescent="0.25">
      <c r="A20677"/>
      <c r="AA20677"/>
    </row>
    <row r="20678" spans="1:27" x14ac:dyDescent="0.25">
      <c r="A20678"/>
      <c r="AA20678"/>
    </row>
    <row r="20679" spans="1:27" x14ac:dyDescent="0.25">
      <c r="A20679"/>
      <c r="AA20679"/>
    </row>
    <row r="20680" spans="1:27" x14ac:dyDescent="0.25">
      <c r="A20680"/>
      <c r="AA20680"/>
    </row>
    <row r="20681" spans="1:27" x14ac:dyDescent="0.25">
      <c r="A20681"/>
      <c r="AA20681"/>
    </row>
    <row r="20682" spans="1:27" x14ac:dyDescent="0.25">
      <c r="A20682"/>
      <c r="AA20682"/>
    </row>
    <row r="20683" spans="1:27" x14ac:dyDescent="0.25">
      <c r="A20683"/>
      <c r="AA20683"/>
    </row>
    <row r="20684" spans="1:27" x14ac:dyDescent="0.25">
      <c r="A20684"/>
      <c r="AA20684"/>
    </row>
    <row r="20685" spans="1:27" x14ac:dyDescent="0.25">
      <c r="A20685"/>
      <c r="AA20685"/>
    </row>
    <row r="20686" spans="1:27" x14ac:dyDescent="0.25">
      <c r="A20686"/>
      <c r="AA20686"/>
    </row>
    <row r="20687" spans="1:27" x14ac:dyDescent="0.25">
      <c r="A20687"/>
      <c r="AA20687"/>
    </row>
    <row r="20688" spans="1:27" x14ac:dyDescent="0.25">
      <c r="A20688"/>
      <c r="AA20688"/>
    </row>
    <row r="20689" spans="1:27" x14ac:dyDescent="0.25">
      <c r="A20689"/>
      <c r="AA20689"/>
    </row>
    <row r="20690" spans="1:27" x14ac:dyDescent="0.25">
      <c r="A20690"/>
      <c r="AA20690"/>
    </row>
    <row r="20691" spans="1:27" x14ac:dyDescent="0.25">
      <c r="A20691"/>
      <c r="AA20691"/>
    </row>
    <row r="20692" spans="1:27" x14ac:dyDescent="0.25">
      <c r="A20692"/>
      <c r="AA20692"/>
    </row>
    <row r="20693" spans="1:27" x14ac:dyDescent="0.25">
      <c r="A20693"/>
      <c r="AA20693"/>
    </row>
    <row r="20694" spans="1:27" x14ac:dyDescent="0.25">
      <c r="A20694"/>
      <c r="AA20694"/>
    </row>
    <row r="20695" spans="1:27" x14ac:dyDescent="0.25">
      <c r="A20695"/>
      <c r="AA20695"/>
    </row>
    <row r="20696" spans="1:27" x14ac:dyDescent="0.25">
      <c r="A20696"/>
      <c r="AA20696"/>
    </row>
    <row r="20697" spans="1:27" x14ac:dyDescent="0.25">
      <c r="A20697"/>
      <c r="AA20697"/>
    </row>
    <row r="20698" spans="1:27" x14ac:dyDescent="0.25">
      <c r="A20698"/>
      <c r="AA20698"/>
    </row>
    <row r="20699" spans="1:27" x14ac:dyDescent="0.25">
      <c r="A20699"/>
      <c r="AA20699"/>
    </row>
    <row r="20700" spans="1:27" x14ac:dyDescent="0.25">
      <c r="A20700"/>
      <c r="AA20700"/>
    </row>
    <row r="20701" spans="1:27" x14ac:dyDescent="0.25">
      <c r="A20701"/>
      <c r="AA20701"/>
    </row>
    <row r="20702" spans="1:27" x14ac:dyDescent="0.25">
      <c r="A20702"/>
      <c r="AA20702"/>
    </row>
    <row r="20703" spans="1:27" x14ac:dyDescent="0.25">
      <c r="A20703"/>
      <c r="AA20703"/>
    </row>
    <row r="20704" spans="1:27" x14ac:dyDescent="0.25">
      <c r="A20704"/>
      <c r="AA20704"/>
    </row>
    <row r="20705" spans="1:27" x14ac:dyDescent="0.25">
      <c r="A20705"/>
      <c r="AA20705"/>
    </row>
    <row r="20706" spans="1:27" x14ac:dyDescent="0.25">
      <c r="A20706"/>
      <c r="AA20706"/>
    </row>
    <row r="20707" spans="1:27" x14ac:dyDescent="0.25">
      <c r="A20707"/>
      <c r="AA20707"/>
    </row>
    <row r="20708" spans="1:27" x14ac:dyDescent="0.25">
      <c r="A20708"/>
      <c r="AA20708"/>
    </row>
    <row r="20709" spans="1:27" x14ac:dyDescent="0.25">
      <c r="A20709"/>
      <c r="AA20709"/>
    </row>
    <row r="20710" spans="1:27" x14ac:dyDescent="0.25">
      <c r="A20710"/>
      <c r="AA20710"/>
    </row>
    <row r="20711" spans="1:27" x14ac:dyDescent="0.25">
      <c r="A20711"/>
      <c r="AA20711"/>
    </row>
    <row r="20712" spans="1:27" x14ac:dyDescent="0.25">
      <c r="A20712"/>
      <c r="AA20712"/>
    </row>
    <row r="20713" spans="1:27" x14ac:dyDescent="0.25">
      <c r="A20713"/>
      <c r="AA20713"/>
    </row>
    <row r="20714" spans="1:27" x14ac:dyDescent="0.25">
      <c r="A20714"/>
      <c r="AA20714"/>
    </row>
    <row r="20715" spans="1:27" x14ac:dyDescent="0.25">
      <c r="A20715"/>
      <c r="AA20715"/>
    </row>
    <row r="20716" spans="1:27" x14ac:dyDescent="0.25">
      <c r="A20716"/>
      <c r="AA20716"/>
    </row>
    <row r="20717" spans="1:27" x14ac:dyDescent="0.25">
      <c r="A20717"/>
      <c r="AA20717"/>
    </row>
    <row r="20718" spans="1:27" x14ac:dyDescent="0.25">
      <c r="A20718"/>
      <c r="AA20718"/>
    </row>
    <row r="20719" spans="1:27" x14ac:dyDescent="0.25">
      <c r="A20719"/>
      <c r="AA20719"/>
    </row>
    <row r="20720" spans="1:27" x14ac:dyDescent="0.25">
      <c r="A20720"/>
      <c r="AA20720"/>
    </row>
    <row r="20721" spans="1:27" x14ac:dyDescent="0.25">
      <c r="A20721"/>
      <c r="AA20721"/>
    </row>
    <row r="20722" spans="1:27" x14ac:dyDescent="0.25">
      <c r="A20722"/>
      <c r="AA20722"/>
    </row>
    <row r="20723" spans="1:27" x14ac:dyDescent="0.25">
      <c r="A20723"/>
      <c r="AA20723"/>
    </row>
    <row r="20724" spans="1:27" x14ac:dyDescent="0.25">
      <c r="A20724"/>
      <c r="AA20724"/>
    </row>
    <row r="20725" spans="1:27" x14ac:dyDescent="0.25">
      <c r="A20725"/>
      <c r="AA20725"/>
    </row>
    <row r="20726" spans="1:27" x14ac:dyDescent="0.25">
      <c r="A20726"/>
      <c r="AA20726"/>
    </row>
    <row r="20727" spans="1:27" x14ac:dyDescent="0.25">
      <c r="A20727"/>
      <c r="AA20727"/>
    </row>
    <row r="20728" spans="1:27" x14ac:dyDescent="0.25">
      <c r="A20728"/>
      <c r="AA20728"/>
    </row>
    <row r="20729" spans="1:27" x14ac:dyDescent="0.25">
      <c r="A20729"/>
      <c r="AA20729"/>
    </row>
    <row r="20730" spans="1:27" x14ac:dyDescent="0.25">
      <c r="A20730"/>
      <c r="AA20730"/>
    </row>
    <row r="20731" spans="1:27" x14ac:dyDescent="0.25">
      <c r="A20731"/>
      <c r="AA20731"/>
    </row>
    <row r="20732" spans="1:27" x14ac:dyDescent="0.25">
      <c r="A20732"/>
      <c r="AA20732"/>
    </row>
    <row r="20733" spans="1:27" x14ac:dyDescent="0.25">
      <c r="A20733"/>
      <c r="AA20733"/>
    </row>
    <row r="20734" spans="1:27" x14ac:dyDescent="0.25">
      <c r="A20734"/>
      <c r="AA20734"/>
    </row>
    <row r="20735" spans="1:27" x14ac:dyDescent="0.25">
      <c r="A20735"/>
      <c r="AA20735"/>
    </row>
    <row r="20736" spans="1:27" x14ac:dyDescent="0.25">
      <c r="A20736"/>
      <c r="AA20736"/>
    </row>
    <row r="20737" spans="1:27" x14ac:dyDescent="0.25">
      <c r="A20737"/>
      <c r="AA20737"/>
    </row>
    <row r="20738" spans="1:27" x14ac:dyDescent="0.25">
      <c r="A20738"/>
      <c r="AA20738"/>
    </row>
    <row r="20739" spans="1:27" x14ac:dyDescent="0.25">
      <c r="A20739"/>
      <c r="AA20739"/>
    </row>
    <row r="20740" spans="1:27" x14ac:dyDescent="0.25">
      <c r="A20740"/>
      <c r="AA20740"/>
    </row>
    <row r="20741" spans="1:27" x14ac:dyDescent="0.25">
      <c r="A20741"/>
      <c r="AA20741"/>
    </row>
    <row r="20742" spans="1:27" x14ac:dyDescent="0.25">
      <c r="A20742"/>
      <c r="AA20742"/>
    </row>
    <row r="20743" spans="1:27" x14ac:dyDescent="0.25">
      <c r="A20743"/>
      <c r="AA20743"/>
    </row>
    <row r="20744" spans="1:27" x14ac:dyDescent="0.25">
      <c r="A20744"/>
      <c r="AA20744"/>
    </row>
    <row r="20745" spans="1:27" x14ac:dyDescent="0.25">
      <c r="A20745"/>
      <c r="AA20745"/>
    </row>
    <row r="20746" spans="1:27" x14ac:dyDescent="0.25">
      <c r="A20746"/>
      <c r="AA20746"/>
    </row>
    <row r="20747" spans="1:27" x14ac:dyDescent="0.25">
      <c r="A20747"/>
      <c r="AA20747"/>
    </row>
    <row r="20748" spans="1:27" x14ac:dyDescent="0.25">
      <c r="A20748"/>
      <c r="AA20748"/>
    </row>
    <row r="20749" spans="1:27" x14ac:dyDescent="0.25">
      <c r="A20749"/>
      <c r="AA20749"/>
    </row>
    <row r="20750" spans="1:27" x14ac:dyDescent="0.25">
      <c r="A20750"/>
      <c r="AA20750"/>
    </row>
    <row r="20751" spans="1:27" x14ac:dyDescent="0.25">
      <c r="A20751"/>
      <c r="AA20751"/>
    </row>
    <row r="20752" spans="1:27" x14ac:dyDescent="0.25">
      <c r="A20752"/>
      <c r="AA20752"/>
    </row>
    <row r="20753" spans="1:27" x14ac:dyDescent="0.25">
      <c r="A20753"/>
      <c r="AA20753"/>
    </row>
    <row r="20754" spans="1:27" x14ac:dyDescent="0.25">
      <c r="A20754"/>
      <c r="AA20754"/>
    </row>
    <row r="20755" spans="1:27" x14ac:dyDescent="0.25">
      <c r="A20755"/>
      <c r="AA20755"/>
    </row>
    <row r="20756" spans="1:27" x14ac:dyDescent="0.25">
      <c r="A20756"/>
      <c r="AA20756"/>
    </row>
    <row r="20757" spans="1:27" x14ac:dyDescent="0.25">
      <c r="A20757"/>
      <c r="AA20757"/>
    </row>
    <row r="20758" spans="1:27" x14ac:dyDescent="0.25">
      <c r="A20758"/>
      <c r="AA20758"/>
    </row>
    <row r="20759" spans="1:27" x14ac:dyDescent="0.25">
      <c r="A20759"/>
      <c r="AA20759"/>
    </row>
    <row r="20760" spans="1:27" x14ac:dyDescent="0.25">
      <c r="A20760"/>
      <c r="AA20760"/>
    </row>
    <row r="20761" spans="1:27" x14ac:dyDescent="0.25">
      <c r="A20761"/>
      <c r="AA20761"/>
    </row>
    <row r="20762" spans="1:27" x14ac:dyDescent="0.25">
      <c r="A20762"/>
      <c r="AA20762"/>
    </row>
    <row r="20763" spans="1:27" x14ac:dyDescent="0.25">
      <c r="A20763"/>
      <c r="AA20763"/>
    </row>
    <row r="20764" spans="1:27" x14ac:dyDescent="0.25">
      <c r="A20764"/>
      <c r="AA20764"/>
    </row>
    <row r="20765" spans="1:27" x14ac:dyDescent="0.25">
      <c r="A20765"/>
      <c r="AA20765"/>
    </row>
    <row r="20766" spans="1:27" x14ac:dyDescent="0.25">
      <c r="A20766"/>
      <c r="AA20766"/>
    </row>
    <row r="20767" spans="1:27" x14ac:dyDescent="0.25">
      <c r="A20767"/>
      <c r="AA20767"/>
    </row>
    <row r="20768" spans="1:27" x14ac:dyDescent="0.25">
      <c r="A20768"/>
      <c r="AA20768"/>
    </row>
    <row r="20769" spans="1:27" x14ac:dyDescent="0.25">
      <c r="A20769"/>
      <c r="AA20769"/>
    </row>
    <row r="20770" spans="1:27" x14ac:dyDescent="0.25">
      <c r="A20770"/>
      <c r="AA20770"/>
    </row>
    <row r="20771" spans="1:27" x14ac:dyDescent="0.25">
      <c r="A20771"/>
      <c r="AA20771"/>
    </row>
    <row r="20772" spans="1:27" x14ac:dyDescent="0.25">
      <c r="A20772"/>
      <c r="AA20772"/>
    </row>
    <row r="20773" spans="1:27" x14ac:dyDescent="0.25">
      <c r="A20773"/>
      <c r="AA20773"/>
    </row>
    <row r="20774" spans="1:27" x14ac:dyDescent="0.25">
      <c r="A20774"/>
      <c r="AA20774"/>
    </row>
    <row r="20775" spans="1:27" x14ac:dyDescent="0.25">
      <c r="A20775"/>
      <c r="AA20775"/>
    </row>
    <row r="20776" spans="1:27" x14ac:dyDescent="0.25">
      <c r="A20776"/>
      <c r="AA20776"/>
    </row>
    <row r="20777" spans="1:27" x14ac:dyDescent="0.25">
      <c r="A20777"/>
      <c r="AA20777"/>
    </row>
    <row r="20778" spans="1:27" x14ac:dyDescent="0.25">
      <c r="A20778"/>
      <c r="AA20778"/>
    </row>
    <row r="20779" spans="1:27" x14ac:dyDescent="0.25">
      <c r="A20779"/>
      <c r="AA20779"/>
    </row>
    <row r="20780" spans="1:27" x14ac:dyDescent="0.25">
      <c r="A20780"/>
      <c r="AA20780"/>
    </row>
    <row r="20781" spans="1:27" x14ac:dyDescent="0.25">
      <c r="A20781"/>
      <c r="AA20781"/>
    </row>
    <row r="20782" spans="1:27" x14ac:dyDescent="0.25">
      <c r="A20782"/>
      <c r="AA20782"/>
    </row>
    <row r="20783" spans="1:27" x14ac:dyDescent="0.25">
      <c r="A20783"/>
      <c r="AA20783"/>
    </row>
    <row r="20784" spans="1:27" x14ac:dyDescent="0.25">
      <c r="A20784"/>
      <c r="AA20784"/>
    </row>
    <row r="20785" spans="1:27" x14ac:dyDescent="0.25">
      <c r="A20785"/>
      <c r="AA20785"/>
    </row>
    <row r="20786" spans="1:27" x14ac:dyDescent="0.25">
      <c r="A20786"/>
      <c r="AA20786"/>
    </row>
    <row r="20787" spans="1:27" x14ac:dyDescent="0.25">
      <c r="A20787"/>
      <c r="AA20787"/>
    </row>
    <row r="20788" spans="1:27" x14ac:dyDescent="0.25">
      <c r="A20788"/>
      <c r="AA20788"/>
    </row>
    <row r="20789" spans="1:27" x14ac:dyDescent="0.25">
      <c r="A20789"/>
      <c r="AA20789"/>
    </row>
    <row r="20790" spans="1:27" x14ac:dyDescent="0.25">
      <c r="A20790"/>
      <c r="AA20790"/>
    </row>
    <row r="20791" spans="1:27" x14ac:dyDescent="0.25">
      <c r="A20791"/>
      <c r="AA20791"/>
    </row>
    <row r="20792" spans="1:27" x14ac:dyDescent="0.25">
      <c r="A20792"/>
      <c r="AA20792"/>
    </row>
    <row r="20793" spans="1:27" x14ac:dyDescent="0.25">
      <c r="A20793"/>
      <c r="AA20793"/>
    </row>
    <row r="20794" spans="1:27" x14ac:dyDescent="0.25">
      <c r="A20794"/>
      <c r="AA20794"/>
    </row>
    <row r="20795" spans="1:27" x14ac:dyDescent="0.25">
      <c r="A20795"/>
      <c r="AA20795"/>
    </row>
    <row r="20796" spans="1:27" x14ac:dyDescent="0.25">
      <c r="A20796"/>
      <c r="AA20796"/>
    </row>
    <row r="20797" spans="1:27" x14ac:dyDescent="0.25">
      <c r="A20797"/>
      <c r="AA20797"/>
    </row>
    <row r="20798" spans="1:27" x14ac:dyDescent="0.25">
      <c r="A20798"/>
      <c r="AA20798"/>
    </row>
    <row r="20799" spans="1:27" x14ac:dyDescent="0.25">
      <c r="A20799"/>
      <c r="AA20799"/>
    </row>
    <row r="20800" spans="1:27" x14ac:dyDescent="0.25">
      <c r="A20800"/>
      <c r="AA20800"/>
    </row>
    <row r="20801" spans="1:27" x14ac:dyDescent="0.25">
      <c r="A20801"/>
      <c r="AA20801"/>
    </row>
    <row r="20802" spans="1:27" x14ac:dyDescent="0.25">
      <c r="A20802"/>
      <c r="AA20802"/>
    </row>
    <row r="20803" spans="1:27" x14ac:dyDescent="0.25">
      <c r="A20803"/>
      <c r="AA20803"/>
    </row>
    <row r="20804" spans="1:27" x14ac:dyDescent="0.25">
      <c r="A20804"/>
      <c r="AA20804"/>
    </row>
    <row r="20805" spans="1:27" x14ac:dyDescent="0.25">
      <c r="A20805"/>
      <c r="AA20805"/>
    </row>
    <row r="20806" spans="1:27" x14ac:dyDescent="0.25">
      <c r="A20806"/>
      <c r="AA20806"/>
    </row>
    <row r="20807" spans="1:27" x14ac:dyDescent="0.25">
      <c r="A20807"/>
      <c r="AA20807"/>
    </row>
    <row r="20808" spans="1:27" x14ac:dyDescent="0.25">
      <c r="A20808"/>
      <c r="AA20808"/>
    </row>
    <row r="20809" spans="1:27" x14ac:dyDescent="0.25">
      <c r="A20809"/>
      <c r="AA20809"/>
    </row>
    <row r="20810" spans="1:27" x14ac:dyDescent="0.25">
      <c r="A20810"/>
      <c r="AA20810"/>
    </row>
    <row r="20811" spans="1:27" x14ac:dyDescent="0.25">
      <c r="A20811"/>
      <c r="AA20811"/>
    </row>
    <row r="20812" spans="1:27" x14ac:dyDescent="0.25">
      <c r="A20812"/>
      <c r="AA20812"/>
    </row>
    <row r="20813" spans="1:27" x14ac:dyDescent="0.25">
      <c r="A20813"/>
      <c r="AA20813"/>
    </row>
    <row r="20814" spans="1:27" x14ac:dyDescent="0.25">
      <c r="A20814"/>
      <c r="AA20814"/>
    </row>
    <row r="20815" spans="1:27" x14ac:dyDescent="0.25">
      <c r="A20815"/>
      <c r="AA20815"/>
    </row>
    <row r="20816" spans="1:27" x14ac:dyDescent="0.25">
      <c r="A20816"/>
      <c r="AA20816"/>
    </row>
    <row r="20817" spans="1:27" x14ac:dyDescent="0.25">
      <c r="A20817"/>
      <c r="AA20817"/>
    </row>
    <row r="20818" spans="1:27" x14ac:dyDescent="0.25">
      <c r="A20818"/>
      <c r="AA20818"/>
    </row>
    <row r="20819" spans="1:27" x14ac:dyDescent="0.25">
      <c r="A20819"/>
      <c r="AA20819"/>
    </row>
    <row r="20820" spans="1:27" x14ac:dyDescent="0.25">
      <c r="A20820"/>
      <c r="AA20820"/>
    </row>
    <row r="20821" spans="1:27" x14ac:dyDescent="0.25">
      <c r="A20821"/>
      <c r="AA20821"/>
    </row>
    <row r="20822" spans="1:27" x14ac:dyDescent="0.25">
      <c r="A20822"/>
      <c r="AA20822"/>
    </row>
    <row r="20823" spans="1:27" x14ac:dyDescent="0.25">
      <c r="A20823"/>
      <c r="AA20823"/>
    </row>
    <row r="20824" spans="1:27" x14ac:dyDescent="0.25">
      <c r="A20824"/>
      <c r="AA20824"/>
    </row>
    <row r="20825" spans="1:27" x14ac:dyDescent="0.25">
      <c r="A20825"/>
      <c r="AA20825"/>
    </row>
    <row r="20826" spans="1:27" x14ac:dyDescent="0.25">
      <c r="A20826"/>
      <c r="AA20826"/>
    </row>
    <row r="20827" spans="1:27" x14ac:dyDescent="0.25">
      <c r="A20827"/>
      <c r="AA20827"/>
    </row>
    <row r="20828" spans="1:27" x14ac:dyDescent="0.25">
      <c r="A20828"/>
      <c r="AA20828"/>
    </row>
    <row r="20829" spans="1:27" x14ac:dyDescent="0.25">
      <c r="A20829"/>
      <c r="AA20829"/>
    </row>
    <row r="20830" spans="1:27" x14ac:dyDescent="0.25">
      <c r="A20830"/>
      <c r="AA20830"/>
    </row>
    <row r="20831" spans="1:27" x14ac:dyDescent="0.25">
      <c r="A20831"/>
      <c r="AA20831"/>
    </row>
    <row r="20832" spans="1:27" x14ac:dyDescent="0.25">
      <c r="A20832"/>
      <c r="AA20832"/>
    </row>
    <row r="20833" spans="1:27" x14ac:dyDescent="0.25">
      <c r="A20833"/>
      <c r="AA20833"/>
    </row>
    <row r="20834" spans="1:27" x14ac:dyDescent="0.25">
      <c r="A20834"/>
      <c r="AA20834"/>
    </row>
    <row r="20835" spans="1:27" x14ac:dyDescent="0.25">
      <c r="A20835"/>
      <c r="AA20835"/>
    </row>
    <row r="20836" spans="1:27" x14ac:dyDescent="0.25">
      <c r="A20836"/>
      <c r="AA20836"/>
    </row>
    <row r="20837" spans="1:27" x14ac:dyDescent="0.25">
      <c r="A20837"/>
      <c r="AA20837"/>
    </row>
    <row r="20838" spans="1:27" x14ac:dyDescent="0.25">
      <c r="A20838"/>
      <c r="AA20838"/>
    </row>
    <row r="20839" spans="1:27" x14ac:dyDescent="0.25">
      <c r="A20839"/>
      <c r="AA20839"/>
    </row>
    <row r="20840" spans="1:27" x14ac:dyDescent="0.25">
      <c r="A20840"/>
      <c r="AA20840"/>
    </row>
    <row r="20841" spans="1:27" x14ac:dyDescent="0.25">
      <c r="A20841"/>
      <c r="AA20841"/>
    </row>
    <row r="20842" spans="1:27" x14ac:dyDescent="0.25">
      <c r="A20842"/>
      <c r="AA20842"/>
    </row>
    <row r="20843" spans="1:27" x14ac:dyDescent="0.25">
      <c r="A20843"/>
      <c r="AA20843"/>
    </row>
    <row r="20844" spans="1:27" x14ac:dyDescent="0.25">
      <c r="A20844"/>
      <c r="AA20844"/>
    </row>
    <row r="20845" spans="1:27" x14ac:dyDescent="0.25">
      <c r="A20845"/>
      <c r="AA20845"/>
    </row>
    <row r="20846" spans="1:27" x14ac:dyDescent="0.25">
      <c r="A20846"/>
      <c r="AA20846"/>
    </row>
    <row r="20847" spans="1:27" x14ac:dyDescent="0.25">
      <c r="A20847"/>
      <c r="AA20847"/>
    </row>
    <row r="20848" spans="1:27" x14ac:dyDescent="0.25">
      <c r="A20848"/>
      <c r="AA20848"/>
    </row>
    <row r="20849" spans="1:27" x14ac:dyDescent="0.25">
      <c r="A20849"/>
      <c r="AA20849"/>
    </row>
    <row r="20850" spans="1:27" x14ac:dyDescent="0.25">
      <c r="A20850"/>
      <c r="AA20850"/>
    </row>
    <row r="20851" spans="1:27" x14ac:dyDescent="0.25">
      <c r="A20851"/>
      <c r="AA20851"/>
    </row>
    <row r="20852" spans="1:27" x14ac:dyDescent="0.25">
      <c r="A20852"/>
      <c r="AA20852"/>
    </row>
    <row r="20853" spans="1:27" x14ac:dyDescent="0.25">
      <c r="A20853"/>
      <c r="AA20853"/>
    </row>
    <row r="20854" spans="1:27" x14ac:dyDescent="0.25">
      <c r="A20854"/>
      <c r="AA20854"/>
    </row>
    <row r="20855" spans="1:27" x14ac:dyDescent="0.25">
      <c r="A20855"/>
      <c r="AA20855"/>
    </row>
    <row r="20856" spans="1:27" x14ac:dyDescent="0.25">
      <c r="A20856"/>
      <c r="AA20856"/>
    </row>
    <row r="20857" spans="1:27" x14ac:dyDescent="0.25">
      <c r="A20857"/>
      <c r="AA20857"/>
    </row>
    <row r="20858" spans="1:27" x14ac:dyDescent="0.25">
      <c r="A20858"/>
      <c r="AA20858"/>
    </row>
    <row r="20859" spans="1:27" x14ac:dyDescent="0.25">
      <c r="A20859"/>
      <c r="AA20859"/>
    </row>
    <row r="20860" spans="1:27" x14ac:dyDescent="0.25">
      <c r="A20860"/>
      <c r="AA20860"/>
    </row>
    <row r="20861" spans="1:27" x14ac:dyDescent="0.25">
      <c r="A20861"/>
      <c r="AA20861"/>
    </row>
    <row r="20862" spans="1:27" x14ac:dyDescent="0.25">
      <c r="A20862"/>
      <c r="AA20862"/>
    </row>
    <row r="20863" spans="1:27" x14ac:dyDescent="0.25">
      <c r="A20863"/>
      <c r="AA20863"/>
    </row>
    <row r="20864" spans="1:27" x14ac:dyDescent="0.25">
      <c r="A20864"/>
      <c r="AA20864"/>
    </row>
    <row r="20865" spans="1:27" x14ac:dyDescent="0.25">
      <c r="A20865"/>
      <c r="AA20865"/>
    </row>
    <row r="20866" spans="1:27" x14ac:dyDescent="0.25">
      <c r="A20866"/>
      <c r="AA20866"/>
    </row>
    <row r="20867" spans="1:27" x14ac:dyDescent="0.25">
      <c r="A20867"/>
      <c r="AA20867"/>
    </row>
    <row r="20868" spans="1:27" x14ac:dyDescent="0.25">
      <c r="A20868"/>
      <c r="AA20868"/>
    </row>
    <row r="20869" spans="1:27" x14ac:dyDescent="0.25">
      <c r="A20869"/>
      <c r="AA20869"/>
    </row>
    <row r="20870" spans="1:27" x14ac:dyDescent="0.25">
      <c r="A20870"/>
      <c r="AA20870"/>
    </row>
    <row r="20871" spans="1:27" x14ac:dyDescent="0.25">
      <c r="A20871"/>
      <c r="AA20871"/>
    </row>
    <row r="20872" spans="1:27" x14ac:dyDescent="0.25">
      <c r="A20872"/>
      <c r="AA20872"/>
    </row>
    <row r="20873" spans="1:27" x14ac:dyDescent="0.25">
      <c r="A20873"/>
      <c r="AA20873"/>
    </row>
    <row r="20874" spans="1:27" x14ac:dyDescent="0.25">
      <c r="A20874"/>
      <c r="AA20874"/>
    </row>
    <row r="20875" spans="1:27" x14ac:dyDescent="0.25">
      <c r="A20875"/>
      <c r="AA20875"/>
    </row>
    <row r="20876" spans="1:27" x14ac:dyDescent="0.25">
      <c r="A20876"/>
      <c r="AA20876"/>
    </row>
    <row r="20877" spans="1:27" x14ac:dyDescent="0.25">
      <c r="A20877"/>
      <c r="AA20877"/>
    </row>
    <row r="20878" spans="1:27" x14ac:dyDescent="0.25">
      <c r="A20878"/>
      <c r="AA20878"/>
    </row>
    <row r="20879" spans="1:27" x14ac:dyDescent="0.25">
      <c r="A20879"/>
      <c r="AA20879"/>
    </row>
    <row r="20880" spans="1:27" x14ac:dyDescent="0.25">
      <c r="A20880"/>
      <c r="AA20880"/>
    </row>
    <row r="20881" spans="1:27" x14ac:dyDescent="0.25">
      <c r="A20881"/>
      <c r="AA20881"/>
    </row>
    <row r="20882" spans="1:27" x14ac:dyDescent="0.25">
      <c r="A20882"/>
      <c r="AA20882"/>
    </row>
    <row r="20883" spans="1:27" x14ac:dyDescent="0.25">
      <c r="A20883"/>
      <c r="AA20883"/>
    </row>
    <row r="20884" spans="1:27" x14ac:dyDescent="0.25">
      <c r="A20884"/>
      <c r="AA20884"/>
    </row>
    <row r="20885" spans="1:27" x14ac:dyDescent="0.25">
      <c r="A20885"/>
      <c r="AA20885"/>
    </row>
    <row r="20886" spans="1:27" x14ac:dyDescent="0.25">
      <c r="A20886"/>
      <c r="AA20886"/>
    </row>
    <row r="20887" spans="1:27" x14ac:dyDescent="0.25">
      <c r="A20887"/>
      <c r="AA20887"/>
    </row>
    <row r="20888" spans="1:27" x14ac:dyDescent="0.25">
      <c r="A20888"/>
      <c r="AA20888"/>
    </row>
    <row r="20889" spans="1:27" x14ac:dyDescent="0.25">
      <c r="A20889"/>
      <c r="AA20889"/>
    </row>
    <row r="20890" spans="1:27" x14ac:dyDescent="0.25">
      <c r="A20890"/>
      <c r="AA20890"/>
    </row>
    <row r="20891" spans="1:27" x14ac:dyDescent="0.25">
      <c r="A20891"/>
      <c r="AA20891"/>
    </row>
    <row r="20892" spans="1:27" x14ac:dyDescent="0.25">
      <c r="A20892"/>
      <c r="AA20892"/>
    </row>
    <row r="20893" spans="1:27" x14ac:dyDescent="0.25">
      <c r="A20893"/>
      <c r="AA20893"/>
    </row>
    <row r="20894" spans="1:27" x14ac:dyDescent="0.25">
      <c r="A20894"/>
      <c r="AA20894"/>
    </row>
    <row r="20895" spans="1:27" x14ac:dyDescent="0.25">
      <c r="A20895"/>
      <c r="AA20895"/>
    </row>
    <row r="20896" spans="1:27" x14ac:dyDescent="0.25">
      <c r="A20896"/>
      <c r="AA20896"/>
    </row>
    <row r="20897" spans="1:27" x14ac:dyDescent="0.25">
      <c r="A20897"/>
      <c r="AA20897"/>
    </row>
    <row r="20898" spans="1:27" x14ac:dyDescent="0.25">
      <c r="A20898"/>
      <c r="AA20898"/>
    </row>
    <row r="20899" spans="1:27" x14ac:dyDescent="0.25">
      <c r="A20899"/>
      <c r="AA20899"/>
    </row>
    <row r="20900" spans="1:27" x14ac:dyDescent="0.25">
      <c r="A20900"/>
      <c r="AA20900"/>
    </row>
    <row r="20901" spans="1:27" x14ac:dyDescent="0.25">
      <c r="A20901"/>
      <c r="AA20901"/>
    </row>
    <row r="20902" spans="1:27" x14ac:dyDescent="0.25">
      <c r="A20902"/>
      <c r="AA20902"/>
    </row>
    <row r="20903" spans="1:27" x14ac:dyDescent="0.25">
      <c r="A20903"/>
      <c r="AA20903"/>
    </row>
    <row r="20904" spans="1:27" x14ac:dyDescent="0.25">
      <c r="A20904"/>
      <c r="AA20904"/>
    </row>
    <row r="20905" spans="1:27" x14ac:dyDescent="0.25">
      <c r="A20905"/>
      <c r="AA20905"/>
    </row>
    <row r="20906" spans="1:27" x14ac:dyDescent="0.25">
      <c r="A20906"/>
      <c r="AA20906"/>
    </row>
    <row r="20907" spans="1:27" x14ac:dyDescent="0.25">
      <c r="A20907"/>
      <c r="AA20907"/>
    </row>
    <row r="20908" spans="1:27" x14ac:dyDescent="0.25">
      <c r="A20908"/>
      <c r="AA20908"/>
    </row>
    <row r="20909" spans="1:27" x14ac:dyDescent="0.25">
      <c r="A20909"/>
      <c r="AA20909"/>
    </row>
    <row r="20910" spans="1:27" x14ac:dyDescent="0.25">
      <c r="A20910"/>
      <c r="AA20910"/>
    </row>
    <row r="20911" spans="1:27" x14ac:dyDescent="0.25">
      <c r="A20911"/>
      <c r="AA20911"/>
    </row>
    <row r="20912" spans="1:27" x14ac:dyDescent="0.25">
      <c r="A20912"/>
      <c r="AA20912"/>
    </row>
    <row r="20913" spans="1:27" x14ac:dyDescent="0.25">
      <c r="A20913"/>
      <c r="AA20913"/>
    </row>
    <row r="20914" spans="1:27" x14ac:dyDescent="0.25">
      <c r="A20914"/>
      <c r="AA20914"/>
    </row>
    <row r="20915" spans="1:27" x14ac:dyDescent="0.25">
      <c r="A20915"/>
      <c r="AA20915"/>
    </row>
    <row r="20916" spans="1:27" x14ac:dyDescent="0.25">
      <c r="A20916"/>
      <c r="AA20916"/>
    </row>
    <row r="20917" spans="1:27" x14ac:dyDescent="0.25">
      <c r="A20917"/>
      <c r="AA20917"/>
    </row>
    <row r="20918" spans="1:27" x14ac:dyDescent="0.25">
      <c r="A20918"/>
      <c r="AA20918"/>
    </row>
    <row r="20919" spans="1:27" x14ac:dyDescent="0.25">
      <c r="A20919"/>
      <c r="AA20919"/>
    </row>
    <row r="20920" spans="1:27" x14ac:dyDescent="0.25">
      <c r="A20920"/>
      <c r="AA20920"/>
    </row>
    <row r="20921" spans="1:27" x14ac:dyDescent="0.25">
      <c r="A20921"/>
      <c r="AA20921"/>
    </row>
    <row r="20922" spans="1:27" x14ac:dyDescent="0.25">
      <c r="A20922"/>
      <c r="AA20922"/>
    </row>
    <row r="20923" spans="1:27" x14ac:dyDescent="0.25">
      <c r="A20923"/>
      <c r="AA20923"/>
    </row>
    <row r="20924" spans="1:27" x14ac:dyDescent="0.25">
      <c r="A20924"/>
      <c r="AA20924"/>
    </row>
    <row r="20925" spans="1:27" x14ac:dyDescent="0.25">
      <c r="A20925"/>
      <c r="AA20925"/>
    </row>
    <row r="20926" spans="1:27" x14ac:dyDescent="0.25">
      <c r="A20926"/>
      <c r="AA20926"/>
    </row>
    <row r="20927" spans="1:27" x14ac:dyDescent="0.25">
      <c r="A20927"/>
      <c r="AA20927"/>
    </row>
    <row r="20928" spans="1:27" x14ac:dyDescent="0.25">
      <c r="A20928"/>
      <c r="AA20928"/>
    </row>
    <row r="20929" spans="1:27" x14ac:dyDescent="0.25">
      <c r="A20929"/>
      <c r="AA20929"/>
    </row>
    <row r="20930" spans="1:27" x14ac:dyDescent="0.25">
      <c r="A20930"/>
      <c r="AA20930"/>
    </row>
    <row r="20931" spans="1:27" x14ac:dyDescent="0.25">
      <c r="A20931"/>
      <c r="AA20931"/>
    </row>
    <row r="20932" spans="1:27" x14ac:dyDescent="0.25">
      <c r="A20932"/>
      <c r="AA20932"/>
    </row>
    <row r="20933" spans="1:27" x14ac:dyDescent="0.25">
      <c r="A20933"/>
      <c r="AA20933"/>
    </row>
    <row r="20934" spans="1:27" x14ac:dyDescent="0.25">
      <c r="A20934"/>
      <c r="AA20934"/>
    </row>
    <row r="20935" spans="1:27" x14ac:dyDescent="0.25">
      <c r="A20935"/>
      <c r="AA20935"/>
    </row>
    <row r="20936" spans="1:27" x14ac:dyDescent="0.25">
      <c r="A20936"/>
      <c r="AA20936"/>
    </row>
    <row r="20937" spans="1:27" x14ac:dyDescent="0.25">
      <c r="A20937"/>
      <c r="AA20937"/>
    </row>
    <row r="20938" spans="1:27" x14ac:dyDescent="0.25">
      <c r="A20938"/>
      <c r="AA20938"/>
    </row>
    <row r="20939" spans="1:27" x14ac:dyDescent="0.25">
      <c r="A20939"/>
      <c r="AA20939"/>
    </row>
    <row r="20940" spans="1:27" x14ac:dyDescent="0.25">
      <c r="A20940"/>
      <c r="AA20940"/>
    </row>
    <row r="20941" spans="1:27" x14ac:dyDescent="0.25">
      <c r="A20941"/>
      <c r="AA20941"/>
    </row>
    <row r="20942" spans="1:27" x14ac:dyDescent="0.25">
      <c r="A20942"/>
      <c r="AA20942"/>
    </row>
    <row r="20943" spans="1:27" x14ac:dyDescent="0.25">
      <c r="A20943"/>
      <c r="AA20943"/>
    </row>
    <row r="20944" spans="1:27" x14ac:dyDescent="0.25">
      <c r="A20944"/>
      <c r="AA20944"/>
    </row>
    <row r="20945" spans="1:27" x14ac:dyDescent="0.25">
      <c r="A20945"/>
      <c r="AA20945"/>
    </row>
    <row r="20946" spans="1:27" x14ac:dyDescent="0.25">
      <c r="A20946"/>
      <c r="AA20946"/>
    </row>
    <row r="20947" spans="1:27" x14ac:dyDescent="0.25">
      <c r="A20947"/>
      <c r="AA20947"/>
    </row>
    <row r="20948" spans="1:27" x14ac:dyDescent="0.25">
      <c r="A20948"/>
      <c r="AA20948"/>
    </row>
    <row r="20949" spans="1:27" x14ac:dyDescent="0.25">
      <c r="A20949"/>
      <c r="AA20949"/>
    </row>
    <row r="20950" spans="1:27" x14ac:dyDescent="0.25">
      <c r="A20950"/>
      <c r="AA20950"/>
    </row>
    <row r="20951" spans="1:27" x14ac:dyDescent="0.25">
      <c r="A20951"/>
      <c r="AA20951"/>
    </row>
    <row r="20952" spans="1:27" x14ac:dyDescent="0.25">
      <c r="A20952"/>
      <c r="AA20952"/>
    </row>
    <row r="20953" spans="1:27" x14ac:dyDescent="0.25">
      <c r="A20953"/>
      <c r="AA20953"/>
    </row>
    <row r="20954" spans="1:27" x14ac:dyDescent="0.25">
      <c r="A20954"/>
      <c r="AA20954"/>
    </row>
    <row r="20955" spans="1:27" x14ac:dyDescent="0.25">
      <c r="A20955"/>
      <c r="AA20955"/>
    </row>
    <row r="20956" spans="1:27" x14ac:dyDescent="0.25">
      <c r="A20956"/>
      <c r="AA20956"/>
    </row>
    <row r="20957" spans="1:27" x14ac:dyDescent="0.25">
      <c r="A20957"/>
      <c r="AA20957"/>
    </row>
    <row r="20958" spans="1:27" x14ac:dyDescent="0.25">
      <c r="A20958"/>
      <c r="AA20958"/>
    </row>
    <row r="20959" spans="1:27" x14ac:dyDescent="0.25">
      <c r="A20959"/>
      <c r="AA20959"/>
    </row>
    <row r="20960" spans="1:27" x14ac:dyDescent="0.25">
      <c r="A20960"/>
      <c r="AA20960"/>
    </row>
    <row r="20961" spans="1:27" x14ac:dyDescent="0.25">
      <c r="A20961"/>
      <c r="AA20961"/>
    </row>
    <row r="20962" spans="1:27" x14ac:dyDescent="0.25">
      <c r="A20962"/>
      <c r="AA20962"/>
    </row>
    <row r="20963" spans="1:27" x14ac:dyDescent="0.25">
      <c r="A20963"/>
      <c r="AA20963"/>
    </row>
    <row r="20964" spans="1:27" x14ac:dyDescent="0.25">
      <c r="A20964"/>
      <c r="AA20964"/>
    </row>
    <row r="20965" spans="1:27" x14ac:dyDescent="0.25">
      <c r="A20965"/>
      <c r="AA20965"/>
    </row>
    <row r="20966" spans="1:27" x14ac:dyDescent="0.25">
      <c r="A20966"/>
      <c r="AA20966"/>
    </row>
    <row r="20967" spans="1:27" x14ac:dyDescent="0.25">
      <c r="A20967"/>
      <c r="AA20967"/>
    </row>
    <row r="20968" spans="1:27" x14ac:dyDescent="0.25">
      <c r="A20968"/>
      <c r="AA20968"/>
    </row>
    <row r="20969" spans="1:27" x14ac:dyDescent="0.25">
      <c r="A20969"/>
      <c r="AA20969"/>
    </row>
    <row r="20970" spans="1:27" x14ac:dyDescent="0.25">
      <c r="A20970"/>
      <c r="AA20970"/>
    </row>
    <row r="20971" spans="1:27" x14ac:dyDescent="0.25">
      <c r="A20971"/>
      <c r="AA20971"/>
    </row>
    <row r="20972" spans="1:27" x14ac:dyDescent="0.25">
      <c r="A20972"/>
      <c r="AA20972"/>
    </row>
    <row r="20973" spans="1:27" x14ac:dyDescent="0.25">
      <c r="A20973"/>
      <c r="AA20973"/>
    </row>
    <row r="20974" spans="1:27" x14ac:dyDescent="0.25">
      <c r="A20974"/>
      <c r="AA20974"/>
    </row>
    <row r="20975" spans="1:27" x14ac:dyDescent="0.25">
      <c r="A20975"/>
      <c r="AA20975"/>
    </row>
    <row r="20976" spans="1:27" x14ac:dyDescent="0.25">
      <c r="A20976"/>
      <c r="AA20976"/>
    </row>
    <row r="20977" spans="1:27" x14ac:dyDescent="0.25">
      <c r="A20977"/>
      <c r="AA20977"/>
    </row>
    <row r="20978" spans="1:27" x14ac:dyDescent="0.25">
      <c r="A20978"/>
      <c r="AA20978"/>
    </row>
    <row r="20979" spans="1:27" x14ac:dyDescent="0.25">
      <c r="A20979"/>
      <c r="AA20979"/>
    </row>
    <row r="20980" spans="1:27" x14ac:dyDescent="0.25">
      <c r="A20980"/>
      <c r="AA20980"/>
    </row>
    <row r="20981" spans="1:27" x14ac:dyDescent="0.25">
      <c r="A20981"/>
      <c r="AA20981"/>
    </row>
    <row r="20982" spans="1:27" x14ac:dyDescent="0.25">
      <c r="A20982"/>
      <c r="AA20982"/>
    </row>
    <row r="20983" spans="1:27" x14ac:dyDescent="0.25">
      <c r="A20983"/>
      <c r="AA20983"/>
    </row>
    <row r="20984" spans="1:27" x14ac:dyDescent="0.25">
      <c r="A20984"/>
      <c r="AA20984"/>
    </row>
    <row r="20985" spans="1:27" x14ac:dyDescent="0.25">
      <c r="A20985"/>
      <c r="AA20985"/>
    </row>
    <row r="20986" spans="1:27" x14ac:dyDescent="0.25">
      <c r="A20986"/>
      <c r="AA20986"/>
    </row>
    <row r="20987" spans="1:27" x14ac:dyDescent="0.25">
      <c r="A20987"/>
      <c r="AA20987"/>
    </row>
    <row r="20988" spans="1:27" x14ac:dyDescent="0.25">
      <c r="A20988"/>
      <c r="AA20988"/>
    </row>
    <row r="20989" spans="1:27" x14ac:dyDescent="0.25">
      <c r="A20989"/>
      <c r="AA20989"/>
    </row>
    <row r="20990" spans="1:27" x14ac:dyDescent="0.25">
      <c r="A20990"/>
      <c r="AA20990"/>
    </row>
    <row r="20991" spans="1:27" x14ac:dyDescent="0.25">
      <c r="A20991"/>
      <c r="AA20991"/>
    </row>
    <row r="20992" spans="1:27" x14ac:dyDescent="0.25">
      <c r="A20992"/>
      <c r="AA20992"/>
    </row>
    <row r="20993" spans="1:27" x14ac:dyDescent="0.25">
      <c r="A20993"/>
      <c r="AA20993"/>
    </row>
    <row r="20994" spans="1:27" x14ac:dyDescent="0.25">
      <c r="A20994"/>
      <c r="AA20994"/>
    </row>
    <row r="20995" spans="1:27" x14ac:dyDescent="0.25">
      <c r="A20995"/>
      <c r="AA20995"/>
    </row>
    <row r="20996" spans="1:27" x14ac:dyDescent="0.25">
      <c r="A20996"/>
      <c r="AA20996"/>
    </row>
    <row r="20997" spans="1:27" x14ac:dyDescent="0.25">
      <c r="A20997"/>
      <c r="AA20997"/>
    </row>
    <row r="20998" spans="1:27" x14ac:dyDescent="0.25">
      <c r="A20998"/>
      <c r="AA20998"/>
    </row>
    <row r="20999" spans="1:27" x14ac:dyDescent="0.25">
      <c r="A20999"/>
      <c r="AA20999"/>
    </row>
    <row r="21000" spans="1:27" x14ac:dyDescent="0.25">
      <c r="A21000"/>
      <c r="AA21000"/>
    </row>
    <row r="21001" spans="1:27" x14ac:dyDescent="0.25">
      <c r="A21001"/>
      <c r="AA21001"/>
    </row>
    <row r="21002" spans="1:27" x14ac:dyDescent="0.25">
      <c r="A21002"/>
      <c r="AA21002"/>
    </row>
    <row r="21003" spans="1:27" x14ac:dyDescent="0.25">
      <c r="A21003"/>
      <c r="AA21003"/>
    </row>
    <row r="21004" spans="1:27" x14ac:dyDescent="0.25">
      <c r="A21004"/>
      <c r="AA21004"/>
    </row>
    <row r="21005" spans="1:27" x14ac:dyDescent="0.25">
      <c r="A21005"/>
      <c r="AA21005"/>
    </row>
    <row r="21006" spans="1:27" x14ac:dyDescent="0.25">
      <c r="A21006"/>
      <c r="AA21006"/>
    </row>
    <row r="21007" spans="1:27" x14ac:dyDescent="0.25">
      <c r="A21007"/>
      <c r="AA21007"/>
    </row>
    <row r="21008" spans="1:27" x14ac:dyDescent="0.25">
      <c r="A21008"/>
      <c r="AA21008"/>
    </row>
    <row r="21009" spans="1:27" x14ac:dyDescent="0.25">
      <c r="A21009"/>
      <c r="AA21009"/>
    </row>
    <row r="21010" spans="1:27" x14ac:dyDescent="0.25">
      <c r="A21010"/>
      <c r="AA21010"/>
    </row>
    <row r="21011" spans="1:27" x14ac:dyDescent="0.25">
      <c r="A21011"/>
      <c r="AA21011"/>
    </row>
    <row r="21012" spans="1:27" x14ac:dyDescent="0.25">
      <c r="A21012"/>
      <c r="AA21012"/>
    </row>
    <row r="21013" spans="1:27" x14ac:dyDescent="0.25">
      <c r="A21013"/>
      <c r="AA21013"/>
    </row>
    <row r="21014" spans="1:27" x14ac:dyDescent="0.25">
      <c r="A21014"/>
      <c r="AA21014"/>
    </row>
    <row r="21015" spans="1:27" x14ac:dyDescent="0.25">
      <c r="A21015"/>
      <c r="AA21015"/>
    </row>
    <row r="21016" spans="1:27" x14ac:dyDescent="0.25">
      <c r="A21016"/>
      <c r="AA21016"/>
    </row>
    <row r="21017" spans="1:27" x14ac:dyDescent="0.25">
      <c r="A21017"/>
      <c r="AA21017"/>
    </row>
    <row r="21018" spans="1:27" x14ac:dyDescent="0.25">
      <c r="A21018"/>
      <c r="AA21018"/>
    </row>
    <row r="21019" spans="1:27" x14ac:dyDescent="0.25">
      <c r="A21019"/>
      <c r="AA21019"/>
    </row>
    <row r="21020" spans="1:27" x14ac:dyDescent="0.25">
      <c r="A21020"/>
      <c r="AA21020"/>
    </row>
    <row r="21021" spans="1:27" x14ac:dyDescent="0.25">
      <c r="A21021"/>
      <c r="AA21021"/>
    </row>
    <row r="21022" spans="1:27" x14ac:dyDescent="0.25">
      <c r="A21022"/>
      <c r="AA21022"/>
    </row>
    <row r="21023" spans="1:27" x14ac:dyDescent="0.25">
      <c r="A21023"/>
      <c r="AA21023"/>
    </row>
    <row r="21024" spans="1:27" x14ac:dyDescent="0.25">
      <c r="A21024"/>
      <c r="AA21024"/>
    </row>
    <row r="21025" spans="1:27" x14ac:dyDescent="0.25">
      <c r="A21025"/>
      <c r="AA21025"/>
    </row>
    <row r="21026" spans="1:27" x14ac:dyDescent="0.25">
      <c r="A21026"/>
      <c r="AA21026"/>
    </row>
    <row r="21027" spans="1:27" x14ac:dyDescent="0.25">
      <c r="A21027"/>
      <c r="AA21027"/>
    </row>
    <row r="21028" spans="1:27" x14ac:dyDescent="0.25">
      <c r="A21028"/>
      <c r="AA21028"/>
    </row>
    <row r="21029" spans="1:27" x14ac:dyDescent="0.25">
      <c r="A21029"/>
      <c r="AA21029"/>
    </row>
    <row r="21030" spans="1:27" x14ac:dyDescent="0.25">
      <c r="A21030"/>
      <c r="AA21030"/>
    </row>
    <row r="21031" spans="1:27" x14ac:dyDescent="0.25">
      <c r="A21031"/>
      <c r="AA21031"/>
    </row>
    <row r="21032" spans="1:27" x14ac:dyDescent="0.25">
      <c r="A21032"/>
      <c r="AA21032"/>
    </row>
    <row r="21033" spans="1:27" x14ac:dyDescent="0.25">
      <c r="A21033"/>
      <c r="AA21033"/>
    </row>
    <row r="21034" spans="1:27" x14ac:dyDescent="0.25">
      <c r="A21034"/>
      <c r="AA21034"/>
    </row>
    <row r="21035" spans="1:27" x14ac:dyDescent="0.25">
      <c r="A21035"/>
      <c r="AA21035"/>
    </row>
    <row r="21036" spans="1:27" x14ac:dyDescent="0.25">
      <c r="A21036"/>
      <c r="AA21036"/>
    </row>
    <row r="21037" spans="1:27" x14ac:dyDescent="0.25">
      <c r="A21037"/>
      <c r="AA21037"/>
    </row>
    <row r="21038" spans="1:27" x14ac:dyDescent="0.25">
      <c r="A21038"/>
      <c r="AA21038"/>
    </row>
    <row r="21039" spans="1:27" x14ac:dyDescent="0.25">
      <c r="A21039"/>
      <c r="AA21039"/>
    </row>
    <row r="21040" spans="1:27" x14ac:dyDescent="0.25">
      <c r="A21040"/>
      <c r="AA21040"/>
    </row>
    <row r="21041" spans="1:27" x14ac:dyDescent="0.25">
      <c r="A21041"/>
      <c r="AA21041"/>
    </row>
    <row r="21042" spans="1:27" x14ac:dyDescent="0.25">
      <c r="A21042"/>
      <c r="AA21042"/>
    </row>
    <row r="21043" spans="1:27" x14ac:dyDescent="0.25">
      <c r="A21043"/>
      <c r="AA21043"/>
    </row>
    <row r="21044" spans="1:27" x14ac:dyDescent="0.25">
      <c r="A21044"/>
      <c r="AA21044"/>
    </row>
    <row r="21045" spans="1:27" x14ac:dyDescent="0.25">
      <c r="A21045"/>
      <c r="AA21045"/>
    </row>
    <row r="21046" spans="1:27" x14ac:dyDescent="0.25">
      <c r="A21046"/>
      <c r="AA21046"/>
    </row>
    <row r="21047" spans="1:27" x14ac:dyDescent="0.25">
      <c r="A21047"/>
      <c r="AA21047"/>
    </row>
    <row r="21048" spans="1:27" x14ac:dyDescent="0.25">
      <c r="A21048"/>
      <c r="AA21048"/>
    </row>
    <row r="21049" spans="1:27" x14ac:dyDescent="0.25">
      <c r="A21049"/>
      <c r="AA21049"/>
    </row>
    <row r="21050" spans="1:27" x14ac:dyDescent="0.25">
      <c r="A21050"/>
      <c r="AA21050"/>
    </row>
    <row r="21051" spans="1:27" x14ac:dyDescent="0.25">
      <c r="A21051"/>
      <c r="AA21051"/>
    </row>
    <row r="21052" spans="1:27" x14ac:dyDescent="0.25">
      <c r="A21052"/>
      <c r="AA21052"/>
    </row>
    <row r="21053" spans="1:27" x14ac:dyDescent="0.25">
      <c r="A21053"/>
      <c r="AA21053"/>
    </row>
    <row r="21054" spans="1:27" x14ac:dyDescent="0.25">
      <c r="A21054"/>
      <c r="AA21054"/>
    </row>
    <row r="21055" spans="1:27" x14ac:dyDescent="0.25">
      <c r="A21055"/>
      <c r="AA21055"/>
    </row>
    <row r="21056" spans="1:27" x14ac:dyDescent="0.25">
      <c r="A21056"/>
      <c r="AA21056"/>
    </row>
    <row r="21057" spans="1:27" x14ac:dyDescent="0.25">
      <c r="A21057"/>
      <c r="AA21057"/>
    </row>
    <row r="21058" spans="1:27" x14ac:dyDescent="0.25">
      <c r="A21058"/>
      <c r="AA21058"/>
    </row>
    <row r="21059" spans="1:27" x14ac:dyDescent="0.25">
      <c r="A21059"/>
      <c r="AA21059"/>
    </row>
    <row r="21060" spans="1:27" x14ac:dyDescent="0.25">
      <c r="A21060"/>
      <c r="AA21060"/>
    </row>
    <row r="21061" spans="1:27" x14ac:dyDescent="0.25">
      <c r="A21061"/>
      <c r="AA21061"/>
    </row>
    <row r="21062" spans="1:27" x14ac:dyDescent="0.25">
      <c r="A21062"/>
      <c r="AA21062"/>
    </row>
    <row r="21063" spans="1:27" x14ac:dyDescent="0.25">
      <c r="A21063"/>
      <c r="AA21063"/>
    </row>
    <row r="21064" spans="1:27" x14ac:dyDescent="0.25">
      <c r="A21064"/>
      <c r="AA21064"/>
    </row>
    <row r="21065" spans="1:27" x14ac:dyDescent="0.25">
      <c r="A21065"/>
      <c r="AA21065"/>
    </row>
    <row r="21066" spans="1:27" x14ac:dyDescent="0.25">
      <c r="A21066"/>
      <c r="AA21066"/>
    </row>
    <row r="21067" spans="1:27" x14ac:dyDescent="0.25">
      <c r="A21067"/>
      <c r="AA21067"/>
    </row>
    <row r="21068" spans="1:27" x14ac:dyDescent="0.25">
      <c r="A21068"/>
      <c r="AA21068"/>
    </row>
    <row r="21069" spans="1:27" x14ac:dyDescent="0.25">
      <c r="A21069"/>
      <c r="AA21069"/>
    </row>
    <row r="21070" spans="1:27" x14ac:dyDescent="0.25">
      <c r="A21070"/>
      <c r="AA21070"/>
    </row>
    <row r="21071" spans="1:27" x14ac:dyDescent="0.25">
      <c r="A21071"/>
      <c r="AA21071"/>
    </row>
    <row r="21072" spans="1:27" x14ac:dyDescent="0.25">
      <c r="A21072"/>
      <c r="AA21072"/>
    </row>
    <row r="21073" spans="1:27" x14ac:dyDescent="0.25">
      <c r="A21073"/>
      <c r="AA21073"/>
    </row>
    <row r="21074" spans="1:27" x14ac:dyDescent="0.25">
      <c r="A21074"/>
      <c r="AA21074"/>
    </row>
    <row r="21075" spans="1:27" x14ac:dyDescent="0.25">
      <c r="A21075"/>
      <c r="AA21075"/>
    </row>
    <row r="21076" spans="1:27" x14ac:dyDescent="0.25">
      <c r="A21076"/>
      <c r="AA21076"/>
    </row>
    <row r="21077" spans="1:27" x14ac:dyDescent="0.25">
      <c r="A21077"/>
      <c r="AA21077"/>
    </row>
    <row r="21078" spans="1:27" x14ac:dyDescent="0.25">
      <c r="A21078"/>
      <c r="AA21078"/>
    </row>
    <row r="21079" spans="1:27" x14ac:dyDescent="0.25">
      <c r="A21079"/>
      <c r="AA21079"/>
    </row>
    <row r="21080" spans="1:27" x14ac:dyDescent="0.25">
      <c r="A21080"/>
      <c r="AA21080"/>
    </row>
    <row r="21081" spans="1:27" x14ac:dyDescent="0.25">
      <c r="A21081"/>
      <c r="AA21081"/>
    </row>
    <row r="21082" spans="1:27" x14ac:dyDescent="0.25">
      <c r="A21082"/>
      <c r="AA21082"/>
    </row>
    <row r="21083" spans="1:27" x14ac:dyDescent="0.25">
      <c r="A21083"/>
      <c r="AA21083"/>
    </row>
    <row r="21084" spans="1:27" x14ac:dyDescent="0.25">
      <c r="A21084"/>
      <c r="AA21084"/>
    </row>
    <row r="21085" spans="1:27" x14ac:dyDescent="0.25">
      <c r="A21085"/>
      <c r="AA21085"/>
    </row>
    <row r="21086" spans="1:27" x14ac:dyDescent="0.25">
      <c r="A21086"/>
      <c r="AA21086"/>
    </row>
    <row r="21087" spans="1:27" x14ac:dyDescent="0.25">
      <c r="A21087"/>
      <c r="AA21087"/>
    </row>
    <row r="21088" spans="1:27" x14ac:dyDescent="0.25">
      <c r="A21088"/>
      <c r="AA21088"/>
    </row>
    <row r="21089" spans="1:27" x14ac:dyDescent="0.25">
      <c r="A21089"/>
      <c r="AA21089"/>
    </row>
    <row r="21090" spans="1:27" x14ac:dyDescent="0.25">
      <c r="A21090"/>
      <c r="AA21090"/>
    </row>
    <row r="21091" spans="1:27" x14ac:dyDescent="0.25">
      <c r="A21091"/>
      <c r="AA21091"/>
    </row>
    <row r="21092" spans="1:27" x14ac:dyDescent="0.25">
      <c r="A21092"/>
      <c r="AA21092"/>
    </row>
    <row r="21093" spans="1:27" x14ac:dyDescent="0.25">
      <c r="A21093"/>
      <c r="AA21093"/>
    </row>
    <row r="21094" spans="1:27" x14ac:dyDescent="0.25">
      <c r="A21094"/>
      <c r="AA21094"/>
    </row>
    <row r="21095" spans="1:27" x14ac:dyDescent="0.25">
      <c r="A21095"/>
      <c r="AA21095"/>
    </row>
    <row r="21096" spans="1:27" x14ac:dyDescent="0.25">
      <c r="A21096"/>
      <c r="AA21096"/>
    </row>
    <row r="21097" spans="1:27" x14ac:dyDescent="0.25">
      <c r="A21097"/>
      <c r="AA21097"/>
    </row>
    <row r="21098" spans="1:27" x14ac:dyDescent="0.25">
      <c r="A21098"/>
      <c r="AA21098"/>
    </row>
    <row r="21099" spans="1:27" x14ac:dyDescent="0.25">
      <c r="A21099"/>
      <c r="AA21099"/>
    </row>
    <row r="21100" spans="1:27" x14ac:dyDescent="0.25">
      <c r="A21100"/>
      <c r="AA21100"/>
    </row>
    <row r="21101" spans="1:27" x14ac:dyDescent="0.25">
      <c r="A21101"/>
      <c r="AA21101"/>
    </row>
    <row r="21102" spans="1:27" x14ac:dyDescent="0.25">
      <c r="A21102"/>
      <c r="AA21102"/>
    </row>
    <row r="21103" spans="1:27" x14ac:dyDescent="0.25">
      <c r="A21103"/>
      <c r="AA21103"/>
    </row>
    <row r="21104" spans="1:27" x14ac:dyDescent="0.25">
      <c r="A21104"/>
      <c r="AA21104"/>
    </row>
    <row r="21105" spans="1:27" x14ac:dyDescent="0.25">
      <c r="A21105"/>
      <c r="AA21105"/>
    </row>
    <row r="21106" spans="1:27" x14ac:dyDescent="0.25">
      <c r="A21106"/>
      <c r="AA21106"/>
    </row>
    <row r="21107" spans="1:27" x14ac:dyDescent="0.25">
      <c r="A21107"/>
      <c r="AA21107"/>
    </row>
    <row r="21108" spans="1:27" x14ac:dyDescent="0.25">
      <c r="A21108"/>
      <c r="AA21108"/>
    </row>
    <row r="21109" spans="1:27" x14ac:dyDescent="0.25">
      <c r="A21109"/>
      <c r="AA21109"/>
    </row>
    <row r="21110" spans="1:27" x14ac:dyDescent="0.25">
      <c r="A21110"/>
      <c r="AA21110"/>
    </row>
    <row r="21111" spans="1:27" x14ac:dyDescent="0.25">
      <c r="A21111"/>
      <c r="AA21111"/>
    </row>
    <row r="21112" spans="1:27" x14ac:dyDescent="0.25">
      <c r="A21112"/>
      <c r="AA21112"/>
    </row>
    <row r="21113" spans="1:27" x14ac:dyDescent="0.25">
      <c r="A21113"/>
      <c r="AA21113"/>
    </row>
    <row r="21114" spans="1:27" x14ac:dyDescent="0.25">
      <c r="A21114"/>
      <c r="AA21114"/>
    </row>
    <row r="21115" spans="1:27" x14ac:dyDescent="0.25">
      <c r="A21115"/>
      <c r="AA21115"/>
    </row>
    <row r="21116" spans="1:27" x14ac:dyDescent="0.25">
      <c r="A21116"/>
      <c r="AA21116"/>
    </row>
    <row r="21117" spans="1:27" x14ac:dyDescent="0.25">
      <c r="A21117"/>
      <c r="AA21117"/>
    </row>
    <row r="21118" spans="1:27" x14ac:dyDescent="0.25">
      <c r="A21118"/>
      <c r="AA21118"/>
    </row>
    <row r="21119" spans="1:27" x14ac:dyDescent="0.25">
      <c r="A21119"/>
      <c r="AA21119"/>
    </row>
    <row r="21120" spans="1:27" x14ac:dyDescent="0.25">
      <c r="A21120"/>
      <c r="AA21120"/>
    </row>
    <row r="21121" spans="1:27" x14ac:dyDescent="0.25">
      <c r="A21121"/>
      <c r="AA21121"/>
    </row>
    <row r="21122" spans="1:27" x14ac:dyDescent="0.25">
      <c r="A21122"/>
      <c r="AA21122"/>
    </row>
    <row r="21123" spans="1:27" x14ac:dyDescent="0.25">
      <c r="A21123"/>
      <c r="AA21123"/>
    </row>
    <row r="21124" spans="1:27" x14ac:dyDescent="0.25">
      <c r="A21124"/>
      <c r="AA21124"/>
    </row>
    <row r="21125" spans="1:27" x14ac:dyDescent="0.25">
      <c r="A21125"/>
      <c r="AA21125"/>
    </row>
    <row r="21126" spans="1:27" x14ac:dyDescent="0.25">
      <c r="A21126"/>
      <c r="AA21126"/>
    </row>
    <row r="21127" spans="1:27" x14ac:dyDescent="0.25">
      <c r="A21127"/>
      <c r="AA21127"/>
    </row>
    <row r="21128" spans="1:27" x14ac:dyDescent="0.25">
      <c r="A21128"/>
      <c r="AA21128"/>
    </row>
    <row r="21129" spans="1:27" x14ac:dyDescent="0.25">
      <c r="A21129"/>
      <c r="AA21129"/>
    </row>
    <row r="21130" spans="1:27" x14ac:dyDescent="0.25">
      <c r="A21130"/>
      <c r="AA21130"/>
    </row>
    <row r="21131" spans="1:27" x14ac:dyDescent="0.25">
      <c r="A21131"/>
      <c r="AA21131"/>
    </row>
    <row r="21132" spans="1:27" x14ac:dyDescent="0.25">
      <c r="A21132"/>
      <c r="AA21132"/>
    </row>
    <row r="21133" spans="1:27" x14ac:dyDescent="0.25">
      <c r="A21133"/>
      <c r="AA21133"/>
    </row>
    <row r="21134" spans="1:27" x14ac:dyDescent="0.25">
      <c r="A21134"/>
      <c r="AA21134"/>
    </row>
    <row r="21135" spans="1:27" x14ac:dyDescent="0.25">
      <c r="A21135"/>
      <c r="AA21135"/>
    </row>
    <row r="21136" spans="1:27" x14ac:dyDescent="0.25">
      <c r="A21136"/>
      <c r="AA21136"/>
    </row>
    <row r="21137" spans="1:27" x14ac:dyDescent="0.25">
      <c r="A21137"/>
      <c r="AA21137"/>
    </row>
    <row r="21138" spans="1:27" x14ac:dyDescent="0.25">
      <c r="A21138"/>
      <c r="AA21138"/>
    </row>
    <row r="21139" spans="1:27" x14ac:dyDescent="0.25">
      <c r="A21139"/>
      <c r="AA21139"/>
    </row>
    <row r="21140" spans="1:27" x14ac:dyDescent="0.25">
      <c r="A21140"/>
      <c r="AA21140"/>
    </row>
    <row r="21141" spans="1:27" x14ac:dyDescent="0.25">
      <c r="A21141"/>
      <c r="AA21141"/>
    </row>
    <row r="21142" spans="1:27" x14ac:dyDescent="0.25">
      <c r="A21142"/>
      <c r="AA21142"/>
    </row>
    <row r="21143" spans="1:27" x14ac:dyDescent="0.25">
      <c r="A21143"/>
      <c r="AA21143"/>
    </row>
    <row r="21144" spans="1:27" x14ac:dyDescent="0.25">
      <c r="A21144"/>
      <c r="AA21144"/>
    </row>
    <row r="21145" spans="1:27" x14ac:dyDescent="0.25">
      <c r="A21145"/>
      <c r="AA21145"/>
    </row>
    <row r="21146" spans="1:27" x14ac:dyDescent="0.25">
      <c r="A21146"/>
      <c r="AA21146"/>
    </row>
    <row r="21147" spans="1:27" x14ac:dyDescent="0.25">
      <c r="A21147"/>
      <c r="AA21147"/>
    </row>
    <row r="21148" spans="1:27" x14ac:dyDescent="0.25">
      <c r="A21148"/>
      <c r="AA21148"/>
    </row>
    <row r="21149" spans="1:27" x14ac:dyDescent="0.25">
      <c r="A21149"/>
      <c r="AA21149"/>
    </row>
    <row r="21150" spans="1:27" x14ac:dyDescent="0.25">
      <c r="A21150"/>
      <c r="AA21150"/>
    </row>
    <row r="21151" spans="1:27" x14ac:dyDescent="0.25">
      <c r="A21151"/>
      <c r="AA21151"/>
    </row>
    <row r="21152" spans="1:27" x14ac:dyDescent="0.25">
      <c r="A21152"/>
      <c r="AA21152"/>
    </row>
    <row r="21153" spans="1:27" x14ac:dyDescent="0.25">
      <c r="A21153"/>
      <c r="AA21153"/>
    </row>
    <row r="21154" spans="1:27" x14ac:dyDescent="0.25">
      <c r="A21154"/>
      <c r="AA21154"/>
    </row>
    <row r="21155" spans="1:27" x14ac:dyDescent="0.25">
      <c r="A21155"/>
      <c r="AA21155"/>
    </row>
    <row r="21156" spans="1:27" x14ac:dyDescent="0.25">
      <c r="A21156"/>
      <c r="AA21156"/>
    </row>
    <row r="21157" spans="1:27" x14ac:dyDescent="0.25">
      <c r="A21157"/>
      <c r="AA21157"/>
    </row>
    <row r="21158" spans="1:27" x14ac:dyDescent="0.25">
      <c r="A21158"/>
      <c r="AA21158"/>
    </row>
    <row r="21159" spans="1:27" x14ac:dyDescent="0.25">
      <c r="A21159"/>
      <c r="AA21159"/>
    </row>
    <row r="21160" spans="1:27" x14ac:dyDescent="0.25">
      <c r="A21160"/>
      <c r="AA21160"/>
    </row>
    <row r="21161" spans="1:27" x14ac:dyDescent="0.25">
      <c r="A21161"/>
      <c r="AA21161"/>
    </row>
    <row r="21162" spans="1:27" x14ac:dyDescent="0.25">
      <c r="A21162"/>
      <c r="AA21162"/>
    </row>
    <row r="21163" spans="1:27" x14ac:dyDescent="0.25">
      <c r="A21163"/>
      <c r="AA21163"/>
    </row>
    <row r="21164" spans="1:27" x14ac:dyDescent="0.25">
      <c r="A21164"/>
      <c r="AA21164"/>
    </row>
    <row r="21165" spans="1:27" x14ac:dyDescent="0.25">
      <c r="A21165"/>
      <c r="AA21165"/>
    </row>
    <row r="21166" spans="1:27" x14ac:dyDescent="0.25">
      <c r="A21166"/>
      <c r="AA21166"/>
    </row>
    <row r="21167" spans="1:27" x14ac:dyDescent="0.25">
      <c r="A21167"/>
      <c r="AA21167"/>
    </row>
    <row r="21168" spans="1:27" x14ac:dyDescent="0.25">
      <c r="A21168"/>
      <c r="AA21168"/>
    </row>
    <row r="21169" spans="1:27" x14ac:dyDescent="0.25">
      <c r="A21169"/>
      <c r="AA21169"/>
    </row>
    <row r="21170" spans="1:27" x14ac:dyDescent="0.25">
      <c r="A21170"/>
      <c r="AA21170"/>
    </row>
    <row r="21171" spans="1:27" x14ac:dyDescent="0.25">
      <c r="A21171"/>
      <c r="AA21171"/>
    </row>
    <row r="21172" spans="1:27" x14ac:dyDescent="0.25">
      <c r="A21172"/>
      <c r="AA21172"/>
    </row>
    <row r="21173" spans="1:27" x14ac:dyDescent="0.25">
      <c r="A21173"/>
      <c r="AA21173"/>
    </row>
    <row r="21174" spans="1:27" x14ac:dyDescent="0.25">
      <c r="A21174"/>
      <c r="AA21174"/>
    </row>
    <row r="21175" spans="1:27" x14ac:dyDescent="0.25">
      <c r="A21175"/>
      <c r="AA21175"/>
    </row>
    <row r="21176" spans="1:27" x14ac:dyDescent="0.25">
      <c r="A21176"/>
      <c r="AA21176"/>
    </row>
    <row r="21177" spans="1:27" x14ac:dyDescent="0.25">
      <c r="A21177"/>
      <c r="AA21177"/>
    </row>
    <row r="21178" spans="1:27" x14ac:dyDescent="0.25">
      <c r="A21178"/>
      <c r="AA21178"/>
    </row>
    <row r="21179" spans="1:27" x14ac:dyDescent="0.25">
      <c r="A21179"/>
      <c r="AA21179"/>
    </row>
    <row r="21180" spans="1:27" x14ac:dyDescent="0.25">
      <c r="A21180"/>
      <c r="AA21180"/>
    </row>
    <row r="21181" spans="1:27" x14ac:dyDescent="0.25">
      <c r="A21181"/>
      <c r="AA21181"/>
    </row>
    <row r="21182" spans="1:27" x14ac:dyDescent="0.25">
      <c r="A21182"/>
      <c r="AA21182"/>
    </row>
    <row r="21183" spans="1:27" x14ac:dyDescent="0.25">
      <c r="A21183"/>
      <c r="AA21183"/>
    </row>
    <row r="21184" spans="1:27" x14ac:dyDescent="0.25">
      <c r="A21184"/>
      <c r="AA21184"/>
    </row>
    <row r="21185" spans="1:27" x14ac:dyDescent="0.25">
      <c r="A21185"/>
      <c r="AA21185"/>
    </row>
    <row r="21186" spans="1:27" x14ac:dyDescent="0.25">
      <c r="A21186"/>
      <c r="AA21186"/>
    </row>
    <row r="21187" spans="1:27" x14ac:dyDescent="0.25">
      <c r="A21187"/>
      <c r="AA21187"/>
    </row>
    <row r="21188" spans="1:27" x14ac:dyDescent="0.25">
      <c r="A21188"/>
      <c r="AA21188"/>
    </row>
    <row r="21189" spans="1:27" x14ac:dyDescent="0.25">
      <c r="A21189"/>
      <c r="AA21189"/>
    </row>
    <row r="21190" spans="1:27" x14ac:dyDescent="0.25">
      <c r="A21190"/>
      <c r="AA21190"/>
    </row>
    <row r="21191" spans="1:27" x14ac:dyDescent="0.25">
      <c r="A21191"/>
      <c r="AA21191"/>
    </row>
    <row r="21192" spans="1:27" x14ac:dyDescent="0.25">
      <c r="A21192"/>
      <c r="AA21192"/>
    </row>
    <row r="21193" spans="1:27" x14ac:dyDescent="0.25">
      <c r="A21193"/>
      <c r="AA21193"/>
    </row>
    <row r="21194" spans="1:27" x14ac:dyDescent="0.25">
      <c r="A21194"/>
      <c r="AA21194"/>
    </row>
    <row r="21195" spans="1:27" x14ac:dyDescent="0.25">
      <c r="A21195"/>
      <c r="AA21195"/>
    </row>
    <row r="21196" spans="1:27" x14ac:dyDescent="0.25">
      <c r="A21196"/>
      <c r="AA21196"/>
    </row>
    <row r="21197" spans="1:27" x14ac:dyDescent="0.25">
      <c r="A21197"/>
      <c r="AA21197"/>
    </row>
    <row r="21198" spans="1:27" x14ac:dyDescent="0.25">
      <c r="A21198"/>
      <c r="AA21198"/>
    </row>
    <row r="21199" spans="1:27" x14ac:dyDescent="0.25">
      <c r="A21199"/>
      <c r="AA21199"/>
    </row>
    <row r="21200" spans="1:27" x14ac:dyDescent="0.25">
      <c r="A21200"/>
      <c r="AA21200"/>
    </row>
    <row r="21201" spans="1:27" x14ac:dyDescent="0.25">
      <c r="A21201"/>
      <c r="AA21201"/>
    </row>
    <row r="21202" spans="1:27" x14ac:dyDescent="0.25">
      <c r="A21202"/>
      <c r="AA21202"/>
    </row>
    <row r="21203" spans="1:27" x14ac:dyDescent="0.25">
      <c r="A21203"/>
      <c r="AA21203"/>
    </row>
    <row r="21204" spans="1:27" x14ac:dyDescent="0.25">
      <c r="A21204"/>
      <c r="AA21204"/>
    </row>
    <row r="21205" spans="1:27" x14ac:dyDescent="0.25">
      <c r="A21205"/>
      <c r="AA21205"/>
    </row>
    <row r="21206" spans="1:27" x14ac:dyDescent="0.25">
      <c r="A21206"/>
      <c r="AA21206"/>
    </row>
    <row r="21207" spans="1:27" x14ac:dyDescent="0.25">
      <c r="A21207"/>
      <c r="AA21207"/>
    </row>
    <row r="21208" spans="1:27" x14ac:dyDescent="0.25">
      <c r="A21208"/>
      <c r="AA21208"/>
    </row>
    <row r="21209" spans="1:27" x14ac:dyDescent="0.25">
      <c r="A21209"/>
      <c r="AA21209"/>
    </row>
    <row r="21210" spans="1:27" x14ac:dyDescent="0.25">
      <c r="A21210"/>
      <c r="AA21210"/>
    </row>
    <row r="21211" spans="1:27" x14ac:dyDescent="0.25">
      <c r="A21211"/>
      <c r="AA21211"/>
    </row>
    <row r="21212" spans="1:27" x14ac:dyDescent="0.25">
      <c r="A21212"/>
      <c r="AA21212"/>
    </row>
    <row r="21213" spans="1:27" x14ac:dyDescent="0.25">
      <c r="A21213"/>
      <c r="AA21213"/>
    </row>
    <row r="21214" spans="1:27" x14ac:dyDescent="0.25">
      <c r="A21214"/>
      <c r="AA21214"/>
    </row>
    <row r="21215" spans="1:27" x14ac:dyDescent="0.25">
      <c r="A21215"/>
      <c r="AA21215"/>
    </row>
    <row r="21216" spans="1:27" x14ac:dyDescent="0.25">
      <c r="A21216"/>
      <c r="AA21216"/>
    </row>
    <row r="21217" spans="1:27" x14ac:dyDescent="0.25">
      <c r="A21217"/>
      <c r="AA21217"/>
    </row>
    <row r="21218" spans="1:27" x14ac:dyDescent="0.25">
      <c r="A21218"/>
      <c r="AA21218"/>
    </row>
    <row r="21219" spans="1:27" x14ac:dyDescent="0.25">
      <c r="A21219"/>
      <c r="AA21219"/>
    </row>
    <row r="21220" spans="1:27" x14ac:dyDescent="0.25">
      <c r="A21220"/>
      <c r="AA21220"/>
    </row>
    <row r="21221" spans="1:27" x14ac:dyDescent="0.25">
      <c r="A21221"/>
      <c r="AA21221"/>
    </row>
    <row r="21222" spans="1:27" x14ac:dyDescent="0.25">
      <c r="A21222"/>
      <c r="AA21222"/>
    </row>
    <row r="21223" spans="1:27" x14ac:dyDescent="0.25">
      <c r="A21223"/>
      <c r="AA21223"/>
    </row>
    <row r="21224" spans="1:27" x14ac:dyDescent="0.25">
      <c r="A21224"/>
      <c r="AA21224"/>
    </row>
    <row r="21225" spans="1:27" x14ac:dyDescent="0.25">
      <c r="A21225"/>
      <c r="AA21225"/>
    </row>
    <row r="21226" spans="1:27" x14ac:dyDescent="0.25">
      <c r="A21226"/>
      <c r="AA21226"/>
    </row>
    <row r="21227" spans="1:27" x14ac:dyDescent="0.25">
      <c r="A21227"/>
      <c r="AA21227"/>
    </row>
    <row r="21228" spans="1:27" x14ac:dyDescent="0.25">
      <c r="A21228"/>
      <c r="AA21228"/>
    </row>
    <row r="21229" spans="1:27" x14ac:dyDescent="0.25">
      <c r="A21229"/>
      <c r="AA21229"/>
    </row>
    <row r="21230" spans="1:27" x14ac:dyDescent="0.25">
      <c r="A21230"/>
      <c r="AA21230"/>
    </row>
    <row r="21231" spans="1:27" x14ac:dyDescent="0.25">
      <c r="A21231"/>
      <c r="AA21231"/>
    </row>
    <row r="21232" spans="1:27" x14ac:dyDescent="0.25">
      <c r="A21232"/>
      <c r="AA21232"/>
    </row>
    <row r="21233" spans="1:27" x14ac:dyDescent="0.25">
      <c r="A21233"/>
      <c r="AA21233"/>
    </row>
    <row r="21234" spans="1:27" x14ac:dyDescent="0.25">
      <c r="A21234"/>
      <c r="AA21234"/>
    </row>
    <row r="21235" spans="1:27" x14ac:dyDescent="0.25">
      <c r="A21235"/>
      <c r="AA21235"/>
    </row>
    <row r="21236" spans="1:27" x14ac:dyDescent="0.25">
      <c r="A21236"/>
      <c r="AA21236"/>
    </row>
    <row r="21237" spans="1:27" x14ac:dyDescent="0.25">
      <c r="A21237"/>
      <c r="AA21237"/>
    </row>
    <row r="21238" spans="1:27" x14ac:dyDescent="0.25">
      <c r="A21238"/>
      <c r="AA21238"/>
    </row>
    <row r="21239" spans="1:27" x14ac:dyDescent="0.25">
      <c r="A21239"/>
      <c r="AA21239"/>
    </row>
    <row r="21240" spans="1:27" x14ac:dyDescent="0.25">
      <c r="A21240"/>
      <c r="AA21240"/>
    </row>
    <row r="21241" spans="1:27" x14ac:dyDescent="0.25">
      <c r="A21241"/>
      <c r="AA21241"/>
    </row>
    <row r="21242" spans="1:27" x14ac:dyDescent="0.25">
      <c r="A21242"/>
      <c r="AA21242"/>
    </row>
    <row r="21243" spans="1:27" x14ac:dyDescent="0.25">
      <c r="A21243"/>
      <c r="AA21243"/>
    </row>
    <row r="21244" spans="1:27" x14ac:dyDescent="0.25">
      <c r="A21244"/>
      <c r="AA21244"/>
    </row>
    <row r="21245" spans="1:27" x14ac:dyDescent="0.25">
      <c r="A21245"/>
      <c r="AA21245"/>
    </row>
    <row r="21246" spans="1:27" x14ac:dyDescent="0.25">
      <c r="A21246"/>
      <c r="AA21246"/>
    </row>
    <row r="21247" spans="1:27" x14ac:dyDescent="0.25">
      <c r="A21247"/>
      <c r="AA21247"/>
    </row>
    <row r="21248" spans="1:27" x14ac:dyDescent="0.25">
      <c r="A21248"/>
      <c r="AA21248"/>
    </row>
    <row r="21249" spans="1:27" x14ac:dyDescent="0.25">
      <c r="A21249"/>
      <c r="AA21249"/>
    </row>
    <row r="21250" spans="1:27" x14ac:dyDescent="0.25">
      <c r="A21250"/>
      <c r="AA21250"/>
    </row>
    <row r="21251" spans="1:27" x14ac:dyDescent="0.25">
      <c r="A21251"/>
      <c r="AA21251"/>
    </row>
    <row r="21252" spans="1:27" x14ac:dyDescent="0.25">
      <c r="A21252"/>
      <c r="AA21252"/>
    </row>
    <row r="21253" spans="1:27" x14ac:dyDescent="0.25">
      <c r="A21253"/>
      <c r="AA21253"/>
    </row>
    <row r="21254" spans="1:27" x14ac:dyDescent="0.25">
      <c r="A21254"/>
      <c r="AA21254"/>
    </row>
    <row r="21255" spans="1:27" x14ac:dyDescent="0.25">
      <c r="A21255"/>
      <c r="AA21255"/>
    </row>
    <row r="21256" spans="1:27" x14ac:dyDescent="0.25">
      <c r="A21256"/>
      <c r="AA21256"/>
    </row>
    <row r="21257" spans="1:27" x14ac:dyDescent="0.25">
      <c r="A21257"/>
      <c r="AA21257"/>
    </row>
    <row r="21258" spans="1:27" x14ac:dyDescent="0.25">
      <c r="A21258"/>
      <c r="AA21258"/>
    </row>
    <row r="21259" spans="1:27" x14ac:dyDescent="0.25">
      <c r="A21259"/>
      <c r="AA21259"/>
    </row>
    <row r="21260" spans="1:27" x14ac:dyDescent="0.25">
      <c r="A21260"/>
      <c r="AA21260"/>
    </row>
    <row r="21261" spans="1:27" x14ac:dyDescent="0.25">
      <c r="A21261"/>
      <c r="AA21261"/>
    </row>
    <row r="21262" spans="1:27" x14ac:dyDescent="0.25">
      <c r="A21262"/>
      <c r="AA21262"/>
    </row>
    <row r="21263" spans="1:27" x14ac:dyDescent="0.25">
      <c r="A21263"/>
      <c r="AA21263"/>
    </row>
    <row r="21264" spans="1:27" x14ac:dyDescent="0.25">
      <c r="A21264"/>
      <c r="AA21264"/>
    </row>
    <row r="21265" spans="1:27" x14ac:dyDescent="0.25">
      <c r="A21265"/>
      <c r="AA21265"/>
    </row>
    <row r="21266" spans="1:27" x14ac:dyDescent="0.25">
      <c r="A21266"/>
      <c r="AA21266"/>
    </row>
    <row r="21267" spans="1:27" x14ac:dyDescent="0.25">
      <c r="A21267"/>
      <c r="AA21267"/>
    </row>
    <row r="21268" spans="1:27" x14ac:dyDescent="0.25">
      <c r="A21268"/>
      <c r="AA21268"/>
    </row>
    <row r="21269" spans="1:27" x14ac:dyDescent="0.25">
      <c r="A21269"/>
      <c r="AA21269"/>
    </row>
    <row r="21270" spans="1:27" x14ac:dyDescent="0.25">
      <c r="A21270"/>
      <c r="AA21270"/>
    </row>
    <row r="21271" spans="1:27" x14ac:dyDescent="0.25">
      <c r="A21271"/>
      <c r="AA21271"/>
    </row>
    <row r="21272" spans="1:27" x14ac:dyDescent="0.25">
      <c r="A21272"/>
      <c r="AA21272"/>
    </row>
    <row r="21273" spans="1:27" x14ac:dyDescent="0.25">
      <c r="A21273"/>
      <c r="AA21273"/>
    </row>
    <row r="21274" spans="1:27" x14ac:dyDescent="0.25">
      <c r="A21274"/>
      <c r="AA21274"/>
    </row>
    <row r="21275" spans="1:27" x14ac:dyDescent="0.25">
      <c r="A21275"/>
      <c r="AA21275"/>
    </row>
    <row r="21276" spans="1:27" x14ac:dyDescent="0.25">
      <c r="A21276"/>
      <c r="AA21276"/>
    </row>
    <row r="21277" spans="1:27" x14ac:dyDescent="0.25">
      <c r="A21277"/>
      <c r="AA21277"/>
    </row>
    <row r="21278" spans="1:27" x14ac:dyDescent="0.25">
      <c r="A21278"/>
      <c r="AA21278"/>
    </row>
    <row r="21279" spans="1:27" x14ac:dyDescent="0.25">
      <c r="A21279"/>
      <c r="AA21279"/>
    </row>
    <row r="21280" spans="1:27" x14ac:dyDescent="0.25">
      <c r="A21280"/>
      <c r="AA21280"/>
    </row>
    <row r="21281" spans="1:27" x14ac:dyDescent="0.25">
      <c r="A21281"/>
      <c r="AA21281"/>
    </row>
    <row r="21282" spans="1:27" x14ac:dyDescent="0.25">
      <c r="A21282"/>
      <c r="AA21282"/>
    </row>
    <row r="21283" spans="1:27" x14ac:dyDescent="0.25">
      <c r="A21283"/>
      <c r="AA21283"/>
    </row>
    <row r="21284" spans="1:27" x14ac:dyDescent="0.25">
      <c r="A21284"/>
      <c r="AA21284"/>
    </row>
    <row r="21285" spans="1:27" x14ac:dyDescent="0.25">
      <c r="A21285"/>
      <c r="AA21285"/>
    </row>
    <row r="21286" spans="1:27" x14ac:dyDescent="0.25">
      <c r="A21286"/>
      <c r="AA21286"/>
    </row>
    <row r="21287" spans="1:27" x14ac:dyDescent="0.25">
      <c r="A21287"/>
      <c r="AA21287"/>
    </row>
    <row r="21288" spans="1:27" x14ac:dyDescent="0.25">
      <c r="A21288"/>
      <c r="AA21288"/>
    </row>
    <row r="21289" spans="1:27" x14ac:dyDescent="0.25">
      <c r="A21289"/>
      <c r="AA21289"/>
    </row>
    <row r="21290" spans="1:27" x14ac:dyDescent="0.25">
      <c r="A21290"/>
      <c r="AA21290"/>
    </row>
    <row r="21291" spans="1:27" x14ac:dyDescent="0.25">
      <c r="A21291"/>
      <c r="AA21291"/>
    </row>
    <row r="21292" spans="1:27" x14ac:dyDescent="0.25">
      <c r="A21292"/>
      <c r="AA21292"/>
    </row>
    <row r="21293" spans="1:27" x14ac:dyDescent="0.25">
      <c r="A21293"/>
      <c r="AA21293"/>
    </row>
    <row r="21294" spans="1:27" x14ac:dyDescent="0.25">
      <c r="A21294"/>
      <c r="AA21294"/>
    </row>
    <row r="21295" spans="1:27" x14ac:dyDescent="0.25">
      <c r="A21295"/>
      <c r="AA21295"/>
    </row>
    <row r="21296" spans="1:27" x14ac:dyDescent="0.25">
      <c r="A21296"/>
      <c r="AA21296"/>
    </row>
    <row r="21297" spans="1:27" x14ac:dyDescent="0.25">
      <c r="A21297"/>
      <c r="AA21297"/>
    </row>
    <row r="21298" spans="1:27" x14ac:dyDescent="0.25">
      <c r="A21298"/>
      <c r="AA21298"/>
    </row>
    <row r="21299" spans="1:27" x14ac:dyDescent="0.25">
      <c r="A21299"/>
      <c r="AA21299"/>
    </row>
    <row r="21300" spans="1:27" x14ac:dyDescent="0.25">
      <c r="A21300"/>
      <c r="AA21300"/>
    </row>
    <row r="21301" spans="1:27" x14ac:dyDescent="0.25">
      <c r="A21301"/>
      <c r="AA21301"/>
    </row>
    <row r="21302" spans="1:27" x14ac:dyDescent="0.25">
      <c r="A21302"/>
      <c r="AA21302"/>
    </row>
    <row r="21303" spans="1:27" x14ac:dyDescent="0.25">
      <c r="A21303"/>
      <c r="AA21303"/>
    </row>
    <row r="21304" spans="1:27" x14ac:dyDescent="0.25">
      <c r="A21304"/>
      <c r="AA21304"/>
    </row>
    <row r="21305" spans="1:27" x14ac:dyDescent="0.25">
      <c r="A21305"/>
      <c r="AA21305"/>
    </row>
    <row r="21306" spans="1:27" x14ac:dyDescent="0.25">
      <c r="A21306"/>
      <c r="AA21306"/>
    </row>
    <row r="21307" spans="1:27" x14ac:dyDescent="0.25">
      <c r="A21307"/>
      <c r="AA21307"/>
    </row>
    <row r="21308" spans="1:27" x14ac:dyDescent="0.25">
      <c r="A21308"/>
      <c r="AA21308"/>
    </row>
    <row r="21309" spans="1:27" x14ac:dyDescent="0.25">
      <c r="A21309"/>
      <c r="AA21309"/>
    </row>
    <row r="21310" spans="1:27" x14ac:dyDescent="0.25">
      <c r="A21310"/>
      <c r="AA21310"/>
    </row>
    <row r="21311" spans="1:27" x14ac:dyDescent="0.25">
      <c r="A21311"/>
      <c r="AA21311"/>
    </row>
    <row r="21312" spans="1:27" x14ac:dyDescent="0.25">
      <c r="A21312"/>
      <c r="AA21312"/>
    </row>
    <row r="21313" spans="1:27" x14ac:dyDescent="0.25">
      <c r="A21313"/>
      <c r="AA21313"/>
    </row>
    <row r="21314" spans="1:27" x14ac:dyDescent="0.25">
      <c r="A21314"/>
      <c r="AA21314"/>
    </row>
    <row r="21315" spans="1:27" x14ac:dyDescent="0.25">
      <c r="A21315"/>
      <c r="AA21315"/>
    </row>
    <row r="21316" spans="1:27" x14ac:dyDescent="0.25">
      <c r="A21316"/>
      <c r="AA21316"/>
    </row>
    <row r="21317" spans="1:27" x14ac:dyDescent="0.25">
      <c r="A21317"/>
      <c r="AA21317"/>
    </row>
    <row r="21318" spans="1:27" x14ac:dyDescent="0.25">
      <c r="A21318"/>
      <c r="AA21318"/>
    </row>
    <row r="21319" spans="1:27" x14ac:dyDescent="0.25">
      <c r="A21319"/>
      <c r="AA21319"/>
    </row>
    <row r="21320" spans="1:27" x14ac:dyDescent="0.25">
      <c r="A21320"/>
      <c r="AA21320"/>
    </row>
    <row r="21321" spans="1:27" x14ac:dyDescent="0.25">
      <c r="A21321"/>
      <c r="AA21321"/>
    </row>
    <row r="21322" spans="1:27" x14ac:dyDescent="0.25">
      <c r="A21322"/>
      <c r="AA21322"/>
    </row>
    <row r="21323" spans="1:27" x14ac:dyDescent="0.25">
      <c r="A21323"/>
      <c r="AA21323"/>
    </row>
    <row r="21324" spans="1:27" x14ac:dyDescent="0.25">
      <c r="A21324"/>
      <c r="AA21324"/>
    </row>
    <row r="21325" spans="1:27" x14ac:dyDescent="0.25">
      <c r="A21325"/>
      <c r="AA21325"/>
    </row>
    <row r="21326" spans="1:27" x14ac:dyDescent="0.25">
      <c r="A21326"/>
      <c r="AA21326"/>
    </row>
    <row r="21327" spans="1:27" x14ac:dyDescent="0.25">
      <c r="A21327"/>
      <c r="AA21327"/>
    </row>
    <row r="21328" spans="1:27" x14ac:dyDescent="0.25">
      <c r="A21328"/>
      <c r="AA21328"/>
    </row>
    <row r="21329" spans="1:27" x14ac:dyDescent="0.25">
      <c r="A21329"/>
      <c r="AA21329"/>
    </row>
    <row r="21330" spans="1:27" x14ac:dyDescent="0.25">
      <c r="A21330"/>
      <c r="AA21330"/>
    </row>
    <row r="21331" spans="1:27" x14ac:dyDescent="0.25">
      <c r="A21331"/>
      <c r="AA21331"/>
    </row>
    <row r="21332" spans="1:27" x14ac:dyDescent="0.25">
      <c r="A21332"/>
      <c r="AA21332"/>
    </row>
    <row r="21333" spans="1:27" x14ac:dyDescent="0.25">
      <c r="A21333"/>
      <c r="AA21333"/>
    </row>
    <row r="21334" spans="1:27" x14ac:dyDescent="0.25">
      <c r="A21334"/>
      <c r="AA21334"/>
    </row>
    <row r="21335" spans="1:27" x14ac:dyDescent="0.25">
      <c r="A21335"/>
      <c r="AA21335"/>
    </row>
    <row r="21336" spans="1:27" x14ac:dyDescent="0.25">
      <c r="A21336"/>
      <c r="AA21336"/>
    </row>
    <row r="21337" spans="1:27" x14ac:dyDescent="0.25">
      <c r="A21337"/>
      <c r="AA21337"/>
    </row>
    <row r="21338" spans="1:27" x14ac:dyDescent="0.25">
      <c r="A21338"/>
      <c r="AA21338"/>
    </row>
    <row r="21339" spans="1:27" x14ac:dyDescent="0.25">
      <c r="A21339"/>
      <c r="AA21339"/>
    </row>
    <row r="21340" spans="1:27" x14ac:dyDescent="0.25">
      <c r="A21340"/>
      <c r="AA21340"/>
    </row>
    <row r="21341" spans="1:27" x14ac:dyDescent="0.25">
      <c r="A21341"/>
      <c r="AA21341"/>
    </row>
    <row r="21342" spans="1:27" x14ac:dyDescent="0.25">
      <c r="A21342"/>
      <c r="AA21342"/>
    </row>
    <row r="21343" spans="1:27" x14ac:dyDescent="0.25">
      <c r="A21343"/>
      <c r="AA21343"/>
    </row>
    <row r="21344" spans="1:27" x14ac:dyDescent="0.25">
      <c r="A21344"/>
      <c r="AA21344"/>
    </row>
    <row r="21345" spans="1:27" x14ac:dyDescent="0.25">
      <c r="A21345"/>
      <c r="AA21345"/>
    </row>
    <row r="21346" spans="1:27" x14ac:dyDescent="0.25">
      <c r="A21346"/>
      <c r="AA21346"/>
    </row>
    <row r="21347" spans="1:27" x14ac:dyDescent="0.25">
      <c r="A21347"/>
      <c r="AA21347"/>
    </row>
    <row r="21348" spans="1:27" x14ac:dyDescent="0.25">
      <c r="A21348"/>
      <c r="AA21348"/>
    </row>
    <row r="21349" spans="1:27" x14ac:dyDescent="0.25">
      <c r="A21349"/>
      <c r="AA21349"/>
    </row>
    <row r="21350" spans="1:27" x14ac:dyDescent="0.25">
      <c r="A21350"/>
      <c r="AA21350"/>
    </row>
    <row r="21351" spans="1:27" x14ac:dyDescent="0.25">
      <c r="A21351"/>
      <c r="AA21351"/>
    </row>
    <row r="21352" spans="1:27" x14ac:dyDescent="0.25">
      <c r="A21352"/>
      <c r="AA21352"/>
    </row>
    <row r="21353" spans="1:27" x14ac:dyDescent="0.25">
      <c r="A21353"/>
      <c r="AA21353"/>
    </row>
    <row r="21354" spans="1:27" x14ac:dyDescent="0.25">
      <c r="A21354"/>
      <c r="AA21354"/>
    </row>
    <row r="21355" spans="1:27" x14ac:dyDescent="0.25">
      <c r="A21355"/>
      <c r="AA21355"/>
    </row>
    <row r="21356" spans="1:27" x14ac:dyDescent="0.25">
      <c r="A21356"/>
      <c r="AA21356"/>
    </row>
    <row r="21357" spans="1:27" x14ac:dyDescent="0.25">
      <c r="A21357"/>
      <c r="AA21357"/>
    </row>
    <row r="21358" spans="1:27" x14ac:dyDescent="0.25">
      <c r="A21358"/>
      <c r="AA21358"/>
    </row>
    <row r="21359" spans="1:27" x14ac:dyDescent="0.25">
      <c r="A21359"/>
      <c r="AA21359"/>
    </row>
    <row r="21360" spans="1:27" x14ac:dyDescent="0.25">
      <c r="A21360"/>
      <c r="AA21360"/>
    </row>
    <row r="21361" spans="1:27" x14ac:dyDescent="0.25">
      <c r="A21361"/>
      <c r="AA21361"/>
    </row>
    <row r="21362" spans="1:27" x14ac:dyDescent="0.25">
      <c r="A21362"/>
      <c r="AA21362"/>
    </row>
    <row r="21363" spans="1:27" x14ac:dyDescent="0.25">
      <c r="A21363"/>
      <c r="AA21363"/>
    </row>
    <row r="21364" spans="1:27" x14ac:dyDescent="0.25">
      <c r="A21364"/>
      <c r="AA21364"/>
    </row>
    <row r="21365" spans="1:27" x14ac:dyDescent="0.25">
      <c r="A21365"/>
      <c r="AA21365"/>
    </row>
    <row r="21366" spans="1:27" x14ac:dyDescent="0.25">
      <c r="A21366"/>
      <c r="AA21366"/>
    </row>
    <row r="21367" spans="1:27" x14ac:dyDescent="0.25">
      <c r="A21367"/>
      <c r="AA21367"/>
    </row>
    <row r="21368" spans="1:27" x14ac:dyDescent="0.25">
      <c r="A21368"/>
      <c r="AA21368"/>
    </row>
    <row r="21369" spans="1:27" x14ac:dyDescent="0.25">
      <c r="A21369"/>
      <c r="AA21369"/>
    </row>
    <row r="21370" spans="1:27" x14ac:dyDescent="0.25">
      <c r="A21370"/>
      <c r="AA21370"/>
    </row>
    <row r="21371" spans="1:27" x14ac:dyDescent="0.25">
      <c r="A21371"/>
      <c r="AA21371"/>
    </row>
    <row r="21372" spans="1:27" x14ac:dyDescent="0.25">
      <c r="A21372"/>
      <c r="AA21372"/>
    </row>
    <row r="21373" spans="1:27" x14ac:dyDescent="0.25">
      <c r="A21373"/>
      <c r="AA21373"/>
    </row>
    <row r="21374" spans="1:27" x14ac:dyDescent="0.25">
      <c r="A21374"/>
      <c r="AA21374"/>
    </row>
    <row r="21375" spans="1:27" x14ac:dyDescent="0.25">
      <c r="A21375"/>
      <c r="AA21375"/>
    </row>
    <row r="21376" spans="1:27" x14ac:dyDescent="0.25">
      <c r="A21376"/>
      <c r="AA21376"/>
    </row>
    <row r="21377" spans="1:27" x14ac:dyDescent="0.25">
      <c r="A21377"/>
      <c r="AA21377"/>
    </row>
    <row r="21378" spans="1:27" x14ac:dyDescent="0.25">
      <c r="A21378"/>
      <c r="AA21378"/>
    </row>
    <row r="21379" spans="1:27" x14ac:dyDescent="0.25">
      <c r="A21379"/>
      <c r="AA21379"/>
    </row>
    <row r="21380" spans="1:27" x14ac:dyDescent="0.25">
      <c r="A21380"/>
      <c r="AA21380"/>
    </row>
    <row r="21381" spans="1:27" x14ac:dyDescent="0.25">
      <c r="A21381"/>
      <c r="AA21381"/>
    </row>
    <row r="21382" spans="1:27" x14ac:dyDescent="0.25">
      <c r="A21382"/>
      <c r="AA21382"/>
    </row>
    <row r="21383" spans="1:27" x14ac:dyDescent="0.25">
      <c r="A21383"/>
      <c r="AA21383"/>
    </row>
    <row r="21384" spans="1:27" x14ac:dyDescent="0.25">
      <c r="A21384"/>
      <c r="AA21384"/>
    </row>
    <row r="21385" spans="1:27" x14ac:dyDescent="0.25">
      <c r="A21385"/>
      <c r="AA21385"/>
    </row>
    <row r="21386" spans="1:27" x14ac:dyDescent="0.25">
      <c r="A21386"/>
      <c r="AA21386"/>
    </row>
    <row r="21387" spans="1:27" x14ac:dyDescent="0.25">
      <c r="A21387"/>
      <c r="AA21387"/>
    </row>
    <row r="21388" spans="1:27" x14ac:dyDescent="0.25">
      <c r="A21388"/>
      <c r="AA21388"/>
    </row>
    <row r="21389" spans="1:27" x14ac:dyDescent="0.25">
      <c r="A21389"/>
      <c r="AA21389"/>
    </row>
    <row r="21390" spans="1:27" x14ac:dyDescent="0.25">
      <c r="A21390"/>
      <c r="AA21390"/>
    </row>
    <row r="21391" spans="1:27" x14ac:dyDescent="0.25">
      <c r="A21391"/>
      <c r="AA21391"/>
    </row>
    <row r="21392" spans="1:27" x14ac:dyDescent="0.25">
      <c r="A21392"/>
      <c r="AA21392"/>
    </row>
    <row r="21393" spans="1:27" x14ac:dyDescent="0.25">
      <c r="A21393"/>
      <c r="AA21393"/>
    </row>
    <row r="21394" spans="1:27" x14ac:dyDescent="0.25">
      <c r="A21394"/>
      <c r="AA21394"/>
    </row>
    <row r="21395" spans="1:27" x14ac:dyDescent="0.25">
      <c r="A21395"/>
      <c r="AA21395"/>
    </row>
    <row r="21396" spans="1:27" x14ac:dyDescent="0.25">
      <c r="A21396"/>
      <c r="AA21396"/>
    </row>
    <row r="21397" spans="1:27" x14ac:dyDescent="0.25">
      <c r="A21397"/>
      <c r="AA21397"/>
    </row>
    <row r="21398" spans="1:27" x14ac:dyDescent="0.25">
      <c r="A21398"/>
      <c r="AA21398"/>
    </row>
    <row r="21399" spans="1:27" x14ac:dyDescent="0.25">
      <c r="A21399"/>
      <c r="AA21399"/>
    </row>
    <row r="21400" spans="1:27" x14ac:dyDescent="0.25">
      <c r="A21400"/>
      <c r="AA21400"/>
    </row>
    <row r="21401" spans="1:27" x14ac:dyDescent="0.25">
      <c r="A21401"/>
      <c r="AA21401"/>
    </row>
    <row r="21402" spans="1:27" x14ac:dyDescent="0.25">
      <c r="A21402"/>
      <c r="AA21402"/>
    </row>
    <row r="21403" spans="1:27" x14ac:dyDescent="0.25">
      <c r="A21403"/>
      <c r="AA21403"/>
    </row>
    <row r="21404" spans="1:27" x14ac:dyDescent="0.25">
      <c r="A21404"/>
      <c r="AA21404"/>
    </row>
    <row r="21405" spans="1:27" x14ac:dyDescent="0.25">
      <c r="A21405"/>
      <c r="AA21405"/>
    </row>
    <row r="21406" spans="1:27" x14ac:dyDescent="0.25">
      <c r="A21406"/>
      <c r="AA21406"/>
    </row>
    <row r="21407" spans="1:27" x14ac:dyDescent="0.25">
      <c r="A21407"/>
      <c r="AA21407"/>
    </row>
    <row r="21408" spans="1:27" x14ac:dyDescent="0.25">
      <c r="A21408"/>
      <c r="AA21408"/>
    </row>
    <row r="21409" spans="1:27" x14ac:dyDescent="0.25">
      <c r="A21409"/>
      <c r="AA21409"/>
    </row>
    <row r="21410" spans="1:27" x14ac:dyDescent="0.25">
      <c r="A21410"/>
      <c r="AA21410"/>
    </row>
    <row r="21411" spans="1:27" x14ac:dyDescent="0.25">
      <c r="A21411"/>
      <c r="AA21411"/>
    </row>
    <row r="21412" spans="1:27" x14ac:dyDescent="0.25">
      <c r="A21412"/>
      <c r="AA21412"/>
    </row>
    <row r="21413" spans="1:27" x14ac:dyDescent="0.25">
      <c r="A21413"/>
      <c r="AA21413"/>
    </row>
    <row r="21414" spans="1:27" x14ac:dyDescent="0.25">
      <c r="A21414"/>
      <c r="AA21414"/>
    </row>
    <row r="21415" spans="1:27" x14ac:dyDescent="0.25">
      <c r="A21415"/>
      <c r="AA21415"/>
    </row>
    <row r="21416" spans="1:27" x14ac:dyDescent="0.25">
      <c r="A21416"/>
      <c r="AA21416"/>
    </row>
    <row r="21417" spans="1:27" x14ac:dyDescent="0.25">
      <c r="A21417"/>
      <c r="AA21417"/>
    </row>
    <row r="21418" spans="1:27" x14ac:dyDescent="0.25">
      <c r="A21418"/>
      <c r="AA21418"/>
    </row>
    <row r="21419" spans="1:27" x14ac:dyDescent="0.25">
      <c r="A21419"/>
      <c r="AA21419"/>
    </row>
    <row r="21420" spans="1:27" x14ac:dyDescent="0.25">
      <c r="A21420"/>
      <c r="AA21420"/>
    </row>
    <row r="21421" spans="1:27" x14ac:dyDescent="0.25">
      <c r="A21421"/>
      <c r="AA21421"/>
    </row>
    <row r="21422" spans="1:27" x14ac:dyDescent="0.25">
      <c r="A21422"/>
      <c r="AA21422"/>
    </row>
    <row r="21423" spans="1:27" x14ac:dyDescent="0.25">
      <c r="A21423"/>
      <c r="AA21423"/>
    </row>
    <row r="21424" spans="1:27" x14ac:dyDescent="0.25">
      <c r="A21424"/>
      <c r="AA21424"/>
    </row>
    <row r="21425" spans="1:27" x14ac:dyDescent="0.25">
      <c r="A21425"/>
      <c r="AA21425"/>
    </row>
    <row r="21426" spans="1:27" x14ac:dyDescent="0.25">
      <c r="A21426"/>
      <c r="AA21426"/>
    </row>
    <row r="21427" spans="1:27" x14ac:dyDescent="0.25">
      <c r="A21427"/>
      <c r="AA21427"/>
    </row>
    <row r="21428" spans="1:27" x14ac:dyDescent="0.25">
      <c r="A21428"/>
      <c r="AA21428"/>
    </row>
    <row r="21429" spans="1:27" x14ac:dyDescent="0.25">
      <c r="A21429"/>
      <c r="AA21429"/>
    </row>
    <row r="21430" spans="1:27" x14ac:dyDescent="0.25">
      <c r="A21430"/>
      <c r="AA21430"/>
    </row>
    <row r="21431" spans="1:27" x14ac:dyDescent="0.25">
      <c r="A21431"/>
      <c r="AA21431"/>
    </row>
    <row r="21432" spans="1:27" x14ac:dyDescent="0.25">
      <c r="A21432"/>
      <c r="AA21432"/>
    </row>
    <row r="21433" spans="1:27" x14ac:dyDescent="0.25">
      <c r="A21433"/>
      <c r="AA21433"/>
    </row>
    <row r="21434" spans="1:27" x14ac:dyDescent="0.25">
      <c r="A21434"/>
      <c r="AA21434"/>
    </row>
    <row r="21435" spans="1:27" x14ac:dyDescent="0.25">
      <c r="A21435"/>
      <c r="AA21435"/>
    </row>
    <row r="21436" spans="1:27" x14ac:dyDescent="0.25">
      <c r="A21436"/>
      <c r="AA21436"/>
    </row>
    <row r="21437" spans="1:27" x14ac:dyDescent="0.25">
      <c r="A21437"/>
      <c r="AA21437"/>
    </row>
    <row r="21438" spans="1:27" x14ac:dyDescent="0.25">
      <c r="A21438"/>
      <c r="AA21438"/>
    </row>
    <row r="21439" spans="1:27" x14ac:dyDescent="0.25">
      <c r="A21439"/>
      <c r="AA21439"/>
    </row>
    <row r="21440" spans="1:27" x14ac:dyDescent="0.25">
      <c r="A21440"/>
      <c r="AA21440"/>
    </row>
    <row r="21441" spans="1:27" x14ac:dyDescent="0.25">
      <c r="A21441"/>
      <c r="AA21441"/>
    </row>
    <row r="21442" spans="1:27" x14ac:dyDescent="0.25">
      <c r="A21442"/>
      <c r="AA21442"/>
    </row>
    <row r="21443" spans="1:27" x14ac:dyDescent="0.25">
      <c r="A21443"/>
      <c r="AA21443"/>
    </row>
    <row r="21444" spans="1:27" x14ac:dyDescent="0.25">
      <c r="A21444"/>
      <c r="AA21444"/>
    </row>
    <row r="21445" spans="1:27" x14ac:dyDescent="0.25">
      <c r="A21445"/>
      <c r="AA21445"/>
    </row>
    <row r="21446" spans="1:27" x14ac:dyDescent="0.25">
      <c r="A21446"/>
      <c r="AA21446"/>
    </row>
    <row r="21447" spans="1:27" x14ac:dyDescent="0.25">
      <c r="A21447"/>
      <c r="AA21447"/>
    </row>
    <row r="21448" spans="1:27" x14ac:dyDescent="0.25">
      <c r="A21448"/>
      <c r="AA21448"/>
    </row>
    <row r="21449" spans="1:27" x14ac:dyDescent="0.25">
      <c r="A21449"/>
      <c r="AA21449"/>
    </row>
    <row r="21450" spans="1:27" x14ac:dyDescent="0.25">
      <c r="A21450"/>
      <c r="AA21450"/>
    </row>
    <row r="21451" spans="1:27" x14ac:dyDescent="0.25">
      <c r="A21451"/>
      <c r="AA21451"/>
    </row>
    <row r="21452" spans="1:27" x14ac:dyDescent="0.25">
      <c r="A21452"/>
      <c r="AA21452"/>
    </row>
    <row r="21453" spans="1:27" x14ac:dyDescent="0.25">
      <c r="A21453"/>
      <c r="AA21453"/>
    </row>
    <row r="21454" spans="1:27" x14ac:dyDescent="0.25">
      <c r="A21454"/>
      <c r="AA21454"/>
    </row>
    <row r="21455" spans="1:27" x14ac:dyDescent="0.25">
      <c r="A21455"/>
      <c r="AA21455"/>
    </row>
    <row r="21456" spans="1:27" x14ac:dyDescent="0.25">
      <c r="A21456"/>
      <c r="AA21456"/>
    </row>
    <row r="21457" spans="1:27" x14ac:dyDescent="0.25">
      <c r="A21457"/>
      <c r="AA21457"/>
    </row>
    <row r="21458" spans="1:27" x14ac:dyDescent="0.25">
      <c r="A21458"/>
      <c r="AA21458"/>
    </row>
    <row r="21459" spans="1:27" x14ac:dyDescent="0.25">
      <c r="A21459"/>
      <c r="AA21459"/>
    </row>
    <row r="21460" spans="1:27" x14ac:dyDescent="0.25">
      <c r="A21460"/>
      <c r="AA21460"/>
    </row>
    <row r="21461" spans="1:27" x14ac:dyDescent="0.25">
      <c r="A21461"/>
      <c r="AA21461"/>
    </row>
    <row r="21462" spans="1:27" x14ac:dyDescent="0.25">
      <c r="A21462"/>
      <c r="AA21462"/>
    </row>
    <row r="21463" spans="1:27" x14ac:dyDescent="0.25">
      <c r="A21463"/>
      <c r="AA21463"/>
    </row>
    <row r="21464" spans="1:27" x14ac:dyDescent="0.25">
      <c r="A21464"/>
      <c r="AA21464"/>
    </row>
    <row r="21465" spans="1:27" x14ac:dyDescent="0.25">
      <c r="A21465"/>
      <c r="AA21465"/>
    </row>
    <row r="21466" spans="1:27" x14ac:dyDescent="0.25">
      <c r="A21466"/>
      <c r="AA21466"/>
    </row>
    <row r="21467" spans="1:27" x14ac:dyDescent="0.25">
      <c r="A21467"/>
      <c r="AA21467"/>
    </row>
    <row r="21468" spans="1:27" x14ac:dyDescent="0.25">
      <c r="A21468"/>
      <c r="AA21468"/>
    </row>
    <row r="21469" spans="1:27" x14ac:dyDescent="0.25">
      <c r="A21469"/>
      <c r="AA21469"/>
    </row>
    <row r="21470" spans="1:27" x14ac:dyDescent="0.25">
      <c r="A21470"/>
      <c r="AA21470"/>
    </row>
    <row r="21471" spans="1:27" x14ac:dyDescent="0.25">
      <c r="A21471"/>
      <c r="AA21471"/>
    </row>
    <row r="21472" spans="1:27" x14ac:dyDescent="0.25">
      <c r="A21472"/>
      <c r="AA21472"/>
    </row>
    <row r="21473" spans="1:27" x14ac:dyDescent="0.25">
      <c r="A21473"/>
      <c r="AA21473"/>
    </row>
    <row r="21474" spans="1:27" x14ac:dyDescent="0.25">
      <c r="A21474"/>
      <c r="AA21474"/>
    </row>
    <row r="21475" spans="1:27" x14ac:dyDescent="0.25">
      <c r="A21475"/>
      <c r="AA21475"/>
    </row>
    <row r="21476" spans="1:27" x14ac:dyDescent="0.25">
      <c r="A21476"/>
      <c r="AA21476"/>
    </row>
    <row r="21477" spans="1:27" x14ac:dyDescent="0.25">
      <c r="A21477"/>
      <c r="AA21477"/>
    </row>
    <row r="21478" spans="1:27" x14ac:dyDescent="0.25">
      <c r="A21478"/>
      <c r="AA21478"/>
    </row>
    <row r="21479" spans="1:27" x14ac:dyDescent="0.25">
      <c r="A21479"/>
      <c r="AA21479"/>
    </row>
    <row r="21480" spans="1:27" x14ac:dyDescent="0.25">
      <c r="A21480"/>
      <c r="AA21480"/>
    </row>
    <row r="21481" spans="1:27" x14ac:dyDescent="0.25">
      <c r="A21481"/>
      <c r="AA21481"/>
    </row>
    <row r="21482" spans="1:27" x14ac:dyDescent="0.25">
      <c r="A21482"/>
      <c r="AA21482"/>
    </row>
    <row r="21483" spans="1:27" x14ac:dyDescent="0.25">
      <c r="A21483"/>
      <c r="AA21483"/>
    </row>
    <row r="21484" spans="1:27" x14ac:dyDescent="0.25">
      <c r="A21484"/>
      <c r="AA21484"/>
    </row>
    <row r="21485" spans="1:27" x14ac:dyDescent="0.25">
      <c r="A21485"/>
      <c r="AA21485"/>
    </row>
    <row r="21486" spans="1:27" x14ac:dyDescent="0.25">
      <c r="A21486"/>
      <c r="AA21486"/>
    </row>
    <row r="21487" spans="1:27" x14ac:dyDescent="0.25">
      <c r="A21487"/>
      <c r="AA21487"/>
    </row>
    <row r="21488" spans="1:27" x14ac:dyDescent="0.25">
      <c r="A21488"/>
      <c r="AA21488"/>
    </row>
    <row r="21489" spans="1:27" x14ac:dyDescent="0.25">
      <c r="A21489"/>
      <c r="AA21489"/>
    </row>
    <row r="21490" spans="1:27" x14ac:dyDescent="0.25">
      <c r="A21490"/>
      <c r="AA21490"/>
    </row>
    <row r="21491" spans="1:27" x14ac:dyDescent="0.25">
      <c r="A21491"/>
      <c r="AA21491"/>
    </row>
    <row r="21492" spans="1:27" x14ac:dyDescent="0.25">
      <c r="A21492"/>
      <c r="AA21492"/>
    </row>
    <row r="21493" spans="1:27" x14ac:dyDescent="0.25">
      <c r="A21493"/>
      <c r="AA21493"/>
    </row>
    <row r="21494" spans="1:27" x14ac:dyDescent="0.25">
      <c r="A21494"/>
      <c r="AA21494"/>
    </row>
    <row r="21495" spans="1:27" x14ac:dyDescent="0.25">
      <c r="A21495"/>
      <c r="AA21495"/>
    </row>
    <row r="21496" spans="1:27" x14ac:dyDescent="0.25">
      <c r="A21496"/>
      <c r="AA21496"/>
    </row>
    <row r="21497" spans="1:27" x14ac:dyDescent="0.25">
      <c r="A21497"/>
      <c r="AA21497"/>
    </row>
    <row r="21498" spans="1:27" x14ac:dyDescent="0.25">
      <c r="A21498"/>
      <c r="AA21498"/>
    </row>
    <row r="21499" spans="1:27" x14ac:dyDescent="0.25">
      <c r="A21499"/>
      <c r="AA21499"/>
    </row>
    <row r="21500" spans="1:27" x14ac:dyDescent="0.25">
      <c r="A21500"/>
      <c r="AA21500"/>
    </row>
    <row r="21501" spans="1:27" x14ac:dyDescent="0.25">
      <c r="A21501"/>
      <c r="AA21501"/>
    </row>
    <row r="21502" spans="1:27" x14ac:dyDescent="0.25">
      <c r="A21502"/>
      <c r="AA21502"/>
    </row>
    <row r="21503" spans="1:27" x14ac:dyDescent="0.25">
      <c r="A21503"/>
      <c r="AA21503"/>
    </row>
    <row r="21504" spans="1:27" x14ac:dyDescent="0.25">
      <c r="A21504"/>
      <c r="AA21504"/>
    </row>
    <row r="21505" spans="1:27" x14ac:dyDescent="0.25">
      <c r="A21505"/>
      <c r="AA21505"/>
    </row>
    <row r="21506" spans="1:27" x14ac:dyDescent="0.25">
      <c r="A21506"/>
      <c r="AA21506"/>
    </row>
    <row r="21507" spans="1:27" x14ac:dyDescent="0.25">
      <c r="A21507"/>
      <c r="AA21507"/>
    </row>
    <row r="21508" spans="1:27" x14ac:dyDescent="0.25">
      <c r="A21508"/>
      <c r="AA21508"/>
    </row>
    <row r="21509" spans="1:27" x14ac:dyDescent="0.25">
      <c r="A21509"/>
      <c r="AA21509"/>
    </row>
    <row r="21510" spans="1:27" x14ac:dyDescent="0.25">
      <c r="A21510"/>
      <c r="AA21510"/>
    </row>
    <row r="21511" spans="1:27" x14ac:dyDescent="0.25">
      <c r="A21511"/>
      <c r="AA21511"/>
    </row>
    <row r="21512" spans="1:27" x14ac:dyDescent="0.25">
      <c r="A21512"/>
      <c r="AA21512"/>
    </row>
    <row r="21513" spans="1:27" x14ac:dyDescent="0.25">
      <c r="A21513"/>
      <c r="AA21513"/>
    </row>
    <row r="21514" spans="1:27" x14ac:dyDescent="0.25">
      <c r="A21514"/>
      <c r="AA21514"/>
    </row>
    <row r="21515" spans="1:27" x14ac:dyDescent="0.25">
      <c r="A21515"/>
      <c r="AA21515"/>
    </row>
    <row r="21516" spans="1:27" x14ac:dyDescent="0.25">
      <c r="A21516"/>
      <c r="AA21516"/>
    </row>
    <row r="21517" spans="1:27" x14ac:dyDescent="0.25">
      <c r="A21517"/>
      <c r="AA21517"/>
    </row>
    <row r="21518" spans="1:27" x14ac:dyDescent="0.25">
      <c r="A21518"/>
      <c r="AA21518"/>
    </row>
    <row r="21519" spans="1:27" x14ac:dyDescent="0.25">
      <c r="A21519"/>
      <c r="AA21519"/>
    </row>
    <row r="21520" spans="1:27" x14ac:dyDescent="0.25">
      <c r="A21520"/>
      <c r="AA21520"/>
    </row>
    <row r="21521" spans="1:27" x14ac:dyDescent="0.25">
      <c r="A21521"/>
      <c r="AA21521"/>
    </row>
    <row r="21522" spans="1:27" x14ac:dyDescent="0.25">
      <c r="A21522"/>
      <c r="AA21522"/>
    </row>
    <row r="21523" spans="1:27" x14ac:dyDescent="0.25">
      <c r="A21523"/>
      <c r="AA21523"/>
    </row>
    <row r="21524" spans="1:27" x14ac:dyDescent="0.25">
      <c r="A21524"/>
      <c r="AA21524"/>
    </row>
    <row r="21525" spans="1:27" x14ac:dyDescent="0.25">
      <c r="A21525"/>
      <c r="AA21525"/>
    </row>
    <row r="21526" spans="1:27" x14ac:dyDescent="0.25">
      <c r="A21526"/>
      <c r="AA21526"/>
    </row>
    <row r="21527" spans="1:27" x14ac:dyDescent="0.25">
      <c r="A21527"/>
      <c r="AA21527"/>
    </row>
    <row r="21528" spans="1:27" x14ac:dyDescent="0.25">
      <c r="A21528"/>
      <c r="AA21528"/>
    </row>
    <row r="21529" spans="1:27" x14ac:dyDescent="0.25">
      <c r="A21529"/>
      <c r="AA21529"/>
    </row>
    <row r="21530" spans="1:27" x14ac:dyDescent="0.25">
      <c r="A21530"/>
      <c r="AA21530"/>
    </row>
    <row r="21531" spans="1:27" x14ac:dyDescent="0.25">
      <c r="A21531"/>
      <c r="AA21531"/>
    </row>
    <row r="21532" spans="1:27" x14ac:dyDescent="0.25">
      <c r="A21532"/>
      <c r="AA21532"/>
    </row>
    <row r="21533" spans="1:27" x14ac:dyDescent="0.25">
      <c r="A21533"/>
      <c r="AA21533"/>
    </row>
    <row r="21534" spans="1:27" x14ac:dyDescent="0.25">
      <c r="A21534"/>
      <c r="AA21534"/>
    </row>
    <row r="21535" spans="1:27" x14ac:dyDescent="0.25">
      <c r="A21535"/>
      <c r="AA21535"/>
    </row>
    <row r="21536" spans="1:27" x14ac:dyDescent="0.25">
      <c r="A21536"/>
      <c r="AA21536"/>
    </row>
    <row r="21537" spans="1:27" x14ac:dyDescent="0.25">
      <c r="A21537"/>
      <c r="AA21537"/>
    </row>
    <row r="21538" spans="1:27" x14ac:dyDescent="0.25">
      <c r="A21538"/>
      <c r="AA21538"/>
    </row>
    <row r="21539" spans="1:27" x14ac:dyDescent="0.25">
      <c r="A21539"/>
      <c r="AA21539"/>
    </row>
    <row r="21540" spans="1:27" x14ac:dyDescent="0.25">
      <c r="A21540"/>
      <c r="AA21540"/>
    </row>
    <row r="21541" spans="1:27" x14ac:dyDescent="0.25">
      <c r="A21541"/>
      <c r="AA21541"/>
    </row>
    <row r="21542" spans="1:27" x14ac:dyDescent="0.25">
      <c r="A21542"/>
      <c r="AA21542"/>
    </row>
    <row r="21543" spans="1:27" x14ac:dyDescent="0.25">
      <c r="A21543"/>
      <c r="AA21543"/>
    </row>
    <row r="21544" spans="1:27" x14ac:dyDescent="0.25">
      <c r="A21544"/>
      <c r="AA21544"/>
    </row>
    <row r="21545" spans="1:27" x14ac:dyDescent="0.25">
      <c r="A21545"/>
      <c r="AA21545"/>
    </row>
    <row r="21546" spans="1:27" x14ac:dyDescent="0.25">
      <c r="A21546"/>
      <c r="AA21546"/>
    </row>
    <row r="21547" spans="1:27" x14ac:dyDescent="0.25">
      <c r="A21547"/>
      <c r="AA21547"/>
    </row>
    <row r="21548" spans="1:27" x14ac:dyDescent="0.25">
      <c r="A21548"/>
      <c r="AA21548"/>
    </row>
    <row r="21549" spans="1:27" x14ac:dyDescent="0.25">
      <c r="A21549"/>
      <c r="AA21549"/>
    </row>
    <row r="21550" spans="1:27" x14ac:dyDescent="0.25">
      <c r="A21550"/>
      <c r="AA21550"/>
    </row>
    <row r="21551" spans="1:27" x14ac:dyDescent="0.25">
      <c r="A21551"/>
      <c r="AA21551"/>
    </row>
    <row r="21552" spans="1:27" x14ac:dyDescent="0.25">
      <c r="A21552"/>
      <c r="AA21552"/>
    </row>
    <row r="21553" spans="1:27" x14ac:dyDescent="0.25">
      <c r="A21553"/>
      <c r="AA21553"/>
    </row>
    <row r="21554" spans="1:27" x14ac:dyDescent="0.25">
      <c r="A21554"/>
      <c r="AA21554"/>
    </row>
    <row r="21555" spans="1:27" x14ac:dyDescent="0.25">
      <c r="A21555"/>
      <c r="AA21555"/>
    </row>
    <row r="21556" spans="1:27" x14ac:dyDescent="0.25">
      <c r="A21556"/>
      <c r="AA21556"/>
    </row>
    <row r="21557" spans="1:27" x14ac:dyDescent="0.25">
      <c r="A21557"/>
      <c r="AA21557"/>
    </row>
    <row r="21558" spans="1:27" x14ac:dyDescent="0.25">
      <c r="A21558"/>
      <c r="AA21558"/>
    </row>
    <row r="21559" spans="1:27" x14ac:dyDescent="0.25">
      <c r="A21559"/>
      <c r="AA21559"/>
    </row>
    <row r="21560" spans="1:27" x14ac:dyDescent="0.25">
      <c r="A21560"/>
      <c r="AA21560"/>
    </row>
    <row r="21561" spans="1:27" x14ac:dyDescent="0.25">
      <c r="A21561"/>
      <c r="AA21561"/>
    </row>
    <row r="21562" spans="1:27" x14ac:dyDescent="0.25">
      <c r="A21562"/>
      <c r="AA21562"/>
    </row>
    <row r="21563" spans="1:27" x14ac:dyDescent="0.25">
      <c r="A21563"/>
      <c r="AA21563"/>
    </row>
    <row r="21564" spans="1:27" x14ac:dyDescent="0.25">
      <c r="A21564"/>
      <c r="AA21564"/>
    </row>
    <row r="21565" spans="1:27" x14ac:dyDescent="0.25">
      <c r="A21565"/>
      <c r="AA21565"/>
    </row>
    <row r="21566" spans="1:27" x14ac:dyDescent="0.25">
      <c r="A21566"/>
      <c r="AA21566"/>
    </row>
    <row r="21567" spans="1:27" x14ac:dyDescent="0.25">
      <c r="A21567"/>
      <c r="AA21567"/>
    </row>
    <row r="21568" spans="1:27" x14ac:dyDescent="0.25">
      <c r="A21568"/>
      <c r="AA21568"/>
    </row>
    <row r="21569" spans="1:27" x14ac:dyDescent="0.25">
      <c r="A21569"/>
      <c r="AA21569"/>
    </row>
    <row r="21570" spans="1:27" x14ac:dyDescent="0.25">
      <c r="A21570"/>
      <c r="AA21570"/>
    </row>
    <row r="21571" spans="1:27" x14ac:dyDescent="0.25">
      <c r="A21571"/>
      <c r="AA21571"/>
    </row>
    <row r="21572" spans="1:27" x14ac:dyDescent="0.25">
      <c r="A21572"/>
      <c r="AA21572"/>
    </row>
    <row r="21573" spans="1:27" x14ac:dyDescent="0.25">
      <c r="A21573"/>
      <c r="AA21573"/>
    </row>
    <row r="21574" spans="1:27" x14ac:dyDescent="0.25">
      <c r="A21574"/>
      <c r="AA21574"/>
    </row>
    <row r="21575" spans="1:27" x14ac:dyDescent="0.25">
      <c r="A21575"/>
      <c r="AA21575"/>
    </row>
    <row r="21576" spans="1:27" x14ac:dyDescent="0.25">
      <c r="A21576"/>
      <c r="AA21576"/>
    </row>
    <row r="21577" spans="1:27" x14ac:dyDescent="0.25">
      <c r="A21577"/>
      <c r="AA21577"/>
    </row>
    <row r="21578" spans="1:27" x14ac:dyDescent="0.25">
      <c r="A21578"/>
      <c r="AA21578"/>
    </row>
    <row r="21579" spans="1:27" x14ac:dyDescent="0.25">
      <c r="A21579"/>
      <c r="AA21579"/>
    </row>
    <row r="21580" spans="1:27" x14ac:dyDescent="0.25">
      <c r="A21580"/>
      <c r="AA21580"/>
    </row>
    <row r="21581" spans="1:27" x14ac:dyDescent="0.25">
      <c r="A21581"/>
      <c r="AA21581"/>
    </row>
    <row r="21582" spans="1:27" x14ac:dyDescent="0.25">
      <c r="A21582"/>
      <c r="AA21582"/>
    </row>
    <row r="21583" spans="1:27" x14ac:dyDescent="0.25">
      <c r="A21583"/>
      <c r="AA21583"/>
    </row>
    <row r="21584" spans="1:27" x14ac:dyDescent="0.25">
      <c r="A21584"/>
      <c r="AA21584"/>
    </row>
    <row r="21585" spans="1:27" x14ac:dyDescent="0.25">
      <c r="A21585"/>
      <c r="AA21585"/>
    </row>
    <row r="21586" spans="1:27" x14ac:dyDescent="0.25">
      <c r="A21586"/>
      <c r="AA21586"/>
    </row>
    <row r="21587" spans="1:27" x14ac:dyDescent="0.25">
      <c r="A21587"/>
      <c r="AA21587"/>
    </row>
    <row r="21588" spans="1:27" x14ac:dyDescent="0.25">
      <c r="A21588"/>
      <c r="AA21588"/>
    </row>
    <row r="21589" spans="1:27" x14ac:dyDescent="0.25">
      <c r="A21589"/>
      <c r="AA21589"/>
    </row>
    <row r="21590" spans="1:27" x14ac:dyDescent="0.25">
      <c r="A21590"/>
      <c r="AA21590"/>
    </row>
    <row r="21591" spans="1:27" x14ac:dyDescent="0.25">
      <c r="A21591"/>
      <c r="AA21591"/>
    </row>
    <row r="21592" spans="1:27" x14ac:dyDescent="0.25">
      <c r="A21592"/>
      <c r="AA21592"/>
    </row>
    <row r="21593" spans="1:27" x14ac:dyDescent="0.25">
      <c r="A21593"/>
      <c r="AA21593"/>
    </row>
    <row r="21594" spans="1:27" x14ac:dyDescent="0.25">
      <c r="A21594"/>
      <c r="AA21594"/>
    </row>
    <row r="21595" spans="1:27" x14ac:dyDescent="0.25">
      <c r="A21595"/>
      <c r="AA21595"/>
    </row>
    <row r="21596" spans="1:27" x14ac:dyDescent="0.25">
      <c r="A21596"/>
      <c r="AA21596"/>
    </row>
    <row r="21597" spans="1:27" x14ac:dyDescent="0.25">
      <c r="A21597"/>
      <c r="AA21597"/>
    </row>
    <row r="21598" spans="1:27" x14ac:dyDescent="0.25">
      <c r="A21598"/>
      <c r="AA21598"/>
    </row>
    <row r="21599" spans="1:27" x14ac:dyDescent="0.25">
      <c r="A21599"/>
      <c r="AA21599"/>
    </row>
    <row r="21600" spans="1:27" x14ac:dyDescent="0.25">
      <c r="A21600"/>
      <c r="AA21600"/>
    </row>
    <row r="21601" spans="1:27" x14ac:dyDescent="0.25">
      <c r="A21601"/>
      <c r="AA21601"/>
    </row>
    <row r="21602" spans="1:27" x14ac:dyDescent="0.25">
      <c r="A21602"/>
      <c r="AA21602"/>
    </row>
    <row r="21603" spans="1:27" x14ac:dyDescent="0.25">
      <c r="A21603"/>
      <c r="AA21603"/>
    </row>
    <row r="21604" spans="1:27" x14ac:dyDescent="0.25">
      <c r="A21604"/>
      <c r="AA21604"/>
    </row>
    <row r="21605" spans="1:27" x14ac:dyDescent="0.25">
      <c r="A21605"/>
      <c r="AA21605"/>
    </row>
    <row r="21606" spans="1:27" x14ac:dyDescent="0.25">
      <c r="A21606"/>
      <c r="AA21606"/>
    </row>
    <row r="21607" spans="1:27" x14ac:dyDescent="0.25">
      <c r="A21607"/>
      <c r="AA21607"/>
    </row>
    <row r="21608" spans="1:27" x14ac:dyDescent="0.25">
      <c r="A21608"/>
      <c r="AA21608"/>
    </row>
    <row r="21609" spans="1:27" x14ac:dyDescent="0.25">
      <c r="A21609"/>
      <c r="AA21609"/>
    </row>
    <row r="21610" spans="1:27" x14ac:dyDescent="0.25">
      <c r="A21610"/>
      <c r="AA21610"/>
    </row>
    <row r="21611" spans="1:27" x14ac:dyDescent="0.25">
      <c r="A21611"/>
      <c r="AA21611"/>
    </row>
    <row r="21612" spans="1:27" x14ac:dyDescent="0.25">
      <c r="A21612"/>
      <c r="AA21612"/>
    </row>
    <row r="21613" spans="1:27" x14ac:dyDescent="0.25">
      <c r="A21613"/>
      <c r="AA21613"/>
    </row>
    <row r="21614" spans="1:27" x14ac:dyDescent="0.25">
      <c r="A21614"/>
      <c r="AA21614"/>
    </row>
    <row r="21615" spans="1:27" x14ac:dyDescent="0.25">
      <c r="A21615"/>
      <c r="AA21615"/>
    </row>
    <row r="21616" spans="1:27" x14ac:dyDescent="0.25">
      <c r="A21616"/>
      <c r="AA21616"/>
    </row>
    <row r="21617" spans="1:27" x14ac:dyDescent="0.25">
      <c r="A21617"/>
      <c r="AA21617"/>
    </row>
    <row r="21618" spans="1:27" x14ac:dyDescent="0.25">
      <c r="A21618"/>
      <c r="AA21618"/>
    </row>
    <row r="21619" spans="1:27" x14ac:dyDescent="0.25">
      <c r="A21619"/>
      <c r="AA21619"/>
    </row>
    <row r="21620" spans="1:27" x14ac:dyDescent="0.25">
      <c r="A21620"/>
      <c r="AA21620"/>
    </row>
    <row r="21621" spans="1:27" x14ac:dyDescent="0.25">
      <c r="A21621"/>
      <c r="AA21621"/>
    </row>
    <row r="21622" spans="1:27" x14ac:dyDescent="0.25">
      <c r="A21622"/>
      <c r="AA21622"/>
    </row>
    <row r="21623" spans="1:27" x14ac:dyDescent="0.25">
      <c r="A21623"/>
      <c r="AA21623"/>
    </row>
    <row r="21624" spans="1:27" x14ac:dyDescent="0.25">
      <c r="A21624"/>
      <c r="AA21624"/>
    </row>
    <row r="21625" spans="1:27" x14ac:dyDescent="0.25">
      <c r="A21625"/>
      <c r="AA21625"/>
    </row>
    <row r="21626" spans="1:27" x14ac:dyDescent="0.25">
      <c r="A21626"/>
      <c r="AA21626"/>
    </row>
    <row r="21627" spans="1:27" x14ac:dyDescent="0.25">
      <c r="A21627"/>
      <c r="AA21627"/>
    </row>
    <row r="21628" spans="1:27" x14ac:dyDescent="0.25">
      <c r="A21628"/>
      <c r="AA21628"/>
    </row>
    <row r="21629" spans="1:27" x14ac:dyDescent="0.25">
      <c r="A21629"/>
      <c r="AA21629"/>
    </row>
    <row r="21630" spans="1:27" x14ac:dyDescent="0.25">
      <c r="A21630"/>
      <c r="AA21630"/>
    </row>
    <row r="21631" spans="1:27" x14ac:dyDescent="0.25">
      <c r="A21631"/>
      <c r="AA21631"/>
    </row>
    <row r="21632" spans="1:27" x14ac:dyDescent="0.25">
      <c r="A21632"/>
      <c r="AA21632"/>
    </row>
    <row r="21633" spans="1:27" x14ac:dyDescent="0.25">
      <c r="A21633"/>
      <c r="AA21633"/>
    </row>
    <row r="21634" spans="1:27" x14ac:dyDescent="0.25">
      <c r="A21634"/>
      <c r="AA21634"/>
    </row>
    <row r="21635" spans="1:27" x14ac:dyDescent="0.25">
      <c r="A21635"/>
      <c r="AA21635"/>
    </row>
    <row r="21636" spans="1:27" x14ac:dyDescent="0.25">
      <c r="A21636"/>
      <c r="AA21636"/>
    </row>
    <row r="21637" spans="1:27" x14ac:dyDescent="0.25">
      <c r="A21637"/>
      <c r="AA21637"/>
    </row>
    <row r="21638" spans="1:27" x14ac:dyDescent="0.25">
      <c r="A21638"/>
      <c r="AA21638"/>
    </row>
    <row r="21639" spans="1:27" x14ac:dyDescent="0.25">
      <c r="A21639"/>
      <c r="AA21639"/>
    </row>
    <row r="21640" spans="1:27" x14ac:dyDescent="0.25">
      <c r="A21640"/>
      <c r="AA21640"/>
    </row>
    <row r="21641" spans="1:27" x14ac:dyDescent="0.25">
      <c r="A21641"/>
      <c r="AA21641"/>
    </row>
    <row r="21642" spans="1:27" x14ac:dyDescent="0.25">
      <c r="A21642"/>
      <c r="AA21642"/>
    </row>
    <row r="21643" spans="1:27" x14ac:dyDescent="0.25">
      <c r="A21643"/>
      <c r="AA21643"/>
    </row>
    <row r="21644" spans="1:27" x14ac:dyDescent="0.25">
      <c r="A21644"/>
      <c r="AA21644"/>
    </row>
    <row r="21645" spans="1:27" x14ac:dyDescent="0.25">
      <c r="A21645"/>
      <c r="AA21645"/>
    </row>
    <row r="21646" spans="1:27" x14ac:dyDescent="0.25">
      <c r="A21646"/>
      <c r="AA21646"/>
    </row>
    <row r="21647" spans="1:27" x14ac:dyDescent="0.25">
      <c r="A21647"/>
      <c r="AA21647"/>
    </row>
    <row r="21648" spans="1:27" x14ac:dyDescent="0.25">
      <c r="A21648"/>
      <c r="AA21648"/>
    </row>
    <row r="21649" spans="1:27" x14ac:dyDescent="0.25">
      <c r="A21649"/>
      <c r="AA21649"/>
    </row>
    <row r="21650" spans="1:27" x14ac:dyDescent="0.25">
      <c r="A21650"/>
      <c r="AA21650"/>
    </row>
    <row r="21651" spans="1:27" x14ac:dyDescent="0.25">
      <c r="A21651"/>
      <c r="AA21651"/>
    </row>
    <row r="21652" spans="1:27" x14ac:dyDescent="0.25">
      <c r="A21652"/>
      <c r="AA21652"/>
    </row>
    <row r="21653" spans="1:27" x14ac:dyDescent="0.25">
      <c r="A21653"/>
      <c r="AA21653"/>
    </row>
    <row r="21654" spans="1:27" x14ac:dyDescent="0.25">
      <c r="A21654"/>
      <c r="AA21654"/>
    </row>
    <row r="21655" spans="1:27" x14ac:dyDescent="0.25">
      <c r="A21655"/>
      <c r="AA21655"/>
    </row>
    <row r="21656" spans="1:27" x14ac:dyDescent="0.25">
      <c r="A21656"/>
      <c r="AA21656"/>
    </row>
    <row r="21657" spans="1:27" x14ac:dyDescent="0.25">
      <c r="A21657"/>
      <c r="AA21657"/>
    </row>
    <row r="21658" spans="1:27" x14ac:dyDescent="0.25">
      <c r="A21658"/>
      <c r="AA21658"/>
    </row>
    <row r="21659" spans="1:27" x14ac:dyDescent="0.25">
      <c r="A21659"/>
      <c r="AA21659"/>
    </row>
    <row r="21660" spans="1:27" x14ac:dyDescent="0.25">
      <c r="A21660"/>
      <c r="AA21660"/>
    </row>
    <row r="21661" spans="1:27" x14ac:dyDescent="0.25">
      <c r="A21661"/>
      <c r="AA21661"/>
    </row>
    <row r="21662" spans="1:27" x14ac:dyDescent="0.25">
      <c r="A21662"/>
      <c r="AA21662"/>
    </row>
    <row r="21663" spans="1:27" x14ac:dyDescent="0.25">
      <c r="A21663"/>
      <c r="AA21663"/>
    </row>
    <row r="21664" spans="1:27" x14ac:dyDescent="0.25">
      <c r="A21664"/>
      <c r="AA21664"/>
    </row>
    <row r="21665" spans="1:27" x14ac:dyDescent="0.25">
      <c r="A21665"/>
      <c r="AA21665"/>
    </row>
    <row r="21666" spans="1:27" x14ac:dyDescent="0.25">
      <c r="A21666"/>
      <c r="AA21666"/>
    </row>
    <row r="21667" spans="1:27" x14ac:dyDescent="0.25">
      <c r="A21667"/>
      <c r="AA21667"/>
    </row>
    <row r="21668" spans="1:27" x14ac:dyDescent="0.25">
      <c r="A21668"/>
      <c r="AA21668"/>
    </row>
    <row r="21669" spans="1:27" x14ac:dyDescent="0.25">
      <c r="A21669"/>
      <c r="AA21669"/>
    </row>
    <row r="21670" spans="1:27" x14ac:dyDescent="0.25">
      <c r="A21670"/>
      <c r="AA21670"/>
    </row>
    <row r="21671" spans="1:27" x14ac:dyDescent="0.25">
      <c r="A21671"/>
      <c r="AA21671"/>
    </row>
    <row r="21672" spans="1:27" x14ac:dyDescent="0.25">
      <c r="A21672"/>
      <c r="AA21672"/>
    </row>
    <row r="21673" spans="1:27" x14ac:dyDescent="0.25">
      <c r="A21673"/>
      <c r="AA21673"/>
    </row>
    <row r="21674" spans="1:27" x14ac:dyDescent="0.25">
      <c r="A21674"/>
      <c r="AA21674"/>
    </row>
    <row r="21675" spans="1:27" x14ac:dyDescent="0.25">
      <c r="A21675"/>
      <c r="AA21675"/>
    </row>
    <row r="21676" spans="1:27" x14ac:dyDescent="0.25">
      <c r="A21676"/>
      <c r="AA21676"/>
    </row>
    <row r="21677" spans="1:27" x14ac:dyDescent="0.25">
      <c r="A21677"/>
      <c r="AA21677"/>
    </row>
    <row r="21678" spans="1:27" x14ac:dyDescent="0.25">
      <c r="A21678"/>
      <c r="AA21678"/>
    </row>
    <row r="21679" spans="1:27" x14ac:dyDescent="0.25">
      <c r="A21679"/>
      <c r="AA21679"/>
    </row>
    <row r="21680" spans="1:27" x14ac:dyDescent="0.25">
      <c r="A21680"/>
      <c r="AA21680"/>
    </row>
    <row r="21681" spans="1:27" x14ac:dyDescent="0.25">
      <c r="A21681"/>
      <c r="AA21681"/>
    </row>
    <row r="21682" spans="1:27" x14ac:dyDescent="0.25">
      <c r="A21682"/>
      <c r="AA21682"/>
    </row>
    <row r="21683" spans="1:27" x14ac:dyDescent="0.25">
      <c r="A21683"/>
      <c r="AA21683"/>
    </row>
    <row r="21684" spans="1:27" x14ac:dyDescent="0.25">
      <c r="A21684"/>
      <c r="AA21684"/>
    </row>
    <row r="21685" spans="1:27" x14ac:dyDescent="0.25">
      <c r="A21685"/>
      <c r="AA21685"/>
    </row>
    <row r="21686" spans="1:27" x14ac:dyDescent="0.25">
      <c r="A21686"/>
      <c r="AA21686"/>
    </row>
    <row r="21687" spans="1:27" x14ac:dyDescent="0.25">
      <c r="A21687"/>
      <c r="AA21687"/>
    </row>
    <row r="21688" spans="1:27" x14ac:dyDescent="0.25">
      <c r="A21688"/>
      <c r="AA21688"/>
    </row>
    <row r="21689" spans="1:27" x14ac:dyDescent="0.25">
      <c r="A21689"/>
      <c r="AA21689"/>
    </row>
    <row r="21690" spans="1:27" x14ac:dyDescent="0.25">
      <c r="A21690"/>
      <c r="AA21690"/>
    </row>
    <row r="21691" spans="1:27" x14ac:dyDescent="0.25">
      <c r="A21691"/>
      <c r="AA21691"/>
    </row>
    <row r="21692" spans="1:27" x14ac:dyDescent="0.25">
      <c r="A21692"/>
      <c r="AA21692"/>
    </row>
    <row r="21693" spans="1:27" x14ac:dyDescent="0.25">
      <c r="A21693"/>
      <c r="AA21693"/>
    </row>
    <row r="21694" spans="1:27" x14ac:dyDescent="0.25">
      <c r="A21694"/>
      <c r="AA21694"/>
    </row>
    <row r="21695" spans="1:27" x14ac:dyDescent="0.25">
      <c r="A21695"/>
      <c r="AA21695"/>
    </row>
    <row r="21696" spans="1:27" x14ac:dyDescent="0.25">
      <c r="A21696"/>
      <c r="AA21696"/>
    </row>
    <row r="21697" spans="1:27" x14ac:dyDescent="0.25">
      <c r="A21697"/>
      <c r="AA21697"/>
    </row>
    <row r="21698" spans="1:27" x14ac:dyDescent="0.25">
      <c r="A21698"/>
      <c r="AA21698"/>
    </row>
    <row r="21699" spans="1:27" x14ac:dyDescent="0.25">
      <c r="A21699"/>
      <c r="AA21699"/>
    </row>
    <row r="21700" spans="1:27" x14ac:dyDescent="0.25">
      <c r="A21700"/>
      <c r="AA21700"/>
    </row>
    <row r="21701" spans="1:27" x14ac:dyDescent="0.25">
      <c r="A21701"/>
      <c r="AA21701"/>
    </row>
    <row r="21702" spans="1:27" x14ac:dyDescent="0.25">
      <c r="A21702"/>
      <c r="AA21702"/>
    </row>
    <row r="21703" spans="1:27" x14ac:dyDescent="0.25">
      <c r="A21703"/>
      <c r="AA21703"/>
    </row>
    <row r="21704" spans="1:27" x14ac:dyDescent="0.25">
      <c r="A21704"/>
      <c r="AA21704"/>
    </row>
    <row r="21705" spans="1:27" x14ac:dyDescent="0.25">
      <c r="A21705"/>
      <c r="AA21705"/>
    </row>
    <row r="21706" spans="1:27" x14ac:dyDescent="0.25">
      <c r="A21706"/>
      <c r="AA21706"/>
    </row>
    <row r="21707" spans="1:27" x14ac:dyDescent="0.25">
      <c r="A21707"/>
      <c r="AA21707"/>
    </row>
    <row r="21708" spans="1:27" x14ac:dyDescent="0.25">
      <c r="A21708"/>
      <c r="AA21708"/>
    </row>
    <row r="21709" spans="1:27" x14ac:dyDescent="0.25">
      <c r="A21709"/>
      <c r="AA21709"/>
    </row>
    <row r="21710" spans="1:27" x14ac:dyDescent="0.25">
      <c r="A21710"/>
      <c r="AA21710"/>
    </row>
    <row r="21711" spans="1:27" x14ac:dyDescent="0.25">
      <c r="A21711"/>
      <c r="AA21711"/>
    </row>
    <row r="21712" spans="1:27" x14ac:dyDescent="0.25">
      <c r="A21712"/>
      <c r="AA21712"/>
    </row>
    <row r="21713" spans="1:27" x14ac:dyDescent="0.25">
      <c r="A21713"/>
      <c r="AA21713"/>
    </row>
    <row r="21714" spans="1:27" x14ac:dyDescent="0.25">
      <c r="A21714"/>
      <c r="AA21714"/>
    </row>
    <row r="21715" spans="1:27" x14ac:dyDescent="0.25">
      <c r="A21715"/>
      <c r="AA21715"/>
    </row>
    <row r="21716" spans="1:27" x14ac:dyDescent="0.25">
      <c r="A21716"/>
      <c r="AA21716"/>
    </row>
    <row r="21717" spans="1:27" x14ac:dyDescent="0.25">
      <c r="A21717"/>
      <c r="AA21717"/>
    </row>
    <row r="21718" spans="1:27" x14ac:dyDescent="0.25">
      <c r="A21718"/>
      <c r="AA21718"/>
    </row>
    <row r="21719" spans="1:27" x14ac:dyDescent="0.25">
      <c r="A21719"/>
      <c r="AA21719"/>
    </row>
    <row r="21720" spans="1:27" x14ac:dyDescent="0.25">
      <c r="A21720"/>
      <c r="AA21720"/>
    </row>
    <row r="21721" spans="1:27" x14ac:dyDescent="0.25">
      <c r="A21721"/>
      <c r="AA21721"/>
    </row>
    <row r="21722" spans="1:27" x14ac:dyDescent="0.25">
      <c r="A21722"/>
      <c r="AA21722"/>
    </row>
    <row r="21723" spans="1:27" x14ac:dyDescent="0.25">
      <c r="A21723"/>
      <c r="AA21723"/>
    </row>
    <row r="21724" spans="1:27" x14ac:dyDescent="0.25">
      <c r="A21724"/>
      <c r="AA21724"/>
    </row>
    <row r="21725" spans="1:27" x14ac:dyDescent="0.25">
      <c r="A21725"/>
      <c r="AA21725"/>
    </row>
    <row r="21726" spans="1:27" x14ac:dyDescent="0.25">
      <c r="A21726"/>
      <c r="AA21726"/>
    </row>
    <row r="21727" spans="1:27" x14ac:dyDescent="0.25">
      <c r="A21727"/>
      <c r="AA21727"/>
    </row>
    <row r="21728" spans="1:27" x14ac:dyDescent="0.25">
      <c r="A21728"/>
      <c r="AA21728"/>
    </row>
    <row r="21729" spans="1:27" x14ac:dyDescent="0.25">
      <c r="A21729"/>
      <c r="AA21729"/>
    </row>
    <row r="21730" spans="1:27" x14ac:dyDescent="0.25">
      <c r="A21730"/>
      <c r="AA21730"/>
    </row>
    <row r="21731" spans="1:27" x14ac:dyDescent="0.25">
      <c r="A21731"/>
      <c r="AA21731"/>
    </row>
    <row r="21732" spans="1:27" x14ac:dyDescent="0.25">
      <c r="A21732"/>
      <c r="AA21732"/>
    </row>
    <row r="21733" spans="1:27" x14ac:dyDescent="0.25">
      <c r="A21733"/>
      <c r="AA21733"/>
    </row>
    <row r="21734" spans="1:27" x14ac:dyDescent="0.25">
      <c r="A21734"/>
      <c r="AA21734"/>
    </row>
    <row r="21735" spans="1:27" x14ac:dyDescent="0.25">
      <c r="A21735"/>
      <c r="AA21735"/>
    </row>
    <row r="21736" spans="1:27" x14ac:dyDescent="0.25">
      <c r="A21736"/>
      <c r="AA21736"/>
    </row>
    <row r="21737" spans="1:27" x14ac:dyDescent="0.25">
      <c r="A21737"/>
      <c r="AA21737"/>
    </row>
    <row r="21738" spans="1:27" x14ac:dyDescent="0.25">
      <c r="A21738"/>
      <c r="AA21738"/>
    </row>
    <row r="21739" spans="1:27" x14ac:dyDescent="0.25">
      <c r="A21739"/>
      <c r="AA21739"/>
    </row>
    <row r="21740" spans="1:27" x14ac:dyDescent="0.25">
      <c r="A21740"/>
      <c r="AA21740"/>
    </row>
    <row r="21741" spans="1:27" x14ac:dyDescent="0.25">
      <c r="A21741"/>
      <c r="AA21741"/>
    </row>
    <row r="21742" spans="1:27" x14ac:dyDescent="0.25">
      <c r="A21742"/>
      <c r="AA21742"/>
    </row>
    <row r="21743" spans="1:27" x14ac:dyDescent="0.25">
      <c r="A21743"/>
      <c r="AA21743"/>
    </row>
    <row r="21744" spans="1:27" x14ac:dyDescent="0.25">
      <c r="A21744"/>
      <c r="AA21744"/>
    </row>
    <row r="21745" spans="1:27" x14ac:dyDescent="0.25">
      <c r="A21745"/>
      <c r="AA21745"/>
    </row>
    <row r="21746" spans="1:27" x14ac:dyDescent="0.25">
      <c r="A21746"/>
      <c r="AA21746"/>
    </row>
    <row r="21747" spans="1:27" x14ac:dyDescent="0.25">
      <c r="A21747"/>
      <c r="AA21747"/>
    </row>
    <row r="21748" spans="1:27" x14ac:dyDescent="0.25">
      <c r="A21748"/>
      <c r="AA21748"/>
    </row>
    <row r="21749" spans="1:27" x14ac:dyDescent="0.25">
      <c r="A21749"/>
      <c r="AA21749"/>
    </row>
    <row r="21750" spans="1:27" x14ac:dyDescent="0.25">
      <c r="A21750"/>
      <c r="AA21750"/>
    </row>
    <row r="21751" spans="1:27" x14ac:dyDescent="0.25">
      <c r="A21751"/>
      <c r="AA21751"/>
    </row>
    <row r="21752" spans="1:27" x14ac:dyDescent="0.25">
      <c r="A21752"/>
      <c r="AA21752"/>
    </row>
    <row r="21753" spans="1:27" x14ac:dyDescent="0.25">
      <c r="A21753"/>
      <c r="AA21753"/>
    </row>
    <row r="21754" spans="1:27" x14ac:dyDescent="0.25">
      <c r="A21754"/>
      <c r="AA21754"/>
    </row>
    <row r="21755" spans="1:27" x14ac:dyDescent="0.25">
      <c r="A21755"/>
      <c r="AA21755"/>
    </row>
    <row r="21756" spans="1:27" x14ac:dyDescent="0.25">
      <c r="A21756"/>
      <c r="AA21756"/>
    </row>
    <row r="21757" spans="1:27" x14ac:dyDescent="0.25">
      <c r="A21757"/>
      <c r="AA21757"/>
    </row>
    <row r="21758" spans="1:27" x14ac:dyDescent="0.25">
      <c r="A21758"/>
      <c r="AA21758"/>
    </row>
    <row r="21759" spans="1:27" x14ac:dyDescent="0.25">
      <c r="A21759"/>
      <c r="AA21759"/>
    </row>
    <row r="21760" spans="1:27" x14ac:dyDescent="0.25">
      <c r="A21760"/>
      <c r="AA21760"/>
    </row>
    <row r="21761" spans="1:27" x14ac:dyDescent="0.25">
      <c r="A21761"/>
      <c r="AA21761"/>
    </row>
    <row r="21762" spans="1:27" x14ac:dyDescent="0.25">
      <c r="A21762"/>
      <c r="AA21762"/>
    </row>
    <row r="21763" spans="1:27" x14ac:dyDescent="0.25">
      <c r="A21763"/>
      <c r="AA21763"/>
    </row>
    <row r="21764" spans="1:27" x14ac:dyDescent="0.25">
      <c r="A21764"/>
      <c r="AA21764"/>
    </row>
    <row r="21765" spans="1:27" x14ac:dyDescent="0.25">
      <c r="A21765"/>
      <c r="AA21765"/>
    </row>
    <row r="21766" spans="1:27" x14ac:dyDescent="0.25">
      <c r="A21766"/>
      <c r="AA21766"/>
    </row>
    <row r="21767" spans="1:27" x14ac:dyDescent="0.25">
      <c r="A21767"/>
      <c r="AA21767"/>
    </row>
    <row r="21768" spans="1:27" x14ac:dyDescent="0.25">
      <c r="A21768"/>
      <c r="AA21768"/>
    </row>
    <row r="21769" spans="1:27" x14ac:dyDescent="0.25">
      <c r="A21769"/>
      <c r="AA21769"/>
    </row>
    <row r="21770" spans="1:27" x14ac:dyDescent="0.25">
      <c r="A21770"/>
      <c r="AA21770"/>
    </row>
    <row r="21771" spans="1:27" x14ac:dyDescent="0.25">
      <c r="A21771"/>
      <c r="AA21771"/>
    </row>
    <row r="21772" spans="1:27" x14ac:dyDescent="0.25">
      <c r="A21772"/>
      <c r="AA21772"/>
    </row>
    <row r="21773" spans="1:27" x14ac:dyDescent="0.25">
      <c r="A21773"/>
      <c r="AA21773"/>
    </row>
    <row r="21774" spans="1:27" x14ac:dyDescent="0.25">
      <c r="A21774"/>
      <c r="AA21774"/>
    </row>
    <row r="21775" spans="1:27" x14ac:dyDescent="0.25">
      <c r="A21775"/>
      <c r="AA21775"/>
    </row>
    <row r="21776" spans="1:27" x14ac:dyDescent="0.25">
      <c r="A21776"/>
      <c r="AA21776"/>
    </row>
    <row r="21777" spans="1:27" x14ac:dyDescent="0.25">
      <c r="A21777"/>
      <c r="AA21777"/>
    </row>
    <row r="21778" spans="1:27" x14ac:dyDescent="0.25">
      <c r="A21778"/>
      <c r="AA21778"/>
    </row>
    <row r="21779" spans="1:27" x14ac:dyDescent="0.25">
      <c r="A21779"/>
      <c r="AA21779"/>
    </row>
    <row r="21780" spans="1:27" x14ac:dyDescent="0.25">
      <c r="A21780"/>
      <c r="AA21780"/>
    </row>
    <row r="21781" spans="1:27" x14ac:dyDescent="0.25">
      <c r="A21781"/>
      <c r="AA21781"/>
    </row>
    <row r="21782" spans="1:27" x14ac:dyDescent="0.25">
      <c r="A21782"/>
      <c r="AA21782"/>
    </row>
    <row r="21783" spans="1:27" x14ac:dyDescent="0.25">
      <c r="A21783"/>
      <c r="AA21783"/>
    </row>
    <row r="21784" spans="1:27" x14ac:dyDescent="0.25">
      <c r="A21784"/>
      <c r="AA21784"/>
    </row>
    <row r="21785" spans="1:27" x14ac:dyDescent="0.25">
      <c r="A21785"/>
      <c r="AA21785"/>
    </row>
    <row r="21786" spans="1:27" x14ac:dyDescent="0.25">
      <c r="A21786"/>
      <c r="AA21786"/>
    </row>
    <row r="21787" spans="1:27" x14ac:dyDescent="0.25">
      <c r="A21787"/>
      <c r="AA21787"/>
    </row>
    <row r="21788" spans="1:27" x14ac:dyDescent="0.25">
      <c r="A21788"/>
      <c r="AA21788"/>
    </row>
    <row r="21789" spans="1:27" x14ac:dyDescent="0.25">
      <c r="A21789"/>
      <c r="AA21789"/>
    </row>
    <row r="21790" spans="1:27" x14ac:dyDescent="0.25">
      <c r="A21790"/>
      <c r="AA21790"/>
    </row>
    <row r="21791" spans="1:27" x14ac:dyDescent="0.25">
      <c r="A21791"/>
      <c r="AA21791"/>
    </row>
    <row r="21792" spans="1:27" x14ac:dyDescent="0.25">
      <c r="A21792"/>
      <c r="AA21792"/>
    </row>
    <row r="21793" spans="1:27" x14ac:dyDescent="0.25">
      <c r="A21793"/>
      <c r="AA21793"/>
    </row>
    <row r="21794" spans="1:27" x14ac:dyDescent="0.25">
      <c r="A21794"/>
      <c r="AA21794"/>
    </row>
    <row r="21795" spans="1:27" x14ac:dyDescent="0.25">
      <c r="A21795"/>
      <c r="AA21795"/>
    </row>
    <row r="21796" spans="1:27" x14ac:dyDescent="0.25">
      <c r="A21796"/>
      <c r="AA21796"/>
    </row>
    <row r="21797" spans="1:27" x14ac:dyDescent="0.25">
      <c r="A21797"/>
      <c r="AA21797"/>
    </row>
    <row r="21798" spans="1:27" x14ac:dyDescent="0.25">
      <c r="A21798"/>
      <c r="AA21798"/>
    </row>
    <row r="21799" spans="1:27" x14ac:dyDescent="0.25">
      <c r="A21799"/>
      <c r="AA21799"/>
    </row>
    <row r="21800" spans="1:27" x14ac:dyDescent="0.25">
      <c r="A21800"/>
      <c r="AA21800"/>
    </row>
    <row r="21801" spans="1:27" x14ac:dyDescent="0.25">
      <c r="A21801"/>
      <c r="AA21801"/>
    </row>
    <row r="21802" spans="1:27" x14ac:dyDescent="0.25">
      <c r="A21802"/>
      <c r="AA21802"/>
    </row>
    <row r="21803" spans="1:27" x14ac:dyDescent="0.25">
      <c r="A21803"/>
      <c r="AA21803"/>
    </row>
    <row r="21804" spans="1:27" x14ac:dyDescent="0.25">
      <c r="A21804"/>
      <c r="AA21804"/>
    </row>
    <row r="21805" spans="1:27" x14ac:dyDescent="0.25">
      <c r="A21805"/>
      <c r="AA21805"/>
    </row>
    <row r="21806" spans="1:27" x14ac:dyDescent="0.25">
      <c r="A21806"/>
      <c r="AA21806"/>
    </row>
    <row r="21807" spans="1:27" x14ac:dyDescent="0.25">
      <c r="A21807"/>
      <c r="AA21807"/>
    </row>
    <row r="21808" spans="1:27" x14ac:dyDescent="0.25">
      <c r="A21808"/>
      <c r="AA21808"/>
    </row>
    <row r="21809" spans="1:27" x14ac:dyDescent="0.25">
      <c r="A21809"/>
      <c r="AA21809"/>
    </row>
    <row r="21810" spans="1:27" x14ac:dyDescent="0.25">
      <c r="A21810"/>
      <c r="AA21810"/>
    </row>
    <row r="21811" spans="1:27" x14ac:dyDescent="0.25">
      <c r="A21811"/>
      <c r="AA21811"/>
    </row>
    <row r="21812" spans="1:27" x14ac:dyDescent="0.25">
      <c r="A21812"/>
      <c r="AA21812"/>
    </row>
    <row r="21813" spans="1:27" x14ac:dyDescent="0.25">
      <c r="A21813"/>
      <c r="AA21813"/>
    </row>
    <row r="21814" spans="1:27" x14ac:dyDescent="0.25">
      <c r="A21814"/>
      <c r="AA21814"/>
    </row>
    <row r="21815" spans="1:27" x14ac:dyDescent="0.25">
      <c r="A21815"/>
      <c r="AA21815"/>
    </row>
    <row r="21816" spans="1:27" x14ac:dyDescent="0.25">
      <c r="A21816"/>
      <c r="AA21816"/>
    </row>
    <row r="21817" spans="1:27" x14ac:dyDescent="0.25">
      <c r="A21817"/>
      <c r="AA21817"/>
    </row>
    <row r="21818" spans="1:27" x14ac:dyDescent="0.25">
      <c r="A21818"/>
      <c r="AA21818"/>
    </row>
    <row r="21819" spans="1:27" x14ac:dyDescent="0.25">
      <c r="A21819"/>
      <c r="AA21819"/>
    </row>
    <row r="21820" spans="1:27" x14ac:dyDescent="0.25">
      <c r="A21820"/>
      <c r="AA21820"/>
    </row>
    <row r="21821" spans="1:27" x14ac:dyDescent="0.25">
      <c r="A21821"/>
      <c r="AA21821"/>
    </row>
    <row r="21822" spans="1:27" x14ac:dyDescent="0.25">
      <c r="A21822"/>
      <c r="AA21822"/>
    </row>
    <row r="21823" spans="1:27" x14ac:dyDescent="0.25">
      <c r="A21823"/>
      <c r="AA21823"/>
    </row>
    <row r="21824" spans="1:27" x14ac:dyDescent="0.25">
      <c r="A21824"/>
      <c r="AA21824"/>
    </row>
    <row r="21825" spans="1:27" x14ac:dyDescent="0.25">
      <c r="A21825"/>
      <c r="AA21825"/>
    </row>
    <row r="21826" spans="1:27" x14ac:dyDescent="0.25">
      <c r="A21826"/>
      <c r="AA21826"/>
    </row>
    <row r="21827" spans="1:27" x14ac:dyDescent="0.25">
      <c r="A21827"/>
      <c r="AA21827"/>
    </row>
    <row r="21828" spans="1:27" x14ac:dyDescent="0.25">
      <c r="A21828"/>
      <c r="AA21828"/>
    </row>
    <row r="21829" spans="1:27" x14ac:dyDescent="0.25">
      <c r="A21829"/>
      <c r="AA21829"/>
    </row>
    <row r="21830" spans="1:27" x14ac:dyDescent="0.25">
      <c r="A21830"/>
      <c r="AA21830"/>
    </row>
    <row r="21831" spans="1:27" x14ac:dyDescent="0.25">
      <c r="A21831"/>
      <c r="AA21831"/>
    </row>
    <row r="21832" spans="1:27" x14ac:dyDescent="0.25">
      <c r="A21832"/>
      <c r="AA21832"/>
    </row>
    <row r="21833" spans="1:27" x14ac:dyDescent="0.25">
      <c r="A21833"/>
      <c r="AA21833"/>
    </row>
    <row r="21834" spans="1:27" x14ac:dyDescent="0.25">
      <c r="A21834"/>
      <c r="AA21834"/>
    </row>
    <row r="21835" spans="1:27" x14ac:dyDescent="0.25">
      <c r="A21835"/>
      <c r="AA21835"/>
    </row>
    <row r="21836" spans="1:27" x14ac:dyDescent="0.25">
      <c r="A21836"/>
      <c r="AA21836"/>
    </row>
    <row r="21837" spans="1:27" x14ac:dyDescent="0.25">
      <c r="A21837"/>
      <c r="AA21837"/>
    </row>
    <row r="21838" spans="1:27" x14ac:dyDescent="0.25">
      <c r="A21838"/>
      <c r="AA21838"/>
    </row>
    <row r="21839" spans="1:27" x14ac:dyDescent="0.25">
      <c r="A21839"/>
      <c r="AA21839"/>
    </row>
    <row r="21840" spans="1:27" x14ac:dyDescent="0.25">
      <c r="A21840"/>
      <c r="AA21840"/>
    </row>
    <row r="21841" spans="1:27" x14ac:dyDescent="0.25">
      <c r="A21841"/>
      <c r="AA21841"/>
    </row>
    <row r="21842" spans="1:27" x14ac:dyDescent="0.25">
      <c r="A21842"/>
      <c r="AA21842"/>
    </row>
    <row r="21843" spans="1:27" x14ac:dyDescent="0.25">
      <c r="A21843"/>
      <c r="AA21843"/>
    </row>
    <row r="21844" spans="1:27" x14ac:dyDescent="0.25">
      <c r="A21844"/>
      <c r="AA21844"/>
    </row>
    <row r="21845" spans="1:27" x14ac:dyDescent="0.25">
      <c r="A21845"/>
      <c r="AA21845"/>
    </row>
    <row r="21846" spans="1:27" x14ac:dyDescent="0.25">
      <c r="A21846"/>
      <c r="AA21846"/>
    </row>
    <row r="21847" spans="1:27" x14ac:dyDescent="0.25">
      <c r="A21847"/>
      <c r="AA21847"/>
    </row>
    <row r="21848" spans="1:27" x14ac:dyDescent="0.25">
      <c r="A21848"/>
      <c r="AA21848"/>
    </row>
    <row r="21849" spans="1:27" x14ac:dyDescent="0.25">
      <c r="A21849"/>
      <c r="AA21849"/>
    </row>
    <row r="21850" spans="1:27" x14ac:dyDescent="0.25">
      <c r="A21850"/>
      <c r="AA21850"/>
    </row>
    <row r="21851" spans="1:27" x14ac:dyDescent="0.25">
      <c r="A21851"/>
      <c r="AA21851"/>
    </row>
    <row r="21852" spans="1:27" x14ac:dyDescent="0.25">
      <c r="A21852"/>
      <c r="AA21852"/>
    </row>
    <row r="21853" spans="1:27" x14ac:dyDescent="0.25">
      <c r="A21853"/>
      <c r="AA21853"/>
    </row>
    <row r="21854" spans="1:27" x14ac:dyDescent="0.25">
      <c r="A21854"/>
      <c r="AA21854"/>
    </row>
    <row r="21855" spans="1:27" x14ac:dyDescent="0.25">
      <c r="A21855"/>
      <c r="AA21855"/>
    </row>
    <row r="21856" spans="1:27" x14ac:dyDescent="0.25">
      <c r="A21856"/>
      <c r="AA21856"/>
    </row>
    <row r="21857" spans="1:27" x14ac:dyDescent="0.25">
      <c r="A21857"/>
      <c r="AA21857"/>
    </row>
    <row r="21858" spans="1:27" x14ac:dyDescent="0.25">
      <c r="A21858"/>
      <c r="AA21858"/>
    </row>
    <row r="21859" spans="1:27" x14ac:dyDescent="0.25">
      <c r="A21859"/>
      <c r="AA21859"/>
    </row>
    <row r="21860" spans="1:27" x14ac:dyDescent="0.25">
      <c r="A21860"/>
      <c r="AA21860"/>
    </row>
    <row r="21861" spans="1:27" x14ac:dyDescent="0.25">
      <c r="A21861"/>
      <c r="AA21861"/>
    </row>
    <row r="21862" spans="1:27" x14ac:dyDescent="0.25">
      <c r="A21862"/>
      <c r="AA21862"/>
    </row>
    <row r="21863" spans="1:27" x14ac:dyDescent="0.25">
      <c r="A21863"/>
      <c r="AA21863"/>
    </row>
    <row r="21864" spans="1:27" x14ac:dyDescent="0.25">
      <c r="A21864"/>
      <c r="AA21864"/>
    </row>
    <row r="21865" spans="1:27" x14ac:dyDescent="0.25">
      <c r="A21865"/>
      <c r="AA21865"/>
    </row>
    <row r="21866" spans="1:27" x14ac:dyDescent="0.25">
      <c r="A21866"/>
      <c r="AA21866"/>
    </row>
    <row r="21867" spans="1:27" x14ac:dyDescent="0.25">
      <c r="A21867"/>
      <c r="AA21867"/>
    </row>
    <row r="21868" spans="1:27" x14ac:dyDescent="0.25">
      <c r="A21868"/>
      <c r="AA21868"/>
    </row>
    <row r="21869" spans="1:27" x14ac:dyDescent="0.25">
      <c r="A21869"/>
      <c r="AA21869"/>
    </row>
    <row r="21870" spans="1:27" x14ac:dyDescent="0.25">
      <c r="A21870"/>
      <c r="AA21870"/>
    </row>
    <row r="21871" spans="1:27" x14ac:dyDescent="0.25">
      <c r="A21871"/>
      <c r="AA21871"/>
    </row>
    <row r="21872" spans="1:27" x14ac:dyDescent="0.25">
      <c r="A21872"/>
      <c r="AA21872"/>
    </row>
    <row r="21873" spans="1:27" x14ac:dyDescent="0.25">
      <c r="A21873"/>
      <c r="AA21873"/>
    </row>
    <row r="21874" spans="1:27" x14ac:dyDescent="0.25">
      <c r="A21874"/>
      <c r="AA21874"/>
    </row>
    <row r="21875" spans="1:27" x14ac:dyDescent="0.25">
      <c r="A21875"/>
      <c r="AA21875"/>
    </row>
    <row r="21876" spans="1:27" x14ac:dyDescent="0.25">
      <c r="A21876"/>
      <c r="AA21876"/>
    </row>
    <row r="21877" spans="1:27" x14ac:dyDescent="0.25">
      <c r="A21877"/>
      <c r="AA21877"/>
    </row>
    <row r="21878" spans="1:27" x14ac:dyDescent="0.25">
      <c r="A21878"/>
      <c r="AA21878"/>
    </row>
    <row r="21879" spans="1:27" x14ac:dyDescent="0.25">
      <c r="A21879"/>
      <c r="AA21879"/>
    </row>
    <row r="21880" spans="1:27" x14ac:dyDescent="0.25">
      <c r="A21880"/>
      <c r="AA21880"/>
    </row>
    <row r="21881" spans="1:27" x14ac:dyDescent="0.25">
      <c r="A21881"/>
      <c r="AA21881"/>
    </row>
    <row r="21882" spans="1:27" x14ac:dyDescent="0.25">
      <c r="A21882"/>
      <c r="AA21882"/>
    </row>
    <row r="21883" spans="1:27" x14ac:dyDescent="0.25">
      <c r="A21883"/>
      <c r="AA21883"/>
    </row>
    <row r="21884" spans="1:27" x14ac:dyDescent="0.25">
      <c r="A21884"/>
      <c r="AA21884"/>
    </row>
    <row r="21885" spans="1:27" x14ac:dyDescent="0.25">
      <c r="A21885"/>
      <c r="AA21885"/>
    </row>
    <row r="21886" spans="1:27" x14ac:dyDescent="0.25">
      <c r="A21886"/>
      <c r="AA21886"/>
    </row>
    <row r="21887" spans="1:27" x14ac:dyDescent="0.25">
      <c r="A21887"/>
      <c r="AA21887"/>
    </row>
    <row r="21888" spans="1:27" x14ac:dyDescent="0.25">
      <c r="A21888"/>
      <c r="AA21888"/>
    </row>
    <row r="21889" spans="1:27" x14ac:dyDescent="0.25">
      <c r="A21889"/>
      <c r="AA21889"/>
    </row>
    <row r="21890" spans="1:27" x14ac:dyDescent="0.25">
      <c r="A21890"/>
      <c r="AA21890"/>
    </row>
    <row r="21891" spans="1:27" x14ac:dyDescent="0.25">
      <c r="A21891"/>
      <c r="AA21891"/>
    </row>
    <row r="21892" spans="1:27" x14ac:dyDescent="0.25">
      <c r="A21892"/>
      <c r="AA21892"/>
    </row>
    <row r="21893" spans="1:27" x14ac:dyDescent="0.25">
      <c r="A21893"/>
      <c r="AA21893"/>
    </row>
    <row r="21894" spans="1:27" x14ac:dyDescent="0.25">
      <c r="A21894"/>
      <c r="AA21894"/>
    </row>
    <row r="21895" spans="1:27" x14ac:dyDescent="0.25">
      <c r="A21895"/>
      <c r="AA21895"/>
    </row>
    <row r="21896" spans="1:27" x14ac:dyDescent="0.25">
      <c r="A21896"/>
      <c r="AA21896"/>
    </row>
    <row r="21897" spans="1:27" x14ac:dyDescent="0.25">
      <c r="A21897"/>
      <c r="AA21897"/>
    </row>
    <row r="21898" spans="1:27" x14ac:dyDescent="0.25">
      <c r="A21898"/>
      <c r="AA21898"/>
    </row>
    <row r="21899" spans="1:27" x14ac:dyDescent="0.25">
      <c r="A21899"/>
      <c r="AA21899"/>
    </row>
    <row r="21900" spans="1:27" x14ac:dyDescent="0.25">
      <c r="A21900"/>
      <c r="AA21900"/>
    </row>
    <row r="21901" spans="1:27" x14ac:dyDescent="0.25">
      <c r="A21901"/>
      <c r="AA21901"/>
    </row>
    <row r="21902" spans="1:27" x14ac:dyDescent="0.25">
      <c r="A21902"/>
      <c r="AA21902"/>
    </row>
    <row r="21903" spans="1:27" x14ac:dyDescent="0.25">
      <c r="A21903"/>
      <c r="AA21903"/>
    </row>
    <row r="21904" spans="1:27" x14ac:dyDescent="0.25">
      <c r="A21904"/>
      <c r="AA21904"/>
    </row>
    <row r="21905" spans="1:27" x14ac:dyDescent="0.25">
      <c r="A21905"/>
      <c r="AA21905"/>
    </row>
    <row r="21906" spans="1:27" x14ac:dyDescent="0.25">
      <c r="A21906"/>
      <c r="AA21906"/>
    </row>
    <row r="21907" spans="1:27" x14ac:dyDescent="0.25">
      <c r="A21907"/>
      <c r="AA21907"/>
    </row>
    <row r="21908" spans="1:27" x14ac:dyDescent="0.25">
      <c r="A21908"/>
      <c r="AA21908"/>
    </row>
    <row r="21909" spans="1:27" x14ac:dyDescent="0.25">
      <c r="A21909"/>
      <c r="AA21909"/>
    </row>
    <row r="21910" spans="1:27" x14ac:dyDescent="0.25">
      <c r="A21910"/>
      <c r="AA21910"/>
    </row>
    <row r="21911" spans="1:27" x14ac:dyDescent="0.25">
      <c r="A21911"/>
      <c r="AA21911"/>
    </row>
    <row r="21912" spans="1:27" x14ac:dyDescent="0.25">
      <c r="A21912"/>
      <c r="AA21912"/>
    </row>
    <row r="21913" spans="1:27" x14ac:dyDescent="0.25">
      <c r="A21913"/>
      <c r="AA21913"/>
    </row>
    <row r="21914" spans="1:27" x14ac:dyDescent="0.25">
      <c r="A21914"/>
      <c r="AA21914"/>
    </row>
    <row r="21915" spans="1:27" x14ac:dyDescent="0.25">
      <c r="A21915"/>
      <c r="AA21915"/>
    </row>
    <row r="21916" spans="1:27" x14ac:dyDescent="0.25">
      <c r="A21916"/>
      <c r="AA21916"/>
    </row>
    <row r="21917" spans="1:27" x14ac:dyDescent="0.25">
      <c r="A21917"/>
      <c r="AA21917"/>
    </row>
    <row r="21918" spans="1:27" x14ac:dyDescent="0.25">
      <c r="A21918"/>
      <c r="AA21918"/>
    </row>
    <row r="21919" spans="1:27" x14ac:dyDescent="0.25">
      <c r="A21919"/>
      <c r="AA21919"/>
    </row>
    <row r="21920" spans="1:27" x14ac:dyDescent="0.25">
      <c r="A21920"/>
      <c r="AA21920"/>
    </row>
    <row r="21921" spans="1:27" x14ac:dyDescent="0.25">
      <c r="A21921"/>
      <c r="AA21921"/>
    </row>
    <row r="21922" spans="1:27" x14ac:dyDescent="0.25">
      <c r="A21922"/>
      <c r="AA21922"/>
    </row>
    <row r="21923" spans="1:27" x14ac:dyDescent="0.25">
      <c r="A21923"/>
      <c r="AA21923"/>
    </row>
    <row r="21924" spans="1:27" x14ac:dyDescent="0.25">
      <c r="A21924"/>
      <c r="AA21924"/>
    </row>
    <row r="21925" spans="1:27" x14ac:dyDescent="0.25">
      <c r="A21925"/>
      <c r="AA21925"/>
    </row>
    <row r="21926" spans="1:27" x14ac:dyDescent="0.25">
      <c r="A21926"/>
      <c r="AA21926"/>
    </row>
    <row r="21927" spans="1:27" x14ac:dyDescent="0.25">
      <c r="A21927"/>
      <c r="AA21927"/>
    </row>
    <row r="21928" spans="1:27" x14ac:dyDescent="0.25">
      <c r="A21928"/>
      <c r="AA21928"/>
    </row>
    <row r="21929" spans="1:27" x14ac:dyDescent="0.25">
      <c r="A21929"/>
      <c r="AA21929"/>
    </row>
    <row r="21930" spans="1:27" x14ac:dyDescent="0.25">
      <c r="A21930"/>
      <c r="AA21930"/>
    </row>
    <row r="21931" spans="1:27" x14ac:dyDescent="0.25">
      <c r="A21931"/>
      <c r="AA21931"/>
    </row>
    <row r="21932" spans="1:27" x14ac:dyDescent="0.25">
      <c r="A21932"/>
      <c r="AA21932"/>
    </row>
    <row r="21933" spans="1:27" x14ac:dyDescent="0.25">
      <c r="A21933"/>
      <c r="AA21933"/>
    </row>
    <row r="21934" spans="1:27" x14ac:dyDescent="0.25">
      <c r="A21934"/>
      <c r="AA21934"/>
    </row>
    <row r="21935" spans="1:27" x14ac:dyDescent="0.25">
      <c r="A21935"/>
      <c r="AA21935"/>
    </row>
    <row r="21936" spans="1:27" x14ac:dyDescent="0.25">
      <c r="A21936"/>
      <c r="AA21936"/>
    </row>
    <row r="21937" spans="1:27" x14ac:dyDescent="0.25">
      <c r="A21937"/>
      <c r="AA21937"/>
    </row>
    <row r="21938" spans="1:27" x14ac:dyDescent="0.25">
      <c r="A21938"/>
      <c r="AA21938"/>
    </row>
    <row r="21939" spans="1:27" x14ac:dyDescent="0.25">
      <c r="A21939"/>
      <c r="AA21939"/>
    </row>
    <row r="21940" spans="1:27" x14ac:dyDescent="0.25">
      <c r="A21940"/>
      <c r="AA21940"/>
    </row>
    <row r="21941" spans="1:27" x14ac:dyDescent="0.25">
      <c r="A21941"/>
      <c r="AA21941"/>
    </row>
    <row r="21942" spans="1:27" x14ac:dyDescent="0.25">
      <c r="A21942"/>
      <c r="AA21942"/>
    </row>
    <row r="21943" spans="1:27" x14ac:dyDescent="0.25">
      <c r="A21943"/>
      <c r="AA21943"/>
    </row>
    <row r="21944" spans="1:27" x14ac:dyDescent="0.25">
      <c r="A21944"/>
      <c r="AA21944"/>
    </row>
    <row r="21945" spans="1:27" x14ac:dyDescent="0.25">
      <c r="A21945"/>
      <c r="AA21945"/>
    </row>
    <row r="21946" spans="1:27" x14ac:dyDescent="0.25">
      <c r="A21946"/>
      <c r="AA21946"/>
    </row>
    <row r="21947" spans="1:27" x14ac:dyDescent="0.25">
      <c r="A21947"/>
      <c r="AA21947"/>
    </row>
    <row r="21948" spans="1:27" x14ac:dyDescent="0.25">
      <c r="A21948"/>
      <c r="AA21948"/>
    </row>
    <row r="21949" spans="1:27" x14ac:dyDescent="0.25">
      <c r="A21949"/>
      <c r="AA21949"/>
    </row>
    <row r="21950" spans="1:27" x14ac:dyDescent="0.25">
      <c r="A21950"/>
      <c r="AA21950"/>
    </row>
    <row r="21951" spans="1:27" x14ac:dyDescent="0.25">
      <c r="A21951"/>
      <c r="AA21951"/>
    </row>
    <row r="21952" spans="1:27" x14ac:dyDescent="0.25">
      <c r="A21952"/>
      <c r="AA21952"/>
    </row>
    <row r="21953" spans="1:27" x14ac:dyDescent="0.25">
      <c r="A21953"/>
      <c r="AA21953"/>
    </row>
    <row r="21954" spans="1:27" x14ac:dyDescent="0.25">
      <c r="A21954"/>
      <c r="AA21954"/>
    </row>
    <row r="21955" spans="1:27" x14ac:dyDescent="0.25">
      <c r="A21955"/>
      <c r="AA21955"/>
    </row>
    <row r="21956" spans="1:27" x14ac:dyDescent="0.25">
      <c r="A21956"/>
      <c r="AA21956"/>
    </row>
    <row r="21957" spans="1:27" x14ac:dyDescent="0.25">
      <c r="A21957"/>
      <c r="AA21957"/>
    </row>
    <row r="21958" spans="1:27" x14ac:dyDescent="0.25">
      <c r="A21958"/>
      <c r="AA21958"/>
    </row>
    <row r="21959" spans="1:27" x14ac:dyDescent="0.25">
      <c r="A21959"/>
      <c r="AA21959"/>
    </row>
    <row r="21960" spans="1:27" x14ac:dyDescent="0.25">
      <c r="A21960"/>
      <c r="AA21960"/>
    </row>
    <row r="21961" spans="1:27" x14ac:dyDescent="0.25">
      <c r="A21961"/>
      <c r="AA21961"/>
    </row>
    <row r="21962" spans="1:27" x14ac:dyDescent="0.25">
      <c r="A21962"/>
      <c r="AA21962"/>
    </row>
    <row r="21963" spans="1:27" x14ac:dyDescent="0.25">
      <c r="A21963"/>
      <c r="AA21963"/>
    </row>
    <row r="21964" spans="1:27" x14ac:dyDescent="0.25">
      <c r="A21964"/>
      <c r="AA21964"/>
    </row>
    <row r="21965" spans="1:27" x14ac:dyDescent="0.25">
      <c r="A21965"/>
      <c r="AA21965"/>
    </row>
    <row r="21966" spans="1:27" x14ac:dyDescent="0.25">
      <c r="A21966"/>
      <c r="AA21966"/>
    </row>
    <row r="21967" spans="1:27" x14ac:dyDescent="0.25">
      <c r="A21967"/>
      <c r="AA21967"/>
    </row>
    <row r="21968" spans="1:27" x14ac:dyDescent="0.25">
      <c r="A21968"/>
      <c r="AA21968"/>
    </row>
    <row r="21969" spans="1:27" x14ac:dyDescent="0.25">
      <c r="A21969"/>
      <c r="AA21969"/>
    </row>
    <row r="21970" spans="1:27" x14ac:dyDescent="0.25">
      <c r="A21970"/>
      <c r="AA21970"/>
    </row>
    <row r="21971" spans="1:27" x14ac:dyDescent="0.25">
      <c r="A21971"/>
      <c r="AA21971"/>
    </row>
    <row r="21972" spans="1:27" x14ac:dyDescent="0.25">
      <c r="A21972"/>
      <c r="AA21972"/>
    </row>
    <row r="21973" spans="1:27" x14ac:dyDescent="0.25">
      <c r="A21973"/>
      <c r="AA21973"/>
    </row>
    <row r="21974" spans="1:27" x14ac:dyDescent="0.25">
      <c r="A21974"/>
      <c r="AA21974"/>
    </row>
    <row r="21975" spans="1:27" x14ac:dyDescent="0.25">
      <c r="A21975"/>
      <c r="AA21975"/>
    </row>
    <row r="21976" spans="1:27" x14ac:dyDescent="0.25">
      <c r="A21976"/>
      <c r="AA21976"/>
    </row>
    <row r="21977" spans="1:27" x14ac:dyDescent="0.25">
      <c r="A21977"/>
      <c r="AA21977"/>
    </row>
    <row r="21978" spans="1:27" x14ac:dyDescent="0.25">
      <c r="A21978"/>
      <c r="AA21978"/>
    </row>
    <row r="21979" spans="1:27" x14ac:dyDescent="0.25">
      <c r="A21979"/>
      <c r="AA21979"/>
    </row>
    <row r="21980" spans="1:27" x14ac:dyDescent="0.25">
      <c r="A21980"/>
      <c r="AA21980"/>
    </row>
    <row r="21981" spans="1:27" x14ac:dyDescent="0.25">
      <c r="A21981"/>
      <c r="AA21981"/>
    </row>
    <row r="21982" spans="1:27" x14ac:dyDescent="0.25">
      <c r="A21982"/>
      <c r="AA21982"/>
    </row>
    <row r="21983" spans="1:27" x14ac:dyDescent="0.25">
      <c r="A21983"/>
      <c r="AA21983"/>
    </row>
    <row r="21984" spans="1:27" x14ac:dyDescent="0.25">
      <c r="A21984"/>
      <c r="AA21984"/>
    </row>
    <row r="21985" spans="1:27" x14ac:dyDescent="0.25">
      <c r="A21985"/>
      <c r="AA21985"/>
    </row>
    <row r="21986" spans="1:27" x14ac:dyDescent="0.25">
      <c r="A21986"/>
      <c r="AA21986"/>
    </row>
    <row r="21987" spans="1:27" x14ac:dyDescent="0.25">
      <c r="A21987"/>
      <c r="AA21987"/>
    </row>
    <row r="21988" spans="1:27" x14ac:dyDescent="0.25">
      <c r="A21988"/>
      <c r="AA21988"/>
    </row>
    <row r="21989" spans="1:27" x14ac:dyDescent="0.25">
      <c r="A21989"/>
      <c r="AA21989"/>
    </row>
    <row r="21990" spans="1:27" x14ac:dyDescent="0.25">
      <c r="A21990"/>
      <c r="AA21990"/>
    </row>
    <row r="21991" spans="1:27" x14ac:dyDescent="0.25">
      <c r="A21991"/>
      <c r="AA21991"/>
    </row>
    <row r="21992" spans="1:27" x14ac:dyDescent="0.25">
      <c r="A21992"/>
      <c r="AA21992"/>
    </row>
    <row r="21993" spans="1:27" x14ac:dyDescent="0.25">
      <c r="A21993"/>
      <c r="AA21993"/>
    </row>
    <row r="21994" spans="1:27" x14ac:dyDescent="0.25">
      <c r="A21994"/>
      <c r="AA21994"/>
    </row>
    <row r="21995" spans="1:27" x14ac:dyDescent="0.25">
      <c r="A21995"/>
      <c r="AA21995"/>
    </row>
    <row r="21996" spans="1:27" x14ac:dyDescent="0.25">
      <c r="A21996"/>
      <c r="AA21996"/>
    </row>
    <row r="21997" spans="1:27" x14ac:dyDescent="0.25">
      <c r="A21997"/>
      <c r="AA21997"/>
    </row>
    <row r="21998" spans="1:27" x14ac:dyDescent="0.25">
      <c r="A21998"/>
      <c r="AA21998"/>
    </row>
    <row r="21999" spans="1:27" x14ac:dyDescent="0.25">
      <c r="A21999"/>
      <c r="AA21999"/>
    </row>
    <row r="22000" spans="1:27" x14ac:dyDescent="0.25">
      <c r="A22000"/>
      <c r="AA22000"/>
    </row>
    <row r="22001" spans="1:27" x14ac:dyDescent="0.25">
      <c r="A22001"/>
      <c r="AA22001"/>
    </row>
    <row r="22002" spans="1:27" x14ac:dyDescent="0.25">
      <c r="A22002"/>
      <c r="AA22002"/>
    </row>
    <row r="22003" spans="1:27" x14ac:dyDescent="0.25">
      <c r="A22003"/>
      <c r="AA22003"/>
    </row>
    <row r="22004" spans="1:27" x14ac:dyDescent="0.25">
      <c r="A22004"/>
      <c r="AA22004"/>
    </row>
    <row r="22005" spans="1:27" x14ac:dyDescent="0.25">
      <c r="A22005"/>
      <c r="AA22005"/>
    </row>
    <row r="22006" spans="1:27" x14ac:dyDescent="0.25">
      <c r="A22006"/>
      <c r="AA22006"/>
    </row>
    <row r="22007" spans="1:27" x14ac:dyDescent="0.25">
      <c r="A22007"/>
      <c r="AA22007"/>
    </row>
    <row r="22008" spans="1:27" x14ac:dyDescent="0.25">
      <c r="A22008"/>
      <c r="AA22008"/>
    </row>
    <row r="22009" spans="1:27" x14ac:dyDescent="0.25">
      <c r="A22009"/>
      <c r="AA22009"/>
    </row>
    <row r="22010" spans="1:27" x14ac:dyDescent="0.25">
      <c r="A22010"/>
      <c r="AA22010"/>
    </row>
    <row r="22011" spans="1:27" x14ac:dyDescent="0.25">
      <c r="A22011"/>
      <c r="AA22011"/>
    </row>
    <row r="22012" spans="1:27" x14ac:dyDescent="0.25">
      <c r="A22012"/>
      <c r="AA22012"/>
    </row>
    <row r="22013" spans="1:27" x14ac:dyDescent="0.25">
      <c r="A22013"/>
      <c r="AA22013"/>
    </row>
    <row r="22014" spans="1:27" x14ac:dyDescent="0.25">
      <c r="A22014"/>
      <c r="AA22014"/>
    </row>
    <row r="22015" spans="1:27" x14ac:dyDescent="0.25">
      <c r="A22015"/>
      <c r="AA22015"/>
    </row>
    <row r="22016" spans="1:27" x14ac:dyDescent="0.25">
      <c r="A22016"/>
      <c r="AA22016"/>
    </row>
    <row r="22017" spans="1:27" x14ac:dyDescent="0.25">
      <c r="A22017"/>
      <c r="AA22017"/>
    </row>
    <row r="22018" spans="1:27" x14ac:dyDescent="0.25">
      <c r="A22018"/>
      <c r="AA22018"/>
    </row>
    <row r="22019" spans="1:27" x14ac:dyDescent="0.25">
      <c r="A22019"/>
      <c r="AA22019"/>
    </row>
    <row r="22020" spans="1:27" x14ac:dyDescent="0.25">
      <c r="A22020"/>
      <c r="AA22020"/>
    </row>
    <row r="22021" spans="1:27" x14ac:dyDescent="0.25">
      <c r="A22021"/>
      <c r="AA22021"/>
    </row>
    <row r="22022" spans="1:27" x14ac:dyDescent="0.25">
      <c r="A22022"/>
      <c r="AA22022"/>
    </row>
    <row r="22023" spans="1:27" x14ac:dyDescent="0.25">
      <c r="A22023"/>
      <c r="AA22023"/>
    </row>
    <row r="22024" spans="1:27" x14ac:dyDescent="0.25">
      <c r="A22024"/>
      <c r="AA22024"/>
    </row>
    <row r="22025" spans="1:27" x14ac:dyDescent="0.25">
      <c r="A22025"/>
      <c r="AA22025"/>
    </row>
    <row r="22026" spans="1:27" x14ac:dyDescent="0.25">
      <c r="A22026"/>
      <c r="AA22026"/>
    </row>
    <row r="22027" spans="1:27" x14ac:dyDescent="0.25">
      <c r="A22027"/>
      <c r="AA22027"/>
    </row>
    <row r="22028" spans="1:27" x14ac:dyDescent="0.25">
      <c r="A22028"/>
      <c r="AA22028"/>
    </row>
    <row r="22029" spans="1:27" x14ac:dyDescent="0.25">
      <c r="A22029"/>
      <c r="AA22029"/>
    </row>
    <row r="22030" spans="1:27" x14ac:dyDescent="0.25">
      <c r="A22030"/>
      <c r="AA22030"/>
    </row>
    <row r="22031" spans="1:27" x14ac:dyDescent="0.25">
      <c r="A22031"/>
      <c r="AA22031"/>
    </row>
    <row r="22032" spans="1:27" x14ac:dyDescent="0.25">
      <c r="A22032"/>
      <c r="AA22032"/>
    </row>
    <row r="22033" spans="1:27" x14ac:dyDescent="0.25">
      <c r="A22033"/>
      <c r="AA22033"/>
    </row>
    <row r="22034" spans="1:27" x14ac:dyDescent="0.25">
      <c r="A22034"/>
      <c r="AA22034"/>
    </row>
    <row r="22035" spans="1:27" x14ac:dyDescent="0.25">
      <c r="A22035"/>
      <c r="AA22035"/>
    </row>
    <row r="22036" spans="1:27" x14ac:dyDescent="0.25">
      <c r="A22036"/>
      <c r="AA22036"/>
    </row>
    <row r="22037" spans="1:27" x14ac:dyDescent="0.25">
      <c r="A22037"/>
      <c r="AA22037"/>
    </row>
    <row r="22038" spans="1:27" x14ac:dyDescent="0.25">
      <c r="A22038"/>
      <c r="AA22038"/>
    </row>
    <row r="22039" spans="1:27" x14ac:dyDescent="0.25">
      <c r="A22039"/>
      <c r="AA22039"/>
    </row>
    <row r="22040" spans="1:27" x14ac:dyDescent="0.25">
      <c r="A22040"/>
      <c r="AA22040"/>
    </row>
    <row r="22041" spans="1:27" x14ac:dyDescent="0.25">
      <c r="A22041"/>
      <c r="AA22041"/>
    </row>
    <row r="22042" spans="1:27" x14ac:dyDescent="0.25">
      <c r="A22042"/>
      <c r="AA22042"/>
    </row>
    <row r="22043" spans="1:27" x14ac:dyDescent="0.25">
      <c r="A22043"/>
      <c r="AA22043"/>
    </row>
    <row r="22044" spans="1:27" x14ac:dyDescent="0.25">
      <c r="A22044"/>
      <c r="AA22044"/>
    </row>
    <row r="22045" spans="1:27" x14ac:dyDescent="0.25">
      <c r="A22045"/>
      <c r="AA22045"/>
    </row>
    <row r="22046" spans="1:27" x14ac:dyDescent="0.25">
      <c r="A22046"/>
      <c r="AA22046"/>
    </row>
    <row r="22047" spans="1:27" x14ac:dyDescent="0.25">
      <c r="A22047"/>
      <c r="AA22047"/>
    </row>
    <row r="22048" spans="1:27" x14ac:dyDescent="0.25">
      <c r="A22048"/>
      <c r="AA22048"/>
    </row>
    <row r="22049" spans="1:27" x14ac:dyDescent="0.25">
      <c r="A22049"/>
      <c r="AA22049"/>
    </row>
    <row r="22050" spans="1:27" x14ac:dyDescent="0.25">
      <c r="A22050"/>
      <c r="AA22050"/>
    </row>
    <row r="22051" spans="1:27" x14ac:dyDescent="0.25">
      <c r="A22051"/>
      <c r="AA22051"/>
    </row>
    <row r="22052" spans="1:27" x14ac:dyDescent="0.25">
      <c r="A22052"/>
      <c r="AA22052"/>
    </row>
    <row r="22053" spans="1:27" x14ac:dyDescent="0.25">
      <c r="A22053"/>
      <c r="AA22053"/>
    </row>
    <row r="22054" spans="1:27" x14ac:dyDescent="0.25">
      <c r="A22054"/>
      <c r="AA22054"/>
    </row>
    <row r="22055" spans="1:27" x14ac:dyDescent="0.25">
      <c r="A22055"/>
      <c r="AA22055"/>
    </row>
    <row r="22056" spans="1:27" x14ac:dyDescent="0.25">
      <c r="A22056"/>
      <c r="AA22056"/>
    </row>
    <row r="22057" spans="1:27" x14ac:dyDescent="0.25">
      <c r="A22057"/>
      <c r="AA22057"/>
    </row>
    <row r="22058" spans="1:27" x14ac:dyDescent="0.25">
      <c r="A22058"/>
      <c r="AA22058"/>
    </row>
    <row r="22059" spans="1:27" x14ac:dyDescent="0.25">
      <c r="A22059"/>
      <c r="AA22059"/>
    </row>
    <row r="22060" spans="1:27" x14ac:dyDescent="0.25">
      <c r="A22060"/>
      <c r="AA22060"/>
    </row>
    <row r="22061" spans="1:27" x14ac:dyDescent="0.25">
      <c r="A22061"/>
      <c r="AA22061"/>
    </row>
    <row r="22062" spans="1:27" x14ac:dyDescent="0.25">
      <c r="A22062"/>
      <c r="AA22062"/>
    </row>
    <row r="22063" spans="1:27" x14ac:dyDescent="0.25">
      <c r="A22063"/>
      <c r="AA22063"/>
    </row>
    <row r="22064" spans="1:27" x14ac:dyDescent="0.25">
      <c r="A22064"/>
      <c r="AA22064"/>
    </row>
    <row r="22065" spans="1:27" x14ac:dyDescent="0.25">
      <c r="A22065"/>
      <c r="AA22065"/>
    </row>
    <row r="22066" spans="1:27" x14ac:dyDescent="0.25">
      <c r="A22066"/>
      <c r="AA22066"/>
    </row>
    <row r="22067" spans="1:27" x14ac:dyDescent="0.25">
      <c r="A22067"/>
      <c r="AA22067"/>
    </row>
    <row r="22068" spans="1:27" x14ac:dyDescent="0.25">
      <c r="A22068"/>
      <c r="AA22068"/>
    </row>
    <row r="22069" spans="1:27" x14ac:dyDescent="0.25">
      <c r="A22069"/>
      <c r="AA22069"/>
    </row>
    <row r="22070" spans="1:27" x14ac:dyDescent="0.25">
      <c r="A22070"/>
      <c r="AA22070"/>
    </row>
    <row r="22071" spans="1:27" x14ac:dyDescent="0.25">
      <c r="A22071"/>
      <c r="AA22071"/>
    </row>
    <row r="22072" spans="1:27" x14ac:dyDescent="0.25">
      <c r="A22072"/>
      <c r="AA22072"/>
    </row>
    <row r="22073" spans="1:27" x14ac:dyDescent="0.25">
      <c r="A22073"/>
      <c r="AA22073"/>
    </row>
    <row r="22074" spans="1:27" x14ac:dyDescent="0.25">
      <c r="A22074"/>
      <c r="AA22074"/>
    </row>
    <row r="22075" spans="1:27" x14ac:dyDescent="0.25">
      <c r="A22075"/>
      <c r="AA22075"/>
    </row>
    <row r="22076" spans="1:27" x14ac:dyDescent="0.25">
      <c r="A22076"/>
      <c r="AA22076"/>
    </row>
    <row r="22077" spans="1:27" x14ac:dyDescent="0.25">
      <c r="A22077"/>
      <c r="AA22077"/>
    </row>
    <row r="22078" spans="1:27" x14ac:dyDescent="0.25">
      <c r="A22078"/>
      <c r="AA22078"/>
    </row>
    <row r="22079" spans="1:27" x14ac:dyDescent="0.25">
      <c r="A22079"/>
      <c r="AA22079"/>
    </row>
    <row r="22080" spans="1:27" x14ac:dyDescent="0.25">
      <c r="A22080"/>
      <c r="AA22080"/>
    </row>
    <row r="22081" spans="1:27" x14ac:dyDescent="0.25">
      <c r="A22081"/>
      <c r="AA22081"/>
    </row>
    <row r="22082" spans="1:27" x14ac:dyDescent="0.25">
      <c r="A22082"/>
      <c r="AA22082"/>
    </row>
    <row r="22083" spans="1:27" x14ac:dyDescent="0.25">
      <c r="A22083"/>
      <c r="AA22083"/>
    </row>
    <row r="22084" spans="1:27" x14ac:dyDescent="0.25">
      <c r="A22084"/>
      <c r="AA22084"/>
    </row>
    <row r="22085" spans="1:27" x14ac:dyDescent="0.25">
      <c r="A22085"/>
      <c r="AA22085"/>
    </row>
    <row r="22086" spans="1:27" x14ac:dyDescent="0.25">
      <c r="A22086"/>
      <c r="AA22086"/>
    </row>
    <row r="22087" spans="1:27" x14ac:dyDescent="0.25">
      <c r="A22087"/>
      <c r="AA22087"/>
    </row>
    <row r="22088" spans="1:27" x14ac:dyDescent="0.25">
      <c r="A22088"/>
      <c r="AA22088"/>
    </row>
    <row r="22089" spans="1:27" x14ac:dyDescent="0.25">
      <c r="A22089"/>
      <c r="AA22089"/>
    </row>
    <row r="22090" spans="1:27" x14ac:dyDescent="0.25">
      <c r="A22090"/>
      <c r="AA22090"/>
    </row>
    <row r="22091" spans="1:27" x14ac:dyDescent="0.25">
      <c r="A22091"/>
      <c r="AA22091"/>
    </row>
    <row r="22092" spans="1:27" x14ac:dyDescent="0.25">
      <c r="A22092"/>
      <c r="AA22092"/>
    </row>
    <row r="22093" spans="1:27" x14ac:dyDescent="0.25">
      <c r="A22093"/>
      <c r="AA22093"/>
    </row>
    <row r="22094" spans="1:27" x14ac:dyDescent="0.25">
      <c r="A22094"/>
      <c r="AA22094"/>
    </row>
    <row r="22095" spans="1:27" x14ac:dyDescent="0.25">
      <c r="A22095"/>
      <c r="AA22095"/>
    </row>
    <row r="22096" spans="1:27" x14ac:dyDescent="0.25">
      <c r="A22096"/>
      <c r="AA22096"/>
    </row>
    <row r="22097" spans="1:27" x14ac:dyDescent="0.25">
      <c r="A22097"/>
      <c r="AA22097"/>
    </row>
    <row r="22098" spans="1:27" x14ac:dyDescent="0.25">
      <c r="A22098"/>
      <c r="AA22098"/>
    </row>
    <row r="22099" spans="1:27" x14ac:dyDescent="0.25">
      <c r="A22099"/>
      <c r="AA22099"/>
    </row>
    <row r="22100" spans="1:27" x14ac:dyDescent="0.25">
      <c r="A22100"/>
      <c r="AA22100"/>
    </row>
    <row r="22101" spans="1:27" x14ac:dyDescent="0.25">
      <c r="A22101"/>
      <c r="AA22101"/>
    </row>
    <row r="22102" spans="1:27" x14ac:dyDescent="0.25">
      <c r="A22102"/>
      <c r="AA22102"/>
    </row>
    <row r="22103" spans="1:27" x14ac:dyDescent="0.25">
      <c r="A22103"/>
      <c r="AA22103"/>
    </row>
    <row r="22104" spans="1:27" x14ac:dyDescent="0.25">
      <c r="A22104"/>
      <c r="AA22104"/>
    </row>
    <row r="22105" spans="1:27" x14ac:dyDescent="0.25">
      <c r="A22105"/>
      <c r="AA22105"/>
    </row>
    <row r="22106" spans="1:27" x14ac:dyDescent="0.25">
      <c r="A22106"/>
      <c r="AA22106"/>
    </row>
    <row r="22107" spans="1:27" x14ac:dyDescent="0.25">
      <c r="A22107"/>
      <c r="AA22107"/>
    </row>
    <row r="22108" spans="1:27" x14ac:dyDescent="0.25">
      <c r="A22108"/>
      <c r="AA22108"/>
    </row>
    <row r="22109" spans="1:27" x14ac:dyDescent="0.25">
      <c r="A22109"/>
      <c r="AA22109"/>
    </row>
    <row r="22110" spans="1:27" x14ac:dyDescent="0.25">
      <c r="A22110"/>
      <c r="AA22110"/>
    </row>
    <row r="22111" spans="1:27" x14ac:dyDescent="0.25">
      <c r="A22111"/>
      <c r="AA22111"/>
    </row>
    <row r="22112" spans="1:27" x14ac:dyDescent="0.25">
      <c r="A22112"/>
      <c r="AA22112"/>
    </row>
    <row r="22113" spans="1:27" x14ac:dyDescent="0.25">
      <c r="A22113"/>
      <c r="AA22113"/>
    </row>
    <row r="22114" spans="1:27" x14ac:dyDescent="0.25">
      <c r="A22114"/>
      <c r="AA22114"/>
    </row>
    <row r="22115" spans="1:27" x14ac:dyDescent="0.25">
      <c r="A22115"/>
      <c r="AA22115"/>
    </row>
    <row r="22116" spans="1:27" x14ac:dyDescent="0.25">
      <c r="A22116"/>
      <c r="AA22116"/>
    </row>
    <row r="22117" spans="1:27" x14ac:dyDescent="0.25">
      <c r="A22117"/>
      <c r="AA22117"/>
    </row>
    <row r="22118" spans="1:27" x14ac:dyDescent="0.25">
      <c r="A22118"/>
      <c r="AA22118"/>
    </row>
    <row r="22119" spans="1:27" x14ac:dyDescent="0.25">
      <c r="A22119"/>
      <c r="AA22119"/>
    </row>
    <row r="22120" spans="1:27" x14ac:dyDescent="0.25">
      <c r="A22120"/>
      <c r="AA22120"/>
    </row>
    <row r="22121" spans="1:27" x14ac:dyDescent="0.25">
      <c r="A22121"/>
      <c r="AA22121"/>
    </row>
    <row r="22122" spans="1:27" x14ac:dyDescent="0.25">
      <c r="A22122"/>
      <c r="AA22122"/>
    </row>
    <row r="22123" spans="1:27" x14ac:dyDescent="0.25">
      <c r="A22123"/>
      <c r="AA22123"/>
    </row>
    <row r="22124" spans="1:27" x14ac:dyDescent="0.25">
      <c r="A22124"/>
      <c r="AA22124"/>
    </row>
    <row r="22125" spans="1:27" x14ac:dyDescent="0.25">
      <c r="A22125"/>
      <c r="AA22125"/>
    </row>
    <row r="22126" spans="1:27" x14ac:dyDescent="0.25">
      <c r="A22126"/>
      <c r="AA22126"/>
    </row>
    <row r="22127" spans="1:27" x14ac:dyDescent="0.25">
      <c r="A22127"/>
      <c r="AA22127"/>
    </row>
    <row r="22128" spans="1:27" x14ac:dyDescent="0.25">
      <c r="A22128"/>
      <c r="AA22128"/>
    </row>
    <row r="22129" spans="1:27" x14ac:dyDescent="0.25">
      <c r="A22129"/>
      <c r="AA22129"/>
    </row>
    <row r="22130" spans="1:27" x14ac:dyDescent="0.25">
      <c r="A22130"/>
      <c r="AA22130"/>
    </row>
    <row r="22131" spans="1:27" x14ac:dyDescent="0.25">
      <c r="A22131"/>
      <c r="AA22131"/>
    </row>
    <row r="22132" spans="1:27" x14ac:dyDescent="0.25">
      <c r="A22132"/>
      <c r="AA22132"/>
    </row>
    <row r="22133" spans="1:27" x14ac:dyDescent="0.25">
      <c r="A22133"/>
      <c r="AA22133"/>
    </row>
    <row r="22134" spans="1:27" x14ac:dyDescent="0.25">
      <c r="A22134"/>
      <c r="AA22134"/>
    </row>
    <row r="22135" spans="1:27" x14ac:dyDescent="0.25">
      <c r="A22135"/>
      <c r="AA22135"/>
    </row>
    <row r="22136" spans="1:27" x14ac:dyDescent="0.25">
      <c r="A22136"/>
      <c r="AA22136"/>
    </row>
    <row r="22137" spans="1:27" x14ac:dyDescent="0.25">
      <c r="A22137"/>
      <c r="AA22137"/>
    </row>
    <row r="22138" spans="1:27" x14ac:dyDescent="0.25">
      <c r="A22138"/>
      <c r="AA22138"/>
    </row>
    <row r="22139" spans="1:27" x14ac:dyDescent="0.25">
      <c r="A22139"/>
      <c r="AA22139"/>
    </row>
    <row r="22140" spans="1:27" x14ac:dyDescent="0.25">
      <c r="A22140"/>
      <c r="AA22140"/>
    </row>
    <row r="22141" spans="1:27" x14ac:dyDescent="0.25">
      <c r="A22141"/>
      <c r="AA22141"/>
    </row>
    <row r="22142" spans="1:27" x14ac:dyDescent="0.25">
      <c r="A22142"/>
      <c r="AA22142"/>
    </row>
    <row r="22143" spans="1:27" x14ac:dyDescent="0.25">
      <c r="A22143"/>
      <c r="AA22143"/>
    </row>
    <row r="22144" spans="1:27" x14ac:dyDescent="0.25">
      <c r="A22144"/>
      <c r="AA22144"/>
    </row>
    <row r="22145" spans="1:27" x14ac:dyDescent="0.25">
      <c r="A22145"/>
      <c r="AA22145"/>
    </row>
    <row r="22146" spans="1:27" x14ac:dyDescent="0.25">
      <c r="A22146"/>
      <c r="AA22146"/>
    </row>
    <row r="22147" spans="1:27" x14ac:dyDescent="0.25">
      <c r="A22147"/>
      <c r="AA22147"/>
    </row>
    <row r="22148" spans="1:27" x14ac:dyDescent="0.25">
      <c r="A22148"/>
      <c r="AA22148"/>
    </row>
    <row r="22149" spans="1:27" x14ac:dyDescent="0.25">
      <c r="A22149"/>
      <c r="AA22149"/>
    </row>
    <row r="22150" spans="1:27" x14ac:dyDescent="0.25">
      <c r="A22150"/>
      <c r="AA22150"/>
    </row>
    <row r="22151" spans="1:27" x14ac:dyDescent="0.25">
      <c r="A22151"/>
      <c r="AA22151"/>
    </row>
    <row r="22152" spans="1:27" x14ac:dyDescent="0.25">
      <c r="A22152"/>
      <c r="AA22152"/>
    </row>
    <row r="22153" spans="1:27" x14ac:dyDescent="0.25">
      <c r="A22153"/>
      <c r="AA22153"/>
    </row>
    <row r="22154" spans="1:27" x14ac:dyDescent="0.25">
      <c r="A22154"/>
      <c r="AA22154"/>
    </row>
    <row r="22155" spans="1:27" x14ac:dyDescent="0.25">
      <c r="A22155"/>
      <c r="AA22155"/>
    </row>
    <row r="22156" spans="1:27" x14ac:dyDescent="0.25">
      <c r="A22156"/>
      <c r="AA22156"/>
    </row>
    <row r="22157" spans="1:27" x14ac:dyDescent="0.25">
      <c r="A22157"/>
      <c r="AA22157"/>
    </row>
    <row r="22158" spans="1:27" x14ac:dyDescent="0.25">
      <c r="A22158"/>
      <c r="AA22158"/>
    </row>
    <row r="22159" spans="1:27" x14ac:dyDescent="0.25">
      <c r="A22159"/>
      <c r="AA22159"/>
    </row>
    <row r="22160" spans="1:27" x14ac:dyDescent="0.25">
      <c r="A22160"/>
      <c r="AA22160"/>
    </row>
    <row r="22161" spans="1:27" x14ac:dyDescent="0.25">
      <c r="A22161"/>
      <c r="AA22161"/>
    </row>
    <row r="22162" spans="1:27" x14ac:dyDescent="0.25">
      <c r="A22162"/>
      <c r="AA22162"/>
    </row>
    <row r="22163" spans="1:27" x14ac:dyDescent="0.25">
      <c r="A22163"/>
      <c r="AA22163"/>
    </row>
    <row r="22164" spans="1:27" x14ac:dyDescent="0.25">
      <c r="A22164"/>
      <c r="AA22164"/>
    </row>
    <row r="22165" spans="1:27" x14ac:dyDescent="0.25">
      <c r="A22165"/>
      <c r="AA22165"/>
    </row>
    <row r="22166" spans="1:27" x14ac:dyDescent="0.25">
      <c r="A22166"/>
      <c r="AA22166"/>
    </row>
    <row r="22167" spans="1:27" x14ac:dyDescent="0.25">
      <c r="A22167"/>
      <c r="AA22167"/>
    </row>
    <row r="22168" spans="1:27" x14ac:dyDescent="0.25">
      <c r="A22168"/>
      <c r="AA22168"/>
    </row>
    <row r="22169" spans="1:27" x14ac:dyDescent="0.25">
      <c r="A22169"/>
      <c r="AA22169"/>
    </row>
    <row r="22170" spans="1:27" x14ac:dyDescent="0.25">
      <c r="A22170"/>
      <c r="AA22170"/>
    </row>
    <row r="22171" spans="1:27" x14ac:dyDescent="0.25">
      <c r="A22171"/>
      <c r="AA22171"/>
    </row>
    <row r="22172" spans="1:27" x14ac:dyDescent="0.25">
      <c r="A22172"/>
      <c r="AA22172"/>
    </row>
    <row r="22173" spans="1:27" x14ac:dyDescent="0.25">
      <c r="A22173"/>
      <c r="AA22173"/>
    </row>
    <row r="22174" spans="1:27" x14ac:dyDescent="0.25">
      <c r="A22174"/>
      <c r="AA22174"/>
    </row>
    <row r="22175" spans="1:27" x14ac:dyDescent="0.25">
      <c r="A22175"/>
      <c r="AA22175"/>
    </row>
    <row r="22176" spans="1:27" x14ac:dyDescent="0.25">
      <c r="A22176"/>
      <c r="AA22176"/>
    </row>
    <row r="22177" spans="1:27" x14ac:dyDescent="0.25">
      <c r="A22177"/>
      <c r="AA22177"/>
    </row>
    <row r="22178" spans="1:27" x14ac:dyDescent="0.25">
      <c r="A22178"/>
      <c r="AA22178"/>
    </row>
    <row r="22179" spans="1:27" x14ac:dyDescent="0.25">
      <c r="A22179"/>
      <c r="AA22179"/>
    </row>
    <row r="22180" spans="1:27" x14ac:dyDescent="0.25">
      <c r="A22180"/>
      <c r="AA22180"/>
    </row>
    <row r="22181" spans="1:27" x14ac:dyDescent="0.25">
      <c r="A22181"/>
      <c r="AA22181"/>
    </row>
    <row r="22182" spans="1:27" x14ac:dyDescent="0.25">
      <c r="A22182"/>
      <c r="AA22182"/>
    </row>
    <row r="22183" spans="1:27" x14ac:dyDescent="0.25">
      <c r="A22183"/>
      <c r="AA22183"/>
    </row>
    <row r="22184" spans="1:27" x14ac:dyDescent="0.25">
      <c r="A22184"/>
      <c r="AA22184"/>
    </row>
    <row r="22185" spans="1:27" x14ac:dyDescent="0.25">
      <c r="A22185"/>
      <c r="AA22185"/>
    </row>
    <row r="22186" spans="1:27" x14ac:dyDescent="0.25">
      <c r="A22186"/>
      <c r="AA22186"/>
    </row>
    <row r="22187" spans="1:27" x14ac:dyDescent="0.25">
      <c r="A22187"/>
      <c r="AA22187"/>
    </row>
    <row r="22188" spans="1:27" x14ac:dyDescent="0.25">
      <c r="A22188"/>
      <c r="AA22188"/>
    </row>
    <row r="22189" spans="1:27" x14ac:dyDescent="0.25">
      <c r="A22189"/>
      <c r="AA22189"/>
    </row>
    <row r="22190" spans="1:27" x14ac:dyDescent="0.25">
      <c r="A22190"/>
      <c r="AA22190"/>
    </row>
    <row r="22191" spans="1:27" x14ac:dyDescent="0.25">
      <c r="A22191"/>
      <c r="AA22191"/>
    </row>
    <row r="22192" spans="1:27" x14ac:dyDescent="0.25">
      <c r="A22192"/>
      <c r="AA22192"/>
    </row>
    <row r="22193" spans="1:27" x14ac:dyDescent="0.25">
      <c r="A22193"/>
      <c r="AA22193"/>
    </row>
    <row r="22194" spans="1:27" x14ac:dyDescent="0.25">
      <c r="A22194"/>
      <c r="AA22194"/>
    </row>
    <row r="22195" spans="1:27" x14ac:dyDescent="0.25">
      <c r="A22195"/>
      <c r="AA22195"/>
    </row>
    <row r="22196" spans="1:27" x14ac:dyDescent="0.25">
      <c r="A22196"/>
      <c r="AA22196"/>
    </row>
    <row r="22197" spans="1:27" x14ac:dyDescent="0.25">
      <c r="A22197"/>
      <c r="AA22197"/>
    </row>
    <row r="22198" spans="1:27" x14ac:dyDescent="0.25">
      <c r="A22198"/>
      <c r="AA22198"/>
    </row>
    <row r="22199" spans="1:27" x14ac:dyDescent="0.25">
      <c r="A22199"/>
      <c r="AA22199"/>
    </row>
    <row r="22200" spans="1:27" x14ac:dyDescent="0.25">
      <c r="A22200"/>
      <c r="AA22200"/>
    </row>
    <row r="22201" spans="1:27" x14ac:dyDescent="0.25">
      <c r="A22201"/>
      <c r="AA22201"/>
    </row>
    <row r="22202" spans="1:27" x14ac:dyDescent="0.25">
      <c r="A22202"/>
      <c r="AA22202"/>
    </row>
    <row r="22203" spans="1:27" x14ac:dyDescent="0.25">
      <c r="A22203"/>
      <c r="AA22203"/>
    </row>
    <row r="22204" spans="1:27" x14ac:dyDescent="0.25">
      <c r="A22204"/>
      <c r="AA22204"/>
    </row>
    <row r="22205" spans="1:27" x14ac:dyDescent="0.25">
      <c r="A22205"/>
      <c r="AA22205"/>
    </row>
    <row r="22206" spans="1:27" x14ac:dyDescent="0.25">
      <c r="A22206"/>
      <c r="AA22206"/>
    </row>
    <row r="22207" spans="1:27" x14ac:dyDescent="0.25">
      <c r="A22207"/>
      <c r="AA22207"/>
    </row>
    <row r="22208" spans="1:27" x14ac:dyDescent="0.25">
      <c r="A22208"/>
      <c r="AA22208"/>
    </row>
    <row r="22209" spans="1:27" x14ac:dyDescent="0.25">
      <c r="A22209"/>
      <c r="AA22209"/>
    </row>
    <row r="22210" spans="1:27" x14ac:dyDescent="0.25">
      <c r="A22210"/>
      <c r="AA22210"/>
    </row>
    <row r="22211" spans="1:27" x14ac:dyDescent="0.25">
      <c r="A22211"/>
      <c r="AA22211"/>
    </row>
    <row r="22212" spans="1:27" x14ac:dyDescent="0.25">
      <c r="A22212"/>
      <c r="AA22212"/>
    </row>
    <row r="22213" spans="1:27" x14ac:dyDescent="0.25">
      <c r="A22213"/>
      <c r="AA22213"/>
    </row>
    <row r="22214" spans="1:27" x14ac:dyDescent="0.25">
      <c r="A22214"/>
      <c r="AA22214"/>
    </row>
    <row r="22215" spans="1:27" x14ac:dyDescent="0.25">
      <c r="A22215"/>
      <c r="AA22215"/>
    </row>
    <row r="22216" spans="1:27" x14ac:dyDescent="0.25">
      <c r="A22216"/>
      <c r="AA22216"/>
    </row>
    <row r="22217" spans="1:27" x14ac:dyDescent="0.25">
      <c r="A22217"/>
      <c r="AA22217"/>
    </row>
    <row r="22218" spans="1:27" x14ac:dyDescent="0.25">
      <c r="A22218"/>
      <c r="AA22218"/>
    </row>
    <row r="22219" spans="1:27" x14ac:dyDescent="0.25">
      <c r="A22219"/>
      <c r="AA22219"/>
    </row>
    <row r="22220" spans="1:27" x14ac:dyDescent="0.25">
      <c r="A22220"/>
      <c r="AA22220"/>
    </row>
    <row r="22221" spans="1:27" x14ac:dyDescent="0.25">
      <c r="A22221"/>
      <c r="AA22221"/>
    </row>
    <row r="22222" spans="1:27" x14ac:dyDescent="0.25">
      <c r="A22222"/>
      <c r="AA22222"/>
    </row>
    <row r="22223" spans="1:27" x14ac:dyDescent="0.25">
      <c r="A22223"/>
      <c r="AA22223"/>
    </row>
    <row r="22224" spans="1:27" x14ac:dyDescent="0.25">
      <c r="A22224"/>
      <c r="AA22224"/>
    </row>
    <row r="22225" spans="1:27" x14ac:dyDescent="0.25">
      <c r="A22225"/>
      <c r="AA22225"/>
    </row>
    <row r="22226" spans="1:27" x14ac:dyDescent="0.25">
      <c r="A22226"/>
      <c r="AA22226"/>
    </row>
    <row r="22227" spans="1:27" x14ac:dyDescent="0.25">
      <c r="A22227"/>
      <c r="AA22227"/>
    </row>
    <row r="22228" spans="1:27" x14ac:dyDescent="0.25">
      <c r="A22228"/>
      <c r="AA22228"/>
    </row>
    <row r="22229" spans="1:27" x14ac:dyDescent="0.25">
      <c r="A22229"/>
      <c r="AA22229"/>
    </row>
    <row r="22230" spans="1:27" x14ac:dyDescent="0.25">
      <c r="A22230"/>
      <c r="AA22230"/>
    </row>
    <row r="22231" spans="1:27" x14ac:dyDescent="0.25">
      <c r="A22231"/>
      <c r="AA22231"/>
    </row>
    <row r="22232" spans="1:27" x14ac:dyDescent="0.25">
      <c r="A22232"/>
      <c r="AA22232"/>
    </row>
    <row r="22233" spans="1:27" x14ac:dyDescent="0.25">
      <c r="A22233"/>
      <c r="AA22233"/>
    </row>
    <row r="22234" spans="1:27" x14ac:dyDescent="0.25">
      <c r="A22234"/>
      <c r="AA22234"/>
    </row>
    <row r="22235" spans="1:27" x14ac:dyDescent="0.25">
      <c r="A22235"/>
      <c r="AA22235"/>
    </row>
    <row r="22236" spans="1:27" x14ac:dyDescent="0.25">
      <c r="A22236"/>
      <c r="AA22236"/>
    </row>
    <row r="22237" spans="1:27" x14ac:dyDescent="0.25">
      <c r="A22237"/>
      <c r="AA22237"/>
    </row>
    <row r="22238" spans="1:27" x14ac:dyDescent="0.25">
      <c r="A22238"/>
      <c r="AA22238"/>
    </row>
    <row r="22239" spans="1:27" x14ac:dyDescent="0.25">
      <c r="A22239"/>
      <c r="AA22239"/>
    </row>
    <row r="22240" spans="1:27" x14ac:dyDescent="0.25">
      <c r="A22240"/>
      <c r="AA22240"/>
    </row>
    <row r="22241" spans="1:27" x14ac:dyDescent="0.25">
      <c r="A22241"/>
      <c r="AA22241"/>
    </row>
    <row r="22242" spans="1:27" x14ac:dyDescent="0.25">
      <c r="A22242"/>
      <c r="AA22242"/>
    </row>
    <row r="22243" spans="1:27" x14ac:dyDescent="0.25">
      <c r="A22243"/>
      <c r="AA22243"/>
    </row>
    <row r="22244" spans="1:27" x14ac:dyDescent="0.25">
      <c r="A22244"/>
      <c r="AA22244"/>
    </row>
    <row r="22245" spans="1:27" x14ac:dyDescent="0.25">
      <c r="A22245"/>
      <c r="AA22245"/>
    </row>
    <row r="22246" spans="1:27" x14ac:dyDescent="0.25">
      <c r="A22246"/>
      <c r="AA22246"/>
    </row>
    <row r="22247" spans="1:27" x14ac:dyDescent="0.25">
      <c r="A22247"/>
      <c r="AA22247"/>
    </row>
    <row r="22248" spans="1:27" x14ac:dyDescent="0.25">
      <c r="A22248"/>
      <c r="AA22248"/>
    </row>
    <row r="22249" spans="1:27" x14ac:dyDescent="0.25">
      <c r="A22249"/>
      <c r="AA22249"/>
    </row>
    <row r="22250" spans="1:27" x14ac:dyDescent="0.25">
      <c r="A22250"/>
      <c r="AA22250"/>
    </row>
    <row r="22251" spans="1:27" x14ac:dyDescent="0.25">
      <c r="A22251"/>
      <c r="AA22251"/>
    </row>
    <row r="22252" spans="1:27" x14ac:dyDescent="0.25">
      <c r="A22252"/>
      <c r="AA22252"/>
    </row>
    <row r="22253" spans="1:27" x14ac:dyDescent="0.25">
      <c r="A22253"/>
      <c r="AA22253"/>
    </row>
    <row r="22254" spans="1:27" x14ac:dyDescent="0.25">
      <c r="A22254"/>
      <c r="AA22254"/>
    </row>
    <row r="22255" spans="1:27" x14ac:dyDescent="0.25">
      <c r="A22255"/>
      <c r="AA22255"/>
    </row>
    <row r="22256" spans="1:27" x14ac:dyDescent="0.25">
      <c r="A22256"/>
      <c r="AA22256"/>
    </row>
    <row r="22257" spans="1:27" x14ac:dyDescent="0.25">
      <c r="A22257"/>
      <c r="AA22257"/>
    </row>
    <row r="22258" spans="1:27" x14ac:dyDescent="0.25">
      <c r="A22258"/>
      <c r="AA22258"/>
    </row>
    <row r="22259" spans="1:27" x14ac:dyDescent="0.25">
      <c r="A22259"/>
      <c r="AA22259"/>
    </row>
    <row r="22260" spans="1:27" x14ac:dyDescent="0.25">
      <c r="A22260"/>
      <c r="AA22260"/>
    </row>
    <row r="22261" spans="1:27" x14ac:dyDescent="0.25">
      <c r="A22261"/>
      <c r="AA22261"/>
    </row>
    <row r="22262" spans="1:27" x14ac:dyDescent="0.25">
      <c r="A22262"/>
      <c r="AA22262"/>
    </row>
    <row r="22263" spans="1:27" x14ac:dyDescent="0.25">
      <c r="A22263"/>
      <c r="AA22263"/>
    </row>
    <row r="22264" spans="1:27" x14ac:dyDescent="0.25">
      <c r="A22264"/>
      <c r="AA22264"/>
    </row>
    <row r="22265" spans="1:27" x14ac:dyDescent="0.25">
      <c r="A22265"/>
      <c r="AA22265"/>
    </row>
    <row r="22266" spans="1:27" x14ac:dyDescent="0.25">
      <c r="A22266"/>
      <c r="AA22266"/>
    </row>
    <row r="22267" spans="1:27" x14ac:dyDescent="0.25">
      <c r="A22267"/>
      <c r="AA22267"/>
    </row>
    <row r="22268" spans="1:27" x14ac:dyDescent="0.25">
      <c r="A22268"/>
      <c r="AA22268"/>
    </row>
    <row r="22269" spans="1:27" x14ac:dyDescent="0.25">
      <c r="A22269"/>
      <c r="AA22269"/>
    </row>
    <row r="22270" spans="1:27" x14ac:dyDescent="0.25">
      <c r="A22270"/>
      <c r="AA22270"/>
    </row>
    <row r="22271" spans="1:27" x14ac:dyDescent="0.25">
      <c r="A22271"/>
      <c r="AA22271"/>
    </row>
    <row r="22272" spans="1:27" x14ac:dyDescent="0.25">
      <c r="A22272"/>
      <c r="AA22272"/>
    </row>
    <row r="22273" spans="1:27" x14ac:dyDescent="0.25">
      <c r="A22273"/>
      <c r="AA22273"/>
    </row>
    <row r="22274" spans="1:27" x14ac:dyDescent="0.25">
      <c r="A22274"/>
      <c r="AA22274"/>
    </row>
    <row r="22275" spans="1:27" x14ac:dyDescent="0.25">
      <c r="A22275"/>
      <c r="AA22275"/>
    </row>
    <row r="22276" spans="1:27" x14ac:dyDescent="0.25">
      <c r="A22276"/>
      <c r="AA22276"/>
    </row>
    <row r="22277" spans="1:27" x14ac:dyDescent="0.25">
      <c r="A22277"/>
      <c r="AA22277"/>
    </row>
    <row r="22278" spans="1:27" x14ac:dyDescent="0.25">
      <c r="A22278"/>
      <c r="AA22278"/>
    </row>
    <row r="22279" spans="1:27" x14ac:dyDescent="0.25">
      <c r="A22279"/>
      <c r="AA22279"/>
    </row>
    <row r="22280" spans="1:27" x14ac:dyDescent="0.25">
      <c r="A22280"/>
      <c r="AA22280"/>
    </row>
    <row r="22281" spans="1:27" x14ac:dyDescent="0.25">
      <c r="A22281"/>
      <c r="AA22281"/>
    </row>
    <row r="22282" spans="1:27" x14ac:dyDescent="0.25">
      <c r="A22282"/>
      <c r="AA22282"/>
    </row>
    <row r="22283" spans="1:27" x14ac:dyDescent="0.25">
      <c r="A22283"/>
      <c r="AA22283"/>
    </row>
    <row r="22284" spans="1:27" x14ac:dyDescent="0.25">
      <c r="A22284"/>
      <c r="AA22284"/>
    </row>
    <row r="22285" spans="1:27" x14ac:dyDescent="0.25">
      <c r="A22285"/>
      <c r="AA22285"/>
    </row>
    <row r="22286" spans="1:27" x14ac:dyDescent="0.25">
      <c r="A22286"/>
      <c r="AA22286"/>
    </row>
    <row r="22287" spans="1:27" x14ac:dyDescent="0.25">
      <c r="A22287"/>
      <c r="AA22287"/>
    </row>
    <row r="22288" spans="1:27" x14ac:dyDescent="0.25">
      <c r="A22288"/>
      <c r="AA22288"/>
    </row>
    <row r="22289" spans="1:27" x14ac:dyDescent="0.25">
      <c r="A22289"/>
      <c r="AA22289"/>
    </row>
    <row r="22290" spans="1:27" x14ac:dyDescent="0.25">
      <c r="A22290"/>
      <c r="AA22290"/>
    </row>
    <row r="22291" spans="1:27" x14ac:dyDescent="0.25">
      <c r="A22291"/>
      <c r="AA22291"/>
    </row>
    <row r="22292" spans="1:27" x14ac:dyDescent="0.25">
      <c r="A22292"/>
      <c r="AA22292"/>
    </row>
    <row r="22293" spans="1:27" x14ac:dyDescent="0.25">
      <c r="A22293"/>
      <c r="AA22293"/>
    </row>
    <row r="22294" spans="1:27" x14ac:dyDescent="0.25">
      <c r="A22294"/>
      <c r="AA22294"/>
    </row>
    <row r="22295" spans="1:27" x14ac:dyDescent="0.25">
      <c r="A22295"/>
      <c r="AA22295"/>
    </row>
    <row r="22296" spans="1:27" x14ac:dyDescent="0.25">
      <c r="A22296"/>
      <c r="AA22296"/>
    </row>
    <row r="22297" spans="1:27" x14ac:dyDescent="0.25">
      <c r="A22297"/>
      <c r="AA22297"/>
    </row>
    <row r="22298" spans="1:27" x14ac:dyDescent="0.25">
      <c r="A22298"/>
      <c r="AA22298"/>
    </row>
    <row r="22299" spans="1:27" x14ac:dyDescent="0.25">
      <c r="A22299"/>
      <c r="AA22299"/>
    </row>
    <row r="22300" spans="1:27" x14ac:dyDescent="0.25">
      <c r="A22300"/>
      <c r="AA22300"/>
    </row>
    <row r="22301" spans="1:27" x14ac:dyDescent="0.25">
      <c r="A22301"/>
      <c r="AA22301"/>
    </row>
    <row r="22302" spans="1:27" x14ac:dyDescent="0.25">
      <c r="A22302"/>
      <c r="AA22302"/>
    </row>
    <row r="22303" spans="1:27" x14ac:dyDescent="0.25">
      <c r="A22303"/>
      <c r="AA22303"/>
    </row>
    <row r="22304" spans="1:27" x14ac:dyDescent="0.25">
      <c r="A22304"/>
      <c r="AA22304"/>
    </row>
    <row r="22305" spans="1:27" x14ac:dyDescent="0.25">
      <c r="A22305"/>
      <c r="AA22305"/>
    </row>
    <row r="22306" spans="1:27" x14ac:dyDescent="0.25">
      <c r="A22306"/>
      <c r="AA22306"/>
    </row>
    <row r="22307" spans="1:27" x14ac:dyDescent="0.25">
      <c r="A22307"/>
      <c r="AA22307"/>
    </row>
    <row r="22308" spans="1:27" x14ac:dyDescent="0.25">
      <c r="A22308"/>
      <c r="AA22308"/>
    </row>
    <row r="22309" spans="1:27" x14ac:dyDescent="0.25">
      <c r="A22309"/>
      <c r="AA22309"/>
    </row>
    <row r="22310" spans="1:27" x14ac:dyDescent="0.25">
      <c r="A22310"/>
      <c r="AA22310"/>
    </row>
    <row r="22311" spans="1:27" x14ac:dyDescent="0.25">
      <c r="A22311"/>
      <c r="AA22311"/>
    </row>
    <row r="22312" spans="1:27" x14ac:dyDescent="0.25">
      <c r="A22312"/>
      <c r="AA22312"/>
    </row>
    <row r="22313" spans="1:27" x14ac:dyDescent="0.25">
      <c r="A22313"/>
      <c r="AA22313"/>
    </row>
    <row r="22314" spans="1:27" x14ac:dyDescent="0.25">
      <c r="A22314"/>
      <c r="AA22314"/>
    </row>
    <row r="22315" spans="1:27" x14ac:dyDescent="0.25">
      <c r="A22315"/>
      <c r="AA22315"/>
    </row>
    <row r="22316" spans="1:27" x14ac:dyDescent="0.25">
      <c r="A22316"/>
      <c r="AA22316"/>
    </row>
    <row r="22317" spans="1:27" x14ac:dyDescent="0.25">
      <c r="A22317"/>
      <c r="AA22317"/>
    </row>
    <row r="22318" spans="1:27" x14ac:dyDescent="0.25">
      <c r="A22318"/>
      <c r="AA22318"/>
    </row>
    <row r="22319" spans="1:27" x14ac:dyDescent="0.25">
      <c r="A22319"/>
      <c r="AA22319"/>
    </row>
    <row r="22320" spans="1:27" x14ac:dyDescent="0.25">
      <c r="A22320"/>
      <c r="AA22320"/>
    </row>
    <row r="22321" spans="1:27" x14ac:dyDescent="0.25">
      <c r="A22321"/>
      <c r="AA22321"/>
    </row>
    <row r="22322" spans="1:27" x14ac:dyDescent="0.25">
      <c r="A22322"/>
      <c r="AA22322"/>
    </row>
    <row r="22323" spans="1:27" x14ac:dyDescent="0.25">
      <c r="A22323"/>
      <c r="AA22323"/>
    </row>
    <row r="22324" spans="1:27" x14ac:dyDescent="0.25">
      <c r="A22324"/>
      <c r="AA22324"/>
    </row>
    <row r="22325" spans="1:27" x14ac:dyDescent="0.25">
      <c r="A22325"/>
      <c r="AA22325"/>
    </row>
    <row r="22326" spans="1:27" x14ac:dyDescent="0.25">
      <c r="A22326"/>
      <c r="AA22326"/>
    </row>
    <row r="22327" spans="1:27" x14ac:dyDescent="0.25">
      <c r="A22327"/>
      <c r="AA22327"/>
    </row>
    <row r="22328" spans="1:27" x14ac:dyDescent="0.25">
      <c r="A22328"/>
      <c r="AA22328"/>
    </row>
    <row r="22329" spans="1:27" x14ac:dyDescent="0.25">
      <c r="A22329"/>
      <c r="AA22329"/>
    </row>
    <row r="22330" spans="1:27" x14ac:dyDescent="0.25">
      <c r="A22330"/>
      <c r="AA22330"/>
    </row>
    <row r="22331" spans="1:27" x14ac:dyDescent="0.25">
      <c r="A22331"/>
      <c r="AA22331"/>
    </row>
    <row r="22332" spans="1:27" x14ac:dyDescent="0.25">
      <c r="A22332"/>
      <c r="AA22332"/>
    </row>
    <row r="22333" spans="1:27" x14ac:dyDescent="0.25">
      <c r="A22333"/>
      <c r="AA22333"/>
    </row>
    <row r="22334" spans="1:27" x14ac:dyDescent="0.25">
      <c r="A22334"/>
      <c r="AA22334"/>
    </row>
    <row r="22335" spans="1:27" x14ac:dyDescent="0.25">
      <c r="A22335"/>
      <c r="AA22335"/>
    </row>
    <row r="22336" spans="1:27" x14ac:dyDescent="0.25">
      <c r="A22336"/>
      <c r="AA22336"/>
    </row>
    <row r="22337" spans="1:27" x14ac:dyDescent="0.25">
      <c r="A22337"/>
      <c r="AA22337"/>
    </row>
    <row r="22338" spans="1:27" x14ac:dyDescent="0.25">
      <c r="A22338"/>
      <c r="AA22338"/>
    </row>
    <row r="22339" spans="1:27" x14ac:dyDescent="0.25">
      <c r="A22339"/>
      <c r="AA22339"/>
    </row>
    <row r="22340" spans="1:27" x14ac:dyDescent="0.25">
      <c r="A22340"/>
      <c r="AA22340"/>
    </row>
    <row r="22341" spans="1:27" x14ac:dyDescent="0.25">
      <c r="A22341"/>
      <c r="AA22341"/>
    </row>
    <row r="22342" spans="1:27" x14ac:dyDescent="0.25">
      <c r="A22342"/>
      <c r="AA22342"/>
    </row>
    <row r="22343" spans="1:27" x14ac:dyDescent="0.25">
      <c r="A22343"/>
      <c r="AA22343"/>
    </row>
    <row r="22344" spans="1:27" x14ac:dyDescent="0.25">
      <c r="A22344"/>
      <c r="AA22344"/>
    </row>
    <row r="22345" spans="1:27" x14ac:dyDescent="0.25">
      <c r="A22345"/>
      <c r="AA22345"/>
    </row>
    <row r="22346" spans="1:27" x14ac:dyDescent="0.25">
      <c r="A22346"/>
      <c r="AA22346"/>
    </row>
    <row r="22347" spans="1:27" x14ac:dyDescent="0.25">
      <c r="A22347"/>
      <c r="AA22347"/>
    </row>
    <row r="22348" spans="1:27" x14ac:dyDescent="0.25">
      <c r="A22348"/>
      <c r="AA22348"/>
    </row>
    <row r="22349" spans="1:27" x14ac:dyDescent="0.25">
      <c r="A22349"/>
      <c r="AA22349"/>
    </row>
    <row r="22350" spans="1:27" x14ac:dyDescent="0.25">
      <c r="A22350"/>
      <c r="AA22350"/>
    </row>
    <row r="22351" spans="1:27" x14ac:dyDescent="0.25">
      <c r="A22351"/>
      <c r="AA22351"/>
    </row>
    <row r="22352" spans="1:27" x14ac:dyDescent="0.25">
      <c r="A22352"/>
      <c r="AA22352"/>
    </row>
    <row r="22353" spans="1:27" x14ac:dyDescent="0.25">
      <c r="A22353"/>
      <c r="AA22353"/>
    </row>
    <row r="22354" spans="1:27" x14ac:dyDescent="0.25">
      <c r="A22354"/>
      <c r="AA22354"/>
    </row>
    <row r="22355" spans="1:27" x14ac:dyDescent="0.25">
      <c r="A22355"/>
      <c r="AA22355"/>
    </row>
    <row r="22356" spans="1:27" x14ac:dyDescent="0.25">
      <c r="A22356"/>
      <c r="AA22356"/>
    </row>
    <row r="22357" spans="1:27" x14ac:dyDescent="0.25">
      <c r="A22357"/>
      <c r="AA22357"/>
    </row>
    <row r="22358" spans="1:27" x14ac:dyDescent="0.25">
      <c r="A22358"/>
      <c r="AA22358"/>
    </row>
    <row r="22359" spans="1:27" x14ac:dyDescent="0.25">
      <c r="A22359"/>
      <c r="AA22359"/>
    </row>
    <row r="22360" spans="1:27" x14ac:dyDescent="0.25">
      <c r="A22360"/>
      <c r="AA22360"/>
    </row>
    <row r="22361" spans="1:27" x14ac:dyDescent="0.25">
      <c r="A22361"/>
      <c r="AA22361"/>
    </row>
    <row r="22362" spans="1:27" x14ac:dyDescent="0.25">
      <c r="A22362"/>
      <c r="AA22362"/>
    </row>
    <row r="22363" spans="1:27" x14ac:dyDescent="0.25">
      <c r="A22363"/>
      <c r="AA22363"/>
    </row>
    <row r="22364" spans="1:27" x14ac:dyDescent="0.25">
      <c r="A22364"/>
      <c r="AA22364"/>
    </row>
    <row r="22365" spans="1:27" x14ac:dyDescent="0.25">
      <c r="A22365"/>
      <c r="AA22365"/>
    </row>
    <row r="22366" spans="1:27" x14ac:dyDescent="0.25">
      <c r="A22366"/>
      <c r="AA22366"/>
    </row>
    <row r="22367" spans="1:27" x14ac:dyDescent="0.25">
      <c r="A22367"/>
      <c r="AA22367"/>
    </row>
    <row r="22368" spans="1:27" x14ac:dyDescent="0.25">
      <c r="A22368"/>
      <c r="AA22368"/>
    </row>
    <row r="22369" spans="1:27" x14ac:dyDescent="0.25">
      <c r="A22369"/>
      <c r="AA22369"/>
    </row>
    <row r="22370" spans="1:27" x14ac:dyDescent="0.25">
      <c r="A22370"/>
      <c r="AA22370"/>
    </row>
    <row r="22371" spans="1:27" x14ac:dyDescent="0.25">
      <c r="A22371"/>
      <c r="AA22371"/>
    </row>
    <row r="22372" spans="1:27" x14ac:dyDescent="0.25">
      <c r="A22372"/>
      <c r="AA22372"/>
    </row>
    <row r="22373" spans="1:27" x14ac:dyDescent="0.25">
      <c r="A22373"/>
      <c r="AA22373"/>
    </row>
    <row r="22374" spans="1:27" x14ac:dyDescent="0.25">
      <c r="A22374"/>
      <c r="AA22374"/>
    </row>
    <row r="22375" spans="1:27" x14ac:dyDescent="0.25">
      <c r="A22375"/>
      <c r="AA22375"/>
    </row>
    <row r="22376" spans="1:27" x14ac:dyDescent="0.25">
      <c r="A22376"/>
      <c r="AA22376"/>
    </row>
    <row r="22377" spans="1:27" x14ac:dyDescent="0.25">
      <c r="A22377"/>
      <c r="AA22377"/>
    </row>
    <row r="22378" spans="1:27" x14ac:dyDescent="0.25">
      <c r="A22378"/>
      <c r="AA22378"/>
    </row>
    <row r="22379" spans="1:27" x14ac:dyDescent="0.25">
      <c r="A22379"/>
      <c r="AA22379"/>
    </row>
    <row r="22380" spans="1:27" x14ac:dyDescent="0.25">
      <c r="A22380"/>
      <c r="AA22380"/>
    </row>
    <row r="22381" spans="1:27" x14ac:dyDescent="0.25">
      <c r="A22381"/>
      <c r="AA22381"/>
    </row>
    <row r="22382" spans="1:27" x14ac:dyDescent="0.25">
      <c r="A22382"/>
      <c r="AA22382"/>
    </row>
    <row r="22383" spans="1:27" x14ac:dyDescent="0.25">
      <c r="A22383"/>
      <c r="AA22383"/>
    </row>
    <row r="22384" spans="1:27" x14ac:dyDescent="0.25">
      <c r="A22384"/>
      <c r="AA22384"/>
    </row>
    <row r="22385" spans="1:27" x14ac:dyDescent="0.25">
      <c r="A22385"/>
      <c r="AA22385"/>
    </row>
    <row r="22386" spans="1:27" x14ac:dyDescent="0.25">
      <c r="A22386"/>
      <c r="AA22386"/>
    </row>
    <row r="22387" spans="1:27" x14ac:dyDescent="0.25">
      <c r="A22387"/>
      <c r="AA22387"/>
    </row>
    <row r="22388" spans="1:27" x14ac:dyDescent="0.25">
      <c r="A22388"/>
      <c r="AA22388"/>
    </row>
    <row r="22389" spans="1:27" x14ac:dyDescent="0.25">
      <c r="A22389"/>
      <c r="AA22389"/>
    </row>
    <row r="22390" spans="1:27" x14ac:dyDescent="0.25">
      <c r="A22390"/>
      <c r="AA22390"/>
    </row>
    <row r="22391" spans="1:27" x14ac:dyDescent="0.25">
      <c r="A22391"/>
      <c r="AA22391"/>
    </row>
    <row r="22392" spans="1:27" x14ac:dyDescent="0.25">
      <c r="A22392"/>
      <c r="AA22392"/>
    </row>
    <row r="22393" spans="1:27" x14ac:dyDescent="0.25">
      <c r="A22393"/>
      <c r="AA22393"/>
    </row>
    <row r="22394" spans="1:27" x14ac:dyDescent="0.25">
      <c r="A22394"/>
      <c r="AA22394"/>
    </row>
    <row r="22395" spans="1:27" x14ac:dyDescent="0.25">
      <c r="A22395"/>
      <c r="AA22395"/>
    </row>
    <row r="22396" spans="1:27" x14ac:dyDescent="0.25">
      <c r="A22396"/>
      <c r="AA22396"/>
    </row>
    <row r="22397" spans="1:27" x14ac:dyDescent="0.25">
      <c r="A22397"/>
      <c r="AA22397"/>
    </row>
    <row r="22398" spans="1:27" x14ac:dyDescent="0.25">
      <c r="A22398"/>
      <c r="AA22398"/>
    </row>
    <row r="22399" spans="1:27" x14ac:dyDescent="0.25">
      <c r="A22399"/>
      <c r="AA22399"/>
    </row>
    <row r="22400" spans="1:27" x14ac:dyDescent="0.25">
      <c r="A22400"/>
      <c r="AA22400"/>
    </row>
    <row r="22401" spans="1:27" x14ac:dyDescent="0.25">
      <c r="A22401"/>
      <c r="AA22401"/>
    </row>
    <row r="22402" spans="1:27" x14ac:dyDescent="0.25">
      <c r="A22402"/>
      <c r="AA22402"/>
    </row>
    <row r="22403" spans="1:27" x14ac:dyDescent="0.25">
      <c r="A22403"/>
      <c r="AA22403"/>
    </row>
    <row r="22404" spans="1:27" x14ac:dyDescent="0.25">
      <c r="A22404"/>
      <c r="AA22404"/>
    </row>
    <row r="22405" spans="1:27" x14ac:dyDescent="0.25">
      <c r="A22405"/>
      <c r="AA22405"/>
    </row>
    <row r="22406" spans="1:27" x14ac:dyDescent="0.25">
      <c r="A22406"/>
      <c r="AA22406"/>
    </row>
    <row r="22407" spans="1:27" x14ac:dyDescent="0.25">
      <c r="A22407"/>
      <c r="AA22407"/>
    </row>
    <row r="22408" spans="1:27" x14ac:dyDescent="0.25">
      <c r="A22408"/>
      <c r="AA22408"/>
    </row>
    <row r="22409" spans="1:27" x14ac:dyDescent="0.25">
      <c r="A22409"/>
      <c r="AA22409"/>
    </row>
    <row r="22410" spans="1:27" x14ac:dyDescent="0.25">
      <c r="A22410"/>
      <c r="AA22410"/>
    </row>
    <row r="22411" spans="1:27" x14ac:dyDescent="0.25">
      <c r="A22411"/>
      <c r="AA22411"/>
    </row>
    <row r="22412" spans="1:27" x14ac:dyDescent="0.25">
      <c r="A22412"/>
      <c r="AA22412"/>
    </row>
    <row r="22413" spans="1:27" x14ac:dyDescent="0.25">
      <c r="A22413"/>
      <c r="AA22413"/>
    </row>
    <row r="22414" spans="1:27" x14ac:dyDescent="0.25">
      <c r="A22414"/>
      <c r="AA22414"/>
    </row>
    <row r="22415" spans="1:27" x14ac:dyDescent="0.25">
      <c r="A22415"/>
      <c r="AA22415"/>
    </row>
    <row r="22416" spans="1:27" x14ac:dyDescent="0.25">
      <c r="A22416"/>
      <c r="AA22416"/>
    </row>
    <row r="22417" spans="1:27" x14ac:dyDescent="0.25">
      <c r="A22417"/>
      <c r="AA22417"/>
    </row>
    <row r="22418" spans="1:27" x14ac:dyDescent="0.25">
      <c r="A22418"/>
      <c r="AA22418"/>
    </row>
    <row r="22419" spans="1:27" x14ac:dyDescent="0.25">
      <c r="A22419"/>
      <c r="AA22419"/>
    </row>
    <row r="22420" spans="1:27" x14ac:dyDescent="0.25">
      <c r="A22420"/>
      <c r="AA22420"/>
    </row>
    <row r="22421" spans="1:27" x14ac:dyDescent="0.25">
      <c r="A22421"/>
      <c r="AA22421"/>
    </row>
    <row r="22422" spans="1:27" x14ac:dyDescent="0.25">
      <c r="A22422"/>
      <c r="AA22422"/>
    </row>
    <row r="22423" spans="1:27" x14ac:dyDescent="0.25">
      <c r="A22423"/>
      <c r="AA22423"/>
    </row>
    <row r="22424" spans="1:27" x14ac:dyDescent="0.25">
      <c r="A22424"/>
      <c r="AA22424"/>
    </row>
    <row r="22425" spans="1:27" x14ac:dyDescent="0.25">
      <c r="A22425"/>
      <c r="AA22425"/>
    </row>
    <row r="22426" spans="1:27" x14ac:dyDescent="0.25">
      <c r="A22426"/>
      <c r="AA22426"/>
    </row>
    <row r="22427" spans="1:27" x14ac:dyDescent="0.25">
      <c r="A22427"/>
      <c r="AA22427"/>
    </row>
    <row r="22428" spans="1:27" x14ac:dyDescent="0.25">
      <c r="A22428"/>
      <c r="AA22428"/>
    </row>
    <row r="22429" spans="1:27" x14ac:dyDescent="0.25">
      <c r="A22429"/>
      <c r="AA22429"/>
    </row>
    <row r="22430" spans="1:27" x14ac:dyDescent="0.25">
      <c r="A22430"/>
      <c r="AA22430"/>
    </row>
    <row r="22431" spans="1:27" x14ac:dyDescent="0.25">
      <c r="A22431"/>
      <c r="AA22431"/>
    </row>
    <row r="22432" spans="1:27" x14ac:dyDescent="0.25">
      <c r="A22432"/>
      <c r="AA22432"/>
    </row>
    <row r="22433" spans="1:27" x14ac:dyDescent="0.25">
      <c r="A22433"/>
      <c r="AA22433"/>
    </row>
    <row r="22434" spans="1:27" x14ac:dyDescent="0.25">
      <c r="A22434"/>
      <c r="AA22434"/>
    </row>
    <row r="22435" spans="1:27" x14ac:dyDescent="0.25">
      <c r="A22435"/>
      <c r="AA22435"/>
    </row>
    <row r="22436" spans="1:27" x14ac:dyDescent="0.25">
      <c r="A22436"/>
      <c r="AA22436"/>
    </row>
    <row r="22437" spans="1:27" x14ac:dyDescent="0.25">
      <c r="A22437"/>
      <c r="AA22437"/>
    </row>
    <row r="22438" spans="1:27" x14ac:dyDescent="0.25">
      <c r="A22438"/>
      <c r="AA22438"/>
    </row>
    <row r="22439" spans="1:27" x14ac:dyDescent="0.25">
      <c r="A22439"/>
      <c r="AA22439"/>
    </row>
    <row r="22440" spans="1:27" x14ac:dyDescent="0.25">
      <c r="A22440"/>
      <c r="AA22440"/>
    </row>
    <row r="22441" spans="1:27" x14ac:dyDescent="0.25">
      <c r="A22441"/>
      <c r="AA22441"/>
    </row>
    <row r="22442" spans="1:27" x14ac:dyDescent="0.25">
      <c r="A22442"/>
      <c r="AA22442"/>
    </row>
    <row r="22443" spans="1:27" x14ac:dyDescent="0.25">
      <c r="A22443"/>
      <c r="AA22443"/>
    </row>
    <row r="22444" spans="1:27" x14ac:dyDescent="0.25">
      <c r="A22444"/>
      <c r="AA22444"/>
    </row>
    <row r="22445" spans="1:27" x14ac:dyDescent="0.25">
      <c r="A22445"/>
      <c r="AA22445"/>
    </row>
    <row r="22446" spans="1:27" x14ac:dyDescent="0.25">
      <c r="A22446"/>
      <c r="AA22446"/>
    </row>
    <row r="22447" spans="1:27" x14ac:dyDescent="0.25">
      <c r="A22447"/>
      <c r="AA22447"/>
    </row>
    <row r="22448" spans="1:27" x14ac:dyDescent="0.25">
      <c r="A22448"/>
      <c r="AA22448"/>
    </row>
    <row r="22449" spans="1:27" x14ac:dyDescent="0.25">
      <c r="A22449"/>
      <c r="AA22449"/>
    </row>
    <row r="22450" spans="1:27" x14ac:dyDescent="0.25">
      <c r="A22450"/>
      <c r="AA22450"/>
    </row>
    <row r="22451" spans="1:27" x14ac:dyDescent="0.25">
      <c r="A22451"/>
      <c r="AA22451"/>
    </row>
    <row r="22452" spans="1:27" x14ac:dyDescent="0.25">
      <c r="A22452"/>
      <c r="AA22452"/>
    </row>
    <row r="22453" spans="1:27" x14ac:dyDescent="0.25">
      <c r="A22453"/>
      <c r="AA22453"/>
    </row>
    <row r="22454" spans="1:27" x14ac:dyDescent="0.25">
      <c r="A22454"/>
      <c r="AA22454"/>
    </row>
    <row r="22455" spans="1:27" x14ac:dyDescent="0.25">
      <c r="A22455"/>
      <c r="AA22455"/>
    </row>
    <row r="22456" spans="1:27" x14ac:dyDescent="0.25">
      <c r="A22456"/>
      <c r="AA22456"/>
    </row>
    <row r="22457" spans="1:27" x14ac:dyDescent="0.25">
      <c r="A22457"/>
      <c r="AA22457"/>
    </row>
    <row r="22458" spans="1:27" x14ac:dyDescent="0.25">
      <c r="A22458"/>
      <c r="AA22458"/>
    </row>
    <row r="22459" spans="1:27" x14ac:dyDescent="0.25">
      <c r="A22459"/>
      <c r="AA22459"/>
    </row>
    <row r="22460" spans="1:27" x14ac:dyDescent="0.25">
      <c r="A22460"/>
      <c r="AA22460"/>
    </row>
    <row r="22461" spans="1:27" x14ac:dyDescent="0.25">
      <c r="A22461"/>
      <c r="AA22461"/>
    </row>
    <row r="22462" spans="1:27" x14ac:dyDescent="0.25">
      <c r="A22462"/>
      <c r="AA22462"/>
    </row>
    <row r="22463" spans="1:27" x14ac:dyDescent="0.25">
      <c r="A22463"/>
      <c r="AA22463"/>
    </row>
    <row r="22464" spans="1:27" x14ac:dyDescent="0.25">
      <c r="A22464"/>
      <c r="AA22464"/>
    </row>
    <row r="22465" spans="1:27" x14ac:dyDescent="0.25">
      <c r="A22465"/>
      <c r="AA22465"/>
    </row>
    <row r="22466" spans="1:27" x14ac:dyDescent="0.25">
      <c r="A22466"/>
      <c r="AA22466"/>
    </row>
    <row r="22467" spans="1:27" x14ac:dyDescent="0.25">
      <c r="A22467"/>
      <c r="AA22467"/>
    </row>
    <row r="22468" spans="1:27" x14ac:dyDescent="0.25">
      <c r="A22468"/>
      <c r="AA22468"/>
    </row>
    <row r="22469" spans="1:27" x14ac:dyDescent="0.25">
      <c r="A22469"/>
      <c r="AA22469"/>
    </row>
    <row r="22470" spans="1:27" x14ac:dyDescent="0.25">
      <c r="A22470"/>
      <c r="AA22470"/>
    </row>
    <row r="22471" spans="1:27" x14ac:dyDescent="0.25">
      <c r="A22471"/>
      <c r="AA22471"/>
    </row>
    <row r="22472" spans="1:27" x14ac:dyDescent="0.25">
      <c r="A22472"/>
      <c r="AA22472"/>
    </row>
    <row r="22473" spans="1:27" x14ac:dyDescent="0.25">
      <c r="A22473"/>
      <c r="AA22473"/>
    </row>
    <row r="22474" spans="1:27" x14ac:dyDescent="0.25">
      <c r="A22474"/>
      <c r="AA22474"/>
    </row>
    <row r="22475" spans="1:27" x14ac:dyDescent="0.25">
      <c r="A22475"/>
      <c r="AA22475"/>
    </row>
    <row r="22476" spans="1:27" x14ac:dyDescent="0.25">
      <c r="A22476"/>
      <c r="AA22476"/>
    </row>
    <row r="22477" spans="1:27" x14ac:dyDescent="0.25">
      <c r="A22477"/>
      <c r="AA22477"/>
    </row>
    <row r="22478" spans="1:27" x14ac:dyDescent="0.25">
      <c r="A22478"/>
      <c r="AA22478"/>
    </row>
    <row r="22479" spans="1:27" x14ac:dyDescent="0.25">
      <c r="A22479"/>
      <c r="AA22479"/>
    </row>
    <row r="22480" spans="1:27" x14ac:dyDescent="0.25">
      <c r="A22480"/>
      <c r="AA22480"/>
    </row>
    <row r="22481" spans="1:27" x14ac:dyDescent="0.25">
      <c r="A22481"/>
      <c r="AA22481"/>
    </row>
    <row r="22482" spans="1:27" x14ac:dyDescent="0.25">
      <c r="A22482"/>
      <c r="AA22482"/>
    </row>
    <row r="22483" spans="1:27" x14ac:dyDescent="0.25">
      <c r="A22483"/>
      <c r="AA22483"/>
    </row>
    <row r="22484" spans="1:27" x14ac:dyDescent="0.25">
      <c r="A22484"/>
      <c r="AA22484"/>
    </row>
    <row r="22485" spans="1:27" x14ac:dyDescent="0.25">
      <c r="A22485"/>
      <c r="AA22485"/>
    </row>
    <row r="22486" spans="1:27" x14ac:dyDescent="0.25">
      <c r="A22486"/>
      <c r="AA22486"/>
    </row>
    <row r="22487" spans="1:27" x14ac:dyDescent="0.25">
      <c r="A22487"/>
      <c r="AA22487"/>
    </row>
    <row r="22488" spans="1:27" x14ac:dyDescent="0.25">
      <c r="A22488"/>
      <c r="AA22488"/>
    </row>
    <row r="22489" spans="1:27" x14ac:dyDescent="0.25">
      <c r="A22489"/>
      <c r="AA22489"/>
    </row>
    <row r="22490" spans="1:27" x14ac:dyDescent="0.25">
      <c r="A22490"/>
      <c r="AA22490"/>
    </row>
    <row r="22491" spans="1:27" x14ac:dyDescent="0.25">
      <c r="A22491"/>
      <c r="AA22491"/>
    </row>
    <row r="22492" spans="1:27" x14ac:dyDescent="0.25">
      <c r="A22492"/>
      <c r="AA22492"/>
    </row>
    <row r="22493" spans="1:27" x14ac:dyDescent="0.25">
      <c r="A22493"/>
      <c r="AA22493"/>
    </row>
    <row r="22494" spans="1:27" x14ac:dyDescent="0.25">
      <c r="A22494"/>
      <c r="AA22494"/>
    </row>
    <row r="22495" spans="1:27" x14ac:dyDescent="0.25">
      <c r="A22495"/>
      <c r="AA22495"/>
    </row>
    <row r="22496" spans="1:27" x14ac:dyDescent="0.25">
      <c r="A22496"/>
      <c r="AA22496"/>
    </row>
    <row r="22497" spans="1:27" x14ac:dyDescent="0.25">
      <c r="A22497"/>
      <c r="AA22497"/>
    </row>
    <row r="22498" spans="1:27" x14ac:dyDescent="0.25">
      <c r="A22498"/>
      <c r="AA22498"/>
    </row>
    <row r="22499" spans="1:27" x14ac:dyDescent="0.25">
      <c r="A22499"/>
      <c r="AA22499"/>
    </row>
    <row r="22500" spans="1:27" x14ac:dyDescent="0.25">
      <c r="A22500"/>
      <c r="AA22500"/>
    </row>
    <row r="22501" spans="1:27" x14ac:dyDescent="0.25">
      <c r="A22501"/>
      <c r="AA22501"/>
    </row>
    <row r="22502" spans="1:27" x14ac:dyDescent="0.25">
      <c r="A22502"/>
      <c r="AA22502"/>
    </row>
    <row r="22503" spans="1:27" x14ac:dyDescent="0.25">
      <c r="A22503"/>
      <c r="AA22503"/>
    </row>
    <row r="22504" spans="1:27" x14ac:dyDescent="0.25">
      <c r="A22504"/>
      <c r="AA22504"/>
    </row>
    <row r="22505" spans="1:27" x14ac:dyDescent="0.25">
      <c r="A22505"/>
      <c r="AA22505"/>
    </row>
    <row r="22506" spans="1:27" x14ac:dyDescent="0.25">
      <c r="A22506"/>
      <c r="AA22506"/>
    </row>
    <row r="22507" spans="1:27" x14ac:dyDescent="0.25">
      <c r="A22507"/>
      <c r="AA22507"/>
    </row>
    <row r="22508" spans="1:27" x14ac:dyDescent="0.25">
      <c r="A22508"/>
      <c r="AA22508"/>
    </row>
    <row r="22509" spans="1:27" x14ac:dyDescent="0.25">
      <c r="A22509"/>
      <c r="AA22509"/>
    </row>
    <row r="22510" spans="1:27" x14ac:dyDescent="0.25">
      <c r="A22510"/>
      <c r="AA22510"/>
    </row>
    <row r="22511" spans="1:27" x14ac:dyDescent="0.25">
      <c r="A22511"/>
      <c r="AA22511"/>
    </row>
    <row r="22512" spans="1:27" x14ac:dyDescent="0.25">
      <c r="A22512"/>
      <c r="AA22512"/>
    </row>
    <row r="22513" spans="1:27" x14ac:dyDescent="0.25">
      <c r="A22513"/>
      <c r="AA22513"/>
    </row>
    <row r="22514" spans="1:27" x14ac:dyDescent="0.25">
      <c r="A22514"/>
      <c r="AA22514"/>
    </row>
    <row r="22515" spans="1:27" x14ac:dyDescent="0.25">
      <c r="A22515"/>
      <c r="AA22515"/>
    </row>
    <row r="22516" spans="1:27" x14ac:dyDescent="0.25">
      <c r="A22516"/>
      <c r="AA22516"/>
    </row>
    <row r="22517" spans="1:27" x14ac:dyDescent="0.25">
      <c r="A22517"/>
      <c r="AA22517"/>
    </row>
    <row r="22518" spans="1:27" x14ac:dyDescent="0.25">
      <c r="A22518"/>
      <c r="AA22518"/>
    </row>
    <row r="22519" spans="1:27" x14ac:dyDescent="0.25">
      <c r="A22519"/>
      <c r="AA22519"/>
    </row>
    <row r="22520" spans="1:27" x14ac:dyDescent="0.25">
      <c r="A22520"/>
      <c r="AA22520"/>
    </row>
    <row r="22521" spans="1:27" x14ac:dyDescent="0.25">
      <c r="A22521"/>
      <c r="AA22521"/>
    </row>
    <row r="22522" spans="1:27" x14ac:dyDescent="0.25">
      <c r="A22522"/>
      <c r="AA22522"/>
    </row>
    <row r="22523" spans="1:27" x14ac:dyDescent="0.25">
      <c r="A22523"/>
      <c r="AA22523"/>
    </row>
    <row r="22524" spans="1:27" x14ac:dyDescent="0.25">
      <c r="A22524"/>
      <c r="AA22524"/>
    </row>
    <row r="22525" spans="1:27" x14ac:dyDescent="0.25">
      <c r="A22525"/>
      <c r="AA22525"/>
    </row>
    <row r="22526" spans="1:27" x14ac:dyDescent="0.25">
      <c r="A22526"/>
      <c r="AA22526"/>
    </row>
    <row r="22527" spans="1:27" x14ac:dyDescent="0.25">
      <c r="A22527"/>
      <c r="AA22527"/>
    </row>
    <row r="22528" spans="1:27" x14ac:dyDescent="0.25">
      <c r="A22528"/>
      <c r="AA22528"/>
    </row>
    <row r="22529" spans="1:27" x14ac:dyDescent="0.25">
      <c r="A22529"/>
      <c r="AA22529"/>
    </row>
    <row r="22530" spans="1:27" x14ac:dyDescent="0.25">
      <c r="A22530"/>
      <c r="AA22530"/>
    </row>
    <row r="22531" spans="1:27" x14ac:dyDescent="0.25">
      <c r="A22531"/>
      <c r="AA22531"/>
    </row>
    <row r="22532" spans="1:27" x14ac:dyDescent="0.25">
      <c r="A22532"/>
      <c r="AA22532"/>
    </row>
    <row r="22533" spans="1:27" x14ac:dyDescent="0.25">
      <c r="A22533"/>
      <c r="AA22533"/>
    </row>
    <row r="22534" spans="1:27" x14ac:dyDescent="0.25">
      <c r="A22534"/>
      <c r="AA22534"/>
    </row>
    <row r="22535" spans="1:27" x14ac:dyDescent="0.25">
      <c r="A22535"/>
      <c r="AA22535"/>
    </row>
    <row r="22536" spans="1:27" x14ac:dyDescent="0.25">
      <c r="A22536"/>
      <c r="AA22536"/>
    </row>
    <row r="22537" spans="1:27" x14ac:dyDescent="0.25">
      <c r="A22537"/>
      <c r="AA22537"/>
    </row>
    <row r="22538" spans="1:27" x14ac:dyDescent="0.25">
      <c r="A22538"/>
      <c r="AA22538"/>
    </row>
    <row r="22539" spans="1:27" x14ac:dyDescent="0.25">
      <c r="A22539"/>
      <c r="AA22539"/>
    </row>
    <row r="22540" spans="1:27" x14ac:dyDescent="0.25">
      <c r="A22540"/>
      <c r="AA22540"/>
    </row>
    <row r="22541" spans="1:27" x14ac:dyDescent="0.25">
      <c r="A22541"/>
      <c r="AA22541"/>
    </row>
    <row r="22542" spans="1:27" x14ac:dyDescent="0.25">
      <c r="A22542"/>
      <c r="AA22542"/>
    </row>
    <row r="22543" spans="1:27" x14ac:dyDescent="0.25">
      <c r="A22543"/>
      <c r="AA22543"/>
    </row>
    <row r="22544" spans="1:27" x14ac:dyDescent="0.25">
      <c r="A22544"/>
      <c r="AA22544"/>
    </row>
    <row r="22545" spans="1:27" x14ac:dyDescent="0.25">
      <c r="A22545"/>
      <c r="AA22545"/>
    </row>
    <row r="22546" spans="1:27" x14ac:dyDescent="0.25">
      <c r="A22546"/>
      <c r="AA22546"/>
    </row>
    <row r="22547" spans="1:27" x14ac:dyDescent="0.25">
      <c r="A22547"/>
      <c r="AA22547"/>
    </row>
    <row r="22548" spans="1:27" x14ac:dyDescent="0.25">
      <c r="A22548"/>
      <c r="AA22548"/>
    </row>
    <row r="22549" spans="1:27" x14ac:dyDescent="0.25">
      <c r="A22549"/>
      <c r="AA22549"/>
    </row>
    <row r="22550" spans="1:27" x14ac:dyDescent="0.25">
      <c r="A22550"/>
      <c r="AA22550"/>
    </row>
    <row r="22551" spans="1:27" x14ac:dyDescent="0.25">
      <c r="A22551"/>
      <c r="AA22551"/>
    </row>
    <row r="22552" spans="1:27" x14ac:dyDescent="0.25">
      <c r="A22552"/>
      <c r="AA22552"/>
    </row>
    <row r="22553" spans="1:27" x14ac:dyDescent="0.25">
      <c r="A22553"/>
      <c r="AA22553"/>
    </row>
    <row r="22554" spans="1:27" x14ac:dyDescent="0.25">
      <c r="A22554"/>
      <c r="AA22554"/>
    </row>
    <row r="22555" spans="1:27" x14ac:dyDescent="0.25">
      <c r="A22555"/>
      <c r="AA22555"/>
    </row>
    <row r="22556" spans="1:27" x14ac:dyDescent="0.25">
      <c r="A22556"/>
      <c r="AA22556"/>
    </row>
    <row r="22557" spans="1:27" x14ac:dyDescent="0.25">
      <c r="A22557"/>
      <c r="AA22557"/>
    </row>
    <row r="22558" spans="1:27" x14ac:dyDescent="0.25">
      <c r="A22558"/>
      <c r="AA22558"/>
    </row>
    <row r="22559" spans="1:27" x14ac:dyDescent="0.25">
      <c r="A22559"/>
      <c r="AA22559"/>
    </row>
    <row r="22560" spans="1:27" x14ac:dyDescent="0.25">
      <c r="A22560"/>
      <c r="AA22560"/>
    </row>
    <row r="22561" spans="1:27" x14ac:dyDescent="0.25">
      <c r="A22561"/>
      <c r="AA22561"/>
    </row>
    <row r="22562" spans="1:27" x14ac:dyDescent="0.25">
      <c r="A22562"/>
      <c r="AA22562"/>
    </row>
    <row r="22563" spans="1:27" x14ac:dyDescent="0.25">
      <c r="A22563"/>
      <c r="AA22563"/>
    </row>
    <row r="22564" spans="1:27" x14ac:dyDescent="0.25">
      <c r="A22564"/>
      <c r="AA22564"/>
    </row>
    <row r="22565" spans="1:27" x14ac:dyDescent="0.25">
      <c r="A22565"/>
      <c r="AA22565"/>
    </row>
    <row r="22566" spans="1:27" x14ac:dyDescent="0.25">
      <c r="A22566"/>
      <c r="AA22566"/>
    </row>
    <row r="22567" spans="1:27" x14ac:dyDescent="0.25">
      <c r="A22567"/>
      <c r="AA22567"/>
    </row>
    <row r="22568" spans="1:27" x14ac:dyDescent="0.25">
      <c r="A22568"/>
      <c r="AA22568"/>
    </row>
    <row r="22569" spans="1:27" x14ac:dyDescent="0.25">
      <c r="A22569"/>
      <c r="AA22569"/>
    </row>
    <row r="22570" spans="1:27" x14ac:dyDescent="0.25">
      <c r="A22570"/>
      <c r="AA22570"/>
    </row>
    <row r="22571" spans="1:27" x14ac:dyDescent="0.25">
      <c r="A22571"/>
      <c r="AA22571"/>
    </row>
    <row r="22572" spans="1:27" x14ac:dyDescent="0.25">
      <c r="A22572"/>
      <c r="AA22572"/>
    </row>
    <row r="22573" spans="1:27" x14ac:dyDescent="0.25">
      <c r="A22573"/>
      <c r="AA22573"/>
    </row>
    <row r="22574" spans="1:27" x14ac:dyDescent="0.25">
      <c r="A22574"/>
      <c r="AA22574"/>
    </row>
    <row r="22575" spans="1:27" x14ac:dyDescent="0.25">
      <c r="A22575"/>
      <c r="AA22575"/>
    </row>
    <row r="22576" spans="1:27" x14ac:dyDescent="0.25">
      <c r="A22576"/>
      <c r="AA22576"/>
    </row>
    <row r="22577" spans="1:27" x14ac:dyDescent="0.25">
      <c r="A22577"/>
      <c r="AA22577"/>
    </row>
    <row r="22578" spans="1:27" x14ac:dyDescent="0.25">
      <c r="A22578"/>
      <c r="AA22578"/>
    </row>
    <row r="22579" spans="1:27" x14ac:dyDescent="0.25">
      <c r="A22579"/>
      <c r="AA22579"/>
    </row>
    <row r="22580" spans="1:27" x14ac:dyDescent="0.25">
      <c r="A22580"/>
      <c r="AA22580"/>
    </row>
    <row r="22581" spans="1:27" x14ac:dyDescent="0.25">
      <c r="A22581"/>
      <c r="AA22581"/>
    </row>
    <row r="22582" spans="1:27" x14ac:dyDescent="0.25">
      <c r="A22582"/>
      <c r="AA22582"/>
    </row>
    <row r="22583" spans="1:27" x14ac:dyDescent="0.25">
      <c r="A22583"/>
      <c r="AA22583"/>
    </row>
    <row r="22584" spans="1:27" x14ac:dyDescent="0.25">
      <c r="A22584"/>
      <c r="AA22584"/>
    </row>
    <row r="22585" spans="1:27" x14ac:dyDescent="0.25">
      <c r="A22585"/>
      <c r="AA22585"/>
    </row>
    <row r="22586" spans="1:27" x14ac:dyDescent="0.25">
      <c r="A22586"/>
      <c r="AA22586"/>
    </row>
    <row r="22587" spans="1:27" x14ac:dyDescent="0.25">
      <c r="A22587"/>
      <c r="AA22587"/>
    </row>
    <row r="22588" spans="1:27" x14ac:dyDescent="0.25">
      <c r="A22588"/>
      <c r="AA22588"/>
    </row>
    <row r="22589" spans="1:27" x14ac:dyDescent="0.25">
      <c r="A22589"/>
      <c r="AA22589"/>
    </row>
    <row r="22590" spans="1:27" x14ac:dyDescent="0.25">
      <c r="A22590"/>
      <c r="AA22590"/>
    </row>
    <row r="22591" spans="1:27" x14ac:dyDescent="0.25">
      <c r="A22591"/>
      <c r="AA22591"/>
    </row>
    <row r="22592" spans="1:27" x14ac:dyDescent="0.25">
      <c r="A22592"/>
      <c r="AA22592"/>
    </row>
    <row r="22593" spans="1:27" x14ac:dyDescent="0.25">
      <c r="A22593"/>
      <c r="AA22593"/>
    </row>
    <row r="22594" spans="1:27" x14ac:dyDescent="0.25">
      <c r="A22594"/>
      <c r="AA22594"/>
    </row>
    <row r="22595" spans="1:27" x14ac:dyDescent="0.25">
      <c r="A22595"/>
      <c r="AA22595"/>
    </row>
    <row r="22596" spans="1:27" x14ac:dyDescent="0.25">
      <c r="A22596"/>
      <c r="AA22596"/>
    </row>
    <row r="22597" spans="1:27" x14ac:dyDescent="0.25">
      <c r="A22597"/>
      <c r="AA22597"/>
    </row>
    <row r="22598" spans="1:27" x14ac:dyDescent="0.25">
      <c r="A22598"/>
      <c r="AA22598"/>
    </row>
    <row r="22599" spans="1:27" x14ac:dyDescent="0.25">
      <c r="A22599"/>
      <c r="AA22599"/>
    </row>
    <row r="22600" spans="1:27" x14ac:dyDescent="0.25">
      <c r="A22600"/>
      <c r="AA22600"/>
    </row>
    <row r="22601" spans="1:27" x14ac:dyDescent="0.25">
      <c r="A22601"/>
      <c r="AA22601"/>
    </row>
    <row r="22602" spans="1:27" x14ac:dyDescent="0.25">
      <c r="A22602"/>
      <c r="AA22602"/>
    </row>
    <row r="22603" spans="1:27" x14ac:dyDescent="0.25">
      <c r="A22603"/>
      <c r="AA22603"/>
    </row>
    <row r="22604" spans="1:27" x14ac:dyDescent="0.25">
      <c r="A22604"/>
      <c r="AA22604"/>
    </row>
    <row r="22605" spans="1:27" x14ac:dyDescent="0.25">
      <c r="A22605"/>
      <c r="AA22605"/>
    </row>
    <row r="22606" spans="1:27" x14ac:dyDescent="0.25">
      <c r="A22606"/>
      <c r="AA22606"/>
    </row>
    <row r="22607" spans="1:27" x14ac:dyDescent="0.25">
      <c r="A22607"/>
      <c r="AA22607"/>
    </row>
    <row r="22608" spans="1:27" x14ac:dyDescent="0.25">
      <c r="A22608"/>
      <c r="AA22608"/>
    </row>
    <row r="22609" spans="1:27" x14ac:dyDescent="0.25">
      <c r="A22609"/>
      <c r="AA22609"/>
    </row>
    <row r="22610" spans="1:27" x14ac:dyDescent="0.25">
      <c r="A22610"/>
      <c r="AA22610"/>
    </row>
    <row r="22611" spans="1:27" x14ac:dyDescent="0.25">
      <c r="A22611"/>
      <c r="AA22611"/>
    </row>
    <row r="22612" spans="1:27" x14ac:dyDescent="0.25">
      <c r="A22612"/>
      <c r="AA22612"/>
    </row>
    <row r="22613" spans="1:27" x14ac:dyDescent="0.25">
      <c r="A22613"/>
      <c r="AA22613"/>
    </row>
    <row r="22614" spans="1:27" x14ac:dyDescent="0.25">
      <c r="A22614"/>
      <c r="AA22614"/>
    </row>
    <row r="22615" spans="1:27" x14ac:dyDescent="0.25">
      <c r="A22615"/>
      <c r="AA22615"/>
    </row>
    <row r="22616" spans="1:27" x14ac:dyDescent="0.25">
      <c r="A22616"/>
      <c r="AA22616"/>
    </row>
    <row r="22617" spans="1:27" x14ac:dyDescent="0.25">
      <c r="A22617"/>
      <c r="AA22617"/>
    </row>
    <row r="22618" spans="1:27" x14ac:dyDescent="0.25">
      <c r="A22618"/>
      <c r="AA22618"/>
    </row>
    <row r="22619" spans="1:27" x14ac:dyDescent="0.25">
      <c r="A22619"/>
      <c r="AA22619"/>
    </row>
    <row r="22620" spans="1:27" x14ac:dyDescent="0.25">
      <c r="A22620"/>
      <c r="AA22620"/>
    </row>
    <row r="22621" spans="1:27" x14ac:dyDescent="0.25">
      <c r="A22621"/>
      <c r="AA22621"/>
    </row>
    <row r="22622" spans="1:27" x14ac:dyDescent="0.25">
      <c r="A22622"/>
      <c r="AA22622"/>
    </row>
    <row r="22623" spans="1:27" x14ac:dyDescent="0.25">
      <c r="A22623"/>
      <c r="AA22623"/>
    </row>
    <row r="22624" spans="1:27" x14ac:dyDescent="0.25">
      <c r="A22624"/>
      <c r="AA22624"/>
    </row>
    <row r="22625" spans="1:27" x14ac:dyDescent="0.25">
      <c r="A22625"/>
      <c r="AA22625"/>
    </row>
    <row r="22626" spans="1:27" x14ac:dyDescent="0.25">
      <c r="A22626"/>
      <c r="AA22626"/>
    </row>
    <row r="22627" spans="1:27" x14ac:dyDescent="0.25">
      <c r="A22627"/>
      <c r="AA22627"/>
    </row>
    <row r="22628" spans="1:27" x14ac:dyDescent="0.25">
      <c r="A22628"/>
      <c r="AA22628"/>
    </row>
    <row r="22629" spans="1:27" x14ac:dyDescent="0.25">
      <c r="A22629"/>
      <c r="AA22629"/>
    </row>
    <row r="22630" spans="1:27" x14ac:dyDescent="0.25">
      <c r="A22630"/>
      <c r="AA22630"/>
    </row>
    <row r="22631" spans="1:27" x14ac:dyDescent="0.25">
      <c r="A22631"/>
      <c r="AA22631"/>
    </row>
    <row r="22632" spans="1:27" x14ac:dyDescent="0.25">
      <c r="A22632"/>
      <c r="AA22632"/>
    </row>
    <row r="22633" spans="1:27" x14ac:dyDescent="0.25">
      <c r="A22633"/>
      <c r="AA22633"/>
    </row>
    <row r="22634" spans="1:27" x14ac:dyDescent="0.25">
      <c r="A22634"/>
      <c r="AA22634"/>
    </row>
    <row r="22635" spans="1:27" x14ac:dyDescent="0.25">
      <c r="A22635"/>
      <c r="AA22635"/>
    </row>
    <row r="22636" spans="1:27" x14ac:dyDescent="0.25">
      <c r="A22636"/>
      <c r="AA22636"/>
    </row>
    <row r="22637" spans="1:27" x14ac:dyDescent="0.25">
      <c r="A22637"/>
      <c r="AA22637"/>
    </row>
    <row r="22638" spans="1:27" x14ac:dyDescent="0.25">
      <c r="A22638"/>
      <c r="AA22638"/>
    </row>
    <row r="22639" spans="1:27" x14ac:dyDescent="0.25">
      <c r="A22639"/>
      <c r="AA22639"/>
    </row>
    <row r="22640" spans="1:27" x14ac:dyDescent="0.25">
      <c r="A22640"/>
      <c r="AA22640"/>
    </row>
    <row r="22641" spans="1:27" x14ac:dyDescent="0.25">
      <c r="A22641"/>
      <c r="AA22641"/>
    </row>
    <row r="22642" spans="1:27" x14ac:dyDescent="0.25">
      <c r="A22642"/>
      <c r="AA22642"/>
    </row>
    <row r="22643" spans="1:27" x14ac:dyDescent="0.25">
      <c r="A22643"/>
      <c r="AA22643"/>
    </row>
    <row r="22644" spans="1:27" x14ac:dyDescent="0.25">
      <c r="A22644"/>
      <c r="AA22644"/>
    </row>
    <row r="22645" spans="1:27" x14ac:dyDescent="0.25">
      <c r="A22645"/>
      <c r="AA22645"/>
    </row>
    <row r="22646" spans="1:27" x14ac:dyDescent="0.25">
      <c r="A22646"/>
      <c r="AA22646"/>
    </row>
    <row r="22647" spans="1:27" x14ac:dyDescent="0.25">
      <c r="A22647"/>
      <c r="AA22647"/>
    </row>
    <row r="22648" spans="1:27" x14ac:dyDescent="0.25">
      <c r="A22648"/>
      <c r="AA22648"/>
    </row>
    <row r="22649" spans="1:27" x14ac:dyDescent="0.25">
      <c r="A22649"/>
      <c r="AA22649"/>
    </row>
    <row r="22650" spans="1:27" x14ac:dyDescent="0.25">
      <c r="A22650"/>
      <c r="AA22650"/>
    </row>
    <row r="22651" spans="1:27" x14ac:dyDescent="0.25">
      <c r="A22651"/>
      <c r="AA22651"/>
    </row>
    <row r="22652" spans="1:27" x14ac:dyDescent="0.25">
      <c r="A22652"/>
      <c r="AA22652"/>
    </row>
    <row r="22653" spans="1:27" x14ac:dyDescent="0.25">
      <c r="A22653"/>
      <c r="AA22653"/>
    </row>
    <row r="22654" spans="1:27" x14ac:dyDescent="0.25">
      <c r="A22654"/>
      <c r="AA22654"/>
    </row>
    <row r="22655" spans="1:27" x14ac:dyDescent="0.25">
      <c r="A22655"/>
      <c r="AA22655"/>
    </row>
    <row r="22656" spans="1:27" x14ac:dyDescent="0.25">
      <c r="A22656"/>
      <c r="AA22656"/>
    </row>
    <row r="22657" spans="1:27" x14ac:dyDescent="0.25">
      <c r="A22657"/>
      <c r="AA22657"/>
    </row>
    <row r="22658" spans="1:27" x14ac:dyDescent="0.25">
      <c r="A22658"/>
      <c r="AA22658"/>
    </row>
    <row r="22659" spans="1:27" x14ac:dyDescent="0.25">
      <c r="A22659"/>
      <c r="AA22659"/>
    </row>
    <row r="22660" spans="1:27" x14ac:dyDescent="0.25">
      <c r="A22660"/>
      <c r="AA22660"/>
    </row>
    <row r="22661" spans="1:27" x14ac:dyDescent="0.25">
      <c r="A22661"/>
      <c r="AA22661"/>
    </row>
    <row r="22662" spans="1:27" x14ac:dyDescent="0.25">
      <c r="A22662"/>
      <c r="AA22662"/>
    </row>
    <row r="22663" spans="1:27" x14ac:dyDescent="0.25">
      <c r="A22663"/>
      <c r="AA22663"/>
    </row>
    <row r="22664" spans="1:27" x14ac:dyDescent="0.25">
      <c r="A22664"/>
      <c r="AA22664"/>
    </row>
    <row r="22665" spans="1:27" x14ac:dyDescent="0.25">
      <c r="A22665"/>
      <c r="AA22665"/>
    </row>
    <row r="22666" spans="1:27" x14ac:dyDescent="0.25">
      <c r="A22666"/>
      <c r="AA22666"/>
    </row>
    <row r="22667" spans="1:27" x14ac:dyDescent="0.25">
      <c r="A22667"/>
      <c r="AA22667"/>
    </row>
    <row r="22668" spans="1:27" x14ac:dyDescent="0.25">
      <c r="A22668"/>
      <c r="AA22668"/>
    </row>
    <row r="22669" spans="1:27" x14ac:dyDescent="0.25">
      <c r="A22669"/>
      <c r="AA22669"/>
    </row>
    <row r="22670" spans="1:27" x14ac:dyDescent="0.25">
      <c r="A22670"/>
      <c r="AA22670"/>
    </row>
    <row r="22671" spans="1:27" x14ac:dyDescent="0.25">
      <c r="A22671"/>
      <c r="AA22671"/>
    </row>
    <row r="22672" spans="1:27" x14ac:dyDescent="0.25">
      <c r="A22672"/>
      <c r="AA22672"/>
    </row>
    <row r="22673" spans="1:27" x14ac:dyDescent="0.25">
      <c r="A22673"/>
      <c r="AA22673"/>
    </row>
    <row r="22674" spans="1:27" x14ac:dyDescent="0.25">
      <c r="A22674"/>
      <c r="AA22674"/>
    </row>
    <row r="22675" spans="1:27" x14ac:dyDescent="0.25">
      <c r="A22675"/>
      <c r="AA22675"/>
    </row>
    <row r="22676" spans="1:27" x14ac:dyDescent="0.25">
      <c r="A22676"/>
      <c r="AA22676"/>
    </row>
    <row r="22677" spans="1:27" x14ac:dyDescent="0.25">
      <c r="A22677"/>
      <c r="AA22677"/>
    </row>
    <row r="22678" spans="1:27" x14ac:dyDescent="0.25">
      <c r="A22678"/>
      <c r="AA22678"/>
    </row>
    <row r="22679" spans="1:27" x14ac:dyDescent="0.25">
      <c r="A22679"/>
      <c r="AA22679"/>
    </row>
    <row r="22680" spans="1:27" x14ac:dyDescent="0.25">
      <c r="A22680"/>
      <c r="AA22680"/>
    </row>
    <row r="22681" spans="1:27" x14ac:dyDescent="0.25">
      <c r="A22681"/>
      <c r="AA22681"/>
    </row>
    <row r="22682" spans="1:27" x14ac:dyDescent="0.25">
      <c r="A22682"/>
      <c r="AA22682"/>
    </row>
    <row r="22683" spans="1:27" x14ac:dyDescent="0.25">
      <c r="A22683"/>
      <c r="AA22683"/>
    </row>
    <row r="22684" spans="1:27" x14ac:dyDescent="0.25">
      <c r="A22684"/>
      <c r="AA22684"/>
    </row>
    <row r="22685" spans="1:27" x14ac:dyDescent="0.25">
      <c r="A22685"/>
      <c r="AA22685"/>
    </row>
    <row r="22686" spans="1:27" x14ac:dyDescent="0.25">
      <c r="A22686"/>
      <c r="AA22686"/>
    </row>
    <row r="22687" spans="1:27" x14ac:dyDescent="0.25">
      <c r="A22687"/>
      <c r="AA22687"/>
    </row>
    <row r="22688" spans="1:27" x14ac:dyDescent="0.25">
      <c r="A22688"/>
      <c r="AA22688"/>
    </row>
    <row r="22689" spans="1:27" x14ac:dyDescent="0.25">
      <c r="A22689"/>
      <c r="AA22689"/>
    </row>
    <row r="22690" spans="1:27" x14ac:dyDescent="0.25">
      <c r="A22690"/>
      <c r="AA22690"/>
    </row>
    <row r="22691" spans="1:27" x14ac:dyDescent="0.25">
      <c r="A22691"/>
      <c r="AA22691"/>
    </row>
    <row r="22692" spans="1:27" x14ac:dyDescent="0.25">
      <c r="A22692"/>
      <c r="AA22692"/>
    </row>
    <row r="22693" spans="1:27" x14ac:dyDescent="0.25">
      <c r="A22693"/>
      <c r="AA22693"/>
    </row>
    <row r="22694" spans="1:27" x14ac:dyDescent="0.25">
      <c r="A22694"/>
      <c r="AA22694"/>
    </row>
    <row r="22695" spans="1:27" x14ac:dyDescent="0.25">
      <c r="A22695"/>
      <c r="AA22695"/>
    </row>
    <row r="22696" spans="1:27" x14ac:dyDescent="0.25">
      <c r="A22696"/>
      <c r="AA22696"/>
    </row>
    <row r="22697" spans="1:27" x14ac:dyDescent="0.25">
      <c r="A22697"/>
      <c r="AA22697"/>
    </row>
    <row r="22698" spans="1:27" x14ac:dyDescent="0.25">
      <c r="A22698"/>
      <c r="AA22698"/>
    </row>
    <row r="22699" spans="1:27" x14ac:dyDescent="0.25">
      <c r="A22699"/>
      <c r="AA22699"/>
    </row>
    <row r="22700" spans="1:27" x14ac:dyDescent="0.25">
      <c r="A22700"/>
      <c r="AA22700"/>
    </row>
    <row r="22701" spans="1:27" x14ac:dyDescent="0.25">
      <c r="A22701"/>
      <c r="AA22701"/>
    </row>
    <row r="22702" spans="1:27" x14ac:dyDescent="0.25">
      <c r="A22702"/>
      <c r="AA22702"/>
    </row>
    <row r="22703" spans="1:27" x14ac:dyDescent="0.25">
      <c r="A22703"/>
      <c r="AA22703"/>
    </row>
    <row r="22704" spans="1:27" x14ac:dyDescent="0.25">
      <c r="A22704"/>
      <c r="AA22704"/>
    </row>
    <row r="22705" spans="1:27" x14ac:dyDescent="0.25">
      <c r="A22705"/>
      <c r="AA22705"/>
    </row>
    <row r="22706" spans="1:27" x14ac:dyDescent="0.25">
      <c r="A22706"/>
      <c r="AA22706"/>
    </row>
    <row r="22707" spans="1:27" x14ac:dyDescent="0.25">
      <c r="A22707"/>
      <c r="AA22707"/>
    </row>
    <row r="22708" spans="1:27" x14ac:dyDescent="0.25">
      <c r="A22708"/>
      <c r="AA22708"/>
    </row>
    <row r="22709" spans="1:27" x14ac:dyDescent="0.25">
      <c r="A22709"/>
      <c r="AA22709"/>
    </row>
    <row r="22710" spans="1:27" x14ac:dyDescent="0.25">
      <c r="A22710"/>
      <c r="AA22710"/>
    </row>
    <row r="22711" spans="1:27" x14ac:dyDescent="0.25">
      <c r="A22711"/>
      <c r="AA22711"/>
    </row>
    <row r="22712" spans="1:27" x14ac:dyDescent="0.25">
      <c r="A22712"/>
      <c r="AA22712"/>
    </row>
    <row r="22713" spans="1:27" x14ac:dyDescent="0.25">
      <c r="A22713"/>
      <c r="AA22713"/>
    </row>
    <row r="22714" spans="1:27" x14ac:dyDescent="0.25">
      <c r="A22714"/>
      <c r="AA22714"/>
    </row>
    <row r="22715" spans="1:27" x14ac:dyDescent="0.25">
      <c r="A22715"/>
      <c r="AA22715"/>
    </row>
    <row r="22716" spans="1:27" x14ac:dyDescent="0.25">
      <c r="A22716"/>
      <c r="AA22716"/>
    </row>
    <row r="22717" spans="1:27" x14ac:dyDescent="0.25">
      <c r="A22717"/>
      <c r="AA22717"/>
    </row>
    <row r="22718" spans="1:27" x14ac:dyDescent="0.25">
      <c r="A22718"/>
      <c r="AA22718"/>
    </row>
    <row r="22719" spans="1:27" x14ac:dyDescent="0.25">
      <c r="A22719"/>
      <c r="AA22719"/>
    </row>
    <row r="22720" spans="1:27" x14ac:dyDescent="0.25">
      <c r="A22720"/>
      <c r="AA22720"/>
    </row>
    <row r="22721" spans="1:27" x14ac:dyDescent="0.25">
      <c r="A22721"/>
      <c r="AA22721"/>
    </row>
    <row r="22722" spans="1:27" x14ac:dyDescent="0.25">
      <c r="A22722"/>
      <c r="AA22722"/>
    </row>
    <row r="22723" spans="1:27" x14ac:dyDescent="0.25">
      <c r="A22723"/>
      <c r="AA22723"/>
    </row>
    <row r="22724" spans="1:27" x14ac:dyDescent="0.25">
      <c r="A22724"/>
      <c r="AA22724"/>
    </row>
    <row r="22725" spans="1:27" x14ac:dyDescent="0.25">
      <c r="A22725"/>
      <c r="AA22725"/>
    </row>
    <row r="22726" spans="1:27" x14ac:dyDescent="0.25">
      <c r="A22726"/>
      <c r="AA22726"/>
    </row>
    <row r="22727" spans="1:27" x14ac:dyDescent="0.25">
      <c r="A22727"/>
      <c r="AA22727"/>
    </row>
    <row r="22728" spans="1:27" x14ac:dyDescent="0.25">
      <c r="A22728"/>
      <c r="AA22728"/>
    </row>
    <row r="22729" spans="1:27" x14ac:dyDescent="0.25">
      <c r="A22729"/>
      <c r="AA22729"/>
    </row>
    <row r="22730" spans="1:27" x14ac:dyDescent="0.25">
      <c r="A22730"/>
      <c r="AA22730"/>
    </row>
    <row r="22731" spans="1:27" x14ac:dyDescent="0.25">
      <c r="A22731"/>
      <c r="AA22731"/>
    </row>
    <row r="22732" spans="1:27" x14ac:dyDescent="0.25">
      <c r="A22732"/>
      <c r="AA22732"/>
    </row>
    <row r="22733" spans="1:27" x14ac:dyDescent="0.25">
      <c r="A22733"/>
      <c r="AA22733"/>
    </row>
    <row r="22734" spans="1:27" x14ac:dyDescent="0.25">
      <c r="A22734"/>
      <c r="AA22734"/>
    </row>
    <row r="22735" spans="1:27" x14ac:dyDescent="0.25">
      <c r="A22735"/>
      <c r="AA22735"/>
    </row>
    <row r="22736" spans="1:27" x14ac:dyDescent="0.25">
      <c r="A22736"/>
      <c r="AA22736"/>
    </row>
    <row r="22737" spans="1:27" x14ac:dyDescent="0.25">
      <c r="A22737"/>
      <c r="AA22737"/>
    </row>
    <row r="22738" spans="1:27" x14ac:dyDescent="0.25">
      <c r="A22738"/>
      <c r="AA22738"/>
    </row>
    <row r="22739" spans="1:27" x14ac:dyDescent="0.25">
      <c r="A22739"/>
      <c r="AA22739"/>
    </row>
    <row r="22740" spans="1:27" x14ac:dyDescent="0.25">
      <c r="A22740"/>
      <c r="AA22740"/>
    </row>
    <row r="22741" spans="1:27" x14ac:dyDescent="0.25">
      <c r="A22741"/>
      <c r="AA22741"/>
    </row>
    <row r="22742" spans="1:27" x14ac:dyDescent="0.25">
      <c r="A22742"/>
      <c r="AA22742"/>
    </row>
    <row r="22743" spans="1:27" x14ac:dyDescent="0.25">
      <c r="A22743"/>
      <c r="AA22743"/>
    </row>
    <row r="22744" spans="1:27" x14ac:dyDescent="0.25">
      <c r="A22744"/>
      <c r="AA22744"/>
    </row>
    <row r="22745" spans="1:27" x14ac:dyDescent="0.25">
      <c r="A22745"/>
      <c r="AA22745"/>
    </row>
    <row r="22746" spans="1:27" x14ac:dyDescent="0.25">
      <c r="A22746"/>
      <c r="AA22746"/>
    </row>
    <row r="22747" spans="1:27" x14ac:dyDescent="0.25">
      <c r="A22747"/>
      <c r="AA22747"/>
    </row>
    <row r="22748" spans="1:27" x14ac:dyDescent="0.25">
      <c r="A22748"/>
      <c r="AA22748"/>
    </row>
    <row r="22749" spans="1:27" x14ac:dyDescent="0.25">
      <c r="A22749"/>
      <c r="AA22749"/>
    </row>
    <row r="22750" spans="1:27" x14ac:dyDescent="0.25">
      <c r="A22750"/>
      <c r="AA22750"/>
    </row>
    <row r="22751" spans="1:27" x14ac:dyDescent="0.25">
      <c r="A22751"/>
      <c r="AA22751"/>
    </row>
    <row r="22752" spans="1:27" x14ac:dyDescent="0.25">
      <c r="A22752"/>
      <c r="AA22752"/>
    </row>
    <row r="22753" spans="1:27" x14ac:dyDescent="0.25">
      <c r="A22753"/>
      <c r="AA22753"/>
    </row>
    <row r="22754" spans="1:27" x14ac:dyDescent="0.25">
      <c r="A22754"/>
      <c r="AA22754"/>
    </row>
    <row r="22755" spans="1:27" x14ac:dyDescent="0.25">
      <c r="A22755"/>
      <c r="AA22755"/>
    </row>
    <row r="22756" spans="1:27" x14ac:dyDescent="0.25">
      <c r="A22756"/>
      <c r="AA22756"/>
    </row>
    <row r="22757" spans="1:27" x14ac:dyDescent="0.25">
      <c r="A22757"/>
      <c r="AA22757"/>
    </row>
    <row r="22758" spans="1:27" x14ac:dyDescent="0.25">
      <c r="A22758"/>
      <c r="AA22758"/>
    </row>
    <row r="22759" spans="1:27" x14ac:dyDescent="0.25">
      <c r="A22759"/>
      <c r="AA22759"/>
    </row>
    <row r="22760" spans="1:27" x14ac:dyDescent="0.25">
      <c r="A22760"/>
      <c r="AA22760"/>
    </row>
    <row r="22761" spans="1:27" x14ac:dyDescent="0.25">
      <c r="A22761"/>
      <c r="AA22761"/>
    </row>
    <row r="22762" spans="1:27" x14ac:dyDescent="0.25">
      <c r="A22762"/>
      <c r="AA22762"/>
    </row>
    <row r="22763" spans="1:27" x14ac:dyDescent="0.25">
      <c r="A22763"/>
      <c r="AA22763"/>
    </row>
    <row r="22764" spans="1:27" x14ac:dyDescent="0.25">
      <c r="A22764"/>
      <c r="AA22764"/>
    </row>
    <row r="22765" spans="1:27" x14ac:dyDescent="0.25">
      <c r="A22765"/>
      <c r="AA22765"/>
    </row>
    <row r="22766" spans="1:27" x14ac:dyDescent="0.25">
      <c r="A22766"/>
      <c r="AA22766"/>
    </row>
    <row r="22767" spans="1:27" x14ac:dyDescent="0.25">
      <c r="A22767"/>
      <c r="AA22767"/>
    </row>
    <row r="22768" spans="1:27" x14ac:dyDescent="0.25">
      <c r="A22768"/>
      <c r="AA22768"/>
    </row>
    <row r="22769" spans="1:27" x14ac:dyDescent="0.25">
      <c r="A22769"/>
      <c r="AA22769"/>
    </row>
    <row r="22770" spans="1:27" x14ac:dyDescent="0.25">
      <c r="A22770"/>
      <c r="AA22770"/>
    </row>
    <row r="22771" spans="1:27" x14ac:dyDescent="0.25">
      <c r="A22771"/>
      <c r="AA22771"/>
    </row>
    <row r="22772" spans="1:27" x14ac:dyDescent="0.25">
      <c r="A22772"/>
      <c r="AA22772"/>
    </row>
    <row r="22773" spans="1:27" x14ac:dyDescent="0.25">
      <c r="A22773"/>
      <c r="AA22773"/>
    </row>
    <row r="22774" spans="1:27" x14ac:dyDescent="0.25">
      <c r="A22774"/>
      <c r="AA22774"/>
    </row>
    <row r="22775" spans="1:27" x14ac:dyDescent="0.25">
      <c r="A22775"/>
      <c r="AA22775"/>
    </row>
    <row r="22776" spans="1:27" x14ac:dyDescent="0.25">
      <c r="A22776"/>
      <c r="AA22776"/>
    </row>
    <row r="22777" spans="1:27" x14ac:dyDescent="0.25">
      <c r="A22777"/>
      <c r="AA22777"/>
    </row>
    <row r="22778" spans="1:27" x14ac:dyDescent="0.25">
      <c r="A22778"/>
      <c r="AA22778"/>
    </row>
    <row r="22779" spans="1:27" x14ac:dyDescent="0.25">
      <c r="A22779"/>
      <c r="AA22779"/>
    </row>
    <row r="22780" spans="1:27" x14ac:dyDescent="0.25">
      <c r="A22780"/>
      <c r="AA22780"/>
    </row>
    <row r="22781" spans="1:27" x14ac:dyDescent="0.25">
      <c r="A22781"/>
      <c r="AA22781"/>
    </row>
    <row r="22782" spans="1:27" x14ac:dyDescent="0.25">
      <c r="A22782"/>
      <c r="AA22782"/>
    </row>
    <row r="22783" spans="1:27" x14ac:dyDescent="0.25">
      <c r="A22783"/>
      <c r="AA22783"/>
    </row>
    <row r="22784" spans="1:27" x14ac:dyDescent="0.25">
      <c r="A22784"/>
      <c r="AA22784"/>
    </row>
    <row r="22785" spans="1:27" x14ac:dyDescent="0.25">
      <c r="A22785"/>
      <c r="AA22785"/>
    </row>
    <row r="22786" spans="1:27" x14ac:dyDescent="0.25">
      <c r="A22786"/>
      <c r="AA22786"/>
    </row>
    <row r="22787" spans="1:27" x14ac:dyDescent="0.25">
      <c r="A22787"/>
      <c r="AA22787"/>
    </row>
    <row r="22788" spans="1:27" x14ac:dyDescent="0.25">
      <c r="A22788"/>
      <c r="AA22788"/>
    </row>
    <row r="22789" spans="1:27" x14ac:dyDescent="0.25">
      <c r="A22789"/>
      <c r="AA22789"/>
    </row>
    <row r="22790" spans="1:27" x14ac:dyDescent="0.25">
      <c r="A22790"/>
      <c r="AA22790"/>
    </row>
    <row r="22791" spans="1:27" x14ac:dyDescent="0.25">
      <c r="A22791"/>
      <c r="AA22791"/>
    </row>
    <row r="22792" spans="1:27" x14ac:dyDescent="0.25">
      <c r="A22792"/>
      <c r="AA22792"/>
    </row>
    <row r="22793" spans="1:27" x14ac:dyDescent="0.25">
      <c r="A22793"/>
      <c r="AA22793"/>
    </row>
    <row r="22794" spans="1:27" x14ac:dyDescent="0.25">
      <c r="A22794"/>
      <c r="AA22794"/>
    </row>
    <row r="22795" spans="1:27" x14ac:dyDescent="0.25">
      <c r="A22795"/>
      <c r="AA22795"/>
    </row>
    <row r="22796" spans="1:27" x14ac:dyDescent="0.25">
      <c r="A22796"/>
      <c r="AA22796"/>
    </row>
    <row r="22797" spans="1:27" x14ac:dyDescent="0.25">
      <c r="A22797"/>
      <c r="AA22797"/>
    </row>
    <row r="22798" spans="1:27" x14ac:dyDescent="0.25">
      <c r="A22798"/>
      <c r="AA22798"/>
    </row>
    <row r="22799" spans="1:27" x14ac:dyDescent="0.25">
      <c r="A22799"/>
      <c r="AA22799"/>
    </row>
    <row r="22800" spans="1:27" x14ac:dyDescent="0.25">
      <c r="A22800"/>
      <c r="AA22800"/>
    </row>
    <row r="22801" spans="1:27" x14ac:dyDescent="0.25">
      <c r="A22801"/>
      <c r="AA22801"/>
    </row>
    <row r="22802" spans="1:27" x14ac:dyDescent="0.25">
      <c r="A22802"/>
      <c r="AA22802"/>
    </row>
    <row r="22803" spans="1:27" x14ac:dyDescent="0.25">
      <c r="A22803"/>
      <c r="AA22803"/>
    </row>
    <row r="22804" spans="1:27" x14ac:dyDescent="0.25">
      <c r="A22804"/>
      <c r="AA22804"/>
    </row>
    <row r="22805" spans="1:27" x14ac:dyDescent="0.25">
      <c r="A22805"/>
      <c r="AA22805"/>
    </row>
    <row r="22806" spans="1:27" x14ac:dyDescent="0.25">
      <c r="A22806"/>
      <c r="AA22806"/>
    </row>
    <row r="22807" spans="1:27" x14ac:dyDescent="0.25">
      <c r="A22807"/>
      <c r="AA22807"/>
    </row>
    <row r="22808" spans="1:27" x14ac:dyDescent="0.25">
      <c r="A22808"/>
      <c r="AA22808"/>
    </row>
    <row r="22809" spans="1:27" x14ac:dyDescent="0.25">
      <c r="A22809"/>
      <c r="AA22809"/>
    </row>
    <row r="22810" spans="1:27" x14ac:dyDescent="0.25">
      <c r="A22810"/>
      <c r="AA22810"/>
    </row>
    <row r="22811" spans="1:27" x14ac:dyDescent="0.25">
      <c r="A22811"/>
      <c r="AA22811"/>
    </row>
    <row r="22812" spans="1:27" x14ac:dyDescent="0.25">
      <c r="A22812"/>
      <c r="AA22812"/>
    </row>
    <row r="22813" spans="1:27" x14ac:dyDescent="0.25">
      <c r="A22813"/>
      <c r="AA22813"/>
    </row>
    <row r="22814" spans="1:27" x14ac:dyDescent="0.25">
      <c r="A22814"/>
      <c r="AA22814"/>
    </row>
    <row r="22815" spans="1:27" x14ac:dyDescent="0.25">
      <c r="A22815"/>
      <c r="AA22815"/>
    </row>
    <row r="22816" spans="1:27" x14ac:dyDescent="0.25">
      <c r="A22816"/>
      <c r="AA22816"/>
    </row>
    <row r="22817" spans="1:27" x14ac:dyDescent="0.25">
      <c r="A22817"/>
      <c r="AA22817"/>
    </row>
    <row r="22818" spans="1:27" x14ac:dyDescent="0.25">
      <c r="A22818"/>
      <c r="AA22818"/>
    </row>
    <row r="22819" spans="1:27" x14ac:dyDescent="0.25">
      <c r="A22819"/>
      <c r="AA22819"/>
    </row>
    <row r="22820" spans="1:27" x14ac:dyDescent="0.25">
      <c r="A22820"/>
      <c r="AA22820"/>
    </row>
    <row r="22821" spans="1:27" x14ac:dyDescent="0.25">
      <c r="A22821"/>
      <c r="AA22821"/>
    </row>
    <row r="22822" spans="1:27" x14ac:dyDescent="0.25">
      <c r="A22822"/>
      <c r="AA22822"/>
    </row>
    <row r="22823" spans="1:27" x14ac:dyDescent="0.25">
      <c r="A22823"/>
      <c r="AA22823"/>
    </row>
    <row r="22824" spans="1:27" x14ac:dyDescent="0.25">
      <c r="A22824"/>
      <c r="AA22824"/>
    </row>
    <row r="22825" spans="1:27" x14ac:dyDescent="0.25">
      <c r="A22825"/>
      <c r="AA22825"/>
    </row>
    <row r="22826" spans="1:27" x14ac:dyDescent="0.25">
      <c r="A22826"/>
      <c r="AA22826"/>
    </row>
    <row r="22827" spans="1:27" x14ac:dyDescent="0.25">
      <c r="A22827"/>
      <c r="AA22827"/>
    </row>
    <row r="22828" spans="1:27" x14ac:dyDescent="0.25">
      <c r="A22828"/>
      <c r="AA22828"/>
    </row>
    <row r="22829" spans="1:27" x14ac:dyDescent="0.25">
      <c r="A22829"/>
      <c r="AA22829"/>
    </row>
    <row r="22830" spans="1:27" x14ac:dyDescent="0.25">
      <c r="A22830"/>
      <c r="AA22830"/>
    </row>
    <row r="22831" spans="1:27" x14ac:dyDescent="0.25">
      <c r="A22831"/>
      <c r="AA22831"/>
    </row>
    <row r="22832" spans="1:27" x14ac:dyDescent="0.25">
      <c r="A22832"/>
      <c r="AA22832"/>
    </row>
    <row r="22833" spans="1:27" x14ac:dyDescent="0.25">
      <c r="A22833"/>
      <c r="AA22833"/>
    </row>
    <row r="22834" spans="1:27" x14ac:dyDescent="0.25">
      <c r="A22834"/>
      <c r="AA22834"/>
    </row>
    <row r="22835" spans="1:27" x14ac:dyDescent="0.25">
      <c r="A22835"/>
      <c r="AA22835"/>
    </row>
    <row r="22836" spans="1:27" x14ac:dyDescent="0.25">
      <c r="A22836"/>
      <c r="AA22836"/>
    </row>
    <row r="22837" spans="1:27" x14ac:dyDescent="0.25">
      <c r="A22837"/>
      <c r="AA22837"/>
    </row>
    <row r="22838" spans="1:27" x14ac:dyDescent="0.25">
      <c r="A22838"/>
      <c r="AA22838"/>
    </row>
    <row r="22839" spans="1:27" x14ac:dyDescent="0.25">
      <c r="A22839"/>
      <c r="AA22839"/>
    </row>
    <row r="22840" spans="1:27" x14ac:dyDescent="0.25">
      <c r="A22840"/>
      <c r="AA22840"/>
    </row>
    <row r="22841" spans="1:27" x14ac:dyDescent="0.25">
      <c r="A22841"/>
      <c r="AA22841"/>
    </row>
    <row r="22842" spans="1:27" x14ac:dyDescent="0.25">
      <c r="A22842"/>
      <c r="AA22842"/>
    </row>
    <row r="22843" spans="1:27" x14ac:dyDescent="0.25">
      <c r="A22843"/>
      <c r="AA22843"/>
    </row>
    <row r="22844" spans="1:27" x14ac:dyDescent="0.25">
      <c r="A22844"/>
      <c r="AA22844"/>
    </row>
    <row r="22845" spans="1:27" x14ac:dyDescent="0.25">
      <c r="A22845"/>
      <c r="AA22845"/>
    </row>
    <row r="22846" spans="1:27" x14ac:dyDescent="0.25">
      <c r="A22846"/>
      <c r="AA22846"/>
    </row>
    <row r="22847" spans="1:27" x14ac:dyDescent="0.25">
      <c r="A22847"/>
      <c r="AA22847"/>
    </row>
    <row r="22848" spans="1:27" x14ac:dyDescent="0.25">
      <c r="A22848"/>
      <c r="AA22848"/>
    </row>
    <row r="22849" spans="1:27" x14ac:dyDescent="0.25">
      <c r="A22849"/>
      <c r="AA22849"/>
    </row>
    <row r="22850" spans="1:27" x14ac:dyDescent="0.25">
      <c r="A22850"/>
      <c r="AA22850"/>
    </row>
    <row r="22851" spans="1:27" x14ac:dyDescent="0.25">
      <c r="A22851"/>
      <c r="AA22851"/>
    </row>
    <row r="22852" spans="1:27" x14ac:dyDescent="0.25">
      <c r="A22852"/>
      <c r="AA22852"/>
    </row>
    <row r="22853" spans="1:27" x14ac:dyDescent="0.25">
      <c r="A22853"/>
      <c r="AA22853"/>
    </row>
    <row r="22854" spans="1:27" x14ac:dyDescent="0.25">
      <c r="A22854"/>
      <c r="AA22854"/>
    </row>
    <row r="22855" spans="1:27" x14ac:dyDescent="0.25">
      <c r="A22855"/>
      <c r="AA22855"/>
    </row>
    <row r="22856" spans="1:27" x14ac:dyDescent="0.25">
      <c r="A22856"/>
      <c r="AA22856"/>
    </row>
    <row r="22857" spans="1:27" x14ac:dyDescent="0.25">
      <c r="A22857"/>
      <c r="AA22857"/>
    </row>
    <row r="22858" spans="1:27" x14ac:dyDescent="0.25">
      <c r="A22858"/>
      <c r="AA22858"/>
    </row>
    <row r="22859" spans="1:27" x14ac:dyDescent="0.25">
      <c r="A22859"/>
      <c r="AA22859"/>
    </row>
    <row r="22860" spans="1:27" x14ac:dyDescent="0.25">
      <c r="A22860"/>
      <c r="AA22860"/>
    </row>
    <row r="22861" spans="1:27" x14ac:dyDescent="0.25">
      <c r="A22861"/>
      <c r="AA22861"/>
    </row>
    <row r="22862" spans="1:27" x14ac:dyDescent="0.25">
      <c r="A22862"/>
      <c r="AA22862"/>
    </row>
    <row r="22863" spans="1:27" x14ac:dyDescent="0.25">
      <c r="A22863"/>
      <c r="AA22863"/>
    </row>
    <row r="22864" spans="1:27" x14ac:dyDescent="0.25">
      <c r="A22864"/>
      <c r="AA22864"/>
    </row>
    <row r="22865" spans="1:27" x14ac:dyDescent="0.25">
      <c r="A22865"/>
      <c r="AA22865"/>
    </row>
    <row r="22866" spans="1:27" x14ac:dyDescent="0.25">
      <c r="A22866"/>
      <c r="AA22866"/>
    </row>
    <row r="22867" spans="1:27" x14ac:dyDescent="0.25">
      <c r="A22867"/>
      <c r="AA22867"/>
    </row>
    <row r="22868" spans="1:27" x14ac:dyDescent="0.25">
      <c r="A22868"/>
      <c r="AA22868"/>
    </row>
    <row r="22869" spans="1:27" x14ac:dyDescent="0.25">
      <c r="A22869"/>
      <c r="AA22869"/>
    </row>
    <row r="22870" spans="1:27" x14ac:dyDescent="0.25">
      <c r="A22870"/>
      <c r="AA22870"/>
    </row>
    <row r="22871" spans="1:27" x14ac:dyDescent="0.25">
      <c r="A22871"/>
      <c r="AA22871"/>
    </row>
    <row r="22872" spans="1:27" x14ac:dyDescent="0.25">
      <c r="A22872"/>
      <c r="AA22872"/>
    </row>
    <row r="22873" spans="1:27" x14ac:dyDescent="0.25">
      <c r="A22873"/>
      <c r="AA22873"/>
    </row>
    <row r="22874" spans="1:27" x14ac:dyDescent="0.25">
      <c r="A22874"/>
      <c r="AA22874"/>
    </row>
    <row r="22875" spans="1:27" x14ac:dyDescent="0.25">
      <c r="A22875"/>
      <c r="AA22875"/>
    </row>
    <row r="22876" spans="1:27" x14ac:dyDescent="0.25">
      <c r="A22876"/>
      <c r="AA22876"/>
    </row>
    <row r="22877" spans="1:27" x14ac:dyDescent="0.25">
      <c r="A22877"/>
      <c r="AA22877"/>
    </row>
    <row r="22878" spans="1:27" x14ac:dyDescent="0.25">
      <c r="A22878"/>
      <c r="AA22878"/>
    </row>
    <row r="22879" spans="1:27" x14ac:dyDescent="0.25">
      <c r="A22879"/>
      <c r="AA22879"/>
    </row>
    <row r="22880" spans="1:27" x14ac:dyDescent="0.25">
      <c r="A22880"/>
      <c r="AA22880"/>
    </row>
    <row r="22881" spans="1:27" x14ac:dyDescent="0.25">
      <c r="A22881"/>
      <c r="AA22881"/>
    </row>
    <row r="22882" spans="1:27" x14ac:dyDescent="0.25">
      <c r="A22882"/>
      <c r="AA22882"/>
    </row>
    <row r="22883" spans="1:27" x14ac:dyDescent="0.25">
      <c r="A22883"/>
      <c r="AA22883"/>
    </row>
    <row r="22884" spans="1:27" x14ac:dyDescent="0.25">
      <c r="A22884"/>
      <c r="AA22884"/>
    </row>
    <row r="22885" spans="1:27" x14ac:dyDescent="0.25">
      <c r="A22885"/>
      <c r="AA22885"/>
    </row>
    <row r="22886" spans="1:27" x14ac:dyDescent="0.25">
      <c r="A22886"/>
      <c r="AA22886"/>
    </row>
    <row r="22887" spans="1:27" x14ac:dyDescent="0.25">
      <c r="A22887"/>
      <c r="AA22887"/>
    </row>
    <row r="22888" spans="1:27" x14ac:dyDescent="0.25">
      <c r="A22888"/>
      <c r="AA22888"/>
    </row>
    <row r="22889" spans="1:27" x14ac:dyDescent="0.25">
      <c r="A22889"/>
      <c r="AA22889"/>
    </row>
    <row r="22890" spans="1:27" x14ac:dyDescent="0.25">
      <c r="A22890"/>
      <c r="AA22890"/>
    </row>
    <row r="22891" spans="1:27" x14ac:dyDescent="0.25">
      <c r="A22891"/>
      <c r="AA22891"/>
    </row>
    <row r="22892" spans="1:27" x14ac:dyDescent="0.25">
      <c r="A22892"/>
      <c r="AA22892"/>
    </row>
    <row r="22893" spans="1:27" x14ac:dyDescent="0.25">
      <c r="A22893"/>
      <c r="AA22893"/>
    </row>
    <row r="22894" spans="1:27" x14ac:dyDescent="0.25">
      <c r="A22894"/>
      <c r="AA22894"/>
    </row>
    <row r="22895" spans="1:27" x14ac:dyDescent="0.25">
      <c r="A22895"/>
      <c r="AA22895"/>
    </row>
    <row r="22896" spans="1:27" x14ac:dyDescent="0.25">
      <c r="A22896"/>
      <c r="AA22896"/>
    </row>
    <row r="22897" spans="1:27" x14ac:dyDescent="0.25">
      <c r="A22897"/>
      <c r="AA22897"/>
    </row>
    <row r="22898" spans="1:27" x14ac:dyDescent="0.25">
      <c r="A22898"/>
      <c r="AA22898"/>
    </row>
    <row r="22899" spans="1:27" x14ac:dyDescent="0.25">
      <c r="A22899"/>
      <c r="AA22899"/>
    </row>
    <row r="22900" spans="1:27" x14ac:dyDescent="0.25">
      <c r="A22900"/>
      <c r="AA22900"/>
    </row>
    <row r="22901" spans="1:27" x14ac:dyDescent="0.25">
      <c r="A22901"/>
      <c r="AA22901"/>
    </row>
    <row r="22902" spans="1:27" x14ac:dyDescent="0.25">
      <c r="A22902"/>
      <c r="AA22902"/>
    </row>
    <row r="22903" spans="1:27" x14ac:dyDescent="0.25">
      <c r="A22903"/>
      <c r="AA22903"/>
    </row>
    <row r="22904" spans="1:27" x14ac:dyDescent="0.25">
      <c r="A22904"/>
      <c r="AA22904"/>
    </row>
    <row r="22905" spans="1:27" x14ac:dyDescent="0.25">
      <c r="A22905"/>
      <c r="AA22905"/>
    </row>
    <row r="22906" spans="1:27" x14ac:dyDescent="0.25">
      <c r="A22906"/>
      <c r="AA22906"/>
    </row>
    <row r="22907" spans="1:27" x14ac:dyDescent="0.25">
      <c r="A22907"/>
      <c r="AA22907"/>
    </row>
    <row r="22908" spans="1:27" x14ac:dyDescent="0.25">
      <c r="A22908"/>
      <c r="AA22908"/>
    </row>
    <row r="22909" spans="1:27" x14ac:dyDescent="0.25">
      <c r="A22909"/>
      <c r="AA22909"/>
    </row>
    <row r="22910" spans="1:27" x14ac:dyDescent="0.25">
      <c r="A22910"/>
      <c r="AA22910"/>
    </row>
    <row r="22911" spans="1:27" x14ac:dyDescent="0.25">
      <c r="A22911"/>
      <c r="AA22911"/>
    </row>
    <row r="22912" spans="1:27" x14ac:dyDescent="0.25">
      <c r="A22912"/>
      <c r="AA22912"/>
    </row>
    <row r="22913" spans="1:27" x14ac:dyDescent="0.25">
      <c r="A22913"/>
      <c r="AA22913"/>
    </row>
    <row r="22914" spans="1:27" x14ac:dyDescent="0.25">
      <c r="A22914"/>
      <c r="AA22914"/>
    </row>
    <row r="22915" spans="1:27" x14ac:dyDescent="0.25">
      <c r="A22915"/>
      <c r="AA22915"/>
    </row>
    <row r="22916" spans="1:27" x14ac:dyDescent="0.25">
      <c r="A22916"/>
      <c r="AA22916"/>
    </row>
    <row r="22917" spans="1:27" x14ac:dyDescent="0.25">
      <c r="A22917"/>
      <c r="AA22917"/>
    </row>
    <row r="22918" spans="1:27" x14ac:dyDescent="0.25">
      <c r="A22918"/>
      <c r="AA22918"/>
    </row>
    <row r="22919" spans="1:27" x14ac:dyDescent="0.25">
      <c r="A22919"/>
      <c r="AA22919"/>
    </row>
    <row r="22920" spans="1:27" x14ac:dyDescent="0.25">
      <c r="A22920"/>
      <c r="AA22920"/>
    </row>
    <row r="22921" spans="1:27" x14ac:dyDescent="0.25">
      <c r="A22921"/>
      <c r="AA22921"/>
    </row>
    <row r="22922" spans="1:27" x14ac:dyDescent="0.25">
      <c r="A22922"/>
      <c r="AA22922"/>
    </row>
    <row r="22923" spans="1:27" x14ac:dyDescent="0.25">
      <c r="A22923"/>
      <c r="AA22923"/>
    </row>
    <row r="22924" spans="1:27" x14ac:dyDescent="0.25">
      <c r="A22924"/>
      <c r="AA22924"/>
    </row>
    <row r="22925" spans="1:27" x14ac:dyDescent="0.25">
      <c r="A22925"/>
      <c r="AA22925"/>
    </row>
    <row r="22926" spans="1:27" x14ac:dyDescent="0.25">
      <c r="A22926"/>
      <c r="AA22926"/>
    </row>
    <row r="22927" spans="1:27" x14ac:dyDescent="0.25">
      <c r="A22927"/>
      <c r="AA22927"/>
    </row>
    <row r="22928" spans="1:27" x14ac:dyDescent="0.25">
      <c r="A22928"/>
      <c r="AA22928"/>
    </row>
    <row r="22929" spans="1:27" x14ac:dyDescent="0.25">
      <c r="A22929"/>
      <c r="AA22929"/>
    </row>
    <row r="22930" spans="1:27" x14ac:dyDescent="0.25">
      <c r="A22930"/>
      <c r="AA22930"/>
    </row>
    <row r="22931" spans="1:27" x14ac:dyDescent="0.25">
      <c r="A22931"/>
      <c r="AA22931"/>
    </row>
    <row r="22932" spans="1:27" x14ac:dyDescent="0.25">
      <c r="A22932"/>
      <c r="AA22932"/>
    </row>
    <row r="22933" spans="1:27" x14ac:dyDescent="0.25">
      <c r="A22933"/>
      <c r="AA22933"/>
    </row>
    <row r="22934" spans="1:27" x14ac:dyDescent="0.25">
      <c r="A22934"/>
      <c r="AA22934"/>
    </row>
    <row r="22935" spans="1:27" x14ac:dyDescent="0.25">
      <c r="A22935"/>
      <c r="AA22935"/>
    </row>
    <row r="22936" spans="1:27" x14ac:dyDescent="0.25">
      <c r="A22936"/>
      <c r="AA22936"/>
    </row>
    <row r="22937" spans="1:27" x14ac:dyDescent="0.25">
      <c r="A22937"/>
      <c r="AA22937"/>
    </row>
    <row r="22938" spans="1:27" x14ac:dyDescent="0.25">
      <c r="A22938"/>
      <c r="AA22938"/>
    </row>
    <row r="22939" spans="1:27" x14ac:dyDescent="0.25">
      <c r="A22939"/>
      <c r="AA22939"/>
    </row>
    <row r="22940" spans="1:27" x14ac:dyDescent="0.25">
      <c r="A22940"/>
      <c r="AA22940"/>
    </row>
    <row r="22941" spans="1:27" x14ac:dyDescent="0.25">
      <c r="A22941"/>
      <c r="AA22941"/>
    </row>
    <row r="22942" spans="1:27" x14ac:dyDescent="0.25">
      <c r="A22942"/>
      <c r="AA22942"/>
    </row>
    <row r="22943" spans="1:27" x14ac:dyDescent="0.25">
      <c r="A22943"/>
      <c r="AA22943"/>
    </row>
    <row r="22944" spans="1:27" x14ac:dyDescent="0.25">
      <c r="A22944"/>
      <c r="AA22944"/>
    </row>
    <row r="22945" spans="1:27" x14ac:dyDescent="0.25">
      <c r="A22945"/>
      <c r="AA22945"/>
    </row>
    <row r="22946" spans="1:27" x14ac:dyDescent="0.25">
      <c r="A22946"/>
      <c r="AA22946"/>
    </row>
    <row r="22947" spans="1:27" x14ac:dyDescent="0.25">
      <c r="A22947"/>
      <c r="AA22947"/>
    </row>
    <row r="22948" spans="1:27" x14ac:dyDescent="0.25">
      <c r="A22948"/>
      <c r="AA22948"/>
    </row>
    <row r="22949" spans="1:27" x14ac:dyDescent="0.25">
      <c r="A22949"/>
      <c r="AA22949"/>
    </row>
    <row r="22950" spans="1:27" x14ac:dyDescent="0.25">
      <c r="A22950"/>
      <c r="AA22950"/>
    </row>
    <row r="22951" spans="1:27" x14ac:dyDescent="0.25">
      <c r="A22951"/>
      <c r="AA22951"/>
    </row>
    <row r="22952" spans="1:27" x14ac:dyDescent="0.25">
      <c r="A22952"/>
      <c r="AA22952"/>
    </row>
    <row r="22953" spans="1:27" x14ac:dyDescent="0.25">
      <c r="A22953"/>
      <c r="AA22953"/>
    </row>
    <row r="22954" spans="1:27" x14ac:dyDescent="0.25">
      <c r="A22954"/>
      <c r="AA22954"/>
    </row>
    <row r="22955" spans="1:27" x14ac:dyDescent="0.25">
      <c r="A22955"/>
      <c r="AA22955"/>
    </row>
    <row r="22956" spans="1:27" x14ac:dyDescent="0.25">
      <c r="A22956"/>
      <c r="AA22956"/>
    </row>
    <row r="22957" spans="1:27" x14ac:dyDescent="0.25">
      <c r="A22957"/>
      <c r="AA22957"/>
    </row>
    <row r="22958" spans="1:27" x14ac:dyDescent="0.25">
      <c r="A22958"/>
      <c r="AA22958"/>
    </row>
    <row r="22959" spans="1:27" x14ac:dyDescent="0.25">
      <c r="A22959"/>
      <c r="AA22959"/>
    </row>
    <row r="22960" spans="1:27" x14ac:dyDescent="0.25">
      <c r="A22960"/>
      <c r="AA22960"/>
    </row>
    <row r="22961" spans="1:27" x14ac:dyDescent="0.25">
      <c r="A22961"/>
      <c r="AA22961"/>
    </row>
    <row r="22962" spans="1:27" x14ac:dyDescent="0.25">
      <c r="A22962"/>
      <c r="AA22962"/>
    </row>
    <row r="22963" spans="1:27" x14ac:dyDescent="0.25">
      <c r="A22963"/>
      <c r="AA22963"/>
    </row>
    <row r="22964" spans="1:27" x14ac:dyDescent="0.25">
      <c r="A22964"/>
      <c r="AA22964"/>
    </row>
    <row r="22965" spans="1:27" x14ac:dyDescent="0.25">
      <c r="A22965"/>
      <c r="AA22965"/>
    </row>
    <row r="22966" spans="1:27" x14ac:dyDescent="0.25">
      <c r="A22966"/>
      <c r="AA22966"/>
    </row>
    <row r="22967" spans="1:27" x14ac:dyDescent="0.25">
      <c r="A22967"/>
      <c r="AA22967"/>
    </row>
    <row r="22968" spans="1:27" x14ac:dyDescent="0.25">
      <c r="A22968"/>
      <c r="AA22968"/>
    </row>
    <row r="22969" spans="1:27" x14ac:dyDescent="0.25">
      <c r="A22969"/>
      <c r="AA22969"/>
    </row>
    <row r="22970" spans="1:27" x14ac:dyDescent="0.25">
      <c r="A22970"/>
      <c r="AA22970"/>
    </row>
    <row r="22971" spans="1:27" x14ac:dyDescent="0.25">
      <c r="A22971"/>
      <c r="AA22971"/>
    </row>
    <row r="22972" spans="1:27" x14ac:dyDescent="0.25">
      <c r="A22972"/>
      <c r="AA22972"/>
    </row>
    <row r="22973" spans="1:27" x14ac:dyDescent="0.25">
      <c r="A22973"/>
      <c r="AA22973"/>
    </row>
    <row r="22974" spans="1:27" x14ac:dyDescent="0.25">
      <c r="A22974"/>
      <c r="AA22974"/>
    </row>
    <row r="22975" spans="1:27" x14ac:dyDescent="0.25">
      <c r="A22975"/>
      <c r="AA22975"/>
    </row>
    <row r="22976" spans="1:27" x14ac:dyDescent="0.25">
      <c r="A22976"/>
      <c r="AA22976"/>
    </row>
    <row r="22977" spans="1:27" x14ac:dyDescent="0.25">
      <c r="A22977"/>
      <c r="AA22977"/>
    </row>
    <row r="22978" spans="1:27" x14ac:dyDescent="0.25">
      <c r="A22978"/>
      <c r="AA22978"/>
    </row>
    <row r="22979" spans="1:27" x14ac:dyDescent="0.25">
      <c r="A22979"/>
      <c r="AA22979"/>
    </row>
    <row r="22980" spans="1:27" x14ac:dyDescent="0.25">
      <c r="A22980"/>
      <c r="AA22980"/>
    </row>
    <row r="22981" spans="1:27" x14ac:dyDescent="0.25">
      <c r="A22981"/>
      <c r="AA22981"/>
    </row>
    <row r="22982" spans="1:27" x14ac:dyDescent="0.25">
      <c r="A22982"/>
      <c r="AA22982"/>
    </row>
    <row r="22983" spans="1:27" x14ac:dyDescent="0.25">
      <c r="A22983"/>
      <c r="AA22983"/>
    </row>
    <row r="22984" spans="1:27" x14ac:dyDescent="0.25">
      <c r="A22984"/>
      <c r="AA22984"/>
    </row>
    <row r="22985" spans="1:27" x14ac:dyDescent="0.25">
      <c r="A22985"/>
      <c r="AA22985"/>
    </row>
    <row r="22986" spans="1:27" x14ac:dyDescent="0.25">
      <c r="A22986"/>
      <c r="AA22986"/>
    </row>
    <row r="22987" spans="1:27" x14ac:dyDescent="0.25">
      <c r="A22987"/>
      <c r="AA22987"/>
    </row>
    <row r="22988" spans="1:27" x14ac:dyDescent="0.25">
      <c r="A22988"/>
      <c r="AA22988"/>
    </row>
    <row r="22989" spans="1:27" x14ac:dyDescent="0.25">
      <c r="A22989"/>
      <c r="AA22989"/>
    </row>
    <row r="22990" spans="1:27" x14ac:dyDescent="0.25">
      <c r="A22990"/>
      <c r="AA22990"/>
    </row>
    <row r="22991" spans="1:27" x14ac:dyDescent="0.25">
      <c r="A22991"/>
      <c r="AA22991"/>
    </row>
    <row r="22992" spans="1:27" x14ac:dyDescent="0.25">
      <c r="A22992"/>
      <c r="AA22992"/>
    </row>
    <row r="22993" spans="1:27" x14ac:dyDescent="0.25">
      <c r="A22993"/>
      <c r="AA22993"/>
    </row>
    <row r="22994" spans="1:27" x14ac:dyDescent="0.25">
      <c r="A22994"/>
      <c r="AA22994"/>
    </row>
    <row r="22995" spans="1:27" x14ac:dyDescent="0.25">
      <c r="A22995"/>
      <c r="AA22995"/>
    </row>
    <row r="22996" spans="1:27" x14ac:dyDescent="0.25">
      <c r="A22996"/>
      <c r="AA22996"/>
    </row>
    <row r="22997" spans="1:27" x14ac:dyDescent="0.25">
      <c r="A22997"/>
      <c r="AA22997"/>
    </row>
    <row r="22998" spans="1:27" x14ac:dyDescent="0.25">
      <c r="A22998"/>
      <c r="AA22998"/>
    </row>
    <row r="22999" spans="1:27" x14ac:dyDescent="0.25">
      <c r="A22999"/>
      <c r="AA22999"/>
    </row>
    <row r="23000" spans="1:27" x14ac:dyDescent="0.25">
      <c r="A23000"/>
      <c r="AA23000"/>
    </row>
    <row r="23001" spans="1:27" x14ac:dyDescent="0.25">
      <c r="A23001"/>
      <c r="AA23001"/>
    </row>
    <row r="23002" spans="1:27" x14ac:dyDescent="0.25">
      <c r="A23002"/>
      <c r="AA23002"/>
    </row>
    <row r="23003" spans="1:27" x14ac:dyDescent="0.25">
      <c r="A23003"/>
      <c r="AA23003"/>
    </row>
    <row r="23004" spans="1:27" x14ac:dyDescent="0.25">
      <c r="A23004"/>
      <c r="AA23004"/>
    </row>
    <row r="23005" spans="1:27" x14ac:dyDescent="0.25">
      <c r="A23005"/>
      <c r="AA23005"/>
    </row>
    <row r="23006" spans="1:27" x14ac:dyDescent="0.25">
      <c r="A23006"/>
      <c r="AA23006"/>
    </row>
    <row r="23007" spans="1:27" x14ac:dyDescent="0.25">
      <c r="A23007"/>
      <c r="AA23007"/>
    </row>
    <row r="23008" spans="1:27" x14ac:dyDescent="0.25">
      <c r="A23008"/>
      <c r="AA23008"/>
    </row>
    <row r="23009" spans="1:27" x14ac:dyDescent="0.25">
      <c r="A23009"/>
      <c r="AA23009"/>
    </row>
    <row r="23010" spans="1:27" x14ac:dyDescent="0.25">
      <c r="A23010"/>
      <c r="AA23010"/>
    </row>
    <row r="23011" spans="1:27" x14ac:dyDescent="0.25">
      <c r="A23011"/>
      <c r="AA23011"/>
    </row>
    <row r="23012" spans="1:27" x14ac:dyDescent="0.25">
      <c r="A23012"/>
      <c r="AA23012"/>
    </row>
    <row r="23013" spans="1:27" x14ac:dyDescent="0.25">
      <c r="A23013"/>
      <c r="AA23013"/>
    </row>
    <row r="23014" spans="1:27" x14ac:dyDescent="0.25">
      <c r="A23014"/>
      <c r="AA23014"/>
    </row>
    <row r="23015" spans="1:27" x14ac:dyDescent="0.25">
      <c r="A23015"/>
      <c r="AA23015"/>
    </row>
    <row r="23016" spans="1:27" x14ac:dyDescent="0.25">
      <c r="A23016"/>
      <c r="AA23016"/>
    </row>
    <row r="23017" spans="1:27" x14ac:dyDescent="0.25">
      <c r="A23017"/>
      <c r="AA23017"/>
    </row>
    <row r="23018" spans="1:27" x14ac:dyDescent="0.25">
      <c r="A23018"/>
      <c r="AA23018"/>
    </row>
    <row r="23019" spans="1:27" x14ac:dyDescent="0.25">
      <c r="A23019"/>
      <c r="AA23019"/>
    </row>
    <row r="23020" spans="1:27" x14ac:dyDescent="0.25">
      <c r="A23020"/>
      <c r="AA23020"/>
    </row>
    <row r="23021" spans="1:27" x14ac:dyDescent="0.25">
      <c r="A23021"/>
      <c r="AA23021"/>
    </row>
    <row r="23022" spans="1:27" x14ac:dyDescent="0.25">
      <c r="A23022"/>
      <c r="AA23022"/>
    </row>
    <row r="23023" spans="1:27" x14ac:dyDescent="0.25">
      <c r="A23023"/>
      <c r="AA23023"/>
    </row>
    <row r="23024" spans="1:27" x14ac:dyDescent="0.25">
      <c r="A23024"/>
      <c r="AA23024"/>
    </row>
    <row r="23025" spans="1:27" x14ac:dyDescent="0.25">
      <c r="A23025"/>
      <c r="AA23025"/>
    </row>
    <row r="23026" spans="1:27" x14ac:dyDescent="0.25">
      <c r="A23026"/>
      <c r="AA23026"/>
    </row>
    <row r="23027" spans="1:27" x14ac:dyDescent="0.25">
      <c r="A23027"/>
      <c r="AA23027"/>
    </row>
    <row r="23028" spans="1:27" x14ac:dyDescent="0.25">
      <c r="A23028"/>
      <c r="AA23028"/>
    </row>
    <row r="23029" spans="1:27" x14ac:dyDescent="0.25">
      <c r="A23029"/>
      <c r="AA23029"/>
    </row>
    <row r="23030" spans="1:27" x14ac:dyDescent="0.25">
      <c r="A23030"/>
      <c r="AA23030"/>
    </row>
    <row r="23031" spans="1:27" x14ac:dyDescent="0.25">
      <c r="A23031"/>
      <c r="AA23031"/>
    </row>
    <row r="23032" spans="1:27" x14ac:dyDescent="0.25">
      <c r="A23032"/>
      <c r="AA23032"/>
    </row>
    <row r="23033" spans="1:27" x14ac:dyDescent="0.25">
      <c r="A23033"/>
      <c r="AA23033"/>
    </row>
    <row r="23034" spans="1:27" x14ac:dyDescent="0.25">
      <c r="A23034"/>
      <c r="AA23034"/>
    </row>
    <row r="23035" spans="1:27" x14ac:dyDescent="0.25">
      <c r="A23035"/>
      <c r="AA23035"/>
    </row>
    <row r="23036" spans="1:27" x14ac:dyDescent="0.25">
      <c r="A23036"/>
      <c r="AA23036"/>
    </row>
    <row r="23037" spans="1:27" x14ac:dyDescent="0.25">
      <c r="A23037"/>
      <c r="AA23037"/>
    </row>
    <row r="23038" spans="1:27" x14ac:dyDescent="0.25">
      <c r="A23038"/>
      <c r="AA23038"/>
    </row>
    <row r="23039" spans="1:27" x14ac:dyDescent="0.25">
      <c r="A23039"/>
      <c r="AA23039"/>
    </row>
    <row r="23040" spans="1:27" x14ac:dyDescent="0.25">
      <c r="A23040"/>
      <c r="AA23040"/>
    </row>
    <row r="23041" spans="1:27" x14ac:dyDescent="0.25">
      <c r="A23041"/>
      <c r="AA23041"/>
    </row>
    <row r="23042" spans="1:27" x14ac:dyDescent="0.25">
      <c r="A23042"/>
      <c r="AA23042"/>
    </row>
    <row r="23043" spans="1:27" x14ac:dyDescent="0.25">
      <c r="A23043"/>
      <c r="AA23043"/>
    </row>
    <row r="23044" spans="1:27" x14ac:dyDescent="0.25">
      <c r="A23044"/>
      <c r="AA23044"/>
    </row>
    <row r="23045" spans="1:27" x14ac:dyDescent="0.25">
      <c r="A23045"/>
      <c r="AA23045"/>
    </row>
    <row r="23046" spans="1:27" x14ac:dyDescent="0.25">
      <c r="A23046"/>
      <c r="AA23046"/>
    </row>
    <row r="23047" spans="1:27" x14ac:dyDescent="0.25">
      <c r="A23047"/>
      <c r="AA23047"/>
    </row>
    <row r="23048" spans="1:27" x14ac:dyDescent="0.25">
      <c r="A23048"/>
      <c r="AA23048"/>
    </row>
    <row r="23049" spans="1:27" x14ac:dyDescent="0.25">
      <c r="A23049"/>
      <c r="AA23049"/>
    </row>
    <row r="23050" spans="1:27" x14ac:dyDescent="0.25">
      <c r="A23050"/>
      <c r="AA23050"/>
    </row>
    <row r="23051" spans="1:27" x14ac:dyDescent="0.25">
      <c r="A23051"/>
      <c r="AA23051"/>
    </row>
    <row r="23052" spans="1:27" x14ac:dyDescent="0.25">
      <c r="A23052"/>
      <c r="AA23052"/>
    </row>
    <row r="23053" spans="1:27" x14ac:dyDescent="0.25">
      <c r="A23053"/>
      <c r="AA23053"/>
    </row>
    <row r="23054" spans="1:27" x14ac:dyDescent="0.25">
      <c r="A23054"/>
      <c r="AA23054"/>
    </row>
    <row r="23055" spans="1:27" x14ac:dyDescent="0.25">
      <c r="A23055"/>
      <c r="AA23055"/>
    </row>
    <row r="23056" spans="1:27" x14ac:dyDescent="0.25">
      <c r="A23056"/>
      <c r="AA23056"/>
    </row>
    <row r="23057" spans="1:27" x14ac:dyDescent="0.25">
      <c r="A23057"/>
      <c r="AA23057"/>
    </row>
    <row r="23058" spans="1:27" x14ac:dyDescent="0.25">
      <c r="A23058"/>
      <c r="AA23058"/>
    </row>
    <row r="23059" spans="1:27" x14ac:dyDescent="0.25">
      <c r="A23059"/>
      <c r="AA23059"/>
    </row>
    <row r="23060" spans="1:27" x14ac:dyDescent="0.25">
      <c r="A23060"/>
      <c r="AA23060"/>
    </row>
    <row r="23061" spans="1:27" x14ac:dyDescent="0.25">
      <c r="A23061"/>
      <c r="AA23061"/>
    </row>
    <row r="23062" spans="1:27" x14ac:dyDescent="0.25">
      <c r="A23062"/>
      <c r="AA23062"/>
    </row>
    <row r="23063" spans="1:27" x14ac:dyDescent="0.25">
      <c r="A23063"/>
      <c r="AA23063"/>
    </row>
    <row r="23064" spans="1:27" x14ac:dyDescent="0.25">
      <c r="A23064"/>
      <c r="AA23064"/>
    </row>
    <row r="23065" spans="1:27" x14ac:dyDescent="0.25">
      <c r="A23065"/>
      <c r="AA23065"/>
    </row>
    <row r="23066" spans="1:27" x14ac:dyDescent="0.25">
      <c r="A23066"/>
      <c r="AA23066"/>
    </row>
    <row r="23067" spans="1:27" x14ac:dyDescent="0.25">
      <c r="A23067"/>
      <c r="AA23067"/>
    </row>
    <row r="23068" spans="1:27" x14ac:dyDescent="0.25">
      <c r="A23068"/>
      <c r="AA23068"/>
    </row>
    <row r="23069" spans="1:27" x14ac:dyDescent="0.25">
      <c r="A23069"/>
      <c r="AA23069"/>
    </row>
    <row r="23070" spans="1:27" x14ac:dyDescent="0.25">
      <c r="A23070"/>
      <c r="AA23070"/>
    </row>
    <row r="23071" spans="1:27" x14ac:dyDescent="0.25">
      <c r="A23071"/>
      <c r="AA23071"/>
    </row>
    <row r="23072" spans="1:27" x14ac:dyDescent="0.25">
      <c r="A23072"/>
      <c r="AA23072"/>
    </row>
    <row r="23073" spans="1:27" x14ac:dyDescent="0.25">
      <c r="A23073"/>
      <c r="AA23073"/>
    </row>
    <row r="23074" spans="1:27" x14ac:dyDescent="0.25">
      <c r="A23074"/>
      <c r="AA23074"/>
    </row>
    <row r="23075" spans="1:27" x14ac:dyDescent="0.25">
      <c r="A23075"/>
      <c r="AA23075"/>
    </row>
    <row r="23076" spans="1:27" x14ac:dyDescent="0.25">
      <c r="A23076"/>
      <c r="AA23076"/>
    </row>
    <row r="23077" spans="1:27" x14ac:dyDescent="0.25">
      <c r="A23077"/>
      <c r="AA23077"/>
    </row>
    <row r="23078" spans="1:27" x14ac:dyDescent="0.25">
      <c r="A23078"/>
      <c r="AA23078"/>
    </row>
    <row r="23079" spans="1:27" x14ac:dyDescent="0.25">
      <c r="A23079"/>
      <c r="AA23079"/>
    </row>
    <row r="23080" spans="1:27" x14ac:dyDescent="0.25">
      <c r="A23080"/>
      <c r="AA23080"/>
    </row>
    <row r="23081" spans="1:27" x14ac:dyDescent="0.25">
      <c r="A23081"/>
      <c r="AA23081"/>
    </row>
    <row r="23082" spans="1:27" x14ac:dyDescent="0.25">
      <c r="A23082"/>
      <c r="AA23082"/>
    </row>
    <row r="23083" spans="1:27" x14ac:dyDescent="0.25">
      <c r="A23083"/>
      <c r="AA23083"/>
    </row>
    <row r="23084" spans="1:27" x14ac:dyDescent="0.25">
      <c r="A23084"/>
      <c r="AA23084"/>
    </row>
    <row r="23085" spans="1:27" x14ac:dyDescent="0.25">
      <c r="A23085"/>
      <c r="AA23085"/>
    </row>
    <row r="23086" spans="1:27" x14ac:dyDescent="0.25">
      <c r="A23086"/>
      <c r="AA23086"/>
    </row>
    <row r="23087" spans="1:27" x14ac:dyDescent="0.25">
      <c r="A23087"/>
      <c r="AA23087"/>
    </row>
    <row r="23088" spans="1:27" x14ac:dyDescent="0.25">
      <c r="A23088"/>
      <c r="AA23088"/>
    </row>
    <row r="23089" spans="1:27" x14ac:dyDescent="0.25">
      <c r="A23089"/>
      <c r="AA23089"/>
    </row>
    <row r="23090" spans="1:27" x14ac:dyDescent="0.25">
      <c r="A23090"/>
      <c r="AA23090"/>
    </row>
    <row r="23091" spans="1:27" x14ac:dyDescent="0.25">
      <c r="A23091"/>
      <c r="AA23091"/>
    </row>
    <row r="23092" spans="1:27" x14ac:dyDescent="0.25">
      <c r="A23092"/>
      <c r="AA23092"/>
    </row>
    <row r="23093" spans="1:27" x14ac:dyDescent="0.25">
      <c r="A23093"/>
      <c r="AA23093"/>
    </row>
    <row r="23094" spans="1:27" x14ac:dyDescent="0.25">
      <c r="A23094"/>
      <c r="AA23094"/>
    </row>
    <row r="23095" spans="1:27" x14ac:dyDescent="0.25">
      <c r="A23095"/>
      <c r="AA23095"/>
    </row>
    <row r="23096" spans="1:27" x14ac:dyDescent="0.25">
      <c r="A23096"/>
      <c r="AA23096"/>
    </row>
    <row r="23097" spans="1:27" x14ac:dyDescent="0.25">
      <c r="A23097"/>
      <c r="AA23097"/>
    </row>
    <row r="23098" spans="1:27" x14ac:dyDescent="0.25">
      <c r="A23098"/>
      <c r="AA23098"/>
    </row>
    <row r="23099" spans="1:27" x14ac:dyDescent="0.25">
      <c r="A23099"/>
      <c r="AA23099"/>
    </row>
    <row r="23100" spans="1:27" x14ac:dyDescent="0.25">
      <c r="A23100"/>
      <c r="AA23100"/>
    </row>
    <row r="23101" spans="1:27" x14ac:dyDescent="0.25">
      <c r="A23101"/>
      <c r="AA23101"/>
    </row>
    <row r="23102" spans="1:27" x14ac:dyDescent="0.25">
      <c r="A23102"/>
      <c r="AA23102"/>
    </row>
    <row r="23103" spans="1:27" x14ac:dyDescent="0.25">
      <c r="A23103"/>
      <c r="AA23103"/>
    </row>
    <row r="23104" spans="1:27" x14ac:dyDescent="0.25">
      <c r="A23104"/>
      <c r="AA23104"/>
    </row>
    <row r="23105" spans="1:27" x14ac:dyDescent="0.25">
      <c r="A23105"/>
      <c r="AA23105"/>
    </row>
    <row r="23106" spans="1:27" x14ac:dyDescent="0.25">
      <c r="A23106"/>
      <c r="AA23106"/>
    </row>
    <row r="23107" spans="1:27" x14ac:dyDescent="0.25">
      <c r="A23107"/>
      <c r="AA23107"/>
    </row>
    <row r="23108" spans="1:27" x14ac:dyDescent="0.25">
      <c r="A23108"/>
      <c r="AA23108"/>
    </row>
    <row r="23109" spans="1:27" x14ac:dyDescent="0.25">
      <c r="A23109"/>
      <c r="AA23109"/>
    </row>
    <row r="23110" spans="1:27" x14ac:dyDescent="0.25">
      <c r="A23110"/>
      <c r="AA23110"/>
    </row>
    <row r="23111" spans="1:27" x14ac:dyDescent="0.25">
      <c r="A23111"/>
      <c r="AA23111"/>
    </row>
    <row r="23112" spans="1:27" x14ac:dyDescent="0.25">
      <c r="A23112"/>
      <c r="AA23112"/>
    </row>
    <row r="23113" spans="1:27" x14ac:dyDescent="0.25">
      <c r="A23113"/>
      <c r="AA23113"/>
    </row>
    <row r="23114" spans="1:27" x14ac:dyDescent="0.25">
      <c r="A23114"/>
      <c r="AA23114"/>
    </row>
    <row r="23115" spans="1:27" x14ac:dyDescent="0.25">
      <c r="A23115"/>
      <c r="AA23115"/>
    </row>
    <row r="23116" spans="1:27" x14ac:dyDescent="0.25">
      <c r="A23116"/>
      <c r="AA23116"/>
    </row>
    <row r="23117" spans="1:27" x14ac:dyDescent="0.25">
      <c r="A23117"/>
      <c r="AA23117"/>
    </row>
    <row r="23118" spans="1:27" x14ac:dyDescent="0.25">
      <c r="A23118"/>
      <c r="AA23118"/>
    </row>
    <row r="23119" spans="1:27" x14ac:dyDescent="0.25">
      <c r="A23119"/>
      <c r="AA23119"/>
    </row>
    <row r="23120" spans="1:27" x14ac:dyDescent="0.25">
      <c r="A23120"/>
      <c r="AA23120"/>
    </row>
    <row r="23121" spans="1:27" x14ac:dyDescent="0.25">
      <c r="A23121"/>
      <c r="AA23121"/>
    </row>
    <row r="23122" spans="1:27" x14ac:dyDescent="0.25">
      <c r="A23122"/>
      <c r="AA23122"/>
    </row>
    <row r="23123" spans="1:27" x14ac:dyDescent="0.25">
      <c r="A23123"/>
      <c r="AA23123"/>
    </row>
    <row r="23124" spans="1:27" x14ac:dyDescent="0.25">
      <c r="A23124"/>
      <c r="AA23124"/>
    </row>
    <row r="23125" spans="1:27" x14ac:dyDescent="0.25">
      <c r="A23125"/>
      <c r="AA23125"/>
    </row>
    <row r="23126" spans="1:27" x14ac:dyDescent="0.25">
      <c r="A23126"/>
      <c r="AA23126"/>
    </row>
    <row r="23127" spans="1:27" x14ac:dyDescent="0.25">
      <c r="A23127"/>
      <c r="AA23127"/>
    </row>
    <row r="23128" spans="1:27" x14ac:dyDescent="0.25">
      <c r="A23128"/>
      <c r="AA23128"/>
    </row>
    <row r="23129" spans="1:27" x14ac:dyDescent="0.25">
      <c r="A23129"/>
      <c r="AA23129"/>
    </row>
    <row r="23130" spans="1:27" x14ac:dyDescent="0.25">
      <c r="A23130"/>
      <c r="AA23130"/>
    </row>
    <row r="23131" spans="1:27" x14ac:dyDescent="0.25">
      <c r="A23131"/>
      <c r="AA23131"/>
    </row>
    <row r="23132" spans="1:27" x14ac:dyDescent="0.25">
      <c r="A23132"/>
      <c r="AA23132"/>
    </row>
    <row r="23133" spans="1:27" x14ac:dyDescent="0.25">
      <c r="A23133"/>
      <c r="AA23133"/>
    </row>
    <row r="23134" spans="1:27" x14ac:dyDescent="0.25">
      <c r="A23134"/>
      <c r="AA23134"/>
    </row>
    <row r="23135" spans="1:27" x14ac:dyDescent="0.25">
      <c r="A23135"/>
      <c r="AA23135"/>
    </row>
    <row r="23136" spans="1:27" x14ac:dyDescent="0.25">
      <c r="A23136"/>
      <c r="AA23136"/>
    </row>
    <row r="23137" spans="1:27" x14ac:dyDescent="0.25">
      <c r="A23137"/>
      <c r="AA23137"/>
    </row>
    <row r="23138" spans="1:27" x14ac:dyDescent="0.25">
      <c r="A23138"/>
      <c r="AA23138"/>
    </row>
    <row r="23139" spans="1:27" x14ac:dyDescent="0.25">
      <c r="A23139"/>
      <c r="AA23139"/>
    </row>
    <row r="23140" spans="1:27" x14ac:dyDescent="0.25">
      <c r="A23140"/>
      <c r="AA23140"/>
    </row>
    <row r="23141" spans="1:27" x14ac:dyDescent="0.25">
      <c r="A23141"/>
      <c r="AA23141"/>
    </row>
    <row r="23142" spans="1:27" x14ac:dyDescent="0.25">
      <c r="A23142"/>
      <c r="AA23142"/>
    </row>
    <row r="23143" spans="1:27" x14ac:dyDescent="0.25">
      <c r="A23143"/>
      <c r="AA23143"/>
    </row>
    <row r="23144" spans="1:27" x14ac:dyDescent="0.25">
      <c r="A23144"/>
      <c r="AA23144"/>
    </row>
    <row r="23145" spans="1:27" x14ac:dyDescent="0.25">
      <c r="A23145"/>
      <c r="AA23145"/>
    </row>
    <row r="23146" spans="1:27" x14ac:dyDescent="0.25">
      <c r="A23146"/>
      <c r="AA23146"/>
    </row>
    <row r="23147" spans="1:27" x14ac:dyDescent="0.25">
      <c r="A23147"/>
      <c r="AA23147"/>
    </row>
    <row r="23148" spans="1:27" x14ac:dyDescent="0.25">
      <c r="A23148"/>
      <c r="AA23148"/>
    </row>
    <row r="23149" spans="1:27" x14ac:dyDescent="0.25">
      <c r="A23149"/>
      <c r="AA23149"/>
    </row>
    <row r="23150" spans="1:27" x14ac:dyDescent="0.25">
      <c r="A23150"/>
      <c r="AA23150"/>
    </row>
    <row r="23151" spans="1:27" x14ac:dyDescent="0.25">
      <c r="A23151"/>
      <c r="AA23151"/>
    </row>
    <row r="23152" spans="1:27" x14ac:dyDescent="0.25">
      <c r="A23152"/>
      <c r="AA23152"/>
    </row>
    <row r="23153" spans="1:27" x14ac:dyDescent="0.25">
      <c r="A23153"/>
      <c r="AA23153"/>
    </row>
    <row r="23154" spans="1:27" x14ac:dyDescent="0.25">
      <c r="A23154"/>
      <c r="AA23154"/>
    </row>
    <row r="23155" spans="1:27" x14ac:dyDescent="0.25">
      <c r="A23155"/>
      <c r="AA23155"/>
    </row>
    <row r="23156" spans="1:27" x14ac:dyDescent="0.25">
      <c r="A23156"/>
      <c r="AA23156"/>
    </row>
    <row r="23157" spans="1:27" x14ac:dyDescent="0.25">
      <c r="A23157"/>
      <c r="AA23157"/>
    </row>
    <row r="23158" spans="1:27" x14ac:dyDescent="0.25">
      <c r="A23158"/>
      <c r="AA23158"/>
    </row>
    <row r="23159" spans="1:27" x14ac:dyDescent="0.25">
      <c r="A23159"/>
      <c r="AA23159"/>
    </row>
    <row r="23160" spans="1:27" x14ac:dyDescent="0.25">
      <c r="A23160"/>
      <c r="AA23160"/>
    </row>
    <row r="23161" spans="1:27" x14ac:dyDescent="0.25">
      <c r="A23161"/>
      <c r="AA23161"/>
    </row>
    <row r="23162" spans="1:27" x14ac:dyDescent="0.25">
      <c r="A23162"/>
      <c r="AA23162"/>
    </row>
    <row r="23163" spans="1:27" x14ac:dyDescent="0.25">
      <c r="A23163"/>
      <c r="AA23163"/>
    </row>
    <row r="23164" spans="1:27" x14ac:dyDescent="0.25">
      <c r="A23164"/>
      <c r="AA23164"/>
    </row>
    <row r="23165" spans="1:27" x14ac:dyDescent="0.25">
      <c r="A23165"/>
      <c r="AA23165"/>
    </row>
    <row r="23166" spans="1:27" x14ac:dyDescent="0.25">
      <c r="A23166"/>
      <c r="AA23166"/>
    </row>
    <row r="23167" spans="1:27" x14ac:dyDescent="0.25">
      <c r="A23167"/>
      <c r="AA23167"/>
    </row>
    <row r="23168" spans="1:27" x14ac:dyDescent="0.25">
      <c r="A23168"/>
      <c r="AA23168"/>
    </row>
    <row r="23169" spans="1:27" x14ac:dyDescent="0.25">
      <c r="A23169"/>
      <c r="AA23169"/>
    </row>
    <row r="23170" spans="1:27" x14ac:dyDescent="0.25">
      <c r="A23170"/>
      <c r="AA23170"/>
    </row>
    <row r="23171" spans="1:27" x14ac:dyDescent="0.25">
      <c r="A23171"/>
      <c r="AA23171"/>
    </row>
    <row r="23172" spans="1:27" x14ac:dyDescent="0.25">
      <c r="A23172"/>
      <c r="AA23172"/>
    </row>
    <row r="23173" spans="1:27" x14ac:dyDescent="0.25">
      <c r="A23173"/>
      <c r="AA23173"/>
    </row>
    <row r="23174" spans="1:27" x14ac:dyDescent="0.25">
      <c r="A23174"/>
      <c r="AA23174"/>
    </row>
    <row r="23175" spans="1:27" x14ac:dyDescent="0.25">
      <c r="A23175"/>
      <c r="AA23175"/>
    </row>
    <row r="23176" spans="1:27" x14ac:dyDescent="0.25">
      <c r="A23176"/>
      <c r="AA23176"/>
    </row>
    <row r="23177" spans="1:27" x14ac:dyDescent="0.25">
      <c r="A23177"/>
      <c r="AA23177"/>
    </row>
    <row r="23178" spans="1:27" x14ac:dyDescent="0.25">
      <c r="A23178"/>
      <c r="AA23178"/>
    </row>
    <row r="23179" spans="1:27" x14ac:dyDescent="0.25">
      <c r="A23179"/>
      <c r="AA23179"/>
    </row>
    <row r="23180" spans="1:27" x14ac:dyDescent="0.25">
      <c r="A23180"/>
      <c r="AA23180"/>
    </row>
    <row r="23181" spans="1:27" x14ac:dyDescent="0.25">
      <c r="A23181"/>
      <c r="AA23181"/>
    </row>
    <row r="23182" spans="1:27" x14ac:dyDescent="0.25">
      <c r="A23182"/>
      <c r="AA23182"/>
    </row>
    <row r="23183" spans="1:27" x14ac:dyDescent="0.25">
      <c r="A23183"/>
      <c r="AA23183"/>
    </row>
    <row r="23184" spans="1:27" x14ac:dyDescent="0.25">
      <c r="A23184"/>
      <c r="AA23184"/>
    </row>
    <row r="23185" spans="1:27" x14ac:dyDescent="0.25">
      <c r="A23185"/>
      <c r="AA23185"/>
    </row>
    <row r="23186" spans="1:27" x14ac:dyDescent="0.25">
      <c r="A23186"/>
      <c r="AA23186"/>
    </row>
    <row r="23187" spans="1:27" x14ac:dyDescent="0.25">
      <c r="A23187"/>
      <c r="AA23187"/>
    </row>
    <row r="23188" spans="1:27" x14ac:dyDescent="0.25">
      <c r="A23188"/>
      <c r="AA23188"/>
    </row>
    <row r="23189" spans="1:27" x14ac:dyDescent="0.25">
      <c r="A23189"/>
      <c r="AA23189"/>
    </row>
    <row r="23190" spans="1:27" x14ac:dyDescent="0.25">
      <c r="A23190"/>
      <c r="AA23190"/>
    </row>
    <row r="23191" spans="1:27" x14ac:dyDescent="0.25">
      <c r="A23191"/>
      <c r="AA23191"/>
    </row>
    <row r="23192" spans="1:27" x14ac:dyDescent="0.25">
      <c r="A23192"/>
      <c r="AA23192"/>
    </row>
    <row r="23193" spans="1:27" x14ac:dyDescent="0.25">
      <c r="A23193"/>
      <c r="AA23193"/>
    </row>
    <row r="23194" spans="1:27" x14ac:dyDescent="0.25">
      <c r="A23194"/>
      <c r="AA23194"/>
    </row>
    <row r="23195" spans="1:27" x14ac:dyDescent="0.25">
      <c r="A23195"/>
      <c r="AA23195"/>
    </row>
    <row r="23196" spans="1:27" x14ac:dyDescent="0.25">
      <c r="A23196"/>
      <c r="AA23196"/>
    </row>
    <row r="23197" spans="1:27" x14ac:dyDescent="0.25">
      <c r="A23197"/>
      <c r="AA23197"/>
    </row>
    <row r="23198" spans="1:27" x14ac:dyDescent="0.25">
      <c r="A23198"/>
      <c r="AA23198"/>
    </row>
    <row r="23199" spans="1:27" x14ac:dyDescent="0.25">
      <c r="A23199"/>
      <c r="AA23199"/>
    </row>
    <row r="23200" spans="1:27" x14ac:dyDescent="0.25">
      <c r="A23200"/>
      <c r="AA23200"/>
    </row>
    <row r="23201" spans="1:27" x14ac:dyDescent="0.25">
      <c r="A23201"/>
      <c r="AA23201"/>
    </row>
    <row r="23202" spans="1:27" x14ac:dyDescent="0.25">
      <c r="A23202"/>
      <c r="AA23202"/>
    </row>
    <row r="23203" spans="1:27" x14ac:dyDescent="0.25">
      <c r="A23203"/>
      <c r="AA23203"/>
    </row>
    <row r="23204" spans="1:27" x14ac:dyDescent="0.25">
      <c r="A23204"/>
      <c r="AA23204"/>
    </row>
    <row r="23205" spans="1:27" x14ac:dyDescent="0.25">
      <c r="A23205"/>
      <c r="AA23205"/>
    </row>
    <row r="23206" spans="1:27" x14ac:dyDescent="0.25">
      <c r="A23206"/>
      <c r="AA23206"/>
    </row>
    <row r="23207" spans="1:27" x14ac:dyDescent="0.25">
      <c r="A23207"/>
      <c r="AA23207"/>
    </row>
    <row r="23208" spans="1:27" x14ac:dyDescent="0.25">
      <c r="A23208"/>
      <c r="AA23208"/>
    </row>
    <row r="23209" spans="1:27" x14ac:dyDescent="0.25">
      <c r="A23209"/>
      <c r="AA23209"/>
    </row>
    <row r="23210" spans="1:27" x14ac:dyDescent="0.25">
      <c r="A23210"/>
      <c r="AA23210"/>
    </row>
    <row r="23211" spans="1:27" x14ac:dyDescent="0.25">
      <c r="A23211"/>
      <c r="AA23211"/>
    </row>
    <row r="23212" spans="1:27" x14ac:dyDescent="0.25">
      <c r="A23212"/>
      <c r="AA23212"/>
    </row>
    <row r="23213" spans="1:27" x14ac:dyDescent="0.25">
      <c r="A23213"/>
      <c r="AA23213"/>
    </row>
    <row r="23214" spans="1:27" x14ac:dyDescent="0.25">
      <c r="A23214"/>
      <c r="AA23214"/>
    </row>
    <row r="23215" spans="1:27" x14ac:dyDescent="0.25">
      <c r="A23215"/>
      <c r="AA23215"/>
    </row>
    <row r="23216" spans="1:27" x14ac:dyDescent="0.25">
      <c r="A23216"/>
      <c r="AA23216"/>
    </row>
    <row r="23217" spans="1:27" x14ac:dyDescent="0.25">
      <c r="A23217"/>
      <c r="AA23217"/>
    </row>
    <row r="23218" spans="1:27" x14ac:dyDescent="0.25">
      <c r="A23218"/>
      <c r="AA23218"/>
    </row>
    <row r="23219" spans="1:27" x14ac:dyDescent="0.25">
      <c r="A23219"/>
      <c r="AA23219"/>
    </row>
    <row r="23220" spans="1:27" x14ac:dyDescent="0.25">
      <c r="A23220"/>
      <c r="AA23220"/>
    </row>
    <row r="23221" spans="1:27" x14ac:dyDescent="0.25">
      <c r="A23221"/>
      <c r="AA23221"/>
    </row>
    <row r="23222" spans="1:27" x14ac:dyDescent="0.25">
      <c r="A23222"/>
      <c r="AA23222"/>
    </row>
    <row r="23223" spans="1:27" x14ac:dyDescent="0.25">
      <c r="A23223"/>
      <c r="AA23223"/>
    </row>
    <row r="23224" spans="1:27" x14ac:dyDescent="0.25">
      <c r="A23224"/>
      <c r="AA23224"/>
    </row>
    <row r="23225" spans="1:27" x14ac:dyDescent="0.25">
      <c r="A23225"/>
      <c r="AA23225"/>
    </row>
    <row r="23226" spans="1:27" x14ac:dyDescent="0.25">
      <c r="A23226"/>
      <c r="AA23226"/>
    </row>
    <row r="23227" spans="1:27" x14ac:dyDescent="0.25">
      <c r="A23227"/>
      <c r="AA23227"/>
    </row>
    <row r="23228" spans="1:27" x14ac:dyDescent="0.25">
      <c r="A23228"/>
      <c r="AA23228"/>
    </row>
    <row r="23229" spans="1:27" x14ac:dyDescent="0.25">
      <c r="A23229"/>
      <c r="AA23229"/>
    </row>
    <row r="23230" spans="1:27" x14ac:dyDescent="0.25">
      <c r="A23230"/>
      <c r="AA23230"/>
    </row>
    <row r="23231" spans="1:27" x14ac:dyDescent="0.25">
      <c r="A23231"/>
      <c r="AA23231"/>
    </row>
    <row r="23232" spans="1:27" x14ac:dyDescent="0.25">
      <c r="A23232"/>
      <c r="AA23232"/>
    </row>
    <row r="23233" spans="1:27" x14ac:dyDescent="0.25">
      <c r="A23233"/>
      <c r="AA23233"/>
    </row>
    <row r="23234" spans="1:27" x14ac:dyDescent="0.25">
      <c r="A23234"/>
      <c r="AA23234"/>
    </row>
    <row r="23235" spans="1:27" x14ac:dyDescent="0.25">
      <c r="A23235"/>
      <c r="AA23235"/>
    </row>
    <row r="23236" spans="1:27" x14ac:dyDescent="0.25">
      <c r="A23236"/>
      <c r="AA23236"/>
    </row>
    <row r="23237" spans="1:27" x14ac:dyDescent="0.25">
      <c r="A23237"/>
      <c r="AA23237"/>
    </row>
    <row r="23238" spans="1:27" x14ac:dyDescent="0.25">
      <c r="A23238"/>
      <c r="AA23238"/>
    </row>
    <row r="23239" spans="1:27" x14ac:dyDescent="0.25">
      <c r="A23239"/>
      <c r="AA23239"/>
    </row>
    <row r="23240" spans="1:27" x14ac:dyDescent="0.25">
      <c r="A23240"/>
      <c r="AA23240"/>
    </row>
    <row r="23241" spans="1:27" x14ac:dyDescent="0.25">
      <c r="A23241"/>
      <c r="AA23241"/>
    </row>
    <row r="23242" spans="1:27" x14ac:dyDescent="0.25">
      <c r="A23242"/>
      <c r="AA23242"/>
    </row>
    <row r="23243" spans="1:27" x14ac:dyDescent="0.25">
      <c r="A23243"/>
      <c r="AA23243"/>
    </row>
    <row r="23244" spans="1:27" x14ac:dyDescent="0.25">
      <c r="A23244"/>
      <c r="AA23244"/>
    </row>
    <row r="23245" spans="1:27" x14ac:dyDescent="0.25">
      <c r="A23245"/>
      <c r="AA23245"/>
    </row>
    <row r="23246" spans="1:27" x14ac:dyDescent="0.25">
      <c r="A23246"/>
      <c r="AA23246"/>
    </row>
    <row r="23247" spans="1:27" x14ac:dyDescent="0.25">
      <c r="A23247"/>
      <c r="AA23247"/>
    </row>
    <row r="23248" spans="1:27" x14ac:dyDescent="0.25">
      <c r="A23248"/>
      <c r="AA23248"/>
    </row>
    <row r="23249" spans="1:27" x14ac:dyDescent="0.25">
      <c r="A23249"/>
      <c r="AA23249"/>
    </row>
    <row r="23250" spans="1:27" x14ac:dyDescent="0.25">
      <c r="A23250"/>
      <c r="AA23250"/>
    </row>
    <row r="23251" spans="1:27" x14ac:dyDescent="0.25">
      <c r="A23251"/>
      <c r="AA23251"/>
    </row>
    <row r="23252" spans="1:27" x14ac:dyDescent="0.25">
      <c r="A23252"/>
      <c r="AA23252"/>
    </row>
    <row r="23253" spans="1:27" x14ac:dyDescent="0.25">
      <c r="A23253"/>
      <c r="AA23253"/>
    </row>
    <row r="23254" spans="1:27" x14ac:dyDescent="0.25">
      <c r="A23254"/>
      <c r="AA23254"/>
    </row>
    <row r="23255" spans="1:27" x14ac:dyDescent="0.25">
      <c r="A23255"/>
      <c r="AA23255"/>
    </row>
    <row r="23256" spans="1:27" x14ac:dyDescent="0.25">
      <c r="A23256"/>
      <c r="AA23256"/>
    </row>
    <row r="23257" spans="1:27" x14ac:dyDescent="0.25">
      <c r="A23257"/>
      <c r="AA23257"/>
    </row>
    <row r="23258" spans="1:27" x14ac:dyDescent="0.25">
      <c r="A23258"/>
      <c r="AA23258"/>
    </row>
    <row r="23259" spans="1:27" x14ac:dyDescent="0.25">
      <c r="A23259"/>
      <c r="AA23259"/>
    </row>
    <row r="23260" spans="1:27" x14ac:dyDescent="0.25">
      <c r="A23260"/>
      <c r="AA23260"/>
    </row>
    <row r="23261" spans="1:27" x14ac:dyDescent="0.25">
      <c r="A23261"/>
      <c r="AA23261"/>
    </row>
    <row r="23262" spans="1:27" x14ac:dyDescent="0.25">
      <c r="A23262"/>
      <c r="AA23262"/>
    </row>
    <row r="23263" spans="1:27" x14ac:dyDescent="0.25">
      <c r="A23263"/>
      <c r="AA23263"/>
    </row>
    <row r="23264" spans="1:27" x14ac:dyDescent="0.25">
      <c r="A23264"/>
      <c r="AA23264"/>
    </row>
    <row r="23265" spans="1:27" x14ac:dyDescent="0.25">
      <c r="A23265"/>
      <c r="AA23265"/>
    </row>
    <row r="23266" spans="1:27" x14ac:dyDescent="0.25">
      <c r="A23266"/>
      <c r="AA23266"/>
    </row>
    <row r="23267" spans="1:27" x14ac:dyDescent="0.25">
      <c r="A23267"/>
      <c r="AA23267"/>
    </row>
    <row r="23268" spans="1:27" x14ac:dyDescent="0.25">
      <c r="A23268"/>
      <c r="AA23268"/>
    </row>
    <row r="23269" spans="1:27" x14ac:dyDescent="0.25">
      <c r="A23269"/>
      <c r="AA23269"/>
    </row>
    <row r="23270" spans="1:27" x14ac:dyDescent="0.25">
      <c r="A23270"/>
      <c r="AA23270"/>
    </row>
    <row r="23271" spans="1:27" x14ac:dyDescent="0.25">
      <c r="A23271"/>
      <c r="AA23271"/>
    </row>
    <row r="23272" spans="1:27" x14ac:dyDescent="0.25">
      <c r="A23272"/>
      <c r="AA23272"/>
    </row>
    <row r="23273" spans="1:27" x14ac:dyDescent="0.25">
      <c r="A23273"/>
      <c r="AA23273"/>
    </row>
    <row r="23274" spans="1:27" x14ac:dyDescent="0.25">
      <c r="A23274"/>
      <c r="AA23274"/>
    </row>
    <row r="23275" spans="1:27" x14ac:dyDescent="0.25">
      <c r="A23275"/>
      <c r="AA23275"/>
    </row>
    <row r="23276" spans="1:27" x14ac:dyDescent="0.25">
      <c r="A23276"/>
      <c r="AA23276"/>
    </row>
    <row r="23277" spans="1:27" x14ac:dyDescent="0.25">
      <c r="A23277"/>
      <c r="AA23277"/>
    </row>
    <row r="23278" spans="1:27" x14ac:dyDescent="0.25">
      <c r="A23278"/>
      <c r="AA23278"/>
    </row>
    <row r="23279" spans="1:27" x14ac:dyDescent="0.25">
      <c r="A23279"/>
      <c r="AA23279"/>
    </row>
    <row r="23280" spans="1:27" x14ac:dyDescent="0.25">
      <c r="A23280"/>
      <c r="AA23280"/>
    </row>
    <row r="23281" spans="1:27" x14ac:dyDescent="0.25">
      <c r="A23281"/>
      <c r="AA23281"/>
    </row>
    <row r="23282" spans="1:27" x14ac:dyDescent="0.25">
      <c r="A23282"/>
      <c r="AA23282"/>
    </row>
    <row r="23283" spans="1:27" x14ac:dyDescent="0.25">
      <c r="A23283"/>
      <c r="AA23283"/>
    </row>
    <row r="23284" spans="1:27" x14ac:dyDescent="0.25">
      <c r="A23284"/>
      <c r="AA23284"/>
    </row>
    <row r="23285" spans="1:27" x14ac:dyDescent="0.25">
      <c r="A23285"/>
      <c r="AA23285"/>
    </row>
    <row r="23286" spans="1:27" x14ac:dyDescent="0.25">
      <c r="A23286"/>
      <c r="AA23286"/>
    </row>
    <row r="23287" spans="1:27" x14ac:dyDescent="0.25">
      <c r="A23287"/>
      <c r="AA23287"/>
    </row>
    <row r="23288" spans="1:27" x14ac:dyDescent="0.25">
      <c r="A23288"/>
      <c r="AA23288"/>
    </row>
    <row r="23289" spans="1:27" x14ac:dyDescent="0.25">
      <c r="A23289"/>
      <c r="AA23289"/>
    </row>
    <row r="23290" spans="1:27" x14ac:dyDescent="0.25">
      <c r="A23290"/>
      <c r="AA23290"/>
    </row>
    <row r="23291" spans="1:27" x14ac:dyDescent="0.25">
      <c r="A23291"/>
      <c r="AA23291"/>
    </row>
    <row r="23292" spans="1:27" x14ac:dyDescent="0.25">
      <c r="A23292"/>
      <c r="AA23292"/>
    </row>
    <row r="23293" spans="1:27" x14ac:dyDescent="0.25">
      <c r="A23293"/>
      <c r="AA23293"/>
    </row>
    <row r="23294" spans="1:27" x14ac:dyDescent="0.25">
      <c r="A23294"/>
      <c r="AA23294"/>
    </row>
    <row r="23295" spans="1:27" x14ac:dyDescent="0.25">
      <c r="A23295"/>
      <c r="AA23295"/>
    </row>
    <row r="23296" spans="1:27" x14ac:dyDescent="0.25">
      <c r="A23296"/>
      <c r="AA23296"/>
    </row>
    <row r="23297" spans="1:27" x14ac:dyDescent="0.25">
      <c r="A23297"/>
      <c r="AA23297"/>
    </row>
    <row r="23298" spans="1:27" x14ac:dyDescent="0.25">
      <c r="A23298"/>
      <c r="AA23298"/>
    </row>
    <row r="23299" spans="1:27" x14ac:dyDescent="0.25">
      <c r="A23299"/>
      <c r="AA23299"/>
    </row>
    <row r="23300" spans="1:27" x14ac:dyDescent="0.25">
      <c r="A23300"/>
      <c r="AA23300"/>
    </row>
    <row r="23301" spans="1:27" x14ac:dyDescent="0.25">
      <c r="A23301"/>
      <c r="AA23301"/>
    </row>
    <row r="23302" spans="1:27" x14ac:dyDescent="0.25">
      <c r="A23302"/>
      <c r="AA23302"/>
    </row>
    <row r="23303" spans="1:27" x14ac:dyDescent="0.25">
      <c r="A23303"/>
      <c r="AA23303"/>
    </row>
    <row r="23304" spans="1:27" x14ac:dyDescent="0.25">
      <c r="A23304"/>
      <c r="AA23304"/>
    </row>
    <row r="23305" spans="1:27" x14ac:dyDescent="0.25">
      <c r="A23305"/>
      <c r="AA23305"/>
    </row>
    <row r="23306" spans="1:27" x14ac:dyDescent="0.25">
      <c r="A23306"/>
      <c r="AA23306"/>
    </row>
    <row r="23307" spans="1:27" x14ac:dyDescent="0.25">
      <c r="A23307"/>
      <c r="AA23307"/>
    </row>
    <row r="23308" spans="1:27" x14ac:dyDescent="0.25">
      <c r="A23308"/>
      <c r="AA23308"/>
    </row>
    <row r="23309" spans="1:27" x14ac:dyDescent="0.25">
      <c r="A23309"/>
      <c r="AA23309"/>
    </row>
    <row r="23310" spans="1:27" x14ac:dyDescent="0.25">
      <c r="A23310"/>
      <c r="AA23310"/>
    </row>
    <row r="23311" spans="1:27" x14ac:dyDescent="0.25">
      <c r="A23311"/>
      <c r="AA23311"/>
    </row>
    <row r="23312" spans="1:27" x14ac:dyDescent="0.25">
      <c r="A23312"/>
      <c r="AA23312"/>
    </row>
    <row r="23313" spans="1:27" x14ac:dyDescent="0.25">
      <c r="A23313"/>
      <c r="AA23313"/>
    </row>
    <row r="23314" spans="1:27" x14ac:dyDescent="0.25">
      <c r="A23314"/>
      <c r="AA23314"/>
    </row>
    <row r="23315" spans="1:27" x14ac:dyDescent="0.25">
      <c r="A23315"/>
      <c r="AA23315"/>
    </row>
    <row r="23316" spans="1:27" x14ac:dyDescent="0.25">
      <c r="A23316"/>
      <c r="AA23316"/>
    </row>
    <row r="23317" spans="1:27" x14ac:dyDescent="0.25">
      <c r="A23317"/>
      <c r="AA23317"/>
    </row>
    <row r="23318" spans="1:27" x14ac:dyDescent="0.25">
      <c r="A23318"/>
      <c r="AA23318"/>
    </row>
    <row r="23319" spans="1:27" x14ac:dyDescent="0.25">
      <c r="A23319"/>
      <c r="AA23319"/>
    </row>
    <row r="23320" spans="1:27" x14ac:dyDescent="0.25">
      <c r="A23320"/>
      <c r="AA23320"/>
    </row>
    <row r="23321" spans="1:27" x14ac:dyDescent="0.25">
      <c r="A23321"/>
      <c r="AA23321"/>
    </row>
    <row r="23322" spans="1:27" x14ac:dyDescent="0.25">
      <c r="A23322"/>
      <c r="AA23322"/>
    </row>
    <row r="23323" spans="1:27" x14ac:dyDescent="0.25">
      <c r="A23323"/>
      <c r="AA23323"/>
    </row>
    <row r="23324" spans="1:27" x14ac:dyDescent="0.25">
      <c r="A23324"/>
      <c r="AA23324"/>
    </row>
    <row r="23325" spans="1:27" x14ac:dyDescent="0.25">
      <c r="A23325"/>
      <c r="AA23325"/>
    </row>
    <row r="23326" spans="1:27" x14ac:dyDescent="0.25">
      <c r="A23326"/>
      <c r="AA23326"/>
    </row>
    <row r="23327" spans="1:27" x14ac:dyDescent="0.25">
      <c r="A23327"/>
      <c r="AA23327"/>
    </row>
    <row r="23328" spans="1:27" x14ac:dyDescent="0.25">
      <c r="A23328"/>
      <c r="AA23328"/>
    </row>
    <row r="23329" spans="1:27" x14ac:dyDescent="0.25">
      <c r="A23329"/>
      <c r="AA23329"/>
    </row>
    <row r="23330" spans="1:27" x14ac:dyDescent="0.25">
      <c r="A23330"/>
      <c r="AA23330"/>
    </row>
    <row r="23331" spans="1:27" x14ac:dyDescent="0.25">
      <c r="A23331"/>
      <c r="AA23331"/>
    </row>
    <row r="23332" spans="1:27" x14ac:dyDescent="0.25">
      <c r="A23332"/>
      <c r="AA23332"/>
    </row>
    <row r="23333" spans="1:27" x14ac:dyDescent="0.25">
      <c r="A23333"/>
      <c r="AA23333"/>
    </row>
    <row r="23334" spans="1:27" x14ac:dyDescent="0.25">
      <c r="A23334"/>
      <c r="AA23334"/>
    </row>
    <row r="23335" spans="1:27" x14ac:dyDescent="0.25">
      <c r="A23335"/>
      <c r="AA23335"/>
    </row>
    <row r="23336" spans="1:27" x14ac:dyDescent="0.25">
      <c r="A23336"/>
      <c r="AA23336"/>
    </row>
    <row r="23337" spans="1:27" x14ac:dyDescent="0.25">
      <c r="A23337"/>
      <c r="AA23337"/>
    </row>
    <row r="23338" spans="1:27" x14ac:dyDescent="0.25">
      <c r="A23338"/>
      <c r="AA23338"/>
    </row>
    <row r="23339" spans="1:27" x14ac:dyDescent="0.25">
      <c r="A23339"/>
      <c r="AA23339"/>
    </row>
    <row r="23340" spans="1:27" x14ac:dyDescent="0.25">
      <c r="A23340"/>
      <c r="AA23340"/>
    </row>
    <row r="23341" spans="1:27" x14ac:dyDescent="0.25">
      <c r="A23341"/>
      <c r="AA23341"/>
    </row>
    <row r="23342" spans="1:27" x14ac:dyDescent="0.25">
      <c r="A23342"/>
      <c r="AA23342"/>
    </row>
    <row r="23343" spans="1:27" x14ac:dyDescent="0.25">
      <c r="A23343"/>
      <c r="AA23343"/>
    </row>
    <row r="23344" spans="1:27" x14ac:dyDescent="0.25">
      <c r="A23344"/>
      <c r="AA23344"/>
    </row>
    <row r="23345" spans="1:27" x14ac:dyDescent="0.25">
      <c r="A23345"/>
      <c r="AA23345"/>
    </row>
    <row r="23346" spans="1:27" x14ac:dyDescent="0.25">
      <c r="A23346"/>
      <c r="AA23346"/>
    </row>
    <row r="23347" spans="1:27" x14ac:dyDescent="0.25">
      <c r="A23347"/>
      <c r="AA23347"/>
    </row>
    <row r="23348" spans="1:27" x14ac:dyDescent="0.25">
      <c r="A23348"/>
      <c r="AA23348"/>
    </row>
    <row r="23349" spans="1:27" x14ac:dyDescent="0.25">
      <c r="A23349"/>
      <c r="AA23349"/>
    </row>
    <row r="23350" spans="1:27" x14ac:dyDescent="0.25">
      <c r="A23350"/>
      <c r="AA23350"/>
    </row>
    <row r="23351" spans="1:27" x14ac:dyDescent="0.25">
      <c r="A23351"/>
      <c r="AA23351"/>
    </row>
    <row r="23352" spans="1:27" x14ac:dyDescent="0.25">
      <c r="A23352"/>
      <c r="AA23352"/>
    </row>
    <row r="23353" spans="1:27" x14ac:dyDescent="0.25">
      <c r="A23353"/>
      <c r="AA23353"/>
    </row>
    <row r="23354" spans="1:27" x14ac:dyDescent="0.25">
      <c r="A23354"/>
      <c r="AA23354"/>
    </row>
    <row r="23355" spans="1:27" x14ac:dyDescent="0.25">
      <c r="A23355"/>
      <c r="AA23355"/>
    </row>
    <row r="23356" spans="1:27" x14ac:dyDescent="0.25">
      <c r="A23356"/>
      <c r="AA23356"/>
    </row>
    <row r="23357" spans="1:27" x14ac:dyDescent="0.25">
      <c r="A23357"/>
      <c r="AA23357"/>
    </row>
    <row r="23358" spans="1:27" x14ac:dyDescent="0.25">
      <c r="A23358"/>
      <c r="AA23358"/>
    </row>
    <row r="23359" spans="1:27" x14ac:dyDescent="0.25">
      <c r="A23359"/>
      <c r="AA23359"/>
    </row>
    <row r="23360" spans="1:27" x14ac:dyDescent="0.25">
      <c r="A23360"/>
      <c r="AA23360"/>
    </row>
    <row r="23361" spans="1:27" x14ac:dyDescent="0.25">
      <c r="A23361"/>
      <c r="AA23361"/>
    </row>
    <row r="23362" spans="1:27" x14ac:dyDescent="0.25">
      <c r="A23362"/>
      <c r="AA23362"/>
    </row>
    <row r="23363" spans="1:27" x14ac:dyDescent="0.25">
      <c r="A23363"/>
      <c r="AA23363"/>
    </row>
    <row r="23364" spans="1:27" x14ac:dyDescent="0.25">
      <c r="A23364"/>
      <c r="AA23364"/>
    </row>
    <row r="23365" spans="1:27" x14ac:dyDescent="0.25">
      <c r="A23365"/>
      <c r="AA23365"/>
    </row>
    <row r="23366" spans="1:27" x14ac:dyDescent="0.25">
      <c r="A23366"/>
      <c r="AA23366"/>
    </row>
    <row r="23367" spans="1:27" x14ac:dyDescent="0.25">
      <c r="A23367"/>
      <c r="AA23367"/>
    </row>
    <row r="23368" spans="1:27" x14ac:dyDescent="0.25">
      <c r="A23368"/>
      <c r="AA23368"/>
    </row>
    <row r="23369" spans="1:27" x14ac:dyDescent="0.25">
      <c r="A23369"/>
      <c r="AA23369"/>
    </row>
    <row r="23370" spans="1:27" x14ac:dyDescent="0.25">
      <c r="A23370"/>
      <c r="AA23370"/>
    </row>
    <row r="23371" spans="1:27" x14ac:dyDescent="0.25">
      <c r="A23371"/>
      <c r="AA23371"/>
    </row>
    <row r="23372" spans="1:27" x14ac:dyDescent="0.25">
      <c r="A23372"/>
      <c r="AA23372"/>
    </row>
    <row r="23373" spans="1:27" x14ac:dyDescent="0.25">
      <c r="A23373"/>
      <c r="AA23373"/>
    </row>
    <row r="23374" spans="1:27" x14ac:dyDescent="0.25">
      <c r="A23374"/>
      <c r="AA23374"/>
    </row>
    <row r="23375" spans="1:27" x14ac:dyDescent="0.25">
      <c r="A23375"/>
      <c r="AA23375"/>
    </row>
    <row r="23376" spans="1:27" x14ac:dyDescent="0.25">
      <c r="A23376"/>
      <c r="AA23376"/>
    </row>
    <row r="23377" spans="1:27" x14ac:dyDescent="0.25">
      <c r="A23377"/>
      <c r="AA23377"/>
    </row>
    <row r="23378" spans="1:27" x14ac:dyDescent="0.25">
      <c r="A23378"/>
      <c r="AA23378"/>
    </row>
    <row r="23379" spans="1:27" x14ac:dyDescent="0.25">
      <c r="A23379"/>
      <c r="AA23379"/>
    </row>
    <row r="23380" spans="1:27" x14ac:dyDescent="0.25">
      <c r="A23380"/>
      <c r="AA23380"/>
    </row>
    <row r="23381" spans="1:27" x14ac:dyDescent="0.25">
      <c r="A23381"/>
      <c r="AA23381"/>
    </row>
    <row r="23382" spans="1:27" x14ac:dyDescent="0.25">
      <c r="A23382"/>
      <c r="AA23382"/>
    </row>
    <row r="23383" spans="1:27" x14ac:dyDescent="0.25">
      <c r="A23383"/>
      <c r="AA23383"/>
    </row>
    <row r="23384" spans="1:27" x14ac:dyDescent="0.25">
      <c r="A23384"/>
      <c r="AA23384"/>
    </row>
    <row r="23385" spans="1:27" x14ac:dyDescent="0.25">
      <c r="A23385"/>
      <c r="AA23385"/>
    </row>
    <row r="23386" spans="1:27" x14ac:dyDescent="0.25">
      <c r="A23386"/>
      <c r="AA23386"/>
    </row>
    <row r="23387" spans="1:27" x14ac:dyDescent="0.25">
      <c r="A23387"/>
      <c r="AA23387"/>
    </row>
    <row r="23388" spans="1:27" x14ac:dyDescent="0.25">
      <c r="A23388"/>
      <c r="AA23388"/>
    </row>
    <row r="23389" spans="1:27" x14ac:dyDescent="0.25">
      <c r="A23389"/>
      <c r="AA23389"/>
    </row>
    <row r="23390" spans="1:27" x14ac:dyDescent="0.25">
      <c r="A23390"/>
      <c r="AA23390"/>
    </row>
    <row r="23391" spans="1:27" x14ac:dyDescent="0.25">
      <c r="A23391"/>
      <c r="AA23391"/>
    </row>
    <row r="23392" spans="1:27" x14ac:dyDescent="0.25">
      <c r="A23392"/>
      <c r="AA23392"/>
    </row>
    <row r="23393" spans="1:27" x14ac:dyDescent="0.25">
      <c r="A23393"/>
      <c r="AA23393"/>
    </row>
    <row r="23394" spans="1:27" x14ac:dyDescent="0.25">
      <c r="A23394"/>
      <c r="AA23394"/>
    </row>
    <row r="23395" spans="1:27" x14ac:dyDescent="0.25">
      <c r="A23395"/>
      <c r="AA23395"/>
    </row>
    <row r="23396" spans="1:27" x14ac:dyDescent="0.25">
      <c r="A23396"/>
      <c r="AA23396"/>
    </row>
    <row r="23397" spans="1:27" x14ac:dyDescent="0.25">
      <c r="A23397"/>
      <c r="AA23397"/>
    </row>
    <row r="23398" spans="1:27" x14ac:dyDescent="0.25">
      <c r="A23398"/>
      <c r="AA23398"/>
    </row>
    <row r="23399" spans="1:27" x14ac:dyDescent="0.25">
      <c r="A23399"/>
      <c r="AA23399"/>
    </row>
    <row r="23400" spans="1:27" x14ac:dyDescent="0.25">
      <c r="A23400"/>
      <c r="AA23400"/>
    </row>
    <row r="23401" spans="1:27" x14ac:dyDescent="0.25">
      <c r="A23401"/>
      <c r="AA23401"/>
    </row>
    <row r="23402" spans="1:27" x14ac:dyDescent="0.25">
      <c r="A23402"/>
      <c r="AA23402"/>
    </row>
    <row r="23403" spans="1:27" x14ac:dyDescent="0.25">
      <c r="A23403"/>
      <c r="AA23403"/>
    </row>
    <row r="23404" spans="1:27" x14ac:dyDescent="0.25">
      <c r="A23404"/>
      <c r="AA23404"/>
    </row>
    <row r="23405" spans="1:27" x14ac:dyDescent="0.25">
      <c r="A23405"/>
      <c r="AA23405"/>
    </row>
    <row r="23406" spans="1:27" x14ac:dyDescent="0.25">
      <c r="A23406"/>
      <c r="AA23406"/>
    </row>
    <row r="23407" spans="1:27" x14ac:dyDescent="0.25">
      <c r="A23407"/>
      <c r="AA23407"/>
    </row>
    <row r="23408" spans="1:27" x14ac:dyDescent="0.25">
      <c r="A23408"/>
      <c r="AA23408"/>
    </row>
    <row r="23409" spans="1:27" x14ac:dyDescent="0.25">
      <c r="A23409"/>
      <c r="AA23409"/>
    </row>
    <row r="23410" spans="1:27" x14ac:dyDescent="0.25">
      <c r="A23410"/>
      <c r="AA23410"/>
    </row>
    <row r="23411" spans="1:27" x14ac:dyDescent="0.25">
      <c r="A23411"/>
      <c r="AA23411"/>
    </row>
    <row r="23412" spans="1:27" x14ac:dyDescent="0.25">
      <c r="A23412"/>
      <c r="AA23412"/>
    </row>
    <row r="23413" spans="1:27" x14ac:dyDescent="0.25">
      <c r="A23413"/>
      <c r="AA23413"/>
    </row>
    <row r="23414" spans="1:27" x14ac:dyDescent="0.25">
      <c r="A23414"/>
      <c r="AA23414"/>
    </row>
    <row r="23415" spans="1:27" x14ac:dyDescent="0.25">
      <c r="A23415"/>
      <c r="AA23415"/>
    </row>
    <row r="23416" spans="1:27" x14ac:dyDescent="0.25">
      <c r="A23416"/>
      <c r="AA23416"/>
    </row>
    <row r="23417" spans="1:27" x14ac:dyDescent="0.25">
      <c r="A23417"/>
      <c r="AA23417"/>
    </row>
    <row r="23418" spans="1:27" x14ac:dyDescent="0.25">
      <c r="A23418"/>
      <c r="AA23418"/>
    </row>
    <row r="23419" spans="1:27" x14ac:dyDescent="0.25">
      <c r="A23419"/>
      <c r="AA23419"/>
    </row>
    <row r="23420" spans="1:27" x14ac:dyDescent="0.25">
      <c r="A23420"/>
      <c r="AA23420"/>
    </row>
    <row r="23421" spans="1:27" x14ac:dyDescent="0.25">
      <c r="A23421"/>
      <c r="AA23421"/>
    </row>
    <row r="23422" spans="1:27" x14ac:dyDescent="0.25">
      <c r="A23422"/>
      <c r="AA23422"/>
    </row>
    <row r="23423" spans="1:27" x14ac:dyDescent="0.25">
      <c r="A23423"/>
      <c r="AA23423"/>
    </row>
    <row r="23424" spans="1:27" x14ac:dyDescent="0.25">
      <c r="A23424"/>
      <c r="AA23424"/>
    </row>
    <row r="23425" spans="1:27" x14ac:dyDescent="0.25">
      <c r="A23425"/>
      <c r="AA23425"/>
    </row>
    <row r="23426" spans="1:27" x14ac:dyDescent="0.25">
      <c r="A23426"/>
      <c r="AA23426"/>
    </row>
    <row r="23427" spans="1:27" x14ac:dyDescent="0.25">
      <c r="A23427"/>
      <c r="AA23427"/>
    </row>
    <row r="23428" spans="1:27" x14ac:dyDescent="0.25">
      <c r="A23428"/>
      <c r="AA23428"/>
    </row>
    <row r="23429" spans="1:27" x14ac:dyDescent="0.25">
      <c r="A23429"/>
      <c r="AA23429"/>
    </row>
    <row r="23430" spans="1:27" x14ac:dyDescent="0.25">
      <c r="A23430"/>
      <c r="AA23430"/>
    </row>
    <row r="23431" spans="1:27" x14ac:dyDescent="0.25">
      <c r="A23431"/>
      <c r="AA23431"/>
    </row>
    <row r="23432" spans="1:27" x14ac:dyDescent="0.25">
      <c r="A23432"/>
      <c r="AA23432"/>
    </row>
    <row r="23433" spans="1:27" x14ac:dyDescent="0.25">
      <c r="A23433"/>
      <c r="AA23433"/>
    </row>
    <row r="23434" spans="1:27" x14ac:dyDescent="0.25">
      <c r="A23434"/>
      <c r="AA23434"/>
    </row>
    <row r="23435" spans="1:27" x14ac:dyDescent="0.25">
      <c r="A23435"/>
      <c r="AA23435"/>
    </row>
    <row r="23436" spans="1:27" x14ac:dyDescent="0.25">
      <c r="A23436"/>
      <c r="AA23436"/>
    </row>
    <row r="23437" spans="1:27" x14ac:dyDescent="0.25">
      <c r="A23437"/>
      <c r="AA23437"/>
    </row>
    <row r="23438" spans="1:27" x14ac:dyDescent="0.25">
      <c r="A23438"/>
      <c r="AA23438"/>
    </row>
    <row r="23439" spans="1:27" x14ac:dyDescent="0.25">
      <c r="A23439"/>
      <c r="AA23439"/>
    </row>
    <row r="23440" spans="1:27" x14ac:dyDescent="0.25">
      <c r="A23440"/>
      <c r="AA23440"/>
    </row>
    <row r="23441" spans="1:27" x14ac:dyDescent="0.25">
      <c r="A23441"/>
      <c r="AA23441"/>
    </row>
    <row r="23442" spans="1:27" x14ac:dyDescent="0.25">
      <c r="A23442"/>
      <c r="AA23442"/>
    </row>
    <row r="23443" spans="1:27" x14ac:dyDescent="0.25">
      <c r="A23443"/>
      <c r="AA23443"/>
    </row>
    <row r="23444" spans="1:27" x14ac:dyDescent="0.25">
      <c r="A23444"/>
      <c r="AA23444"/>
    </row>
    <row r="23445" spans="1:27" x14ac:dyDescent="0.25">
      <c r="A23445"/>
      <c r="AA23445"/>
    </row>
    <row r="23446" spans="1:27" x14ac:dyDescent="0.25">
      <c r="A23446"/>
      <c r="AA23446"/>
    </row>
    <row r="23447" spans="1:27" x14ac:dyDescent="0.25">
      <c r="A23447"/>
      <c r="AA23447"/>
    </row>
    <row r="23448" spans="1:27" x14ac:dyDescent="0.25">
      <c r="A23448"/>
      <c r="AA23448"/>
    </row>
    <row r="23449" spans="1:27" x14ac:dyDescent="0.25">
      <c r="A23449"/>
      <c r="AA23449"/>
    </row>
    <row r="23450" spans="1:27" x14ac:dyDescent="0.25">
      <c r="A23450"/>
      <c r="AA23450"/>
    </row>
    <row r="23451" spans="1:27" x14ac:dyDescent="0.25">
      <c r="A23451"/>
      <c r="AA23451"/>
    </row>
    <row r="23452" spans="1:27" x14ac:dyDescent="0.25">
      <c r="A23452"/>
      <c r="AA23452"/>
    </row>
    <row r="23453" spans="1:27" x14ac:dyDescent="0.25">
      <c r="A23453"/>
      <c r="AA23453"/>
    </row>
    <row r="23454" spans="1:27" x14ac:dyDescent="0.25">
      <c r="A23454"/>
      <c r="AA23454"/>
    </row>
    <row r="23455" spans="1:27" x14ac:dyDescent="0.25">
      <c r="A23455"/>
      <c r="AA23455"/>
    </row>
    <row r="23456" spans="1:27" x14ac:dyDescent="0.25">
      <c r="A23456"/>
      <c r="AA23456"/>
    </row>
    <row r="23457" spans="1:27" x14ac:dyDescent="0.25">
      <c r="A23457"/>
      <c r="AA23457"/>
    </row>
    <row r="23458" spans="1:27" x14ac:dyDescent="0.25">
      <c r="A23458"/>
      <c r="AA23458"/>
    </row>
    <row r="23459" spans="1:27" x14ac:dyDescent="0.25">
      <c r="A23459"/>
      <c r="AA23459"/>
    </row>
    <row r="23460" spans="1:27" x14ac:dyDescent="0.25">
      <c r="A23460"/>
      <c r="AA23460"/>
    </row>
    <row r="23461" spans="1:27" x14ac:dyDescent="0.25">
      <c r="A23461"/>
      <c r="AA23461"/>
    </row>
    <row r="23462" spans="1:27" x14ac:dyDescent="0.25">
      <c r="A23462"/>
      <c r="AA23462"/>
    </row>
    <row r="23463" spans="1:27" x14ac:dyDescent="0.25">
      <c r="A23463"/>
      <c r="AA23463"/>
    </row>
    <row r="23464" spans="1:27" x14ac:dyDescent="0.25">
      <c r="A23464"/>
      <c r="AA23464"/>
    </row>
    <row r="23465" spans="1:27" x14ac:dyDescent="0.25">
      <c r="A23465"/>
      <c r="AA23465"/>
    </row>
    <row r="23466" spans="1:27" x14ac:dyDescent="0.25">
      <c r="A23466"/>
      <c r="AA23466"/>
    </row>
    <row r="23467" spans="1:27" x14ac:dyDescent="0.25">
      <c r="A23467"/>
      <c r="AA23467"/>
    </row>
    <row r="23468" spans="1:27" x14ac:dyDescent="0.25">
      <c r="A23468"/>
      <c r="AA23468"/>
    </row>
    <row r="23469" spans="1:27" x14ac:dyDescent="0.25">
      <c r="A23469"/>
      <c r="AA23469"/>
    </row>
    <row r="23470" spans="1:27" x14ac:dyDescent="0.25">
      <c r="A23470"/>
      <c r="AA23470"/>
    </row>
    <row r="23471" spans="1:27" x14ac:dyDescent="0.25">
      <c r="A23471"/>
      <c r="AA23471"/>
    </row>
    <row r="23472" spans="1:27" x14ac:dyDescent="0.25">
      <c r="A23472"/>
      <c r="AA23472"/>
    </row>
    <row r="23473" spans="1:27" x14ac:dyDescent="0.25">
      <c r="A23473"/>
      <c r="AA23473"/>
    </row>
    <row r="23474" spans="1:27" x14ac:dyDescent="0.25">
      <c r="A23474"/>
      <c r="AA23474"/>
    </row>
    <row r="23475" spans="1:27" x14ac:dyDescent="0.25">
      <c r="A23475"/>
      <c r="AA23475"/>
    </row>
    <row r="23476" spans="1:27" x14ac:dyDescent="0.25">
      <c r="A23476"/>
      <c r="AA23476"/>
    </row>
    <row r="23477" spans="1:27" x14ac:dyDescent="0.25">
      <c r="A23477"/>
      <c r="AA23477"/>
    </row>
    <row r="23478" spans="1:27" x14ac:dyDescent="0.25">
      <c r="A23478"/>
      <c r="AA23478"/>
    </row>
    <row r="23479" spans="1:27" x14ac:dyDescent="0.25">
      <c r="A23479"/>
      <c r="AA23479"/>
    </row>
    <row r="23480" spans="1:27" x14ac:dyDescent="0.25">
      <c r="A23480"/>
      <c r="AA23480"/>
    </row>
    <row r="23481" spans="1:27" x14ac:dyDescent="0.25">
      <c r="A23481"/>
      <c r="AA23481"/>
    </row>
    <row r="23482" spans="1:27" x14ac:dyDescent="0.25">
      <c r="A23482"/>
      <c r="AA23482"/>
    </row>
    <row r="23483" spans="1:27" x14ac:dyDescent="0.25">
      <c r="A23483"/>
      <c r="AA23483"/>
    </row>
    <row r="23484" spans="1:27" x14ac:dyDescent="0.25">
      <c r="A23484"/>
      <c r="AA23484"/>
    </row>
    <row r="23485" spans="1:27" x14ac:dyDescent="0.25">
      <c r="A23485"/>
      <c r="AA23485"/>
    </row>
    <row r="23486" spans="1:27" x14ac:dyDescent="0.25">
      <c r="A23486"/>
      <c r="AA23486"/>
    </row>
    <row r="23487" spans="1:27" x14ac:dyDescent="0.25">
      <c r="A23487"/>
      <c r="AA23487"/>
    </row>
    <row r="23488" spans="1:27" x14ac:dyDescent="0.25">
      <c r="A23488"/>
      <c r="AA23488"/>
    </row>
    <row r="23489" spans="1:27" x14ac:dyDescent="0.25">
      <c r="A23489"/>
      <c r="AA23489"/>
    </row>
    <row r="23490" spans="1:27" x14ac:dyDescent="0.25">
      <c r="A23490"/>
      <c r="AA23490"/>
    </row>
    <row r="23491" spans="1:27" x14ac:dyDescent="0.25">
      <c r="A23491"/>
      <c r="AA23491"/>
    </row>
    <row r="23492" spans="1:27" x14ac:dyDescent="0.25">
      <c r="A23492"/>
      <c r="AA23492"/>
    </row>
    <row r="23493" spans="1:27" x14ac:dyDescent="0.25">
      <c r="A23493"/>
      <c r="AA23493"/>
    </row>
    <row r="23494" spans="1:27" x14ac:dyDescent="0.25">
      <c r="A23494"/>
      <c r="AA23494"/>
    </row>
    <row r="23495" spans="1:27" x14ac:dyDescent="0.25">
      <c r="A23495"/>
      <c r="AA23495"/>
    </row>
    <row r="23496" spans="1:27" x14ac:dyDescent="0.25">
      <c r="A23496"/>
      <c r="AA23496"/>
    </row>
    <row r="23497" spans="1:27" x14ac:dyDescent="0.25">
      <c r="A23497"/>
      <c r="AA23497"/>
    </row>
    <row r="23498" spans="1:27" x14ac:dyDescent="0.25">
      <c r="A23498"/>
      <c r="AA23498"/>
    </row>
    <row r="23499" spans="1:27" x14ac:dyDescent="0.25">
      <c r="A23499"/>
      <c r="AA23499"/>
    </row>
    <row r="23500" spans="1:27" x14ac:dyDescent="0.25">
      <c r="A23500"/>
      <c r="AA23500"/>
    </row>
    <row r="23501" spans="1:27" x14ac:dyDescent="0.25">
      <c r="A23501"/>
      <c r="AA23501"/>
    </row>
    <row r="23502" spans="1:27" x14ac:dyDescent="0.25">
      <c r="A23502"/>
      <c r="AA23502"/>
    </row>
    <row r="23503" spans="1:27" x14ac:dyDescent="0.25">
      <c r="A23503"/>
      <c r="AA23503"/>
    </row>
    <row r="23504" spans="1:27" x14ac:dyDescent="0.25">
      <c r="A23504"/>
      <c r="AA23504"/>
    </row>
    <row r="23505" spans="1:27" x14ac:dyDescent="0.25">
      <c r="A23505"/>
      <c r="AA23505"/>
    </row>
    <row r="23506" spans="1:27" x14ac:dyDescent="0.25">
      <c r="A23506"/>
      <c r="AA23506"/>
    </row>
    <row r="23507" spans="1:27" x14ac:dyDescent="0.25">
      <c r="A23507"/>
      <c r="AA23507"/>
    </row>
    <row r="23508" spans="1:27" x14ac:dyDescent="0.25">
      <c r="A23508"/>
      <c r="AA23508"/>
    </row>
    <row r="23509" spans="1:27" x14ac:dyDescent="0.25">
      <c r="A23509"/>
      <c r="AA23509"/>
    </row>
    <row r="23510" spans="1:27" x14ac:dyDescent="0.25">
      <c r="A23510"/>
      <c r="AA23510"/>
    </row>
    <row r="23511" spans="1:27" x14ac:dyDescent="0.25">
      <c r="A23511"/>
      <c r="AA23511"/>
    </row>
    <row r="23512" spans="1:27" x14ac:dyDescent="0.25">
      <c r="A23512"/>
      <c r="AA23512"/>
    </row>
    <row r="23513" spans="1:27" x14ac:dyDescent="0.25">
      <c r="A23513"/>
      <c r="AA23513"/>
    </row>
    <row r="23514" spans="1:27" x14ac:dyDescent="0.25">
      <c r="A23514"/>
      <c r="AA23514"/>
    </row>
    <row r="23515" spans="1:27" x14ac:dyDescent="0.25">
      <c r="A23515"/>
      <c r="AA23515"/>
    </row>
    <row r="23516" spans="1:27" x14ac:dyDescent="0.25">
      <c r="A23516"/>
      <c r="AA23516"/>
    </row>
    <row r="23517" spans="1:27" x14ac:dyDescent="0.25">
      <c r="A23517"/>
      <c r="AA23517"/>
    </row>
    <row r="23518" spans="1:27" x14ac:dyDescent="0.25">
      <c r="A23518"/>
      <c r="AA23518"/>
    </row>
    <row r="23519" spans="1:27" x14ac:dyDescent="0.25">
      <c r="A23519"/>
      <c r="AA23519"/>
    </row>
    <row r="23520" spans="1:27" x14ac:dyDescent="0.25">
      <c r="A23520"/>
      <c r="AA23520"/>
    </row>
    <row r="23521" spans="1:27" x14ac:dyDescent="0.25">
      <c r="A23521"/>
      <c r="AA23521"/>
    </row>
    <row r="23522" spans="1:27" x14ac:dyDescent="0.25">
      <c r="A23522"/>
      <c r="AA23522"/>
    </row>
    <row r="23523" spans="1:27" x14ac:dyDescent="0.25">
      <c r="A23523"/>
      <c r="AA23523"/>
    </row>
    <row r="23524" spans="1:27" x14ac:dyDescent="0.25">
      <c r="A23524"/>
      <c r="AA23524"/>
    </row>
    <row r="23525" spans="1:27" x14ac:dyDescent="0.25">
      <c r="A23525"/>
      <c r="AA23525"/>
    </row>
    <row r="23526" spans="1:27" x14ac:dyDescent="0.25">
      <c r="A23526"/>
      <c r="AA23526"/>
    </row>
    <row r="23527" spans="1:27" x14ac:dyDescent="0.25">
      <c r="A23527"/>
      <c r="AA23527"/>
    </row>
    <row r="23528" spans="1:27" x14ac:dyDescent="0.25">
      <c r="A23528"/>
      <c r="AA23528"/>
    </row>
    <row r="23529" spans="1:27" x14ac:dyDescent="0.25">
      <c r="A23529"/>
      <c r="AA23529"/>
    </row>
    <row r="23530" spans="1:27" x14ac:dyDescent="0.25">
      <c r="A23530"/>
      <c r="AA23530"/>
    </row>
    <row r="23531" spans="1:27" x14ac:dyDescent="0.25">
      <c r="A23531"/>
      <c r="AA23531"/>
    </row>
    <row r="23532" spans="1:27" x14ac:dyDescent="0.25">
      <c r="A23532"/>
      <c r="AA23532"/>
    </row>
    <row r="23533" spans="1:27" x14ac:dyDescent="0.25">
      <c r="A23533"/>
      <c r="AA23533"/>
    </row>
    <row r="23534" spans="1:27" x14ac:dyDescent="0.25">
      <c r="A23534"/>
      <c r="AA23534"/>
    </row>
    <row r="23535" spans="1:27" x14ac:dyDescent="0.25">
      <c r="A23535"/>
      <c r="AA23535"/>
    </row>
    <row r="23536" spans="1:27" x14ac:dyDescent="0.25">
      <c r="A23536"/>
      <c r="AA23536"/>
    </row>
    <row r="23537" spans="1:27" x14ac:dyDescent="0.25">
      <c r="A23537"/>
      <c r="AA23537"/>
    </row>
    <row r="23538" spans="1:27" x14ac:dyDescent="0.25">
      <c r="A23538"/>
      <c r="AA23538"/>
    </row>
    <row r="23539" spans="1:27" x14ac:dyDescent="0.25">
      <c r="A23539"/>
      <c r="AA23539"/>
    </row>
    <row r="23540" spans="1:27" x14ac:dyDescent="0.25">
      <c r="A23540"/>
      <c r="AA23540"/>
    </row>
    <row r="23541" spans="1:27" x14ac:dyDescent="0.25">
      <c r="A23541"/>
      <c r="AA23541"/>
    </row>
    <row r="23542" spans="1:27" x14ac:dyDescent="0.25">
      <c r="A23542"/>
      <c r="AA23542"/>
    </row>
    <row r="23543" spans="1:27" x14ac:dyDescent="0.25">
      <c r="A23543"/>
      <c r="AA23543"/>
    </row>
    <row r="23544" spans="1:27" x14ac:dyDescent="0.25">
      <c r="A23544"/>
      <c r="AA23544"/>
    </row>
    <row r="23545" spans="1:27" x14ac:dyDescent="0.25">
      <c r="A23545"/>
      <c r="AA23545"/>
    </row>
    <row r="23546" spans="1:27" x14ac:dyDescent="0.25">
      <c r="A23546"/>
      <c r="AA23546"/>
    </row>
    <row r="23547" spans="1:27" x14ac:dyDescent="0.25">
      <c r="A23547"/>
      <c r="AA23547"/>
    </row>
    <row r="23548" spans="1:27" x14ac:dyDescent="0.25">
      <c r="A23548"/>
      <c r="AA23548"/>
    </row>
    <row r="23549" spans="1:27" x14ac:dyDescent="0.25">
      <c r="A23549"/>
      <c r="AA23549"/>
    </row>
    <row r="23550" spans="1:27" x14ac:dyDescent="0.25">
      <c r="A23550"/>
      <c r="AA23550"/>
    </row>
    <row r="23551" spans="1:27" x14ac:dyDescent="0.25">
      <c r="A23551"/>
      <c r="AA23551"/>
    </row>
    <row r="23552" spans="1:27" x14ac:dyDescent="0.25">
      <c r="A23552"/>
      <c r="AA23552"/>
    </row>
    <row r="23553" spans="1:27" x14ac:dyDescent="0.25">
      <c r="A23553"/>
      <c r="AA23553"/>
    </row>
    <row r="23554" spans="1:27" x14ac:dyDescent="0.25">
      <c r="A23554"/>
      <c r="AA23554"/>
    </row>
    <row r="23555" spans="1:27" x14ac:dyDescent="0.25">
      <c r="A23555"/>
      <c r="AA23555"/>
    </row>
    <row r="23556" spans="1:27" x14ac:dyDescent="0.25">
      <c r="A23556"/>
      <c r="AA23556"/>
    </row>
    <row r="23557" spans="1:27" x14ac:dyDescent="0.25">
      <c r="A23557"/>
      <c r="AA23557"/>
    </row>
    <row r="23558" spans="1:27" x14ac:dyDescent="0.25">
      <c r="A23558"/>
      <c r="AA23558"/>
    </row>
    <row r="23559" spans="1:27" x14ac:dyDescent="0.25">
      <c r="A23559"/>
      <c r="AA23559"/>
    </row>
    <row r="23560" spans="1:27" x14ac:dyDescent="0.25">
      <c r="A23560"/>
      <c r="AA23560"/>
    </row>
    <row r="23561" spans="1:27" x14ac:dyDescent="0.25">
      <c r="A23561"/>
      <c r="AA23561"/>
    </row>
    <row r="23562" spans="1:27" x14ac:dyDescent="0.25">
      <c r="A23562"/>
      <c r="AA23562"/>
    </row>
    <row r="23563" spans="1:27" x14ac:dyDescent="0.25">
      <c r="A23563"/>
      <c r="AA23563"/>
    </row>
    <row r="23564" spans="1:27" x14ac:dyDescent="0.25">
      <c r="A23564"/>
      <c r="AA23564"/>
    </row>
    <row r="23565" spans="1:27" x14ac:dyDescent="0.25">
      <c r="A23565"/>
      <c r="AA23565"/>
    </row>
    <row r="23566" spans="1:27" x14ac:dyDescent="0.25">
      <c r="A23566"/>
      <c r="AA23566"/>
    </row>
    <row r="23567" spans="1:27" x14ac:dyDescent="0.25">
      <c r="A23567"/>
      <c r="AA23567"/>
    </row>
    <row r="23568" spans="1:27" x14ac:dyDescent="0.25">
      <c r="A23568"/>
      <c r="AA23568"/>
    </row>
    <row r="23569" spans="1:27" x14ac:dyDescent="0.25">
      <c r="A23569"/>
      <c r="AA23569"/>
    </row>
    <row r="23570" spans="1:27" x14ac:dyDescent="0.25">
      <c r="A23570"/>
      <c r="AA23570"/>
    </row>
    <row r="23571" spans="1:27" x14ac:dyDescent="0.25">
      <c r="A23571"/>
      <c r="AA23571"/>
    </row>
    <row r="23572" spans="1:27" x14ac:dyDescent="0.25">
      <c r="A23572"/>
      <c r="AA23572"/>
    </row>
    <row r="23573" spans="1:27" x14ac:dyDescent="0.25">
      <c r="A23573"/>
      <c r="AA23573"/>
    </row>
    <row r="23574" spans="1:27" x14ac:dyDescent="0.25">
      <c r="A23574"/>
      <c r="AA23574"/>
    </row>
    <row r="23575" spans="1:27" x14ac:dyDescent="0.25">
      <c r="A23575"/>
      <c r="AA23575"/>
    </row>
    <row r="23576" spans="1:27" x14ac:dyDescent="0.25">
      <c r="A23576"/>
      <c r="AA23576"/>
    </row>
    <row r="23577" spans="1:27" x14ac:dyDescent="0.25">
      <c r="A23577"/>
      <c r="AA23577"/>
    </row>
    <row r="23578" spans="1:27" x14ac:dyDescent="0.25">
      <c r="A23578"/>
      <c r="AA23578"/>
    </row>
    <row r="23579" spans="1:27" x14ac:dyDescent="0.25">
      <c r="A23579"/>
      <c r="AA23579"/>
    </row>
    <row r="23580" spans="1:27" x14ac:dyDescent="0.25">
      <c r="A23580"/>
      <c r="AA23580"/>
    </row>
    <row r="23581" spans="1:27" x14ac:dyDescent="0.25">
      <c r="A23581"/>
      <c r="AA23581"/>
    </row>
    <row r="23582" spans="1:27" x14ac:dyDescent="0.25">
      <c r="A23582"/>
      <c r="AA23582"/>
    </row>
    <row r="23583" spans="1:27" x14ac:dyDescent="0.25">
      <c r="A23583"/>
      <c r="AA23583"/>
    </row>
    <row r="23584" spans="1:27" x14ac:dyDescent="0.25">
      <c r="A23584"/>
      <c r="AA23584"/>
    </row>
    <row r="23585" spans="1:27" x14ac:dyDescent="0.25">
      <c r="A23585"/>
      <c r="AA23585"/>
    </row>
    <row r="23586" spans="1:27" x14ac:dyDescent="0.25">
      <c r="A23586"/>
      <c r="AA23586"/>
    </row>
    <row r="23587" spans="1:27" x14ac:dyDescent="0.25">
      <c r="A23587"/>
      <c r="AA23587"/>
    </row>
    <row r="23588" spans="1:27" x14ac:dyDescent="0.25">
      <c r="A23588"/>
      <c r="AA23588"/>
    </row>
    <row r="23589" spans="1:27" x14ac:dyDescent="0.25">
      <c r="A23589"/>
      <c r="AA23589"/>
    </row>
    <row r="23590" spans="1:27" x14ac:dyDescent="0.25">
      <c r="A23590"/>
      <c r="AA23590"/>
    </row>
    <row r="23591" spans="1:27" x14ac:dyDescent="0.25">
      <c r="A23591"/>
      <c r="AA23591"/>
    </row>
    <row r="23592" spans="1:27" x14ac:dyDescent="0.25">
      <c r="A23592"/>
      <c r="AA23592"/>
    </row>
    <row r="23593" spans="1:27" x14ac:dyDescent="0.25">
      <c r="A23593"/>
      <c r="AA23593"/>
    </row>
    <row r="23594" spans="1:27" x14ac:dyDescent="0.25">
      <c r="A23594"/>
      <c r="AA23594"/>
    </row>
    <row r="23595" spans="1:27" x14ac:dyDescent="0.25">
      <c r="A23595"/>
      <c r="AA23595"/>
    </row>
    <row r="23596" spans="1:27" x14ac:dyDescent="0.25">
      <c r="A23596"/>
      <c r="AA23596"/>
    </row>
    <row r="23597" spans="1:27" x14ac:dyDescent="0.25">
      <c r="A23597"/>
      <c r="AA23597"/>
    </row>
    <row r="23598" spans="1:27" x14ac:dyDescent="0.25">
      <c r="A23598"/>
      <c r="AA23598"/>
    </row>
    <row r="23599" spans="1:27" x14ac:dyDescent="0.25">
      <c r="A23599"/>
      <c r="AA23599"/>
    </row>
    <row r="23600" spans="1:27" x14ac:dyDescent="0.25">
      <c r="A23600"/>
      <c r="AA23600"/>
    </row>
    <row r="23601" spans="1:27" x14ac:dyDescent="0.25">
      <c r="A23601"/>
      <c r="AA23601"/>
    </row>
    <row r="23602" spans="1:27" x14ac:dyDescent="0.25">
      <c r="A23602"/>
      <c r="AA23602"/>
    </row>
    <row r="23603" spans="1:27" x14ac:dyDescent="0.25">
      <c r="A23603"/>
      <c r="AA23603"/>
    </row>
    <row r="23604" spans="1:27" x14ac:dyDescent="0.25">
      <c r="A23604"/>
      <c r="AA23604"/>
    </row>
    <row r="23605" spans="1:27" x14ac:dyDescent="0.25">
      <c r="A23605"/>
      <c r="AA23605"/>
    </row>
    <row r="23606" spans="1:27" x14ac:dyDescent="0.25">
      <c r="A23606"/>
      <c r="AA23606"/>
    </row>
    <row r="23607" spans="1:27" x14ac:dyDescent="0.25">
      <c r="A23607"/>
      <c r="AA23607"/>
    </row>
    <row r="23608" spans="1:27" x14ac:dyDescent="0.25">
      <c r="A23608"/>
      <c r="AA23608"/>
    </row>
    <row r="23609" spans="1:27" x14ac:dyDescent="0.25">
      <c r="A23609"/>
      <c r="AA23609"/>
    </row>
    <row r="23610" spans="1:27" x14ac:dyDescent="0.25">
      <c r="A23610"/>
      <c r="AA23610"/>
    </row>
    <row r="23611" spans="1:27" x14ac:dyDescent="0.25">
      <c r="A23611"/>
      <c r="AA23611"/>
    </row>
    <row r="23612" spans="1:27" x14ac:dyDescent="0.25">
      <c r="A23612"/>
      <c r="AA23612"/>
    </row>
    <row r="23613" spans="1:27" x14ac:dyDescent="0.25">
      <c r="A23613"/>
      <c r="AA23613"/>
    </row>
    <row r="23614" spans="1:27" x14ac:dyDescent="0.25">
      <c r="A23614"/>
      <c r="AA23614"/>
    </row>
    <row r="23615" spans="1:27" x14ac:dyDescent="0.25">
      <c r="A23615"/>
      <c r="AA23615"/>
    </row>
    <row r="23616" spans="1:27" x14ac:dyDescent="0.25">
      <c r="A23616"/>
      <c r="AA23616"/>
    </row>
    <row r="23617" spans="1:27" x14ac:dyDescent="0.25">
      <c r="A23617"/>
      <c r="AA23617"/>
    </row>
    <row r="23618" spans="1:27" x14ac:dyDescent="0.25">
      <c r="A23618"/>
      <c r="AA23618"/>
    </row>
    <row r="23619" spans="1:27" x14ac:dyDescent="0.25">
      <c r="A23619"/>
      <c r="AA23619"/>
    </row>
    <row r="23620" spans="1:27" x14ac:dyDescent="0.25">
      <c r="A23620"/>
      <c r="AA23620"/>
    </row>
    <row r="23621" spans="1:27" x14ac:dyDescent="0.25">
      <c r="A23621"/>
      <c r="AA23621"/>
    </row>
    <row r="23622" spans="1:27" x14ac:dyDescent="0.25">
      <c r="A23622"/>
      <c r="AA23622"/>
    </row>
    <row r="23623" spans="1:27" x14ac:dyDescent="0.25">
      <c r="A23623"/>
      <c r="AA23623"/>
    </row>
    <row r="23624" spans="1:27" x14ac:dyDescent="0.25">
      <c r="A23624"/>
      <c r="AA23624"/>
    </row>
    <row r="23625" spans="1:27" x14ac:dyDescent="0.25">
      <c r="A23625"/>
      <c r="AA23625"/>
    </row>
    <row r="23626" spans="1:27" x14ac:dyDescent="0.25">
      <c r="A23626"/>
      <c r="AA23626"/>
    </row>
    <row r="23627" spans="1:27" x14ac:dyDescent="0.25">
      <c r="A23627"/>
      <c r="AA23627"/>
    </row>
    <row r="23628" spans="1:27" x14ac:dyDescent="0.25">
      <c r="A23628"/>
      <c r="AA23628"/>
    </row>
    <row r="23629" spans="1:27" x14ac:dyDescent="0.25">
      <c r="A23629"/>
      <c r="AA23629"/>
    </row>
    <row r="23630" spans="1:27" x14ac:dyDescent="0.25">
      <c r="A23630"/>
      <c r="AA23630"/>
    </row>
    <row r="23631" spans="1:27" x14ac:dyDescent="0.25">
      <c r="A23631"/>
      <c r="AA23631"/>
    </row>
    <row r="23632" spans="1:27" x14ac:dyDescent="0.25">
      <c r="A23632"/>
      <c r="AA23632"/>
    </row>
    <row r="23633" spans="1:27" x14ac:dyDescent="0.25">
      <c r="A23633"/>
      <c r="AA23633"/>
    </row>
    <row r="23634" spans="1:27" x14ac:dyDescent="0.25">
      <c r="A23634"/>
      <c r="AA23634"/>
    </row>
    <row r="23635" spans="1:27" x14ac:dyDescent="0.25">
      <c r="A23635"/>
      <c r="AA23635"/>
    </row>
    <row r="23636" spans="1:27" x14ac:dyDescent="0.25">
      <c r="A23636"/>
      <c r="AA23636"/>
    </row>
    <row r="23637" spans="1:27" x14ac:dyDescent="0.25">
      <c r="A23637"/>
      <c r="AA23637"/>
    </row>
    <row r="23638" spans="1:27" x14ac:dyDescent="0.25">
      <c r="A23638"/>
      <c r="AA23638"/>
    </row>
    <row r="23639" spans="1:27" x14ac:dyDescent="0.25">
      <c r="A23639"/>
      <c r="AA23639"/>
    </row>
    <row r="23640" spans="1:27" x14ac:dyDescent="0.25">
      <c r="A23640"/>
      <c r="AA23640"/>
    </row>
    <row r="23641" spans="1:27" x14ac:dyDescent="0.25">
      <c r="A23641"/>
      <c r="AA23641"/>
    </row>
    <row r="23642" spans="1:27" x14ac:dyDescent="0.25">
      <c r="A23642"/>
      <c r="AA23642"/>
    </row>
    <row r="23643" spans="1:27" x14ac:dyDescent="0.25">
      <c r="A23643"/>
      <c r="AA23643"/>
    </row>
    <row r="23644" spans="1:27" x14ac:dyDescent="0.25">
      <c r="A23644"/>
      <c r="AA23644"/>
    </row>
    <row r="23645" spans="1:27" x14ac:dyDescent="0.25">
      <c r="A23645"/>
      <c r="AA23645"/>
    </row>
    <row r="23646" spans="1:27" x14ac:dyDescent="0.25">
      <c r="A23646"/>
      <c r="AA23646"/>
    </row>
    <row r="23647" spans="1:27" x14ac:dyDescent="0.25">
      <c r="A23647"/>
      <c r="AA23647"/>
    </row>
    <row r="23648" spans="1:27" x14ac:dyDescent="0.25">
      <c r="A23648"/>
      <c r="AA23648"/>
    </row>
    <row r="23649" spans="1:27" x14ac:dyDescent="0.25">
      <c r="A23649"/>
      <c r="AA23649"/>
    </row>
    <row r="23650" spans="1:27" x14ac:dyDescent="0.25">
      <c r="A23650"/>
      <c r="AA23650"/>
    </row>
    <row r="23651" spans="1:27" x14ac:dyDescent="0.25">
      <c r="A23651"/>
      <c r="AA23651"/>
    </row>
    <row r="23652" spans="1:27" x14ac:dyDescent="0.25">
      <c r="A23652"/>
      <c r="AA23652"/>
    </row>
    <row r="23653" spans="1:27" x14ac:dyDescent="0.25">
      <c r="A23653"/>
      <c r="AA23653"/>
    </row>
    <row r="23654" spans="1:27" x14ac:dyDescent="0.25">
      <c r="A23654"/>
      <c r="AA23654"/>
    </row>
    <row r="23655" spans="1:27" x14ac:dyDescent="0.25">
      <c r="A23655"/>
      <c r="AA23655"/>
    </row>
    <row r="23656" spans="1:27" x14ac:dyDescent="0.25">
      <c r="A23656"/>
      <c r="AA23656"/>
    </row>
    <row r="23657" spans="1:27" x14ac:dyDescent="0.25">
      <c r="A23657"/>
      <c r="AA23657"/>
    </row>
    <row r="23658" spans="1:27" x14ac:dyDescent="0.25">
      <c r="A23658"/>
      <c r="AA23658"/>
    </row>
    <row r="23659" spans="1:27" x14ac:dyDescent="0.25">
      <c r="A23659"/>
      <c r="AA23659"/>
    </row>
    <row r="23660" spans="1:27" x14ac:dyDescent="0.25">
      <c r="A23660"/>
      <c r="AA23660"/>
    </row>
    <row r="23661" spans="1:27" x14ac:dyDescent="0.25">
      <c r="A23661"/>
      <c r="AA23661"/>
    </row>
    <row r="23662" spans="1:27" x14ac:dyDescent="0.25">
      <c r="A23662"/>
      <c r="AA23662"/>
    </row>
    <row r="23663" spans="1:27" x14ac:dyDescent="0.25">
      <c r="A23663"/>
      <c r="AA23663"/>
    </row>
    <row r="23664" spans="1:27" x14ac:dyDescent="0.25">
      <c r="A23664"/>
      <c r="AA23664"/>
    </row>
    <row r="23665" spans="1:27" x14ac:dyDescent="0.25">
      <c r="A23665"/>
      <c r="AA23665"/>
    </row>
    <row r="23666" spans="1:27" x14ac:dyDescent="0.25">
      <c r="A23666"/>
      <c r="AA23666"/>
    </row>
    <row r="23667" spans="1:27" x14ac:dyDescent="0.25">
      <c r="A23667"/>
      <c r="AA23667"/>
    </row>
    <row r="23668" spans="1:27" x14ac:dyDescent="0.25">
      <c r="A23668"/>
      <c r="AA23668"/>
    </row>
    <row r="23669" spans="1:27" x14ac:dyDescent="0.25">
      <c r="A23669"/>
      <c r="AA23669"/>
    </row>
    <row r="23670" spans="1:27" x14ac:dyDescent="0.25">
      <c r="A23670"/>
      <c r="AA23670"/>
    </row>
    <row r="23671" spans="1:27" x14ac:dyDescent="0.25">
      <c r="A23671"/>
      <c r="AA23671"/>
    </row>
    <row r="23672" spans="1:27" x14ac:dyDescent="0.25">
      <c r="A23672"/>
      <c r="AA23672"/>
    </row>
    <row r="23673" spans="1:27" x14ac:dyDescent="0.25">
      <c r="A23673"/>
      <c r="AA23673"/>
    </row>
    <row r="23674" spans="1:27" x14ac:dyDescent="0.25">
      <c r="A23674"/>
      <c r="AA23674"/>
    </row>
    <row r="23675" spans="1:27" x14ac:dyDescent="0.25">
      <c r="A23675"/>
      <c r="AA23675"/>
    </row>
    <row r="23676" spans="1:27" x14ac:dyDescent="0.25">
      <c r="A23676"/>
      <c r="AA23676"/>
    </row>
    <row r="23677" spans="1:27" x14ac:dyDescent="0.25">
      <c r="A23677"/>
      <c r="AA23677"/>
    </row>
    <row r="23678" spans="1:27" x14ac:dyDescent="0.25">
      <c r="A23678"/>
      <c r="AA23678"/>
    </row>
    <row r="23679" spans="1:27" x14ac:dyDescent="0.25">
      <c r="A23679"/>
      <c r="AA23679"/>
    </row>
    <row r="23680" spans="1:27" x14ac:dyDescent="0.25">
      <c r="A23680"/>
      <c r="AA23680"/>
    </row>
    <row r="23681" spans="1:27" x14ac:dyDescent="0.25">
      <c r="A23681"/>
      <c r="AA23681"/>
    </row>
    <row r="23682" spans="1:27" x14ac:dyDescent="0.25">
      <c r="A23682"/>
      <c r="AA23682"/>
    </row>
    <row r="23683" spans="1:27" x14ac:dyDescent="0.25">
      <c r="A23683"/>
      <c r="AA23683"/>
    </row>
    <row r="23684" spans="1:27" x14ac:dyDescent="0.25">
      <c r="A23684"/>
      <c r="AA23684"/>
    </row>
    <row r="23685" spans="1:27" x14ac:dyDescent="0.25">
      <c r="A23685"/>
      <c r="AA23685"/>
    </row>
    <row r="23686" spans="1:27" x14ac:dyDescent="0.25">
      <c r="A23686"/>
      <c r="AA23686"/>
    </row>
    <row r="23687" spans="1:27" x14ac:dyDescent="0.25">
      <c r="A23687"/>
      <c r="AA23687"/>
    </row>
    <row r="23688" spans="1:27" x14ac:dyDescent="0.25">
      <c r="A23688"/>
      <c r="AA23688"/>
    </row>
    <row r="23689" spans="1:27" x14ac:dyDescent="0.25">
      <c r="A23689"/>
      <c r="AA23689"/>
    </row>
    <row r="23690" spans="1:27" x14ac:dyDescent="0.25">
      <c r="A23690"/>
      <c r="AA23690"/>
    </row>
    <row r="23691" spans="1:27" x14ac:dyDescent="0.25">
      <c r="A23691"/>
      <c r="AA23691"/>
    </row>
    <row r="23692" spans="1:27" x14ac:dyDescent="0.25">
      <c r="A23692"/>
      <c r="AA23692"/>
    </row>
    <row r="23693" spans="1:27" x14ac:dyDescent="0.25">
      <c r="A23693"/>
      <c r="AA23693"/>
    </row>
    <row r="23694" spans="1:27" x14ac:dyDescent="0.25">
      <c r="A23694"/>
      <c r="AA23694"/>
    </row>
    <row r="23695" spans="1:27" x14ac:dyDescent="0.25">
      <c r="A23695"/>
      <c r="AA23695"/>
    </row>
    <row r="23696" spans="1:27" x14ac:dyDescent="0.25">
      <c r="A23696"/>
      <c r="AA23696"/>
    </row>
    <row r="23697" spans="1:27" x14ac:dyDescent="0.25">
      <c r="A23697"/>
      <c r="AA23697"/>
    </row>
    <row r="23698" spans="1:27" x14ac:dyDescent="0.25">
      <c r="A23698"/>
      <c r="AA23698"/>
    </row>
    <row r="23699" spans="1:27" x14ac:dyDescent="0.25">
      <c r="A23699"/>
      <c r="AA23699"/>
    </row>
    <row r="23700" spans="1:27" x14ac:dyDescent="0.25">
      <c r="A23700"/>
      <c r="AA23700"/>
    </row>
    <row r="23701" spans="1:27" x14ac:dyDescent="0.25">
      <c r="A23701"/>
      <c r="AA23701"/>
    </row>
    <row r="23702" spans="1:27" x14ac:dyDescent="0.25">
      <c r="A23702"/>
      <c r="AA23702"/>
    </row>
    <row r="23703" spans="1:27" x14ac:dyDescent="0.25">
      <c r="A23703"/>
      <c r="AA23703"/>
    </row>
    <row r="23704" spans="1:27" x14ac:dyDescent="0.25">
      <c r="A23704"/>
      <c r="AA23704"/>
    </row>
    <row r="23705" spans="1:27" x14ac:dyDescent="0.25">
      <c r="A23705"/>
      <c r="AA23705"/>
    </row>
    <row r="23706" spans="1:27" x14ac:dyDescent="0.25">
      <c r="A23706"/>
      <c r="AA23706"/>
    </row>
    <row r="23707" spans="1:27" x14ac:dyDescent="0.25">
      <c r="A23707"/>
      <c r="AA23707"/>
    </row>
    <row r="23708" spans="1:27" x14ac:dyDescent="0.25">
      <c r="A23708"/>
      <c r="AA23708"/>
    </row>
    <row r="23709" spans="1:27" x14ac:dyDescent="0.25">
      <c r="A23709"/>
      <c r="AA23709"/>
    </row>
    <row r="23710" spans="1:27" x14ac:dyDescent="0.25">
      <c r="A23710"/>
      <c r="AA23710"/>
    </row>
    <row r="23711" spans="1:27" x14ac:dyDescent="0.25">
      <c r="A23711"/>
      <c r="AA23711"/>
    </row>
    <row r="23712" spans="1:27" x14ac:dyDescent="0.25">
      <c r="A23712"/>
      <c r="AA23712"/>
    </row>
    <row r="23713" spans="1:27" x14ac:dyDescent="0.25">
      <c r="A23713"/>
      <c r="AA23713"/>
    </row>
    <row r="23714" spans="1:27" x14ac:dyDescent="0.25">
      <c r="A23714"/>
      <c r="AA23714"/>
    </row>
    <row r="23715" spans="1:27" x14ac:dyDescent="0.25">
      <c r="A23715"/>
      <c r="AA23715"/>
    </row>
    <row r="23716" spans="1:27" x14ac:dyDescent="0.25">
      <c r="A23716"/>
      <c r="AA23716"/>
    </row>
    <row r="23717" spans="1:27" x14ac:dyDescent="0.25">
      <c r="A23717"/>
      <c r="AA23717"/>
    </row>
    <row r="23718" spans="1:27" x14ac:dyDescent="0.25">
      <c r="A23718"/>
      <c r="AA23718"/>
    </row>
    <row r="23719" spans="1:27" x14ac:dyDescent="0.25">
      <c r="A23719"/>
      <c r="AA23719"/>
    </row>
    <row r="23720" spans="1:27" x14ac:dyDescent="0.25">
      <c r="A23720"/>
      <c r="AA23720"/>
    </row>
    <row r="23721" spans="1:27" x14ac:dyDescent="0.25">
      <c r="A23721"/>
      <c r="AA23721"/>
    </row>
    <row r="23722" spans="1:27" x14ac:dyDescent="0.25">
      <c r="A23722"/>
      <c r="AA23722"/>
    </row>
    <row r="23723" spans="1:27" x14ac:dyDescent="0.25">
      <c r="A23723"/>
      <c r="AA23723"/>
    </row>
    <row r="23724" spans="1:27" x14ac:dyDescent="0.25">
      <c r="A23724"/>
      <c r="AA23724"/>
    </row>
    <row r="23725" spans="1:27" x14ac:dyDescent="0.25">
      <c r="A23725"/>
      <c r="AA23725"/>
    </row>
    <row r="23726" spans="1:27" x14ac:dyDescent="0.25">
      <c r="A23726"/>
      <c r="AA23726"/>
    </row>
    <row r="23727" spans="1:27" x14ac:dyDescent="0.25">
      <c r="A23727"/>
      <c r="AA23727"/>
    </row>
    <row r="23728" spans="1:27" x14ac:dyDescent="0.25">
      <c r="A23728"/>
      <c r="AA23728"/>
    </row>
    <row r="23729" spans="1:27" x14ac:dyDescent="0.25">
      <c r="A23729"/>
      <c r="AA23729"/>
    </row>
    <row r="23730" spans="1:27" x14ac:dyDescent="0.25">
      <c r="A23730"/>
      <c r="AA23730"/>
    </row>
    <row r="23731" spans="1:27" x14ac:dyDescent="0.25">
      <c r="A23731"/>
      <c r="AA23731"/>
    </row>
    <row r="23732" spans="1:27" x14ac:dyDescent="0.25">
      <c r="A23732"/>
      <c r="AA23732"/>
    </row>
    <row r="23733" spans="1:27" x14ac:dyDescent="0.25">
      <c r="A23733"/>
      <c r="AA23733"/>
    </row>
    <row r="23734" spans="1:27" x14ac:dyDescent="0.25">
      <c r="A23734"/>
      <c r="AA23734"/>
    </row>
    <row r="23735" spans="1:27" x14ac:dyDescent="0.25">
      <c r="A23735"/>
      <c r="AA23735"/>
    </row>
    <row r="23736" spans="1:27" x14ac:dyDescent="0.25">
      <c r="A23736"/>
      <c r="AA23736"/>
    </row>
    <row r="23737" spans="1:27" x14ac:dyDescent="0.25">
      <c r="A23737"/>
      <c r="AA23737"/>
    </row>
    <row r="23738" spans="1:27" x14ac:dyDescent="0.25">
      <c r="A23738"/>
      <c r="AA23738"/>
    </row>
    <row r="23739" spans="1:27" x14ac:dyDescent="0.25">
      <c r="A23739"/>
      <c r="AA23739"/>
    </row>
    <row r="23740" spans="1:27" x14ac:dyDescent="0.25">
      <c r="A23740"/>
      <c r="AA23740"/>
    </row>
    <row r="23741" spans="1:27" x14ac:dyDescent="0.25">
      <c r="A23741"/>
      <c r="AA23741"/>
    </row>
    <row r="23742" spans="1:27" x14ac:dyDescent="0.25">
      <c r="A23742"/>
      <c r="AA23742"/>
    </row>
    <row r="23743" spans="1:27" x14ac:dyDescent="0.25">
      <c r="A23743"/>
      <c r="AA23743"/>
    </row>
    <row r="23744" spans="1:27" x14ac:dyDescent="0.25">
      <c r="A23744"/>
      <c r="AA23744"/>
    </row>
    <row r="23745" spans="1:27" x14ac:dyDescent="0.25">
      <c r="A23745"/>
      <c r="AA23745"/>
    </row>
    <row r="23746" spans="1:27" x14ac:dyDescent="0.25">
      <c r="A23746"/>
      <c r="AA23746"/>
    </row>
    <row r="23747" spans="1:27" x14ac:dyDescent="0.25">
      <c r="A23747"/>
      <c r="AA23747"/>
    </row>
    <row r="23748" spans="1:27" x14ac:dyDescent="0.25">
      <c r="A23748"/>
      <c r="AA23748"/>
    </row>
    <row r="23749" spans="1:27" x14ac:dyDescent="0.25">
      <c r="A23749"/>
      <c r="AA23749"/>
    </row>
    <row r="23750" spans="1:27" x14ac:dyDescent="0.25">
      <c r="A23750"/>
      <c r="AA23750"/>
    </row>
    <row r="23751" spans="1:27" x14ac:dyDescent="0.25">
      <c r="A23751"/>
      <c r="AA23751"/>
    </row>
    <row r="23752" spans="1:27" x14ac:dyDescent="0.25">
      <c r="A23752"/>
      <c r="AA23752"/>
    </row>
    <row r="23753" spans="1:27" x14ac:dyDescent="0.25">
      <c r="A23753"/>
      <c r="AA23753"/>
    </row>
    <row r="23754" spans="1:27" x14ac:dyDescent="0.25">
      <c r="A23754"/>
      <c r="AA23754"/>
    </row>
    <row r="23755" spans="1:27" x14ac:dyDescent="0.25">
      <c r="A23755"/>
      <c r="AA23755"/>
    </row>
    <row r="23756" spans="1:27" x14ac:dyDescent="0.25">
      <c r="A23756"/>
      <c r="AA23756"/>
    </row>
    <row r="23757" spans="1:27" x14ac:dyDescent="0.25">
      <c r="A23757"/>
      <c r="AA23757"/>
    </row>
    <row r="23758" spans="1:27" x14ac:dyDescent="0.25">
      <c r="A23758"/>
      <c r="AA23758"/>
    </row>
    <row r="23759" spans="1:27" x14ac:dyDescent="0.25">
      <c r="A23759"/>
      <c r="AA23759"/>
    </row>
    <row r="23760" spans="1:27" x14ac:dyDescent="0.25">
      <c r="A23760"/>
      <c r="AA23760"/>
    </row>
    <row r="23761" spans="1:27" x14ac:dyDescent="0.25">
      <c r="A23761"/>
      <c r="AA23761"/>
    </row>
    <row r="23762" spans="1:27" x14ac:dyDescent="0.25">
      <c r="A23762"/>
      <c r="AA23762"/>
    </row>
    <row r="23763" spans="1:27" x14ac:dyDescent="0.25">
      <c r="A23763"/>
      <c r="AA23763"/>
    </row>
    <row r="23764" spans="1:27" x14ac:dyDescent="0.25">
      <c r="A23764"/>
      <c r="AA23764"/>
    </row>
    <row r="23765" spans="1:27" x14ac:dyDescent="0.25">
      <c r="A23765"/>
      <c r="AA23765"/>
    </row>
    <row r="23766" spans="1:27" x14ac:dyDescent="0.25">
      <c r="A23766"/>
      <c r="AA23766"/>
    </row>
    <row r="23767" spans="1:27" x14ac:dyDescent="0.25">
      <c r="A23767"/>
      <c r="AA23767"/>
    </row>
    <row r="23768" spans="1:27" x14ac:dyDescent="0.25">
      <c r="A23768"/>
      <c r="AA23768"/>
    </row>
    <row r="23769" spans="1:27" x14ac:dyDescent="0.25">
      <c r="A23769"/>
      <c r="AA23769"/>
    </row>
    <row r="23770" spans="1:27" x14ac:dyDescent="0.25">
      <c r="A23770"/>
      <c r="AA23770"/>
    </row>
    <row r="23771" spans="1:27" x14ac:dyDescent="0.25">
      <c r="A23771"/>
      <c r="AA23771"/>
    </row>
    <row r="23772" spans="1:27" x14ac:dyDescent="0.25">
      <c r="A23772"/>
      <c r="AA23772"/>
    </row>
    <row r="23773" spans="1:27" x14ac:dyDescent="0.25">
      <c r="A23773"/>
      <c r="AA23773"/>
    </row>
    <row r="23774" spans="1:27" x14ac:dyDescent="0.25">
      <c r="A23774"/>
      <c r="AA23774"/>
    </row>
    <row r="23775" spans="1:27" x14ac:dyDescent="0.25">
      <c r="A23775"/>
      <c r="AA23775"/>
    </row>
    <row r="23776" spans="1:27" x14ac:dyDescent="0.25">
      <c r="A23776"/>
      <c r="AA23776"/>
    </row>
    <row r="23777" spans="1:27" x14ac:dyDescent="0.25">
      <c r="A23777"/>
      <c r="AA23777"/>
    </row>
    <row r="23778" spans="1:27" x14ac:dyDescent="0.25">
      <c r="A23778"/>
      <c r="AA23778"/>
    </row>
    <row r="23779" spans="1:27" x14ac:dyDescent="0.25">
      <c r="A23779"/>
      <c r="AA23779"/>
    </row>
    <row r="23780" spans="1:27" x14ac:dyDescent="0.25">
      <c r="A23780"/>
      <c r="AA23780"/>
    </row>
    <row r="23781" spans="1:27" x14ac:dyDescent="0.25">
      <c r="A23781"/>
      <c r="AA23781"/>
    </row>
    <row r="23782" spans="1:27" x14ac:dyDescent="0.25">
      <c r="A23782"/>
      <c r="AA23782"/>
    </row>
    <row r="23783" spans="1:27" x14ac:dyDescent="0.25">
      <c r="A23783"/>
      <c r="AA23783"/>
    </row>
    <row r="23784" spans="1:27" x14ac:dyDescent="0.25">
      <c r="A23784"/>
      <c r="AA23784"/>
    </row>
    <row r="23785" spans="1:27" x14ac:dyDescent="0.25">
      <c r="A23785"/>
      <c r="AA23785"/>
    </row>
    <row r="23786" spans="1:27" x14ac:dyDescent="0.25">
      <c r="A23786"/>
      <c r="AA23786"/>
    </row>
    <row r="23787" spans="1:27" x14ac:dyDescent="0.25">
      <c r="A23787"/>
      <c r="AA23787"/>
    </row>
    <row r="23788" spans="1:27" x14ac:dyDescent="0.25">
      <c r="A23788"/>
      <c r="AA23788"/>
    </row>
    <row r="23789" spans="1:27" x14ac:dyDescent="0.25">
      <c r="A23789"/>
      <c r="AA23789"/>
    </row>
    <row r="23790" spans="1:27" x14ac:dyDescent="0.25">
      <c r="A23790"/>
      <c r="AA23790"/>
    </row>
    <row r="23791" spans="1:27" x14ac:dyDescent="0.25">
      <c r="A23791"/>
      <c r="AA23791"/>
    </row>
    <row r="23792" spans="1:27" x14ac:dyDescent="0.25">
      <c r="A23792"/>
      <c r="AA23792"/>
    </row>
    <row r="23793" spans="1:27" x14ac:dyDescent="0.25">
      <c r="A23793"/>
      <c r="AA23793"/>
    </row>
    <row r="23794" spans="1:27" x14ac:dyDescent="0.25">
      <c r="A23794"/>
      <c r="AA23794"/>
    </row>
    <row r="23795" spans="1:27" x14ac:dyDescent="0.25">
      <c r="A23795"/>
      <c r="AA23795"/>
    </row>
    <row r="23796" spans="1:27" x14ac:dyDescent="0.25">
      <c r="A23796"/>
      <c r="AA23796"/>
    </row>
    <row r="23797" spans="1:27" x14ac:dyDescent="0.25">
      <c r="A23797"/>
      <c r="AA23797"/>
    </row>
    <row r="23798" spans="1:27" x14ac:dyDescent="0.25">
      <c r="A23798"/>
      <c r="AA23798"/>
    </row>
    <row r="23799" spans="1:27" x14ac:dyDescent="0.25">
      <c r="A23799"/>
      <c r="AA23799"/>
    </row>
    <row r="23800" spans="1:27" x14ac:dyDescent="0.25">
      <c r="A23800"/>
      <c r="AA23800"/>
    </row>
    <row r="23801" spans="1:27" x14ac:dyDescent="0.25">
      <c r="A23801"/>
      <c r="AA23801"/>
    </row>
    <row r="23802" spans="1:27" x14ac:dyDescent="0.25">
      <c r="A23802"/>
      <c r="AA23802"/>
    </row>
    <row r="23803" spans="1:27" x14ac:dyDescent="0.25">
      <c r="A23803"/>
      <c r="AA23803"/>
    </row>
    <row r="23804" spans="1:27" x14ac:dyDescent="0.25">
      <c r="A23804"/>
      <c r="AA23804"/>
    </row>
    <row r="23805" spans="1:27" x14ac:dyDescent="0.25">
      <c r="A23805"/>
      <c r="AA23805"/>
    </row>
    <row r="23806" spans="1:27" x14ac:dyDescent="0.25">
      <c r="A23806"/>
      <c r="AA23806"/>
    </row>
    <row r="23807" spans="1:27" x14ac:dyDescent="0.25">
      <c r="A23807"/>
      <c r="AA23807"/>
    </row>
    <row r="23808" spans="1:27" x14ac:dyDescent="0.25">
      <c r="A23808"/>
      <c r="AA23808"/>
    </row>
    <row r="23809" spans="1:27" x14ac:dyDescent="0.25">
      <c r="A23809"/>
      <c r="AA23809"/>
    </row>
    <row r="23810" spans="1:27" x14ac:dyDescent="0.25">
      <c r="A23810"/>
      <c r="AA23810"/>
    </row>
    <row r="23811" spans="1:27" x14ac:dyDescent="0.25">
      <c r="A23811"/>
      <c r="AA23811"/>
    </row>
    <row r="23812" spans="1:27" x14ac:dyDescent="0.25">
      <c r="A23812"/>
      <c r="AA23812"/>
    </row>
    <row r="23813" spans="1:27" x14ac:dyDescent="0.25">
      <c r="A23813"/>
      <c r="AA23813"/>
    </row>
    <row r="23814" spans="1:27" x14ac:dyDescent="0.25">
      <c r="A23814"/>
      <c r="AA23814"/>
    </row>
    <row r="23815" spans="1:27" x14ac:dyDescent="0.25">
      <c r="A23815"/>
      <c r="AA23815"/>
    </row>
    <row r="23816" spans="1:27" x14ac:dyDescent="0.25">
      <c r="A23816"/>
      <c r="AA23816"/>
    </row>
    <row r="23817" spans="1:27" x14ac:dyDescent="0.25">
      <c r="A23817"/>
      <c r="AA23817"/>
    </row>
    <row r="23818" spans="1:27" x14ac:dyDescent="0.25">
      <c r="A23818"/>
      <c r="AA23818"/>
    </row>
    <row r="23819" spans="1:27" x14ac:dyDescent="0.25">
      <c r="A23819"/>
      <c r="AA23819"/>
    </row>
    <row r="23820" spans="1:27" x14ac:dyDescent="0.25">
      <c r="A23820"/>
      <c r="AA23820"/>
    </row>
    <row r="23821" spans="1:27" x14ac:dyDescent="0.25">
      <c r="A23821"/>
      <c r="AA23821"/>
    </row>
    <row r="23822" spans="1:27" x14ac:dyDescent="0.25">
      <c r="A23822"/>
      <c r="AA23822"/>
    </row>
    <row r="23823" spans="1:27" x14ac:dyDescent="0.25">
      <c r="A23823"/>
      <c r="AA23823"/>
    </row>
    <row r="23824" spans="1:27" x14ac:dyDescent="0.25">
      <c r="A23824"/>
      <c r="AA23824"/>
    </row>
    <row r="23825" spans="1:27" x14ac:dyDescent="0.25">
      <c r="A23825"/>
      <c r="AA23825"/>
    </row>
    <row r="23826" spans="1:27" x14ac:dyDescent="0.25">
      <c r="A23826"/>
      <c r="AA23826"/>
    </row>
    <row r="23827" spans="1:27" x14ac:dyDescent="0.25">
      <c r="A23827"/>
      <c r="AA23827"/>
    </row>
    <row r="23828" spans="1:27" x14ac:dyDescent="0.25">
      <c r="A23828"/>
      <c r="AA23828"/>
    </row>
    <row r="23829" spans="1:27" x14ac:dyDescent="0.25">
      <c r="A23829"/>
      <c r="AA23829"/>
    </row>
    <row r="23830" spans="1:27" x14ac:dyDescent="0.25">
      <c r="A23830"/>
      <c r="AA23830"/>
    </row>
    <row r="23831" spans="1:27" x14ac:dyDescent="0.25">
      <c r="A23831"/>
      <c r="AA23831"/>
    </row>
    <row r="23832" spans="1:27" x14ac:dyDescent="0.25">
      <c r="A23832"/>
      <c r="AA23832"/>
    </row>
    <row r="23833" spans="1:27" x14ac:dyDescent="0.25">
      <c r="A23833"/>
      <c r="AA23833"/>
    </row>
    <row r="23834" spans="1:27" x14ac:dyDescent="0.25">
      <c r="A23834"/>
      <c r="AA23834"/>
    </row>
    <row r="23835" spans="1:27" x14ac:dyDescent="0.25">
      <c r="A23835"/>
      <c r="AA23835"/>
    </row>
    <row r="23836" spans="1:27" x14ac:dyDescent="0.25">
      <c r="A23836"/>
      <c r="AA23836"/>
    </row>
    <row r="23837" spans="1:27" x14ac:dyDescent="0.25">
      <c r="A23837"/>
      <c r="AA23837"/>
    </row>
    <row r="23838" spans="1:27" x14ac:dyDescent="0.25">
      <c r="A23838"/>
      <c r="AA23838"/>
    </row>
    <row r="23839" spans="1:27" x14ac:dyDescent="0.25">
      <c r="A23839"/>
      <c r="AA23839"/>
    </row>
    <row r="23840" spans="1:27" x14ac:dyDescent="0.25">
      <c r="A23840"/>
      <c r="AA23840"/>
    </row>
    <row r="23841" spans="1:27" x14ac:dyDescent="0.25">
      <c r="A23841"/>
      <c r="AA23841"/>
    </row>
    <row r="23842" spans="1:27" x14ac:dyDescent="0.25">
      <c r="A23842"/>
      <c r="AA23842"/>
    </row>
    <row r="23843" spans="1:27" x14ac:dyDescent="0.25">
      <c r="A23843"/>
      <c r="AA23843"/>
    </row>
    <row r="23844" spans="1:27" x14ac:dyDescent="0.25">
      <c r="A23844"/>
      <c r="AA23844"/>
    </row>
    <row r="23845" spans="1:27" x14ac:dyDescent="0.25">
      <c r="A23845"/>
      <c r="AA23845"/>
    </row>
    <row r="23846" spans="1:27" x14ac:dyDescent="0.25">
      <c r="A23846"/>
      <c r="AA23846"/>
    </row>
    <row r="23847" spans="1:27" x14ac:dyDescent="0.25">
      <c r="A23847"/>
      <c r="AA23847"/>
    </row>
    <row r="23848" spans="1:27" x14ac:dyDescent="0.25">
      <c r="A23848"/>
      <c r="AA23848"/>
    </row>
    <row r="23849" spans="1:27" x14ac:dyDescent="0.25">
      <c r="A23849"/>
      <c r="AA23849"/>
    </row>
    <row r="23850" spans="1:27" x14ac:dyDescent="0.25">
      <c r="A23850"/>
      <c r="AA23850"/>
    </row>
    <row r="23851" spans="1:27" x14ac:dyDescent="0.25">
      <c r="A23851"/>
      <c r="AA23851"/>
    </row>
    <row r="23852" spans="1:27" x14ac:dyDescent="0.25">
      <c r="A23852"/>
      <c r="AA23852"/>
    </row>
    <row r="23853" spans="1:27" x14ac:dyDescent="0.25">
      <c r="A23853"/>
      <c r="AA23853"/>
    </row>
    <row r="23854" spans="1:27" x14ac:dyDescent="0.25">
      <c r="A23854"/>
      <c r="AA23854"/>
    </row>
    <row r="23855" spans="1:27" x14ac:dyDescent="0.25">
      <c r="A23855"/>
      <c r="AA23855"/>
    </row>
    <row r="23856" spans="1:27" x14ac:dyDescent="0.25">
      <c r="A23856"/>
      <c r="AA23856"/>
    </row>
    <row r="23857" spans="1:27" x14ac:dyDescent="0.25">
      <c r="A23857"/>
      <c r="AA23857"/>
    </row>
    <row r="23858" spans="1:27" x14ac:dyDescent="0.25">
      <c r="A23858"/>
      <c r="AA23858"/>
    </row>
    <row r="23859" spans="1:27" x14ac:dyDescent="0.25">
      <c r="A23859"/>
      <c r="AA23859"/>
    </row>
    <row r="23860" spans="1:27" x14ac:dyDescent="0.25">
      <c r="A23860"/>
      <c r="AA23860"/>
    </row>
    <row r="23861" spans="1:27" x14ac:dyDescent="0.25">
      <c r="A23861"/>
      <c r="AA23861"/>
    </row>
    <row r="23862" spans="1:27" x14ac:dyDescent="0.25">
      <c r="A23862"/>
      <c r="AA23862"/>
    </row>
    <row r="23863" spans="1:27" x14ac:dyDescent="0.25">
      <c r="A23863"/>
      <c r="AA23863"/>
    </row>
    <row r="23864" spans="1:27" x14ac:dyDescent="0.25">
      <c r="A23864"/>
      <c r="AA23864"/>
    </row>
    <row r="23865" spans="1:27" x14ac:dyDescent="0.25">
      <c r="A23865"/>
      <c r="AA23865"/>
    </row>
    <row r="23866" spans="1:27" x14ac:dyDescent="0.25">
      <c r="A23866"/>
      <c r="AA23866"/>
    </row>
    <row r="23867" spans="1:27" x14ac:dyDescent="0.25">
      <c r="A23867"/>
      <c r="AA23867"/>
    </row>
    <row r="23868" spans="1:27" x14ac:dyDescent="0.25">
      <c r="A23868"/>
      <c r="AA23868"/>
    </row>
    <row r="23869" spans="1:27" x14ac:dyDescent="0.25">
      <c r="A23869"/>
      <c r="AA23869"/>
    </row>
    <row r="23870" spans="1:27" x14ac:dyDescent="0.25">
      <c r="A23870"/>
      <c r="AA23870"/>
    </row>
    <row r="23871" spans="1:27" x14ac:dyDescent="0.25">
      <c r="A23871"/>
      <c r="AA23871"/>
    </row>
    <row r="23872" spans="1:27" x14ac:dyDescent="0.25">
      <c r="A23872"/>
      <c r="AA23872"/>
    </row>
    <row r="23873" spans="1:27" x14ac:dyDescent="0.25">
      <c r="A23873"/>
      <c r="AA23873"/>
    </row>
    <row r="23874" spans="1:27" x14ac:dyDescent="0.25">
      <c r="A23874"/>
      <c r="AA23874"/>
    </row>
    <row r="23875" spans="1:27" x14ac:dyDescent="0.25">
      <c r="A23875"/>
      <c r="AA23875"/>
    </row>
    <row r="23876" spans="1:27" x14ac:dyDescent="0.25">
      <c r="A23876"/>
      <c r="AA23876"/>
    </row>
    <row r="23877" spans="1:27" x14ac:dyDescent="0.25">
      <c r="A23877"/>
      <c r="AA23877"/>
    </row>
    <row r="23878" spans="1:27" x14ac:dyDescent="0.25">
      <c r="A23878"/>
      <c r="AA23878"/>
    </row>
    <row r="23879" spans="1:27" x14ac:dyDescent="0.25">
      <c r="A23879"/>
      <c r="AA23879"/>
    </row>
    <row r="23880" spans="1:27" x14ac:dyDescent="0.25">
      <c r="A23880"/>
      <c r="AA23880"/>
    </row>
    <row r="23881" spans="1:27" x14ac:dyDescent="0.25">
      <c r="A23881"/>
      <c r="AA23881"/>
    </row>
    <row r="23882" spans="1:27" x14ac:dyDescent="0.25">
      <c r="A23882"/>
      <c r="AA23882"/>
    </row>
    <row r="23883" spans="1:27" x14ac:dyDescent="0.25">
      <c r="A23883"/>
      <c r="AA23883"/>
    </row>
    <row r="23884" spans="1:27" x14ac:dyDescent="0.25">
      <c r="A23884"/>
      <c r="AA23884"/>
    </row>
    <row r="23885" spans="1:27" x14ac:dyDescent="0.25">
      <c r="A23885"/>
      <c r="AA23885"/>
    </row>
    <row r="23886" spans="1:27" x14ac:dyDescent="0.25">
      <c r="A23886"/>
      <c r="AA23886"/>
    </row>
    <row r="23887" spans="1:27" x14ac:dyDescent="0.25">
      <c r="A23887"/>
      <c r="AA23887"/>
    </row>
    <row r="23888" spans="1:27" x14ac:dyDescent="0.25">
      <c r="A23888"/>
      <c r="AA23888"/>
    </row>
    <row r="23889" spans="1:27" x14ac:dyDescent="0.25">
      <c r="A23889"/>
      <c r="AA23889"/>
    </row>
    <row r="23890" spans="1:27" x14ac:dyDescent="0.25">
      <c r="A23890"/>
      <c r="AA23890"/>
    </row>
    <row r="23891" spans="1:27" x14ac:dyDescent="0.25">
      <c r="A23891"/>
      <c r="AA23891"/>
    </row>
    <row r="23892" spans="1:27" x14ac:dyDescent="0.25">
      <c r="A23892"/>
      <c r="AA23892"/>
    </row>
    <row r="23893" spans="1:27" x14ac:dyDescent="0.25">
      <c r="A23893"/>
      <c r="AA23893"/>
    </row>
    <row r="23894" spans="1:27" x14ac:dyDescent="0.25">
      <c r="A23894"/>
      <c r="AA23894"/>
    </row>
    <row r="23895" spans="1:27" x14ac:dyDescent="0.25">
      <c r="A23895"/>
      <c r="AA23895"/>
    </row>
    <row r="23896" spans="1:27" x14ac:dyDescent="0.25">
      <c r="A23896"/>
      <c r="AA23896"/>
    </row>
    <row r="23897" spans="1:27" x14ac:dyDescent="0.25">
      <c r="A23897"/>
      <c r="AA23897"/>
    </row>
    <row r="23898" spans="1:27" x14ac:dyDescent="0.25">
      <c r="A23898"/>
      <c r="AA23898"/>
    </row>
    <row r="23899" spans="1:27" x14ac:dyDescent="0.25">
      <c r="A23899"/>
      <c r="AA23899"/>
    </row>
    <row r="23900" spans="1:27" x14ac:dyDescent="0.25">
      <c r="A23900"/>
      <c r="AA23900"/>
    </row>
    <row r="23901" spans="1:27" x14ac:dyDescent="0.25">
      <c r="A23901"/>
      <c r="AA23901"/>
    </row>
    <row r="23902" spans="1:27" x14ac:dyDescent="0.25">
      <c r="A23902"/>
      <c r="AA23902"/>
    </row>
    <row r="23903" spans="1:27" x14ac:dyDescent="0.25">
      <c r="A23903"/>
      <c r="AA23903"/>
    </row>
    <row r="23904" spans="1:27" x14ac:dyDescent="0.25">
      <c r="A23904"/>
      <c r="AA23904"/>
    </row>
    <row r="23905" spans="1:27" x14ac:dyDescent="0.25">
      <c r="A23905"/>
      <c r="AA23905"/>
    </row>
    <row r="23906" spans="1:27" x14ac:dyDescent="0.25">
      <c r="A23906"/>
      <c r="AA23906"/>
    </row>
    <row r="23907" spans="1:27" x14ac:dyDescent="0.25">
      <c r="A23907"/>
      <c r="AA23907"/>
    </row>
    <row r="23908" spans="1:27" x14ac:dyDescent="0.25">
      <c r="A23908"/>
      <c r="AA23908"/>
    </row>
    <row r="23909" spans="1:27" x14ac:dyDescent="0.25">
      <c r="A23909"/>
      <c r="AA23909"/>
    </row>
    <row r="23910" spans="1:27" x14ac:dyDescent="0.25">
      <c r="A23910"/>
      <c r="AA23910"/>
    </row>
    <row r="23911" spans="1:27" x14ac:dyDescent="0.25">
      <c r="A23911"/>
      <c r="AA23911"/>
    </row>
    <row r="23912" spans="1:27" x14ac:dyDescent="0.25">
      <c r="A23912"/>
      <c r="AA23912"/>
    </row>
    <row r="23913" spans="1:27" x14ac:dyDescent="0.25">
      <c r="A23913"/>
      <c r="AA23913"/>
    </row>
    <row r="23914" spans="1:27" x14ac:dyDescent="0.25">
      <c r="A23914"/>
      <c r="AA23914"/>
    </row>
    <row r="23915" spans="1:27" x14ac:dyDescent="0.25">
      <c r="A23915"/>
      <c r="AA23915"/>
    </row>
    <row r="23916" spans="1:27" x14ac:dyDescent="0.25">
      <c r="A23916"/>
      <c r="AA23916"/>
    </row>
    <row r="23917" spans="1:27" x14ac:dyDescent="0.25">
      <c r="A23917"/>
      <c r="AA23917"/>
    </row>
    <row r="23918" spans="1:27" x14ac:dyDescent="0.25">
      <c r="A23918"/>
      <c r="AA23918"/>
    </row>
    <row r="23919" spans="1:27" x14ac:dyDescent="0.25">
      <c r="A23919"/>
      <c r="AA23919"/>
    </row>
    <row r="23920" spans="1:27" x14ac:dyDescent="0.25">
      <c r="A23920"/>
      <c r="AA23920"/>
    </row>
    <row r="23921" spans="1:27" x14ac:dyDescent="0.25">
      <c r="A23921"/>
      <c r="AA23921"/>
    </row>
    <row r="23922" spans="1:27" x14ac:dyDescent="0.25">
      <c r="A23922"/>
      <c r="AA23922"/>
    </row>
    <row r="23923" spans="1:27" x14ac:dyDescent="0.25">
      <c r="A23923"/>
      <c r="AA23923"/>
    </row>
    <row r="23924" spans="1:27" x14ac:dyDescent="0.25">
      <c r="A23924"/>
      <c r="AA23924"/>
    </row>
    <row r="23925" spans="1:27" x14ac:dyDescent="0.25">
      <c r="A23925"/>
      <c r="AA23925"/>
    </row>
    <row r="23926" spans="1:27" x14ac:dyDescent="0.25">
      <c r="A23926"/>
      <c r="AA23926"/>
    </row>
    <row r="23927" spans="1:27" x14ac:dyDescent="0.25">
      <c r="A23927"/>
      <c r="AA23927"/>
    </row>
    <row r="23928" spans="1:27" x14ac:dyDescent="0.25">
      <c r="A23928"/>
      <c r="AA23928"/>
    </row>
    <row r="23929" spans="1:27" x14ac:dyDescent="0.25">
      <c r="A23929"/>
      <c r="AA23929"/>
    </row>
    <row r="23930" spans="1:27" x14ac:dyDescent="0.25">
      <c r="A23930"/>
      <c r="AA23930"/>
    </row>
    <row r="23931" spans="1:27" x14ac:dyDescent="0.25">
      <c r="A23931"/>
      <c r="AA23931"/>
    </row>
    <row r="23932" spans="1:27" x14ac:dyDescent="0.25">
      <c r="A23932"/>
      <c r="AA23932"/>
    </row>
    <row r="23933" spans="1:27" x14ac:dyDescent="0.25">
      <c r="A23933"/>
      <c r="AA23933"/>
    </row>
    <row r="23934" spans="1:27" x14ac:dyDescent="0.25">
      <c r="A23934"/>
      <c r="AA23934"/>
    </row>
    <row r="23935" spans="1:27" x14ac:dyDescent="0.25">
      <c r="A23935"/>
      <c r="AA23935"/>
    </row>
    <row r="23936" spans="1:27" x14ac:dyDescent="0.25">
      <c r="A23936"/>
      <c r="AA23936"/>
    </row>
    <row r="23937" spans="1:27" x14ac:dyDescent="0.25">
      <c r="A23937"/>
      <c r="AA23937"/>
    </row>
    <row r="23938" spans="1:27" x14ac:dyDescent="0.25">
      <c r="A23938"/>
      <c r="AA23938"/>
    </row>
    <row r="23939" spans="1:27" x14ac:dyDescent="0.25">
      <c r="A23939"/>
      <c r="AA23939"/>
    </row>
    <row r="23940" spans="1:27" x14ac:dyDescent="0.25">
      <c r="A23940"/>
      <c r="AA23940"/>
    </row>
    <row r="23941" spans="1:27" x14ac:dyDescent="0.25">
      <c r="A23941"/>
      <c r="AA23941"/>
    </row>
    <row r="23942" spans="1:27" x14ac:dyDescent="0.25">
      <c r="A23942"/>
      <c r="AA23942"/>
    </row>
    <row r="23943" spans="1:27" x14ac:dyDescent="0.25">
      <c r="A23943"/>
      <c r="AA23943"/>
    </row>
    <row r="23944" spans="1:27" x14ac:dyDescent="0.25">
      <c r="A23944"/>
      <c r="AA23944"/>
    </row>
    <row r="23945" spans="1:27" x14ac:dyDescent="0.25">
      <c r="A23945"/>
      <c r="AA23945"/>
    </row>
    <row r="23946" spans="1:27" x14ac:dyDescent="0.25">
      <c r="A23946"/>
      <c r="AA23946"/>
    </row>
    <row r="23947" spans="1:27" x14ac:dyDescent="0.25">
      <c r="A23947"/>
      <c r="AA23947"/>
    </row>
    <row r="23948" spans="1:27" x14ac:dyDescent="0.25">
      <c r="A23948"/>
      <c r="AA23948"/>
    </row>
    <row r="23949" spans="1:27" x14ac:dyDescent="0.25">
      <c r="A23949"/>
      <c r="AA23949"/>
    </row>
    <row r="23950" spans="1:27" x14ac:dyDescent="0.25">
      <c r="A23950"/>
      <c r="AA23950"/>
    </row>
    <row r="23951" spans="1:27" x14ac:dyDescent="0.25">
      <c r="A23951"/>
      <c r="AA23951"/>
    </row>
    <row r="23952" spans="1:27" x14ac:dyDescent="0.25">
      <c r="A23952"/>
      <c r="AA23952"/>
    </row>
    <row r="23953" spans="1:27" x14ac:dyDescent="0.25">
      <c r="A23953"/>
      <c r="AA23953"/>
    </row>
    <row r="23954" spans="1:27" x14ac:dyDescent="0.25">
      <c r="A23954"/>
      <c r="AA23954"/>
    </row>
    <row r="23955" spans="1:27" x14ac:dyDescent="0.25">
      <c r="A23955"/>
      <c r="AA23955"/>
    </row>
    <row r="23956" spans="1:27" x14ac:dyDescent="0.25">
      <c r="A23956"/>
      <c r="AA23956"/>
    </row>
    <row r="23957" spans="1:27" x14ac:dyDescent="0.25">
      <c r="A23957"/>
      <c r="AA23957"/>
    </row>
    <row r="23958" spans="1:27" x14ac:dyDescent="0.25">
      <c r="A23958"/>
      <c r="AA23958"/>
    </row>
    <row r="23959" spans="1:27" x14ac:dyDescent="0.25">
      <c r="A23959"/>
      <c r="AA23959"/>
    </row>
    <row r="23960" spans="1:27" x14ac:dyDescent="0.25">
      <c r="A23960"/>
      <c r="AA23960"/>
    </row>
    <row r="23961" spans="1:27" x14ac:dyDescent="0.25">
      <c r="A23961"/>
      <c r="AA23961"/>
    </row>
    <row r="23962" spans="1:27" x14ac:dyDescent="0.25">
      <c r="A23962"/>
      <c r="AA23962"/>
    </row>
    <row r="23963" spans="1:27" x14ac:dyDescent="0.25">
      <c r="A23963"/>
      <c r="AA23963"/>
    </row>
    <row r="23964" spans="1:27" x14ac:dyDescent="0.25">
      <c r="A23964"/>
      <c r="AA23964"/>
    </row>
    <row r="23965" spans="1:27" x14ac:dyDescent="0.25">
      <c r="A23965"/>
      <c r="AA23965"/>
    </row>
    <row r="23966" spans="1:27" x14ac:dyDescent="0.25">
      <c r="A23966"/>
      <c r="AA23966"/>
    </row>
    <row r="23967" spans="1:27" x14ac:dyDescent="0.25">
      <c r="A23967"/>
      <c r="AA23967"/>
    </row>
    <row r="23968" spans="1:27" x14ac:dyDescent="0.25">
      <c r="A23968"/>
      <c r="AA23968"/>
    </row>
    <row r="23969" spans="1:27" x14ac:dyDescent="0.25">
      <c r="A23969"/>
      <c r="AA23969"/>
    </row>
    <row r="23970" spans="1:27" x14ac:dyDescent="0.25">
      <c r="A23970"/>
      <c r="AA23970"/>
    </row>
    <row r="23971" spans="1:27" x14ac:dyDescent="0.25">
      <c r="A23971"/>
      <c r="AA23971"/>
    </row>
    <row r="23972" spans="1:27" x14ac:dyDescent="0.25">
      <c r="A23972"/>
      <c r="AA23972"/>
    </row>
    <row r="23973" spans="1:27" x14ac:dyDescent="0.25">
      <c r="A23973"/>
      <c r="AA23973"/>
    </row>
    <row r="23974" spans="1:27" x14ac:dyDescent="0.25">
      <c r="A23974"/>
      <c r="AA23974"/>
    </row>
    <row r="23975" spans="1:27" x14ac:dyDescent="0.25">
      <c r="A23975"/>
      <c r="AA23975"/>
    </row>
    <row r="23976" spans="1:27" x14ac:dyDescent="0.25">
      <c r="A23976"/>
      <c r="AA23976"/>
    </row>
    <row r="23977" spans="1:27" x14ac:dyDescent="0.25">
      <c r="A23977"/>
      <c r="AA23977"/>
    </row>
    <row r="23978" spans="1:27" x14ac:dyDescent="0.25">
      <c r="A23978"/>
      <c r="AA23978"/>
    </row>
    <row r="23979" spans="1:27" x14ac:dyDescent="0.25">
      <c r="A23979"/>
      <c r="AA23979"/>
    </row>
    <row r="23980" spans="1:27" x14ac:dyDescent="0.25">
      <c r="A23980"/>
      <c r="AA23980"/>
    </row>
    <row r="23981" spans="1:27" x14ac:dyDescent="0.25">
      <c r="A23981"/>
      <c r="AA23981"/>
    </row>
    <row r="23982" spans="1:27" x14ac:dyDescent="0.25">
      <c r="A23982"/>
      <c r="AA23982"/>
    </row>
    <row r="23983" spans="1:27" x14ac:dyDescent="0.25">
      <c r="A23983"/>
      <c r="AA23983"/>
    </row>
    <row r="23984" spans="1:27" x14ac:dyDescent="0.25">
      <c r="A23984"/>
      <c r="AA23984"/>
    </row>
    <row r="23985" spans="1:27" x14ac:dyDescent="0.25">
      <c r="A23985"/>
      <c r="AA23985"/>
    </row>
    <row r="23986" spans="1:27" x14ac:dyDescent="0.25">
      <c r="A23986"/>
      <c r="AA23986"/>
    </row>
    <row r="23987" spans="1:27" x14ac:dyDescent="0.25">
      <c r="A23987"/>
      <c r="AA23987"/>
    </row>
    <row r="23988" spans="1:27" x14ac:dyDescent="0.25">
      <c r="A23988"/>
      <c r="AA23988"/>
    </row>
    <row r="23989" spans="1:27" x14ac:dyDescent="0.25">
      <c r="A23989"/>
      <c r="AA23989"/>
    </row>
    <row r="23990" spans="1:27" x14ac:dyDescent="0.25">
      <c r="A23990"/>
      <c r="AA23990"/>
    </row>
    <row r="23991" spans="1:27" x14ac:dyDescent="0.25">
      <c r="A23991"/>
      <c r="AA23991"/>
    </row>
    <row r="23992" spans="1:27" x14ac:dyDescent="0.25">
      <c r="A23992"/>
      <c r="AA23992"/>
    </row>
    <row r="23993" spans="1:27" x14ac:dyDescent="0.25">
      <c r="A23993"/>
      <c r="AA23993"/>
    </row>
    <row r="23994" spans="1:27" x14ac:dyDescent="0.25">
      <c r="A23994"/>
      <c r="AA23994"/>
    </row>
    <row r="23995" spans="1:27" x14ac:dyDescent="0.25">
      <c r="A23995"/>
      <c r="AA23995"/>
    </row>
    <row r="23996" spans="1:27" x14ac:dyDescent="0.25">
      <c r="A23996"/>
      <c r="AA23996"/>
    </row>
    <row r="23997" spans="1:27" x14ac:dyDescent="0.25">
      <c r="A23997"/>
      <c r="AA23997"/>
    </row>
    <row r="23998" spans="1:27" x14ac:dyDescent="0.25">
      <c r="A23998"/>
      <c r="AA23998"/>
    </row>
    <row r="23999" spans="1:27" x14ac:dyDescent="0.25">
      <c r="A23999"/>
      <c r="AA23999"/>
    </row>
    <row r="24000" spans="1:27" x14ac:dyDescent="0.25">
      <c r="A24000"/>
      <c r="AA24000"/>
    </row>
    <row r="24001" spans="1:27" x14ac:dyDescent="0.25">
      <c r="A24001"/>
      <c r="AA24001"/>
    </row>
    <row r="24002" spans="1:27" x14ac:dyDescent="0.25">
      <c r="A24002"/>
      <c r="AA24002"/>
    </row>
    <row r="24003" spans="1:27" x14ac:dyDescent="0.25">
      <c r="A24003"/>
      <c r="AA24003"/>
    </row>
    <row r="24004" spans="1:27" x14ac:dyDescent="0.25">
      <c r="A24004"/>
      <c r="AA24004"/>
    </row>
    <row r="24005" spans="1:27" x14ac:dyDescent="0.25">
      <c r="A24005"/>
      <c r="AA24005"/>
    </row>
    <row r="24006" spans="1:27" x14ac:dyDescent="0.25">
      <c r="A24006"/>
      <c r="AA24006"/>
    </row>
    <row r="24007" spans="1:27" x14ac:dyDescent="0.25">
      <c r="A24007"/>
      <c r="AA24007"/>
    </row>
    <row r="24008" spans="1:27" x14ac:dyDescent="0.25">
      <c r="A24008"/>
      <c r="AA24008"/>
    </row>
    <row r="24009" spans="1:27" x14ac:dyDescent="0.25">
      <c r="A24009"/>
      <c r="AA24009"/>
    </row>
    <row r="24010" spans="1:27" x14ac:dyDescent="0.25">
      <c r="A24010"/>
      <c r="AA24010"/>
    </row>
    <row r="24011" spans="1:27" x14ac:dyDescent="0.25">
      <c r="A24011"/>
      <c r="AA24011"/>
    </row>
    <row r="24012" spans="1:27" x14ac:dyDescent="0.25">
      <c r="A24012"/>
      <c r="AA24012"/>
    </row>
    <row r="24013" spans="1:27" x14ac:dyDescent="0.25">
      <c r="A24013"/>
      <c r="AA24013"/>
    </row>
    <row r="24014" spans="1:27" x14ac:dyDescent="0.25">
      <c r="A24014"/>
      <c r="AA24014"/>
    </row>
    <row r="24015" spans="1:27" x14ac:dyDescent="0.25">
      <c r="A24015"/>
      <c r="AA24015"/>
    </row>
    <row r="24016" spans="1:27" x14ac:dyDescent="0.25">
      <c r="A24016"/>
      <c r="AA24016"/>
    </row>
    <row r="24017" spans="1:27" x14ac:dyDescent="0.25">
      <c r="A24017"/>
      <c r="AA24017"/>
    </row>
    <row r="24018" spans="1:27" x14ac:dyDescent="0.25">
      <c r="A24018"/>
      <c r="AA24018"/>
    </row>
    <row r="24019" spans="1:27" x14ac:dyDescent="0.25">
      <c r="A24019"/>
      <c r="AA24019"/>
    </row>
    <row r="24020" spans="1:27" x14ac:dyDescent="0.25">
      <c r="A24020"/>
      <c r="AA24020"/>
    </row>
    <row r="24021" spans="1:27" x14ac:dyDescent="0.25">
      <c r="A24021"/>
      <c r="AA24021"/>
    </row>
    <row r="24022" spans="1:27" x14ac:dyDescent="0.25">
      <c r="A24022"/>
      <c r="AA24022"/>
    </row>
    <row r="24023" spans="1:27" x14ac:dyDescent="0.25">
      <c r="A24023"/>
      <c r="AA24023"/>
    </row>
    <row r="24024" spans="1:27" x14ac:dyDescent="0.25">
      <c r="A24024"/>
      <c r="AA24024"/>
    </row>
    <row r="24025" spans="1:27" x14ac:dyDescent="0.25">
      <c r="A24025"/>
      <c r="AA24025"/>
    </row>
    <row r="24026" spans="1:27" x14ac:dyDescent="0.25">
      <c r="A24026"/>
      <c r="AA24026"/>
    </row>
    <row r="24027" spans="1:27" x14ac:dyDescent="0.25">
      <c r="A24027"/>
      <c r="AA24027"/>
    </row>
    <row r="24028" spans="1:27" x14ac:dyDescent="0.25">
      <c r="A24028"/>
      <c r="AA24028"/>
    </row>
    <row r="24029" spans="1:27" x14ac:dyDescent="0.25">
      <c r="A24029"/>
      <c r="AA24029"/>
    </row>
    <row r="24030" spans="1:27" x14ac:dyDescent="0.25">
      <c r="A24030"/>
      <c r="AA24030"/>
    </row>
    <row r="24031" spans="1:27" x14ac:dyDescent="0.25">
      <c r="A24031"/>
      <c r="AA24031"/>
    </row>
    <row r="24032" spans="1:27" x14ac:dyDescent="0.25">
      <c r="A24032"/>
      <c r="AA24032"/>
    </row>
    <row r="24033" spans="1:27" x14ac:dyDescent="0.25">
      <c r="A24033"/>
      <c r="AA24033"/>
    </row>
    <row r="24034" spans="1:27" x14ac:dyDescent="0.25">
      <c r="A24034"/>
      <c r="AA24034"/>
    </row>
    <row r="24035" spans="1:27" x14ac:dyDescent="0.25">
      <c r="A24035"/>
      <c r="AA24035"/>
    </row>
    <row r="24036" spans="1:27" x14ac:dyDescent="0.25">
      <c r="A24036"/>
      <c r="AA24036"/>
    </row>
    <row r="24037" spans="1:27" x14ac:dyDescent="0.25">
      <c r="A24037"/>
      <c r="AA24037"/>
    </row>
    <row r="24038" spans="1:27" x14ac:dyDescent="0.25">
      <c r="A24038"/>
      <c r="AA24038"/>
    </row>
    <row r="24039" spans="1:27" x14ac:dyDescent="0.25">
      <c r="A24039"/>
      <c r="AA24039"/>
    </row>
    <row r="24040" spans="1:27" x14ac:dyDescent="0.25">
      <c r="A24040"/>
      <c r="AA24040"/>
    </row>
    <row r="24041" spans="1:27" x14ac:dyDescent="0.25">
      <c r="A24041"/>
      <c r="AA24041"/>
    </row>
    <row r="24042" spans="1:27" x14ac:dyDescent="0.25">
      <c r="A24042"/>
      <c r="AA24042"/>
    </row>
    <row r="24043" spans="1:27" x14ac:dyDescent="0.25">
      <c r="A24043"/>
      <c r="AA24043"/>
    </row>
    <row r="24044" spans="1:27" x14ac:dyDescent="0.25">
      <c r="A24044"/>
      <c r="AA24044"/>
    </row>
    <row r="24045" spans="1:27" x14ac:dyDescent="0.25">
      <c r="A24045"/>
      <c r="AA24045"/>
    </row>
    <row r="24046" spans="1:27" x14ac:dyDescent="0.25">
      <c r="A24046"/>
      <c r="AA24046"/>
    </row>
    <row r="24047" spans="1:27" x14ac:dyDescent="0.25">
      <c r="A24047"/>
      <c r="AA24047"/>
    </row>
    <row r="24048" spans="1:27" x14ac:dyDescent="0.25">
      <c r="A24048"/>
      <c r="AA24048"/>
    </row>
    <row r="24049" spans="1:27" x14ac:dyDescent="0.25">
      <c r="A24049"/>
      <c r="AA24049"/>
    </row>
    <row r="24050" spans="1:27" x14ac:dyDescent="0.25">
      <c r="A24050"/>
      <c r="AA24050"/>
    </row>
    <row r="24051" spans="1:27" x14ac:dyDescent="0.25">
      <c r="A24051"/>
      <c r="AA24051"/>
    </row>
    <row r="24052" spans="1:27" x14ac:dyDescent="0.25">
      <c r="A24052"/>
      <c r="AA24052"/>
    </row>
    <row r="24053" spans="1:27" x14ac:dyDescent="0.25">
      <c r="A24053"/>
      <c r="AA24053"/>
    </row>
    <row r="24054" spans="1:27" x14ac:dyDescent="0.25">
      <c r="A24054"/>
      <c r="AA24054"/>
    </row>
    <row r="24055" spans="1:27" x14ac:dyDescent="0.25">
      <c r="A24055"/>
      <c r="AA24055"/>
    </row>
    <row r="24056" spans="1:27" x14ac:dyDescent="0.25">
      <c r="A24056"/>
      <c r="AA24056"/>
    </row>
    <row r="24057" spans="1:27" x14ac:dyDescent="0.25">
      <c r="A24057"/>
      <c r="AA24057"/>
    </row>
    <row r="24058" spans="1:27" x14ac:dyDescent="0.25">
      <c r="A24058"/>
      <c r="AA24058"/>
    </row>
    <row r="24059" spans="1:27" x14ac:dyDescent="0.25">
      <c r="A24059"/>
      <c r="AA24059"/>
    </row>
    <row r="24060" spans="1:27" x14ac:dyDescent="0.25">
      <c r="A24060"/>
      <c r="AA24060"/>
    </row>
    <row r="24061" spans="1:27" x14ac:dyDescent="0.25">
      <c r="A24061"/>
      <c r="AA24061"/>
    </row>
    <row r="24062" spans="1:27" x14ac:dyDescent="0.25">
      <c r="A24062"/>
      <c r="AA24062"/>
    </row>
    <row r="24063" spans="1:27" x14ac:dyDescent="0.25">
      <c r="A24063"/>
      <c r="AA24063"/>
    </row>
    <row r="24064" spans="1:27" x14ac:dyDescent="0.25">
      <c r="A24064"/>
      <c r="AA24064"/>
    </row>
    <row r="24065" spans="1:27" x14ac:dyDescent="0.25">
      <c r="A24065"/>
      <c r="AA24065"/>
    </row>
    <row r="24066" spans="1:27" x14ac:dyDescent="0.25">
      <c r="A24066"/>
      <c r="AA24066"/>
    </row>
    <row r="24067" spans="1:27" x14ac:dyDescent="0.25">
      <c r="A24067"/>
      <c r="AA24067"/>
    </row>
    <row r="24068" spans="1:27" x14ac:dyDescent="0.25">
      <c r="A24068"/>
      <c r="AA24068"/>
    </row>
    <row r="24069" spans="1:27" x14ac:dyDescent="0.25">
      <c r="A24069"/>
      <c r="AA24069"/>
    </row>
    <row r="24070" spans="1:27" x14ac:dyDescent="0.25">
      <c r="A24070"/>
      <c r="AA24070"/>
    </row>
    <row r="24071" spans="1:27" x14ac:dyDescent="0.25">
      <c r="A24071"/>
      <c r="AA24071"/>
    </row>
    <row r="24072" spans="1:27" x14ac:dyDescent="0.25">
      <c r="A24072"/>
      <c r="AA24072"/>
    </row>
    <row r="24073" spans="1:27" x14ac:dyDescent="0.25">
      <c r="A24073"/>
      <c r="AA24073"/>
    </row>
    <row r="24074" spans="1:27" x14ac:dyDescent="0.25">
      <c r="A24074"/>
      <c r="AA24074"/>
    </row>
    <row r="24075" spans="1:27" x14ac:dyDescent="0.25">
      <c r="A24075"/>
      <c r="AA24075"/>
    </row>
    <row r="24076" spans="1:27" x14ac:dyDescent="0.25">
      <c r="A24076"/>
      <c r="AA24076"/>
    </row>
    <row r="24077" spans="1:27" x14ac:dyDescent="0.25">
      <c r="A24077"/>
      <c r="AA24077"/>
    </row>
    <row r="24078" spans="1:27" x14ac:dyDescent="0.25">
      <c r="A24078"/>
      <c r="AA24078"/>
    </row>
    <row r="24079" spans="1:27" x14ac:dyDescent="0.25">
      <c r="A24079"/>
      <c r="AA24079"/>
    </row>
    <row r="24080" spans="1:27" x14ac:dyDescent="0.25">
      <c r="A24080"/>
      <c r="AA24080"/>
    </row>
    <row r="24081" spans="1:27" x14ac:dyDescent="0.25">
      <c r="A24081"/>
      <c r="AA24081"/>
    </row>
    <row r="24082" spans="1:27" x14ac:dyDescent="0.25">
      <c r="A24082"/>
      <c r="AA24082"/>
    </row>
    <row r="24083" spans="1:27" x14ac:dyDescent="0.25">
      <c r="A24083"/>
      <c r="AA24083"/>
    </row>
    <row r="24084" spans="1:27" x14ac:dyDescent="0.25">
      <c r="A24084"/>
      <c r="AA24084"/>
    </row>
    <row r="24085" spans="1:27" x14ac:dyDescent="0.25">
      <c r="A24085"/>
      <c r="AA24085"/>
    </row>
    <row r="24086" spans="1:27" x14ac:dyDescent="0.25">
      <c r="A24086"/>
      <c r="AA24086"/>
    </row>
    <row r="24087" spans="1:27" x14ac:dyDescent="0.25">
      <c r="A24087"/>
      <c r="AA24087"/>
    </row>
    <row r="24088" spans="1:27" x14ac:dyDescent="0.25">
      <c r="A24088"/>
      <c r="AA24088"/>
    </row>
    <row r="24089" spans="1:27" x14ac:dyDescent="0.25">
      <c r="A24089"/>
      <c r="AA24089"/>
    </row>
    <row r="24090" spans="1:27" x14ac:dyDescent="0.25">
      <c r="A24090"/>
      <c r="AA24090"/>
    </row>
    <row r="24091" spans="1:27" x14ac:dyDescent="0.25">
      <c r="A24091"/>
      <c r="AA24091"/>
    </row>
    <row r="24092" spans="1:27" x14ac:dyDescent="0.25">
      <c r="A24092"/>
      <c r="AA24092"/>
    </row>
    <row r="24093" spans="1:27" x14ac:dyDescent="0.25">
      <c r="A24093"/>
      <c r="AA24093"/>
    </row>
    <row r="24094" spans="1:27" x14ac:dyDescent="0.25">
      <c r="A24094"/>
      <c r="AA24094"/>
    </row>
    <row r="24095" spans="1:27" x14ac:dyDescent="0.25">
      <c r="A24095"/>
      <c r="AA24095"/>
    </row>
    <row r="24096" spans="1:27" x14ac:dyDescent="0.25">
      <c r="A24096"/>
      <c r="AA24096"/>
    </row>
    <row r="24097" spans="1:27" x14ac:dyDescent="0.25">
      <c r="A24097"/>
      <c r="AA24097"/>
    </row>
    <row r="24098" spans="1:27" x14ac:dyDescent="0.25">
      <c r="A24098"/>
      <c r="AA24098"/>
    </row>
    <row r="24099" spans="1:27" x14ac:dyDescent="0.25">
      <c r="A24099"/>
      <c r="AA24099"/>
    </row>
    <row r="24100" spans="1:27" x14ac:dyDescent="0.25">
      <c r="A24100"/>
      <c r="AA24100"/>
    </row>
    <row r="24101" spans="1:27" x14ac:dyDescent="0.25">
      <c r="A24101"/>
      <c r="AA24101"/>
    </row>
    <row r="24102" spans="1:27" x14ac:dyDescent="0.25">
      <c r="A24102"/>
      <c r="AA24102"/>
    </row>
    <row r="24103" spans="1:27" x14ac:dyDescent="0.25">
      <c r="A24103"/>
      <c r="AA24103"/>
    </row>
    <row r="24104" spans="1:27" x14ac:dyDescent="0.25">
      <c r="A24104"/>
      <c r="AA24104"/>
    </row>
    <row r="24105" spans="1:27" x14ac:dyDescent="0.25">
      <c r="A24105"/>
      <c r="AA24105"/>
    </row>
    <row r="24106" spans="1:27" x14ac:dyDescent="0.25">
      <c r="A24106"/>
      <c r="AA24106"/>
    </row>
    <row r="24107" spans="1:27" x14ac:dyDescent="0.25">
      <c r="A24107"/>
      <c r="AA24107"/>
    </row>
    <row r="24108" spans="1:27" x14ac:dyDescent="0.25">
      <c r="A24108"/>
      <c r="AA24108"/>
    </row>
    <row r="24109" spans="1:27" x14ac:dyDescent="0.25">
      <c r="A24109"/>
      <c r="AA24109"/>
    </row>
    <row r="24110" spans="1:27" x14ac:dyDescent="0.25">
      <c r="A24110"/>
      <c r="AA24110"/>
    </row>
    <row r="24111" spans="1:27" x14ac:dyDescent="0.25">
      <c r="A24111"/>
      <c r="AA24111"/>
    </row>
    <row r="24112" spans="1:27" x14ac:dyDescent="0.25">
      <c r="A24112"/>
      <c r="AA24112"/>
    </row>
    <row r="24113" spans="1:27" x14ac:dyDescent="0.25">
      <c r="A24113"/>
      <c r="AA24113"/>
    </row>
    <row r="24114" spans="1:27" x14ac:dyDescent="0.25">
      <c r="A24114"/>
      <c r="AA24114"/>
    </row>
    <row r="24115" spans="1:27" x14ac:dyDescent="0.25">
      <c r="A24115"/>
      <c r="AA24115"/>
    </row>
    <row r="24116" spans="1:27" x14ac:dyDescent="0.25">
      <c r="A24116"/>
      <c r="AA24116"/>
    </row>
    <row r="24117" spans="1:27" x14ac:dyDescent="0.25">
      <c r="A24117"/>
      <c r="AA24117"/>
    </row>
    <row r="24118" spans="1:27" x14ac:dyDescent="0.25">
      <c r="A24118"/>
      <c r="AA24118"/>
    </row>
    <row r="24119" spans="1:27" x14ac:dyDescent="0.25">
      <c r="A24119"/>
      <c r="AA24119"/>
    </row>
    <row r="24120" spans="1:27" x14ac:dyDescent="0.25">
      <c r="A24120"/>
      <c r="AA24120"/>
    </row>
    <row r="24121" spans="1:27" x14ac:dyDescent="0.25">
      <c r="A24121"/>
      <c r="AA24121"/>
    </row>
    <row r="24122" spans="1:27" x14ac:dyDescent="0.25">
      <c r="A24122"/>
      <c r="AA24122"/>
    </row>
    <row r="24123" spans="1:27" x14ac:dyDescent="0.25">
      <c r="A24123"/>
      <c r="AA24123"/>
    </row>
    <row r="24124" spans="1:27" x14ac:dyDescent="0.25">
      <c r="A24124"/>
      <c r="AA24124"/>
    </row>
    <row r="24125" spans="1:27" x14ac:dyDescent="0.25">
      <c r="A24125"/>
      <c r="AA24125"/>
    </row>
    <row r="24126" spans="1:27" x14ac:dyDescent="0.25">
      <c r="A24126"/>
      <c r="AA24126"/>
    </row>
    <row r="24127" spans="1:27" x14ac:dyDescent="0.25">
      <c r="A24127"/>
      <c r="AA24127"/>
    </row>
    <row r="24128" spans="1:27" x14ac:dyDescent="0.25">
      <c r="A24128"/>
      <c r="AA24128"/>
    </row>
    <row r="24129" spans="1:27" x14ac:dyDescent="0.25">
      <c r="A24129"/>
      <c r="AA24129"/>
    </row>
    <row r="24130" spans="1:27" x14ac:dyDescent="0.25">
      <c r="A24130"/>
      <c r="AA24130"/>
    </row>
    <row r="24131" spans="1:27" x14ac:dyDescent="0.25">
      <c r="A24131"/>
      <c r="AA24131"/>
    </row>
    <row r="24132" spans="1:27" x14ac:dyDescent="0.25">
      <c r="A24132"/>
      <c r="AA24132"/>
    </row>
    <row r="24133" spans="1:27" x14ac:dyDescent="0.25">
      <c r="A24133"/>
      <c r="AA24133"/>
    </row>
    <row r="24134" spans="1:27" x14ac:dyDescent="0.25">
      <c r="A24134"/>
      <c r="AA24134"/>
    </row>
    <row r="24135" spans="1:27" x14ac:dyDescent="0.25">
      <c r="A24135"/>
      <c r="AA24135"/>
    </row>
    <row r="24136" spans="1:27" x14ac:dyDescent="0.25">
      <c r="A24136"/>
      <c r="AA24136"/>
    </row>
    <row r="24137" spans="1:27" x14ac:dyDescent="0.25">
      <c r="A24137"/>
      <c r="AA24137"/>
    </row>
    <row r="24138" spans="1:27" x14ac:dyDescent="0.25">
      <c r="A24138"/>
      <c r="AA24138"/>
    </row>
    <row r="24139" spans="1:27" x14ac:dyDescent="0.25">
      <c r="A24139"/>
      <c r="AA24139"/>
    </row>
    <row r="24140" spans="1:27" x14ac:dyDescent="0.25">
      <c r="A24140"/>
      <c r="AA24140"/>
    </row>
    <row r="24141" spans="1:27" x14ac:dyDescent="0.25">
      <c r="A24141"/>
      <c r="AA24141"/>
    </row>
    <row r="24142" spans="1:27" x14ac:dyDescent="0.25">
      <c r="A24142"/>
      <c r="AA24142"/>
    </row>
    <row r="24143" spans="1:27" x14ac:dyDescent="0.25">
      <c r="A24143"/>
      <c r="AA24143"/>
    </row>
    <row r="24144" spans="1:27" x14ac:dyDescent="0.25">
      <c r="A24144"/>
      <c r="AA24144"/>
    </row>
    <row r="24145" spans="1:27" x14ac:dyDescent="0.25">
      <c r="A24145"/>
      <c r="AA24145"/>
    </row>
    <row r="24146" spans="1:27" x14ac:dyDescent="0.25">
      <c r="A24146"/>
      <c r="AA24146"/>
    </row>
    <row r="24147" spans="1:27" x14ac:dyDescent="0.25">
      <c r="A24147"/>
      <c r="AA24147"/>
    </row>
    <row r="24148" spans="1:27" x14ac:dyDescent="0.25">
      <c r="A24148"/>
      <c r="AA24148"/>
    </row>
    <row r="24149" spans="1:27" x14ac:dyDescent="0.25">
      <c r="A24149"/>
      <c r="AA24149"/>
    </row>
    <row r="24150" spans="1:27" x14ac:dyDescent="0.25">
      <c r="A24150"/>
      <c r="AA24150"/>
    </row>
    <row r="24151" spans="1:27" x14ac:dyDescent="0.25">
      <c r="A24151"/>
      <c r="AA24151"/>
    </row>
    <row r="24152" spans="1:27" x14ac:dyDescent="0.25">
      <c r="A24152"/>
      <c r="AA24152"/>
    </row>
    <row r="24153" spans="1:27" x14ac:dyDescent="0.25">
      <c r="A24153"/>
      <c r="AA24153"/>
    </row>
    <row r="24154" spans="1:27" x14ac:dyDescent="0.25">
      <c r="A24154"/>
      <c r="AA24154"/>
    </row>
    <row r="24155" spans="1:27" x14ac:dyDescent="0.25">
      <c r="A24155"/>
      <c r="AA24155"/>
    </row>
    <row r="24156" spans="1:27" x14ac:dyDescent="0.25">
      <c r="A24156"/>
      <c r="AA24156"/>
    </row>
    <row r="24157" spans="1:27" x14ac:dyDescent="0.25">
      <c r="A24157"/>
      <c r="AA24157"/>
    </row>
    <row r="24158" spans="1:27" x14ac:dyDescent="0.25">
      <c r="A24158"/>
      <c r="AA24158"/>
    </row>
    <row r="24159" spans="1:27" x14ac:dyDescent="0.25">
      <c r="A24159"/>
      <c r="AA24159"/>
    </row>
    <row r="24160" spans="1:27" x14ac:dyDescent="0.25">
      <c r="A24160"/>
      <c r="AA24160"/>
    </row>
    <row r="24161" spans="1:27" x14ac:dyDescent="0.25">
      <c r="A24161"/>
      <c r="AA24161"/>
    </row>
    <row r="24162" spans="1:27" x14ac:dyDescent="0.25">
      <c r="A24162"/>
      <c r="AA24162"/>
    </row>
    <row r="24163" spans="1:27" x14ac:dyDescent="0.25">
      <c r="A24163"/>
      <c r="AA24163"/>
    </row>
    <row r="24164" spans="1:27" x14ac:dyDescent="0.25">
      <c r="A24164"/>
      <c r="AA24164"/>
    </row>
    <row r="24165" spans="1:27" x14ac:dyDescent="0.25">
      <c r="A24165"/>
      <c r="AA24165"/>
    </row>
    <row r="24166" spans="1:27" x14ac:dyDescent="0.25">
      <c r="A24166"/>
      <c r="AA24166"/>
    </row>
    <row r="24167" spans="1:27" x14ac:dyDescent="0.25">
      <c r="A24167"/>
      <c r="AA24167"/>
    </row>
    <row r="24168" spans="1:27" x14ac:dyDescent="0.25">
      <c r="A24168"/>
      <c r="AA24168"/>
    </row>
    <row r="24169" spans="1:27" x14ac:dyDescent="0.25">
      <c r="A24169"/>
      <c r="AA24169"/>
    </row>
    <row r="24170" spans="1:27" x14ac:dyDescent="0.25">
      <c r="A24170"/>
      <c r="AA24170"/>
    </row>
    <row r="24171" spans="1:27" x14ac:dyDescent="0.25">
      <c r="A24171"/>
      <c r="AA24171"/>
    </row>
    <row r="24172" spans="1:27" x14ac:dyDescent="0.25">
      <c r="A24172"/>
      <c r="AA24172"/>
    </row>
    <row r="24173" spans="1:27" x14ac:dyDescent="0.25">
      <c r="A24173"/>
      <c r="AA24173"/>
    </row>
    <row r="24174" spans="1:27" x14ac:dyDescent="0.25">
      <c r="A24174"/>
      <c r="AA24174"/>
    </row>
    <row r="24175" spans="1:27" x14ac:dyDescent="0.25">
      <c r="A24175"/>
      <c r="AA24175"/>
    </row>
    <row r="24176" spans="1:27" x14ac:dyDescent="0.25">
      <c r="A24176"/>
      <c r="AA24176"/>
    </row>
    <row r="24177" spans="1:27" x14ac:dyDescent="0.25">
      <c r="A24177"/>
      <c r="AA24177"/>
    </row>
    <row r="24178" spans="1:27" x14ac:dyDescent="0.25">
      <c r="A24178"/>
      <c r="AA24178"/>
    </row>
    <row r="24179" spans="1:27" x14ac:dyDescent="0.25">
      <c r="A24179"/>
      <c r="AA24179"/>
    </row>
    <row r="24180" spans="1:27" x14ac:dyDescent="0.25">
      <c r="A24180"/>
      <c r="AA24180"/>
    </row>
    <row r="24181" spans="1:27" x14ac:dyDescent="0.25">
      <c r="A24181"/>
      <c r="AA24181"/>
    </row>
    <row r="24182" spans="1:27" x14ac:dyDescent="0.25">
      <c r="A24182"/>
      <c r="AA24182"/>
    </row>
    <row r="24183" spans="1:27" x14ac:dyDescent="0.25">
      <c r="A24183"/>
      <c r="AA24183"/>
    </row>
    <row r="24184" spans="1:27" x14ac:dyDescent="0.25">
      <c r="A24184"/>
      <c r="AA24184"/>
    </row>
    <row r="24185" spans="1:27" x14ac:dyDescent="0.25">
      <c r="A24185"/>
      <c r="AA24185"/>
    </row>
    <row r="24186" spans="1:27" x14ac:dyDescent="0.25">
      <c r="A24186"/>
      <c r="AA24186"/>
    </row>
    <row r="24187" spans="1:27" x14ac:dyDescent="0.25">
      <c r="A24187"/>
      <c r="AA24187"/>
    </row>
    <row r="24188" spans="1:27" x14ac:dyDescent="0.25">
      <c r="A24188"/>
      <c r="AA24188"/>
    </row>
    <row r="24189" spans="1:27" x14ac:dyDescent="0.25">
      <c r="A24189"/>
      <c r="AA24189"/>
    </row>
    <row r="24190" spans="1:27" x14ac:dyDescent="0.25">
      <c r="A24190"/>
      <c r="AA24190"/>
    </row>
    <row r="24191" spans="1:27" x14ac:dyDescent="0.25">
      <c r="A24191"/>
      <c r="AA24191"/>
    </row>
    <row r="24192" spans="1:27" x14ac:dyDescent="0.25">
      <c r="A24192"/>
      <c r="AA24192"/>
    </row>
    <row r="24193" spans="1:27" x14ac:dyDescent="0.25">
      <c r="A24193"/>
      <c r="AA24193"/>
    </row>
    <row r="24194" spans="1:27" x14ac:dyDescent="0.25">
      <c r="A24194"/>
      <c r="AA24194"/>
    </row>
    <row r="24195" spans="1:27" x14ac:dyDescent="0.25">
      <c r="A24195"/>
      <c r="AA24195"/>
    </row>
    <row r="24196" spans="1:27" x14ac:dyDescent="0.25">
      <c r="A24196"/>
      <c r="AA24196"/>
    </row>
    <row r="24197" spans="1:27" x14ac:dyDescent="0.25">
      <c r="A24197"/>
      <c r="AA24197"/>
    </row>
    <row r="24198" spans="1:27" x14ac:dyDescent="0.25">
      <c r="A24198"/>
      <c r="AA24198"/>
    </row>
    <row r="24199" spans="1:27" x14ac:dyDescent="0.25">
      <c r="A24199"/>
      <c r="AA24199"/>
    </row>
    <row r="24200" spans="1:27" x14ac:dyDescent="0.25">
      <c r="A24200"/>
      <c r="AA24200"/>
    </row>
    <row r="24201" spans="1:27" x14ac:dyDescent="0.25">
      <c r="A24201"/>
      <c r="AA24201"/>
    </row>
    <row r="24202" spans="1:27" x14ac:dyDescent="0.25">
      <c r="A24202"/>
      <c r="AA24202"/>
    </row>
    <row r="24203" spans="1:27" x14ac:dyDescent="0.25">
      <c r="A24203"/>
      <c r="AA24203"/>
    </row>
    <row r="24204" spans="1:27" x14ac:dyDescent="0.25">
      <c r="A24204"/>
      <c r="AA24204"/>
    </row>
    <row r="24205" spans="1:27" x14ac:dyDescent="0.25">
      <c r="A24205"/>
      <c r="AA24205"/>
    </row>
    <row r="24206" spans="1:27" x14ac:dyDescent="0.25">
      <c r="A24206"/>
      <c r="AA24206"/>
    </row>
    <row r="24207" spans="1:27" x14ac:dyDescent="0.25">
      <c r="A24207"/>
      <c r="AA24207"/>
    </row>
    <row r="24208" spans="1:27" x14ac:dyDescent="0.25">
      <c r="A24208"/>
      <c r="AA24208"/>
    </row>
    <row r="24209" spans="1:27" x14ac:dyDescent="0.25">
      <c r="A24209"/>
      <c r="AA24209"/>
    </row>
    <row r="24210" spans="1:27" x14ac:dyDescent="0.25">
      <c r="A24210"/>
      <c r="AA24210"/>
    </row>
    <row r="24211" spans="1:27" x14ac:dyDescent="0.25">
      <c r="A24211"/>
      <c r="AA24211"/>
    </row>
    <row r="24212" spans="1:27" x14ac:dyDescent="0.25">
      <c r="A24212"/>
      <c r="AA24212"/>
    </row>
    <row r="24213" spans="1:27" x14ac:dyDescent="0.25">
      <c r="A24213"/>
      <c r="AA24213"/>
    </row>
    <row r="24214" spans="1:27" x14ac:dyDescent="0.25">
      <c r="A24214"/>
      <c r="AA24214"/>
    </row>
    <row r="24215" spans="1:27" x14ac:dyDescent="0.25">
      <c r="A24215"/>
      <c r="AA24215"/>
    </row>
    <row r="24216" spans="1:27" x14ac:dyDescent="0.25">
      <c r="A24216"/>
      <c r="AA24216"/>
    </row>
    <row r="24217" spans="1:27" x14ac:dyDescent="0.25">
      <c r="A24217"/>
      <c r="AA24217"/>
    </row>
    <row r="24218" spans="1:27" x14ac:dyDescent="0.25">
      <c r="A24218"/>
      <c r="AA24218"/>
    </row>
    <row r="24219" spans="1:27" x14ac:dyDescent="0.25">
      <c r="A24219"/>
      <c r="AA24219"/>
    </row>
    <row r="24220" spans="1:27" x14ac:dyDescent="0.25">
      <c r="A24220"/>
      <c r="AA24220"/>
    </row>
    <row r="24221" spans="1:27" x14ac:dyDescent="0.25">
      <c r="A24221"/>
      <c r="AA24221"/>
    </row>
    <row r="24222" spans="1:27" x14ac:dyDescent="0.25">
      <c r="A24222"/>
      <c r="AA24222"/>
    </row>
    <row r="24223" spans="1:27" x14ac:dyDescent="0.25">
      <c r="A24223"/>
      <c r="AA24223"/>
    </row>
    <row r="24224" spans="1:27" x14ac:dyDescent="0.25">
      <c r="A24224"/>
      <c r="AA24224"/>
    </row>
    <row r="24225" spans="1:27" x14ac:dyDescent="0.25">
      <c r="A24225"/>
      <c r="AA24225"/>
    </row>
    <row r="24226" spans="1:27" x14ac:dyDescent="0.25">
      <c r="A24226"/>
      <c r="AA24226"/>
    </row>
    <row r="24227" spans="1:27" x14ac:dyDescent="0.25">
      <c r="A24227"/>
      <c r="AA24227"/>
    </row>
    <row r="24228" spans="1:27" x14ac:dyDescent="0.25">
      <c r="A24228"/>
      <c r="AA24228"/>
    </row>
    <row r="24229" spans="1:27" x14ac:dyDescent="0.25">
      <c r="A24229"/>
      <c r="AA24229"/>
    </row>
    <row r="24230" spans="1:27" x14ac:dyDescent="0.25">
      <c r="A24230"/>
      <c r="AA24230"/>
    </row>
    <row r="24231" spans="1:27" x14ac:dyDescent="0.25">
      <c r="A24231"/>
      <c r="AA24231"/>
    </row>
    <row r="24232" spans="1:27" x14ac:dyDescent="0.25">
      <c r="A24232"/>
      <c r="AA24232"/>
    </row>
    <row r="24233" spans="1:27" x14ac:dyDescent="0.25">
      <c r="A24233"/>
      <c r="AA24233"/>
    </row>
    <row r="24234" spans="1:27" x14ac:dyDescent="0.25">
      <c r="A24234"/>
      <c r="AA24234"/>
    </row>
    <row r="24235" spans="1:27" x14ac:dyDescent="0.25">
      <c r="A24235"/>
      <c r="AA24235"/>
    </row>
    <row r="24236" spans="1:27" x14ac:dyDescent="0.25">
      <c r="A24236"/>
      <c r="AA24236"/>
    </row>
    <row r="24237" spans="1:27" x14ac:dyDescent="0.25">
      <c r="A24237"/>
      <c r="AA24237"/>
    </row>
    <row r="24238" spans="1:27" x14ac:dyDescent="0.25">
      <c r="A24238"/>
      <c r="AA24238"/>
    </row>
    <row r="24239" spans="1:27" x14ac:dyDescent="0.25">
      <c r="A24239"/>
      <c r="AA24239"/>
    </row>
    <row r="24240" spans="1:27" x14ac:dyDescent="0.25">
      <c r="A24240"/>
      <c r="AA24240"/>
    </row>
    <row r="24241" spans="1:27" x14ac:dyDescent="0.25">
      <c r="A24241"/>
      <c r="AA24241"/>
    </row>
    <row r="24242" spans="1:27" x14ac:dyDescent="0.25">
      <c r="A24242"/>
      <c r="AA24242"/>
    </row>
    <row r="24243" spans="1:27" x14ac:dyDescent="0.25">
      <c r="A24243"/>
      <c r="AA24243"/>
    </row>
    <row r="24244" spans="1:27" x14ac:dyDescent="0.25">
      <c r="A24244"/>
      <c r="AA24244"/>
    </row>
    <row r="24245" spans="1:27" x14ac:dyDescent="0.25">
      <c r="A24245"/>
      <c r="AA24245"/>
    </row>
    <row r="24246" spans="1:27" x14ac:dyDescent="0.25">
      <c r="A24246"/>
      <c r="AA24246"/>
    </row>
    <row r="24247" spans="1:27" x14ac:dyDescent="0.25">
      <c r="A24247"/>
      <c r="AA24247"/>
    </row>
    <row r="24248" spans="1:27" x14ac:dyDescent="0.25">
      <c r="A24248"/>
      <c r="AA24248"/>
    </row>
    <row r="24249" spans="1:27" x14ac:dyDescent="0.25">
      <c r="A24249"/>
      <c r="AA24249"/>
    </row>
    <row r="24250" spans="1:27" x14ac:dyDescent="0.25">
      <c r="A24250"/>
      <c r="AA24250"/>
    </row>
    <row r="24251" spans="1:27" x14ac:dyDescent="0.25">
      <c r="A24251"/>
      <c r="AA24251"/>
    </row>
    <row r="24252" spans="1:27" x14ac:dyDescent="0.25">
      <c r="A24252"/>
      <c r="AA24252"/>
    </row>
    <row r="24253" spans="1:27" x14ac:dyDescent="0.25">
      <c r="A24253"/>
      <c r="AA24253"/>
    </row>
    <row r="24254" spans="1:27" x14ac:dyDescent="0.25">
      <c r="A24254"/>
      <c r="AA24254"/>
    </row>
    <row r="24255" spans="1:27" x14ac:dyDescent="0.25">
      <c r="A24255"/>
      <c r="AA24255"/>
    </row>
    <row r="24256" spans="1:27" x14ac:dyDescent="0.25">
      <c r="A24256"/>
      <c r="AA24256"/>
    </row>
    <row r="24257" spans="1:27" x14ac:dyDescent="0.25">
      <c r="A24257"/>
      <c r="AA24257"/>
    </row>
    <row r="24258" spans="1:27" x14ac:dyDescent="0.25">
      <c r="A24258"/>
      <c r="AA24258"/>
    </row>
    <row r="24259" spans="1:27" x14ac:dyDescent="0.25">
      <c r="A24259"/>
      <c r="AA24259"/>
    </row>
    <row r="24260" spans="1:27" x14ac:dyDescent="0.25">
      <c r="A24260"/>
      <c r="AA24260"/>
    </row>
    <row r="24261" spans="1:27" x14ac:dyDescent="0.25">
      <c r="A24261"/>
      <c r="AA24261"/>
    </row>
    <row r="24262" spans="1:27" x14ac:dyDescent="0.25">
      <c r="A24262"/>
      <c r="AA24262"/>
    </row>
    <row r="24263" spans="1:27" x14ac:dyDescent="0.25">
      <c r="A24263"/>
      <c r="AA24263"/>
    </row>
    <row r="24264" spans="1:27" x14ac:dyDescent="0.25">
      <c r="A24264"/>
      <c r="AA24264"/>
    </row>
    <row r="24265" spans="1:27" x14ac:dyDescent="0.25">
      <c r="A24265"/>
      <c r="AA24265"/>
    </row>
    <row r="24266" spans="1:27" x14ac:dyDescent="0.25">
      <c r="A24266"/>
      <c r="AA24266"/>
    </row>
    <row r="24267" spans="1:27" x14ac:dyDescent="0.25">
      <c r="A24267"/>
      <c r="AA24267"/>
    </row>
    <row r="24268" spans="1:27" x14ac:dyDescent="0.25">
      <c r="A24268"/>
      <c r="AA24268"/>
    </row>
    <row r="24269" spans="1:27" x14ac:dyDescent="0.25">
      <c r="A24269"/>
      <c r="AA24269"/>
    </row>
    <row r="24270" spans="1:27" x14ac:dyDescent="0.25">
      <c r="A24270"/>
      <c r="AA24270"/>
    </row>
    <row r="24271" spans="1:27" x14ac:dyDescent="0.25">
      <c r="A24271"/>
      <c r="AA24271"/>
    </row>
    <row r="24272" spans="1:27" x14ac:dyDescent="0.25">
      <c r="A24272"/>
      <c r="AA24272"/>
    </row>
    <row r="24273" spans="1:27" x14ac:dyDescent="0.25">
      <c r="A24273"/>
      <c r="AA24273"/>
    </row>
    <row r="24274" spans="1:27" x14ac:dyDescent="0.25">
      <c r="A24274"/>
      <c r="AA24274"/>
    </row>
    <row r="24275" spans="1:27" x14ac:dyDescent="0.25">
      <c r="A24275"/>
      <c r="AA24275"/>
    </row>
    <row r="24276" spans="1:27" x14ac:dyDescent="0.25">
      <c r="A24276"/>
      <c r="AA24276"/>
    </row>
    <row r="24277" spans="1:27" x14ac:dyDescent="0.25">
      <c r="A24277"/>
      <c r="AA24277"/>
    </row>
    <row r="24278" spans="1:27" x14ac:dyDescent="0.25">
      <c r="A24278"/>
      <c r="AA24278"/>
    </row>
    <row r="24279" spans="1:27" x14ac:dyDescent="0.25">
      <c r="A24279"/>
      <c r="AA24279"/>
    </row>
    <row r="24280" spans="1:27" x14ac:dyDescent="0.25">
      <c r="A24280"/>
      <c r="AA24280"/>
    </row>
    <row r="24281" spans="1:27" x14ac:dyDescent="0.25">
      <c r="A24281"/>
      <c r="AA24281"/>
    </row>
    <row r="24282" spans="1:27" x14ac:dyDescent="0.25">
      <c r="A24282"/>
      <c r="AA24282"/>
    </row>
    <row r="24283" spans="1:27" x14ac:dyDescent="0.25">
      <c r="A24283"/>
      <c r="AA24283"/>
    </row>
    <row r="24284" spans="1:27" x14ac:dyDescent="0.25">
      <c r="A24284"/>
      <c r="AA24284"/>
    </row>
    <row r="24285" spans="1:27" x14ac:dyDescent="0.25">
      <c r="A24285"/>
      <c r="AA24285"/>
    </row>
    <row r="24286" spans="1:27" x14ac:dyDescent="0.25">
      <c r="A24286"/>
      <c r="AA24286"/>
    </row>
    <row r="24287" spans="1:27" x14ac:dyDescent="0.25">
      <c r="A24287"/>
      <c r="AA24287"/>
    </row>
    <row r="24288" spans="1:27" x14ac:dyDescent="0.25">
      <c r="A24288"/>
      <c r="AA24288"/>
    </row>
    <row r="24289" spans="1:27" x14ac:dyDescent="0.25">
      <c r="A24289"/>
      <c r="AA24289"/>
    </row>
    <row r="24290" spans="1:27" x14ac:dyDescent="0.25">
      <c r="A24290"/>
      <c r="AA24290"/>
    </row>
    <row r="24291" spans="1:27" x14ac:dyDescent="0.25">
      <c r="A24291"/>
      <c r="AA24291"/>
    </row>
    <row r="24292" spans="1:27" x14ac:dyDescent="0.25">
      <c r="A24292"/>
      <c r="AA24292"/>
    </row>
    <row r="24293" spans="1:27" x14ac:dyDescent="0.25">
      <c r="A24293"/>
      <c r="AA24293"/>
    </row>
    <row r="24294" spans="1:27" x14ac:dyDescent="0.25">
      <c r="A24294"/>
      <c r="AA24294"/>
    </row>
    <row r="24295" spans="1:27" x14ac:dyDescent="0.25">
      <c r="A24295"/>
      <c r="AA24295"/>
    </row>
    <row r="24296" spans="1:27" x14ac:dyDescent="0.25">
      <c r="A24296"/>
      <c r="AA24296"/>
    </row>
    <row r="24297" spans="1:27" x14ac:dyDescent="0.25">
      <c r="A24297"/>
      <c r="AA24297"/>
    </row>
    <row r="24298" spans="1:27" x14ac:dyDescent="0.25">
      <c r="A24298"/>
      <c r="AA24298"/>
    </row>
    <row r="24299" spans="1:27" x14ac:dyDescent="0.25">
      <c r="A24299"/>
      <c r="AA24299"/>
    </row>
    <row r="24300" spans="1:27" x14ac:dyDescent="0.25">
      <c r="A24300"/>
      <c r="AA24300"/>
    </row>
    <row r="24301" spans="1:27" x14ac:dyDescent="0.25">
      <c r="A24301"/>
      <c r="AA24301"/>
    </row>
    <row r="24302" spans="1:27" x14ac:dyDescent="0.25">
      <c r="A24302"/>
      <c r="AA24302"/>
    </row>
    <row r="24303" spans="1:27" x14ac:dyDescent="0.25">
      <c r="A24303"/>
      <c r="AA24303"/>
    </row>
    <row r="24304" spans="1:27" x14ac:dyDescent="0.25">
      <c r="A24304"/>
      <c r="AA24304"/>
    </row>
    <row r="24305" spans="1:27" x14ac:dyDescent="0.25">
      <c r="A24305"/>
      <c r="AA24305"/>
    </row>
    <row r="24306" spans="1:27" x14ac:dyDescent="0.25">
      <c r="A24306"/>
      <c r="AA24306"/>
    </row>
    <row r="24307" spans="1:27" x14ac:dyDescent="0.25">
      <c r="A24307"/>
      <c r="AA24307"/>
    </row>
    <row r="24308" spans="1:27" x14ac:dyDescent="0.25">
      <c r="A24308"/>
      <c r="AA24308"/>
    </row>
    <row r="24309" spans="1:27" x14ac:dyDescent="0.25">
      <c r="A24309"/>
      <c r="AA24309"/>
    </row>
    <row r="24310" spans="1:27" x14ac:dyDescent="0.25">
      <c r="A24310"/>
      <c r="AA24310"/>
    </row>
    <row r="24311" spans="1:27" x14ac:dyDescent="0.25">
      <c r="A24311"/>
      <c r="AA24311"/>
    </row>
    <row r="24312" spans="1:27" x14ac:dyDescent="0.25">
      <c r="A24312"/>
      <c r="AA24312"/>
    </row>
    <row r="24313" spans="1:27" x14ac:dyDescent="0.25">
      <c r="A24313"/>
      <c r="AA24313"/>
    </row>
    <row r="24314" spans="1:27" x14ac:dyDescent="0.25">
      <c r="A24314"/>
      <c r="AA24314"/>
    </row>
    <row r="24315" spans="1:27" x14ac:dyDescent="0.25">
      <c r="A24315"/>
      <c r="AA24315"/>
    </row>
    <row r="24316" spans="1:27" x14ac:dyDescent="0.25">
      <c r="A24316"/>
      <c r="AA24316"/>
    </row>
    <row r="24317" spans="1:27" x14ac:dyDescent="0.25">
      <c r="A24317"/>
      <c r="AA24317"/>
    </row>
    <row r="24318" spans="1:27" x14ac:dyDescent="0.25">
      <c r="A24318"/>
      <c r="AA24318"/>
    </row>
    <row r="24319" spans="1:27" x14ac:dyDescent="0.25">
      <c r="A24319"/>
      <c r="AA24319"/>
    </row>
    <row r="24320" spans="1:27" x14ac:dyDescent="0.25">
      <c r="A24320"/>
      <c r="AA24320"/>
    </row>
    <row r="24321" spans="1:27" x14ac:dyDescent="0.25">
      <c r="A24321"/>
      <c r="AA24321"/>
    </row>
    <row r="24322" spans="1:27" x14ac:dyDescent="0.25">
      <c r="A24322"/>
      <c r="AA24322"/>
    </row>
    <row r="24323" spans="1:27" x14ac:dyDescent="0.25">
      <c r="A24323"/>
      <c r="AA24323"/>
    </row>
    <row r="24324" spans="1:27" x14ac:dyDescent="0.25">
      <c r="A24324"/>
      <c r="AA24324"/>
    </row>
    <row r="24325" spans="1:27" x14ac:dyDescent="0.25">
      <c r="A24325"/>
      <c r="AA24325"/>
    </row>
    <row r="24326" spans="1:27" x14ac:dyDescent="0.25">
      <c r="A24326"/>
      <c r="AA24326"/>
    </row>
    <row r="24327" spans="1:27" x14ac:dyDescent="0.25">
      <c r="A24327"/>
      <c r="AA24327"/>
    </row>
    <row r="24328" spans="1:27" x14ac:dyDescent="0.25">
      <c r="A24328"/>
      <c r="AA24328"/>
    </row>
    <row r="24329" spans="1:27" x14ac:dyDescent="0.25">
      <c r="A24329"/>
      <c r="AA24329"/>
    </row>
    <row r="24330" spans="1:27" x14ac:dyDescent="0.25">
      <c r="A24330"/>
      <c r="AA24330"/>
    </row>
    <row r="24331" spans="1:27" x14ac:dyDescent="0.25">
      <c r="A24331"/>
      <c r="AA24331"/>
    </row>
    <row r="24332" spans="1:27" x14ac:dyDescent="0.25">
      <c r="A24332"/>
      <c r="AA24332"/>
    </row>
    <row r="24333" spans="1:27" x14ac:dyDescent="0.25">
      <c r="A24333"/>
      <c r="AA24333"/>
    </row>
    <row r="24334" spans="1:27" x14ac:dyDescent="0.25">
      <c r="A24334"/>
      <c r="AA24334"/>
    </row>
    <row r="24335" spans="1:27" x14ac:dyDescent="0.25">
      <c r="A24335"/>
      <c r="AA24335"/>
    </row>
    <row r="24336" spans="1:27" x14ac:dyDescent="0.25">
      <c r="A24336"/>
      <c r="AA24336"/>
    </row>
    <row r="24337" spans="1:27" x14ac:dyDescent="0.25">
      <c r="A24337"/>
      <c r="AA24337"/>
    </row>
    <row r="24338" spans="1:27" x14ac:dyDescent="0.25">
      <c r="A24338"/>
      <c r="AA24338"/>
    </row>
    <row r="24339" spans="1:27" x14ac:dyDescent="0.25">
      <c r="A24339"/>
      <c r="AA24339"/>
    </row>
    <row r="24340" spans="1:27" x14ac:dyDescent="0.25">
      <c r="A24340"/>
      <c r="AA24340"/>
    </row>
    <row r="24341" spans="1:27" x14ac:dyDescent="0.25">
      <c r="A24341"/>
      <c r="AA24341"/>
    </row>
    <row r="24342" spans="1:27" x14ac:dyDescent="0.25">
      <c r="A24342"/>
      <c r="AA24342"/>
    </row>
    <row r="24343" spans="1:27" x14ac:dyDescent="0.25">
      <c r="A24343"/>
      <c r="AA24343"/>
    </row>
    <row r="24344" spans="1:27" x14ac:dyDescent="0.25">
      <c r="A24344"/>
      <c r="AA24344"/>
    </row>
    <row r="24345" spans="1:27" x14ac:dyDescent="0.25">
      <c r="A24345"/>
      <c r="AA24345"/>
    </row>
    <row r="24346" spans="1:27" x14ac:dyDescent="0.25">
      <c r="A24346"/>
      <c r="AA24346"/>
    </row>
    <row r="24347" spans="1:27" x14ac:dyDescent="0.25">
      <c r="A24347"/>
      <c r="AA24347"/>
    </row>
    <row r="24348" spans="1:27" x14ac:dyDescent="0.25">
      <c r="A24348"/>
      <c r="AA24348"/>
    </row>
    <row r="24349" spans="1:27" x14ac:dyDescent="0.25">
      <c r="A24349"/>
      <c r="AA24349"/>
    </row>
    <row r="24350" spans="1:27" x14ac:dyDescent="0.25">
      <c r="A24350"/>
      <c r="AA24350"/>
    </row>
    <row r="24351" spans="1:27" x14ac:dyDescent="0.25">
      <c r="A24351"/>
      <c r="AA24351"/>
    </row>
    <row r="24352" spans="1:27" x14ac:dyDescent="0.25">
      <c r="A24352"/>
      <c r="AA24352"/>
    </row>
    <row r="24353" spans="1:27" x14ac:dyDescent="0.25">
      <c r="A24353"/>
      <c r="AA24353"/>
    </row>
    <row r="24354" spans="1:27" x14ac:dyDescent="0.25">
      <c r="A24354"/>
      <c r="AA24354"/>
    </row>
    <row r="24355" spans="1:27" x14ac:dyDescent="0.25">
      <c r="A24355"/>
      <c r="AA24355"/>
    </row>
    <row r="24356" spans="1:27" x14ac:dyDescent="0.25">
      <c r="A24356"/>
      <c r="AA24356"/>
    </row>
    <row r="24357" spans="1:27" x14ac:dyDescent="0.25">
      <c r="A24357"/>
      <c r="AA24357"/>
    </row>
    <row r="24358" spans="1:27" x14ac:dyDescent="0.25">
      <c r="A24358"/>
      <c r="AA24358"/>
    </row>
    <row r="24359" spans="1:27" x14ac:dyDescent="0.25">
      <c r="A24359"/>
      <c r="AA24359"/>
    </row>
    <row r="24360" spans="1:27" x14ac:dyDescent="0.25">
      <c r="A24360"/>
      <c r="AA24360"/>
    </row>
    <row r="24361" spans="1:27" x14ac:dyDescent="0.25">
      <c r="A24361"/>
      <c r="AA24361"/>
    </row>
    <row r="24362" spans="1:27" x14ac:dyDescent="0.25">
      <c r="A24362"/>
      <c r="AA24362"/>
    </row>
    <row r="24363" spans="1:27" x14ac:dyDescent="0.25">
      <c r="A24363"/>
      <c r="AA24363"/>
    </row>
    <row r="24364" spans="1:27" x14ac:dyDescent="0.25">
      <c r="A24364"/>
      <c r="AA24364"/>
    </row>
    <row r="24365" spans="1:27" x14ac:dyDescent="0.25">
      <c r="A24365"/>
      <c r="AA24365"/>
    </row>
    <row r="24366" spans="1:27" x14ac:dyDescent="0.25">
      <c r="A24366"/>
      <c r="AA24366"/>
    </row>
    <row r="24367" spans="1:27" x14ac:dyDescent="0.25">
      <c r="A24367"/>
      <c r="AA24367"/>
    </row>
    <row r="24368" spans="1:27" x14ac:dyDescent="0.25">
      <c r="A24368"/>
      <c r="AA24368"/>
    </row>
    <row r="24369" spans="1:27" x14ac:dyDescent="0.25">
      <c r="A24369"/>
      <c r="AA24369"/>
    </row>
    <row r="24370" spans="1:27" x14ac:dyDescent="0.25">
      <c r="A24370"/>
      <c r="AA24370"/>
    </row>
    <row r="24371" spans="1:27" x14ac:dyDescent="0.25">
      <c r="A24371"/>
      <c r="AA24371"/>
    </row>
    <row r="24372" spans="1:27" x14ac:dyDescent="0.25">
      <c r="A24372"/>
      <c r="AA24372"/>
    </row>
    <row r="24373" spans="1:27" x14ac:dyDescent="0.25">
      <c r="A24373"/>
      <c r="AA24373"/>
    </row>
    <row r="24374" spans="1:27" x14ac:dyDescent="0.25">
      <c r="A24374"/>
      <c r="AA24374"/>
    </row>
    <row r="24375" spans="1:27" x14ac:dyDescent="0.25">
      <c r="A24375"/>
      <c r="AA24375"/>
    </row>
    <row r="24376" spans="1:27" x14ac:dyDescent="0.25">
      <c r="A24376"/>
      <c r="AA24376"/>
    </row>
    <row r="24377" spans="1:27" x14ac:dyDescent="0.25">
      <c r="A24377"/>
      <c r="AA24377"/>
    </row>
    <row r="24378" spans="1:27" x14ac:dyDescent="0.25">
      <c r="A24378"/>
      <c r="AA24378"/>
    </row>
    <row r="24379" spans="1:27" x14ac:dyDescent="0.25">
      <c r="A24379"/>
      <c r="AA24379"/>
    </row>
    <row r="24380" spans="1:27" x14ac:dyDescent="0.25">
      <c r="A24380"/>
      <c r="AA24380"/>
    </row>
    <row r="24381" spans="1:27" x14ac:dyDescent="0.25">
      <c r="A24381"/>
      <c r="AA24381"/>
    </row>
    <row r="24382" spans="1:27" x14ac:dyDescent="0.25">
      <c r="A24382"/>
      <c r="AA24382"/>
    </row>
    <row r="24383" spans="1:27" x14ac:dyDescent="0.25">
      <c r="A24383"/>
      <c r="AA24383"/>
    </row>
    <row r="24384" spans="1:27" x14ac:dyDescent="0.25">
      <c r="A24384"/>
      <c r="AA24384"/>
    </row>
    <row r="24385" spans="1:27" x14ac:dyDescent="0.25">
      <c r="A24385"/>
      <c r="AA24385"/>
    </row>
    <row r="24386" spans="1:27" x14ac:dyDescent="0.25">
      <c r="A24386"/>
      <c r="AA24386"/>
    </row>
    <row r="24387" spans="1:27" x14ac:dyDescent="0.25">
      <c r="A24387"/>
      <c r="AA24387"/>
    </row>
    <row r="24388" spans="1:27" x14ac:dyDescent="0.25">
      <c r="A24388"/>
      <c r="AA24388"/>
    </row>
    <row r="24389" spans="1:27" x14ac:dyDescent="0.25">
      <c r="A24389"/>
      <c r="AA24389"/>
    </row>
    <row r="24390" spans="1:27" x14ac:dyDescent="0.25">
      <c r="A24390"/>
      <c r="AA24390"/>
    </row>
    <row r="24391" spans="1:27" x14ac:dyDescent="0.25">
      <c r="A24391"/>
      <c r="AA24391"/>
    </row>
    <row r="24392" spans="1:27" x14ac:dyDescent="0.25">
      <c r="A24392"/>
      <c r="AA24392"/>
    </row>
    <row r="24393" spans="1:27" x14ac:dyDescent="0.25">
      <c r="A24393"/>
      <c r="AA24393"/>
    </row>
    <row r="24394" spans="1:27" x14ac:dyDescent="0.25">
      <c r="A24394"/>
      <c r="AA24394"/>
    </row>
    <row r="24395" spans="1:27" x14ac:dyDescent="0.25">
      <c r="A24395"/>
      <c r="AA24395"/>
    </row>
    <row r="24396" spans="1:27" x14ac:dyDescent="0.25">
      <c r="A24396"/>
      <c r="AA24396"/>
    </row>
    <row r="24397" spans="1:27" x14ac:dyDescent="0.25">
      <c r="A24397"/>
      <c r="AA24397"/>
    </row>
    <row r="24398" spans="1:27" x14ac:dyDescent="0.25">
      <c r="A24398"/>
      <c r="AA24398"/>
    </row>
    <row r="24399" spans="1:27" x14ac:dyDescent="0.25">
      <c r="A24399"/>
      <c r="AA24399"/>
    </row>
    <row r="24400" spans="1:27" x14ac:dyDescent="0.25">
      <c r="A24400"/>
      <c r="AA24400"/>
    </row>
    <row r="24401" spans="1:27" x14ac:dyDescent="0.25">
      <c r="A24401"/>
      <c r="AA24401"/>
    </row>
    <row r="24402" spans="1:27" x14ac:dyDescent="0.25">
      <c r="A24402"/>
      <c r="AA24402"/>
    </row>
    <row r="24403" spans="1:27" x14ac:dyDescent="0.25">
      <c r="A24403"/>
      <c r="AA24403"/>
    </row>
    <row r="24404" spans="1:27" x14ac:dyDescent="0.25">
      <c r="A24404"/>
      <c r="AA24404"/>
    </row>
    <row r="24405" spans="1:27" x14ac:dyDescent="0.25">
      <c r="A24405"/>
      <c r="AA24405"/>
    </row>
    <row r="24406" spans="1:27" x14ac:dyDescent="0.25">
      <c r="A24406"/>
      <c r="AA24406"/>
    </row>
    <row r="24407" spans="1:27" x14ac:dyDescent="0.25">
      <c r="A24407"/>
      <c r="AA24407"/>
    </row>
    <row r="24408" spans="1:27" x14ac:dyDescent="0.25">
      <c r="A24408"/>
      <c r="AA24408"/>
    </row>
    <row r="24409" spans="1:27" x14ac:dyDescent="0.25">
      <c r="A24409"/>
      <c r="AA24409"/>
    </row>
    <row r="24410" spans="1:27" x14ac:dyDescent="0.25">
      <c r="A24410"/>
      <c r="AA24410"/>
    </row>
    <row r="24411" spans="1:27" x14ac:dyDescent="0.25">
      <c r="A24411"/>
      <c r="AA24411"/>
    </row>
    <row r="24412" spans="1:27" x14ac:dyDescent="0.25">
      <c r="A24412"/>
      <c r="AA24412"/>
    </row>
    <row r="24413" spans="1:27" x14ac:dyDescent="0.25">
      <c r="A24413"/>
      <c r="AA24413"/>
    </row>
    <row r="24414" spans="1:27" x14ac:dyDescent="0.25">
      <c r="A24414"/>
      <c r="AA24414"/>
    </row>
    <row r="24415" spans="1:27" x14ac:dyDescent="0.25">
      <c r="A24415"/>
      <c r="AA24415"/>
    </row>
    <row r="24416" spans="1:27" x14ac:dyDescent="0.25">
      <c r="A24416"/>
      <c r="AA24416"/>
    </row>
    <row r="24417" spans="1:27" x14ac:dyDescent="0.25">
      <c r="A24417"/>
      <c r="AA24417"/>
    </row>
    <row r="24418" spans="1:27" x14ac:dyDescent="0.25">
      <c r="A24418"/>
      <c r="AA24418"/>
    </row>
    <row r="24419" spans="1:27" x14ac:dyDescent="0.25">
      <c r="A24419"/>
      <c r="AA24419"/>
    </row>
    <row r="24420" spans="1:27" x14ac:dyDescent="0.25">
      <c r="A24420"/>
      <c r="AA24420"/>
    </row>
    <row r="24421" spans="1:27" x14ac:dyDescent="0.25">
      <c r="A24421"/>
      <c r="AA24421"/>
    </row>
    <row r="24422" spans="1:27" x14ac:dyDescent="0.25">
      <c r="A24422"/>
      <c r="AA24422"/>
    </row>
    <row r="24423" spans="1:27" x14ac:dyDescent="0.25">
      <c r="A24423"/>
      <c r="AA24423"/>
    </row>
    <row r="24424" spans="1:27" x14ac:dyDescent="0.25">
      <c r="A24424"/>
      <c r="AA24424"/>
    </row>
    <row r="24425" spans="1:27" x14ac:dyDescent="0.25">
      <c r="A24425"/>
      <c r="AA24425"/>
    </row>
    <row r="24426" spans="1:27" x14ac:dyDescent="0.25">
      <c r="A24426"/>
      <c r="AA24426"/>
    </row>
    <row r="24427" spans="1:27" x14ac:dyDescent="0.25">
      <c r="A24427"/>
      <c r="AA24427"/>
    </row>
    <row r="24428" spans="1:27" x14ac:dyDescent="0.25">
      <c r="A24428"/>
      <c r="AA24428"/>
    </row>
    <row r="24429" spans="1:27" x14ac:dyDescent="0.25">
      <c r="A24429"/>
      <c r="AA24429"/>
    </row>
    <row r="24430" spans="1:27" x14ac:dyDescent="0.25">
      <c r="A24430"/>
      <c r="AA24430"/>
    </row>
    <row r="24431" spans="1:27" x14ac:dyDescent="0.25">
      <c r="A24431"/>
      <c r="AA24431"/>
    </row>
    <row r="24432" spans="1:27" x14ac:dyDescent="0.25">
      <c r="A24432"/>
      <c r="AA24432"/>
    </row>
    <row r="24433" spans="1:27" x14ac:dyDescent="0.25">
      <c r="A24433"/>
      <c r="AA24433"/>
    </row>
    <row r="24434" spans="1:27" x14ac:dyDescent="0.25">
      <c r="A24434"/>
      <c r="AA24434"/>
    </row>
    <row r="24435" spans="1:27" x14ac:dyDescent="0.25">
      <c r="A24435"/>
      <c r="AA24435"/>
    </row>
    <row r="24436" spans="1:27" x14ac:dyDescent="0.25">
      <c r="A24436"/>
      <c r="AA24436"/>
    </row>
    <row r="24437" spans="1:27" x14ac:dyDescent="0.25">
      <c r="A24437"/>
      <c r="AA24437"/>
    </row>
    <row r="24438" spans="1:27" x14ac:dyDescent="0.25">
      <c r="A24438"/>
      <c r="AA24438"/>
    </row>
    <row r="24439" spans="1:27" x14ac:dyDescent="0.25">
      <c r="A24439"/>
      <c r="AA24439"/>
    </row>
    <row r="24440" spans="1:27" x14ac:dyDescent="0.25">
      <c r="A24440"/>
      <c r="AA24440"/>
    </row>
    <row r="24441" spans="1:27" x14ac:dyDescent="0.25">
      <c r="A24441"/>
      <c r="AA24441"/>
    </row>
    <row r="24442" spans="1:27" x14ac:dyDescent="0.25">
      <c r="A24442"/>
      <c r="AA24442"/>
    </row>
    <row r="24443" spans="1:27" x14ac:dyDescent="0.25">
      <c r="A24443"/>
      <c r="AA24443"/>
    </row>
    <row r="24444" spans="1:27" x14ac:dyDescent="0.25">
      <c r="A24444"/>
      <c r="AA24444"/>
    </row>
    <row r="24445" spans="1:27" x14ac:dyDescent="0.25">
      <c r="A24445"/>
      <c r="AA24445"/>
    </row>
    <row r="24446" spans="1:27" x14ac:dyDescent="0.25">
      <c r="A24446"/>
      <c r="AA24446"/>
    </row>
    <row r="24447" spans="1:27" x14ac:dyDescent="0.25">
      <c r="A24447"/>
      <c r="AA24447"/>
    </row>
    <row r="24448" spans="1:27" x14ac:dyDescent="0.25">
      <c r="A24448"/>
      <c r="AA24448"/>
    </row>
    <row r="24449" spans="1:27" x14ac:dyDescent="0.25">
      <c r="A24449"/>
      <c r="AA24449"/>
    </row>
    <row r="24450" spans="1:27" x14ac:dyDescent="0.25">
      <c r="A24450"/>
      <c r="AA24450"/>
    </row>
    <row r="24451" spans="1:27" x14ac:dyDescent="0.25">
      <c r="A24451"/>
      <c r="AA24451"/>
    </row>
    <row r="24452" spans="1:27" x14ac:dyDescent="0.25">
      <c r="A24452"/>
      <c r="AA24452"/>
    </row>
    <row r="24453" spans="1:27" x14ac:dyDescent="0.25">
      <c r="A24453"/>
      <c r="AA24453"/>
    </row>
    <row r="24454" spans="1:27" x14ac:dyDescent="0.25">
      <c r="A24454"/>
      <c r="AA24454"/>
    </row>
    <row r="24455" spans="1:27" x14ac:dyDescent="0.25">
      <c r="A24455"/>
      <c r="AA24455"/>
    </row>
    <row r="24456" spans="1:27" x14ac:dyDescent="0.25">
      <c r="A24456"/>
      <c r="AA24456"/>
    </row>
    <row r="24457" spans="1:27" x14ac:dyDescent="0.25">
      <c r="A24457"/>
      <c r="AA24457"/>
    </row>
    <row r="24458" spans="1:27" x14ac:dyDescent="0.25">
      <c r="A24458"/>
      <c r="AA24458"/>
    </row>
    <row r="24459" spans="1:27" x14ac:dyDescent="0.25">
      <c r="A24459"/>
      <c r="AA24459"/>
    </row>
    <row r="24460" spans="1:27" x14ac:dyDescent="0.25">
      <c r="A24460"/>
      <c r="AA24460"/>
    </row>
    <row r="24461" spans="1:27" x14ac:dyDescent="0.25">
      <c r="A24461"/>
      <c r="AA24461"/>
    </row>
    <row r="24462" spans="1:27" x14ac:dyDescent="0.25">
      <c r="A24462"/>
      <c r="AA24462"/>
    </row>
    <row r="24463" spans="1:27" x14ac:dyDescent="0.25">
      <c r="A24463"/>
      <c r="AA24463"/>
    </row>
    <row r="24464" spans="1:27" x14ac:dyDescent="0.25">
      <c r="A24464"/>
      <c r="AA24464"/>
    </row>
    <row r="24465" spans="1:27" x14ac:dyDescent="0.25">
      <c r="A24465"/>
      <c r="AA24465"/>
    </row>
    <row r="24466" spans="1:27" x14ac:dyDescent="0.25">
      <c r="A24466"/>
      <c r="AA24466"/>
    </row>
    <row r="24467" spans="1:27" x14ac:dyDescent="0.25">
      <c r="A24467"/>
      <c r="AA24467"/>
    </row>
    <row r="24468" spans="1:27" x14ac:dyDescent="0.25">
      <c r="A24468"/>
      <c r="AA24468"/>
    </row>
    <row r="24469" spans="1:27" x14ac:dyDescent="0.25">
      <c r="A24469"/>
      <c r="AA24469"/>
    </row>
    <row r="24470" spans="1:27" x14ac:dyDescent="0.25">
      <c r="A24470"/>
      <c r="AA24470"/>
    </row>
    <row r="24471" spans="1:27" x14ac:dyDescent="0.25">
      <c r="A24471"/>
      <c r="AA24471"/>
    </row>
    <row r="24472" spans="1:27" x14ac:dyDescent="0.25">
      <c r="A24472"/>
      <c r="AA24472"/>
    </row>
    <row r="24473" spans="1:27" x14ac:dyDescent="0.25">
      <c r="A24473"/>
      <c r="AA24473"/>
    </row>
    <row r="24474" spans="1:27" x14ac:dyDescent="0.25">
      <c r="A24474"/>
      <c r="AA24474"/>
    </row>
    <row r="24475" spans="1:27" x14ac:dyDescent="0.25">
      <c r="A24475"/>
      <c r="AA24475"/>
    </row>
    <row r="24476" spans="1:27" x14ac:dyDescent="0.25">
      <c r="A24476"/>
      <c r="AA24476"/>
    </row>
    <row r="24477" spans="1:27" x14ac:dyDescent="0.25">
      <c r="A24477"/>
      <c r="AA24477"/>
    </row>
    <row r="24478" spans="1:27" x14ac:dyDescent="0.25">
      <c r="A24478"/>
      <c r="AA24478"/>
    </row>
    <row r="24479" spans="1:27" x14ac:dyDescent="0.25">
      <c r="A24479"/>
      <c r="AA24479"/>
    </row>
    <row r="24480" spans="1:27" x14ac:dyDescent="0.25">
      <c r="A24480"/>
      <c r="AA24480"/>
    </row>
    <row r="24481" spans="1:27" x14ac:dyDescent="0.25">
      <c r="A24481"/>
      <c r="AA24481"/>
    </row>
    <row r="24482" spans="1:27" x14ac:dyDescent="0.25">
      <c r="A24482"/>
      <c r="AA24482"/>
    </row>
    <row r="24483" spans="1:27" x14ac:dyDescent="0.25">
      <c r="A24483"/>
      <c r="AA24483"/>
    </row>
    <row r="24484" spans="1:27" x14ac:dyDescent="0.25">
      <c r="A24484"/>
      <c r="AA24484"/>
    </row>
    <row r="24485" spans="1:27" x14ac:dyDescent="0.25">
      <c r="A24485"/>
      <c r="AA24485"/>
    </row>
    <row r="24486" spans="1:27" x14ac:dyDescent="0.25">
      <c r="A24486"/>
      <c r="AA24486"/>
    </row>
    <row r="24487" spans="1:27" x14ac:dyDescent="0.25">
      <c r="A24487"/>
      <c r="AA24487"/>
    </row>
    <row r="24488" spans="1:27" x14ac:dyDescent="0.25">
      <c r="A24488"/>
      <c r="AA24488"/>
    </row>
    <row r="24489" spans="1:27" x14ac:dyDescent="0.25">
      <c r="A24489"/>
      <c r="AA24489"/>
    </row>
    <row r="24490" spans="1:27" x14ac:dyDescent="0.25">
      <c r="A24490"/>
      <c r="AA24490"/>
    </row>
    <row r="24491" spans="1:27" x14ac:dyDescent="0.25">
      <c r="A24491"/>
      <c r="AA24491"/>
    </row>
    <row r="24492" spans="1:27" x14ac:dyDescent="0.25">
      <c r="A24492"/>
      <c r="AA24492"/>
    </row>
    <row r="24493" spans="1:27" x14ac:dyDescent="0.25">
      <c r="A24493"/>
      <c r="AA24493"/>
    </row>
    <row r="24494" spans="1:27" x14ac:dyDescent="0.25">
      <c r="A24494"/>
      <c r="AA24494"/>
    </row>
    <row r="24495" spans="1:27" x14ac:dyDescent="0.25">
      <c r="A24495"/>
      <c r="AA24495"/>
    </row>
    <row r="24496" spans="1:27" x14ac:dyDescent="0.25">
      <c r="A24496"/>
      <c r="AA24496"/>
    </row>
    <row r="24497" spans="1:27" x14ac:dyDescent="0.25">
      <c r="A24497"/>
      <c r="AA24497"/>
    </row>
    <row r="24498" spans="1:27" x14ac:dyDescent="0.25">
      <c r="A24498"/>
      <c r="AA24498"/>
    </row>
    <row r="24499" spans="1:27" x14ac:dyDescent="0.25">
      <c r="A24499"/>
      <c r="AA24499"/>
    </row>
    <row r="24500" spans="1:27" x14ac:dyDescent="0.25">
      <c r="A24500"/>
      <c r="AA24500"/>
    </row>
    <row r="24501" spans="1:27" x14ac:dyDescent="0.25">
      <c r="A24501"/>
      <c r="AA24501"/>
    </row>
    <row r="24502" spans="1:27" x14ac:dyDescent="0.25">
      <c r="A24502"/>
      <c r="AA24502"/>
    </row>
    <row r="24503" spans="1:27" x14ac:dyDescent="0.25">
      <c r="A24503"/>
      <c r="AA24503"/>
    </row>
    <row r="24504" spans="1:27" x14ac:dyDescent="0.25">
      <c r="A24504"/>
      <c r="AA24504"/>
    </row>
    <row r="24505" spans="1:27" x14ac:dyDescent="0.25">
      <c r="A24505"/>
      <c r="AA24505"/>
    </row>
    <row r="24506" spans="1:27" x14ac:dyDescent="0.25">
      <c r="A24506"/>
      <c r="AA24506"/>
    </row>
    <row r="24507" spans="1:27" x14ac:dyDescent="0.25">
      <c r="A24507"/>
      <c r="AA24507"/>
    </row>
    <row r="24508" spans="1:27" x14ac:dyDescent="0.25">
      <c r="A24508"/>
      <c r="AA24508"/>
    </row>
    <row r="24509" spans="1:27" x14ac:dyDescent="0.25">
      <c r="A24509"/>
      <c r="AA24509"/>
    </row>
    <row r="24510" spans="1:27" x14ac:dyDescent="0.25">
      <c r="A24510"/>
      <c r="AA24510"/>
    </row>
    <row r="24511" spans="1:27" x14ac:dyDescent="0.25">
      <c r="A24511"/>
      <c r="AA24511"/>
    </row>
    <row r="24512" spans="1:27" x14ac:dyDescent="0.25">
      <c r="A24512"/>
      <c r="AA24512"/>
    </row>
    <row r="24513" spans="1:27" x14ac:dyDescent="0.25">
      <c r="A24513"/>
      <c r="AA24513"/>
    </row>
    <row r="24514" spans="1:27" x14ac:dyDescent="0.25">
      <c r="A24514"/>
      <c r="AA24514"/>
    </row>
    <row r="24515" spans="1:27" x14ac:dyDescent="0.25">
      <c r="A24515"/>
      <c r="AA24515"/>
    </row>
    <row r="24516" spans="1:27" x14ac:dyDescent="0.25">
      <c r="A24516"/>
      <c r="AA24516"/>
    </row>
    <row r="24517" spans="1:27" x14ac:dyDescent="0.25">
      <c r="A24517"/>
      <c r="AA24517"/>
    </row>
    <row r="24518" spans="1:27" x14ac:dyDescent="0.25">
      <c r="A24518"/>
      <c r="AA24518"/>
    </row>
    <row r="24519" spans="1:27" x14ac:dyDescent="0.25">
      <c r="A24519"/>
      <c r="AA24519"/>
    </row>
    <row r="24520" spans="1:27" x14ac:dyDescent="0.25">
      <c r="A24520"/>
      <c r="AA24520"/>
    </row>
    <row r="24521" spans="1:27" x14ac:dyDescent="0.25">
      <c r="A24521"/>
      <c r="AA24521"/>
    </row>
    <row r="24522" spans="1:27" x14ac:dyDescent="0.25">
      <c r="A24522"/>
      <c r="AA24522"/>
    </row>
    <row r="24523" spans="1:27" x14ac:dyDescent="0.25">
      <c r="A24523"/>
      <c r="AA24523"/>
    </row>
    <row r="24524" spans="1:27" x14ac:dyDescent="0.25">
      <c r="A24524"/>
      <c r="AA24524"/>
    </row>
    <row r="24525" spans="1:27" x14ac:dyDescent="0.25">
      <c r="A24525"/>
      <c r="AA24525"/>
    </row>
    <row r="24526" spans="1:27" x14ac:dyDescent="0.25">
      <c r="A24526"/>
      <c r="AA24526"/>
    </row>
    <row r="24527" spans="1:27" x14ac:dyDescent="0.25">
      <c r="A24527"/>
      <c r="AA24527"/>
    </row>
    <row r="24528" spans="1:27" x14ac:dyDescent="0.25">
      <c r="A24528"/>
      <c r="AA24528"/>
    </row>
    <row r="24529" spans="1:27" x14ac:dyDescent="0.25">
      <c r="A24529"/>
      <c r="AA24529"/>
    </row>
    <row r="24530" spans="1:27" x14ac:dyDescent="0.25">
      <c r="A24530"/>
      <c r="AA24530"/>
    </row>
    <row r="24531" spans="1:27" x14ac:dyDescent="0.25">
      <c r="A24531"/>
      <c r="AA24531"/>
    </row>
    <row r="24532" spans="1:27" x14ac:dyDescent="0.25">
      <c r="A24532"/>
      <c r="AA24532"/>
    </row>
    <row r="24533" spans="1:27" x14ac:dyDescent="0.25">
      <c r="A24533"/>
      <c r="AA24533"/>
    </row>
    <row r="24534" spans="1:27" x14ac:dyDescent="0.25">
      <c r="A24534"/>
      <c r="AA24534"/>
    </row>
    <row r="24535" spans="1:27" x14ac:dyDescent="0.25">
      <c r="A24535"/>
      <c r="AA24535"/>
    </row>
    <row r="24536" spans="1:27" x14ac:dyDescent="0.25">
      <c r="A24536"/>
      <c r="AA24536"/>
    </row>
    <row r="24537" spans="1:27" x14ac:dyDescent="0.25">
      <c r="A24537"/>
      <c r="AA24537"/>
    </row>
    <row r="24538" spans="1:27" x14ac:dyDescent="0.25">
      <c r="A24538"/>
      <c r="AA24538"/>
    </row>
    <row r="24539" spans="1:27" x14ac:dyDescent="0.25">
      <c r="A24539"/>
      <c r="AA24539"/>
    </row>
    <row r="24540" spans="1:27" x14ac:dyDescent="0.25">
      <c r="A24540"/>
      <c r="AA24540"/>
    </row>
    <row r="24541" spans="1:27" x14ac:dyDescent="0.25">
      <c r="A24541"/>
      <c r="AA24541"/>
    </row>
    <row r="24542" spans="1:27" x14ac:dyDescent="0.25">
      <c r="A24542"/>
      <c r="AA24542"/>
    </row>
    <row r="24543" spans="1:27" x14ac:dyDescent="0.25">
      <c r="A24543"/>
      <c r="AA24543"/>
    </row>
    <row r="24544" spans="1:27" x14ac:dyDescent="0.25">
      <c r="A24544"/>
      <c r="AA24544"/>
    </row>
    <row r="24545" spans="1:27" x14ac:dyDescent="0.25">
      <c r="A24545"/>
      <c r="AA24545"/>
    </row>
    <row r="24546" spans="1:27" x14ac:dyDescent="0.25">
      <c r="A24546"/>
      <c r="AA24546"/>
    </row>
    <row r="24547" spans="1:27" x14ac:dyDescent="0.25">
      <c r="A24547"/>
      <c r="AA24547"/>
    </row>
    <row r="24548" spans="1:27" x14ac:dyDescent="0.25">
      <c r="A24548"/>
      <c r="AA24548"/>
    </row>
    <row r="24549" spans="1:27" x14ac:dyDescent="0.25">
      <c r="A24549"/>
      <c r="AA24549"/>
    </row>
    <row r="24550" spans="1:27" x14ac:dyDescent="0.25">
      <c r="A24550"/>
      <c r="AA24550"/>
    </row>
    <row r="24551" spans="1:27" x14ac:dyDescent="0.25">
      <c r="A24551"/>
      <c r="AA24551"/>
    </row>
    <row r="24552" spans="1:27" x14ac:dyDescent="0.25">
      <c r="A24552"/>
      <c r="AA24552"/>
    </row>
    <row r="24553" spans="1:27" x14ac:dyDescent="0.25">
      <c r="A24553"/>
      <c r="AA24553"/>
    </row>
    <row r="24554" spans="1:27" x14ac:dyDescent="0.25">
      <c r="A24554"/>
      <c r="AA24554"/>
    </row>
    <row r="24555" spans="1:27" x14ac:dyDescent="0.25">
      <c r="A24555"/>
      <c r="AA24555"/>
    </row>
    <row r="24556" spans="1:27" x14ac:dyDescent="0.25">
      <c r="A24556"/>
      <c r="AA24556"/>
    </row>
    <row r="24557" spans="1:27" x14ac:dyDescent="0.25">
      <c r="A24557"/>
      <c r="AA24557"/>
    </row>
    <row r="24558" spans="1:27" x14ac:dyDescent="0.25">
      <c r="A24558"/>
      <c r="AA24558"/>
    </row>
    <row r="24559" spans="1:27" x14ac:dyDescent="0.25">
      <c r="A24559"/>
      <c r="AA24559"/>
    </row>
    <row r="24560" spans="1:27" x14ac:dyDescent="0.25">
      <c r="A24560"/>
      <c r="AA24560"/>
    </row>
    <row r="24561" spans="1:27" x14ac:dyDescent="0.25">
      <c r="A24561"/>
      <c r="AA24561"/>
    </row>
    <row r="24562" spans="1:27" x14ac:dyDescent="0.25">
      <c r="A24562"/>
      <c r="AA24562"/>
    </row>
    <row r="24563" spans="1:27" x14ac:dyDescent="0.25">
      <c r="A24563"/>
      <c r="AA24563"/>
    </row>
    <row r="24564" spans="1:27" x14ac:dyDescent="0.25">
      <c r="A24564"/>
      <c r="AA24564"/>
    </row>
    <row r="24565" spans="1:27" x14ac:dyDescent="0.25">
      <c r="A24565"/>
      <c r="AA24565"/>
    </row>
    <row r="24566" spans="1:27" x14ac:dyDescent="0.25">
      <c r="A24566"/>
      <c r="AA24566"/>
    </row>
    <row r="24567" spans="1:27" x14ac:dyDescent="0.25">
      <c r="A24567"/>
      <c r="AA24567"/>
    </row>
    <row r="24568" spans="1:27" x14ac:dyDescent="0.25">
      <c r="A24568"/>
      <c r="AA24568"/>
    </row>
    <row r="24569" spans="1:27" x14ac:dyDescent="0.25">
      <c r="A24569"/>
      <c r="AA24569"/>
    </row>
    <row r="24570" spans="1:27" x14ac:dyDescent="0.25">
      <c r="A24570"/>
      <c r="AA24570"/>
    </row>
    <row r="24571" spans="1:27" x14ac:dyDescent="0.25">
      <c r="A24571"/>
      <c r="AA24571"/>
    </row>
    <row r="24572" spans="1:27" x14ac:dyDescent="0.25">
      <c r="A24572"/>
      <c r="AA24572"/>
    </row>
    <row r="24573" spans="1:27" x14ac:dyDescent="0.25">
      <c r="A24573"/>
      <c r="AA24573"/>
    </row>
    <row r="24574" spans="1:27" x14ac:dyDescent="0.25">
      <c r="A24574"/>
      <c r="AA24574"/>
    </row>
    <row r="24575" spans="1:27" x14ac:dyDescent="0.25">
      <c r="A24575"/>
      <c r="AA24575"/>
    </row>
    <row r="24576" spans="1:27" x14ac:dyDescent="0.25">
      <c r="A24576"/>
      <c r="AA24576"/>
    </row>
    <row r="24577" spans="1:27" x14ac:dyDescent="0.25">
      <c r="A24577"/>
      <c r="AA24577"/>
    </row>
    <row r="24578" spans="1:27" x14ac:dyDescent="0.25">
      <c r="A24578"/>
      <c r="AA24578"/>
    </row>
    <row r="24579" spans="1:27" x14ac:dyDescent="0.25">
      <c r="A24579"/>
      <c r="AA24579"/>
    </row>
    <row r="24580" spans="1:27" x14ac:dyDescent="0.25">
      <c r="A24580"/>
      <c r="AA24580"/>
    </row>
    <row r="24581" spans="1:27" x14ac:dyDescent="0.25">
      <c r="A24581"/>
      <c r="AA24581"/>
    </row>
    <row r="24582" spans="1:27" x14ac:dyDescent="0.25">
      <c r="A24582"/>
      <c r="AA24582"/>
    </row>
    <row r="24583" spans="1:27" x14ac:dyDescent="0.25">
      <c r="A24583"/>
      <c r="AA24583"/>
    </row>
    <row r="24584" spans="1:27" x14ac:dyDescent="0.25">
      <c r="A24584"/>
      <c r="AA24584"/>
    </row>
    <row r="24585" spans="1:27" x14ac:dyDescent="0.25">
      <c r="A24585"/>
      <c r="AA24585"/>
    </row>
    <row r="24586" spans="1:27" x14ac:dyDescent="0.25">
      <c r="A24586"/>
      <c r="AA24586"/>
    </row>
    <row r="24587" spans="1:27" x14ac:dyDescent="0.25">
      <c r="A24587"/>
      <c r="AA24587"/>
    </row>
    <row r="24588" spans="1:27" x14ac:dyDescent="0.25">
      <c r="A24588"/>
      <c r="AA24588"/>
    </row>
    <row r="24589" spans="1:27" x14ac:dyDescent="0.25">
      <c r="A24589"/>
      <c r="AA24589"/>
    </row>
    <row r="24590" spans="1:27" x14ac:dyDescent="0.25">
      <c r="A24590"/>
      <c r="AA24590"/>
    </row>
    <row r="24591" spans="1:27" x14ac:dyDescent="0.25">
      <c r="A24591"/>
      <c r="AA24591"/>
    </row>
    <row r="24592" spans="1:27" x14ac:dyDescent="0.25">
      <c r="A24592"/>
      <c r="AA24592"/>
    </row>
    <row r="24593" spans="1:27" x14ac:dyDescent="0.25">
      <c r="A24593"/>
      <c r="AA24593"/>
    </row>
    <row r="24594" spans="1:27" x14ac:dyDescent="0.25">
      <c r="A24594"/>
      <c r="AA24594"/>
    </row>
    <row r="24595" spans="1:27" x14ac:dyDescent="0.25">
      <c r="A24595"/>
      <c r="AA24595"/>
    </row>
    <row r="24596" spans="1:27" x14ac:dyDescent="0.25">
      <c r="A24596"/>
      <c r="AA24596"/>
    </row>
    <row r="24597" spans="1:27" x14ac:dyDescent="0.25">
      <c r="A24597"/>
      <c r="AA24597"/>
    </row>
    <row r="24598" spans="1:27" x14ac:dyDescent="0.25">
      <c r="A24598"/>
      <c r="AA24598"/>
    </row>
    <row r="24599" spans="1:27" x14ac:dyDescent="0.25">
      <c r="A24599"/>
      <c r="AA24599"/>
    </row>
    <row r="24600" spans="1:27" x14ac:dyDescent="0.25">
      <c r="A24600"/>
      <c r="AA24600"/>
    </row>
    <row r="24601" spans="1:27" x14ac:dyDescent="0.25">
      <c r="A24601"/>
      <c r="AA24601"/>
    </row>
    <row r="24602" spans="1:27" x14ac:dyDescent="0.25">
      <c r="A24602"/>
      <c r="AA24602"/>
    </row>
    <row r="24603" spans="1:27" x14ac:dyDescent="0.25">
      <c r="A24603"/>
      <c r="AA24603"/>
    </row>
    <row r="24604" spans="1:27" x14ac:dyDescent="0.25">
      <c r="A24604"/>
      <c r="AA24604"/>
    </row>
    <row r="24605" spans="1:27" x14ac:dyDescent="0.25">
      <c r="A24605"/>
      <c r="AA24605"/>
    </row>
    <row r="24606" spans="1:27" x14ac:dyDescent="0.25">
      <c r="A24606"/>
      <c r="AA24606"/>
    </row>
    <row r="24607" spans="1:27" x14ac:dyDescent="0.25">
      <c r="A24607"/>
      <c r="AA24607"/>
    </row>
    <row r="24608" spans="1:27" x14ac:dyDescent="0.25">
      <c r="A24608"/>
      <c r="AA24608"/>
    </row>
    <row r="24609" spans="1:27" x14ac:dyDescent="0.25">
      <c r="A24609"/>
      <c r="AA24609"/>
    </row>
    <row r="24610" spans="1:27" x14ac:dyDescent="0.25">
      <c r="A24610"/>
      <c r="AA24610"/>
    </row>
    <row r="24611" spans="1:27" x14ac:dyDescent="0.25">
      <c r="A24611"/>
      <c r="AA24611"/>
    </row>
    <row r="24612" spans="1:27" x14ac:dyDescent="0.25">
      <c r="A24612"/>
      <c r="AA24612"/>
    </row>
    <row r="24613" spans="1:27" x14ac:dyDescent="0.25">
      <c r="A24613"/>
      <c r="AA24613"/>
    </row>
    <row r="24614" spans="1:27" x14ac:dyDescent="0.25">
      <c r="A24614"/>
      <c r="AA24614"/>
    </row>
    <row r="24615" spans="1:27" x14ac:dyDescent="0.25">
      <c r="A24615"/>
      <c r="AA24615"/>
    </row>
    <row r="24616" spans="1:27" x14ac:dyDescent="0.25">
      <c r="A24616"/>
      <c r="AA24616"/>
    </row>
    <row r="24617" spans="1:27" x14ac:dyDescent="0.25">
      <c r="A24617"/>
      <c r="AA24617"/>
    </row>
    <row r="24618" spans="1:27" x14ac:dyDescent="0.25">
      <c r="A24618"/>
      <c r="AA24618"/>
    </row>
    <row r="24619" spans="1:27" x14ac:dyDescent="0.25">
      <c r="A24619"/>
      <c r="AA24619"/>
    </row>
    <row r="24620" spans="1:27" x14ac:dyDescent="0.25">
      <c r="A24620"/>
      <c r="AA24620"/>
    </row>
    <row r="24621" spans="1:27" x14ac:dyDescent="0.25">
      <c r="A24621"/>
      <c r="AA24621"/>
    </row>
    <row r="24622" spans="1:27" x14ac:dyDescent="0.25">
      <c r="A24622"/>
      <c r="AA24622"/>
    </row>
    <row r="24623" spans="1:27" x14ac:dyDescent="0.25">
      <c r="A24623"/>
      <c r="AA24623"/>
    </row>
    <row r="24624" spans="1:27" x14ac:dyDescent="0.25">
      <c r="A24624"/>
      <c r="AA24624"/>
    </row>
    <row r="24625" spans="1:27" x14ac:dyDescent="0.25">
      <c r="A24625"/>
      <c r="AA24625"/>
    </row>
    <row r="24626" spans="1:27" x14ac:dyDescent="0.25">
      <c r="A24626"/>
      <c r="AA24626"/>
    </row>
    <row r="24627" spans="1:27" x14ac:dyDescent="0.25">
      <c r="A24627"/>
      <c r="AA24627"/>
    </row>
    <row r="24628" spans="1:27" x14ac:dyDescent="0.25">
      <c r="A24628"/>
      <c r="AA24628"/>
    </row>
    <row r="24629" spans="1:27" x14ac:dyDescent="0.25">
      <c r="A24629"/>
      <c r="AA24629"/>
    </row>
    <row r="24630" spans="1:27" x14ac:dyDescent="0.25">
      <c r="A24630"/>
      <c r="AA24630"/>
    </row>
    <row r="24631" spans="1:27" x14ac:dyDescent="0.25">
      <c r="A24631"/>
      <c r="AA24631"/>
    </row>
    <row r="24632" spans="1:27" x14ac:dyDescent="0.25">
      <c r="A24632"/>
      <c r="AA24632"/>
    </row>
    <row r="24633" spans="1:27" x14ac:dyDescent="0.25">
      <c r="A24633"/>
      <c r="AA24633"/>
    </row>
    <row r="24634" spans="1:27" x14ac:dyDescent="0.25">
      <c r="A24634"/>
      <c r="AA24634"/>
    </row>
    <row r="24635" spans="1:27" x14ac:dyDescent="0.25">
      <c r="A24635"/>
      <c r="AA24635"/>
    </row>
    <row r="24636" spans="1:27" x14ac:dyDescent="0.25">
      <c r="A24636"/>
      <c r="AA24636"/>
    </row>
    <row r="24637" spans="1:27" x14ac:dyDescent="0.25">
      <c r="A24637"/>
      <c r="AA24637"/>
    </row>
    <row r="24638" spans="1:27" x14ac:dyDescent="0.25">
      <c r="A24638"/>
      <c r="AA24638"/>
    </row>
    <row r="24639" spans="1:27" x14ac:dyDescent="0.25">
      <c r="A24639"/>
      <c r="AA24639"/>
    </row>
    <row r="24640" spans="1:27" x14ac:dyDescent="0.25">
      <c r="A24640"/>
      <c r="AA24640"/>
    </row>
    <row r="24641" spans="1:27" x14ac:dyDescent="0.25">
      <c r="A24641"/>
      <c r="AA24641"/>
    </row>
    <row r="24642" spans="1:27" x14ac:dyDescent="0.25">
      <c r="A24642"/>
      <c r="AA24642"/>
    </row>
    <row r="24643" spans="1:27" x14ac:dyDescent="0.25">
      <c r="A24643"/>
      <c r="AA24643"/>
    </row>
    <row r="24644" spans="1:27" x14ac:dyDescent="0.25">
      <c r="A24644"/>
      <c r="AA24644"/>
    </row>
    <row r="24645" spans="1:27" x14ac:dyDescent="0.25">
      <c r="A24645"/>
      <c r="AA24645"/>
    </row>
    <row r="24646" spans="1:27" x14ac:dyDescent="0.25">
      <c r="A24646"/>
      <c r="AA24646"/>
    </row>
    <row r="24647" spans="1:27" x14ac:dyDescent="0.25">
      <c r="A24647"/>
      <c r="AA24647"/>
    </row>
    <row r="24648" spans="1:27" x14ac:dyDescent="0.25">
      <c r="A24648"/>
      <c r="AA24648"/>
    </row>
    <row r="24649" spans="1:27" x14ac:dyDescent="0.25">
      <c r="A24649"/>
      <c r="AA24649"/>
    </row>
    <row r="24650" spans="1:27" x14ac:dyDescent="0.25">
      <c r="A24650"/>
      <c r="AA24650"/>
    </row>
    <row r="24651" spans="1:27" x14ac:dyDescent="0.25">
      <c r="A24651"/>
      <c r="AA24651"/>
    </row>
    <row r="24652" spans="1:27" x14ac:dyDescent="0.25">
      <c r="A24652"/>
      <c r="AA24652"/>
    </row>
    <row r="24653" spans="1:27" x14ac:dyDescent="0.25">
      <c r="A24653"/>
      <c r="AA24653"/>
    </row>
    <row r="24654" spans="1:27" x14ac:dyDescent="0.25">
      <c r="A24654"/>
      <c r="AA24654"/>
    </row>
    <row r="24655" spans="1:27" x14ac:dyDescent="0.25">
      <c r="A24655"/>
      <c r="AA24655"/>
    </row>
    <row r="24656" spans="1:27" x14ac:dyDescent="0.25">
      <c r="A24656"/>
      <c r="AA24656"/>
    </row>
    <row r="24657" spans="1:27" x14ac:dyDescent="0.25">
      <c r="A24657"/>
      <c r="AA24657"/>
    </row>
    <row r="24658" spans="1:27" x14ac:dyDescent="0.25">
      <c r="A24658"/>
      <c r="AA24658"/>
    </row>
    <row r="24659" spans="1:27" x14ac:dyDescent="0.25">
      <c r="A24659"/>
      <c r="AA24659"/>
    </row>
    <row r="24660" spans="1:27" x14ac:dyDescent="0.25">
      <c r="A24660"/>
      <c r="AA24660"/>
    </row>
    <row r="24661" spans="1:27" x14ac:dyDescent="0.25">
      <c r="A24661"/>
      <c r="AA24661"/>
    </row>
    <row r="24662" spans="1:27" x14ac:dyDescent="0.25">
      <c r="A24662"/>
      <c r="AA24662"/>
    </row>
    <row r="24663" spans="1:27" x14ac:dyDescent="0.25">
      <c r="A24663"/>
      <c r="AA24663"/>
    </row>
    <row r="24664" spans="1:27" x14ac:dyDescent="0.25">
      <c r="A24664"/>
      <c r="AA24664"/>
    </row>
    <row r="24665" spans="1:27" x14ac:dyDescent="0.25">
      <c r="A24665"/>
      <c r="AA24665"/>
    </row>
    <row r="24666" spans="1:27" x14ac:dyDescent="0.25">
      <c r="A24666"/>
      <c r="AA24666"/>
    </row>
    <row r="24667" spans="1:27" x14ac:dyDescent="0.25">
      <c r="A24667"/>
      <c r="AA24667"/>
    </row>
    <row r="24668" spans="1:27" x14ac:dyDescent="0.25">
      <c r="A24668"/>
      <c r="AA24668"/>
    </row>
    <row r="24669" spans="1:27" x14ac:dyDescent="0.25">
      <c r="A24669"/>
      <c r="AA24669"/>
    </row>
    <row r="24670" spans="1:27" x14ac:dyDescent="0.25">
      <c r="A24670"/>
      <c r="AA24670"/>
    </row>
    <row r="24671" spans="1:27" x14ac:dyDescent="0.25">
      <c r="A24671"/>
      <c r="AA24671"/>
    </row>
    <row r="24672" spans="1:27" x14ac:dyDescent="0.25">
      <c r="A24672"/>
      <c r="AA24672"/>
    </row>
    <row r="24673" spans="1:27" x14ac:dyDescent="0.25">
      <c r="A24673"/>
      <c r="AA24673"/>
    </row>
    <row r="24674" spans="1:27" x14ac:dyDescent="0.25">
      <c r="A24674"/>
      <c r="AA24674"/>
    </row>
    <row r="24675" spans="1:27" x14ac:dyDescent="0.25">
      <c r="A24675"/>
      <c r="AA24675"/>
    </row>
    <row r="24676" spans="1:27" x14ac:dyDescent="0.25">
      <c r="A24676"/>
      <c r="AA24676"/>
    </row>
    <row r="24677" spans="1:27" x14ac:dyDescent="0.25">
      <c r="A24677"/>
      <c r="AA24677"/>
    </row>
    <row r="24678" spans="1:27" x14ac:dyDescent="0.25">
      <c r="A24678"/>
      <c r="AA24678"/>
    </row>
    <row r="24679" spans="1:27" x14ac:dyDescent="0.25">
      <c r="A24679"/>
      <c r="AA24679"/>
    </row>
    <row r="24680" spans="1:27" x14ac:dyDescent="0.25">
      <c r="A24680"/>
      <c r="AA24680"/>
    </row>
    <row r="24681" spans="1:27" x14ac:dyDescent="0.25">
      <c r="A24681"/>
      <c r="AA24681"/>
    </row>
    <row r="24682" spans="1:27" x14ac:dyDescent="0.25">
      <c r="A24682"/>
      <c r="AA24682"/>
    </row>
    <row r="24683" spans="1:27" x14ac:dyDescent="0.25">
      <c r="A24683"/>
      <c r="AA24683"/>
    </row>
    <row r="24684" spans="1:27" x14ac:dyDescent="0.25">
      <c r="A24684"/>
      <c r="AA24684"/>
    </row>
    <row r="24685" spans="1:27" x14ac:dyDescent="0.25">
      <c r="A24685"/>
      <c r="AA24685"/>
    </row>
    <row r="24686" spans="1:27" x14ac:dyDescent="0.25">
      <c r="A24686"/>
      <c r="AA24686"/>
    </row>
    <row r="24687" spans="1:27" x14ac:dyDescent="0.25">
      <c r="A24687"/>
      <c r="AA24687"/>
    </row>
    <row r="24688" spans="1:27" x14ac:dyDescent="0.25">
      <c r="A24688"/>
      <c r="AA24688"/>
    </row>
    <row r="24689" spans="1:27" x14ac:dyDescent="0.25">
      <c r="A24689"/>
      <c r="AA24689"/>
    </row>
    <row r="24690" spans="1:27" x14ac:dyDescent="0.25">
      <c r="A24690"/>
      <c r="AA24690"/>
    </row>
    <row r="24691" spans="1:27" x14ac:dyDescent="0.25">
      <c r="A24691"/>
      <c r="AA24691"/>
    </row>
    <row r="24692" spans="1:27" x14ac:dyDescent="0.25">
      <c r="A24692"/>
      <c r="AA24692"/>
    </row>
    <row r="24693" spans="1:27" x14ac:dyDescent="0.25">
      <c r="A24693"/>
      <c r="AA24693"/>
    </row>
    <row r="24694" spans="1:27" x14ac:dyDescent="0.25">
      <c r="A24694"/>
      <c r="AA24694"/>
    </row>
    <row r="24695" spans="1:27" x14ac:dyDescent="0.25">
      <c r="A24695"/>
      <c r="AA24695"/>
    </row>
    <row r="24696" spans="1:27" x14ac:dyDescent="0.25">
      <c r="A24696"/>
      <c r="AA24696"/>
    </row>
    <row r="24697" spans="1:27" x14ac:dyDescent="0.25">
      <c r="A24697"/>
      <c r="AA24697"/>
    </row>
    <row r="24698" spans="1:27" x14ac:dyDescent="0.25">
      <c r="A24698"/>
      <c r="AA24698"/>
    </row>
    <row r="24699" spans="1:27" x14ac:dyDescent="0.25">
      <c r="A24699"/>
      <c r="AA24699"/>
    </row>
    <row r="24700" spans="1:27" x14ac:dyDescent="0.25">
      <c r="A24700"/>
      <c r="AA24700"/>
    </row>
    <row r="24701" spans="1:27" x14ac:dyDescent="0.25">
      <c r="A24701"/>
      <c r="AA24701"/>
    </row>
    <row r="24702" spans="1:27" x14ac:dyDescent="0.25">
      <c r="A24702"/>
      <c r="AA24702"/>
    </row>
    <row r="24703" spans="1:27" x14ac:dyDescent="0.25">
      <c r="A24703"/>
      <c r="AA24703"/>
    </row>
    <row r="24704" spans="1:27" x14ac:dyDescent="0.25">
      <c r="A24704"/>
      <c r="AA24704"/>
    </row>
    <row r="24705" spans="1:27" x14ac:dyDescent="0.25">
      <c r="A24705"/>
      <c r="AA24705"/>
    </row>
    <row r="24706" spans="1:27" x14ac:dyDescent="0.25">
      <c r="A24706"/>
      <c r="AA24706"/>
    </row>
    <row r="24707" spans="1:27" x14ac:dyDescent="0.25">
      <c r="A24707"/>
      <c r="AA24707"/>
    </row>
    <row r="24708" spans="1:27" x14ac:dyDescent="0.25">
      <c r="A24708"/>
      <c r="AA24708"/>
    </row>
    <row r="24709" spans="1:27" x14ac:dyDescent="0.25">
      <c r="A24709"/>
      <c r="AA24709"/>
    </row>
    <row r="24710" spans="1:27" x14ac:dyDescent="0.25">
      <c r="A24710"/>
      <c r="AA24710"/>
    </row>
    <row r="24711" spans="1:27" x14ac:dyDescent="0.25">
      <c r="A24711"/>
      <c r="AA24711"/>
    </row>
    <row r="24712" spans="1:27" x14ac:dyDescent="0.25">
      <c r="A24712"/>
      <c r="AA24712"/>
    </row>
    <row r="24713" spans="1:27" x14ac:dyDescent="0.25">
      <c r="A24713"/>
      <c r="AA24713"/>
    </row>
    <row r="24714" spans="1:27" x14ac:dyDescent="0.25">
      <c r="A24714"/>
      <c r="AA24714"/>
    </row>
    <row r="24715" spans="1:27" x14ac:dyDescent="0.25">
      <c r="A24715"/>
      <c r="AA24715"/>
    </row>
    <row r="24716" spans="1:27" x14ac:dyDescent="0.25">
      <c r="A24716"/>
      <c r="AA24716"/>
    </row>
    <row r="24717" spans="1:27" x14ac:dyDescent="0.25">
      <c r="A24717"/>
      <c r="AA24717"/>
    </row>
    <row r="24718" spans="1:27" x14ac:dyDescent="0.25">
      <c r="A24718"/>
      <c r="AA24718"/>
    </row>
    <row r="24719" spans="1:27" x14ac:dyDescent="0.25">
      <c r="A24719"/>
      <c r="AA24719"/>
    </row>
    <row r="24720" spans="1:27" x14ac:dyDescent="0.25">
      <c r="A24720"/>
      <c r="AA24720"/>
    </row>
    <row r="24721" spans="1:27" x14ac:dyDescent="0.25">
      <c r="A24721"/>
      <c r="AA24721"/>
    </row>
    <row r="24722" spans="1:27" x14ac:dyDescent="0.25">
      <c r="A24722"/>
      <c r="AA24722"/>
    </row>
    <row r="24723" spans="1:27" x14ac:dyDescent="0.25">
      <c r="A24723"/>
      <c r="AA24723"/>
    </row>
    <row r="24724" spans="1:27" x14ac:dyDescent="0.25">
      <c r="A24724"/>
      <c r="AA24724"/>
    </row>
    <row r="24725" spans="1:27" x14ac:dyDescent="0.25">
      <c r="A24725"/>
      <c r="AA24725"/>
    </row>
    <row r="24726" spans="1:27" x14ac:dyDescent="0.25">
      <c r="A24726"/>
      <c r="AA24726"/>
    </row>
    <row r="24727" spans="1:27" x14ac:dyDescent="0.25">
      <c r="A24727"/>
      <c r="AA24727"/>
    </row>
    <row r="24728" spans="1:27" x14ac:dyDescent="0.25">
      <c r="A24728"/>
      <c r="AA24728"/>
    </row>
    <row r="24729" spans="1:27" x14ac:dyDescent="0.25">
      <c r="A24729"/>
      <c r="AA24729"/>
    </row>
    <row r="24730" spans="1:27" x14ac:dyDescent="0.25">
      <c r="A24730"/>
      <c r="AA24730"/>
    </row>
    <row r="24731" spans="1:27" x14ac:dyDescent="0.25">
      <c r="A24731"/>
      <c r="AA24731"/>
    </row>
    <row r="24732" spans="1:27" x14ac:dyDescent="0.25">
      <c r="A24732"/>
      <c r="AA24732"/>
    </row>
    <row r="24733" spans="1:27" x14ac:dyDescent="0.25">
      <c r="A24733"/>
      <c r="AA24733"/>
    </row>
    <row r="24734" spans="1:27" x14ac:dyDescent="0.25">
      <c r="A24734"/>
      <c r="AA24734"/>
    </row>
    <row r="24735" spans="1:27" x14ac:dyDescent="0.25">
      <c r="A24735"/>
      <c r="AA24735"/>
    </row>
    <row r="24736" spans="1:27" x14ac:dyDescent="0.25">
      <c r="A24736"/>
      <c r="AA24736"/>
    </row>
    <row r="24737" spans="1:27" x14ac:dyDescent="0.25">
      <c r="A24737"/>
      <c r="AA24737"/>
    </row>
    <row r="24738" spans="1:27" x14ac:dyDescent="0.25">
      <c r="A24738"/>
      <c r="AA24738"/>
    </row>
    <row r="24739" spans="1:27" x14ac:dyDescent="0.25">
      <c r="A24739"/>
      <c r="AA24739"/>
    </row>
    <row r="24740" spans="1:27" x14ac:dyDescent="0.25">
      <c r="A24740"/>
      <c r="AA24740"/>
    </row>
    <row r="24741" spans="1:27" x14ac:dyDescent="0.25">
      <c r="A24741"/>
      <c r="AA24741"/>
    </row>
    <row r="24742" spans="1:27" x14ac:dyDescent="0.25">
      <c r="A24742"/>
      <c r="AA24742"/>
    </row>
    <row r="24743" spans="1:27" x14ac:dyDescent="0.25">
      <c r="A24743"/>
      <c r="AA24743"/>
    </row>
    <row r="24744" spans="1:27" x14ac:dyDescent="0.25">
      <c r="A24744"/>
      <c r="AA24744"/>
    </row>
    <row r="24745" spans="1:27" x14ac:dyDescent="0.25">
      <c r="A24745"/>
      <c r="AA24745"/>
    </row>
    <row r="24746" spans="1:27" x14ac:dyDescent="0.25">
      <c r="A24746"/>
      <c r="AA24746"/>
    </row>
    <row r="24747" spans="1:27" x14ac:dyDescent="0.25">
      <c r="A24747"/>
      <c r="AA24747"/>
    </row>
    <row r="24748" spans="1:27" x14ac:dyDescent="0.25">
      <c r="A24748"/>
      <c r="AA24748"/>
    </row>
    <row r="24749" spans="1:27" x14ac:dyDescent="0.25">
      <c r="A24749"/>
      <c r="AA24749"/>
    </row>
    <row r="24750" spans="1:27" x14ac:dyDescent="0.25">
      <c r="A24750"/>
      <c r="AA24750"/>
    </row>
    <row r="24751" spans="1:27" x14ac:dyDescent="0.25">
      <c r="A24751"/>
      <c r="AA24751"/>
    </row>
    <row r="24752" spans="1:27" x14ac:dyDescent="0.25">
      <c r="A24752"/>
      <c r="AA24752"/>
    </row>
    <row r="24753" spans="1:27" x14ac:dyDescent="0.25">
      <c r="A24753"/>
      <c r="AA24753"/>
    </row>
    <row r="24754" spans="1:27" x14ac:dyDescent="0.25">
      <c r="A24754"/>
      <c r="AA24754"/>
    </row>
    <row r="24755" spans="1:27" x14ac:dyDescent="0.25">
      <c r="A24755"/>
      <c r="AA24755"/>
    </row>
    <row r="24756" spans="1:27" x14ac:dyDescent="0.25">
      <c r="A24756"/>
      <c r="AA24756"/>
    </row>
    <row r="24757" spans="1:27" x14ac:dyDescent="0.25">
      <c r="A24757"/>
      <c r="AA24757"/>
    </row>
    <row r="24758" spans="1:27" x14ac:dyDescent="0.25">
      <c r="A24758"/>
      <c r="AA24758"/>
    </row>
    <row r="24759" spans="1:27" x14ac:dyDescent="0.25">
      <c r="A24759"/>
      <c r="AA24759"/>
    </row>
    <row r="24760" spans="1:27" x14ac:dyDescent="0.25">
      <c r="A24760"/>
      <c r="AA24760"/>
    </row>
    <row r="24761" spans="1:27" x14ac:dyDescent="0.25">
      <c r="A24761"/>
      <c r="AA24761"/>
    </row>
    <row r="24762" spans="1:27" x14ac:dyDescent="0.25">
      <c r="A24762"/>
      <c r="AA24762"/>
    </row>
    <row r="24763" spans="1:27" x14ac:dyDescent="0.25">
      <c r="A24763"/>
      <c r="AA24763"/>
    </row>
    <row r="24764" spans="1:27" x14ac:dyDescent="0.25">
      <c r="A24764"/>
      <c r="AA24764"/>
    </row>
    <row r="24765" spans="1:27" x14ac:dyDescent="0.25">
      <c r="A24765"/>
      <c r="AA24765"/>
    </row>
    <row r="24766" spans="1:27" x14ac:dyDescent="0.25">
      <c r="A24766"/>
      <c r="AA24766"/>
    </row>
    <row r="24767" spans="1:27" x14ac:dyDescent="0.25">
      <c r="A24767"/>
      <c r="AA24767"/>
    </row>
    <row r="24768" spans="1:27" x14ac:dyDescent="0.25">
      <c r="A24768"/>
      <c r="AA24768"/>
    </row>
    <row r="24769" spans="1:27" x14ac:dyDescent="0.25">
      <c r="A24769"/>
      <c r="AA24769"/>
    </row>
    <row r="24770" spans="1:27" x14ac:dyDescent="0.25">
      <c r="A24770"/>
      <c r="AA24770"/>
    </row>
    <row r="24771" spans="1:27" x14ac:dyDescent="0.25">
      <c r="A24771"/>
      <c r="AA24771"/>
    </row>
    <row r="24772" spans="1:27" x14ac:dyDescent="0.25">
      <c r="A24772"/>
      <c r="AA24772"/>
    </row>
    <row r="24773" spans="1:27" x14ac:dyDescent="0.25">
      <c r="A24773"/>
      <c r="AA24773"/>
    </row>
    <row r="24774" spans="1:27" x14ac:dyDescent="0.25">
      <c r="A24774"/>
      <c r="AA24774"/>
    </row>
    <row r="24775" spans="1:27" x14ac:dyDescent="0.25">
      <c r="A24775"/>
      <c r="AA24775"/>
    </row>
    <row r="24776" spans="1:27" x14ac:dyDescent="0.25">
      <c r="A24776"/>
      <c r="AA24776"/>
    </row>
    <row r="24777" spans="1:27" x14ac:dyDescent="0.25">
      <c r="A24777"/>
      <c r="AA24777"/>
    </row>
    <row r="24778" spans="1:27" x14ac:dyDescent="0.25">
      <c r="A24778"/>
      <c r="AA24778"/>
    </row>
    <row r="24779" spans="1:27" x14ac:dyDescent="0.25">
      <c r="A24779"/>
      <c r="AA24779"/>
    </row>
    <row r="24780" spans="1:27" x14ac:dyDescent="0.25">
      <c r="A24780"/>
      <c r="AA24780"/>
    </row>
    <row r="24781" spans="1:27" x14ac:dyDescent="0.25">
      <c r="A24781"/>
      <c r="AA24781"/>
    </row>
    <row r="24782" spans="1:27" x14ac:dyDescent="0.25">
      <c r="A24782"/>
      <c r="AA24782"/>
    </row>
    <row r="24783" spans="1:27" x14ac:dyDescent="0.25">
      <c r="A24783"/>
      <c r="AA24783"/>
    </row>
    <row r="24784" spans="1:27" x14ac:dyDescent="0.25">
      <c r="A24784"/>
      <c r="AA24784"/>
    </row>
    <row r="24785" spans="1:27" x14ac:dyDescent="0.25">
      <c r="A24785"/>
      <c r="AA24785"/>
    </row>
    <row r="24786" spans="1:27" x14ac:dyDescent="0.25">
      <c r="A24786"/>
      <c r="AA24786"/>
    </row>
    <row r="24787" spans="1:27" x14ac:dyDescent="0.25">
      <c r="A24787"/>
      <c r="AA24787"/>
    </row>
    <row r="24788" spans="1:27" x14ac:dyDescent="0.25">
      <c r="A24788"/>
      <c r="AA24788"/>
    </row>
    <row r="24789" spans="1:27" x14ac:dyDescent="0.25">
      <c r="A24789"/>
      <c r="AA24789"/>
    </row>
    <row r="24790" spans="1:27" x14ac:dyDescent="0.25">
      <c r="A24790"/>
      <c r="AA24790"/>
    </row>
    <row r="24791" spans="1:27" x14ac:dyDescent="0.25">
      <c r="A24791"/>
      <c r="AA24791"/>
    </row>
    <row r="24792" spans="1:27" x14ac:dyDescent="0.25">
      <c r="A24792"/>
      <c r="AA24792"/>
    </row>
    <row r="24793" spans="1:27" x14ac:dyDescent="0.25">
      <c r="A24793"/>
      <c r="AA24793"/>
    </row>
    <row r="24794" spans="1:27" x14ac:dyDescent="0.25">
      <c r="A24794"/>
      <c r="AA24794"/>
    </row>
    <row r="24795" spans="1:27" x14ac:dyDescent="0.25">
      <c r="A24795"/>
      <c r="AA24795"/>
    </row>
    <row r="24796" spans="1:27" x14ac:dyDescent="0.25">
      <c r="A24796"/>
      <c r="AA24796"/>
    </row>
    <row r="24797" spans="1:27" x14ac:dyDescent="0.25">
      <c r="A24797"/>
      <c r="AA24797"/>
    </row>
    <row r="24798" spans="1:27" x14ac:dyDescent="0.25">
      <c r="A24798"/>
      <c r="AA24798"/>
    </row>
    <row r="24799" spans="1:27" x14ac:dyDescent="0.25">
      <c r="A24799"/>
      <c r="AA24799"/>
    </row>
    <row r="24800" spans="1:27" x14ac:dyDescent="0.25">
      <c r="A24800"/>
      <c r="AA24800"/>
    </row>
    <row r="24801" spans="1:27" x14ac:dyDescent="0.25">
      <c r="A24801"/>
      <c r="AA24801"/>
    </row>
    <row r="24802" spans="1:27" x14ac:dyDescent="0.25">
      <c r="A24802"/>
      <c r="AA24802"/>
    </row>
    <row r="24803" spans="1:27" x14ac:dyDescent="0.25">
      <c r="A24803"/>
      <c r="AA24803"/>
    </row>
    <row r="24804" spans="1:27" x14ac:dyDescent="0.25">
      <c r="A24804"/>
      <c r="AA24804"/>
    </row>
    <row r="24805" spans="1:27" x14ac:dyDescent="0.25">
      <c r="A24805"/>
      <c r="AA24805"/>
    </row>
    <row r="24806" spans="1:27" x14ac:dyDescent="0.25">
      <c r="A24806"/>
      <c r="AA24806"/>
    </row>
    <row r="24807" spans="1:27" x14ac:dyDescent="0.25">
      <c r="A24807"/>
      <c r="AA24807"/>
    </row>
    <row r="24808" spans="1:27" x14ac:dyDescent="0.25">
      <c r="A24808"/>
      <c r="AA24808"/>
    </row>
    <row r="24809" spans="1:27" x14ac:dyDescent="0.25">
      <c r="A24809"/>
      <c r="AA24809"/>
    </row>
    <row r="24810" spans="1:27" x14ac:dyDescent="0.25">
      <c r="A24810"/>
      <c r="AA24810"/>
    </row>
    <row r="24811" spans="1:27" x14ac:dyDescent="0.25">
      <c r="A24811"/>
      <c r="AA24811"/>
    </row>
    <row r="24812" spans="1:27" x14ac:dyDescent="0.25">
      <c r="A24812"/>
      <c r="AA24812"/>
    </row>
    <row r="24813" spans="1:27" x14ac:dyDescent="0.25">
      <c r="A24813"/>
      <c r="AA24813"/>
    </row>
    <row r="24814" spans="1:27" x14ac:dyDescent="0.25">
      <c r="A24814"/>
      <c r="AA24814"/>
    </row>
    <row r="24815" spans="1:27" x14ac:dyDescent="0.25">
      <c r="A24815"/>
      <c r="AA24815"/>
    </row>
    <row r="24816" spans="1:27" x14ac:dyDescent="0.25">
      <c r="A24816"/>
      <c r="AA24816"/>
    </row>
    <row r="24817" spans="1:27" x14ac:dyDescent="0.25">
      <c r="A24817"/>
      <c r="AA24817"/>
    </row>
    <row r="24818" spans="1:27" x14ac:dyDescent="0.25">
      <c r="A24818"/>
      <c r="AA24818"/>
    </row>
    <row r="24819" spans="1:27" x14ac:dyDescent="0.25">
      <c r="A24819"/>
      <c r="AA24819"/>
    </row>
    <row r="24820" spans="1:27" x14ac:dyDescent="0.25">
      <c r="A24820"/>
      <c r="AA24820"/>
    </row>
    <row r="24821" spans="1:27" x14ac:dyDescent="0.25">
      <c r="A24821"/>
      <c r="AA24821"/>
    </row>
    <row r="24822" spans="1:27" x14ac:dyDescent="0.25">
      <c r="A24822"/>
      <c r="AA24822"/>
    </row>
    <row r="24823" spans="1:27" x14ac:dyDescent="0.25">
      <c r="A24823"/>
      <c r="AA24823"/>
    </row>
    <row r="24824" spans="1:27" x14ac:dyDescent="0.25">
      <c r="A24824"/>
      <c r="AA24824"/>
    </row>
    <row r="24825" spans="1:27" x14ac:dyDescent="0.25">
      <c r="A24825"/>
      <c r="AA24825"/>
    </row>
    <row r="24826" spans="1:27" x14ac:dyDescent="0.25">
      <c r="A24826"/>
      <c r="AA24826"/>
    </row>
    <row r="24827" spans="1:27" x14ac:dyDescent="0.25">
      <c r="A24827"/>
      <c r="AA24827"/>
    </row>
    <row r="24828" spans="1:27" x14ac:dyDescent="0.25">
      <c r="A24828"/>
      <c r="AA24828"/>
    </row>
    <row r="24829" spans="1:27" x14ac:dyDescent="0.25">
      <c r="A24829"/>
      <c r="AA24829"/>
    </row>
    <row r="24830" spans="1:27" x14ac:dyDescent="0.25">
      <c r="A24830"/>
      <c r="AA24830"/>
    </row>
    <row r="24831" spans="1:27" x14ac:dyDescent="0.25">
      <c r="A24831"/>
      <c r="AA24831"/>
    </row>
    <row r="24832" spans="1:27" x14ac:dyDescent="0.25">
      <c r="A24832"/>
      <c r="AA24832"/>
    </row>
    <row r="24833" spans="1:27" x14ac:dyDescent="0.25">
      <c r="A24833"/>
      <c r="AA24833"/>
    </row>
    <row r="24834" spans="1:27" x14ac:dyDescent="0.25">
      <c r="A24834"/>
      <c r="AA24834"/>
    </row>
    <row r="24835" spans="1:27" x14ac:dyDescent="0.25">
      <c r="A24835"/>
      <c r="AA24835"/>
    </row>
    <row r="24836" spans="1:27" x14ac:dyDescent="0.25">
      <c r="A24836"/>
      <c r="AA24836"/>
    </row>
    <row r="24837" spans="1:27" x14ac:dyDescent="0.25">
      <c r="A24837"/>
      <c r="AA24837"/>
    </row>
    <row r="24838" spans="1:27" x14ac:dyDescent="0.25">
      <c r="A24838"/>
      <c r="AA24838"/>
    </row>
    <row r="24839" spans="1:27" x14ac:dyDescent="0.25">
      <c r="A24839"/>
      <c r="AA24839"/>
    </row>
    <row r="24840" spans="1:27" x14ac:dyDescent="0.25">
      <c r="A24840"/>
      <c r="AA24840"/>
    </row>
    <row r="24841" spans="1:27" x14ac:dyDescent="0.25">
      <c r="A24841"/>
      <c r="AA24841"/>
    </row>
    <row r="24842" spans="1:27" x14ac:dyDescent="0.25">
      <c r="A24842"/>
      <c r="AA24842"/>
    </row>
    <row r="24843" spans="1:27" x14ac:dyDescent="0.25">
      <c r="A24843"/>
      <c r="AA24843"/>
    </row>
    <row r="24844" spans="1:27" x14ac:dyDescent="0.25">
      <c r="A24844"/>
      <c r="AA24844"/>
    </row>
    <row r="24845" spans="1:27" x14ac:dyDescent="0.25">
      <c r="A24845"/>
      <c r="AA24845"/>
    </row>
    <row r="24846" spans="1:27" x14ac:dyDescent="0.25">
      <c r="A24846"/>
      <c r="AA24846"/>
    </row>
    <row r="24847" spans="1:27" x14ac:dyDescent="0.25">
      <c r="A24847"/>
      <c r="AA24847"/>
    </row>
    <row r="24848" spans="1:27" x14ac:dyDescent="0.25">
      <c r="A24848"/>
      <c r="AA24848"/>
    </row>
    <row r="24849" spans="1:27" x14ac:dyDescent="0.25">
      <c r="A24849"/>
      <c r="AA24849"/>
    </row>
    <row r="24850" spans="1:27" x14ac:dyDescent="0.25">
      <c r="A24850"/>
      <c r="AA24850"/>
    </row>
    <row r="24851" spans="1:27" x14ac:dyDescent="0.25">
      <c r="A24851"/>
      <c r="AA24851"/>
    </row>
    <row r="24852" spans="1:27" x14ac:dyDescent="0.25">
      <c r="A24852"/>
      <c r="AA24852"/>
    </row>
    <row r="24853" spans="1:27" x14ac:dyDescent="0.25">
      <c r="A24853"/>
      <c r="AA24853"/>
    </row>
    <row r="24854" spans="1:27" x14ac:dyDescent="0.25">
      <c r="A24854"/>
      <c r="AA24854"/>
    </row>
    <row r="24855" spans="1:27" x14ac:dyDescent="0.25">
      <c r="A24855"/>
      <c r="AA24855"/>
    </row>
    <row r="24856" spans="1:27" x14ac:dyDescent="0.25">
      <c r="A24856"/>
      <c r="AA24856"/>
    </row>
    <row r="24857" spans="1:27" x14ac:dyDescent="0.25">
      <c r="A24857"/>
      <c r="AA24857"/>
    </row>
    <row r="24858" spans="1:27" x14ac:dyDescent="0.25">
      <c r="A24858"/>
      <c r="AA24858"/>
    </row>
    <row r="24859" spans="1:27" x14ac:dyDescent="0.25">
      <c r="A24859"/>
      <c r="AA24859"/>
    </row>
    <row r="24860" spans="1:27" x14ac:dyDescent="0.25">
      <c r="A24860"/>
      <c r="AA24860"/>
    </row>
    <row r="24861" spans="1:27" x14ac:dyDescent="0.25">
      <c r="A24861"/>
      <c r="AA24861"/>
    </row>
    <row r="24862" spans="1:27" x14ac:dyDescent="0.25">
      <c r="A24862"/>
      <c r="AA24862"/>
    </row>
    <row r="24863" spans="1:27" x14ac:dyDescent="0.25">
      <c r="A24863"/>
      <c r="AA24863"/>
    </row>
    <row r="24864" spans="1:27" x14ac:dyDescent="0.25">
      <c r="A24864"/>
      <c r="AA24864"/>
    </row>
    <row r="24865" spans="1:27" x14ac:dyDescent="0.25">
      <c r="A24865"/>
      <c r="AA24865"/>
    </row>
    <row r="24866" spans="1:27" x14ac:dyDescent="0.25">
      <c r="A24866"/>
      <c r="AA24866"/>
    </row>
    <row r="24867" spans="1:27" x14ac:dyDescent="0.25">
      <c r="A24867"/>
      <c r="AA24867"/>
    </row>
    <row r="24868" spans="1:27" x14ac:dyDescent="0.25">
      <c r="A24868"/>
      <c r="AA24868"/>
    </row>
    <row r="24869" spans="1:27" x14ac:dyDescent="0.25">
      <c r="A24869"/>
      <c r="AA24869"/>
    </row>
    <row r="24870" spans="1:27" x14ac:dyDescent="0.25">
      <c r="A24870"/>
      <c r="AA24870"/>
    </row>
    <row r="24871" spans="1:27" x14ac:dyDescent="0.25">
      <c r="A24871"/>
      <c r="AA24871"/>
    </row>
    <row r="24872" spans="1:27" x14ac:dyDescent="0.25">
      <c r="A24872"/>
      <c r="AA24872"/>
    </row>
    <row r="24873" spans="1:27" x14ac:dyDescent="0.25">
      <c r="A24873"/>
      <c r="AA24873"/>
    </row>
    <row r="24874" spans="1:27" x14ac:dyDescent="0.25">
      <c r="A24874"/>
      <c r="AA24874"/>
    </row>
    <row r="24875" spans="1:27" x14ac:dyDescent="0.25">
      <c r="A24875"/>
      <c r="AA24875"/>
    </row>
    <row r="24876" spans="1:27" x14ac:dyDescent="0.25">
      <c r="A24876"/>
      <c r="AA24876"/>
    </row>
    <row r="24877" spans="1:27" x14ac:dyDescent="0.25">
      <c r="A24877"/>
      <c r="AA24877"/>
    </row>
    <row r="24878" spans="1:27" x14ac:dyDescent="0.25">
      <c r="A24878"/>
      <c r="AA24878"/>
    </row>
    <row r="24879" spans="1:27" x14ac:dyDescent="0.25">
      <c r="A24879"/>
      <c r="AA24879"/>
    </row>
    <row r="24880" spans="1:27" x14ac:dyDescent="0.25">
      <c r="A24880"/>
      <c r="AA24880"/>
    </row>
    <row r="24881" spans="1:27" x14ac:dyDescent="0.25">
      <c r="A24881"/>
      <c r="AA24881"/>
    </row>
    <row r="24882" spans="1:27" x14ac:dyDescent="0.25">
      <c r="A24882"/>
      <c r="AA24882"/>
    </row>
    <row r="24883" spans="1:27" x14ac:dyDescent="0.25">
      <c r="A24883"/>
      <c r="AA24883"/>
    </row>
    <row r="24884" spans="1:27" x14ac:dyDescent="0.25">
      <c r="A24884"/>
      <c r="AA24884"/>
    </row>
    <row r="24885" spans="1:27" x14ac:dyDescent="0.25">
      <c r="A24885"/>
      <c r="AA24885"/>
    </row>
    <row r="24886" spans="1:27" x14ac:dyDescent="0.25">
      <c r="A24886"/>
      <c r="AA24886"/>
    </row>
    <row r="24887" spans="1:27" x14ac:dyDescent="0.25">
      <c r="A24887"/>
      <c r="AA24887"/>
    </row>
    <row r="24888" spans="1:27" x14ac:dyDescent="0.25">
      <c r="A24888"/>
      <c r="AA24888"/>
    </row>
    <row r="24889" spans="1:27" x14ac:dyDescent="0.25">
      <c r="A24889"/>
      <c r="AA24889"/>
    </row>
    <row r="24890" spans="1:27" x14ac:dyDescent="0.25">
      <c r="A24890"/>
      <c r="AA24890"/>
    </row>
    <row r="24891" spans="1:27" x14ac:dyDescent="0.25">
      <c r="A24891"/>
      <c r="AA24891"/>
    </row>
    <row r="24892" spans="1:27" x14ac:dyDescent="0.25">
      <c r="A24892"/>
      <c r="AA24892"/>
    </row>
    <row r="24893" spans="1:27" x14ac:dyDescent="0.25">
      <c r="A24893"/>
      <c r="AA24893"/>
    </row>
    <row r="24894" spans="1:27" x14ac:dyDescent="0.25">
      <c r="A24894"/>
      <c r="AA24894"/>
    </row>
    <row r="24895" spans="1:27" x14ac:dyDescent="0.25">
      <c r="A24895"/>
      <c r="AA24895"/>
    </row>
    <row r="24896" spans="1:27" x14ac:dyDescent="0.25">
      <c r="A24896"/>
      <c r="AA24896"/>
    </row>
    <row r="24897" spans="1:27" x14ac:dyDescent="0.25">
      <c r="A24897"/>
      <c r="AA24897"/>
    </row>
    <row r="24898" spans="1:27" x14ac:dyDescent="0.25">
      <c r="A24898"/>
      <c r="AA24898"/>
    </row>
    <row r="24899" spans="1:27" x14ac:dyDescent="0.25">
      <c r="A24899"/>
      <c r="AA24899"/>
    </row>
    <row r="24900" spans="1:27" x14ac:dyDescent="0.25">
      <c r="A24900"/>
      <c r="AA24900"/>
    </row>
    <row r="24901" spans="1:27" x14ac:dyDescent="0.25">
      <c r="A24901"/>
      <c r="AA24901"/>
    </row>
    <row r="24902" spans="1:27" x14ac:dyDescent="0.25">
      <c r="A24902"/>
      <c r="AA24902"/>
    </row>
    <row r="24903" spans="1:27" x14ac:dyDescent="0.25">
      <c r="A24903"/>
      <c r="AA24903"/>
    </row>
    <row r="24904" spans="1:27" x14ac:dyDescent="0.25">
      <c r="A24904"/>
      <c r="AA24904"/>
    </row>
    <row r="24905" spans="1:27" x14ac:dyDescent="0.25">
      <c r="A24905"/>
      <c r="AA24905"/>
    </row>
    <row r="24906" spans="1:27" x14ac:dyDescent="0.25">
      <c r="A24906"/>
      <c r="AA24906"/>
    </row>
    <row r="24907" spans="1:27" x14ac:dyDescent="0.25">
      <c r="A24907"/>
      <c r="AA24907"/>
    </row>
    <row r="24908" spans="1:27" x14ac:dyDescent="0.25">
      <c r="A24908"/>
      <c r="AA24908"/>
    </row>
    <row r="24909" spans="1:27" x14ac:dyDescent="0.25">
      <c r="A24909"/>
      <c r="AA24909"/>
    </row>
    <row r="24910" spans="1:27" x14ac:dyDescent="0.25">
      <c r="A24910"/>
      <c r="AA24910"/>
    </row>
    <row r="24911" spans="1:27" x14ac:dyDescent="0.25">
      <c r="A24911"/>
      <c r="AA24911"/>
    </row>
    <row r="24912" spans="1:27" x14ac:dyDescent="0.25">
      <c r="A24912"/>
      <c r="AA24912"/>
    </row>
    <row r="24913" spans="1:27" x14ac:dyDescent="0.25">
      <c r="A24913"/>
      <c r="AA24913"/>
    </row>
    <row r="24914" spans="1:27" x14ac:dyDescent="0.25">
      <c r="A24914"/>
      <c r="AA24914"/>
    </row>
    <row r="24915" spans="1:27" x14ac:dyDescent="0.25">
      <c r="A24915"/>
      <c r="AA24915"/>
    </row>
    <row r="24916" spans="1:27" x14ac:dyDescent="0.25">
      <c r="A24916"/>
      <c r="AA24916"/>
    </row>
    <row r="24917" spans="1:27" x14ac:dyDescent="0.25">
      <c r="A24917"/>
      <c r="AA24917"/>
    </row>
    <row r="24918" spans="1:27" x14ac:dyDescent="0.25">
      <c r="A24918"/>
      <c r="AA24918"/>
    </row>
    <row r="24919" spans="1:27" x14ac:dyDescent="0.25">
      <c r="A24919"/>
      <c r="AA24919"/>
    </row>
    <row r="24920" spans="1:27" x14ac:dyDescent="0.25">
      <c r="A24920"/>
      <c r="AA24920"/>
    </row>
    <row r="24921" spans="1:27" x14ac:dyDescent="0.25">
      <c r="A24921"/>
      <c r="AA24921"/>
    </row>
    <row r="24922" spans="1:27" x14ac:dyDescent="0.25">
      <c r="A24922"/>
      <c r="AA24922"/>
    </row>
    <row r="24923" spans="1:27" x14ac:dyDescent="0.25">
      <c r="A24923"/>
      <c r="AA24923"/>
    </row>
    <row r="24924" spans="1:27" x14ac:dyDescent="0.25">
      <c r="A24924"/>
      <c r="AA24924"/>
    </row>
    <row r="24925" spans="1:27" x14ac:dyDescent="0.25">
      <c r="A24925"/>
      <c r="AA24925"/>
    </row>
    <row r="24926" spans="1:27" x14ac:dyDescent="0.25">
      <c r="A24926"/>
      <c r="AA24926"/>
    </row>
    <row r="24927" spans="1:27" x14ac:dyDescent="0.25">
      <c r="A24927"/>
      <c r="AA24927"/>
    </row>
    <row r="24928" spans="1:27" x14ac:dyDescent="0.25">
      <c r="A24928"/>
      <c r="AA24928"/>
    </row>
    <row r="24929" spans="1:27" x14ac:dyDescent="0.25">
      <c r="A24929"/>
      <c r="AA24929"/>
    </row>
    <row r="24930" spans="1:27" x14ac:dyDescent="0.25">
      <c r="A24930"/>
      <c r="AA24930"/>
    </row>
    <row r="24931" spans="1:27" x14ac:dyDescent="0.25">
      <c r="A24931"/>
      <c r="AA24931"/>
    </row>
    <row r="24932" spans="1:27" x14ac:dyDescent="0.25">
      <c r="A24932"/>
      <c r="AA24932"/>
    </row>
    <row r="24933" spans="1:27" x14ac:dyDescent="0.25">
      <c r="A24933"/>
      <c r="AA24933"/>
    </row>
    <row r="24934" spans="1:27" x14ac:dyDescent="0.25">
      <c r="A24934"/>
      <c r="AA24934"/>
    </row>
    <row r="24935" spans="1:27" x14ac:dyDescent="0.25">
      <c r="A24935"/>
      <c r="AA24935"/>
    </row>
    <row r="24936" spans="1:27" x14ac:dyDescent="0.25">
      <c r="A24936"/>
      <c r="AA24936"/>
    </row>
    <row r="24937" spans="1:27" x14ac:dyDescent="0.25">
      <c r="A24937"/>
      <c r="AA24937"/>
    </row>
    <row r="24938" spans="1:27" x14ac:dyDescent="0.25">
      <c r="A24938"/>
      <c r="AA24938"/>
    </row>
    <row r="24939" spans="1:27" x14ac:dyDescent="0.25">
      <c r="A24939"/>
      <c r="AA24939"/>
    </row>
    <row r="24940" spans="1:27" x14ac:dyDescent="0.25">
      <c r="A24940"/>
      <c r="AA24940"/>
    </row>
    <row r="24941" spans="1:27" x14ac:dyDescent="0.25">
      <c r="A24941"/>
      <c r="AA24941"/>
    </row>
    <row r="24942" spans="1:27" x14ac:dyDescent="0.25">
      <c r="A24942"/>
      <c r="AA24942"/>
    </row>
    <row r="24943" spans="1:27" x14ac:dyDescent="0.25">
      <c r="A24943"/>
      <c r="AA24943"/>
    </row>
    <row r="24944" spans="1:27" x14ac:dyDescent="0.25">
      <c r="A24944"/>
      <c r="AA24944"/>
    </row>
    <row r="24945" spans="1:27" x14ac:dyDescent="0.25">
      <c r="A24945"/>
      <c r="AA24945"/>
    </row>
    <row r="24946" spans="1:27" x14ac:dyDescent="0.25">
      <c r="A24946"/>
      <c r="AA24946"/>
    </row>
    <row r="24947" spans="1:27" x14ac:dyDescent="0.25">
      <c r="A24947"/>
      <c r="AA24947"/>
    </row>
    <row r="24948" spans="1:27" x14ac:dyDescent="0.25">
      <c r="A24948"/>
      <c r="AA24948"/>
    </row>
    <row r="24949" spans="1:27" x14ac:dyDescent="0.25">
      <c r="A24949"/>
      <c r="AA24949"/>
    </row>
    <row r="24950" spans="1:27" x14ac:dyDescent="0.25">
      <c r="A24950"/>
      <c r="AA24950"/>
    </row>
    <row r="24951" spans="1:27" x14ac:dyDescent="0.25">
      <c r="A24951"/>
      <c r="AA24951"/>
    </row>
    <row r="24952" spans="1:27" x14ac:dyDescent="0.25">
      <c r="A24952"/>
      <c r="AA24952"/>
    </row>
    <row r="24953" spans="1:27" x14ac:dyDescent="0.25">
      <c r="A24953"/>
      <c r="AA24953"/>
    </row>
    <row r="24954" spans="1:27" x14ac:dyDescent="0.25">
      <c r="A24954"/>
      <c r="AA24954"/>
    </row>
    <row r="24955" spans="1:27" x14ac:dyDescent="0.25">
      <c r="A24955"/>
      <c r="AA24955"/>
    </row>
    <row r="24956" spans="1:27" x14ac:dyDescent="0.25">
      <c r="A24956"/>
      <c r="AA24956"/>
    </row>
    <row r="24957" spans="1:27" x14ac:dyDescent="0.25">
      <c r="A24957"/>
      <c r="AA24957"/>
    </row>
    <row r="24958" spans="1:27" x14ac:dyDescent="0.25">
      <c r="A24958"/>
      <c r="AA24958"/>
    </row>
    <row r="24959" spans="1:27" x14ac:dyDescent="0.25">
      <c r="A24959"/>
      <c r="AA24959"/>
    </row>
    <row r="24960" spans="1:27" x14ac:dyDescent="0.25">
      <c r="A24960"/>
      <c r="AA24960"/>
    </row>
    <row r="24961" spans="1:27" x14ac:dyDescent="0.25">
      <c r="A24961"/>
      <c r="AA24961"/>
    </row>
    <row r="24962" spans="1:27" x14ac:dyDescent="0.25">
      <c r="A24962"/>
      <c r="AA24962"/>
    </row>
    <row r="24963" spans="1:27" x14ac:dyDescent="0.25">
      <c r="A24963"/>
      <c r="AA24963"/>
    </row>
    <row r="24964" spans="1:27" x14ac:dyDescent="0.25">
      <c r="A24964"/>
      <c r="AA24964"/>
    </row>
    <row r="24965" spans="1:27" x14ac:dyDescent="0.25">
      <c r="A24965"/>
      <c r="AA24965"/>
    </row>
    <row r="24966" spans="1:27" x14ac:dyDescent="0.25">
      <c r="A24966"/>
      <c r="AA24966"/>
    </row>
    <row r="24967" spans="1:27" x14ac:dyDescent="0.25">
      <c r="A24967"/>
      <c r="AA24967"/>
    </row>
    <row r="24968" spans="1:27" x14ac:dyDescent="0.25">
      <c r="A24968"/>
      <c r="AA24968"/>
    </row>
    <row r="24969" spans="1:27" x14ac:dyDescent="0.25">
      <c r="A24969"/>
      <c r="AA24969"/>
    </row>
    <row r="24970" spans="1:27" x14ac:dyDescent="0.25">
      <c r="A24970"/>
      <c r="AA24970"/>
    </row>
    <row r="24971" spans="1:27" x14ac:dyDescent="0.25">
      <c r="A24971"/>
      <c r="AA24971"/>
    </row>
    <row r="24972" spans="1:27" x14ac:dyDescent="0.25">
      <c r="A24972"/>
      <c r="AA24972"/>
    </row>
    <row r="24973" spans="1:27" x14ac:dyDescent="0.25">
      <c r="A24973"/>
      <c r="AA24973"/>
    </row>
    <row r="24974" spans="1:27" x14ac:dyDescent="0.25">
      <c r="A24974"/>
      <c r="AA24974"/>
    </row>
    <row r="24975" spans="1:27" x14ac:dyDescent="0.25">
      <c r="A24975"/>
      <c r="AA24975"/>
    </row>
    <row r="24976" spans="1:27" x14ac:dyDescent="0.25">
      <c r="A24976"/>
      <c r="AA24976"/>
    </row>
    <row r="24977" spans="1:27" x14ac:dyDescent="0.25">
      <c r="A24977"/>
      <c r="AA24977"/>
    </row>
    <row r="24978" spans="1:27" x14ac:dyDescent="0.25">
      <c r="A24978"/>
      <c r="AA24978"/>
    </row>
    <row r="24979" spans="1:27" x14ac:dyDescent="0.25">
      <c r="A24979"/>
      <c r="AA24979"/>
    </row>
    <row r="24980" spans="1:27" x14ac:dyDescent="0.25">
      <c r="A24980"/>
      <c r="AA24980"/>
    </row>
    <row r="24981" spans="1:27" x14ac:dyDescent="0.25">
      <c r="A24981"/>
      <c r="AA24981"/>
    </row>
    <row r="24982" spans="1:27" x14ac:dyDescent="0.25">
      <c r="A24982"/>
      <c r="AA24982"/>
    </row>
    <row r="24983" spans="1:27" x14ac:dyDescent="0.25">
      <c r="A24983"/>
      <c r="AA24983"/>
    </row>
    <row r="24984" spans="1:27" x14ac:dyDescent="0.25">
      <c r="A24984"/>
      <c r="AA24984"/>
    </row>
    <row r="24985" spans="1:27" x14ac:dyDescent="0.25">
      <c r="A24985"/>
      <c r="AA24985"/>
    </row>
    <row r="24986" spans="1:27" x14ac:dyDescent="0.25">
      <c r="A24986"/>
      <c r="AA24986"/>
    </row>
    <row r="24987" spans="1:27" x14ac:dyDescent="0.25">
      <c r="A24987"/>
      <c r="AA24987"/>
    </row>
    <row r="24988" spans="1:27" x14ac:dyDescent="0.25">
      <c r="A24988"/>
      <c r="AA24988"/>
    </row>
    <row r="24989" spans="1:27" x14ac:dyDescent="0.25">
      <c r="A24989"/>
      <c r="AA24989"/>
    </row>
    <row r="24990" spans="1:27" x14ac:dyDescent="0.25">
      <c r="A24990"/>
      <c r="AA24990"/>
    </row>
    <row r="24991" spans="1:27" x14ac:dyDescent="0.25">
      <c r="A24991"/>
      <c r="AA24991"/>
    </row>
    <row r="24992" spans="1:27" x14ac:dyDescent="0.25">
      <c r="A24992"/>
      <c r="AA24992"/>
    </row>
    <row r="24993" spans="1:27" x14ac:dyDescent="0.25">
      <c r="A24993"/>
      <c r="AA24993"/>
    </row>
    <row r="24994" spans="1:27" x14ac:dyDescent="0.25">
      <c r="A24994"/>
      <c r="AA24994"/>
    </row>
    <row r="24995" spans="1:27" x14ac:dyDescent="0.25">
      <c r="A24995"/>
      <c r="AA24995"/>
    </row>
    <row r="24996" spans="1:27" x14ac:dyDescent="0.25">
      <c r="A24996"/>
      <c r="AA24996"/>
    </row>
    <row r="24997" spans="1:27" x14ac:dyDescent="0.25">
      <c r="A24997"/>
      <c r="AA24997"/>
    </row>
    <row r="24998" spans="1:27" x14ac:dyDescent="0.25">
      <c r="A24998"/>
      <c r="AA24998"/>
    </row>
    <row r="24999" spans="1:27" x14ac:dyDescent="0.25">
      <c r="A24999"/>
      <c r="AA24999"/>
    </row>
    <row r="25000" spans="1:27" x14ac:dyDescent="0.25">
      <c r="A25000"/>
      <c r="AA25000"/>
    </row>
    <row r="25001" spans="1:27" x14ac:dyDescent="0.25">
      <c r="A25001"/>
      <c r="AA25001"/>
    </row>
    <row r="25002" spans="1:27" x14ac:dyDescent="0.25">
      <c r="A25002"/>
      <c r="AA25002"/>
    </row>
    <row r="25003" spans="1:27" x14ac:dyDescent="0.25">
      <c r="A25003"/>
      <c r="AA25003"/>
    </row>
    <row r="25004" spans="1:27" x14ac:dyDescent="0.25">
      <c r="A25004"/>
      <c r="AA25004"/>
    </row>
    <row r="25005" spans="1:27" x14ac:dyDescent="0.25">
      <c r="A25005"/>
      <c r="AA25005"/>
    </row>
    <row r="25006" spans="1:27" x14ac:dyDescent="0.25">
      <c r="A25006"/>
      <c r="AA25006"/>
    </row>
    <row r="25007" spans="1:27" x14ac:dyDescent="0.25">
      <c r="A25007"/>
      <c r="AA25007"/>
    </row>
    <row r="25008" spans="1:27" x14ac:dyDescent="0.25">
      <c r="A25008"/>
      <c r="AA25008"/>
    </row>
    <row r="25009" spans="1:27" x14ac:dyDescent="0.25">
      <c r="A25009"/>
      <c r="AA25009"/>
    </row>
    <row r="25010" spans="1:27" x14ac:dyDescent="0.25">
      <c r="A25010"/>
      <c r="AA25010"/>
    </row>
    <row r="25011" spans="1:27" x14ac:dyDescent="0.25">
      <c r="A25011"/>
      <c r="AA25011"/>
    </row>
    <row r="25012" spans="1:27" x14ac:dyDescent="0.25">
      <c r="A25012"/>
      <c r="AA25012"/>
    </row>
    <row r="25013" spans="1:27" x14ac:dyDescent="0.25">
      <c r="A25013"/>
      <c r="AA25013"/>
    </row>
    <row r="25014" spans="1:27" x14ac:dyDescent="0.25">
      <c r="A25014"/>
      <c r="AA25014"/>
    </row>
    <row r="25015" spans="1:27" x14ac:dyDescent="0.25">
      <c r="A25015"/>
      <c r="AA25015"/>
    </row>
    <row r="25016" spans="1:27" x14ac:dyDescent="0.25">
      <c r="A25016"/>
      <c r="AA25016"/>
    </row>
    <row r="25017" spans="1:27" x14ac:dyDescent="0.25">
      <c r="A25017"/>
      <c r="AA25017"/>
    </row>
    <row r="25018" spans="1:27" x14ac:dyDescent="0.25">
      <c r="A25018"/>
      <c r="AA25018"/>
    </row>
    <row r="25019" spans="1:27" x14ac:dyDescent="0.25">
      <c r="A25019"/>
      <c r="AA25019"/>
    </row>
    <row r="25020" spans="1:27" x14ac:dyDescent="0.25">
      <c r="A25020"/>
      <c r="AA25020"/>
    </row>
    <row r="25021" spans="1:27" x14ac:dyDescent="0.25">
      <c r="A25021"/>
      <c r="AA25021"/>
    </row>
    <row r="25022" spans="1:27" x14ac:dyDescent="0.25">
      <c r="A25022"/>
      <c r="AA25022"/>
    </row>
    <row r="25023" spans="1:27" x14ac:dyDescent="0.25">
      <c r="A25023"/>
      <c r="AA25023"/>
    </row>
    <row r="25024" spans="1:27" x14ac:dyDescent="0.25">
      <c r="A25024"/>
      <c r="AA25024"/>
    </row>
    <row r="25025" spans="1:27" x14ac:dyDescent="0.25">
      <c r="A25025"/>
      <c r="AA25025"/>
    </row>
    <row r="25026" spans="1:27" x14ac:dyDescent="0.25">
      <c r="A25026"/>
      <c r="AA25026"/>
    </row>
    <row r="25027" spans="1:27" x14ac:dyDescent="0.25">
      <c r="A25027"/>
      <c r="AA25027"/>
    </row>
    <row r="25028" spans="1:27" x14ac:dyDescent="0.25">
      <c r="A25028"/>
      <c r="AA25028"/>
    </row>
    <row r="25029" spans="1:27" x14ac:dyDescent="0.25">
      <c r="A25029"/>
      <c r="AA25029"/>
    </row>
    <row r="25030" spans="1:27" x14ac:dyDescent="0.25">
      <c r="A25030"/>
      <c r="AA25030"/>
    </row>
    <row r="25031" spans="1:27" x14ac:dyDescent="0.25">
      <c r="A25031"/>
      <c r="AA25031"/>
    </row>
    <row r="25032" spans="1:27" x14ac:dyDescent="0.25">
      <c r="A25032"/>
      <c r="AA25032"/>
    </row>
    <row r="25033" spans="1:27" x14ac:dyDescent="0.25">
      <c r="A25033"/>
      <c r="AA25033"/>
    </row>
    <row r="25034" spans="1:27" x14ac:dyDescent="0.25">
      <c r="A25034"/>
      <c r="AA25034"/>
    </row>
    <row r="25035" spans="1:27" x14ac:dyDescent="0.25">
      <c r="A25035"/>
      <c r="AA25035"/>
    </row>
    <row r="25036" spans="1:27" x14ac:dyDescent="0.25">
      <c r="A25036"/>
      <c r="AA25036"/>
    </row>
    <row r="25037" spans="1:27" x14ac:dyDescent="0.25">
      <c r="A25037"/>
      <c r="AA25037"/>
    </row>
    <row r="25038" spans="1:27" x14ac:dyDescent="0.25">
      <c r="A25038"/>
      <c r="AA25038"/>
    </row>
    <row r="25039" spans="1:27" x14ac:dyDescent="0.25">
      <c r="A25039"/>
      <c r="AA25039"/>
    </row>
    <row r="25040" spans="1:27" x14ac:dyDescent="0.25">
      <c r="A25040"/>
      <c r="AA25040"/>
    </row>
    <row r="25041" spans="1:27" x14ac:dyDescent="0.25">
      <c r="A25041"/>
      <c r="AA25041"/>
    </row>
    <row r="25042" spans="1:27" x14ac:dyDescent="0.25">
      <c r="A25042"/>
      <c r="AA25042"/>
    </row>
    <row r="25043" spans="1:27" x14ac:dyDescent="0.25">
      <c r="A25043"/>
      <c r="AA25043"/>
    </row>
    <row r="25044" spans="1:27" x14ac:dyDescent="0.25">
      <c r="A25044"/>
      <c r="AA25044"/>
    </row>
    <row r="25045" spans="1:27" x14ac:dyDescent="0.25">
      <c r="A25045"/>
      <c r="AA25045"/>
    </row>
    <row r="25046" spans="1:27" x14ac:dyDescent="0.25">
      <c r="A25046"/>
      <c r="AA25046"/>
    </row>
    <row r="25047" spans="1:27" x14ac:dyDescent="0.25">
      <c r="A25047"/>
      <c r="AA25047"/>
    </row>
    <row r="25048" spans="1:27" x14ac:dyDescent="0.25">
      <c r="A25048"/>
      <c r="AA25048"/>
    </row>
    <row r="25049" spans="1:27" x14ac:dyDescent="0.25">
      <c r="A25049"/>
      <c r="AA25049"/>
    </row>
    <row r="25050" spans="1:27" x14ac:dyDescent="0.25">
      <c r="A25050"/>
      <c r="AA25050"/>
    </row>
    <row r="25051" spans="1:27" x14ac:dyDescent="0.25">
      <c r="A25051"/>
      <c r="AA25051"/>
    </row>
    <row r="25052" spans="1:27" x14ac:dyDescent="0.25">
      <c r="A25052"/>
      <c r="AA25052"/>
    </row>
    <row r="25053" spans="1:27" x14ac:dyDescent="0.25">
      <c r="A25053"/>
      <c r="AA25053"/>
    </row>
    <row r="25054" spans="1:27" x14ac:dyDescent="0.25">
      <c r="A25054"/>
      <c r="AA25054"/>
    </row>
    <row r="25055" spans="1:27" x14ac:dyDescent="0.25">
      <c r="A25055"/>
      <c r="AA25055"/>
    </row>
    <row r="25056" spans="1:27" x14ac:dyDescent="0.25">
      <c r="A25056"/>
      <c r="AA25056"/>
    </row>
    <row r="25057" spans="1:27" x14ac:dyDescent="0.25">
      <c r="A25057"/>
      <c r="AA25057"/>
    </row>
    <row r="25058" spans="1:27" x14ac:dyDescent="0.25">
      <c r="A25058"/>
      <c r="AA25058"/>
    </row>
    <row r="25059" spans="1:27" x14ac:dyDescent="0.25">
      <c r="A25059"/>
      <c r="AA25059"/>
    </row>
    <row r="25060" spans="1:27" x14ac:dyDescent="0.25">
      <c r="A25060"/>
      <c r="AA25060"/>
    </row>
    <row r="25061" spans="1:27" x14ac:dyDescent="0.25">
      <c r="A25061"/>
      <c r="AA25061"/>
    </row>
    <row r="25062" spans="1:27" x14ac:dyDescent="0.25">
      <c r="A25062"/>
      <c r="AA25062"/>
    </row>
    <row r="25063" spans="1:27" x14ac:dyDescent="0.25">
      <c r="A25063"/>
      <c r="AA25063"/>
    </row>
    <row r="25064" spans="1:27" x14ac:dyDescent="0.25">
      <c r="A25064"/>
      <c r="AA25064"/>
    </row>
    <row r="25065" spans="1:27" x14ac:dyDescent="0.25">
      <c r="A25065"/>
      <c r="AA25065"/>
    </row>
    <row r="25066" spans="1:27" x14ac:dyDescent="0.25">
      <c r="A25066"/>
      <c r="AA25066"/>
    </row>
    <row r="25067" spans="1:27" x14ac:dyDescent="0.25">
      <c r="A25067"/>
      <c r="AA25067"/>
    </row>
    <row r="25068" spans="1:27" x14ac:dyDescent="0.25">
      <c r="A25068"/>
      <c r="AA25068"/>
    </row>
    <row r="25069" spans="1:27" x14ac:dyDescent="0.25">
      <c r="A25069"/>
      <c r="AA25069"/>
    </row>
    <row r="25070" spans="1:27" x14ac:dyDescent="0.25">
      <c r="A25070"/>
      <c r="AA25070"/>
    </row>
    <row r="25071" spans="1:27" x14ac:dyDescent="0.25">
      <c r="A25071"/>
      <c r="AA25071"/>
    </row>
    <row r="25072" spans="1:27" x14ac:dyDescent="0.25">
      <c r="A25072"/>
      <c r="AA25072"/>
    </row>
    <row r="25073" spans="1:27" x14ac:dyDescent="0.25">
      <c r="A25073"/>
      <c r="AA25073"/>
    </row>
    <row r="25074" spans="1:27" x14ac:dyDescent="0.25">
      <c r="A25074"/>
      <c r="AA25074"/>
    </row>
    <row r="25075" spans="1:27" x14ac:dyDescent="0.25">
      <c r="A25075"/>
      <c r="AA25075"/>
    </row>
    <row r="25076" spans="1:27" x14ac:dyDescent="0.25">
      <c r="A25076"/>
      <c r="AA25076"/>
    </row>
    <row r="25077" spans="1:27" x14ac:dyDescent="0.25">
      <c r="A25077"/>
      <c r="AA25077"/>
    </row>
    <row r="25078" spans="1:27" x14ac:dyDescent="0.25">
      <c r="A25078"/>
      <c r="AA25078"/>
    </row>
    <row r="25079" spans="1:27" x14ac:dyDescent="0.25">
      <c r="A25079"/>
      <c r="AA25079"/>
    </row>
    <row r="25080" spans="1:27" x14ac:dyDescent="0.25">
      <c r="A25080"/>
      <c r="AA25080"/>
    </row>
    <row r="25081" spans="1:27" x14ac:dyDescent="0.25">
      <c r="A25081"/>
      <c r="AA25081"/>
    </row>
    <row r="25082" spans="1:27" x14ac:dyDescent="0.25">
      <c r="A25082"/>
      <c r="AA25082"/>
    </row>
    <row r="25083" spans="1:27" x14ac:dyDescent="0.25">
      <c r="A25083"/>
      <c r="AA25083"/>
    </row>
    <row r="25084" spans="1:27" x14ac:dyDescent="0.25">
      <c r="A25084"/>
      <c r="AA25084"/>
    </row>
    <row r="25085" spans="1:27" x14ac:dyDescent="0.25">
      <c r="A25085"/>
      <c r="AA25085"/>
    </row>
    <row r="25086" spans="1:27" x14ac:dyDescent="0.25">
      <c r="A25086"/>
      <c r="AA25086"/>
    </row>
    <row r="25087" spans="1:27" x14ac:dyDescent="0.25">
      <c r="A25087"/>
      <c r="AA25087"/>
    </row>
    <row r="25088" spans="1:27" x14ac:dyDescent="0.25">
      <c r="A25088"/>
      <c r="AA25088"/>
    </row>
    <row r="25089" spans="1:27" x14ac:dyDescent="0.25">
      <c r="A25089"/>
      <c r="AA25089"/>
    </row>
    <row r="25090" spans="1:27" x14ac:dyDescent="0.25">
      <c r="A25090"/>
      <c r="AA25090"/>
    </row>
    <row r="25091" spans="1:27" x14ac:dyDescent="0.25">
      <c r="A25091"/>
      <c r="AA25091"/>
    </row>
    <row r="25092" spans="1:27" x14ac:dyDescent="0.25">
      <c r="A25092"/>
      <c r="AA25092"/>
    </row>
    <row r="25093" spans="1:27" x14ac:dyDescent="0.25">
      <c r="A25093"/>
      <c r="AA25093"/>
    </row>
    <row r="25094" spans="1:27" x14ac:dyDescent="0.25">
      <c r="A25094"/>
      <c r="AA25094"/>
    </row>
    <row r="25095" spans="1:27" x14ac:dyDescent="0.25">
      <c r="A25095"/>
      <c r="AA25095"/>
    </row>
    <row r="25096" spans="1:27" x14ac:dyDescent="0.25">
      <c r="A25096"/>
      <c r="AA25096"/>
    </row>
    <row r="25097" spans="1:27" x14ac:dyDescent="0.25">
      <c r="A25097"/>
      <c r="AA25097"/>
    </row>
    <row r="25098" spans="1:27" x14ac:dyDescent="0.25">
      <c r="A25098"/>
      <c r="AA25098"/>
    </row>
    <row r="25099" spans="1:27" x14ac:dyDescent="0.25">
      <c r="A25099"/>
      <c r="AA25099"/>
    </row>
    <row r="25100" spans="1:27" x14ac:dyDescent="0.25">
      <c r="A25100"/>
      <c r="AA25100"/>
    </row>
    <row r="25101" spans="1:27" x14ac:dyDescent="0.25">
      <c r="A25101"/>
      <c r="AA25101"/>
    </row>
    <row r="25102" spans="1:27" x14ac:dyDescent="0.25">
      <c r="A25102"/>
      <c r="AA25102"/>
    </row>
    <row r="25103" spans="1:27" x14ac:dyDescent="0.25">
      <c r="A25103"/>
      <c r="AA25103"/>
    </row>
    <row r="25104" spans="1:27" x14ac:dyDescent="0.25">
      <c r="A25104"/>
      <c r="AA25104"/>
    </row>
    <row r="25105" spans="1:27" x14ac:dyDescent="0.25">
      <c r="A25105"/>
      <c r="AA25105"/>
    </row>
    <row r="25106" spans="1:27" x14ac:dyDescent="0.25">
      <c r="A25106"/>
      <c r="AA25106"/>
    </row>
    <row r="25107" spans="1:27" x14ac:dyDescent="0.25">
      <c r="A25107"/>
      <c r="AA25107"/>
    </row>
    <row r="25108" spans="1:27" x14ac:dyDescent="0.25">
      <c r="A25108"/>
      <c r="AA25108"/>
    </row>
    <row r="25109" spans="1:27" x14ac:dyDescent="0.25">
      <c r="A25109"/>
      <c r="AA25109"/>
    </row>
    <row r="25110" spans="1:27" x14ac:dyDescent="0.25">
      <c r="A25110"/>
      <c r="AA25110"/>
    </row>
    <row r="25111" spans="1:27" x14ac:dyDescent="0.25">
      <c r="A25111"/>
      <c r="AA25111"/>
    </row>
    <row r="25112" spans="1:27" x14ac:dyDescent="0.25">
      <c r="A25112"/>
      <c r="AA25112"/>
    </row>
    <row r="25113" spans="1:27" x14ac:dyDescent="0.25">
      <c r="A25113"/>
      <c r="AA25113"/>
    </row>
    <row r="25114" spans="1:27" x14ac:dyDescent="0.25">
      <c r="A25114"/>
      <c r="AA25114"/>
    </row>
    <row r="25115" spans="1:27" x14ac:dyDescent="0.25">
      <c r="A25115"/>
      <c r="AA25115"/>
    </row>
    <row r="25116" spans="1:27" x14ac:dyDescent="0.25">
      <c r="A25116"/>
      <c r="AA25116"/>
    </row>
    <row r="25117" spans="1:27" x14ac:dyDescent="0.25">
      <c r="A25117"/>
      <c r="AA25117"/>
    </row>
    <row r="25118" spans="1:27" x14ac:dyDescent="0.25">
      <c r="A25118"/>
      <c r="AA25118"/>
    </row>
    <row r="25119" spans="1:27" x14ac:dyDescent="0.25">
      <c r="A25119"/>
      <c r="AA25119"/>
    </row>
    <row r="25120" spans="1:27" x14ac:dyDescent="0.25">
      <c r="A25120"/>
      <c r="AA25120"/>
    </row>
    <row r="25121" spans="1:27" x14ac:dyDescent="0.25">
      <c r="A25121"/>
      <c r="AA25121"/>
    </row>
    <row r="25122" spans="1:27" x14ac:dyDescent="0.25">
      <c r="A25122"/>
      <c r="AA25122"/>
    </row>
    <row r="25123" spans="1:27" x14ac:dyDescent="0.25">
      <c r="A25123"/>
      <c r="AA25123"/>
    </row>
    <row r="25124" spans="1:27" x14ac:dyDescent="0.25">
      <c r="A25124"/>
      <c r="AA25124"/>
    </row>
    <row r="25125" spans="1:27" x14ac:dyDescent="0.25">
      <c r="A25125"/>
      <c r="AA25125"/>
    </row>
    <row r="25126" spans="1:27" x14ac:dyDescent="0.25">
      <c r="A25126"/>
      <c r="AA25126"/>
    </row>
    <row r="25127" spans="1:27" x14ac:dyDescent="0.25">
      <c r="A25127"/>
      <c r="AA25127"/>
    </row>
    <row r="25128" spans="1:27" x14ac:dyDescent="0.25">
      <c r="A25128"/>
      <c r="AA25128"/>
    </row>
    <row r="25129" spans="1:27" x14ac:dyDescent="0.25">
      <c r="A25129"/>
      <c r="AA25129"/>
    </row>
    <row r="25130" spans="1:27" x14ac:dyDescent="0.25">
      <c r="A25130"/>
      <c r="AA25130"/>
    </row>
    <row r="25131" spans="1:27" x14ac:dyDescent="0.25">
      <c r="A25131"/>
      <c r="AA25131"/>
    </row>
    <row r="25132" spans="1:27" x14ac:dyDescent="0.25">
      <c r="A25132"/>
      <c r="AA25132"/>
    </row>
    <row r="25133" spans="1:27" x14ac:dyDescent="0.25">
      <c r="A25133"/>
      <c r="AA25133"/>
    </row>
    <row r="25134" spans="1:27" x14ac:dyDescent="0.25">
      <c r="A25134"/>
      <c r="AA25134"/>
    </row>
    <row r="25135" spans="1:27" x14ac:dyDescent="0.25">
      <c r="A25135"/>
      <c r="AA25135"/>
    </row>
    <row r="25136" spans="1:27" x14ac:dyDescent="0.25">
      <c r="A25136"/>
      <c r="AA25136"/>
    </row>
    <row r="25137" spans="1:27" x14ac:dyDescent="0.25">
      <c r="A25137"/>
      <c r="AA25137"/>
    </row>
    <row r="25138" spans="1:27" x14ac:dyDescent="0.25">
      <c r="A25138"/>
      <c r="AA25138"/>
    </row>
    <row r="25139" spans="1:27" x14ac:dyDescent="0.25">
      <c r="A25139"/>
      <c r="AA25139"/>
    </row>
    <row r="25140" spans="1:27" x14ac:dyDescent="0.25">
      <c r="A25140"/>
      <c r="AA25140"/>
    </row>
    <row r="25141" spans="1:27" x14ac:dyDescent="0.25">
      <c r="A25141"/>
      <c r="AA25141"/>
    </row>
    <row r="25142" spans="1:27" x14ac:dyDescent="0.25">
      <c r="A25142"/>
      <c r="AA25142"/>
    </row>
    <row r="25143" spans="1:27" x14ac:dyDescent="0.25">
      <c r="A25143"/>
      <c r="AA25143"/>
    </row>
    <row r="25144" spans="1:27" x14ac:dyDescent="0.25">
      <c r="A25144"/>
      <c r="AA25144"/>
    </row>
    <row r="25145" spans="1:27" x14ac:dyDescent="0.25">
      <c r="A25145"/>
      <c r="AA25145"/>
    </row>
    <row r="25146" spans="1:27" x14ac:dyDescent="0.25">
      <c r="A25146"/>
      <c r="AA25146"/>
    </row>
    <row r="25147" spans="1:27" x14ac:dyDescent="0.25">
      <c r="A25147"/>
      <c r="AA25147"/>
    </row>
    <row r="25148" spans="1:27" x14ac:dyDescent="0.25">
      <c r="A25148"/>
      <c r="AA25148"/>
    </row>
    <row r="25149" spans="1:27" x14ac:dyDescent="0.25">
      <c r="A25149"/>
      <c r="AA25149"/>
    </row>
    <row r="25150" spans="1:27" x14ac:dyDescent="0.25">
      <c r="A25150"/>
      <c r="AA25150"/>
    </row>
    <row r="25151" spans="1:27" x14ac:dyDescent="0.25">
      <c r="A25151"/>
      <c r="AA25151"/>
    </row>
    <row r="25152" spans="1:27" x14ac:dyDescent="0.25">
      <c r="A25152"/>
      <c r="AA25152"/>
    </row>
    <row r="25153" spans="1:27" x14ac:dyDescent="0.25">
      <c r="A25153"/>
      <c r="AA25153"/>
    </row>
    <row r="25154" spans="1:27" x14ac:dyDescent="0.25">
      <c r="A25154"/>
      <c r="AA25154"/>
    </row>
    <row r="25155" spans="1:27" x14ac:dyDescent="0.25">
      <c r="A25155"/>
      <c r="AA25155"/>
    </row>
    <row r="25156" spans="1:27" x14ac:dyDescent="0.25">
      <c r="A25156"/>
      <c r="AA25156"/>
    </row>
    <row r="25157" spans="1:27" x14ac:dyDescent="0.25">
      <c r="A25157"/>
      <c r="AA25157"/>
    </row>
    <row r="25158" spans="1:27" x14ac:dyDescent="0.25">
      <c r="A25158"/>
      <c r="AA25158"/>
    </row>
    <row r="25159" spans="1:27" x14ac:dyDescent="0.25">
      <c r="A25159"/>
      <c r="AA25159"/>
    </row>
    <row r="25160" spans="1:27" x14ac:dyDescent="0.25">
      <c r="A25160"/>
      <c r="AA25160"/>
    </row>
    <row r="25161" spans="1:27" x14ac:dyDescent="0.25">
      <c r="A25161"/>
      <c r="AA25161"/>
    </row>
    <row r="25162" spans="1:27" x14ac:dyDescent="0.25">
      <c r="A25162"/>
      <c r="AA25162"/>
    </row>
    <row r="25163" spans="1:27" x14ac:dyDescent="0.25">
      <c r="A25163"/>
      <c r="AA25163"/>
    </row>
    <row r="25164" spans="1:27" x14ac:dyDescent="0.25">
      <c r="A25164"/>
      <c r="AA25164"/>
    </row>
    <row r="25165" spans="1:27" x14ac:dyDescent="0.25">
      <c r="A25165"/>
      <c r="AA25165"/>
    </row>
    <row r="25166" spans="1:27" x14ac:dyDescent="0.25">
      <c r="A25166"/>
      <c r="AA25166"/>
    </row>
    <row r="25167" spans="1:27" x14ac:dyDescent="0.25">
      <c r="A25167"/>
      <c r="AA25167"/>
    </row>
    <row r="25168" spans="1:27" x14ac:dyDescent="0.25">
      <c r="A25168"/>
      <c r="AA25168"/>
    </row>
    <row r="25169" spans="1:27" x14ac:dyDescent="0.25">
      <c r="A25169"/>
      <c r="AA25169"/>
    </row>
    <row r="25170" spans="1:27" x14ac:dyDescent="0.25">
      <c r="A25170"/>
      <c r="AA25170"/>
    </row>
    <row r="25171" spans="1:27" x14ac:dyDescent="0.25">
      <c r="A25171"/>
      <c r="AA25171"/>
    </row>
    <row r="25172" spans="1:27" x14ac:dyDescent="0.25">
      <c r="A25172"/>
      <c r="AA25172"/>
    </row>
    <row r="25173" spans="1:27" x14ac:dyDescent="0.25">
      <c r="A25173"/>
      <c r="AA25173"/>
    </row>
    <row r="25174" spans="1:27" x14ac:dyDescent="0.25">
      <c r="A25174"/>
      <c r="AA25174"/>
    </row>
    <row r="25175" spans="1:27" x14ac:dyDescent="0.25">
      <c r="A25175"/>
      <c r="AA25175"/>
    </row>
    <row r="25176" spans="1:27" x14ac:dyDescent="0.25">
      <c r="A25176"/>
      <c r="AA25176"/>
    </row>
    <row r="25177" spans="1:27" x14ac:dyDescent="0.25">
      <c r="A25177"/>
      <c r="AA25177"/>
    </row>
    <row r="25178" spans="1:27" x14ac:dyDescent="0.25">
      <c r="A25178"/>
      <c r="AA25178"/>
    </row>
    <row r="25179" spans="1:27" x14ac:dyDescent="0.25">
      <c r="A25179"/>
      <c r="AA25179"/>
    </row>
    <row r="25180" spans="1:27" x14ac:dyDescent="0.25">
      <c r="A25180"/>
      <c r="AA25180"/>
    </row>
    <row r="25181" spans="1:27" x14ac:dyDescent="0.25">
      <c r="A25181"/>
      <c r="AA25181"/>
    </row>
    <row r="25182" spans="1:27" x14ac:dyDescent="0.25">
      <c r="A25182"/>
      <c r="AA25182"/>
    </row>
    <row r="25183" spans="1:27" x14ac:dyDescent="0.25">
      <c r="A25183"/>
      <c r="AA25183"/>
    </row>
    <row r="25184" spans="1:27" x14ac:dyDescent="0.25">
      <c r="A25184"/>
      <c r="AA25184"/>
    </row>
    <row r="25185" spans="1:27" x14ac:dyDescent="0.25">
      <c r="A25185"/>
      <c r="AA25185"/>
    </row>
    <row r="25186" spans="1:27" x14ac:dyDescent="0.25">
      <c r="A25186"/>
      <c r="AA25186"/>
    </row>
    <row r="25187" spans="1:27" x14ac:dyDescent="0.25">
      <c r="A25187"/>
      <c r="AA25187"/>
    </row>
    <row r="25188" spans="1:27" x14ac:dyDescent="0.25">
      <c r="A25188"/>
      <c r="AA25188"/>
    </row>
    <row r="25189" spans="1:27" x14ac:dyDescent="0.25">
      <c r="A25189"/>
      <c r="AA25189"/>
    </row>
    <row r="25190" spans="1:27" x14ac:dyDescent="0.25">
      <c r="A25190"/>
      <c r="AA25190"/>
    </row>
    <row r="25191" spans="1:27" x14ac:dyDescent="0.25">
      <c r="A25191"/>
      <c r="AA25191"/>
    </row>
    <row r="25192" spans="1:27" x14ac:dyDescent="0.25">
      <c r="A25192"/>
      <c r="AA25192"/>
    </row>
    <row r="25193" spans="1:27" x14ac:dyDescent="0.25">
      <c r="A25193"/>
      <c r="AA25193"/>
    </row>
    <row r="25194" spans="1:27" x14ac:dyDescent="0.25">
      <c r="A25194"/>
      <c r="AA25194"/>
    </row>
    <row r="25195" spans="1:27" x14ac:dyDescent="0.25">
      <c r="A25195"/>
      <c r="AA25195"/>
    </row>
    <row r="25196" spans="1:27" x14ac:dyDescent="0.25">
      <c r="A25196"/>
      <c r="AA25196"/>
    </row>
    <row r="25197" spans="1:27" x14ac:dyDescent="0.25">
      <c r="A25197"/>
      <c r="AA25197"/>
    </row>
    <row r="25198" spans="1:27" x14ac:dyDescent="0.25">
      <c r="A25198"/>
      <c r="AA25198"/>
    </row>
    <row r="25199" spans="1:27" x14ac:dyDescent="0.25">
      <c r="A25199"/>
      <c r="AA25199"/>
    </row>
    <row r="25200" spans="1:27" x14ac:dyDescent="0.25">
      <c r="A25200"/>
      <c r="AA25200"/>
    </row>
    <row r="25201" spans="1:27" x14ac:dyDescent="0.25">
      <c r="A25201"/>
      <c r="AA25201"/>
    </row>
    <row r="25202" spans="1:27" x14ac:dyDescent="0.25">
      <c r="A25202"/>
      <c r="AA25202"/>
    </row>
    <row r="25203" spans="1:27" x14ac:dyDescent="0.25">
      <c r="A25203"/>
      <c r="AA25203"/>
    </row>
    <row r="25204" spans="1:27" x14ac:dyDescent="0.25">
      <c r="A25204"/>
      <c r="AA25204"/>
    </row>
    <row r="25205" spans="1:27" x14ac:dyDescent="0.25">
      <c r="A25205"/>
      <c r="AA25205"/>
    </row>
    <row r="25206" spans="1:27" x14ac:dyDescent="0.25">
      <c r="A25206"/>
      <c r="AA25206"/>
    </row>
    <row r="25207" spans="1:27" x14ac:dyDescent="0.25">
      <c r="A25207"/>
      <c r="AA25207"/>
    </row>
    <row r="25208" spans="1:27" x14ac:dyDescent="0.25">
      <c r="A25208"/>
      <c r="AA25208"/>
    </row>
    <row r="25209" spans="1:27" x14ac:dyDescent="0.25">
      <c r="A25209"/>
      <c r="AA25209"/>
    </row>
    <row r="25210" spans="1:27" x14ac:dyDescent="0.25">
      <c r="A25210"/>
      <c r="AA25210"/>
    </row>
    <row r="25211" spans="1:27" x14ac:dyDescent="0.25">
      <c r="A25211"/>
      <c r="AA25211"/>
    </row>
    <row r="25212" spans="1:27" x14ac:dyDescent="0.25">
      <c r="A25212"/>
      <c r="AA25212"/>
    </row>
    <row r="25213" spans="1:27" x14ac:dyDescent="0.25">
      <c r="A25213"/>
      <c r="AA25213"/>
    </row>
    <row r="25214" spans="1:27" x14ac:dyDescent="0.25">
      <c r="A25214"/>
      <c r="AA25214"/>
    </row>
    <row r="25215" spans="1:27" x14ac:dyDescent="0.25">
      <c r="A25215"/>
      <c r="AA25215"/>
    </row>
    <row r="25216" spans="1:27" x14ac:dyDescent="0.25">
      <c r="A25216"/>
      <c r="AA25216"/>
    </row>
    <row r="25217" spans="1:27" x14ac:dyDescent="0.25">
      <c r="A25217"/>
      <c r="AA25217"/>
    </row>
    <row r="25218" spans="1:27" x14ac:dyDescent="0.25">
      <c r="A25218"/>
      <c r="AA25218"/>
    </row>
    <row r="25219" spans="1:27" x14ac:dyDescent="0.25">
      <c r="A25219"/>
      <c r="AA25219"/>
    </row>
    <row r="25220" spans="1:27" x14ac:dyDescent="0.25">
      <c r="A25220"/>
      <c r="AA25220"/>
    </row>
    <row r="25221" spans="1:27" x14ac:dyDescent="0.25">
      <c r="A25221"/>
      <c r="AA25221"/>
    </row>
    <row r="25222" spans="1:27" x14ac:dyDescent="0.25">
      <c r="A25222"/>
      <c r="AA25222"/>
    </row>
    <row r="25223" spans="1:27" x14ac:dyDescent="0.25">
      <c r="A25223"/>
      <c r="AA25223"/>
    </row>
    <row r="25224" spans="1:27" x14ac:dyDescent="0.25">
      <c r="A25224"/>
      <c r="AA25224"/>
    </row>
    <row r="25225" spans="1:27" x14ac:dyDescent="0.25">
      <c r="A25225"/>
      <c r="AA25225"/>
    </row>
    <row r="25226" spans="1:27" x14ac:dyDescent="0.25">
      <c r="A25226"/>
      <c r="AA25226"/>
    </row>
    <row r="25227" spans="1:27" x14ac:dyDescent="0.25">
      <c r="A25227"/>
      <c r="AA25227"/>
    </row>
    <row r="25228" spans="1:27" x14ac:dyDescent="0.25">
      <c r="A25228"/>
      <c r="AA25228"/>
    </row>
    <row r="25229" spans="1:27" x14ac:dyDescent="0.25">
      <c r="A25229"/>
      <c r="AA25229"/>
    </row>
    <row r="25230" spans="1:27" x14ac:dyDescent="0.25">
      <c r="A25230"/>
      <c r="AA25230"/>
    </row>
    <row r="25231" spans="1:27" x14ac:dyDescent="0.25">
      <c r="A25231"/>
      <c r="AA25231"/>
    </row>
    <row r="25232" spans="1:27" x14ac:dyDescent="0.25">
      <c r="A25232"/>
      <c r="AA25232"/>
    </row>
    <row r="25233" spans="1:27" x14ac:dyDescent="0.25">
      <c r="A25233"/>
      <c r="AA25233"/>
    </row>
    <row r="25234" spans="1:27" x14ac:dyDescent="0.25">
      <c r="A25234"/>
      <c r="AA25234"/>
    </row>
    <row r="25235" spans="1:27" x14ac:dyDescent="0.25">
      <c r="A25235"/>
      <c r="AA25235"/>
    </row>
    <row r="25236" spans="1:27" x14ac:dyDescent="0.25">
      <c r="A25236"/>
      <c r="AA25236"/>
    </row>
    <row r="25237" spans="1:27" x14ac:dyDescent="0.25">
      <c r="A25237"/>
      <c r="AA25237"/>
    </row>
    <row r="25238" spans="1:27" x14ac:dyDescent="0.25">
      <c r="A25238"/>
      <c r="AA25238"/>
    </row>
    <row r="25239" spans="1:27" x14ac:dyDescent="0.25">
      <c r="A25239"/>
      <c r="AA25239"/>
    </row>
    <row r="25240" spans="1:27" x14ac:dyDescent="0.25">
      <c r="A25240"/>
      <c r="AA25240"/>
    </row>
    <row r="25241" spans="1:27" x14ac:dyDescent="0.25">
      <c r="A25241"/>
      <c r="AA25241"/>
    </row>
    <row r="25242" spans="1:27" x14ac:dyDescent="0.25">
      <c r="A25242"/>
      <c r="AA25242"/>
    </row>
    <row r="25243" spans="1:27" x14ac:dyDescent="0.25">
      <c r="A25243"/>
      <c r="AA25243"/>
    </row>
    <row r="25244" spans="1:27" x14ac:dyDescent="0.25">
      <c r="A25244"/>
      <c r="AA25244"/>
    </row>
    <row r="25245" spans="1:27" x14ac:dyDescent="0.25">
      <c r="A25245"/>
      <c r="AA25245"/>
    </row>
    <row r="25246" spans="1:27" x14ac:dyDescent="0.25">
      <c r="A25246"/>
      <c r="AA25246"/>
    </row>
    <row r="25247" spans="1:27" x14ac:dyDescent="0.25">
      <c r="A25247"/>
      <c r="AA25247"/>
    </row>
    <row r="25248" spans="1:27" x14ac:dyDescent="0.25">
      <c r="A25248"/>
      <c r="AA25248"/>
    </row>
    <row r="25249" spans="1:27" x14ac:dyDescent="0.25">
      <c r="A25249"/>
      <c r="AA25249"/>
    </row>
    <row r="25250" spans="1:27" x14ac:dyDescent="0.25">
      <c r="A25250"/>
      <c r="AA25250"/>
    </row>
    <row r="25251" spans="1:27" x14ac:dyDescent="0.25">
      <c r="A25251"/>
      <c r="AA25251"/>
    </row>
    <row r="25252" spans="1:27" x14ac:dyDescent="0.25">
      <c r="A25252"/>
      <c r="AA25252"/>
    </row>
    <row r="25253" spans="1:27" x14ac:dyDescent="0.25">
      <c r="A25253"/>
      <c r="AA25253"/>
    </row>
    <row r="25254" spans="1:27" x14ac:dyDescent="0.25">
      <c r="A25254"/>
      <c r="AA25254"/>
    </row>
    <row r="25255" spans="1:27" x14ac:dyDescent="0.25">
      <c r="A25255"/>
      <c r="AA25255"/>
    </row>
    <row r="25256" spans="1:27" x14ac:dyDescent="0.25">
      <c r="A25256"/>
      <c r="AA25256"/>
    </row>
    <row r="25257" spans="1:27" x14ac:dyDescent="0.25">
      <c r="A25257"/>
      <c r="AA25257"/>
    </row>
    <row r="25258" spans="1:27" x14ac:dyDescent="0.25">
      <c r="A25258"/>
      <c r="AA25258"/>
    </row>
    <row r="25259" spans="1:27" x14ac:dyDescent="0.25">
      <c r="A25259"/>
      <c r="AA25259"/>
    </row>
    <row r="25260" spans="1:27" x14ac:dyDescent="0.25">
      <c r="A25260"/>
      <c r="AA25260"/>
    </row>
    <row r="25261" spans="1:27" x14ac:dyDescent="0.25">
      <c r="A25261"/>
      <c r="AA25261"/>
    </row>
    <row r="25262" spans="1:27" x14ac:dyDescent="0.25">
      <c r="A25262"/>
      <c r="AA25262"/>
    </row>
    <row r="25263" spans="1:27" x14ac:dyDescent="0.25">
      <c r="A25263"/>
      <c r="AA25263"/>
    </row>
    <row r="25264" spans="1:27" x14ac:dyDescent="0.25">
      <c r="A25264"/>
      <c r="AA25264"/>
    </row>
    <row r="25265" spans="1:27" x14ac:dyDescent="0.25">
      <c r="A25265"/>
      <c r="AA25265"/>
    </row>
    <row r="25266" spans="1:27" x14ac:dyDescent="0.25">
      <c r="A25266"/>
      <c r="AA25266"/>
    </row>
    <row r="25267" spans="1:27" x14ac:dyDescent="0.25">
      <c r="A25267"/>
      <c r="AA25267"/>
    </row>
    <row r="25268" spans="1:27" x14ac:dyDescent="0.25">
      <c r="A25268"/>
      <c r="AA25268"/>
    </row>
    <row r="25269" spans="1:27" x14ac:dyDescent="0.25">
      <c r="A25269"/>
      <c r="AA25269"/>
    </row>
    <row r="25270" spans="1:27" x14ac:dyDescent="0.25">
      <c r="A25270"/>
      <c r="AA25270"/>
    </row>
    <row r="25271" spans="1:27" x14ac:dyDescent="0.25">
      <c r="A25271"/>
      <c r="AA25271"/>
    </row>
    <row r="25272" spans="1:27" x14ac:dyDescent="0.25">
      <c r="A25272"/>
      <c r="AA25272"/>
    </row>
    <row r="25273" spans="1:27" x14ac:dyDescent="0.25">
      <c r="A25273"/>
      <c r="AA25273"/>
    </row>
    <row r="25274" spans="1:27" x14ac:dyDescent="0.25">
      <c r="A25274"/>
      <c r="AA25274"/>
    </row>
    <row r="25275" spans="1:27" x14ac:dyDescent="0.25">
      <c r="A25275"/>
      <c r="AA25275"/>
    </row>
    <row r="25276" spans="1:27" x14ac:dyDescent="0.25">
      <c r="A25276"/>
      <c r="AA25276"/>
    </row>
    <row r="25277" spans="1:27" x14ac:dyDescent="0.25">
      <c r="A25277"/>
      <c r="AA25277"/>
    </row>
    <row r="25278" spans="1:27" x14ac:dyDescent="0.25">
      <c r="A25278"/>
      <c r="AA25278"/>
    </row>
    <row r="25279" spans="1:27" x14ac:dyDescent="0.25">
      <c r="A25279"/>
      <c r="AA25279"/>
    </row>
    <row r="25280" spans="1:27" x14ac:dyDescent="0.25">
      <c r="A25280"/>
      <c r="AA25280"/>
    </row>
    <row r="25281" spans="1:27" x14ac:dyDescent="0.25">
      <c r="A25281"/>
      <c r="AA25281"/>
    </row>
    <row r="25282" spans="1:27" x14ac:dyDescent="0.25">
      <c r="A25282"/>
      <c r="AA25282"/>
    </row>
    <row r="25283" spans="1:27" x14ac:dyDescent="0.25">
      <c r="A25283"/>
      <c r="AA25283"/>
    </row>
    <row r="25284" spans="1:27" x14ac:dyDescent="0.25">
      <c r="A25284"/>
      <c r="AA25284"/>
    </row>
    <row r="25285" spans="1:27" x14ac:dyDescent="0.25">
      <c r="A25285"/>
      <c r="AA25285"/>
    </row>
    <row r="25286" spans="1:27" x14ac:dyDescent="0.25">
      <c r="A25286"/>
      <c r="AA25286"/>
    </row>
    <row r="25287" spans="1:27" x14ac:dyDescent="0.25">
      <c r="A25287"/>
      <c r="AA25287"/>
    </row>
    <row r="25288" spans="1:27" x14ac:dyDescent="0.25">
      <c r="A25288"/>
      <c r="AA25288"/>
    </row>
    <row r="25289" spans="1:27" x14ac:dyDescent="0.25">
      <c r="A25289"/>
      <c r="AA25289"/>
    </row>
    <row r="25290" spans="1:27" x14ac:dyDescent="0.25">
      <c r="A25290"/>
      <c r="AA25290"/>
    </row>
    <row r="25291" spans="1:27" x14ac:dyDescent="0.25">
      <c r="A25291"/>
      <c r="AA25291"/>
    </row>
    <row r="25292" spans="1:27" x14ac:dyDescent="0.25">
      <c r="A25292"/>
      <c r="AA25292"/>
    </row>
    <row r="25293" spans="1:27" x14ac:dyDescent="0.25">
      <c r="A25293"/>
      <c r="AA25293"/>
    </row>
    <row r="25294" spans="1:27" x14ac:dyDescent="0.25">
      <c r="A25294"/>
      <c r="AA25294"/>
    </row>
    <row r="25295" spans="1:27" x14ac:dyDescent="0.25">
      <c r="A25295"/>
      <c r="AA25295"/>
    </row>
    <row r="25296" spans="1:27" x14ac:dyDescent="0.25">
      <c r="A25296"/>
      <c r="AA25296"/>
    </row>
    <row r="25297" spans="1:27" x14ac:dyDescent="0.25">
      <c r="A25297"/>
      <c r="AA25297"/>
    </row>
    <row r="25298" spans="1:27" x14ac:dyDescent="0.25">
      <c r="A25298"/>
      <c r="AA25298"/>
    </row>
    <row r="25299" spans="1:27" x14ac:dyDescent="0.25">
      <c r="A25299"/>
      <c r="AA25299"/>
    </row>
    <row r="25300" spans="1:27" x14ac:dyDescent="0.25">
      <c r="A25300"/>
      <c r="AA25300"/>
    </row>
    <row r="25301" spans="1:27" x14ac:dyDescent="0.25">
      <c r="A25301"/>
      <c r="AA25301"/>
    </row>
    <row r="25302" spans="1:27" x14ac:dyDescent="0.25">
      <c r="A25302"/>
      <c r="AA25302"/>
    </row>
    <row r="25303" spans="1:27" x14ac:dyDescent="0.25">
      <c r="A25303"/>
      <c r="AA25303"/>
    </row>
    <row r="25304" spans="1:27" x14ac:dyDescent="0.25">
      <c r="A25304"/>
      <c r="AA25304"/>
    </row>
    <row r="25305" spans="1:27" x14ac:dyDescent="0.25">
      <c r="A25305"/>
      <c r="AA25305"/>
    </row>
    <row r="25306" spans="1:27" x14ac:dyDescent="0.25">
      <c r="A25306"/>
      <c r="AA25306"/>
    </row>
    <row r="25307" spans="1:27" x14ac:dyDescent="0.25">
      <c r="A25307"/>
      <c r="AA25307"/>
    </row>
    <row r="25308" spans="1:27" x14ac:dyDescent="0.25">
      <c r="A25308"/>
      <c r="AA25308"/>
    </row>
    <row r="25309" spans="1:27" x14ac:dyDescent="0.25">
      <c r="A25309"/>
      <c r="AA25309"/>
    </row>
    <row r="25310" spans="1:27" x14ac:dyDescent="0.25">
      <c r="A25310"/>
      <c r="AA25310"/>
    </row>
    <row r="25311" spans="1:27" x14ac:dyDescent="0.25">
      <c r="A25311"/>
      <c r="AA25311"/>
    </row>
    <row r="25312" spans="1:27" x14ac:dyDescent="0.25">
      <c r="A25312"/>
      <c r="AA25312"/>
    </row>
    <row r="25313" spans="1:27" x14ac:dyDescent="0.25">
      <c r="A25313"/>
      <c r="AA25313"/>
    </row>
    <row r="25314" spans="1:27" x14ac:dyDescent="0.25">
      <c r="A25314"/>
      <c r="AA25314"/>
    </row>
    <row r="25315" spans="1:27" x14ac:dyDescent="0.25">
      <c r="A25315"/>
      <c r="AA25315"/>
    </row>
    <row r="25316" spans="1:27" x14ac:dyDescent="0.25">
      <c r="A25316"/>
      <c r="AA25316"/>
    </row>
    <row r="25317" spans="1:27" x14ac:dyDescent="0.25">
      <c r="A25317"/>
      <c r="AA25317"/>
    </row>
    <row r="25318" spans="1:27" x14ac:dyDescent="0.25">
      <c r="A25318"/>
      <c r="AA25318"/>
    </row>
    <row r="25319" spans="1:27" x14ac:dyDescent="0.25">
      <c r="A25319"/>
      <c r="AA25319"/>
    </row>
    <row r="25320" spans="1:27" x14ac:dyDescent="0.25">
      <c r="A25320"/>
      <c r="AA25320"/>
    </row>
    <row r="25321" spans="1:27" x14ac:dyDescent="0.25">
      <c r="A25321"/>
      <c r="AA25321"/>
    </row>
    <row r="25322" spans="1:27" x14ac:dyDescent="0.25">
      <c r="A25322"/>
      <c r="AA25322"/>
    </row>
    <row r="25323" spans="1:27" x14ac:dyDescent="0.25">
      <c r="A25323"/>
      <c r="AA25323"/>
    </row>
    <row r="25324" spans="1:27" x14ac:dyDescent="0.25">
      <c r="A25324"/>
      <c r="AA25324"/>
    </row>
    <row r="25325" spans="1:27" x14ac:dyDescent="0.25">
      <c r="A25325"/>
      <c r="AA25325"/>
    </row>
    <row r="25326" spans="1:27" x14ac:dyDescent="0.25">
      <c r="A25326"/>
      <c r="AA25326"/>
    </row>
    <row r="25327" spans="1:27" x14ac:dyDescent="0.25">
      <c r="A25327"/>
      <c r="AA25327"/>
    </row>
    <row r="25328" spans="1:27" x14ac:dyDescent="0.25">
      <c r="A25328"/>
      <c r="AA25328"/>
    </row>
    <row r="25329" spans="1:27" x14ac:dyDescent="0.25">
      <c r="A25329"/>
      <c r="AA25329"/>
    </row>
    <row r="25330" spans="1:27" x14ac:dyDescent="0.25">
      <c r="A25330"/>
      <c r="AA25330"/>
    </row>
    <row r="25331" spans="1:27" x14ac:dyDescent="0.25">
      <c r="A25331"/>
      <c r="AA25331"/>
    </row>
    <row r="25332" spans="1:27" x14ac:dyDescent="0.25">
      <c r="A25332"/>
      <c r="AA25332"/>
    </row>
    <row r="25333" spans="1:27" x14ac:dyDescent="0.25">
      <c r="A25333"/>
      <c r="AA25333"/>
    </row>
    <row r="25334" spans="1:27" x14ac:dyDescent="0.25">
      <c r="A25334"/>
      <c r="AA25334"/>
    </row>
    <row r="25335" spans="1:27" x14ac:dyDescent="0.25">
      <c r="A25335"/>
      <c r="AA25335"/>
    </row>
    <row r="25336" spans="1:27" x14ac:dyDescent="0.25">
      <c r="A25336"/>
      <c r="AA25336"/>
    </row>
    <row r="25337" spans="1:27" x14ac:dyDescent="0.25">
      <c r="A25337"/>
      <c r="AA25337"/>
    </row>
    <row r="25338" spans="1:27" x14ac:dyDescent="0.25">
      <c r="A25338"/>
      <c r="AA25338"/>
    </row>
    <row r="25339" spans="1:27" x14ac:dyDescent="0.25">
      <c r="A25339"/>
      <c r="AA25339"/>
    </row>
    <row r="25340" spans="1:27" x14ac:dyDescent="0.25">
      <c r="A25340"/>
      <c r="AA25340"/>
    </row>
    <row r="25341" spans="1:27" x14ac:dyDescent="0.25">
      <c r="A25341"/>
      <c r="AA25341"/>
    </row>
    <row r="25342" spans="1:27" x14ac:dyDescent="0.25">
      <c r="A25342"/>
      <c r="AA25342"/>
    </row>
    <row r="25343" spans="1:27" x14ac:dyDescent="0.25">
      <c r="A25343"/>
      <c r="AA25343"/>
    </row>
    <row r="25344" spans="1:27" x14ac:dyDescent="0.25">
      <c r="A25344"/>
      <c r="AA25344"/>
    </row>
    <row r="25345" spans="1:27" x14ac:dyDescent="0.25">
      <c r="A25345"/>
      <c r="AA25345"/>
    </row>
    <row r="25346" spans="1:27" x14ac:dyDescent="0.25">
      <c r="A25346"/>
      <c r="AA25346"/>
    </row>
    <row r="25347" spans="1:27" x14ac:dyDescent="0.25">
      <c r="A25347"/>
      <c r="AA25347"/>
    </row>
    <row r="25348" spans="1:27" x14ac:dyDescent="0.25">
      <c r="A25348"/>
      <c r="AA25348"/>
    </row>
    <row r="25349" spans="1:27" x14ac:dyDescent="0.25">
      <c r="A25349"/>
      <c r="AA25349"/>
    </row>
    <row r="25350" spans="1:27" x14ac:dyDescent="0.25">
      <c r="A25350"/>
      <c r="AA25350"/>
    </row>
    <row r="25351" spans="1:27" x14ac:dyDescent="0.25">
      <c r="A25351"/>
      <c r="AA25351"/>
    </row>
    <row r="25352" spans="1:27" x14ac:dyDescent="0.25">
      <c r="A25352"/>
      <c r="AA25352"/>
    </row>
    <row r="25353" spans="1:27" x14ac:dyDescent="0.25">
      <c r="A25353"/>
      <c r="AA25353"/>
    </row>
    <row r="25354" spans="1:27" x14ac:dyDescent="0.25">
      <c r="A25354"/>
      <c r="AA25354"/>
    </row>
    <row r="25355" spans="1:27" x14ac:dyDescent="0.25">
      <c r="A25355"/>
      <c r="AA25355"/>
    </row>
    <row r="25356" spans="1:27" x14ac:dyDescent="0.25">
      <c r="A25356"/>
      <c r="AA25356"/>
    </row>
    <row r="25357" spans="1:27" x14ac:dyDescent="0.25">
      <c r="A25357"/>
      <c r="AA25357"/>
    </row>
    <row r="25358" spans="1:27" x14ac:dyDescent="0.25">
      <c r="A25358"/>
      <c r="AA25358"/>
    </row>
    <row r="25359" spans="1:27" x14ac:dyDescent="0.25">
      <c r="A25359"/>
      <c r="AA25359"/>
    </row>
    <row r="25360" spans="1:27" x14ac:dyDescent="0.25">
      <c r="A25360"/>
      <c r="AA25360"/>
    </row>
    <row r="25361" spans="1:27" x14ac:dyDescent="0.25">
      <c r="A25361"/>
      <c r="AA25361"/>
    </row>
    <row r="25362" spans="1:27" x14ac:dyDescent="0.25">
      <c r="A25362"/>
      <c r="AA25362"/>
    </row>
    <row r="25363" spans="1:27" x14ac:dyDescent="0.25">
      <c r="A25363"/>
      <c r="AA25363"/>
    </row>
    <row r="25364" spans="1:27" x14ac:dyDescent="0.25">
      <c r="A25364"/>
      <c r="AA25364"/>
    </row>
    <row r="25365" spans="1:27" x14ac:dyDescent="0.25">
      <c r="A25365"/>
      <c r="AA25365"/>
    </row>
    <row r="25366" spans="1:27" x14ac:dyDescent="0.25">
      <c r="A25366"/>
      <c r="AA25366"/>
    </row>
    <row r="25367" spans="1:27" x14ac:dyDescent="0.25">
      <c r="A25367"/>
      <c r="AA25367"/>
    </row>
    <row r="25368" spans="1:27" x14ac:dyDescent="0.25">
      <c r="A25368"/>
      <c r="AA25368"/>
    </row>
    <row r="25369" spans="1:27" x14ac:dyDescent="0.25">
      <c r="A25369"/>
      <c r="AA25369"/>
    </row>
    <row r="25370" spans="1:27" x14ac:dyDescent="0.25">
      <c r="A25370"/>
      <c r="AA25370"/>
    </row>
    <row r="25371" spans="1:27" x14ac:dyDescent="0.25">
      <c r="A25371"/>
      <c r="AA25371"/>
    </row>
    <row r="25372" spans="1:27" x14ac:dyDescent="0.25">
      <c r="A25372"/>
      <c r="AA25372"/>
    </row>
    <row r="25373" spans="1:27" x14ac:dyDescent="0.25">
      <c r="A25373"/>
      <c r="AA25373"/>
    </row>
    <row r="25374" spans="1:27" x14ac:dyDescent="0.25">
      <c r="A25374"/>
      <c r="AA25374"/>
    </row>
    <row r="25375" spans="1:27" x14ac:dyDescent="0.25">
      <c r="A25375"/>
      <c r="AA25375"/>
    </row>
    <row r="25376" spans="1:27" x14ac:dyDescent="0.25">
      <c r="A25376"/>
      <c r="AA25376"/>
    </row>
    <row r="25377" spans="1:27" x14ac:dyDescent="0.25">
      <c r="A25377"/>
      <c r="AA25377"/>
    </row>
    <row r="25378" spans="1:27" x14ac:dyDescent="0.25">
      <c r="A25378"/>
      <c r="AA25378"/>
    </row>
    <row r="25379" spans="1:27" x14ac:dyDescent="0.25">
      <c r="A25379"/>
      <c r="AA25379"/>
    </row>
    <row r="25380" spans="1:27" x14ac:dyDescent="0.25">
      <c r="A25380"/>
      <c r="AA25380"/>
    </row>
    <row r="25381" spans="1:27" x14ac:dyDescent="0.25">
      <c r="A25381"/>
      <c r="AA25381"/>
    </row>
    <row r="25382" spans="1:27" x14ac:dyDescent="0.25">
      <c r="A25382"/>
      <c r="AA25382"/>
    </row>
    <row r="25383" spans="1:27" x14ac:dyDescent="0.25">
      <c r="A25383"/>
      <c r="AA25383"/>
    </row>
    <row r="25384" spans="1:27" x14ac:dyDescent="0.25">
      <c r="A25384"/>
      <c r="AA25384"/>
    </row>
    <row r="25385" spans="1:27" x14ac:dyDescent="0.25">
      <c r="A25385"/>
      <c r="AA25385"/>
    </row>
    <row r="25386" spans="1:27" x14ac:dyDescent="0.25">
      <c r="A25386"/>
      <c r="AA25386"/>
    </row>
    <row r="25387" spans="1:27" x14ac:dyDescent="0.25">
      <c r="A25387"/>
      <c r="AA25387"/>
    </row>
    <row r="25388" spans="1:27" x14ac:dyDescent="0.25">
      <c r="A25388"/>
      <c r="AA25388"/>
    </row>
    <row r="25389" spans="1:27" x14ac:dyDescent="0.25">
      <c r="A25389"/>
      <c r="AA25389"/>
    </row>
    <row r="25390" spans="1:27" x14ac:dyDescent="0.25">
      <c r="A25390"/>
      <c r="AA25390"/>
    </row>
    <row r="25391" spans="1:27" x14ac:dyDescent="0.25">
      <c r="A25391"/>
      <c r="AA25391"/>
    </row>
    <row r="25392" spans="1:27" x14ac:dyDescent="0.25">
      <c r="A25392"/>
      <c r="AA25392"/>
    </row>
    <row r="25393" spans="1:27" x14ac:dyDescent="0.25">
      <c r="A25393"/>
      <c r="AA25393"/>
    </row>
    <row r="25394" spans="1:27" x14ac:dyDescent="0.25">
      <c r="A25394"/>
      <c r="AA25394"/>
    </row>
    <row r="25395" spans="1:27" x14ac:dyDescent="0.25">
      <c r="A25395"/>
      <c r="AA25395"/>
    </row>
    <row r="25396" spans="1:27" x14ac:dyDescent="0.25">
      <c r="A25396"/>
      <c r="AA25396"/>
    </row>
    <row r="25397" spans="1:27" x14ac:dyDescent="0.25">
      <c r="A25397"/>
      <c r="AA25397"/>
    </row>
    <row r="25398" spans="1:27" x14ac:dyDescent="0.25">
      <c r="A25398"/>
      <c r="AA25398"/>
    </row>
    <row r="25399" spans="1:27" x14ac:dyDescent="0.25">
      <c r="A25399"/>
      <c r="AA25399"/>
    </row>
    <row r="25400" spans="1:27" x14ac:dyDescent="0.25">
      <c r="A25400"/>
      <c r="AA25400"/>
    </row>
    <row r="25401" spans="1:27" x14ac:dyDescent="0.25">
      <c r="A25401"/>
      <c r="AA25401"/>
    </row>
    <row r="25402" spans="1:27" x14ac:dyDescent="0.25">
      <c r="A25402"/>
      <c r="AA25402"/>
    </row>
    <row r="25403" spans="1:27" x14ac:dyDescent="0.25">
      <c r="A25403"/>
      <c r="AA25403"/>
    </row>
    <row r="25404" spans="1:27" x14ac:dyDescent="0.25">
      <c r="A25404"/>
      <c r="AA25404"/>
    </row>
    <row r="25405" spans="1:27" x14ac:dyDescent="0.25">
      <c r="A25405"/>
      <c r="AA25405"/>
    </row>
    <row r="25406" spans="1:27" x14ac:dyDescent="0.25">
      <c r="A25406"/>
      <c r="AA25406"/>
    </row>
    <row r="25407" spans="1:27" x14ac:dyDescent="0.25">
      <c r="A25407"/>
      <c r="AA25407"/>
    </row>
    <row r="25408" spans="1:27" x14ac:dyDescent="0.25">
      <c r="A25408"/>
      <c r="AA25408"/>
    </row>
    <row r="25409" spans="1:27" x14ac:dyDescent="0.25">
      <c r="A25409"/>
      <c r="AA25409"/>
    </row>
    <row r="25410" spans="1:27" x14ac:dyDescent="0.25">
      <c r="A25410"/>
      <c r="AA25410"/>
    </row>
    <row r="25411" spans="1:27" x14ac:dyDescent="0.25">
      <c r="A25411"/>
      <c r="AA25411"/>
    </row>
    <row r="25412" spans="1:27" x14ac:dyDescent="0.25">
      <c r="A25412"/>
      <c r="AA25412"/>
    </row>
    <row r="25413" spans="1:27" x14ac:dyDescent="0.25">
      <c r="A25413"/>
      <c r="AA25413"/>
    </row>
    <row r="25414" spans="1:27" x14ac:dyDescent="0.25">
      <c r="A25414"/>
      <c r="AA25414"/>
    </row>
    <row r="25415" spans="1:27" x14ac:dyDescent="0.25">
      <c r="A25415"/>
      <c r="AA25415"/>
    </row>
    <row r="25416" spans="1:27" x14ac:dyDescent="0.25">
      <c r="A25416"/>
      <c r="AA25416"/>
    </row>
    <row r="25417" spans="1:27" x14ac:dyDescent="0.25">
      <c r="A25417"/>
      <c r="AA25417"/>
    </row>
    <row r="25418" spans="1:27" x14ac:dyDescent="0.25">
      <c r="A25418"/>
      <c r="AA25418"/>
    </row>
    <row r="25419" spans="1:27" x14ac:dyDescent="0.25">
      <c r="A25419"/>
      <c r="AA25419"/>
    </row>
    <row r="25420" spans="1:27" x14ac:dyDescent="0.25">
      <c r="A25420"/>
      <c r="AA25420"/>
    </row>
    <row r="25421" spans="1:27" x14ac:dyDescent="0.25">
      <c r="A25421"/>
      <c r="AA25421"/>
    </row>
    <row r="25422" spans="1:27" x14ac:dyDescent="0.25">
      <c r="A25422"/>
      <c r="AA25422"/>
    </row>
    <row r="25423" spans="1:27" x14ac:dyDescent="0.25">
      <c r="A25423"/>
      <c r="AA25423"/>
    </row>
    <row r="25424" spans="1:27" x14ac:dyDescent="0.25">
      <c r="A25424"/>
      <c r="AA25424"/>
    </row>
    <row r="25425" spans="1:27" x14ac:dyDescent="0.25">
      <c r="A25425"/>
      <c r="AA25425"/>
    </row>
    <row r="25426" spans="1:27" x14ac:dyDescent="0.25">
      <c r="A25426"/>
      <c r="AA25426"/>
    </row>
    <row r="25427" spans="1:27" x14ac:dyDescent="0.25">
      <c r="A25427"/>
      <c r="AA25427"/>
    </row>
    <row r="25428" spans="1:27" x14ac:dyDescent="0.25">
      <c r="A25428"/>
      <c r="AA25428"/>
    </row>
    <row r="25429" spans="1:27" x14ac:dyDescent="0.25">
      <c r="A25429"/>
      <c r="AA25429"/>
    </row>
    <row r="25430" spans="1:27" x14ac:dyDescent="0.25">
      <c r="A25430"/>
      <c r="AA25430"/>
    </row>
    <row r="25431" spans="1:27" x14ac:dyDescent="0.25">
      <c r="A25431"/>
      <c r="AA25431"/>
    </row>
    <row r="25432" spans="1:27" x14ac:dyDescent="0.25">
      <c r="A25432"/>
      <c r="AA25432"/>
    </row>
    <row r="25433" spans="1:27" x14ac:dyDescent="0.25">
      <c r="A25433"/>
      <c r="AA25433"/>
    </row>
    <row r="25434" spans="1:27" x14ac:dyDescent="0.25">
      <c r="A25434"/>
      <c r="AA25434"/>
    </row>
    <row r="25435" spans="1:27" x14ac:dyDescent="0.25">
      <c r="A25435"/>
      <c r="AA25435"/>
    </row>
    <row r="25436" spans="1:27" x14ac:dyDescent="0.25">
      <c r="A25436"/>
      <c r="AA25436"/>
    </row>
    <row r="25437" spans="1:27" x14ac:dyDescent="0.25">
      <c r="A25437"/>
      <c r="AA25437"/>
    </row>
    <row r="25438" spans="1:27" x14ac:dyDescent="0.25">
      <c r="A25438"/>
      <c r="AA25438"/>
    </row>
    <row r="25439" spans="1:27" x14ac:dyDescent="0.25">
      <c r="A25439"/>
      <c r="AA25439"/>
    </row>
    <row r="25440" spans="1:27" x14ac:dyDescent="0.25">
      <c r="A25440"/>
      <c r="AA25440"/>
    </row>
    <row r="25441" spans="1:27" x14ac:dyDescent="0.25">
      <c r="A25441"/>
      <c r="AA25441"/>
    </row>
    <row r="25442" spans="1:27" x14ac:dyDescent="0.25">
      <c r="A25442"/>
      <c r="AA25442"/>
    </row>
    <row r="25443" spans="1:27" x14ac:dyDescent="0.25">
      <c r="A25443"/>
      <c r="AA25443"/>
    </row>
    <row r="25444" spans="1:27" x14ac:dyDescent="0.25">
      <c r="A25444"/>
      <c r="AA25444"/>
    </row>
    <row r="25445" spans="1:27" x14ac:dyDescent="0.25">
      <c r="A25445"/>
      <c r="AA25445"/>
    </row>
    <row r="25446" spans="1:27" x14ac:dyDescent="0.25">
      <c r="A25446"/>
      <c r="AA25446"/>
    </row>
    <row r="25447" spans="1:27" x14ac:dyDescent="0.25">
      <c r="A25447"/>
      <c r="AA25447"/>
    </row>
    <row r="25448" spans="1:27" x14ac:dyDescent="0.25">
      <c r="A25448"/>
      <c r="AA25448"/>
    </row>
    <row r="25449" spans="1:27" x14ac:dyDescent="0.25">
      <c r="A25449"/>
      <c r="AA25449"/>
    </row>
    <row r="25450" spans="1:27" x14ac:dyDescent="0.25">
      <c r="A25450"/>
      <c r="AA25450"/>
    </row>
    <row r="25451" spans="1:27" x14ac:dyDescent="0.25">
      <c r="A25451"/>
      <c r="AA25451"/>
    </row>
    <row r="25452" spans="1:27" x14ac:dyDescent="0.25">
      <c r="A25452"/>
      <c r="AA25452"/>
    </row>
    <row r="25453" spans="1:27" x14ac:dyDescent="0.25">
      <c r="A25453"/>
      <c r="AA25453"/>
    </row>
    <row r="25454" spans="1:27" x14ac:dyDescent="0.25">
      <c r="A25454"/>
      <c r="AA25454"/>
    </row>
    <row r="25455" spans="1:27" x14ac:dyDescent="0.25">
      <c r="A25455"/>
      <c r="AA25455"/>
    </row>
    <row r="25456" spans="1:27" x14ac:dyDescent="0.25">
      <c r="A25456"/>
      <c r="AA25456"/>
    </row>
    <row r="25457" spans="1:27" x14ac:dyDescent="0.25">
      <c r="A25457"/>
      <c r="AA25457"/>
    </row>
    <row r="25458" spans="1:27" x14ac:dyDescent="0.25">
      <c r="A25458"/>
      <c r="AA25458"/>
    </row>
    <row r="25459" spans="1:27" x14ac:dyDescent="0.25">
      <c r="A25459"/>
      <c r="AA25459"/>
    </row>
    <row r="25460" spans="1:27" x14ac:dyDescent="0.25">
      <c r="A25460"/>
      <c r="AA25460"/>
    </row>
    <row r="25461" spans="1:27" x14ac:dyDescent="0.25">
      <c r="A25461"/>
      <c r="AA25461"/>
    </row>
    <row r="25462" spans="1:27" x14ac:dyDescent="0.25">
      <c r="A25462"/>
      <c r="AA25462"/>
    </row>
    <row r="25463" spans="1:27" x14ac:dyDescent="0.25">
      <c r="A25463"/>
      <c r="AA25463"/>
    </row>
    <row r="25464" spans="1:27" x14ac:dyDescent="0.25">
      <c r="A25464"/>
      <c r="AA25464"/>
    </row>
    <row r="25465" spans="1:27" x14ac:dyDescent="0.25">
      <c r="A25465"/>
      <c r="AA25465"/>
    </row>
    <row r="25466" spans="1:27" x14ac:dyDescent="0.25">
      <c r="A25466"/>
      <c r="AA25466"/>
    </row>
    <row r="25467" spans="1:27" x14ac:dyDescent="0.25">
      <c r="A25467"/>
      <c r="AA25467"/>
    </row>
    <row r="25468" spans="1:27" x14ac:dyDescent="0.25">
      <c r="A25468"/>
      <c r="AA25468"/>
    </row>
    <row r="25469" spans="1:27" x14ac:dyDescent="0.25">
      <c r="A25469"/>
      <c r="AA25469"/>
    </row>
    <row r="25470" spans="1:27" x14ac:dyDescent="0.25">
      <c r="A25470"/>
      <c r="AA25470"/>
    </row>
    <row r="25471" spans="1:27" x14ac:dyDescent="0.25">
      <c r="A25471"/>
      <c r="AA25471"/>
    </row>
    <row r="25472" spans="1:27" x14ac:dyDescent="0.25">
      <c r="A25472"/>
      <c r="AA25472"/>
    </row>
    <row r="25473" spans="1:27" x14ac:dyDescent="0.25">
      <c r="A25473"/>
      <c r="AA25473"/>
    </row>
    <row r="25474" spans="1:27" x14ac:dyDescent="0.25">
      <c r="A25474"/>
      <c r="AA25474"/>
    </row>
    <row r="25475" spans="1:27" x14ac:dyDescent="0.25">
      <c r="A25475"/>
      <c r="AA25475"/>
    </row>
    <row r="25476" spans="1:27" x14ac:dyDescent="0.25">
      <c r="A25476"/>
      <c r="AA25476"/>
    </row>
    <row r="25477" spans="1:27" x14ac:dyDescent="0.25">
      <c r="A25477"/>
      <c r="AA25477"/>
    </row>
    <row r="25478" spans="1:27" x14ac:dyDescent="0.25">
      <c r="A25478"/>
      <c r="AA25478"/>
    </row>
    <row r="25479" spans="1:27" x14ac:dyDescent="0.25">
      <c r="A25479"/>
      <c r="AA25479"/>
    </row>
    <row r="25480" spans="1:27" x14ac:dyDescent="0.25">
      <c r="A25480"/>
      <c r="AA25480"/>
    </row>
    <row r="25481" spans="1:27" x14ac:dyDescent="0.25">
      <c r="A25481"/>
      <c r="AA25481"/>
    </row>
    <row r="25482" spans="1:27" x14ac:dyDescent="0.25">
      <c r="A25482"/>
      <c r="AA25482"/>
    </row>
    <row r="25483" spans="1:27" x14ac:dyDescent="0.25">
      <c r="A25483"/>
      <c r="AA25483"/>
    </row>
    <row r="25484" spans="1:27" x14ac:dyDescent="0.25">
      <c r="A25484"/>
      <c r="AA25484"/>
    </row>
    <row r="25485" spans="1:27" x14ac:dyDescent="0.25">
      <c r="A25485"/>
      <c r="AA25485"/>
    </row>
    <row r="25486" spans="1:27" x14ac:dyDescent="0.25">
      <c r="A25486"/>
      <c r="AA25486"/>
    </row>
    <row r="25487" spans="1:27" x14ac:dyDescent="0.25">
      <c r="A25487"/>
      <c r="AA25487"/>
    </row>
    <row r="25488" spans="1:27" x14ac:dyDescent="0.25">
      <c r="A25488"/>
      <c r="AA25488"/>
    </row>
    <row r="25489" spans="1:27" x14ac:dyDescent="0.25">
      <c r="A25489"/>
      <c r="AA25489"/>
    </row>
    <row r="25490" spans="1:27" x14ac:dyDescent="0.25">
      <c r="A25490"/>
      <c r="AA25490"/>
    </row>
    <row r="25491" spans="1:27" x14ac:dyDescent="0.25">
      <c r="A25491"/>
      <c r="AA25491"/>
    </row>
    <row r="25492" spans="1:27" x14ac:dyDescent="0.25">
      <c r="A25492"/>
      <c r="AA25492"/>
    </row>
    <row r="25493" spans="1:27" x14ac:dyDescent="0.25">
      <c r="A25493"/>
      <c r="AA25493"/>
    </row>
    <row r="25494" spans="1:27" x14ac:dyDescent="0.25">
      <c r="A25494"/>
      <c r="AA25494"/>
    </row>
    <row r="25495" spans="1:27" x14ac:dyDescent="0.25">
      <c r="A25495"/>
      <c r="AA25495"/>
    </row>
    <row r="25496" spans="1:27" x14ac:dyDescent="0.25">
      <c r="A25496"/>
      <c r="AA25496"/>
    </row>
    <row r="25497" spans="1:27" x14ac:dyDescent="0.25">
      <c r="A25497"/>
      <c r="AA25497"/>
    </row>
    <row r="25498" spans="1:27" x14ac:dyDescent="0.25">
      <c r="A25498"/>
      <c r="AA25498"/>
    </row>
    <row r="25499" spans="1:27" x14ac:dyDescent="0.25">
      <c r="A25499"/>
      <c r="AA25499"/>
    </row>
    <row r="25500" spans="1:27" x14ac:dyDescent="0.25">
      <c r="A25500"/>
      <c r="AA25500"/>
    </row>
    <row r="25501" spans="1:27" x14ac:dyDescent="0.25">
      <c r="A25501"/>
      <c r="AA25501"/>
    </row>
    <row r="25502" spans="1:27" x14ac:dyDescent="0.25">
      <c r="A25502"/>
      <c r="AA25502"/>
    </row>
    <row r="25503" spans="1:27" x14ac:dyDescent="0.25">
      <c r="A25503"/>
      <c r="AA25503"/>
    </row>
    <row r="25504" spans="1:27" x14ac:dyDescent="0.25">
      <c r="A25504"/>
      <c r="AA25504"/>
    </row>
    <row r="25505" spans="1:27" x14ac:dyDescent="0.25">
      <c r="A25505"/>
      <c r="AA25505"/>
    </row>
    <row r="25506" spans="1:27" x14ac:dyDescent="0.25">
      <c r="A25506"/>
      <c r="AA25506"/>
    </row>
    <row r="25507" spans="1:27" x14ac:dyDescent="0.25">
      <c r="A25507"/>
      <c r="AA25507"/>
    </row>
    <row r="25508" spans="1:27" x14ac:dyDescent="0.25">
      <c r="A25508"/>
      <c r="AA25508"/>
    </row>
    <row r="25509" spans="1:27" x14ac:dyDescent="0.25">
      <c r="A25509"/>
      <c r="AA25509"/>
    </row>
    <row r="25510" spans="1:27" x14ac:dyDescent="0.25">
      <c r="A25510"/>
      <c r="AA25510"/>
    </row>
    <row r="25511" spans="1:27" x14ac:dyDescent="0.25">
      <c r="A25511"/>
      <c r="AA25511"/>
    </row>
    <row r="25512" spans="1:27" x14ac:dyDescent="0.25">
      <c r="A25512"/>
      <c r="AA25512"/>
    </row>
    <row r="25513" spans="1:27" x14ac:dyDescent="0.25">
      <c r="A25513"/>
      <c r="AA25513"/>
    </row>
    <row r="25514" spans="1:27" x14ac:dyDescent="0.25">
      <c r="A25514"/>
      <c r="AA25514"/>
    </row>
    <row r="25515" spans="1:27" x14ac:dyDescent="0.25">
      <c r="A25515"/>
      <c r="AA25515"/>
    </row>
    <row r="25516" spans="1:27" x14ac:dyDescent="0.25">
      <c r="A25516"/>
      <c r="AA25516"/>
    </row>
    <row r="25517" spans="1:27" x14ac:dyDescent="0.25">
      <c r="A25517"/>
      <c r="AA25517"/>
    </row>
    <row r="25518" spans="1:27" x14ac:dyDescent="0.25">
      <c r="A25518"/>
      <c r="AA25518"/>
    </row>
    <row r="25519" spans="1:27" x14ac:dyDescent="0.25">
      <c r="A25519"/>
      <c r="AA25519"/>
    </row>
    <row r="25520" spans="1:27" x14ac:dyDescent="0.25">
      <c r="A25520"/>
      <c r="AA25520"/>
    </row>
    <row r="25521" spans="1:27" x14ac:dyDescent="0.25">
      <c r="A25521"/>
      <c r="AA25521"/>
    </row>
    <row r="25522" spans="1:27" x14ac:dyDescent="0.25">
      <c r="A25522"/>
      <c r="AA25522"/>
    </row>
    <row r="25523" spans="1:27" x14ac:dyDescent="0.25">
      <c r="A25523"/>
      <c r="AA25523"/>
    </row>
    <row r="25524" spans="1:27" x14ac:dyDescent="0.25">
      <c r="A25524"/>
      <c r="AA25524"/>
    </row>
    <row r="25525" spans="1:27" x14ac:dyDescent="0.25">
      <c r="A25525"/>
      <c r="AA25525"/>
    </row>
    <row r="25526" spans="1:27" x14ac:dyDescent="0.25">
      <c r="A25526"/>
      <c r="AA25526"/>
    </row>
    <row r="25527" spans="1:27" x14ac:dyDescent="0.25">
      <c r="A25527"/>
      <c r="AA25527"/>
    </row>
    <row r="25528" spans="1:27" x14ac:dyDescent="0.25">
      <c r="A25528"/>
      <c r="AA25528"/>
    </row>
    <row r="25529" spans="1:27" x14ac:dyDescent="0.25">
      <c r="A25529"/>
      <c r="AA25529"/>
    </row>
    <row r="25530" spans="1:27" x14ac:dyDescent="0.25">
      <c r="A25530"/>
      <c r="AA25530"/>
    </row>
    <row r="25531" spans="1:27" x14ac:dyDescent="0.25">
      <c r="A25531"/>
      <c r="AA25531"/>
    </row>
    <row r="25532" spans="1:27" x14ac:dyDescent="0.25">
      <c r="A25532"/>
      <c r="AA25532"/>
    </row>
    <row r="25533" spans="1:27" x14ac:dyDescent="0.25">
      <c r="A25533"/>
      <c r="AA25533"/>
    </row>
    <row r="25534" spans="1:27" x14ac:dyDescent="0.25">
      <c r="A25534"/>
      <c r="AA25534"/>
    </row>
    <row r="25535" spans="1:27" x14ac:dyDescent="0.25">
      <c r="A25535"/>
      <c r="AA25535"/>
    </row>
    <row r="25536" spans="1:27" x14ac:dyDescent="0.25">
      <c r="A25536"/>
      <c r="AA25536"/>
    </row>
    <row r="25537" spans="1:27" x14ac:dyDescent="0.25">
      <c r="A25537"/>
      <c r="AA25537"/>
    </row>
    <row r="25538" spans="1:27" x14ac:dyDescent="0.25">
      <c r="A25538"/>
      <c r="AA25538"/>
    </row>
    <row r="25539" spans="1:27" x14ac:dyDescent="0.25">
      <c r="A25539"/>
      <c r="AA25539"/>
    </row>
    <row r="25540" spans="1:27" x14ac:dyDescent="0.25">
      <c r="A25540"/>
      <c r="AA25540"/>
    </row>
    <row r="25541" spans="1:27" x14ac:dyDescent="0.25">
      <c r="A25541"/>
      <c r="AA25541"/>
    </row>
    <row r="25542" spans="1:27" x14ac:dyDescent="0.25">
      <c r="A25542"/>
      <c r="AA25542"/>
    </row>
    <row r="25543" spans="1:27" x14ac:dyDescent="0.25">
      <c r="A25543"/>
      <c r="AA25543"/>
    </row>
    <row r="25544" spans="1:27" x14ac:dyDescent="0.25">
      <c r="A25544"/>
      <c r="AA25544"/>
    </row>
    <row r="25545" spans="1:27" x14ac:dyDescent="0.25">
      <c r="A25545"/>
      <c r="AA25545"/>
    </row>
    <row r="25546" spans="1:27" x14ac:dyDescent="0.25">
      <c r="A25546"/>
      <c r="AA25546"/>
    </row>
    <row r="25547" spans="1:27" x14ac:dyDescent="0.25">
      <c r="A25547"/>
      <c r="AA25547"/>
    </row>
    <row r="25548" spans="1:27" x14ac:dyDescent="0.25">
      <c r="A25548"/>
      <c r="AA25548"/>
    </row>
    <row r="25549" spans="1:27" x14ac:dyDescent="0.25">
      <c r="A25549"/>
      <c r="AA25549"/>
    </row>
    <row r="25550" spans="1:27" x14ac:dyDescent="0.25">
      <c r="A25550"/>
      <c r="AA25550"/>
    </row>
    <row r="25551" spans="1:27" x14ac:dyDescent="0.25">
      <c r="A25551"/>
      <c r="AA25551"/>
    </row>
    <row r="25552" spans="1:27" x14ac:dyDescent="0.25">
      <c r="A25552"/>
      <c r="AA25552"/>
    </row>
    <row r="25553" spans="1:27" x14ac:dyDescent="0.25">
      <c r="A25553"/>
      <c r="AA25553"/>
    </row>
    <row r="25554" spans="1:27" x14ac:dyDescent="0.25">
      <c r="A25554"/>
      <c r="AA25554"/>
    </row>
    <row r="25555" spans="1:27" x14ac:dyDescent="0.25">
      <c r="A25555"/>
      <c r="AA25555"/>
    </row>
    <row r="25556" spans="1:27" x14ac:dyDescent="0.25">
      <c r="A25556"/>
      <c r="AA25556"/>
    </row>
    <row r="25557" spans="1:27" x14ac:dyDescent="0.25">
      <c r="A25557"/>
      <c r="AA25557"/>
    </row>
    <row r="25558" spans="1:27" x14ac:dyDescent="0.25">
      <c r="A25558"/>
      <c r="AA25558"/>
    </row>
    <row r="25559" spans="1:27" x14ac:dyDescent="0.25">
      <c r="A25559"/>
      <c r="AA25559"/>
    </row>
    <row r="25560" spans="1:27" x14ac:dyDescent="0.25">
      <c r="A25560"/>
      <c r="AA25560"/>
    </row>
    <row r="25561" spans="1:27" x14ac:dyDescent="0.25">
      <c r="A25561"/>
      <c r="AA25561"/>
    </row>
    <row r="25562" spans="1:27" x14ac:dyDescent="0.25">
      <c r="A25562"/>
      <c r="AA25562"/>
    </row>
    <row r="25563" spans="1:27" x14ac:dyDescent="0.25">
      <c r="A25563"/>
      <c r="AA25563"/>
    </row>
    <row r="25564" spans="1:27" x14ac:dyDescent="0.25">
      <c r="A25564"/>
      <c r="AA25564"/>
    </row>
    <row r="25565" spans="1:27" x14ac:dyDescent="0.25">
      <c r="A25565"/>
      <c r="AA25565"/>
    </row>
    <row r="25566" spans="1:27" x14ac:dyDescent="0.25">
      <c r="A25566"/>
      <c r="AA25566"/>
    </row>
    <row r="25567" spans="1:27" x14ac:dyDescent="0.25">
      <c r="A25567"/>
      <c r="AA25567"/>
    </row>
    <row r="25568" spans="1:27" x14ac:dyDescent="0.25">
      <c r="A25568"/>
      <c r="AA25568"/>
    </row>
    <row r="25569" spans="1:27" x14ac:dyDescent="0.25">
      <c r="A25569"/>
      <c r="AA25569"/>
    </row>
    <row r="25570" spans="1:27" x14ac:dyDescent="0.25">
      <c r="A25570"/>
      <c r="AA25570"/>
    </row>
    <row r="25571" spans="1:27" x14ac:dyDescent="0.25">
      <c r="A25571"/>
      <c r="AA25571"/>
    </row>
    <row r="25572" spans="1:27" x14ac:dyDescent="0.25">
      <c r="A25572"/>
      <c r="AA25572"/>
    </row>
    <row r="25573" spans="1:27" x14ac:dyDescent="0.25">
      <c r="A25573"/>
      <c r="AA25573"/>
    </row>
    <row r="25574" spans="1:27" x14ac:dyDescent="0.25">
      <c r="A25574"/>
      <c r="AA25574"/>
    </row>
    <row r="25575" spans="1:27" x14ac:dyDescent="0.25">
      <c r="A25575"/>
      <c r="AA25575"/>
    </row>
    <row r="25576" spans="1:27" x14ac:dyDescent="0.25">
      <c r="A25576"/>
      <c r="AA25576"/>
    </row>
    <row r="25577" spans="1:27" x14ac:dyDescent="0.25">
      <c r="A25577"/>
      <c r="AA25577"/>
    </row>
    <row r="25578" spans="1:27" x14ac:dyDescent="0.25">
      <c r="A25578"/>
      <c r="AA25578"/>
    </row>
    <row r="25579" spans="1:27" x14ac:dyDescent="0.25">
      <c r="A25579"/>
      <c r="AA25579"/>
    </row>
    <row r="25580" spans="1:27" x14ac:dyDescent="0.25">
      <c r="A25580"/>
      <c r="AA25580"/>
    </row>
    <row r="25581" spans="1:27" x14ac:dyDescent="0.25">
      <c r="A25581"/>
      <c r="AA25581"/>
    </row>
    <row r="25582" spans="1:27" x14ac:dyDescent="0.25">
      <c r="A25582"/>
      <c r="AA25582"/>
    </row>
    <row r="25583" spans="1:27" x14ac:dyDescent="0.25">
      <c r="A25583"/>
      <c r="AA25583"/>
    </row>
    <row r="25584" spans="1:27" x14ac:dyDescent="0.25">
      <c r="A25584"/>
      <c r="AA25584"/>
    </row>
    <row r="25585" spans="1:27" x14ac:dyDescent="0.25">
      <c r="A25585"/>
      <c r="AA25585"/>
    </row>
    <row r="25586" spans="1:27" x14ac:dyDescent="0.25">
      <c r="A25586"/>
      <c r="AA25586"/>
    </row>
    <row r="25587" spans="1:27" x14ac:dyDescent="0.25">
      <c r="A25587"/>
      <c r="AA25587"/>
    </row>
    <row r="25588" spans="1:27" x14ac:dyDescent="0.25">
      <c r="A25588"/>
      <c r="AA25588"/>
    </row>
    <row r="25589" spans="1:27" x14ac:dyDescent="0.25">
      <c r="A25589"/>
      <c r="AA25589"/>
    </row>
    <row r="25590" spans="1:27" x14ac:dyDescent="0.25">
      <c r="A25590"/>
      <c r="AA25590"/>
    </row>
    <row r="25591" spans="1:27" x14ac:dyDescent="0.25">
      <c r="A25591"/>
      <c r="AA25591"/>
    </row>
    <row r="25592" spans="1:27" x14ac:dyDescent="0.25">
      <c r="A25592"/>
      <c r="AA25592"/>
    </row>
    <row r="25593" spans="1:27" x14ac:dyDescent="0.25">
      <c r="A25593"/>
      <c r="AA25593"/>
    </row>
    <row r="25594" spans="1:27" x14ac:dyDescent="0.25">
      <c r="A25594"/>
      <c r="AA25594"/>
    </row>
    <row r="25595" spans="1:27" x14ac:dyDescent="0.25">
      <c r="A25595"/>
      <c r="AA25595"/>
    </row>
    <row r="25596" spans="1:27" x14ac:dyDescent="0.25">
      <c r="A25596"/>
      <c r="AA25596"/>
    </row>
    <row r="25597" spans="1:27" x14ac:dyDescent="0.25">
      <c r="A25597"/>
      <c r="AA25597"/>
    </row>
    <row r="25598" spans="1:27" x14ac:dyDescent="0.25">
      <c r="A25598"/>
      <c r="AA25598"/>
    </row>
    <row r="25599" spans="1:27" x14ac:dyDescent="0.25">
      <c r="A25599"/>
      <c r="AA25599"/>
    </row>
    <row r="25600" spans="1:27" x14ac:dyDescent="0.25">
      <c r="A25600"/>
      <c r="AA25600"/>
    </row>
    <row r="25601" spans="1:27" x14ac:dyDescent="0.25">
      <c r="A25601"/>
      <c r="AA25601"/>
    </row>
    <row r="25602" spans="1:27" x14ac:dyDescent="0.25">
      <c r="A25602"/>
      <c r="AA25602"/>
    </row>
    <row r="25603" spans="1:27" x14ac:dyDescent="0.25">
      <c r="A25603"/>
      <c r="AA25603"/>
    </row>
    <row r="25604" spans="1:27" x14ac:dyDescent="0.25">
      <c r="A25604"/>
      <c r="AA25604"/>
    </row>
    <row r="25605" spans="1:27" x14ac:dyDescent="0.25">
      <c r="A25605"/>
      <c r="AA25605"/>
    </row>
    <row r="25606" spans="1:27" x14ac:dyDescent="0.25">
      <c r="A25606"/>
      <c r="AA25606"/>
    </row>
    <row r="25607" spans="1:27" x14ac:dyDescent="0.25">
      <c r="A25607"/>
      <c r="AA25607"/>
    </row>
    <row r="25608" spans="1:27" x14ac:dyDescent="0.25">
      <c r="A25608"/>
      <c r="AA25608"/>
    </row>
    <row r="25609" spans="1:27" x14ac:dyDescent="0.25">
      <c r="A25609"/>
      <c r="AA25609"/>
    </row>
    <row r="25610" spans="1:27" x14ac:dyDescent="0.25">
      <c r="A25610"/>
      <c r="AA25610"/>
    </row>
    <row r="25611" spans="1:27" x14ac:dyDescent="0.25">
      <c r="A25611"/>
      <c r="AA25611"/>
    </row>
    <row r="25612" spans="1:27" x14ac:dyDescent="0.25">
      <c r="A25612"/>
      <c r="AA25612"/>
    </row>
    <row r="25613" spans="1:27" x14ac:dyDescent="0.25">
      <c r="A25613"/>
      <c r="AA25613"/>
    </row>
    <row r="25614" spans="1:27" x14ac:dyDescent="0.25">
      <c r="A25614"/>
      <c r="AA25614"/>
    </row>
    <row r="25615" spans="1:27" x14ac:dyDescent="0.25">
      <c r="A25615"/>
      <c r="AA25615"/>
    </row>
    <row r="25616" spans="1:27" x14ac:dyDescent="0.25">
      <c r="A25616"/>
      <c r="AA25616"/>
    </row>
    <row r="25617" spans="1:27" x14ac:dyDescent="0.25">
      <c r="A25617"/>
      <c r="AA25617"/>
    </row>
    <row r="25618" spans="1:27" x14ac:dyDescent="0.25">
      <c r="A25618"/>
      <c r="AA25618"/>
    </row>
    <row r="25619" spans="1:27" x14ac:dyDescent="0.25">
      <c r="A25619"/>
      <c r="AA25619"/>
    </row>
    <row r="25620" spans="1:27" x14ac:dyDescent="0.25">
      <c r="A25620"/>
      <c r="AA25620"/>
    </row>
    <row r="25621" spans="1:27" x14ac:dyDescent="0.25">
      <c r="A25621"/>
      <c r="AA25621"/>
    </row>
    <row r="25622" spans="1:27" x14ac:dyDescent="0.25">
      <c r="A25622"/>
      <c r="AA25622"/>
    </row>
    <row r="25623" spans="1:27" x14ac:dyDescent="0.25">
      <c r="A25623"/>
      <c r="AA25623"/>
    </row>
    <row r="25624" spans="1:27" x14ac:dyDescent="0.25">
      <c r="A25624"/>
      <c r="AA25624"/>
    </row>
    <row r="25625" spans="1:27" x14ac:dyDescent="0.25">
      <c r="A25625"/>
      <c r="AA25625"/>
    </row>
    <row r="25626" spans="1:27" x14ac:dyDescent="0.25">
      <c r="A25626"/>
      <c r="AA25626"/>
    </row>
    <row r="25627" spans="1:27" x14ac:dyDescent="0.25">
      <c r="A25627"/>
      <c r="AA25627"/>
    </row>
    <row r="25628" spans="1:27" x14ac:dyDescent="0.25">
      <c r="A25628"/>
      <c r="AA25628"/>
    </row>
    <row r="25629" spans="1:27" x14ac:dyDescent="0.25">
      <c r="A25629"/>
      <c r="AA25629"/>
    </row>
    <row r="25630" spans="1:27" x14ac:dyDescent="0.25">
      <c r="A25630"/>
      <c r="AA25630"/>
    </row>
    <row r="25631" spans="1:27" x14ac:dyDescent="0.25">
      <c r="A25631"/>
      <c r="AA25631"/>
    </row>
    <row r="25632" spans="1:27" x14ac:dyDescent="0.25">
      <c r="A25632"/>
      <c r="AA25632"/>
    </row>
    <row r="25633" spans="1:27" x14ac:dyDescent="0.25">
      <c r="A25633"/>
      <c r="AA25633"/>
    </row>
    <row r="25634" spans="1:27" x14ac:dyDescent="0.25">
      <c r="A25634"/>
      <c r="AA25634"/>
    </row>
    <row r="25635" spans="1:27" x14ac:dyDescent="0.25">
      <c r="A25635"/>
      <c r="AA25635"/>
    </row>
    <row r="25636" spans="1:27" x14ac:dyDescent="0.25">
      <c r="A25636"/>
      <c r="AA25636"/>
    </row>
    <row r="25637" spans="1:27" x14ac:dyDescent="0.25">
      <c r="A25637"/>
      <c r="AA25637"/>
    </row>
    <row r="25638" spans="1:27" x14ac:dyDescent="0.25">
      <c r="A25638"/>
      <c r="AA25638"/>
    </row>
    <row r="25639" spans="1:27" x14ac:dyDescent="0.25">
      <c r="A25639"/>
      <c r="AA25639"/>
    </row>
    <row r="25640" spans="1:27" x14ac:dyDescent="0.25">
      <c r="A25640"/>
      <c r="AA25640"/>
    </row>
    <row r="25641" spans="1:27" x14ac:dyDescent="0.25">
      <c r="A25641"/>
      <c r="AA25641"/>
    </row>
    <row r="25642" spans="1:27" x14ac:dyDescent="0.25">
      <c r="A25642"/>
      <c r="AA25642"/>
    </row>
    <row r="25643" spans="1:27" x14ac:dyDescent="0.25">
      <c r="A25643"/>
      <c r="AA25643"/>
    </row>
    <row r="25644" spans="1:27" x14ac:dyDescent="0.25">
      <c r="A25644"/>
      <c r="AA25644"/>
    </row>
    <row r="25645" spans="1:27" x14ac:dyDescent="0.25">
      <c r="A25645"/>
      <c r="AA25645"/>
    </row>
    <row r="25646" spans="1:27" x14ac:dyDescent="0.25">
      <c r="A25646"/>
      <c r="AA25646"/>
    </row>
    <row r="25647" spans="1:27" x14ac:dyDescent="0.25">
      <c r="A25647"/>
      <c r="AA25647"/>
    </row>
    <row r="25648" spans="1:27" x14ac:dyDescent="0.25">
      <c r="A25648"/>
      <c r="AA25648"/>
    </row>
    <row r="25649" spans="1:27" x14ac:dyDescent="0.25">
      <c r="A25649"/>
      <c r="AA25649"/>
    </row>
    <row r="25650" spans="1:27" x14ac:dyDescent="0.25">
      <c r="A25650"/>
      <c r="AA25650"/>
    </row>
    <row r="25651" spans="1:27" x14ac:dyDescent="0.25">
      <c r="A25651"/>
      <c r="AA25651"/>
    </row>
    <row r="25652" spans="1:27" x14ac:dyDescent="0.25">
      <c r="A25652"/>
      <c r="AA25652"/>
    </row>
    <row r="25653" spans="1:27" x14ac:dyDescent="0.25">
      <c r="A25653"/>
      <c r="AA25653"/>
    </row>
    <row r="25654" spans="1:27" x14ac:dyDescent="0.25">
      <c r="A25654"/>
      <c r="AA25654"/>
    </row>
    <row r="25655" spans="1:27" x14ac:dyDescent="0.25">
      <c r="A25655"/>
      <c r="AA25655"/>
    </row>
    <row r="25656" spans="1:27" x14ac:dyDescent="0.25">
      <c r="A25656"/>
      <c r="AA25656"/>
    </row>
    <row r="25657" spans="1:27" x14ac:dyDescent="0.25">
      <c r="A25657"/>
      <c r="AA25657"/>
    </row>
    <row r="25658" spans="1:27" x14ac:dyDescent="0.25">
      <c r="A25658"/>
      <c r="AA25658"/>
    </row>
    <row r="25659" spans="1:27" x14ac:dyDescent="0.25">
      <c r="A25659"/>
      <c r="AA25659"/>
    </row>
    <row r="25660" spans="1:27" x14ac:dyDescent="0.25">
      <c r="A25660"/>
      <c r="AA25660"/>
    </row>
    <row r="25661" spans="1:27" x14ac:dyDescent="0.25">
      <c r="A25661"/>
      <c r="AA25661"/>
    </row>
    <row r="25662" spans="1:27" x14ac:dyDescent="0.25">
      <c r="A25662"/>
      <c r="AA25662"/>
    </row>
    <row r="25663" spans="1:27" x14ac:dyDescent="0.25">
      <c r="A25663"/>
      <c r="AA25663"/>
    </row>
    <row r="25664" spans="1:27" x14ac:dyDescent="0.25">
      <c r="A25664"/>
      <c r="AA25664"/>
    </row>
    <row r="25665" spans="1:27" x14ac:dyDescent="0.25">
      <c r="A25665"/>
      <c r="AA25665"/>
    </row>
    <row r="25666" spans="1:27" x14ac:dyDescent="0.25">
      <c r="A25666"/>
      <c r="AA25666"/>
    </row>
    <row r="25667" spans="1:27" x14ac:dyDescent="0.25">
      <c r="A25667"/>
      <c r="AA25667"/>
    </row>
    <row r="25668" spans="1:27" x14ac:dyDescent="0.25">
      <c r="A25668"/>
      <c r="AA25668"/>
    </row>
    <row r="25669" spans="1:27" x14ac:dyDescent="0.25">
      <c r="A25669"/>
      <c r="AA25669"/>
    </row>
    <row r="25670" spans="1:27" x14ac:dyDescent="0.25">
      <c r="A25670"/>
      <c r="AA25670"/>
    </row>
    <row r="25671" spans="1:27" x14ac:dyDescent="0.25">
      <c r="A25671"/>
      <c r="AA25671"/>
    </row>
    <row r="25672" spans="1:27" x14ac:dyDescent="0.25">
      <c r="A25672"/>
      <c r="AA25672"/>
    </row>
    <row r="25673" spans="1:27" x14ac:dyDescent="0.25">
      <c r="A25673"/>
      <c r="AA25673"/>
    </row>
    <row r="25674" spans="1:27" x14ac:dyDescent="0.25">
      <c r="A25674"/>
      <c r="AA25674"/>
    </row>
    <row r="25675" spans="1:27" x14ac:dyDescent="0.25">
      <c r="A25675"/>
      <c r="AA25675"/>
    </row>
    <row r="25676" spans="1:27" x14ac:dyDescent="0.25">
      <c r="A25676"/>
      <c r="AA25676"/>
    </row>
    <row r="25677" spans="1:27" x14ac:dyDescent="0.25">
      <c r="A25677"/>
      <c r="AA25677"/>
    </row>
    <row r="25678" spans="1:27" x14ac:dyDescent="0.25">
      <c r="A25678"/>
      <c r="AA25678"/>
    </row>
    <row r="25679" spans="1:27" x14ac:dyDescent="0.25">
      <c r="A25679"/>
      <c r="AA25679"/>
    </row>
    <row r="25680" spans="1:27" x14ac:dyDescent="0.25">
      <c r="A25680"/>
      <c r="AA25680"/>
    </row>
    <row r="25681" spans="1:27" x14ac:dyDescent="0.25">
      <c r="A25681"/>
      <c r="AA25681"/>
    </row>
    <row r="25682" spans="1:27" x14ac:dyDescent="0.25">
      <c r="A25682"/>
      <c r="AA25682"/>
    </row>
    <row r="25683" spans="1:27" x14ac:dyDescent="0.25">
      <c r="A25683"/>
      <c r="AA25683"/>
    </row>
    <row r="25684" spans="1:27" x14ac:dyDescent="0.25">
      <c r="A25684"/>
      <c r="AA25684"/>
    </row>
    <row r="25685" spans="1:27" x14ac:dyDescent="0.25">
      <c r="A25685"/>
      <c r="AA25685"/>
    </row>
    <row r="25686" spans="1:27" x14ac:dyDescent="0.25">
      <c r="A25686"/>
      <c r="AA25686"/>
    </row>
    <row r="25687" spans="1:27" x14ac:dyDescent="0.25">
      <c r="A25687"/>
      <c r="AA25687"/>
    </row>
    <row r="25688" spans="1:27" x14ac:dyDescent="0.25">
      <c r="A25688"/>
      <c r="AA25688"/>
    </row>
    <row r="25689" spans="1:27" x14ac:dyDescent="0.25">
      <c r="A25689"/>
      <c r="AA25689"/>
    </row>
    <row r="25690" spans="1:27" x14ac:dyDescent="0.25">
      <c r="A25690"/>
      <c r="AA25690"/>
    </row>
    <row r="25691" spans="1:27" x14ac:dyDescent="0.25">
      <c r="A25691"/>
      <c r="AA25691"/>
    </row>
    <row r="25692" spans="1:27" x14ac:dyDescent="0.25">
      <c r="A25692"/>
      <c r="AA25692"/>
    </row>
    <row r="25693" spans="1:27" x14ac:dyDescent="0.25">
      <c r="A25693"/>
      <c r="AA25693"/>
    </row>
    <row r="25694" spans="1:27" x14ac:dyDescent="0.25">
      <c r="A25694"/>
      <c r="AA25694"/>
    </row>
    <row r="25695" spans="1:27" x14ac:dyDescent="0.25">
      <c r="A25695"/>
      <c r="AA25695"/>
    </row>
    <row r="25696" spans="1:27" x14ac:dyDescent="0.25">
      <c r="A25696"/>
      <c r="AA25696"/>
    </row>
    <row r="25697" spans="1:27" x14ac:dyDescent="0.25">
      <c r="A25697"/>
      <c r="AA25697"/>
    </row>
    <row r="25698" spans="1:27" x14ac:dyDescent="0.25">
      <c r="A25698"/>
      <c r="AA25698"/>
    </row>
    <row r="25699" spans="1:27" x14ac:dyDescent="0.25">
      <c r="A25699"/>
      <c r="AA25699"/>
    </row>
    <row r="25700" spans="1:27" x14ac:dyDescent="0.25">
      <c r="A25700"/>
      <c r="AA25700"/>
    </row>
    <row r="25701" spans="1:27" x14ac:dyDescent="0.25">
      <c r="A25701"/>
      <c r="AA25701"/>
    </row>
    <row r="25702" spans="1:27" x14ac:dyDescent="0.25">
      <c r="A25702"/>
      <c r="AA25702"/>
    </row>
    <row r="25703" spans="1:27" x14ac:dyDescent="0.25">
      <c r="A25703"/>
      <c r="AA25703"/>
    </row>
    <row r="25704" spans="1:27" x14ac:dyDescent="0.25">
      <c r="A25704"/>
      <c r="AA25704"/>
    </row>
    <row r="25705" spans="1:27" x14ac:dyDescent="0.25">
      <c r="A25705"/>
      <c r="AA25705"/>
    </row>
    <row r="25706" spans="1:27" x14ac:dyDescent="0.25">
      <c r="A25706"/>
      <c r="AA25706"/>
    </row>
    <row r="25707" spans="1:27" x14ac:dyDescent="0.25">
      <c r="A25707"/>
      <c r="AA25707"/>
    </row>
    <row r="25708" spans="1:27" x14ac:dyDescent="0.25">
      <c r="A25708"/>
      <c r="AA25708"/>
    </row>
    <row r="25709" spans="1:27" x14ac:dyDescent="0.25">
      <c r="A25709"/>
      <c r="AA25709"/>
    </row>
    <row r="25710" spans="1:27" x14ac:dyDescent="0.25">
      <c r="A25710"/>
      <c r="AA25710"/>
    </row>
    <row r="25711" spans="1:27" x14ac:dyDescent="0.25">
      <c r="A25711"/>
      <c r="AA25711"/>
    </row>
    <row r="25712" spans="1:27" x14ac:dyDescent="0.25">
      <c r="A25712"/>
      <c r="AA25712"/>
    </row>
    <row r="25713" spans="1:27" x14ac:dyDescent="0.25">
      <c r="A25713"/>
      <c r="AA25713"/>
    </row>
    <row r="25714" spans="1:27" x14ac:dyDescent="0.25">
      <c r="A25714"/>
      <c r="AA25714"/>
    </row>
    <row r="25715" spans="1:27" x14ac:dyDescent="0.25">
      <c r="A25715"/>
      <c r="AA25715"/>
    </row>
    <row r="25716" spans="1:27" x14ac:dyDescent="0.25">
      <c r="A25716"/>
      <c r="AA25716"/>
    </row>
    <row r="25717" spans="1:27" x14ac:dyDescent="0.25">
      <c r="A25717"/>
      <c r="AA25717"/>
    </row>
    <row r="25718" spans="1:27" x14ac:dyDescent="0.25">
      <c r="A25718"/>
      <c r="AA25718"/>
    </row>
    <row r="25719" spans="1:27" x14ac:dyDescent="0.25">
      <c r="A25719"/>
      <c r="AA25719"/>
    </row>
    <row r="25720" spans="1:27" x14ac:dyDescent="0.25">
      <c r="A25720"/>
      <c r="AA25720"/>
    </row>
    <row r="25721" spans="1:27" x14ac:dyDescent="0.25">
      <c r="A25721"/>
      <c r="AA25721"/>
    </row>
    <row r="25722" spans="1:27" x14ac:dyDescent="0.25">
      <c r="A25722"/>
      <c r="AA25722"/>
    </row>
    <row r="25723" spans="1:27" x14ac:dyDescent="0.25">
      <c r="A25723"/>
      <c r="AA25723"/>
    </row>
    <row r="25724" spans="1:27" x14ac:dyDescent="0.25">
      <c r="A25724"/>
      <c r="AA25724"/>
    </row>
    <row r="25725" spans="1:27" x14ac:dyDescent="0.25">
      <c r="A25725"/>
      <c r="AA25725"/>
    </row>
    <row r="25726" spans="1:27" x14ac:dyDescent="0.25">
      <c r="A25726"/>
      <c r="AA25726"/>
    </row>
    <row r="25727" spans="1:27" x14ac:dyDescent="0.25">
      <c r="A25727"/>
      <c r="AA25727"/>
    </row>
    <row r="25728" spans="1:27" x14ac:dyDescent="0.25">
      <c r="A25728"/>
      <c r="AA25728"/>
    </row>
    <row r="25729" spans="1:27" x14ac:dyDescent="0.25">
      <c r="A25729"/>
      <c r="AA25729"/>
    </row>
    <row r="25730" spans="1:27" x14ac:dyDescent="0.25">
      <c r="A25730"/>
      <c r="AA25730"/>
    </row>
    <row r="25731" spans="1:27" x14ac:dyDescent="0.25">
      <c r="A25731"/>
      <c r="AA25731"/>
    </row>
    <row r="25732" spans="1:27" x14ac:dyDescent="0.25">
      <c r="A25732"/>
      <c r="AA25732"/>
    </row>
    <row r="25733" spans="1:27" x14ac:dyDescent="0.25">
      <c r="A25733"/>
      <c r="AA25733"/>
    </row>
    <row r="25734" spans="1:27" x14ac:dyDescent="0.25">
      <c r="A25734"/>
      <c r="AA25734"/>
    </row>
    <row r="25735" spans="1:27" x14ac:dyDescent="0.25">
      <c r="A25735"/>
      <c r="AA25735"/>
    </row>
    <row r="25736" spans="1:27" x14ac:dyDescent="0.25">
      <c r="A25736"/>
      <c r="AA25736"/>
    </row>
    <row r="25737" spans="1:27" x14ac:dyDescent="0.25">
      <c r="A25737"/>
      <c r="AA25737"/>
    </row>
    <row r="25738" spans="1:27" x14ac:dyDescent="0.25">
      <c r="A25738"/>
      <c r="AA25738"/>
    </row>
    <row r="25739" spans="1:27" x14ac:dyDescent="0.25">
      <c r="A25739"/>
      <c r="AA25739"/>
    </row>
    <row r="25740" spans="1:27" x14ac:dyDescent="0.25">
      <c r="A25740"/>
      <c r="AA25740"/>
    </row>
    <row r="25741" spans="1:27" x14ac:dyDescent="0.25">
      <c r="A25741"/>
      <c r="AA25741"/>
    </row>
    <row r="25742" spans="1:27" x14ac:dyDescent="0.25">
      <c r="A25742"/>
      <c r="AA25742"/>
    </row>
    <row r="25743" spans="1:27" x14ac:dyDescent="0.25">
      <c r="A25743"/>
      <c r="AA25743"/>
    </row>
    <row r="25744" spans="1:27" x14ac:dyDescent="0.25">
      <c r="A25744"/>
      <c r="AA25744"/>
    </row>
    <row r="25745" spans="1:27" x14ac:dyDescent="0.25">
      <c r="A25745"/>
      <c r="AA25745"/>
    </row>
    <row r="25746" spans="1:27" x14ac:dyDescent="0.25">
      <c r="A25746"/>
      <c r="AA25746"/>
    </row>
    <row r="25747" spans="1:27" x14ac:dyDescent="0.25">
      <c r="A25747"/>
      <c r="AA25747"/>
    </row>
    <row r="25748" spans="1:27" x14ac:dyDescent="0.25">
      <c r="A25748"/>
      <c r="AA25748"/>
    </row>
    <row r="25749" spans="1:27" x14ac:dyDescent="0.25">
      <c r="A25749"/>
      <c r="AA25749"/>
    </row>
    <row r="25750" spans="1:27" x14ac:dyDescent="0.25">
      <c r="A25750"/>
      <c r="AA25750"/>
    </row>
    <row r="25751" spans="1:27" x14ac:dyDescent="0.25">
      <c r="A25751"/>
      <c r="AA25751"/>
    </row>
    <row r="25752" spans="1:27" x14ac:dyDescent="0.25">
      <c r="A25752"/>
      <c r="AA25752"/>
    </row>
    <row r="25753" spans="1:27" x14ac:dyDescent="0.25">
      <c r="A25753"/>
      <c r="AA25753"/>
    </row>
    <row r="25754" spans="1:27" x14ac:dyDescent="0.25">
      <c r="A25754"/>
      <c r="AA25754"/>
    </row>
    <row r="25755" spans="1:27" x14ac:dyDescent="0.25">
      <c r="A25755"/>
      <c r="AA25755"/>
    </row>
    <row r="25756" spans="1:27" x14ac:dyDescent="0.25">
      <c r="A25756"/>
      <c r="AA25756"/>
    </row>
    <row r="25757" spans="1:27" x14ac:dyDescent="0.25">
      <c r="A25757"/>
      <c r="AA25757"/>
    </row>
    <row r="25758" spans="1:27" x14ac:dyDescent="0.25">
      <c r="A25758"/>
      <c r="AA25758"/>
    </row>
    <row r="25759" spans="1:27" x14ac:dyDescent="0.25">
      <c r="A25759"/>
      <c r="AA25759"/>
    </row>
    <row r="25760" spans="1:27" x14ac:dyDescent="0.25">
      <c r="A25760"/>
      <c r="AA25760"/>
    </row>
    <row r="25761" spans="1:27" x14ac:dyDescent="0.25">
      <c r="A25761"/>
      <c r="AA25761"/>
    </row>
    <row r="25762" spans="1:27" x14ac:dyDescent="0.25">
      <c r="A25762"/>
      <c r="AA25762"/>
    </row>
    <row r="25763" spans="1:27" x14ac:dyDescent="0.25">
      <c r="A25763"/>
      <c r="AA25763"/>
    </row>
    <row r="25764" spans="1:27" x14ac:dyDescent="0.25">
      <c r="A25764"/>
      <c r="AA25764"/>
    </row>
    <row r="25765" spans="1:27" x14ac:dyDescent="0.25">
      <c r="A25765"/>
      <c r="AA25765"/>
    </row>
    <row r="25766" spans="1:27" x14ac:dyDescent="0.25">
      <c r="A25766"/>
      <c r="AA25766"/>
    </row>
    <row r="25767" spans="1:27" x14ac:dyDescent="0.25">
      <c r="A25767"/>
      <c r="AA25767"/>
    </row>
    <row r="25768" spans="1:27" x14ac:dyDescent="0.25">
      <c r="A25768"/>
      <c r="AA25768"/>
    </row>
    <row r="25769" spans="1:27" x14ac:dyDescent="0.25">
      <c r="A25769"/>
      <c r="AA25769"/>
    </row>
    <row r="25770" spans="1:27" x14ac:dyDescent="0.25">
      <c r="A25770"/>
      <c r="AA25770"/>
    </row>
    <row r="25771" spans="1:27" x14ac:dyDescent="0.25">
      <c r="A25771"/>
      <c r="AA25771"/>
    </row>
    <row r="25772" spans="1:27" x14ac:dyDescent="0.25">
      <c r="A25772"/>
      <c r="AA25772"/>
    </row>
    <row r="25773" spans="1:27" x14ac:dyDescent="0.25">
      <c r="A25773"/>
      <c r="AA25773"/>
    </row>
    <row r="25774" spans="1:27" x14ac:dyDescent="0.25">
      <c r="A25774"/>
      <c r="AA25774"/>
    </row>
    <row r="25775" spans="1:27" x14ac:dyDescent="0.25">
      <c r="A25775"/>
      <c r="AA25775"/>
    </row>
    <row r="25776" spans="1:27" x14ac:dyDescent="0.25">
      <c r="A25776"/>
      <c r="AA25776"/>
    </row>
    <row r="25777" spans="1:27" x14ac:dyDescent="0.25">
      <c r="A25777"/>
      <c r="AA25777"/>
    </row>
    <row r="25778" spans="1:27" x14ac:dyDescent="0.25">
      <c r="A25778"/>
      <c r="AA25778"/>
    </row>
    <row r="25779" spans="1:27" x14ac:dyDescent="0.25">
      <c r="A25779"/>
      <c r="AA25779"/>
    </row>
    <row r="25780" spans="1:27" x14ac:dyDescent="0.25">
      <c r="A25780"/>
      <c r="AA25780"/>
    </row>
    <row r="25781" spans="1:27" x14ac:dyDescent="0.25">
      <c r="A25781"/>
      <c r="AA25781"/>
    </row>
    <row r="25782" spans="1:27" x14ac:dyDescent="0.25">
      <c r="A25782"/>
      <c r="AA25782"/>
    </row>
    <row r="25783" spans="1:27" x14ac:dyDescent="0.25">
      <c r="A25783"/>
      <c r="AA25783"/>
    </row>
    <row r="25784" spans="1:27" x14ac:dyDescent="0.25">
      <c r="A25784"/>
      <c r="AA25784"/>
    </row>
    <row r="25785" spans="1:27" x14ac:dyDescent="0.25">
      <c r="A25785"/>
      <c r="AA25785"/>
    </row>
    <row r="25786" spans="1:27" x14ac:dyDescent="0.25">
      <c r="A25786"/>
      <c r="AA25786"/>
    </row>
    <row r="25787" spans="1:27" x14ac:dyDescent="0.25">
      <c r="A25787"/>
      <c r="AA25787"/>
    </row>
    <row r="25788" spans="1:27" x14ac:dyDescent="0.25">
      <c r="A25788"/>
      <c r="AA25788"/>
    </row>
    <row r="25789" spans="1:27" x14ac:dyDescent="0.25">
      <c r="A25789"/>
      <c r="AA25789"/>
    </row>
    <row r="25790" spans="1:27" x14ac:dyDescent="0.25">
      <c r="A25790"/>
      <c r="AA25790"/>
    </row>
    <row r="25791" spans="1:27" x14ac:dyDescent="0.25">
      <c r="A25791"/>
      <c r="AA25791"/>
    </row>
    <row r="25792" spans="1:27" x14ac:dyDescent="0.25">
      <c r="A25792"/>
      <c r="AA25792"/>
    </row>
    <row r="25793" spans="1:27" x14ac:dyDescent="0.25">
      <c r="A25793"/>
      <c r="AA25793"/>
    </row>
    <row r="25794" spans="1:27" x14ac:dyDescent="0.25">
      <c r="A25794"/>
      <c r="AA25794"/>
    </row>
    <row r="25795" spans="1:27" x14ac:dyDescent="0.25">
      <c r="A25795"/>
      <c r="AA25795"/>
    </row>
    <row r="25796" spans="1:27" x14ac:dyDescent="0.25">
      <c r="A25796"/>
      <c r="AA25796"/>
    </row>
    <row r="25797" spans="1:27" x14ac:dyDescent="0.25">
      <c r="A25797"/>
      <c r="AA25797"/>
    </row>
    <row r="25798" spans="1:27" x14ac:dyDescent="0.25">
      <c r="A25798"/>
      <c r="AA25798"/>
    </row>
    <row r="25799" spans="1:27" x14ac:dyDescent="0.25">
      <c r="A25799"/>
      <c r="AA25799"/>
    </row>
    <row r="25800" spans="1:27" x14ac:dyDescent="0.25">
      <c r="A25800"/>
      <c r="AA25800"/>
    </row>
    <row r="25801" spans="1:27" x14ac:dyDescent="0.25">
      <c r="A25801"/>
      <c r="AA25801"/>
    </row>
    <row r="25802" spans="1:27" x14ac:dyDescent="0.25">
      <c r="A25802"/>
      <c r="AA25802"/>
    </row>
    <row r="25803" spans="1:27" x14ac:dyDescent="0.25">
      <c r="A25803"/>
      <c r="AA25803"/>
    </row>
    <row r="25804" spans="1:27" x14ac:dyDescent="0.25">
      <c r="A25804"/>
      <c r="AA25804"/>
    </row>
    <row r="25805" spans="1:27" x14ac:dyDescent="0.25">
      <c r="A25805"/>
      <c r="AA25805"/>
    </row>
    <row r="25806" spans="1:27" x14ac:dyDescent="0.25">
      <c r="A25806"/>
      <c r="AA25806"/>
    </row>
    <row r="25807" spans="1:27" x14ac:dyDescent="0.25">
      <c r="A25807"/>
      <c r="AA25807"/>
    </row>
    <row r="25808" spans="1:27" x14ac:dyDescent="0.25">
      <c r="A25808"/>
      <c r="AA25808"/>
    </row>
    <row r="25809" spans="1:27" x14ac:dyDescent="0.25">
      <c r="A25809"/>
      <c r="AA25809"/>
    </row>
    <row r="25810" spans="1:27" x14ac:dyDescent="0.25">
      <c r="A25810"/>
      <c r="AA25810"/>
    </row>
    <row r="25811" spans="1:27" x14ac:dyDescent="0.25">
      <c r="A25811"/>
      <c r="AA25811"/>
    </row>
    <row r="25812" spans="1:27" x14ac:dyDescent="0.25">
      <c r="A25812"/>
      <c r="AA25812"/>
    </row>
    <row r="25813" spans="1:27" x14ac:dyDescent="0.25">
      <c r="A25813"/>
      <c r="AA25813"/>
    </row>
    <row r="25814" spans="1:27" x14ac:dyDescent="0.25">
      <c r="A25814"/>
      <c r="AA25814"/>
    </row>
    <row r="25815" spans="1:27" x14ac:dyDescent="0.25">
      <c r="A25815"/>
      <c r="AA25815"/>
    </row>
    <row r="25816" spans="1:27" x14ac:dyDescent="0.25">
      <c r="A25816"/>
      <c r="AA25816"/>
    </row>
    <row r="25817" spans="1:27" x14ac:dyDescent="0.25">
      <c r="A25817"/>
      <c r="AA25817"/>
    </row>
    <row r="25818" spans="1:27" x14ac:dyDescent="0.25">
      <c r="A25818"/>
      <c r="AA25818"/>
    </row>
    <row r="25819" spans="1:27" x14ac:dyDescent="0.25">
      <c r="A25819"/>
      <c r="AA25819"/>
    </row>
    <row r="25820" spans="1:27" x14ac:dyDescent="0.25">
      <c r="A25820"/>
      <c r="AA25820"/>
    </row>
    <row r="25821" spans="1:27" x14ac:dyDescent="0.25">
      <c r="A25821"/>
      <c r="AA25821"/>
    </row>
    <row r="25822" spans="1:27" x14ac:dyDescent="0.25">
      <c r="A25822"/>
      <c r="AA25822"/>
    </row>
    <row r="25823" spans="1:27" x14ac:dyDescent="0.25">
      <c r="A25823"/>
      <c r="AA25823"/>
    </row>
    <row r="25824" spans="1:27" x14ac:dyDescent="0.25">
      <c r="A25824"/>
      <c r="AA25824"/>
    </row>
    <row r="25825" spans="1:27" x14ac:dyDescent="0.25">
      <c r="A25825"/>
      <c r="AA25825"/>
    </row>
    <row r="25826" spans="1:27" x14ac:dyDescent="0.25">
      <c r="A25826"/>
      <c r="AA25826"/>
    </row>
    <row r="25827" spans="1:27" x14ac:dyDescent="0.25">
      <c r="A25827"/>
      <c r="AA25827"/>
    </row>
    <row r="25828" spans="1:27" x14ac:dyDescent="0.25">
      <c r="A25828"/>
      <c r="AA25828"/>
    </row>
    <row r="25829" spans="1:27" x14ac:dyDescent="0.25">
      <c r="A25829"/>
      <c r="AA25829"/>
    </row>
    <row r="25830" spans="1:27" x14ac:dyDescent="0.25">
      <c r="A25830"/>
      <c r="AA25830"/>
    </row>
    <row r="25831" spans="1:27" x14ac:dyDescent="0.25">
      <c r="A25831"/>
      <c r="AA25831"/>
    </row>
    <row r="25832" spans="1:27" x14ac:dyDescent="0.25">
      <c r="A25832"/>
      <c r="AA25832"/>
    </row>
    <row r="25833" spans="1:27" x14ac:dyDescent="0.25">
      <c r="A25833"/>
      <c r="AA25833"/>
    </row>
    <row r="25834" spans="1:27" x14ac:dyDescent="0.25">
      <c r="A25834"/>
      <c r="AA25834"/>
    </row>
    <row r="25835" spans="1:27" x14ac:dyDescent="0.25">
      <c r="A25835"/>
      <c r="AA25835"/>
    </row>
    <row r="25836" spans="1:27" x14ac:dyDescent="0.25">
      <c r="A25836"/>
      <c r="AA25836"/>
    </row>
    <row r="25837" spans="1:27" x14ac:dyDescent="0.25">
      <c r="A25837"/>
      <c r="AA25837"/>
    </row>
    <row r="25838" spans="1:27" x14ac:dyDescent="0.25">
      <c r="A25838"/>
      <c r="AA25838"/>
    </row>
    <row r="25839" spans="1:27" x14ac:dyDescent="0.25">
      <c r="A25839"/>
      <c r="AA25839"/>
    </row>
    <row r="25840" spans="1:27" x14ac:dyDescent="0.25">
      <c r="A25840"/>
      <c r="AA25840"/>
    </row>
    <row r="25841" spans="1:27" x14ac:dyDescent="0.25">
      <c r="A25841"/>
      <c r="AA25841"/>
    </row>
    <row r="25842" spans="1:27" x14ac:dyDescent="0.25">
      <c r="A25842"/>
      <c r="AA25842"/>
    </row>
    <row r="25843" spans="1:27" x14ac:dyDescent="0.25">
      <c r="A25843"/>
      <c r="AA25843"/>
    </row>
    <row r="25844" spans="1:27" x14ac:dyDescent="0.25">
      <c r="A25844"/>
      <c r="AA25844"/>
    </row>
    <row r="25845" spans="1:27" x14ac:dyDescent="0.25">
      <c r="A25845"/>
      <c r="AA25845"/>
    </row>
    <row r="25846" spans="1:27" x14ac:dyDescent="0.25">
      <c r="A25846"/>
      <c r="AA25846"/>
    </row>
    <row r="25847" spans="1:27" x14ac:dyDescent="0.25">
      <c r="A25847"/>
      <c r="AA25847"/>
    </row>
    <row r="25848" spans="1:27" x14ac:dyDescent="0.25">
      <c r="A25848"/>
      <c r="AA25848"/>
    </row>
    <row r="25849" spans="1:27" x14ac:dyDescent="0.25">
      <c r="A25849"/>
      <c r="AA25849"/>
    </row>
    <row r="25850" spans="1:27" x14ac:dyDescent="0.25">
      <c r="A25850"/>
      <c r="AA25850"/>
    </row>
    <row r="25851" spans="1:27" x14ac:dyDescent="0.25">
      <c r="A25851"/>
      <c r="AA25851"/>
    </row>
    <row r="25852" spans="1:27" x14ac:dyDescent="0.25">
      <c r="A25852"/>
      <c r="AA25852"/>
    </row>
    <row r="25853" spans="1:27" x14ac:dyDescent="0.25">
      <c r="A25853"/>
      <c r="AA25853"/>
    </row>
    <row r="25854" spans="1:27" x14ac:dyDescent="0.25">
      <c r="A25854"/>
      <c r="AA25854"/>
    </row>
    <row r="25855" spans="1:27" x14ac:dyDescent="0.25">
      <c r="A25855"/>
      <c r="AA25855"/>
    </row>
    <row r="25856" spans="1:27" x14ac:dyDescent="0.25">
      <c r="A25856"/>
      <c r="AA25856"/>
    </row>
    <row r="25857" spans="1:27" x14ac:dyDescent="0.25">
      <c r="A25857"/>
      <c r="AA25857"/>
    </row>
    <row r="25858" spans="1:27" x14ac:dyDescent="0.25">
      <c r="A25858"/>
      <c r="AA25858"/>
    </row>
    <row r="25859" spans="1:27" x14ac:dyDescent="0.25">
      <c r="A25859"/>
      <c r="AA25859"/>
    </row>
    <row r="25860" spans="1:27" x14ac:dyDescent="0.25">
      <c r="A25860"/>
      <c r="AA25860"/>
    </row>
    <row r="25861" spans="1:27" x14ac:dyDescent="0.25">
      <c r="A25861"/>
      <c r="AA25861"/>
    </row>
    <row r="25862" spans="1:27" x14ac:dyDescent="0.25">
      <c r="A25862"/>
      <c r="AA25862"/>
    </row>
    <row r="25863" spans="1:27" x14ac:dyDescent="0.25">
      <c r="A25863"/>
      <c r="AA25863"/>
    </row>
    <row r="25864" spans="1:27" x14ac:dyDescent="0.25">
      <c r="A25864"/>
      <c r="AA25864"/>
    </row>
    <row r="25865" spans="1:27" x14ac:dyDescent="0.25">
      <c r="A25865"/>
      <c r="AA25865"/>
    </row>
    <row r="25866" spans="1:27" x14ac:dyDescent="0.25">
      <c r="A25866"/>
      <c r="AA25866"/>
    </row>
    <row r="25867" spans="1:27" x14ac:dyDescent="0.25">
      <c r="A25867"/>
      <c r="AA25867"/>
    </row>
    <row r="25868" spans="1:27" x14ac:dyDescent="0.25">
      <c r="A25868"/>
      <c r="AA25868"/>
    </row>
    <row r="25869" spans="1:27" x14ac:dyDescent="0.25">
      <c r="A25869"/>
      <c r="AA25869"/>
    </row>
    <row r="25870" spans="1:27" x14ac:dyDescent="0.25">
      <c r="A25870"/>
      <c r="AA25870"/>
    </row>
    <row r="25871" spans="1:27" x14ac:dyDescent="0.25">
      <c r="A25871"/>
      <c r="AA25871"/>
    </row>
    <row r="25872" spans="1:27" x14ac:dyDescent="0.25">
      <c r="A25872"/>
      <c r="AA25872"/>
    </row>
    <row r="25873" spans="1:27" x14ac:dyDescent="0.25">
      <c r="A25873"/>
      <c r="AA25873"/>
    </row>
    <row r="25874" spans="1:27" x14ac:dyDescent="0.25">
      <c r="A25874"/>
      <c r="AA25874"/>
    </row>
    <row r="25875" spans="1:27" x14ac:dyDescent="0.25">
      <c r="A25875"/>
      <c r="AA25875"/>
    </row>
    <row r="25876" spans="1:27" x14ac:dyDescent="0.25">
      <c r="A25876"/>
      <c r="AA25876"/>
    </row>
    <row r="25877" spans="1:27" x14ac:dyDescent="0.25">
      <c r="A25877"/>
      <c r="AA25877"/>
    </row>
    <row r="25878" spans="1:27" x14ac:dyDescent="0.25">
      <c r="A25878"/>
      <c r="AA25878"/>
    </row>
    <row r="25879" spans="1:27" x14ac:dyDescent="0.25">
      <c r="A25879"/>
      <c r="AA25879"/>
    </row>
    <row r="25880" spans="1:27" x14ac:dyDescent="0.25">
      <c r="A25880"/>
      <c r="AA25880"/>
    </row>
    <row r="25881" spans="1:27" x14ac:dyDescent="0.25">
      <c r="A25881"/>
      <c r="AA25881"/>
    </row>
    <row r="25882" spans="1:27" x14ac:dyDescent="0.25">
      <c r="A25882"/>
      <c r="AA25882"/>
    </row>
    <row r="25883" spans="1:27" x14ac:dyDescent="0.25">
      <c r="A25883"/>
      <c r="AA25883"/>
    </row>
    <row r="25884" spans="1:27" x14ac:dyDescent="0.25">
      <c r="A25884"/>
      <c r="AA25884"/>
    </row>
    <row r="25885" spans="1:27" x14ac:dyDescent="0.25">
      <c r="A25885"/>
      <c r="AA25885"/>
    </row>
    <row r="25886" spans="1:27" x14ac:dyDescent="0.25">
      <c r="A25886"/>
      <c r="AA25886"/>
    </row>
    <row r="25887" spans="1:27" x14ac:dyDescent="0.25">
      <c r="A25887"/>
      <c r="AA25887"/>
    </row>
    <row r="25888" spans="1:27" x14ac:dyDescent="0.25">
      <c r="A25888"/>
      <c r="AA25888"/>
    </row>
    <row r="25889" spans="1:27" x14ac:dyDescent="0.25">
      <c r="A25889"/>
      <c r="AA25889"/>
    </row>
    <row r="25890" spans="1:27" x14ac:dyDescent="0.25">
      <c r="A25890"/>
      <c r="AA25890"/>
    </row>
    <row r="25891" spans="1:27" x14ac:dyDescent="0.25">
      <c r="A25891"/>
      <c r="AA25891"/>
    </row>
    <row r="25892" spans="1:27" x14ac:dyDescent="0.25">
      <c r="A25892"/>
      <c r="AA25892"/>
    </row>
    <row r="25893" spans="1:27" x14ac:dyDescent="0.25">
      <c r="A25893"/>
      <c r="AA25893"/>
    </row>
    <row r="25894" spans="1:27" x14ac:dyDescent="0.25">
      <c r="A25894"/>
      <c r="AA25894"/>
    </row>
    <row r="25895" spans="1:27" x14ac:dyDescent="0.25">
      <c r="A25895"/>
      <c r="AA25895"/>
    </row>
    <row r="25896" spans="1:27" x14ac:dyDescent="0.25">
      <c r="A25896"/>
      <c r="AA25896"/>
    </row>
    <row r="25897" spans="1:27" x14ac:dyDescent="0.25">
      <c r="A25897"/>
      <c r="AA25897"/>
    </row>
    <row r="25898" spans="1:27" x14ac:dyDescent="0.25">
      <c r="A25898"/>
      <c r="AA25898"/>
    </row>
    <row r="25899" spans="1:27" x14ac:dyDescent="0.25">
      <c r="A25899"/>
      <c r="AA25899"/>
    </row>
    <row r="25900" spans="1:27" x14ac:dyDescent="0.25">
      <c r="A25900"/>
      <c r="AA25900"/>
    </row>
    <row r="25901" spans="1:27" x14ac:dyDescent="0.25">
      <c r="A25901"/>
      <c r="AA25901"/>
    </row>
    <row r="25902" spans="1:27" x14ac:dyDescent="0.25">
      <c r="A25902"/>
      <c r="AA25902"/>
    </row>
    <row r="25903" spans="1:27" x14ac:dyDescent="0.25">
      <c r="A25903"/>
      <c r="AA25903"/>
    </row>
    <row r="25904" spans="1:27" x14ac:dyDescent="0.25">
      <c r="A25904"/>
      <c r="AA25904"/>
    </row>
    <row r="25905" spans="1:27" x14ac:dyDescent="0.25">
      <c r="A25905"/>
      <c r="AA25905"/>
    </row>
    <row r="25906" spans="1:27" x14ac:dyDescent="0.25">
      <c r="A25906"/>
      <c r="AA25906"/>
    </row>
    <row r="25907" spans="1:27" x14ac:dyDescent="0.25">
      <c r="A25907"/>
      <c r="AA25907"/>
    </row>
    <row r="25908" spans="1:27" x14ac:dyDescent="0.25">
      <c r="A25908"/>
      <c r="AA25908"/>
    </row>
    <row r="25909" spans="1:27" x14ac:dyDescent="0.25">
      <c r="A25909"/>
      <c r="AA25909"/>
    </row>
    <row r="25910" spans="1:27" x14ac:dyDescent="0.25">
      <c r="A25910"/>
      <c r="AA25910"/>
    </row>
    <row r="25911" spans="1:27" x14ac:dyDescent="0.25">
      <c r="A25911"/>
      <c r="AA25911"/>
    </row>
    <row r="25912" spans="1:27" x14ac:dyDescent="0.25">
      <c r="A25912"/>
      <c r="AA25912"/>
    </row>
    <row r="25913" spans="1:27" x14ac:dyDescent="0.25">
      <c r="A25913"/>
      <c r="AA25913"/>
    </row>
    <row r="25914" spans="1:27" x14ac:dyDescent="0.25">
      <c r="A25914"/>
      <c r="AA25914"/>
    </row>
    <row r="25915" spans="1:27" x14ac:dyDescent="0.25">
      <c r="A25915"/>
      <c r="AA25915"/>
    </row>
    <row r="25916" spans="1:27" x14ac:dyDescent="0.25">
      <c r="A25916"/>
      <c r="AA25916"/>
    </row>
    <row r="25917" spans="1:27" x14ac:dyDescent="0.25">
      <c r="A25917"/>
      <c r="AA25917"/>
    </row>
    <row r="25918" spans="1:27" x14ac:dyDescent="0.25">
      <c r="A25918"/>
      <c r="AA25918"/>
    </row>
    <row r="25919" spans="1:27" x14ac:dyDescent="0.25">
      <c r="A25919"/>
      <c r="AA25919"/>
    </row>
    <row r="25920" spans="1:27" x14ac:dyDescent="0.25">
      <c r="A25920"/>
      <c r="AA25920"/>
    </row>
    <row r="25921" spans="1:27" x14ac:dyDescent="0.25">
      <c r="A25921"/>
      <c r="AA25921"/>
    </row>
    <row r="25922" spans="1:27" x14ac:dyDescent="0.25">
      <c r="A25922"/>
      <c r="AA25922"/>
    </row>
    <row r="25923" spans="1:27" x14ac:dyDescent="0.25">
      <c r="A25923"/>
      <c r="AA25923"/>
    </row>
    <row r="25924" spans="1:27" x14ac:dyDescent="0.25">
      <c r="A25924"/>
      <c r="AA25924"/>
    </row>
    <row r="25925" spans="1:27" x14ac:dyDescent="0.25">
      <c r="A25925"/>
      <c r="AA25925"/>
    </row>
    <row r="25926" spans="1:27" x14ac:dyDescent="0.25">
      <c r="A25926"/>
      <c r="AA25926"/>
    </row>
    <row r="25927" spans="1:27" x14ac:dyDescent="0.25">
      <c r="A25927"/>
      <c r="AA25927"/>
    </row>
    <row r="25928" spans="1:27" x14ac:dyDescent="0.25">
      <c r="A25928"/>
      <c r="AA25928"/>
    </row>
    <row r="25929" spans="1:27" x14ac:dyDescent="0.25">
      <c r="A25929"/>
      <c r="AA25929"/>
    </row>
    <row r="25930" spans="1:27" x14ac:dyDescent="0.25">
      <c r="A25930"/>
      <c r="AA25930"/>
    </row>
    <row r="25931" spans="1:27" x14ac:dyDescent="0.25">
      <c r="A25931"/>
      <c r="AA25931"/>
    </row>
    <row r="25932" spans="1:27" x14ac:dyDescent="0.25">
      <c r="A25932"/>
      <c r="AA25932"/>
    </row>
    <row r="25933" spans="1:27" x14ac:dyDescent="0.25">
      <c r="A25933"/>
      <c r="AA25933"/>
    </row>
    <row r="25934" spans="1:27" x14ac:dyDescent="0.25">
      <c r="A25934"/>
      <c r="AA25934"/>
    </row>
    <row r="25935" spans="1:27" x14ac:dyDescent="0.25">
      <c r="A25935"/>
      <c r="AA25935"/>
    </row>
    <row r="25936" spans="1:27" x14ac:dyDescent="0.25">
      <c r="A25936"/>
      <c r="AA25936"/>
    </row>
    <row r="25937" spans="1:27" x14ac:dyDescent="0.25">
      <c r="A25937"/>
      <c r="AA25937"/>
    </row>
    <row r="25938" spans="1:27" x14ac:dyDescent="0.25">
      <c r="A25938"/>
      <c r="AA25938"/>
    </row>
    <row r="25939" spans="1:27" x14ac:dyDescent="0.25">
      <c r="A25939"/>
      <c r="AA25939"/>
    </row>
    <row r="25940" spans="1:27" x14ac:dyDescent="0.25">
      <c r="A25940"/>
      <c r="AA25940"/>
    </row>
    <row r="25941" spans="1:27" x14ac:dyDescent="0.25">
      <c r="A25941"/>
      <c r="AA25941"/>
    </row>
    <row r="25942" spans="1:27" x14ac:dyDescent="0.25">
      <c r="A25942"/>
      <c r="AA25942"/>
    </row>
    <row r="25943" spans="1:27" x14ac:dyDescent="0.25">
      <c r="A25943"/>
      <c r="AA25943"/>
    </row>
    <row r="25944" spans="1:27" x14ac:dyDescent="0.25">
      <c r="A25944"/>
      <c r="AA25944"/>
    </row>
    <row r="25945" spans="1:27" x14ac:dyDescent="0.25">
      <c r="A25945"/>
      <c r="AA25945"/>
    </row>
    <row r="25946" spans="1:27" x14ac:dyDescent="0.25">
      <c r="A25946"/>
      <c r="AA25946"/>
    </row>
    <row r="25947" spans="1:27" x14ac:dyDescent="0.25">
      <c r="A25947"/>
      <c r="AA25947"/>
    </row>
    <row r="25948" spans="1:27" x14ac:dyDescent="0.25">
      <c r="A25948"/>
      <c r="AA25948"/>
    </row>
    <row r="25949" spans="1:27" x14ac:dyDescent="0.25">
      <c r="A25949"/>
      <c r="AA25949"/>
    </row>
    <row r="25950" spans="1:27" x14ac:dyDescent="0.25">
      <c r="A25950"/>
      <c r="AA25950"/>
    </row>
    <row r="25951" spans="1:27" x14ac:dyDescent="0.25">
      <c r="A25951"/>
      <c r="AA25951"/>
    </row>
    <row r="25952" spans="1:27" x14ac:dyDescent="0.25">
      <c r="A25952"/>
      <c r="AA25952"/>
    </row>
    <row r="25953" spans="1:27" x14ac:dyDescent="0.25">
      <c r="A25953"/>
      <c r="AA25953"/>
    </row>
    <row r="25954" spans="1:27" x14ac:dyDescent="0.25">
      <c r="A25954"/>
      <c r="AA25954"/>
    </row>
    <row r="25955" spans="1:27" x14ac:dyDescent="0.25">
      <c r="A25955"/>
      <c r="AA25955"/>
    </row>
    <row r="25956" spans="1:27" x14ac:dyDescent="0.25">
      <c r="A25956"/>
      <c r="AA25956"/>
    </row>
    <row r="25957" spans="1:27" x14ac:dyDescent="0.25">
      <c r="A25957"/>
      <c r="AA25957"/>
    </row>
    <row r="25958" spans="1:27" x14ac:dyDescent="0.25">
      <c r="A25958"/>
      <c r="AA25958"/>
    </row>
    <row r="25959" spans="1:27" x14ac:dyDescent="0.25">
      <c r="A25959"/>
      <c r="AA25959"/>
    </row>
    <row r="25960" spans="1:27" x14ac:dyDescent="0.25">
      <c r="A25960"/>
      <c r="AA25960"/>
    </row>
    <row r="25961" spans="1:27" x14ac:dyDescent="0.25">
      <c r="A25961"/>
      <c r="AA25961"/>
    </row>
    <row r="25962" spans="1:27" x14ac:dyDescent="0.25">
      <c r="A25962"/>
      <c r="AA25962"/>
    </row>
    <row r="25963" spans="1:27" x14ac:dyDescent="0.25">
      <c r="A25963"/>
      <c r="AA25963"/>
    </row>
    <row r="25964" spans="1:27" x14ac:dyDescent="0.25">
      <c r="A25964"/>
      <c r="AA25964"/>
    </row>
    <row r="25965" spans="1:27" x14ac:dyDescent="0.25">
      <c r="A25965"/>
      <c r="AA25965"/>
    </row>
    <row r="25966" spans="1:27" x14ac:dyDescent="0.25">
      <c r="A25966"/>
      <c r="AA25966"/>
    </row>
    <row r="25967" spans="1:27" x14ac:dyDescent="0.25">
      <c r="A25967"/>
      <c r="AA25967"/>
    </row>
    <row r="25968" spans="1:27" x14ac:dyDescent="0.25">
      <c r="A25968"/>
      <c r="AA25968"/>
    </row>
    <row r="25969" spans="1:27" x14ac:dyDescent="0.25">
      <c r="A25969"/>
      <c r="AA25969"/>
    </row>
    <row r="25970" spans="1:27" x14ac:dyDescent="0.25">
      <c r="A25970"/>
      <c r="AA25970"/>
    </row>
    <row r="25971" spans="1:27" x14ac:dyDescent="0.25">
      <c r="A25971"/>
      <c r="AA25971"/>
    </row>
    <row r="25972" spans="1:27" x14ac:dyDescent="0.25">
      <c r="A25972"/>
      <c r="AA25972"/>
    </row>
    <row r="25973" spans="1:27" x14ac:dyDescent="0.25">
      <c r="A25973"/>
      <c r="AA25973"/>
    </row>
    <row r="25974" spans="1:27" x14ac:dyDescent="0.25">
      <c r="A25974"/>
      <c r="AA25974"/>
    </row>
    <row r="25975" spans="1:27" x14ac:dyDescent="0.25">
      <c r="A25975"/>
      <c r="AA25975"/>
    </row>
    <row r="25976" spans="1:27" x14ac:dyDescent="0.25">
      <c r="A25976"/>
      <c r="AA25976"/>
    </row>
    <row r="25977" spans="1:27" x14ac:dyDescent="0.25">
      <c r="A25977"/>
      <c r="AA25977"/>
    </row>
    <row r="25978" spans="1:27" x14ac:dyDescent="0.25">
      <c r="A25978"/>
      <c r="AA25978"/>
    </row>
    <row r="25979" spans="1:27" x14ac:dyDescent="0.25">
      <c r="A25979"/>
      <c r="AA25979"/>
    </row>
    <row r="25980" spans="1:27" x14ac:dyDescent="0.25">
      <c r="A25980"/>
      <c r="AA25980"/>
    </row>
    <row r="25981" spans="1:27" x14ac:dyDescent="0.25">
      <c r="A25981"/>
      <c r="AA25981"/>
    </row>
    <row r="25982" spans="1:27" x14ac:dyDescent="0.25">
      <c r="A25982"/>
      <c r="AA25982"/>
    </row>
    <row r="25983" spans="1:27" x14ac:dyDescent="0.25">
      <c r="A25983"/>
      <c r="AA25983"/>
    </row>
    <row r="25984" spans="1:27" x14ac:dyDescent="0.25">
      <c r="A25984"/>
      <c r="AA25984"/>
    </row>
    <row r="25985" spans="1:27" x14ac:dyDescent="0.25">
      <c r="A25985"/>
      <c r="AA25985"/>
    </row>
    <row r="25986" spans="1:27" x14ac:dyDescent="0.25">
      <c r="A25986"/>
      <c r="AA25986"/>
    </row>
    <row r="25987" spans="1:27" x14ac:dyDescent="0.25">
      <c r="A25987"/>
      <c r="AA25987"/>
    </row>
    <row r="25988" spans="1:27" x14ac:dyDescent="0.25">
      <c r="A25988"/>
      <c r="AA25988"/>
    </row>
    <row r="25989" spans="1:27" x14ac:dyDescent="0.25">
      <c r="A25989"/>
      <c r="AA25989"/>
    </row>
    <row r="25990" spans="1:27" x14ac:dyDescent="0.25">
      <c r="A25990"/>
      <c r="AA25990"/>
    </row>
    <row r="25991" spans="1:27" x14ac:dyDescent="0.25">
      <c r="A25991"/>
      <c r="AA25991"/>
    </row>
    <row r="25992" spans="1:27" x14ac:dyDescent="0.25">
      <c r="A25992"/>
      <c r="AA25992"/>
    </row>
    <row r="25993" spans="1:27" x14ac:dyDescent="0.25">
      <c r="A25993"/>
      <c r="AA25993"/>
    </row>
    <row r="25994" spans="1:27" x14ac:dyDescent="0.25">
      <c r="A25994"/>
      <c r="AA25994"/>
    </row>
    <row r="25995" spans="1:27" x14ac:dyDescent="0.25">
      <c r="A25995"/>
      <c r="AA25995"/>
    </row>
    <row r="25996" spans="1:27" x14ac:dyDescent="0.25">
      <c r="A25996"/>
      <c r="AA25996"/>
    </row>
    <row r="25997" spans="1:27" x14ac:dyDescent="0.25">
      <c r="A25997"/>
      <c r="AA25997"/>
    </row>
    <row r="25998" spans="1:27" x14ac:dyDescent="0.25">
      <c r="A25998"/>
      <c r="AA25998"/>
    </row>
    <row r="25999" spans="1:27" x14ac:dyDescent="0.25">
      <c r="A25999"/>
      <c r="AA25999"/>
    </row>
    <row r="26000" spans="1:27" x14ac:dyDescent="0.25">
      <c r="A26000"/>
      <c r="AA26000"/>
    </row>
    <row r="26001" spans="1:27" x14ac:dyDescent="0.25">
      <c r="A26001"/>
      <c r="AA26001"/>
    </row>
    <row r="26002" spans="1:27" x14ac:dyDescent="0.25">
      <c r="A26002"/>
      <c r="AA26002"/>
    </row>
    <row r="26003" spans="1:27" x14ac:dyDescent="0.25">
      <c r="A26003"/>
      <c r="AA26003"/>
    </row>
    <row r="26004" spans="1:27" x14ac:dyDescent="0.25">
      <c r="A26004"/>
      <c r="AA26004"/>
    </row>
    <row r="26005" spans="1:27" x14ac:dyDescent="0.25">
      <c r="A26005"/>
      <c r="AA26005"/>
    </row>
    <row r="26006" spans="1:27" x14ac:dyDescent="0.25">
      <c r="A26006"/>
      <c r="AA26006"/>
    </row>
    <row r="26007" spans="1:27" x14ac:dyDescent="0.25">
      <c r="A26007"/>
      <c r="AA26007"/>
    </row>
    <row r="26008" spans="1:27" x14ac:dyDescent="0.25">
      <c r="A26008"/>
      <c r="AA26008"/>
    </row>
    <row r="26009" spans="1:27" x14ac:dyDescent="0.25">
      <c r="A26009"/>
      <c r="AA26009"/>
    </row>
    <row r="26010" spans="1:27" x14ac:dyDescent="0.25">
      <c r="A26010"/>
      <c r="AA26010"/>
    </row>
    <row r="26011" spans="1:27" x14ac:dyDescent="0.25">
      <c r="A26011"/>
      <c r="AA26011"/>
    </row>
    <row r="26012" spans="1:27" x14ac:dyDescent="0.25">
      <c r="A26012"/>
      <c r="AA26012"/>
    </row>
    <row r="26013" spans="1:27" x14ac:dyDescent="0.25">
      <c r="A26013"/>
      <c r="AA26013"/>
    </row>
    <row r="26014" spans="1:27" x14ac:dyDescent="0.25">
      <c r="A26014"/>
      <c r="AA26014"/>
    </row>
    <row r="26015" spans="1:27" x14ac:dyDescent="0.25">
      <c r="A26015"/>
      <c r="AA26015"/>
    </row>
    <row r="26016" spans="1:27" x14ac:dyDescent="0.25">
      <c r="A26016"/>
      <c r="AA26016"/>
    </row>
    <row r="26017" spans="1:27" x14ac:dyDescent="0.25">
      <c r="A26017"/>
      <c r="AA26017"/>
    </row>
    <row r="26018" spans="1:27" x14ac:dyDescent="0.25">
      <c r="A26018"/>
      <c r="AA26018"/>
    </row>
    <row r="26019" spans="1:27" x14ac:dyDescent="0.25">
      <c r="A26019"/>
      <c r="AA26019"/>
    </row>
    <row r="26020" spans="1:27" x14ac:dyDescent="0.25">
      <c r="A26020"/>
      <c r="AA26020"/>
    </row>
    <row r="26021" spans="1:27" x14ac:dyDescent="0.25">
      <c r="A26021"/>
      <c r="AA26021"/>
    </row>
    <row r="26022" spans="1:27" x14ac:dyDescent="0.25">
      <c r="A26022"/>
      <c r="AA26022"/>
    </row>
    <row r="26023" spans="1:27" x14ac:dyDescent="0.25">
      <c r="A26023"/>
      <c r="AA26023"/>
    </row>
    <row r="26024" spans="1:27" x14ac:dyDescent="0.25">
      <c r="A26024"/>
      <c r="AA26024"/>
    </row>
    <row r="26025" spans="1:27" x14ac:dyDescent="0.25">
      <c r="A26025"/>
      <c r="AA26025"/>
    </row>
    <row r="26026" spans="1:27" x14ac:dyDescent="0.25">
      <c r="A26026"/>
      <c r="AA26026"/>
    </row>
    <row r="26027" spans="1:27" x14ac:dyDescent="0.25">
      <c r="A26027"/>
      <c r="AA26027"/>
    </row>
    <row r="26028" spans="1:27" x14ac:dyDescent="0.25">
      <c r="A26028"/>
      <c r="AA26028"/>
    </row>
    <row r="26029" spans="1:27" x14ac:dyDescent="0.25">
      <c r="A26029"/>
      <c r="AA26029"/>
    </row>
    <row r="26030" spans="1:27" x14ac:dyDescent="0.25">
      <c r="A26030"/>
      <c r="AA26030"/>
    </row>
    <row r="26031" spans="1:27" x14ac:dyDescent="0.25">
      <c r="A26031"/>
      <c r="AA26031"/>
    </row>
    <row r="26032" spans="1:27" x14ac:dyDescent="0.25">
      <c r="A26032"/>
      <c r="AA26032"/>
    </row>
    <row r="26033" spans="1:27" x14ac:dyDescent="0.25">
      <c r="A26033"/>
      <c r="AA26033"/>
    </row>
    <row r="26034" spans="1:27" x14ac:dyDescent="0.25">
      <c r="A26034"/>
      <c r="AA26034"/>
    </row>
    <row r="26035" spans="1:27" x14ac:dyDescent="0.25">
      <c r="A26035"/>
      <c r="AA26035"/>
    </row>
    <row r="26036" spans="1:27" x14ac:dyDescent="0.25">
      <c r="A26036"/>
      <c r="AA26036"/>
    </row>
    <row r="26037" spans="1:27" x14ac:dyDescent="0.25">
      <c r="A26037"/>
      <c r="AA26037"/>
    </row>
    <row r="26038" spans="1:27" x14ac:dyDescent="0.25">
      <c r="A26038"/>
      <c r="AA26038"/>
    </row>
    <row r="26039" spans="1:27" x14ac:dyDescent="0.25">
      <c r="A26039"/>
      <c r="AA26039"/>
    </row>
    <row r="26040" spans="1:27" x14ac:dyDescent="0.25">
      <c r="A26040"/>
      <c r="AA26040"/>
    </row>
    <row r="26041" spans="1:27" x14ac:dyDescent="0.25">
      <c r="A26041"/>
      <c r="AA26041"/>
    </row>
    <row r="26042" spans="1:27" x14ac:dyDescent="0.25">
      <c r="A26042"/>
      <c r="AA26042"/>
    </row>
    <row r="26043" spans="1:27" x14ac:dyDescent="0.25">
      <c r="A26043"/>
      <c r="AA26043"/>
    </row>
    <row r="26044" spans="1:27" x14ac:dyDescent="0.25">
      <c r="A26044"/>
      <c r="AA26044"/>
    </row>
    <row r="26045" spans="1:27" x14ac:dyDescent="0.25">
      <c r="A26045"/>
      <c r="AA26045"/>
    </row>
    <row r="26046" spans="1:27" x14ac:dyDescent="0.25">
      <c r="A26046"/>
      <c r="AA26046"/>
    </row>
    <row r="26047" spans="1:27" x14ac:dyDescent="0.25">
      <c r="A26047"/>
      <c r="AA26047"/>
    </row>
    <row r="26048" spans="1:27" x14ac:dyDescent="0.25">
      <c r="A26048"/>
      <c r="AA26048"/>
    </row>
    <row r="26049" spans="1:27" x14ac:dyDescent="0.25">
      <c r="A26049"/>
      <c r="AA26049"/>
    </row>
    <row r="26050" spans="1:27" x14ac:dyDescent="0.25">
      <c r="A26050"/>
      <c r="AA26050"/>
    </row>
    <row r="26051" spans="1:27" x14ac:dyDescent="0.25">
      <c r="A26051"/>
      <c r="AA26051"/>
    </row>
    <row r="26052" spans="1:27" x14ac:dyDescent="0.25">
      <c r="A26052"/>
      <c r="AA26052"/>
    </row>
    <row r="26053" spans="1:27" x14ac:dyDescent="0.25">
      <c r="A26053"/>
      <c r="AA26053"/>
    </row>
    <row r="26054" spans="1:27" x14ac:dyDescent="0.25">
      <c r="A26054"/>
      <c r="AA26054"/>
    </row>
    <row r="26055" spans="1:27" x14ac:dyDescent="0.25">
      <c r="A26055"/>
      <c r="AA26055"/>
    </row>
    <row r="26056" spans="1:27" x14ac:dyDescent="0.25">
      <c r="A26056"/>
      <c r="AA26056"/>
    </row>
    <row r="26057" spans="1:27" x14ac:dyDescent="0.25">
      <c r="A26057"/>
      <c r="AA26057"/>
    </row>
    <row r="26058" spans="1:27" x14ac:dyDescent="0.25">
      <c r="A26058"/>
      <c r="AA26058"/>
    </row>
    <row r="26059" spans="1:27" x14ac:dyDescent="0.25">
      <c r="A26059"/>
      <c r="AA26059"/>
    </row>
    <row r="26060" spans="1:27" x14ac:dyDescent="0.25">
      <c r="A26060"/>
      <c r="AA26060"/>
    </row>
    <row r="26061" spans="1:27" x14ac:dyDescent="0.25">
      <c r="A26061"/>
      <c r="AA26061"/>
    </row>
    <row r="26062" spans="1:27" x14ac:dyDescent="0.25">
      <c r="A26062"/>
      <c r="AA26062"/>
    </row>
    <row r="26063" spans="1:27" x14ac:dyDescent="0.25">
      <c r="A26063"/>
      <c r="AA26063"/>
    </row>
    <row r="26064" spans="1:27" x14ac:dyDescent="0.25">
      <c r="A26064"/>
      <c r="AA26064"/>
    </row>
    <row r="26065" spans="1:27" x14ac:dyDescent="0.25">
      <c r="A26065"/>
      <c r="AA26065"/>
    </row>
    <row r="26066" spans="1:27" x14ac:dyDescent="0.25">
      <c r="A26066"/>
      <c r="AA26066"/>
    </row>
    <row r="26067" spans="1:27" x14ac:dyDescent="0.25">
      <c r="A26067"/>
      <c r="AA26067"/>
    </row>
    <row r="26068" spans="1:27" x14ac:dyDescent="0.25">
      <c r="A26068"/>
      <c r="AA26068"/>
    </row>
    <row r="26069" spans="1:27" x14ac:dyDescent="0.25">
      <c r="A26069"/>
      <c r="AA26069"/>
    </row>
    <row r="26070" spans="1:27" x14ac:dyDescent="0.25">
      <c r="A26070"/>
      <c r="AA26070"/>
    </row>
    <row r="26071" spans="1:27" x14ac:dyDescent="0.25">
      <c r="A26071"/>
      <c r="AA26071"/>
    </row>
    <row r="26072" spans="1:27" x14ac:dyDescent="0.25">
      <c r="A26072"/>
      <c r="AA26072"/>
    </row>
    <row r="26073" spans="1:27" x14ac:dyDescent="0.25">
      <c r="A26073"/>
      <c r="AA26073"/>
    </row>
    <row r="26074" spans="1:27" x14ac:dyDescent="0.25">
      <c r="A26074"/>
      <c r="AA26074"/>
    </row>
    <row r="26075" spans="1:27" x14ac:dyDescent="0.25">
      <c r="A26075"/>
      <c r="AA26075"/>
    </row>
    <row r="26076" spans="1:27" x14ac:dyDescent="0.25">
      <c r="A26076"/>
      <c r="AA26076"/>
    </row>
    <row r="26077" spans="1:27" x14ac:dyDescent="0.25">
      <c r="A26077"/>
      <c r="AA26077"/>
    </row>
    <row r="26078" spans="1:27" x14ac:dyDescent="0.25">
      <c r="A26078"/>
      <c r="AA26078"/>
    </row>
    <row r="26079" spans="1:27" x14ac:dyDescent="0.25">
      <c r="A26079"/>
      <c r="AA26079"/>
    </row>
    <row r="26080" spans="1:27" x14ac:dyDescent="0.25">
      <c r="A26080"/>
      <c r="AA26080"/>
    </row>
    <row r="26081" spans="1:27" x14ac:dyDescent="0.25">
      <c r="A26081"/>
      <c r="AA26081"/>
    </row>
    <row r="26082" spans="1:27" x14ac:dyDescent="0.25">
      <c r="A26082"/>
      <c r="AA26082"/>
    </row>
    <row r="26083" spans="1:27" x14ac:dyDescent="0.25">
      <c r="A26083"/>
      <c r="AA26083"/>
    </row>
    <row r="26084" spans="1:27" x14ac:dyDescent="0.25">
      <c r="A26084"/>
      <c r="AA26084"/>
    </row>
    <row r="26085" spans="1:27" x14ac:dyDescent="0.25">
      <c r="A26085"/>
      <c r="AA26085"/>
    </row>
    <row r="26086" spans="1:27" x14ac:dyDescent="0.25">
      <c r="A26086"/>
      <c r="AA26086"/>
    </row>
    <row r="26087" spans="1:27" x14ac:dyDescent="0.25">
      <c r="A26087"/>
      <c r="AA26087"/>
    </row>
    <row r="26088" spans="1:27" x14ac:dyDescent="0.25">
      <c r="A26088"/>
      <c r="AA26088"/>
    </row>
    <row r="26089" spans="1:27" x14ac:dyDescent="0.25">
      <c r="A26089"/>
      <c r="AA26089"/>
    </row>
    <row r="26090" spans="1:27" x14ac:dyDescent="0.25">
      <c r="A26090"/>
      <c r="AA26090"/>
    </row>
    <row r="26091" spans="1:27" x14ac:dyDescent="0.25">
      <c r="A26091"/>
      <c r="AA26091"/>
    </row>
    <row r="26092" spans="1:27" x14ac:dyDescent="0.25">
      <c r="A26092"/>
      <c r="AA26092"/>
    </row>
    <row r="26093" spans="1:27" x14ac:dyDescent="0.25">
      <c r="A26093"/>
      <c r="AA26093"/>
    </row>
    <row r="26094" spans="1:27" x14ac:dyDescent="0.25">
      <c r="A26094"/>
      <c r="AA26094"/>
    </row>
    <row r="26095" spans="1:27" x14ac:dyDescent="0.25">
      <c r="A26095"/>
      <c r="AA26095"/>
    </row>
    <row r="26096" spans="1:27" x14ac:dyDescent="0.25">
      <c r="A26096"/>
      <c r="AA26096"/>
    </row>
    <row r="26097" spans="1:27" x14ac:dyDescent="0.25">
      <c r="A26097"/>
      <c r="AA26097"/>
    </row>
    <row r="26098" spans="1:27" x14ac:dyDescent="0.25">
      <c r="A26098"/>
      <c r="AA26098"/>
    </row>
    <row r="26099" spans="1:27" x14ac:dyDescent="0.25">
      <c r="A26099"/>
      <c r="AA26099"/>
    </row>
    <row r="26100" spans="1:27" x14ac:dyDescent="0.25">
      <c r="A26100"/>
      <c r="AA26100"/>
    </row>
    <row r="26101" spans="1:27" x14ac:dyDescent="0.25">
      <c r="A26101"/>
      <c r="AA26101"/>
    </row>
    <row r="26102" spans="1:27" x14ac:dyDescent="0.25">
      <c r="A26102"/>
      <c r="AA26102"/>
    </row>
    <row r="26103" spans="1:27" x14ac:dyDescent="0.25">
      <c r="A26103"/>
      <c r="AA26103"/>
    </row>
    <row r="26104" spans="1:27" x14ac:dyDescent="0.25">
      <c r="A26104"/>
      <c r="AA26104"/>
    </row>
    <row r="26105" spans="1:27" x14ac:dyDescent="0.25">
      <c r="A26105"/>
      <c r="AA26105"/>
    </row>
    <row r="26106" spans="1:27" x14ac:dyDescent="0.25">
      <c r="A26106"/>
      <c r="AA26106"/>
    </row>
    <row r="26107" spans="1:27" x14ac:dyDescent="0.25">
      <c r="A26107"/>
      <c r="AA26107"/>
    </row>
    <row r="26108" spans="1:27" x14ac:dyDescent="0.25">
      <c r="A26108"/>
      <c r="AA26108"/>
    </row>
    <row r="26109" spans="1:27" x14ac:dyDescent="0.25">
      <c r="A26109"/>
      <c r="AA26109"/>
    </row>
    <row r="26110" spans="1:27" x14ac:dyDescent="0.25">
      <c r="A26110"/>
      <c r="AA26110"/>
    </row>
    <row r="26111" spans="1:27" x14ac:dyDescent="0.25">
      <c r="A26111"/>
      <c r="AA26111"/>
    </row>
    <row r="26112" spans="1:27" x14ac:dyDescent="0.25">
      <c r="A26112"/>
      <c r="AA26112"/>
    </row>
    <row r="26113" spans="1:27" x14ac:dyDescent="0.25">
      <c r="A26113"/>
      <c r="AA26113"/>
    </row>
    <row r="26114" spans="1:27" x14ac:dyDescent="0.25">
      <c r="A26114"/>
      <c r="AA26114"/>
    </row>
    <row r="26115" spans="1:27" x14ac:dyDescent="0.25">
      <c r="A26115"/>
      <c r="AA26115"/>
    </row>
    <row r="26116" spans="1:27" x14ac:dyDescent="0.25">
      <c r="A26116"/>
      <c r="AA26116"/>
    </row>
    <row r="26117" spans="1:27" x14ac:dyDescent="0.25">
      <c r="A26117"/>
      <c r="AA26117"/>
    </row>
    <row r="26118" spans="1:27" x14ac:dyDescent="0.25">
      <c r="A26118"/>
      <c r="AA26118"/>
    </row>
    <row r="26119" spans="1:27" x14ac:dyDescent="0.25">
      <c r="A26119"/>
      <c r="AA26119"/>
    </row>
    <row r="26120" spans="1:27" x14ac:dyDescent="0.25">
      <c r="A26120"/>
      <c r="AA26120"/>
    </row>
    <row r="26121" spans="1:27" x14ac:dyDescent="0.25">
      <c r="A26121"/>
      <c r="AA26121"/>
    </row>
    <row r="26122" spans="1:27" x14ac:dyDescent="0.25">
      <c r="A26122"/>
      <c r="AA26122"/>
    </row>
    <row r="26123" spans="1:27" x14ac:dyDescent="0.25">
      <c r="A26123"/>
      <c r="AA26123"/>
    </row>
    <row r="26124" spans="1:27" x14ac:dyDescent="0.25">
      <c r="A26124"/>
      <c r="AA26124"/>
    </row>
    <row r="26125" spans="1:27" x14ac:dyDescent="0.25">
      <c r="A26125"/>
      <c r="AA26125"/>
    </row>
    <row r="26126" spans="1:27" x14ac:dyDescent="0.25">
      <c r="A26126"/>
      <c r="AA26126"/>
    </row>
    <row r="26127" spans="1:27" x14ac:dyDescent="0.25">
      <c r="A26127"/>
      <c r="AA26127"/>
    </row>
    <row r="26128" spans="1:27" x14ac:dyDescent="0.25">
      <c r="A26128"/>
      <c r="AA26128"/>
    </row>
    <row r="26129" spans="1:27" x14ac:dyDescent="0.25">
      <c r="A26129"/>
      <c r="AA26129"/>
    </row>
    <row r="26130" spans="1:27" x14ac:dyDescent="0.25">
      <c r="A26130"/>
      <c r="AA26130"/>
    </row>
    <row r="26131" spans="1:27" x14ac:dyDescent="0.25">
      <c r="A26131"/>
      <c r="AA26131"/>
    </row>
    <row r="26132" spans="1:27" x14ac:dyDescent="0.25">
      <c r="A26132"/>
      <c r="AA26132"/>
    </row>
    <row r="26133" spans="1:27" x14ac:dyDescent="0.25">
      <c r="A26133"/>
      <c r="AA26133"/>
    </row>
    <row r="26134" spans="1:27" x14ac:dyDescent="0.25">
      <c r="A26134"/>
      <c r="AA26134"/>
    </row>
    <row r="26135" spans="1:27" x14ac:dyDescent="0.25">
      <c r="A26135"/>
      <c r="AA26135"/>
    </row>
    <row r="26136" spans="1:27" x14ac:dyDescent="0.25">
      <c r="A26136"/>
      <c r="AA26136"/>
    </row>
    <row r="26137" spans="1:27" x14ac:dyDescent="0.25">
      <c r="A26137"/>
      <c r="AA26137"/>
    </row>
    <row r="26138" spans="1:27" x14ac:dyDescent="0.25">
      <c r="A26138"/>
      <c r="AA26138"/>
    </row>
    <row r="26139" spans="1:27" x14ac:dyDescent="0.25">
      <c r="A26139"/>
      <c r="AA26139"/>
    </row>
    <row r="26140" spans="1:27" x14ac:dyDescent="0.25">
      <c r="A26140"/>
      <c r="AA26140"/>
    </row>
    <row r="26141" spans="1:27" x14ac:dyDescent="0.25">
      <c r="A26141"/>
      <c r="AA26141"/>
    </row>
    <row r="26142" spans="1:27" x14ac:dyDescent="0.25">
      <c r="A26142"/>
      <c r="AA26142"/>
    </row>
    <row r="26143" spans="1:27" x14ac:dyDescent="0.25">
      <c r="A26143"/>
      <c r="AA26143"/>
    </row>
    <row r="26144" spans="1:27" x14ac:dyDescent="0.25">
      <c r="A26144"/>
      <c r="AA26144"/>
    </row>
    <row r="26145" spans="1:27" x14ac:dyDescent="0.25">
      <c r="A26145"/>
      <c r="AA26145"/>
    </row>
    <row r="26146" spans="1:27" x14ac:dyDescent="0.25">
      <c r="A26146"/>
      <c r="AA26146"/>
    </row>
    <row r="26147" spans="1:27" x14ac:dyDescent="0.25">
      <c r="A26147"/>
      <c r="AA26147"/>
    </row>
    <row r="26148" spans="1:27" x14ac:dyDescent="0.25">
      <c r="A26148"/>
      <c r="AA26148"/>
    </row>
    <row r="26149" spans="1:27" x14ac:dyDescent="0.25">
      <c r="A26149"/>
      <c r="AA26149"/>
    </row>
    <row r="26150" spans="1:27" x14ac:dyDescent="0.25">
      <c r="A26150"/>
      <c r="AA26150"/>
    </row>
    <row r="26151" spans="1:27" x14ac:dyDescent="0.25">
      <c r="A26151"/>
      <c r="AA26151"/>
    </row>
    <row r="26152" spans="1:27" x14ac:dyDescent="0.25">
      <c r="A26152"/>
      <c r="AA26152"/>
    </row>
    <row r="26153" spans="1:27" x14ac:dyDescent="0.25">
      <c r="A26153"/>
      <c r="AA26153"/>
    </row>
    <row r="26154" spans="1:27" x14ac:dyDescent="0.25">
      <c r="A26154"/>
      <c r="AA26154"/>
    </row>
    <row r="26155" spans="1:27" x14ac:dyDescent="0.25">
      <c r="A26155"/>
      <c r="AA26155"/>
    </row>
    <row r="26156" spans="1:27" x14ac:dyDescent="0.25">
      <c r="A26156"/>
      <c r="AA26156"/>
    </row>
    <row r="26157" spans="1:27" x14ac:dyDescent="0.25">
      <c r="A26157"/>
      <c r="AA26157"/>
    </row>
    <row r="26158" spans="1:27" x14ac:dyDescent="0.25">
      <c r="A26158"/>
      <c r="AA26158"/>
    </row>
    <row r="26159" spans="1:27" x14ac:dyDescent="0.25">
      <c r="A26159"/>
      <c r="AA26159"/>
    </row>
    <row r="26160" spans="1:27" x14ac:dyDescent="0.25">
      <c r="A26160"/>
      <c r="AA26160"/>
    </row>
    <row r="26161" spans="1:27" x14ac:dyDescent="0.25">
      <c r="A26161"/>
      <c r="AA26161"/>
    </row>
    <row r="26162" spans="1:27" x14ac:dyDescent="0.25">
      <c r="A26162"/>
      <c r="AA26162"/>
    </row>
    <row r="26163" spans="1:27" x14ac:dyDescent="0.25">
      <c r="A26163"/>
      <c r="AA26163"/>
    </row>
    <row r="26164" spans="1:27" x14ac:dyDescent="0.25">
      <c r="A26164"/>
      <c r="AA26164"/>
    </row>
    <row r="26165" spans="1:27" x14ac:dyDescent="0.25">
      <c r="A26165"/>
      <c r="AA26165"/>
    </row>
    <row r="26166" spans="1:27" x14ac:dyDescent="0.25">
      <c r="A26166"/>
      <c r="AA26166"/>
    </row>
    <row r="26167" spans="1:27" x14ac:dyDescent="0.25">
      <c r="A26167"/>
      <c r="AA26167"/>
    </row>
    <row r="26168" spans="1:27" x14ac:dyDescent="0.25">
      <c r="A26168"/>
      <c r="AA26168"/>
    </row>
    <row r="26169" spans="1:27" x14ac:dyDescent="0.25">
      <c r="A26169"/>
      <c r="AA26169"/>
    </row>
    <row r="26170" spans="1:27" x14ac:dyDescent="0.25">
      <c r="A26170"/>
      <c r="AA26170"/>
    </row>
    <row r="26171" spans="1:27" x14ac:dyDescent="0.25">
      <c r="A26171"/>
      <c r="AA26171"/>
    </row>
    <row r="26172" spans="1:27" x14ac:dyDescent="0.25">
      <c r="A26172"/>
      <c r="AA26172"/>
    </row>
    <row r="26173" spans="1:27" x14ac:dyDescent="0.25">
      <c r="A26173"/>
      <c r="AA26173"/>
    </row>
    <row r="26174" spans="1:27" x14ac:dyDescent="0.25">
      <c r="A26174"/>
      <c r="AA26174"/>
    </row>
    <row r="26175" spans="1:27" x14ac:dyDescent="0.25">
      <c r="A26175"/>
      <c r="AA26175"/>
    </row>
    <row r="26176" spans="1:27" x14ac:dyDescent="0.25">
      <c r="A26176"/>
      <c r="AA26176"/>
    </row>
    <row r="26177" spans="1:27" x14ac:dyDescent="0.25">
      <c r="A26177"/>
      <c r="AA26177"/>
    </row>
    <row r="26178" spans="1:27" x14ac:dyDescent="0.25">
      <c r="A26178"/>
      <c r="AA26178"/>
    </row>
    <row r="26179" spans="1:27" x14ac:dyDescent="0.25">
      <c r="A26179"/>
      <c r="AA26179"/>
    </row>
    <row r="26180" spans="1:27" x14ac:dyDescent="0.25">
      <c r="A26180"/>
      <c r="AA26180"/>
    </row>
    <row r="26181" spans="1:27" x14ac:dyDescent="0.25">
      <c r="A26181"/>
      <c r="AA26181"/>
    </row>
    <row r="26182" spans="1:27" x14ac:dyDescent="0.25">
      <c r="A26182"/>
      <c r="AA26182"/>
    </row>
    <row r="26183" spans="1:27" x14ac:dyDescent="0.25">
      <c r="A26183"/>
      <c r="AA26183"/>
    </row>
    <row r="26184" spans="1:27" x14ac:dyDescent="0.25">
      <c r="A26184"/>
      <c r="AA26184"/>
    </row>
    <row r="26185" spans="1:27" x14ac:dyDescent="0.25">
      <c r="A26185"/>
      <c r="AA26185"/>
    </row>
    <row r="26186" spans="1:27" x14ac:dyDescent="0.25">
      <c r="A26186"/>
      <c r="AA26186"/>
    </row>
    <row r="26187" spans="1:27" x14ac:dyDescent="0.25">
      <c r="A26187"/>
      <c r="AA26187"/>
    </row>
    <row r="26188" spans="1:27" x14ac:dyDescent="0.25">
      <c r="A26188"/>
      <c r="AA26188"/>
    </row>
    <row r="26189" spans="1:27" x14ac:dyDescent="0.25">
      <c r="A26189"/>
      <c r="AA26189"/>
    </row>
    <row r="26190" spans="1:27" x14ac:dyDescent="0.25">
      <c r="A26190"/>
      <c r="AA26190"/>
    </row>
    <row r="26191" spans="1:27" x14ac:dyDescent="0.25">
      <c r="A26191"/>
      <c r="AA26191"/>
    </row>
    <row r="26192" spans="1:27" x14ac:dyDescent="0.25">
      <c r="A26192"/>
      <c r="AA26192"/>
    </row>
    <row r="26193" spans="1:27" x14ac:dyDescent="0.25">
      <c r="A26193"/>
      <c r="AA26193"/>
    </row>
    <row r="26194" spans="1:27" x14ac:dyDescent="0.25">
      <c r="A26194"/>
      <c r="AA26194"/>
    </row>
    <row r="26195" spans="1:27" x14ac:dyDescent="0.25">
      <c r="A26195"/>
      <c r="AA26195"/>
    </row>
    <row r="26196" spans="1:27" x14ac:dyDescent="0.25">
      <c r="A26196"/>
      <c r="AA26196"/>
    </row>
    <row r="26197" spans="1:27" x14ac:dyDescent="0.25">
      <c r="A26197"/>
      <c r="AA26197"/>
    </row>
    <row r="26198" spans="1:27" x14ac:dyDescent="0.25">
      <c r="A26198"/>
      <c r="AA26198"/>
    </row>
    <row r="26199" spans="1:27" x14ac:dyDescent="0.25">
      <c r="A26199"/>
      <c r="AA26199"/>
    </row>
    <row r="26200" spans="1:27" x14ac:dyDescent="0.25">
      <c r="A26200"/>
      <c r="AA26200"/>
    </row>
    <row r="26201" spans="1:27" x14ac:dyDescent="0.25">
      <c r="A26201"/>
      <c r="AA26201"/>
    </row>
    <row r="26202" spans="1:27" x14ac:dyDescent="0.25">
      <c r="A26202"/>
      <c r="AA26202"/>
    </row>
    <row r="26203" spans="1:27" x14ac:dyDescent="0.25">
      <c r="A26203"/>
      <c r="AA26203"/>
    </row>
    <row r="26204" spans="1:27" x14ac:dyDescent="0.25">
      <c r="A26204"/>
      <c r="AA26204"/>
    </row>
    <row r="26205" spans="1:27" x14ac:dyDescent="0.25">
      <c r="A26205"/>
      <c r="AA26205"/>
    </row>
    <row r="26206" spans="1:27" x14ac:dyDescent="0.25">
      <c r="A26206"/>
      <c r="AA26206"/>
    </row>
    <row r="26207" spans="1:27" x14ac:dyDescent="0.25">
      <c r="A26207"/>
      <c r="AA26207"/>
    </row>
    <row r="26208" spans="1:27" x14ac:dyDescent="0.25">
      <c r="A26208"/>
      <c r="AA26208"/>
    </row>
    <row r="26209" spans="1:27" x14ac:dyDescent="0.25">
      <c r="A26209"/>
      <c r="AA26209"/>
    </row>
    <row r="26210" spans="1:27" x14ac:dyDescent="0.25">
      <c r="A26210"/>
      <c r="AA26210"/>
    </row>
    <row r="26211" spans="1:27" x14ac:dyDescent="0.25">
      <c r="A26211"/>
      <c r="AA26211"/>
    </row>
    <row r="26212" spans="1:27" x14ac:dyDescent="0.25">
      <c r="A26212"/>
      <c r="AA26212"/>
    </row>
    <row r="26213" spans="1:27" x14ac:dyDescent="0.25">
      <c r="A26213"/>
      <c r="AA26213"/>
    </row>
    <row r="26214" spans="1:27" x14ac:dyDescent="0.25">
      <c r="A26214"/>
      <c r="AA26214"/>
    </row>
    <row r="26215" spans="1:27" x14ac:dyDescent="0.25">
      <c r="A26215"/>
      <c r="AA26215"/>
    </row>
    <row r="26216" spans="1:27" x14ac:dyDescent="0.25">
      <c r="A26216"/>
      <c r="AA26216"/>
    </row>
    <row r="26217" spans="1:27" x14ac:dyDescent="0.25">
      <c r="A26217"/>
      <c r="AA26217"/>
    </row>
    <row r="26218" spans="1:27" x14ac:dyDescent="0.25">
      <c r="A26218"/>
      <c r="AA26218"/>
    </row>
    <row r="26219" spans="1:27" x14ac:dyDescent="0.25">
      <c r="A26219"/>
      <c r="AA26219"/>
    </row>
    <row r="26220" spans="1:27" x14ac:dyDescent="0.25">
      <c r="A26220"/>
      <c r="AA26220"/>
    </row>
    <row r="26221" spans="1:27" x14ac:dyDescent="0.25">
      <c r="A26221"/>
      <c r="AA26221"/>
    </row>
    <row r="26222" spans="1:27" x14ac:dyDescent="0.25">
      <c r="A26222"/>
      <c r="AA26222"/>
    </row>
    <row r="26223" spans="1:27" x14ac:dyDescent="0.25">
      <c r="A26223"/>
      <c r="AA26223"/>
    </row>
    <row r="26224" spans="1:27" x14ac:dyDescent="0.25">
      <c r="A26224"/>
      <c r="AA26224"/>
    </row>
    <row r="26225" spans="1:27" x14ac:dyDescent="0.25">
      <c r="A26225"/>
      <c r="AA26225"/>
    </row>
    <row r="26226" spans="1:27" x14ac:dyDescent="0.25">
      <c r="A26226"/>
      <c r="AA26226"/>
    </row>
    <row r="26227" spans="1:27" x14ac:dyDescent="0.25">
      <c r="A26227"/>
      <c r="AA26227"/>
    </row>
    <row r="26228" spans="1:27" x14ac:dyDescent="0.25">
      <c r="A26228"/>
      <c r="AA26228"/>
    </row>
    <row r="26229" spans="1:27" x14ac:dyDescent="0.25">
      <c r="A26229"/>
      <c r="AA26229"/>
    </row>
    <row r="26230" spans="1:27" x14ac:dyDescent="0.25">
      <c r="A26230"/>
      <c r="AA26230"/>
    </row>
    <row r="26231" spans="1:27" x14ac:dyDescent="0.25">
      <c r="A26231"/>
      <c r="AA26231"/>
    </row>
    <row r="26232" spans="1:27" x14ac:dyDescent="0.25">
      <c r="A26232"/>
      <c r="AA26232"/>
    </row>
    <row r="26233" spans="1:27" x14ac:dyDescent="0.25">
      <c r="A26233"/>
      <c r="AA26233"/>
    </row>
    <row r="26234" spans="1:27" x14ac:dyDescent="0.25">
      <c r="A26234"/>
      <c r="AA26234"/>
    </row>
    <row r="26235" spans="1:27" x14ac:dyDescent="0.25">
      <c r="A26235"/>
      <c r="AA26235"/>
    </row>
    <row r="26236" spans="1:27" x14ac:dyDescent="0.25">
      <c r="A26236"/>
      <c r="AA26236"/>
    </row>
    <row r="26237" spans="1:27" x14ac:dyDescent="0.25">
      <c r="A26237"/>
      <c r="AA26237"/>
    </row>
    <row r="26238" spans="1:27" x14ac:dyDescent="0.25">
      <c r="A26238"/>
      <c r="AA26238"/>
    </row>
    <row r="26239" spans="1:27" x14ac:dyDescent="0.25">
      <c r="A26239"/>
      <c r="AA26239"/>
    </row>
    <row r="26240" spans="1:27" x14ac:dyDescent="0.25">
      <c r="A26240"/>
      <c r="AA26240"/>
    </row>
    <row r="26241" spans="1:27" x14ac:dyDescent="0.25">
      <c r="A26241"/>
      <c r="AA26241"/>
    </row>
    <row r="26242" spans="1:27" x14ac:dyDescent="0.25">
      <c r="A26242"/>
      <c r="AA26242"/>
    </row>
    <row r="26243" spans="1:27" x14ac:dyDescent="0.25">
      <c r="A26243"/>
      <c r="AA26243"/>
    </row>
    <row r="26244" spans="1:27" x14ac:dyDescent="0.25">
      <c r="A26244"/>
      <c r="AA26244"/>
    </row>
    <row r="26245" spans="1:27" x14ac:dyDescent="0.25">
      <c r="A26245"/>
      <c r="AA26245"/>
    </row>
    <row r="26246" spans="1:27" x14ac:dyDescent="0.25">
      <c r="A26246"/>
      <c r="AA26246"/>
    </row>
    <row r="26247" spans="1:27" x14ac:dyDescent="0.25">
      <c r="A26247"/>
      <c r="AA26247"/>
    </row>
    <row r="26248" spans="1:27" x14ac:dyDescent="0.25">
      <c r="A26248"/>
      <c r="AA26248"/>
    </row>
    <row r="26249" spans="1:27" x14ac:dyDescent="0.25">
      <c r="A26249"/>
      <c r="AA26249"/>
    </row>
    <row r="26250" spans="1:27" x14ac:dyDescent="0.25">
      <c r="A26250"/>
      <c r="AA26250"/>
    </row>
    <row r="26251" spans="1:27" x14ac:dyDescent="0.25">
      <c r="A26251"/>
      <c r="AA26251"/>
    </row>
    <row r="26252" spans="1:27" x14ac:dyDescent="0.25">
      <c r="A26252"/>
      <c r="AA26252"/>
    </row>
    <row r="26253" spans="1:27" x14ac:dyDescent="0.25">
      <c r="A26253"/>
      <c r="AA26253"/>
    </row>
    <row r="26254" spans="1:27" x14ac:dyDescent="0.25">
      <c r="A26254"/>
      <c r="AA26254"/>
    </row>
    <row r="26255" spans="1:27" x14ac:dyDescent="0.25">
      <c r="A26255"/>
      <c r="AA26255"/>
    </row>
    <row r="26256" spans="1:27" x14ac:dyDescent="0.25">
      <c r="A26256"/>
      <c r="AA26256"/>
    </row>
    <row r="26257" spans="1:27" x14ac:dyDescent="0.25">
      <c r="A26257"/>
      <c r="AA26257"/>
    </row>
    <row r="26258" spans="1:27" x14ac:dyDescent="0.25">
      <c r="A26258"/>
      <c r="AA26258"/>
    </row>
    <row r="26259" spans="1:27" x14ac:dyDescent="0.25">
      <c r="A26259"/>
      <c r="AA26259"/>
    </row>
    <row r="26260" spans="1:27" x14ac:dyDescent="0.25">
      <c r="A26260"/>
      <c r="AA26260"/>
    </row>
    <row r="26261" spans="1:27" x14ac:dyDescent="0.25">
      <c r="A26261"/>
      <c r="AA26261"/>
    </row>
    <row r="26262" spans="1:27" x14ac:dyDescent="0.25">
      <c r="A26262"/>
      <c r="AA26262"/>
    </row>
    <row r="26263" spans="1:27" x14ac:dyDescent="0.25">
      <c r="A26263"/>
      <c r="AA26263"/>
    </row>
    <row r="26264" spans="1:27" x14ac:dyDescent="0.25">
      <c r="A26264"/>
      <c r="AA26264"/>
    </row>
    <row r="26265" spans="1:27" x14ac:dyDescent="0.25">
      <c r="A26265"/>
      <c r="AA26265"/>
    </row>
    <row r="26266" spans="1:27" x14ac:dyDescent="0.25">
      <c r="A26266"/>
      <c r="AA26266"/>
    </row>
    <row r="26267" spans="1:27" x14ac:dyDescent="0.25">
      <c r="A26267"/>
      <c r="AA26267"/>
    </row>
    <row r="26268" spans="1:27" x14ac:dyDescent="0.25">
      <c r="A26268"/>
      <c r="AA26268"/>
    </row>
    <row r="26269" spans="1:27" x14ac:dyDescent="0.25">
      <c r="A26269"/>
      <c r="AA26269"/>
    </row>
    <row r="26270" spans="1:27" x14ac:dyDescent="0.25">
      <c r="A26270"/>
      <c r="AA26270"/>
    </row>
    <row r="26271" spans="1:27" x14ac:dyDescent="0.25">
      <c r="A26271"/>
      <c r="AA26271"/>
    </row>
    <row r="26272" spans="1:27" x14ac:dyDescent="0.25">
      <c r="A26272"/>
      <c r="AA26272"/>
    </row>
    <row r="26273" spans="1:27" x14ac:dyDescent="0.25">
      <c r="A26273"/>
      <c r="AA26273"/>
    </row>
    <row r="26274" spans="1:27" x14ac:dyDescent="0.25">
      <c r="A26274"/>
      <c r="AA26274"/>
    </row>
    <row r="26275" spans="1:27" x14ac:dyDescent="0.25">
      <c r="A26275"/>
      <c r="AA26275"/>
    </row>
    <row r="26276" spans="1:27" x14ac:dyDescent="0.25">
      <c r="A26276"/>
      <c r="AA26276"/>
    </row>
    <row r="26277" spans="1:27" x14ac:dyDescent="0.25">
      <c r="A26277"/>
      <c r="AA26277"/>
    </row>
    <row r="26278" spans="1:27" x14ac:dyDescent="0.25">
      <c r="A26278"/>
      <c r="AA26278"/>
    </row>
    <row r="26279" spans="1:27" x14ac:dyDescent="0.25">
      <c r="A26279"/>
      <c r="AA26279"/>
    </row>
    <row r="26280" spans="1:27" x14ac:dyDescent="0.25">
      <c r="A26280"/>
      <c r="AA26280"/>
    </row>
    <row r="26281" spans="1:27" x14ac:dyDescent="0.25">
      <c r="A26281"/>
      <c r="AA26281"/>
    </row>
    <row r="26282" spans="1:27" x14ac:dyDescent="0.25">
      <c r="A26282"/>
      <c r="AA26282"/>
    </row>
    <row r="26283" spans="1:27" x14ac:dyDescent="0.25">
      <c r="A26283"/>
      <c r="AA26283"/>
    </row>
    <row r="26284" spans="1:27" x14ac:dyDescent="0.25">
      <c r="A26284"/>
      <c r="AA26284"/>
    </row>
    <row r="26285" spans="1:27" x14ac:dyDescent="0.25">
      <c r="A26285"/>
      <c r="AA26285"/>
    </row>
    <row r="26286" spans="1:27" x14ac:dyDescent="0.25">
      <c r="A26286"/>
      <c r="AA26286"/>
    </row>
    <row r="26287" spans="1:27" x14ac:dyDescent="0.25">
      <c r="A26287"/>
      <c r="AA26287"/>
    </row>
    <row r="26288" spans="1:27" x14ac:dyDescent="0.25">
      <c r="A26288"/>
      <c r="AA26288"/>
    </row>
    <row r="26289" spans="1:27" x14ac:dyDescent="0.25">
      <c r="A26289"/>
      <c r="AA26289"/>
    </row>
    <row r="26290" spans="1:27" x14ac:dyDescent="0.25">
      <c r="A26290"/>
      <c r="AA26290"/>
    </row>
    <row r="26291" spans="1:27" x14ac:dyDescent="0.25">
      <c r="A26291"/>
      <c r="AA26291"/>
    </row>
    <row r="26292" spans="1:27" x14ac:dyDescent="0.25">
      <c r="A26292"/>
      <c r="AA26292"/>
    </row>
    <row r="26293" spans="1:27" x14ac:dyDescent="0.25">
      <c r="A26293"/>
      <c r="AA26293"/>
    </row>
    <row r="26294" spans="1:27" x14ac:dyDescent="0.25">
      <c r="A26294"/>
      <c r="AA26294"/>
    </row>
    <row r="26295" spans="1:27" x14ac:dyDescent="0.25">
      <c r="A26295"/>
      <c r="AA26295"/>
    </row>
    <row r="26296" spans="1:27" x14ac:dyDescent="0.25">
      <c r="A26296"/>
      <c r="AA26296"/>
    </row>
    <row r="26297" spans="1:27" x14ac:dyDescent="0.25">
      <c r="A26297"/>
      <c r="AA26297"/>
    </row>
    <row r="26298" spans="1:27" x14ac:dyDescent="0.25">
      <c r="A26298"/>
      <c r="AA26298"/>
    </row>
    <row r="26299" spans="1:27" x14ac:dyDescent="0.25">
      <c r="A26299"/>
      <c r="AA26299"/>
    </row>
    <row r="26300" spans="1:27" x14ac:dyDescent="0.25">
      <c r="A26300"/>
      <c r="AA26300"/>
    </row>
    <row r="26301" spans="1:27" x14ac:dyDescent="0.25">
      <c r="A26301"/>
      <c r="AA26301"/>
    </row>
    <row r="26302" spans="1:27" x14ac:dyDescent="0.25">
      <c r="A26302"/>
      <c r="AA26302"/>
    </row>
    <row r="26303" spans="1:27" x14ac:dyDescent="0.25">
      <c r="A26303"/>
      <c r="AA26303"/>
    </row>
    <row r="26304" spans="1:27" x14ac:dyDescent="0.25">
      <c r="A26304"/>
      <c r="AA26304"/>
    </row>
    <row r="26305" spans="1:27" x14ac:dyDescent="0.25">
      <c r="A26305"/>
      <c r="AA26305"/>
    </row>
    <row r="26306" spans="1:27" x14ac:dyDescent="0.25">
      <c r="A26306"/>
      <c r="AA26306"/>
    </row>
    <row r="26307" spans="1:27" x14ac:dyDescent="0.25">
      <c r="A26307"/>
      <c r="AA26307"/>
    </row>
    <row r="26308" spans="1:27" x14ac:dyDescent="0.25">
      <c r="A26308"/>
      <c r="AA26308"/>
    </row>
    <row r="26309" spans="1:27" x14ac:dyDescent="0.25">
      <c r="A26309"/>
      <c r="AA26309"/>
    </row>
    <row r="26310" spans="1:27" x14ac:dyDescent="0.25">
      <c r="A26310"/>
      <c r="AA26310"/>
    </row>
    <row r="26311" spans="1:27" x14ac:dyDescent="0.25">
      <c r="A26311"/>
      <c r="AA26311"/>
    </row>
    <row r="26312" spans="1:27" x14ac:dyDescent="0.25">
      <c r="A26312"/>
      <c r="AA26312"/>
    </row>
    <row r="26313" spans="1:27" x14ac:dyDescent="0.25">
      <c r="A26313"/>
      <c r="AA26313"/>
    </row>
    <row r="26314" spans="1:27" x14ac:dyDescent="0.25">
      <c r="A26314"/>
      <c r="AA26314"/>
    </row>
    <row r="26315" spans="1:27" x14ac:dyDescent="0.25">
      <c r="A26315"/>
      <c r="AA26315"/>
    </row>
    <row r="26316" spans="1:27" x14ac:dyDescent="0.25">
      <c r="A26316"/>
      <c r="AA26316"/>
    </row>
    <row r="26317" spans="1:27" x14ac:dyDescent="0.25">
      <c r="A26317"/>
      <c r="AA26317"/>
    </row>
    <row r="26318" spans="1:27" x14ac:dyDescent="0.25">
      <c r="A26318"/>
      <c r="AA26318"/>
    </row>
    <row r="26319" spans="1:27" x14ac:dyDescent="0.25">
      <c r="A26319"/>
      <c r="AA26319"/>
    </row>
    <row r="26320" spans="1:27" x14ac:dyDescent="0.25">
      <c r="A26320"/>
      <c r="AA26320"/>
    </row>
    <row r="26321" spans="1:27" x14ac:dyDescent="0.25">
      <c r="A26321"/>
      <c r="AA26321"/>
    </row>
    <row r="26322" spans="1:27" x14ac:dyDescent="0.25">
      <c r="A26322"/>
      <c r="AA26322"/>
    </row>
    <row r="26323" spans="1:27" x14ac:dyDescent="0.25">
      <c r="A26323"/>
      <c r="AA26323"/>
    </row>
    <row r="26324" spans="1:27" x14ac:dyDescent="0.25">
      <c r="A26324"/>
      <c r="AA26324"/>
    </row>
    <row r="26325" spans="1:27" x14ac:dyDescent="0.25">
      <c r="A26325"/>
      <c r="AA26325"/>
    </row>
    <row r="26326" spans="1:27" x14ac:dyDescent="0.25">
      <c r="A26326"/>
      <c r="AA26326"/>
    </row>
    <row r="26327" spans="1:27" x14ac:dyDescent="0.25">
      <c r="A26327"/>
      <c r="AA26327"/>
    </row>
    <row r="26328" spans="1:27" x14ac:dyDescent="0.25">
      <c r="A26328"/>
      <c r="AA26328"/>
    </row>
    <row r="26329" spans="1:27" x14ac:dyDescent="0.25">
      <c r="A26329"/>
      <c r="AA26329"/>
    </row>
    <row r="26330" spans="1:27" x14ac:dyDescent="0.25">
      <c r="A26330"/>
      <c r="AA26330"/>
    </row>
    <row r="26331" spans="1:27" x14ac:dyDescent="0.25">
      <c r="A26331"/>
      <c r="AA26331"/>
    </row>
    <row r="26332" spans="1:27" x14ac:dyDescent="0.25">
      <c r="A26332"/>
      <c r="AA26332"/>
    </row>
    <row r="26333" spans="1:27" x14ac:dyDescent="0.25">
      <c r="A26333"/>
      <c r="AA26333"/>
    </row>
    <row r="26334" spans="1:27" x14ac:dyDescent="0.25">
      <c r="A26334"/>
      <c r="AA26334"/>
    </row>
    <row r="26335" spans="1:27" x14ac:dyDescent="0.25">
      <c r="A26335"/>
      <c r="AA26335"/>
    </row>
    <row r="26336" spans="1:27" x14ac:dyDescent="0.25">
      <c r="A26336"/>
      <c r="AA26336"/>
    </row>
    <row r="26337" spans="1:27" x14ac:dyDescent="0.25">
      <c r="A26337"/>
      <c r="AA26337"/>
    </row>
    <row r="26338" spans="1:27" x14ac:dyDescent="0.25">
      <c r="A26338"/>
      <c r="AA26338"/>
    </row>
    <row r="26339" spans="1:27" x14ac:dyDescent="0.25">
      <c r="A26339"/>
      <c r="AA26339"/>
    </row>
    <row r="26340" spans="1:27" x14ac:dyDescent="0.25">
      <c r="A26340"/>
      <c r="AA26340"/>
    </row>
    <row r="26341" spans="1:27" x14ac:dyDescent="0.25">
      <c r="A26341"/>
      <c r="AA26341"/>
    </row>
    <row r="26342" spans="1:27" x14ac:dyDescent="0.25">
      <c r="A26342"/>
      <c r="AA26342"/>
    </row>
    <row r="26343" spans="1:27" x14ac:dyDescent="0.25">
      <c r="A26343"/>
      <c r="AA26343"/>
    </row>
    <row r="26344" spans="1:27" x14ac:dyDescent="0.25">
      <c r="A26344"/>
      <c r="AA26344"/>
    </row>
    <row r="26345" spans="1:27" x14ac:dyDescent="0.25">
      <c r="A26345"/>
      <c r="AA26345"/>
    </row>
    <row r="26346" spans="1:27" x14ac:dyDescent="0.25">
      <c r="A26346"/>
      <c r="AA26346"/>
    </row>
    <row r="26347" spans="1:27" x14ac:dyDescent="0.25">
      <c r="A26347"/>
      <c r="AA26347"/>
    </row>
    <row r="26348" spans="1:27" x14ac:dyDescent="0.25">
      <c r="A26348"/>
      <c r="AA26348"/>
    </row>
    <row r="26349" spans="1:27" x14ac:dyDescent="0.25">
      <c r="A26349"/>
      <c r="AA26349"/>
    </row>
    <row r="26350" spans="1:27" x14ac:dyDescent="0.25">
      <c r="A26350"/>
      <c r="AA26350"/>
    </row>
    <row r="26351" spans="1:27" x14ac:dyDescent="0.25">
      <c r="A26351"/>
      <c r="AA26351"/>
    </row>
    <row r="26352" spans="1:27" x14ac:dyDescent="0.25">
      <c r="A26352"/>
      <c r="AA26352"/>
    </row>
    <row r="26353" spans="1:27" x14ac:dyDescent="0.25">
      <c r="A26353"/>
      <c r="AA26353"/>
    </row>
    <row r="26354" spans="1:27" x14ac:dyDescent="0.25">
      <c r="A26354"/>
      <c r="AA26354"/>
    </row>
    <row r="26355" spans="1:27" x14ac:dyDescent="0.25">
      <c r="A26355"/>
      <c r="AA26355"/>
    </row>
    <row r="26356" spans="1:27" x14ac:dyDescent="0.25">
      <c r="A26356"/>
      <c r="AA26356"/>
    </row>
    <row r="26357" spans="1:27" x14ac:dyDescent="0.25">
      <c r="A26357"/>
      <c r="AA26357"/>
    </row>
    <row r="26358" spans="1:27" x14ac:dyDescent="0.25">
      <c r="A26358"/>
      <c r="AA26358"/>
    </row>
    <row r="26359" spans="1:27" x14ac:dyDescent="0.25">
      <c r="A26359"/>
      <c r="AA26359"/>
    </row>
    <row r="26360" spans="1:27" x14ac:dyDescent="0.25">
      <c r="A26360"/>
      <c r="AA26360"/>
    </row>
    <row r="26361" spans="1:27" x14ac:dyDescent="0.25">
      <c r="A26361"/>
      <c r="AA26361"/>
    </row>
    <row r="26362" spans="1:27" x14ac:dyDescent="0.25">
      <c r="A26362"/>
      <c r="AA26362"/>
    </row>
    <row r="26363" spans="1:27" x14ac:dyDescent="0.25">
      <c r="A26363"/>
      <c r="AA26363"/>
    </row>
    <row r="26364" spans="1:27" x14ac:dyDescent="0.25">
      <c r="A26364"/>
      <c r="AA26364"/>
    </row>
    <row r="26365" spans="1:27" x14ac:dyDescent="0.25">
      <c r="A26365"/>
      <c r="AA26365"/>
    </row>
    <row r="26366" spans="1:27" x14ac:dyDescent="0.25">
      <c r="A26366"/>
      <c r="AA26366"/>
    </row>
    <row r="26367" spans="1:27" x14ac:dyDescent="0.25">
      <c r="A26367"/>
      <c r="AA26367"/>
    </row>
    <row r="26368" spans="1:27" x14ac:dyDescent="0.25">
      <c r="A26368"/>
      <c r="AA26368"/>
    </row>
    <row r="26369" spans="1:27" x14ac:dyDescent="0.25">
      <c r="A26369"/>
      <c r="AA26369"/>
    </row>
    <row r="26370" spans="1:27" x14ac:dyDescent="0.25">
      <c r="A26370"/>
      <c r="AA26370"/>
    </row>
    <row r="26371" spans="1:27" x14ac:dyDescent="0.25">
      <c r="A26371"/>
      <c r="AA26371"/>
    </row>
    <row r="26372" spans="1:27" x14ac:dyDescent="0.25">
      <c r="A26372"/>
      <c r="AA26372"/>
    </row>
    <row r="26373" spans="1:27" x14ac:dyDescent="0.25">
      <c r="A26373"/>
      <c r="AA26373"/>
    </row>
    <row r="26374" spans="1:27" x14ac:dyDescent="0.25">
      <c r="A26374"/>
      <c r="AA26374"/>
    </row>
    <row r="26375" spans="1:27" x14ac:dyDescent="0.25">
      <c r="A26375"/>
      <c r="AA26375"/>
    </row>
    <row r="26376" spans="1:27" x14ac:dyDescent="0.25">
      <c r="A26376"/>
      <c r="AA26376"/>
    </row>
    <row r="26377" spans="1:27" x14ac:dyDescent="0.25">
      <c r="A26377"/>
      <c r="AA26377"/>
    </row>
    <row r="26378" spans="1:27" x14ac:dyDescent="0.25">
      <c r="A26378"/>
      <c r="AA26378"/>
    </row>
    <row r="26379" spans="1:27" x14ac:dyDescent="0.25">
      <c r="A26379"/>
      <c r="AA26379"/>
    </row>
    <row r="26380" spans="1:27" x14ac:dyDescent="0.25">
      <c r="A26380"/>
      <c r="AA26380"/>
    </row>
    <row r="26381" spans="1:27" x14ac:dyDescent="0.25">
      <c r="A26381"/>
      <c r="AA26381"/>
    </row>
    <row r="26382" spans="1:27" x14ac:dyDescent="0.25">
      <c r="A26382"/>
      <c r="AA26382"/>
    </row>
    <row r="26383" spans="1:27" x14ac:dyDescent="0.25">
      <c r="A26383"/>
      <c r="AA26383"/>
    </row>
    <row r="26384" spans="1:27" x14ac:dyDescent="0.25">
      <c r="A26384"/>
      <c r="AA26384"/>
    </row>
    <row r="26385" spans="1:27" x14ac:dyDescent="0.25">
      <c r="A26385"/>
      <c r="AA26385"/>
    </row>
    <row r="26386" spans="1:27" x14ac:dyDescent="0.25">
      <c r="A26386"/>
      <c r="AA26386"/>
    </row>
    <row r="26387" spans="1:27" x14ac:dyDescent="0.25">
      <c r="A26387"/>
      <c r="AA26387"/>
    </row>
    <row r="26388" spans="1:27" x14ac:dyDescent="0.25">
      <c r="A26388"/>
      <c r="AA26388"/>
    </row>
    <row r="26389" spans="1:27" x14ac:dyDescent="0.25">
      <c r="A26389"/>
      <c r="AA26389"/>
    </row>
    <row r="26390" spans="1:27" x14ac:dyDescent="0.25">
      <c r="A26390"/>
      <c r="AA26390"/>
    </row>
    <row r="26391" spans="1:27" x14ac:dyDescent="0.25">
      <c r="A26391"/>
      <c r="AA26391"/>
    </row>
    <row r="26392" spans="1:27" x14ac:dyDescent="0.25">
      <c r="A26392"/>
      <c r="AA26392"/>
    </row>
    <row r="26393" spans="1:27" x14ac:dyDescent="0.25">
      <c r="A26393"/>
      <c r="AA26393"/>
    </row>
    <row r="26394" spans="1:27" x14ac:dyDescent="0.25">
      <c r="A26394"/>
      <c r="AA26394"/>
    </row>
    <row r="26395" spans="1:27" x14ac:dyDescent="0.25">
      <c r="A26395"/>
      <c r="AA26395"/>
    </row>
    <row r="26396" spans="1:27" x14ac:dyDescent="0.25">
      <c r="A26396"/>
      <c r="AA26396"/>
    </row>
    <row r="26397" spans="1:27" x14ac:dyDescent="0.25">
      <c r="A26397"/>
      <c r="AA26397"/>
    </row>
    <row r="26398" spans="1:27" x14ac:dyDescent="0.25">
      <c r="A26398"/>
      <c r="AA26398"/>
    </row>
    <row r="26399" spans="1:27" x14ac:dyDescent="0.25">
      <c r="A26399"/>
      <c r="AA26399"/>
    </row>
    <row r="26400" spans="1:27" x14ac:dyDescent="0.25">
      <c r="A26400"/>
      <c r="AA26400"/>
    </row>
    <row r="26401" spans="1:27" x14ac:dyDescent="0.25">
      <c r="A26401"/>
      <c r="AA26401"/>
    </row>
    <row r="26402" spans="1:27" x14ac:dyDescent="0.25">
      <c r="A26402"/>
      <c r="AA26402"/>
    </row>
    <row r="26403" spans="1:27" x14ac:dyDescent="0.25">
      <c r="A26403"/>
      <c r="AA26403"/>
    </row>
    <row r="26404" spans="1:27" x14ac:dyDescent="0.25">
      <c r="A26404"/>
      <c r="AA26404"/>
    </row>
    <row r="26405" spans="1:27" x14ac:dyDescent="0.25">
      <c r="A26405"/>
      <c r="AA26405"/>
    </row>
    <row r="26406" spans="1:27" x14ac:dyDescent="0.25">
      <c r="A26406"/>
      <c r="AA26406"/>
    </row>
    <row r="26407" spans="1:27" x14ac:dyDescent="0.25">
      <c r="A26407"/>
      <c r="AA26407"/>
    </row>
    <row r="26408" spans="1:27" x14ac:dyDescent="0.25">
      <c r="A26408"/>
      <c r="AA26408"/>
    </row>
    <row r="26409" spans="1:27" x14ac:dyDescent="0.25">
      <c r="A26409"/>
      <c r="AA26409"/>
    </row>
    <row r="26410" spans="1:27" x14ac:dyDescent="0.25">
      <c r="A26410"/>
      <c r="AA26410"/>
    </row>
    <row r="26411" spans="1:27" x14ac:dyDescent="0.25">
      <c r="A26411"/>
      <c r="AA26411"/>
    </row>
    <row r="26412" spans="1:27" x14ac:dyDescent="0.25">
      <c r="A26412"/>
      <c r="AA26412"/>
    </row>
    <row r="26413" spans="1:27" x14ac:dyDescent="0.25">
      <c r="A26413"/>
      <c r="AA26413"/>
    </row>
    <row r="26414" spans="1:27" x14ac:dyDescent="0.25">
      <c r="A26414"/>
      <c r="AA26414"/>
    </row>
    <row r="26415" spans="1:27" x14ac:dyDescent="0.25">
      <c r="A26415"/>
      <c r="AA26415"/>
    </row>
    <row r="26416" spans="1:27" x14ac:dyDescent="0.25">
      <c r="A26416"/>
      <c r="AA26416"/>
    </row>
    <row r="26417" spans="1:27" x14ac:dyDescent="0.25">
      <c r="A26417"/>
      <c r="AA26417"/>
    </row>
    <row r="26418" spans="1:27" x14ac:dyDescent="0.25">
      <c r="A26418"/>
      <c r="AA26418"/>
    </row>
    <row r="26419" spans="1:27" x14ac:dyDescent="0.25">
      <c r="A26419"/>
      <c r="AA26419"/>
    </row>
    <row r="26420" spans="1:27" x14ac:dyDescent="0.25">
      <c r="A26420"/>
      <c r="AA26420"/>
    </row>
    <row r="26421" spans="1:27" x14ac:dyDescent="0.25">
      <c r="A26421"/>
      <c r="AA26421"/>
    </row>
    <row r="26422" spans="1:27" x14ac:dyDescent="0.25">
      <c r="A26422"/>
      <c r="AA26422"/>
    </row>
    <row r="26423" spans="1:27" x14ac:dyDescent="0.25">
      <c r="A26423"/>
      <c r="AA26423"/>
    </row>
    <row r="26424" spans="1:27" x14ac:dyDescent="0.25">
      <c r="A26424"/>
      <c r="AA26424"/>
    </row>
    <row r="26425" spans="1:27" x14ac:dyDescent="0.25">
      <c r="A26425"/>
      <c r="AA26425"/>
    </row>
    <row r="26426" spans="1:27" x14ac:dyDescent="0.25">
      <c r="A26426"/>
      <c r="AA26426"/>
    </row>
    <row r="26427" spans="1:27" x14ac:dyDescent="0.25">
      <c r="A26427"/>
      <c r="AA26427"/>
    </row>
    <row r="26428" spans="1:27" x14ac:dyDescent="0.25">
      <c r="A26428"/>
      <c r="AA26428"/>
    </row>
    <row r="26429" spans="1:27" x14ac:dyDescent="0.25">
      <c r="A26429"/>
      <c r="AA26429"/>
    </row>
    <row r="26430" spans="1:27" x14ac:dyDescent="0.25">
      <c r="A26430"/>
      <c r="AA26430"/>
    </row>
    <row r="26431" spans="1:27" x14ac:dyDescent="0.25">
      <c r="A26431"/>
      <c r="AA26431"/>
    </row>
    <row r="26432" spans="1:27" x14ac:dyDescent="0.25">
      <c r="A26432"/>
      <c r="AA26432"/>
    </row>
    <row r="26433" spans="1:27" x14ac:dyDescent="0.25">
      <c r="A26433"/>
      <c r="AA26433"/>
    </row>
    <row r="26434" spans="1:27" x14ac:dyDescent="0.25">
      <c r="A26434"/>
      <c r="AA26434"/>
    </row>
    <row r="26435" spans="1:27" x14ac:dyDescent="0.25">
      <c r="A26435"/>
      <c r="AA26435"/>
    </row>
    <row r="26436" spans="1:27" x14ac:dyDescent="0.25">
      <c r="A26436"/>
      <c r="AA26436"/>
    </row>
    <row r="26437" spans="1:27" x14ac:dyDescent="0.25">
      <c r="A26437"/>
      <c r="AA26437"/>
    </row>
    <row r="26438" spans="1:27" x14ac:dyDescent="0.25">
      <c r="A26438"/>
      <c r="AA26438"/>
    </row>
    <row r="26439" spans="1:27" x14ac:dyDescent="0.25">
      <c r="A26439"/>
      <c r="AA26439"/>
    </row>
    <row r="26440" spans="1:27" x14ac:dyDescent="0.25">
      <c r="A26440"/>
      <c r="AA26440"/>
    </row>
    <row r="26441" spans="1:27" x14ac:dyDescent="0.25">
      <c r="A26441"/>
      <c r="AA26441"/>
    </row>
    <row r="26442" spans="1:27" x14ac:dyDescent="0.25">
      <c r="A26442"/>
      <c r="AA26442"/>
    </row>
    <row r="26443" spans="1:27" x14ac:dyDescent="0.25">
      <c r="A26443"/>
      <c r="AA26443"/>
    </row>
    <row r="26444" spans="1:27" x14ac:dyDescent="0.25">
      <c r="A26444"/>
      <c r="AA26444"/>
    </row>
    <row r="26445" spans="1:27" x14ac:dyDescent="0.25">
      <c r="A26445"/>
      <c r="AA26445"/>
    </row>
    <row r="26446" spans="1:27" x14ac:dyDescent="0.25">
      <c r="A26446"/>
      <c r="AA26446"/>
    </row>
    <row r="26447" spans="1:27" x14ac:dyDescent="0.25">
      <c r="A26447"/>
      <c r="AA26447"/>
    </row>
    <row r="26448" spans="1:27" x14ac:dyDescent="0.25">
      <c r="A26448"/>
      <c r="AA26448"/>
    </row>
    <row r="26449" spans="1:27" x14ac:dyDescent="0.25">
      <c r="A26449"/>
      <c r="AA26449"/>
    </row>
    <row r="26450" spans="1:27" x14ac:dyDescent="0.25">
      <c r="A26450"/>
      <c r="AA26450"/>
    </row>
    <row r="26451" spans="1:27" x14ac:dyDescent="0.25">
      <c r="A26451"/>
      <c r="AA26451"/>
    </row>
    <row r="26452" spans="1:27" x14ac:dyDescent="0.25">
      <c r="A26452"/>
      <c r="AA26452"/>
    </row>
    <row r="26453" spans="1:27" x14ac:dyDescent="0.25">
      <c r="A26453"/>
      <c r="AA26453"/>
    </row>
    <row r="26454" spans="1:27" x14ac:dyDescent="0.25">
      <c r="A26454"/>
      <c r="AA26454"/>
    </row>
    <row r="26455" spans="1:27" x14ac:dyDescent="0.25">
      <c r="A26455"/>
      <c r="AA26455"/>
    </row>
    <row r="26456" spans="1:27" x14ac:dyDescent="0.25">
      <c r="A26456"/>
      <c r="AA26456"/>
    </row>
    <row r="26457" spans="1:27" x14ac:dyDescent="0.25">
      <c r="A26457"/>
      <c r="AA26457"/>
    </row>
    <row r="26458" spans="1:27" x14ac:dyDescent="0.25">
      <c r="A26458"/>
      <c r="AA26458"/>
    </row>
    <row r="26459" spans="1:27" x14ac:dyDescent="0.25">
      <c r="A26459"/>
      <c r="AA26459"/>
    </row>
    <row r="26460" spans="1:27" x14ac:dyDescent="0.25">
      <c r="A26460"/>
      <c r="AA26460"/>
    </row>
    <row r="26461" spans="1:27" x14ac:dyDescent="0.25">
      <c r="A26461"/>
      <c r="AA26461"/>
    </row>
    <row r="26462" spans="1:27" x14ac:dyDescent="0.25">
      <c r="A26462"/>
      <c r="AA26462"/>
    </row>
    <row r="26463" spans="1:27" x14ac:dyDescent="0.25">
      <c r="A26463"/>
      <c r="AA26463"/>
    </row>
    <row r="26464" spans="1:27" x14ac:dyDescent="0.25">
      <c r="A26464"/>
      <c r="AA26464"/>
    </row>
    <row r="26465" spans="1:27" x14ac:dyDescent="0.25">
      <c r="A26465"/>
      <c r="AA26465"/>
    </row>
    <row r="26466" spans="1:27" x14ac:dyDescent="0.25">
      <c r="A26466"/>
      <c r="AA26466"/>
    </row>
    <row r="26467" spans="1:27" x14ac:dyDescent="0.25">
      <c r="A26467"/>
      <c r="AA26467"/>
    </row>
    <row r="26468" spans="1:27" x14ac:dyDescent="0.25">
      <c r="A26468"/>
      <c r="AA26468"/>
    </row>
    <row r="26469" spans="1:27" x14ac:dyDescent="0.25">
      <c r="A26469"/>
      <c r="AA26469"/>
    </row>
    <row r="26470" spans="1:27" x14ac:dyDescent="0.25">
      <c r="A26470"/>
      <c r="AA26470"/>
    </row>
    <row r="26471" spans="1:27" x14ac:dyDescent="0.25">
      <c r="A26471"/>
      <c r="AA26471"/>
    </row>
    <row r="26472" spans="1:27" x14ac:dyDescent="0.25">
      <c r="A26472"/>
      <c r="AA26472"/>
    </row>
    <row r="26473" spans="1:27" x14ac:dyDescent="0.25">
      <c r="A26473"/>
      <c r="AA26473"/>
    </row>
    <row r="26474" spans="1:27" x14ac:dyDescent="0.25">
      <c r="A26474"/>
      <c r="AA26474"/>
    </row>
    <row r="26475" spans="1:27" x14ac:dyDescent="0.25">
      <c r="A26475"/>
      <c r="AA26475"/>
    </row>
    <row r="26476" spans="1:27" x14ac:dyDescent="0.25">
      <c r="A26476"/>
      <c r="AA26476"/>
    </row>
    <row r="26477" spans="1:27" x14ac:dyDescent="0.25">
      <c r="A26477"/>
      <c r="AA26477"/>
    </row>
    <row r="26478" spans="1:27" x14ac:dyDescent="0.25">
      <c r="A26478"/>
      <c r="AA26478"/>
    </row>
    <row r="26479" spans="1:27" x14ac:dyDescent="0.25">
      <c r="A26479"/>
      <c r="AA26479"/>
    </row>
    <row r="26480" spans="1:27" x14ac:dyDescent="0.25">
      <c r="A26480"/>
      <c r="AA26480"/>
    </row>
    <row r="26481" spans="1:27" x14ac:dyDescent="0.25">
      <c r="A26481"/>
      <c r="AA26481"/>
    </row>
    <row r="26482" spans="1:27" x14ac:dyDescent="0.25">
      <c r="A26482"/>
      <c r="AA26482"/>
    </row>
    <row r="26483" spans="1:27" x14ac:dyDescent="0.25">
      <c r="A26483"/>
      <c r="AA26483"/>
    </row>
    <row r="26484" spans="1:27" x14ac:dyDescent="0.25">
      <c r="A26484"/>
      <c r="AA26484"/>
    </row>
    <row r="26485" spans="1:27" x14ac:dyDescent="0.25">
      <c r="A26485"/>
      <c r="AA26485"/>
    </row>
    <row r="26486" spans="1:27" x14ac:dyDescent="0.25">
      <c r="A26486"/>
      <c r="AA26486"/>
    </row>
    <row r="26487" spans="1:27" x14ac:dyDescent="0.25">
      <c r="A26487"/>
      <c r="AA26487"/>
    </row>
    <row r="26488" spans="1:27" x14ac:dyDescent="0.25">
      <c r="A26488"/>
      <c r="AA26488"/>
    </row>
    <row r="26489" spans="1:27" x14ac:dyDescent="0.25">
      <c r="A26489"/>
      <c r="AA26489"/>
    </row>
    <row r="26490" spans="1:27" x14ac:dyDescent="0.25">
      <c r="A26490"/>
      <c r="AA26490"/>
    </row>
    <row r="26491" spans="1:27" x14ac:dyDescent="0.25">
      <c r="A26491"/>
      <c r="AA26491"/>
    </row>
    <row r="26492" spans="1:27" x14ac:dyDescent="0.25">
      <c r="A26492"/>
      <c r="AA26492"/>
    </row>
    <row r="26493" spans="1:27" x14ac:dyDescent="0.25">
      <c r="A26493"/>
      <c r="AA26493"/>
    </row>
    <row r="26494" spans="1:27" x14ac:dyDescent="0.25">
      <c r="A26494"/>
      <c r="AA26494"/>
    </row>
    <row r="26495" spans="1:27" x14ac:dyDescent="0.25">
      <c r="A26495"/>
      <c r="AA26495"/>
    </row>
    <row r="26496" spans="1:27" x14ac:dyDescent="0.25">
      <c r="A26496"/>
      <c r="AA26496"/>
    </row>
    <row r="26497" spans="1:27" x14ac:dyDescent="0.25">
      <c r="A26497"/>
      <c r="AA26497"/>
    </row>
    <row r="26498" spans="1:27" x14ac:dyDescent="0.25">
      <c r="A26498"/>
      <c r="AA26498"/>
    </row>
    <row r="26499" spans="1:27" x14ac:dyDescent="0.25">
      <c r="A26499"/>
      <c r="AA26499"/>
    </row>
    <row r="26500" spans="1:27" x14ac:dyDescent="0.25">
      <c r="A26500"/>
      <c r="AA26500"/>
    </row>
    <row r="26501" spans="1:27" x14ac:dyDescent="0.25">
      <c r="A26501"/>
      <c r="AA26501"/>
    </row>
    <row r="26502" spans="1:27" x14ac:dyDescent="0.25">
      <c r="A26502"/>
      <c r="AA26502"/>
    </row>
    <row r="26503" spans="1:27" x14ac:dyDescent="0.25">
      <c r="A26503"/>
      <c r="AA26503"/>
    </row>
    <row r="26504" spans="1:27" x14ac:dyDescent="0.25">
      <c r="A26504"/>
      <c r="AA26504"/>
    </row>
    <row r="26505" spans="1:27" x14ac:dyDescent="0.25">
      <c r="A26505"/>
      <c r="AA26505"/>
    </row>
    <row r="26506" spans="1:27" x14ac:dyDescent="0.25">
      <c r="A26506"/>
      <c r="AA26506"/>
    </row>
    <row r="26507" spans="1:27" x14ac:dyDescent="0.25">
      <c r="A26507"/>
      <c r="AA26507"/>
    </row>
    <row r="26508" spans="1:27" x14ac:dyDescent="0.25">
      <c r="A26508"/>
      <c r="AA26508"/>
    </row>
    <row r="26509" spans="1:27" x14ac:dyDescent="0.25">
      <c r="A26509"/>
      <c r="AA26509"/>
    </row>
    <row r="26510" spans="1:27" x14ac:dyDescent="0.25">
      <c r="A26510"/>
      <c r="AA26510"/>
    </row>
    <row r="26511" spans="1:27" x14ac:dyDescent="0.25">
      <c r="A26511"/>
      <c r="AA26511"/>
    </row>
    <row r="26512" spans="1:27" x14ac:dyDescent="0.25">
      <c r="A26512"/>
      <c r="AA26512"/>
    </row>
    <row r="26513" spans="1:27" x14ac:dyDescent="0.25">
      <c r="A26513"/>
      <c r="AA26513"/>
    </row>
    <row r="26514" spans="1:27" x14ac:dyDescent="0.25">
      <c r="A26514"/>
      <c r="AA26514"/>
    </row>
    <row r="26515" spans="1:27" x14ac:dyDescent="0.25">
      <c r="A26515"/>
      <c r="AA26515"/>
    </row>
    <row r="26516" spans="1:27" x14ac:dyDescent="0.25">
      <c r="A26516"/>
      <c r="AA26516"/>
    </row>
    <row r="26517" spans="1:27" x14ac:dyDescent="0.25">
      <c r="A26517"/>
      <c r="AA26517"/>
    </row>
    <row r="26518" spans="1:27" x14ac:dyDescent="0.25">
      <c r="A26518"/>
      <c r="AA26518"/>
    </row>
    <row r="26519" spans="1:27" x14ac:dyDescent="0.25">
      <c r="A26519"/>
      <c r="AA26519"/>
    </row>
    <row r="26520" spans="1:27" x14ac:dyDescent="0.25">
      <c r="A26520"/>
      <c r="AA26520"/>
    </row>
    <row r="26521" spans="1:27" x14ac:dyDescent="0.25">
      <c r="A26521"/>
      <c r="AA26521"/>
    </row>
    <row r="26522" spans="1:27" x14ac:dyDescent="0.25">
      <c r="A26522"/>
      <c r="AA26522"/>
    </row>
    <row r="26523" spans="1:27" x14ac:dyDescent="0.25">
      <c r="A26523"/>
      <c r="AA26523"/>
    </row>
    <row r="26524" spans="1:27" x14ac:dyDescent="0.25">
      <c r="A26524"/>
      <c r="AA26524"/>
    </row>
    <row r="26525" spans="1:27" x14ac:dyDescent="0.25">
      <c r="A26525"/>
      <c r="AA26525"/>
    </row>
    <row r="26526" spans="1:27" x14ac:dyDescent="0.25">
      <c r="A26526"/>
      <c r="AA26526"/>
    </row>
    <row r="26527" spans="1:27" x14ac:dyDescent="0.25">
      <c r="A26527"/>
      <c r="AA26527"/>
    </row>
    <row r="26528" spans="1:27" x14ac:dyDescent="0.25">
      <c r="A26528"/>
      <c r="AA26528"/>
    </row>
    <row r="26529" spans="1:27" x14ac:dyDescent="0.25">
      <c r="A26529"/>
      <c r="AA26529"/>
    </row>
    <row r="26530" spans="1:27" x14ac:dyDescent="0.25">
      <c r="A26530"/>
      <c r="AA26530"/>
    </row>
    <row r="26531" spans="1:27" x14ac:dyDescent="0.25">
      <c r="A26531"/>
      <c r="AA26531"/>
    </row>
    <row r="26532" spans="1:27" x14ac:dyDescent="0.25">
      <c r="A26532"/>
      <c r="AA26532"/>
    </row>
    <row r="26533" spans="1:27" x14ac:dyDescent="0.25">
      <c r="A26533"/>
      <c r="AA26533"/>
    </row>
    <row r="26534" spans="1:27" x14ac:dyDescent="0.25">
      <c r="A26534"/>
      <c r="AA26534"/>
    </row>
    <row r="26535" spans="1:27" x14ac:dyDescent="0.25">
      <c r="A26535"/>
      <c r="AA26535"/>
    </row>
    <row r="26536" spans="1:27" x14ac:dyDescent="0.25">
      <c r="A26536"/>
      <c r="AA26536"/>
    </row>
    <row r="26537" spans="1:27" x14ac:dyDescent="0.25">
      <c r="A26537"/>
      <c r="AA26537"/>
    </row>
    <row r="26538" spans="1:27" x14ac:dyDescent="0.25">
      <c r="A26538"/>
      <c r="AA26538"/>
    </row>
    <row r="26539" spans="1:27" x14ac:dyDescent="0.25">
      <c r="A26539"/>
      <c r="AA26539"/>
    </row>
    <row r="26540" spans="1:27" x14ac:dyDescent="0.25">
      <c r="A26540"/>
      <c r="AA26540"/>
    </row>
    <row r="26541" spans="1:27" x14ac:dyDescent="0.25">
      <c r="A26541"/>
      <c r="AA26541"/>
    </row>
    <row r="26542" spans="1:27" x14ac:dyDescent="0.25">
      <c r="A26542"/>
      <c r="AA26542"/>
    </row>
    <row r="26543" spans="1:27" x14ac:dyDescent="0.25">
      <c r="A26543"/>
      <c r="AA26543"/>
    </row>
    <row r="26544" spans="1:27" x14ac:dyDescent="0.25">
      <c r="A26544"/>
      <c r="AA26544"/>
    </row>
    <row r="26545" spans="1:27" x14ac:dyDescent="0.25">
      <c r="A26545"/>
      <c r="AA26545"/>
    </row>
    <row r="26546" spans="1:27" x14ac:dyDescent="0.25">
      <c r="A26546"/>
      <c r="AA26546"/>
    </row>
    <row r="26547" spans="1:27" x14ac:dyDescent="0.25">
      <c r="A26547"/>
      <c r="AA26547"/>
    </row>
    <row r="26548" spans="1:27" x14ac:dyDescent="0.25">
      <c r="A26548"/>
      <c r="AA26548"/>
    </row>
    <row r="26549" spans="1:27" x14ac:dyDescent="0.25">
      <c r="A26549"/>
      <c r="AA26549"/>
    </row>
    <row r="26550" spans="1:27" x14ac:dyDescent="0.25">
      <c r="A26550"/>
      <c r="AA26550"/>
    </row>
    <row r="26551" spans="1:27" x14ac:dyDescent="0.25">
      <c r="A26551"/>
      <c r="AA26551"/>
    </row>
    <row r="26552" spans="1:27" x14ac:dyDescent="0.25">
      <c r="A26552"/>
      <c r="AA26552"/>
    </row>
    <row r="26553" spans="1:27" x14ac:dyDescent="0.25">
      <c r="A26553"/>
      <c r="AA26553"/>
    </row>
    <row r="26554" spans="1:27" x14ac:dyDescent="0.25">
      <c r="A26554"/>
      <c r="AA26554"/>
    </row>
    <row r="26555" spans="1:27" x14ac:dyDescent="0.25">
      <c r="A26555"/>
      <c r="AA26555"/>
    </row>
    <row r="26556" spans="1:27" x14ac:dyDescent="0.25">
      <c r="A26556"/>
      <c r="AA26556"/>
    </row>
    <row r="26557" spans="1:27" x14ac:dyDescent="0.25">
      <c r="A26557"/>
      <c r="AA26557"/>
    </row>
    <row r="26558" spans="1:27" x14ac:dyDescent="0.25">
      <c r="A26558"/>
      <c r="AA26558"/>
    </row>
    <row r="26559" spans="1:27" x14ac:dyDescent="0.25">
      <c r="A26559"/>
      <c r="AA26559"/>
    </row>
    <row r="26560" spans="1:27" x14ac:dyDescent="0.25">
      <c r="A26560"/>
      <c r="AA26560"/>
    </row>
    <row r="26561" spans="1:27" x14ac:dyDescent="0.25">
      <c r="A26561"/>
      <c r="AA26561"/>
    </row>
    <row r="26562" spans="1:27" x14ac:dyDescent="0.25">
      <c r="A26562"/>
      <c r="AA26562"/>
    </row>
    <row r="26563" spans="1:27" x14ac:dyDescent="0.25">
      <c r="A26563"/>
      <c r="AA26563"/>
    </row>
    <row r="26564" spans="1:27" x14ac:dyDescent="0.25">
      <c r="A26564"/>
      <c r="AA26564"/>
    </row>
    <row r="26565" spans="1:27" x14ac:dyDescent="0.25">
      <c r="A26565"/>
      <c r="AA26565"/>
    </row>
    <row r="26566" spans="1:27" x14ac:dyDescent="0.25">
      <c r="A26566"/>
      <c r="AA26566"/>
    </row>
    <row r="26567" spans="1:27" x14ac:dyDescent="0.25">
      <c r="A26567"/>
      <c r="AA26567"/>
    </row>
    <row r="26568" spans="1:27" x14ac:dyDescent="0.25">
      <c r="A26568"/>
      <c r="AA26568"/>
    </row>
    <row r="26569" spans="1:27" x14ac:dyDescent="0.25">
      <c r="A26569"/>
      <c r="AA26569"/>
    </row>
    <row r="26570" spans="1:27" x14ac:dyDescent="0.25">
      <c r="A26570"/>
      <c r="AA26570"/>
    </row>
    <row r="26571" spans="1:27" x14ac:dyDescent="0.25">
      <c r="A26571"/>
      <c r="AA26571"/>
    </row>
    <row r="26572" spans="1:27" x14ac:dyDescent="0.25">
      <c r="A26572"/>
      <c r="AA26572"/>
    </row>
    <row r="26573" spans="1:27" x14ac:dyDescent="0.25">
      <c r="A26573"/>
      <c r="AA26573"/>
    </row>
    <row r="26574" spans="1:27" x14ac:dyDescent="0.25">
      <c r="A26574"/>
      <c r="AA26574"/>
    </row>
    <row r="26575" spans="1:27" x14ac:dyDescent="0.25">
      <c r="A26575"/>
      <c r="AA26575"/>
    </row>
    <row r="26576" spans="1:27" x14ac:dyDescent="0.25">
      <c r="A26576"/>
      <c r="AA26576"/>
    </row>
    <row r="26577" spans="1:27" x14ac:dyDescent="0.25">
      <c r="A26577"/>
      <c r="AA26577"/>
    </row>
    <row r="26578" spans="1:27" x14ac:dyDescent="0.25">
      <c r="A26578"/>
      <c r="AA26578"/>
    </row>
    <row r="26579" spans="1:27" x14ac:dyDescent="0.25">
      <c r="A26579"/>
      <c r="AA26579"/>
    </row>
    <row r="26580" spans="1:27" x14ac:dyDescent="0.25">
      <c r="A26580"/>
      <c r="AA26580"/>
    </row>
    <row r="26581" spans="1:27" x14ac:dyDescent="0.25">
      <c r="A26581"/>
      <c r="AA26581"/>
    </row>
    <row r="26582" spans="1:27" x14ac:dyDescent="0.25">
      <c r="A26582"/>
      <c r="AA26582"/>
    </row>
    <row r="26583" spans="1:27" x14ac:dyDescent="0.25">
      <c r="A26583"/>
      <c r="AA26583"/>
    </row>
    <row r="26584" spans="1:27" x14ac:dyDescent="0.25">
      <c r="A26584"/>
      <c r="AA26584"/>
    </row>
    <row r="26585" spans="1:27" x14ac:dyDescent="0.25">
      <c r="A26585"/>
      <c r="AA26585"/>
    </row>
    <row r="26586" spans="1:27" x14ac:dyDescent="0.25">
      <c r="A26586"/>
      <c r="AA26586"/>
    </row>
    <row r="26587" spans="1:27" x14ac:dyDescent="0.25">
      <c r="A26587"/>
      <c r="AA26587"/>
    </row>
    <row r="26588" spans="1:27" x14ac:dyDescent="0.25">
      <c r="A26588"/>
      <c r="AA26588"/>
    </row>
    <row r="26589" spans="1:27" x14ac:dyDescent="0.25">
      <c r="A26589"/>
      <c r="AA26589"/>
    </row>
    <row r="26590" spans="1:27" x14ac:dyDescent="0.25">
      <c r="A26590"/>
      <c r="AA26590"/>
    </row>
    <row r="26591" spans="1:27" x14ac:dyDescent="0.25">
      <c r="A26591"/>
      <c r="AA26591"/>
    </row>
    <row r="26592" spans="1:27" x14ac:dyDescent="0.25">
      <c r="A26592"/>
      <c r="AA26592"/>
    </row>
    <row r="26593" spans="1:27" x14ac:dyDescent="0.25">
      <c r="A26593"/>
      <c r="AA26593"/>
    </row>
    <row r="26594" spans="1:27" x14ac:dyDescent="0.25">
      <c r="A26594"/>
      <c r="AA26594"/>
    </row>
    <row r="26595" spans="1:27" x14ac:dyDescent="0.25">
      <c r="A26595"/>
      <c r="AA26595"/>
    </row>
    <row r="26596" spans="1:27" x14ac:dyDescent="0.25">
      <c r="A26596"/>
      <c r="AA26596"/>
    </row>
    <row r="26597" spans="1:27" x14ac:dyDescent="0.25">
      <c r="A26597"/>
      <c r="AA26597"/>
    </row>
    <row r="26598" spans="1:27" x14ac:dyDescent="0.25">
      <c r="A26598"/>
      <c r="AA26598"/>
    </row>
    <row r="26599" spans="1:27" x14ac:dyDescent="0.25">
      <c r="A26599"/>
      <c r="AA26599"/>
    </row>
    <row r="26600" spans="1:27" x14ac:dyDescent="0.25">
      <c r="A26600"/>
      <c r="AA26600"/>
    </row>
    <row r="26601" spans="1:27" x14ac:dyDescent="0.25">
      <c r="A26601"/>
      <c r="AA26601"/>
    </row>
    <row r="26602" spans="1:27" x14ac:dyDescent="0.25">
      <c r="A26602"/>
      <c r="AA26602"/>
    </row>
    <row r="26603" spans="1:27" x14ac:dyDescent="0.25">
      <c r="A26603"/>
      <c r="AA26603"/>
    </row>
    <row r="26604" spans="1:27" x14ac:dyDescent="0.25">
      <c r="A26604"/>
      <c r="AA26604"/>
    </row>
    <row r="26605" spans="1:27" x14ac:dyDescent="0.25">
      <c r="A26605"/>
      <c r="AA26605"/>
    </row>
    <row r="26606" spans="1:27" x14ac:dyDescent="0.25">
      <c r="A26606"/>
      <c r="AA26606"/>
    </row>
    <row r="26607" spans="1:27" x14ac:dyDescent="0.25">
      <c r="A26607"/>
      <c r="AA26607"/>
    </row>
    <row r="26608" spans="1:27" x14ac:dyDescent="0.25">
      <c r="A26608"/>
      <c r="AA26608"/>
    </row>
    <row r="26609" spans="1:27" x14ac:dyDescent="0.25">
      <c r="A26609"/>
      <c r="AA26609"/>
    </row>
    <row r="26610" spans="1:27" x14ac:dyDescent="0.25">
      <c r="A26610"/>
      <c r="AA26610"/>
    </row>
    <row r="26611" spans="1:27" x14ac:dyDescent="0.25">
      <c r="A26611"/>
      <c r="AA26611"/>
    </row>
    <row r="26612" spans="1:27" x14ac:dyDescent="0.25">
      <c r="A26612"/>
      <c r="AA26612"/>
    </row>
    <row r="26613" spans="1:27" x14ac:dyDescent="0.25">
      <c r="A26613"/>
      <c r="AA26613"/>
    </row>
    <row r="26614" spans="1:27" x14ac:dyDescent="0.25">
      <c r="A26614"/>
      <c r="AA26614"/>
    </row>
    <row r="26615" spans="1:27" x14ac:dyDescent="0.25">
      <c r="A26615"/>
      <c r="AA26615"/>
    </row>
    <row r="26616" spans="1:27" x14ac:dyDescent="0.25">
      <c r="A26616"/>
      <c r="AA26616"/>
    </row>
    <row r="26617" spans="1:27" x14ac:dyDescent="0.25">
      <c r="A26617"/>
      <c r="AA26617"/>
    </row>
    <row r="26618" spans="1:27" x14ac:dyDescent="0.25">
      <c r="A26618"/>
      <c r="AA26618"/>
    </row>
    <row r="26619" spans="1:27" x14ac:dyDescent="0.25">
      <c r="A26619"/>
      <c r="AA26619"/>
    </row>
    <row r="26620" spans="1:27" x14ac:dyDescent="0.25">
      <c r="A26620"/>
      <c r="AA26620"/>
    </row>
    <row r="26621" spans="1:27" x14ac:dyDescent="0.25">
      <c r="A26621"/>
      <c r="AA26621"/>
    </row>
    <row r="26622" spans="1:27" x14ac:dyDescent="0.25">
      <c r="A26622"/>
      <c r="AA26622"/>
    </row>
    <row r="26623" spans="1:27" x14ac:dyDescent="0.25">
      <c r="A26623"/>
      <c r="AA26623"/>
    </row>
    <row r="26624" spans="1:27" x14ac:dyDescent="0.25">
      <c r="A26624"/>
      <c r="AA26624"/>
    </row>
    <row r="26625" spans="1:27" x14ac:dyDescent="0.25">
      <c r="A26625"/>
      <c r="AA26625"/>
    </row>
    <row r="26626" spans="1:27" x14ac:dyDescent="0.25">
      <c r="A26626"/>
      <c r="AA26626"/>
    </row>
    <row r="26627" spans="1:27" x14ac:dyDescent="0.25">
      <c r="A26627"/>
      <c r="AA26627"/>
    </row>
    <row r="26628" spans="1:27" x14ac:dyDescent="0.25">
      <c r="A26628"/>
      <c r="AA26628"/>
    </row>
    <row r="26629" spans="1:27" x14ac:dyDescent="0.25">
      <c r="A26629"/>
      <c r="AA26629"/>
    </row>
    <row r="26630" spans="1:27" x14ac:dyDescent="0.25">
      <c r="A26630"/>
      <c r="AA26630"/>
    </row>
    <row r="26631" spans="1:27" x14ac:dyDescent="0.25">
      <c r="A26631"/>
      <c r="AA26631"/>
    </row>
    <row r="26632" spans="1:27" x14ac:dyDescent="0.25">
      <c r="A26632"/>
      <c r="AA26632"/>
    </row>
    <row r="26633" spans="1:27" x14ac:dyDescent="0.25">
      <c r="A26633"/>
      <c r="AA26633"/>
    </row>
    <row r="26634" spans="1:27" x14ac:dyDescent="0.25">
      <c r="A26634"/>
      <c r="AA26634"/>
    </row>
    <row r="26635" spans="1:27" x14ac:dyDescent="0.25">
      <c r="A26635"/>
      <c r="AA26635"/>
    </row>
    <row r="26636" spans="1:27" x14ac:dyDescent="0.25">
      <c r="A26636"/>
      <c r="AA26636"/>
    </row>
    <row r="26637" spans="1:27" x14ac:dyDescent="0.25">
      <c r="A26637"/>
      <c r="AA26637"/>
    </row>
    <row r="26638" spans="1:27" x14ac:dyDescent="0.25">
      <c r="A26638"/>
      <c r="AA26638"/>
    </row>
    <row r="26639" spans="1:27" x14ac:dyDescent="0.25">
      <c r="A26639"/>
      <c r="AA26639"/>
    </row>
    <row r="26640" spans="1:27" x14ac:dyDescent="0.25">
      <c r="A26640"/>
      <c r="AA26640"/>
    </row>
    <row r="26641" spans="1:27" x14ac:dyDescent="0.25">
      <c r="A26641"/>
      <c r="AA26641"/>
    </row>
    <row r="26642" spans="1:27" x14ac:dyDescent="0.25">
      <c r="A26642"/>
      <c r="AA26642"/>
    </row>
    <row r="26643" spans="1:27" x14ac:dyDescent="0.25">
      <c r="A26643"/>
      <c r="AA26643"/>
    </row>
    <row r="26644" spans="1:27" x14ac:dyDescent="0.25">
      <c r="A26644"/>
      <c r="AA26644"/>
    </row>
    <row r="26645" spans="1:27" x14ac:dyDescent="0.25">
      <c r="A26645"/>
      <c r="AA26645"/>
    </row>
    <row r="26646" spans="1:27" x14ac:dyDescent="0.25">
      <c r="A26646"/>
      <c r="AA26646"/>
    </row>
    <row r="26647" spans="1:27" x14ac:dyDescent="0.25">
      <c r="A26647"/>
      <c r="AA26647"/>
    </row>
    <row r="26648" spans="1:27" x14ac:dyDescent="0.25">
      <c r="A26648"/>
      <c r="AA26648"/>
    </row>
    <row r="26649" spans="1:27" x14ac:dyDescent="0.25">
      <c r="A26649"/>
      <c r="AA26649"/>
    </row>
    <row r="26650" spans="1:27" x14ac:dyDescent="0.25">
      <c r="A26650"/>
      <c r="AA26650"/>
    </row>
    <row r="26651" spans="1:27" x14ac:dyDescent="0.25">
      <c r="A26651"/>
      <c r="AA26651"/>
    </row>
    <row r="26652" spans="1:27" x14ac:dyDescent="0.25">
      <c r="A26652"/>
      <c r="AA26652"/>
    </row>
    <row r="26653" spans="1:27" x14ac:dyDescent="0.25">
      <c r="A26653"/>
      <c r="AA26653"/>
    </row>
    <row r="26654" spans="1:27" x14ac:dyDescent="0.25">
      <c r="A26654"/>
      <c r="AA26654"/>
    </row>
    <row r="26655" spans="1:27" x14ac:dyDescent="0.25">
      <c r="A26655"/>
      <c r="AA26655"/>
    </row>
    <row r="26656" spans="1:27" x14ac:dyDescent="0.25">
      <c r="A26656"/>
      <c r="AA26656"/>
    </row>
    <row r="26657" spans="1:27" x14ac:dyDescent="0.25">
      <c r="A26657"/>
      <c r="AA26657"/>
    </row>
    <row r="26658" spans="1:27" x14ac:dyDescent="0.25">
      <c r="A26658"/>
      <c r="AA26658"/>
    </row>
    <row r="26659" spans="1:27" x14ac:dyDescent="0.25">
      <c r="A26659"/>
      <c r="AA26659"/>
    </row>
    <row r="26660" spans="1:27" x14ac:dyDescent="0.25">
      <c r="A26660"/>
      <c r="AA26660"/>
    </row>
    <row r="26661" spans="1:27" x14ac:dyDescent="0.25">
      <c r="A26661"/>
      <c r="AA26661"/>
    </row>
    <row r="26662" spans="1:27" x14ac:dyDescent="0.25">
      <c r="A26662"/>
      <c r="AA26662"/>
    </row>
    <row r="26663" spans="1:27" x14ac:dyDescent="0.25">
      <c r="A26663"/>
      <c r="AA26663"/>
    </row>
    <row r="26664" spans="1:27" x14ac:dyDescent="0.25">
      <c r="A26664"/>
      <c r="AA26664"/>
    </row>
    <row r="26665" spans="1:27" x14ac:dyDescent="0.25">
      <c r="A26665"/>
      <c r="AA26665"/>
    </row>
    <row r="26666" spans="1:27" x14ac:dyDescent="0.25">
      <c r="A26666"/>
      <c r="AA26666"/>
    </row>
    <row r="26667" spans="1:27" x14ac:dyDescent="0.25">
      <c r="A26667"/>
      <c r="AA26667"/>
    </row>
    <row r="26668" spans="1:27" x14ac:dyDescent="0.25">
      <c r="A26668"/>
      <c r="AA26668"/>
    </row>
    <row r="26669" spans="1:27" x14ac:dyDescent="0.25">
      <c r="A26669"/>
      <c r="AA26669"/>
    </row>
    <row r="26670" spans="1:27" x14ac:dyDescent="0.25">
      <c r="A26670"/>
      <c r="AA26670"/>
    </row>
    <row r="26671" spans="1:27" x14ac:dyDescent="0.25">
      <c r="A26671"/>
      <c r="AA26671"/>
    </row>
    <row r="26672" spans="1:27" x14ac:dyDescent="0.25">
      <c r="A26672"/>
      <c r="AA26672"/>
    </row>
    <row r="26673" spans="1:27" x14ac:dyDescent="0.25">
      <c r="A26673"/>
      <c r="AA26673"/>
    </row>
    <row r="26674" spans="1:27" x14ac:dyDescent="0.25">
      <c r="A26674"/>
      <c r="AA26674"/>
    </row>
    <row r="26675" spans="1:27" x14ac:dyDescent="0.25">
      <c r="A26675"/>
      <c r="AA26675"/>
    </row>
    <row r="26676" spans="1:27" x14ac:dyDescent="0.25">
      <c r="A26676"/>
      <c r="AA26676"/>
    </row>
    <row r="26677" spans="1:27" x14ac:dyDescent="0.25">
      <c r="A26677"/>
      <c r="AA26677"/>
    </row>
    <row r="26678" spans="1:27" x14ac:dyDescent="0.25">
      <c r="A26678"/>
      <c r="AA26678"/>
    </row>
    <row r="26679" spans="1:27" x14ac:dyDescent="0.25">
      <c r="A26679"/>
      <c r="AA26679"/>
    </row>
    <row r="26680" spans="1:27" x14ac:dyDescent="0.25">
      <c r="A26680"/>
      <c r="AA26680"/>
    </row>
    <row r="26681" spans="1:27" x14ac:dyDescent="0.25">
      <c r="A26681"/>
      <c r="AA26681"/>
    </row>
    <row r="26682" spans="1:27" x14ac:dyDescent="0.25">
      <c r="A26682"/>
      <c r="AA26682"/>
    </row>
    <row r="26683" spans="1:27" x14ac:dyDescent="0.25">
      <c r="A26683"/>
      <c r="AA26683"/>
    </row>
    <row r="26684" spans="1:27" x14ac:dyDescent="0.25">
      <c r="A26684"/>
      <c r="AA26684"/>
    </row>
    <row r="26685" spans="1:27" x14ac:dyDescent="0.25">
      <c r="A26685"/>
      <c r="AA26685"/>
    </row>
    <row r="26686" spans="1:27" x14ac:dyDescent="0.25">
      <c r="A26686"/>
      <c r="AA26686"/>
    </row>
    <row r="26687" spans="1:27" x14ac:dyDescent="0.25">
      <c r="A26687"/>
      <c r="AA26687"/>
    </row>
    <row r="26688" spans="1:27" x14ac:dyDescent="0.25">
      <c r="A26688"/>
      <c r="AA26688"/>
    </row>
    <row r="26689" spans="1:27" x14ac:dyDescent="0.25">
      <c r="A26689"/>
      <c r="AA26689"/>
    </row>
    <row r="26690" spans="1:27" x14ac:dyDescent="0.25">
      <c r="A26690"/>
      <c r="AA26690"/>
    </row>
    <row r="26691" spans="1:27" x14ac:dyDescent="0.25">
      <c r="A26691"/>
      <c r="AA26691"/>
    </row>
    <row r="26692" spans="1:27" x14ac:dyDescent="0.25">
      <c r="A26692"/>
      <c r="AA26692"/>
    </row>
    <row r="26693" spans="1:27" x14ac:dyDescent="0.25">
      <c r="A26693"/>
      <c r="AA26693"/>
    </row>
    <row r="26694" spans="1:27" x14ac:dyDescent="0.25">
      <c r="A26694"/>
      <c r="AA26694"/>
    </row>
    <row r="26695" spans="1:27" x14ac:dyDescent="0.25">
      <c r="A26695"/>
      <c r="AA26695"/>
    </row>
    <row r="26696" spans="1:27" x14ac:dyDescent="0.25">
      <c r="A26696"/>
      <c r="AA26696"/>
    </row>
    <row r="26697" spans="1:27" x14ac:dyDescent="0.25">
      <c r="A26697"/>
      <c r="AA26697"/>
    </row>
    <row r="26698" spans="1:27" x14ac:dyDescent="0.25">
      <c r="A26698"/>
      <c r="AA26698"/>
    </row>
    <row r="26699" spans="1:27" x14ac:dyDescent="0.25">
      <c r="A26699"/>
      <c r="AA26699"/>
    </row>
    <row r="26700" spans="1:27" x14ac:dyDescent="0.25">
      <c r="A26700"/>
      <c r="AA26700"/>
    </row>
    <row r="26701" spans="1:27" x14ac:dyDescent="0.25">
      <c r="A26701"/>
      <c r="AA26701"/>
    </row>
    <row r="26702" spans="1:27" x14ac:dyDescent="0.25">
      <c r="A26702"/>
      <c r="AA26702"/>
    </row>
    <row r="26703" spans="1:27" x14ac:dyDescent="0.25">
      <c r="A26703"/>
      <c r="AA26703"/>
    </row>
    <row r="26704" spans="1:27" x14ac:dyDescent="0.25">
      <c r="A26704"/>
      <c r="AA26704"/>
    </row>
    <row r="26705" spans="1:27" x14ac:dyDescent="0.25">
      <c r="A26705"/>
      <c r="AA26705"/>
    </row>
    <row r="26706" spans="1:27" x14ac:dyDescent="0.25">
      <c r="A26706"/>
      <c r="AA26706"/>
    </row>
    <row r="26707" spans="1:27" x14ac:dyDescent="0.25">
      <c r="A26707"/>
      <c r="AA26707"/>
    </row>
    <row r="26708" spans="1:27" x14ac:dyDescent="0.25">
      <c r="A26708"/>
      <c r="AA26708"/>
    </row>
    <row r="26709" spans="1:27" x14ac:dyDescent="0.25">
      <c r="A26709"/>
      <c r="AA26709"/>
    </row>
    <row r="26710" spans="1:27" x14ac:dyDescent="0.25">
      <c r="A26710"/>
      <c r="AA26710"/>
    </row>
    <row r="26711" spans="1:27" x14ac:dyDescent="0.25">
      <c r="A26711"/>
      <c r="AA26711"/>
    </row>
    <row r="26712" spans="1:27" x14ac:dyDescent="0.25">
      <c r="A26712"/>
      <c r="AA26712"/>
    </row>
    <row r="26713" spans="1:27" x14ac:dyDescent="0.25">
      <c r="A26713"/>
      <c r="AA26713"/>
    </row>
    <row r="26714" spans="1:27" x14ac:dyDescent="0.25">
      <c r="A26714"/>
      <c r="AA26714"/>
    </row>
    <row r="26715" spans="1:27" x14ac:dyDescent="0.25">
      <c r="A26715"/>
      <c r="AA26715"/>
    </row>
    <row r="26716" spans="1:27" x14ac:dyDescent="0.25">
      <c r="A26716"/>
      <c r="AA26716"/>
    </row>
    <row r="26717" spans="1:27" x14ac:dyDescent="0.25">
      <c r="A26717"/>
      <c r="AA26717"/>
    </row>
    <row r="26718" spans="1:27" x14ac:dyDescent="0.25">
      <c r="A26718"/>
      <c r="AA26718"/>
    </row>
    <row r="26719" spans="1:27" x14ac:dyDescent="0.25">
      <c r="A26719"/>
      <c r="AA26719"/>
    </row>
    <row r="26720" spans="1:27" x14ac:dyDescent="0.25">
      <c r="A26720"/>
      <c r="AA26720"/>
    </row>
    <row r="26721" spans="1:27" x14ac:dyDescent="0.25">
      <c r="A26721"/>
      <c r="AA26721"/>
    </row>
    <row r="26722" spans="1:27" x14ac:dyDescent="0.25">
      <c r="A26722"/>
      <c r="AA26722"/>
    </row>
    <row r="26723" spans="1:27" x14ac:dyDescent="0.25">
      <c r="A26723"/>
      <c r="AA26723"/>
    </row>
    <row r="26724" spans="1:27" x14ac:dyDescent="0.25">
      <c r="A26724"/>
      <c r="AA26724"/>
    </row>
    <row r="26725" spans="1:27" x14ac:dyDescent="0.25">
      <c r="A26725"/>
      <c r="AA26725"/>
    </row>
    <row r="26726" spans="1:27" x14ac:dyDescent="0.25">
      <c r="A26726"/>
      <c r="AA26726"/>
    </row>
    <row r="26727" spans="1:27" x14ac:dyDescent="0.25">
      <c r="A26727"/>
      <c r="AA26727"/>
    </row>
    <row r="26728" spans="1:27" x14ac:dyDescent="0.25">
      <c r="A26728"/>
      <c r="AA26728"/>
    </row>
    <row r="26729" spans="1:27" x14ac:dyDescent="0.25">
      <c r="A26729"/>
      <c r="AA26729"/>
    </row>
    <row r="26730" spans="1:27" x14ac:dyDescent="0.25">
      <c r="A26730"/>
      <c r="AA26730"/>
    </row>
    <row r="26731" spans="1:27" x14ac:dyDescent="0.25">
      <c r="A26731"/>
      <c r="AA26731"/>
    </row>
    <row r="26732" spans="1:27" x14ac:dyDescent="0.25">
      <c r="A26732"/>
      <c r="AA26732"/>
    </row>
    <row r="26733" spans="1:27" x14ac:dyDescent="0.25">
      <c r="A26733"/>
      <c r="AA26733"/>
    </row>
    <row r="26734" spans="1:27" x14ac:dyDescent="0.25">
      <c r="A26734"/>
      <c r="AA26734"/>
    </row>
    <row r="26735" spans="1:27" x14ac:dyDescent="0.25">
      <c r="A26735"/>
      <c r="AA26735"/>
    </row>
    <row r="26736" spans="1:27" x14ac:dyDescent="0.25">
      <c r="A26736"/>
      <c r="AA26736"/>
    </row>
    <row r="26737" spans="1:27" x14ac:dyDescent="0.25">
      <c r="A26737"/>
      <c r="AA26737"/>
    </row>
    <row r="26738" spans="1:27" x14ac:dyDescent="0.25">
      <c r="A26738"/>
      <c r="AA26738"/>
    </row>
    <row r="26739" spans="1:27" x14ac:dyDescent="0.25">
      <c r="A26739"/>
      <c r="AA26739"/>
    </row>
    <row r="26740" spans="1:27" x14ac:dyDescent="0.25">
      <c r="A26740"/>
      <c r="AA26740"/>
    </row>
    <row r="26741" spans="1:27" x14ac:dyDescent="0.25">
      <c r="A26741"/>
      <c r="AA26741"/>
    </row>
    <row r="26742" spans="1:27" x14ac:dyDescent="0.25">
      <c r="A26742"/>
      <c r="AA26742"/>
    </row>
    <row r="26743" spans="1:27" x14ac:dyDescent="0.25">
      <c r="A26743"/>
      <c r="AA26743"/>
    </row>
    <row r="26744" spans="1:27" x14ac:dyDescent="0.25">
      <c r="A26744"/>
      <c r="AA26744"/>
    </row>
    <row r="26745" spans="1:27" x14ac:dyDescent="0.25">
      <c r="A26745"/>
      <c r="AA26745"/>
    </row>
    <row r="26746" spans="1:27" x14ac:dyDescent="0.25">
      <c r="A26746"/>
      <c r="AA26746"/>
    </row>
    <row r="26747" spans="1:27" x14ac:dyDescent="0.25">
      <c r="A26747"/>
      <c r="AA26747"/>
    </row>
    <row r="26748" spans="1:27" x14ac:dyDescent="0.25">
      <c r="A26748"/>
      <c r="AA26748"/>
    </row>
    <row r="26749" spans="1:27" x14ac:dyDescent="0.25">
      <c r="A26749"/>
      <c r="AA26749"/>
    </row>
    <row r="26750" spans="1:27" x14ac:dyDescent="0.25">
      <c r="A26750"/>
      <c r="AA26750"/>
    </row>
    <row r="26751" spans="1:27" x14ac:dyDescent="0.25">
      <c r="A26751"/>
      <c r="AA26751"/>
    </row>
    <row r="26752" spans="1:27" x14ac:dyDescent="0.25">
      <c r="A26752"/>
      <c r="AA26752"/>
    </row>
    <row r="26753" spans="1:27" x14ac:dyDescent="0.25">
      <c r="A26753"/>
      <c r="AA26753"/>
    </row>
    <row r="26754" spans="1:27" x14ac:dyDescent="0.25">
      <c r="A26754"/>
      <c r="AA26754"/>
    </row>
    <row r="26755" spans="1:27" x14ac:dyDescent="0.25">
      <c r="A26755"/>
      <c r="AA26755"/>
    </row>
    <row r="26756" spans="1:27" x14ac:dyDescent="0.25">
      <c r="A26756"/>
      <c r="AA26756"/>
    </row>
    <row r="26757" spans="1:27" x14ac:dyDescent="0.25">
      <c r="A26757"/>
      <c r="AA26757"/>
    </row>
    <row r="26758" spans="1:27" x14ac:dyDescent="0.25">
      <c r="A26758"/>
      <c r="AA26758"/>
    </row>
    <row r="26759" spans="1:27" x14ac:dyDescent="0.25">
      <c r="A26759"/>
      <c r="AA26759"/>
    </row>
    <row r="26760" spans="1:27" x14ac:dyDescent="0.25">
      <c r="A26760"/>
      <c r="AA26760"/>
    </row>
    <row r="26761" spans="1:27" x14ac:dyDescent="0.25">
      <c r="A26761"/>
      <c r="AA26761"/>
    </row>
    <row r="26762" spans="1:27" x14ac:dyDescent="0.25">
      <c r="A26762"/>
      <c r="AA26762"/>
    </row>
    <row r="26763" spans="1:27" x14ac:dyDescent="0.25">
      <c r="A26763"/>
      <c r="AA26763"/>
    </row>
    <row r="26764" spans="1:27" x14ac:dyDescent="0.25">
      <c r="A26764"/>
      <c r="AA26764"/>
    </row>
    <row r="26765" spans="1:27" x14ac:dyDescent="0.25">
      <c r="A26765"/>
      <c r="AA26765"/>
    </row>
    <row r="26766" spans="1:27" x14ac:dyDescent="0.25">
      <c r="A26766"/>
      <c r="AA26766"/>
    </row>
    <row r="26767" spans="1:27" x14ac:dyDescent="0.25">
      <c r="A26767"/>
      <c r="AA26767"/>
    </row>
    <row r="26768" spans="1:27" x14ac:dyDescent="0.25">
      <c r="A26768"/>
      <c r="AA26768"/>
    </row>
    <row r="26769" spans="1:27" x14ac:dyDescent="0.25">
      <c r="A26769"/>
      <c r="AA26769"/>
    </row>
    <row r="26770" spans="1:27" x14ac:dyDescent="0.25">
      <c r="A26770"/>
      <c r="AA26770"/>
    </row>
    <row r="26771" spans="1:27" x14ac:dyDescent="0.25">
      <c r="A26771"/>
      <c r="AA26771"/>
    </row>
    <row r="26772" spans="1:27" x14ac:dyDescent="0.25">
      <c r="A26772"/>
      <c r="AA26772"/>
    </row>
    <row r="26773" spans="1:27" x14ac:dyDescent="0.25">
      <c r="A26773"/>
      <c r="AA26773"/>
    </row>
    <row r="26774" spans="1:27" x14ac:dyDescent="0.25">
      <c r="A26774"/>
      <c r="AA26774"/>
    </row>
    <row r="26775" spans="1:27" x14ac:dyDescent="0.25">
      <c r="A26775"/>
      <c r="AA26775"/>
    </row>
    <row r="26776" spans="1:27" x14ac:dyDescent="0.25">
      <c r="A26776"/>
      <c r="AA26776"/>
    </row>
    <row r="26777" spans="1:27" x14ac:dyDescent="0.25">
      <c r="A26777"/>
      <c r="AA26777"/>
    </row>
    <row r="26778" spans="1:27" x14ac:dyDescent="0.25">
      <c r="A26778"/>
      <c r="AA26778"/>
    </row>
    <row r="26779" spans="1:27" x14ac:dyDescent="0.25">
      <c r="A26779"/>
      <c r="AA26779"/>
    </row>
    <row r="26780" spans="1:27" x14ac:dyDescent="0.25">
      <c r="A26780"/>
      <c r="AA26780"/>
    </row>
    <row r="26781" spans="1:27" x14ac:dyDescent="0.25">
      <c r="A26781"/>
      <c r="AA26781"/>
    </row>
    <row r="26782" spans="1:27" x14ac:dyDescent="0.25">
      <c r="A26782"/>
      <c r="AA26782"/>
    </row>
    <row r="26783" spans="1:27" x14ac:dyDescent="0.25">
      <c r="A26783"/>
      <c r="AA26783"/>
    </row>
    <row r="26784" spans="1:27" x14ac:dyDescent="0.25">
      <c r="A26784"/>
      <c r="AA26784"/>
    </row>
    <row r="26785" spans="1:27" x14ac:dyDescent="0.25">
      <c r="A26785"/>
      <c r="AA26785"/>
    </row>
    <row r="26786" spans="1:27" x14ac:dyDescent="0.25">
      <c r="A26786"/>
      <c r="AA26786"/>
    </row>
    <row r="26787" spans="1:27" x14ac:dyDescent="0.25">
      <c r="A26787"/>
      <c r="AA26787"/>
    </row>
    <row r="26788" spans="1:27" x14ac:dyDescent="0.25">
      <c r="A26788"/>
      <c r="AA26788"/>
    </row>
    <row r="26789" spans="1:27" x14ac:dyDescent="0.25">
      <c r="A26789"/>
      <c r="AA26789"/>
    </row>
    <row r="26790" spans="1:27" x14ac:dyDescent="0.25">
      <c r="A26790"/>
      <c r="AA26790"/>
    </row>
    <row r="26791" spans="1:27" x14ac:dyDescent="0.25">
      <c r="A26791"/>
      <c r="AA26791"/>
    </row>
    <row r="26792" spans="1:27" x14ac:dyDescent="0.25">
      <c r="A26792"/>
      <c r="AA26792"/>
    </row>
    <row r="26793" spans="1:27" x14ac:dyDescent="0.25">
      <c r="A26793"/>
      <c r="AA26793"/>
    </row>
    <row r="26794" spans="1:27" x14ac:dyDescent="0.25">
      <c r="A26794"/>
      <c r="AA26794"/>
    </row>
    <row r="26795" spans="1:27" x14ac:dyDescent="0.25">
      <c r="A26795"/>
      <c r="AA26795"/>
    </row>
    <row r="26796" spans="1:27" x14ac:dyDescent="0.25">
      <c r="A26796"/>
      <c r="AA26796"/>
    </row>
    <row r="26797" spans="1:27" x14ac:dyDescent="0.25">
      <c r="A26797"/>
      <c r="AA26797"/>
    </row>
    <row r="26798" spans="1:27" x14ac:dyDescent="0.25">
      <c r="A26798"/>
      <c r="AA26798"/>
    </row>
    <row r="26799" spans="1:27" x14ac:dyDescent="0.25">
      <c r="A26799"/>
      <c r="AA26799"/>
    </row>
    <row r="26800" spans="1:27" x14ac:dyDescent="0.25">
      <c r="A26800"/>
      <c r="AA26800"/>
    </row>
    <row r="26801" spans="1:27" x14ac:dyDescent="0.25">
      <c r="A26801"/>
      <c r="AA26801"/>
    </row>
    <row r="26802" spans="1:27" x14ac:dyDescent="0.25">
      <c r="A26802"/>
      <c r="AA26802"/>
    </row>
    <row r="26803" spans="1:27" x14ac:dyDescent="0.25">
      <c r="A26803"/>
      <c r="AA26803"/>
    </row>
    <row r="26804" spans="1:27" x14ac:dyDescent="0.25">
      <c r="A26804"/>
      <c r="AA26804"/>
    </row>
    <row r="26805" spans="1:27" x14ac:dyDescent="0.25">
      <c r="A26805"/>
      <c r="AA26805"/>
    </row>
    <row r="26806" spans="1:27" x14ac:dyDescent="0.25">
      <c r="A26806"/>
      <c r="AA26806"/>
    </row>
    <row r="26807" spans="1:27" x14ac:dyDescent="0.25">
      <c r="A26807"/>
      <c r="AA26807"/>
    </row>
    <row r="26808" spans="1:27" x14ac:dyDescent="0.25">
      <c r="A26808"/>
      <c r="AA26808"/>
    </row>
    <row r="26809" spans="1:27" x14ac:dyDescent="0.25">
      <c r="A26809"/>
      <c r="AA26809"/>
    </row>
    <row r="26810" spans="1:27" x14ac:dyDescent="0.25">
      <c r="A26810"/>
      <c r="AA26810"/>
    </row>
    <row r="26811" spans="1:27" x14ac:dyDescent="0.25">
      <c r="A26811"/>
      <c r="AA26811"/>
    </row>
    <row r="26812" spans="1:27" x14ac:dyDescent="0.25">
      <c r="A26812"/>
      <c r="AA26812"/>
    </row>
    <row r="26813" spans="1:27" x14ac:dyDescent="0.25">
      <c r="A26813"/>
      <c r="AA26813"/>
    </row>
    <row r="26814" spans="1:27" x14ac:dyDescent="0.25">
      <c r="A26814"/>
      <c r="AA26814"/>
    </row>
    <row r="26815" spans="1:27" x14ac:dyDescent="0.25">
      <c r="A26815"/>
      <c r="AA26815"/>
    </row>
    <row r="26816" spans="1:27" x14ac:dyDescent="0.25">
      <c r="A26816"/>
      <c r="AA26816"/>
    </row>
    <row r="26817" spans="1:27" x14ac:dyDescent="0.25">
      <c r="A26817"/>
      <c r="AA26817"/>
    </row>
    <row r="26818" spans="1:27" x14ac:dyDescent="0.25">
      <c r="A26818"/>
      <c r="AA26818"/>
    </row>
    <row r="26819" spans="1:27" x14ac:dyDescent="0.25">
      <c r="A26819"/>
      <c r="AA26819"/>
    </row>
    <row r="26820" spans="1:27" x14ac:dyDescent="0.25">
      <c r="A26820"/>
      <c r="AA26820"/>
    </row>
    <row r="26821" spans="1:27" x14ac:dyDescent="0.25">
      <c r="A26821"/>
      <c r="AA26821"/>
    </row>
    <row r="26822" spans="1:27" x14ac:dyDescent="0.25">
      <c r="A26822"/>
      <c r="AA26822"/>
    </row>
    <row r="26823" spans="1:27" x14ac:dyDescent="0.25">
      <c r="A26823"/>
      <c r="AA26823"/>
    </row>
    <row r="26824" spans="1:27" x14ac:dyDescent="0.25">
      <c r="A26824"/>
      <c r="AA26824"/>
    </row>
    <row r="26825" spans="1:27" x14ac:dyDescent="0.25">
      <c r="A26825"/>
      <c r="AA26825"/>
    </row>
    <row r="26826" spans="1:27" x14ac:dyDescent="0.25">
      <c r="A26826"/>
      <c r="AA26826"/>
    </row>
    <row r="26827" spans="1:27" x14ac:dyDescent="0.25">
      <c r="A26827"/>
      <c r="AA26827"/>
    </row>
    <row r="26828" spans="1:27" x14ac:dyDescent="0.25">
      <c r="A26828"/>
      <c r="AA26828"/>
    </row>
    <row r="26829" spans="1:27" x14ac:dyDescent="0.25">
      <c r="A26829"/>
      <c r="AA26829"/>
    </row>
    <row r="26830" spans="1:27" x14ac:dyDescent="0.25">
      <c r="A26830"/>
      <c r="AA26830"/>
    </row>
    <row r="26831" spans="1:27" x14ac:dyDescent="0.25">
      <c r="A26831"/>
      <c r="AA26831"/>
    </row>
    <row r="26832" spans="1:27" x14ac:dyDescent="0.25">
      <c r="A26832"/>
      <c r="AA26832"/>
    </row>
    <row r="26833" spans="1:27" x14ac:dyDescent="0.25">
      <c r="A26833"/>
      <c r="AA26833"/>
    </row>
    <row r="26834" spans="1:27" x14ac:dyDescent="0.25">
      <c r="A26834"/>
      <c r="AA26834"/>
    </row>
    <row r="26835" spans="1:27" x14ac:dyDescent="0.25">
      <c r="A26835"/>
      <c r="AA26835"/>
    </row>
    <row r="26836" spans="1:27" x14ac:dyDescent="0.25">
      <c r="A26836"/>
      <c r="AA26836"/>
    </row>
    <row r="26837" spans="1:27" x14ac:dyDescent="0.25">
      <c r="A26837"/>
      <c r="AA26837"/>
    </row>
    <row r="26838" spans="1:27" x14ac:dyDescent="0.25">
      <c r="A26838"/>
      <c r="AA26838"/>
    </row>
    <row r="26839" spans="1:27" x14ac:dyDescent="0.25">
      <c r="A26839"/>
      <c r="AA26839"/>
    </row>
    <row r="26840" spans="1:27" x14ac:dyDescent="0.25">
      <c r="A26840"/>
      <c r="AA26840"/>
    </row>
    <row r="26841" spans="1:27" x14ac:dyDescent="0.25">
      <c r="A26841"/>
      <c r="AA26841"/>
    </row>
    <row r="26842" spans="1:27" x14ac:dyDescent="0.25">
      <c r="A26842"/>
      <c r="AA26842"/>
    </row>
    <row r="26843" spans="1:27" x14ac:dyDescent="0.25">
      <c r="A26843"/>
      <c r="AA26843"/>
    </row>
    <row r="26844" spans="1:27" x14ac:dyDescent="0.25">
      <c r="A26844"/>
      <c r="AA26844"/>
    </row>
    <row r="26845" spans="1:27" x14ac:dyDescent="0.25">
      <c r="A26845"/>
      <c r="AA26845"/>
    </row>
    <row r="26846" spans="1:27" x14ac:dyDescent="0.25">
      <c r="A26846"/>
      <c r="AA26846"/>
    </row>
    <row r="26847" spans="1:27" x14ac:dyDescent="0.25">
      <c r="A26847"/>
      <c r="AA26847"/>
    </row>
    <row r="26848" spans="1:27" x14ac:dyDescent="0.25">
      <c r="A26848"/>
      <c r="AA26848"/>
    </row>
    <row r="26849" spans="1:27" x14ac:dyDescent="0.25">
      <c r="A26849"/>
      <c r="AA26849"/>
    </row>
    <row r="26850" spans="1:27" x14ac:dyDescent="0.25">
      <c r="A26850"/>
      <c r="AA26850"/>
    </row>
    <row r="26851" spans="1:27" x14ac:dyDescent="0.25">
      <c r="A26851"/>
      <c r="AA26851"/>
    </row>
    <row r="26852" spans="1:27" x14ac:dyDescent="0.25">
      <c r="A26852"/>
      <c r="AA26852"/>
    </row>
    <row r="26853" spans="1:27" x14ac:dyDescent="0.25">
      <c r="A26853"/>
      <c r="AA26853"/>
    </row>
    <row r="26854" spans="1:27" x14ac:dyDescent="0.25">
      <c r="A26854"/>
      <c r="AA26854"/>
    </row>
    <row r="26855" spans="1:27" x14ac:dyDescent="0.25">
      <c r="A26855"/>
      <c r="AA26855"/>
    </row>
    <row r="26856" spans="1:27" x14ac:dyDescent="0.25">
      <c r="A26856"/>
      <c r="AA26856"/>
    </row>
    <row r="26857" spans="1:27" x14ac:dyDescent="0.25">
      <c r="A26857"/>
      <c r="AA26857"/>
    </row>
    <row r="26858" spans="1:27" x14ac:dyDescent="0.25">
      <c r="A26858"/>
      <c r="AA26858"/>
    </row>
    <row r="26859" spans="1:27" x14ac:dyDescent="0.25">
      <c r="A26859"/>
      <c r="AA26859"/>
    </row>
    <row r="26860" spans="1:27" x14ac:dyDescent="0.25">
      <c r="A26860"/>
      <c r="AA26860"/>
    </row>
    <row r="26861" spans="1:27" x14ac:dyDescent="0.25">
      <c r="A26861"/>
      <c r="AA26861"/>
    </row>
    <row r="26862" spans="1:27" x14ac:dyDescent="0.25">
      <c r="A26862"/>
      <c r="AA26862"/>
    </row>
    <row r="26863" spans="1:27" x14ac:dyDescent="0.25">
      <c r="A26863"/>
      <c r="AA26863"/>
    </row>
    <row r="26864" spans="1:27" x14ac:dyDescent="0.25">
      <c r="A26864"/>
      <c r="AA26864"/>
    </row>
    <row r="26865" spans="1:27" x14ac:dyDescent="0.25">
      <c r="A26865"/>
      <c r="AA26865"/>
    </row>
    <row r="26866" spans="1:27" x14ac:dyDescent="0.25">
      <c r="A26866"/>
      <c r="AA26866"/>
    </row>
    <row r="26867" spans="1:27" x14ac:dyDescent="0.25">
      <c r="A26867"/>
      <c r="AA26867"/>
    </row>
    <row r="26868" spans="1:27" x14ac:dyDescent="0.25">
      <c r="A26868"/>
      <c r="AA26868"/>
    </row>
    <row r="26869" spans="1:27" x14ac:dyDescent="0.25">
      <c r="A26869"/>
      <c r="AA26869"/>
    </row>
    <row r="26870" spans="1:27" x14ac:dyDescent="0.25">
      <c r="A26870"/>
      <c r="AA26870"/>
    </row>
    <row r="26871" spans="1:27" x14ac:dyDescent="0.25">
      <c r="A26871"/>
      <c r="AA26871"/>
    </row>
    <row r="26872" spans="1:27" x14ac:dyDescent="0.25">
      <c r="A26872"/>
      <c r="AA26872"/>
    </row>
    <row r="26873" spans="1:27" x14ac:dyDescent="0.25">
      <c r="A26873"/>
      <c r="AA26873"/>
    </row>
    <row r="26874" spans="1:27" x14ac:dyDescent="0.25">
      <c r="A26874"/>
      <c r="AA26874"/>
    </row>
    <row r="26875" spans="1:27" x14ac:dyDescent="0.25">
      <c r="A26875"/>
      <c r="AA26875"/>
    </row>
    <row r="26876" spans="1:27" x14ac:dyDescent="0.25">
      <c r="A26876"/>
      <c r="AA26876"/>
    </row>
    <row r="26877" spans="1:27" x14ac:dyDescent="0.25">
      <c r="A26877"/>
      <c r="AA26877"/>
    </row>
    <row r="26878" spans="1:27" x14ac:dyDescent="0.25">
      <c r="A26878"/>
      <c r="AA26878"/>
    </row>
    <row r="26879" spans="1:27" x14ac:dyDescent="0.25">
      <c r="A26879"/>
      <c r="AA26879"/>
    </row>
    <row r="26880" spans="1:27" x14ac:dyDescent="0.25">
      <c r="A26880"/>
      <c r="AA26880"/>
    </row>
    <row r="26881" spans="1:27" x14ac:dyDescent="0.25">
      <c r="A26881"/>
      <c r="AA26881"/>
    </row>
    <row r="26882" spans="1:27" x14ac:dyDescent="0.25">
      <c r="A26882"/>
      <c r="AA26882"/>
    </row>
    <row r="26883" spans="1:27" x14ac:dyDescent="0.25">
      <c r="A26883"/>
      <c r="AA26883"/>
    </row>
    <row r="26884" spans="1:27" x14ac:dyDescent="0.25">
      <c r="A26884"/>
      <c r="AA26884"/>
    </row>
    <row r="26885" spans="1:27" x14ac:dyDescent="0.25">
      <c r="A26885"/>
      <c r="AA26885"/>
    </row>
    <row r="26886" spans="1:27" x14ac:dyDescent="0.25">
      <c r="A26886"/>
      <c r="AA26886"/>
    </row>
    <row r="26887" spans="1:27" x14ac:dyDescent="0.25">
      <c r="A26887"/>
      <c r="AA26887"/>
    </row>
    <row r="26888" spans="1:27" x14ac:dyDescent="0.25">
      <c r="A26888"/>
      <c r="AA26888"/>
    </row>
    <row r="26889" spans="1:27" x14ac:dyDescent="0.25">
      <c r="A26889"/>
      <c r="AA26889"/>
    </row>
    <row r="26890" spans="1:27" x14ac:dyDescent="0.25">
      <c r="A26890"/>
      <c r="AA26890"/>
    </row>
    <row r="26891" spans="1:27" x14ac:dyDescent="0.25">
      <c r="A26891"/>
      <c r="AA26891"/>
    </row>
    <row r="26892" spans="1:27" x14ac:dyDescent="0.25">
      <c r="A26892"/>
      <c r="AA26892"/>
    </row>
    <row r="26893" spans="1:27" x14ac:dyDescent="0.25">
      <c r="A26893"/>
      <c r="AA26893"/>
    </row>
    <row r="26894" spans="1:27" x14ac:dyDescent="0.25">
      <c r="A26894"/>
      <c r="AA26894"/>
    </row>
    <row r="26895" spans="1:27" x14ac:dyDescent="0.25">
      <c r="A26895"/>
      <c r="AA26895"/>
    </row>
    <row r="26896" spans="1:27" x14ac:dyDescent="0.25">
      <c r="A26896"/>
      <c r="AA26896"/>
    </row>
    <row r="26897" spans="1:27" x14ac:dyDescent="0.25">
      <c r="A26897"/>
      <c r="AA26897"/>
    </row>
    <row r="26898" spans="1:27" x14ac:dyDescent="0.25">
      <c r="A26898"/>
      <c r="AA26898"/>
    </row>
    <row r="26899" spans="1:27" x14ac:dyDescent="0.25">
      <c r="A26899"/>
      <c r="AA26899"/>
    </row>
    <row r="26900" spans="1:27" x14ac:dyDescent="0.25">
      <c r="A26900"/>
      <c r="AA26900"/>
    </row>
    <row r="26901" spans="1:27" x14ac:dyDescent="0.25">
      <c r="A26901"/>
      <c r="AA26901"/>
    </row>
    <row r="26902" spans="1:27" x14ac:dyDescent="0.25">
      <c r="A26902"/>
      <c r="AA26902"/>
    </row>
    <row r="26903" spans="1:27" x14ac:dyDescent="0.25">
      <c r="A26903"/>
      <c r="AA26903"/>
    </row>
    <row r="26904" spans="1:27" x14ac:dyDescent="0.25">
      <c r="A26904"/>
      <c r="AA26904"/>
    </row>
    <row r="26905" spans="1:27" x14ac:dyDescent="0.25">
      <c r="A26905"/>
      <c r="AA26905"/>
    </row>
    <row r="26906" spans="1:27" x14ac:dyDescent="0.25">
      <c r="A26906"/>
      <c r="AA26906"/>
    </row>
    <row r="26907" spans="1:27" x14ac:dyDescent="0.25">
      <c r="A26907"/>
      <c r="AA26907"/>
    </row>
    <row r="26908" spans="1:27" x14ac:dyDescent="0.25">
      <c r="A26908"/>
      <c r="AA26908"/>
    </row>
    <row r="26909" spans="1:27" x14ac:dyDescent="0.25">
      <c r="A26909"/>
      <c r="AA26909"/>
    </row>
    <row r="26910" spans="1:27" x14ac:dyDescent="0.25">
      <c r="A26910"/>
      <c r="AA26910"/>
    </row>
    <row r="26911" spans="1:27" x14ac:dyDescent="0.25">
      <c r="A26911"/>
      <c r="AA26911"/>
    </row>
    <row r="26912" spans="1:27" x14ac:dyDescent="0.25">
      <c r="A26912"/>
      <c r="AA26912"/>
    </row>
    <row r="26913" spans="1:27" x14ac:dyDescent="0.25">
      <c r="A26913"/>
      <c r="AA26913"/>
    </row>
    <row r="26914" spans="1:27" x14ac:dyDescent="0.25">
      <c r="A26914"/>
      <c r="AA26914"/>
    </row>
    <row r="26915" spans="1:27" x14ac:dyDescent="0.25">
      <c r="A26915"/>
      <c r="AA26915"/>
    </row>
    <row r="26916" spans="1:27" x14ac:dyDescent="0.25">
      <c r="A26916"/>
      <c r="AA26916"/>
    </row>
    <row r="26917" spans="1:27" x14ac:dyDescent="0.25">
      <c r="A26917"/>
      <c r="AA26917"/>
    </row>
    <row r="26918" spans="1:27" x14ac:dyDescent="0.25">
      <c r="A26918"/>
      <c r="AA26918"/>
    </row>
    <row r="26919" spans="1:27" x14ac:dyDescent="0.25">
      <c r="A26919"/>
      <c r="AA26919"/>
    </row>
    <row r="26920" spans="1:27" x14ac:dyDescent="0.25">
      <c r="A26920"/>
      <c r="AA26920"/>
    </row>
    <row r="26921" spans="1:27" x14ac:dyDescent="0.25">
      <c r="A26921"/>
      <c r="AA26921"/>
    </row>
    <row r="26922" spans="1:27" x14ac:dyDescent="0.25">
      <c r="A26922"/>
      <c r="AA26922"/>
    </row>
    <row r="26923" spans="1:27" x14ac:dyDescent="0.25">
      <c r="A26923"/>
      <c r="AA26923"/>
    </row>
    <row r="26924" spans="1:27" x14ac:dyDescent="0.25">
      <c r="A26924"/>
      <c r="AA26924"/>
    </row>
    <row r="26925" spans="1:27" x14ac:dyDescent="0.25">
      <c r="A26925"/>
      <c r="AA26925"/>
    </row>
    <row r="26926" spans="1:27" x14ac:dyDescent="0.25">
      <c r="A26926"/>
      <c r="AA26926"/>
    </row>
    <row r="26927" spans="1:27" x14ac:dyDescent="0.25">
      <c r="A26927"/>
      <c r="AA26927"/>
    </row>
    <row r="26928" spans="1:27" x14ac:dyDescent="0.25">
      <c r="A26928"/>
      <c r="AA26928"/>
    </row>
    <row r="26929" spans="1:27" x14ac:dyDescent="0.25">
      <c r="A26929"/>
      <c r="AA26929"/>
    </row>
    <row r="26930" spans="1:27" x14ac:dyDescent="0.25">
      <c r="A26930"/>
      <c r="AA26930"/>
    </row>
    <row r="26931" spans="1:27" x14ac:dyDescent="0.25">
      <c r="A26931"/>
      <c r="AA26931"/>
    </row>
    <row r="26932" spans="1:27" x14ac:dyDescent="0.25">
      <c r="A26932"/>
      <c r="AA26932"/>
    </row>
    <row r="26933" spans="1:27" x14ac:dyDescent="0.25">
      <c r="A26933"/>
      <c r="AA26933"/>
    </row>
    <row r="26934" spans="1:27" x14ac:dyDescent="0.25">
      <c r="A26934"/>
      <c r="AA26934"/>
    </row>
    <row r="26935" spans="1:27" x14ac:dyDescent="0.25">
      <c r="A26935"/>
      <c r="AA26935"/>
    </row>
    <row r="26936" spans="1:27" x14ac:dyDescent="0.25">
      <c r="A26936"/>
      <c r="AA26936"/>
    </row>
    <row r="26937" spans="1:27" x14ac:dyDescent="0.25">
      <c r="A26937"/>
      <c r="AA26937"/>
    </row>
    <row r="26938" spans="1:27" x14ac:dyDescent="0.25">
      <c r="A26938"/>
      <c r="AA26938"/>
    </row>
    <row r="26939" spans="1:27" x14ac:dyDescent="0.25">
      <c r="A26939"/>
      <c r="AA26939"/>
    </row>
    <row r="26940" spans="1:27" x14ac:dyDescent="0.25">
      <c r="A26940"/>
      <c r="AA26940"/>
    </row>
    <row r="26941" spans="1:27" x14ac:dyDescent="0.25">
      <c r="A26941"/>
      <c r="AA26941"/>
    </row>
    <row r="26942" spans="1:27" x14ac:dyDescent="0.25">
      <c r="A26942"/>
      <c r="AA26942"/>
    </row>
    <row r="26943" spans="1:27" x14ac:dyDescent="0.25">
      <c r="A26943"/>
      <c r="AA26943"/>
    </row>
    <row r="26944" spans="1:27" x14ac:dyDescent="0.25">
      <c r="A26944"/>
      <c r="AA26944"/>
    </row>
    <row r="26945" spans="1:27" x14ac:dyDescent="0.25">
      <c r="A26945"/>
      <c r="AA26945"/>
    </row>
    <row r="26946" spans="1:27" x14ac:dyDescent="0.25">
      <c r="A26946"/>
      <c r="AA26946"/>
    </row>
    <row r="26947" spans="1:27" x14ac:dyDescent="0.25">
      <c r="A26947"/>
      <c r="AA26947"/>
    </row>
    <row r="26948" spans="1:27" x14ac:dyDescent="0.25">
      <c r="A26948"/>
      <c r="AA26948"/>
    </row>
    <row r="26949" spans="1:27" x14ac:dyDescent="0.25">
      <c r="A26949"/>
      <c r="AA26949"/>
    </row>
    <row r="26950" spans="1:27" x14ac:dyDescent="0.25">
      <c r="A26950"/>
      <c r="AA26950"/>
    </row>
    <row r="26951" spans="1:27" x14ac:dyDescent="0.25">
      <c r="A26951"/>
      <c r="AA26951"/>
    </row>
    <row r="26952" spans="1:27" x14ac:dyDescent="0.25">
      <c r="A26952"/>
      <c r="AA26952"/>
    </row>
    <row r="26953" spans="1:27" x14ac:dyDescent="0.25">
      <c r="A26953"/>
      <c r="AA26953"/>
    </row>
    <row r="26954" spans="1:27" x14ac:dyDescent="0.25">
      <c r="A26954"/>
      <c r="AA26954"/>
    </row>
    <row r="26955" spans="1:27" x14ac:dyDescent="0.25">
      <c r="A26955"/>
      <c r="AA26955"/>
    </row>
    <row r="26956" spans="1:27" x14ac:dyDescent="0.25">
      <c r="A26956"/>
      <c r="AA26956"/>
    </row>
    <row r="26957" spans="1:27" x14ac:dyDescent="0.25">
      <c r="A26957"/>
      <c r="AA26957"/>
    </row>
    <row r="26958" spans="1:27" x14ac:dyDescent="0.25">
      <c r="A26958"/>
      <c r="AA26958"/>
    </row>
    <row r="26959" spans="1:27" x14ac:dyDescent="0.25">
      <c r="A26959"/>
      <c r="AA26959"/>
    </row>
    <row r="26960" spans="1:27" x14ac:dyDescent="0.25">
      <c r="A26960"/>
      <c r="AA26960"/>
    </row>
    <row r="26961" spans="1:27" x14ac:dyDescent="0.25">
      <c r="A26961"/>
      <c r="AA26961"/>
    </row>
    <row r="26962" spans="1:27" x14ac:dyDescent="0.25">
      <c r="A26962"/>
      <c r="AA26962"/>
    </row>
    <row r="26963" spans="1:27" x14ac:dyDescent="0.25">
      <c r="A26963"/>
      <c r="AA26963"/>
    </row>
    <row r="26964" spans="1:27" x14ac:dyDescent="0.25">
      <c r="A26964"/>
      <c r="AA26964"/>
    </row>
    <row r="26965" spans="1:27" x14ac:dyDescent="0.25">
      <c r="A26965"/>
      <c r="AA26965"/>
    </row>
    <row r="26966" spans="1:27" x14ac:dyDescent="0.25">
      <c r="A26966"/>
      <c r="AA26966"/>
    </row>
    <row r="26967" spans="1:27" x14ac:dyDescent="0.25">
      <c r="A26967"/>
      <c r="AA26967"/>
    </row>
    <row r="26968" spans="1:27" x14ac:dyDescent="0.25">
      <c r="A26968"/>
      <c r="AA26968"/>
    </row>
    <row r="26969" spans="1:27" x14ac:dyDescent="0.25">
      <c r="A26969"/>
      <c r="AA26969"/>
    </row>
    <row r="26970" spans="1:27" x14ac:dyDescent="0.25">
      <c r="A26970"/>
      <c r="AA26970"/>
    </row>
    <row r="26971" spans="1:27" x14ac:dyDescent="0.25">
      <c r="A26971"/>
      <c r="AA26971"/>
    </row>
    <row r="26972" spans="1:27" x14ac:dyDescent="0.25">
      <c r="A26972"/>
      <c r="AA26972"/>
    </row>
    <row r="26973" spans="1:27" x14ac:dyDescent="0.25">
      <c r="A26973"/>
      <c r="AA26973"/>
    </row>
    <row r="26974" spans="1:27" x14ac:dyDescent="0.25">
      <c r="A26974"/>
      <c r="AA26974"/>
    </row>
    <row r="26975" spans="1:27" x14ac:dyDescent="0.25">
      <c r="A26975"/>
      <c r="AA26975"/>
    </row>
    <row r="26976" spans="1:27" x14ac:dyDescent="0.25">
      <c r="A26976"/>
      <c r="AA26976"/>
    </row>
    <row r="26977" spans="1:27" x14ac:dyDescent="0.25">
      <c r="A26977"/>
      <c r="AA26977"/>
    </row>
    <row r="26978" spans="1:27" x14ac:dyDescent="0.25">
      <c r="A26978"/>
      <c r="AA26978"/>
    </row>
    <row r="26979" spans="1:27" x14ac:dyDescent="0.25">
      <c r="A26979"/>
      <c r="AA26979"/>
    </row>
    <row r="26980" spans="1:27" x14ac:dyDescent="0.25">
      <c r="A26980"/>
      <c r="AA26980"/>
    </row>
    <row r="26981" spans="1:27" x14ac:dyDescent="0.25">
      <c r="A26981"/>
      <c r="AA26981"/>
    </row>
    <row r="26982" spans="1:27" x14ac:dyDescent="0.25">
      <c r="A26982"/>
      <c r="AA26982"/>
    </row>
    <row r="26983" spans="1:27" x14ac:dyDescent="0.25">
      <c r="A26983"/>
      <c r="AA26983"/>
    </row>
    <row r="26984" spans="1:27" x14ac:dyDescent="0.25">
      <c r="A26984"/>
      <c r="AA26984"/>
    </row>
    <row r="26985" spans="1:27" x14ac:dyDescent="0.25">
      <c r="A26985"/>
      <c r="AA26985"/>
    </row>
    <row r="26986" spans="1:27" x14ac:dyDescent="0.25">
      <c r="A26986"/>
      <c r="AA26986"/>
    </row>
    <row r="26987" spans="1:27" x14ac:dyDescent="0.25">
      <c r="A26987"/>
      <c r="AA26987"/>
    </row>
    <row r="26988" spans="1:27" x14ac:dyDescent="0.25">
      <c r="A26988"/>
      <c r="AA26988"/>
    </row>
    <row r="26989" spans="1:27" x14ac:dyDescent="0.25">
      <c r="A26989"/>
      <c r="AA26989"/>
    </row>
    <row r="26990" spans="1:27" x14ac:dyDescent="0.25">
      <c r="A26990"/>
      <c r="AA26990"/>
    </row>
    <row r="26991" spans="1:27" x14ac:dyDescent="0.25">
      <c r="A26991"/>
      <c r="AA26991"/>
    </row>
    <row r="26992" spans="1:27" x14ac:dyDescent="0.25">
      <c r="A26992"/>
      <c r="AA26992"/>
    </row>
    <row r="26993" spans="1:27" x14ac:dyDescent="0.25">
      <c r="A26993"/>
      <c r="AA26993"/>
    </row>
    <row r="26994" spans="1:27" x14ac:dyDescent="0.25">
      <c r="A26994"/>
      <c r="AA26994"/>
    </row>
    <row r="26995" spans="1:27" x14ac:dyDescent="0.25">
      <c r="A26995"/>
      <c r="AA26995"/>
    </row>
    <row r="26996" spans="1:27" x14ac:dyDescent="0.25">
      <c r="A26996"/>
      <c r="AA26996"/>
    </row>
    <row r="26997" spans="1:27" x14ac:dyDescent="0.25">
      <c r="A26997"/>
      <c r="AA26997"/>
    </row>
    <row r="26998" spans="1:27" x14ac:dyDescent="0.25">
      <c r="A26998"/>
      <c r="AA26998"/>
    </row>
    <row r="26999" spans="1:27" x14ac:dyDescent="0.25">
      <c r="A26999"/>
      <c r="AA26999"/>
    </row>
    <row r="27000" spans="1:27" x14ac:dyDescent="0.25">
      <c r="A27000"/>
      <c r="AA27000"/>
    </row>
    <row r="27001" spans="1:27" x14ac:dyDescent="0.25">
      <c r="A27001"/>
      <c r="AA27001"/>
    </row>
    <row r="27002" spans="1:27" x14ac:dyDescent="0.25">
      <c r="A27002"/>
      <c r="AA27002"/>
    </row>
    <row r="27003" spans="1:27" x14ac:dyDescent="0.25">
      <c r="A27003"/>
      <c r="AA27003"/>
    </row>
    <row r="27004" spans="1:27" x14ac:dyDescent="0.25">
      <c r="A27004"/>
      <c r="AA27004"/>
    </row>
    <row r="27005" spans="1:27" x14ac:dyDescent="0.25">
      <c r="A27005"/>
      <c r="AA27005"/>
    </row>
    <row r="27006" spans="1:27" x14ac:dyDescent="0.25">
      <c r="A27006"/>
      <c r="AA27006"/>
    </row>
    <row r="27007" spans="1:27" x14ac:dyDescent="0.25">
      <c r="A27007"/>
      <c r="AA27007"/>
    </row>
    <row r="27008" spans="1:27" x14ac:dyDescent="0.25">
      <c r="A27008"/>
      <c r="AA27008"/>
    </row>
    <row r="27009" spans="1:27" x14ac:dyDescent="0.25">
      <c r="A27009"/>
      <c r="AA27009"/>
    </row>
    <row r="27010" spans="1:27" x14ac:dyDescent="0.25">
      <c r="A27010"/>
      <c r="AA27010"/>
    </row>
    <row r="27011" spans="1:27" x14ac:dyDescent="0.25">
      <c r="A27011"/>
      <c r="AA27011"/>
    </row>
    <row r="27012" spans="1:27" x14ac:dyDescent="0.25">
      <c r="A27012"/>
      <c r="AA27012"/>
    </row>
    <row r="27013" spans="1:27" x14ac:dyDescent="0.25">
      <c r="A27013"/>
      <c r="AA27013"/>
    </row>
    <row r="27014" spans="1:27" x14ac:dyDescent="0.25">
      <c r="A27014"/>
      <c r="AA27014"/>
    </row>
    <row r="27015" spans="1:27" x14ac:dyDescent="0.25">
      <c r="A27015"/>
      <c r="AA27015"/>
    </row>
    <row r="27016" spans="1:27" x14ac:dyDescent="0.25">
      <c r="A27016"/>
      <c r="AA27016"/>
    </row>
    <row r="27017" spans="1:27" x14ac:dyDescent="0.25">
      <c r="A27017"/>
      <c r="AA27017"/>
    </row>
    <row r="27018" spans="1:27" x14ac:dyDescent="0.25">
      <c r="A27018"/>
      <c r="AA27018"/>
    </row>
    <row r="27019" spans="1:27" x14ac:dyDescent="0.25">
      <c r="A27019"/>
      <c r="AA27019"/>
    </row>
    <row r="27020" spans="1:27" x14ac:dyDescent="0.25">
      <c r="A27020"/>
      <c r="AA27020"/>
    </row>
    <row r="27021" spans="1:27" x14ac:dyDescent="0.25">
      <c r="A27021"/>
      <c r="AA27021"/>
    </row>
    <row r="27022" spans="1:27" x14ac:dyDescent="0.25">
      <c r="A27022"/>
      <c r="AA27022"/>
    </row>
    <row r="27023" spans="1:27" x14ac:dyDescent="0.25">
      <c r="A27023"/>
      <c r="AA27023"/>
    </row>
    <row r="27024" spans="1:27" x14ac:dyDescent="0.25">
      <c r="A27024"/>
      <c r="AA27024"/>
    </row>
    <row r="27025" spans="1:27" x14ac:dyDescent="0.25">
      <c r="A27025"/>
      <c r="AA27025"/>
    </row>
    <row r="27026" spans="1:27" x14ac:dyDescent="0.25">
      <c r="A27026"/>
      <c r="AA27026"/>
    </row>
    <row r="27027" spans="1:27" x14ac:dyDescent="0.25">
      <c r="A27027"/>
      <c r="AA27027"/>
    </row>
    <row r="27028" spans="1:27" x14ac:dyDescent="0.25">
      <c r="A27028"/>
      <c r="AA27028"/>
    </row>
    <row r="27029" spans="1:27" x14ac:dyDescent="0.25">
      <c r="A27029"/>
      <c r="AA27029"/>
    </row>
    <row r="27030" spans="1:27" x14ac:dyDescent="0.25">
      <c r="A27030"/>
      <c r="AA27030"/>
    </row>
    <row r="27031" spans="1:27" x14ac:dyDescent="0.25">
      <c r="A27031"/>
      <c r="AA27031"/>
    </row>
    <row r="27032" spans="1:27" x14ac:dyDescent="0.25">
      <c r="A27032"/>
      <c r="AA27032"/>
    </row>
    <row r="27033" spans="1:27" x14ac:dyDescent="0.25">
      <c r="A27033"/>
      <c r="AA27033"/>
    </row>
    <row r="27034" spans="1:27" x14ac:dyDescent="0.25">
      <c r="A27034"/>
      <c r="AA27034"/>
    </row>
    <row r="27035" spans="1:27" x14ac:dyDescent="0.25">
      <c r="A27035"/>
      <c r="AA27035"/>
    </row>
    <row r="27036" spans="1:27" x14ac:dyDescent="0.25">
      <c r="A27036"/>
      <c r="AA27036"/>
    </row>
    <row r="27037" spans="1:27" x14ac:dyDescent="0.25">
      <c r="A27037"/>
      <c r="AA27037"/>
    </row>
    <row r="27038" spans="1:27" x14ac:dyDescent="0.25">
      <c r="A27038"/>
      <c r="AA27038"/>
    </row>
    <row r="27039" spans="1:27" x14ac:dyDescent="0.25">
      <c r="A27039"/>
      <c r="AA27039"/>
    </row>
    <row r="27040" spans="1:27" x14ac:dyDescent="0.25">
      <c r="A27040"/>
      <c r="AA27040"/>
    </row>
    <row r="27041" spans="1:27" x14ac:dyDescent="0.25">
      <c r="A27041"/>
      <c r="AA27041"/>
    </row>
    <row r="27042" spans="1:27" x14ac:dyDescent="0.25">
      <c r="A27042"/>
      <c r="AA27042"/>
    </row>
    <row r="27043" spans="1:27" x14ac:dyDescent="0.25">
      <c r="A27043"/>
      <c r="AA27043"/>
    </row>
    <row r="27044" spans="1:27" x14ac:dyDescent="0.25">
      <c r="A27044"/>
      <c r="AA27044"/>
    </row>
    <row r="27045" spans="1:27" x14ac:dyDescent="0.25">
      <c r="A27045"/>
      <c r="AA27045"/>
    </row>
    <row r="27046" spans="1:27" x14ac:dyDescent="0.25">
      <c r="A27046"/>
      <c r="AA27046"/>
    </row>
    <row r="27047" spans="1:27" x14ac:dyDescent="0.25">
      <c r="A27047"/>
      <c r="AA27047"/>
    </row>
    <row r="27048" spans="1:27" x14ac:dyDescent="0.25">
      <c r="A27048"/>
      <c r="AA27048"/>
    </row>
    <row r="27049" spans="1:27" x14ac:dyDescent="0.25">
      <c r="A27049"/>
      <c r="AA27049"/>
    </row>
    <row r="27050" spans="1:27" x14ac:dyDescent="0.25">
      <c r="A27050"/>
      <c r="AA27050"/>
    </row>
    <row r="27051" spans="1:27" x14ac:dyDescent="0.25">
      <c r="A27051"/>
      <c r="AA27051"/>
    </row>
    <row r="27052" spans="1:27" x14ac:dyDescent="0.25">
      <c r="A27052"/>
      <c r="AA27052"/>
    </row>
    <row r="27053" spans="1:27" x14ac:dyDescent="0.25">
      <c r="A27053"/>
      <c r="AA27053"/>
    </row>
    <row r="27054" spans="1:27" x14ac:dyDescent="0.25">
      <c r="A27054"/>
      <c r="AA27054"/>
    </row>
    <row r="27055" spans="1:27" x14ac:dyDescent="0.25">
      <c r="A27055"/>
      <c r="AA27055"/>
    </row>
    <row r="27056" spans="1:27" x14ac:dyDescent="0.25">
      <c r="A27056"/>
      <c r="AA27056"/>
    </row>
    <row r="27057" spans="1:27" x14ac:dyDescent="0.25">
      <c r="A27057"/>
      <c r="AA27057"/>
    </row>
    <row r="27058" spans="1:27" x14ac:dyDescent="0.25">
      <c r="A27058"/>
      <c r="AA27058"/>
    </row>
    <row r="27059" spans="1:27" x14ac:dyDescent="0.25">
      <c r="A27059"/>
      <c r="AA27059"/>
    </row>
    <row r="27060" spans="1:27" x14ac:dyDescent="0.25">
      <c r="A27060"/>
      <c r="AA27060"/>
    </row>
    <row r="27061" spans="1:27" x14ac:dyDescent="0.25">
      <c r="A27061"/>
      <c r="AA27061"/>
    </row>
    <row r="27062" spans="1:27" x14ac:dyDescent="0.25">
      <c r="A27062"/>
      <c r="AA27062"/>
    </row>
    <row r="27063" spans="1:27" x14ac:dyDescent="0.25">
      <c r="A27063"/>
      <c r="AA27063"/>
    </row>
    <row r="27064" spans="1:27" x14ac:dyDescent="0.25">
      <c r="A27064"/>
      <c r="AA27064"/>
    </row>
    <row r="27065" spans="1:27" x14ac:dyDescent="0.25">
      <c r="A27065"/>
      <c r="AA27065"/>
    </row>
    <row r="27066" spans="1:27" x14ac:dyDescent="0.25">
      <c r="A27066"/>
      <c r="AA27066"/>
    </row>
    <row r="27067" spans="1:27" x14ac:dyDescent="0.25">
      <c r="A27067"/>
      <c r="AA27067"/>
    </row>
    <row r="27068" spans="1:27" x14ac:dyDescent="0.25">
      <c r="A27068"/>
      <c r="AA27068"/>
    </row>
    <row r="27069" spans="1:27" x14ac:dyDescent="0.25">
      <c r="A27069"/>
      <c r="AA27069"/>
    </row>
    <row r="27070" spans="1:27" x14ac:dyDescent="0.25">
      <c r="A27070"/>
      <c r="AA27070"/>
    </row>
    <row r="27071" spans="1:27" x14ac:dyDescent="0.25">
      <c r="A27071"/>
      <c r="AA27071"/>
    </row>
    <row r="27072" spans="1:27" x14ac:dyDescent="0.25">
      <c r="A27072"/>
      <c r="AA27072"/>
    </row>
    <row r="27073" spans="1:27" x14ac:dyDescent="0.25">
      <c r="A27073"/>
      <c r="AA27073"/>
    </row>
    <row r="27074" spans="1:27" x14ac:dyDescent="0.25">
      <c r="A27074"/>
      <c r="AA27074"/>
    </row>
    <row r="27075" spans="1:27" x14ac:dyDescent="0.25">
      <c r="A27075"/>
      <c r="AA27075"/>
    </row>
    <row r="27076" spans="1:27" x14ac:dyDescent="0.25">
      <c r="A27076"/>
      <c r="AA27076"/>
    </row>
    <row r="27077" spans="1:27" x14ac:dyDescent="0.25">
      <c r="A27077"/>
      <c r="AA27077"/>
    </row>
    <row r="27078" spans="1:27" x14ac:dyDescent="0.25">
      <c r="A27078"/>
      <c r="AA27078"/>
    </row>
    <row r="27079" spans="1:27" x14ac:dyDescent="0.25">
      <c r="A27079"/>
      <c r="AA27079"/>
    </row>
    <row r="27080" spans="1:27" x14ac:dyDescent="0.25">
      <c r="A27080"/>
      <c r="AA27080"/>
    </row>
    <row r="27081" spans="1:27" x14ac:dyDescent="0.25">
      <c r="A27081"/>
      <c r="AA27081"/>
    </row>
    <row r="27082" spans="1:27" x14ac:dyDescent="0.25">
      <c r="A27082"/>
      <c r="AA27082"/>
    </row>
    <row r="27083" spans="1:27" x14ac:dyDescent="0.25">
      <c r="A27083"/>
      <c r="AA27083"/>
    </row>
    <row r="27084" spans="1:27" x14ac:dyDescent="0.25">
      <c r="A27084"/>
      <c r="AA27084"/>
    </row>
    <row r="27085" spans="1:27" x14ac:dyDescent="0.25">
      <c r="A27085"/>
      <c r="AA27085"/>
    </row>
    <row r="27086" spans="1:27" x14ac:dyDescent="0.25">
      <c r="A27086"/>
      <c r="AA27086"/>
    </row>
    <row r="27087" spans="1:27" x14ac:dyDescent="0.25">
      <c r="A27087"/>
      <c r="AA27087"/>
    </row>
    <row r="27088" spans="1:27" x14ac:dyDescent="0.25">
      <c r="A27088"/>
      <c r="AA27088"/>
    </row>
    <row r="27089" spans="1:27" x14ac:dyDescent="0.25">
      <c r="A27089"/>
      <c r="AA27089"/>
    </row>
    <row r="27090" spans="1:27" x14ac:dyDescent="0.25">
      <c r="A27090"/>
      <c r="AA27090"/>
    </row>
    <row r="27091" spans="1:27" x14ac:dyDescent="0.25">
      <c r="A27091"/>
      <c r="AA27091"/>
    </row>
    <row r="27092" spans="1:27" x14ac:dyDescent="0.25">
      <c r="A27092"/>
      <c r="AA27092"/>
    </row>
    <row r="27093" spans="1:27" x14ac:dyDescent="0.25">
      <c r="A27093"/>
      <c r="AA27093"/>
    </row>
    <row r="27094" spans="1:27" x14ac:dyDescent="0.25">
      <c r="A27094"/>
      <c r="AA27094"/>
    </row>
    <row r="27095" spans="1:27" x14ac:dyDescent="0.25">
      <c r="A27095"/>
      <c r="AA27095"/>
    </row>
    <row r="27096" spans="1:27" x14ac:dyDescent="0.25">
      <c r="A27096"/>
      <c r="AA27096"/>
    </row>
    <row r="27097" spans="1:27" x14ac:dyDescent="0.25">
      <c r="A27097"/>
      <c r="AA27097"/>
    </row>
    <row r="27098" spans="1:27" x14ac:dyDescent="0.25">
      <c r="A27098"/>
      <c r="AA27098"/>
    </row>
    <row r="27099" spans="1:27" x14ac:dyDescent="0.25">
      <c r="A27099"/>
      <c r="AA27099"/>
    </row>
    <row r="27100" spans="1:27" x14ac:dyDescent="0.25">
      <c r="A27100"/>
      <c r="AA27100"/>
    </row>
    <row r="27101" spans="1:27" x14ac:dyDescent="0.25">
      <c r="A27101"/>
      <c r="AA27101"/>
    </row>
    <row r="27102" spans="1:27" x14ac:dyDescent="0.25">
      <c r="A27102"/>
      <c r="AA27102"/>
    </row>
    <row r="27103" spans="1:27" x14ac:dyDescent="0.25">
      <c r="A27103"/>
      <c r="AA27103"/>
    </row>
    <row r="27104" spans="1:27" x14ac:dyDescent="0.25">
      <c r="A27104"/>
      <c r="AA27104"/>
    </row>
    <row r="27105" spans="1:27" x14ac:dyDescent="0.25">
      <c r="A27105"/>
      <c r="AA27105"/>
    </row>
    <row r="27106" spans="1:27" x14ac:dyDescent="0.25">
      <c r="A27106"/>
      <c r="AA27106"/>
    </row>
    <row r="27107" spans="1:27" x14ac:dyDescent="0.25">
      <c r="A27107"/>
      <c r="AA27107"/>
    </row>
    <row r="27108" spans="1:27" x14ac:dyDescent="0.25">
      <c r="A27108"/>
      <c r="AA27108"/>
    </row>
    <row r="27109" spans="1:27" x14ac:dyDescent="0.25">
      <c r="A27109"/>
      <c r="AA27109"/>
    </row>
    <row r="27110" spans="1:27" x14ac:dyDescent="0.25">
      <c r="A27110"/>
      <c r="AA27110"/>
    </row>
    <row r="27111" spans="1:27" x14ac:dyDescent="0.25">
      <c r="A27111"/>
      <c r="AA27111"/>
    </row>
    <row r="27112" spans="1:27" x14ac:dyDescent="0.25">
      <c r="A27112"/>
      <c r="AA27112"/>
    </row>
    <row r="27113" spans="1:27" x14ac:dyDescent="0.25">
      <c r="A27113"/>
      <c r="AA27113"/>
    </row>
    <row r="27114" spans="1:27" x14ac:dyDescent="0.25">
      <c r="A27114"/>
      <c r="AA27114"/>
    </row>
    <row r="27115" spans="1:27" x14ac:dyDescent="0.25">
      <c r="A27115"/>
      <c r="AA27115"/>
    </row>
    <row r="27116" spans="1:27" x14ac:dyDescent="0.25">
      <c r="A27116"/>
      <c r="AA27116"/>
    </row>
    <row r="27117" spans="1:27" x14ac:dyDescent="0.25">
      <c r="A27117"/>
      <c r="AA27117"/>
    </row>
    <row r="27118" spans="1:27" x14ac:dyDescent="0.25">
      <c r="A27118"/>
      <c r="AA27118"/>
    </row>
    <row r="27119" spans="1:27" x14ac:dyDescent="0.25">
      <c r="A27119"/>
      <c r="AA27119"/>
    </row>
    <row r="27120" spans="1:27" x14ac:dyDescent="0.25">
      <c r="A27120"/>
      <c r="AA27120"/>
    </row>
    <row r="27121" spans="1:27" x14ac:dyDescent="0.25">
      <c r="A27121"/>
      <c r="AA27121"/>
    </row>
    <row r="27122" spans="1:27" x14ac:dyDescent="0.25">
      <c r="A27122"/>
      <c r="AA27122"/>
    </row>
    <row r="27123" spans="1:27" x14ac:dyDescent="0.25">
      <c r="A27123"/>
      <c r="AA27123"/>
    </row>
    <row r="27124" spans="1:27" x14ac:dyDescent="0.25">
      <c r="A27124"/>
      <c r="AA27124"/>
    </row>
    <row r="27125" spans="1:27" x14ac:dyDescent="0.25">
      <c r="A27125"/>
      <c r="AA27125"/>
    </row>
    <row r="27126" spans="1:27" x14ac:dyDescent="0.25">
      <c r="A27126"/>
      <c r="AA27126"/>
    </row>
    <row r="27127" spans="1:27" x14ac:dyDescent="0.25">
      <c r="A27127"/>
      <c r="AA27127"/>
    </row>
    <row r="27128" spans="1:27" x14ac:dyDescent="0.25">
      <c r="A27128"/>
      <c r="AA27128"/>
    </row>
    <row r="27129" spans="1:27" x14ac:dyDescent="0.25">
      <c r="A27129"/>
      <c r="AA27129"/>
    </row>
    <row r="27130" spans="1:27" x14ac:dyDescent="0.25">
      <c r="A27130"/>
      <c r="AA27130"/>
    </row>
    <row r="27131" spans="1:27" x14ac:dyDescent="0.25">
      <c r="A27131"/>
      <c r="AA27131"/>
    </row>
    <row r="27132" spans="1:27" x14ac:dyDescent="0.25">
      <c r="A27132"/>
      <c r="AA27132"/>
    </row>
    <row r="27133" spans="1:27" x14ac:dyDescent="0.25">
      <c r="A27133"/>
      <c r="AA27133"/>
    </row>
    <row r="27134" spans="1:27" x14ac:dyDescent="0.25">
      <c r="A27134"/>
      <c r="AA27134"/>
    </row>
    <row r="27135" spans="1:27" x14ac:dyDescent="0.25">
      <c r="A27135"/>
      <c r="AA27135"/>
    </row>
    <row r="27136" spans="1:27" x14ac:dyDescent="0.25">
      <c r="A27136"/>
      <c r="AA27136"/>
    </row>
    <row r="27137" spans="1:27" x14ac:dyDescent="0.25">
      <c r="A27137"/>
      <c r="AA27137"/>
    </row>
    <row r="27138" spans="1:27" x14ac:dyDescent="0.25">
      <c r="A27138"/>
      <c r="AA27138"/>
    </row>
    <row r="27139" spans="1:27" x14ac:dyDescent="0.25">
      <c r="A27139"/>
      <c r="AA27139"/>
    </row>
    <row r="27140" spans="1:27" x14ac:dyDescent="0.25">
      <c r="A27140"/>
      <c r="AA27140"/>
    </row>
    <row r="27141" spans="1:27" x14ac:dyDescent="0.25">
      <c r="A27141"/>
      <c r="AA27141"/>
    </row>
    <row r="27142" spans="1:27" x14ac:dyDescent="0.25">
      <c r="A27142"/>
      <c r="AA27142"/>
    </row>
    <row r="27143" spans="1:27" x14ac:dyDescent="0.25">
      <c r="A27143"/>
      <c r="AA27143"/>
    </row>
    <row r="27144" spans="1:27" x14ac:dyDescent="0.25">
      <c r="A27144"/>
      <c r="AA27144"/>
    </row>
    <row r="27145" spans="1:27" x14ac:dyDescent="0.25">
      <c r="A27145"/>
      <c r="AA27145"/>
    </row>
    <row r="27146" spans="1:27" x14ac:dyDescent="0.25">
      <c r="A27146"/>
      <c r="AA27146"/>
    </row>
    <row r="27147" spans="1:27" x14ac:dyDescent="0.25">
      <c r="A27147"/>
      <c r="AA27147"/>
    </row>
    <row r="27148" spans="1:27" x14ac:dyDescent="0.25">
      <c r="A27148"/>
      <c r="AA27148"/>
    </row>
    <row r="27149" spans="1:27" x14ac:dyDescent="0.25">
      <c r="A27149"/>
      <c r="AA27149"/>
    </row>
    <row r="27150" spans="1:27" x14ac:dyDescent="0.25">
      <c r="A27150"/>
      <c r="AA27150"/>
    </row>
    <row r="27151" spans="1:27" x14ac:dyDescent="0.25">
      <c r="A27151"/>
      <c r="AA27151"/>
    </row>
    <row r="27152" spans="1:27" x14ac:dyDescent="0.25">
      <c r="A27152"/>
      <c r="AA27152"/>
    </row>
    <row r="27153" spans="1:27" x14ac:dyDescent="0.25">
      <c r="A27153"/>
      <c r="AA27153"/>
    </row>
    <row r="27154" spans="1:27" x14ac:dyDescent="0.25">
      <c r="A27154"/>
      <c r="AA27154"/>
    </row>
    <row r="27155" spans="1:27" x14ac:dyDescent="0.25">
      <c r="A27155"/>
      <c r="AA27155"/>
    </row>
    <row r="27156" spans="1:27" x14ac:dyDescent="0.25">
      <c r="A27156"/>
      <c r="AA27156"/>
    </row>
    <row r="27157" spans="1:27" x14ac:dyDescent="0.25">
      <c r="A27157"/>
      <c r="AA27157"/>
    </row>
    <row r="27158" spans="1:27" x14ac:dyDescent="0.25">
      <c r="A27158"/>
      <c r="AA27158"/>
    </row>
    <row r="27159" spans="1:27" x14ac:dyDescent="0.25">
      <c r="A27159"/>
      <c r="AA27159"/>
    </row>
    <row r="27160" spans="1:27" x14ac:dyDescent="0.25">
      <c r="A27160"/>
      <c r="AA27160"/>
    </row>
    <row r="27161" spans="1:27" x14ac:dyDescent="0.25">
      <c r="A27161"/>
      <c r="AA27161"/>
    </row>
    <row r="27162" spans="1:27" x14ac:dyDescent="0.25">
      <c r="A27162"/>
      <c r="AA27162"/>
    </row>
    <row r="27163" spans="1:27" x14ac:dyDescent="0.25">
      <c r="A27163"/>
      <c r="AA27163"/>
    </row>
    <row r="27164" spans="1:27" x14ac:dyDescent="0.25">
      <c r="A27164"/>
      <c r="AA27164"/>
    </row>
    <row r="27165" spans="1:27" x14ac:dyDescent="0.25">
      <c r="A27165"/>
      <c r="AA27165"/>
    </row>
    <row r="27166" spans="1:27" x14ac:dyDescent="0.25">
      <c r="A27166"/>
      <c r="AA27166"/>
    </row>
    <row r="27167" spans="1:27" x14ac:dyDescent="0.25">
      <c r="A27167"/>
      <c r="AA27167"/>
    </row>
    <row r="27168" spans="1:27" x14ac:dyDescent="0.25">
      <c r="A27168"/>
      <c r="AA27168"/>
    </row>
    <row r="27169" spans="1:27" x14ac:dyDescent="0.25">
      <c r="A27169"/>
      <c r="AA27169"/>
    </row>
    <row r="27170" spans="1:27" x14ac:dyDescent="0.25">
      <c r="A27170"/>
      <c r="AA27170"/>
    </row>
    <row r="27171" spans="1:27" x14ac:dyDescent="0.25">
      <c r="A27171"/>
      <c r="AA27171"/>
    </row>
    <row r="27172" spans="1:27" x14ac:dyDescent="0.25">
      <c r="A27172"/>
      <c r="AA27172"/>
    </row>
    <row r="27173" spans="1:27" x14ac:dyDescent="0.25">
      <c r="A27173"/>
      <c r="AA27173"/>
    </row>
    <row r="27174" spans="1:27" x14ac:dyDescent="0.25">
      <c r="A27174"/>
      <c r="AA27174"/>
    </row>
    <row r="27175" spans="1:27" x14ac:dyDescent="0.25">
      <c r="A27175"/>
      <c r="AA27175"/>
    </row>
    <row r="27176" spans="1:27" x14ac:dyDescent="0.25">
      <c r="A27176"/>
      <c r="AA27176"/>
    </row>
    <row r="27177" spans="1:27" x14ac:dyDescent="0.25">
      <c r="A27177"/>
      <c r="AA27177"/>
    </row>
    <row r="27178" spans="1:27" x14ac:dyDescent="0.25">
      <c r="A27178"/>
      <c r="AA27178"/>
    </row>
    <row r="27179" spans="1:27" x14ac:dyDescent="0.25">
      <c r="A27179"/>
      <c r="AA27179"/>
    </row>
    <row r="27180" spans="1:27" x14ac:dyDescent="0.25">
      <c r="A27180"/>
      <c r="AA27180"/>
    </row>
    <row r="27181" spans="1:27" x14ac:dyDescent="0.25">
      <c r="A27181"/>
      <c r="AA27181"/>
    </row>
    <row r="27182" spans="1:27" x14ac:dyDescent="0.25">
      <c r="A27182"/>
      <c r="AA27182"/>
    </row>
    <row r="27183" spans="1:27" x14ac:dyDescent="0.25">
      <c r="A27183"/>
      <c r="AA27183"/>
    </row>
    <row r="27184" spans="1:27" x14ac:dyDescent="0.25">
      <c r="A27184"/>
      <c r="AA27184"/>
    </row>
    <row r="27185" spans="1:27" x14ac:dyDescent="0.25">
      <c r="A27185"/>
      <c r="AA27185"/>
    </row>
    <row r="27186" spans="1:27" x14ac:dyDescent="0.25">
      <c r="A27186"/>
      <c r="AA27186"/>
    </row>
    <row r="27187" spans="1:27" x14ac:dyDescent="0.25">
      <c r="A27187"/>
      <c r="AA27187"/>
    </row>
    <row r="27188" spans="1:27" x14ac:dyDescent="0.25">
      <c r="A27188"/>
      <c r="AA27188"/>
    </row>
    <row r="27189" spans="1:27" x14ac:dyDescent="0.25">
      <c r="A27189"/>
      <c r="AA27189"/>
    </row>
    <row r="27190" spans="1:27" x14ac:dyDescent="0.25">
      <c r="A27190"/>
      <c r="AA27190"/>
    </row>
    <row r="27191" spans="1:27" x14ac:dyDescent="0.25">
      <c r="A27191"/>
      <c r="AA27191"/>
    </row>
    <row r="27192" spans="1:27" x14ac:dyDescent="0.25">
      <c r="A27192"/>
      <c r="AA27192"/>
    </row>
    <row r="27193" spans="1:27" x14ac:dyDescent="0.25">
      <c r="A27193"/>
      <c r="AA27193"/>
    </row>
    <row r="27194" spans="1:27" x14ac:dyDescent="0.25">
      <c r="A27194"/>
      <c r="AA27194"/>
    </row>
    <row r="27195" spans="1:27" x14ac:dyDescent="0.25">
      <c r="A27195"/>
      <c r="AA27195"/>
    </row>
    <row r="27196" spans="1:27" x14ac:dyDescent="0.25">
      <c r="A27196"/>
      <c r="AA27196"/>
    </row>
    <row r="27197" spans="1:27" x14ac:dyDescent="0.25">
      <c r="A27197"/>
      <c r="AA27197"/>
    </row>
    <row r="27198" spans="1:27" x14ac:dyDescent="0.25">
      <c r="A27198"/>
      <c r="AA27198"/>
    </row>
    <row r="27199" spans="1:27" x14ac:dyDescent="0.25">
      <c r="A27199"/>
      <c r="AA27199"/>
    </row>
    <row r="27200" spans="1:27" x14ac:dyDescent="0.25">
      <c r="A27200"/>
      <c r="AA27200"/>
    </row>
    <row r="27201" spans="1:27" x14ac:dyDescent="0.25">
      <c r="A27201"/>
      <c r="AA27201"/>
    </row>
    <row r="27202" spans="1:27" x14ac:dyDescent="0.25">
      <c r="A27202"/>
      <c r="AA27202"/>
    </row>
    <row r="27203" spans="1:27" x14ac:dyDescent="0.25">
      <c r="A27203"/>
      <c r="AA27203"/>
    </row>
    <row r="27204" spans="1:27" x14ac:dyDescent="0.25">
      <c r="A27204"/>
      <c r="AA27204"/>
    </row>
    <row r="27205" spans="1:27" x14ac:dyDescent="0.25">
      <c r="A27205"/>
      <c r="AA27205"/>
    </row>
    <row r="27206" spans="1:27" x14ac:dyDescent="0.25">
      <c r="A27206"/>
      <c r="AA27206"/>
    </row>
    <row r="27207" spans="1:27" x14ac:dyDescent="0.25">
      <c r="A27207"/>
      <c r="AA27207"/>
    </row>
    <row r="27208" spans="1:27" x14ac:dyDescent="0.25">
      <c r="A27208"/>
      <c r="AA27208"/>
    </row>
    <row r="27209" spans="1:27" x14ac:dyDescent="0.25">
      <c r="A27209"/>
      <c r="AA27209"/>
    </row>
    <row r="27210" spans="1:27" x14ac:dyDescent="0.25">
      <c r="A27210"/>
      <c r="AA27210"/>
    </row>
    <row r="27211" spans="1:27" x14ac:dyDescent="0.25">
      <c r="A27211"/>
      <c r="AA27211"/>
    </row>
    <row r="27212" spans="1:27" x14ac:dyDescent="0.25">
      <c r="A27212"/>
      <c r="AA27212"/>
    </row>
    <row r="27213" spans="1:27" x14ac:dyDescent="0.25">
      <c r="A27213"/>
      <c r="AA27213"/>
    </row>
    <row r="27214" spans="1:27" x14ac:dyDescent="0.25">
      <c r="A27214"/>
      <c r="AA27214"/>
    </row>
    <row r="27215" spans="1:27" x14ac:dyDescent="0.25">
      <c r="A27215"/>
      <c r="AA27215"/>
    </row>
    <row r="27216" spans="1:27" x14ac:dyDescent="0.25">
      <c r="A27216"/>
      <c r="AA27216"/>
    </row>
    <row r="27217" spans="1:27" x14ac:dyDescent="0.25">
      <c r="A27217"/>
      <c r="AA27217"/>
    </row>
    <row r="27218" spans="1:27" x14ac:dyDescent="0.25">
      <c r="A27218"/>
      <c r="AA27218"/>
    </row>
    <row r="27219" spans="1:27" x14ac:dyDescent="0.25">
      <c r="A27219"/>
      <c r="AA27219"/>
    </row>
    <row r="27220" spans="1:27" x14ac:dyDescent="0.25">
      <c r="A27220"/>
      <c r="AA27220"/>
    </row>
    <row r="27221" spans="1:27" x14ac:dyDescent="0.25">
      <c r="A27221"/>
      <c r="AA27221"/>
    </row>
    <row r="27222" spans="1:27" x14ac:dyDescent="0.25">
      <c r="A27222"/>
      <c r="AA27222"/>
    </row>
    <row r="27223" spans="1:27" x14ac:dyDescent="0.25">
      <c r="A27223"/>
      <c r="AA27223"/>
    </row>
    <row r="27224" spans="1:27" x14ac:dyDescent="0.25">
      <c r="A27224"/>
      <c r="AA27224"/>
    </row>
    <row r="27225" spans="1:27" x14ac:dyDescent="0.25">
      <c r="A27225"/>
      <c r="AA27225"/>
    </row>
    <row r="27226" spans="1:27" x14ac:dyDescent="0.25">
      <c r="A27226"/>
      <c r="AA27226"/>
    </row>
    <row r="27227" spans="1:27" x14ac:dyDescent="0.25">
      <c r="A27227"/>
      <c r="AA27227"/>
    </row>
    <row r="27228" spans="1:27" x14ac:dyDescent="0.25">
      <c r="A27228"/>
      <c r="AA27228"/>
    </row>
    <row r="27229" spans="1:27" x14ac:dyDescent="0.25">
      <c r="A27229"/>
      <c r="AA27229"/>
    </row>
    <row r="27230" spans="1:27" x14ac:dyDescent="0.25">
      <c r="A27230"/>
      <c r="AA27230"/>
    </row>
    <row r="27231" spans="1:27" x14ac:dyDescent="0.25">
      <c r="A27231"/>
      <c r="AA27231"/>
    </row>
    <row r="27232" spans="1:27" x14ac:dyDescent="0.25">
      <c r="A27232"/>
      <c r="AA27232"/>
    </row>
    <row r="27233" spans="1:27" x14ac:dyDescent="0.25">
      <c r="A27233"/>
      <c r="AA27233"/>
    </row>
    <row r="27234" spans="1:27" x14ac:dyDescent="0.25">
      <c r="A27234"/>
      <c r="AA27234"/>
    </row>
    <row r="27235" spans="1:27" x14ac:dyDescent="0.25">
      <c r="A27235"/>
      <c r="AA27235"/>
    </row>
    <row r="27236" spans="1:27" x14ac:dyDescent="0.25">
      <c r="A27236"/>
      <c r="AA27236"/>
    </row>
    <row r="27237" spans="1:27" x14ac:dyDescent="0.25">
      <c r="A27237"/>
      <c r="AA27237"/>
    </row>
    <row r="27238" spans="1:27" x14ac:dyDescent="0.25">
      <c r="A27238"/>
      <c r="AA27238"/>
    </row>
    <row r="27239" spans="1:27" x14ac:dyDescent="0.25">
      <c r="A27239"/>
      <c r="AA27239"/>
    </row>
    <row r="27240" spans="1:27" x14ac:dyDescent="0.25">
      <c r="A27240"/>
      <c r="AA27240"/>
    </row>
    <row r="27241" spans="1:27" x14ac:dyDescent="0.25">
      <c r="A27241"/>
      <c r="AA27241"/>
    </row>
    <row r="27242" spans="1:27" x14ac:dyDescent="0.25">
      <c r="A27242"/>
      <c r="AA27242"/>
    </row>
    <row r="27243" spans="1:27" x14ac:dyDescent="0.25">
      <c r="A27243"/>
      <c r="AA27243"/>
    </row>
    <row r="27244" spans="1:27" x14ac:dyDescent="0.25">
      <c r="A27244"/>
      <c r="AA27244"/>
    </row>
    <row r="27245" spans="1:27" x14ac:dyDescent="0.25">
      <c r="A27245"/>
      <c r="AA27245"/>
    </row>
    <row r="27246" spans="1:27" x14ac:dyDescent="0.25">
      <c r="A27246"/>
      <c r="AA27246"/>
    </row>
    <row r="27247" spans="1:27" x14ac:dyDescent="0.25">
      <c r="A27247"/>
      <c r="AA27247"/>
    </row>
    <row r="27248" spans="1:27" x14ac:dyDescent="0.25">
      <c r="A27248"/>
      <c r="AA27248"/>
    </row>
    <row r="27249" spans="1:27" x14ac:dyDescent="0.25">
      <c r="A27249"/>
      <c r="AA27249"/>
    </row>
    <row r="27250" spans="1:27" x14ac:dyDescent="0.25">
      <c r="A27250"/>
      <c r="AA27250"/>
    </row>
    <row r="27251" spans="1:27" x14ac:dyDescent="0.25">
      <c r="A27251"/>
      <c r="AA27251"/>
    </row>
    <row r="27252" spans="1:27" x14ac:dyDescent="0.25">
      <c r="A27252"/>
      <c r="AA27252"/>
    </row>
    <row r="27253" spans="1:27" x14ac:dyDescent="0.25">
      <c r="A27253"/>
      <c r="AA27253"/>
    </row>
    <row r="27254" spans="1:27" x14ac:dyDescent="0.25">
      <c r="A27254"/>
      <c r="AA27254"/>
    </row>
    <row r="27255" spans="1:27" x14ac:dyDescent="0.25">
      <c r="A27255"/>
      <c r="AA27255"/>
    </row>
    <row r="27256" spans="1:27" x14ac:dyDescent="0.25">
      <c r="A27256"/>
      <c r="AA27256"/>
    </row>
    <row r="27257" spans="1:27" x14ac:dyDescent="0.25">
      <c r="A27257"/>
      <c r="AA27257"/>
    </row>
    <row r="27258" spans="1:27" x14ac:dyDescent="0.25">
      <c r="A27258"/>
      <c r="AA27258"/>
    </row>
    <row r="27259" spans="1:27" x14ac:dyDescent="0.25">
      <c r="A27259"/>
      <c r="AA27259"/>
    </row>
    <row r="27260" spans="1:27" x14ac:dyDescent="0.25">
      <c r="A27260"/>
      <c r="AA27260"/>
    </row>
    <row r="27261" spans="1:27" x14ac:dyDescent="0.25">
      <c r="A27261"/>
      <c r="AA27261"/>
    </row>
    <row r="27262" spans="1:27" x14ac:dyDescent="0.25">
      <c r="A27262"/>
      <c r="AA27262"/>
    </row>
    <row r="27263" spans="1:27" x14ac:dyDescent="0.25">
      <c r="A27263"/>
      <c r="AA27263"/>
    </row>
    <row r="27264" spans="1:27" x14ac:dyDescent="0.25">
      <c r="A27264"/>
      <c r="AA27264"/>
    </row>
    <row r="27265" spans="1:27" x14ac:dyDescent="0.25">
      <c r="A27265"/>
      <c r="AA27265"/>
    </row>
    <row r="27266" spans="1:27" x14ac:dyDescent="0.25">
      <c r="A27266"/>
      <c r="AA27266"/>
    </row>
    <row r="27267" spans="1:27" x14ac:dyDescent="0.25">
      <c r="A27267"/>
      <c r="AA27267"/>
    </row>
    <row r="27268" spans="1:27" x14ac:dyDescent="0.25">
      <c r="A27268"/>
      <c r="AA27268"/>
    </row>
    <row r="27269" spans="1:27" x14ac:dyDescent="0.25">
      <c r="A27269"/>
      <c r="AA27269"/>
    </row>
    <row r="27270" spans="1:27" x14ac:dyDescent="0.25">
      <c r="A27270"/>
      <c r="AA27270"/>
    </row>
    <row r="27271" spans="1:27" x14ac:dyDescent="0.25">
      <c r="A27271"/>
      <c r="AA27271"/>
    </row>
    <row r="27272" spans="1:27" x14ac:dyDescent="0.25">
      <c r="A27272"/>
      <c r="AA27272"/>
    </row>
    <row r="27273" spans="1:27" x14ac:dyDescent="0.25">
      <c r="A27273"/>
      <c r="AA27273"/>
    </row>
    <row r="27274" spans="1:27" x14ac:dyDescent="0.25">
      <c r="A27274"/>
      <c r="AA27274"/>
    </row>
    <row r="27275" spans="1:27" x14ac:dyDescent="0.25">
      <c r="A27275"/>
      <c r="AA27275"/>
    </row>
    <row r="27276" spans="1:27" x14ac:dyDescent="0.25">
      <c r="A27276"/>
      <c r="AA27276"/>
    </row>
    <row r="27277" spans="1:27" x14ac:dyDescent="0.25">
      <c r="A27277"/>
      <c r="AA27277"/>
    </row>
    <row r="27278" spans="1:27" x14ac:dyDescent="0.25">
      <c r="A27278"/>
      <c r="AA27278"/>
    </row>
    <row r="27279" spans="1:27" x14ac:dyDescent="0.25">
      <c r="A27279"/>
      <c r="AA27279"/>
    </row>
    <row r="27280" spans="1:27" x14ac:dyDescent="0.25">
      <c r="A27280"/>
      <c r="AA27280"/>
    </row>
    <row r="27281" spans="1:27" x14ac:dyDescent="0.25">
      <c r="A27281"/>
      <c r="AA27281"/>
    </row>
    <row r="27282" spans="1:27" x14ac:dyDescent="0.25">
      <c r="A27282"/>
      <c r="AA27282"/>
    </row>
    <row r="27283" spans="1:27" x14ac:dyDescent="0.25">
      <c r="A27283"/>
      <c r="AA27283"/>
    </row>
    <row r="27284" spans="1:27" x14ac:dyDescent="0.25">
      <c r="A27284"/>
      <c r="AA27284"/>
    </row>
    <row r="27285" spans="1:27" x14ac:dyDescent="0.25">
      <c r="A27285"/>
      <c r="AA27285"/>
    </row>
    <row r="27286" spans="1:27" x14ac:dyDescent="0.25">
      <c r="A27286"/>
      <c r="AA27286"/>
    </row>
    <row r="27287" spans="1:27" x14ac:dyDescent="0.25">
      <c r="A27287"/>
      <c r="AA27287"/>
    </row>
    <row r="27288" spans="1:27" x14ac:dyDescent="0.25">
      <c r="A27288"/>
      <c r="AA27288"/>
    </row>
    <row r="27289" spans="1:27" x14ac:dyDescent="0.25">
      <c r="A27289"/>
      <c r="AA27289"/>
    </row>
    <row r="27290" spans="1:27" x14ac:dyDescent="0.25">
      <c r="A27290"/>
      <c r="AA27290"/>
    </row>
    <row r="27291" spans="1:27" x14ac:dyDescent="0.25">
      <c r="A27291"/>
      <c r="AA27291"/>
    </row>
    <row r="27292" spans="1:27" x14ac:dyDescent="0.25">
      <c r="A27292"/>
      <c r="AA27292"/>
    </row>
    <row r="27293" spans="1:27" x14ac:dyDescent="0.25">
      <c r="A27293"/>
      <c r="AA27293"/>
    </row>
    <row r="27294" spans="1:27" x14ac:dyDescent="0.25">
      <c r="A27294"/>
      <c r="AA27294"/>
    </row>
    <row r="27295" spans="1:27" x14ac:dyDescent="0.25">
      <c r="A27295"/>
      <c r="AA27295"/>
    </row>
    <row r="27296" spans="1:27" x14ac:dyDescent="0.25">
      <c r="A27296"/>
      <c r="AA27296"/>
    </row>
    <row r="27297" spans="1:27" x14ac:dyDescent="0.25">
      <c r="A27297"/>
      <c r="AA27297"/>
    </row>
    <row r="27298" spans="1:27" x14ac:dyDescent="0.25">
      <c r="A27298"/>
      <c r="AA27298"/>
    </row>
    <row r="27299" spans="1:27" x14ac:dyDescent="0.25">
      <c r="A27299"/>
      <c r="AA27299"/>
    </row>
    <row r="27300" spans="1:27" x14ac:dyDescent="0.25">
      <c r="A27300"/>
      <c r="AA27300"/>
    </row>
    <row r="27301" spans="1:27" x14ac:dyDescent="0.25">
      <c r="A27301"/>
      <c r="AA27301"/>
    </row>
    <row r="27302" spans="1:27" x14ac:dyDescent="0.25">
      <c r="A27302"/>
      <c r="AA27302"/>
    </row>
    <row r="27303" spans="1:27" x14ac:dyDescent="0.25">
      <c r="A27303"/>
      <c r="AA27303"/>
    </row>
    <row r="27304" spans="1:27" x14ac:dyDescent="0.25">
      <c r="A27304"/>
      <c r="AA27304"/>
    </row>
    <row r="27305" spans="1:27" x14ac:dyDescent="0.25">
      <c r="A27305"/>
      <c r="AA27305"/>
    </row>
    <row r="27306" spans="1:27" x14ac:dyDescent="0.25">
      <c r="A27306"/>
      <c r="AA27306"/>
    </row>
    <row r="27307" spans="1:27" x14ac:dyDescent="0.25">
      <c r="A27307"/>
      <c r="AA27307"/>
    </row>
    <row r="27308" spans="1:27" x14ac:dyDescent="0.25">
      <c r="A27308"/>
      <c r="AA27308"/>
    </row>
    <row r="27309" spans="1:27" x14ac:dyDescent="0.25">
      <c r="A27309"/>
      <c r="AA27309"/>
    </row>
    <row r="27310" spans="1:27" x14ac:dyDescent="0.25">
      <c r="A27310"/>
      <c r="AA27310"/>
    </row>
    <row r="27311" spans="1:27" x14ac:dyDescent="0.25">
      <c r="A27311"/>
      <c r="AA27311"/>
    </row>
    <row r="27312" spans="1:27" x14ac:dyDescent="0.25">
      <c r="A27312"/>
      <c r="AA27312"/>
    </row>
    <row r="27313" spans="1:27" x14ac:dyDescent="0.25">
      <c r="A27313"/>
      <c r="AA27313"/>
    </row>
    <row r="27314" spans="1:27" x14ac:dyDescent="0.25">
      <c r="A27314"/>
      <c r="AA27314"/>
    </row>
    <row r="27315" spans="1:27" x14ac:dyDescent="0.25">
      <c r="A27315"/>
      <c r="AA27315"/>
    </row>
    <row r="27316" spans="1:27" x14ac:dyDescent="0.25">
      <c r="A27316"/>
      <c r="AA27316"/>
    </row>
    <row r="27317" spans="1:27" x14ac:dyDescent="0.25">
      <c r="A27317"/>
      <c r="AA27317"/>
    </row>
    <row r="27318" spans="1:27" x14ac:dyDescent="0.25">
      <c r="A27318"/>
      <c r="AA27318"/>
    </row>
    <row r="27319" spans="1:27" x14ac:dyDescent="0.25">
      <c r="A27319"/>
      <c r="AA27319"/>
    </row>
    <row r="27320" spans="1:27" x14ac:dyDescent="0.25">
      <c r="A27320"/>
      <c r="AA27320"/>
    </row>
    <row r="27321" spans="1:27" x14ac:dyDescent="0.25">
      <c r="A27321"/>
      <c r="AA27321"/>
    </row>
    <row r="27322" spans="1:27" x14ac:dyDescent="0.25">
      <c r="A27322"/>
      <c r="AA27322"/>
    </row>
    <row r="27323" spans="1:27" x14ac:dyDescent="0.25">
      <c r="A27323"/>
      <c r="AA27323"/>
    </row>
    <row r="27324" spans="1:27" x14ac:dyDescent="0.25">
      <c r="A27324"/>
      <c r="AA27324"/>
    </row>
    <row r="27325" spans="1:27" x14ac:dyDescent="0.25">
      <c r="A27325"/>
      <c r="AA27325"/>
    </row>
    <row r="27326" spans="1:27" x14ac:dyDescent="0.25">
      <c r="A27326"/>
      <c r="AA27326"/>
    </row>
    <row r="27327" spans="1:27" x14ac:dyDescent="0.25">
      <c r="A27327"/>
      <c r="AA27327"/>
    </row>
    <row r="27328" spans="1:27" x14ac:dyDescent="0.25">
      <c r="A27328"/>
      <c r="AA27328"/>
    </row>
    <row r="27329" spans="1:27" x14ac:dyDescent="0.25">
      <c r="A27329"/>
      <c r="AA27329"/>
    </row>
    <row r="27330" spans="1:27" x14ac:dyDescent="0.25">
      <c r="A27330"/>
      <c r="AA27330"/>
    </row>
    <row r="27331" spans="1:27" x14ac:dyDescent="0.25">
      <c r="A27331"/>
      <c r="AA27331"/>
    </row>
    <row r="27332" spans="1:27" x14ac:dyDescent="0.25">
      <c r="A27332"/>
      <c r="AA27332"/>
    </row>
    <row r="27333" spans="1:27" x14ac:dyDescent="0.25">
      <c r="A27333"/>
      <c r="AA27333"/>
    </row>
    <row r="27334" spans="1:27" x14ac:dyDescent="0.25">
      <c r="A27334"/>
      <c r="AA27334"/>
    </row>
    <row r="27335" spans="1:27" x14ac:dyDescent="0.25">
      <c r="A27335"/>
      <c r="AA27335"/>
    </row>
    <row r="27336" spans="1:27" x14ac:dyDescent="0.25">
      <c r="A27336"/>
      <c r="AA27336"/>
    </row>
    <row r="27337" spans="1:27" x14ac:dyDescent="0.25">
      <c r="A27337"/>
      <c r="AA27337"/>
    </row>
    <row r="27338" spans="1:27" x14ac:dyDescent="0.25">
      <c r="A27338"/>
      <c r="AA27338"/>
    </row>
    <row r="27339" spans="1:27" x14ac:dyDescent="0.25">
      <c r="A27339"/>
      <c r="AA27339"/>
    </row>
    <row r="27340" spans="1:27" x14ac:dyDescent="0.25">
      <c r="A27340"/>
      <c r="AA27340"/>
    </row>
    <row r="27341" spans="1:27" x14ac:dyDescent="0.25">
      <c r="A27341"/>
      <c r="AA27341"/>
    </row>
    <row r="27342" spans="1:27" x14ac:dyDescent="0.25">
      <c r="A27342"/>
      <c r="AA27342"/>
    </row>
    <row r="27343" spans="1:27" x14ac:dyDescent="0.25">
      <c r="A27343"/>
      <c r="AA27343"/>
    </row>
    <row r="27344" spans="1:27" x14ac:dyDescent="0.25">
      <c r="A27344"/>
      <c r="AA27344"/>
    </row>
    <row r="27345" spans="1:27" x14ac:dyDescent="0.25">
      <c r="A27345"/>
      <c r="AA27345"/>
    </row>
    <row r="27346" spans="1:27" x14ac:dyDescent="0.25">
      <c r="A27346"/>
      <c r="AA27346"/>
    </row>
    <row r="27347" spans="1:27" x14ac:dyDescent="0.25">
      <c r="A27347"/>
      <c r="AA27347"/>
    </row>
    <row r="27348" spans="1:27" x14ac:dyDescent="0.25">
      <c r="A27348"/>
      <c r="AA27348"/>
    </row>
    <row r="27349" spans="1:27" x14ac:dyDescent="0.25">
      <c r="A27349"/>
      <c r="AA27349"/>
    </row>
    <row r="27350" spans="1:27" x14ac:dyDescent="0.25">
      <c r="A27350"/>
      <c r="AA27350"/>
    </row>
    <row r="27351" spans="1:27" x14ac:dyDescent="0.25">
      <c r="A27351"/>
      <c r="AA27351"/>
    </row>
    <row r="27352" spans="1:27" x14ac:dyDescent="0.25">
      <c r="A27352"/>
      <c r="AA27352"/>
    </row>
    <row r="27353" spans="1:27" x14ac:dyDescent="0.25">
      <c r="A27353"/>
      <c r="AA27353"/>
    </row>
    <row r="27354" spans="1:27" x14ac:dyDescent="0.25">
      <c r="A27354"/>
      <c r="AA27354"/>
    </row>
    <row r="27355" spans="1:27" x14ac:dyDescent="0.25">
      <c r="A27355"/>
      <c r="AA27355"/>
    </row>
    <row r="27356" spans="1:27" x14ac:dyDescent="0.25">
      <c r="A27356"/>
      <c r="AA27356"/>
    </row>
    <row r="27357" spans="1:27" x14ac:dyDescent="0.25">
      <c r="A27357"/>
      <c r="AA27357"/>
    </row>
    <row r="27358" spans="1:27" x14ac:dyDescent="0.25">
      <c r="A27358"/>
      <c r="AA27358"/>
    </row>
    <row r="27359" spans="1:27" x14ac:dyDescent="0.25">
      <c r="A27359"/>
      <c r="AA27359"/>
    </row>
    <row r="27360" spans="1:27" x14ac:dyDescent="0.25">
      <c r="A27360"/>
      <c r="AA27360"/>
    </row>
    <row r="27361" spans="1:27" x14ac:dyDescent="0.25">
      <c r="A27361"/>
      <c r="AA27361"/>
    </row>
    <row r="27362" spans="1:27" x14ac:dyDescent="0.25">
      <c r="A27362"/>
      <c r="AA27362"/>
    </row>
    <row r="27363" spans="1:27" x14ac:dyDescent="0.25">
      <c r="A27363"/>
      <c r="AA27363"/>
    </row>
    <row r="27364" spans="1:27" x14ac:dyDescent="0.25">
      <c r="A27364"/>
      <c r="AA27364"/>
    </row>
    <row r="27365" spans="1:27" x14ac:dyDescent="0.25">
      <c r="A27365"/>
      <c r="AA27365"/>
    </row>
    <row r="27366" spans="1:27" x14ac:dyDescent="0.25">
      <c r="A27366"/>
      <c r="AA27366"/>
    </row>
    <row r="27367" spans="1:27" x14ac:dyDescent="0.25">
      <c r="A27367"/>
      <c r="AA27367"/>
    </row>
    <row r="27368" spans="1:27" x14ac:dyDescent="0.25">
      <c r="A27368"/>
      <c r="AA27368"/>
    </row>
    <row r="27369" spans="1:27" x14ac:dyDescent="0.25">
      <c r="A27369"/>
      <c r="AA27369"/>
    </row>
    <row r="27370" spans="1:27" x14ac:dyDescent="0.25">
      <c r="A27370"/>
      <c r="AA27370"/>
    </row>
    <row r="27371" spans="1:27" x14ac:dyDescent="0.25">
      <c r="A27371"/>
      <c r="AA27371"/>
    </row>
    <row r="27372" spans="1:27" x14ac:dyDescent="0.25">
      <c r="A27372"/>
      <c r="AA27372"/>
    </row>
    <row r="27373" spans="1:27" x14ac:dyDescent="0.25">
      <c r="A27373"/>
      <c r="AA27373"/>
    </row>
    <row r="27374" spans="1:27" x14ac:dyDescent="0.25">
      <c r="A27374"/>
      <c r="AA27374"/>
    </row>
    <row r="27375" spans="1:27" x14ac:dyDescent="0.25">
      <c r="A27375"/>
      <c r="AA27375"/>
    </row>
    <row r="27376" spans="1:27" x14ac:dyDescent="0.25">
      <c r="A27376"/>
      <c r="AA27376"/>
    </row>
    <row r="27377" spans="1:27" x14ac:dyDescent="0.25">
      <c r="A27377"/>
      <c r="AA27377"/>
    </row>
    <row r="27378" spans="1:27" x14ac:dyDescent="0.25">
      <c r="A27378"/>
      <c r="AA27378"/>
    </row>
    <row r="27379" spans="1:27" x14ac:dyDescent="0.25">
      <c r="A27379"/>
      <c r="AA27379"/>
    </row>
    <row r="27380" spans="1:27" x14ac:dyDescent="0.25">
      <c r="A27380"/>
      <c r="AA27380"/>
    </row>
    <row r="27381" spans="1:27" x14ac:dyDescent="0.25">
      <c r="A27381"/>
      <c r="AA27381"/>
    </row>
    <row r="27382" spans="1:27" x14ac:dyDescent="0.25">
      <c r="A27382"/>
      <c r="AA27382"/>
    </row>
    <row r="27383" spans="1:27" x14ac:dyDescent="0.25">
      <c r="A27383"/>
      <c r="AA27383"/>
    </row>
    <row r="27384" spans="1:27" x14ac:dyDescent="0.25">
      <c r="A27384"/>
      <c r="AA27384"/>
    </row>
    <row r="27385" spans="1:27" x14ac:dyDescent="0.25">
      <c r="A27385"/>
      <c r="AA27385"/>
    </row>
    <row r="27386" spans="1:27" x14ac:dyDescent="0.25">
      <c r="A27386"/>
      <c r="AA27386"/>
    </row>
    <row r="27387" spans="1:27" x14ac:dyDescent="0.25">
      <c r="A27387"/>
      <c r="AA27387"/>
    </row>
    <row r="27388" spans="1:27" x14ac:dyDescent="0.25">
      <c r="A27388"/>
      <c r="AA27388"/>
    </row>
    <row r="27389" spans="1:27" x14ac:dyDescent="0.25">
      <c r="A27389"/>
      <c r="AA27389"/>
    </row>
    <row r="27390" spans="1:27" x14ac:dyDescent="0.25">
      <c r="A27390"/>
      <c r="AA27390"/>
    </row>
    <row r="27391" spans="1:27" x14ac:dyDescent="0.25">
      <c r="A27391"/>
      <c r="AA27391"/>
    </row>
    <row r="27392" spans="1:27" x14ac:dyDescent="0.25">
      <c r="A27392"/>
      <c r="AA27392"/>
    </row>
    <row r="27393" spans="1:27" x14ac:dyDescent="0.25">
      <c r="A27393"/>
      <c r="AA27393"/>
    </row>
    <row r="27394" spans="1:27" x14ac:dyDescent="0.25">
      <c r="A27394"/>
      <c r="AA27394"/>
    </row>
    <row r="27395" spans="1:27" x14ac:dyDescent="0.25">
      <c r="A27395"/>
      <c r="AA27395"/>
    </row>
    <row r="27396" spans="1:27" x14ac:dyDescent="0.25">
      <c r="A27396"/>
      <c r="AA27396"/>
    </row>
    <row r="27397" spans="1:27" x14ac:dyDescent="0.25">
      <c r="A27397"/>
      <c r="AA27397"/>
    </row>
    <row r="27398" spans="1:27" x14ac:dyDescent="0.25">
      <c r="A27398"/>
      <c r="AA27398"/>
    </row>
    <row r="27399" spans="1:27" x14ac:dyDescent="0.25">
      <c r="A27399"/>
      <c r="AA27399"/>
    </row>
    <row r="27400" spans="1:27" x14ac:dyDescent="0.25">
      <c r="A27400"/>
      <c r="AA27400"/>
    </row>
    <row r="27401" spans="1:27" x14ac:dyDescent="0.25">
      <c r="A27401"/>
      <c r="AA27401"/>
    </row>
    <row r="27402" spans="1:27" x14ac:dyDescent="0.25">
      <c r="A27402"/>
      <c r="AA27402"/>
    </row>
    <row r="27403" spans="1:27" x14ac:dyDescent="0.25">
      <c r="A27403"/>
      <c r="AA27403"/>
    </row>
    <row r="27404" spans="1:27" x14ac:dyDescent="0.25">
      <c r="A27404"/>
      <c r="AA27404"/>
    </row>
    <row r="27405" spans="1:27" x14ac:dyDescent="0.25">
      <c r="A27405"/>
      <c r="AA27405"/>
    </row>
    <row r="27406" spans="1:27" x14ac:dyDescent="0.25">
      <c r="A27406"/>
      <c r="AA27406"/>
    </row>
    <row r="27407" spans="1:27" x14ac:dyDescent="0.25">
      <c r="A27407"/>
      <c r="AA27407"/>
    </row>
    <row r="27408" spans="1:27" x14ac:dyDescent="0.25">
      <c r="A27408"/>
      <c r="AA27408"/>
    </row>
    <row r="27409" spans="1:27" x14ac:dyDescent="0.25">
      <c r="A27409"/>
      <c r="AA27409"/>
    </row>
    <row r="27410" spans="1:27" x14ac:dyDescent="0.25">
      <c r="A27410"/>
      <c r="AA27410"/>
    </row>
    <row r="27411" spans="1:27" x14ac:dyDescent="0.25">
      <c r="A27411"/>
      <c r="AA27411"/>
    </row>
    <row r="27412" spans="1:27" x14ac:dyDescent="0.25">
      <c r="A27412"/>
      <c r="AA27412"/>
    </row>
    <row r="27413" spans="1:27" x14ac:dyDescent="0.25">
      <c r="A27413"/>
      <c r="AA27413"/>
    </row>
    <row r="27414" spans="1:27" x14ac:dyDescent="0.25">
      <c r="A27414"/>
      <c r="AA27414"/>
    </row>
    <row r="27415" spans="1:27" x14ac:dyDescent="0.25">
      <c r="A27415"/>
      <c r="AA27415"/>
    </row>
    <row r="27416" spans="1:27" x14ac:dyDescent="0.25">
      <c r="A27416"/>
      <c r="AA27416"/>
    </row>
    <row r="27417" spans="1:27" x14ac:dyDescent="0.25">
      <c r="A27417"/>
      <c r="AA27417"/>
    </row>
    <row r="27418" spans="1:27" x14ac:dyDescent="0.25">
      <c r="A27418"/>
      <c r="AA27418"/>
    </row>
    <row r="27419" spans="1:27" x14ac:dyDescent="0.25">
      <c r="A27419"/>
      <c r="AA27419"/>
    </row>
    <row r="27420" spans="1:27" x14ac:dyDescent="0.25">
      <c r="A27420"/>
      <c r="AA27420"/>
    </row>
    <row r="27421" spans="1:27" x14ac:dyDescent="0.25">
      <c r="A27421"/>
      <c r="AA27421"/>
    </row>
    <row r="27422" spans="1:27" x14ac:dyDescent="0.25">
      <c r="A27422"/>
      <c r="AA27422"/>
    </row>
    <row r="27423" spans="1:27" x14ac:dyDescent="0.25">
      <c r="A27423"/>
      <c r="AA27423"/>
    </row>
    <row r="27424" spans="1:27" x14ac:dyDescent="0.25">
      <c r="A27424"/>
      <c r="AA27424"/>
    </row>
    <row r="27425" spans="1:27" x14ac:dyDescent="0.25">
      <c r="A27425"/>
      <c r="AA27425"/>
    </row>
    <row r="27426" spans="1:27" x14ac:dyDescent="0.25">
      <c r="A27426"/>
      <c r="AA27426"/>
    </row>
    <row r="27427" spans="1:27" x14ac:dyDescent="0.25">
      <c r="A27427"/>
      <c r="AA27427"/>
    </row>
    <row r="27428" spans="1:27" x14ac:dyDescent="0.25">
      <c r="A27428"/>
      <c r="AA27428"/>
    </row>
    <row r="27429" spans="1:27" x14ac:dyDescent="0.25">
      <c r="A27429"/>
      <c r="AA27429"/>
    </row>
    <row r="27430" spans="1:27" x14ac:dyDescent="0.25">
      <c r="A27430"/>
      <c r="AA27430"/>
    </row>
    <row r="27431" spans="1:27" x14ac:dyDescent="0.25">
      <c r="A27431"/>
      <c r="AA27431"/>
    </row>
    <row r="27432" spans="1:27" x14ac:dyDescent="0.25">
      <c r="A27432"/>
      <c r="AA27432"/>
    </row>
    <row r="27433" spans="1:27" x14ac:dyDescent="0.25">
      <c r="A27433"/>
      <c r="AA27433"/>
    </row>
    <row r="27434" spans="1:27" x14ac:dyDescent="0.25">
      <c r="A27434"/>
      <c r="AA27434"/>
    </row>
    <row r="27435" spans="1:27" x14ac:dyDescent="0.25">
      <c r="A27435"/>
      <c r="AA27435"/>
    </row>
    <row r="27436" spans="1:27" x14ac:dyDescent="0.25">
      <c r="A27436"/>
      <c r="AA27436"/>
    </row>
    <row r="27437" spans="1:27" x14ac:dyDescent="0.25">
      <c r="A27437"/>
      <c r="AA27437"/>
    </row>
    <row r="27438" spans="1:27" x14ac:dyDescent="0.25">
      <c r="A27438"/>
      <c r="AA27438"/>
    </row>
    <row r="27439" spans="1:27" x14ac:dyDescent="0.25">
      <c r="A27439"/>
      <c r="AA27439"/>
    </row>
    <row r="27440" spans="1:27" x14ac:dyDescent="0.25">
      <c r="A27440"/>
      <c r="AA27440"/>
    </row>
    <row r="27441" spans="1:27" x14ac:dyDescent="0.25">
      <c r="A27441"/>
      <c r="AA27441"/>
    </row>
    <row r="27442" spans="1:27" x14ac:dyDescent="0.25">
      <c r="A27442"/>
      <c r="AA27442"/>
    </row>
    <row r="27443" spans="1:27" x14ac:dyDescent="0.25">
      <c r="A27443"/>
      <c r="AA27443"/>
    </row>
    <row r="27444" spans="1:27" x14ac:dyDescent="0.25">
      <c r="A27444"/>
      <c r="AA27444"/>
    </row>
    <row r="27445" spans="1:27" x14ac:dyDescent="0.25">
      <c r="A27445"/>
      <c r="AA27445"/>
    </row>
    <row r="27446" spans="1:27" x14ac:dyDescent="0.25">
      <c r="A27446"/>
      <c r="AA27446"/>
    </row>
    <row r="27447" spans="1:27" x14ac:dyDescent="0.25">
      <c r="A27447"/>
      <c r="AA27447"/>
    </row>
    <row r="27448" spans="1:27" x14ac:dyDescent="0.25">
      <c r="A27448"/>
      <c r="AA27448"/>
    </row>
    <row r="27449" spans="1:27" x14ac:dyDescent="0.25">
      <c r="A27449"/>
      <c r="AA27449"/>
    </row>
    <row r="27450" spans="1:27" x14ac:dyDescent="0.25">
      <c r="A27450"/>
      <c r="AA27450"/>
    </row>
    <row r="27451" spans="1:27" x14ac:dyDescent="0.25">
      <c r="A27451"/>
      <c r="AA27451"/>
    </row>
    <row r="27452" spans="1:27" x14ac:dyDescent="0.25">
      <c r="A27452"/>
      <c r="AA27452"/>
    </row>
    <row r="27453" spans="1:27" x14ac:dyDescent="0.25">
      <c r="A27453"/>
      <c r="AA27453"/>
    </row>
    <row r="27454" spans="1:27" x14ac:dyDescent="0.25">
      <c r="A27454"/>
      <c r="AA27454"/>
    </row>
    <row r="27455" spans="1:27" x14ac:dyDescent="0.25">
      <c r="A27455"/>
      <c r="AA27455"/>
    </row>
    <row r="27456" spans="1:27" x14ac:dyDescent="0.25">
      <c r="A27456"/>
      <c r="AA27456"/>
    </row>
    <row r="27457" spans="1:27" x14ac:dyDescent="0.25">
      <c r="A27457"/>
      <c r="AA27457"/>
    </row>
    <row r="27458" spans="1:27" x14ac:dyDescent="0.25">
      <c r="A27458"/>
      <c r="AA27458"/>
    </row>
    <row r="27459" spans="1:27" x14ac:dyDescent="0.25">
      <c r="A27459"/>
      <c r="AA27459"/>
    </row>
    <row r="27460" spans="1:27" x14ac:dyDescent="0.25">
      <c r="A27460"/>
      <c r="AA27460"/>
    </row>
    <row r="27461" spans="1:27" x14ac:dyDescent="0.25">
      <c r="A27461"/>
      <c r="AA27461"/>
    </row>
    <row r="27462" spans="1:27" x14ac:dyDescent="0.25">
      <c r="A27462"/>
      <c r="AA27462"/>
    </row>
    <row r="27463" spans="1:27" x14ac:dyDescent="0.25">
      <c r="A27463"/>
      <c r="AA27463"/>
    </row>
    <row r="27464" spans="1:27" x14ac:dyDescent="0.25">
      <c r="A27464"/>
      <c r="AA27464"/>
    </row>
    <row r="27465" spans="1:27" x14ac:dyDescent="0.25">
      <c r="A27465"/>
      <c r="AA27465"/>
    </row>
    <row r="27466" spans="1:27" x14ac:dyDescent="0.25">
      <c r="A27466"/>
      <c r="AA27466"/>
    </row>
    <row r="27467" spans="1:27" x14ac:dyDescent="0.25">
      <c r="A27467"/>
      <c r="AA27467"/>
    </row>
    <row r="27468" spans="1:27" x14ac:dyDescent="0.25">
      <c r="A27468"/>
      <c r="AA27468"/>
    </row>
    <row r="27469" spans="1:27" x14ac:dyDescent="0.25">
      <c r="A27469"/>
      <c r="AA27469"/>
    </row>
    <row r="27470" spans="1:27" x14ac:dyDescent="0.25">
      <c r="A27470"/>
      <c r="AA27470"/>
    </row>
    <row r="27471" spans="1:27" x14ac:dyDescent="0.25">
      <c r="A27471"/>
      <c r="AA27471"/>
    </row>
    <row r="27472" spans="1:27" x14ac:dyDescent="0.25">
      <c r="A27472"/>
      <c r="AA27472"/>
    </row>
    <row r="27473" spans="1:27" x14ac:dyDescent="0.25">
      <c r="A27473"/>
      <c r="AA27473"/>
    </row>
    <row r="27474" spans="1:27" x14ac:dyDescent="0.25">
      <c r="A27474"/>
      <c r="AA27474"/>
    </row>
    <row r="27475" spans="1:27" x14ac:dyDescent="0.25">
      <c r="A27475"/>
      <c r="AA27475"/>
    </row>
    <row r="27476" spans="1:27" x14ac:dyDescent="0.25">
      <c r="A27476"/>
      <c r="AA27476"/>
    </row>
    <row r="27477" spans="1:27" x14ac:dyDescent="0.25">
      <c r="A27477"/>
      <c r="AA27477"/>
    </row>
    <row r="27478" spans="1:27" x14ac:dyDescent="0.25">
      <c r="A27478"/>
      <c r="AA27478"/>
    </row>
    <row r="27479" spans="1:27" x14ac:dyDescent="0.25">
      <c r="A27479"/>
      <c r="AA27479"/>
    </row>
    <row r="27480" spans="1:27" x14ac:dyDescent="0.25">
      <c r="A27480"/>
      <c r="AA27480"/>
    </row>
    <row r="27481" spans="1:27" x14ac:dyDescent="0.25">
      <c r="A27481"/>
      <c r="AA27481"/>
    </row>
    <row r="27482" spans="1:27" x14ac:dyDescent="0.25">
      <c r="A27482"/>
      <c r="AA27482"/>
    </row>
    <row r="27483" spans="1:27" x14ac:dyDescent="0.25">
      <c r="A27483"/>
      <c r="AA27483"/>
    </row>
    <row r="27484" spans="1:27" x14ac:dyDescent="0.25">
      <c r="A27484"/>
      <c r="AA27484"/>
    </row>
    <row r="27485" spans="1:27" x14ac:dyDescent="0.25">
      <c r="A27485"/>
      <c r="AA27485"/>
    </row>
    <row r="27486" spans="1:27" x14ac:dyDescent="0.25">
      <c r="A27486"/>
      <c r="AA27486"/>
    </row>
    <row r="27487" spans="1:27" x14ac:dyDescent="0.25">
      <c r="A27487"/>
      <c r="AA27487"/>
    </row>
    <row r="27488" spans="1:27" x14ac:dyDescent="0.25">
      <c r="A27488"/>
      <c r="AA27488"/>
    </row>
    <row r="27489" spans="1:27" x14ac:dyDescent="0.25">
      <c r="A27489"/>
      <c r="AA27489"/>
    </row>
    <row r="27490" spans="1:27" x14ac:dyDescent="0.25">
      <c r="A27490"/>
      <c r="AA27490"/>
    </row>
    <row r="27491" spans="1:27" x14ac:dyDescent="0.25">
      <c r="A27491"/>
      <c r="AA27491"/>
    </row>
    <row r="27492" spans="1:27" x14ac:dyDescent="0.25">
      <c r="A27492"/>
      <c r="AA27492"/>
    </row>
    <row r="27493" spans="1:27" x14ac:dyDescent="0.25">
      <c r="A27493"/>
      <c r="AA27493"/>
    </row>
    <row r="27494" spans="1:27" x14ac:dyDescent="0.25">
      <c r="A27494"/>
      <c r="AA27494"/>
    </row>
    <row r="27495" spans="1:27" x14ac:dyDescent="0.25">
      <c r="A27495"/>
      <c r="AA27495"/>
    </row>
    <row r="27496" spans="1:27" x14ac:dyDescent="0.25">
      <c r="A27496"/>
      <c r="AA27496"/>
    </row>
    <row r="27497" spans="1:27" x14ac:dyDescent="0.25">
      <c r="A27497"/>
      <c r="AA27497"/>
    </row>
    <row r="27498" spans="1:27" x14ac:dyDescent="0.25">
      <c r="A27498"/>
      <c r="AA27498"/>
    </row>
    <row r="27499" spans="1:27" x14ac:dyDescent="0.25">
      <c r="A27499"/>
      <c r="AA27499"/>
    </row>
    <row r="27500" spans="1:27" x14ac:dyDescent="0.25">
      <c r="A27500"/>
      <c r="AA27500"/>
    </row>
    <row r="27501" spans="1:27" x14ac:dyDescent="0.25">
      <c r="A27501"/>
      <c r="AA27501"/>
    </row>
    <row r="27502" spans="1:27" x14ac:dyDescent="0.25">
      <c r="A27502"/>
      <c r="AA27502"/>
    </row>
    <row r="27503" spans="1:27" x14ac:dyDescent="0.25">
      <c r="A27503"/>
      <c r="AA27503"/>
    </row>
    <row r="27504" spans="1:27" x14ac:dyDescent="0.25">
      <c r="A27504"/>
      <c r="AA27504"/>
    </row>
    <row r="27505" spans="1:27" x14ac:dyDescent="0.25">
      <c r="A27505"/>
      <c r="AA27505"/>
    </row>
    <row r="27506" spans="1:27" x14ac:dyDescent="0.25">
      <c r="A27506"/>
      <c r="AA27506"/>
    </row>
    <row r="27507" spans="1:27" x14ac:dyDescent="0.25">
      <c r="A27507"/>
      <c r="AA27507"/>
    </row>
    <row r="27508" spans="1:27" x14ac:dyDescent="0.25">
      <c r="A27508"/>
      <c r="AA27508"/>
    </row>
    <row r="27509" spans="1:27" x14ac:dyDescent="0.25">
      <c r="A27509"/>
      <c r="AA27509"/>
    </row>
    <row r="27510" spans="1:27" x14ac:dyDescent="0.25">
      <c r="A27510"/>
      <c r="AA27510"/>
    </row>
    <row r="27511" spans="1:27" x14ac:dyDescent="0.25">
      <c r="A27511"/>
      <c r="AA27511"/>
    </row>
    <row r="27512" spans="1:27" x14ac:dyDescent="0.25">
      <c r="A27512"/>
      <c r="AA27512"/>
    </row>
    <row r="27513" spans="1:27" x14ac:dyDescent="0.25">
      <c r="A27513"/>
      <c r="AA27513"/>
    </row>
    <row r="27514" spans="1:27" x14ac:dyDescent="0.25">
      <c r="A27514"/>
      <c r="AA27514"/>
    </row>
    <row r="27515" spans="1:27" x14ac:dyDescent="0.25">
      <c r="A27515"/>
      <c r="AA27515"/>
    </row>
    <row r="27516" spans="1:27" x14ac:dyDescent="0.25">
      <c r="A27516"/>
      <c r="AA27516"/>
    </row>
    <row r="27517" spans="1:27" x14ac:dyDescent="0.25">
      <c r="A27517"/>
      <c r="AA27517"/>
    </row>
    <row r="27518" spans="1:27" x14ac:dyDescent="0.25">
      <c r="A27518"/>
      <c r="AA27518"/>
    </row>
    <row r="27519" spans="1:27" x14ac:dyDescent="0.25">
      <c r="A27519"/>
      <c r="AA27519"/>
    </row>
    <row r="27520" spans="1:27" x14ac:dyDescent="0.25">
      <c r="A27520"/>
      <c r="AA27520"/>
    </row>
    <row r="27521" spans="1:27" x14ac:dyDescent="0.25">
      <c r="A27521"/>
      <c r="AA27521"/>
    </row>
    <row r="27522" spans="1:27" x14ac:dyDescent="0.25">
      <c r="A27522"/>
      <c r="AA27522"/>
    </row>
    <row r="27523" spans="1:27" x14ac:dyDescent="0.25">
      <c r="A27523"/>
      <c r="AA27523"/>
    </row>
    <row r="27524" spans="1:27" x14ac:dyDescent="0.25">
      <c r="A27524"/>
      <c r="AA27524"/>
    </row>
    <row r="27525" spans="1:27" x14ac:dyDescent="0.25">
      <c r="A27525"/>
      <c r="AA27525"/>
    </row>
    <row r="27526" spans="1:27" x14ac:dyDescent="0.25">
      <c r="A27526"/>
      <c r="AA27526"/>
    </row>
    <row r="27527" spans="1:27" x14ac:dyDescent="0.25">
      <c r="A27527"/>
      <c r="AA27527"/>
    </row>
    <row r="27528" spans="1:27" x14ac:dyDescent="0.25">
      <c r="A27528"/>
      <c r="AA27528"/>
    </row>
    <row r="27529" spans="1:27" x14ac:dyDescent="0.25">
      <c r="A27529"/>
      <c r="AA27529"/>
    </row>
    <row r="27530" spans="1:27" x14ac:dyDescent="0.25">
      <c r="A27530"/>
      <c r="AA27530"/>
    </row>
    <row r="27531" spans="1:27" x14ac:dyDescent="0.25">
      <c r="A27531"/>
      <c r="AA27531"/>
    </row>
    <row r="27532" spans="1:27" x14ac:dyDescent="0.25">
      <c r="A27532"/>
      <c r="AA27532"/>
    </row>
    <row r="27533" spans="1:27" x14ac:dyDescent="0.25">
      <c r="A27533"/>
      <c r="AA27533"/>
    </row>
    <row r="27534" spans="1:27" x14ac:dyDescent="0.25">
      <c r="A27534"/>
      <c r="AA27534"/>
    </row>
    <row r="27535" spans="1:27" x14ac:dyDescent="0.25">
      <c r="A27535"/>
      <c r="AA27535"/>
    </row>
    <row r="27536" spans="1:27" x14ac:dyDescent="0.25">
      <c r="A27536"/>
      <c r="AA27536"/>
    </row>
    <row r="27537" spans="1:27" x14ac:dyDescent="0.25">
      <c r="A27537"/>
      <c r="AA27537"/>
    </row>
    <row r="27538" spans="1:27" x14ac:dyDescent="0.25">
      <c r="A27538"/>
      <c r="AA27538"/>
    </row>
    <row r="27539" spans="1:27" x14ac:dyDescent="0.25">
      <c r="A27539"/>
      <c r="AA27539"/>
    </row>
    <row r="27540" spans="1:27" x14ac:dyDescent="0.25">
      <c r="A27540"/>
      <c r="AA27540"/>
    </row>
    <row r="27541" spans="1:27" x14ac:dyDescent="0.25">
      <c r="A27541"/>
      <c r="AA27541"/>
    </row>
    <row r="27542" spans="1:27" x14ac:dyDescent="0.25">
      <c r="A27542"/>
      <c r="AA27542"/>
    </row>
    <row r="27543" spans="1:27" x14ac:dyDescent="0.25">
      <c r="A27543"/>
      <c r="AA27543"/>
    </row>
    <row r="27544" spans="1:27" x14ac:dyDescent="0.25">
      <c r="A27544"/>
      <c r="AA27544"/>
    </row>
    <row r="27545" spans="1:27" x14ac:dyDescent="0.25">
      <c r="A27545"/>
      <c r="AA27545"/>
    </row>
    <row r="27546" spans="1:27" x14ac:dyDescent="0.25">
      <c r="A27546"/>
      <c r="AA27546"/>
    </row>
    <row r="27547" spans="1:27" x14ac:dyDescent="0.25">
      <c r="A27547"/>
      <c r="AA27547"/>
    </row>
    <row r="27548" spans="1:27" x14ac:dyDescent="0.25">
      <c r="A27548"/>
      <c r="AA27548"/>
    </row>
    <row r="27549" spans="1:27" x14ac:dyDescent="0.25">
      <c r="A27549"/>
      <c r="AA27549"/>
    </row>
    <row r="27550" spans="1:27" x14ac:dyDescent="0.25">
      <c r="A27550"/>
      <c r="AA27550"/>
    </row>
    <row r="27551" spans="1:27" x14ac:dyDescent="0.25">
      <c r="A27551"/>
      <c r="AA27551"/>
    </row>
    <row r="27552" spans="1:27" x14ac:dyDescent="0.25">
      <c r="A27552"/>
      <c r="AA27552"/>
    </row>
    <row r="27553" spans="1:27" x14ac:dyDescent="0.25">
      <c r="A27553"/>
      <c r="AA27553"/>
    </row>
    <row r="27554" spans="1:27" x14ac:dyDescent="0.25">
      <c r="A27554"/>
      <c r="AA27554"/>
    </row>
    <row r="27555" spans="1:27" x14ac:dyDescent="0.25">
      <c r="A27555"/>
      <c r="AA27555"/>
    </row>
    <row r="27556" spans="1:27" x14ac:dyDescent="0.25">
      <c r="A27556"/>
      <c r="AA27556"/>
    </row>
    <row r="27557" spans="1:27" x14ac:dyDescent="0.25">
      <c r="A27557"/>
      <c r="AA27557"/>
    </row>
    <row r="27558" spans="1:27" x14ac:dyDescent="0.25">
      <c r="A27558"/>
      <c r="AA27558"/>
    </row>
    <row r="27559" spans="1:27" x14ac:dyDescent="0.25">
      <c r="A27559"/>
      <c r="AA27559"/>
    </row>
    <row r="27560" spans="1:27" x14ac:dyDescent="0.25">
      <c r="A27560"/>
      <c r="AA27560"/>
    </row>
    <row r="27561" spans="1:27" x14ac:dyDescent="0.25">
      <c r="A27561"/>
      <c r="AA27561"/>
    </row>
    <row r="27562" spans="1:27" x14ac:dyDescent="0.25">
      <c r="A27562"/>
      <c r="AA27562"/>
    </row>
    <row r="27563" spans="1:27" x14ac:dyDescent="0.25">
      <c r="A27563"/>
      <c r="AA27563"/>
    </row>
    <row r="27564" spans="1:27" x14ac:dyDescent="0.25">
      <c r="A27564"/>
      <c r="AA27564"/>
    </row>
    <row r="27565" spans="1:27" x14ac:dyDescent="0.25">
      <c r="A27565"/>
      <c r="AA27565"/>
    </row>
    <row r="27566" spans="1:27" x14ac:dyDescent="0.25">
      <c r="A27566"/>
      <c r="AA27566"/>
    </row>
    <row r="27567" spans="1:27" x14ac:dyDescent="0.25">
      <c r="A27567"/>
      <c r="AA27567"/>
    </row>
    <row r="27568" spans="1:27" x14ac:dyDescent="0.25">
      <c r="A27568"/>
      <c r="AA27568"/>
    </row>
    <row r="27569" spans="1:27" x14ac:dyDescent="0.25">
      <c r="A27569"/>
      <c r="AA27569"/>
    </row>
    <row r="27570" spans="1:27" x14ac:dyDescent="0.25">
      <c r="A27570"/>
      <c r="AA27570"/>
    </row>
    <row r="27571" spans="1:27" x14ac:dyDescent="0.25">
      <c r="A27571"/>
      <c r="AA27571"/>
    </row>
    <row r="27572" spans="1:27" x14ac:dyDescent="0.25">
      <c r="A27572"/>
      <c r="AA27572"/>
    </row>
    <row r="27573" spans="1:27" x14ac:dyDescent="0.25">
      <c r="A27573"/>
      <c r="AA27573"/>
    </row>
    <row r="27574" spans="1:27" x14ac:dyDescent="0.25">
      <c r="A27574"/>
      <c r="AA27574"/>
    </row>
    <row r="27575" spans="1:27" x14ac:dyDescent="0.25">
      <c r="A27575"/>
      <c r="AA27575"/>
    </row>
    <row r="27576" spans="1:27" x14ac:dyDescent="0.25">
      <c r="A27576"/>
      <c r="AA27576"/>
    </row>
    <row r="27577" spans="1:27" x14ac:dyDescent="0.25">
      <c r="A27577"/>
      <c r="AA27577"/>
    </row>
    <row r="27578" spans="1:27" x14ac:dyDescent="0.25">
      <c r="A27578"/>
      <c r="AA27578"/>
    </row>
    <row r="27579" spans="1:27" x14ac:dyDescent="0.25">
      <c r="A27579"/>
      <c r="AA27579"/>
    </row>
    <row r="27580" spans="1:27" x14ac:dyDescent="0.25">
      <c r="A27580"/>
      <c r="AA27580"/>
    </row>
    <row r="27581" spans="1:27" x14ac:dyDescent="0.25">
      <c r="A27581"/>
      <c r="AA27581"/>
    </row>
    <row r="27582" spans="1:27" x14ac:dyDescent="0.25">
      <c r="A27582"/>
      <c r="AA27582"/>
    </row>
    <row r="27583" spans="1:27" x14ac:dyDescent="0.25">
      <c r="A27583"/>
      <c r="AA27583"/>
    </row>
    <row r="27584" spans="1:27" x14ac:dyDescent="0.25">
      <c r="A27584"/>
      <c r="AA27584"/>
    </row>
    <row r="27585" spans="1:27" x14ac:dyDescent="0.25">
      <c r="A27585"/>
      <c r="AA27585"/>
    </row>
    <row r="27586" spans="1:27" x14ac:dyDescent="0.25">
      <c r="A27586"/>
      <c r="AA27586"/>
    </row>
    <row r="27587" spans="1:27" x14ac:dyDescent="0.25">
      <c r="A27587"/>
      <c r="AA27587"/>
    </row>
    <row r="27588" spans="1:27" x14ac:dyDescent="0.25">
      <c r="A27588"/>
      <c r="AA27588"/>
    </row>
    <row r="27589" spans="1:27" x14ac:dyDescent="0.25">
      <c r="A27589"/>
      <c r="AA27589"/>
    </row>
    <row r="27590" spans="1:27" x14ac:dyDescent="0.25">
      <c r="A27590"/>
      <c r="AA27590"/>
    </row>
    <row r="27591" spans="1:27" x14ac:dyDescent="0.25">
      <c r="A27591"/>
      <c r="AA27591"/>
    </row>
    <row r="27592" spans="1:27" x14ac:dyDescent="0.25">
      <c r="A27592"/>
      <c r="AA27592"/>
    </row>
    <row r="27593" spans="1:27" x14ac:dyDescent="0.25">
      <c r="A27593"/>
      <c r="AA27593"/>
    </row>
    <row r="27594" spans="1:27" x14ac:dyDescent="0.25">
      <c r="A27594"/>
      <c r="AA27594"/>
    </row>
    <row r="27595" spans="1:27" x14ac:dyDescent="0.25">
      <c r="A27595"/>
      <c r="AA27595"/>
    </row>
    <row r="27596" spans="1:27" x14ac:dyDescent="0.25">
      <c r="A27596"/>
      <c r="AA27596"/>
    </row>
    <row r="27597" spans="1:27" x14ac:dyDescent="0.25">
      <c r="A27597"/>
      <c r="AA27597"/>
    </row>
    <row r="27598" spans="1:27" x14ac:dyDescent="0.25">
      <c r="A27598"/>
      <c r="AA27598"/>
    </row>
    <row r="27599" spans="1:27" x14ac:dyDescent="0.25">
      <c r="A27599"/>
      <c r="AA27599"/>
    </row>
    <row r="27600" spans="1:27" x14ac:dyDescent="0.25">
      <c r="A27600"/>
      <c r="AA27600"/>
    </row>
    <row r="27601" spans="1:27" x14ac:dyDescent="0.25">
      <c r="A27601"/>
      <c r="AA27601"/>
    </row>
    <row r="27602" spans="1:27" x14ac:dyDescent="0.25">
      <c r="A27602"/>
      <c r="AA27602"/>
    </row>
    <row r="27603" spans="1:27" x14ac:dyDescent="0.25">
      <c r="A27603"/>
      <c r="AA27603"/>
    </row>
    <row r="27604" spans="1:27" x14ac:dyDescent="0.25">
      <c r="A27604"/>
      <c r="AA27604"/>
    </row>
    <row r="27605" spans="1:27" x14ac:dyDescent="0.25">
      <c r="A27605"/>
      <c r="AA27605"/>
    </row>
    <row r="27606" spans="1:27" x14ac:dyDescent="0.25">
      <c r="A27606"/>
      <c r="AA27606"/>
    </row>
    <row r="27607" spans="1:27" x14ac:dyDescent="0.25">
      <c r="A27607"/>
      <c r="AA27607"/>
    </row>
    <row r="27608" spans="1:27" x14ac:dyDescent="0.25">
      <c r="A27608"/>
      <c r="AA27608"/>
    </row>
    <row r="27609" spans="1:27" x14ac:dyDescent="0.25">
      <c r="A27609"/>
      <c r="AA27609"/>
    </row>
    <row r="27610" spans="1:27" x14ac:dyDescent="0.25">
      <c r="A27610"/>
      <c r="AA27610"/>
    </row>
    <row r="27611" spans="1:27" x14ac:dyDescent="0.25">
      <c r="A27611"/>
      <c r="AA27611"/>
    </row>
    <row r="27612" spans="1:27" x14ac:dyDescent="0.25">
      <c r="A27612"/>
      <c r="AA27612"/>
    </row>
    <row r="27613" spans="1:27" x14ac:dyDescent="0.25">
      <c r="A27613"/>
      <c r="AA27613"/>
    </row>
    <row r="27614" spans="1:27" x14ac:dyDescent="0.25">
      <c r="A27614"/>
      <c r="AA27614"/>
    </row>
    <row r="27615" spans="1:27" x14ac:dyDescent="0.25">
      <c r="A27615"/>
      <c r="AA27615"/>
    </row>
    <row r="27616" spans="1:27" x14ac:dyDescent="0.25">
      <c r="A27616"/>
      <c r="AA27616"/>
    </row>
    <row r="27617" spans="1:27" x14ac:dyDescent="0.25">
      <c r="A27617"/>
      <c r="AA27617"/>
    </row>
    <row r="27618" spans="1:27" x14ac:dyDescent="0.25">
      <c r="A27618"/>
      <c r="AA27618"/>
    </row>
    <row r="27619" spans="1:27" x14ac:dyDescent="0.25">
      <c r="A27619"/>
      <c r="AA27619"/>
    </row>
    <row r="27620" spans="1:27" x14ac:dyDescent="0.25">
      <c r="A27620"/>
      <c r="AA27620"/>
    </row>
    <row r="27621" spans="1:27" x14ac:dyDescent="0.25">
      <c r="A27621"/>
      <c r="AA27621"/>
    </row>
    <row r="27622" spans="1:27" x14ac:dyDescent="0.25">
      <c r="A27622"/>
      <c r="AA27622"/>
    </row>
    <row r="27623" spans="1:27" x14ac:dyDescent="0.25">
      <c r="A27623"/>
      <c r="AA27623"/>
    </row>
    <row r="27624" spans="1:27" x14ac:dyDescent="0.25">
      <c r="A27624"/>
      <c r="AA27624"/>
    </row>
    <row r="27625" spans="1:27" x14ac:dyDescent="0.25">
      <c r="A27625"/>
      <c r="AA27625"/>
    </row>
    <row r="27626" spans="1:27" x14ac:dyDescent="0.25">
      <c r="A27626"/>
      <c r="AA27626"/>
    </row>
    <row r="27627" spans="1:27" x14ac:dyDescent="0.25">
      <c r="A27627"/>
      <c r="AA27627"/>
    </row>
    <row r="27628" spans="1:27" x14ac:dyDescent="0.25">
      <c r="A27628"/>
      <c r="AA27628"/>
    </row>
    <row r="27629" spans="1:27" x14ac:dyDescent="0.25">
      <c r="A27629"/>
      <c r="AA27629"/>
    </row>
    <row r="27630" spans="1:27" x14ac:dyDescent="0.25">
      <c r="A27630"/>
      <c r="AA27630"/>
    </row>
    <row r="27631" spans="1:27" x14ac:dyDescent="0.25">
      <c r="A27631"/>
      <c r="AA27631"/>
    </row>
    <row r="27632" spans="1:27" x14ac:dyDescent="0.25">
      <c r="A27632"/>
      <c r="AA27632"/>
    </row>
    <row r="27633" spans="1:27" x14ac:dyDescent="0.25">
      <c r="A27633"/>
      <c r="AA27633"/>
    </row>
    <row r="27634" spans="1:27" x14ac:dyDescent="0.25">
      <c r="A27634"/>
      <c r="AA27634"/>
    </row>
    <row r="27635" spans="1:27" x14ac:dyDescent="0.25">
      <c r="A27635"/>
      <c r="AA27635"/>
    </row>
    <row r="27636" spans="1:27" x14ac:dyDescent="0.25">
      <c r="A27636"/>
      <c r="AA27636"/>
    </row>
    <row r="27637" spans="1:27" x14ac:dyDescent="0.25">
      <c r="A27637"/>
      <c r="AA27637"/>
    </row>
    <row r="27638" spans="1:27" x14ac:dyDescent="0.25">
      <c r="A27638"/>
      <c r="AA27638"/>
    </row>
    <row r="27639" spans="1:27" x14ac:dyDescent="0.25">
      <c r="A27639"/>
      <c r="AA27639"/>
    </row>
    <row r="27640" spans="1:27" x14ac:dyDescent="0.25">
      <c r="A27640"/>
      <c r="AA27640"/>
    </row>
    <row r="27641" spans="1:27" x14ac:dyDescent="0.25">
      <c r="A27641"/>
      <c r="AA27641"/>
    </row>
    <row r="27642" spans="1:27" x14ac:dyDescent="0.25">
      <c r="A27642"/>
      <c r="AA27642"/>
    </row>
    <row r="27643" spans="1:27" x14ac:dyDescent="0.25">
      <c r="A27643"/>
      <c r="AA27643"/>
    </row>
    <row r="27644" spans="1:27" x14ac:dyDescent="0.25">
      <c r="A27644"/>
      <c r="AA27644"/>
    </row>
    <row r="27645" spans="1:27" x14ac:dyDescent="0.25">
      <c r="A27645"/>
      <c r="AA27645"/>
    </row>
    <row r="27646" spans="1:27" x14ac:dyDescent="0.25">
      <c r="A27646"/>
      <c r="AA27646"/>
    </row>
    <row r="27647" spans="1:27" x14ac:dyDescent="0.25">
      <c r="A27647"/>
      <c r="AA27647"/>
    </row>
    <row r="27648" spans="1:27" x14ac:dyDescent="0.25">
      <c r="A27648"/>
      <c r="AA27648"/>
    </row>
    <row r="27649" spans="1:27" x14ac:dyDescent="0.25">
      <c r="A27649"/>
      <c r="AA27649"/>
    </row>
    <row r="27650" spans="1:27" x14ac:dyDescent="0.25">
      <c r="A27650"/>
      <c r="AA27650"/>
    </row>
    <row r="27651" spans="1:27" x14ac:dyDescent="0.25">
      <c r="A27651"/>
      <c r="AA27651"/>
    </row>
    <row r="27652" spans="1:27" x14ac:dyDescent="0.25">
      <c r="A27652"/>
      <c r="AA27652"/>
    </row>
    <row r="27653" spans="1:27" x14ac:dyDescent="0.25">
      <c r="A27653"/>
      <c r="AA27653"/>
    </row>
    <row r="27654" spans="1:27" x14ac:dyDescent="0.25">
      <c r="A27654"/>
      <c r="AA27654"/>
    </row>
    <row r="27655" spans="1:27" x14ac:dyDescent="0.25">
      <c r="A27655"/>
      <c r="AA27655"/>
    </row>
    <row r="27656" spans="1:27" x14ac:dyDescent="0.25">
      <c r="A27656"/>
      <c r="AA27656"/>
    </row>
    <row r="27657" spans="1:27" x14ac:dyDescent="0.25">
      <c r="A27657"/>
      <c r="AA27657"/>
    </row>
    <row r="27658" spans="1:27" x14ac:dyDescent="0.25">
      <c r="A27658"/>
      <c r="AA27658"/>
    </row>
    <row r="27659" spans="1:27" x14ac:dyDescent="0.25">
      <c r="A27659"/>
      <c r="AA27659"/>
    </row>
    <row r="27660" spans="1:27" x14ac:dyDescent="0.25">
      <c r="A27660"/>
      <c r="AA27660"/>
    </row>
    <row r="27661" spans="1:27" x14ac:dyDescent="0.25">
      <c r="A27661"/>
      <c r="AA27661"/>
    </row>
    <row r="27662" spans="1:27" x14ac:dyDescent="0.25">
      <c r="A27662"/>
      <c r="AA27662"/>
    </row>
    <row r="27663" spans="1:27" x14ac:dyDescent="0.25">
      <c r="A27663"/>
      <c r="AA27663"/>
    </row>
    <row r="27664" spans="1:27" x14ac:dyDescent="0.25">
      <c r="A27664"/>
      <c r="AA27664"/>
    </row>
    <row r="27665" spans="1:27" x14ac:dyDescent="0.25">
      <c r="A27665"/>
      <c r="AA27665"/>
    </row>
    <row r="27666" spans="1:27" x14ac:dyDescent="0.25">
      <c r="A27666"/>
      <c r="AA27666"/>
    </row>
    <row r="27667" spans="1:27" x14ac:dyDescent="0.25">
      <c r="A27667"/>
      <c r="AA27667"/>
    </row>
    <row r="27668" spans="1:27" x14ac:dyDescent="0.25">
      <c r="A27668"/>
      <c r="AA27668"/>
    </row>
    <row r="27669" spans="1:27" x14ac:dyDescent="0.25">
      <c r="A27669"/>
      <c r="AA27669"/>
    </row>
    <row r="27670" spans="1:27" x14ac:dyDescent="0.25">
      <c r="A27670"/>
      <c r="AA27670"/>
    </row>
    <row r="27671" spans="1:27" x14ac:dyDescent="0.25">
      <c r="A27671"/>
      <c r="AA27671"/>
    </row>
    <row r="27672" spans="1:27" x14ac:dyDescent="0.25">
      <c r="A27672"/>
      <c r="AA27672"/>
    </row>
    <row r="27673" spans="1:27" x14ac:dyDescent="0.25">
      <c r="A27673"/>
      <c r="AA27673"/>
    </row>
    <row r="27674" spans="1:27" x14ac:dyDescent="0.25">
      <c r="A27674"/>
      <c r="AA27674"/>
    </row>
    <row r="27675" spans="1:27" x14ac:dyDescent="0.25">
      <c r="A27675"/>
      <c r="AA27675"/>
    </row>
    <row r="27676" spans="1:27" x14ac:dyDescent="0.25">
      <c r="A27676"/>
      <c r="AA27676"/>
    </row>
    <row r="27677" spans="1:27" x14ac:dyDescent="0.25">
      <c r="A27677"/>
      <c r="AA27677"/>
    </row>
    <row r="27678" spans="1:27" x14ac:dyDescent="0.25">
      <c r="A27678"/>
      <c r="AA27678"/>
    </row>
    <row r="27679" spans="1:27" x14ac:dyDescent="0.25">
      <c r="A27679"/>
      <c r="AA27679"/>
    </row>
    <row r="27680" spans="1:27" x14ac:dyDescent="0.25">
      <c r="A27680"/>
      <c r="AA27680"/>
    </row>
    <row r="27681" spans="1:27" x14ac:dyDescent="0.25">
      <c r="A27681"/>
      <c r="AA27681"/>
    </row>
    <row r="27682" spans="1:27" x14ac:dyDescent="0.25">
      <c r="A27682"/>
      <c r="AA27682"/>
    </row>
    <row r="27683" spans="1:27" x14ac:dyDescent="0.25">
      <c r="A27683"/>
      <c r="AA27683"/>
    </row>
    <row r="27684" spans="1:27" x14ac:dyDescent="0.25">
      <c r="A27684"/>
      <c r="AA27684"/>
    </row>
    <row r="27685" spans="1:27" x14ac:dyDescent="0.25">
      <c r="A27685"/>
      <c r="AA27685"/>
    </row>
    <row r="27686" spans="1:27" x14ac:dyDescent="0.25">
      <c r="A27686"/>
      <c r="AA27686"/>
    </row>
    <row r="27687" spans="1:27" x14ac:dyDescent="0.25">
      <c r="A27687"/>
      <c r="AA27687"/>
    </row>
    <row r="27688" spans="1:27" x14ac:dyDescent="0.25">
      <c r="A27688"/>
      <c r="AA27688"/>
    </row>
    <row r="27689" spans="1:27" x14ac:dyDescent="0.25">
      <c r="A27689"/>
      <c r="AA27689"/>
    </row>
    <row r="27690" spans="1:27" x14ac:dyDescent="0.25">
      <c r="A27690"/>
      <c r="AA27690"/>
    </row>
    <row r="27691" spans="1:27" x14ac:dyDescent="0.25">
      <c r="A27691"/>
      <c r="AA27691"/>
    </row>
    <row r="27692" spans="1:27" x14ac:dyDescent="0.25">
      <c r="A27692"/>
      <c r="AA27692"/>
    </row>
    <row r="27693" spans="1:27" x14ac:dyDescent="0.25">
      <c r="A27693"/>
      <c r="AA27693"/>
    </row>
    <row r="27694" spans="1:27" x14ac:dyDescent="0.25">
      <c r="A27694"/>
      <c r="AA27694"/>
    </row>
    <row r="27695" spans="1:27" x14ac:dyDescent="0.25">
      <c r="A27695"/>
      <c r="AA27695"/>
    </row>
    <row r="27696" spans="1:27" x14ac:dyDescent="0.25">
      <c r="A27696"/>
      <c r="AA27696"/>
    </row>
    <row r="27697" spans="1:27" x14ac:dyDescent="0.25">
      <c r="A27697"/>
      <c r="AA27697"/>
    </row>
    <row r="27698" spans="1:27" x14ac:dyDescent="0.25">
      <c r="A27698"/>
      <c r="AA27698"/>
    </row>
    <row r="27699" spans="1:27" x14ac:dyDescent="0.25">
      <c r="A27699"/>
      <c r="AA27699"/>
    </row>
    <row r="27700" spans="1:27" x14ac:dyDescent="0.25">
      <c r="A27700"/>
      <c r="AA27700"/>
    </row>
    <row r="27701" spans="1:27" x14ac:dyDescent="0.25">
      <c r="A27701"/>
      <c r="AA27701"/>
    </row>
    <row r="27702" spans="1:27" x14ac:dyDescent="0.25">
      <c r="A27702"/>
      <c r="AA27702"/>
    </row>
    <row r="27703" spans="1:27" x14ac:dyDescent="0.25">
      <c r="A27703"/>
      <c r="AA27703"/>
    </row>
    <row r="27704" spans="1:27" x14ac:dyDescent="0.25">
      <c r="A27704"/>
      <c r="AA27704"/>
    </row>
    <row r="27705" spans="1:27" x14ac:dyDescent="0.25">
      <c r="A27705"/>
      <c r="AA27705"/>
    </row>
    <row r="27706" spans="1:27" x14ac:dyDescent="0.25">
      <c r="A27706"/>
      <c r="AA27706"/>
    </row>
    <row r="27707" spans="1:27" x14ac:dyDescent="0.25">
      <c r="A27707"/>
      <c r="AA27707"/>
    </row>
    <row r="27708" spans="1:27" x14ac:dyDescent="0.25">
      <c r="A27708"/>
      <c r="AA27708"/>
    </row>
    <row r="27709" spans="1:27" x14ac:dyDescent="0.25">
      <c r="A27709"/>
      <c r="AA27709"/>
    </row>
    <row r="27710" spans="1:27" x14ac:dyDescent="0.25">
      <c r="A27710"/>
      <c r="AA27710"/>
    </row>
    <row r="27711" spans="1:27" x14ac:dyDescent="0.25">
      <c r="A27711"/>
      <c r="AA27711"/>
    </row>
    <row r="27712" spans="1:27" x14ac:dyDescent="0.25">
      <c r="A27712"/>
      <c r="AA27712"/>
    </row>
    <row r="27713" spans="1:27" x14ac:dyDescent="0.25">
      <c r="A27713"/>
      <c r="AA27713"/>
    </row>
    <row r="27714" spans="1:27" x14ac:dyDescent="0.25">
      <c r="A27714"/>
      <c r="AA27714"/>
    </row>
    <row r="27715" spans="1:27" x14ac:dyDescent="0.25">
      <c r="A27715"/>
      <c r="AA27715"/>
    </row>
    <row r="27716" spans="1:27" x14ac:dyDescent="0.25">
      <c r="A27716"/>
      <c r="AA27716"/>
    </row>
    <row r="27717" spans="1:27" x14ac:dyDescent="0.25">
      <c r="A27717"/>
      <c r="AA27717"/>
    </row>
    <row r="27718" spans="1:27" x14ac:dyDescent="0.25">
      <c r="A27718"/>
      <c r="AA27718"/>
    </row>
    <row r="27719" spans="1:27" x14ac:dyDescent="0.25">
      <c r="A27719"/>
      <c r="AA27719"/>
    </row>
    <row r="27720" spans="1:27" x14ac:dyDescent="0.25">
      <c r="A27720"/>
      <c r="AA27720"/>
    </row>
    <row r="27721" spans="1:27" x14ac:dyDescent="0.25">
      <c r="A27721"/>
      <c r="AA27721"/>
    </row>
    <row r="27722" spans="1:27" x14ac:dyDescent="0.25">
      <c r="A27722"/>
      <c r="AA27722"/>
    </row>
    <row r="27723" spans="1:27" x14ac:dyDescent="0.25">
      <c r="A27723"/>
      <c r="AA27723"/>
    </row>
    <row r="27724" spans="1:27" x14ac:dyDescent="0.25">
      <c r="A27724"/>
      <c r="AA27724"/>
    </row>
    <row r="27725" spans="1:27" x14ac:dyDescent="0.25">
      <c r="A27725"/>
      <c r="AA27725"/>
    </row>
    <row r="27726" spans="1:27" x14ac:dyDescent="0.25">
      <c r="A27726"/>
      <c r="AA27726"/>
    </row>
    <row r="27727" spans="1:27" x14ac:dyDescent="0.25">
      <c r="A27727"/>
      <c r="AA27727"/>
    </row>
    <row r="27728" spans="1:27" x14ac:dyDescent="0.25">
      <c r="A27728"/>
      <c r="AA27728"/>
    </row>
    <row r="27729" spans="1:27" x14ac:dyDescent="0.25">
      <c r="A27729"/>
      <c r="AA27729"/>
    </row>
    <row r="27730" spans="1:27" x14ac:dyDescent="0.25">
      <c r="A27730"/>
      <c r="AA27730"/>
    </row>
    <row r="27731" spans="1:27" x14ac:dyDescent="0.25">
      <c r="A27731"/>
      <c r="AA27731"/>
    </row>
    <row r="27732" spans="1:27" x14ac:dyDescent="0.25">
      <c r="A27732"/>
      <c r="AA27732"/>
    </row>
    <row r="27733" spans="1:27" x14ac:dyDescent="0.25">
      <c r="A27733"/>
      <c r="AA27733"/>
    </row>
    <row r="27734" spans="1:27" x14ac:dyDescent="0.25">
      <c r="A27734"/>
      <c r="AA27734"/>
    </row>
    <row r="27735" spans="1:27" x14ac:dyDescent="0.25">
      <c r="A27735"/>
      <c r="AA27735"/>
    </row>
    <row r="27736" spans="1:27" x14ac:dyDescent="0.25">
      <c r="A27736"/>
      <c r="AA27736"/>
    </row>
    <row r="27737" spans="1:27" x14ac:dyDescent="0.25">
      <c r="A27737"/>
      <c r="AA27737"/>
    </row>
    <row r="27738" spans="1:27" x14ac:dyDescent="0.25">
      <c r="A27738"/>
      <c r="AA27738"/>
    </row>
    <row r="27739" spans="1:27" x14ac:dyDescent="0.25">
      <c r="A27739"/>
      <c r="AA27739"/>
    </row>
    <row r="27740" spans="1:27" x14ac:dyDescent="0.25">
      <c r="A27740"/>
      <c r="AA27740"/>
    </row>
    <row r="27741" spans="1:27" x14ac:dyDescent="0.25">
      <c r="A27741"/>
      <c r="AA27741"/>
    </row>
    <row r="27742" spans="1:27" x14ac:dyDescent="0.25">
      <c r="A27742"/>
      <c r="AA27742"/>
    </row>
    <row r="27743" spans="1:27" x14ac:dyDescent="0.25">
      <c r="A27743"/>
      <c r="AA27743"/>
    </row>
    <row r="27744" spans="1:27" x14ac:dyDescent="0.25">
      <c r="A27744"/>
      <c r="AA27744"/>
    </row>
    <row r="27745" spans="1:27" x14ac:dyDescent="0.25">
      <c r="A27745"/>
      <c r="AA27745"/>
    </row>
    <row r="27746" spans="1:27" x14ac:dyDescent="0.25">
      <c r="A27746"/>
      <c r="AA27746"/>
    </row>
    <row r="27747" spans="1:27" x14ac:dyDescent="0.25">
      <c r="A27747"/>
      <c r="AA27747"/>
    </row>
    <row r="27748" spans="1:27" x14ac:dyDescent="0.25">
      <c r="A27748"/>
      <c r="AA27748"/>
    </row>
    <row r="27749" spans="1:27" x14ac:dyDescent="0.25">
      <c r="A27749"/>
      <c r="AA27749"/>
    </row>
    <row r="27750" spans="1:27" x14ac:dyDescent="0.25">
      <c r="A27750"/>
      <c r="AA27750"/>
    </row>
    <row r="27751" spans="1:27" x14ac:dyDescent="0.25">
      <c r="A27751"/>
      <c r="AA27751"/>
    </row>
    <row r="27752" spans="1:27" x14ac:dyDescent="0.25">
      <c r="A27752"/>
      <c r="AA27752"/>
    </row>
    <row r="27753" spans="1:27" x14ac:dyDescent="0.25">
      <c r="A27753"/>
      <c r="AA27753"/>
    </row>
    <row r="27754" spans="1:27" x14ac:dyDescent="0.25">
      <c r="A27754"/>
      <c r="AA27754"/>
    </row>
    <row r="27755" spans="1:27" x14ac:dyDescent="0.25">
      <c r="A27755"/>
      <c r="AA27755"/>
    </row>
    <row r="27756" spans="1:27" x14ac:dyDescent="0.25">
      <c r="A27756"/>
      <c r="AA27756"/>
    </row>
    <row r="27757" spans="1:27" x14ac:dyDescent="0.25">
      <c r="A27757"/>
      <c r="AA27757"/>
    </row>
    <row r="27758" spans="1:27" x14ac:dyDescent="0.25">
      <c r="A27758"/>
      <c r="AA27758"/>
    </row>
    <row r="27759" spans="1:27" x14ac:dyDescent="0.25">
      <c r="A27759"/>
      <c r="AA27759"/>
    </row>
    <row r="27760" spans="1:27" x14ac:dyDescent="0.25">
      <c r="A27760"/>
      <c r="AA27760"/>
    </row>
    <row r="27761" spans="1:27" x14ac:dyDescent="0.25">
      <c r="A27761"/>
      <c r="AA27761"/>
    </row>
    <row r="27762" spans="1:27" x14ac:dyDescent="0.25">
      <c r="A27762"/>
      <c r="AA27762"/>
    </row>
    <row r="27763" spans="1:27" x14ac:dyDescent="0.25">
      <c r="A27763"/>
      <c r="AA27763"/>
    </row>
    <row r="27764" spans="1:27" x14ac:dyDescent="0.25">
      <c r="A27764"/>
      <c r="AA27764"/>
    </row>
    <row r="27765" spans="1:27" x14ac:dyDescent="0.25">
      <c r="A27765"/>
      <c r="AA27765"/>
    </row>
    <row r="27766" spans="1:27" x14ac:dyDescent="0.25">
      <c r="A27766"/>
      <c r="AA27766"/>
    </row>
    <row r="27767" spans="1:27" x14ac:dyDescent="0.25">
      <c r="A27767"/>
      <c r="AA27767"/>
    </row>
    <row r="27768" spans="1:27" x14ac:dyDescent="0.25">
      <c r="A27768"/>
      <c r="AA27768"/>
    </row>
    <row r="27769" spans="1:27" x14ac:dyDescent="0.25">
      <c r="A27769"/>
      <c r="AA27769"/>
    </row>
    <row r="27770" spans="1:27" x14ac:dyDescent="0.25">
      <c r="A27770"/>
      <c r="AA27770"/>
    </row>
    <row r="27771" spans="1:27" x14ac:dyDescent="0.25">
      <c r="A27771"/>
      <c r="AA27771"/>
    </row>
    <row r="27772" spans="1:27" x14ac:dyDescent="0.25">
      <c r="A27772"/>
      <c r="AA27772"/>
    </row>
    <row r="27773" spans="1:27" x14ac:dyDescent="0.25">
      <c r="A27773"/>
      <c r="AA27773"/>
    </row>
    <row r="27774" spans="1:27" x14ac:dyDescent="0.25">
      <c r="A27774"/>
      <c r="AA27774"/>
    </row>
    <row r="27775" spans="1:27" x14ac:dyDescent="0.25">
      <c r="A27775"/>
      <c r="AA27775"/>
    </row>
    <row r="27776" spans="1:27" x14ac:dyDescent="0.25">
      <c r="A27776"/>
      <c r="AA27776"/>
    </row>
    <row r="27777" spans="1:27" x14ac:dyDescent="0.25">
      <c r="A27777"/>
      <c r="AA27777"/>
    </row>
    <row r="27778" spans="1:27" x14ac:dyDescent="0.25">
      <c r="A27778"/>
      <c r="AA27778"/>
    </row>
    <row r="27779" spans="1:27" x14ac:dyDescent="0.25">
      <c r="A27779"/>
      <c r="AA27779"/>
    </row>
    <row r="27780" spans="1:27" x14ac:dyDescent="0.25">
      <c r="A27780"/>
      <c r="AA27780"/>
    </row>
    <row r="27781" spans="1:27" x14ac:dyDescent="0.25">
      <c r="A27781"/>
      <c r="AA27781"/>
    </row>
    <row r="27782" spans="1:27" x14ac:dyDescent="0.25">
      <c r="A27782"/>
      <c r="AA27782"/>
    </row>
    <row r="27783" spans="1:27" x14ac:dyDescent="0.25">
      <c r="A27783"/>
      <c r="AA27783"/>
    </row>
    <row r="27784" spans="1:27" x14ac:dyDescent="0.25">
      <c r="A27784"/>
      <c r="AA27784"/>
    </row>
    <row r="27785" spans="1:27" x14ac:dyDescent="0.25">
      <c r="A27785"/>
      <c r="AA27785"/>
    </row>
    <row r="27786" spans="1:27" x14ac:dyDescent="0.25">
      <c r="A27786"/>
      <c r="AA27786"/>
    </row>
    <row r="27787" spans="1:27" x14ac:dyDescent="0.25">
      <c r="A27787"/>
      <c r="AA27787"/>
    </row>
    <row r="27788" spans="1:27" x14ac:dyDescent="0.25">
      <c r="A27788"/>
      <c r="AA27788"/>
    </row>
    <row r="27789" spans="1:27" x14ac:dyDescent="0.25">
      <c r="A27789"/>
      <c r="AA27789"/>
    </row>
    <row r="27790" spans="1:27" x14ac:dyDescent="0.25">
      <c r="A27790"/>
      <c r="AA27790"/>
    </row>
    <row r="27791" spans="1:27" x14ac:dyDescent="0.25">
      <c r="A27791"/>
      <c r="AA27791"/>
    </row>
    <row r="27792" spans="1:27" x14ac:dyDescent="0.25">
      <c r="A27792"/>
      <c r="AA27792"/>
    </row>
    <row r="27793" spans="1:27" x14ac:dyDescent="0.25">
      <c r="A27793"/>
      <c r="AA27793"/>
    </row>
    <row r="27794" spans="1:27" x14ac:dyDescent="0.25">
      <c r="A27794"/>
      <c r="AA27794"/>
    </row>
    <row r="27795" spans="1:27" x14ac:dyDescent="0.25">
      <c r="A27795"/>
      <c r="AA27795"/>
    </row>
    <row r="27796" spans="1:27" x14ac:dyDescent="0.25">
      <c r="A27796"/>
      <c r="AA27796"/>
    </row>
    <row r="27797" spans="1:27" x14ac:dyDescent="0.25">
      <c r="A27797"/>
      <c r="AA27797"/>
    </row>
    <row r="27798" spans="1:27" x14ac:dyDescent="0.25">
      <c r="A27798"/>
      <c r="AA27798"/>
    </row>
    <row r="27799" spans="1:27" x14ac:dyDescent="0.25">
      <c r="A27799"/>
      <c r="AA27799"/>
    </row>
    <row r="27800" spans="1:27" x14ac:dyDescent="0.25">
      <c r="A27800"/>
      <c r="AA27800"/>
    </row>
    <row r="27801" spans="1:27" x14ac:dyDescent="0.25">
      <c r="A27801"/>
      <c r="AA27801"/>
    </row>
    <row r="27802" spans="1:27" x14ac:dyDescent="0.25">
      <c r="A27802"/>
      <c r="AA27802"/>
    </row>
    <row r="27803" spans="1:27" x14ac:dyDescent="0.25">
      <c r="A27803"/>
      <c r="AA27803"/>
    </row>
    <row r="27804" spans="1:27" x14ac:dyDescent="0.25">
      <c r="A27804"/>
      <c r="AA27804"/>
    </row>
    <row r="27805" spans="1:27" x14ac:dyDescent="0.25">
      <c r="A27805"/>
      <c r="AA27805"/>
    </row>
    <row r="27806" spans="1:27" x14ac:dyDescent="0.25">
      <c r="A27806"/>
      <c r="AA27806"/>
    </row>
    <row r="27807" spans="1:27" x14ac:dyDescent="0.25">
      <c r="A27807"/>
      <c r="AA27807"/>
    </row>
    <row r="27808" spans="1:27" x14ac:dyDescent="0.25">
      <c r="A27808"/>
      <c r="AA27808"/>
    </row>
    <row r="27809" spans="1:27" x14ac:dyDescent="0.25">
      <c r="A27809"/>
      <c r="AA27809"/>
    </row>
    <row r="27810" spans="1:27" x14ac:dyDescent="0.25">
      <c r="A27810"/>
      <c r="AA27810"/>
    </row>
    <row r="27811" spans="1:27" x14ac:dyDescent="0.25">
      <c r="A27811"/>
      <c r="AA27811"/>
    </row>
    <row r="27812" spans="1:27" x14ac:dyDescent="0.25">
      <c r="A27812"/>
      <c r="AA27812"/>
    </row>
    <row r="27813" spans="1:27" x14ac:dyDescent="0.25">
      <c r="A27813"/>
      <c r="AA27813"/>
    </row>
    <row r="27814" spans="1:27" x14ac:dyDescent="0.25">
      <c r="A27814"/>
      <c r="AA27814"/>
    </row>
    <row r="27815" spans="1:27" x14ac:dyDescent="0.25">
      <c r="A27815"/>
      <c r="AA27815"/>
    </row>
    <row r="27816" spans="1:27" x14ac:dyDescent="0.25">
      <c r="A27816"/>
      <c r="AA27816"/>
    </row>
    <row r="27817" spans="1:27" x14ac:dyDescent="0.25">
      <c r="A27817"/>
      <c r="AA27817"/>
    </row>
    <row r="27818" spans="1:27" x14ac:dyDescent="0.25">
      <c r="A27818"/>
      <c r="AA27818"/>
    </row>
    <row r="27819" spans="1:27" x14ac:dyDescent="0.25">
      <c r="A27819"/>
      <c r="AA27819"/>
    </row>
    <row r="27820" spans="1:27" x14ac:dyDescent="0.25">
      <c r="A27820"/>
      <c r="AA27820"/>
    </row>
    <row r="27821" spans="1:27" x14ac:dyDescent="0.25">
      <c r="A27821"/>
      <c r="AA27821"/>
    </row>
    <row r="27822" spans="1:27" x14ac:dyDescent="0.25">
      <c r="A27822"/>
      <c r="AA27822"/>
    </row>
    <row r="27823" spans="1:27" x14ac:dyDescent="0.25">
      <c r="A27823"/>
      <c r="AA27823"/>
    </row>
    <row r="27824" spans="1:27" x14ac:dyDescent="0.25">
      <c r="A27824"/>
      <c r="AA27824"/>
    </row>
    <row r="27825" spans="1:27" x14ac:dyDescent="0.25">
      <c r="A27825"/>
      <c r="AA27825"/>
    </row>
    <row r="27826" spans="1:27" x14ac:dyDescent="0.25">
      <c r="A27826"/>
      <c r="AA27826"/>
    </row>
    <row r="27827" spans="1:27" x14ac:dyDescent="0.25">
      <c r="A27827"/>
      <c r="AA27827"/>
    </row>
    <row r="27828" spans="1:27" x14ac:dyDescent="0.25">
      <c r="A27828"/>
      <c r="AA27828"/>
    </row>
    <row r="27829" spans="1:27" x14ac:dyDescent="0.25">
      <c r="A27829"/>
      <c r="AA27829"/>
    </row>
    <row r="27830" spans="1:27" x14ac:dyDescent="0.25">
      <c r="A27830"/>
      <c r="AA27830"/>
    </row>
    <row r="27831" spans="1:27" x14ac:dyDescent="0.25">
      <c r="A27831"/>
      <c r="AA27831"/>
    </row>
    <row r="27832" spans="1:27" x14ac:dyDescent="0.25">
      <c r="A27832"/>
      <c r="AA27832"/>
    </row>
    <row r="27833" spans="1:27" x14ac:dyDescent="0.25">
      <c r="A27833"/>
      <c r="AA27833"/>
    </row>
    <row r="27834" spans="1:27" x14ac:dyDescent="0.25">
      <c r="A27834"/>
      <c r="AA27834"/>
    </row>
    <row r="27835" spans="1:27" x14ac:dyDescent="0.25">
      <c r="A27835"/>
      <c r="AA27835"/>
    </row>
    <row r="27836" spans="1:27" x14ac:dyDescent="0.25">
      <c r="A27836"/>
      <c r="AA27836"/>
    </row>
    <row r="27837" spans="1:27" x14ac:dyDescent="0.25">
      <c r="A27837"/>
      <c r="AA27837"/>
    </row>
    <row r="27838" spans="1:27" x14ac:dyDescent="0.25">
      <c r="A27838"/>
      <c r="AA27838"/>
    </row>
    <row r="27839" spans="1:27" x14ac:dyDescent="0.25">
      <c r="A27839"/>
      <c r="AA27839"/>
    </row>
    <row r="27840" spans="1:27" x14ac:dyDescent="0.25">
      <c r="A27840"/>
      <c r="AA27840"/>
    </row>
    <row r="27841" spans="1:27" x14ac:dyDescent="0.25">
      <c r="A27841"/>
      <c r="AA27841"/>
    </row>
    <row r="27842" spans="1:27" x14ac:dyDescent="0.25">
      <c r="A27842"/>
      <c r="AA27842"/>
    </row>
    <row r="27843" spans="1:27" x14ac:dyDescent="0.25">
      <c r="A27843"/>
      <c r="AA27843"/>
    </row>
    <row r="27844" spans="1:27" x14ac:dyDescent="0.25">
      <c r="A27844"/>
      <c r="AA27844"/>
    </row>
    <row r="27845" spans="1:27" x14ac:dyDescent="0.25">
      <c r="A27845"/>
      <c r="AA27845"/>
    </row>
    <row r="27846" spans="1:27" x14ac:dyDescent="0.25">
      <c r="A27846"/>
      <c r="AA27846"/>
    </row>
    <row r="27847" spans="1:27" x14ac:dyDescent="0.25">
      <c r="A27847"/>
      <c r="AA27847"/>
    </row>
    <row r="27848" spans="1:27" x14ac:dyDescent="0.25">
      <c r="A27848"/>
      <c r="AA27848"/>
    </row>
    <row r="27849" spans="1:27" x14ac:dyDescent="0.25">
      <c r="A27849"/>
      <c r="AA27849"/>
    </row>
    <row r="27850" spans="1:27" x14ac:dyDescent="0.25">
      <c r="A27850"/>
      <c r="AA27850"/>
    </row>
    <row r="27851" spans="1:27" x14ac:dyDescent="0.25">
      <c r="A27851"/>
      <c r="AA27851"/>
    </row>
    <row r="27852" spans="1:27" x14ac:dyDescent="0.25">
      <c r="A27852"/>
      <c r="AA27852"/>
    </row>
    <row r="27853" spans="1:27" x14ac:dyDescent="0.25">
      <c r="A27853"/>
      <c r="AA27853"/>
    </row>
    <row r="27854" spans="1:27" x14ac:dyDescent="0.25">
      <c r="A27854"/>
      <c r="AA27854"/>
    </row>
    <row r="27855" spans="1:27" x14ac:dyDescent="0.25">
      <c r="A27855"/>
      <c r="AA27855"/>
    </row>
    <row r="27856" spans="1:27" x14ac:dyDescent="0.25">
      <c r="A27856"/>
      <c r="AA27856"/>
    </row>
    <row r="27857" spans="1:27" x14ac:dyDescent="0.25">
      <c r="A27857"/>
      <c r="AA27857"/>
    </row>
    <row r="27858" spans="1:27" x14ac:dyDescent="0.25">
      <c r="A27858"/>
      <c r="AA27858"/>
    </row>
    <row r="27859" spans="1:27" x14ac:dyDescent="0.25">
      <c r="A27859"/>
      <c r="AA27859"/>
    </row>
    <row r="27860" spans="1:27" x14ac:dyDescent="0.25">
      <c r="A27860"/>
      <c r="AA27860"/>
    </row>
    <row r="27861" spans="1:27" x14ac:dyDescent="0.25">
      <c r="A27861"/>
      <c r="AA27861"/>
    </row>
    <row r="27862" spans="1:27" x14ac:dyDescent="0.25">
      <c r="A27862"/>
      <c r="AA27862"/>
    </row>
    <row r="27863" spans="1:27" x14ac:dyDescent="0.25">
      <c r="A27863"/>
      <c r="AA27863"/>
    </row>
    <row r="27864" spans="1:27" x14ac:dyDescent="0.25">
      <c r="A27864"/>
      <c r="AA27864"/>
    </row>
    <row r="27865" spans="1:27" x14ac:dyDescent="0.25">
      <c r="A27865"/>
      <c r="AA27865"/>
    </row>
    <row r="27866" spans="1:27" x14ac:dyDescent="0.25">
      <c r="A27866"/>
      <c r="AA27866"/>
    </row>
    <row r="27867" spans="1:27" x14ac:dyDescent="0.25">
      <c r="A27867"/>
      <c r="AA27867"/>
    </row>
    <row r="27868" spans="1:27" x14ac:dyDescent="0.25">
      <c r="A27868"/>
      <c r="AA27868"/>
    </row>
    <row r="27869" spans="1:27" x14ac:dyDescent="0.25">
      <c r="A27869"/>
      <c r="AA27869"/>
    </row>
    <row r="27870" spans="1:27" x14ac:dyDescent="0.25">
      <c r="A27870"/>
      <c r="AA27870"/>
    </row>
    <row r="27871" spans="1:27" x14ac:dyDescent="0.25">
      <c r="A27871"/>
      <c r="AA27871"/>
    </row>
    <row r="27872" spans="1:27" x14ac:dyDescent="0.25">
      <c r="A27872"/>
      <c r="AA27872"/>
    </row>
    <row r="27873" spans="1:27" x14ac:dyDescent="0.25">
      <c r="A27873"/>
      <c r="AA27873"/>
    </row>
    <row r="27874" spans="1:27" x14ac:dyDescent="0.25">
      <c r="A27874"/>
      <c r="AA27874"/>
    </row>
    <row r="27875" spans="1:27" x14ac:dyDescent="0.25">
      <c r="A27875"/>
      <c r="AA27875"/>
    </row>
    <row r="27876" spans="1:27" x14ac:dyDescent="0.25">
      <c r="A27876"/>
      <c r="AA27876"/>
    </row>
    <row r="27877" spans="1:27" x14ac:dyDescent="0.25">
      <c r="A27877"/>
      <c r="AA27877"/>
    </row>
    <row r="27878" spans="1:27" x14ac:dyDescent="0.25">
      <c r="A27878"/>
      <c r="AA27878"/>
    </row>
    <row r="27879" spans="1:27" x14ac:dyDescent="0.25">
      <c r="A27879"/>
      <c r="AA27879"/>
    </row>
    <row r="27880" spans="1:27" x14ac:dyDescent="0.25">
      <c r="A27880"/>
      <c r="AA27880"/>
    </row>
    <row r="27881" spans="1:27" x14ac:dyDescent="0.25">
      <c r="A27881"/>
      <c r="AA27881"/>
    </row>
    <row r="27882" spans="1:27" x14ac:dyDescent="0.25">
      <c r="A27882"/>
      <c r="AA27882"/>
    </row>
    <row r="27883" spans="1:27" x14ac:dyDescent="0.25">
      <c r="A27883"/>
      <c r="AA27883"/>
    </row>
    <row r="27884" spans="1:27" x14ac:dyDescent="0.25">
      <c r="A27884"/>
      <c r="AA27884"/>
    </row>
    <row r="27885" spans="1:27" x14ac:dyDescent="0.25">
      <c r="A27885"/>
      <c r="AA27885"/>
    </row>
    <row r="27886" spans="1:27" x14ac:dyDescent="0.25">
      <c r="A27886"/>
      <c r="AA27886"/>
    </row>
    <row r="27887" spans="1:27" x14ac:dyDescent="0.25">
      <c r="A27887"/>
      <c r="AA27887"/>
    </row>
    <row r="27888" spans="1:27" x14ac:dyDescent="0.25">
      <c r="A27888"/>
      <c r="AA27888"/>
    </row>
    <row r="27889" spans="1:27" x14ac:dyDescent="0.25">
      <c r="A27889"/>
      <c r="AA27889"/>
    </row>
    <row r="27890" spans="1:27" x14ac:dyDescent="0.25">
      <c r="A27890"/>
      <c r="AA27890"/>
    </row>
    <row r="27891" spans="1:27" x14ac:dyDescent="0.25">
      <c r="A27891"/>
      <c r="AA27891"/>
    </row>
    <row r="27892" spans="1:27" x14ac:dyDescent="0.25">
      <c r="A27892"/>
      <c r="AA27892"/>
    </row>
    <row r="27893" spans="1:27" x14ac:dyDescent="0.25">
      <c r="A27893"/>
      <c r="AA27893"/>
    </row>
    <row r="27894" spans="1:27" x14ac:dyDescent="0.25">
      <c r="A27894"/>
      <c r="AA27894"/>
    </row>
    <row r="27895" spans="1:27" x14ac:dyDescent="0.25">
      <c r="A27895"/>
      <c r="AA27895"/>
    </row>
    <row r="27896" spans="1:27" x14ac:dyDescent="0.25">
      <c r="A27896"/>
      <c r="AA27896"/>
    </row>
    <row r="27897" spans="1:27" x14ac:dyDescent="0.25">
      <c r="A27897"/>
      <c r="AA27897"/>
    </row>
    <row r="27898" spans="1:27" x14ac:dyDescent="0.25">
      <c r="A27898"/>
      <c r="AA27898"/>
    </row>
    <row r="27899" spans="1:27" x14ac:dyDescent="0.25">
      <c r="A27899"/>
      <c r="AA27899"/>
    </row>
    <row r="27900" spans="1:27" x14ac:dyDescent="0.25">
      <c r="A27900"/>
      <c r="AA27900"/>
    </row>
    <row r="27901" spans="1:27" x14ac:dyDescent="0.25">
      <c r="A27901"/>
      <c r="AA27901"/>
    </row>
    <row r="27902" spans="1:27" x14ac:dyDescent="0.25">
      <c r="A27902"/>
      <c r="AA27902"/>
    </row>
    <row r="27903" spans="1:27" x14ac:dyDescent="0.25">
      <c r="A27903"/>
      <c r="AA27903"/>
    </row>
    <row r="27904" spans="1:27" x14ac:dyDescent="0.25">
      <c r="A27904"/>
      <c r="AA27904"/>
    </row>
    <row r="27905" spans="1:27" x14ac:dyDescent="0.25">
      <c r="A27905"/>
      <c r="AA27905"/>
    </row>
    <row r="27906" spans="1:27" x14ac:dyDescent="0.25">
      <c r="A27906"/>
      <c r="AA27906"/>
    </row>
    <row r="27907" spans="1:27" x14ac:dyDescent="0.25">
      <c r="A27907"/>
      <c r="AA27907"/>
    </row>
    <row r="27908" spans="1:27" x14ac:dyDescent="0.25">
      <c r="A27908"/>
      <c r="AA27908"/>
    </row>
    <row r="27909" spans="1:27" x14ac:dyDescent="0.25">
      <c r="A27909"/>
      <c r="AA27909"/>
    </row>
    <row r="27910" spans="1:27" x14ac:dyDescent="0.25">
      <c r="A27910"/>
      <c r="AA27910"/>
    </row>
    <row r="27911" spans="1:27" x14ac:dyDescent="0.25">
      <c r="A27911"/>
      <c r="AA27911"/>
    </row>
    <row r="27912" spans="1:27" x14ac:dyDescent="0.25">
      <c r="A27912"/>
      <c r="AA27912"/>
    </row>
    <row r="27913" spans="1:27" x14ac:dyDescent="0.25">
      <c r="A27913"/>
      <c r="AA27913"/>
    </row>
    <row r="27914" spans="1:27" x14ac:dyDescent="0.25">
      <c r="A27914"/>
      <c r="AA27914"/>
    </row>
    <row r="27915" spans="1:27" x14ac:dyDescent="0.25">
      <c r="A27915"/>
      <c r="AA27915"/>
    </row>
    <row r="27916" spans="1:27" x14ac:dyDescent="0.25">
      <c r="A27916"/>
      <c r="AA27916"/>
    </row>
    <row r="27917" spans="1:27" x14ac:dyDescent="0.25">
      <c r="A27917"/>
      <c r="AA27917"/>
    </row>
    <row r="27918" spans="1:27" x14ac:dyDescent="0.25">
      <c r="A27918"/>
      <c r="AA27918"/>
    </row>
    <row r="27919" spans="1:27" x14ac:dyDescent="0.25">
      <c r="A27919"/>
      <c r="AA27919"/>
    </row>
    <row r="27920" spans="1:27" x14ac:dyDescent="0.25">
      <c r="A27920"/>
      <c r="AA27920"/>
    </row>
    <row r="27921" spans="1:27" x14ac:dyDescent="0.25">
      <c r="A27921"/>
      <c r="AA27921"/>
    </row>
    <row r="27922" spans="1:27" x14ac:dyDescent="0.25">
      <c r="A27922"/>
      <c r="AA27922"/>
    </row>
    <row r="27923" spans="1:27" x14ac:dyDescent="0.25">
      <c r="A27923"/>
      <c r="AA27923"/>
    </row>
    <row r="27924" spans="1:27" x14ac:dyDescent="0.25">
      <c r="A27924"/>
      <c r="AA27924"/>
    </row>
    <row r="27925" spans="1:27" x14ac:dyDescent="0.25">
      <c r="A27925"/>
      <c r="AA27925"/>
    </row>
    <row r="27926" spans="1:27" x14ac:dyDescent="0.25">
      <c r="A27926"/>
      <c r="AA27926"/>
    </row>
    <row r="27927" spans="1:27" x14ac:dyDescent="0.25">
      <c r="A27927"/>
      <c r="AA27927"/>
    </row>
    <row r="27928" spans="1:27" x14ac:dyDescent="0.25">
      <c r="A27928"/>
      <c r="AA27928"/>
    </row>
    <row r="27929" spans="1:27" x14ac:dyDescent="0.25">
      <c r="A27929"/>
      <c r="AA27929"/>
    </row>
    <row r="27930" spans="1:27" x14ac:dyDescent="0.25">
      <c r="A27930"/>
      <c r="AA27930"/>
    </row>
    <row r="27931" spans="1:27" x14ac:dyDescent="0.25">
      <c r="A27931"/>
      <c r="AA27931"/>
    </row>
    <row r="27932" spans="1:27" x14ac:dyDescent="0.25">
      <c r="A27932"/>
      <c r="AA27932"/>
    </row>
    <row r="27933" spans="1:27" x14ac:dyDescent="0.25">
      <c r="A27933"/>
      <c r="AA27933"/>
    </row>
    <row r="27934" spans="1:27" x14ac:dyDescent="0.25">
      <c r="A27934"/>
      <c r="AA27934"/>
    </row>
    <row r="27935" spans="1:27" x14ac:dyDescent="0.25">
      <c r="A27935"/>
      <c r="AA27935"/>
    </row>
    <row r="27936" spans="1:27" x14ac:dyDescent="0.25">
      <c r="A27936"/>
      <c r="AA27936"/>
    </row>
    <row r="27937" spans="1:27" x14ac:dyDescent="0.25">
      <c r="A27937"/>
      <c r="AA27937"/>
    </row>
    <row r="27938" spans="1:27" x14ac:dyDescent="0.25">
      <c r="A27938"/>
      <c r="AA27938"/>
    </row>
    <row r="27939" spans="1:27" x14ac:dyDescent="0.25">
      <c r="A27939"/>
      <c r="AA27939"/>
    </row>
    <row r="27940" spans="1:27" x14ac:dyDescent="0.25">
      <c r="A27940"/>
      <c r="AA27940"/>
    </row>
    <row r="27941" spans="1:27" x14ac:dyDescent="0.25">
      <c r="A27941"/>
      <c r="AA27941"/>
    </row>
    <row r="27942" spans="1:27" x14ac:dyDescent="0.25">
      <c r="A27942"/>
      <c r="AA27942"/>
    </row>
    <row r="27943" spans="1:27" x14ac:dyDescent="0.25">
      <c r="A27943"/>
      <c r="AA27943"/>
    </row>
    <row r="27944" spans="1:27" x14ac:dyDescent="0.25">
      <c r="A27944"/>
      <c r="AA27944"/>
    </row>
    <row r="27945" spans="1:27" x14ac:dyDescent="0.25">
      <c r="A27945"/>
      <c r="AA27945"/>
    </row>
    <row r="27946" spans="1:27" x14ac:dyDescent="0.25">
      <c r="A27946"/>
      <c r="AA27946"/>
    </row>
    <row r="27947" spans="1:27" x14ac:dyDescent="0.25">
      <c r="A27947"/>
      <c r="AA27947"/>
    </row>
    <row r="27948" spans="1:27" x14ac:dyDescent="0.25">
      <c r="A27948"/>
      <c r="AA27948"/>
    </row>
    <row r="27949" spans="1:27" x14ac:dyDescent="0.25">
      <c r="A27949"/>
      <c r="AA27949"/>
    </row>
    <row r="27950" spans="1:27" x14ac:dyDescent="0.25">
      <c r="A27950"/>
      <c r="AA27950"/>
    </row>
    <row r="27951" spans="1:27" x14ac:dyDescent="0.25">
      <c r="A27951"/>
      <c r="AA27951"/>
    </row>
    <row r="27952" spans="1:27" x14ac:dyDescent="0.25">
      <c r="A27952"/>
      <c r="AA27952"/>
    </row>
    <row r="27953" spans="1:27" x14ac:dyDescent="0.25">
      <c r="A27953"/>
      <c r="AA27953"/>
    </row>
    <row r="27954" spans="1:27" x14ac:dyDescent="0.25">
      <c r="A27954"/>
      <c r="AA27954"/>
    </row>
    <row r="27955" spans="1:27" x14ac:dyDescent="0.25">
      <c r="A27955"/>
      <c r="AA27955"/>
    </row>
    <row r="27956" spans="1:27" x14ac:dyDescent="0.25">
      <c r="A27956"/>
      <c r="AA27956"/>
    </row>
    <row r="27957" spans="1:27" x14ac:dyDescent="0.25">
      <c r="A27957"/>
      <c r="AA27957"/>
    </row>
    <row r="27958" spans="1:27" x14ac:dyDescent="0.25">
      <c r="A27958"/>
      <c r="AA27958"/>
    </row>
    <row r="27959" spans="1:27" x14ac:dyDescent="0.25">
      <c r="A27959"/>
      <c r="AA27959"/>
    </row>
    <row r="27960" spans="1:27" x14ac:dyDescent="0.25">
      <c r="A27960"/>
      <c r="AA27960"/>
    </row>
    <row r="27961" spans="1:27" x14ac:dyDescent="0.25">
      <c r="A27961"/>
      <c r="AA27961"/>
    </row>
    <row r="27962" spans="1:27" x14ac:dyDescent="0.25">
      <c r="A27962"/>
      <c r="AA27962"/>
    </row>
    <row r="27963" spans="1:27" x14ac:dyDescent="0.25">
      <c r="A27963"/>
      <c r="AA27963"/>
    </row>
    <row r="27964" spans="1:27" x14ac:dyDescent="0.25">
      <c r="A27964"/>
      <c r="AA27964"/>
    </row>
    <row r="27965" spans="1:27" x14ac:dyDescent="0.25">
      <c r="A27965"/>
      <c r="AA27965"/>
    </row>
    <row r="27966" spans="1:27" x14ac:dyDescent="0.25">
      <c r="A27966"/>
      <c r="AA27966"/>
    </row>
    <row r="27967" spans="1:27" x14ac:dyDescent="0.25">
      <c r="A27967"/>
      <c r="AA27967"/>
    </row>
    <row r="27968" spans="1:27" x14ac:dyDescent="0.25">
      <c r="A27968"/>
      <c r="AA27968"/>
    </row>
    <row r="27969" spans="1:27" x14ac:dyDescent="0.25">
      <c r="A27969"/>
      <c r="AA27969"/>
    </row>
    <row r="27970" spans="1:27" x14ac:dyDescent="0.25">
      <c r="A27970"/>
      <c r="AA27970"/>
    </row>
    <row r="27971" spans="1:27" x14ac:dyDescent="0.25">
      <c r="A27971"/>
      <c r="AA27971"/>
    </row>
    <row r="27972" spans="1:27" x14ac:dyDescent="0.25">
      <c r="A27972"/>
      <c r="AA27972"/>
    </row>
    <row r="27973" spans="1:27" x14ac:dyDescent="0.25">
      <c r="A27973"/>
      <c r="AA27973"/>
    </row>
    <row r="27974" spans="1:27" x14ac:dyDescent="0.25">
      <c r="A27974"/>
      <c r="AA27974"/>
    </row>
    <row r="27975" spans="1:27" x14ac:dyDescent="0.25">
      <c r="A27975"/>
      <c r="AA27975"/>
    </row>
    <row r="27976" spans="1:27" x14ac:dyDescent="0.25">
      <c r="A27976"/>
      <c r="AA27976"/>
    </row>
    <row r="27977" spans="1:27" x14ac:dyDescent="0.25">
      <c r="A27977"/>
      <c r="AA27977"/>
    </row>
    <row r="27978" spans="1:27" x14ac:dyDescent="0.25">
      <c r="A27978"/>
      <c r="AA27978"/>
    </row>
    <row r="27979" spans="1:27" x14ac:dyDescent="0.25">
      <c r="A27979"/>
      <c r="AA27979"/>
    </row>
    <row r="27980" spans="1:27" x14ac:dyDescent="0.25">
      <c r="A27980"/>
      <c r="AA27980"/>
    </row>
    <row r="27981" spans="1:27" x14ac:dyDescent="0.25">
      <c r="A27981"/>
      <c r="AA27981"/>
    </row>
    <row r="27982" spans="1:27" x14ac:dyDescent="0.25">
      <c r="A27982"/>
      <c r="AA27982"/>
    </row>
    <row r="27983" spans="1:27" x14ac:dyDescent="0.25">
      <c r="A27983"/>
      <c r="AA27983"/>
    </row>
    <row r="27984" spans="1:27" x14ac:dyDescent="0.25">
      <c r="A27984"/>
      <c r="AA27984"/>
    </row>
    <row r="27985" spans="1:27" x14ac:dyDescent="0.25">
      <c r="A27985"/>
      <c r="AA27985"/>
    </row>
    <row r="27986" spans="1:27" x14ac:dyDescent="0.25">
      <c r="A27986"/>
      <c r="AA27986"/>
    </row>
    <row r="27987" spans="1:27" x14ac:dyDescent="0.25">
      <c r="A27987"/>
      <c r="AA27987"/>
    </row>
    <row r="27988" spans="1:27" x14ac:dyDescent="0.25">
      <c r="A27988"/>
      <c r="AA27988"/>
    </row>
    <row r="27989" spans="1:27" x14ac:dyDescent="0.25">
      <c r="A27989"/>
      <c r="AA27989"/>
    </row>
    <row r="27990" spans="1:27" x14ac:dyDescent="0.25">
      <c r="A27990"/>
      <c r="AA27990"/>
    </row>
    <row r="27991" spans="1:27" x14ac:dyDescent="0.25">
      <c r="A27991"/>
      <c r="AA27991"/>
    </row>
    <row r="27992" spans="1:27" x14ac:dyDescent="0.25">
      <c r="A27992"/>
      <c r="AA27992"/>
    </row>
    <row r="27993" spans="1:27" x14ac:dyDescent="0.25">
      <c r="A27993"/>
      <c r="AA27993"/>
    </row>
    <row r="27994" spans="1:27" x14ac:dyDescent="0.25">
      <c r="A27994"/>
      <c r="AA27994"/>
    </row>
    <row r="27995" spans="1:27" x14ac:dyDescent="0.25">
      <c r="A27995"/>
      <c r="AA27995"/>
    </row>
    <row r="27996" spans="1:27" x14ac:dyDescent="0.25">
      <c r="A27996"/>
      <c r="AA27996"/>
    </row>
    <row r="27997" spans="1:27" x14ac:dyDescent="0.25">
      <c r="A27997"/>
      <c r="AA27997"/>
    </row>
    <row r="27998" spans="1:27" x14ac:dyDescent="0.25">
      <c r="A27998"/>
      <c r="AA27998"/>
    </row>
    <row r="27999" spans="1:27" x14ac:dyDescent="0.25">
      <c r="A27999"/>
      <c r="AA27999"/>
    </row>
    <row r="28000" spans="1:27" x14ac:dyDescent="0.25">
      <c r="A28000"/>
      <c r="AA28000"/>
    </row>
    <row r="28001" spans="1:27" x14ac:dyDescent="0.25">
      <c r="A28001"/>
      <c r="AA28001"/>
    </row>
    <row r="28002" spans="1:27" x14ac:dyDescent="0.25">
      <c r="A28002"/>
      <c r="AA28002"/>
    </row>
    <row r="28003" spans="1:27" x14ac:dyDescent="0.25">
      <c r="A28003"/>
      <c r="AA28003"/>
    </row>
    <row r="28004" spans="1:27" x14ac:dyDescent="0.25">
      <c r="A28004"/>
      <c r="AA28004"/>
    </row>
    <row r="28005" spans="1:27" x14ac:dyDescent="0.25">
      <c r="A28005"/>
      <c r="AA28005"/>
    </row>
    <row r="28006" spans="1:27" x14ac:dyDescent="0.25">
      <c r="A28006"/>
      <c r="AA28006"/>
    </row>
    <row r="28007" spans="1:27" x14ac:dyDescent="0.25">
      <c r="A28007"/>
      <c r="AA28007"/>
    </row>
    <row r="28008" spans="1:27" x14ac:dyDescent="0.25">
      <c r="A28008"/>
      <c r="AA28008"/>
    </row>
    <row r="28009" spans="1:27" x14ac:dyDescent="0.25">
      <c r="A28009"/>
      <c r="AA28009"/>
    </row>
    <row r="28010" spans="1:27" x14ac:dyDescent="0.25">
      <c r="A28010"/>
      <c r="AA28010"/>
    </row>
    <row r="28011" spans="1:27" x14ac:dyDescent="0.25">
      <c r="A28011"/>
      <c r="AA28011"/>
    </row>
    <row r="28012" spans="1:27" x14ac:dyDescent="0.25">
      <c r="A28012"/>
      <c r="AA28012"/>
    </row>
    <row r="28013" spans="1:27" x14ac:dyDescent="0.25">
      <c r="A28013"/>
      <c r="AA28013"/>
    </row>
    <row r="28014" spans="1:27" x14ac:dyDescent="0.25">
      <c r="A28014"/>
      <c r="AA28014"/>
    </row>
    <row r="28015" spans="1:27" x14ac:dyDescent="0.25">
      <c r="A28015"/>
      <c r="AA28015"/>
    </row>
    <row r="28016" spans="1:27" x14ac:dyDescent="0.25">
      <c r="A28016"/>
      <c r="AA28016"/>
    </row>
    <row r="28017" spans="1:27" x14ac:dyDescent="0.25">
      <c r="A28017"/>
      <c r="AA28017"/>
    </row>
    <row r="28018" spans="1:27" x14ac:dyDescent="0.25">
      <c r="A28018"/>
      <c r="AA28018"/>
    </row>
    <row r="28019" spans="1:27" x14ac:dyDescent="0.25">
      <c r="A28019"/>
      <c r="AA28019"/>
    </row>
    <row r="28020" spans="1:27" x14ac:dyDescent="0.25">
      <c r="A28020"/>
      <c r="AA28020"/>
    </row>
    <row r="28021" spans="1:27" x14ac:dyDescent="0.25">
      <c r="A28021"/>
      <c r="AA28021"/>
    </row>
    <row r="28022" spans="1:27" x14ac:dyDescent="0.25">
      <c r="A28022"/>
      <c r="AA28022"/>
    </row>
    <row r="28023" spans="1:27" x14ac:dyDescent="0.25">
      <c r="A28023"/>
      <c r="AA28023"/>
    </row>
    <row r="28024" spans="1:27" x14ac:dyDescent="0.25">
      <c r="A28024"/>
      <c r="AA28024"/>
    </row>
    <row r="28025" spans="1:27" x14ac:dyDescent="0.25">
      <c r="A28025"/>
      <c r="AA28025"/>
    </row>
    <row r="28026" spans="1:27" x14ac:dyDescent="0.25">
      <c r="A28026"/>
      <c r="AA28026"/>
    </row>
    <row r="28027" spans="1:27" x14ac:dyDescent="0.25">
      <c r="A28027"/>
      <c r="AA28027"/>
    </row>
    <row r="28028" spans="1:27" x14ac:dyDescent="0.25">
      <c r="A28028"/>
      <c r="AA28028"/>
    </row>
    <row r="28029" spans="1:27" x14ac:dyDescent="0.25">
      <c r="A28029"/>
      <c r="AA28029"/>
    </row>
    <row r="28030" spans="1:27" x14ac:dyDescent="0.25">
      <c r="A28030"/>
      <c r="AA28030"/>
    </row>
    <row r="28031" spans="1:27" x14ac:dyDescent="0.25">
      <c r="A28031"/>
      <c r="AA28031"/>
    </row>
    <row r="28032" spans="1:27" x14ac:dyDescent="0.25">
      <c r="A28032"/>
      <c r="AA28032"/>
    </row>
    <row r="28033" spans="1:27" x14ac:dyDescent="0.25">
      <c r="A28033"/>
      <c r="AA28033"/>
    </row>
    <row r="28034" spans="1:27" x14ac:dyDescent="0.25">
      <c r="A28034"/>
      <c r="AA28034"/>
    </row>
    <row r="28035" spans="1:27" x14ac:dyDescent="0.25">
      <c r="A28035"/>
      <c r="AA28035"/>
    </row>
    <row r="28036" spans="1:27" x14ac:dyDescent="0.25">
      <c r="A28036"/>
      <c r="AA28036"/>
    </row>
    <row r="28037" spans="1:27" x14ac:dyDescent="0.25">
      <c r="A28037"/>
      <c r="AA28037"/>
    </row>
    <row r="28038" spans="1:27" x14ac:dyDescent="0.25">
      <c r="A28038"/>
      <c r="AA28038"/>
    </row>
    <row r="28039" spans="1:27" x14ac:dyDescent="0.25">
      <c r="A28039"/>
      <c r="AA28039"/>
    </row>
    <row r="28040" spans="1:27" x14ac:dyDescent="0.25">
      <c r="A28040"/>
      <c r="AA28040"/>
    </row>
    <row r="28041" spans="1:27" x14ac:dyDescent="0.25">
      <c r="A28041"/>
      <c r="AA28041"/>
    </row>
    <row r="28042" spans="1:27" x14ac:dyDescent="0.25">
      <c r="A28042"/>
      <c r="AA28042"/>
    </row>
    <row r="28043" spans="1:27" x14ac:dyDescent="0.25">
      <c r="A28043"/>
      <c r="AA28043"/>
    </row>
    <row r="28044" spans="1:27" x14ac:dyDescent="0.25">
      <c r="A28044"/>
      <c r="AA28044"/>
    </row>
    <row r="28045" spans="1:27" x14ac:dyDescent="0.25">
      <c r="A28045"/>
      <c r="AA28045"/>
    </row>
    <row r="28046" spans="1:27" x14ac:dyDescent="0.25">
      <c r="A28046"/>
      <c r="AA28046"/>
    </row>
    <row r="28047" spans="1:27" x14ac:dyDescent="0.25">
      <c r="A28047"/>
      <c r="AA28047"/>
    </row>
    <row r="28048" spans="1:27" x14ac:dyDescent="0.25">
      <c r="A28048"/>
      <c r="AA28048"/>
    </row>
    <row r="28049" spans="1:27" x14ac:dyDescent="0.25">
      <c r="A28049"/>
      <c r="AA28049"/>
    </row>
    <row r="28050" spans="1:27" x14ac:dyDescent="0.25">
      <c r="A28050"/>
      <c r="AA28050"/>
    </row>
    <row r="28051" spans="1:27" x14ac:dyDescent="0.25">
      <c r="A28051"/>
      <c r="AA28051"/>
    </row>
    <row r="28052" spans="1:27" x14ac:dyDescent="0.25">
      <c r="A28052"/>
      <c r="AA28052"/>
    </row>
    <row r="28053" spans="1:27" x14ac:dyDescent="0.25">
      <c r="A28053"/>
      <c r="AA28053"/>
    </row>
    <row r="28054" spans="1:27" x14ac:dyDescent="0.25">
      <c r="A28054"/>
      <c r="AA28054"/>
    </row>
    <row r="28055" spans="1:27" x14ac:dyDescent="0.25">
      <c r="A28055"/>
      <c r="AA28055"/>
    </row>
    <row r="28056" spans="1:27" x14ac:dyDescent="0.25">
      <c r="A28056"/>
      <c r="AA28056"/>
    </row>
    <row r="28057" spans="1:27" x14ac:dyDescent="0.25">
      <c r="A28057"/>
      <c r="AA28057"/>
    </row>
    <row r="28058" spans="1:27" x14ac:dyDescent="0.25">
      <c r="A28058"/>
      <c r="AA28058"/>
    </row>
    <row r="28059" spans="1:27" x14ac:dyDescent="0.25">
      <c r="A28059"/>
      <c r="AA28059"/>
    </row>
    <row r="28060" spans="1:27" x14ac:dyDescent="0.25">
      <c r="A28060"/>
      <c r="AA28060"/>
    </row>
    <row r="28061" spans="1:27" x14ac:dyDescent="0.25">
      <c r="A28061"/>
      <c r="AA28061"/>
    </row>
    <row r="28062" spans="1:27" x14ac:dyDescent="0.25">
      <c r="A28062"/>
      <c r="AA28062"/>
    </row>
    <row r="28063" spans="1:27" x14ac:dyDescent="0.25">
      <c r="A28063"/>
      <c r="AA28063"/>
    </row>
    <row r="28064" spans="1:27" x14ac:dyDescent="0.25">
      <c r="A28064"/>
      <c r="AA28064"/>
    </row>
    <row r="28065" spans="1:27" x14ac:dyDescent="0.25">
      <c r="A28065"/>
      <c r="AA28065"/>
    </row>
    <row r="28066" spans="1:27" x14ac:dyDescent="0.25">
      <c r="A28066"/>
      <c r="AA28066"/>
    </row>
    <row r="28067" spans="1:27" x14ac:dyDescent="0.25">
      <c r="A28067"/>
      <c r="AA28067"/>
    </row>
    <row r="28068" spans="1:27" x14ac:dyDescent="0.25">
      <c r="A28068"/>
      <c r="AA28068"/>
    </row>
    <row r="28069" spans="1:27" x14ac:dyDescent="0.25">
      <c r="A28069"/>
      <c r="AA28069"/>
    </row>
    <row r="28070" spans="1:27" x14ac:dyDescent="0.25">
      <c r="A28070"/>
      <c r="AA28070"/>
    </row>
    <row r="28071" spans="1:27" x14ac:dyDescent="0.25">
      <c r="A28071"/>
      <c r="AA28071"/>
    </row>
    <row r="28072" spans="1:27" x14ac:dyDescent="0.25">
      <c r="A28072"/>
      <c r="AA28072"/>
    </row>
    <row r="28073" spans="1:27" x14ac:dyDescent="0.25">
      <c r="A28073"/>
      <c r="AA28073"/>
    </row>
    <row r="28074" spans="1:27" x14ac:dyDescent="0.25">
      <c r="A28074"/>
      <c r="AA28074"/>
    </row>
    <row r="28075" spans="1:27" x14ac:dyDescent="0.25">
      <c r="A28075"/>
      <c r="AA28075"/>
    </row>
    <row r="28076" spans="1:27" x14ac:dyDescent="0.25">
      <c r="A28076"/>
      <c r="AA28076"/>
    </row>
    <row r="28077" spans="1:27" x14ac:dyDescent="0.25">
      <c r="A28077"/>
      <c r="AA28077"/>
    </row>
    <row r="28078" spans="1:27" x14ac:dyDescent="0.25">
      <c r="A28078"/>
      <c r="AA28078"/>
    </row>
    <row r="28079" spans="1:27" x14ac:dyDescent="0.25">
      <c r="A28079"/>
      <c r="AA28079"/>
    </row>
    <row r="28080" spans="1:27" x14ac:dyDescent="0.25">
      <c r="A28080"/>
      <c r="AA28080"/>
    </row>
    <row r="28081" spans="1:27" x14ac:dyDescent="0.25">
      <c r="A28081"/>
      <c r="AA28081"/>
    </row>
    <row r="28082" spans="1:27" x14ac:dyDescent="0.25">
      <c r="A28082"/>
      <c r="AA28082"/>
    </row>
    <row r="28083" spans="1:27" x14ac:dyDescent="0.25">
      <c r="A28083"/>
      <c r="AA28083"/>
    </row>
    <row r="28084" spans="1:27" x14ac:dyDescent="0.25">
      <c r="A28084"/>
      <c r="AA28084"/>
    </row>
    <row r="28085" spans="1:27" x14ac:dyDescent="0.25">
      <c r="A28085"/>
      <c r="AA28085"/>
    </row>
    <row r="28086" spans="1:27" x14ac:dyDescent="0.25">
      <c r="A28086"/>
      <c r="AA28086"/>
    </row>
    <row r="28087" spans="1:27" x14ac:dyDescent="0.25">
      <c r="A28087"/>
      <c r="AA28087"/>
    </row>
    <row r="28088" spans="1:27" x14ac:dyDescent="0.25">
      <c r="A28088"/>
      <c r="AA28088"/>
    </row>
    <row r="28089" spans="1:27" x14ac:dyDescent="0.25">
      <c r="A28089"/>
      <c r="AA28089"/>
    </row>
    <row r="28090" spans="1:27" x14ac:dyDescent="0.25">
      <c r="A28090"/>
      <c r="AA28090"/>
    </row>
    <row r="28091" spans="1:27" x14ac:dyDescent="0.25">
      <c r="A28091"/>
      <c r="AA28091"/>
    </row>
    <row r="28092" spans="1:27" x14ac:dyDescent="0.25">
      <c r="A28092"/>
      <c r="AA28092"/>
    </row>
    <row r="28093" spans="1:27" x14ac:dyDescent="0.25">
      <c r="A28093"/>
      <c r="AA28093"/>
    </row>
    <row r="28094" spans="1:27" x14ac:dyDescent="0.25">
      <c r="A28094"/>
      <c r="AA28094"/>
    </row>
    <row r="28095" spans="1:27" x14ac:dyDescent="0.25">
      <c r="A28095"/>
      <c r="AA28095"/>
    </row>
    <row r="28096" spans="1:27" x14ac:dyDescent="0.25">
      <c r="A28096"/>
      <c r="AA28096"/>
    </row>
    <row r="28097" spans="1:27" x14ac:dyDescent="0.25">
      <c r="A28097"/>
      <c r="AA28097"/>
    </row>
    <row r="28098" spans="1:27" x14ac:dyDescent="0.25">
      <c r="A28098"/>
      <c r="AA28098"/>
    </row>
    <row r="28099" spans="1:27" x14ac:dyDescent="0.25">
      <c r="A28099"/>
      <c r="AA28099"/>
    </row>
    <row r="28100" spans="1:27" x14ac:dyDescent="0.25">
      <c r="A28100"/>
      <c r="AA28100"/>
    </row>
    <row r="28101" spans="1:27" x14ac:dyDescent="0.25">
      <c r="A28101"/>
      <c r="AA28101"/>
    </row>
    <row r="28102" spans="1:27" x14ac:dyDescent="0.25">
      <c r="A28102"/>
      <c r="AA28102"/>
    </row>
    <row r="28103" spans="1:27" x14ac:dyDescent="0.25">
      <c r="A28103"/>
      <c r="AA28103"/>
    </row>
    <row r="28104" spans="1:27" x14ac:dyDescent="0.25">
      <c r="A28104"/>
      <c r="AA28104"/>
    </row>
    <row r="28105" spans="1:27" x14ac:dyDescent="0.25">
      <c r="A28105"/>
      <c r="AA28105"/>
    </row>
    <row r="28106" spans="1:27" x14ac:dyDescent="0.25">
      <c r="A28106"/>
      <c r="AA28106"/>
    </row>
    <row r="28107" spans="1:27" x14ac:dyDescent="0.25">
      <c r="A28107"/>
      <c r="AA28107"/>
    </row>
    <row r="28108" spans="1:27" x14ac:dyDescent="0.25">
      <c r="A28108"/>
      <c r="AA28108"/>
    </row>
    <row r="28109" spans="1:27" x14ac:dyDescent="0.25">
      <c r="A28109"/>
      <c r="AA28109"/>
    </row>
    <row r="28110" spans="1:27" x14ac:dyDescent="0.25">
      <c r="A28110"/>
      <c r="AA28110"/>
    </row>
    <row r="28111" spans="1:27" x14ac:dyDescent="0.25">
      <c r="A28111"/>
      <c r="AA28111"/>
    </row>
    <row r="28112" spans="1:27" x14ac:dyDescent="0.25">
      <c r="A28112"/>
      <c r="AA28112"/>
    </row>
    <row r="28113" spans="1:27" x14ac:dyDescent="0.25">
      <c r="A28113"/>
      <c r="AA28113"/>
    </row>
    <row r="28114" spans="1:27" x14ac:dyDescent="0.25">
      <c r="A28114"/>
      <c r="AA28114"/>
    </row>
    <row r="28115" spans="1:27" x14ac:dyDescent="0.25">
      <c r="A28115"/>
      <c r="AA28115"/>
    </row>
    <row r="28116" spans="1:27" x14ac:dyDescent="0.25">
      <c r="A28116"/>
      <c r="AA28116"/>
    </row>
    <row r="28117" spans="1:27" x14ac:dyDescent="0.25">
      <c r="A28117"/>
      <c r="AA28117"/>
    </row>
    <row r="28118" spans="1:27" x14ac:dyDescent="0.25">
      <c r="A28118"/>
      <c r="AA28118"/>
    </row>
    <row r="28119" spans="1:27" x14ac:dyDescent="0.25">
      <c r="A28119"/>
      <c r="AA28119"/>
    </row>
    <row r="28120" spans="1:27" x14ac:dyDescent="0.25">
      <c r="A28120"/>
      <c r="AA28120"/>
    </row>
    <row r="28121" spans="1:27" x14ac:dyDescent="0.25">
      <c r="A28121"/>
      <c r="AA28121"/>
    </row>
    <row r="28122" spans="1:27" x14ac:dyDescent="0.25">
      <c r="A28122"/>
      <c r="AA28122"/>
    </row>
    <row r="28123" spans="1:27" x14ac:dyDescent="0.25">
      <c r="A28123"/>
      <c r="AA28123"/>
    </row>
    <row r="28124" spans="1:27" x14ac:dyDescent="0.25">
      <c r="A28124"/>
      <c r="AA28124"/>
    </row>
    <row r="28125" spans="1:27" x14ac:dyDescent="0.25">
      <c r="A28125"/>
      <c r="AA28125"/>
    </row>
    <row r="28126" spans="1:27" x14ac:dyDescent="0.25">
      <c r="A28126"/>
      <c r="AA28126"/>
    </row>
    <row r="28127" spans="1:27" x14ac:dyDescent="0.25">
      <c r="A28127"/>
      <c r="AA28127"/>
    </row>
    <row r="28128" spans="1:27" x14ac:dyDescent="0.25">
      <c r="A28128"/>
      <c r="AA28128"/>
    </row>
    <row r="28129" spans="1:27" x14ac:dyDescent="0.25">
      <c r="A28129"/>
      <c r="AA28129"/>
    </row>
    <row r="28130" spans="1:27" x14ac:dyDescent="0.25">
      <c r="A28130"/>
      <c r="AA28130"/>
    </row>
    <row r="28131" spans="1:27" x14ac:dyDescent="0.25">
      <c r="A28131"/>
      <c r="AA28131"/>
    </row>
    <row r="28132" spans="1:27" x14ac:dyDescent="0.25">
      <c r="A28132"/>
      <c r="AA28132"/>
    </row>
    <row r="28133" spans="1:27" x14ac:dyDescent="0.25">
      <c r="A28133"/>
      <c r="AA28133"/>
    </row>
    <row r="28134" spans="1:27" x14ac:dyDescent="0.25">
      <c r="A28134"/>
      <c r="AA28134"/>
    </row>
    <row r="28135" spans="1:27" x14ac:dyDescent="0.25">
      <c r="A28135"/>
      <c r="AA28135"/>
    </row>
    <row r="28136" spans="1:27" x14ac:dyDescent="0.25">
      <c r="A28136"/>
      <c r="AA28136"/>
    </row>
    <row r="28137" spans="1:27" x14ac:dyDescent="0.25">
      <c r="A28137"/>
      <c r="AA28137"/>
    </row>
    <row r="28138" spans="1:27" x14ac:dyDescent="0.25">
      <c r="A28138"/>
      <c r="AA28138"/>
    </row>
    <row r="28139" spans="1:27" x14ac:dyDescent="0.25">
      <c r="A28139"/>
      <c r="AA28139"/>
    </row>
    <row r="28140" spans="1:27" x14ac:dyDescent="0.25">
      <c r="A28140"/>
      <c r="AA28140"/>
    </row>
    <row r="28141" spans="1:27" x14ac:dyDescent="0.25">
      <c r="A28141"/>
      <c r="AA28141"/>
    </row>
    <row r="28142" spans="1:27" x14ac:dyDescent="0.25">
      <c r="A28142"/>
      <c r="AA28142"/>
    </row>
    <row r="28143" spans="1:27" x14ac:dyDescent="0.25">
      <c r="A28143"/>
      <c r="AA28143"/>
    </row>
    <row r="28144" spans="1:27" x14ac:dyDescent="0.25">
      <c r="A28144"/>
      <c r="AA28144"/>
    </row>
    <row r="28145" spans="1:27" x14ac:dyDescent="0.25">
      <c r="A28145"/>
      <c r="AA28145"/>
    </row>
    <row r="28146" spans="1:27" x14ac:dyDescent="0.25">
      <c r="A28146"/>
      <c r="AA28146"/>
    </row>
    <row r="28147" spans="1:27" x14ac:dyDescent="0.25">
      <c r="A28147"/>
      <c r="AA28147"/>
    </row>
    <row r="28148" spans="1:27" x14ac:dyDescent="0.25">
      <c r="A28148"/>
      <c r="AA28148"/>
    </row>
    <row r="28149" spans="1:27" x14ac:dyDescent="0.25">
      <c r="A28149"/>
      <c r="AA28149"/>
    </row>
    <row r="28150" spans="1:27" x14ac:dyDescent="0.25">
      <c r="A28150"/>
      <c r="AA28150"/>
    </row>
    <row r="28151" spans="1:27" x14ac:dyDescent="0.25">
      <c r="A28151"/>
      <c r="AA28151"/>
    </row>
    <row r="28152" spans="1:27" x14ac:dyDescent="0.25">
      <c r="A28152"/>
      <c r="AA28152"/>
    </row>
    <row r="28153" spans="1:27" x14ac:dyDescent="0.25">
      <c r="A28153"/>
      <c r="AA28153"/>
    </row>
    <row r="28154" spans="1:27" x14ac:dyDescent="0.25">
      <c r="A28154"/>
      <c r="AA28154"/>
    </row>
    <row r="28155" spans="1:27" x14ac:dyDescent="0.25">
      <c r="A28155"/>
      <c r="AA28155"/>
    </row>
    <row r="28156" spans="1:27" x14ac:dyDescent="0.25">
      <c r="A28156"/>
      <c r="AA28156"/>
    </row>
    <row r="28157" spans="1:27" x14ac:dyDescent="0.25">
      <c r="A28157"/>
      <c r="AA28157"/>
    </row>
    <row r="28158" spans="1:27" x14ac:dyDescent="0.25">
      <c r="A28158"/>
      <c r="AA28158"/>
    </row>
    <row r="28159" spans="1:27" x14ac:dyDescent="0.25">
      <c r="A28159"/>
      <c r="AA28159"/>
    </row>
    <row r="28160" spans="1:27" x14ac:dyDescent="0.25">
      <c r="A28160"/>
      <c r="AA28160"/>
    </row>
    <row r="28161" spans="1:27" x14ac:dyDescent="0.25">
      <c r="A28161"/>
      <c r="AA28161"/>
    </row>
    <row r="28162" spans="1:27" x14ac:dyDescent="0.25">
      <c r="A28162"/>
      <c r="AA28162"/>
    </row>
    <row r="28163" spans="1:27" x14ac:dyDescent="0.25">
      <c r="A28163"/>
      <c r="AA28163"/>
    </row>
    <row r="28164" spans="1:27" x14ac:dyDescent="0.25">
      <c r="A28164"/>
      <c r="AA28164"/>
    </row>
    <row r="28165" spans="1:27" x14ac:dyDescent="0.25">
      <c r="A28165"/>
      <c r="AA28165"/>
    </row>
    <row r="28166" spans="1:27" x14ac:dyDescent="0.25">
      <c r="A28166"/>
      <c r="AA28166"/>
    </row>
    <row r="28167" spans="1:27" x14ac:dyDescent="0.25">
      <c r="A28167"/>
      <c r="AA28167"/>
    </row>
    <row r="28168" spans="1:27" x14ac:dyDescent="0.25">
      <c r="A28168"/>
      <c r="AA28168"/>
    </row>
    <row r="28169" spans="1:27" x14ac:dyDescent="0.25">
      <c r="A28169"/>
      <c r="AA28169"/>
    </row>
    <row r="28170" spans="1:27" x14ac:dyDescent="0.25">
      <c r="A28170"/>
      <c r="AA28170"/>
    </row>
    <row r="28171" spans="1:27" x14ac:dyDescent="0.25">
      <c r="A28171"/>
      <c r="AA28171"/>
    </row>
    <row r="28172" spans="1:27" x14ac:dyDescent="0.25">
      <c r="A28172"/>
      <c r="AA28172"/>
    </row>
    <row r="28173" spans="1:27" x14ac:dyDescent="0.25">
      <c r="A28173"/>
      <c r="AA28173"/>
    </row>
    <row r="28174" spans="1:27" x14ac:dyDescent="0.25">
      <c r="A28174"/>
      <c r="AA28174"/>
    </row>
    <row r="28175" spans="1:27" x14ac:dyDescent="0.25">
      <c r="A28175"/>
      <c r="AA28175"/>
    </row>
    <row r="28176" spans="1:27" x14ac:dyDescent="0.25">
      <c r="A28176"/>
      <c r="AA28176"/>
    </row>
    <row r="28177" spans="1:27" x14ac:dyDescent="0.25">
      <c r="A28177"/>
      <c r="AA28177"/>
    </row>
    <row r="28178" spans="1:27" x14ac:dyDescent="0.25">
      <c r="A28178"/>
      <c r="AA28178"/>
    </row>
    <row r="28179" spans="1:27" x14ac:dyDescent="0.25">
      <c r="A28179"/>
      <c r="AA28179"/>
    </row>
    <row r="28180" spans="1:27" x14ac:dyDescent="0.25">
      <c r="A28180"/>
      <c r="AA28180"/>
    </row>
    <row r="28181" spans="1:27" x14ac:dyDescent="0.25">
      <c r="A28181"/>
      <c r="AA28181"/>
    </row>
    <row r="28182" spans="1:27" x14ac:dyDescent="0.25">
      <c r="A28182"/>
      <c r="AA28182"/>
    </row>
    <row r="28183" spans="1:27" x14ac:dyDescent="0.25">
      <c r="A28183"/>
      <c r="AA28183"/>
    </row>
    <row r="28184" spans="1:27" x14ac:dyDescent="0.25">
      <c r="A28184"/>
      <c r="AA28184"/>
    </row>
    <row r="28185" spans="1:27" x14ac:dyDescent="0.25">
      <c r="A28185"/>
      <c r="AA28185"/>
    </row>
    <row r="28186" spans="1:27" x14ac:dyDescent="0.25">
      <c r="A28186"/>
      <c r="AA28186"/>
    </row>
    <row r="28187" spans="1:27" x14ac:dyDescent="0.25">
      <c r="A28187"/>
      <c r="AA28187"/>
    </row>
    <row r="28188" spans="1:27" x14ac:dyDescent="0.25">
      <c r="A28188"/>
      <c r="AA28188"/>
    </row>
    <row r="28189" spans="1:27" x14ac:dyDescent="0.25">
      <c r="A28189"/>
      <c r="AA28189"/>
    </row>
    <row r="28190" spans="1:27" x14ac:dyDescent="0.25">
      <c r="A28190"/>
      <c r="AA28190"/>
    </row>
    <row r="28191" spans="1:27" x14ac:dyDescent="0.25">
      <c r="A28191"/>
      <c r="AA28191"/>
    </row>
    <row r="28192" spans="1:27" x14ac:dyDescent="0.25">
      <c r="A28192"/>
      <c r="AA28192"/>
    </row>
    <row r="28193" spans="1:27" x14ac:dyDescent="0.25">
      <c r="A28193"/>
      <c r="AA28193"/>
    </row>
    <row r="28194" spans="1:27" x14ac:dyDescent="0.25">
      <c r="A28194"/>
      <c r="AA28194"/>
    </row>
    <row r="28195" spans="1:27" x14ac:dyDescent="0.25">
      <c r="A28195"/>
      <c r="AA28195"/>
    </row>
    <row r="28196" spans="1:27" x14ac:dyDescent="0.25">
      <c r="A28196"/>
      <c r="AA28196"/>
    </row>
    <row r="28197" spans="1:27" x14ac:dyDescent="0.25">
      <c r="A28197"/>
      <c r="AA28197"/>
    </row>
    <row r="28198" spans="1:27" x14ac:dyDescent="0.25">
      <c r="A28198"/>
      <c r="AA28198"/>
    </row>
    <row r="28199" spans="1:27" x14ac:dyDescent="0.25">
      <c r="A28199"/>
      <c r="AA28199"/>
    </row>
    <row r="28200" spans="1:27" x14ac:dyDescent="0.25">
      <c r="A28200"/>
      <c r="AA28200"/>
    </row>
    <row r="28201" spans="1:27" x14ac:dyDescent="0.25">
      <c r="A28201"/>
      <c r="AA28201"/>
    </row>
    <row r="28202" spans="1:27" x14ac:dyDescent="0.25">
      <c r="A28202"/>
      <c r="AA28202"/>
    </row>
    <row r="28203" spans="1:27" x14ac:dyDescent="0.25">
      <c r="A28203"/>
      <c r="AA28203"/>
    </row>
    <row r="28204" spans="1:27" x14ac:dyDescent="0.25">
      <c r="A28204"/>
      <c r="AA28204"/>
    </row>
    <row r="28205" spans="1:27" x14ac:dyDescent="0.25">
      <c r="A28205"/>
      <c r="AA28205"/>
    </row>
    <row r="28206" spans="1:27" x14ac:dyDescent="0.25">
      <c r="A28206"/>
      <c r="AA28206"/>
    </row>
    <row r="28207" spans="1:27" x14ac:dyDescent="0.25">
      <c r="A28207"/>
      <c r="AA28207"/>
    </row>
    <row r="28208" spans="1:27" x14ac:dyDescent="0.25">
      <c r="A28208"/>
      <c r="AA28208"/>
    </row>
    <row r="28209" spans="1:27" x14ac:dyDescent="0.25">
      <c r="A28209"/>
      <c r="AA28209"/>
    </row>
    <row r="28210" spans="1:27" x14ac:dyDescent="0.25">
      <c r="A28210"/>
      <c r="AA28210"/>
    </row>
    <row r="28211" spans="1:27" x14ac:dyDescent="0.25">
      <c r="A28211"/>
      <c r="AA28211"/>
    </row>
    <row r="28212" spans="1:27" x14ac:dyDescent="0.25">
      <c r="A28212"/>
      <c r="AA28212"/>
    </row>
    <row r="28213" spans="1:27" x14ac:dyDescent="0.25">
      <c r="A28213"/>
      <c r="AA28213"/>
    </row>
    <row r="28214" spans="1:27" x14ac:dyDescent="0.25">
      <c r="A28214"/>
      <c r="AA28214"/>
    </row>
    <row r="28215" spans="1:27" x14ac:dyDescent="0.25">
      <c r="A28215"/>
      <c r="AA28215"/>
    </row>
    <row r="28216" spans="1:27" x14ac:dyDescent="0.25">
      <c r="A28216"/>
      <c r="AA28216"/>
    </row>
    <row r="28217" spans="1:27" x14ac:dyDescent="0.25">
      <c r="A28217"/>
      <c r="AA28217"/>
    </row>
    <row r="28218" spans="1:27" x14ac:dyDescent="0.25">
      <c r="A28218"/>
      <c r="AA28218"/>
    </row>
    <row r="28219" spans="1:27" x14ac:dyDescent="0.25">
      <c r="A28219"/>
      <c r="AA28219"/>
    </row>
    <row r="28220" spans="1:27" x14ac:dyDescent="0.25">
      <c r="A28220"/>
      <c r="AA28220"/>
    </row>
    <row r="28221" spans="1:27" x14ac:dyDescent="0.25">
      <c r="A28221"/>
      <c r="AA28221"/>
    </row>
    <row r="28222" spans="1:27" x14ac:dyDescent="0.25">
      <c r="A28222"/>
      <c r="AA28222"/>
    </row>
    <row r="28223" spans="1:27" x14ac:dyDescent="0.25">
      <c r="A28223"/>
      <c r="AA28223"/>
    </row>
    <row r="28224" spans="1:27" x14ac:dyDescent="0.25">
      <c r="A28224"/>
      <c r="AA28224"/>
    </row>
    <row r="28225" spans="1:27" x14ac:dyDescent="0.25">
      <c r="A28225"/>
      <c r="AA28225"/>
    </row>
    <row r="28226" spans="1:27" x14ac:dyDescent="0.25">
      <c r="A28226"/>
      <c r="AA28226"/>
    </row>
    <row r="28227" spans="1:27" x14ac:dyDescent="0.25">
      <c r="A28227"/>
      <c r="AA28227"/>
    </row>
    <row r="28228" spans="1:27" x14ac:dyDescent="0.25">
      <c r="A28228"/>
      <c r="AA28228"/>
    </row>
    <row r="28229" spans="1:27" x14ac:dyDescent="0.25">
      <c r="A28229"/>
      <c r="AA28229"/>
    </row>
    <row r="28230" spans="1:27" x14ac:dyDescent="0.25">
      <c r="A28230"/>
      <c r="AA28230"/>
    </row>
    <row r="28231" spans="1:27" x14ac:dyDescent="0.25">
      <c r="A28231"/>
      <c r="AA28231"/>
    </row>
    <row r="28232" spans="1:27" x14ac:dyDescent="0.25">
      <c r="A28232"/>
      <c r="AA28232"/>
    </row>
    <row r="28233" spans="1:27" x14ac:dyDescent="0.25">
      <c r="A28233"/>
      <c r="AA28233"/>
    </row>
    <row r="28234" spans="1:27" x14ac:dyDescent="0.25">
      <c r="A28234"/>
      <c r="AA28234"/>
    </row>
    <row r="28235" spans="1:27" x14ac:dyDescent="0.25">
      <c r="A28235"/>
      <c r="AA28235"/>
    </row>
    <row r="28236" spans="1:27" x14ac:dyDescent="0.25">
      <c r="A28236"/>
      <c r="AA28236"/>
    </row>
    <row r="28237" spans="1:27" x14ac:dyDescent="0.25">
      <c r="A28237"/>
      <c r="AA28237"/>
    </row>
    <row r="28238" spans="1:27" x14ac:dyDescent="0.25">
      <c r="A28238"/>
      <c r="AA28238"/>
    </row>
    <row r="28239" spans="1:27" x14ac:dyDescent="0.25">
      <c r="A28239"/>
      <c r="AA28239"/>
    </row>
    <row r="28240" spans="1:27" x14ac:dyDescent="0.25">
      <c r="A28240"/>
      <c r="AA28240"/>
    </row>
    <row r="28241" spans="1:27" x14ac:dyDescent="0.25">
      <c r="A28241"/>
      <c r="AA28241"/>
    </row>
    <row r="28242" spans="1:27" x14ac:dyDescent="0.25">
      <c r="A28242"/>
      <c r="AA28242"/>
    </row>
    <row r="28243" spans="1:27" x14ac:dyDescent="0.25">
      <c r="A28243"/>
      <c r="AA28243"/>
    </row>
    <row r="28244" spans="1:27" x14ac:dyDescent="0.25">
      <c r="A28244"/>
      <c r="AA28244"/>
    </row>
    <row r="28245" spans="1:27" x14ac:dyDescent="0.25">
      <c r="A28245"/>
      <c r="AA28245"/>
    </row>
    <row r="28246" spans="1:27" x14ac:dyDescent="0.25">
      <c r="A28246"/>
      <c r="AA28246"/>
    </row>
    <row r="28247" spans="1:27" x14ac:dyDescent="0.25">
      <c r="A28247"/>
      <c r="AA28247"/>
    </row>
    <row r="28248" spans="1:27" x14ac:dyDescent="0.25">
      <c r="A28248"/>
      <c r="AA28248"/>
    </row>
    <row r="28249" spans="1:27" x14ac:dyDescent="0.25">
      <c r="A28249"/>
      <c r="AA28249"/>
    </row>
    <row r="28250" spans="1:27" x14ac:dyDescent="0.25">
      <c r="A28250"/>
      <c r="AA28250"/>
    </row>
    <row r="28251" spans="1:27" x14ac:dyDescent="0.25">
      <c r="A28251"/>
      <c r="AA28251"/>
    </row>
    <row r="28252" spans="1:27" x14ac:dyDescent="0.25">
      <c r="A28252"/>
      <c r="AA28252"/>
    </row>
    <row r="28253" spans="1:27" x14ac:dyDescent="0.25">
      <c r="A28253"/>
      <c r="AA28253"/>
    </row>
    <row r="28254" spans="1:27" x14ac:dyDescent="0.25">
      <c r="A28254"/>
      <c r="AA28254"/>
    </row>
    <row r="28255" spans="1:27" x14ac:dyDescent="0.25">
      <c r="A28255"/>
      <c r="AA28255"/>
    </row>
    <row r="28256" spans="1:27" x14ac:dyDescent="0.25">
      <c r="A28256"/>
      <c r="AA28256"/>
    </row>
    <row r="28257" spans="1:27" x14ac:dyDescent="0.25">
      <c r="A28257"/>
      <c r="AA28257"/>
    </row>
    <row r="28258" spans="1:27" x14ac:dyDescent="0.25">
      <c r="A28258"/>
      <c r="AA28258"/>
    </row>
    <row r="28259" spans="1:27" x14ac:dyDescent="0.25">
      <c r="A28259"/>
      <c r="AA28259"/>
    </row>
    <row r="28260" spans="1:27" x14ac:dyDescent="0.25">
      <c r="A28260"/>
      <c r="AA28260"/>
    </row>
    <row r="28261" spans="1:27" x14ac:dyDescent="0.25">
      <c r="A28261"/>
      <c r="AA28261"/>
    </row>
    <row r="28262" spans="1:27" x14ac:dyDescent="0.25">
      <c r="A28262"/>
      <c r="AA28262"/>
    </row>
    <row r="28263" spans="1:27" x14ac:dyDescent="0.25">
      <c r="A28263"/>
      <c r="AA28263"/>
    </row>
    <row r="28264" spans="1:27" x14ac:dyDescent="0.25">
      <c r="A28264"/>
      <c r="AA28264"/>
    </row>
    <row r="28265" spans="1:27" x14ac:dyDescent="0.25">
      <c r="A28265"/>
      <c r="AA28265"/>
    </row>
    <row r="28266" spans="1:27" x14ac:dyDescent="0.25">
      <c r="A28266"/>
      <c r="AA28266"/>
    </row>
    <row r="28267" spans="1:27" x14ac:dyDescent="0.25">
      <c r="A28267"/>
      <c r="AA28267"/>
    </row>
    <row r="28268" spans="1:27" x14ac:dyDescent="0.25">
      <c r="A28268"/>
      <c r="AA28268"/>
    </row>
    <row r="28269" spans="1:27" x14ac:dyDescent="0.25">
      <c r="A28269"/>
      <c r="AA28269"/>
    </row>
    <row r="28270" spans="1:27" x14ac:dyDescent="0.25">
      <c r="A28270"/>
      <c r="AA28270"/>
    </row>
    <row r="28271" spans="1:27" x14ac:dyDescent="0.25">
      <c r="A28271"/>
      <c r="AA28271"/>
    </row>
    <row r="28272" spans="1:27" x14ac:dyDescent="0.25">
      <c r="A28272"/>
      <c r="AA28272"/>
    </row>
    <row r="28273" spans="1:27" x14ac:dyDescent="0.25">
      <c r="A28273"/>
      <c r="AA28273"/>
    </row>
    <row r="28274" spans="1:27" x14ac:dyDescent="0.25">
      <c r="A28274"/>
      <c r="AA28274"/>
    </row>
    <row r="28275" spans="1:27" x14ac:dyDescent="0.25">
      <c r="A28275"/>
      <c r="AA28275"/>
    </row>
    <row r="28276" spans="1:27" x14ac:dyDescent="0.25">
      <c r="A28276"/>
      <c r="AA28276"/>
    </row>
    <row r="28277" spans="1:27" x14ac:dyDescent="0.25">
      <c r="A28277"/>
      <c r="AA28277"/>
    </row>
    <row r="28278" spans="1:27" x14ac:dyDescent="0.25">
      <c r="A28278"/>
      <c r="AA28278"/>
    </row>
    <row r="28279" spans="1:27" x14ac:dyDescent="0.25">
      <c r="A28279"/>
      <c r="AA28279"/>
    </row>
    <row r="28280" spans="1:27" x14ac:dyDescent="0.25">
      <c r="A28280"/>
      <c r="AA28280"/>
    </row>
    <row r="28281" spans="1:27" x14ac:dyDescent="0.25">
      <c r="A28281"/>
      <c r="AA28281"/>
    </row>
    <row r="28282" spans="1:27" x14ac:dyDescent="0.25">
      <c r="A28282"/>
      <c r="AA28282"/>
    </row>
    <row r="28283" spans="1:27" x14ac:dyDescent="0.25">
      <c r="A28283"/>
      <c r="AA28283"/>
    </row>
    <row r="28284" spans="1:27" x14ac:dyDescent="0.25">
      <c r="A28284"/>
      <c r="AA28284"/>
    </row>
    <row r="28285" spans="1:27" x14ac:dyDescent="0.25">
      <c r="A28285"/>
      <c r="AA28285"/>
    </row>
    <row r="28286" spans="1:27" x14ac:dyDescent="0.25">
      <c r="A28286"/>
      <c r="AA28286"/>
    </row>
    <row r="28287" spans="1:27" x14ac:dyDescent="0.25">
      <c r="A28287"/>
      <c r="AA28287"/>
    </row>
    <row r="28288" spans="1:27" x14ac:dyDescent="0.25">
      <c r="A28288"/>
      <c r="AA28288"/>
    </row>
    <row r="28289" spans="1:27" x14ac:dyDescent="0.25">
      <c r="A28289"/>
      <c r="AA28289"/>
    </row>
    <row r="28290" spans="1:27" x14ac:dyDescent="0.25">
      <c r="A28290"/>
      <c r="AA28290"/>
    </row>
    <row r="28291" spans="1:27" x14ac:dyDescent="0.25">
      <c r="A28291"/>
      <c r="AA28291"/>
    </row>
    <row r="28292" spans="1:27" x14ac:dyDescent="0.25">
      <c r="A28292"/>
      <c r="AA28292"/>
    </row>
    <row r="28293" spans="1:27" x14ac:dyDescent="0.25">
      <c r="A28293"/>
      <c r="AA28293"/>
    </row>
    <row r="28294" spans="1:27" x14ac:dyDescent="0.25">
      <c r="A28294"/>
      <c r="AA28294"/>
    </row>
    <row r="28295" spans="1:27" x14ac:dyDescent="0.25">
      <c r="A28295"/>
      <c r="AA28295"/>
    </row>
    <row r="28296" spans="1:27" x14ac:dyDescent="0.25">
      <c r="A28296"/>
      <c r="AA28296"/>
    </row>
    <row r="28297" spans="1:27" x14ac:dyDescent="0.25">
      <c r="A28297"/>
      <c r="AA28297"/>
    </row>
    <row r="28298" spans="1:27" x14ac:dyDescent="0.25">
      <c r="A28298"/>
      <c r="AA28298"/>
    </row>
    <row r="28299" spans="1:27" x14ac:dyDescent="0.25">
      <c r="A28299"/>
      <c r="AA28299"/>
    </row>
    <row r="28300" spans="1:27" x14ac:dyDescent="0.25">
      <c r="A28300"/>
      <c r="AA28300"/>
    </row>
    <row r="28301" spans="1:27" x14ac:dyDescent="0.25">
      <c r="A28301"/>
      <c r="AA28301"/>
    </row>
    <row r="28302" spans="1:27" x14ac:dyDescent="0.25">
      <c r="A28302"/>
      <c r="AA28302"/>
    </row>
    <row r="28303" spans="1:27" x14ac:dyDescent="0.25">
      <c r="A28303"/>
      <c r="AA28303"/>
    </row>
    <row r="28304" spans="1:27" x14ac:dyDescent="0.25">
      <c r="A28304"/>
      <c r="AA28304"/>
    </row>
    <row r="28305" spans="1:27" x14ac:dyDescent="0.25">
      <c r="A28305"/>
      <c r="AA28305"/>
    </row>
    <row r="28306" spans="1:27" x14ac:dyDescent="0.25">
      <c r="A28306"/>
      <c r="AA28306"/>
    </row>
    <row r="28307" spans="1:27" x14ac:dyDescent="0.25">
      <c r="A28307"/>
      <c r="AA28307"/>
    </row>
    <row r="28308" spans="1:27" x14ac:dyDescent="0.25">
      <c r="A28308"/>
      <c r="AA28308"/>
    </row>
    <row r="28309" spans="1:27" x14ac:dyDescent="0.25">
      <c r="A28309"/>
      <c r="AA28309"/>
    </row>
    <row r="28310" spans="1:27" x14ac:dyDescent="0.25">
      <c r="A28310"/>
      <c r="AA28310"/>
    </row>
    <row r="28311" spans="1:27" x14ac:dyDescent="0.25">
      <c r="A28311"/>
      <c r="AA28311"/>
    </row>
    <row r="28312" spans="1:27" x14ac:dyDescent="0.25">
      <c r="A28312"/>
      <c r="AA28312"/>
    </row>
    <row r="28313" spans="1:27" x14ac:dyDescent="0.25">
      <c r="A28313"/>
      <c r="AA28313"/>
    </row>
    <row r="28314" spans="1:27" x14ac:dyDescent="0.25">
      <c r="A28314"/>
      <c r="AA28314"/>
    </row>
    <row r="28315" spans="1:27" x14ac:dyDescent="0.25">
      <c r="A28315"/>
      <c r="AA28315"/>
    </row>
    <row r="28316" spans="1:27" x14ac:dyDescent="0.25">
      <c r="A28316"/>
      <c r="AA28316"/>
    </row>
    <row r="28317" spans="1:27" x14ac:dyDescent="0.25">
      <c r="A28317"/>
      <c r="AA28317"/>
    </row>
    <row r="28318" spans="1:27" x14ac:dyDescent="0.25">
      <c r="A28318"/>
      <c r="AA28318"/>
    </row>
    <row r="28319" spans="1:27" x14ac:dyDescent="0.25">
      <c r="A28319"/>
      <c r="AA28319"/>
    </row>
    <row r="28320" spans="1:27" x14ac:dyDescent="0.25">
      <c r="A28320"/>
      <c r="AA28320"/>
    </row>
    <row r="28321" spans="1:27" x14ac:dyDescent="0.25">
      <c r="A28321"/>
      <c r="AA28321"/>
    </row>
    <row r="28322" spans="1:27" x14ac:dyDescent="0.25">
      <c r="A28322"/>
      <c r="AA28322"/>
    </row>
    <row r="28323" spans="1:27" x14ac:dyDescent="0.25">
      <c r="A28323"/>
      <c r="AA28323"/>
    </row>
    <row r="28324" spans="1:27" x14ac:dyDescent="0.25">
      <c r="A28324"/>
      <c r="AA28324"/>
    </row>
    <row r="28325" spans="1:27" x14ac:dyDescent="0.25">
      <c r="A28325"/>
      <c r="AA28325"/>
    </row>
    <row r="28326" spans="1:27" x14ac:dyDescent="0.25">
      <c r="A28326"/>
      <c r="AA28326"/>
    </row>
    <row r="28327" spans="1:27" x14ac:dyDescent="0.25">
      <c r="A28327"/>
      <c r="AA28327"/>
    </row>
    <row r="28328" spans="1:27" x14ac:dyDescent="0.25">
      <c r="A28328"/>
      <c r="AA28328"/>
    </row>
    <row r="28329" spans="1:27" x14ac:dyDescent="0.25">
      <c r="A28329"/>
      <c r="AA28329"/>
    </row>
    <row r="28330" spans="1:27" x14ac:dyDescent="0.25">
      <c r="A28330"/>
      <c r="AA28330"/>
    </row>
    <row r="28331" spans="1:27" x14ac:dyDescent="0.25">
      <c r="A28331"/>
      <c r="AA28331"/>
    </row>
    <row r="28332" spans="1:27" x14ac:dyDescent="0.25">
      <c r="A28332"/>
      <c r="AA28332"/>
    </row>
    <row r="28333" spans="1:27" x14ac:dyDescent="0.25">
      <c r="A28333"/>
      <c r="AA28333"/>
    </row>
    <row r="28334" spans="1:27" x14ac:dyDescent="0.25">
      <c r="A28334"/>
      <c r="AA28334"/>
    </row>
    <row r="28335" spans="1:27" x14ac:dyDescent="0.25">
      <c r="A28335"/>
      <c r="AA28335"/>
    </row>
    <row r="28336" spans="1:27" x14ac:dyDescent="0.25">
      <c r="A28336"/>
      <c r="AA28336"/>
    </row>
    <row r="28337" spans="1:27" x14ac:dyDescent="0.25">
      <c r="A28337"/>
      <c r="AA28337"/>
    </row>
    <row r="28338" spans="1:27" x14ac:dyDescent="0.25">
      <c r="A28338"/>
      <c r="AA28338"/>
    </row>
    <row r="28339" spans="1:27" x14ac:dyDescent="0.25">
      <c r="A28339"/>
      <c r="AA28339"/>
    </row>
    <row r="28340" spans="1:27" x14ac:dyDescent="0.25">
      <c r="A28340"/>
      <c r="AA28340"/>
    </row>
    <row r="28341" spans="1:27" x14ac:dyDescent="0.25">
      <c r="A28341"/>
      <c r="AA28341"/>
    </row>
    <row r="28342" spans="1:27" x14ac:dyDescent="0.25">
      <c r="A28342"/>
      <c r="AA28342"/>
    </row>
    <row r="28343" spans="1:27" x14ac:dyDescent="0.25">
      <c r="A28343"/>
      <c r="AA28343"/>
    </row>
    <row r="28344" spans="1:27" x14ac:dyDescent="0.25">
      <c r="A28344"/>
      <c r="AA28344"/>
    </row>
    <row r="28345" spans="1:27" x14ac:dyDescent="0.25">
      <c r="A28345"/>
      <c r="AA28345"/>
    </row>
    <row r="28346" spans="1:27" x14ac:dyDescent="0.25">
      <c r="A28346"/>
      <c r="AA28346"/>
    </row>
    <row r="28347" spans="1:27" x14ac:dyDescent="0.25">
      <c r="A28347"/>
      <c r="AA28347"/>
    </row>
    <row r="28348" spans="1:27" x14ac:dyDescent="0.25">
      <c r="A28348"/>
      <c r="AA28348"/>
    </row>
    <row r="28349" spans="1:27" x14ac:dyDescent="0.25">
      <c r="A28349"/>
      <c r="AA28349"/>
    </row>
    <row r="28350" spans="1:27" x14ac:dyDescent="0.25">
      <c r="A28350"/>
      <c r="AA28350"/>
    </row>
    <row r="28351" spans="1:27" x14ac:dyDescent="0.25">
      <c r="A28351"/>
      <c r="AA28351"/>
    </row>
    <row r="28352" spans="1:27" x14ac:dyDescent="0.25">
      <c r="A28352"/>
      <c r="AA28352"/>
    </row>
    <row r="28353" spans="1:27" x14ac:dyDescent="0.25">
      <c r="A28353"/>
      <c r="AA28353"/>
    </row>
    <row r="28354" spans="1:27" x14ac:dyDescent="0.25">
      <c r="A28354"/>
      <c r="AA28354"/>
    </row>
    <row r="28355" spans="1:27" x14ac:dyDescent="0.25">
      <c r="A28355"/>
      <c r="AA28355"/>
    </row>
    <row r="28356" spans="1:27" x14ac:dyDescent="0.25">
      <c r="A28356"/>
      <c r="AA28356"/>
    </row>
    <row r="28357" spans="1:27" x14ac:dyDescent="0.25">
      <c r="A28357"/>
      <c r="AA28357"/>
    </row>
    <row r="28358" spans="1:27" x14ac:dyDescent="0.25">
      <c r="A28358"/>
      <c r="AA28358"/>
    </row>
    <row r="28359" spans="1:27" x14ac:dyDescent="0.25">
      <c r="A28359"/>
      <c r="AA28359"/>
    </row>
    <row r="28360" spans="1:27" x14ac:dyDescent="0.25">
      <c r="A28360"/>
      <c r="AA28360"/>
    </row>
    <row r="28361" spans="1:27" x14ac:dyDescent="0.25">
      <c r="A28361"/>
      <c r="AA28361"/>
    </row>
    <row r="28362" spans="1:27" x14ac:dyDescent="0.25">
      <c r="A28362"/>
      <c r="AA28362"/>
    </row>
    <row r="28363" spans="1:27" x14ac:dyDescent="0.25">
      <c r="A28363"/>
      <c r="AA28363"/>
    </row>
    <row r="28364" spans="1:27" x14ac:dyDescent="0.25">
      <c r="A28364"/>
      <c r="AA28364"/>
    </row>
    <row r="28365" spans="1:27" x14ac:dyDescent="0.25">
      <c r="A28365"/>
      <c r="AA28365"/>
    </row>
    <row r="28366" spans="1:27" x14ac:dyDescent="0.25">
      <c r="A28366"/>
      <c r="AA28366"/>
    </row>
    <row r="28367" spans="1:27" x14ac:dyDescent="0.25">
      <c r="A28367"/>
      <c r="AA28367"/>
    </row>
    <row r="28368" spans="1:27" x14ac:dyDescent="0.25">
      <c r="A28368"/>
      <c r="AA28368"/>
    </row>
    <row r="28369" spans="1:27" x14ac:dyDescent="0.25">
      <c r="A28369"/>
      <c r="AA28369"/>
    </row>
    <row r="28370" spans="1:27" x14ac:dyDescent="0.25">
      <c r="A28370"/>
      <c r="AA28370"/>
    </row>
    <row r="28371" spans="1:27" x14ac:dyDescent="0.25">
      <c r="A28371"/>
      <c r="AA28371"/>
    </row>
    <row r="28372" spans="1:27" x14ac:dyDescent="0.25">
      <c r="A28372"/>
      <c r="AA28372"/>
    </row>
    <row r="28373" spans="1:27" x14ac:dyDescent="0.25">
      <c r="A28373"/>
      <c r="AA28373"/>
    </row>
    <row r="28374" spans="1:27" x14ac:dyDescent="0.25">
      <c r="A28374"/>
      <c r="AA28374"/>
    </row>
    <row r="28375" spans="1:27" x14ac:dyDescent="0.25">
      <c r="A28375"/>
      <c r="AA28375"/>
    </row>
    <row r="28376" spans="1:27" x14ac:dyDescent="0.25">
      <c r="A28376"/>
      <c r="AA28376"/>
    </row>
    <row r="28377" spans="1:27" x14ac:dyDescent="0.25">
      <c r="A28377"/>
      <c r="AA28377"/>
    </row>
    <row r="28378" spans="1:27" x14ac:dyDescent="0.25">
      <c r="A28378"/>
      <c r="AA28378"/>
    </row>
    <row r="28379" spans="1:27" x14ac:dyDescent="0.25">
      <c r="A28379"/>
      <c r="AA28379"/>
    </row>
    <row r="28380" spans="1:27" x14ac:dyDescent="0.25">
      <c r="A28380"/>
      <c r="AA28380"/>
    </row>
    <row r="28381" spans="1:27" x14ac:dyDescent="0.25">
      <c r="A28381"/>
      <c r="AA28381"/>
    </row>
    <row r="28382" spans="1:27" x14ac:dyDescent="0.25">
      <c r="A28382"/>
      <c r="AA28382"/>
    </row>
    <row r="28383" spans="1:27" x14ac:dyDescent="0.25">
      <c r="A28383"/>
      <c r="AA28383"/>
    </row>
    <row r="28384" spans="1:27" x14ac:dyDescent="0.25">
      <c r="A28384"/>
      <c r="AA28384"/>
    </row>
    <row r="28385" spans="1:27" x14ac:dyDescent="0.25">
      <c r="A28385"/>
      <c r="AA28385"/>
    </row>
    <row r="28386" spans="1:27" x14ac:dyDescent="0.25">
      <c r="A28386"/>
      <c r="AA28386"/>
    </row>
    <row r="28387" spans="1:27" x14ac:dyDescent="0.25">
      <c r="A28387"/>
      <c r="AA28387"/>
    </row>
    <row r="28388" spans="1:27" x14ac:dyDescent="0.25">
      <c r="A28388"/>
      <c r="AA28388"/>
    </row>
    <row r="28389" spans="1:27" x14ac:dyDescent="0.25">
      <c r="A28389"/>
      <c r="AA28389"/>
    </row>
    <row r="28390" spans="1:27" x14ac:dyDescent="0.25">
      <c r="A28390"/>
      <c r="AA28390"/>
    </row>
    <row r="28391" spans="1:27" x14ac:dyDescent="0.25">
      <c r="A28391"/>
      <c r="AA28391"/>
    </row>
    <row r="28392" spans="1:27" x14ac:dyDescent="0.25">
      <c r="A28392"/>
      <c r="AA28392"/>
    </row>
    <row r="28393" spans="1:27" x14ac:dyDescent="0.25">
      <c r="A28393"/>
      <c r="AA28393"/>
    </row>
    <row r="28394" spans="1:27" x14ac:dyDescent="0.25">
      <c r="A28394"/>
      <c r="AA28394"/>
    </row>
    <row r="28395" spans="1:27" x14ac:dyDescent="0.25">
      <c r="A28395"/>
      <c r="AA28395"/>
    </row>
    <row r="28396" spans="1:27" x14ac:dyDescent="0.25">
      <c r="A28396"/>
      <c r="AA28396"/>
    </row>
    <row r="28397" spans="1:27" x14ac:dyDescent="0.25">
      <c r="A28397"/>
      <c r="AA28397"/>
    </row>
    <row r="28398" spans="1:27" x14ac:dyDescent="0.25">
      <c r="A28398"/>
      <c r="AA28398"/>
    </row>
    <row r="28399" spans="1:27" x14ac:dyDescent="0.25">
      <c r="A28399"/>
      <c r="AA28399"/>
    </row>
    <row r="28400" spans="1:27" x14ac:dyDescent="0.25">
      <c r="A28400"/>
      <c r="AA28400"/>
    </row>
    <row r="28401" spans="1:27" x14ac:dyDescent="0.25">
      <c r="A28401"/>
      <c r="AA28401"/>
    </row>
    <row r="28402" spans="1:27" x14ac:dyDescent="0.25">
      <c r="A28402"/>
      <c r="AA28402"/>
    </row>
    <row r="28403" spans="1:27" x14ac:dyDescent="0.25">
      <c r="A28403"/>
      <c r="AA28403"/>
    </row>
    <row r="28404" spans="1:27" x14ac:dyDescent="0.25">
      <c r="A28404"/>
      <c r="AA28404"/>
    </row>
    <row r="28405" spans="1:27" x14ac:dyDescent="0.25">
      <c r="A28405"/>
      <c r="AA28405"/>
    </row>
    <row r="28406" spans="1:27" x14ac:dyDescent="0.25">
      <c r="A28406"/>
      <c r="AA28406"/>
    </row>
    <row r="28407" spans="1:27" x14ac:dyDescent="0.25">
      <c r="A28407"/>
      <c r="AA28407"/>
    </row>
    <row r="28408" spans="1:27" x14ac:dyDescent="0.25">
      <c r="A28408"/>
      <c r="AA28408"/>
    </row>
    <row r="28409" spans="1:27" x14ac:dyDescent="0.25">
      <c r="A28409"/>
      <c r="AA28409"/>
    </row>
    <row r="28410" spans="1:27" x14ac:dyDescent="0.25">
      <c r="A28410"/>
      <c r="AA28410"/>
    </row>
    <row r="28411" spans="1:27" x14ac:dyDescent="0.25">
      <c r="A28411"/>
      <c r="AA28411"/>
    </row>
    <row r="28412" spans="1:27" x14ac:dyDescent="0.25">
      <c r="A28412"/>
      <c r="AA28412"/>
    </row>
    <row r="28413" spans="1:27" x14ac:dyDescent="0.25">
      <c r="A28413"/>
      <c r="AA28413"/>
    </row>
    <row r="28414" spans="1:27" x14ac:dyDescent="0.25">
      <c r="A28414"/>
      <c r="AA28414"/>
    </row>
    <row r="28415" spans="1:27" x14ac:dyDescent="0.25">
      <c r="A28415"/>
      <c r="AA28415"/>
    </row>
    <row r="28416" spans="1:27" x14ac:dyDescent="0.25">
      <c r="A28416"/>
      <c r="AA28416"/>
    </row>
    <row r="28417" spans="1:27" x14ac:dyDescent="0.25">
      <c r="A28417"/>
      <c r="AA28417"/>
    </row>
    <row r="28418" spans="1:27" x14ac:dyDescent="0.25">
      <c r="A28418"/>
      <c r="AA28418"/>
    </row>
    <row r="28419" spans="1:27" x14ac:dyDescent="0.25">
      <c r="A28419"/>
      <c r="AA28419"/>
    </row>
    <row r="28420" spans="1:27" x14ac:dyDescent="0.25">
      <c r="A28420"/>
      <c r="AA28420"/>
    </row>
    <row r="28421" spans="1:27" x14ac:dyDescent="0.25">
      <c r="A28421"/>
      <c r="AA28421"/>
    </row>
    <row r="28422" spans="1:27" x14ac:dyDescent="0.25">
      <c r="A28422"/>
      <c r="AA28422"/>
    </row>
    <row r="28423" spans="1:27" x14ac:dyDescent="0.25">
      <c r="A28423"/>
      <c r="AA28423"/>
    </row>
    <row r="28424" spans="1:27" x14ac:dyDescent="0.25">
      <c r="A28424"/>
      <c r="AA28424"/>
    </row>
    <row r="28425" spans="1:27" x14ac:dyDescent="0.25">
      <c r="A28425"/>
      <c r="AA28425"/>
    </row>
    <row r="28426" spans="1:27" x14ac:dyDescent="0.25">
      <c r="A28426"/>
      <c r="AA28426"/>
    </row>
    <row r="28427" spans="1:27" x14ac:dyDescent="0.25">
      <c r="A28427"/>
      <c r="AA28427"/>
    </row>
    <row r="28428" spans="1:27" x14ac:dyDescent="0.25">
      <c r="A28428"/>
      <c r="AA28428"/>
    </row>
    <row r="28429" spans="1:27" x14ac:dyDescent="0.25">
      <c r="A28429"/>
      <c r="AA28429"/>
    </row>
    <row r="28430" spans="1:27" x14ac:dyDescent="0.25">
      <c r="A28430"/>
      <c r="AA28430"/>
    </row>
    <row r="28431" spans="1:27" x14ac:dyDescent="0.25">
      <c r="A28431"/>
      <c r="AA28431"/>
    </row>
    <row r="28432" spans="1:27" x14ac:dyDescent="0.25">
      <c r="A28432"/>
      <c r="AA28432"/>
    </row>
    <row r="28433" spans="1:27" x14ac:dyDescent="0.25">
      <c r="A28433"/>
      <c r="AA28433"/>
    </row>
    <row r="28434" spans="1:27" x14ac:dyDescent="0.25">
      <c r="A28434"/>
      <c r="AA28434"/>
    </row>
    <row r="28435" spans="1:27" x14ac:dyDescent="0.25">
      <c r="A28435"/>
      <c r="AA28435"/>
    </row>
    <row r="28436" spans="1:27" x14ac:dyDescent="0.25">
      <c r="A28436"/>
      <c r="AA28436"/>
    </row>
    <row r="28437" spans="1:27" x14ac:dyDescent="0.25">
      <c r="A28437"/>
      <c r="AA28437"/>
    </row>
    <row r="28438" spans="1:27" x14ac:dyDescent="0.25">
      <c r="A28438"/>
      <c r="AA28438"/>
    </row>
    <row r="28439" spans="1:27" x14ac:dyDescent="0.25">
      <c r="A28439"/>
      <c r="AA28439"/>
    </row>
    <row r="28440" spans="1:27" x14ac:dyDescent="0.25">
      <c r="A28440"/>
      <c r="AA28440"/>
    </row>
    <row r="28441" spans="1:27" x14ac:dyDescent="0.25">
      <c r="A28441"/>
      <c r="AA28441"/>
    </row>
    <row r="28442" spans="1:27" x14ac:dyDescent="0.25">
      <c r="A28442"/>
      <c r="AA28442"/>
    </row>
    <row r="28443" spans="1:27" x14ac:dyDescent="0.25">
      <c r="A28443"/>
      <c r="AA28443"/>
    </row>
    <row r="28444" spans="1:27" x14ac:dyDescent="0.25">
      <c r="A28444"/>
      <c r="AA28444"/>
    </row>
    <row r="28445" spans="1:27" x14ac:dyDescent="0.25">
      <c r="A28445"/>
      <c r="AA28445"/>
    </row>
    <row r="28446" spans="1:27" x14ac:dyDescent="0.25">
      <c r="A28446"/>
      <c r="AA28446"/>
    </row>
    <row r="28447" spans="1:27" x14ac:dyDescent="0.25">
      <c r="A28447"/>
      <c r="AA28447"/>
    </row>
    <row r="28448" spans="1:27" x14ac:dyDescent="0.25">
      <c r="A28448"/>
      <c r="AA28448"/>
    </row>
    <row r="28449" spans="1:27" x14ac:dyDescent="0.25">
      <c r="A28449"/>
      <c r="AA28449"/>
    </row>
    <row r="28450" spans="1:27" x14ac:dyDescent="0.25">
      <c r="A28450"/>
      <c r="AA28450"/>
    </row>
    <row r="28451" spans="1:27" x14ac:dyDescent="0.25">
      <c r="A28451"/>
      <c r="AA28451"/>
    </row>
    <row r="28452" spans="1:27" x14ac:dyDescent="0.25">
      <c r="A28452"/>
      <c r="AA28452"/>
    </row>
    <row r="28453" spans="1:27" x14ac:dyDescent="0.25">
      <c r="A28453"/>
      <c r="AA28453"/>
    </row>
    <row r="28454" spans="1:27" x14ac:dyDescent="0.25">
      <c r="A28454"/>
      <c r="AA28454"/>
    </row>
    <row r="28455" spans="1:27" x14ac:dyDescent="0.25">
      <c r="A28455"/>
      <c r="AA28455"/>
    </row>
    <row r="28456" spans="1:27" x14ac:dyDescent="0.25">
      <c r="A28456"/>
      <c r="AA28456"/>
    </row>
    <row r="28457" spans="1:27" x14ac:dyDescent="0.25">
      <c r="A28457"/>
      <c r="AA28457"/>
    </row>
    <row r="28458" spans="1:27" x14ac:dyDescent="0.25">
      <c r="A28458"/>
      <c r="AA28458"/>
    </row>
    <row r="28459" spans="1:27" x14ac:dyDescent="0.25">
      <c r="A28459"/>
      <c r="AA28459"/>
    </row>
    <row r="28460" spans="1:27" x14ac:dyDescent="0.25">
      <c r="A28460"/>
      <c r="AA28460"/>
    </row>
    <row r="28461" spans="1:27" x14ac:dyDescent="0.25">
      <c r="A28461"/>
      <c r="AA28461"/>
    </row>
    <row r="28462" spans="1:27" x14ac:dyDescent="0.25">
      <c r="A28462"/>
      <c r="AA28462"/>
    </row>
    <row r="28463" spans="1:27" x14ac:dyDescent="0.25">
      <c r="A28463"/>
      <c r="AA28463"/>
    </row>
    <row r="28464" spans="1:27" x14ac:dyDescent="0.25">
      <c r="A28464"/>
      <c r="AA28464"/>
    </row>
    <row r="28465" spans="1:27" x14ac:dyDescent="0.25">
      <c r="A28465"/>
      <c r="AA28465"/>
    </row>
    <row r="28466" spans="1:27" x14ac:dyDescent="0.25">
      <c r="A28466"/>
      <c r="AA28466"/>
    </row>
    <row r="28467" spans="1:27" x14ac:dyDescent="0.25">
      <c r="A28467"/>
      <c r="AA28467"/>
    </row>
    <row r="28468" spans="1:27" x14ac:dyDescent="0.25">
      <c r="A28468"/>
      <c r="AA28468"/>
    </row>
    <row r="28469" spans="1:27" x14ac:dyDescent="0.25">
      <c r="A28469"/>
      <c r="AA28469"/>
    </row>
    <row r="28470" spans="1:27" x14ac:dyDescent="0.25">
      <c r="A28470"/>
      <c r="AA28470"/>
    </row>
    <row r="28471" spans="1:27" x14ac:dyDescent="0.25">
      <c r="A28471"/>
      <c r="AA28471"/>
    </row>
    <row r="28472" spans="1:27" x14ac:dyDescent="0.25">
      <c r="A28472"/>
      <c r="AA28472"/>
    </row>
    <row r="28473" spans="1:27" x14ac:dyDescent="0.25">
      <c r="A28473"/>
      <c r="AA28473"/>
    </row>
    <row r="28474" spans="1:27" x14ac:dyDescent="0.25">
      <c r="A28474"/>
      <c r="AA28474"/>
    </row>
    <row r="28475" spans="1:27" x14ac:dyDescent="0.25">
      <c r="A28475"/>
      <c r="AA28475"/>
    </row>
    <row r="28476" spans="1:27" x14ac:dyDescent="0.25">
      <c r="A28476"/>
      <c r="AA28476"/>
    </row>
    <row r="28477" spans="1:27" x14ac:dyDescent="0.25">
      <c r="A28477"/>
      <c r="AA28477"/>
    </row>
    <row r="28478" spans="1:27" x14ac:dyDescent="0.25">
      <c r="A28478"/>
      <c r="AA28478"/>
    </row>
    <row r="28479" spans="1:27" x14ac:dyDescent="0.25">
      <c r="A28479"/>
      <c r="AA28479"/>
    </row>
    <row r="28480" spans="1:27" x14ac:dyDescent="0.25">
      <c r="A28480"/>
      <c r="AA28480"/>
    </row>
    <row r="28481" spans="1:27" x14ac:dyDescent="0.25">
      <c r="A28481"/>
      <c r="AA28481"/>
    </row>
    <row r="28482" spans="1:27" x14ac:dyDescent="0.25">
      <c r="A28482"/>
      <c r="AA28482"/>
    </row>
    <row r="28483" spans="1:27" x14ac:dyDescent="0.25">
      <c r="A28483"/>
      <c r="AA28483"/>
    </row>
    <row r="28484" spans="1:27" x14ac:dyDescent="0.25">
      <c r="A28484"/>
      <c r="AA28484"/>
    </row>
    <row r="28485" spans="1:27" x14ac:dyDescent="0.25">
      <c r="A28485"/>
      <c r="AA28485"/>
    </row>
    <row r="28486" spans="1:27" x14ac:dyDescent="0.25">
      <c r="A28486"/>
      <c r="AA28486"/>
    </row>
    <row r="28487" spans="1:27" x14ac:dyDescent="0.25">
      <c r="A28487"/>
      <c r="AA28487"/>
    </row>
    <row r="28488" spans="1:27" x14ac:dyDescent="0.25">
      <c r="A28488"/>
      <c r="AA28488"/>
    </row>
    <row r="28489" spans="1:27" x14ac:dyDescent="0.25">
      <c r="A28489"/>
      <c r="AA28489"/>
    </row>
    <row r="28490" spans="1:27" x14ac:dyDescent="0.25">
      <c r="A28490"/>
      <c r="AA28490"/>
    </row>
    <row r="28491" spans="1:27" x14ac:dyDescent="0.25">
      <c r="A28491"/>
      <c r="AA28491"/>
    </row>
    <row r="28492" spans="1:27" x14ac:dyDescent="0.25">
      <c r="A28492"/>
      <c r="AA28492"/>
    </row>
    <row r="28493" spans="1:27" x14ac:dyDescent="0.25">
      <c r="A28493"/>
      <c r="AA28493"/>
    </row>
    <row r="28494" spans="1:27" x14ac:dyDescent="0.25">
      <c r="A28494"/>
      <c r="AA28494"/>
    </row>
    <row r="28495" spans="1:27" x14ac:dyDescent="0.25">
      <c r="A28495"/>
      <c r="AA28495"/>
    </row>
    <row r="28496" spans="1:27" x14ac:dyDescent="0.25">
      <c r="A28496"/>
      <c r="AA28496"/>
    </row>
    <row r="28497" spans="1:27" x14ac:dyDescent="0.25">
      <c r="A28497"/>
      <c r="AA28497"/>
    </row>
    <row r="28498" spans="1:27" x14ac:dyDescent="0.25">
      <c r="A28498"/>
      <c r="AA28498"/>
    </row>
    <row r="28499" spans="1:27" x14ac:dyDescent="0.25">
      <c r="A28499"/>
      <c r="AA28499"/>
    </row>
    <row r="28500" spans="1:27" x14ac:dyDescent="0.25">
      <c r="A28500"/>
      <c r="AA28500"/>
    </row>
    <row r="28501" spans="1:27" x14ac:dyDescent="0.25">
      <c r="A28501"/>
      <c r="AA28501"/>
    </row>
    <row r="28502" spans="1:27" x14ac:dyDescent="0.25">
      <c r="A28502"/>
      <c r="AA28502"/>
    </row>
    <row r="28503" spans="1:27" x14ac:dyDescent="0.25">
      <c r="A28503"/>
      <c r="AA28503"/>
    </row>
    <row r="28504" spans="1:27" x14ac:dyDescent="0.25">
      <c r="A28504"/>
      <c r="AA28504"/>
    </row>
    <row r="28505" spans="1:27" x14ac:dyDescent="0.25">
      <c r="A28505"/>
      <c r="AA28505"/>
    </row>
    <row r="28506" spans="1:27" x14ac:dyDescent="0.25">
      <c r="A28506"/>
      <c r="AA28506"/>
    </row>
    <row r="28507" spans="1:27" x14ac:dyDescent="0.25">
      <c r="A28507"/>
      <c r="AA28507"/>
    </row>
    <row r="28508" spans="1:27" x14ac:dyDescent="0.25">
      <c r="A28508"/>
      <c r="AA28508"/>
    </row>
    <row r="28509" spans="1:27" x14ac:dyDescent="0.25">
      <c r="A28509"/>
      <c r="AA28509"/>
    </row>
    <row r="28510" spans="1:27" x14ac:dyDescent="0.25">
      <c r="A28510"/>
      <c r="AA28510"/>
    </row>
    <row r="28511" spans="1:27" x14ac:dyDescent="0.25">
      <c r="A28511"/>
      <c r="AA28511"/>
    </row>
    <row r="28512" spans="1:27" x14ac:dyDescent="0.25">
      <c r="A28512"/>
      <c r="AA28512"/>
    </row>
    <row r="28513" spans="1:27" x14ac:dyDescent="0.25">
      <c r="A28513"/>
      <c r="AA28513"/>
    </row>
    <row r="28514" spans="1:27" x14ac:dyDescent="0.25">
      <c r="A28514"/>
      <c r="AA28514"/>
    </row>
    <row r="28515" spans="1:27" x14ac:dyDescent="0.25">
      <c r="A28515"/>
      <c r="AA28515"/>
    </row>
    <row r="28516" spans="1:27" x14ac:dyDescent="0.25">
      <c r="A28516"/>
      <c r="AA28516"/>
    </row>
    <row r="28517" spans="1:27" x14ac:dyDescent="0.25">
      <c r="A28517"/>
      <c r="AA28517"/>
    </row>
    <row r="28518" spans="1:27" x14ac:dyDescent="0.25">
      <c r="A28518"/>
      <c r="AA28518"/>
    </row>
    <row r="28519" spans="1:27" x14ac:dyDescent="0.25">
      <c r="A28519"/>
      <c r="AA28519"/>
    </row>
    <row r="28520" spans="1:27" x14ac:dyDescent="0.25">
      <c r="A28520"/>
      <c r="AA28520"/>
    </row>
    <row r="28521" spans="1:27" x14ac:dyDescent="0.25">
      <c r="A28521"/>
      <c r="AA28521"/>
    </row>
    <row r="28522" spans="1:27" x14ac:dyDescent="0.25">
      <c r="A28522"/>
      <c r="AA28522"/>
    </row>
    <row r="28523" spans="1:27" x14ac:dyDescent="0.25">
      <c r="A28523"/>
      <c r="AA28523"/>
    </row>
    <row r="28524" spans="1:27" x14ac:dyDescent="0.25">
      <c r="A28524"/>
      <c r="AA28524"/>
    </row>
    <row r="28525" spans="1:27" x14ac:dyDescent="0.25">
      <c r="A28525"/>
      <c r="AA28525"/>
    </row>
    <row r="28526" spans="1:27" x14ac:dyDescent="0.25">
      <c r="A28526"/>
      <c r="AA28526"/>
    </row>
    <row r="28527" spans="1:27" x14ac:dyDescent="0.25">
      <c r="A28527"/>
      <c r="AA28527"/>
    </row>
    <row r="28528" spans="1:27" x14ac:dyDescent="0.25">
      <c r="A28528"/>
      <c r="AA28528"/>
    </row>
    <row r="28529" spans="1:27" x14ac:dyDescent="0.25">
      <c r="A28529"/>
      <c r="AA28529"/>
    </row>
    <row r="28530" spans="1:27" x14ac:dyDescent="0.25">
      <c r="A28530"/>
      <c r="AA28530"/>
    </row>
    <row r="28531" spans="1:27" x14ac:dyDescent="0.25">
      <c r="A28531"/>
      <c r="AA28531"/>
    </row>
    <row r="28532" spans="1:27" x14ac:dyDescent="0.25">
      <c r="A28532"/>
      <c r="AA28532"/>
    </row>
    <row r="28533" spans="1:27" x14ac:dyDescent="0.25">
      <c r="A28533"/>
      <c r="AA28533"/>
    </row>
    <row r="28534" spans="1:27" x14ac:dyDescent="0.25">
      <c r="A28534"/>
      <c r="AA28534"/>
    </row>
    <row r="28535" spans="1:27" x14ac:dyDescent="0.25">
      <c r="A28535"/>
      <c r="AA28535"/>
    </row>
    <row r="28536" spans="1:27" x14ac:dyDescent="0.25">
      <c r="A28536"/>
      <c r="AA28536"/>
    </row>
    <row r="28537" spans="1:27" x14ac:dyDescent="0.25">
      <c r="A28537"/>
      <c r="AA28537"/>
    </row>
    <row r="28538" spans="1:27" x14ac:dyDescent="0.25">
      <c r="A28538"/>
      <c r="AA28538"/>
    </row>
    <row r="28539" spans="1:27" x14ac:dyDescent="0.25">
      <c r="A28539"/>
      <c r="AA28539"/>
    </row>
    <row r="28540" spans="1:27" x14ac:dyDescent="0.25">
      <c r="A28540"/>
      <c r="AA28540"/>
    </row>
    <row r="28541" spans="1:27" x14ac:dyDescent="0.25">
      <c r="A28541"/>
      <c r="AA28541"/>
    </row>
    <row r="28542" spans="1:27" x14ac:dyDescent="0.25">
      <c r="A28542"/>
      <c r="AA28542"/>
    </row>
    <row r="28543" spans="1:27" x14ac:dyDescent="0.25">
      <c r="A28543"/>
      <c r="AA28543"/>
    </row>
    <row r="28544" spans="1:27" x14ac:dyDescent="0.25">
      <c r="A28544"/>
      <c r="AA28544"/>
    </row>
    <row r="28545" spans="1:27" x14ac:dyDescent="0.25">
      <c r="A28545"/>
      <c r="AA28545"/>
    </row>
    <row r="28546" spans="1:27" x14ac:dyDescent="0.25">
      <c r="A28546"/>
      <c r="AA28546"/>
    </row>
    <row r="28547" spans="1:27" x14ac:dyDescent="0.25">
      <c r="A28547"/>
      <c r="AA28547"/>
    </row>
    <row r="28548" spans="1:27" x14ac:dyDescent="0.25">
      <c r="A28548"/>
      <c r="AA28548"/>
    </row>
    <row r="28549" spans="1:27" x14ac:dyDescent="0.25">
      <c r="A28549"/>
      <c r="AA28549"/>
    </row>
    <row r="28550" spans="1:27" x14ac:dyDescent="0.25">
      <c r="A28550"/>
      <c r="AA28550"/>
    </row>
    <row r="28551" spans="1:27" x14ac:dyDescent="0.25">
      <c r="A28551"/>
      <c r="AA28551"/>
    </row>
    <row r="28552" spans="1:27" x14ac:dyDescent="0.25">
      <c r="A28552"/>
      <c r="AA28552"/>
    </row>
    <row r="28553" spans="1:27" x14ac:dyDescent="0.25">
      <c r="A28553"/>
      <c r="AA28553"/>
    </row>
    <row r="28554" spans="1:27" x14ac:dyDescent="0.25">
      <c r="A28554"/>
      <c r="AA28554"/>
    </row>
    <row r="28555" spans="1:27" x14ac:dyDescent="0.25">
      <c r="A28555"/>
      <c r="AA28555"/>
    </row>
    <row r="28556" spans="1:27" x14ac:dyDescent="0.25">
      <c r="A28556"/>
      <c r="AA28556"/>
    </row>
    <row r="28557" spans="1:27" x14ac:dyDescent="0.25">
      <c r="A28557"/>
      <c r="AA28557"/>
    </row>
    <row r="28558" spans="1:27" x14ac:dyDescent="0.25">
      <c r="A28558"/>
      <c r="AA28558"/>
    </row>
    <row r="28559" spans="1:27" x14ac:dyDescent="0.25">
      <c r="A28559"/>
      <c r="AA28559"/>
    </row>
    <row r="28560" spans="1:27" x14ac:dyDescent="0.25">
      <c r="A28560"/>
      <c r="AA28560"/>
    </row>
    <row r="28561" spans="1:27" x14ac:dyDescent="0.25">
      <c r="A28561"/>
      <c r="AA28561"/>
    </row>
    <row r="28562" spans="1:27" x14ac:dyDescent="0.25">
      <c r="A28562"/>
      <c r="AA28562"/>
    </row>
    <row r="28563" spans="1:27" x14ac:dyDescent="0.25">
      <c r="A28563"/>
      <c r="AA28563"/>
    </row>
    <row r="28564" spans="1:27" x14ac:dyDescent="0.25">
      <c r="A28564"/>
      <c r="AA28564"/>
    </row>
    <row r="28565" spans="1:27" x14ac:dyDescent="0.25">
      <c r="A28565"/>
      <c r="AA28565"/>
    </row>
    <row r="28566" spans="1:27" x14ac:dyDescent="0.25">
      <c r="A28566"/>
      <c r="AA28566"/>
    </row>
    <row r="28567" spans="1:27" x14ac:dyDescent="0.25">
      <c r="A28567"/>
      <c r="AA28567"/>
    </row>
    <row r="28568" spans="1:27" x14ac:dyDescent="0.25">
      <c r="A28568"/>
      <c r="AA28568"/>
    </row>
    <row r="28569" spans="1:27" x14ac:dyDescent="0.25">
      <c r="A28569"/>
      <c r="AA28569"/>
    </row>
    <row r="28570" spans="1:27" x14ac:dyDescent="0.25">
      <c r="A28570"/>
      <c r="AA28570"/>
    </row>
    <row r="28571" spans="1:27" x14ac:dyDescent="0.25">
      <c r="A28571"/>
      <c r="AA28571"/>
    </row>
    <row r="28572" spans="1:27" x14ac:dyDescent="0.25">
      <c r="A28572"/>
      <c r="AA28572"/>
    </row>
    <row r="28573" spans="1:27" x14ac:dyDescent="0.25">
      <c r="A28573"/>
      <c r="AA28573"/>
    </row>
    <row r="28574" spans="1:27" x14ac:dyDescent="0.25">
      <c r="A28574"/>
      <c r="AA28574"/>
    </row>
    <row r="28575" spans="1:27" x14ac:dyDescent="0.25">
      <c r="A28575"/>
      <c r="AA28575"/>
    </row>
    <row r="28576" spans="1:27" x14ac:dyDescent="0.25">
      <c r="A28576"/>
      <c r="AA28576"/>
    </row>
    <row r="28577" spans="1:27" x14ac:dyDescent="0.25">
      <c r="A28577"/>
      <c r="AA28577"/>
    </row>
    <row r="28578" spans="1:27" x14ac:dyDescent="0.25">
      <c r="A28578"/>
      <c r="AA28578"/>
    </row>
    <row r="28579" spans="1:27" x14ac:dyDescent="0.25">
      <c r="A28579"/>
      <c r="AA28579"/>
    </row>
    <row r="28580" spans="1:27" x14ac:dyDescent="0.25">
      <c r="A28580"/>
      <c r="AA28580"/>
    </row>
    <row r="28581" spans="1:27" x14ac:dyDescent="0.25">
      <c r="A28581"/>
      <c r="AA28581"/>
    </row>
    <row r="28582" spans="1:27" x14ac:dyDescent="0.25">
      <c r="A28582"/>
      <c r="AA28582"/>
    </row>
    <row r="28583" spans="1:27" x14ac:dyDescent="0.25">
      <c r="A28583"/>
      <c r="AA28583"/>
    </row>
    <row r="28584" spans="1:27" x14ac:dyDescent="0.25">
      <c r="A28584"/>
      <c r="AA28584"/>
    </row>
    <row r="28585" spans="1:27" x14ac:dyDescent="0.25">
      <c r="A28585"/>
      <c r="AA28585"/>
    </row>
    <row r="28586" spans="1:27" x14ac:dyDescent="0.25">
      <c r="A28586"/>
      <c r="AA28586"/>
    </row>
    <row r="28587" spans="1:27" x14ac:dyDescent="0.25">
      <c r="A28587"/>
      <c r="AA28587"/>
    </row>
    <row r="28588" spans="1:27" x14ac:dyDescent="0.25">
      <c r="A28588"/>
      <c r="AA28588"/>
    </row>
    <row r="28589" spans="1:27" x14ac:dyDescent="0.25">
      <c r="A28589"/>
      <c r="AA28589"/>
    </row>
    <row r="28590" spans="1:27" x14ac:dyDescent="0.25">
      <c r="A28590"/>
      <c r="AA28590"/>
    </row>
    <row r="28591" spans="1:27" x14ac:dyDescent="0.25">
      <c r="A28591"/>
      <c r="AA28591"/>
    </row>
    <row r="28592" spans="1:27" x14ac:dyDescent="0.25">
      <c r="A28592"/>
      <c r="AA28592"/>
    </row>
    <row r="28593" spans="1:27" x14ac:dyDescent="0.25">
      <c r="A28593"/>
      <c r="AA28593"/>
    </row>
    <row r="28594" spans="1:27" x14ac:dyDescent="0.25">
      <c r="A28594"/>
      <c r="AA28594"/>
    </row>
    <row r="28595" spans="1:27" x14ac:dyDescent="0.25">
      <c r="A28595"/>
      <c r="AA28595"/>
    </row>
    <row r="28596" spans="1:27" x14ac:dyDescent="0.25">
      <c r="A28596"/>
      <c r="AA28596"/>
    </row>
    <row r="28597" spans="1:27" x14ac:dyDescent="0.25">
      <c r="A28597"/>
      <c r="AA28597"/>
    </row>
    <row r="28598" spans="1:27" x14ac:dyDescent="0.25">
      <c r="A28598"/>
      <c r="AA28598"/>
    </row>
    <row r="28599" spans="1:27" x14ac:dyDescent="0.25">
      <c r="A28599"/>
      <c r="AA28599"/>
    </row>
    <row r="28600" spans="1:27" x14ac:dyDescent="0.25">
      <c r="A28600"/>
      <c r="AA28600"/>
    </row>
    <row r="28601" spans="1:27" x14ac:dyDescent="0.25">
      <c r="A28601"/>
      <c r="AA28601"/>
    </row>
    <row r="28602" spans="1:27" x14ac:dyDescent="0.25">
      <c r="A28602"/>
      <c r="AA28602"/>
    </row>
    <row r="28603" spans="1:27" x14ac:dyDescent="0.25">
      <c r="A28603"/>
      <c r="AA28603"/>
    </row>
    <row r="28604" spans="1:27" x14ac:dyDescent="0.25">
      <c r="A28604"/>
      <c r="AA28604"/>
    </row>
    <row r="28605" spans="1:27" x14ac:dyDescent="0.25">
      <c r="A28605"/>
      <c r="AA28605"/>
    </row>
    <row r="28606" spans="1:27" x14ac:dyDescent="0.25">
      <c r="A28606"/>
      <c r="AA28606"/>
    </row>
    <row r="28607" spans="1:27" x14ac:dyDescent="0.25">
      <c r="A28607"/>
      <c r="AA28607"/>
    </row>
    <row r="28608" spans="1:27" x14ac:dyDescent="0.25">
      <c r="A28608"/>
      <c r="AA28608"/>
    </row>
    <row r="28609" spans="1:27" x14ac:dyDescent="0.25">
      <c r="A28609"/>
      <c r="AA28609"/>
    </row>
    <row r="28610" spans="1:27" x14ac:dyDescent="0.25">
      <c r="A28610"/>
      <c r="AA28610"/>
    </row>
    <row r="28611" spans="1:27" x14ac:dyDescent="0.25">
      <c r="A28611"/>
      <c r="AA28611"/>
    </row>
    <row r="28612" spans="1:27" x14ac:dyDescent="0.25">
      <c r="A28612"/>
      <c r="AA28612"/>
    </row>
    <row r="28613" spans="1:27" x14ac:dyDescent="0.25">
      <c r="A28613"/>
      <c r="AA28613"/>
    </row>
    <row r="28614" spans="1:27" x14ac:dyDescent="0.25">
      <c r="A28614"/>
      <c r="AA28614"/>
    </row>
    <row r="28615" spans="1:27" x14ac:dyDescent="0.25">
      <c r="A28615"/>
      <c r="AA28615"/>
    </row>
    <row r="28616" spans="1:27" x14ac:dyDescent="0.25">
      <c r="A28616"/>
      <c r="AA28616"/>
    </row>
    <row r="28617" spans="1:27" x14ac:dyDescent="0.25">
      <c r="A28617"/>
      <c r="AA28617"/>
    </row>
    <row r="28618" spans="1:27" x14ac:dyDescent="0.25">
      <c r="A28618"/>
      <c r="AA28618"/>
    </row>
    <row r="28619" spans="1:27" x14ac:dyDescent="0.25">
      <c r="A28619"/>
      <c r="AA28619"/>
    </row>
    <row r="28620" spans="1:27" x14ac:dyDescent="0.25">
      <c r="A28620"/>
      <c r="AA28620"/>
    </row>
    <row r="28621" spans="1:27" x14ac:dyDescent="0.25">
      <c r="A28621"/>
      <c r="AA28621"/>
    </row>
    <row r="28622" spans="1:27" x14ac:dyDescent="0.25">
      <c r="A28622"/>
      <c r="AA28622"/>
    </row>
    <row r="28623" spans="1:27" x14ac:dyDescent="0.25">
      <c r="A28623"/>
      <c r="AA28623"/>
    </row>
    <row r="28624" spans="1:27" x14ac:dyDescent="0.25">
      <c r="A28624"/>
      <c r="AA28624"/>
    </row>
    <row r="28625" spans="1:27" x14ac:dyDescent="0.25">
      <c r="A28625"/>
      <c r="AA28625"/>
    </row>
    <row r="28626" spans="1:27" x14ac:dyDescent="0.25">
      <c r="A28626"/>
      <c r="AA28626"/>
    </row>
    <row r="28627" spans="1:27" x14ac:dyDescent="0.25">
      <c r="A28627"/>
      <c r="AA28627"/>
    </row>
    <row r="28628" spans="1:27" x14ac:dyDescent="0.25">
      <c r="A28628"/>
      <c r="AA28628"/>
    </row>
    <row r="28629" spans="1:27" x14ac:dyDescent="0.25">
      <c r="A28629"/>
      <c r="AA28629"/>
    </row>
    <row r="28630" spans="1:27" x14ac:dyDescent="0.25">
      <c r="A28630"/>
      <c r="AA28630"/>
    </row>
    <row r="28631" spans="1:27" x14ac:dyDescent="0.25">
      <c r="A28631"/>
      <c r="AA28631"/>
    </row>
    <row r="28632" spans="1:27" x14ac:dyDescent="0.25">
      <c r="A28632"/>
      <c r="AA28632"/>
    </row>
    <row r="28633" spans="1:27" x14ac:dyDescent="0.25">
      <c r="A28633"/>
      <c r="AA28633"/>
    </row>
    <row r="28634" spans="1:27" x14ac:dyDescent="0.25">
      <c r="A28634"/>
      <c r="AA28634"/>
    </row>
    <row r="28635" spans="1:27" x14ac:dyDescent="0.25">
      <c r="A28635"/>
      <c r="AA28635"/>
    </row>
    <row r="28636" spans="1:27" x14ac:dyDescent="0.25">
      <c r="A28636"/>
      <c r="AA28636"/>
    </row>
    <row r="28637" spans="1:27" x14ac:dyDescent="0.25">
      <c r="A28637"/>
      <c r="AA28637"/>
    </row>
    <row r="28638" spans="1:27" x14ac:dyDescent="0.25">
      <c r="A28638"/>
      <c r="AA28638"/>
    </row>
    <row r="28639" spans="1:27" x14ac:dyDescent="0.25">
      <c r="A28639"/>
      <c r="AA28639"/>
    </row>
    <row r="28640" spans="1:27" x14ac:dyDescent="0.25">
      <c r="A28640"/>
      <c r="AA28640"/>
    </row>
    <row r="28641" spans="1:27" x14ac:dyDescent="0.25">
      <c r="A28641"/>
      <c r="AA28641"/>
    </row>
    <row r="28642" spans="1:27" x14ac:dyDescent="0.25">
      <c r="A28642"/>
      <c r="AA28642"/>
    </row>
    <row r="28643" spans="1:27" x14ac:dyDescent="0.25">
      <c r="A28643"/>
      <c r="AA28643"/>
    </row>
    <row r="28644" spans="1:27" x14ac:dyDescent="0.25">
      <c r="A28644"/>
      <c r="AA28644"/>
    </row>
    <row r="28645" spans="1:27" x14ac:dyDescent="0.25">
      <c r="A28645"/>
      <c r="AA28645"/>
    </row>
    <row r="28646" spans="1:27" x14ac:dyDescent="0.25">
      <c r="A28646"/>
      <c r="AA28646"/>
    </row>
    <row r="28647" spans="1:27" x14ac:dyDescent="0.25">
      <c r="A28647"/>
      <c r="AA28647"/>
    </row>
    <row r="28648" spans="1:27" x14ac:dyDescent="0.25">
      <c r="A28648"/>
      <c r="AA28648"/>
    </row>
    <row r="28649" spans="1:27" x14ac:dyDescent="0.25">
      <c r="A28649"/>
      <c r="AA28649"/>
    </row>
    <row r="28650" spans="1:27" x14ac:dyDescent="0.25">
      <c r="A28650"/>
      <c r="AA28650"/>
    </row>
    <row r="28651" spans="1:27" x14ac:dyDescent="0.25">
      <c r="A28651"/>
      <c r="AA28651"/>
    </row>
    <row r="28652" spans="1:27" x14ac:dyDescent="0.25">
      <c r="A28652"/>
      <c r="AA28652"/>
    </row>
    <row r="28653" spans="1:27" x14ac:dyDescent="0.25">
      <c r="A28653"/>
      <c r="AA28653"/>
    </row>
    <row r="28654" spans="1:27" x14ac:dyDescent="0.25">
      <c r="A28654"/>
      <c r="AA28654"/>
    </row>
    <row r="28655" spans="1:27" x14ac:dyDescent="0.25">
      <c r="A28655"/>
      <c r="AA28655"/>
    </row>
    <row r="28656" spans="1:27" x14ac:dyDescent="0.25">
      <c r="A28656"/>
      <c r="AA28656"/>
    </row>
    <row r="28657" spans="1:27" x14ac:dyDescent="0.25">
      <c r="A28657"/>
      <c r="AA28657"/>
    </row>
    <row r="28658" spans="1:27" x14ac:dyDescent="0.25">
      <c r="A28658"/>
      <c r="AA28658"/>
    </row>
    <row r="28659" spans="1:27" x14ac:dyDescent="0.25">
      <c r="A28659"/>
      <c r="AA28659"/>
    </row>
    <row r="28660" spans="1:27" x14ac:dyDescent="0.25">
      <c r="A28660"/>
      <c r="AA28660"/>
    </row>
    <row r="28661" spans="1:27" x14ac:dyDescent="0.25">
      <c r="A28661"/>
      <c r="AA28661"/>
    </row>
    <row r="28662" spans="1:27" x14ac:dyDescent="0.25">
      <c r="A28662"/>
      <c r="AA28662"/>
    </row>
    <row r="28663" spans="1:27" x14ac:dyDescent="0.25">
      <c r="A28663"/>
      <c r="AA28663"/>
    </row>
    <row r="28664" spans="1:27" x14ac:dyDescent="0.25">
      <c r="A28664"/>
      <c r="AA28664"/>
    </row>
    <row r="28665" spans="1:27" x14ac:dyDescent="0.25">
      <c r="A28665"/>
      <c r="AA28665"/>
    </row>
    <row r="28666" spans="1:27" x14ac:dyDescent="0.25">
      <c r="A28666"/>
      <c r="AA28666"/>
    </row>
    <row r="28667" spans="1:27" x14ac:dyDescent="0.25">
      <c r="A28667"/>
      <c r="AA28667"/>
    </row>
    <row r="28668" spans="1:27" x14ac:dyDescent="0.25">
      <c r="A28668"/>
      <c r="AA28668"/>
    </row>
    <row r="28669" spans="1:27" x14ac:dyDescent="0.25">
      <c r="A28669"/>
      <c r="AA28669"/>
    </row>
    <row r="28670" spans="1:27" x14ac:dyDescent="0.25">
      <c r="A28670"/>
      <c r="AA28670"/>
    </row>
    <row r="28671" spans="1:27" x14ac:dyDescent="0.25">
      <c r="A28671"/>
      <c r="AA28671"/>
    </row>
    <row r="28672" spans="1:27" x14ac:dyDescent="0.25">
      <c r="A28672"/>
      <c r="AA28672"/>
    </row>
    <row r="28673" spans="1:27" x14ac:dyDescent="0.25">
      <c r="A28673"/>
      <c r="AA28673"/>
    </row>
    <row r="28674" spans="1:27" x14ac:dyDescent="0.25">
      <c r="A28674"/>
      <c r="AA28674"/>
    </row>
    <row r="28675" spans="1:27" x14ac:dyDescent="0.25">
      <c r="A28675"/>
      <c r="AA28675"/>
    </row>
    <row r="28676" spans="1:27" x14ac:dyDescent="0.25">
      <c r="A28676"/>
      <c r="AA28676"/>
    </row>
    <row r="28677" spans="1:27" x14ac:dyDescent="0.25">
      <c r="A28677"/>
      <c r="AA28677"/>
    </row>
    <row r="28678" spans="1:27" x14ac:dyDescent="0.25">
      <c r="A28678"/>
      <c r="AA28678"/>
    </row>
    <row r="28679" spans="1:27" x14ac:dyDescent="0.25">
      <c r="A28679"/>
      <c r="AA28679"/>
    </row>
    <row r="28680" spans="1:27" x14ac:dyDescent="0.25">
      <c r="A28680"/>
      <c r="AA28680"/>
    </row>
    <row r="28681" spans="1:27" x14ac:dyDescent="0.25">
      <c r="A28681"/>
      <c r="AA28681"/>
    </row>
    <row r="28682" spans="1:27" x14ac:dyDescent="0.25">
      <c r="A28682"/>
      <c r="AA28682"/>
    </row>
    <row r="28683" spans="1:27" x14ac:dyDescent="0.25">
      <c r="A28683"/>
      <c r="AA28683"/>
    </row>
    <row r="28684" spans="1:27" x14ac:dyDescent="0.25">
      <c r="A28684"/>
      <c r="AA28684"/>
    </row>
    <row r="28685" spans="1:27" x14ac:dyDescent="0.25">
      <c r="A28685"/>
      <c r="AA28685"/>
    </row>
    <row r="28686" spans="1:27" x14ac:dyDescent="0.25">
      <c r="A28686"/>
      <c r="AA28686"/>
    </row>
    <row r="28687" spans="1:27" x14ac:dyDescent="0.25">
      <c r="A28687"/>
      <c r="AA28687"/>
    </row>
    <row r="28688" spans="1:27" x14ac:dyDescent="0.25">
      <c r="A28688"/>
      <c r="AA28688"/>
    </row>
    <row r="28689" spans="1:27" x14ac:dyDescent="0.25">
      <c r="A28689"/>
      <c r="AA28689"/>
    </row>
    <row r="28690" spans="1:27" x14ac:dyDescent="0.25">
      <c r="A28690"/>
      <c r="AA28690"/>
    </row>
    <row r="28691" spans="1:27" x14ac:dyDescent="0.25">
      <c r="A28691"/>
      <c r="AA28691"/>
    </row>
    <row r="28692" spans="1:27" x14ac:dyDescent="0.25">
      <c r="A28692"/>
      <c r="AA28692"/>
    </row>
    <row r="28693" spans="1:27" x14ac:dyDescent="0.25">
      <c r="A28693"/>
      <c r="AA28693"/>
    </row>
    <row r="28694" spans="1:27" x14ac:dyDescent="0.25">
      <c r="A28694"/>
      <c r="AA28694"/>
    </row>
    <row r="28695" spans="1:27" x14ac:dyDescent="0.25">
      <c r="A28695"/>
      <c r="AA28695"/>
    </row>
    <row r="28696" spans="1:27" x14ac:dyDescent="0.25">
      <c r="A28696"/>
      <c r="AA28696"/>
    </row>
    <row r="28697" spans="1:27" x14ac:dyDescent="0.25">
      <c r="A28697"/>
      <c r="AA28697"/>
    </row>
    <row r="28698" spans="1:27" x14ac:dyDescent="0.25">
      <c r="A28698"/>
      <c r="AA28698"/>
    </row>
    <row r="28699" spans="1:27" x14ac:dyDescent="0.25">
      <c r="A28699"/>
      <c r="AA28699"/>
    </row>
    <row r="28700" spans="1:27" x14ac:dyDescent="0.25">
      <c r="A28700"/>
      <c r="AA28700"/>
    </row>
    <row r="28701" spans="1:27" x14ac:dyDescent="0.25">
      <c r="A28701"/>
      <c r="AA28701"/>
    </row>
    <row r="28702" spans="1:27" x14ac:dyDescent="0.25">
      <c r="A28702"/>
      <c r="AA28702"/>
    </row>
    <row r="28703" spans="1:27" x14ac:dyDescent="0.25">
      <c r="A28703"/>
      <c r="AA28703"/>
    </row>
    <row r="28704" spans="1:27" x14ac:dyDescent="0.25">
      <c r="A28704"/>
      <c r="AA28704"/>
    </row>
    <row r="28705" spans="1:27" x14ac:dyDescent="0.25">
      <c r="A28705"/>
      <c r="AA28705"/>
    </row>
    <row r="28706" spans="1:27" x14ac:dyDescent="0.25">
      <c r="A28706"/>
      <c r="AA28706"/>
    </row>
    <row r="28707" spans="1:27" x14ac:dyDescent="0.25">
      <c r="A28707"/>
      <c r="AA28707"/>
    </row>
    <row r="28708" spans="1:27" x14ac:dyDescent="0.25">
      <c r="A28708"/>
      <c r="AA28708"/>
    </row>
    <row r="28709" spans="1:27" x14ac:dyDescent="0.25">
      <c r="A28709"/>
      <c r="AA28709"/>
    </row>
    <row r="28710" spans="1:27" x14ac:dyDescent="0.25">
      <c r="A28710"/>
      <c r="AA28710"/>
    </row>
    <row r="28711" spans="1:27" x14ac:dyDescent="0.25">
      <c r="A28711"/>
      <c r="AA28711"/>
    </row>
    <row r="28712" spans="1:27" x14ac:dyDescent="0.25">
      <c r="A28712"/>
      <c r="AA28712"/>
    </row>
    <row r="28713" spans="1:27" x14ac:dyDescent="0.25">
      <c r="A28713"/>
      <c r="AA28713"/>
    </row>
    <row r="28714" spans="1:27" x14ac:dyDescent="0.25">
      <c r="A28714"/>
      <c r="AA28714"/>
    </row>
    <row r="28715" spans="1:27" x14ac:dyDescent="0.25">
      <c r="A28715"/>
      <c r="AA28715"/>
    </row>
    <row r="28716" spans="1:27" x14ac:dyDescent="0.25">
      <c r="A28716"/>
      <c r="AA28716"/>
    </row>
    <row r="28717" spans="1:27" x14ac:dyDescent="0.25">
      <c r="A28717"/>
      <c r="AA28717"/>
    </row>
    <row r="28718" spans="1:27" x14ac:dyDescent="0.25">
      <c r="A28718"/>
      <c r="AA28718"/>
    </row>
    <row r="28719" spans="1:27" x14ac:dyDescent="0.25">
      <c r="A28719"/>
      <c r="AA28719"/>
    </row>
    <row r="28720" spans="1:27" x14ac:dyDescent="0.25">
      <c r="A28720"/>
      <c r="AA28720"/>
    </row>
    <row r="28721" spans="1:27" x14ac:dyDescent="0.25">
      <c r="A28721"/>
      <c r="AA28721"/>
    </row>
    <row r="28722" spans="1:27" x14ac:dyDescent="0.25">
      <c r="A28722"/>
      <c r="AA28722"/>
    </row>
    <row r="28723" spans="1:27" x14ac:dyDescent="0.25">
      <c r="A28723"/>
      <c r="AA28723"/>
    </row>
    <row r="28724" spans="1:27" x14ac:dyDescent="0.25">
      <c r="A28724"/>
      <c r="AA28724"/>
    </row>
    <row r="28725" spans="1:27" x14ac:dyDescent="0.25">
      <c r="A28725"/>
      <c r="AA28725"/>
    </row>
    <row r="28726" spans="1:27" x14ac:dyDescent="0.25">
      <c r="A28726"/>
      <c r="AA28726"/>
    </row>
    <row r="28727" spans="1:27" x14ac:dyDescent="0.25">
      <c r="A28727"/>
      <c r="AA28727"/>
    </row>
    <row r="28728" spans="1:27" x14ac:dyDescent="0.25">
      <c r="A28728"/>
      <c r="AA28728"/>
    </row>
    <row r="28729" spans="1:27" x14ac:dyDescent="0.25">
      <c r="A28729"/>
      <c r="AA28729"/>
    </row>
    <row r="28730" spans="1:27" x14ac:dyDescent="0.25">
      <c r="A28730"/>
      <c r="AA28730"/>
    </row>
    <row r="28731" spans="1:27" x14ac:dyDescent="0.25">
      <c r="A28731"/>
      <c r="AA28731"/>
    </row>
    <row r="28732" spans="1:27" x14ac:dyDescent="0.25">
      <c r="A28732"/>
      <c r="AA28732"/>
    </row>
    <row r="28733" spans="1:27" x14ac:dyDescent="0.25">
      <c r="A28733"/>
      <c r="AA28733"/>
    </row>
    <row r="28734" spans="1:27" x14ac:dyDescent="0.25">
      <c r="A28734"/>
      <c r="AA28734"/>
    </row>
    <row r="28735" spans="1:27" x14ac:dyDescent="0.25">
      <c r="A28735"/>
      <c r="AA28735"/>
    </row>
    <row r="28736" spans="1:27" x14ac:dyDescent="0.25">
      <c r="A28736"/>
      <c r="AA28736"/>
    </row>
    <row r="28737" spans="1:27" x14ac:dyDescent="0.25">
      <c r="A28737"/>
      <c r="AA28737"/>
    </row>
    <row r="28738" spans="1:27" x14ac:dyDescent="0.25">
      <c r="A28738"/>
      <c r="AA28738"/>
    </row>
    <row r="28739" spans="1:27" x14ac:dyDescent="0.25">
      <c r="A28739"/>
      <c r="AA28739"/>
    </row>
    <row r="28740" spans="1:27" x14ac:dyDescent="0.25">
      <c r="A28740"/>
      <c r="AA28740"/>
    </row>
    <row r="28741" spans="1:27" x14ac:dyDescent="0.25">
      <c r="A28741"/>
      <c r="AA28741"/>
    </row>
    <row r="28742" spans="1:27" x14ac:dyDescent="0.25">
      <c r="A28742"/>
      <c r="AA28742"/>
    </row>
    <row r="28743" spans="1:27" x14ac:dyDescent="0.25">
      <c r="A28743"/>
      <c r="AA28743"/>
    </row>
    <row r="28744" spans="1:27" x14ac:dyDescent="0.25">
      <c r="A28744"/>
      <c r="AA28744"/>
    </row>
    <row r="28745" spans="1:27" x14ac:dyDescent="0.25">
      <c r="A28745"/>
      <c r="AA28745"/>
    </row>
    <row r="28746" spans="1:27" x14ac:dyDescent="0.25">
      <c r="A28746"/>
      <c r="AA28746"/>
    </row>
    <row r="28747" spans="1:27" x14ac:dyDescent="0.25">
      <c r="A28747"/>
      <c r="AA28747"/>
    </row>
    <row r="28748" spans="1:27" x14ac:dyDescent="0.25">
      <c r="A28748"/>
      <c r="AA28748"/>
    </row>
    <row r="28749" spans="1:27" x14ac:dyDescent="0.25">
      <c r="A28749"/>
      <c r="AA28749"/>
    </row>
    <row r="28750" spans="1:27" x14ac:dyDescent="0.25">
      <c r="A28750"/>
      <c r="AA28750"/>
    </row>
    <row r="28751" spans="1:27" x14ac:dyDescent="0.25">
      <c r="A28751"/>
      <c r="AA28751"/>
    </row>
    <row r="28752" spans="1:27" x14ac:dyDescent="0.25">
      <c r="A28752"/>
      <c r="AA28752"/>
    </row>
    <row r="28753" spans="1:27" x14ac:dyDescent="0.25">
      <c r="A28753"/>
      <c r="AA28753"/>
    </row>
    <row r="28754" spans="1:27" x14ac:dyDescent="0.25">
      <c r="A28754"/>
      <c r="AA28754"/>
    </row>
    <row r="28755" spans="1:27" x14ac:dyDescent="0.25">
      <c r="A28755"/>
      <c r="AA28755"/>
    </row>
    <row r="28756" spans="1:27" x14ac:dyDescent="0.25">
      <c r="A28756"/>
      <c r="AA28756"/>
    </row>
    <row r="28757" spans="1:27" x14ac:dyDescent="0.25">
      <c r="A28757"/>
      <c r="AA28757"/>
    </row>
    <row r="28758" spans="1:27" x14ac:dyDescent="0.25">
      <c r="A28758"/>
      <c r="AA28758"/>
    </row>
    <row r="28759" spans="1:27" x14ac:dyDescent="0.25">
      <c r="A28759"/>
      <c r="AA28759"/>
    </row>
    <row r="28760" spans="1:27" x14ac:dyDescent="0.25">
      <c r="A28760"/>
      <c r="AA28760"/>
    </row>
    <row r="28761" spans="1:27" x14ac:dyDescent="0.25">
      <c r="A28761"/>
      <c r="AA28761"/>
    </row>
    <row r="28762" spans="1:27" x14ac:dyDescent="0.25">
      <c r="A28762"/>
      <c r="AA28762"/>
    </row>
    <row r="28763" spans="1:27" x14ac:dyDescent="0.25">
      <c r="A28763"/>
      <c r="AA28763"/>
    </row>
    <row r="28764" spans="1:27" x14ac:dyDescent="0.25">
      <c r="A28764"/>
      <c r="AA28764"/>
    </row>
    <row r="28765" spans="1:27" x14ac:dyDescent="0.25">
      <c r="A28765"/>
      <c r="AA28765"/>
    </row>
    <row r="28766" spans="1:27" x14ac:dyDescent="0.25">
      <c r="A28766"/>
      <c r="AA28766"/>
    </row>
    <row r="28767" spans="1:27" x14ac:dyDescent="0.25">
      <c r="A28767"/>
      <c r="AA28767"/>
    </row>
    <row r="28768" spans="1:27" x14ac:dyDescent="0.25">
      <c r="A28768"/>
      <c r="AA28768"/>
    </row>
    <row r="28769" spans="1:27" x14ac:dyDescent="0.25">
      <c r="A28769"/>
      <c r="AA28769"/>
    </row>
    <row r="28770" spans="1:27" x14ac:dyDescent="0.25">
      <c r="A28770"/>
      <c r="AA28770"/>
    </row>
    <row r="28771" spans="1:27" x14ac:dyDescent="0.25">
      <c r="A28771"/>
      <c r="AA28771"/>
    </row>
    <row r="28772" spans="1:27" x14ac:dyDescent="0.25">
      <c r="A28772"/>
      <c r="AA28772"/>
    </row>
    <row r="28773" spans="1:27" x14ac:dyDescent="0.25">
      <c r="A28773"/>
      <c r="AA28773"/>
    </row>
    <row r="28774" spans="1:27" x14ac:dyDescent="0.25">
      <c r="A28774"/>
      <c r="AA28774"/>
    </row>
    <row r="28775" spans="1:27" x14ac:dyDescent="0.25">
      <c r="A28775"/>
      <c r="AA28775"/>
    </row>
    <row r="28776" spans="1:27" x14ac:dyDescent="0.25">
      <c r="A28776"/>
      <c r="AA28776"/>
    </row>
    <row r="28777" spans="1:27" x14ac:dyDescent="0.25">
      <c r="A28777"/>
      <c r="AA28777"/>
    </row>
    <row r="28778" spans="1:27" x14ac:dyDescent="0.25">
      <c r="A28778"/>
      <c r="AA28778"/>
    </row>
    <row r="28779" spans="1:27" x14ac:dyDescent="0.25">
      <c r="A28779"/>
      <c r="AA28779"/>
    </row>
    <row r="28780" spans="1:27" x14ac:dyDescent="0.25">
      <c r="A28780"/>
      <c r="AA28780"/>
    </row>
    <row r="28781" spans="1:27" x14ac:dyDescent="0.25">
      <c r="A28781"/>
      <c r="AA28781"/>
    </row>
    <row r="28782" spans="1:27" x14ac:dyDescent="0.25">
      <c r="A28782"/>
      <c r="AA28782"/>
    </row>
    <row r="28783" spans="1:27" x14ac:dyDescent="0.25">
      <c r="A28783"/>
      <c r="AA28783"/>
    </row>
    <row r="28784" spans="1:27" x14ac:dyDescent="0.25">
      <c r="A28784"/>
      <c r="AA28784"/>
    </row>
    <row r="28785" spans="1:27" x14ac:dyDescent="0.25">
      <c r="A28785"/>
      <c r="AA28785"/>
    </row>
    <row r="28786" spans="1:27" x14ac:dyDescent="0.25">
      <c r="A28786"/>
      <c r="AA28786"/>
    </row>
    <row r="28787" spans="1:27" x14ac:dyDescent="0.25">
      <c r="A28787"/>
      <c r="AA28787"/>
    </row>
    <row r="28788" spans="1:27" x14ac:dyDescent="0.25">
      <c r="A28788"/>
      <c r="AA28788"/>
    </row>
    <row r="28789" spans="1:27" x14ac:dyDescent="0.25">
      <c r="A28789"/>
      <c r="AA28789"/>
    </row>
    <row r="28790" spans="1:27" x14ac:dyDescent="0.25">
      <c r="A28790"/>
      <c r="AA28790"/>
    </row>
    <row r="28791" spans="1:27" x14ac:dyDescent="0.25">
      <c r="A28791"/>
      <c r="AA28791"/>
    </row>
    <row r="28792" spans="1:27" x14ac:dyDescent="0.25">
      <c r="A28792"/>
      <c r="AA28792"/>
    </row>
    <row r="28793" spans="1:27" x14ac:dyDescent="0.25">
      <c r="A28793"/>
      <c r="AA28793"/>
    </row>
    <row r="28794" spans="1:27" x14ac:dyDescent="0.25">
      <c r="A28794"/>
      <c r="AA28794"/>
    </row>
    <row r="28795" spans="1:27" x14ac:dyDescent="0.25">
      <c r="A28795"/>
      <c r="AA28795"/>
    </row>
    <row r="28796" spans="1:27" x14ac:dyDescent="0.25">
      <c r="A28796"/>
      <c r="AA28796"/>
    </row>
    <row r="28797" spans="1:27" x14ac:dyDescent="0.25">
      <c r="A28797"/>
      <c r="AA28797"/>
    </row>
    <row r="28798" spans="1:27" x14ac:dyDescent="0.25">
      <c r="A28798"/>
      <c r="AA28798"/>
    </row>
    <row r="28799" spans="1:27" x14ac:dyDescent="0.25">
      <c r="A28799"/>
      <c r="AA28799"/>
    </row>
    <row r="28800" spans="1:27" x14ac:dyDescent="0.25">
      <c r="A28800"/>
      <c r="AA28800"/>
    </row>
    <row r="28801" spans="1:27" x14ac:dyDescent="0.25">
      <c r="A28801"/>
      <c r="AA28801"/>
    </row>
    <row r="28802" spans="1:27" x14ac:dyDescent="0.25">
      <c r="A28802"/>
      <c r="AA28802"/>
    </row>
    <row r="28803" spans="1:27" x14ac:dyDescent="0.25">
      <c r="A28803"/>
      <c r="AA28803"/>
    </row>
    <row r="28804" spans="1:27" x14ac:dyDescent="0.25">
      <c r="A28804"/>
      <c r="AA28804"/>
    </row>
    <row r="28805" spans="1:27" x14ac:dyDescent="0.25">
      <c r="A28805"/>
      <c r="AA28805"/>
    </row>
    <row r="28806" spans="1:27" x14ac:dyDescent="0.25">
      <c r="A28806"/>
      <c r="AA28806"/>
    </row>
    <row r="28807" spans="1:27" x14ac:dyDescent="0.25">
      <c r="A28807"/>
      <c r="AA28807"/>
    </row>
    <row r="28808" spans="1:27" x14ac:dyDescent="0.25">
      <c r="A28808"/>
      <c r="AA28808"/>
    </row>
    <row r="28809" spans="1:27" x14ac:dyDescent="0.25">
      <c r="A28809"/>
      <c r="AA28809"/>
    </row>
    <row r="28810" spans="1:27" x14ac:dyDescent="0.25">
      <c r="A28810"/>
      <c r="AA28810"/>
    </row>
    <row r="28811" spans="1:27" x14ac:dyDescent="0.25">
      <c r="A28811"/>
      <c r="AA28811"/>
    </row>
    <row r="28812" spans="1:27" x14ac:dyDescent="0.25">
      <c r="A28812"/>
      <c r="AA28812"/>
    </row>
    <row r="28813" spans="1:27" x14ac:dyDescent="0.25">
      <c r="A28813"/>
      <c r="AA28813"/>
    </row>
    <row r="28814" spans="1:27" x14ac:dyDescent="0.25">
      <c r="A28814"/>
      <c r="AA28814"/>
    </row>
    <row r="28815" spans="1:27" x14ac:dyDescent="0.25">
      <c r="A28815"/>
      <c r="AA28815"/>
    </row>
    <row r="28816" spans="1:27" x14ac:dyDescent="0.25">
      <c r="A28816"/>
      <c r="AA28816"/>
    </row>
    <row r="28817" spans="1:27" x14ac:dyDescent="0.25">
      <c r="A28817"/>
      <c r="AA28817"/>
    </row>
    <row r="28818" spans="1:27" x14ac:dyDescent="0.25">
      <c r="A28818"/>
      <c r="AA28818"/>
    </row>
    <row r="28819" spans="1:27" x14ac:dyDescent="0.25">
      <c r="A28819"/>
      <c r="AA28819"/>
    </row>
    <row r="28820" spans="1:27" x14ac:dyDescent="0.25">
      <c r="A28820"/>
      <c r="AA28820"/>
    </row>
    <row r="28821" spans="1:27" x14ac:dyDescent="0.25">
      <c r="A28821"/>
      <c r="AA28821"/>
    </row>
    <row r="28822" spans="1:27" x14ac:dyDescent="0.25">
      <c r="A28822"/>
      <c r="AA28822"/>
    </row>
    <row r="28823" spans="1:27" x14ac:dyDescent="0.25">
      <c r="A28823"/>
      <c r="AA28823"/>
    </row>
    <row r="28824" spans="1:27" x14ac:dyDescent="0.25">
      <c r="A28824"/>
      <c r="AA28824"/>
    </row>
    <row r="28825" spans="1:27" x14ac:dyDescent="0.25">
      <c r="A28825"/>
      <c r="AA28825"/>
    </row>
    <row r="28826" spans="1:27" x14ac:dyDescent="0.25">
      <c r="A28826"/>
      <c r="AA28826"/>
    </row>
    <row r="28827" spans="1:27" x14ac:dyDescent="0.25">
      <c r="A28827"/>
      <c r="AA28827"/>
    </row>
    <row r="28828" spans="1:27" x14ac:dyDescent="0.25">
      <c r="A28828"/>
      <c r="AA28828"/>
    </row>
    <row r="28829" spans="1:27" x14ac:dyDescent="0.25">
      <c r="A28829"/>
      <c r="AA28829"/>
    </row>
    <row r="28830" spans="1:27" x14ac:dyDescent="0.25">
      <c r="A28830"/>
      <c r="AA28830"/>
    </row>
    <row r="28831" spans="1:27" x14ac:dyDescent="0.25">
      <c r="A28831"/>
      <c r="AA28831"/>
    </row>
    <row r="28832" spans="1:27" x14ac:dyDescent="0.25">
      <c r="A28832"/>
      <c r="AA28832"/>
    </row>
    <row r="28833" spans="1:27" x14ac:dyDescent="0.25">
      <c r="A28833"/>
      <c r="AA28833"/>
    </row>
    <row r="28834" spans="1:27" x14ac:dyDescent="0.25">
      <c r="A28834"/>
      <c r="AA28834"/>
    </row>
    <row r="28835" spans="1:27" x14ac:dyDescent="0.25">
      <c r="A28835"/>
      <c r="AA28835"/>
    </row>
    <row r="28836" spans="1:27" x14ac:dyDescent="0.25">
      <c r="A28836"/>
      <c r="AA28836"/>
    </row>
    <row r="28837" spans="1:27" x14ac:dyDescent="0.25">
      <c r="A28837"/>
      <c r="AA28837"/>
    </row>
    <row r="28838" spans="1:27" x14ac:dyDescent="0.25">
      <c r="A28838"/>
      <c r="AA28838"/>
    </row>
    <row r="28839" spans="1:27" x14ac:dyDescent="0.25">
      <c r="A28839"/>
      <c r="AA28839"/>
    </row>
    <row r="28840" spans="1:27" x14ac:dyDescent="0.25">
      <c r="A28840"/>
      <c r="AA28840"/>
    </row>
    <row r="28841" spans="1:27" x14ac:dyDescent="0.25">
      <c r="A28841"/>
      <c r="AA28841"/>
    </row>
    <row r="28842" spans="1:27" x14ac:dyDescent="0.25">
      <c r="A28842"/>
      <c r="AA28842"/>
    </row>
    <row r="28843" spans="1:27" x14ac:dyDescent="0.25">
      <c r="A28843"/>
      <c r="AA28843"/>
    </row>
    <row r="28844" spans="1:27" x14ac:dyDescent="0.25">
      <c r="A28844"/>
      <c r="AA28844"/>
    </row>
    <row r="28845" spans="1:27" x14ac:dyDescent="0.25">
      <c r="A28845"/>
      <c r="AA28845"/>
    </row>
    <row r="28846" spans="1:27" x14ac:dyDescent="0.25">
      <c r="A28846"/>
      <c r="AA28846"/>
    </row>
    <row r="28847" spans="1:27" x14ac:dyDescent="0.25">
      <c r="A28847"/>
      <c r="AA28847"/>
    </row>
    <row r="28848" spans="1:27" x14ac:dyDescent="0.25">
      <c r="A28848"/>
      <c r="AA28848"/>
    </row>
    <row r="28849" spans="1:27" x14ac:dyDescent="0.25">
      <c r="A28849"/>
      <c r="AA28849"/>
    </row>
    <row r="28850" spans="1:27" x14ac:dyDescent="0.25">
      <c r="A28850"/>
      <c r="AA28850"/>
    </row>
    <row r="28851" spans="1:27" x14ac:dyDescent="0.25">
      <c r="A28851"/>
      <c r="AA28851"/>
    </row>
    <row r="28852" spans="1:27" x14ac:dyDescent="0.25">
      <c r="A28852"/>
      <c r="AA28852"/>
    </row>
    <row r="28853" spans="1:27" x14ac:dyDescent="0.25">
      <c r="A28853"/>
      <c r="AA28853"/>
    </row>
    <row r="28854" spans="1:27" x14ac:dyDescent="0.25">
      <c r="A28854"/>
      <c r="AA28854"/>
    </row>
    <row r="28855" spans="1:27" x14ac:dyDescent="0.25">
      <c r="A28855"/>
      <c r="AA28855"/>
    </row>
    <row r="28856" spans="1:27" x14ac:dyDescent="0.25">
      <c r="A28856"/>
      <c r="AA28856"/>
    </row>
    <row r="28857" spans="1:27" x14ac:dyDescent="0.25">
      <c r="A28857"/>
      <c r="AA28857"/>
    </row>
    <row r="28858" spans="1:27" x14ac:dyDescent="0.25">
      <c r="A28858"/>
      <c r="AA28858"/>
    </row>
    <row r="28859" spans="1:27" x14ac:dyDescent="0.25">
      <c r="A28859"/>
      <c r="AA28859"/>
    </row>
    <row r="28860" spans="1:27" x14ac:dyDescent="0.25">
      <c r="A28860"/>
      <c r="AA28860"/>
    </row>
    <row r="28861" spans="1:27" x14ac:dyDescent="0.25">
      <c r="A28861"/>
      <c r="AA28861"/>
    </row>
    <row r="28862" spans="1:27" x14ac:dyDescent="0.25">
      <c r="A28862"/>
      <c r="AA28862"/>
    </row>
    <row r="28863" spans="1:27" x14ac:dyDescent="0.25">
      <c r="A28863"/>
      <c r="AA28863"/>
    </row>
    <row r="28864" spans="1:27" x14ac:dyDescent="0.25">
      <c r="A28864"/>
      <c r="AA28864"/>
    </row>
    <row r="28865" spans="1:27" x14ac:dyDescent="0.25">
      <c r="A28865"/>
      <c r="AA28865"/>
    </row>
    <row r="28866" spans="1:27" x14ac:dyDescent="0.25">
      <c r="A28866"/>
      <c r="AA28866"/>
    </row>
    <row r="28867" spans="1:27" x14ac:dyDescent="0.25">
      <c r="A28867"/>
      <c r="AA28867"/>
    </row>
    <row r="28868" spans="1:27" x14ac:dyDescent="0.25">
      <c r="A28868"/>
      <c r="AA28868"/>
    </row>
    <row r="28869" spans="1:27" x14ac:dyDescent="0.25">
      <c r="A28869"/>
      <c r="AA28869"/>
    </row>
    <row r="28870" spans="1:27" x14ac:dyDescent="0.25">
      <c r="A28870"/>
      <c r="AA28870"/>
    </row>
    <row r="28871" spans="1:27" x14ac:dyDescent="0.25">
      <c r="A28871"/>
      <c r="AA28871"/>
    </row>
    <row r="28872" spans="1:27" x14ac:dyDescent="0.25">
      <c r="A28872"/>
      <c r="AA28872"/>
    </row>
    <row r="28873" spans="1:27" x14ac:dyDescent="0.25">
      <c r="A28873"/>
      <c r="AA28873"/>
    </row>
    <row r="28874" spans="1:27" x14ac:dyDescent="0.25">
      <c r="A28874"/>
      <c r="AA28874"/>
    </row>
    <row r="28875" spans="1:27" x14ac:dyDescent="0.25">
      <c r="A28875"/>
      <c r="AA28875"/>
    </row>
    <row r="28876" spans="1:27" x14ac:dyDescent="0.25">
      <c r="A28876"/>
      <c r="AA28876"/>
    </row>
    <row r="28877" spans="1:27" x14ac:dyDescent="0.25">
      <c r="A28877"/>
      <c r="AA28877"/>
    </row>
    <row r="28878" spans="1:27" x14ac:dyDescent="0.25">
      <c r="A28878"/>
      <c r="AA28878"/>
    </row>
    <row r="28879" spans="1:27" x14ac:dyDescent="0.25">
      <c r="A28879"/>
      <c r="AA28879"/>
    </row>
    <row r="28880" spans="1:27" x14ac:dyDescent="0.25">
      <c r="A28880"/>
      <c r="AA28880"/>
    </row>
    <row r="28881" spans="1:27" x14ac:dyDescent="0.25">
      <c r="A28881"/>
      <c r="AA28881"/>
    </row>
    <row r="28882" spans="1:27" x14ac:dyDescent="0.25">
      <c r="A28882"/>
      <c r="AA28882"/>
    </row>
    <row r="28883" spans="1:27" x14ac:dyDescent="0.25">
      <c r="A28883"/>
      <c r="AA28883"/>
    </row>
    <row r="28884" spans="1:27" x14ac:dyDescent="0.25">
      <c r="A28884"/>
      <c r="AA28884"/>
    </row>
    <row r="28885" spans="1:27" x14ac:dyDescent="0.25">
      <c r="A28885"/>
      <c r="AA28885"/>
    </row>
    <row r="28886" spans="1:27" x14ac:dyDescent="0.25">
      <c r="A28886"/>
      <c r="AA28886"/>
    </row>
    <row r="28887" spans="1:27" x14ac:dyDescent="0.25">
      <c r="A28887"/>
      <c r="AA28887"/>
    </row>
    <row r="28888" spans="1:27" x14ac:dyDescent="0.25">
      <c r="A28888"/>
      <c r="AA28888"/>
    </row>
    <row r="28889" spans="1:27" x14ac:dyDescent="0.25">
      <c r="A28889"/>
      <c r="AA28889"/>
    </row>
    <row r="28890" spans="1:27" x14ac:dyDescent="0.25">
      <c r="A28890"/>
      <c r="AA28890"/>
    </row>
    <row r="28891" spans="1:27" x14ac:dyDescent="0.25">
      <c r="A28891"/>
      <c r="AA28891"/>
    </row>
    <row r="28892" spans="1:27" x14ac:dyDescent="0.25">
      <c r="A28892"/>
      <c r="AA28892"/>
    </row>
    <row r="28893" spans="1:27" x14ac:dyDescent="0.25">
      <c r="A28893"/>
      <c r="AA28893"/>
    </row>
    <row r="28894" spans="1:27" x14ac:dyDescent="0.25">
      <c r="A28894"/>
      <c r="AA28894"/>
    </row>
    <row r="28895" spans="1:27" x14ac:dyDescent="0.25">
      <c r="A28895"/>
      <c r="AA28895"/>
    </row>
    <row r="28896" spans="1:27" x14ac:dyDescent="0.25">
      <c r="A28896"/>
      <c r="AA28896"/>
    </row>
    <row r="28897" spans="1:27" x14ac:dyDescent="0.25">
      <c r="A28897"/>
      <c r="AA28897"/>
    </row>
    <row r="28898" spans="1:27" x14ac:dyDescent="0.25">
      <c r="A28898"/>
      <c r="AA28898"/>
    </row>
    <row r="28899" spans="1:27" x14ac:dyDescent="0.25">
      <c r="A28899"/>
      <c r="AA28899"/>
    </row>
    <row r="28900" spans="1:27" x14ac:dyDescent="0.25">
      <c r="A28900"/>
      <c r="AA28900"/>
    </row>
    <row r="28901" spans="1:27" x14ac:dyDescent="0.25">
      <c r="A28901"/>
      <c r="AA28901"/>
    </row>
    <row r="28902" spans="1:27" x14ac:dyDescent="0.25">
      <c r="A28902"/>
      <c r="AA28902"/>
    </row>
    <row r="28903" spans="1:27" x14ac:dyDescent="0.25">
      <c r="A28903"/>
      <c r="AA28903"/>
    </row>
    <row r="28904" spans="1:27" x14ac:dyDescent="0.25">
      <c r="A28904"/>
      <c r="AA28904"/>
    </row>
    <row r="28905" spans="1:27" x14ac:dyDescent="0.25">
      <c r="A28905"/>
      <c r="AA28905"/>
    </row>
    <row r="28906" spans="1:27" x14ac:dyDescent="0.25">
      <c r="A28906"/>
      <c r="AA28906"/>
    </row>
    <row r="28907" spans="1:27" x14ac:dyDescent="0.25">
      <c r="A28907"/>
      <c r="AA28907"/>
    </row>
    <row r="28908" spans="1:27" x14ac:dyDescent="0.25">
      <c r="A28908"/>
      <c r="AA28908"/>
    </row>
    <row r="28909" spans="1:27" x14ac:dyDescent="0.25">
      <c r="A28909"/>
      <c r="AA28909"/>
    </row>
    <row r="28910" spans="1:27" x14ac:dyDescent="0.25">
      <c r="A28910"/>
      <c r="AA28910"/>
    </row>
    <row r="28911" spans="1:27" x14ac:dyDescent="0.25">
      <c r="A28911"/>
      <c r="AA28911"/>
    </row>
    <row r="28912" spans="1:27" x14ac:dyDescent="0.25">
      <c r="A28912"/>
      <c r="AA28912"/>
    </row>
    <row r="28913" spans="1:27" x14ac:dyDescent="0.25">
      <c r="A28913"/>
      <c r="AA28913"/>
    </row>
    <row r="28914" spans="1:27" x14ac:dyDescent="0.25">
      <c r="A28914"/>
      <c r="AA28914"/>
    </row>
    <row r="28915" spans="1:27" x14ac:dyDescent="0.25">
      <c r="A28915"/>
      <c r="AA28915"/>
    </row>
    <row r="28916" spans="1:27" x14ac:dyDescent="0.25">
      <c r="A28916"/>
      <c r="AA28916"/>
    </row>
    <row r="28917" spans="1:27" x14ac:dyDescent="0.25">
      <c r="A28917"/>
      <c r="AA28917"/>
    </row>
    <row r="28918" spans="1:27" x14ac:dyDescent="0.25">
      <c r="A28918"/>
      <c r="AA28918"/>
    </row>
    <row r="28919" spans="1:27" x14ac:dyDescent="0.25">
      <c r="A28919"/>
      <c r="AA28919"/>
    </row>
    <row r="28920" spans="1:27" x14ac:dyDescent="0.25">
      <c r="A28920"/>
      <c r="AA28920"/>
    </row>
    <row r="28921" spans="1:27" x14ac:dyDescent="0.25">
      <c r="A28921"/>
      <c r="AA28921"/>
    </row>
    <row r="28922" spans="1:27" x14ac:dyDescent="0.25">
      <c r="A28922"/>
      <c r="AA28922"/>
    </row>
    <row r="28923" spans="1:27" x14ac:dyDescent="0.25">
      <c r="A28923"/>
      <c r="AA28923"/>
    </row>
    <row r="28924" spans="1:27" x14ac:dyDescent="0.25">
      <c r="A28924"/>
      <c r="AA28924"/>
    </row>
    <row r="28925" spans="1:27" x14ac:dyDescent="0.25">
      <c r="A28925"/>
      <c r="AA28925"/>
    </row>
    <row r="28926" spans="1:27" x14ac:dyDescent="0.25">
      <c r="A28926"/>
      <c r="AA28926"/>
    </row>
    <row r="28927" spans="1:27" x14ac:dyDescent="0.25">
      <c r="A28927"/>
      <c r="AA28927"/>
    </row>
    <row r="28928" spans="1:27" x14ac:dyDescent="0.25">
      <c r="A28928"/>
      <c r="AA28928"/>
    </row>
    <row r="28929" spans="1:27" x14ac:dyDescent="0.25">
      <c r="A28929"/>
      <c r="AA28929"/>
    </row>
    <row r="28930" spans="1:27" x14ac:dyDescent="0.25">
      <c r="A28930"/>
      <c r="AA28930"/>
    </row>
    <row r="28931" spans="1:27" x14ac:dyDescent="0.25">
      <c r="A28931"/>
      <c r="AA28931"/>
    </row>
    <row r="28932" spans="1:27" x14ac:dyDescent="0.25">
      <c r="A28932"/>
      <c r="AA28932"/>
    </row>
    <row r="28933" spans="1:27" x14ac:dyDescent="0.25">
      <c r="A28933"/>
      <c r="AA28933"/>
    </row>
    <row r="28934" spans="1:27" x14ac:dyDescent="0.25">
      <c r="A28934"/>
      <c r="AA28934"/>
    </row>
    <row r="28935" spans="1:27" x14ac:dyDescent="0.25">
      <c r="A28935"/>
      <c r="AA28935"/>
    </row>
    <row r="28936" spans="1:27" x14ac:dyDescent="0.25">
      <c r="A28936"/>
      <c r="AA28936"/>
    </row>
    <row r="28937" spans="1:27" x14ac:dyDescent="0.25">
      <c r="A28937"/>
      <c r="AA28937"/>
    </row>
    <row r="28938" spans="1:27" x14ac:dyDescent="0.25">
      <c r="A28938"/>
      <c r="AA28938"/>
    </row>
    <row r="28939" spans="1:27" x14ac:dyDescent="0.25">
      <c r="A28939"/>
      <c r="AA28939"/>
    </row>
    <row r="28940" spans="1:27" x14ac:dyDescent="0.25">
      <c r="A28940"/>
      <c r="AA28940"/>
    </row>
    <row r="28941" spans="1:27" x14ac:dyDescent="0.25">
      <c r="A28941"/>
      <c r="AA28941"/>
    </row>
    <row r="28942" spans="1:27" x14ac:dyDescent="0.25">
      <c r="A28942"/>
      <c r="AA28942"/>
    </row>
    <row r="28943" spans="1:27" x14ac:dyDescent="0.25">
      <c r="A28943"/>
      <c r="AA28943"/>
    </row>
    <row r="28944" spans="1:27" x14ac:dyDescent="0.25">
      <c r="A28944"/>
      <c r="AA28944"/>
    </row>
    <row r="28945" spans="1:27" x14ac:dyDescent="0.25">
      <c r="A28945"/>
      <c r="AA28945"/>
    </row>
    <row r="28946" spans="1:27" x14ac:dyDescent="0.25">
      <c r="A28946"/>
      <c r="AA28946"/>
    </row>
    <row r="28947" spans="1:27" x14ac:dyDescent="0.25">
      <c r="A28947"/>
      <c r="AA28947"/>
    </row>
    <row r="28948" spans="1:27" x14ac:dyDescent="0.25">
      <c r="A28948"/>
      <c r="AA28948"/>
    </row>
    <row r="28949" spans="1:27" x14ac:dyDescent="0.25">
      <c r="A28949"/>
      <c r="AA28949"/>
    </row>
    <row r="28950" spans="1:27" x14ac:dyDescent="0.25">
      <c r="A28950"/>
      <c r="AA28950"/>
    </row>
    <row r="28951" spans="1:27" x14ac:dyDescent="0.25">
      <c r="A28951"/>
      <c r="AA28951"/>
    </row>
    <row r="28952" spans="1:27" x14ac:dyDescent="0.25">
      <c r="A28952"/>
      <c r="AA28952"/>
    </row>
    <row r="28953" spans="1:27" x14ac:dyDescent="0.25">
      <c r="A28953"/>
      <c r="AA28953"/>
    </row>
    <row r="28954" spans="1:27" x14ac:dyDescent="0.25">
      <c r="A28954"/>
      <c r="AA28954"/>
    </row>
    <row r="28955" spans="1:27" x14ac:dyDescent="0.25">
      <c r="A28955"/>
      <c r="AA28955"/>
    </row>
    <row r="28956" spans="1:27" x14ac:dyDescent="0.25">
      <c r="A28956"/>
      <c r="AA28956"/>
    </row>
    <row r="28957" spans="1:27" x14ac:dyDescent="0.25">
      <c r="A28957"/>
      <c r="AA28957"/>
    </row>
    <row r="28958" spans="1:27" x14ac:dyDescent="0.25">
      <c r="A28958"/>
      <c r="AA28958"/>
    </row>
    <row r="28959" spans="1:27" x14ac:dyDescent="0.25">
      <c r="A28959"/>
      <c r="AA28959"/>
    </row>
    <row r="28960" spans="1:27" x14ac:dyDescent="0.25">
      <c r="A28960"/>
      <c r="AA28960"/>
    </row>
    <row r="28961" spans="1:27" x14ac:dyDescent="0.25">
      <c r="A28961"/>
      <c r="AA28961"/>
    </row>
    <row r="28962" spans="1:27" x14ac:dyDescent="0.25">
      <c r="A28962"/>
      <c r="AA28962"/>
    </row>
    <row r="28963" spans="1:27" x14ac:dyDescent="0.25">
      <c r="A28963"/>
      <c r="AA28963"/>
    </row>
    <row r="28964" spans="1:27" x14ac:dyDescent="0.25">
      <c r="A28964"/>
      <c r="AA28964"/>
    </row>
    <row r="28965" spans="1:27" x14ac:dyDescent="0.25">
      <c r="A28965"/>
      <c r="AA28965"/>
    </row>
    <row r="28966" spans="1:27" x14ac:dyDescent="0.25">
      <c r="A28966"/>
      <c r="AA28966"/>
    </row>
    <row r="28967" spans="1:27" x14ac:dyDescent="0.25">
      <c r="A28967"/>
      <c r="AA28967"/>
    </row>
    <row r="28968" spans="1:27" x14ac:dyDescent="0.25">
      <c r="A28968"/>
      <c r="AA28968"/>
    </row>
    <row r="28969" spans="1:27" x14ac:dyDescent="0.25">
      <c r="A28969"/>
      <c r="AA28969"/>
    </row>
    <row r="28970" spans="1:27" x14ac:dyDescent="0.25">
      <c r="A28970"/>
      <c r="AA28970"/>
    </row>
    <row r="28971" spans="1:27" x14ac:dyDescent="0.25">
      <c r="A28971"/>
      <c r="AA28971"/>
    </row>
    <row r="28972" spans="1:27" x14ac:dyDescent="0.25">
      <c r="A28972"/>
      <c r="AA28972"/>
    </row>
    <row r="28973" spans="1:27" x14ac:dyDescent="0.25">
      <c r="A28973"/>
      <c r="AA28973"/>
    </row>
    <row r="28974" spans="1:27" x14ac:dyDescent="0.25">
      <c r="A28974"/>
      <c r="AA28974"/>
    </row>
    <row r="28975" spans="1:27" x14ac:dyDescent="0.25">
      <c r="A28975"/>
      <c r="AA28975"/>
    </row>
    <row r="28976" spans="1:27" x14ac:dyDescent="0.25">
      <c r="A28976"/>
      <c r="AA28976"/>
    </row>
    <row r="28977" spans="1:27" x14ac:dyDescent="0.25">
      <c r="A28977"/>
      <c r="AA28977"/>
    </row>
    <row r="28978" spans="1:27" x14ac:dyDescent="0.25">
      <c r="A28978"/>
      <c r="AA28978"/>
    </row>
    <row r="28979" spans="1:27" x14ac:dyDescent="0.25">
      <c r="A28979"/>
      <c r="AA28979"/>
    </row>
    <row r="28980" spans="1:27" x14ac:dyDescent="0.25">
      <c r="A28980"/>
      <c r="AA28980"/>
    </row>
    <row r="28981" spans="1:27" x14ac:dyDescent="0.25">
      <c r="A28981"/>
      <c r="AA28981"/>
    </row>
    <row r="28982" spans="1:27" x14ac:dyDescent="0.25">
      <c r="A28982"/>
      <c r="AA28982"/>
    </row>
    <row r="28983" spans="1:27" x14ac:dyDescent="0.25">
      <c r="A28983"/>
      <c r="AA28983"/>
    </row>
    <row r="28984" spans="1:27" x14ac:dyDescent="0.25">
      <c r="A28984"/>
      <c r="AA28984"/>
    </row>
    <row r="28985" spans="1:27" x14ac:dyDescent="0.25">
      <c r="A28985"/>
      <c r="AA28985"/>
    </row>
    <row r="28986" spans="1:27" x14ac:dyDescent="0.25">
      <c r="A28986"/>
      <c r="AA28986"/>
    </row>
    <row r="28987" spans="1:27" x14ac:dyDescent="0.25">
      <c r="A28987"/>
      <c r="AA28987"/>
    </row>
    <row r="28988" spans="1:27" x14ac:dyDescent="0.25">
      <c r="A28988"/>
      <c r="AA28988"/>
    </row>
    <row r="28989" spans="1:27" x14ac:dyDescent="0.25">
      <c r="A28989"/>
      <c r="AA28989"/>
    </row>
    <row r="28990" spans="1:27" x14ac:dyDescent="0.25">
      <c r="A28990"/>
      <c r="AA28990"/>
    </row>
    <row r="28991" spans="1:27" x14ac:dyDescent="0.25">
      <c r="A28991"/>
      <c r="AA28991"/>
    </row>
    <row r="28992" spans="1:27" x14ac:dyDescent="0.25">
      <c r="A28992"/>
      <c r="AA28992"/>
    </row>
    <row r="28993" spans="1:27" x14ac:dyDescent="0.25">
      <c r="A28993"/>
      <c r="AA28993"/>
    </row>
    <row r="28994" spans="1:27" x14ac:dyDescent="0.25">
      <c r="A28994"/>
      <c r="AA28994"/>
    </row>
    <row r="28995" spans="1:27" x14ac:dyDescent="0.25">
      <c r="A28995"/>
      <c r="AA28995"/>
    </row>
    <row r="28996" spans="1:27" x14ac:dyDescent="0.25">
      <c r="A28996"/>
      <c r="AA28996"/>
    </row>
    <row r="28997" spans="1:27" x14ac:dyDescent="0.25">
      <c r="A28997"/>
      <c r="AA28997"/>
    </row>
    <row r="28998" spans="1:27" x14ac:dyDescent="0.25">
      <c r="A28998"/>
      <c r="AA28998"/>
    </row>
    <row r="28999" spans="1:27" x14ac:dyDescent="0.25">
      <c r="A28999"/>
      <c r="AA28999"/>
    </row>
    <row r="29000" spans="1:27" x14ac:dyDescent="0.25">
      <c r="A29000"/>
      <c r="AA29000"/>
    </row>
    <row r="29001" spans="1:27" x14ac:dyDescent="0.25">
      <c r="A29001"/>
      <c r="AA29001"/>
    </row>
    <row r="29002" spans="1:27" x14ac:dyDescent="0.25">
      <c r="A29002"/>
      <c r="AA29002"/>
    </row>
    <row r="29003" spans="1:27" x14ac:dyDescent="0.25">
      <c r="A29003"/>
      <c r="AA29003"/>
    </row>
    <row r="29004" spans="1:27" x14ac:dyDescent="0.25">
      <c r="A29004"/>
      <c r="AA29004"/>
    </row>
    <row r="29005" spans="1:27" x14ac:dyDescent="0.25">
      <c r="A29005"/>
      <c r="AA29005"/>
    </row>
    <row r="29006" spans="1:27" x14ac:dyDescent="0.25">
      <c r="A29006"/>
      <c r="AA29006"/>
    </row>
    <row r="29007" spans="1:27" x14ac:dyDescent="0.25">
      <c r="A29007"/>
      <c r="AA29007"/>
    </row>
    <row r="29008" spans="1:27" x14ac:dyDescent="0.25">
      <c r="A29008"/>
      <c r="AA29008"/>
    </row>
    <row r="29009" spans="1:27" x14ac:dyDescent="0.25">
      <c r="A29009"/>
      <c r="AA29009"/>
    </row>
    <row r="29010" spans="1:27" x14ac:dyDescent="0.25">
      <c r="A29010"/>
      <c r="AA29010"/>
    </row>
    <row r="29011" spans="1:27" x14ac:dyDescent="0.25">
      <c r="A29011"/>
      <c r="AA29011"/>
    </row>
    <row r="29012" spans="1:27" x14ac:dyDescent="0.25">
      <c r="A29012"/>
      <c r="AA29012"/>
    </row>
    <row r="29013" spans="1:27" x14ac:dyDescent="0.25">
      <c r="A29013"/>
      <c r="AA29013"/>
    </row>
    <row r="29014" spans="1:27" x14ac:dyDescent="0.25">
      <c r="A29014"/>
      <c r="AA29014"/>
    </row>
    <row r="29015" spans="1:27" x14ac:dyDescent="0.25">
      <c r="A29015"/>
      <c r="AA29015"/>
    </row>
    <row r="29016" spans="1:27" x14ac:dyDescent="0.25">
      <c r="A29016"/>
      <c r="AA29016"/>
    </row>
    <row r="29017" spans="1:27" x14ac:dyDescent="0.25">
      <c r="A29017"/>
      <c r="AA29017"/>
    </row>
    <row r="29018" spans="1:27" x14ac:dyDescent="0.25">
      <c r="A29018"/>
      <c r="AA29018"/>
    </row>
    <row r="29019" spans="1:27" x14ac:dyDescent="0.25">
      <c r="A29019"/>
      <c r="AA29019"/>
    </row>
    <row r="29020" spans="1:27" x14ac:dyDescent="0.25">
      <c r="A29020"/>
      <c r="AA29020"/>
    </row>
    <row r="29021" spans="1:27" x14ac:dyDescent="0.25">
      <c r="A29021"/>
      <c r="AA29021"/>
    </row>
    <row r="29022" spans="1:27" x14ac:dyDescent="0.25">
      <c r="A29022"/>
      <c r="AA29022"/>
    </row>
    <row r="29023" spans="1:27" x14ac:dyDescent="0.25">
      <c r="A29023"/>
      <c r="AA29023"/>
    </row>
    <row r="29024" spans="1:27" x14ac:dyDescent="0.25">
      <c r="A29024"/>
      <c r="AA29024"/>
    </row>
    <row r="29025" spans="1:27" x14ac:dyDescent="0.25">
      <c r="A29025"/>
      <c r="AA29025"/>
    </row>
    <row r="29026" spans="1:27" x14ac:dyDescent="0.25">
      <c r="A29026"/>
      <c r="AA29026"/>
    </row>
    <row r="29027" spans="1:27" x14ac:dyDescent="0.25">
      <c r="A29027"/>
      <c r="AA29027"/>
    </row>
    <row r="29028" spans="1:27" x14ac:dyDescent="0.25">
      <c r="A29028"/>
      <c r="AA29028"/>
    </row>
    <row r="29029" spans="1:27" x14ac:dyDescent="0.25">
      <c r="A29029"/>
      <c r="AA29029"/>
    </row>
    <row r="29030" spans="1:27" x14ac:dyDescent="0.25">
      <c r="A29030"/>
      <c r="AA29030"/>
    </row>
    <row r="29031" spans="1:27" x14ac:dyDescent="0.25">
      <c r="A29031"/>
      <c r="AA29031"/>
    </row>
    <row r="29032" spans="1:27" x14ac:dyDescent="0.25">
      <c r="A29032"/>
      <c r="AA29032"/>
    </row>
    <row r="29033" spans="1:27" x14ac:dyDescent="0.25">
      <c r="A29033"/>
      <c r="AA29033"/>
    </row>
    <row r="29034" spans="1:27" x14ac:dyDescent="0.25">
      <c r="A29034"/>
      <c r="AA29034"/>
    </row>
    <row r="29035" spans="1:27" x14ac:dyDescent="0.25">
      <c r="A29035"/>
      <c r="AA29035"/>
    </row>
    <row r="29036" spans="1:27" x14ac:dyDescent="0.25">
      <c r="A29036"/>
      <c r="AA29036"/>
    </row>
    <row r="29037" spans="1:27" x14ac:dyDescent="0.25">
      <c r="A29037"/>
      <c r="AA29037"/>
    </row>
    <row r="29038" spans="1:27" x14ac:dyDescent="0.25">
      <c r="A29038"/>
      <c r="AA29038"/>
    </row>
    <row r="29039" spans="1:27" x14ac:dyDescent="0.25">
      <c r="A29039"/>
      <c r="AA29039"/>
    </row>
    <row r="29040" spans="1:27" x14ac:dyDescent="0.25">
      <c r="A29040"/>
      <c r="AA29040"/>
    </row>
    <row r="29041" spans="1:27" x14ac:dyDescent="0.25">
      <c r="A29041"/>
      <c r="AA29041"/>
    </row>
    <row r="29042" spans="1:27" x14ac:dyDescent="0.25">
      <c r="A29042"/>
      <c r="AA29042"/>
    </row>
    <row r="29043" spans="1:27" x14ac:dyDescent="0.25">
      <c r="A29043"/>
      <c r="AA29043"/>
    </row>
    <row r="29044" spans="1:27" x14ac:dyDescent="0.25">
      <c r="A29044"/>
      <c r="AA29044"/>
    </row>
    <row r="29045" spans="1:27" x14ac:dyDescent="0.25">
      <c r="A29045"/>
      <c r="AA29045"/>
    </row>
    <row r="29046" spans="1:27" x14ac:dyDescent="0.25">
      <c r="A29046"/>
      <c r="AA29046"/>
    </row>
    <row r="29047" spans="1:27" x14ac:dyDescent="0.25">
      <c r="A29047"/>
      <c r="AA29047"/>
    </row>
    <row r="29048" spans="1:27" x14ac:dyDescent="0.25">
      <c r="A29048"/>
      <c r="AA29048"/>
    </row>
    <row r="29049" spans="1:27" x14ac:dyDescent="0.25">
      <c r="A29049"/>
      <c r="AA29049"/>
    </row>
    <row r="29050" spans="1:27" x14ac:dyDescent="0.25">
      <c r="A29050"/>
      <c r="AA29050"/>
    </row>
    <row r="29051" spans="1:27" x14ac:dyDescent="0.25">
      <c r="A29051"/>
      <c r="AA29051"/>
    </row>
    <row r="29052" spans="1:27" x14ac:dyDescent="0.25">
      <c r="A29052"/>
      <c r="AA29052"/>
    </row>
    <row r="29053" spans="1:27" x14ac:dyDescent="0.25">
      <c r="A29053"/>
      <c r="AA29053"/>
    </row>
    <row r="29054" spans="1:27" x14ac:dyDescent="0.25">
      <c r="A29054"/>
      <c r="AA29054"/>
    </row>
    <row r="29055" spans="1:27" x14ac:dyDescent="0.25">
      <c r="A29055"/>
      <c r="AA29055"/>
    </row>
    <row r="29056" spans="1:27" x14ac:dyDescent="0.25">
      <c r="A29056"/>
      <c r="AA29056"/>
    </row>
    <row r="29057" spans="1:27" x14ac:dyDescent="0.25">
      <c r="A29057"/>
      <c r="AA29057"/>
    </row>
    <row r="29058" spans="1:27" x14ac:dyDescent="0.25">
      <c r="A29058"/>
      <c r="AA29058"/>
    </row>
    <row r="29059" spans="1:27" x14ac:dyDescent="0.25">
      <c r="A29059"/>
      <c r="AA29059"/>
    </row>
    <row r="29060" spans="1:27" x14ac:dyDescent="0.25">
      <c r="A29060"/>
      <c r="AA29060"/>
    </row>
    <row r="29061" spans="1:27" x14ac:dyDescent="0.25">
      <c r="A29061"/>
      <c r="AA29061"/>
    </row>
    <row r="29062" spans="1:27" x14ac:dyDescent="0.25">
      <c r="A29062"/>
      <c r="AA29062"/>
    </row>
    <row r="29063" spans="1:27" x14ac:dyDescent="0.25">
      <c r="A29063"/>
      <c r="AA29063"/>
    </row>
    <row r="29064" spans="1:27" x14ac:dyDescent="0.25">
      <c r="A29064"/>
      <c r="AA29064"/>
    </row>
    <row r="29065" spans="1:27" x14ac:dyDescent="0.25">
      <c r="A29065"/>
      <c r="AA29065"/>
    </row>
    <row r="29066" spans="1:27" x14ac:dyDescent="0.25">
      <c r="A29066"/>
      <c r="AA29066"/>
    </row>
    <row r="29067" spans="1:27" x14ac:dyDescent="0.25">
      <c r="A29067"/>
      <c r="AA29067"/>
    </row>
    <row r="29068" spans="1:27" x14ac:dyDescent="0.25">
      <c r="A29068"/>
      <c r="AA29068"/>
    </row>
    <row r="29069" spans="1:27" x14ac:dyDescent="0.25">
      <c r="A29069"/>
      <c r="AA29069"/>
    </row>
    <row r="29070" spans="1:27" x14ac:dyDescent="0.25">
      <c r="A29070"/>
      <c r="AA29070"/>
    </row>
    <row r="29071" spans="1:27" x14ac:dyDescent="0.25">
      <c r="A29071"/>
      <c r="AA29071"/>
    </row>
    <row r="29072" spans="1:27" x14ac:dyDescent="0.25">
      <c r="A29072"/>
      <c r="AA29072"/>
    </row>
    <row r="29073" spans="1:27" x14ac:dyDescent="0.25">
      <c r="A29073"/>
      <c r="AA29073"/>
    </row>
    <row r="29074" spans="1:27" x14ac:dyDescent="0.25">
      <c r="A29074"/>
      <c r="AA29074"/>
    </row>
    <row r="29075" spans="1:27" x14ac:dyDescent="0.25">
      <c r="A29075"/>
      <c r="AA29075"/>
    </row>
    <row r="29076" spans="1:27" x14ac:dyDescent="0.25">
      <c r="A29076"/>
      <c r="AA29076"/>
    </row>
    <row r="29077" spans="1:27" x14ac:dyDescent="0.25">
      <c r="A29077"/>
      <c r="AA29077"/>
    </row>
    <row r="29078" spans="1:27" x14ac:dyDescent="0.25">
      <c r="A29078"/>
      <c r="AA29078"/>
    </row>
    <row r="29079" spans="1:27" x14ac:dyDescent="0.25">
      <c r="A29079"/>
      <c r="AA29079"/>
    </row>
    <row r="29080" spans="1:27" x14ac:dyDescent="0.25">
      <c r="A29080"/>
      <c r="AA29080"/>
    </row>
    <row r="29081" spans="1:27" x14ac:dyDescent="0.25">
      <c r="A29081"/>
      <c r="AA29081"/>
    </row>
    <row r="29082" spans="1:27" x14ac:dyDescent="0.25">
      <c r="A29082"/>
      <c r="AA29082"/>
    </row>
    <row r="29083" spans="1:27" x14ac:dyDescent="0.25">
      <c r="A29083"/>
      <c r="AA29083"/>
    </row>
    <row r="29084" spans="1:27" x14ac:dyDescent="0.25">
      <c r="A29084"/>
      <c r="AA29084"/>
    </row>
    <row r="29085" spans="1:27" x14ac:dyDescent="0.25">
      <c r="A29085"/>
      <c r="AA29085"/>
    </row>
    <row r="29086" spans="1:27" x14ac:dyDescent="0.25">
      <c r="A29086"/>
      <c r="AA29086"/>
    </row>
    <row r="29087" spans="1:27" x14ac:dyDescent="0.25">
      <c r="A29087"/>
      <c r="AA29087"/>
    </row>
    <row r="29088" spans="1:27" x14ac:dyDescent="0.25">
      <c r="A29088"/>
      <c r="AA29088"/>
    </row>
    <row r="29089" spans="1:27" x14ac:dyDescent="0.25">
      <c r="A29089"/>
      <c r="AA29089"/>
    </row>
    <row r="29090" spans="1:27" x14ac:dyDescent="0.25">
      <c r="A29090"/>
      <c r="AA29090"/>
    </row>
    <row r="29091" spans="1:27" x14ac:dyDescent="0.25">
      <c r="A29091"/>
      <c r="AA29091"/>
    </row>
    <row r="29092" spans="1:27" x14ac:dyDescent="0.25">
      <c r="A29092"/>
      <c r="AA29092"/>
    </row>
    <row r="29093" spans="1:27" x14ac:dyDescent="0.25">
      <c r="A29093"/>
      <c r="AA29093"/>
    </row>
    <row r="29094" spans="1:27" x14ac:dyDescent="0.25">
      <c r="A29094"/>
      <c r="AA29094"/>
    </row>
    <row r="29095" spans="1:27" x14ac:dyDescent="0.25">
      <c r="A29095"/>
      <c r="AA29095"/>
    </row>
    <row r="29096" spans="1:27" x14ac:dyDescent="0.25">
      <c r="A29096"/>
      <c r="AA29096"/>
    </row>
    <row r="29097" spans="1:27" x14ac:dyDescent="0.25">
      <c r="A29097"/>
      <c r="AA29097"/>
    </row>
    <row r="29098" spans="1:27" x14ac:dyDescent="0.25">
      <c r="A29098"/>
      <c r="AA29098"/>
    </row>
    <row r="29099" spans="1:27" x14ac:dyDescent="0.25">
      <c r="A29099"/>
      <c r="AA29099"/>
    </row>
    <row r="29100" spans="1:27" x14ac:dyDescent="0.25">
      <c r="A29100"/>
      <c r="AA29100"/>
    </row>
    <row r="29101" spans="1:27" x14ac:dyDescent="0.25">
      <c r="A29101"/>
      <c r="AA29101"/>
    </row>
    <row r="29102" spans="1:27" x14ac:dyDescent="0.25">
      <c r="A29102"/>
      <c r="AA29102"/>
    </row>
    <row r="29103" spans="1:27" x14ac:dyDescent="0.25">
      <c r="A29103"/>
      <c r="AA29103"/>
    </row>
    <row r="29104" spans="1:27" x14ac:dyDescent="0.25">
      <c r="A29104"/>
      <c r="AA29104"/>
    </row>
    <row r="29105" spans="1:27" x14ac:dyDescent="0.25">
      <c r="A29105"/>
      <c r="AA29105"/>
    </row>
    <row r="29106" spans="1:27" x14ac:dyDescent="0.25">
      <c r="A29106"/>
      <c r="AA29106"/>
    </row>
    <row r="29107" spans="1:27" x14ac:dyDescent="0.25">
      <c r="A29107"/>
      <c r="AA29107"/>
    </row>
    <row r="29108" spans="1:27" x14ac:dyDescent="0.25">
      <c r="A29108"/>
      <c r="AA29108"/>
    </row>
    <row r="29109" spans="1:27" x14ac:dyDescent="0.25">
      <c r="A29109"/>
      <c r="AA29109"/>
    </row>
    <row r="29110" spans="1:27" x14ac:dyDescent="0.25">
      <c r="A29110"/>
      <c r="AA29110"/>
    </row>
    <row r="29111" spans="1:27" x14ac:dyDescent="0.25">
      <c r="A29111"/>
      <c r="AA29111"/>
    </row>
    <row r="29112" spans="1:27" x14ac:dyDescent="0.25">
      <c r="A29112"/>
      <c r="AA29112"/>
    </row>
    <row r="29113" spans="1:27" x14ac:dyDescent="0.25">
      <c r="A29113"/>
      <c r="AA29113"/>
    </row>
    <row r="29114" spans="1:27" x14ac:dyDescent="0.25">
      <c r="A29114"/>
      <c r="AA29114"/>
    </row>
    <row r="29115" spans="1:27" x14ac:dyDescent="0.25">
      <c r="A29115"/>
      <c r="AA29115"/>
    </row>
    <row r="29116" spans="1:27" x14ac:dyDescent="0.25">
      <c r="A29116"/>
      <c r="AA29116"/>
    </row>
    <row r="29117" spans="1:27" x14ac:dyDescent="0.25">
      <c r="A29117"/>
      <c r="AA29117"/>
    </row>
    <row r="29118" spans="1:27" x14ac:dyDescent="0.25">
      <c r="A29118"/>
      <c r="AA29118"/>
    </row>
    <row r="29119" spans="1:27" x14ac:dyDescent="0.25">
      <c r="A29119"/>
      <c r="AA29119"/>
    </row>
    <row r="29120" spans="1:27" x14ac:dyDescent="0.25">
      <c r="A29120"/>
      <c r="AA29120"/>
    </row>
    <row r="29121" spans="1:27" x14ac:dyDescent="0.25">
      <c r="A29121"/>
      <c r="AA29121"/>
    </row>
    <row r="29122" spans="1:27" x14ac:dyDescent="0.25">
      <c r="A29122"/>
      <c r="AA29122"/>
    </row>
    <row r="29123" spans="1:27" x14ac:dyDescent="0.25">
      <c r="A29123"/>
      <c r="AA29123"/>
    </row>
    <row r="29124" spans="1:27" x14ac:dyDescent="0.25">
      <c r="A29124"/>
      <c r="AA29124"/>
    </row>
    <row r="29125" spans="1:27" x14ac:dyDescent="0.25">
      <c r="A29125"/>
      <c r="AA29125"/>
    </row>
    <row r="29126" spans="1:27" x14ac:dyDescent="0.25">
      <c r="A29126"/>
      <c r="AA29126"/>
    </row>
    <row r="29127" spans="1:27" x14ac:dyDescent="0.25">
      <c r="A29127"/>
      <c r="AA29127"/>
    </row>
    <row r="29128" spans="1:27" x14ac:dyDescent="0.25">
      <c r="A29128"/>
      <c r="AA29128"/>
    </row>
    <row r="29129" spans="1:27" x14ac:dyDescent="0.25">
      <c r="A29129"/>
      <c r="AA29129"/>
    </row>
    <row r="29130" spans="1:27" x14ac:dyDescent="0.25">
      <c r="A29130"/>
      <c r="AA29130"/>
    </row>
    <row r="29131" spans="1:27" x14ac:dyDescent="0.25">
      <c r="A29131"/>
      <c r="AA29131"/>
    </row>
    <row r="29132" spans="1:27" x14ac:dyDescent="0.25">
      <c r="A29132"/>
      <c r="AA29132"/>
    </row>
    <row r="29133" spans="1:27" x14ac:dyDescent="0.25">
      <c r="A29133"/>
      <c r="AA29133"/>
    </row>
    <row r="29134" spans="1:27" x14ac:dyDescent="0.25">
      <c r="A29134"/>
      <c r="AA29134"/>
    </row>
    <row r="29135" spans="1:27" x14ac:dyDescent="0.25">
      <c r="A29135"/>
      <c r="AA29135"/>
    </row>
    <row r="29136" spans="1:27" x14ac:dyDescent="0.25">
      <c r="A29136"/>
      <c r="AA29136"/>
    </row>
    <row r="29137" spans="1:27" x14ac:dyDescent="0.25">
      <c r="A29137"/>
      <c r="AA29137"/>
    </row>
    <row r="29138" spans="1:27" x14ac:dyDescent="0.25">
      <c r="A29138"/>
      <c r="AA29138"/>
    </row>
    <row r="29139" spans="1:27" x14ac:dyDescent="0.25">
      <c r="A29139"/>
      <c r="AA29139"/>
    </row>
    <row r="29140" spans="1:27" x14ac:dyDescent="0.25">
      <c r="A29140"/>
      <c r="AA29140"/>
    </row>
    <row r="29141" spans="1:27" x14ac:dyDescent="0.25">
      <c r="A29141"/>
      <c r="AA29141"/>
    </row>
    <row r="29142" spans="1:27" x14ac:dyDescent="0.25">
      <c r="A29142"/>
      <c r="AA29142"/>
    </row>
    <row r="29143" spans="1:27" x14ac:dyDescent="0.25">
      <c r="A29143"/>
      <c r="AA29143"/>
    </row>
    <row r="29144" spans="1:27" x14ac:dyDescent="0.25">
      <c r="A29144"/>
      <c r="AA29144"/>
    </row>
    <row r="29145" spans="1:27" x14ac:dyDescent="0.25">
      <c r="A29145"/>
      <c r="AA29145"/>
    </row>
    <row r="29146" spans="1:27" x14ac:dyDescent="0.25">
      <c r="A29146"/>
      <c r="AA29146"/>
    </row>
    <row r="29147" spans="1:27" x14ac:dyDescent="0.25">
      <c r="A29147"/>
      <c r="AA29147"/>
    </row>
    <row r="29148" spans="1:27" x14ac:dyDescent="0.25">
      <c r="A29148"/>
      <c r="AA29148"/>
    </row>
    <row r="29149" spans="1:27" x14ac:dyDescent="0.25">
      <c r="A29149"/>
      <c r="AA29149"/>
    </row>
    <row r="29150" spans="1:27" x14ac:dyDescent="0.25">
      <c r="A29150"/>
      <c r="AA29150"/>
    </row>
    <row r="29151" spans="1:27" x14ac:dyDescent="0.25">
      <c r="A29151"/>
      <c r="AA29151"/>
    </row>
    <row r="29152" spans="1:27" x14ac:dyDescent="0.25">
      <c r="A29152"/>
      <c r="AA29152"/>
    </row>
    <row r="29153" spans="1:27" x14ac:dyDescent="0.25">
      <c r="A29153"/>
      <c r="AA29153"/>
    </row>
    <row r="29154" spans="1:27" x14ac:dyDescent="0.25">
      <c r="A29154"/>
      <c r="AA29154"/>
    </row>
    <row r="29155" spans="1:27" x14ac:dyDescent="0.25">
      <c r="A29155"/>
      <c r="AA29155"/>
    </row>
    <row r="29156" spans="1:27" x14ac:dyDescent="0.25">
      <c r="A29156"/>
      <c r="AA29156"/>
    </row>
    <row r="29157" spans="1:27" x14ac:dyDescent="0.25">
      <c r="A29157"/>
      <c r="AA29157"/>
    </row>
    <row r="29158" spans="1:27" x14ac:dyDescent="0.25">
      <c r="A29158"/>
      <c r="AA29158"/>
    </row>
    <row r="29159" spans="1:27" x14ac:dyDescent="0.25">
      <c r="A29159"/>
      <c r="AA29159"/>
    </row>
    <row r="29160" spans="1:27" x14ac:dyDescent="0.25">
      <c r="A29160"/>
      <c r="AA29160"/>
    </row>
    <row r="29161" spans="1:27" x14ac:dyDescent="0.25">
      <c r="A29161"/>
      <c r="AA29161"/>
    </row>
    <row r="29162" spans="1:27" x14ac:dyDescent="0.25">
      <c r="A29162"/>
      <c r="AA29162"/>
    </row>
    <row r="29163" spans="1:27" x14ac:dyDescent="0.25">
      <c r="A29163"/>
      <c r="AA29163"/>
    </row>
    <row r="29164" spans="1:27" x14ac:dyDescent="0.25">
      <c r="A29164"/>
      <c r="AA29164"/>
    </row>
    <row r="29165" spans="1:27" x14ac:dyDescent="0.25">
      <c r="A29165"/>
      <c r="AA29165"/>
    </row>
    <row r="29166" spans="1:27" x14ac:dyDescent="0.25">
      <c r="A29166"/>
      <c r="AA29166"/>
    </row>
    <row r="29167" spans="1:27" x14ac:dyDescent="0.25">
      <c r="A29167"/>
      <c r="AA29167"/>
    </row>
    <row r="29168" spans="1:27" x14ac:dyDescent="0.25">
      <c r="A29168"/>
      <c r="AA29168"/>
    </row>
    <row r="29169" spans="1:27" x14ac:dyDescent="0.25">
      <c r="A29169"/>
      <c r="AA29169"/>
    </row>
    <row r="29170" spans="1:27" x14ac:dyDescent="0.25">
      <c r="A29170"/>
      <c r="AA29170"/>
    </row>
    <row r="29171" spans="1:27" x14ac:dyDescent="0.25">
      <c r="A29171"/>
      <c r="AA29171"/>
    </row>
    <row r="29172" spans="1:27" x14ac:dyDescent="0.25">
      <c r="A29172"/>
      <c r="AA29172"/>
    </row>
    <row r="29173" spans="1:27" x14ac:dyDescent="0.25">
      <c r="A29173"/>
      <c r="AA29173"/>
    </row>
    <row r="29174" spans="1:27" x14ac:dyDescent="0.25">
      <c r="A29174"/>
      <c r="AA29174"/>
    </row>
    <row r="29175" spans="1:27" x14ac:dyDescent="0.25">
      <c r="A29175"/>
      <c r="AA29175"/>
    </row>
    <row r="29176" spans="1:27" x14ac:dyDescent="0.25">
      <c r="A29176"/>
      <c r="AA29176"/>
    </row>
    <row r="29177" spans="1:27" x14ac:dyDescent="0.25">
      <c r="A29177"/>
      <c r="AA29177"/>
    </row>
    <row r="29178" spans="1:27" x14ac:dyDescent="0.25">
      <c r="A29178"/>
      <c r="AA29178"/>
    </row>
    <row r="29179" spans="1:27" x14ac:dyDescent="0.25">
      <c r="A29179"/>
      <c r="AA29179"/>
    </row>
    <row r="29180" spans="1:27" x14ac:dyDescent="0.25">
      <c r="A29180"/>
      <c r="AA29180"/>
    </row>
    <row r="29181" spans="1:27" x14ac:dyDescent="0.25">
      <c r="A29181"/>
      <c r="AA29181"/>
    </row>
    <row r="29182" spans="1:27" x14ac:dyDescent="0.25">
      <c r="A29182"/>
      <c r="AA29182"/>
    </row>
    <row r="29183" spans="1:27" x14ac:dyDescent="0.25">
      <c r="A29183"/>
      <c r="AA29183"/>
    </row>
    <row r="29184" spans="1:27" x14ac:dyDescent="0.25">
      <c r="A29184"/>
      <c r="AA29184"/>
    </row>
    <row r="29185" spans="1:27" x14ac:dyDescent="0.25">
      <c r="A29185"/>
      <c r="AA29185"/>
    </row>
    <row r="29186" spans="1:27" x14ac:dyDescent="0.25">
      <c r="A29186"/>
      <c r="AA29186"/>
    </row>
    <row r="29187" spans="1:27" x14ac:dyDescent="0.25">
      <c r="A29187"/>
      <c r="AA29187"/>
    </row>
    <row r="29188" spans="1:27" x14ac:dyDescent="0.25">
      <c r="A29188"/>
      <c r="AA29188"/>
    </row>
    <row r="29189" spans="1:27" x14ac:dyDescent="0.25">
      <c r="A29189"/>
      <c r="AA29189"/>
    </row>
    <row r="29190" spans="1:27" x14ac:dyDescent="0.25">
      <c r="A29190"/>
      <c r="AA29190"/>
    </row>
    <row r="29191" spans="1:27" x14ac:dyDescent="0.25">
      <c r="A29191"/>
      <c r="AA29191"/>
    </row>
    <row r="29192" spans="1:27" x14ac:dyDescent="0.25">
      <c r="A29192"/>
      <c r="AA29192"/>
    </row>
    <row r="29193" spans="1:27" x14ac:dyDescent="0.25">
      <c r="A29193"/>
      <c r="AA29193"/>
    </row>
    <row r="29194" spans="1:27" x14ac:dyDescent="0.25">
      <c r="A29194"/>
      <c r="AA29194"/>
    </row>
    <row r="29195" spans="1:27" x14ac:dyDescent="0.25">
      <c r="A29195"/>
      <c r="AA29195"/>
    </row>
    <row r="29196" spans="1:27" x14ac:dyDescent="0.25">
      <c r="A29196"/>
      <c r="AA29196"/>
    </row>
    <row r="29197" spans="1:27" x14ac:dyDescent="0.25">
      <c r="A29197"/>
      <c r="AA29197"/>
    </row>
    <row r="29198" spans="1:27" x14ac:dyDescent="0.25">
      <c r="A29198"/>
      <c r="AA29198"/>
    </row>
    <row r="29199" spans="1:27" x14ac:dyDescent="0.25">
      <c r="A29199"/>
      <c r="AA29199"/>
    </row>
    <row r="29200" spans="1:27" x14ac:dyDescent="0.25">
      <c r="A29200"/>
      <c r="AA29200"/>
    </row>
    <row r="29201" spans="1:27" x14ac:dyDescent="0.25">
      <c r="A29201"/>
      <c r="AA29201"/>
    </row>
    <row r="29202" spans="1:27" x14ac:dyDescent="0.25">
      <c r="A29202"/>
      <c r="AA29202"/>
    </row>
    <row r="29203" spans="1:27" x14ac:dyDescent="0.25">
      <c r="A29203"/>
      <c r="AA29203"/>
    </row>
    <row r="29204" spans="1:27" x14ac:dyDescent="0.25">
      <c r="A29204"/>
      <c r="AA29204"/>
    </row>
    <row r="29205" spans="1:27" x14ac:dyDescent="0.25">
      <c r="A29205"/>
      <c r="AA29205"/>
    </row>
    <row r="29206" spans="1:27" x14ac:dyDescent="0.25">
      <c r="A29206"/>
      <c r="AA29206"/>
    </row>
    <row r="29207" spans="1:27" x14ac:dyDescent="0.25">
      <c r="A29207"/>
      <c r="AA29207"/>
    </row>
    <row r="29208" spans="1:27" x14ac:dyDescent="0.25">
      <c r="A29208"/>
      <c r="AA29208"/>
    </row>
    <row r="29209" spans="1:27" x14ac:dyDescent="0.25">
      <c r="A29209"/>
      <c r="AA29209"/>
    </row>
    <row r="29210" spans="1:27" x14ac:dyDescent="0.25">
      <c r="A29210"/>
      <c r="AA29210"/>
    </row>
    <row r="29211" spans="1:27" x14ac:dyDescent="0.25">
      <c r="A29211"/>
      <c r="AA29211"/>
    </row>
    <row r="29212" spans="1:27" x14ac:dyDescent="0.25">
      <c r="A29212"/>
      <c r="AA29212"/>
    </row>
    <row r="29213" spans="1:27" x14ac:dyDescent="0.25">
      <c r="A29213"/>
      <c r="AA29213"/>
    </row>
    <row r="29214" spans="1:27" x14ac:dyDescent="0.25">
      <c r="A29214"/>
      <c r="AA29214"/>
    </row>
    <row r="29215" spans="1:27" x14ac:dyDescent="0.25">
      <c r="A29215"/>
      <c r="AA29215"/>
    </row>
    <row r="29216" spans="1:27" x14ac:dyDescent="0.25">
      <c r="A29216"/>
      <c r="AA29216"/>
    </row>
    <row r="29217" spans="1:27" x14ac:dyDescent="0.25">
      <c r="A29217"/>
      <c r="AA29217"/>
    </row>
    <row r="29218" spans="1:27" x14ac:dyDescent="0.25">
      <c r="A29218"/>
      <c r="AA29218"/>
    </row>
    <row r="29219" spans="1:27" x14ac:dyDescent="0.25">
      <c r="A29219"/>
      <c r="AA29219"/>
    </row>
    <row r="29220" spans="1:27" x14ac:dyDescent="0.25">
      <c r="A29220"/>
      <c r="AA29220"/>
    </row>
    <row r="29221" spans="1:27" x14ac:dyDescent="0.25">
      <c r="A29221"/>
      <c r="AA29221"/>
    </row>
    <row r="29222" spans="1:27" x14ac:dyDescent="0.25">
      <c r="A29222"/>
      <c r="AA29222"/>
    </row>
    <row r="29223" spans="1:27" x14ac:dyDescent="0.25">
      <c r="A29223"/>
      <c r="AA29223"/>
    </row>
    <row r="29224" spans="1:27" x14ac:dyDescent="0.25">
      <c r="A29224"/>
      <c r="AA29224"/>
    </row>
    <row r="29225" spans="1:27" x14ac:dyDescent="0.25">
      <c r="A29225"/>
      <c r="AA29225"/>
    </row>
    <row r="29226" spans="1:27" x14ac:dyDescent="0.25">
      <c r="A29226"/>
      <c r="AA29226"/>
    </row>
    <row r="29227" spans="1:27" x14ac:dyDescent="0.25">
      <c r="A29227"/>
      <c r="AA29227"/>
    </row>
    <row r="29228" spans="1:27" x14ac:dyDescent="0.25">
      <c r="A29228"/>
      <c r="AA29228"/>
    </row>
    <row r="29229" spans="1:27" x14ac:dyDescent="0.25">
      <c r="A29229"/>
      <c r="AA29229"/>
    </row>
    <row r="29230" spans="1:27" x14ac:dyDescent="0.25">
      <c r="A29230"/>
      <c r="AA29230"/>
    </row>
    <row r="29231" spans="1:27" x14ac:dyDescent="0.25">
      <c r="A29231"/>
      <c r="AA29231"/>
    </row>
    <row r="29232" spans="1:27" x14ac:dyDescent="0.25">
      <c r="A29232"/>
      <c r="AA29232"/>
    </row>
    <row r="29233" spans="1:27" x14ac:dyDescent="0.25">
      <c r="A29233"/>
      <c r="AA29233"/>
    </row>
    <row r="29234" spans="1:27" x14ac:dyDescent="0.25">
      <c r="A29234"/>
      <c r="AA29234"/>
    </row>
    <row r="29235" spans="1:27" x14ac:dyDescent="0.25">
      <c r="A29235"/>
      <c r="AA29235"/>
    </row>
    <row r="29236" spans="1:27" x14ac:dyDescent="0.25">
      <c r="A29236"/>
      <c r="AA29236"/>
    </row>
    <row r="29237" spans="1:27" x14ac:dyDescent="0.25">
      <c r="A29237"/>
      <c r="AA29237"/>
    </row>
    <row r="29238" spans="1:27" x14ac:dyDescent="0.25">
      <c r="A29238"/>
      <c r="AA29238"/>
    </row>
    <row r="29239" spans="1:27" x14ac:dyDescent="0.25">
      <c r="A29239"/>
      <c r="AA29239"/>
    </row>
    <row r="29240" spans="1:27" x14ac:dyDescent="0.25">
      <c r="A29240"/>
      <c r="AA29240"/>
    </row>
    <row r="29241" spans="1:27" x14ac:dyDescent="0.25">
      <c r="A29241"/>
      <c r="AA29241"/>
    </row>
    <row r="29242" spans="1:27" x14ac:dyDescent="0.25">
      <c r="A29242"/>
      <c r="AA29242"/>
    </row>
    <row r="29243" spans="1:27" x14ac:dyDescent="0.25">
      <c r="A29243"/>
      <c r="AA29243"/>
    </row>
    <row r="29244" spans="1:27" x14ac:dyDescent="0.25">
      <c r="A29244"/>
      <c r="AA29244"/>
    </row>
    <row r="29245" spans="1:27" x14ac:dyDescent="0.25">
      <c r="A29245"/>
      <c r="AA29245"/>
    </row>
    <row r="29246" spans="1:27" x14ac:dyDescent="0.25">
      <c r="A29246"/>
      <c r="AA29246"/>
    </row>
    <row r="29247" spans="1:27" x14ac:dyDescent="0.25">
      <c r="A29247"/>
      <c r="AA29247"/>
    </row>
    <row r="29248" spans="1:27" x14ac:dyDescent="0.25">
      <c r="A29248"/>
      <c r="AA29248"/>
    </row>
    <row r="29249" spans="1:27" x14ac:dyDescent="0.25">
      <c r="A29249"/>
      <c r="AA29249"/>
    </row>
    <row r="29250" spans="1:27" x14ac:dyDescent="0.25">
      <c r="A29250"/>
      <c r="AA29250"/>
    </row>
    <row r="29251" spans="1:27" x14ac:dyDescent="0.25">
      <c r="A29251"/>
      <c r="AA29251"/>
    </row>
    <row r="29252" spans="1:27" x14ac:dyDescent="0.25">
      <c r="A29252"/>
      <c r="AA29252"/>
    </row>
    <row r="29253" spans="1:27" x14ac:dyDescent="0.25">
      <c r="A29253"/>
      <c r="AA29253"/>
    </row>
    <row r="29254" spans="1:27" x14ac:dyDescent="0.25">
      <c r="A29254"/>
      <c r="AA29254"/>
    </row>
    <row r="29255" spans="1:27" x14ac:dyDescent="0.25">
      <c r="A29255"/>
      <c r="AA29255"/>
    </row>
    <row r="29256" spans="1:27" x14ac:dyDescent="0.25">
      <c r="A29256"/>
      <c r="AA29256"/>
    </row>
    <row r="29257" spans="1:27" x14ac:dyDescent="0.25">
      <c r="A29257"/>
      <c r="AA29257"/>
    </row>
    <row r="29258" spans="1:27" x14ac:dyDescent="0.25">
      <c r="A29258"/>
      <c r="AA29258"/>
    </row>
    <row r="29259" spans="1:27" x14ac:dyDescent="0.25">
      <c r="A29259"/>
      <c r="AA29259"/>
    </row>
    <row r="29260" spans="1:27" x14ac:dyDescent="0.25">
      <c r="A29260"/>
      <c r="AA29260"/>
    </row>
    <row r="29261" spans="1:27" x14ac:dyDescent="0.25">
      <c r="A29261"/>
      <c r="AA29261"/>
    </row>
    <row r="29262" spans="1:27" x14ac:dyDescent="0.25">
      <c r="A29262"/>
      <c r="AA29262"/>
    </row>
    <row r="29263" spans="1:27" x14ac:dyDescent="0.25">
      <c r="A29263"/>
      <c r="AA29263"/>
    </row>
    <row r="29264" spans="1:27" x14ac:dyDescent="0.25">
      <c r="A29264"/>
      <c r="AA29264"/>
    </row>
    <row r="29265" spans="1:27" x14ac:dyDescent="0.25">
      <c r="A29265"/>
      <c r="AA29265"/>
    </row>
    <row r="29266" spans="1:27" x14ac:dyDescent="0.25">
      <c r="A29266"/>
      <c r="AA29266"/>
    </row>
    <row r="29267" spans="1:27" x14ac:dyDescent="0.25">
      <c r="A29267"/>
      <c r="AA29267"/>
    </row>
    <row r="29268" spans="1:27" x14ac:dyDescent="0.25">
      <c r="A29268"/>
      <c r="AA29268"/>
    </row>
    <row r="29269" spans="1:27" x14ac:dyDescent="0.25">
      <c r="A29269"/>
      <c r="AA29269"/>
    </row>
    <row r="29270" spans="1:27" x14ac:dyDescent="0.25">
      <c r="A29270"/>
      <c r="AA29270"/>
    </row>
    <row r="29271" spans="1:27" x14ac:dyDescent="0.25">
      <c r="A29271"/>
      <c r="AA29271"/>
    </row>
    <row r="29272" spans="1:27" x14ac:dyDescent="0.25">
      <c r="A29272"/>
      <c r="AA29272"/>
    </row>
    <row r="29273" spans="1:27" x14ac:dyDescent="0.25">
      <c r="A29273"/>
      <c r="AA29273"/>
    </row>
    <row r="29274" spans="1:27" x14ac:dyDescent="0.25">
      <c r="A29274"/>
      <c r="AA29274"/>
    </row>
    <row r="29275" spans="1:27" x14ac:dyDescent="0.25">
      <c r="A29275"/>
      <c r="AA29275"/>
    </row>
    <row r="29276" spans="1:27" x14ac:dyDescent="0.25">
      <c r="A29276"/>
      <c r="AA29276"/>
    </row>
    <row r="29277" spans="1:27" x14ac:dyDescent="0.25">
      <c r="A29277"/>
      <c r="AA29277"/>
    </row>
    <row r="29278" spans="1:27" x14ac:dyDescent="0.25">
      <c r="A29278"/>
      <c r="AA29278"/>
    </row>
    <row r="29279" spans="1:27" x14ac:dyDescent="0.25">
      <c r="A29279"/>
      <c r="AA29279"/>
    </row>
    <row r="29280" spans="1:27" x14ac:dyDescent="0.25">
      <c r="A29280"/>
      <c r="AA29280"/>
    </row>
    <row r="29281" spans="1:27" x14ac:dyDescent="0.25">
      <c r="A29281"/>
      <c r="AA29281"/>
    </row>
    <row r="29282" spans="1:27" x14ac:dyDescent="0.25">
      <c r="A29282"/>
      <c r="AA29282"/>
    </row>
    <row r="29283" spans="1:27" x14ac:dyDescent="0.25">
      <c r="A29283"/>
      <c r="AA29283"/>
    </row>
    <row r="29284" spans="1:27" x14ac:dyDescent="0.25">
      <c r="A29284"/>
      <c r="AA29284"/>
    </row>
    <row r="29285" spans="1:27" x14ac:dyDescent="0.25">
      <c r="A29285"/>
      <c r="AA29285"/>
    </row>
    <row r="29286" spans="1:27" x14ac:dyDescent="0.25">
      <c r="A29286"/>
      <c r="AA29286"/>
    </row>
    <row r="29287" spans="1:27" x14ac:dyDescent="0.25">
      <c r="A29287"/>
      <c r="AA29287"/>
    </row>
    <row r="29288" spans="1:27" x14ac:dyDescent="0.25">
      <c r="A29288"/>
      <c r="AA29288"/>
    </row>
    <row r="29289" spans="1:27" x14ac:dyDescent="0.25">
      <c r="A29289"/>
      <c r="AA29289"/>
    </row>
    <row r="29290" spans="1:27" x14ac:dyDescent="0.25">
      <c r="A29290"/>
      <c r="AA29290"/>
    </row>
    <row r="29291" spans="1:27" x14ac:dyDescent="0.25">
      <c r="A29291"/>
      <c r="AA29291"/>
    </row>
    <row r="29292" spans="1:27" x14ac:dyDescent="0.25">
      <c r="A29292"/>
      <c r="AA29292"/>
    </row>
    <row r="29293" spans="1:27" x14ac:dyDescent="0.25">
      <c r="A29293"/>
      <c r="AA29293"/>
    </row>
    <row r="29294" spans="1:27" x14ac:dyDescent="0.25">
      <c r="A29294"/>
      <c r="AA29294"/>
    </row>
    <row r="29295" spans="1:27" x14ac:dyDescent="0.25">
      <c r="A29295"/>
      <c r="AA29295"/>
    </row>
    <row r="29296" spans="1:27" x14ac:dyDescent="0.25">
      <c r="A29296"/>
      <c r="AA29296"/>
    </row>
    <row r="29297" spans="1:27" x14ac:dyDescent="0.25">
      <c r="A29297"/>
      <c r="AA29297"/>
    </row>
    <row r="29298" spans="1:27" x14ac:dyDescent="0.25">
      <c r="A29298"/>
      <c r="AA29298"/>
    </row>
    <row r="29299" spans="1:27" x14ac:dyDescent="0.25">
      <c r="A29299"/>
      <c r="AA29299"/>
    </row>
    <row r="29300" spans="1:27" x14ac:dyDescent="0.25">
      <c r="A29300"/>
      <c r="AA29300"/>
    </row>
    <row r="29301" spans="1:27" x14ac:dyDescent="0.25">
      <c r="A29301"/>
      <c r="AA29301"/>
    </row>
    <row r="29302" spans="1:27" x14ac:dyDescent="0.25">
      <c r="A29302"/>
      <c r="AA29302"/>
    </row>
    <row r="29303" spans="1:27" x14ac:dyDescent="0.25">
      <c r="A29303"/>
      <c r="AA29303"/>
    </row>
    <row r="29304" spans="1:27" x14ac:dyDescent="0.25">
      <c r="A29304"/>
      <c r="AA29304"/>
    </row>
    <row r="29305" spans="1:27" x14ac:dyDescent="0.25">
      <c r="A29305"/>
      <c r="AA29305"/>
    </row>
    <row r="29306" spans="1:27" x14ac:dyDescent="0.25">
      <c r="A29306"/>
      <c r="AA29306"/>
    </row>
    <row r="29307" spans="1:27" x14ac:dyDescent="0.25">
      <c r="A29307"/>
      <c r="AA29307"/>
    </row>
    <row r="29308" spans="1:27" x14ac:dyDescent="0.25">
      <c r="A29308"/>
      <c r="AA29308"/>
    </row>
    <row r="29309" spans="1:27" x14ac:dyDescent="0.25">
      <c r="A29309"/>
      <c r="AA29309"/>
    </row>
    <row r="29310" spans="1:27" x14ac:dyDescent="0.25">
      <c r="A29310"/>
      <c r="AA29310"/>
    </row>
    <row r="29311" spans="1:27" x14ac:dyDescent="0.25">
      <c r="A29311"/>
      <c r="AA29311"/>
    </row>
    <row r="29312" spans="1:27" x14ac:dyDescent="0.25">
      <c r="A29312"/>
      <c r="AA29312"/>
    </row>
    <row r="29313" spans="1:27" x14ac:dyDescent="0.25">
      <c r="A29313"/>
      <c r="AA29313"/>
    </row>
    <row r="29314" spans="1:27" x14ac:dyDescent="0.25">
      <c r="A29314"/>
      <c r="AA29314"/>
    </row>
    <row r="29315" spans="1:27" x14ac:dyDescent="0.25">
      <c r="A29315"/>
      <c r="AA29315"/>
    </row>
    <row r="29316" spans="1:27" x14ac:dyDescent="0.25">
      <c r="A29316"/>
      <c r="AA29316"/>
    </row>
    <row r="29317" spans="1:27" x14ac:dyDescent="0.25">
      <c r="A29317"/>
      <c r="AA29317"/>
    </row>
    <row r="29318" spans="1:27" x14ac:dyDescent="0.25">
      <c r="A29318"/>
      <c r="AA29318"/>
    </row>
    <row r="29319" spans="1:27" x14ac:dyDescent="0.25">
      <c r="A29319"/>
      <c r="AA29319"/>
    </row>
    <row r="29320" spans="1:27" x14ac:dyDescent="0.25">
      <c r="A29320"/>
      <c r="AA29320"/>
    </row>
    <row r="29321" spans="1:27" x14ac:dyDescent="0.25">
      <c r="A29321"/>
      <c r="AA29321"/>
    </row>
    <row r="29322" spans="1:27" x14ac:dyDescent="0.25">
      <c r="A29322"/>
      <c r="AA29322"/>
    </row>
    <row r="29323" spans="1:27" x14ac:dyDescent="0.25">
      <c r="A29323"/>
      <c r="AA29323"/>
    </row>
    <row r="29324" spans="1:27" x14ac:dyDescent="0.25">
      <c r="A29324"/>
      <c r="AA29324"/>
    </row>
    <row r="29325" spans="1:27" x14ac:dyDescent="0.25">
      <c r="A29325"/>
      <c r="AA29325"/>
    </row>
    <row r="29326" spans="1:27" x14ac:dyDescent="0.25">
      <c r="A29326"/>
      <c r="AA29326"/>
    </row>
    <row r="29327" spans="1:27" x14ac:dyDescent="0.25">
      <c r="A29327"/>
      <c r="AA29327"/>
    </row>
    <row r="29328" spans="1:27" x14ac:dyDescent="0.25">
      <c r="A29328"/>
      <c r="AA29328"/>
    </row>
    <row r="29329" spans="1:27" x14ac:dyDescent="0.25">
      <c r="A29329"/>
      <c r="AA29329"/>
    </row>
    <row r="29330" spans="1:27" x14ac:dyDescent="0.25">
      <c r="A29330"/>
      <c r="AA29330"/>
    </row>
    <row r="29331" spans="1:27" x14ac:dyDescent="0.25">
      <c r="A29331"/>
      <c r="AA29331"/>
    </row>
    <row r="29332" spans="1:27" x14ac:dyDescent="0.25">
      <c r="A29332"/>
      <c r="AA29332"/>
    </row>
    <row r="29333" spans="1:27" x14ac:dyDescent="0.25">
      <c r="A29333"/>
      <c r="AA29333"/>
    </row>
    <row r="29334" spans="1:27" x14ac:dyDescent="0.25">
      <c r="A29334"/>
      <c r="AA29334"/>
    </row>
    <row r="29335" spans="1:27" x14ac:dyDescent="0.25">
      <c r="A29335"/>
      <c r="AA29335"/>
    </row>
    <row r="29336" spans="1:27" x14ac:dyDescent="0.25">
      <c r="A29336"/>
      <c r="AA29336"/>
    </row>
    <row r="29337" spans="1:27" x14ac:dyDescent="0.25">
      <c r="A29337"/>
      <c r="AA29337"/>
    </row>
    <row r="29338" spans="1:27" x14ac:dyDescent="0.25">
      <c r="A29338"/>
      <c r="AA29338"/>
    </row>
    <row r="29339" spans="1:27" x14ac:dyDescent="0.25">
      <c r="A29339"/>
      <c r="AA29339"/>
    </row>
    <row r="29340" spans="1:27" x14ac:dyDescent="0.25">
      <c r="A29340"/>
      <c r="AA29340"/>
    </row>
    <row r="29341" spans="1:27" x14ac:dyDescent="0.25">
      <c r="A29341"/>
      <c r="AA29341"/>
    </row>
    <row r="29342" spans="1:27" x14ac:dyDescent="0.25">
      <c r="A29342"/>
      <c r="AA29342"/>
    </row>
    <row r="29343" spans="1:27" x14ac:dyDescent="0.25">
      <c r="A29343"/>
      <c r="AA29343"/>
    </row>
    <row r="29344" spans="1:27" x14ac:dyDescent="0.25">
      <c r="A29344"/>
      <c r="AA29344"/>
    </row>
    <row r="29345" spans="1:27" x14ac:dyDescent="0.25">
      <c r="A29345"/>
      <c r="AA29345"/>
    </row>
    <row r="29346" spans="1:27" x14ac:dyDescent="0.25">
      <c r="A29346"/>
      <c r="AA29346"/>
    </row>
    <row r="29347" spans="1:27" x14ac:dyDescent="0.25">
      <c r="A29347"/>
      <c r="AA29347"/>
    </row>
    <row r="29348" spans="1:27" x14ac:dyDescent="0.25">
      <c r="A29348"/>
      <c r="AA29348"/>
    </row>
    <row r="29349" spans="1:27" x14ac:dyDescent="0.25">
      <c r="A29349"/>
      <c r="AA29349"/>
    </row>
    <row r="29350" spans="1:27" x14ac:dyDescent="0.25">
      <c r="A29350"/>
      <c r="AA29350"/>
    </row>
    <row r="29351" spans="1:27" x14ac:dyDescent="0.25">
      <c r="A29351"/>
      <c r="AA29351"/>
    </row>
    <row r="29352" spans="1:27" x14ac:dyDescent="0.25">
      <c r="A29352"/>
      <c r="AA29352"/>
    </row>
    <row r="29353" spans="1:27" x14ac:dyDescent="0.25">
      <c r="A29353"/>
      <c r="AA29353"/>
    </row>
    <row r="29354" spans="1:27" x14ac:dyDescent="0.25">
      <c r="A29354"/>
      <c r="AA29354"/>
    </row>
    <row r="29355" spans="1:27" x14ac:dyDescent="0.25">
      <c r="A29355"/>
      <c r="AA29355"/>
    </row>
    <row r="29356" spans="1:27" x14ac:dyDescent="0.25">
      <c r="A29356"/>
      <c r="AA29356"/>
    </row>
    <row r="29357" spans="1:27" x14ac:dyDescent="0.25">
      <c r="A29357"/>
      <c r="AA29357"/>
    </row>
    <row r="29358" spans="1:27" x14ac:dyDescent="0.25">
      <c r="A29358"/>
      <c r="AA29358"/>
    </row>
    <row r="29359" spans="1:27" x14ac:dyDescent="0.25">
      <c r="A29359"/>
      <c r="AA29359"/>
    </row>
    <row r="29360" spans="1:27" x14ac:dyDescent="0.25">
      <c r="A29360"/>
      <c r="AA29360"/>
    </row>
    <row r="29361" spans="1:27" x14ac:dyDescent="0.25">
      <c r="A29361"/>
      <c r="AA29361"/>
    </row>
    <row r="29362" spans="1:27" x14ac:dyDescent="0.25">
      <c r="A29362"/>
      <c r="AA29362"/>
    </row>
    <row r="29363" spans="1:27" x14ac:dyDescent="0.25">
      <c r="A29363"/>
      <c r="AA29363"/>
    </row>
    <row r="29364" spans="1:27" x14ac:dyDescent="0.25">
      <c r="A29364"/>
      <c r="AA29364"/>
    </row>
    <row r="29365" spans="1:27" x14ac:dyDescent="0.25">
      <c r="A29365"/>
      <c r="AA29365"/>
    </row>
    <row r="29366" spans="1:27" x14ac:dyDescent="0.25">
      <c r="A29366"/>
      <c r="AA29366"/>
    </row>
    <row r="29367" spans="1:27" x14ac:dyDescent="0.25">
      <c r="A29367"/>
      <c r="AA29367"/>
    </row>
    <row r="29368" spans="1:27" x14ac:dyDescent="0.25">
      <c r="A29368"/>
      <c r="AA29368"/>
    </row>
    <row r="29369" spans="1:27" x14ac:dyDescent="0.25">
      <c r="A29369"/>
      <c r="AA29369"/>
    </row>
    <row r="29370" spans="1:27" x14ac:dyDescent="0.25">
      <c r="A29370"/>
      <c r="AA29370"/>
    </row>
    <row r="29371" spans="1:27" x14ac:dyDescent="0.25">
      <c r="A29371"/>
      <c r="AA29371"/>
    </row>
    <row r="29372" spans="1:27" x14ac:dyDescent="0.25">
      <c r="A29372"/>
      <c r="AA29372"/>
    </row>
    <row r="29373" spans="1:27" x14ac:dyDescent="0.25">
      <c r="A29373"/>
      <c r="AA29373"/>
    </row>
    <row r="29374" spans="1:27" x14ac:dyDescent="0.25">
      <c r="A29374"/>
      <c r="AA29374"/>
    </row>
    <row r="29375" spans="1:27" x14ac:dyDescent="0.25">
      <c r="A29375"/>
      <c r="AA29375"/>
    </row>
    <row r="29376" spans="1:27" x14ac:dyDescent="0.25">
      <c r="A29376"/>
      <c r="AA29376"/>
    </row>
    <row r="29377" spans="1:27" x14ac:dyDescent="0.25">
      <c r="A29377"/>
      <c r="AA29377"/>
    </row>
    <row r="29378" spans="1:27" x14ac:dyDescent="0.25">
      <c r="A29378"/>
      <c r="AA29378"/>
    </row>
    <row r="29379" spans="1:27" x14ac:dyDescent="0.25">
      <c r="A29379"/>
      <c r="AA29379"/>
    </row>
    <row r="29380" spans="1:27" x14ac:dyDescent="0.25">
      <c r="A29380"/>
      <c r="AA29380"/>
    </row>
    <row r="29381" spans="1:27" x14ac:dyDescent="0.25">
      <c r="A29381"/>
      <c r="AA29381"/>
    </row>
    <row r="29382" spans="1:27" x14ac:dyDescent="0.25">
      <c r="A29382"/>
      <c r="AA29382"/>
    </row>
    <row r="29383" spans="1:27" x14ac:dyDescent="0.25">
      <c r="A29383"/>
      <c r="AA29383"/>
    </row>
    <row r="29384" spans="1:27" x14ac:dyDescent="0.25">
      <c r="A29384"/>
      <c r="AA29384"/>
    </row>
    <row r="29385" spans="1:27" x14ac:dyDescent="0.25">
      <c r="A29385"/>
      <c r="AA29385"/>
    </row>
    <row r="29386" spans="1:27" x14ac:dyDescent="0.25">
      <c r="A29386"/>
      <c r="AA29386"/>
    </row>
    <row r="29387" spans="1:27" x14ac:dyDescent="0.25">
      <c r="A29387"/>
      <c r="AA29387"/>
    </row>
    <row r="29388" spans="1:27" x14ac:dyDescent="0.25">
      <c r="A29388"/>
      <c r="AA29388"/>
    </row>
    <row r="29389" spans="1:27" x14ac:dyDescent="0.25">
      <c r="A29389"/>
      <c r="AA29389"/>
    </row>
    <row r="29390" spans="1:27" x14ac:dyDescent="0.25">
      <c r="A29390"/>
      <c r="AA29390"/>
    </row>
    <row r="29391" spans="1:27" x14ac:dyDescent="0.25">
      <c r="A29391"/>
      <c r="AA29391"/>
    </row>
    <row r="29392" spans="1:27" x14ac:dyDescent="0.25">
      <c r="A29392"/>
      <c r="AA29392"/>
    </row>
    <row r="29393" spans="1:27" x14ac:dyDescent="0.25">
      <c r="A29393"/>
      <c r="AA29393"/>
    </row>
    <row r="29394" spans="1:27" x14ac:dyDescent="0.25">
      <c r="A29394"/>
      <c r="AA29394"/>
    </row>
    <row r="29395" spans="1:27" x14ac:dyDescent="0.25">
      <c r="A29395"/>
      <c r="AA29395"/>
    </row>
    <row r="29396" spans="1:27" x14ac:dyDescent="0.25">
      <c r="A29396"/>
      <c r="AA29396"/>
    </row>
    <row r="29397" spans="1:27" x14ac:dyDescent="0.25">
      <c r="A29397"/>
      <c r="AA29397"/>
    </row>
    <row r="29398" spans="1:27" x14ac:dyDescent="0.25">
      <c r="A29398"/>
      <c r="AA29398"/>
    </row>
    <row r="29399" spans="1:27" x14ac:dyDescent="0.25">
      <c r="A29399"/>
      <c r="AA29399"/>
    </row>
    <row r="29400" spans="1:27" x14ac:dyDescent="0.25">
      <c r="A29400"/>
      <c r="AA29400"/>
    </row>
    <row r="29401" spans="1:27" x14ac:dyDescent="0.25">
      <c r="A29401"/>
      <c r="AA29401"/>
    </row>
    <row r="29402" spans="1:27" x14ac:dyDescent="0.25">
      <c r="A29402"/>
      <c r="AA29402"/>
    </row>
    <row r="29403" spans="1:27" x14ac:dyDescent="0.25">
      <c r="A29403"/>
      <c r="AA29403"/>
    </row>
    <row r="29404" spans="1:27" x14ac:dyDescent="0.25">
      <c r="A29404"/>
      <c r="AA29404"/>
    </row>
    <row r="29405" spans="1:27" x14ac:dyDescent="0.25">
      <c r="A29405"/>
      <c r="AA29405"/>
    </row>
    <row r="29406" spans="1:27" x14ac:dyDescent="0.25">
      <c r="A29406"/>
      <c r="AA29406"/>
    </row>
    <row r="29407" spans="1:27" x14ac:dyDescent="0.25">
      <c r="A29407"/>
      <c r="AA29407"/>
    </row>
    <row r="29408" spans="1:27" x14ac:dyDescent="0.25">
      <c r="A29408"/>
      <c r="AA29408"/>
    </row>
    <row r="29409" spans="1:27" x14ac:dyDescent="0.25">
      <c r="A29409"/>
      <c r="AA29409"/>
    </row>
    <row r="29410" spans="1:27" x14ac:dyDescent="0.25">
      <c r="A29410"/>
      <c r="AA29410"/>
    </row>
    <row r="29411" spans="1:27" x14ac:dyDescent="0.25">
      <c r="A29411"/>
      <c r="AA29411"/>
    </row>
    <row r="29412" spans="1:27" x14ac:dyDescent="0.25">
      <c r="A29412"/>
      <c r="AA29412"/>
    </row>
    <row r="29413" spans="1:27" x14ac:dyDescent="0.25">
      <c r="A29413"/>
      <c r="AA29413"/>
    </row>
    <row r="29414" spans="1:27" x14ac:dyDescent="0.25">
      <c r="A29414"/>
      <c r="AA29414"/>
    </row>
    <row r="29415" spans="1:27" x14ac:dyDescent="0.25">
      <c r="A29415"/>
      <c r="AA29415"/>
    </row>
    <row r="29416" spans="1:27" x14ac:dyDescent="0.25">
      <c r="A29416"/>
      <c r="AA29416"/>
    </row>
    <row r="29417" spans="1:27" x14ac:dyDescent="0.25">
      <c r="A29417"/>
      <c r="AA29417"/>
    </row>
    <row r="29418" spans="1:27" x14ac:dyDescent="0.25">
      <c r="A29418"/>
      <c r="AA29418"/>
    </row>
    <row r="29419" spans="1:27" x14ac:dyDescent="0.25">
      <c r="A29419"/>
      <c r="AA29419"/>
    </row>
    <row r="29420" spans="1:27" x14ac:dyDescent="0.25">
      <c r="A29420"/>
      <c r="AA29420"/>
    </row>
    <row r="29421" spans="1:27" x14ac:dyDescent="0.25">
      <c r="A29421"/>
      <c r="AA29421"/>
    </row>
    <row r="29422" spans="1:27" x14ac:dyDescent="0.25">
      <c r="A29422"/>
      <c r="AA29422"/>
    </row>
    <row r="29423" spans="1:27" x14ac:dyDescent="0.25">
      <c r="A29423"/>
      <c r="AA29423"/>
    </row>
    <row r="29424" spans="1:27" x14ac:dyDescent="0.25">
      <c r="A29424"/>
      <c r="AA29424"/>
    </row>
    <row r="29425" spans="1:27" x14ac:dyDescent="0.25">
      <c r="A29425"/>
      <c r="AA29425"/>
    </row>
    <row r="29426" spans="1:27" x14ac:dyDescent="0.25">
      <c r="A29426"/>
      <c r="AA29426"/>
    </row>
    <row r="29427" spans="1:27" x14ac:dyDescent="0.25">
      <c r="A29427"/>
      <c r="AA29427"/>
    </row>
    <row r="29428" spans="1:27" x14ac:dyDescent="0.25">
      <c r="A29428"/>
      <c r="AA29428"/>
    </row>
    <row r="29429" spans="1:27" x14ac:dyDescent="0.25">
      <c r="A29429"/>
      <c r="AA29429"/>
    </row>
    <row r="29430" spans="1:27" x14ac:dyDescent="0.25">
      <c r="A29430"/>
      <c r="AA29430"/>
    </row>
    <row r="29431" spans="1:27" x14ac:dyDescent="0.25">
      <c r="A29431"/>
      <c r="AA29431"/>
    </row>
    <row r="29432" spans="1:27" x14ac:dyDescent="0.25">
      <c r="A29432"/>
      <c r="AA29432"/>
    </row>
    <row r="29433" spans="1:27" x14ac:dyDescent="0.25">
      <c r="A29433"/>
      <c r="AA29433"/>
    </row>
    <row r="29434" spans="1:27" x14ac:dyDescent="0.25">
      <c r="A29434"/>
      <c r="AA29434"/>
    </row>
    <row r="29435" spans="1:27" x14ac:dyDescent="0.25">
      <c r="A29435"/>
      <c r="AA29435"/>
    </row>
    <row r="29436" spans="1:27" x14ac:dyDescent="0.25">
      <c r="A29436"/>
      <c r="AA29436"/>
    </row>
    <row r="29437" spans="1:27" x14ac:dyDescent="0.25">
      <c r="A29437"/>
      <c r="AA29437"/>
    </row>
    <row r="29438" spans="1:27" x14ac:dyDescent="0.25">
      <c r="A29438"/>
      <c r="AA29438"/>
    </row>
    <row r="29439" spans="1:27" x14ac:dyDescent="0.25">
      <c r="A29439"/>
      <c r="AA29439"/>
    </row>
    <row r="29440" spans="1:27" x14ac:dyDescent="0.25">
      <c r="A29440"/>
      <c r="AA29440"/>
    </row>
    <row r="29441" spans="1:27" x14ac:dyDescent="0.25">
      <c r="A29441"/>
      <c r="AA29441"/>
    </row>
    <row r="29442" spans="1:27" x14ac:dyDescent="0.25">
      <c r="A29442"/>
      <c r="AA29442"/>
    </row>
    <row r="29443" spans="1:27" x14ac:dyDescent="0.25">
      <c r="A29443"/>
      <c r="AA29443"/>
    </row>
    <row r="29444" spans="1:27" x14ac:dyDescent="0.25">
      <c r="A29444"/>
      <c r="AA29444"/>
    </row>
    <row r="29445" spans="1:27" x14ac:dyDescent="0.25">
      <c r="A29445"/>
      <c r="AA29445"/>
    </row>
    <row r="29446" spans="1:27" x14ac:dyDescent="0.25">
      <c r="A29446"/>
      <c r="AA29446"/>
    </row>
    <row r="29447" spans="1:27" x14ac:dyDescent="0.25">
      <c r="A29447"/>
      <c r="AA29447"/>
    </row>
    <row r="29448" spans="1:27" x14ac:dyDescent="0.25">
      <c r="A29448"/>
      <c r="AA29448"/>
    </row>
    <row r="29449" spans="1:27" x14ac:dyDescent="0.25">
      <c r="A29449"/>
      <c r="AA29449"/>
    </row>
    <row r="29450" spans="1:27" x14ac:dyDescent="0.25">
      <c r="A29450"/>
      <c r="AA29450"/>
    </row>
    <row r="29451" spans="1:27" x14ac:dyDescent="0.25">
      <c r="A29451"/>
      <c r="AA29451"/>
    </row>
    <row r="29452" spans="1:27" x14ac:dyDescent="0.25">
      <c r="A29452"/>
      <c r="AA29452"/>
    </row>
    <row r="29453" spans="1:27" x14ac:dyDescent="0.25">
      <c r="A29453"/>
      <c r="AA29453"/>
    </row>
    <row r="29454" spans="1:27" x14ac:dyDescent="0.25">
      <c r="A29454"/>
      <c r="AA29454"/>
    </row>
    <row r="29455" spans="1:27" x14ac:dyDescent="0.25">
      <c r="A29455"/>
      <c r="AA29455"/>
    </row>
    <row r="29456" spans="1:27" x14ac:dyDescent="0.25">
      <c r="A29456"/>
      <c r="AA29456"/>
    </row>
    <row r="29457" spans="1:27" x14ac:dyDescent="0.25">
      <c r="A29457"/>
      <c r="AA29457"/>
    </row>
    <row r="29458" spans="1:27" x14ac:dyDescent="0.25">
      <c r="A29458"/>
      <c r="AA29458"/>
    </row>
    <row r="29459" spans="1:27" x14ac:dyDescent="0.25">
      <c r="A29459"/>
      <c r="AA29459"/>
    </row>
    <row r="29460" spans="1:27" x14ac:dyDescent="0.25">
      <c r="A29460"/>
      <c r="AA29460"/>
    </row>
    <row r="29461" spans="1:27" x14ac:dyDescent="0.25">
      <c r="A29461"/>
      <c r="AA29461"/>
    </row>
    <row r="29462" spans="1:27" x14ac:dyDescent="0.25">
      <c r="A29462"/>
      <c r="AA29462"/>
    </row>
    <row r="29463" spans="1:27" x14ac:dyDescent="0.25">
      <c r="A29463"/>
      <c r="AA29463"/>
    </row>
    <row r="29464" spans="1:27" x14ac:dyDescent="0.25">
      <c r="A29464"/>
      <c r="AA29464"/>
    </row>
    <row r="29465" spans="1:27" x14ac:dyDescent="0.25">
      <c r="A29465"/>
      <c r="AA29465"/>
    </row>
    <row r="29466" spans="1:27" x14ac:dyDescent="0.25">
      <c r="A29466"/>
      <c r="AA29466"/>
    </row>
    <row r="29467" spans="1:27" x14ac:dyDescent="0.25">
      <c r="A29467"/>
      <c r="AA29467"/>
    </row>
    <row r="29468" spans="1:27" x14ac:dyDescent="0.25">
      <c r="A29468"/>
      <c r="AA29468"/>
    </row>
    <row r="29469" spans="1:27" x14ac:dyDescent="0.25">
      <c r="A29469"/>
      <c r="AA29469"/>
    </row>
    <row r="29470" spans="1:27" x14ac:dyDescent="0.25">
      <c r="A29470"/>
      <c r="AA29470"/>
    </row>
    <row r="29471" spans="1:27" x14ac:dyDescent="0.25">
      <c r="A29471"/>
      <c r="AA29471"/>
    </row>
    <row r="29472" spans="1:27" x14ac:dyDescent="0.25">
      <c r="A29472"/>
      <c r="AA29472"/>
    </row>
    <row r="29473" spans="1:27" x14ac:dyDescent="0.25">
      <c r="A29473"/>
      <c r="AA29473"/>
    </row>
    <row r="29474" spans="1:27" x14ac:dyDescent="0.25">
      <c r="A29474"/>
      <c r="AA29474"/>
    </row>
    <row r="29475" spans="1:27" x14ac:dyDescent="0.25">
      <c r="A29475"/>
      <c r="AA29475"/>
    </row>
    <row r="29476" spans="1:27" x14ac:dyDescent="0.25">
      <c r="A29476"/>
      <c r="AA29476"/>
    </row>
    <row r="29477" spans="1:27" x14ac:dyDescent="0.25">
      <c r="A29477"/>
      <c r="AA29477"/>
    </row>
    <row r="29478" spans="1:27" x14ac:dyDescent="0.25">
      <c r="A29478"/>
      <c r="AA29478"/>
    </row>
    <row r="29479" spans="1:27" x14ac:dyDescent="0.25">
      <c r="A29479"/>
      <c r="AA29479"/>
    </row>
    <row r="29480" spans="1:27" x14ac:dyDescent="0.25">
      <c r="A29480"/>
      <c r="AA29480"/>
    </row>
    <row r="29481" spans="1:27" x14ac:dyDescent="0.25">
      <c r="A29481"/>
      <c r="AA29481"/>
    </row>
    <row r="29482" spans="1:27" x14ac:dyDescent="0.25">
      <c r="A29482"/>
      <c r="AA29482"/>
    </row>
    <row r="29483" spans="1:27" x14ac:dyDescent="0.25">
      <c r="A29483"/>
      <c r="AA29483"/>
    </row>
    <row r="29484" spans="1:27" x14ac:dyDescent="0.25">
      <c r="A29484"/>
      <c r="AA29484"/>
    </row>
    <row r="29485" spans="1:27" x14ac:dyDescent="0.25">
      <c r="A29485"/>
      <c r="AA29485"/>
    </row>
    <row r="29486" spans="1:27" x14ac:dyDescent="0.25">
      <c r="A29486"/>
      <c r="AA29486"/>
    </row>
    <row r="29487" spans="1:27" x14ac:dyDescent="0.25">
      <c r="A29487"/>
      <c r="AA29487"/>
    </row>
    <row r="29488" spans="1:27" x14ac:dyDescent="0.25">
      <c r="A29488"/>
      <c r="AA29488"/>
    </row>
    <row r="29489" spans="1:27" x14ac:dyDescent="0.25">
      <c r="A29489"/>
      <c r="AA29489"/>
    </row>
    <row r="29490" spans="1:27" x14ac:dyDescent="0.25">
      <c r="A29490"/>
      <c r="AA29490"/>
    </row>
    <row r="29491" spans="1:27" x14ac:dyDescent="0.25">
      <c r="A29491"/>
      <c r="AA29491"/>
    </row>
    <row r="29492" spans="1:27" x14ac:dyDescent="0.25">
      <c r="A29492"/>
      <c r="AA29492"/>
    </row>
    <row r="29493" spans="1:27" x14ac:dyDescent="0.25">
      <c r="A29493"/>
      <c r="AA29493"/>
    </row>
    <row r="29494" spans="1:27" x14ac:dyDescent="0.25">
      <c r="A29494"/>
      <c r="AA29494"/>
    </row>
    <row r="29495" spans="1:27" x14ac:dyDescent="0.25">
      <c r="A29495"/>
      <c r="AA29495"/>
    </row>
    <row r="29496" spans="1:27" x14ac:dyDescent="0.25">
      <c r="A29496"/>
      <c r="AA29496"/>
    </row>
    <row r="29497" spans="1:27" x14ac:dyDescent="0.25">
      <c r="A29497"/>
      <c r="AA29497"/>
    </row>
    <row r="29498" spans="1:27" x14ac:dyDescent="0.25">
      <c r="A29498"/>
      <c r="AA29498"/>
    </row>
    <row r="29499" spans="1:27" x14ac:dyDescent="0.25">
      <c r="A29499"/>
      <c r="AA29499"/>
    </row>
    <row r="29500" spans="1:27" x14ac:dyDescent="0.25">
      <c r="A29500"/>
      <c r="AA29500"/>
    </row>
    <row r="29501" spans="1:27" x14ac:dyDescent="0.25">
      <c r="A29501"/>
      <c r="AA29501"/>
    </row>
    <row r="29502" spans="1:27" x14ac:dyDescent="0.25">
      <c r="A29502"/>
      <c r="AA29502"/>
    </row>
    <row r="29503" spans="1:27" x14ac:dyDescent="0.25">
      <c r="A29503"/>
      <c r="AA29503"/>
    </row>
    <row r="29504" spans="1:27" x14ac:dyDescent="0.25">
      <c r="A29504"/>
      <c r="AA29504"/>
    </row>
    <row r="29505" spans="1:27" x14ac:dyDescent="0.25">
      <c r="A29505"/>
      <c r="AA29505"/>
    </row>
    <row r="29506" spans="1:27" x14ac:dyDescent="0.25">
      <c r="A29506"/>
      <c r="AA29506"/>
    </row>
    <row r="29507" spans="1:27" x14ac:dyDescent="0.25">
      <c r="A29507"/>
      <c r="AA29507"/>
    </row>
    <row r="29508" spans="1:27" x14ac:dyDescent="0.25">
      <c r="A29508"/>
      <c r="AA29508"/>
    </row>
    <row r="29509" spans="1:27" x14ac:dyDescent="0.25">
      <c r="A29509"/>
      <c r="AA29509"/>
    </row>
    <row r="29510" spans="1:27" x14ac:dyDescent="0.25">
      <c r="A29510"/>
      <c r="AA29510"/>
    </row>
    <row r="29511" spans="1:27" x14ac:dyDescent="0.25">
      <c r="A29511"/>
      <c r="AA29511"/>
    </row>
    <row r="29512" spans="1:27" x14ac:dyDescent="0.25">
      <c r="A29512"/>
      <c r="AA29512"/>
    </row>
    <row r="29513" spans="1:27" x14ac:dyDescent="0.25">
      <c r="A29513"/>
      <c r="AA29513"/>
    </row>
    <row r="29514" spans="1:27" x14ac:dyDescent="0.25">
      <c r="A29514"/>
      <c r="AA29514"/>
    </row>
    <row r="29515" spans="1:27" x14ac:dyDescent="0.25">
      <c r="A29515"/>
      <c r="AA29515"/>
    </row>
    <row r="29516" spans="1:27" x14ac:dyDescent="0.25">
      <c r="A29516"/>
      <c r="AA29516"/>
    </row>
    <row r="29517" spans="1:27" x14ac:dyDescent="0.25">
      <c r="A29517"/>
      <c r="AA29517"/>
    </row>
    <row r="29518" spans="1:27" x14ac:dyDescent="0.25">
      <c r="A29518"/>
      <c r="AA29518"/>
    </row>
    <row r="29519" spans="1:27" x14ac:dyDescent="0.25">
      <c r="A29519"/>
      <c r="AA29519"/>
    </row>
    <row r="29520" spans="1:27" x14ac:dyDescent="0.25">
      <c r="A29520"/>
      <c r="AA29520"/>
    </row>
    <row r="29521" spans="1:27" x14ac:dyDescent="0.25">
      <c r="A29521"/>
      <c r="AA29521"/>
    </row>
    <row r="29522" spans="1:27" x14ac:dyDescent="0.25">
      <c r="A29522"/>
      <c r="AA29522"/>
    </row>
    <row r="29523" spans="1:27" x14ac:dyDescent="0.25">
      <c r="A29523"/>
      <c r="AA29523"/>
    </row>
    <row r="29524" spans="1:27" x14ac:dyDescent="0.25">
      <c r="A29524"/>
      <c r="AA29524"/>
    </row>
    <row r="29525" spans="1:27" x14ac:dyDescent="0.25">
      <c r="A29525"/>
      <c r="AA29525"/>
    </row>
    <row r="29526" spans="1:27" x14ac:dyDescent="0.25">
      <c r="A29526"/>
      <c r="AA29526"/>
    </row>
    <row r="29527" spans="1:27" x14ac:dyDescent="0.25">
      <c r="A29527"/>
      <c r="AA29527"/>
    </row>
    <row r="29528" spans="1:27" x14ac:dyDescent="0.25">
      <c r="A29528"/>
      <c r="AA29528"/>
    </row>
    <row r="29529" spans="1:27" x14ac:dyDescent="0.25">
      <c r="A29529"/>
      <c r="AA29529"/>
    </row>
    <row r="29530" spans="1:27" x14ac:dyDescent="0.25">
      <c r="A29530"/>
      <c r="AA29530"/>
    </row>
    <row r="29531" spans="1:27" x14ac:dyDescent="0.25">
      <c r="A29531"/>
      <c r="AA29531"/>
    </row>
    <row r="29532" spans="1:27" x14ac:dyDescent="0.25">
      <c r="A29532"/>
      <c r="AA29532"/>
    </row>
    <row r="29533" spans="1:27" x14ac:dyDescent="0.25">
      <c r="A29533"/>
      <c r="AA29533"/>
    </row>
    <row r="29534" spans="1:27" x14ac:dyDescent="0.25">
      <c r="A29534"/>
      <c r="AA29534"/>
    </row>
    <row r="29535" spans="1:27" x14ac:dyDescent="0.25">
      <c r="A29535"/>
      <c r="AA29535"/>
    </row>
    <row r="29536" spans="1:27" x14ac:dyDescent="0.25">
      <c r="A29536"/>
      <c r="AA29536"/>
    </row>
    <row r="29537" spans="1:27" x14ac:dyDescent="0.25">
      <c r="A29537"/>
      <c r="AA29537"/>
    </row>
    <row r="29538" spans="1:27" x14ac:dyDescent="0.25">
      <c r="A29538"/>
      <c r="AA29538"/>
    </row>
    <row r="29539" spans="1:27" x14ac:dyDescent="0.25">
      <c r="A29539"/>
      <c r="AA29539"/>
    </row>
    <row r="29540" spans="1:27" x14ac:dyDescent="0.25">
      <c r="A29540"/>
      <c r="AA29540"/>
    </row>
    <row r="29541" spans="1:27" x14ac:dyDescent="0.25">
      <c r="A29541"/>
      <c r="AA29541"/>
    </row>
    <row r="29542" spans="1:27" x14ac:dyDescent="0.25">
      <c r="A29542"/>
      <c r="AA29542"/>
    </row>
    <row r="29543" spans="1:27" x14ac:dyDescent="0.25">
      <c r="A29543"/>
      <c r="AA29543"/>
    </row>
    <row r="29544" spans="1:27" x14ac:dyDescent="0.25">
      <c r="A29544"/>
      <c r="AA29544"/>
    </row>
    <row r="29545" spans="1:27" x14ac:dyDescent="0.25">
      <c r="A29545"/>
      <c r="AA29545"/>
    </row>
    <row r="29546" spans="1:27" x14ac:dyDescent="0.25">
      <c r="A29546"/>
      <c r="AA29546"/>
    </row>
    <row r="29547" spans="1:27" x14ac:dyDescent="0.25">
      <c r="A29547"/>
      <c r="AA29547"/>
    </row>
    <row r="29548" spans="1:27" x14ac:dyDescent="0.25">
      <c r="A29548"/>
      <c r="AA29548"/>
    </row>
    <row r="29549" spans="1:27" x14ac:dyDescent="0.25">
      <c r="A29549"/>
      <c r="AA29549"/>
    </row>
    <row r="29550" spans="1:27" x14ac:dyDescent="0.25">
      <c r="A29550"/>
      <c r="AA29550"/>
    </row>
    <row r="29551" spans="1:27" x14ac:dyDescent="0.25">
      <c r="A29551"/>
      <c r="AA29551"/>
    </row>
    <row r="29552" spans="1:27" x14ac:dyDescent="0.25">
      <c r="A29552"/>
      <c r="AA29552"/>
    </row>
    <row r="29553" spans="1:27" x14ac:dyDescent="0.25">
      <c r="A29553"/>
      <c r="AA29553"/>
    </row>
    <row r="29554" spans="1:27" x14ac:dyDescent="0.25">
      <c r="A29554"/>
      <c r="AA29554"/>
    </row>
    <row r="29555" spans="1:27" x14ac:dyDescent="0.25">
      <c r="A29555"/>
      <c r="AA29555"/>
    </row>
    <row r="29556" spans="1:27" x14ac:dyDescent="0.25">
      <c r="A29556"/>
      <c r="AA29556"/>
    </row>
    <row r="29557" spans="1:27" x14ac:dyDescent="0.25">
      <c r="A29557"/>
      <c r="AA29557"/>
    </row>
    <row r="29558" spans="1:27" x14ac:dyDescent="0.25">
      <c r="A29558"/>
      <c r="AA29558"/>
    </row>
    <row r="29559" spans="1:27" x14ac:dyDescent="0.25">
      <c r="A29559"/>
      <c r="AA29559"/>
    </row>
    <row r="29560" spans="1:27" x14ac:dyDescent="0.25">
      <c r="A29560"/>
      <c r="AA29560"/>
    </row>
    <row r="29561" spans="1:27" x14ac:dyDescent="0.25">
      <c r="A29561"/>
      <c r="AA29561"/>
    </row>
    <row r="29562" spans="1:27" x14ac:dyDescent="0.25">
      <c r="A29562"/>
      <c r="AA29562"/>
    </row>
    <row r="29563" spans="1:27" x14ac:dyDescent="0.25">
      <c r="A29563"/>
      <c r="AA29563"/>
    </row>
    <row r="29564" spans="1:27" x14ac:dyDescent="0.25">
      <c r="A29564"/>
      <c r="AA29564"/>
    </row>
    <row r="29565" spans="1:27" x14ac:dyDescent="0.25">
      <c r="A29565"/>
      <c r="AA29565"/>
    </row>
    <row r="29566" spans="1:27" x14ac:dyDescent="0.25">
      <c r="A29566"/>
      <c r="AA29566"/>
    </row>
    <row r="29567" spans="1:27" x14ac:dyDescent="0.25">
      <c r="A29567"/>
      <c r="AA29567"/>
    </row>
    <row r="29568" spans="1:27" x14ac:dyDescent="0.25">
      <c r="A29568"/>
      <c r="AA29568"/>
    </row>
    <row r="29569" spans="1:27" x14ac:dyDescent="0.25">
      <c r="A29569"/>
      <c r="AA29569"/>
    </row>
    <row r="29570" spans="1:27" x14ac:dyDescent="0.25">
      <c r="A29570"/>
      <c r="AA29570"/>
    </row>
    <row r="29571" spans="1:27" x14ac:dyDescent="0.25">
      <c r="A29571"/>
      <c r="AA29571"/>
    </row>
    <row r="29572" spans="1:27" x14ac:dyDescent="0.25">
      <c r="A29572"/>
      <c r="AA29572"/>
    </row>
    <row r="29573" spans="1:27" x14ac:dyDescent="0.25">
      <c r="A29573"/>
      <c r="AA29573"/>
    </row>
    <row r="29574" spans="1:27" x14ac:dyDescent="0.25">
      <c r="A29574"/>
      <c r="AA29574"/>
    </row>
    <row r="29575" spans="1:27" x14ac:dyDescent="0.25">
      <c r="A29575"/>
      <c r="AA29575"/>
    </row>
    <row r="29576" spans="1:27" x14ac:dyDescent="0.25">
      <c r="A29576"/>
      <c r="AA29576"/>
    </row>
    <row r="29577" spans="1:27" x14ac:dyDescent="0.25">
      <c r="A29577"/>
      <c r="AA29577"/>
    </row>
    <row r="29578" spans="1:27" x14ac:dyDescent="0.25">
      <c r="A29578"/>
      <c r="AA29578"/>
    </row>
    <row r="29579" spans="1:27" x14ac:dyDescent="0.25">
      <c r="A29579"/>
      <c r="AA29579"/>
    </row>
    <row r="29580" spans="1:27" x14ac:dyDescent="0.25">
      <c r="A29580"/>
      <c r="AA29580"/>
    </row>
    <row r="29581" spans="1:27" x14ac:dyDescent="0.25">
      <c r="A29581"/>
      <c r="AA29581"/>
    </row>
    <row r="29582" spans="1:27" x14ac:dyDescent="0.25">
      <c r="A29582"/>
      <c r="AA29582"/>
    </row>
    <row r="29583" spans="1:27" x14ac:dyDescent="0.25">
      <c r="A29583"/>
      <c r="AA29583"/>
    </row>
    <row r="29584" spans="1:27" x14ac:dyDescent="0.25">
      <c r="A29584"/>
      <c r="AA29584"/>
    </row>
    <row r="29585" spans="1:27" x14ac:dyDescent="0.25">
      <c r="A29585"/>
      <c r="AA29585"/>
    </row>
    <row r="29586" spans="1:27" x14ac:dyDescent="0.25">
      <c r="A29586"/>
      <c r="AA29586"/>
    </row>
    <row r="29587" spans="1:27" x14ac:dyDescent="0.25">
      <c r="A29587"/>
      <c r="AA29587"/>
    </row>
    <row r="29588" spans="1:27" x14ac:dyDescent="0.25">
      <c r="A29588"/>
      <c r="AA29588"/>
    </row>
    <row r="29589" spans="1:27" x14ac:dyDescent="0.25">
      <c r="A29589"/>
      <c r="AA29589"/>
    </row>
    <row r="29590" spans="1:27" x14ac:dyDescent="0.25">
      <c r="A29590"/>
      <c r="AA29590"/>
    </row>
    <row r="29591" spans="1:27" x14ac:dyDescent="0.25">
      <c r="A29591"/>
      <c r="AA29591"/>
    </row>
    <row r="29592" spans="1:27" x14ac:dyDescent="0.25">
      <c r="A29592"/>
      <c r="AA29592"/>
    </row>
    <row r="29593" spans="1:27" x14ac:dyDescent="0.25">
      <c r="A29593"/>
      <c r="AA29593"/>
    </row>
    <row r="29594" spans="1:27" x14ac:dyDescent="0.25">
      <c r="A29594"/>
      <c r="AA29594"/>
    </row>
    <row r="29595" spans="1:27" x14ac:dyDescent="0.25">
      <c r="A29595"/>
      <c r="AA29595"/>
    </row>
    <row r="29596" spans="1:27" x14ac:dyDescent="0.25">
      <c r="A29596"/>
      <c r="AA29596"/>
    </row>
    <row r="29597" spans="1:27" x14ac:dyDescent="0.25">
      <c r="A29597"/>
      <c r="AA29597"/>
    </row>
    <row r="29598" spans="1:27" x14ac:dyDescent="0.25">
      <c r="A29598"/>
      <c r="AA29598"/>
    </row>
    <row r="29599" spans="1:27" x14ac:dyDescent="0.25">
      <c r="A29599"/>
      <c r="AA29599"/>
    </row>
    <row r="29600" spans="1:27" x14ac:dyDescent="0.25">
      <c r="A29600"/>
      <c r="AA29600"/>
    </row>
    <row r="29601" spans="1:27" x14ac:dyDescent="0.25">
      <c r="A29601"/>
      <c r="AA29601"/>
    </row>
    <row r="29602" spans="1:27" x14ac:dyDescent="0.25">
      <c r="A29602"/>
      <c r="AA29602"/>
    </row>
    <row r="29603" spans="1:27" x14ac:dyDescent="0.25">
      <c r="A29603"/>
      <c r="AA29603"/>
    </row>
    <row r="29604" spans="1:27" x14ac:dyDescent="0.25">
      <c r="A29604"/>
      <c r="AA29604"/>
    </row>
    <row r="29605" spans="1:27" x14ac:dyDescent="0.25">
      <c r="A29605"/>
      <c r="AA29605"/>
    </row>
    <row r="29606" spans="1:27" x14ac:dyDescent="0.25">
      <c r="A29606"/>
      <c r="AA29606"/>
    </row>
    <row r="29607" spans="1:27" x14ac:dyDescent="0.25">
      <c r="A29607"/>
      <c r="AA29607"/>
    </row>
    <row r="29608" spans="1:27" x14ac:dyDescent="0.25">
      <c r="A29608"/>
      <c r="AA29608"/>
    </row>
    <row r="29609" spans="1:27" x14ac:dyDescent="0.25">
      <c r="A29609"/>
      <c r="AA29609"/>
    </row>
    <row r="29610" spans="1:27" x14ac:dyDescent="0.25">
      <c r="A29610"/>
      <c r="AA29610"/>
    </row>
    <row r="29611" spans="1:27" x14ac:dyDescent="0.25">
      <c r="A29611"/>
      <c r="AA29611"/>
    </row>
    <row r="29612" spans="1:27" x14ac:dyDescent="0.25">
      <c r="A29612"/>
      <c r="AA29612"/>
    </row>
    <row r="29613" spans="1:27" x14ac:dyDescent="0.25">
      <c r="A29613"/>
      <c r="AA29613"/>
    </row>
    <row r="29614" spans="1:27" x14ac:dyDescent="0.25">
      <c r="A29614"/>
      <c r="AA29614"/>
    </row>
    <row r="29615" spans="1:27" x14ac:dyDescent="0.25">
      <c r="A29615"/>
      <c r="AA29615"/>
    </row>
    <row r="29616" spans="1:27" x14ac:dyDescent="0.25">
      <c r="A29616"/>
      <c r="AA29616"/>
    </row>
    <row r="29617" spans="1:27" x14ac:dyDescent="0.25">
      <c r="A29617"/>
      <c r="AA29617"/>
    </row>
    <row r="29618" spans="1:27" x14ac:dyDescent="0.25">
      <c r="A29618"/>
      <c r="AA29618"/>
    </row>
    <row r="29619" spans="1:27" x14ac:dyDescent="0.25">
      <c r="A29619"/>
      <c r="AA29619"/>
    </row>
    <row r="29620" spans="1:27" x14ac:dyDescent="0.25">
      <c r="A29620"/>
      <c r="AA29620"/>
    </row>
    <row r="29621" spans="1:27" x14ac:dyDescent="0.25">
      <c r="A29621"/>
      <c r="AA29621"/>
    </row>
    <row r="29622" spans="1:27" x14ac:dyDescent="0.25">
      <c r="A29622"/>
      <c r="AA29622"/>
    </row>
    <row r="29623" spans="1:27" x14ac:dyDescent="0.25">
      <c r="A29623"/>
      <c r="AA29623"/>
    </row>
    <row r="29624" spans="1:27" x14ac:dyDescent="0.25">
      <c r="A29624"/>
      <c r="AA29624"/>
    </row>
    <row r="29625" spans="1:27" x14ac:dyDescent="0.25">
      <c r="A29625"/>
      <c r="AA29625"/>
    </row>
    <row r="29626" spans="1:27" x14ac:dyDescent="0.25">
      <c r="A29626"/>
      <c r="AA29626"/>
    </row>
    <row r="29627" spans="1:27" x14ac:dyDescent="0.25">
      <c r="A29627"/>
      <c r="AA29627"/>
    </row>
    <row r="29628" spans="1:27" x14ac:dyDescent="0.25">
      <c r="A29628"/>
      <c r="AA29628"/>
    </row>
    <row r="29629" spans="1:27" x14ac:dyDescent="0.25">
      <c r="A29629"/>
      <c r="AA29629"/>
    </row>
    <row r="29630" spans="1:27" x14ac:dyDescent="0.25">
      <c r="A29630"/>
      <c r="AA29630"/>
    </row>
    <row r="29631" spans="1:27" x14ac:dyDescent="0.25">
      <c r="A29631"/>
      <c r="AA29631"/>
    </row>
    <row r="29632" spans="1:27" x14ac:dyDescent="0.25">
      <c r="A29632"/>
      <c r="AA29632"/>
    </row>
    <row r="29633" spans="1:27" x14ac:dyDescent="0.25">
      <c r="A29633"/>
      <c r="AA29633"/>
    </row>
    <row r="29634" spans="1:27" x14ac:dyDescent="0.25">
      <c r="A29634"/>
      <c r="AA29634"/>
    </row>
    <row r="29635" spans="1:27" x14ac:dyDescent="0.25">
      <c r="A29635"/>
      <c r="AA29635"/>
    </row>
    <row r="29636" spans="1:27" x14ac:dyDescent="0.25">
      <c r="A29636"/>
      <c r="AA29636"/>
    </row>
    <row r="29637" spans="1:27" x14ac:dyDescent="0.25">
      <c r="A29637"/>
      <c r="AA29637"/>
    </row>
    <row r="29638" spans="1:27" x14ac:dyDescent="0.25">
      <c r="A29638"/>
      <c r="AA29638"/>
    </row>
    <row r="29639" spans="1:27" x14ac:dyDescent="0.25">
      <c r="A29639"/>
      <c r="AA29639"/>
    </row>
    <row r="29640" spans="1:27" x14ac:dyDescent="0.25">
      <c r="A29640"/>
      <c r="AA29640"/>
    </row>
    <row r="29641" spans="1:27" x14ac:dyDescent="0.25">
      <c r="A29641"/>
      <c r="AA29641"/>
    </row>
    <row r="29642" spans="1:27" x14ac:dyDescent="0.25">
      <c r="A29642"/>
      <c r="AA29642"/>
    </row>
    <row r="29643" spans="1:27" x14ac:dyDescent="0.25">
      <c r="A29643"/>
      <c r="AA29643"/>
    </row>
    <row r="29644" spans="1:27" x14ac:dyDescent="0.25">
      <c r="A29644"/>
      <c r="AA29644"/>
    </row>
    <row r="29645" spans="1:27" x14ac:dyDescent="0.25">
      <c r="A29645"/>
      <c r="AA29645"/>
    </row>
    <row r="29646" spans="1:27" x14ac:dyDescent="0.25">
      <c r="A29646"/>
      <c r="AA29646"/>
    </row>
    <row r="29647" spans="1:27" x14ac:dyDescent="0.25">
      <c r="A29647"/>
      <c r="AA29647"/>
    </row>
    <row r="29648" spans="1:27" x14ac:dyDescent="0.25">
      <c r="A29648"/>
      <c r="AA29648"/>
    </row>
    <row r="29649" spans="1:27" x14ac:dyDescent="0.25">
      <c r="A29649"/>
      <c r="AA29649"/>
    </row>
    <row r="29650" spans="1:27" x14ac:dyDescent="0.25">
      <c r="A29650"/>
      <c r="AA29650"/>
    </row>
    <row r="29651" spans="1:27" x14ac:dyDescent="0.25">
      <c r="A29651"/>
      <c r="AA29651"/>
    </row>
    <row r="29652" spans="1:27" x14ac:dyDescent="0.25">
      <c r="A29652"/>
      <c r="AA29652"/>
    </row>
    <row r="29653" spans="1:27" x14ac:dyDescent="0.25">
      <c r="A29653"/>
      <c r="AA29653"/>
    </row>
    <row r="29654" spans="1:27" x14ac:dyDescent="0.25">
      <c r="A29654"/>
      <c r="AA29654"/>
    </row>
    <row r="29655" spans="1:27" x14ac:dyDescent="0.25">
      <c r="A29655"/>
      <c r="AA29655"/>
    </row>
    <row r="29656" spans="1:27" x14ac:dyDescent="0.25">
      <c r="A29656"/>
      <c r="AA29656"/>
    </row>
    <row r="29657" spans="1:27" x14ac:dyDescent="0.25">
      <c r="A29657"/>
      <c r="AA29657"/>
    </row>
    <row r="29658" spans="1:27" x14ac:dyDescent="0.25">
      <c r="A29658"/>
      <c r="AA29658"/>
    </row>
    <row r="29659" spans="1:27" x14ac:dyDescent="0.25">
      <c r="A29659"/>
      <c r="AA29659"/>
    </row>
    <row r="29660" spans="1:27" x14ac:dyDescent="0.25">
      <c r="A29660"/>
      <c r="AA29660"/>
    </row>
    <row r="29661" spans="1:27" x14ac:dyDescent="0.25">
      <c r="A29661"/>
      <c r="AA29661"/>
    </row>
    <row r="29662" spans="1:27" x14ac:dyDescent="0.25">
      <c r="A29662"/>
      <c r="AA29662"/>
    </row>
    <row r="29663" spans="1:27" x14ac:dyDescent="0.25">
      <c r="A29663"/>
      <c r="AA29663"/>
    </row>
    <row r="29664" spans="1:27" x14ac:dyDescent="0.25">
      <c r="A29664"/>
      <c r="AA29664"/>
    </row>
    <row r="29665" spans="1:27" x14ac:dyDescent="0.25">
      <c r="A29665"/>
      <c r="AA29665"/>
    </row>
    <row r="29666" spans="1:27" x14ac:dyDescent="0.25">
      <c r="A29666"/>
      <c r="AA29666"/>
    </row>
    <row r="29667" spans="1:27" x14ac:dyDescent="0.25">
      <c r="A29667"/>
      <c r="AA29667"/>
    </row>
    <row r="29668" spans="1:27" x14ac:dyDescent="0.25">
      <c r="A29668"/>
      <c r="AA29668"/>
    </row>
    <row r="29669" spans="1:27" x14ac:dyDescent="0.25">
      <c r="A29669"/>
      <c r="AA29669"/>
    </row>
    <row r="29670" spans="1:27" x14ac:dyDescent="0.25">
      <c r="A29670"/>
      <c r="AA29670"/>
    </row>
    <row r="29671" spans="1:27" x14ac:dyDescent="0.25">
      <c r="A29671"/>
      <c r="AA29671"/>
    </row>
    <row r="29672" spans="1:27" x14ac:dyDescent="0.25">
      <c r="A29672"/>
      <c r="AA29672"/>
    </row>
    <row r="29673" spans="1:27" x14ac:dyDescent="0.25">
      <c r="A29673"/>
      <c r="AA29673"/>
    </row>
    <row r="29674" spans="1:27" x14ac:dyDescent="0.25">
      <c r="A29674"/>
      <c r="AA29674"/>
    </row>
    <row r="29675" spans="1:27" x14ac:dyDescent="0.25">
      <c r="A29675"/>
      <c r="AA29675"/>
    </row>
    <row r="29676" spans="1:27" x14ac:dyDescent="0.25">
      <c r="A29676"/>
      <c r="AA29676"/>
    </row>
    <row r="29677" spans="1:27" x14ac:dyDescent="0.25">
      <c r="A29677"/>
      <c r="AA29677"/>
    </row>
    <row r="29678" spans="1:27" x14ac:dyDescent="0.25">
      <c r="A29678"/>
      <c r="AA29678"/>
    </row>
    <row r="29679" spans="1:27" x14ac:dyDescent="0.25">
      <c r="A29679"/>
      <c r="AA29679"/>
    </row>
    <row r="29680" spans="1:27" x14ac:dyDescent="0.25">
      <c r="A29680"/>
      <c r="AA29680"/>
    </row>
    <row r="29681" spans="1:27" x14ac:dyDescent="0.25">
      <c r="A29681"/>
      <c r="AA29681"/>
    </row>
    <row r="29682" spans="1:27" x14ac:dyDescent="0.25">
      <c r="A29682"/>
      <c r="AA29682"/>
    </row>
    <row r="29683" spans="1:27" x14ac:dyDescent="0.25">
      <c r="A29683"/>
      <c r="AA29683"/>
    </row>
    <row r="29684" spans="1:27" x14ac:dyDescent="0.25">
      <c r="A29684"/>
      <c r="AA29684"/>
    </row>
    <row r="29685" spans="1:27" x14ac:dyDescent="0.25">
      <c r="A29685"/>
      <c r="AA29685"/>
    </row>
    <row r="29686" spans="1:27" x14ac:dyDescent="0.25">
      <c r="A29686"/>
      <c r="AA29686"/>
    </row>
    <row r="29687" spans="1:27" x14ac:dyDescent="0.25">
      <c r="A29687"/>
      <c r="AA29687"/>
    </row>
    <row r="29688" spans="1:27" x14ac:dyDescent="0.25">
      <c r="A29688"/>
      <c r="AA29688"/>
    </row>
    <row r="29689" spans="1:27" x14ac:dyDescent="0.25">
      <c r="A29689"/>
      <c r="AA29689"/>
    </row>
    <row r="29690" spans="1:27" x14ac:dyDescent="0.25">
      <c r="A29690"/>
      <c r="AA29690"/>
    </row>
    <row r="29691" spans="1:27" x14ac:dyDescent="0.25">
      <c r="A29691"/>
      <c r="AA29691"/>
    </row>
    <row r="29692" spans="1:27" x14ac:dyDescent="0.25">
      <c r="A29692"/>
      <c r="AA29692"/>
    </row>
    <row r="29693" spans="1:27" x14ac:dyDescent="0.25">
      <c r="A29693"/>
      <c r="AA29693"/>
    </row>
    <row r="29694" spans="1:27" x14ac:dyDescent="0.25">
      <c r="A29694"/>
      <c r="AA29694"/>
    </row>
    <row r="29695" spans="1:27" x14ac:dyDescent="0.25">
      <c r="A29695"/>
      <c r="AA29695"/>
    </row>
    <row r="29696" spans="1:27" x14ac:dyDescent="0.25">
      <c r="A29696"/>
      <c r="AA29696"/>
    </row>
    <row r="29697" spans="1:27" x14ac:dyDescent="0.25">
      <c r="A29697"/>
      <c r="AA29697"/>
    </row>
    <row r="29698" spans="1:27" x14ac:dyDescent="0.25">
      <c r="A29698"/>
      <c r="AA29698"/>
    </row>
    <row r="29699" spans="1:27" x14ac:dyDescent="0.25">
      <c r="A29699"/>
      <c r="AA29699"/>
    </row>
    <row r="29700" spans="1:27" x14ac:dyDescent="0.25">
      <c r="A29700"/>
      <c r="AA29700"/>
    </row>
    <row r="29701" spans="1:27" x14ac:dyDescent="0.25">
      <c r="A29701"/>
      <c r="AA29701"/>
    </row>
    <row r="29702" spans="1:27" x14ac:dyDescent="0.25">
      <c r="A29702"/>
      <c r="AA29702"/>
    </row>
    <row r="29703" spans="1:27" x14ac:dyDescent="0.25">
      <c r="A29703"/>
      <c r="AA29703"/>
    </row>
    <row r="29704" spans="1:27" x14ac:dyDescent="0.25">
      <c r="A29704"/>
      <c r="AA29704"/>
    </row>
    <row r="29705" spans="1:27" x14ac:dyDescent="0.25">
      <c r="A29705"/>
      <c r="AA29705"/>
    </row>
    <row r="29706" spans="1:27" x14ac:dyDescent="0.25">
      <c r="A29706"/>
      <c r="AA29706"/>
    </row>
    <row r="29707" spans="1:27" x14ac:dyDescent="0.25">
      <c r="A29707"/>
      <c r="AA29707"/>
    </row>
    <row r="29708" spans="1:27" x14ac:dyDescent="0.25">
      <c r="A29708"/>
      <c r="AA29708"/>
    </row>
    <row r="29709" spans="1:27" x14ac:dyDescent="0.25">
      <c r="A29709"/>
      <c r="AA29709"/>
    </row>
    <row r="29710" spans="1:27" x14ac:dyDescent="0.25">
      <c r="A29710"/>
      <c r="AA29710"/>
    </row>
    <row r="29711" spans="1:27" x14ac:dyDescent="0.25">
      <c r="A29711"/>
      <c r="AA29711"/>
    </row>
    <row r="29712" spans="1:27" x14ac:dyDescent="0.25">
      <c r="A29712"/>
      <c r="AA29712"/>
    </row>
    <row r="29713" spans="1:27" x14ac:dyDescent="0.25">
      <c r="A29713"/>
      <c r="AA29713"/>
    </row>
    <row r="29714" spans="1:27" x14ac:dyDescent="0.25">
      <c r="A29714"/>
      <c r="AA29714"/>
    </row>
    <row r="29715" spans="1:27" x14ac:dyDescent="0.25">
      <c r="A29715"/>
      <c r="AA29715"/>
    </row>
    <row r="29716" spans="1:27" x14ac:dyDescent="0.25">
      <c r="A29716"/>
      <c r="AA29716"/>
    </row>
    <row r="29717" spans="1:27" x14ac:dyDescent="0.25">
      <c r="A29717"/>
      <c r="AA29717"/>
    </row>
    <row r="29718" spans="1:27" x14ac:dyDescent="0.25">
      <c r="A29718"/>
      <c r="AA29718"/>
    </row>
    <row r="29719" spans="1:27" x14ac:dyDescent="0.25">
      <c r="A29719"/>
      <c r="AA29719"/>
    </row>
    <row r="29720" spans="1:27" x14ac:dyDescent="0.25">
      <c r="A29720"/>
      <c r="AA29720"/>
    </row>
    <row r="29721" spans="1:27" x14ac:dyDescent="0.25">
      <c r="A29721"/>
      <c r="AA29721"/>
    </row>
    <row r="29722" spans="1:27" x14ac:dyDescent="0.25">
      <c r="A29722"/>
      <c r="AA29722"/>
    </row>
    <row r="29723" spans="1:27" x14ac:dyDescent="0.25">
      <c r="A29723"/>
      <c r="AA29723"/>
    </row>
    <row r="29724" spans="1:27" x14ac:dyDescent="0.25">
      <c r="A29724"/>
      <c r="AA29724"/>
    </row>
    <row r="29725" spans="1:27" x14ac:dyDescent="0.25">
      <c r="A29725"/>
      <c r="AA29725"/>
    </row>
    <row r="29726" spans="1:27" x14ac:dyDescent="0.25">
      <c r="A29726"/>
      <c r="AA29726"/>
    </row>
    <row r="29727" spans="1:27" x14ac:dyDescent="0.25">
      <c r="A29727"/>
      <c r="AA29727"/>
    </row>
    <row r="29728" spans="1:27" x14ac:dyDescent="0.25">
      <c r="A29728"/>
      <c r="AA29728"/>
    </row>
    <row r="29729" spans="1:27" x14ac:dyDescent="0.25">
      <c r="A29729"/>
      <c r="AA29729"/>
    </row>
    <row r="29730" spans="1:27" x14ac:dyDescent="0.25">
      <c r="A29730"/>
      <c r="AA29730"/>
    </row>
    <row r="29731" spans="1:27" x14ac:dyDescent="0.25">
      <c r="A29731"/>
      <c r="AA29731"/>
    </row>
    <row r="29732" spans="1:27" x14ac:dyDescent="0.25">
      <c r="A29732"/>
      <c r="AA29732"/>
    </row>
    <row r="29733" spans="1:27" x14ac:dyDescent="0.25">
      <c r="A29733"/>
      <c r="AA29733"/>
    </row>
    <row r="29734" spans="1:27" x14ac:dyDescent="0.25">
      <c r="A29734"/>
      <c r="AA29734"/>
    </row>
    <row r="29735" spans="1:27" x14ac:dyDescent="0.25">
      <c r="A29735"/>
      <c r="AA29735"/>
    </row>
    <row r="29736" spans="1:27" x14ac:dyDescent="0.25">
      <c r="A29736"/>
      <c r="AA29736"/>
    </row>
    <row r="29737" spans="1:27" x14ac:dyDescent="0.25">
      <c r="A29737"/>
      <c r="AA29737"/>
    </row>
    <row r="29738" spans="1:27" x14ac:dyDescent="0.25">
      <c r="A29738"/>
      <c r="AA29738"/>
    </row>
    <row r="29739" spans="1:27" x14ac:dyDescent="0.25">
      <c r="A29739"/>
      <c r="AA29739"/>
    </row>
    <row r="29740" spans="1:27" x14ac:dyDescent="0.25">
      <c r="A29740"/>
      <c r="AA29740"/>
    </row>
    <row r="29741" spans="1:27" x14ac:dyDescent="0.25">
      <c r="A29741"/>
      <c r="AA29741"/>
    </row>
    <row r="29742" spans="1:27" x14ac:dyDescent="0.25">
      <c r="A29742"/>
      <c r="AA29742"/>
    </row>
    <row r="29743" spans="1:27" x14ac:dyDescent="0.25">
      <c r="A29743"/>
      <c r="AA29743"/>
    </row>
    <row r="29744" spans="1:27" x14ac:dyDescent="0.25">
      <c r="A29744"/>
      <c r="AA29744"/>
    </row>
    <row r="29745" spans="1:27" x14ac:dyDescent="0.25">
      <c r="A29745"/>
      <c r="AA29745"/>
    </row>
    <row r="29746" spans="1:27" x14ac:dyDescent="0.25">
      <c r="A29746"/>
      <c r="AA29746"/>
    </row>
    <row r="29747" spans="1:27" x14ac:dyDescent="0.25">
      <c r="A29747"/>
      <c r="AA29747"/>
    </row>
    <row r="29748" spans="1:27" x14ac:dyDescent="0.25">
      <c r="A29748"/>
      <c r="AA29748"/>
    </row>
    <row r="29749" spans="1:27" x14ac:dyDescent="0.25">
      <c r="A29749"/>
      <c r="AA29749"/>
    </row>
    <row r="29750" spans="1:27" x14ac:dyDescent="0.25">
      <c r="A29750"/>
      <c r="AA29750"/>
    </row>
    <row r="29751" spans="1:27" x14ac:dyDescent="0.25">
      <c r="A29751"/>
      <c r="AA29751"/>
    </row>
    <row r="29752" spans="1:27" x14ac:dyDescent="0.25">
      <c r="A29752"/>
      <c r="AA29752"/>
    </row>
    <row r="29753" spans="1:27" x14ac:dyDescent="0.25">
      <c r="A29753"/>
      <c r="AA29753"/>
    </row>
    <row r="29754" spans="1:27" x14ac:dyDescent="0.25">
      <c r="A29754"/>
      <c r="AA29754"/>
    </row>
    <row r="29755" spans="1:27" x14ac:dyDescent="0.25">
      <c r="A29755"/>
      <c r="AA29755"/>
    </row>
    <row r="29756" spans="1:27" x14ac:dyDescent="0.25">
      <c r="A29756"/>
      <c r="AA29756"/>
    </row>
    <row r="29757" spans="1:27" x14ac:dyDescent="0.25">
      <c r="A29757"/>
      <c r="AA29757"/>
    </row>
    <row r="29758" spans="1:27" x14ac:dyDescent="0.25">
      <c r="A29758"/>
      <c r="AA29758"/>
    </row>
    <row r="29759" spans="1:27" x14ac:dyDescent="0.25">
      <c r="A29759"/>
      <c r="AA29759"/>
    </row>
    <row r="29760" spans="1:27" x14ac:dyDescent="0.25">
      <c r="A29760"/>
      <c r="AA29760"/>
    </row>
    <row r="29761" spans="1:27" x14ac:dyDescent="0.25">
      <c r="A29761"/>
      <c r="AA29761"/>
    </row>
    <row r="29762" spans="1:27" x14ac:dyDescent="0.25">
      <c r="A29762"/>
      <c r="AA29762"/>
    </row>
    <row r="29763" spans="1:27" x14ac:dyDescent="0.25">
      <c r="A29763"/>
      <c r="AA29763"/>
    </row>
    <row r="29764" spans="1:27" x14ac:dyDescent="0.25">
      <c r="A29764"/>
      <c r="AA29764"/>
    </row>
    <row r="29765" spans="1:27" x14ac:dyDescent="0.25">
      <c r="A29765"/>
      <c r="AA29765"/>
    </row>
    <row r="29766" spans="1:27" x14ac:dyDescent="0.25">
      <c r="A29766"/>
      <c r="AA29766"/>
    </row>
    <row r="29767" spans="1:27" x14ac:dyDescent="0.25">
      <c r="A29767"/>
      <c r="AA29767"/>
    </row>
    <row r="29768" spans="1:27" x14ac:dyDescent="0.25">
      <c r="A29768"/>
      <c r="AA29768"/>
    </row>
    <row r="29769" spans="1:27" x14ac:dyDescent="0.25">
      <c r="A29769"/>
      <c r="AA29769"/>
    </row>
    <row r="29770" spans="1:27" x14ac:dyDescent="0.25">
      <c r="A29770"/>
      <c r="AA29770"/>
    </row>
    <row r="29771" spans="1:27" x14ac:dyDescent="0.25">
      <c r="A29771"/>
      <c r="AA29771"/>
    </row>
    <row r="29772" spans="1:27" x14ac:dyDescent="0.25">
      <c r="A29772"/>
      <c r="AA29772"/>
    </row>
    <row r="29773" spans="1:27" x14ac:dyDescent="0.25">
      <c r="A29773"/>
      <c r="AA29773"/>
    </row>
    <row r="29774" spans="1:27" x14ac:dyDescent="0.25">
      <c r="A29774"/>
      <c r="AA29774"/>
    </row>
    <row r="29775" spans="1:27" x14ac:dyDescent="0.25">
      <c r="A29775"/>
      <c r="AA29775"/>
    </row>
    <row r="29776" spans="1:27" x14ac:dyDescent="0.25">
      <c r="A29776"/>
      <c r="AA29776"/>
    </row>
    <row r="29777" spans="1:27" x14ac:dyDescent="0.25">
      <c r="A29777"/>
      <c r="AA29777"/>
    </row>
    <row r="29778" spans="1:27" x14ac:dyDescent="0.25">
      <c r="A29778"/>
      <c r="AA29778"/>
    </row>
    <row r="29779" spans="1:27" x14ac:dyDescent="0.25">
      <c r="A29779"/>
      <c r="AA29779"/>
    </row>
    <row r="29780" spans="1:27" x14ac:dyDescent="0.25">
      <c r="A29780"/>
      <c r="AA29780"/>
    </row>
    <row r="29781" spans="1:27" x14ac:dyDescent="0.25">
      <c r="A29781"/>
      <c r="AA29781"/>
    </row>
    <row r="29782" spans="1:27" x14ac:dyDescent="0.25">
      <c r="A29782"/>
      <c r="AA29782"/>
    </row>
    <row r="29783" spans="1:27" x14ac:dyDescent="0.25">
      <c r="A29783"/>
      <c r="AA29783"/>
    </row>
    <row r="29784" spans="1:27" x14ac:dyDescent="0.25">
      <c r="A29784"/>
      <c r="AA29784"/>
    </row>
    <row r="29785" spans="1:27" x14ac:dyDescent="0.25">
      <c r="A29785"/>
      <c r="AA29785"/>
    </row>
    <row r="29786" spans="1:27" x14ac:dyDescent="0.25">
      <c r="A29786"/>
      <c r="AA29786"/>
    </row>
    <row r="29787" spans="1:27" x14ac:dyDescent="0.25">
      <c r="A29787"/>
      <c r="AA29787"/>
    </row>
    <row r="29788" spans="1:27" x14ac:dyDescent="0.25">
      <c r="A29788"/>
      <c r="AA29788"/>
    </row>
    <row r="29789" spans="1:27" x14ac:dyDescent="0.25">
      <c r="A29789"/>
      <c r="AA29789"/>
    </row>
    <row r="29790" spans="1:27" x14ac:dyDescent="0.25">
      <c r="A29790"/>
      <c r="AA29790"/>
    </row>
    <row r="29791" spans="1:27" x14ac:dyDescent="0.25">
      <c r="A29791"/>
      <c r="AA29791"/>
    </row>
    <row r="29792" spans="1:27" x14ac:dyDescent="0.25">
      <c r="A29792"/>
      <c r="AA29792"/>
    </row>
    <row r="29793" spans="1:27" x14ac:dyDescent="0.25">
      <c r="A29793"/>
      <c r="AA29793"/>
    </row>
    <row r="29794" spans="1:27" x14ac:dyDescent="0.25">
      <c r="A29794"/>
      <c r="AA29794"/>
    </row>
    <row r="29795" spans="1:27" x14ac:dyDescent="0.25">
      <c r="A29795"/>
      <c r="AA29795"/>
    </row>
    <row r="29796" spans="1:27" x14ac:dyDescent="0.25">
      <c r="A29796"/>
      <c r="AA29796"/>
    </row>
    <row r="29797" spans="1:27" x14ac:dyDescent="0.25">
      <c r="A29797"/>
      <c r="AA29797"/>
    </row>
    <row r="29798" spans="1:27" x14ac:dyDescent="0.25">
      <c r="A29798"/>
      <c r="AA29798"/>
    </row>
    <row r="29799" spans="1:27" x14ac:dyDescent="0.25">
      <c r="A29799"/>
      <c r="AA29799"/>
    </row>
    <row r="29800" spans="1:27" x14ac:dyDescent="0.25">
      <c r="A29800"/>
      <c r="AA29800"/>
    </row>
    <row r="29801" spans="1:27" x14ac:dyDescent="0.25">
      <c r="A29801"/>
      <c r="AA29801"/>
    </row>
    <row r="29802" spans="1:27" x14ac:dyDescent="0.25">
      <c r="A29802"/>
      <c r="AA29802"/>
    </row>
    <row r="29803" spans="1:27" x14ac:dyDescent="0.25">
      <c r="A29803"/>
      <c r="AA29803"/>
    </row>
    <row r="29804" spans="1:27" x14ac:dyDescent="0.25">
      <c r="A29804"/>
      <c r="AA29804"/>
    </row>
    <row r="29805" spans="1:27" x14ac:dyDescent="0.25">
      <c r="A29805"/>
      <c r="AA29805"/>
    </row>
    <row r="29806" spans="1:27" x14ac:dyDescent="0.25">
      <c r="A29806"/>
      <c r="AA29806"/>
    </row>
    <row r="29807" spans="1:27" x14ac:dyDescent="0.25">
      <c r="A29807"/>
      <c r="AA29807"/>
    </row>
    <row r="29808" spans="1:27" x14ac:dyDescent="0.25">
      <c r="A29808"/>
      <c r="AA29808"/>
    </row>
    <row r="29809" spans="1:27" x14ac:dyDescent="0.25">
      <c r="A29809"/>
      <c r="AA29809"/>
    </row>
    <row r="29810" spans="1:27" x14ac:dyDescent="0.25">
      <c r="A29810"/>
      <c r="AA29810"/>
    </row>
    <row r="29811" spans="1:27" x14ac:dyDescent="0.25">
      <c r="A29811"/>
      <c r="AA29811"/>
    </row>
    <row r="29812" spans="1:27" x14ac:dyDescent="0.25">
      <c r="A29812"/>
      <c r="AA29812"/>
    </row>
    <row r="29813" spans="1:27" x14ac:dyDescent="0.25">
      <c r="A29813"/>
      <c r="AA29813"/>
    </row>
    <row r="29814" spans="1:27" x14ac:dyDescent="0.25">
      <c r="A29814"/>
      <c r="AA29814"/>
    </row>
    <row r="29815" spans="1:27" x14ac:dyDescent="0.25">
      <c r="A29815"/>
      <c r="AA29815"/>
    </row>
    <row r="29816" spans="1:27" x14ac:dyDescent="0.25">
      <c r="A29816"/>
      <c r="AA29816"/>
    </row>
    <row r="29817" spans="1:27" x14ac:dyDescent="0.25">
      <c r="A29817"/>
      <c r="AA29817"/>
    </row>
    <row r="29818" spans="1:27" x14ac:dyDescent="0.25">
      <c r="A29818"/>
      <c r="AA29818"/>
    </row>
    <row r="29819" spans="1:27" x14ac:dyDescent="0.25">
      <c r="A29819"/>
      <c r="AA29819"/>
    </row>
    <row r="29820" spans="1:27" x14ac:dyDescent="0.25">
      <c r="A29820"/>
      <c r="AA29820"/>
    </row>
    <row r="29821" spans="1:27" x14ac:dyDescent="0.25">
      <c r="A29821"/>
      <c r="AA29821"/>
    </row>
    <row r="29822" spans="1:27" x14ac:dyDescent="0.25">
      <c r="A29822"/>
      <c r="AA29822"/>
    </row>
    <row r="29823" spans="1:27" x14ac:dyDescent="0.25">
      <c r="A29823"/>
      <c r="AA29823"/>
    </row>
    <row r="29824" spans="1:27" x14ac:dyDescent="0.25">
      <c r="A29824"/>
      <c r="AA29824"/>
    </row>
    <row r="29825" spans="1:27" x14ac:dyDescent="0.25">
      <c r="A29825"/>
      <c r="AA29825"/>
    </row>
    <row r="29826" spans="1:27" x14ac:dyDescent="0.25">
      <c r="A29826"/>
      <c r="AA29826"/>
    </row>
    <row r="29827" spans="1:27" x14ac:dyDescent="0.25">
      <c r="A29827"/>
      <c r="AA29827"/>
    </row>
    <row r="29828" spans="1:27" x14ac:dyDescent="0.25">
      <c r="A29828"/>
      <c r="AA29828"/>
    </row>
    <row r="29829" spans="1:27" x14ac:dyDescent="0.25">
      <c r="A29829"/>
      <c r="AA29829"/>
    </row>
    <row r="29830" spans="1:27" x14ac:dyDescent="0.25">
      <c r="A29830"/>
      <c r="AA29830"/>
    </row>
    <row r="29831" spans="1:27" x14ac:dyDescent="0.25">
      <c r="A29831"/>
      <c r="AA29831"/>
    </row>
    <row r="29832" spans="1:27" x14ac:dyDescent="0.25">
      <c r="A29832"/>
      <c r="AA29832"/>
    </row>
    <row r="29833" spans="1:27" x14ac:dyDescent="0.25">
      <c r="A29833"/>
      <c r="AA29833"/>
    </row>
    <row r="29834" spans="1:27" x14ac:dyDescent="0.25">
      <c r="A29834"/>
      <c r="AA29834"/>
    </row>
    <row r="29835" spans="1:27" x14ac:dyDescent="0.25">
      <c r="A29835"/>
      <c r="AA29835"/>
    </row>
    <row r="29836" spans="1:27" x14ac:dyDescent="0.25">
      <c r="A29836"/>
      <c r="AA29836"/>
    </row>
    <row r="29837" spans="1:27" x14ac:dyDescent="0.25">
      <c r="A29837"/>
      <c r="AA29837"/>
    </row>
    <row r="29838" spans="1:27" x14ac:dyDescent="0.25">
      <c r="A29838"/>
      <c r="AA29838"/>
    </row>
    <row r="29839" spans="1:27" x14ac:dyDescent="0.25">
      <c r="A29839"/>
      <c r="AA29839"/>
    </row>
    <row r="29840" spans="1:27" x14ac:dyDescent="0.25">
      <c r="A29840"/>
      <c r="AA29840"/>
    </row>
    <row r="29841" spans="1:27" x14ac:dyDescent="0.25">
      <c r="A29841"/>
      <c r="AA29841"/>
    </row>
    <row r="29842" spans="1:27" x14ac:dyDescent="0.25">
      <c r="A29842"/>
      <c r="AA29842"/>
    </row>
    <row r="29843" spans="1:27" x14ac:dyDescent="0.25">
      <c r="A29843"/>
      <c r="AA29843"/>
    </row>
    <row r="29844" spans="1:27" x14ac:dyDescent="0.25">
      <c r="A29844"/>
      <c r="AA29844"/>
    </row>
    <row r="29845" spans="1:27" x14ac:dyDescent="0.25">
      <c r="A29845"/>
      <c r="AA29845"/>
    </row>
    <row r="29846" spans="1:27" x14ac:dyDescent="0.25">
      <c r="A29846"/>
      <c r="AA29846"/>
    </row>
    <row r="29847" spans="1:27" x14ac:dyDescent="0.25">
      <c r="A29847"/>
      <c r="AA29847"/>
    </row>
    <row r="29848" spans="1:27" x14ac:dyDescent="0.25">
      <c r="A29848"/>
      <c r="AA29848"/>
    </row>
    <row r="29849" spans="1:27" x14ac:dyDescent="0.25">
      <c r="A29849"/>
      <c r="AA29849"/>
    </row>
    <row r="29850" spans="1:27" x14ac:dyDescent="0.25">
      <c r="A29850"/>
      <c r="AA29850"/>
    </row>
    <row r="29851" spans="1:27" x14ac:dyDescent="0.25">
      <c r="A29851"/>
      <c r="AA29851"/>
    </row>
    <row r="29852" spans="1:27" x14ac:dyDescent="0.25">
      <c r="A29852"/>
      <c r="AA29852"/>
    </row>
    <row r="29853" spans="1:27" x14ac:dyDescent="0.25">
      <c r="A29853"/>
      <c r="AA29853"/>
    </row>
    <row r="29854" spans="1:27" x14ac:dyDescent="0.25">
      <c r="A29854"/>
      <c r="AA29854"/>
    </row>
    <row r="29855" spans="1:27" x14ac:dyDescent="0.25">
      <c r="A29855"/>
      <c r="AA29855"/>
    </row>
    <row r="29856" spans="1:27" x14ac:dyDescent="0.25">
      <c r="A29856"/>
      <c r="AA29856"/>
    </row>
    <row r="29857" spans="1:27" x14ac:dyDescent="0.25">
      <c r="A29857"/>
      <c r="AA29857"/>
    </row>
    <row r="29858" spans="1:27" x14ac:dyDescent="0.25">
      <c r="A29858"/>
      <c r="AA29858"/>
    </row>
    <row r="29859" spans="1:27" x14ac:dyDescent="0.25">
      <c r="A29859"/>
      <c r="AA29859"/>
    </row>
    <row r="29860" spans="1:27" x14ac:dyDescent="0.25">
      <c r="A29860"/>
      <c r="AA29860"/>
    </row>
    <row r="29861" spans="1:27" x14ac:dyDescent="0.25">
      <c r="A29861"/>
      <c r="AA29861"/>
    </row>
    <row r="29862" spans="1:27" x14ac:dyDescent="0.25">
      <c r="A29862"/>
      <c r="AA29862"/>
    </row>
    <row r="29863" spans="1:27" x14ac:dyDescent="0.25">
      <c r="A29863"/>
      <c r="AA29863"/>
    </row>
    <row r="29864" spans="1:27" x14ac:dyDescent="0.25">
      <c r="A29864"/>
      <c r="AA29864"/>
    </row>
    <row r="29865" spans="1:27" x14ac:dyDescent="0.25">
      <c r="A29865"/>
      <c r="AA29865"/>
    </row>
    <row r="29866" spans="1:27" x14ac:dyDescent="0.25">
      <c r="A29866"/>
      <c r="AA29866"/>
    </row>
    <row r="29867" spans="1:27" x14ac:dyDescent="0.25">
      <c r="A29867"/>
      <c r="AA29867"/>
    </row>
    <row r="29868" spans="1:27" x14ac:dyDescent="0.25">
      <c r="A29868"/>
      <c r="AA29868"/>
    </row>
    <row r="29869" spans="1:27" x14ac:dyDescent="0.25">
      <c r="A29869"/>
      <c r="AA29869"/>
    </row>
    <row r="29870" spans="1:27" x14ac:dyDescent="0.25">
      <c r="A29870"/>
      <c r="AA29870"/>
    </row>
    <row r="29871" spans="1:27" x14ac:dyDescent="0.25">
      <c r="A29871"/>
      <c r="AA29871"/>
    </row>
    <row r="29872" spans="1:27" x14ac:dyDescent="0.25">
      <c r="A29872"/>
      <c r="AA29872"/>
    </row>
    <row r="29873" spans="1:27" x14ac:dyDescent="0.25">
      <c r="A29873"/>
      <c r="AA29873"/>
    </row>
    <row r="29874" spans="1:27" x14ac:dyDescent="0.25">
      <c r="A29874"/>
      <c r="AA29874"/>
    </row>
    <row r="29875" spans="1:27" x14ac:dyDescent="0.25">
      <c r="A29875"/>
      <c r="AA29875"/>
    </row>
    <row r="29876" spans="1:27" x14ac:dyDescent="0.25">
      <c r="A29876"/>
      <c r="AA29876"/>
    </row>
    <row r="29877" spans="1:27" x14ac:dyDescent="0.25">
      <c r="A29877"/>
      <c r="AA29877"/>
    </row>
    <row r="29878" spans="1:27" x14ac:dyDescent="0.25">
      <c r="A29878"/>
      <c r="AA29878"/>
    </row>
    <row r="29879" spans="1:27" x14ac:dyDescent="0.25">
      <c r="A29879"/>
      <c r="AA29879"/>
    </row>
    <row r="29880" spans="1:27" x14ac:dyDescent="0.25">
      <c r="A29880"/>
      <c r="AA29880"/>
    </row>
    <row r="29881" spans="1:27" x14ac:dyDescent="0.25">
      <c r="A29881"/>
      <c r="AA29881"/>
    </row>
    <row r="29882" spans="1:27" x14ac:dyDescent="0.25">
      <c r="A29882"/>
      <c r="AA29882"/>
    </row>
    <row r="29883" spans="1:27" x14ac:dyDescent="0.25">
      <c r="A29883"/>
      <c r="AA29883"/>
    </row>
    <row r="29884" spans="1:27" x14ac:dyDescent="0.25">
      <c r="A29884"/>
      <c r="AA29884"/>
    </row>
    <row r="29885" spans="1:27" x14ac:dyDescent="0.25">
      <c r="A29885"/>
      <c r="AA29885"/>
    </row>
    <row r="29886" spans="1:27" x14ac:dyDescent="0.25">
      <c r="A29886"/>
      <c r="AA29886"/>
    </row>
    <row r="29887" spans="1:27" x14ac:dyDescent="0.25">
      <c r="A29887"/>
      <c r="AA29887"/>
    </row>
    <row r="29888" spans="1:27" x14ac:dyDescent="0.25">
      <c r="A29888"/>
      <c r="AA29888"/>
    </row>
    <row r="29889" spans="1:27" x14ac:dyDescent="0.25">
      <c r="A29889"/>
      <c r="AA29889"/>
    </row>
    <row r="29890" spans="1:27" x14ac:dyDescent="0.25">
      <c r="A29890"/>
      <c r="AA29890"/>
    </row>
    <row r="29891" spans="1:27" x14ac:dyDescent="0.25">
      <c r="A29891"/>
      <c r="AA29891"/>
    </row>
    <row r="29892" spans="1:27" x14ac:dyDescent="0.25">
      <c r="A29892"/>
      <c r="AA29892"/>
    </row>
    <row r="29893" spans="1:27" x14ac:dyDescent="0.25">
      <c r="A29893"/>
      <c r="AA29893"/>
    </row>
    <row r="29894" spans="1:27" x14ac:dyDescent="0.25">
      <c r="A29894"/>
      <c r="AA29894"/>
    </row>
    <row r="29895" spans="1:27" x14ac:dyDescent="0.25">
      <c r="A29895"/>
      <c r="AA29895"/>
    </row>
    <row r="29896" spans="1:27" x14ac:dyDescent="0.25">
      <c r="A29896"/>
      <c r="AA29896"/>
    </row>
    <row r="29897" spans="1:27" x14ac:dyDescent="0.25">
      <c r="A29897"/>
      <c r="AA29897"/>
    </row>
    <row r="29898" spans="1:27" x14ac:dyDescent="0.25">
      <c r="A29898"/>
      <c r="AA29898"/>
    </row>
    <row r="29899" spans="1:27" x14ac:dyDescent="0.25">
      <c r="A29899"/>
      <c r="AA29899"/>
    </row>
    <row r="29900" spans="1:27" x14ac:dyDescent="0.25">
      <c r="A29900"/>
      <c r="AA29900"/>
    </row>
    <row r="29901" spans="1:27" x14ac:dyDescent="0.25">
      <c r="A29901"/>
      <c r="AA29901"/>
    </row>
    <row r="29902" spans="1:27" x14ac:dyDescent="0.25">
      <c r="A29902"/>
      <c r="AA29902"/>
    </row>
    <row r="29903" spans="1:27" x14ac:dyDescent="0.25">
      <c r="A29903"/>
      <c r="AA29903"/>
    </row>
    <row r="29904" spans="1:27" x14ac:dyDescent="0.25">
      <c r="A29904"/>
      <c r="AA29904"/>
    </row>
    <row r="29905" spans="1:27" x14ac:dyDescent="0.25">
      <c r="A29905"/>
      <c r="AA29905"/>
    </row>
    <row r="29906" spans="1:27" x14ac:dyDescent="0.25">
      <c r="A29906"/>
      <c r="AA29906"/>
    </row>
    <row r="29907" spans="1:27" x14ac:dyDescent="0.25">
      <c r="A29907"/>
      <c r="AA29907"/>
    </row>
    <row r="29908" spans="1:27" x14ac:dyDescent="0.25">
      <c r="A29908"/>
      <c r="AA29908"/>
    </row>
    <row r="29909" spans="1:27" x14ac:dyDescent="0.25">
      <c r="A29909"/>
      <c r="AA29909"/>
    </row>
    <row r="29910" spans="1:27" x14ac:dyDescent="0.25">
      <c r="A29910"/>
      <c r="AA29910"/>
    </row>
    <row r="29911" spans="1:27" x14ac:dyDescent="0.25">
      <c r="A29911"/>
      <c r="AA29911"/>
    </row>
    <row r="29912" spans="1:27" x14ac:dyDescent="0.25">
      <c r="A29912"/>
      <c r="AA29912"/>
    </row>
    <row r="29913" spans="1:27" x14ac:dyDescent="0.25">
      <c r="A29913"/>
      <c r="AA29913"/>
    </row>
    <row r="29914" spans="1:27" x14ac:dyDescent="0.25">
      <c r="A29914"/>
      <c r="AA29914"/>
    </row>
    <row r="29915" spans="1:27" x14ac:dyDescent="0.25">
      <c r="A29915"/>
      <c r="AA29915"/>
    </row>
    <row r="29916" spans="1:27" x14ac:dyDescent="0.25">
      <c r="A29916"/>
      <c r="AA29916"/>
    </row>
    <row r="29917" spans="1:27" x14ac:dyDescent="0.25">
      <c r="A29917"/>
      <c r="AA29917"/>
    </row>
    <row r="29918" spans="1:27" x14ac:dyDescent="0.25">
      <c r="A29918"/>
      <c r="AA29918"/>
    </row>
    <row r="29919" spans="1:27" x14ac:dyDescent="0.25">
      <c r="A29919"/>
      <c r="AA29919"/>
    </row>
    <row r="29920" spans="1:27" x14ac:dyDescent="0.25">
      <c r="A29920"/>
      <c r="AA29920"/>
    </row>
    <row r="29921" spans="1:27" x14ac:dyDescent="0.25">
      <c r="A29921"/>
      <c r="AA29921"/>
    </row>
    <row r="29922" spans="1:27" x14ac:dyDescent="0.25">
      <c r="A29922"/>
      <c r="AA29922"/>
    </row>
    <row r="29923" spans="1:27" x14ac:dyDescent="0.25">
      <c r="A29923"/>
      <c r="AA29923"/>
    </row>
    <row r="29924" spans="1:27" x14ac:dyDescent="0.25">
      <c r="A29924"/>
      <c r="AA29924"/>
    </row>
    <row r="29925" spans="1:27" x14ac:dyDescent="0.25">
      <c r="A29925"/>
      <c r="AA29925"/>
    </row>
    <row r="29926" spans="1:27" x14ac:dyDescent="0.25">
      <c r="A29926"/>
      <c r="AA29926"/>
    </row>
    <row r="29927" spans="1:27" x14ac:dyDescent="0.25">
      <c r="A29927"/>
      <c r="AA29927"/>
    </row>
    <row r="29928" spans="1:27" x14ac:dyDescent="0.25">
      <c r="A29928"/>
      <c r="AA29928"/>
    </row>
    <row r="29929" spans="1:27" x14ac:dyDescent="0.25">
      <c r="A29929"/>
      <c r="AA29929"/>
    </row>
    <row r="29930" spans="1:27" x14ac:dyDescent="0.25">
      <c r="A29930"/>
      <c r="AA29930"/>
    </row>
    <row r="29931" spans="1:27" x14ac:dyDescent="0.25">
      <c r="A29931"/>
      <c r="AA29931"/>
    </row>
    <row r="29932" spans="1:27" x14ac:dyDescent="0.25">
      <c r="A29932"/>
      <c r="AA29932"/>
    </row>
    <row r="29933" spans="1:27" x14ac:dyDescent="0.25">
      <c r="A29933"/>
      <c r="AA29933"/>
    </row>
    <row r="29934" spans="1:27" x14ac:dyDescent="0.25">
      <c r="A29934"/>
      <c r="AA29934"/>
    </row>
    <row r="29935" spans="1:27" x14ac:dyDescent="0.25">
      <c r="A29935"/>
      <c r="AA29935"/>
    </row>
    <row r="29936" spans="1:27" x14ac:dyDescent="0.25">
      <c r="A29936"/>
      <c r="AA29936"/>
    </row>
    <row r="29937" spans="1:27" x14ac:dyDescent="0.25">
      <c r="A29937"/>
      <c r="AA29937"/>
    </row>
    <row r="29938" spans="1:27" x14ac:dyDescent="0.25">
      <c r="A29938"/>
      <c r="AA29938"/>
    </row>
    <row r="29939" spans="1:27" x14ac:dyDescent="0.25">
      <c r="A29939"/>
      <c r="AA29939"/>
    </row>
    <row r="29940" spans="1:27" x14ac:dyDescent="0.25">
      <c r="A29940"/>
      <c r="AA29940"/>
    </row>
    <row r="29941" spans="1:27" x14ac:dyDescent="0.25">
      <c r="A29941"/>
      <c r="AA29941"/>
    </row>
    <row r="29942" spans="1:27" x14ac:dyDescent="0.25">
      <c r="A29942"/>
      <c r="AA29942"/>
    </row>
    <row r="29943" spans="1:27" x14ac:dyDescent="0.25">
      <c r="A29943"/>
      <c r="AA29943"/>
    </row>
    <row r="29944" spans="1:27" x14ac:dyDescent="0.25">
      <c r="A29944"/>
      <c r="AA29944"/>
    </row>
    <row r="29945" spans="1:27" x14ac:dyDescent="0.25">
      <c r="A29945"/>
      <c r="AA29945"/>
    </row>
    <row r="29946" spans="1:27" x14ac:dyDescent="0.25">
      <c r="A29946"/>
      <c r="AA29946"/>
    </row>
    <row r="29947" spans="1:27" x14ac:dyDescent="0.25">
      <c r="A29947"/>
      <c r="AA29947"/>
    </row>
    <row r="29948" spans="1:27" x14ac:dyDescent="0.25">
      <c r="A29948"/>
      <c r="AA29948"/>
    </row>
    <row r="29949" spans="1:27" x14ac:dyDescent="0.25">
      <c r="A29949"/>
      <c r="AA29949"/>
    </row>
    <row r="29950" spans="1:27" x14ac:dyDescent="0.25">
      <c r="A29950"/>
      <c r="AA29950"/>
    </row>
    <row r="29951" spans="1:27" x14ac:dyDescent="0.25">
      <c r="A29951"/>
      <c r="AA29951"/>
    </row>
    <row r="29952" spans="1:27" x14ac:dyDescent="0.25">
      <c r="A29952"/>
      <c r="AA29952"/>
    </row>
    <row r="29953" spans="1:27" x14ac:dyDescent="0.25">
      <c r="A29953"/>
      <c r="AA29953"/>
    </row>
    <row r="29954" spans="1:27" x14ac:dyDescent="0.25">
      <c r="A29954"/>
      <c r="AA29954"/>
    </row>
    <row r="29955" spans="1:27" x14ac:dyDescent="0.25">
      <c r="A29955"/>
      <c r="AA29955"/>
    </row>
    <row r="29956" spans="1:27" x14ac:dyDescent="0.25">
      <c r="A29956"/>
      <c r="AA29956"/>
    </row>
    <row r="29957" spans="1:27" x14ac:dyDescent="0.25">
      <c r="A29957"/>
      <c r="AA29957"/>
    </row>
    <row r="29958" spans="1:27" x14ac:dyDescent="0.25">
      <c r="A29958"/>
      <c r="AA29958"/>
    </row>
    <row r="29959" spans="1:27" x14ac:dyDescent="0.25">
      <c r="A29959"/>
      <c r="AA29959"/>
    </row>
    <row r="29960" spans="1:27" x14ac:dyDescent="0.25">
      <c r="A29960"/>
      <c r="AA29960"/>
    </row>
    <row r="29961" spans="1:27" x14ac:dyDescent="0.25">
      <c r="A29961"/>
      <c r="AA29961"/>
    </row>
    <row r="29962" spans="1:27" x14ac:dyDescent="0.25">
      <c r="A29962"/>
      <c r="AA29962"/>
    </row>
    <row r="29963" spans="1:27" x14ac:dyDescent="0.25">
      <c r="A29963"/>
      <c r="AA29963"/>
    </row>
    <row r="29964" spans="1:27" x14ac:dyDescent="0.25">
      <c r="A29964"/>
      <c r="AA29964"/>
    </row>
    <row r="29965" spans="1:27" x14ac:dyDescent="0.25">
      <c r="A29965"/>
      <c r="AA29965"/>
    </row>
    <row r="29966" spans="1:27" x14ac:dyDescent="0.25">
      <c r="A29966"/>
      <c r="AA29966"/>
    </row>
    <row r="29967" spans="1:27" x14ac:dyDescent="0.25">
      <c r="A29967"/>
      <c r="AA29967"/>
    </row>
    <row r="29968" spans="1:27" x14ac:dyDescent="0.25">
      <c r="A29968"/>
      <c r="AA29968"/>
    </row>
    <row r="29969" spans="1:27" x14ac:dyDescent="0.25">
      <c r="A29969"/>
      <c r="AA29969"/>
    </row>
    <row r="29970" spans="1:27" x14ac:dyDescent="0.25">
      <c r="A29970"/>
      <c r="AA29970"/>
    </row>
    <row r="29971" spans="1:27" x14ac:dyDescent="0.25">
      <c r="A29971"/>
      <c r="AA29971"/>
    </row>
    <row r="29972" spans="1:27" x14ac:dyDescent="0.25">
      <c r="A29972"/>
      <c r="AA29972"/>
    </row>
    <row r="29973" spans="1:27" x14ac:dyDescent="0.25">
      <c r="A29973"/>
      <c r="AA29973"/>
    </row>
    <row r="29974" spans="1:27" x14ac:dyDescent="0.25">
      <c r="A29974"/>
      <c r="AA29974"/>
    </row>
    <row r="29975" spans="1:27" x14ac:dyDescent="0.25">
      <c r="A29975"/>
      <c r="AA29975"/>
    </row>
    <row r="29976" spans="1:27" x14ac:dyDescent="0.25">
      <c r="A29976"/>
      <c r="AA29976"/>
    </row>
    <row r="29977" spans="1:27" x14ac:dyDescent="0.25">
      <c r="A29977"/>
      <c r="AA29977"/>
    </row>
    <row r="29978" spans="1:27" x14ac:dyDescent="0.25">
      <c r="A29978"/>
      <c r="AA29978"/>
    </row>
    <row r="29979" spans="1:27" x14ac:dyDescent="0.25">
      <c r="A29979"/>
      <c r="AA29979"/>
    </row>
    <row r="29980" spans="1:27" x14ac:dyDescent="0.25">
      <c r="A29980"/>
      <c r="AA29980"/>
    </row>
    <row r="29981" spans="1:27" x14ac:dyDescent="0.25">
      <c r="A29981"/>
      <c r="AA29981"/>
    </row>
    <row r="29982" spans="1:27" x14ac:dyDescent="0.25">
      <c r="A29982"/>
      <c r="AA29982"/>
    </row>
    <row r="29983" spans="1:27" x14ac:dyDescent="0.25">
      <c r="A29983"/>
      <c r="AA29983"/>
    </row>
    <row r="29984" spans="1:27" x14ac:dyDescent="0.25">
      <c r="A29984"/>
      <c r="AA29984"/>
    </row>
    <row r="29985" spans="1:27" x14ac:dyDescent="0.25">
      <c r="A29985"/>
      <c r="AA29985"/>
    </row>
    <row r="29986" spans="1:27" x14ac:dyDescent="0.25">
      <c r="A29986"/>
      <c r="AA29986"/>
    </row>
    <row r="29987" spans="1:27" x14ac:dyDescent="0.25">
      <c r="A29987"/>
      <c r="AA29987"/>
    </row>
    <row r="29988" spans="1:27" x14ac:dyDescent="0.25">
      <c r="A29988"/>
      <c r="AA29988"/>
    </row>
    <row r="29989" spans="1:27" x14ac:dyDescent="0.25">
      <c r="A29989"/>
      <c r="AA29989"/>
    </row>
    <row r="29990" spans="1:27" x14ac:dyDescent="0.25">
      <c r="A29990"/>
      <c r="AA29990"/>
    </row>
    <row r="29991" spans="1:27" x14ac:dyDescent="0.25">
      <c r="A29991"/>
      <c r="AA29991"/>
    </row>
    <row r="29992" spans="1:27" x14ac:dyDescent="0.25">
      <c r="A29992"/>
      <c r="AA29992"/>
    </row>
    <row r="29993" spans="1:27" x14ac:dyDescent="0.25">
      <c r="A29993"/>
      <c r="AA29993"/>
    </row>
    <row r="29994" spans="1:27" x14ac:dyDescent="0.25">
      <c r="A29994"/>
      <c r="AA29994"/>
    </row>
    <row r="29995" spans="1:27" x14ac:dyDescent="0.25">
      <c r="A29995"/>
      <c r="AA29995"/>
    </row>
    <row r="29996" spans="1:27" x14ac:dyDescent="0.25">
      <c r="A29996"/>
      <c r="AA29996"/>
    </row>
    <row r="29997" spans="1:27" x14ac:dyDescent="0.25">
      <c r="A29997"/>
      <c r="AA29997"/>
    </row>
    <row r="29998" spans="1:27" x14ac:dyDescent="0.25">
      <c r="A29998"/>
      <c r="AA29998"/>
    </row>
    <row r="29999" spans="1:27" x14ac:dyDescent="0.25">
      <c r="A29999"/>
      <c r="AA29999"/>
    </row>
    <row r="30000" spans="1:27" x14ac:dyDescent="0.25">
      <c r="A30000"/>
      <c r="AA30000"/>
    </row>
    <row r="30001" spans="1:27" x14ac:dyDescent="0.25">
      <c r="A30001"/>
      <c r="AA30001"/>
    </row>
    <row r="30002" spans="1:27" x14ac:dyDescent="0.25">
      <c r="A30002"/>
      <c r="AA30002"/>
    </row>
    <row r="30003" spans="1:27" x14ac:dyDescent="0.25">
      <c r="A30003"/>
      <c r="AA30003"/>
    </row>
    <row r="30004" spans="1:27" x14ac:dyDescent="0.25">
      <c r="A30004"/>
      <c r="AA30004"/>
    </row>
    <row r="30005" spans="1:27" x14ac:dyDescent="0.25">
      <c r="A30005"/>
      <c r="AA30005"/>
    </row>
    <row r="30006" spans="1:27" x14ac:dyDescent="0.25">
      <c r="A30006"/>
      <c r="AA30006"/>
    </row>
    <row r="30007" spans="1:27" x14ac:dyDescent="0.25">
      <c r="A30007"/>
      <c r="AA30007"/>
    </row>
    <row r="30008" spans="1:27" x14ac:dyDescent="0.25">
      <c r="A30008"/>
      <c r="AA30008"/>
    </row>
    <row r="30009" spans="1:27" x14ac:dyDescent="0.25">
      <c r="A30009"/>
      <c r="AA30009"/>
    </row>
    <row r="30010" spans="1:27" x14ac:dyDescent="0.25">
      <c r="A30010"/>
      <c r="AA30010"/>
    </row>
    <row r="30011" spans="1:27" x14ac:dyDescent="0.25">
      <c r="A30011"/>
      <c r="AA30011"/>
    </row>
    <row r="30012" spans="1:27" x14ac:dyDescent="0.25">
      <c r="A30012"/>
      <c r="AA30012"/>
    </row>
    <row r="30013" spans="1:27" x14ac:dyDescent="0.25">
      <c r="A30013"/>
      <c r="AA30013"/>
    </row>
    <row r="30014" spans="1:27" x14ac:dyDescent="0.25">
      <c r="A30014"/>
      <c r="AA30014"/>
    </row>
    <row r="30015" spans="1:27" x14ac:dyDescent="0.25">
      <c r="A30015"/>
      <c r="AA30015"/>
    </row>
    <row r="30016" spans="1:27" x14ac:dyDescent="0.25">
      <c r="A30016"/>
      <c r="AA30016"/>
    </row>
    <row r="30017" spans="1:27" x14ac:dyDescent="0.25">
      <c r="A30017"/>
      <c r="AA30017"/>
    </row>
    <row r="30018" spans="1:27" x14ac:dyDescent="0.25">
      <c r="A30018"/>
      <c r="AA30018"/>
    </row>
    <row r="30019" spans="1:27" x14ac:dyDescent="0.25">
      <c r="A30019"/>
      <c r="AA30019"/>
    </row>
    <row r="30020" spans="1:27" x14ac:dyDescent="0.25">
      <c r="A30020"/>
      <c r="AA30020"/>
    </row>
    <row r="30021" spans="1:27" x14ac:dyDescent="0.25">
      <c r="A30021"/>
      <c r="AA30021"/>
    </row>
    <row r="30022" spans="1:27" x14ac:dyDescent="0.25">
      <c r="A30022"/>
      <c r="AA30022"/>
    </row>
    <row r="30023" spans="1:27" x14ac:dyDescent="0.25">
      <c r="A30023"/>
      <c r="AA30023"/>
    </row>
    <row r="30024" spans="1:27" x14ac:dyDescent="0.25">
      <c r="A30024"/>
      <c r="AA30024"/>
    </row>
    <row r="30025" spans="1:27" x14ac:dyDescent="0.25">
      <c r="A30025"/>
      <c r="AA30025"/>
    </row>
    <row r="30026" spans="1:27" x14ac:dyDescent="0.25">
      <c r="A30026"/>
      <c r="AA30026"/>
    </row>
    <row r="30027" spans="1:27" x14ac:dyDescent="0.25">
      <c r="A30027"/>
      <c r="AA30027"/>
    </row>
    <row r="30028" spans="1:27" x14ac:dyDescent="0.25">
      <c r="A30028"/>
      <c r="AA30028"/>
    </row>
    <row r="30029" spans="1:27" x14ac:dyDescent="0.25">
      <c r="A30029"/>
      <c r="AA30029"/>
    </row>
    <row r="30030" spans="1:27" x14ac:dyDescent="0.25">
      <c r="A30030"/>
      <c r="AA30030"/>
    </row>
    <row r="30031" spans="1:27" x14ac:dyDescent="0.25">
      <c r="A30031"/>
      <c r="AA30031"/>
    </row>
    <row r="30032" spans="1:27" x14ac:dyDescent="0.25">
      <c r="A30032"/>
      <c r="AA30032"/>
    </row>
    <row r="30033" spans="1:27" x14ac:dyDescent="0.25">
      <c r="A30033"/>
      <c r="AA30033"/>
    </row>
    <row r="30034" spans="1:27" x14ac:dyDescent="0.25">
      <c r="A30034"/>
      <c r="AA30034"/>
    </row>
    <row r="30035" spans="1:27" x14ac:dyDescent="0.25">
      <c r="A30035"/>
      <c r="AA30035"/>
    </row>
    <row r="30036" spans="1:27" x14ac:dyDescent="0.25">
      <c r="A30036"/>
      <c r="AA30036"/>
    </row>
    <row r="30037" spans="1:27" x14ac:dyDescent="0.25">
      <c r="A30037"/>
      <c r="AA30037"/>
    </row>
    <row r="30038" spans="1:27" x14ac:dyDescent="0.25">
      <c r="A30038"/>
      <c r="AA30038"/>
    </row>
    <row r="30039" spans="1:27" x14ac:dyDescent="0.25">
      <c r="A30039"/>
      <c r="AA30039"/>
    </row>
    <row r="30040" spans="1:27" x14ac:dyDescent="0.25">
      <c r="A30040"/>
      <c r="AA30040"/>
    </row>
    <row r="30041" spans="1:27" x14ac:dyDescent="0.25">
      <c r="A30041"/>
      <c r="AA30041"/>
    </row>
    <row r="30042" spans="1:27" x14ac:dyDescent="0.25">
      <c r="A30042"/>
      <c r="AA30042"/>
    </row>
    <row r="30043" spans="1:27" x14ac:dyDescent="0.25">
      <c r="A30043"/>
      <c r="AA30043"/>
    </row>
    <row r="30044" spans="1:27" x14ac:dyDescent="0.25">
      <c r="A30044"/>
      <c r="AA30044"/>
    </row>
    <row r="30045" spans="1:27" x14ac:dyDescent="0.25">
      <c r="A30045"/>
      <c r="AA30045"/>
    </row>
    <row r="30046" spans="1:27" x14ac:dyDescent="0.25">
      <c r="A30046"/>
      <c r="AA30046"/>
    </row>
    <row r="30047" spans="1:27" x14ac:dyDescent="0.25">
      <c r="A30047"/>
      <c r="AA30047"/>
    </row>
    <row r="30048" spans="1:27" x14ac:dyDescent="0.25">
      <c r="A30048"/>
      <c r="AA30048"/>
    </row>
    <row r="30049" spans="1:27" x14ac:dyDescent="0.25">
      <c r="A30049"/>
      <c r="AA30049"/>
    </row>
    <row r="30050" spans="1:27" x14ac:dyDescent="0.25">
      <c r="A30050"/>
      <c r="AA30050"/>
    </row>
    <row r="30051" spans="1:27" x14ac:dyDescent="0.25">
      <c r="A30051"/>
      <c r="AA30051"/>
    </row>
    <row r="30052" spans="1:27" x14ac:dyDescent="0.25">
      <c r="A30052"/>
      <c r="AA30052"/>
    </row>
    <row r="30053" spans="1:27" x14ac:dyDescent="0.25">
      <c r="A30053"/>
      <c r="AA30053"/>
    </row>
    <row r="30054" spans="1:27" x14ac:dyDescent="0.25">
      <c r="A30054"/>
      <c r="AA30054"/>
    </row>
    <row r="30055" spans="1:27" x14ac:dyDescent="0.25">
      <c r="A30055"/>
      <c r="AA30055"/>
    </row>
    <row r="30056" spans="1:27" x14ac:dyDescent="0.25">
      <c r="A30056"/>
      <c r="AA30056"/>
    </row>
    <row r="30057" spans="1:27" x14ac:dyDescent="0.25">
      <c r="A30057"/>
      <c r="AA30057"/>
    </row>
    <row r="30058" spans="1:27" x14ac:dyDescent="0.25">
      <c r="A30058"/>
      <c r="AA30058"/>
    </row>
    <row r="30059" spans="1:27" x14ac:dyDescent="0.25">
      <c r="A30059"/>
      <c r="AA30059"/>
    </row>
    <row r="30060" spans="1:27" x14ac:dyDescent="0.25">
      <c r="A30060"/>
      <c r="AA30060"/>
    </row>
    <row r="30061" spans="1:27" x14ac:dyDescent="0.25">
      <c r="A30061"/>
      <c r="AA30061"/>
    </row>
    <row r="30062" spans="1:27" x14ac:dyDescent="0.25">
      <c r="A30062"/>
      <c r="AA30062"/>
    </row>
    <row r="30063" spans="1:27" x14ac:dyDescent="0.25">
      <c r="A30063"/>
      <c r="AA30063"/>
    </row>
    <row r="30064" spans="1:27" x14ac:dyDescent="0.25">
      <c r="A30064"/>
      <c r="AA30064"/>
    </row>
    <row r="30065" spans="1:27" x14ac:dyDescent="0.25">
      <c r="A30065"/>
      <c r="AA30065"/>
    </row>
    <row r="30066" spans="1:27" x14ac:dyDescent="0.25">
      <c r="A30066"/>
      <c r="AA30066"/>
    </row>
    <row r="30067" spans="1:27" x14ac:dyDescent="0.25">
      <c r="A30067"/>
      <c r="AA30067"/>
    </row>
    <row r="30068" spans="1:27" x14ac:dyDescent="0.25">
      <c r="A30068"/>
      <c r="AA30068"/>
    </row>
    <row r="30069" spans="1:27" x14ac:dyDescent="0.25">
      <c r="A30069"/>
      <c r="AA30069"/>
    </row>
    <row r="30070" spans="1:27" x14ac:dyDescent="0.25">
      <c r="A30070"/>
      <c r="AA30070"/>
    </row>
    <row r="30071" spans="1:27" x14ac:dyDescent="0.25">
      <c r="A30071"/>
      <c r="AA30071"/>
    </row>
    <row r="30072" spans="1:27" x14ac:dyDescent="0.25">
      <c r="A30072"/>
      <c r="AA30072"/>
    </row>
    <row r="30073" spans="1:27" x14ac:dyDescent="0.25">
      <c r="A30073"/>
      <c r="AA30073"/>
    </row>
    <row r="30074" spans="1:27" x14ac:dyDescent="0.25">
      <c r="A30074"/>
      <c r="AA30074"/>
    </row>
    <row r="30075" spans="1:27" x14ac:dyDescent="0.25">
      <c r="A30075"/>
      <c r="AA30075"/>
    </row>
    <row r="30076" spans="1:27" x14ac:dyDescent="0.25">
      <c r="A30076"/>
      <c r="AA30076"/>
    </row>
    <row r="30077" spans="1:27" x14ac:dyDescent="0.25">
      <c r="A30077"/>
      <c r="AA30077"/>
    </row>
    <row r="30078" spans="1:27" x14ac:dyDescent="0.25">
      <c r="A30078"/>
      <c r="AA30078"/>
    </row>
    <row r="30079" spans="1:27" x14ac:dyDescent="0.25">
      <c r="A30079"/>
      <c r="AA30079"/>
    </row>
    <row r="30080" spans="1:27" x14ac:dyDescent="0.25">
      <c r="A30080"/>
      <c r="AA30080"/>
    </row>
    <row r="30081" spans="1:27" x14ac:dyDescent="0.25">
      <c r="A30081"/>
      <c r="AA30081"/>
    </row>
    <row r="30082" spans="1:27" x14ac:dyDescent="0.25">
      <c r="A30082"/>
      <c r="AA30082"/>
    </row>
    <row r="30083" spans="1:27" x14ac:dyDescent="0.25">
      <c r="A30083"/>
      <c r="AA30083"/>
    </row>
    <row r="30084" spans="1:27" x14ac:dyDescent="0.25">
      <c r="A30084"/>
      <c r="AA30084"/>
    </row>
    <row r="30085" spans="1:27" x14ac:dyDescent="0.25">
      <c r="A30085"/>
      <c r="AA30085"/>
    </row>
    <row r="30086" spans="1:27" x14ac:dyDescent="0.25">
      <c r="A30086"/>
      <c r="AA30086"/>
    </row>
    <row r="30087" spans="1:27" x14ac:dyDescent="0.25">
      <c r="A30087"/>
      <c r="AA30087"/>
    </row>
    <row r="30088" spans="1:27" x14ac:dyDescent="0.25">
      <c r="A30088"/>
      <c r="AA30088"/>
    </row>
    <row r="30089" spans="1:27" x14ac:dyDescent="0.25">
      <c r="A30089"/>
      <c r="AA30089"/>
    </row>
    <row r="30090" spans="1:27" x14ac:dyDescent="0.25">
      <c r="A30090"/>
      <c r="AA30090"/>
    </row>
    <row r="30091" spans="1:27" x14ac:dyDescent="0.25">
      <c r="A30091"/>
      <c r="AA30091"/>
    </row>
    <row r="30092" spans="1:27" x14ac:dyDescent="0.25">
      <c r="A30092"/>
      <c r="AA30092"/>
    </row>
    <row r="30093" spans="1:27" x14ac:dyDescent="0.25">
      <c r="A30093"/>
      <c r="AA30093"/>
    </row>
    <row r="30094" spans="1:27" x14ac:dyDescent="0.25">
      <c r="A30094"/>
      <c r="AA30094"/>
    </row>
    <row r="30095" spans="1:27" x14ac:dyDescent="0.25">
      <c r="A30095"/>
      <c r="AA30095"/>
    </row>
    <row r="30096" spans="1:27" x14ac:dyDescent="0.25">
      <c r="A30096"/>
      <c r="AA30096"/>
    </row>
    <row r="30097" spans="1:27" x14ac:dyDescent="0.25">
      <c r="A30097"/>
      <c r="AA30097"/>
    </row>
    <row r="30098" spans="1:27" x14ac:dyDescent="0.25">
      <c r="A30098"/>
      <c r="AA30098"/>
    </row>
    <row r="30099" spans="1:27" x14ac:dyDescent="0.25">
      <c r="A30099"/>
      <c r="AA30099"/>
    </row>
    <row r="30100" spans="1:27" x14ac:dyDescent="0.25">
      <c r="A30100"/>
      <c r="AA30100"/>
    </row>
    <row r="30101" spans="1:27" x14ac:dyDescent="0.25">
      <c r="A30101"/>
      <c r="AA30101"/>
    </row>
    <row r="30102" spans="1:27" x14ac:dyDescent="0.25">
      <c r="A30102"/>
      <c r="AA30102"/>
    </row>
    <row r="30103" spans="1:27" x14ac:dyDescent="0.25">
      <c r="A30103"/>
      <c r="AA30103"/>
    </row>
    <row r="30104" spans="1:27" x14ac:dyDescent="0.25">
      <c r="A30104"/>
      <c r="AA30104"/>
    </row>
    <row r="30105" spans="1:27" x14ac:dyDescent="0.25">
      <c r="A30105"/>
      <c r="AA30105"/>
    </row>
    <row r="30106" spans="1:27" x14ac:dyDescent="0.25">
      <c r="A30106"/>
      <c r="AA30106"/>
    </row>
    <row r="30107" spans="1:27" x14ac:dyDescent="0.25">
      <c r="A30107"/>
      <c r="AA30107"/>
    </row>
    <row r="30108" spans="1:27" x14ac:dyDescent="0.25">
      <c r="A30108"/>
      <c r="AA30108"/>
    </row>
    <row r="30109" spans="1:27" x14ac:dyDescent="0.25">
      <c r="A30109"/>
      <c r="AA30109"/>
    </row>
    <row r="30110" spans="1:27" x14ac:dyDescent="0.25">
      <c r="A30110"/>
      <c r="AA30110"/>
    </row>
    <row r="30111" spans="1:27" x14ac:dyDescent="0.25">
      <c r="A30111"/>
      <c r="AA30111"/>
    </row>
    <row r="30112" spans="1:27" x14ac:dyDescent="0.25">
      <c r="A30112"/>
      <c r="AA30112"/>
    </row>
    <row r="30113" spans="1:27" x14ac:dyDescent="0.25">
      <c r="A30113"/>
      <c r="AA30113"/>
    </row>
    <row r="30114" spans="1:27" x14ac:dyDescent="0.25">
      <c r="A30114"/>
      <c r="AA30114"/>
    </row>
    <row r="30115" spans="1:27" x14ac:dyDescent="0.25">
      <c r="A30115"/>
      <c r="AA30115"/>
    </row>
    <row r="30116" spans="1:27" x14ac:dyDescent="0.25">
      <c r="A30116"/>
      <c r="AA30116"/>
    </row>
    <row r="30117" spans="1:27" x14ac:dyDescent="0.25">
      <c r="A30117"/>
      <c r="AA30117"/>
    </row>
    <row r="30118" spans="1:27" x14ac:dyDescent="0.25">
      <c r="A30118"/>
      <c r="AA30118"/>
    </row>
    <row r="30119" spans="1:27" x14ac:dyDescent="0.25">
      <c r="A30119"/>
      <c r="AA30119"/>
    </row>
    <row r="30120" spans="1:27" x14ac:dyDescent="0.25">
      <c r="A30120"/>
      <c r="AA30120"/>
    </row>
    <row r="30121" spans="1:27" x14ac:dyDescent="0.25">
      <c r="A30121"/>
      <c r="AA30121"/>
    </row>
    <row r="30122" spans="1:27" x14ac:dyDescent="0.25">
      <c r="A30122"/>
      <c r="AA30122"/>
    </row>
    <row r="30123" spans="1:27" x14ac:dyDescent="0.25">
      <c r="A30123"/>
      <c r="AA30123"/>
    </row>
    <row r="30124" spans="1:27" x14ac:dyDescent="0.25">
      <c r="A30124"/>
      <c r="AA30124"/>
    </row>
    <row r="30125" spans="1:27" x14ac:dyDescent="0.25">
      <c r="A30125"/>
      <c r="AA30125"/>
    </row>
    <row r="30126" spans="1:27" x14ac:dyDescent="0.25">
      <c r="A30126"/>
      <c r="AA30126"/>
    </row>
    <row r="30127" spans="1:27" x14ac:dyDescent="0.25">
      <c r="A30127"/>
      <c r="AA30127"/>
    </row>
    <row r="30128" spans="1:27" x14ac:dyDescent="0.25">
      <c r="A30128"/>
      <c r="AA30128"/>
    </row>
    <row r="30129" spans="1:27" x14ac:dyDescent="0.25">
      <c r="A30129"/>
      <c r="AA30129"/>
    </row>
    <row r="30130" spans="1:27" x14ac:dyDescent="0.25">
      <c r="A30130"/>
      <c r="AA30130"/>
    </row>
    <row r="30131" spans="1:27" x14ac:dyDescent="0.25">
      <c r="A30131"/>
      <c r="AA30131"/>
    </row>
    <row r="30132" spans="1:27" x14ac:dyDescent="0.25">
      <c r="A30132"/>
      <c r="AA30132"/>
    </row>
    <row r="30133" spans="1:27" x14ac:dyDescent="0.25">
      <c r="A30133"/>
      <c r="AA30133"/>
    </row>
    <row r="30134" spans="1:27" x14ac:dyDescent="0.25">
      <c r="A30134"/>
      <c r="AA30134"/>
    </row>
    <row r="30135" spans="1:27" x14ac:dyDescent="0.25">
      <c r="A30135"/>
      <c r="AA30135"/>
    </row>
    <row r="30136" spans="1:27" x14ac:dyDescent="0.25">
      <c r="A30136"/>
      <c r="AA30136"/>
    </row>
    <row r="30137" spans="1:27" x14ac:dyDescent="0.25">
      <c r="A30137"/>
      <c r="AA30137"/>
    </row>
    <row r="30138" spans="1:27" x14ac:dyDescent="0.25">
      <c r="A30138"/>
      <c r="AA30138"/>
    </row>
    <row r="30139" spans="1:27" x14ac:dyDescent="0.25">
      <c r="A30139"/>
      <c r="AA30139"/>
    </row>
    <row r="30140" spans="1:27" x14ac:dyDescent="0.25">
      <c r="A30140"/>
      <c r="AA30140"/>
    </row>
    <row r="30141" spans="1:27" x14ac:dyDescent="0.25">
      <c r="A30141"/>
      <c r="AA30141"/>
    </row>
    <row r="30142" spans="1:27" x14ac:dyDescent="0.25">
      <c r="A30142"/>
      <c r="AA30142"/>
    </row>
    <row r="30143" spans="1:27" x14ac:dyDescent="0.25">
      <c r="A30143"/>
      <c r="AA30143"/>
    </row>
    <row r="30144" spans="1:27" x14ac:dyDescent="0.25">
      <c r="A30144"/>
      <c r="AA30144"/>
    </row>
    <row r="30145" spans="1:27" x14ac:dyDescent="0.25">
      <c r="A30145"/>
      <c r="AA30145"/>
    </row>
    <row r="30146" spans="1:27" x14ac:dyDescent="0.25">
      <c r="A30146"/>
      <c r="AA30146"/>
    </row>
    <row r="30147" spans="1:27" x14ac:dyDescent="0.25">
      <c r="A30147"/>
      <c r="AA30147"/>
    </row>
    <row r="30148" spans="1:27" x14ac:dyDescent="0.25">
      <c r="A30148"/>
      <c r="AA30148"/>
    </row>
    <row r="30149" spans="1:27" x14ac:dyDescent="0.25">
      <c r="A30149"/>
      <c r="AA30149"/>
    </row>
    <row r="30150" spans="1:27" x14ac:dyDescent="0.25">
      <c r="A30150"/>
      <c r="AA30150"/>
    </row>
    <row r="30151" spans="1:27" x14ac:dyDescent="0.25">
      <c r="A30151"/>
      <c r="AA30151"/>
    </row>
    <row r="30152" spans="1:27" x14ac:dyDescent="0.25">
      <c r="A30152"/>
      <c r="AA30152"/>
    </row>
    <row r="30153" spans="1:27" x14ac:dyDescent="0.25">
      <c r="A30153"/>
      <c r="AA30153"/>
    </row>
    <row r="30154" spans="1:27" x14ac:dyDescent="0.25">
      <c r="A30154"/>
      <c r="AA30154"/>
    </row>
    <row r="30155" spans="1:27" x14ac:dyDescent="0.25">
      <c r="A30155"/>
      <c r="AA30155"/>
    </row>
    <row r="30156" spans="1:27" x14ac:dyDescent="0.25">
      <c r="A30156"/>
      <c r="AA30156"/>
    </row>
    <row r="30157" spans="1:27" x14ac:dyDescent="0.25">
      <c r="A30157"/>
      <c r="AA30157"/>
    </row>
    <row r="30158" spans="1:27" x14ac:dyDescent="0.25">
      <c r="A30158"/>
      <c r="AA30158"/>
    </row>
    <row r="30159" spans="1:27" x14ac:dyDescent="0.25">
      <c r="A30159"/>
      <c r="AA30159"/>
    </row>
    <row r="30160" spans="1:27" x14ac:dyDescent="0.25">
      <c r="A30160"/>
      <c r="AA30160"/>
    </row>
    <row r="30161" spans="1:27" x14ac:dyDescent="0.25">
      <c r="A30161"/>
      <c r="AA30161"/>
    </row>
    <row r="30162" spans="1:27" x14ac:dyDescent="0.25">
      <c r="A30162"/>
      <c r="AA30162"/>
    </row>
    <row r="30163" spans="1:27" x14ac:dyDescent="0.25">
      <c r="A30163"/>
      <c r="AA30163"/>
    </row>
    <row r="30164" spans="1:27" x14ac:dyDescent="0.25">
      <c r="A30164"/>
      <c r="AA30164"/>
    </row>
    <row r="30165" spans="1:27" x14ac:dyDescent="0.25">
      <c r="A30165"/>
      <c r="AA30165"/>
    </row>
    <row r="30166" spans="1:27" x14ac:dyDescent="0.25">
      <c r="A30166"/>
      <c r="AA30166"/>
    </row>
    <row r="30167" spans="1:27" x14ac:dyDescent="0.25">
      <c r="A30167"/>
      <c r="AA30167"/>
    </row>
    <row r="30168" spans="1:27" x14ac:dyDescent="0.25">
      <c r="A30168"/>
      <c r="AA30168"/>
    </row>
    <row r="30169" spans="1:27" x14ac:dyDescent="0.25">
      <c r="A30169"/>
      <c r="AA30169"/>
    </row>
    <row r="30170" spans="1:27" x14ac:dyDescent="0.25">
      <c r="A30170"/>
      <c r="AA30170"/>
    </row>
    <row r="30171" spans="1:27" x14ac:dyDescent="0.25">
      <c r="A30171"/>
      <c r="AA30171"/>
    </row>
    <row r="30172" spans="1:27" x14ac:dyDescent="0.25">
      <c r="A30172"/>
      <c r="AA30172"/>
    </row>
    <row r="30173" spans="1:27" x14ac:dyDescent="0.25">
      <c r="A30173"/>
      <c r="AA30173"/>
    </row>
    <row r="30174" spans="1:27" x14ac:dyDescent="0.25">
      <c r="A30174"/>
      <c r="AA30174"/>
    </row>
    <row r="30175" spans="1:27" x14ac:dyDescent="0.25">
      <c r="A30175"/>
      <c r="AA30175"/>
    </row>
    <row r="30176" spans="1:27" x14ac:dyDescent="0.25">
      <c r="A30176"/>
      <c r="AA30176"/>
    </row>
    <row r="30177" spans="1:27" x14ac:dyDescent="0.25">
      <c r="A30177"/>
      <c r="AA30177"/>
    </row>
    <row r="30178" spans="1:27" x14ac:dyDescent="0.25">
      <c r="A30178"/>
      <c r="AA30178"/>
    </row>
    <row r="30179" spans="1:27" x14ac:dyDescent="0.25">
      <c r="A30179"/>
      <c r="AA30179"/>
    </row>
    <row r="30180" spans="1:27" x14ac:dyDescent="0.25">
      <c r="A30180"/>
      <c r="AA30180"/>
    </row>
    <row r="30181" spans="1:27" x14ac:dyDescent="0.25">
      <c r="A30181"/>
      <c r="AA30181"/>
    </row>
    <row r="30182" spans="1:27" x14ac:dyDescent="0.25">
      <c r="A30182"/>
      <c r="AA30182"/>
    </row>
    <row r="30183" spans="1:27" x14ac:dyDescent="0.25">
      <c r="A30183"/>
      <c r="AA30183"/>
    </row>
    <row r="30184" spans="1:27" x14ac:dyDescent="0.25">
      <c r="A30184"/>
      <c r="AA30184"/>
    </row>
    <row r="30185" spans="1:27" x14ac:dyDescent="0.25">
      <c r="A30185"/>
      <c r="AA30185"/>
    </row>
    <row r="30186" spans="1:27" x14ac:dyDescent="0.25">
      <c r="A30186"/>
      <c r="AA30186"/>
    </row>
    <row r="30187" spans="1:27" x14ac:dyDescent="0.25">
      <c r="A30187"/>
      <c r="AA30187"/>
    </row>
    <row r="30188" spans="1:27" x14ac:dyDescent="0.25">
      <c r="A30188"/>
      <c r="AA30188"/>
    </row>
    <row r="30189" spans="1:27" x14ac:dyDescent="0.25">
      <c r="A30189"/>
      <c r="AA30189"/>
    </row>
    <row r="30190" spans="1:27" x14ac:dyDescent="0.25">
      <c r="A30190"/>
      <c r="AA30190"/>
    </row>
    <row r="30191" spans="1:27" x14ac:dyDescent="0.25">
      <c r="A30191"/>
      <c r="AA30191"/>
    </row>
    <row r="30192" spans="1:27" x14ac:dyDescent="0.25">
      <c r="A30192"/>
      <c r="AA30192"/>
    </row>
    <row r="30193" spans="1:27" x14ac:dyDescent="0.25">
      <c r="A30193"/>
      <c r="AA30193"/>
    </row>
    <row r="30194" spans="1:27" x14ac:dyDescent="0.25">
      <c r="A30194"/>
      <c r="AA30194"/>
    </row>
    <row r="30195" spans="1:27" x14ac:dyDescent="0.25">
      <c r="A30195"/>
      <c r="AA30195"/>
    </row>
    <row r="30196" spans="1:27" x14ac:dyDescent="0.25">
      <c r="A30196"/>
      <c r="AA30196"/>
    </row>
    <row r="30197" spans="1:27" x14ac:dyDescent="0.25">
      <c r="A30197"/>
      <c r="AA30197"/>
    </row>
    <row r="30198" spans="1:27" x14ac:dyDescent="0.25">
      <c r="A30198"/>
      <c r="AA30198"/>
    </row>
    <row r="30199" spans="1:27" x14ac:dyDescent="0.25">
      <c r="A30199"/>
      <c r="AA30199"/>
    </row>
    <row r="30200" spans="1:27" x14ac:dyDescent="0.25">
      <c r="A30200"/>
      <c r="AA30200"/>
    </row>
    <row r="30201" spans="1:27" x14ac:dyDescent="0.25">
      <c r="A30201"/>
      <c r="AA30201"/>
    </row>
    <row r="30202" spans="1:27" x14ac:dyDescent="0.25">
      <c r="A30202"/>
      <c r="AA30202"/>
    </row>
    <row r="30203" spans="1:27" x14ac:dyDescent="0.25">
      <c r="A30203"/>
      <c r="AA30203"/>
    </row>
    <row r="30204" spans="1:27" x14ac:dyDescent="0.25">
      <c r="A30204"/>
      <c r="AA30204"/>
    </row>
    <row r="30205" spans="1:27" x14ac:dyDescent="0.25">
      <c r="A30205"/>
      <c r="AA30205"/>
    </row>
    <row r="30206" spans="1:27" x14ac:dyDescent="0.25">
      <c r="A30206"/>
      <c r="AA30206"/>
    </row>
    <row r="30207" spans="1:27" x14ac:dyDescent="0.25">
      <c r="A30207"/>
      <c r="AA30207"/>
    </row>
    <row r="30208" spans="1:27" x14ac:dyDescent="0.25">
      <c r="A30208"/>
      <c r="AA30208"/>
    </row>
    <row r="30209" spans="1:27" x14ac:dyDescent="0.25">
      <c r="A30209"/>
      <c r="AA30209"/>
    </row>
    <row r="30210" spans="1:27" x14ac:dyDescent="0.25">
      <c r="A30210"/>
      <c r="AA30210"/>
    </row>
    <row r="30211" spans="1:27" x14ac:dyDescent="0.25">
      <c r="A30211"/>
      <c r="AA30211"/>
    </row>
    <row r="30212" spans="1:27" x14ac:dyDescent="0.25">
      <c r="A30212"/>
      <c r="AA30212"/>
    </row>
    <row r="30213" spans="1:27" x14ac:dyDescent="0.25">
      <c r="A30213"/>
      <c r="AA30213"/>
    </row>
    <row r="30214" spans="1:27" x14ac:dyDescent="0.25">
      <c r="A30214"/>
      <c r="AA30214"/>
    </row>
    <row r="30215" spans="1:27" x14ac:dyDescent="0.25">
      <c r="A30215"/>
      <c r="AA30215"/>
    </row>
    <row r="30216" spans="1:27" x14ac:dyDescent="0.25">
      <c r="A30216"/>
      <c r="AA30216"/>
    </row>
    <row r="30217" spans="1:27" x14ac:dyDescent="0.25">
      <c r="A30217"/>
      <c r="AA30217"/>
    </row>
    <row r="30218" spans="1:27" x14ac:dyDescent="0.25">
      <c r="A30218"/>
      <c r="AA30218"/>
    </row>
    <row r="30219" spans="1:27" x14ac:dyDescent="0.25">
      <c r="A30219"/>
      <c r="AA30219"/>
    </row>
    <row r="30220" spans="1:27" x14ac:dyDescent="0.25">
      <c r="A30220"/>
      <c r="AA30220"/>
    </row>
    <row r="30221" spans="1:27" x14ac:dyDescent="0.25">
      <c r="A30221"/>
      <c r="AA30221"/>
    </row>
    <row r="30222" spans="1:27" x14ac:dyDescent="0.25">
      <c r="A30222"/>
      <c r="AA30222"/>
    </row>
    <row r="30223" spans="1:27" x14ac:dyDescent="0.25">
      <c r="A30223"/>
      <c r="AA30223"/>
    </row>
    <row r="30224" spans="1:27" x14ac:dyDescent="0.25">
      <c r="A30224"/>
      <c r="AA30224"/>
    </row>
    <row r="30225" spans="1:27" x14ac:dyDescent="0.25">
      <c r="A30225"/>
      <c r="AA30225"/>
    </row>
    <row r="30226" spans="1:27" x14ac:dyDescent="0.25">
      <c r="A30226"/>
      <c r="AA30226"/>
    </row>
    <row r="30227" spans="1:27" x14ac:dyDescent="0.25">
      <c r="A30227"/>
      <c r="AA30227"/>
    </row>
    <row r="30228" spans="1:27" x14ac:dyDescent="0.25">
      <c r="A30228"/>
      <c r="AA30228"/>
    </row>
    <row r="30229" spans="1:27" x14ac:dyDescent="0.25">
      <c r="A30229"/>
      <c r="AA30229"/>
    </row>
    <row r="30230" spans="1:27" x14ac:dyDescent="0.25">
      <c r="A30230"/>
      <c r="AA30230"/>
    </row>
    <row r="30231" spans="1:27" x14ac:dyDescent="0.25">
      <c r="A30231"/>
      <c r="AA30231"/>
    </row>
    <row r="30232" spans="1:27" x14ac:dyDescent="0.25">
      <c r="A30232"/>
      <c r="AA30232"/>
    </row>
    <row r="30233" spans="1:27" x14ac:dyDescent="0.25">
      <c r="A30233"/>
      <c r="AA30233"/>
    </row>
    <row r="30234" spans="1:27" x14ac:dyDescent="0.25">
      <c r="A30234"/>
      <c r="AA30234"/>
    </row>
    <row r="30235" spans="1:27" x14ac:dyDescent="0.25">
      <c r="A30235"/>
      <c r="AA30235"/>
    </row>
    <row r="30236" spans="1:27" x14ac:dyDescent="0.25">
      <c r="A30236"/>
      <c r="AA30236"/>
    </row>
    <row r="30237" spans="1:27" x14ac:dyDescent="0.25">
      <c r="A30237"/>
      <c r="AA30237"/>
    </row>
    <row r="30238" spans="1:27" x14ac:dyDescent="0.25">
      <c r="A30238"/>
      <c r="AA30238"/>
    </row>
    <row r="30239" spans="1:27" x14ac:dyDescent="0.25">
      <c r="A30239"/>
      <c r="AA30239"/>
    </row>
    <row r="30240" spans="1:27" x14ac:dyDescent="0.25">
      <c r="A30240"/>
      <c r="AA30240"/>
    </row>
    <row r="30241" spans="1:27" x14ac:dyDescent="0.25">
      <c r="A30241"/>
      <c r="AA30241"/>
    </row>
    <row r="30242" spans="1:27" x14ac:dyDescent="0.25">
      <c r="A30242"/>
      <c r="AA30242"/>
    </row>
    <row r="30243" spans="1:27" x14ac:dyDescent="0.25">
      <c r="A30243"/>
      <c r="AA30243"/>
    </row>
    <row r="30244" spans="1:27" x14ac:dyDescent="0.25">
      <c r="A30244"/>
      <c r="AA30244"/>
    </row>
    <row r="30245" spans="1:27" x14ac:dyDescent="0.25">
      <c r="A30245"/>
      <c r="AA30245"/>
    </row>
    <row r="30246" spans="1:27" x14ac:dyDescent="0.25">
      <c r="A30246"/>
      <c r="AA30246"/>
    </row>
    <row r="30247" spans="1:27" x14ac:dyDescent="0.25">
      <c r="A30247"/>
      <c r="AA30247"/>
    </row>
    <row r="30248" spans="1:27" x14ac:dyDescent="0.25">
      <c r="A30248"/>
      <c r="AA30248"/>
    </row>
    <row r="30249" spans="1:27" x14ac:dyDescent="0.25">
      <c r="A30249"/>
      <c r="AA30249"/>
    </row>
    <row r="30250" spans="1:27" x14ac:dyDescent="0.25">
      <c r="A30250"/>
      <c r="AA30250"/>
    </row>
    <row r="30251" spans="1:27" x14ac:dyDescent="0.25">
      <c r="A30251"/>
      <c r="AA30251"/>
    </row>
    <row r="30252" spans="1:27" x14ac:dyDescent="0.25">
      <c r="A30252"/>
      <c r="AA30252"/>
    </row>
    <row r="30253" spans="1:27" x14ac:dyDescent="0.25">
      <c r="A30253"/>
      <c r="AA30253"/>
    </row>
    <row r="30254" spans="1:27" x14ac:dyDescent="0.25">
      <c r="A30254"/>
      <c r="AA30254"/>
    </row>
    <row r="30255" spans="1:27" x14ac:dyDescent="0.25">
      <c r="A30255"/>
      <c r="AA30255"/>
    </row>
    <row r="30256" spans="1:27" x14ac:dyDescent="0.25">
      <c r="A30256"/>
      <c r="AA30256"/>
    </row>
    <row r="30257" spans="1:27" x14ac:dyDescent="0.25">
      <c r="A30257"/>
      <c r="AA30257"/>
    </row>
    <row r="30258" spans="1:27" x14ac:dyDescent="0.25">
      <c r="A30258"/>
      <c r="AA30258"/>
    </row>
    <row r="30259" spans="1:27" x14ac:dyDescent="0.25">
      <c r="A30259"/>
      <c r="AA30259"/>
    </row>
    <row r="30260" spans="1:27" x14ac:dyDescent="0.25">
      <c r="A30260"/>
      <c r="AA30260"/>
    </row>
    <row r="30261" spans="1:27" x14ac:dyDescent="0.25">
      <c r="A30261"/>
      <c r="AA30261"/>
    </row>
    <row r="30262" spans="1:27" x14ac:dyDescent="0.25">
      <c r="A30262"/>
      <c r="AA30262"/>
    </row>
    <row r="30263" spans="1:27" x14ac:dyDescent="0.25">
      <c r="A30263"/>
      <c r="AA30263"/>
    </row>
    <row r="30264" spans="1:27" x14ac:dyDescent="0.25">
      <c r="A30264"/>
      <c r="AA30264"/>
    </row>
    <row r="30265" spans="1:27" x14ac:dyDescent="0.25">
      <c r="A30265"/>
      <c r="AA30265"/>
    </row>
    <row r="30266" spans="1:27" x14ac:dyDescent="0.25">
      <c r="A30266"/>
      <c r="AA30266"/>
    </row>
    <row r="30267" spans="1:27" x14ac:dyDescent="0.25">
      <c r="A30267"/>
      <c r="AA30267"/>
    </row>
    <row r="30268" spans="1:27" x14ac:dyDescent="0.25">
      <c r="A30268"/>
      <c r="AA30268"/>
    </row>
    <row r="30269" spans="1:27" x14ac:dyDescent="0.25">
      <c r="A30269"/>
      <c r="AA30269"/>
    </row>
    <row r="30270" spans="1:27" x14ac:dyDescent="0.25">
      <c r="A30270"/>
      <c r="AA30270"/>
    </row>
    <row r="30271" spans="1:27" x14ac:dyDescent="0.25">
      <c r="A30271"/>
      <c r="AA30271"/>
    </row>
    <row r="30272" spans="1:27" x14ac:dyDescent="0.25">
      <c r="A30272"/>
      <c r="AA30272"/>
    </row>
    <row r="30273" spans="1:27" x14ac:dyDescent="0.25">
      <c r="A30273"/>
      <c r="AA30273"/>
    </row>
    <row r="30274" spans="1:27" x14ac:dyDescent="0.25">
      <c r="A30274"/>
      <c r="AA30274"/>
    </row>
    <row r="30275" spans="1:27" x14ac:dyDescent="0.25">
      <c r="A30275"/>
      <c r="AA30275"/>
    </row>
    <row r="30276" spans="1:27" x14ac:dyDescent="0.25">
      <c r="A30276"/>
      <c r="AA30276"/>
    </row>
    <row r="30277" spans="1:27" x14ac:dyDescent="0.25">
      <c r="A30277"/>
      <c r="AA30277"/>
    </row>
    <row r="30278" spans="1:27" x14ac:dyDescent="0.25">
      <c r="A30278"/>
      <c r="AA30278"/>
    </row>
    <row r="30279" spans="1:27" x14ac:dyDescent="0.25">
      <c r="A30279"/>
      <c r="AA30279"/>
    </row>
    <row r="30280" spans="1:27" x14ac:dyDescent="0.25">
      <c r="A30280"/>
      <c r="AA30280"/>
    </row>
    <row r="30281" spans="1:27" x14ac:dyDescent="0.25">
      <c r="A30281"/>
      <c r="AA30281"/>
    </row>
    <row r="30282" spans="1:27" x14ac:dyDescent="0.25">
      <c r="A30282"/>
      <c r="AA30282"/>
    </row>
    <row r="30283" spans="1:27" x14ac:dyDescent="0.25">
      <c r="A30283"/>
      <c r="AA30283"/>
    </row>
    <row r="30284" spans="1:27" x14ac:dyDescent="0.25">
      <c r="A30284"/>
      <c r="AA30284"/>
    </row>
    <row r="30285" spans="1:27" x14ac:dyDescent="0.25">
      <c r="A30285"/>
      <c r="AA30285"/>
    </row>
    <row r="30286" spans="1:27" x14ac:dyDescent="0.25">
      <c r="A30286"/>
      <c r="AA30286"/>
    </row>
    <row r="30287" spans="1:27" x14ac:dyDescent="0.25">
      <c r="A30287"/>
      <c r="AA30287"/>
    </row>
    <row r="30288" spans="1:27" x14ac:dyDescent="0.25">
      <c r="A30288"/>
      <c r="AA30288"/>
    </row>
    <row r="30289" spans="1:27" x14ac:dyDescent="0.25">
      <c r="A30289"/>
      <c r="AA30289"/>
    </row>
    <row r="30290" spans="1:27" x14ac:dyDescent="0.25">
      <c r="A30290"/>
      <c r="AA30290"/>
    </row>
    <row r="30291" spans="1:27" x14ac:dyDescent="0.25">
      <c r="A30291"/>
      <c r="AA30291"/>
    </row>
    <row r="30292" spans="1:27" x14ac:dyDescent="0.25">
      <c r="A30292"/>
      <c r="AA30292"/>
    </row>
    <row r="30293" spans="1:27" x14ac:dyDescent="0.25">
      <c r="A30293"/>
      <c r="AA30293"/>
    </row>
    <row r="30294" spans="1:27" x14ac:dyDescent="0.25">
      <c r="A30294"/>
      <c r="AA30294"/>
    </row>
    <row r="30295" spans="1:27" x14ac:dyDescent="0.25">
      <c r="A30295"/>
      <c r="AA30295"/>
    </row>
    <row r="30296" spans="1:27" x14ac:dyDescent="0.25">
      <c r="A30296"/>
      <c r="AA30296"/>
    </row>
    <row r="30297" spans="1:27" x14ac:dyDescent="0.25">
      <c r="A30297"/>
      <c r="AA30297"/>
    </row>
    <row r="30298" spans="1:27" x14ac:dyDescent="0.25">
      <c r="A30298"/>
      <c r="AA30298"/>
    </row>
    <row r="30299" spans="1:27" x14ac:dyDescent="0.25">
      <c r="A30299"/>
      <c r="AA30299"/>
    </row>
    <row r="30300" spans="1:27" x14ac:dyDescent="0.25">
      <c r="A30300"/>
      <c r="AA30300"/>
    </row>
    <row r="30301" spans="1:27" x14ac:dyDescent="0.25">
      <c r="A30301"/>
      <c r="AA30301"/>
    </row>
    <row r="30302" spans="1:27" x14ac:dyDescent="0.25">
      <c r="A30302"/>
      <c r="AA30302"/>
    </row>
    <row r="30303" spans="1:27" x14ac:dyDescent="0.25">
      <c r="A30303"/>
      <c r="AA30303"/>
    </row>
    <row r="30304" spans="1:27" x14ac:dyDescent="0.25">
      <c r="A30304"/>
      <c r="AA30304"/>
    </row>
    <row r="30305" spans="1:27" x14ac:dyDescent="0.25">
      <c r="A30305"/>
      <c r="AA30305"/>
    </row>
    <row r="30306" spans="1:27" x14ac:dyDescent="0.25">
      <c r="A30306"/>
      <c r="AA30306"/>
    </row>
    <row r="30307" spans="1:27" x14ac:dyDescent="0.25">
      <c r="A30307"/>
      <c r="AA30307"/>
    </row>
    <row r="30308" spans="1:27" x14ac:dyDescent="0.25">
      <c r="A30308"/>
      <c r="AA30308"/>
    </row>
    <row r="30309" spans="1:27" x14ac:dyDescent="0.25">
      <c r="A30309"/>
      <c r="AA30309"/>
    </row>
    <row r="30310" spans="1:27" x14ac:dyDescent="0.25">
      <c r="A30310"/>
      <c r="AA30310"/>
    </row>
    <row r="30311" spans="1:27" x14ac:dyDescent="0.25">
      <c r="A30311"/>
      <c r="AA30311"/>
    </row>
    <row r="30312" spans="1:27" x14ac:dyDescent="0.25">
      <c r="A30312"/>
      <c r="AA30312"/>
    </row>
    <row r="30313" spans="1:27" x14ac:dyDescent="0.25">
      <c r="A30313"/>
      <c r="AA30313"/>
    </row>
    <row r="30314" spans="1:27" x14ac:dyDescent="0.25">
      <c r="A30314"/>
      <c r="AA30314"/>
    </row>
    <row r="30315" spans="1:27" x14ac:dyDescent="0.25">
      <c r="A30315"/>
      <c r="AA30315"/>
    </row>
    <row r="30316" spans="1:27" x14ac:dyDescent="0.25">
      <c r="A30316"/>
      <c r="AA30316"/>
    </row>
    <row r="30317" spans="1:27" x14ac:dyDescent="0.25">
      <c r="A30317"/>
      <c r="AA30317"/>
    </row>
    <row r="30318" spans="1:27" x14ac:dyDescent="0.25">
      <c r="A30318"/>
      <c r="AA30318"/>
    </row>
    <row r="30319" spans="1:27" x14ac:dyDescent="0.25">
      <c r="A30319"/>
      <c r="AA30319"/>
    </row>
    <row r="30320" spans="1:27" x14ac:dyDescent="0.25">
      <c r="A30320"/>
      <c r="AA30320"/>
    </row>
    <row r="30321" spans="1:27" x14ac:dyDescent="0.25">
      <c r="A30321"/>
      <c r="AA30321"/>
    </row>
    <row r="30322" spans="1:27" x14ac:dyDescent="0.25">
      <c r="A30322"/>
      <c r="AA30322"/>
    </row>
    <row r="30323" spans="1:27" x14ac:dyDescent="0.25">
      <c r="A30323"/>
      <c r="AA30323"/>
    </row>
    <row r="30324" spans="1:27" x14ac:dyDescent="0.25">
      <c r="A30324"/>
      <c r="AA30324"/>
    </row>
    <row r="30325" spans="1:27" x14ac:dyDescent="0.25">
      <c r="A30325"/>
      <c r="AA30325"/>
    </row>
    <row r="30326" spans="1:27" x14ac:dyDescent="0.25">
      <c r="A30326"/>
      <c r="AA30326"/>
    </row>
    <row r="30327" spans="1:27" x14ac:dyDescent="0.25">
      <c r="A30327"/>
      <c r="AA30327"/>
    </row>
    <row r="30328" spans="1:27" x14ac:dyDescent="0.25">
      <c r="A30328"/>
      <c r="AA30328"/>
    </row>
    <row r="30329" spans="1:27" x14ac:dyDescent="0.25">
      <c r="A30329"/>
      <c r="AA30329"/>
    </row>
    <row r="30330" spans="1:27" x14ac:dyDescent="0.25">
      <c r="A30330"/>
      <c r="AA30330"/>
    </row>
    <row r="30331" spans="1:27" x14ac:dyDescent="0.25">
      <c r="A30331"/>
      <c r="AA30331"/>
    </row>
    <row r="30332" spans="1:27" x14ac:dyDescent="0.25">
      <c r="A30332"/>
      <c r="AA30332"/>
    </row>
    <row r="30333" spans="1:27" x14ac:dyDescent="0.25">
      <c r="A30333"/>
      <c r="AA30333"/>
    </row>
    <row r="30334" spans="1:27" x14ac:dyDescent="0.25">
      <c r="A30334"/>
      <c r="AA30334"/>
    </row>
    <row r="30335" spans="1:27" x14ac:dyDescent="0.25">
      <c r="A30335"/>
      <c r="AA30335"/>
    </row>
    <row r="30336" spans="1:27" x14ac:dyDescent="0.25">
      <c r="A30336"/>
      <c r="AA30336"/>
    </row>
    <row r="30337" spans="1:27" x14ac:dyDescent="0.25">
      <c r="A30337"/>
      <c r="AA30337"/>
    </row>
    <row r="30338" spans="1:27" x14ac:dyDescent="0.25">
      <c r="A30338"/>
      <c r="AA30338"/>
    </row>
    <row r="30339" spans="1:27" x14ac:dyDescent="0.25">
      <c r="A30339"/>
      <c r="AA30339"/>
    </row>
    <row r="30340" spans="1:27" x14ac:dyDescent="0.25">
      <c r="A30340"/>
      <c r="AA30340"/>
    </row>
    <row r="30341" spans="1:27" x14ac:dyDescent="0.25">
      <c r="A30341"/>
      <c r="AA30341"/>
    </row>
    <row r="30342" spans="1:27" x14ac:dyDescent="0.25">
      <c r="A30342"/>
      <c r="AA30342"/>
    </row>
    <row r="30343" spans="1:27" x14ac:dyDescent="0.25">
      <c r="A30343"/>
      <c r="AA30343"/>
    </row>
    <row r="30344" spans="1:27" x14ac:dyDescent="0.25">
      <c r="A30344"/>
      <c r="AA30344"/>
    </row>
    <row r="30345" spans="1:27" x14ac:dyDescent="0.25">
      <c r="A30345"/>
      <c r="AA30345"/>
    </row>
    <row r="30346" spans="1:27" x14ac:dyDescent="0.25">
      <c r="A30346"/>
      <c r="AA30346"/>
    </row>
    <row r="30347" spans="1:27" x14ac:dyDescent="0.25">
      <c r="A30347"/>
      <c r="AA30347"/>
    </row>
    <row r="30348" spans="1:27" x14ac:dyDescent="0.25">
      <c r="A30348"/>
      <c r="AA30348"/>
    </row>
    <row r="30349" spans="1:27" x14ac:dyDescent="0.25">
      <c r="A30349"/>
      <c r="AA30349"/>
    </row>
    <row r="30350" spans="1:27" x14ac:dyDescent="0.25">
      <c r="A30350"/>
      <c r="AA30350"/>
    </row>
    <row r="30351" spans="1:27" x14ac:dyDescent="0.25">
      <c r="A30351"/>
      <c r="AA30351"/>
    </row>
    <row r="30352" spans="1:27" x14ac:dyDescent="0.25">
      <c r="A30352"/>
      <c r="AA30352"/>
    </row>
    <row r="30353" spans="1:27" x14ac:dyDescent="0.25">
      <c r="A30353"/>
      <c r="AA30353"/>
    </row>
    <row r="30354" spans="1:27" x14ac:dyDescent="0.25">
      <c r="A30354"/>
      <c r="AA30354"/>
    </row>
    <row r="30355" spans="1:27" x14ac:dyDescent="0.25">
      <c r="A30355"/>
      <c r="AA30355"/>
    </row>
    <row r="30356" spans="1:27" x14ac:dyDescent="0.25">
      <c r="A30356"/>
      <c r="AA30356"/>
    </row>
    <row r="30357" spans="1:27" x14ac:dyDescent="0.25">
      <c r="A30357"/>
      <c r="AA30357"/>
    </row>
    <row r="30358" spans="1:27" x14ac:dyDescent="0.25">
      <c r="A30358"/>
      <c r="AA30358"/>
    </row>
    <row r="30359" spans="1:27" x14ac:dyDescent="0.25">
      <c r="A30359"/>
      <c r="AA30359"/>
    </row>
    <row r="30360" spans="1:27" x14ac:dyDescent="0.25">
      <c r="A30360"/>
      <c r="AA30360"/>
    </row>
    <row r="30361" spans="1:27" x14ac:dyDescent="0.25">
      <c r="A30361"/>
      <c r="AA30361"/>
    </row>
    <row r="30362" spans="1:27" x14ac:dyDescent="0.25">
      <c r="A30362"/>
      <c r="AA30362"/>
    </row>
    <row r="30363" spans="1:27" x14ac:dyDescent="0.25">
      <c r="A30363"/>
      <c r="AA30363"/>
    </row>
    <row r="30364" spans="1:27" x14ac:dyDescent="0.25">
      <c r="A30364"/>
      <c r="AA30364"/>
    </row>
    <row r="30365" spans="1:27" x14ac:dyDescent="0.25">
      <c r="A30365"/>
      <c r="AA30365"/>
    </row>
    <row r="30366" spans="1:27" x14ac:dyDescent="0.25">
      <c r="A30366"/>
      <c r="AA30366"/>
    </row>
    <row r="30367" spans="1:27" x14ac:dyDescent="0.25">
      <c r="A30367"/>
      <c r="AA30367"/>
    </row>
    <row r="30368" spans="1:27" x14ac:dyDescent="0.25">
      <c r="A30368"/>
      <c r="AA30368"/>
    </row>
    <row r="30369" spans="1:27" x14ac:dyDescent="0.25">
      <c r="A30369"/>
      <c r="AA30369"/>
    </row>
    <row r="30370" spans="1:27" x14ac:dyDescent="0.25">
      <c r="A30370"/>
      <c r="AA30370"/>
    </row>
    <row r="30371" spans="1:27" x14ac:dyDescent="0.25">
      <c r="A30371"/>
      <c r="AA30371"/>
    </row>
    <row r="30372" spans="1:27" x14ac:dyDescent="0.25">
      <c r="A30372"/>
      <c r="AA30372"/>
    </row>
    <row r="30373" spans="1:27" x14ac:dyDescent="0.25">
      <c r="A30373"/>
      <c r="AA30373"/>
    </row>
    <row r="30374" spans="1:27" x14ac:dyDescent="0.25">
      <c r="A30374"/>
      <c r="AA30374"/>
    </row>
    <row r="30375" spans="1:27" x14ac:dyDescent="0.25">
      <c r="A30375"/>
      <c r="AA30375"/>
    </row>
    <row r="30376" spans="1:27" x14ac:dyDescent="0.25">
      <c r="A30376"/>
      <c r="AA30376"/>
    </row>
    <row r="30377" spans="1:27" x14ac:dyDescent="0.25">
      <c r="A30377"/>
      <c r="AA30377"/>
    </row>
    <row r="30378" spans="1:27" x14ac:dyDescent="0.25">
      <c r="A30378"/>
      <c r="AA30378"/>
    </row>
    <row r="30379" spans="1:27" x14ac:dyDescent="0.25">
      <c r="A30379"/>
      <c r="AA30379"/>
    </row>
    <row r="30380" spans="1:27" x14ac:dyDescent="0.25">
      <c r="A30380"/>
      <c r="AA30380"/>
    </row>
    <row r="30381" spans="1:27" x14ac:dyDescent="0.25">
      <c r="A30381"/>
      <c r="AA30381"/>
    </row>
    <row r="30382" spans="1:27" x14ac:dyDescent="0.25">
      <c r="A30382"/>
      <c r="AA30382"/>
    </row>
    <row r="30383" spans="1:27" x14ac:dyDescent="0.25">
      <c r="A30383"/>
      <c r="AA30383"/>
    </row>
    <row r="30384" spans="1:27" x14ac:dyDescent="0.25">
      <c r="A30384"/>
      <c r="AA30384"/>
    </row>
    <row r="30385" spans="1:27" x14ac:dyDescent="0.25">
      <c r="A30385"/>
      <c r="AA30385"/>
    </row>
    <row r="30386" spans="1:27" x14ac:dyDescent="0.25">
      <c r="A30386"/>
      <c r="AA30386"/>
    </row>
    <row r="30387" spans="1:27" x14ac:dyDescent="0.25">
      <c r="A30387"/>
      <c r="AA30387"/>
    </row>
    <row r="30388" spans="1:27" x14ac:dyDescent="0.25">
      <c r="A30388"/>
      <c r="AA30388"/>
    </row>
    <row r="30389" spans="1:27" x14ac:dyDescent="0.25">
      <c r="A30389"/>
      <c r="AA30389"/>
    </row>
    <row r="30390" spans="1:27" x14ac:dyDescent="0.25">
      <c r="A30390"/>
      <c r="AA30390"/>
    </row>
    <row r="30391" spans="1:27" x14ac:dyDescent="0.25">
      <c r="A30391"/>
      <c r="AA30391"/>
    </row>
    <row r="30392" spans="1:27" x14ac:dyDescent="0.25">
      <c r="A30392"/>
      <c r="AA30392"/>
    </row>
    <row r="30393" spans="1:27" x14ac:dyDescent="0.25">
      <c r="A30393"/>
      <c r="AA30393"/>
    </row>
    <row r="30394" spans="1:27" x14ac:dyDescent="0.25">
      <c r="A30394"/>
      <c r="AA30394"/>
    </row>
    <row r="30395" spans="1:27" x14ac:dyDescent="0.25">
      <c r="A30395"/>
      <c r="AA30395"/>
    </row>
    <row r="30396" spans="1:27" x14ac:dyDescent="0.25">
      <c r="A30396"/>
      <c r="AA30396"/>
    </row>
    <row r="30397" spans="1:27" x14ac:dyDescent="0.25">
      <c r="A30397"/>
      <c r="AA30397"/>
    </row>
    <row r="30398" spans="1:27" x14ac:dyDescent="0.25">
      <c r="A30398"/>
      <c r="AA30398"/>
    </row>
    <row r="30399" spans="1:27" x14ac:dyDescent="0.25">
      <c r="A30399"/>
      <c r="AA30399"/>
    </row>
    <row r="30400" spans="1:27" x14ac:dyDescent="0.25">
      <c r="A30400"/>
      <c r="AA30400"/>
    </row>
    <row r="30401" spans="1:27" x14ac:dyDescent="0.25">
      <c r="A30401"/>
      <c r="AA30401"/>
    </row>
    <row r="30402" spans="1:27" x14ac:dyDescent="0.25">
      <c r="A30402"/>
      <c r="AA30402"/>
    </row>
    <row r="30403" spans="1:27" x14ac:dyDescent="0.25">
      <c r="A30403"/>
      <c r="AA30403"/>
    </row>
    <row r="30404" spans="1:27" x14ac:dyDescent="0.25">
      <c r="A30404"/>
      <c r="AA30404"/>
    </row>
    <row r="30405" spans="1:27" x14ac:dyDescent="0.25">
      <c r="A30405"/>
      <c r="AA30405"/>
    </row>
    <row r="30406" spans="1:27" x14ac:dyDescent="0.25">
      <c r="A30406"/>
      <c r="AA30406"/>
    </row>
    <row r="30407" spans="1:27" x14ac:dyDescent="0.25">
      <c r="A30407"/>
      <c r="AA30407"/>
    </row>
    <row r="30408" spans="1:27" x14ac:dyDescent="0.25">
      <c r="A30408"/>
      <c r="AA30408"/>
    </row>
    <row r="30409" spans="1:27" x14ac:dyDescent="0.25">
      <c r="A30409"/>
      <c r="AA30409"/>
    </row>
    <row r="30410" spans="1:27" x14ac:dyDescent="0.25">
      <c r="A30410"/>
      <c r="AA30410"/>
    </row>
    <row r="30411" spans="1:27" x14ac:dyDescent="0.25">
      <c r="A30411"/>
      <c r="AA30411"/>
    </row>
    <row r="30412" spans="1:27" x14ac:dyDescent="0.25">
      <c r="A30412"/>
      <c r="AA30412"/>
    </row>
    <row r="30413" spans="1:27" x14ac:dyDescent="0.25">
      <c r="A30413"/>
      <c r="AA30413"/>
    </row>
    <row r="30414" spans="1:27" x14ac:dyDescent="0.25">
      <c r="A30414"/>
      <c r="AA30414"/>
    </row>
    <row r="30415" spans="1:27" x14ac:dyDescent="0.25">
      <c r="A30415"/>
      <c r="AA30415"/>
    </row>
    <row r="30416" spans="1:27" x14ac:dyDescent="0.25">
      <c r="A30416"/>
      <c r="AA30416"/>
    </row>
    <row r="30417" spans="1:27" x14ac:dyDescent="0.25">
      <c r="A30417"/>
      <c r="AA30417"/>
    </row>
    <row r="30418" spans="1:27" x14ac:dyDescent="0.25">
      <c r="A30418"/>
      <c r="AA30418"/>
    </row>
    <row r="30419" spans="1:27" x14ac:dyDescent="0.25">
      <c r="A30419"/>
      <c r="AA30419"/>
    </row>
    <row r="30420" spans="1:27" x14ac:dyDescent="0.25">
      <c r="A30420"/>
      <c r="AA30420"/>
    </row>
    <row r="30421" spans="1:27" x14ac:dyDescent="0.25">
      <c r="A30421"/>
      <c r="AA30421"/>
    </row>
    <row r="30422" spans="1:27" x14ac:dyDescent="0.25">
      <c r="A30422"/>
      <c r="AA30422"/>
    </row>
    <row r="30423" spans="1:27" x14ac:dyDescent="0.25">
      <c r="A30423"/>
      <c r="AA30423"/>
    </row>
    <row r="30424" spans="1:27" x14ac:dyDescent="0.25">
      <c r="A30424"/>
      <c r="AA30424"/>
    </row>
    <row r="30425" spans="1:27" x14ac:dyDescent="0.25">
      <c r="A30425"/>
      <c r="AA30425"/>
    </row>
    <row r="30426" spans="1:27" x14ac:dyDescent="0.25">
      <c r="A30426"/>
      <c r="AA30426"/>
    </row>
    <row r="30427" spans="1:27" x14ac:dyDescent="0.25">
      <c r="A30427"/>
      <c r="AA30427"/>
    </row>
    <row r="30428" spans="1:27" x14ac:dyDescent="0.25">
      <c r="A30428"/>
      <c r="AA30428"/>
    </row>
    <row r="30429" spans="1:27" x14ac:dyDescent="0.25">
      <c r="A30429"/>
      <c r="AA30429"/>
    </row>
    <row r="30430" spans="1:27" x14ac:dyDescent="0.25">
      <c r="A30430"/>
      <c r="AA30430"/>
    </row>
    <row r="30431" spans="1:27" x14ac:dyDescent="0.25">
      <c r="A30431"/>
      <c r="AA30431"/>
    </row>
    <row r="30432" spans="1:27" x14ac:dyDescent="0.25">
      <c r="A30432"/>
      <c r="AA30432"/>
    </row>
    <row r="30433" spans="1:27" x14ac:dyDescent="0.25">
      <c r="A30433"/>
      <c r="AA30433"/>
    </row>
    <row r="30434" spans="1:27" x14ac:dyDescent="0.25">
      <c r="A30434"/>
      <c r="AA30434"/>
    </row>
    <row r="30435" spans="1:27" x14ac:dyDescent="0.25">
      <c r="A30435"/>
      <c r="AA30435"/>
    </row>
    <row r="30436" spans="1:27" x14ac:dyDescent="0.25">
      <c r="A30436"/>
      <c r="AA30436"/>
    </row>
    <row r="30437" spans="1:27" x14ac:dyDescent="0.25">
      <c r="A30437"/>
      <c r="AA30437"/>
    </row>
    <row r="30438" spans="1:27" x14ac:dyDescent="0.25">
      <c r="A30438"/>
      <c r="AA30438"/>
    </row>
    <row r="30439" spans="1:27" x14ac:dyDescent="0.25">
      <c r="A30439"/>
      <c r="AA30439"/>
    </row>
    <row r="30440" spans="1:27" x14ac:dyDescent="0.25">
      <c r="A30440"/>
      <c r="AA30440"/>
    </row>
    <row r="30441" spans="1:27" x14ac:dyDescent="0.25">
      <c r="A30441"/>
      <c r="AA30441"/>
    </row>
    <row r="30442" spans="1:27" x14ac:dyDescent="0.25">
      <c r="A30442"/>
      <c r="AA30442"/>
    </row>
    <row r="30443" spans="1:27" x14ac:dyDescent="0.25">
      <c r="A30443"/>
      <c r="AA30443"/>
    </row>
    <row r="30444" spans="1:27" x14ac:dyDescent="0.25">
      <c r="A30444"/>
      <c r="AA30444"/>
    </row>
    <row r="30445" spans="1:27" x14ac:dyDescent="0.25">
      <c r="A30445"/>
      <c r="AA30445"/>
    </row>
    <row r="30446" spans="1:27" x14ac:dyDescent="0.25">
      <c r="A30446"/>
      <c r="AA30446"/>
    </row>
    <row r="30447" spans="1:27" x14ac:dyDescent="0.25">
      <c r="A30447"/>
      <c r="AA30447"/>
    </row>
    <row r="30448" spans="1:27" x14ac:dyDescent="0.25">
      <c r="A30448"/>
      <c r="AA30448"/>
    </row>
    <row r="30449" spans="1:27" x14ac:dyDescent="0.25">
      <c r="A30449"/>
      <c r="AA30449"/>
    </row>
    <row r="30450" spans="1:27" x14ac:dyDescent="0.25">
      <c r="A30450"/>
      <c r="AA30450"/>
    </row>
    <row r="30451" spans="1:27" x14ac:dyDescent="0.25">
      <c r="A30451"/>
      <c r="AA30451"/>
    </row>
    <row r="30452" spans="1:27" x14ac:dyDescent="0.25">
      <c r="A30452"/>
      <c r="AA30452"/>
    </row>
    <row r="30453" spans="1:27" x14ac:dyDescent="0.25">
      <c r="A30453"/>
      <c r="AA30453"/>
    </row>
    <row r="30454" spans="1:27" x14ac:dyDescent="0.25">
      <c r="A30454"/>
      <c r="AA30454"/>
    </row>
    <row r="30455" spans="1:27" x14ac:dyDescent="0.25">
      <c r="A30455"/>
      <c r="AA30455"/>
    </row>
    <row r="30456" spans="1:27" x14ac:dyDescent="0.25">
      <c r="A30456"/>
      <c r="AA30456"/>
    </row>
    <row r="30457" spans="1:27" x14ac:dyDescent="0.25">
      <c r="A30457"/>
      <c r="AA30457"/>
    </row>
    <row r="30458" spans="1:27" x14ac:dyDescent="0.25">
      <c r="A30458"/>
      <c r="AA30458"/>
    </row>
    <row r="30459" spans="1:27" x14ac:dyDescent="0.25">
      <c r="A30459"/>
      <c r="AA30459"/>
    </row>
    <row r="30460" spans="1:27" x14ac:dyDescent="0.25">
      <c r="A30460"/>
      <c r="AA30460"/>
    </row>
    <row r="30461" spans="1:27" x14ac:dyDescent="0.25">
      <c r="A30461"/>
      <c r="AA30461"/>
    </row>
    <row r="30462" spans="1:27" x14ac:dyDescent="0.25">
      <c r="A30462"/>
      <c r="AA30462"/>
    </row>
    <row r="30463" spans="1:27" x14ac:dyDescent="0.25">
      <c r="A30463"/>
      <c r="AA30463"/>
    </row>
    <row r="30464" spans="1:27" x14ac:dyDescent="0.25">
      <c r="A30464"/>
      <c r="AA30464"/>
    </row>
    <row r="30465" spans="1:27" x14ac:dyDescent="0.25">
      <c r="A30465"/>
      <c r="AA30465"/>
    </row>
    <row r="30466" spans="1:27" x14ac:dyDescent="0.25">
      <c r="A30466"/>
      <c r="AA30466"/>
    </row>
    <row r="30467" spans="1:27" x14ac:dyDescent="0.25">
      <c r="A30467"/>
      <c r="AA30467"/>
    </row>
    <row r="30468" spans="1:27" x14ac:dyDescent="0.25">
      <c r="A30468"/>
      <c r="AA30468"/>
    </row>
    <row r="30469" spans="1:27" x14ac:dyDescent="0.25">
      <c r="A30469"/>
      <c r="AA30469"/>
    </row>
    <row r="30470" spans="1:27" x14ac:dyDescent="0.25">
      <c r="A30470"/>
      <c r="AA30470"/>
    </row>
    <row r="30471" spans="1:27" x14ac:dyDescent="0.25">
      <c r="A30471"/>
      <c r="AA30471"/>
    </row>
    <row r="30472" spans="1:27" x14ac:dyDescent="0.25">
      <c r="A30472"/>
      <c r="AA30472"/>
    </row>
    <row r="30473" spans="1:27" x14ac:dyDescent="0.25">
      <c r="A30473"/>
      <c r="AA30473"/>
    </row>
    <row r="30474" spans="1:27" x14ac:dyDescent="0.25">
      <c r="A30474"/>
      <c r="AA30474"/>
    </row>
    <row r="30475" spans="1:27" x14ac:dyDescent="0.25">
      <c r="A30475"/>
      <c r="AA30475"/>
    </row>
    <row r="30476" spans="1:27" x14ac:dyDescent="0.25">
      <c r="A30476"/>
      <c r="AA30476"/>
    </row>
    <row r="30477" spans="1:27" x14ac:dyDescent="0.25">
      <c r="A30477"/>
      <c r="AA30477"/>
    </row>
    <row r="30478" spans="1:27" x14ac:dyDescent="0.25">
      <c r="A30478"/>
      <c r="AA30478"/>
    </row>
    <row r="30479" spans="1:27" x14ac:dyDescent="0.25">
      <c r="A30479"/>
      <c r="AA30479"/>
    </row>
    <row r="30480" spans="1:27" x14ac:dyDescent="0.25">
      <c r="A30480"/>
      <c r="AA30480"/>
    </row>
    <row r="30481" spans="1:27" x14ac:dyDescent="0.25">
      <c r="A30481"/>
      <c r="AA30481"/>
    </row>
    <row r="30482" spans="1:27" x14ac:dyDescent="0.25">
      <c r="A30482"/>
      <c r="AA30482"/>
    </row>
    <row r="30483" spans="1:27" x14ac:dyDescent="0.25">
      <c r="A30483"/>
      <c r="AA30483"/>
    </row>
    <row r="30484" spans="1:27" x14ac:dyDescent="0.25">
      <c r="A30484"/>
      <c r="AA30484"/>
    </row>
    <row r="30485" spans="1:27" x14ac:dyDescent="0.25">
      <c r="A30485"/>
      <c r="AA30485"/>
    </row>
    <row r="30486" spans="1:27" x14ac:dyDescent="0.25">
      <c r="A30486"/>
      <c r="AA30486"/>
    </row>
    <row r="30487" spans="1:27" x14ac:dyDescent="0.25">
      <c r="A30487"/>
      <c r="AA30487"/>
    </row>
    <row r="30488" spans="1:27" x14ac:dyDescent="0.25">
      <c r="A30488"/>
      <c r="AA30488"/>
    </row>
    <row r="30489" spans="1:27" x14ac:dyDescent="0.25">
      <c r="A30489"/>
      <c r="AA30489"/>
    </row>
    <row r="30490" spans="1:27" x14ac:dyDescent="0.25">
      <c r="A30490"/>
      <c r="AA30490"/>
    </row>
    <row r="30491" spans="1:27" x14ac:dyDescent="0.25">
      <c r="A30491"/>
      <c r="AA30491"/>
    </row>
    <row r="30492" spans="1:27" x14ac:dyDescent="0.25">
      <c r="A30492"/>
      <c r="AA30492"/>
    </row>
    <row r="30493" spans="1:27" x14ac:dyDescent="0.25">
      <c r="A30493"/>
      <c r="AA30493"/>
    </row>
    <row r="30494" spans="1:27" x14ac:dyDescent="0.25">
      <c r="A30494"/>
      <c r="AA30494"/>
    </row>
    <row r="30495" spans="1:27" x14ac:dyDescent="0.25">
      <c r="A30495"/>
      <c r="AA30495"/>
    </row>
    <row r="30496" spans="1:27" x14ac:dyDescent="0.25">
      <c r="A30496"/>
      <c r="AA30496"/>
    </row>
    <row r="30497" spans="1:27" x14ac:dyDescent="0.25">
      <c r="A30497"/>
      <c r="AA30497"/>
    </row>
    <row r="30498" spans="1:27" x14ac:dyDescent="0.25">
      <c r="A30498"/>
      <c r="AA30498"/>
    </row>
    <row r="30499" spans="1:27" x14ac:dyDescent="0.25">
      <c r="A30499"/>
      <c r="AA30499"/>
    </row>
    <row r="30500" spans="1:27" x14ac:dyDescent="0.25">
      <c r="A30500"/>
      <c r="AA30500"/>
    </row>
    <row r="30501" spans="1:27" x14ac:dyDescent="0.25">
      <c r="A30501"/>
      <c r="AA30501"/>
    </row>
    <row r="30502" spans="1:27" x14ac:dyDescent="0.25">
      <c r="A30502"/>
      <c r="AA30502"/>
    </row>
    <row r="30503" spans="1:27" x14ac:dyDescent="0.25">
      <c r="A30503"/>
      <c r="AA30503"/>
    </row>
    <row r="30504" spans="1:27" x14ac:dyDescent="0.25">
      <c r="A30504"/>
      <c r="AA30504"/>
    </row>
    <row r="30505" spans="1:27" x14ac:dyDescent="0.25">
      <c r="A30505"/>
      <c r="AA30505"/>
    </row>
    <row r="30506" spans="1:27" x14ac:dyDescent="0.25">
      <c r="A30506"/>
      <c r="AA30506"/>
    </row>
    <row r="30507" spans="1:27" x14ac:dyDescent="0.25">
      <c r="A30507"/>
      <c r="AA30507"/>
    </row>
    <row r="30508" spans="1:27" x14ac:dyDescent="0.25">
      <c r="A30508"/>
      <c r="AA30508"/>
    </row>
    <row r="30509" spans="1:27" x14ac:dyDescent="0.25">
      <c r="A30509"/>
      <c r="AA30509"/>
    </row>
    <row r="30510" spans="1:27" x14ac:dyDescent="0.25">
      <c r="A30510"/>
      <c r="AA30510"/>
    </row>
    <row r="30511" spans="1:27" x14ac:dyDescent="0.25">
      <c r="A30511"/>
      <c r="AA30511"/>
    </row>
    <row r="30512" spans="1:27" x14ac:dyDescent="0.25">
      <c r="A30512"/>
      <c r="AA30512"/>
    </row>
    <row r="30513" spans="1:27" x14ac:dyDescent="0.25">
      <c r="A30513"/>
      <c r="AA30513"/>
    </row>
    <row r="30514" spans="1:27" x14ac:dyDescent="0.25">
      <c r="A30514"/>
      <c r="AA30514"/>
    </row>
    <row r="30515" spans="1:27" x14ac:dyDescent="0.25">
      <c r="A30515"/>
      <c r="AA30515"/>
    </row>
    <row r="30516" spans="1:27" x14ac:dyDescent="0.25">
      <c r="A30516"/>
      <c r="AA30516"/>
    </row>
    <row r="30517" spans="1:27" x14ac:dyDescent="0.25">
      <c r="A30517"/>
      <c r="AA30517"/>
    </row>
    <row r="30518" spans="1:27" x14ac:dyDescent="0.25">
      <c r="A30518"/>
      <c r="AA30518"/>
    </row>
    <row r="30519" spans="1:27" x14ac:dyDescent="0.25">
      <c r="A30519"/>
      <c r="AA30519"/>
    </row>
    <row r="30520" spans="1:27" x14ac:dyDescent="0.25">
      <c r="A30520"/>
      <c r="AA30520"/>
    </row>
    <row r="30521" spans="1:27" x14ac:dyDescent="0.25">
      <c r="A30521"/>
      <c r="AA30521"/>
    </row>
    <row r="30522" spans="1:27" x14ac:dyDescent="0.25">
      <c r="A30522"/>
      <c r="AA30522"/>
    </row>
    <row r="30523" spans="1:27" x14ac:dyDescent="0.25">
      <c r="A30523"/>
      <c r="AA30523"/>
    </row>
    <row r="30524" spans="1:27" x14ac:dyDescent="0.25">
      <c r="A30524"/>
      <c r="AA30524"/>
    </row>
    <row r="30525" spans="1:27" x14ac:dyDescent="0.25">
      <c r="A30525"/>
      <c r="AA30525"/>
    </row>
    <row r="30526" spans="1:27" x14ac:dyDescent="0.25">
      <c r="A30526"/>
      <c r="AA30526"/>
    </row>
    <row r="30527" spans="1:27" x14ac:dyDescent="0.25">
      <c r="A30527"/>
      <c r="AA30527"/>
    </row>
    <row r="30528" spans="1:27" x14ac:dyDescent="0.25">
      <c r="A30528"/>
      <c r="AA30528"/>
    </row>
    <row r="30529" spans="1:27" x14ac:dyDescent="0.25">
      <c r="A30529"/>
      <c r="AA30529"/>
    </row>
    <row r="30530" spans="1:27" x14ac:dyDescent="0.25">
      <c r="A30530"/>
      <c r="AA30530"/>
    </row>
    <row r="30531" spans="1:27" x14ac:dyDescent="0.25">
      <c r="A30531"/>
      <c r="AA30531"/>
    </row>
    <row r="30532" spans="1:27" x14ac:dyDescent="0.25">
      <c r="A30532"/>
      <c r="AA30532"/>
    </row>
    <row r="30533" spans="1:27" x14ac:dyDescent="0.25">
      <c r="A30533"/>
      <c r="AA30533"/>
    </row>
    <row r="30534" spans="1:27" x14ac:dyDescent="0.25">
      <c r="A30534"/>
      <c r="AA30534"/>
    </row>
    <row r="30535" spans="1:27" x14ac:dyDescent="0.25">
      <c r="A30535"/>
      <c r="AA30535"/>
    </row>
    <row r="30536" spans="1:27" x14ac:dyDescent="0.25">
      <c r="A30536"/>
      <c r="AA30536"/>
    </row>
    <row r="30537" spans="1:27" x14ac:dyDescent="0.25">
      <c r="A30537"/>
      <c r="AA30537"/>
    </row>
    <row r="30538" spans="1:27" x14ac:dyDescent="0.25">
      <c r="A30538"/>
      <c r="AA30538"/>
    </row>
    <row r="30539" spans="1:27" x14ac:dyDescent="0.25">
      <c r="A30539"/>
      <c r="AA30539"/>
    </row>
    <row r="30540" spans="1:27" x14ac:dyDescent="0.25">
      <c r="A30540"/>
      <c r="AA30540"/>
    </row>
    <row r="30541" spans="1:27" x14ac:dyDescent="0.25">
      <c r="A30541"/>
      <c r="AA30541"/>
    </row>
    <row r="30542" spans="1:27" x14ac:dyDescent="0.25">
      <c r="A30542"/>
      <c r="AA30542"/>
    </row>
    <row r="30543" spans="1:27" x14ac:dyDescent="0.25">
      <c r="A30543"/>
      <c r="AA30543"/>
    </row>
    <row r="30544" spans="1:27" x14ac:dyDescent="0.25">
      <c r="A30544"/>
      <c r="AA30544"/>
    </row>
    <row r="30545" spans="1:27" x14ac:dyDescent="0.25">
      <c r="A30545"/>
      <c r="AA30545"/>
    </row>
    <row r="30546" spans="1:27" x14ac:dyDescent="0.25">
      <c r="A30546"/>
      <c r="AA30546"/>
    </row>
    <row r="30547" spans="1:27" x14ac:dyDescent="0.25">
      <c r="A30547"/>
      <c r="AA30547"/>
    </row>
    <row r="30548" spans="1:27" x14ac:dyDescent="0.25">
      <c r="A30548"/>
      <c r="AA30548"/>
    </row>
    <row r="30549" spans="1:27" x14ac:dyDescent="0.25">
      <c r="A30549"/>
      <c r="AA30549"/>
    </row>
    <row r="30550" spans="1:27" x14ac:dyDescent="0.25">
      <c r="A30550"/>
      <c r="AA30550"/>
    </row>
    <row r="30551" spans="1:27" x14ac:dyDescent="0.25">
      <c r="A30551"/>
      <c r="AA30551"/>
    </row>
    <row r="30552" spans="1:27" x14ac:dyDescent="0.25">
      <c r="A30552"/>
      <c r="AA30552"/>
    </row>
    <row r="30553" spans="1:27" x14ac:dyDescent="0.25">
      <c r="A30553"/>
      <c r="AA30553"/>
    </row>
    <row r="30554" spans="1:27" x14ac:dyDescent="0.25">
      <c r="A30554"/>
      <c r="AA30554"/>
    </row>
    <row r="30555" spans="1:27" x14ac:dyDescent="0.25">
      <c r="A30555"/>
      <c r="AA30555"/>
    </row>
    <row r="30556" spans="1:27" x14ac:dyDescent="0.25">
      <c r="A30556"/>
      <c r="AA30556"/>
    </row>
    <row r="30557" spans="1:27" x14ac:dyDescent="0.25">
      <c r="A30557"/>
      <c r="AA30557"/>
    </row>
    <row r="30558" spans="1:27" x14ac:dyDescent="0.25">
      <c r="A30558"/>
      <c r="AA30558"/>
    </row>
    <row r="30559" spans="1:27" x14ac:dyDescent="0.25">
      <c r="A30559"/>
      <c r="AA30559"/>
    </row>
    <row r="30560" spans="1:27" x14ac:dyDescent="0.25">
      <c r="A30560"/>
      <c r="AA30560"/>
    </row>
    <row r="30561" spans="1:27" x14ac:dyDescent="0.25">
      <c r="A30561"/>
      <c r="AA30561"/>
    </row>
    <row r="30562" spans="1:27" x14ac:dyDescent="0.25">
      <c r="A30562"/>
      <c r="AA30562"/>
    </row>
    <row r="30563" spans="1:27" x14ac:dyDescent="0.25">
      <c r="A30563"/>
      <c r="AA30563"/>
    </row>
    <row r="30564" spans="1:27" x14ac:dyDescent="0.25">
      <c r="A30564"/>
      <c r="AA30564"/>
    </row>
    <row r="30565" spans="1:27" x14ac:dyDescent="0.25">
      <c r="A30565"/>
      <c r="AA30565"/>
    </row>
    <row r="30566" spans="1:27" x14ac:dyDescent="0.25">
      <c r="A30566"/>
      <c r="AA30566"/>
    </row>
    <row r="30567" spans="1:27" x14ac:dyDescent="0.25">
      <c r="A30567"/>
      <c r="AA30567"/>
    </row>
    <row r="30568" spans="1:27" x14ac:dyDescent="0.25">
      <c r="A30568"/>
      <c r="AA30568"/>
    </row>
    <row r="30569" spans="1:27" x14ac:dyDescent="0.25">
      <c r="A30569"/>
      <c r="AA30569"/>
    </row>
    <row r="30570" spans="1:27" x14ac:dyDescent="0.25">
      <c r="A30570"/>
      <c r="AA30570"/>
    </row>
    <row r="30571" spans="1:27" x14ac:dyDescent="0.25">
      <c r="A30571"/>
      <c r="AA30571"/>
    </row>
    <row r="30572" spans="1:27" x14ac:dyDescent="0.25">
      <c r="A30572"/>
      <c r="AA30572"/>
    </row>
    <row r="30573" spans="1:27" x14ac:dyDescent="0.25">
      <c r="A30573"/>
      <c r="AA30573"/>
    </row>
    <row r="30574" spans="1:27" x14ac:dyDescent="0.25">
      <c r="A30574"/>
      <c r="AA30574"/>
    </row>
    <row r="30575" spans="1:27" x14ac:dyDescent="0.25">
      <c r="A30575"/>
      <c r="AA30575"/>
    </row>
    <row r="30576" spans="1:27" x14ac:dyDescent="0.25">
      <c r="A30576"/>
      <c r="AA30576"/>
    </row>
    <row r="30577" spans="1:27" x14ac:dyDescent="0.25">
      <c r="A30577"/>
      <c r="AA30577"/>
    </row>
    <row r="30578" spans="1:27" x14ac:dyDescent="0.25">
      <c r="A30578"/>
      <c r="AA30578"/>
    </row>
    <row r="30579" spans="1:27" x14ac:dyDescent="0.25">
      <c r="A30579"/>
      <c r="AA30579"/>
    </row>
    <row r="30580" spans="1:27" x14ac:dyDescent="0.25">
      <c r="A30580"/>
      <c r="AA30580"/>
    </row>
    <row r="30581" spans="1:27" x14ac:dyDescent="0.25">
      <c r="A30581"/>
      <c r="AA30581"/>
    </row>
    <row r="30582" spans="1:27" x14ac:dyDescent="0.25">
      <c r="A30582"/>
      <c r="AA30582"/>
    </row>
    <row r="30583" spans="1:27" x14ac:dyDescent="0.25">
      <c r="A30583"/>
      <c r="AA30583"/>
    </row>
    <row r="30584" spans="1:27" x14ac:dyDescent="0.25">
      <c r="A30584"/>
      <c r="AA30584"/>
    </row>
    <row r="30585" spans="1:27" x14ac:dyDescent="0.25">
      <c r="A30585"/>
      <c r="AA30585"/>
    </row>
    <row r="30586" spans="1:27" x14ac:dyDescent="0.25">
      <c r="A30586"/>
      <c r="AA30586"/>
    </row>
    <row r="30587" spans="1:27" x14ac:dyDescent="0.25">
      <c r="A30587"/>
      <c r="AA30587"/>
    </row>
    <row r="30588" spans="1:27" x14ac:dyDescent="0.25">
      <c r="A30588"/>
      <c r="AA30588"/>
    </row>
    <row r="30589" spans="1:27" x14ac:dyDescent="0.25">
      <c r="A30589"/>
      <c r="AA30589"/>
    </row>
    <row r="30590" spans="1:27" x14ac:dyDescent="0.25">
      <c r="A30590"/>
      <c r="AA30590"/>
    </row>
    <row r="30591" spans="1:27" x14ac:dyDescent="0.25">
      <c r="A30591"/>
      <c r="AA30591"/>
    </row>
    <row r="30592" spans="1:27" x14ac:dyDescent="0.25">
      <c r="A30592"/>
      <c r="AA30592"/>
    </row>
    <row r="30593" spans="1:27" x14ac:dyDescent="0.25">
      <c r="A30593"/>
      <c r="AA30593"/>
    </row>
    <row r="30594" spans="1:27" x14ac:dyDescent="0.25">
      <c r="A30594"/>
      <c r="AA30594"/>
    </row>
    <row r="30595" spans="1:27" x14ac:dyDescent="0.25">
      <c r="A30595"/>
      <c r="AA30595"/>
    </row>
    <row r="30596" spans="1:27" x14ac:dyDescent="0.25">
      <c r="A30596"/>
      <c r="AA30596"/>
    </row>
    <row r="30597" spans="1:27" x14ac:dyDescent="0.25">
      <c r="A30597"/>
      <c r="AA30597"/>
    </row>
    <row r="30598" spans="1:27" x14ac:dyDescent="0.25">
      <c r="A30598"/>
      <c r="AA30598"/>
    </row>
    <row r="30599" spans="1:27" x14ac:dyDescent="0.25">
      <c r="A30599"/>
      <c r="AA30599"/>
    </row>
    <row r="30600" spans="1:27" x14ac:dyDescent="0.25">
      <c r="A30600"/>
      <c r="AA30600"/>
    </row>
    <row r="30601" spans="1:27" x14ac:dyDescent="0.25">
      <c r="A30601"/>
      <c r="AA30601"/>
    </row>
    <row r="30602" spans="1:27" x14ac:dyDescent="0.25">
      <c r="A30602"/>
      <c r="AA30602"/>
    </row>
    <row r="30603" spans="1:27" x14ac:dyDescent="0.25">
      <c r="A30603"/>
      <c r="AA30603"/>
    </row>
    <row r="30604" spans="1:27" x14ac:dyDescent="0.25">
      <c r="A30604"/>
      <c r="AA30604"/>
    </row>
    <row r="30605" spans="1:27" x14ac:dyDescent="0.25">
      <c r="A30605"/>
      <c r="AA30605"/>
    </row>
    <row r="30606" spans="1:27" x14ac:dyDescent="0.25">
      <c r="A30606"/>
      <c r="AA30606"/>
    </row>
    <row r="30607" spans="1:27" x14ac:dyDescent="0.25">
      <c r="A30607"/>
      <c r="AA30607"/>
    </row>
    <row r="30608" spans="1:27" x14ac:dyDescent="0.25">
      <c r="A30608"/>
      <c r="AA30608"/>
    </row>
    <row r="30609" spans="1:27" x14ac:dyDescent="0.25">
      <c r="A30609"/>
      <c r="AA30609"/>
    </row>
    <row r="30610" spans="1:27" x14ac:dyDescent="0.25">
      <c r="A30610"/>
      <c r="AA30610"/>
    </row>
    <row r="30611" spans="1:27" x14ac:dyDescent="0.25">
      <c r="A30611"/>
      <c r="AA30611"/>
    </row>
    <row r="30612" spans="1:27" x14ac:dyDescent="0.25">
      <c r="A30612"/>
      <c r="AA30612"/>
    </row>
    <row r="30613" spans="1:27" x14ac:dyDescent="0.25">
      <c r="A30613"/>
      <c r="AA30613"/>
    </row>
    <row r="30614" spans="1:27" x14ac:dyDescent="0.25">
      <c r="A30614"/>
      <c r="AA30614"/>
    </row>
    <row r="30615" spans="1:27" x14ac:dyDescent="0.25">
      <c r="A30615"/>
      <c r="AA30615"/>
    </row>
    <row r="30616" spans="1:27" x14ac:dyDescent="0.25">
      <c r="A30616"/>
      <c r="AA30616"/>
    </row>
    <row r="30617" spans="1:27" x14ac:dyDescent="0.25">
      <c r="A30617"/>
      <c r="AA30617"/>
    </row>
    <row r="30618" spans="1:27" x14ac:dyDescent="0.25">
      <c r="A30618"/>
      <c r="AA30618"/>
    </row>
    <row r="30619" spans="1:27" x14ac:dyDescent="0.25">
      <c r="A30619"/>
      <c r="AA30619"/>
    </row>
    <row r="30620" spans="1:27" x14ac:dyDescent="0.25">
      <c r="A30620"/>
      <c r="AA30620"/>
    </row>
    <row r="30621" spans="1:27" x14ac:dyDescent="0.25">
      <c r="A30621"/>
      <c r="AA30621"/>
    </row>
    <row r="30622" spans="1:27" x14ac:dyDescent="0.25">
      <c r="A30622"/>
      <c r="AA30622"/>
    </row>
    <row r="30623" spans="1:27" x14ac:dyDescent="0.25">
      <c r="A30623"/>
      <c r="AA30623"/>
    </row>
    <row r="30624" spans="1:27" x14ac:dyDescent="0.25">
      <c r="A30624"/>
      <c r="AA30624"/>
    </row>
    <row r="30625" spans="1:27" x14ac:dyDescent="0.25">
      <c r="A30625"/>
      <c r="AA30625"/>
    </row>
    <row r="30626" spans="1:27" x14ac:dyDescent="0.25">
      <c r="A30626"/>
      <c r="AA30626"/>
    </row>
    <row r="30627" spans="1:27" x14ac:dyDescent="0.25">
      <c r="A30627"/>
      <c r="AA30627"/>
    </row>
    <row r="30628" spans="1:27" x14ac:dyDescent="0.25">
      <c r="A30628"/>
      <c r="AA30628"/>
    </row>
    <row r="30629" spans="1:27" x14ac:dyDescent="0.25">
      <c r="A30629"/>
      <c r="AA30629"/>
    </row>
    <row r="30630" spans="1:27" x14ac:dyDescent="0.25">
      <c r="A30630"/>
      <c r="AA30630"/>
    </row>
    <row r="30631" spans="1:27" x14ac:dyDescent="0.25">
      <c r="A30631"/>
      <c r="AA30631"/>
    </row>
    <row r="30632" spans="1:27" x14ac:dyDescent="0.25">
      <c r="A30632"/>
      <c r="AA30632"/>
    </row>
    <row r="30633" spans="1:27" x14ac:dyDescent="0.25">
      <c r="A30633"/>
      <c r="AA30633"/>
    </row>
    <row r="30634" spans="1:27" x14ac:dyDescent="0.25">
      <c r="A30634"/>
      <c r="AA30634"/>
    </row>
    <row r="30635" spans="1:27" x14ac:dyDescent="0.25">
      <c r="A30635"/>
      <c r="AA30635"/>
    </row>
    <row r="30636" spans="1:27" x14ac:dyDescent="0.25">
      <c r="A30636"/>
      <c r="AA30636"/>
    </row>
    <row r="30637" spans="1:27" x14ac:dyDescent="0.25">
      <c r="A30637"/>
      <c r="AA30637"/>
    </row>
    <row r="30638" spans="1:27" x14ac:dyDescent="0.25">
      <c r="A30638"/>
      <c r="AA30638"/>
    </row>
    <row r="30639" spans="1:27" x14ac:dyDescent="0.25">
      <c r="A30639"/>
      <c r="AA30639"/>
    </row>
    <row r="30640" spans="1:27" x14ac:dyDescent="0.25">
      <c r="A30640"/>
      <c r="AA30640"/>
    </row>
    <row r="30641" spans="1:27" x14ac:dyDescent="0.25">
      <c r="A30641"/>
      <c r="AA30641"/>
    </row>
    <row r="30642" spans="1:27" x14ac:dyDescent="0.25">
      <c r="A30642"/>
      <c r="AA30642"/>
    </row>
    <row r="30643" spans="1:27" x14ac:dyDescent="0.25">
      <c r="A30643"/>
      <c r="AA30643"/>
    </row>
    <row r="30644" spans="1:27" x14ac:dyDescent="0.25">
      <c r="A30644"/>
      <c r="AA30644"/>
    </row>
    <row r="30645" spans="1:27" x14ac:dyDescent="0.25">
      <c r="A30645"/>
      <c r="AA30645"/>
    </row>
    <row r="30646" spans="1:27" x14ac:dyDescent="0.25">
      <c r="A30646"/>
      <c r="AA30646"/>
    </row>
    <row r="30647" spans="1:27" x14ac:dyDescent="0.25">
      <c r="A30647"/>
      <c r="AA30647"/>
    </row>
    <row r="30648" spans="1:27" x14ac:dyDescent="0.25">
      <c r="A30648"/>
      <c r="AA30648"/>
    </row>
    <row r="30649" spans="1:27" x14ac:dyDescent="0.25">
      <c r="A30649"/>
      <c r="AA30649"/>
    </row>
    <row r="30650" spans="1:27" x14ac:dyDescent="0.25">
      <c r="A30650"/>
      <c r="AA30650"/>
    </row>
    <row r="30651" spans="1:27" x14ac:dyDescent="0.25">
      <c r="A30651"/>
      <c r="AA30651"/>
    </row>
    <row r="30652" spans="1:27" x14ac:dyDescent="0.25">
      <c r="A30652"/>
      <c r="AA30652"/>
    </row>
    <row r="30653" spans="1:27" x14ac:dyDescent="0.25">
      <c r="A30653"/>
      <c r="AA30653"/>
    </row>
    <row r="30654" spans="1:27" x14ac:dyDescent="0.25">
      <c r="A30654"/>
      <c r="AA30654"/>
    </row>
    <row r="30655" spans="1:27" x14ac:dyDescent="0.25">
      <c r="A30655"/>
      <c r="AA30655"/>
    </row>
    <row r="30656" spans="1:27" x14ac:dyDescent="0.25">
      <c r="A30656"/>
      <c r="AA30656"/>
    </row>
    <row r="30657" spans="1:27" x14ac:dyDescent="0.25">
      <c r="A30657"/>
      <c r="AA30657"/>
    </row>
    <row r="30658" spans="1:27" x14ac:dyDescent="0.25">
      <c r="A30658"/>
      <c r="AA30658"/>
    </row>
    <row r="30659" spans="1:27" x14ac:dyDescent="0.25">
      <c r="A30659"/>
      <c r="AA30659"/>
    </row>
    <row r="30660" spans="1:27" x14ac:dyDescent="0.25">
      <c r="A30660"/>
      <c r="AA30660"/>
    </row>
    <row r="30661" spans="1:27" x14ac:dyDescent="0.25">
      <c r="A30661"/>
      <c r="AA30661"/>
    </row>
    <row r="30662" spans="1:27" x14ac:dyDescent="0.25">
      <c r="A30662"/>
      <c r="AA30662"/>
    </row>
    <row r="30663" spans="1:27" x14ac:dyDescent="0.25">
      <c r="A30663"/>
      <c r="AA30663"/>
    </row>
    <row r="30664" spans="1:27" x14ac:dyDescent="0.25">
      <c r="A30664"/>
      <c r="AA30664"/>
    </row>
    <row r="30665" spans="1:27" x14ac:dyDescent="0.25">
      <c r="A30665"/>
      <c r="AA30665"/>
    </row>
    <row r="30666" spans="1:27" x14ac:dyDescent="0.25">
      <c r="A30666"/>
      <c r="AA30666"/>
    </row>
    <row r="30667" spans="1:27" x14ac:dyDescent="0.25">
      <c r="A30667"/>
      <c r="AA30667"/>
    </row>
    <row r="30668" spans="1:27" x14ac:dyDescent="0.25">
      <c r="A30668"/>
      <c r="AA30668"/>
    </row>
    <row r="30669" spans="1:27" x14ac:dyDescent="0.25">
      <c r="A30669"/>
      <c r="AA30669"/>
    </row>
    <row r="30670" spans="1:27" x14ac:dyDescent="0.25">
      <c r="A30670"/>
      <c r="AA30670"/>
    </row>
    <row r="30671" spans="1:27" x14ac:dyDescent="0.25">
      <c r="A30671"/>
      <c r="AA30671"/>
    </row>
    <row r="30672" spans="1:27" x14ac:dyDescent="0.25">
      <c r="A30672"/>
      <c r="AA30672"/>
    </row>
    <row r="30673" spans="1:27" x14ac:dyDescent="0.25">
      <c r="A30673"/>
      <c r="AA30673"/>
    </row>
    <row r="30674" spans="1:27" x14ac:dyDescent="0.25">
      <c r="A30674"/>
      <c r="AA30674"/>
    </row>
    <row r="30675" spans="1:27" x14ac:dyDescent="0.25">
      <c r="A30675"/>
      <c r="AA30675"/>
    </row>
    <row r="30676" spans="1:27" x14ac:dyDescent="0.25">
      <c r="A30676"/>
      <c r="AA30676"/>
    </row>
    <row r="30677" spans="1:27" x14ac:dyDescent="0.25">
      <c r="A30677"/>
      <c r="AA30677"/>
    </row>
    <row r="30678" spans="1:27" x14ac:dyDescent="0.25">
      <c r="A30678"/>
      <c r="AA30678"/>
    </row>
    <row r="30679" spans="1:27" x14ac:dyDescent="0.25">
      <c r="A30679"/>
      <c r="AA30679"/>
    </row>
    <row r="30680" spans="1:27" x14ac:dyDescent="0.25">
      <c r="A30680"/>
      <c r="AA30680"/>
    </row>
    <row r="30681" spans="1:27" x14ac:dyDescent="0.25">
      <c r="A30681"/>
      <c r="AA30681"/>
    </row>
    <row r="30682" spans="1:27" x14ac:dyDescent="0.25">
      <c r="A30682"/>
      <c r="AA30682"/>
    </row>
    <row r="30683" spans="1:27" x14ac:dyDescent="0.25">
      <c r="A30683"/>
      <c r="AA30683"/>
    </row>
    <row r="30684" spans="1:27" x14ac:dyDescent="0.25">
      <c r="A30684"/>
      <c r="AA30684"/>
    </row>
    <row r="30685" spans="1:27" x14ac:dyDescent="0.25">
      <c r="A30685"/>
      <c r="AA30685"/>
    </row>
    <row r="30686" spans="1:27" x14ac:dyDescent="0.25">
      <c r="A30686"/>
      <c r="AA30686"/>
    </row>
    <row r="30687" spans="1:27" x14ac:dyDescent="0.25">
      <c r="A30687"/>
      <c r="AA30687"/>
    </row>
    <row r="30688" spans="1:27" x14ac:dyDescent="0.25">
      <c r="A30688"/>
      <c r="AA30688"/>
    </row>
    <row r="30689" spans="1:27" x14ac:dyDescent="0.25">
      <c r="A30689"/>
      <c r="AA30689"/>
    </row>
    <row r="30690" spans="1:27" x14ac:dyDescent="0.25">
      <c r="A30690"/>
      <c r="AA30690"/>
    </row>
    <row r="30691" spans="1:27" x14ac:dyDescent="0.25">
      <c r="A30691"/>
      <c r="AA30691"/>
    </row>
    <row r="30692" spans="1:27" x14ac:dyDescent="0.25">
      <c r="A30692"/>
      <c r="AA30692"/>
    </row>
    <row r="30693" spans="1:27" x14ac:dyDescent="0.25">
      <c r="A30693"/>
      <c r="AA30693"/>
    </row>
    <row r="30694" spans="1:27" x14ac:dyDescent="0.25">
      <c r="A30694"/>
      <c r="AA30694"/>
    </row>
    <row r="30695" spans="1:27" x14ac:dyDescent="0.25">
      <c r="A30695"/>
      <c r="AA30695"/>
    </row>
    <row r="30696" spans="1:27" x14ac:dyDescent="0.25">
      <c r="A30696"/>
      <c r="AA30696"/>
    </row>
    <row r="30697" spans="1:27" x14ac:dyDescent="0.25">
      <c r="A30697"/>
      <c r="AA30697"/>
    </row>
    <row r="30698" spans="1:27" x14ac:dyDescent="0.25">
      <c r="A30698"/>
      <c r="AA30698"/>
    </row>
    <row r="30699" spans="1:27" x14ac:dyDescent="0.25">
      <c r="A30699"/>
      <c r="AA30699"/>
    </row>
    <row r="30700" spans="1:27" x14ac:dyDescent="0.25">
      <c r="A30700"/>
      <c r="AA30700"/>
    </row>
    <row r="30701" spans="1:27" x14ac:dyDescent="0.25">
      <c r="A30701"/>
      <c r="AA30701"/>
    </row>
    <row r="30702" spans="1:27" x14ac:dyDescent="0.25">
      <c r="A30702"/>
      <c r="AA30702"/>
    </row>
    <row r="30703" spans="1:27" x14ac:dyDescent="0.25">
      <c r="A30703"/>
      <c r="AA30703"/>
    </row>
    <row r="30704" spans="1:27" x14ac:dyDescent="0.25">
      <c r="A30704"/>
      <c r="AA30704"/>
    </row>
    <row r="30705" spans="1:27" x14ac:dyDescent="0.25">
      <c r="A30705"/>
      <c r="AA30705"/>
    </row>
    <row r="30706" spans="1:27" x14ac:dyDescent="0.25">
      <c r="A30706"/>
      <c r="AA30706"/>
    </row>
    <row r="30707" spans="1:27" x14ac:dyDescent="0.25">
      <c r="A30707"/>
      <c r="AA30707"/>
    </row>
    <row r="30708" spans="1:27" x14ac:dyDescent="0.25">
      <c r="A30708"/>
      <c r="AA30708"/>
    </row>
    <row r="30709" spans="1:27" x14ac:dyDescent="0.25">
      <c r="A30709"/>
      <c r="AA30709"/>
    </row>
    <row r="30710" spans="1:27" x14ac:dyDescent="0.25">
      <c r="A30710"/>
      <c r="AA30710"/>
    </row>
    <row r="30711" spans="1:27" x14ac:dyDescent="0.25">
      <c r="A30711"/>
      <c r="AA30711"/>
    </row>
    <row r="30712" spans="1:27" x14ac:dyDescent="0.25">
      <c r="A30712"/>
      <c r="AA30712"/>
    </row>
    <row r="30713" spans="1:27" x14ac:dyDescent="0.25">
      <c r="A30713"/>
      <c r="AA30713"/>
    </row>
    <row r="30714" spans="1:27" x14ac:dyDescent="0.25">
      <c r="A30714"/>
      <c r="AA30714"/>
    </row>
    <row r="30715" spans="1:27" x14ac:dyDescent="0.25">
      <c r="A30715"/>
      <c r="AA30715"/>
    </row>
    <row r="30716" spans="1:27" x14ac:dyDescent="0.25">
      <c r="A30716"/>
      <c r="AA30716"/>
    </row>
    <row r="30717" spans="1:27" x14ac:dyDescent="0.25">
      <c r="A30717"/>
      <c r="AA30717"/>
    </row>
    <row r="30718" spans="1:27" x14ac:dyDescent="0.25">
      <c r="A30718"/>
      <c r="AA30718"/>
    </row>
    <row r="30719" spans="1:27" x14ac:dyDescent="0.25">
      <c r="A30719"/>
      <c r="AA30719"/>
    </row>
    <row r="30720" spans="1:27" x14ac:dyDescent="0.25">
      <c r="A30720"/>
      <c r="AA30720"/>
    </row>
    <row r="30721" spans="1:27" x14ac:dyDescent="0.25">
      <c r="A30721"/>
      <c r="AA30721"/>
    </row>
    <row r="30722" spans="1:27" x14ac:dyDescent="0.25">
      <c r="A30722"/>
      <c r="AA30722"/>
    </row>
    <row r="30723" spans="1:27" x14ac:dyDescent="0.25">
      <c r="A30723"/>
      <c r="AA30723"/>
    </row>
    <row r="30724" spans="1:27" x14ac:dyDescent="0.25">
      <c r="A30724"/>
      <c r="AA30724"/>
    </row>
    <row r="30725" spans="1:27" x14ac:dyDescent="0.25">
      <c r="A30725"/>
      <c r="AA30725"/>
    </row>
    <row r="30726" spans="1:27" x14ac:dyDescent="0.25">
      <c r="A30726"/>
      <c r="AA30726"/>
    </row>
    <row r="30727" spans="1:27" x14ac:dyDescent="0.25">
      <c r="A30727"/>
      <c r="AA30727"/>
    </row>
    <row r="30728" spans="1:27" x14ac:dyDescent="0.25">
      <c r="A30728"/>
      <c r="AA30728"/>
    </row>
    <row r="30729" spans="1:27" x14ac:dyDescent="0.25">
      <c r="A30729"/>
      <c r="AA30729"/>
    </row>
    <row r="30730" spans="1:27" x14ac:dyDescent="0.25">
      <c r="A30730"/>
      <c r="AA30730"/>
    </row>
    <row r="30731" spans="1:27" x14ac:dyDescent="0.25">
      <c r="A30731"/>
      <c r="AA30731"/>
    </row>
    <row r="30732" spans="1:27" x14ac:dyDescent="0.25">
      <c r="A30732"/>
      <c r="AA30732"/>
    </row>
    <row r="30733" spans="1:27" x14ac:dyDescent="0.25">
      <c r="A30733"/>
      <c r="AA30733"/>
    </row>
    <row r="30734" spans="1:27" x14ac:dyDescent="0.25">
      <c r="A30734"/>
      <c r="AA30734"/>
    </row>
    <row r="30735" spans="1:27" x14ac:dyDescent="0.25">
      <c r="A30735"/>
      <c r="AA30735"/>
    </row>
    <row r="30736" spans="1:27" x14ac:dyDescent="0.25">
      <c r="A30736"/>
      <c r="AA30736"/>
    </row>
    <row r="30737" spans="1:27" x14ac:dyDescent="0.25">
      <c r="A30737"/>
      <c r="AA30737"/>
    </row>
    <row r="30738" spans="1:27" x14ac:dyDescent="0.25">
      <c r="A30738"/>
      <c r="AA30738"/>
    </row>
    <row r="30739" spans="1:27" x14ac:dyDescent="0.25">
      <c r="A30739"/>
      <c r="AA30739"/>
    </row>
    <row r="30740" spans="1:27" x14ac:dyDescent="0.25">
      <c r="A30740"/>
      <c r="AA30740"/>
    </row>
    <row r="30741" spans="1:27" x14ac:dyDescent="0.25">
      <c r="A30741"/>
      <c r="AA30741"/>
    </row>
    <row r="30742" spans="1:27" x14ac:dyDescent="0.25">
      <c r="A30742"/>
      <c r="AA30742"/>
    </row>
    <row r="30743" spans="1:27" x14ac:dyDescent="0.25">
      <c r="A30743"/>
      <c r="AA30743"/>
    </row>
    <row r="30744" spans="1:27" x14ac:dyDescent="0.25">
      <c r="A30744"/>
      <c r="AA30744"/>
    </row>
    <row r="30745" spans="1:27" x14ac:dyDescent="0.25">
      <c r="A30745"/>
      <c r="AA30745"/>
    </row>
    <row r="30746" spans="1:27" x14ac:dyDescent="0.25">
      <c r="A30746"/>
      <c r="AA30746"/>
    </row>
    <row r="30747" spans="1:27" x14ac:dyDescent="0.25">
      <c r="A30747"/>
      <c r="AA30747"/>
    </row>
    <row r="30748" spans="1:27" x14ac:dyDescent="0.25">
      <c r="A30748"/>
      <c r="AA30748"/>
    </row>
    <row r="30749" spans="1:27" x14ac:dyDescent="0.25">
      <c r="A30749"/>
      <c r="AA30749"/>
    </row>
    <row r="30750" spans="1:27" x14ac:dyDescent="0.25">
      <c r="A30750"/>
      <c r="AA30750"/>
    </row>
    <row r="30751" spans="1:27" x14ac:dyDescent="0.25">
      <c r="A30751"/>
      <c r="AA30751"/>
    </row>
    <row r="30752" spans="1:27" x14ac:dyDescent="0.25">
      <c r="A30752"/>
      <c r="AA30752"/>
    </row>
    <row r="30753" spans="1:27" x14ac:dyDescent="0.25">
      <c r="A30753"/>
      <c r="AA30753"/>
    </row>
    <row r="30754" spans="1:27" x14ac:dyDescent="0.25">
      <c r="A30754"/>
      <c r="AA30754"/>
    </row>
    <row r="30755" spans="1:27" x14ac:dyDescent="0.25">
      <c r="A30755"/>
      <c r="AA30755"/>
    </row>
    <row r="30756" spans="1:27" x14ac:dyDescent="0.25">
      <c r="A30756"/>
      <c r="AA30756"/>
    </row>
    <row r="30757" spans="1:27" x14ac:dyDescent="0.25">
      <c r="A30757"/>
      <c r="AA30757"/>
    </row>
    <row r="30758" spans="1:27" x14ac:dyDescent="0.25">
      <c r="A30758"/>
      <c r="AA30758"/>
    </row>
    <row r="30759" spans="1:27" x14ac:dyDescent="0.25">
      <c r="A30759"/>
      <c r="AA30759"/>
    </row>
    <row r="30760" spans="1:27" x14ac:dyDescent="0.25">
      <c r="A30760"/>
      <c r="AA30760"/>
    </row>
    <row r="30761" spans="1:27" x14ac:dyDescent="0.25">
      <c r="A30761"/>
      <c r="AA30761"/>
    </row>
    <row r="30762" spans="1:27" x14ac:dyDescent="0.25">
      <c r="A30762"/>
      <c r="AA30762"/>
    </row>
    <row r="30763" spans="1:27" x14ac:dyDescent="0.25">
      <c r="A30763"/>
      <c r="AA30763"/>
    </row>
    <row r="30764" spans="1:27" x14ac:dyDescent="0.25">
      <c r="A30764"/>
      <c r="AA30764"/>
    </row>
    <row r="30765" spans="1:27" x14ac:dyDescent="0.25">
      <c r="A30765"/>
      <c r="AA30765"/>
    </row>
    <row r="30766" spans="1:27" x14ac:dyDescent="0.25">
      <c r="A30766"/>
      <c r="AA30766"/>
    </row>
    <row r="30767" spans="1:27" x14ac:dyDescent="0.25">
      <c r="A30767"/>
      <c r="AA30767"/>
    </row>
    <row r="30768" spans="1:27" x14ac:dyDescent="0.25">
      <c r="A30768"/>
      <c r="AA30768"/>
    </row>
    <row r="30769" spans="1:27" x14ac:dyDescent="0.25">
      <c r="A30769"/>
      <c r="AA30769"/>
    </row>
    <row r="30770" spans="1:27" x14ac:dyDescent="0.25">
      <c r="A30770"/>
      <c r="AA30770"/>
    </row>
    <row r="30771" spans="1:27" x14ac:dyDescent="0.25">
      <c r="A30771"/>
      <c r="AA30771"/>
    </row>
    <row r="30772" spans="1:27" x14ac:dyDescent="0.25">
      <c r="A30772"/>
      <c r="AA30772"/>
    </row>
    <row r="30773" spans="1:27" x14ac:dyDescent="0.25">
      <c r="A30773"/>
      <c r="AA30773"/>
    </row>
    <row r="30774" spans="1:27" x14ac:dyDescent="0.25">
      <c r="A30774"/>
      <c r="AA30774"/>
    </row>
    <row r="30775" spans="1:27" x14ac:dyDescent="0.25">
      <c r="A30775"/>
      <c r="AA30775"/>
    </row>
    <row r="30776" spans="1:27" x14ac:dyDescent="0.25">
      <c r="A30776"/>
      <c r="AA30776"/>
    </row>
    <row r="30777" spans="1:27" x14ac:dyDescent="0.25">
      <c r="A30777"/>
      <c r="AA30777"/>
    </row>
    <row r="30778" spans="1:27" x14ac:dyDescent="0.25">
      <c r="A30778"/>
      <c r="AA30778"/>
    </row>
    <row r="30779" spans="1:27" x14ac:dyDescent="0.25">
      <c r="A30779"/>
      <c r="AA30779"/>
    </row>
    <row r="30780" spans="1:27" x14ac:dyDescent="0.25">
      <c r="A30780"/>
      <c r="AA30780"/>
    </row>
    <row r="30781" spans="1:27" x14ac:dyDescent="0.25">
      <c r="A30781"/>
      <c r="AA30781"/>
    </row>
    <row r="30782" spans="1:27" x14ac:dyDescent="0.25">
      <c r="A30782"/>
      <c r="AA30782"/>
    </row>
    <row r="30783" spans="1:27" x14ac:dyDescent="0.25">
      <c r="A30783"/>
      <c r="AA30783"/>
    </row>
    <row r="30784" spans="1:27" x14ac:dyDescent="0.25">
      <c r="A30784"/>
      <c r="AA30784"/>
    </row>
    <row r="30785" spans="1:27" x14ac:dyDescent="0.25">
      <c r="A30785"/>
      <c r="AA30785"/>
    </row>
    <row r="30786" spans="1:27" x14ac:dyDescent="0.25">
      <c r="A30786"/>
      <c r="AA30786"/>
    </row>
    <row r="30787" spans="1:27" x14ac:dyDescent="0.25">
      <c r="A30787"/>
      <c r="AA30787"/>
    </row>
    <row r="30788" spans="1:27" x14ac:dyDescent="0.25">
      <c r="A30788"/>
      <c r="AA30788"/>
    </row>
    <row r="30789" spans="1:27" x14ac:dyDescent="0.25">
      <c r="A30789"/>
      <c r="AA30789"/>
    </row>
    <row r="30790" spans="1:27" x14ac:dyDescent="0.25">
      <c r="A30790"/>
      <c r="AA30790"/>
    </row>
    <row r="30791" spans="1:27" x14ac:dyDescent="0.25">
      <c r="A30791"/>
      <c r="AA30791"/>
    </row>
    <row r="30792" spans="1:27" x14ac:dyDescent="0.25">
      <c r="A30792"/>
      <c r="AA30792"/>
    </row>
    <row r="30793" spans="1:27" x14ac:dyDescent="0.25">
      <c r="A30793"/>
      <c r="AA30793"/>
    </row>
    <row r="30794" spans="1:27" x14ac:dyDescent="0.25">
      <c r="A30794"/>
      <c r="AA30794"/>
    </row>
    <row r="30795" spans="1:27" x14ac:dyDescent="0.25">
      <c r="A30795"/>
      <c r="AA30795"/>
    </row>
    <row r="30796" spans="1:27" x14ac:dyDescent="0.25">
      <c r="A30796"/>
      <c r="AA30796"/>
    </row>
    <row r="30797" spans="1:27" x14ac:dyDescent="0.25">
      <c r="A30797"/>
      <c r="AA30797"/>
    </row>
    <row r="30798" spans="1:27" x14ac:dyDescent="0.25">
      <c r="A30798"/>
      <c r="AA30798"/>
    </row>
    <row r="30799" spans="1:27" x14ac:dyDescent="0.25">
      <c r="A30799"/>
      <c r="AA30799"/>
    </row>
    <row r="30800" spans="1:27" x14ac:dyDescent="0.25">
      <c r="A30800"/>
      <c r="AA30800"/>
    </row>
    <row r="30801" spans="1:27" x14ac:dyDescent="0.25">
      <c r="A30801"/>
      <c r="AA30801"/>
    </row>
    <row r="30802" spans="1:27" x14ac:dyDescent="0.25">
      <c r="A30802"/>
      <c r="AA30802"/>
    </row>
    <row r="30803" spans="1:27" x14ac:dyDescent="0.25">
      <c r="A30803"/>
      <c r="AA30803"/>
    </row>
    <row r="30804" spans="1:27" x14ac:dyDescent="0.25">
      <c r="A30804"/>
      <c r="AA30804"/>
    </row>
    <row r="30805" spans="1:27" x14ac:dyDescent="0.25">
      <c r="A30805"/>
      <c r="AA30805"/>
    </row>
    <row r="30806" spans="1:27" x14ac:dyDescent="0.25">
      <c r="A30806"/>
      <c r="AA30806"/>
    </row>
    <row r="30807" spans="1:27" x14ac:dyDescent="0.25">
      <c r="A30807"/>
      <c r="AA30807"/>
    </row>
    <row r="30808" spans="1:27" x14ac:dyDescent="0.25">
      <c r="A30808"/>
      <c r="AA30808"/>
    </row>
    <row r="30809" spans="1:27" x14ac:dyDescent="0.25">
      <c r="A30809"/>
      <c r="AA30809"/>
    </row>
    <row r="30810" spans="1:27" x14ac:dyDescent="0.25">
      <c r="A30810"/>
      <c r="AA30810"/>
    </row>
    <row r="30811" spans="1:27" x14ac:dyDescent="0.25">
      <c r="A30811"/>
      <c r="AA30811"/>
    </row>
    <row r="30812" spans="1:27" x14ac:dyDescent="0.25">
      <c r="A30812"/>
      <c r="AA30812"/>
    </row>
    <row r="30813" spans="1:27" x14ac:dyDescent="0.25">
      <c r="A30813"/>
      <c r="AA30813"/>
    </row>
    <row r="30814" spans="1:27" x14ac:dyDescent="0.25">
      <c r="A30814"/>
      <c r="AA30814"/>
    </row>
    <row r="30815" spans="1:27" x14ac:dyDescent="0.25">
      <c r="A30815"/>
      <c r="AA30815"/>
    </row>
    <row r="30816" spans="1:27" x14ac:dyDescent="0.25">
      <c r="A30816"/>
      <c r="AA30816"/>
    </row>
    <row r="30817" spans="1:27" x14ac:dyDescent="0.25">
      <c r="A30817"/>
      <c r="AA30817"/>
    </row>
    <row r="30818" spans="1:27" x14ac:dyDescent="0.25">
      <c r="A30818"/>
      <c r="AA30818"/>
    </row>
    <row r="30819" spans="1:27" x14ac:dyDescent="0.25">
      <c r="A30819"/>
      <c r="AA30819"/>
    </row>
    <row r="30820" spans="1:27" x14ac:dyDescent="0.25">
      <c r="A30820"/>
      <c r="AA30820"/>
    </row>
    <row r="30821" spans="1:27" x14ac:dyDescent="0.25">
      <c r="A30821"/>
      <c r="AA30821"/>
    </row>
    <row r="30822" spans="1:27" x14ac:dyDescent="0.25">
      <c r="A30822"/>
      <c r="AA30822"/>
    </row>
    <row r="30823" spans="1:27" x14ac:dyDescent="0.25">
      <c r="A30823"/>
      <c r="AA30823"/>
    </row>
    <row r="30824" spans="1:27" x14ac:dyDescent="0.25">
      <c r="A30824"/>
      <c r="AA30824"/>
    </row>
    <row r="30825" spans="1:27" x14ac:dyDescent="0.25">
      <c r="A30825"/>
      <c r="AA30825"/>
    </row>
    <row r="30826" spans="1:27" x14ac:dyDescent="0.25">
      <c r="A30826"/>
      <c r="AA30826"/>
    </row>
    <row r="30827" spans="1:27" x14ac:dyDescent="0.25">
      <c r="A30827"/>
      <c r="AA30827"/>
    </row>
    <row r="30828" spans="1:27" x14ac:dyDescent="0.25">
      <c r="A30828"/>
      <c r="AA30828"/>
    </row>
    <row r="30829" spans="1:27" x14ac:dyDescent="0.25">
      <c r="A30829"/>
      <c r="AA30829"/>
    </row>
    <row r="30830" spans="1:27" x14ac:dyDescent="0.25">
      <c r="A30830"/>
      <c r="AA30830"/>
    </row>
    <row r="30831" spans="1:27" x14ac:dyDescent="0.25">
      <c r="A30831"/>
      <c r="AA30831"/>
    </row>
    <row r="30832" spans="1:27" x14ac:dyDescent="0.25">
      <c r="A30832"/>
      <c r="AA30832"/>
    </row>
    <row r="30833" spans="1:27" x14ac:dyDescent="0.25">
      <c r="A30833"/>
      <c r="AA30833"/>
    </row>
    <row r="30834" spans="1:27" x14ac:dyDescent="0.25">
      <c r="A30834"/>
      <c r="AA30834"/>
    </row>
    <row r="30835" spans="1:27" x14ac:dyDescent="0.25">
      <c r="A30835"/>
      <c r="AA30835"/>
    </row>
    <row r="30836" spans="1:27" x14ac:dyDescent="0.25">
      <c r="A30836"/>
      <c r="AA30836"/>
    </row>
    <row r="30837" spans="1:27" x14ac:dyDescent="0.25">
      <c r="A30837"/>
      <c r="AA30837"/>
    </row>
    <row r="30838" spans="1:27" x14ac:dyDescent="0.25">
      <c r="A30838"/>
      <c r="AA30838"/>
    </row>
    <row r="30839" spans="1:27" x14ac:dyDescent="0.25">
      <c r="A30839"/>
      <c r="AA30839"/>
    </row>
    <row r="30840" spans="1:27" x14ac:dyDescent="0.25">
      <c r="A30840"/>
      <c r="AA30840"/>
    </row>
    <row r="30841" spans="1:27" x14ac:dyDescent="0.25">
      <c r="A30841"/>
      <c r="AA30841"/>
    </row>
    <row r="30842" spans="1:27" x14ac:dyDescent="0.25">
      <c r="A30842"/>
      <c r="AA30842"/>
    </row>
    <row r="30843" spans="1:27" x14ac:dyDescent="0.25">
      <c r="A30843"/>
      <c r="AA30843"/>
    </row>
    <row r="30844" spans="1:27" x14ac:dyDescent="0.25">
      <c r="A30844"/>
      <c r="AA30844"/>
    </row>
    <row r="30845" spans="1:27" x14ac:dyDescent="0.25">
      <c r="A30845"/>
      <c r="AA30845"/>
    </row>
    <row r="30846" spans="1:27" x14ac:dyDescent="0.25">
      <c r="A30846"/>
      <c r="AA30846"/>
    </row>
    <row r="30847" spans="1:27" x14ac:dyDescent="0.25">
      <c r="A30847"/>
      <c r="AA30847"/>
    </row>
    <row r="30848" spans="1:27" x14ac:dyDescent="0.25">
      <c r="A30848"/>
      <c r="AA30848"/>
    </row>
    <row r="30849" spans="1:27" x14ac:dyDescent="0.25">
      <c r="A30849"/>
      <c r="AA30849"/>
    </row>
    <row r="30850" spans="1:27" x14ac:dyDescent="0.25">
      <c r="A30850"/>
      <c r="AA30850"/>
    </row>
    <row r="30851" spans="1:27" x14ac:dyDescent="0.25">
      <c r="A30851"/>
      <c r="AA30851"/>
    </row>
    <row r="30852" spans="1:27" x14ac:dyDescent="0.25">
      <c r="A30852"/>
      <c r="AA30852"/>
    </row>
    <row r="30853" spans="1:27" x14ac:dyDescent="0.25">
      <c r="A30853"/>
      <c r="AA30853"/>
    </row>
    <row r="30854" spans="1:27" x14ac:dyDescent="0.25">
      <c r="A30854"/>
      <c r="AA30854"/>
    </row>
    <row r="30855" spans="1:27" x14ac:dyDescent="0.25">
      <c r="A30855"/>
      <c r="AA30855"/>
    </row>
    <row r="30856" spans="1:27" x14ac:dyDescent="0.25">
      <c r="A30856"/>
      <c r="AA30856"/>
    </row>
    <row r="30857" spans="1:27" x14ac:dyDescent="0.25">
      <c r="A30857"/>
      <c r="AA30857"/>
    </row>
    <row r="30858" spans="1:27" x14ac:dyDescent="0.25">
      <c r="A30858"/>
      <c r="AA30858"/>
    </row>
    <row r="30859" spans="1:27" x14ac:dyDescent="0.25">
      <c r="A30859"/>
      <c r="AA30859"/>
    </row>
    <row r="30860" spans="1:27" x14ac:dyDescent="0.25">
      <c r="A30860"/>
      <c r="AA30860"/>
    </row>
    <row r="30861" spans="1:27" x14ac:dyDescent="0.25">
      <c r="A30861"/>
      <c r="AA30861"/>
    </row>
    <row r="30862" spans="1:27" x14ac:dyDescent="0.25">
      <c r="A30862"/>
      <c r="AA30862"/>
    </row>
    <row r="30863" spans="1:27" x14ac:dyDescent="0.25">
      <c r="A30863"/>
      <c r="AA30863"/>
    </row>
    <row r="30864" spans="1:27" x14ac:dyDescent="0.25">
      <c r="A30864"/>
      <c r="AA30864"/>
    </row>
    <row r="30865" spans="1:27" x14ac:dyDescent="0.25">
      <c r="A30865"/>
      <c r="AA30865"/>
    </row>
    <row r="30866" spans="1:27" x14ac:dyDescent="0.25">
      <c r="A30866"/>
      <c r="AA30866"/>
    </row>
    <row r="30867" spans="1:27" x14ac:dyDescent="0.25">
      <c r="A30867"/>
      <c r="AA30867"/>
    </row>
    <row r="30868" spans="1:27" x14ac:dyDescent="0.25">
      <c r="A30868"/>
      <c r="AA30868"/>
    </row>
    <row r="30869" spans="1:27" x14ac:dyDescent="0.25">
      <c r="A30869"/>
      <c r="AA30869"/>
    </row>
    <row r="30870" spans="1:27" x14ac:dyDescent="0.25">
      <c r="A30870"/>
      <c r="AA30870"/>
    </row>
    <row r="30871" spans="1:27" x14ac:dyDescent="0.25">
      <c r="A30871"/>
      <c r="AA30871"/>
    </row>
    <row r="30872" spans="1:27" x14ac:dyDescent="0.25">
      <c r="A30872"/>
      <c r="AA30872"/>
    </row>
    <row r="30873" spans="1:27" x14ac:dyDescent="0.25">
      <c r="A30873"/>
      <c r="AA30873"/>
    </row>
    <row r="30874" spans="1:27" x14ac:dyDescent="0.25">
      <c r="A30874"/>
      <c r="AA30874"/>
    </row>
    <row r="30875" spans="1:27" x14ac:dyDescent="0.25">
      <c r="A30875"/>
      <c r="AA30875"/>
    </row>
    <row r="30876" spans="1:27" x14ac:dyDescent="0.25">
      <c r="A30876"/>
      <c r="AA30876"/>
    </row>
    <row r="30877" spans="1:27" x14ac:dyDescent="0.25">
      <c r="A30877"/>
      <c r="AA30877"/>
    </row>
    <row r="30878" spans="1:27" x14ac:dyDescent="0.25">
      <c r="A30878"/>
      <c r="AA30878"/>
    </row>
    <row r="30879" spans="1:27" x14ac:dyDescent="0.25">
      <c r="A30879"/>
      <c r="AA30879"/>
    </row>
    <row r="30880" spans="1:27" x14ac:dyDescent="0.25">
      <c r="A30880"/>
      <c r="AA30880"/>
    </row>
    <row r="30881" spans="1:27" x14ac:dyDescent="0.25">
      <c r="A30881"/>
      <c r="AA30881"/>
    </row>
    <row r="30882" spans="1:27" x14ac:dyDescent="0.25">
      <c r="A30882"/>
      <c r="AA30882"/>
    </row>
    <row r="30883" spans="1:27" x14ac:dyDescent="0.25">
      <c r="A30883"/>
      <c r="AA30883"/>
    </row>
    <row r="30884" spans="1:27" x14ac:dyDescent="0.25">
      <c r="A30884"/>
      <c r="AA30884"/>
    </row>
    <row r="30885" spans="1:27" x14ac:dyDescent="0.25">
      <c r="A30885"/>
      <c r="AA30885"/>
    </row>
    <row r="30886" spans="1:27" x14ac:dyDescent="0.25">
      <c r="A30886"/>
      <c r="AA30886"/>
    </row>
    <row r="30887" spans="1:27" x14ac:dyDescent="0.25">
      <c r="A30887"/>
      <c r="AA30887"/>
    </row>
    <row r="30888" spans="1:27" x14ac:dyDescent="0.25">
      <c r="A30888"/>
      <c r="AA30888"/>
    </row>
    <row r="30889" spans="1:27" x14ac:dyDescent="0.25">
      <c r="A30889"/>
      <c r="AA30889"/>
    </row>
    <row r="30890" spans="1:27" x14ac:dyDescent="0.25">
      <c r="A30890"/>
      <c r="AA30890"/>
    </row>
    <row r="30891" spans="1:27" x14ac:dyDescent="0.25">
      <c r="A30891"/>
      <c r="AA30891"/>
    </row>
    <row r="30892" spans="1:27" x14ac:dyDescent="0.25">
      <c r="A30892"/>
      <c r="AA30892"/>
    </row>
    <row r="30893" spans="1:27" x14ac:dyDescent="0.25">
      <c r="A30893"/>
      <c r="AA30893"/>
    </row>
    <row r="30894" spans="1:27" x14ac:dyDescent="0.25">
      <c r="A30894"/>
      <c r="AA30894"/>
    </row>
    <row r="30895" spans="1:27" x14ac:dyDescent="0.25">
      <c r="A30895"/>
      <c r="AA30895"/>
    </row>
    <row r="30896" spans="1:27" x14ac:dyDescent="0.25">
      <c r="A30896"/>
      <c r="AA30896"/>
    </row>
    <row r="30897" spans="1:27" x14ac:dyDescent="0.25">
      <c r="A30897"/>
      <c r="AA30897"/>
    </row>
    <row r="30898" spans="1:27" x14ac:dyDescent="0.25">
      <c r="A30898"/>
      <c r="AA30898"/>
    </row>
    <row r="30899" spans="1:27" x14ac:dyDescent="0.25">
      <c r="A30899"/>
      <c r="AA30899"/>
    </row>
    <row r="30900" spans="1:27" x14ac:dyDescent="0.25">
      <c r="A30900"/>
      <c r="AA30900"/>
    </row>
    <row r="30901" spans="1:27" x14ac:dyDescent="0.25">
      <c r="A30901"/>
      <c r="AA30901"/>
    </row>
    <row r="30902" spans="1:27" x14ac:dyDescent="0.25">
      <c r="A30902"/>
      <c r="AA30902"/>
    </row>
    <row r="30903" spans="1:27" x14ac:dyDescent="0.25">
      <c r="A30903"/>
      <c r="AA30903"/>
    </row>
    <row r="30904" spans="1:27" x14ac:dyDescent="0.25">
      <c r="A30904"/>
      <c r="AA30904"/>
    </row>
    <row r="30905" spans="1:27" x14ac:dyDescent="0.25">
      <c r="A30905"/>
      <c r="AA30905"/>
    </row>
    <row r="30906" spans="1:27" x14ac:dyDescent="0.25">
      <c r="A30906"/>
      <c r="AA30906"/>
    </row>
    <row r="30907" spans="1:27" x14ac:dyDescent="0.25">
      <c r="A30907"/>
      <c r="AA30907"/>
    </row>
    <row r="30908" spans="1:27" x14ac:dyDescent="0.25">
      <c r="A30908"/>
      <c r="AA30908"/>
    </row>
    <row r="30909" spans="1:27" x14ac:dyDescent="0.25">
      <c r="A30909"/>
      <c r="AA30909"/>
    </row>
    <row r="30910" spans="1:27" x14ac:dyDescent="0.25">
      <c r="A30910"/>
      <c r="AA30910"/>
    </row>
    <row r="30911" spans="1:27" x14ac:dyDescent="0.25">
      <c r="A30911"/>
      <c r="AA30911"/>
    </row>
    <row r="30912" spans="1:27" x14ac:dyDescent="0.25">
      <c r="A30912"/>
      <c r="AA30912"/>
    </row>
    <row r="30913" spans="1:27" x14ac:dyDescent="0.25">
      <c r="A30913"/>
      <c r="AA30913"/>
    </row>
    <row r="30914" spans="1:27" x14ac:dyDescent="0.25">
      <c r="A30914"/>
      <c r="AA30914"/>
    </row>
    <row r="30915" spans="1:27" x14ac:dyDescent="0.25">
      <c r="A30915"/>
      <c r="AA30915"/>
    </row>
    <row r="30916" spans="1:27" x14ac:dyDescent="0.25">
      <c r="A30916"/>
      <c r="AA30916"/>
    </row>
    <row r="30917" spans="1:27" x14ac:dyDescent="0.25">
      <c r="A30917"/>
      <c r="AA30917"/>
    </row>
    <row r="30918" spans="1:27" x14ac:dyDescent="0.25">
      <c r="A30918"/>
      <c r="AA30918"/>
    </row>
    <row r="30919" spans="1:27" x14ac:dyDescent="0.25">
      <c r="A30919"/>
      <c r="AA30919"/>
    </row>
    <row r="30920" spans="1:27" x14ac:dyDescent="0.25">
      <c r="A30920"/>
      <c r="AA30920"/>
    </row>
    <row r="30921" spans="1:27" x14ac:dyDescent="0.25">
      <c r="A30921"/>
      <c r="AA30921"/>
    </row>
    <row r="30922" spans="1:27" x14ac:dyDescent="0.25">
      <c r="A30922"/>
      <c r="AA30922"/>
    </row>
    <row r="30923" spans="1:27" x14ac:dyDescent="0.25">
      <c r="A30923"/>
      <c r="AA30923"/>
    </row>
    <row r="30924" spans="1:27" x14ac:dyDescent="0.25">
      <c r="A30924"/>
      <c r="AA30924"/>
    </row>
    <row r="30925" spans="1:27" x14ac:dyDescent="0.25">
      <c r="A30925"/>
      <c r="AA30925"/>
    </row>
    <row r="30926" spans="1:27" x14ac:dyDescent="0.25">
      <c r="A30926"/>
      <c r="AA30926"/>
    </row>
    <row r="30927" spans="1:27" x14ac:dyDescent="0.25">
      <c r="A30927"/>
      <c r="AA30927"/>
    </row>
    <row r="30928" spans="1:27" x14ac:dyDescent="0.25">
      <c r="A30928"/>
      <c r="AA30928"/>
    </row>
    <row r="30929" spans="1:27" x14ac:dyDescent="0.25">
      <c r="A30929"/>
      <c r="AA30929"/>
    </row>
    <row r="30930" spans="1:27" x14ac:dyDescent="0.25">
      <c r="A30930"/>
      <c r="AA30930"/>
    </row>
    <row r="30931" spans="1:27" x14ac:dyDescent="0.25">
      <c r="A30931"/>
      <c r="AA30931"/>
    </row>
    <row r="30932" spans="1:27" x14ac:dyDescent="0.25">
      <c r="A30932"/>
      <c r="AA30932"/>
    </row>
    <row r="30933" spans="1:27" x14ac:dyDescent="0.25">
      <c r="A30933"/>
      <c r="AA30933"/>
    </row>
    <row r="30934" spans="1:27" x14ac:dyDescent="0.25">
      <c r="A30934"/>
      <c r="AA30934"/>
    </row>
    <row r="30935" spans="1:27" x14ac:dyDescent="0.25">
      <c r="A30935"/>
      <c r="AA30935"/>
    </row>
    <row r="30936" spans="1:27" x14ac:dyDescent="0.25">
      <c r="A30936"/>
      <c r="AA30936"/>
    </row>
    <row r="30937" spans="1:27" x14ac:dyDescent="0.25">
      <c r="A30937"/>
      <c r="AA30937"/>
    </row>
    <row r="30938" spans="1:27" x14ac:dyDescent="0.25">
      <c r="A30938"/>
      <c r="AA30938"/>
    </row>
    <row r="30939" spans="1:27" x14ac:dyDescent="0.25">
      <c r="A30939"/>
      <c r="AA30939"/>
    </row>
    <row r="30940" spans="1:27" x14ac:dyDescent="0.25">
      <c r="A30940"/>
      <c r="AA30940"/>
    </row>
    <row r="30941" spans="1:27" x14ac:dyDescent="0.25">
      <c r="A30941"/>
      <c r="AA30941"/>
    </row>
    <row r="30942" spans="1:27" x14ac:dyDescent="0.25">
      <c r="A30942"/>
      <c r="AA30942"/>
    </row>
    <row r="30943" spans="1:27" x14ac:dyDescent="0.25">
      <c r="A30943"/>
      <c r="AA30943"/>
    </row>
    <row r="30944" spans="1:27" x14ac:dyDescent="0.25">
      <c r="A30944"/>
      <c r="AA30944"/>
    </row>
    <row r="30945" spans="1:27" x14ac:dyDescent="0.25">
      <c r="A30945"/>
      <c r="AA30945"/>
    </row>
    <row r="30946" spans="1:27" x14ac:dyDescent="0.25">
      <c r="A30946"/>
      <c r="AA30946"/>
    </row>
    <row r="30947" spans="1:27" x14ac:dyDescent="0.25">
      <c r="A30947"/>
      <c r="AA30947"/>
    </row>
    <row r="30948" spans="1:27" x14ac:dyDescent="0.25">
      <c r="A30948"/>
      <c r="AA30948"/>
    </row>
    <row r="30949" spans="1:27" x14ac:dyDescent="0.25">
      <c r="A30949"/>
      <c r="AA30949"/>
    </row>
    <row r="30950" spans="1:27" x14ac:dyDescent="0.25">
      <c r="A30950"/>
      <c r="AA30950"/>
    </row>
    <row r="30951" spans="1:27" x14ac:dyDescent="0.25">
      <c r="A30951"/>
      <c r="AA30951"/>
    </row>
    <row r="30952" spans="1:27" x14ac:dyDescent="0.25">
      <c r="A30952"/>
      <c r="AA30952"/>
    </row>
    <row r="30953" spans="1:27" x14ac:dyDescent="0.25">
      <c r="A30953"/>
      <c r="AA30953"/>
    </row>
    <row r="30954" spans="1:27" x14ac:dyDescent="0.25">
      <c r="A30954"/>
      <c r="AA30954"/>
    </row>
    <row r="30955" spans="1:27" x14ac:dyDescent="0.25">
      <c r="A30955"/>
      <c r="AA30955"/>
    </row>
    <row r="30956" spans="1:27" x14ac:dyDescent="0.25">
      <c r="A30956"/>
      <c r="AA30956"/>
    </row>
    <row r="30957" spans="1:27" x14ac:dyDescent="0.25">
      <c r="A30957"/>
      <c r="AA30957"/>
    </row>
    <row r="30958" spans="1:27" x14ac:dyDescent="0.25">
      <c r="A30958"/>
      <c r="AA30958"/>
    </row>
    <row r="30959" spans="1:27" x14ac:dyDescent="0.25">
      <c r="A30959"/>
      <c r="AA30959"/>
    </row>
    <row r="30960" spans="1:27" x14ac:dyDescent="0.25">
      <c r="A30960"/>
      <c r="AA30960"/>
    </row>
    <row r="30961" spans="1:27" x14ac:dyDescent="0.25">
      <c r="A30961"/>
      <c r="AA30961"/>
    </row>
    <row r="30962" spans="1:27" x14ac:dyDescent="0.25">
      <c r="A30962"/>
      <c r="AA30962"/>
    </row>
    <row r="30963" spans="1:27" x14ac:dyDescent="0.25">
      <c r="A30963"/>
      <c r="AA30963"/>
    </row>
    <row r="30964" spans="1:27" x14ac:dyDescent="0.25">
      <c r="A30964"/>
      <c r="AA30964"/>
    </row>
    <row r="30965" spans="1:27" x14ac:dyDescent="0.25">
      <c r="A30965"/>
      <c r="AA30965"/>
    </row>
    <row r="30966" spans="1:27" x14ac:dyDescent="0.25">
      <c r="A30966"/>
      <c r="AA30966"/>
    </row>
    <row r="30967" spans="1:27" x14ac:dyDescent="0.25">
      <c r="A30967"/>
      <c r="AA30967"/>
    </row>
    <row r="30968" spans="1:27" x14ac:dyDescent="0.25">
      <c r="A30968"/>
      <c r="AA30968"/>
    </row>
    <row r="30969" spans="1:27" x14ac:dyDescent="0.25">
      <c r="A30969"/>
      <c r="AA30969"/>
    </row>
    <row r="30970" spans="1:27" x14ac:dyDescent="0.25">
      <c r="A30970"/>
      <c r="AA30970"/>
    </row>
    <row r="30971" spans="1:27" x14ac:dyDescent="0.25">
      <c r="A30971"/>
      <c r="AA30971"/>
    </row>
    <row r="30972" spans="1:27" x14ac:dyDescent="0.25">
      <c r="A30972"/>
      <c r="AA30972"/>
    </row>
    <row r="30973" spans="1:27" x14ac:dyDescent="0.25">
      <c r="A30973"/>
      <c r="AA30973"/>
    </row>
    <row r="30974" spans="1:27" x14ac:dyDescent="0.25">
      <c r="A30974"/>
      <c r="AA30974"/>
    </row>
    <row r="30975" spans="1:27" x14ac:dyDescent="0.25">
      <c r="A30975"/>
      <c r="AA30975"/>
    </row>
    <row r="30976" spans="1:27" x14ac:dyDescent="0.25">
      <c r="A30976"/>
      <c r="AA30976"/>
    </row>
    <row r="30977" spans="1:27" x14ac:dyDescent="0.25">
      <c r="A30977"/>
      <c r="AA30977"/>
    </row>
    <row r="30978" spans="1:27" x14ac:dyDescent="0.25">
      <c r="A30978"/>
      <c r="AA30978"/>
    </row>
    <row r="30979" spans="1:27" x14ac:dyDescent="0.25">
      <c r="A30979"/>
      <c r="AA30979"/>
    </row>
    <row r="30980" spans="1:27" x14ac:dyDescent="0.25">
      <c r="A30980"/>
      <c r="AA30980"/>
    </row>
    <row r="30981" spans="1:27" x14ac:dyDescent="0.25">
      <c r="A30981"/>
      <c r="AA30981"/>
    </row>
    <row r="30982" spans="1:27" x14ac:dyDescent="0.25">
      <c r="A30982"/>
      <c r="AA30982"/>
    </row>
    <row r="30983" spans="1:27" x14ac:dyDescent="0.25">
      <c r="A30983"/>
      <c r="AA30983"/>
    </row>
    <row r="30984" spans="1:27" x14ac:dyDescent="0.25">
      <c r="A30984"/>
      <c r="AA30984"/>
    </row>
    <row r="30985" spans="1:27" x14ac:dyDescent="0.25">
      <c r="A30985"/>
      <c r="AA30985"/>
    </row>
    <row r="30986" spans="1:27" x14ac:dyDescent="0.25">
      <c r="A30986"/>
      <c r="AA30986"/>
    </row>
    <row r="30987" spans="1:27" x14ac:dyDescent="0.25">
      <c r="A30987"/>
      <c r="AA30987"/>
    </row>
    <row r="30988" spans="1:27" x14ac:dyDescent="0.25">
      <c r="A30988"/>
      <c r="AA30988"/>
    </row>
    <row r="30989" spans="1:27" x14ac:dyDescent="0.25">
      <c r="A30989"/>
      <c r="AA30989"/>
    </row>
    <row r="30990" spans="1:27" x14ac:dyDescent="0.25">
      <c r="A30990"/>
      <c r="AA30990"/>
    </row>
    <row r="30991" spans="1:27" x14ac:dyDescent="0.25">
      <c r="A30991"/>
      <c r="AA30991"/>
    </row>
    <row r="30992" spans="1:27" x14ac:dyDescent="0.25">
      <c r="A30992"/>
      <c r="AA30992"/>
    </row>
    <row r="30993" spans="1:27" x14ac:dyDescent="0.25">
      <c r="A30993"/>
      <c r="AA30993"/>
    </row>
    <row r="30994" spans="1:27" x14ac:dyDescent="0.25">
      <c r="A30994"/>
      <c r="AA30994"/>
    </row>
    <row r="30995" spans="1:27" x14ac:dyDescent="0.25">
      <c r="A30995"/>
      <c r="AA30995"/>
    </row>
    <row r="30996" spans="1:27" x14ac:dyDescent="0.25">
      <c r="A30996"/>
      <c r="AA30996"/>
    </row>
    <row r="30997" spans="1:27" x14ac:dyDescent="0.25">
      <c r="A30997"/>
      <c r="AA30997"/>
    </row>
    <row r="30998" spans="1:27" x14ac:dyDescent="0.25">
      <c r="A30998"/>
      <c r="AA30998"/>
    </row>
    <row r="30999" spans="1:27" x14ac:dyDescent="0.25">
      <c r="A30999"/>
      <c r="AA30999"/>
    </row>
    <row r="31000" spans="1:27" x14ac:dyDescent="0.25">
      <c r="A31000"/>
      <c r="AA31000"/>
    </row>
    <row r="31001" spans="1:27" x14ac:dyDescent="0.25">
      <c r="A31001"/>
      <c r="AA31001"/>
    </row>
    <row r="31002" spans="1:27" x14ac:dyDescent="0.25">
      <c r="A31002"/>
      <c r="AA31002"/>
    </row>
    <row r="31003" spans="1:27" x14ac:dyDescent="0.25">
      <c r="A31003"/>
      <c r="AA31003"/>
    </row>
    <row r="31004" spans="1:27" x14ac:dyDescent="0.25">
      <c r="A31004"/>
      <c r="AA31004"/>
    </row>
    <row r="31005" spans="1:27" x14ac:dyDescent="0.25">
      <c r="A31005"/>
      <c r="AA31005"/>
    </row>
    <row r="31006" spans="1:27" x14ac:dyDescent="0.25">
      <c r="A31006"/>
      <c r="AA31006"/>
    </row>
    <row r="31007" spans="1:27" x14ac:dyDescent="0.25">
      <c r="A31007"/>
      <c r="AA31007"/>
    </row>
    <row r="31008" spans="1:27" x14ac:dyDescent="0.25">
      <c r="A31008"/>
      <c r="AA31008"/>
    </row>
    <row r="31009" spans="1:27" x14ac:dyDescent="0.25">
      <c r="A31009"/>
      <c r="AA31009"/>
    </row>
    <row r="31010" spans="1:27" x14ac:dyDescent="0.25">
      <c r="A31010"/>
      <c r="AA31010"/>
    </row>
    <row r="31011" spans="1:27" x14ac:dyDescent="0.25">
      <c r="A31011"/>
      <c r="AA31011"/>
    </row>
    <row r="31012" spans="1:27" x14ac:dyDescent="0.25">
      <c r="A31012"/>
      <c r="AA31012"/>
    </row>
    <row r="31013" spans="1:27" x14ac:dyDescent="0.25">
      <c r="A31013"/>
      <c r="AA31013"/>
    </row>
    <row r="31014" spans="1:27" x14ac:dyDescent="0.25">
      <c r="A31014"/>
      <c r="AA31014"/>
    </row>
    <row r="31015" spans="1:27" x14ac:dyDescent="0.25">
      <c r="A31015"/>
      <c r="AA31015"/>
    </row>
    <row r="31016" spans="1:27" x14ac:dyDescent="0.25">
      <c r="A31016"/>
      <c r="AA31016"/>
    </row>
    <row r="31017" spans="1:27" x14ac:dyDescent="0.25">
      <c r="A31017"/>
      <c r="AA31017"/>
    </row>
    <row r="31018" spans="1:27" x14ac:dyDescent="0.25">
      <c r="A31018"/>
      <c r="AA31018"/>
    </row>
    <row r="31019" spans="1:27" x14ac:dyDescent="0.25">
      <c r="A31019"/>
      <c r="AA31019"/>
    </row>
    <row r="31020" spans="1:27" x14ac:dyDescent="0.25">
      <c r="A31020"/>
      <c r="AA31020"/>
    </row>
    <row r="31021" spans="1:27" x14ac:dyDescent="0.25">
      <c r="A31021"/>
      <c r="AA31021"/>
    </row>
    <row r="31022" spans="1:27" x14ac:dyDescent="0.25">
      <c r="A31022"/>
      <c r="AA31022"/>
    </row>
    <row r="31023" spans="1:27" x14ac:dyDescent="0.25">
      <c r="A31023"/>
      <c r="AA31023"/>
    </row>
    <row r="31024" spans="1:27" x14ac:dyDescent="0.25">
      <c r="A31024"/>
      <c r="AA31024"/>
    </row>
    <row r="31025" spans="1:27" x14ac:dyDescent="0.25">
      <c r="A31025"/>
      <c r="AA31025"/>
    </row>
    <row r="31026" spans="1:27" x14ac:dyDescent="0.25">
      <c r="A31026"/>
      <c r="AA31026"/>
    </row>
    <row r="31027" spans="1:27" x14ac:dyDescent="0.25">
      <c r="A31027"/>
      <c r="AA31027"/>
    </row>
    <row r="31028" spans="1:27" x14ac:dyDescent="0.25">
      <c r="A31028"/>
      <c r="AA31028"/>
    </row>
    <row r="31029" spans="1:27" x14ac:dyDescent="0.25">
      <c r="A31029"/>
      <c r="AA31029"/>
    </row>
    <row r="31030" spans="1:27" x14ac:dyDescent="0.25">
      <c r="A31030"/>
      <c r="AA31030"/>
    </row>
    <row r="31031" spans="1:27" x14ac:dyDescent="0.25">
      <c r="A31031"/>
      <c r="AA31031"/>
    </row>
    <row r="31032" spans="1:27" x14ac:dyDescent="0.25">
      <c r="A31032"/>
      <c r="AA31032"/>
    </row>
    <row r="31033" spans="1:27" x14ac:dyDescent="0.25">
      <c r="A31033"/>
      <c r="AA31033"/>
    </row>
    <row r="31034" spans="1:27" x14ac:dyDescent="0.25">
      <c r="A31034"/>
      <c r="AA31034"/>
    </row>
    <row r="31035" spans="1:27" x14ac:dyDescent="0.25">
      <c r="A31035"/>
      <c r="AA31035"/>
    </row>
    <row r="31036" spans="1:27" x14ac:dyDescent="0.25">
      <c r="A31036"/>
      <c r="AA31036"/>
    </row>
    <row r="31037" spans="1:27" x14ac:dyDescent="0.25">
      <c r="A31037"/>
      <c r="AA31037"/>
    </row>
    <row r="31038" spans="1:27" x14ac:dyDescent="0.25">
      <c r="A31038"/>
      <c r="AA31038"/>
    </row>
    <row r="31039" spans="1:27" x14ac:dyDescent="0.25">
      <c r="A31039"/>
      <c r="AA31039"/>
    </row>
    <row r="31040" spans="1:27" x14ac:dyDescent="0.25">
      <c r="A31040"/>
      <c r="AA31040"/>
    </row>
    <row r="31041" spans="1:27" x14ac:dyDescent="0.25">
      <c r="A31041"/>
      <c r="AA31041"/>
    </row>
    <row r="31042" spans="1:27" x14ac:dyDescent="0.25">
      <c r="A31042"/>
      <c r="AA31042"/>
    </row>
    <row r="31043" spans="1:27" x14ac:dyDescent="0.25">
      <c r="A31043"/>
      <c r="AA31043"/>
    </row>
    <row r="31044" spans="1:27" x14ac:dyDescent="0.25">
      <c r="A31044"/>
      <c r="AA31044"/>
    </row>
    <row r="31045" spans="1:27" x14ac:dyDescent="0.25">
      <c r="A31045"/>
      <c r="AA31045"/>
    </row>
    <row r="31046" spans="1:27" x14ac:dyDescent="0.25">
      <c r="A31046"/>
      <c r="AA31046"/>
    </row>
    <row r="31047" spans="1:27" x14ac:dyDescent="0.25">
      <c r="A31047"/>
      <c r="AA31047"/>
    </row>
    <row r="31048" spans="1:27" x14ac:dyDescent="0.25">
      <c r="A31048"/>
      <c r="AA31048"/>
    </row>
    <row r="31049" spans="1:27" x14ac:dyDescent="0.25">
      <c r="A31049"/>
      <c r="AA31049"/>
    </row>
    <row r="31050" spans="1:27" x14ac:dyDescent="0.25">
      <c r="A31050"/>
      <c r="AA31050"/>
    </row>
    <row r="31051" spans="1:27" x14ac:dyDescent="0.25">
      <c r="A31051"/>
      <c r="AA31051"/>
    </row>
    <row r="31052" spans="1:27" x14ac:dyDescent="0.25">
      <c r="A31052"/>
      <c r="AA31052"/>
    </row>
    <row r="31053" spans="1:27" x14ac:dyDescent="0.25">
      <c r="A31053"/>
      <c r="AA31053"/>
    </row>
    <row r="31054" spans="1:27" x14ac:dyDescent="0.25">
      <c r="A31054"/>
      <c r="AA31054"/>
    </row>
    <row r="31055" spans="1:27" x14ac:dyDescent="0.25">
      <c r="A31055"/>
      <c r="AA31055"/>
    </row>
    <row r="31056" spans="1:27" x14ac:dyDescent="0.25">
      <c r="A31056"/>
      <c r="AA31056"/>
    </row>
    <row r="31057" spans="1:27" x14ac:dyDescent="0.25">
      <c r="A31057"/>
      <c r="AA31057"/>
    </row>
    <row r="31058" spans="1:27" x14ac:dyDescent="0.25">
      <c r="A31058"/>
      <c r="AA31058"/>
    </row>
    <row r="31059" spans="1:27" x14ac:dyDescent="0.25">
      <c r="A31059"/>
      <c r="AA31059"/>
    </row>
    <row r="31060" spans="1:27" x14ac:dyDescent="0.25">
      <c r="A31060"/>
      <c r="AA31060"/>
    </row>
    <row r="31061" spans="1:27" x14ac:dyDescent="0.25">
      <c r="A31061"/>
      <c r="AA31061"/>
    </row>
    <row r="31062" spans="1:27" x14ac:dyDescent="0.25">
      <c r="A31062"/>
      <c r="AA31062"/>
    </row>
    <row r="31063" spans="1:27" x14ac:dyDescent="0.25">
      <c r="A31063"/>
      <c r="AA31063"/>
    </row>
    <row r="31064" spans="1:27" x14ac:dyDescent="0.25">
      <c r="A31064"/>
      <c r="AA31064"/>
    </row>
    <row r="31065" spans="1:27" x14ac:dyDescent="0.25">
      <c r="A31065"/>
      <c r="AA31065"/>
    </row>
    <row r="31066" spans="1:27" x14ac:dyDescent="0.25">
      <c r="A31066"/>
      <c r="AA31066"/>
    </row>
    <row r="31067" spans="1:27" x14ac:dyDescent="0.25">
      <c r="A31067"/>
      <c r="AA31067"/>
    </row>
    <row r="31068" spans="1:27" x14ac:dyDescent="0.25">
      <c r="A31068"/>
      <c r="AA31068"/>
    </row>
    <row r="31069" spans="1:27" x14ac:dyDescent="0.25">
      <c r="A31069"/>
      <c r="AA31069"/>
    </row>
    <row r="31070" spans="1:27" x14ac:dyDescent="0.25">
      <c r="A31070"/>
      <c r="AA31070"/>
    </row>
    <row r="31071" spans="1:27" x14ac:dyDescent="0.25">
      <c r="A31071"/>
      <c r="AA31071"/>
    </row>
    <row r="31072" spans="1:27" x14ac:dyDescent="0.25">
      <c r="A31072"/>
      <c r="AA31072"/>
    </row>
    <row r="31073" spans="1:27" x14ac:dyDescent="0.25">
      <c r="A31073"/>
      <c r="AA31073"/>
    </row>
    <row r="31074" spans="1:27" x14ac:dyDescent="0.25">
      <c r="A31074"/>
      <c r="AA31074"/>
    </row>
    <row r="31075" spans="1:27" x14ac:dyDescent="0.25">
      <c r="A31075"/>
      <c r="AA31075"/>
    </row>
    <row r="31076" spans="1:27" x14ac:dyDescent="0.25">
      <c r="A31076"/>
      <c r="AA31076"/>
    </row>
    <row r="31077" spans="1:27" x14ac:dyDescent="0.25">
      <c r="A31077"/>
      <c r="AA31077"/>
    </row>
    <row r="31078" spans="1:27" x14ac:dyDescent="0.25">
      <c r="A31078"/>
      <c r="AA31078"/>
    </row>
    <row r="31079" spans="1:27" x14ac:dyDescent="0.25">
      <c r="A31079"/>
      <c r="AA31079"/>
    </row>
    <row r="31080" spans="1:27" x14ac:dyDescent="0.25">
      <c r="A31080"/>
      <c r="AA31080"/>
    </row>
    <row r="31081" spans="1:27" x14ac:dyDescent="0.25">
      <c r="A31081"/>
      <c r="AA31081"/>
    </row>
    <row r="31082" spans="1:27" x14ac:dyDescent="0.25">
      <c r="A31082"/>
      <c r="AA31082"/>
    </row>
    <row r="31083" spans="1:27" x14ac:dyDescent="0.25">
      <c r="A31083"/>
      <c r="AA31083"/>
    </row>
    <row r="31084" spans="1:27" x14ac:dyDescent="0.25">
      <c r="A31084"/>
      <c r="AA31084"/>
    </row>
    <row r="31085" spans="1:27" x14ac:dyDescent="0.25">
      <c r="A31085"/>
      <c r="AA31085"/>
    </row>
    <row r="31086" spans="1:27" x14ac:dyDescent="0.25">
      <c r="A31086"/>
      <c r="AA31086"/>
    </row>
    <row r="31087" spans="1:27" x14ac:dyDescent="0.25">
      <c r="A31087"/>
      <c r="AA31087"/>
    </row>
    <row r="31088" spans="1:27" x14ac:dyDescent="0.25">
      <c r="A31088"/>
      <c r="AA31088"/>
    </row>
    <row r="31089" spans="1:27" x14ac:dyDescent="0.25">
      <c r="A31089"/>
      <c r="AA31089"/>
    </row>
    <row r="31090" spans="1:27" x14ac:dyDescent="0.25">
      <c r="A31090"/>
      <c r="AA31090"/>
    </row>
    <row r="31091" spans="1:27" x14ac:dyDescent="0.25">
      <c r="A31091"/>
      <c r="AA31091"/>
    </row>
    <row r="31092" spans="1:27" x14ac:dyDescent="0.25">
      <c r="A31092"/>
      <c r="AA31092"/>
    </row>
    <row r="31093" spans="1:27" x14ac:dyDescent="0.25">
      <c r="A31093"/>
      <c r="AA31093"/>
    </row>
    <row r="31094" spans="1:27" x14ac:dyDescent="0.25">
      <c r="A31094"/>
      <c r="AA31094"/>
    </row>
    <row r="31095" spans="1:27" x14ac:dyDescent="0.25">
      <c r="A31095"/>
      <c r="AA31095"/>
    </row>
    <row r="31096" spans="1:27" x14ac:dyDescent="0.25">
      <c r="A31096"/>
      <c r="AA31096"/>
    </row>
    <row r="31097" spans="1:27" x14ac:dyDescent="0.25">
      <c r="A31097"/>
      <c r="AA31097"/>
    </row>
    <row r="31098" spans="1:27" x14ac:dyDescent="0.25">
      <c r="A31098"/>
      <c r="AA31098"/>
    </row>
    <row r="31099" spans="1:27" x14ac:dyDescent="0.25">
      <c r="A31099"/>
      <c r="AA31099"/>
    </row>
    <row r="31100" spans="1:27" x14ac:dyDescent="0.25">
      <c r="A31100"/>
      <c r="AA31100"/>
    </row>
    <row r="31101" spans="1:27" x14ac:dyDescent="0.25">
      <c r="A31101"/>
      <c r="AA31101"/>
    </row>
    <row r="31102" spans="1:27" x14ac:dyDescent="0.25">
      <c r="A31102"/>
      <c r="AA31102"/>
    </row>
    <row r="31103" spans="1:27" x14ac:dyDescent="0.25">
      <c r="A31103"/>
      <c r="AA31103"/>
    </row>
    <row r="31104" spans="1:27" x14ac:dyDescent="0.25">
      <c r="A31104"/>
      <c r="AA31104"/>
    </row>
    <row r="31105" spans="1:27" x14ac:dyDescent="0.25">
      <c r="A31105"/>
      <c r="AA31105"/>
    </row>
    <row r="31106" spans="1:27" x14ac:dyDescent="0.25">
      <c r="A31106"/>
      <c r="AA31106"/>
    </row>
    <row r="31107" spans="1:27" x14ac:dyDescent="0.25">
      <c r="A31107"/>
      <c r="AA31107"/>
    </row>
    <row r="31108" spans="1:27" x14ac:dyDescent="0.25">
      <c r="A31108"/>
      <c r="AA31108"/>
    </row>
    <row r="31109" spans="1:27" x14ac:dyDescent="0.25">
      <c r="A31109"/>
      <c r="AA31109"/>
    </row>
    <row r="31110" spans="1:27" x14ac:dyDescent="0.25">
      <c r="A31110"/>
      <c r="AA31110"/>
    </row>
    <row r="31111" spans="1:27" x14ac:dyDescent="0.25">
      <c r="A31111"/>
      <c r="AA31111"/>
    </row>
    <row r="31112" spans="1:27" x14ac:dyDescent="0.25">
      <c r="A31112"/>
      <c r="AA31112"/>
    </row>
    <row r="31113" spans="1:27" x14ac:dyDescent="0.25">
      <c r="A31113"/>
      <c r="AA31113"/>
    </row>
    <row r="31114" spans="1:27" x14ac:dyDescent="0.25">
      <c r="A31114"/>
      <c r="AA31114"/>
    </row>
    <row r="31115" spans="1:27" x14ac:dyDescent="0.25">
      <c r="A31115"/>
      <c r="AA31115"/>
    </row>
    <row r="31116" spans="1:27" x14ac:dyDescent="0.25">
      <c r="A31116"/>
      <c r="AA31116"/>
    </row>
    <row r="31117" spans="1:27" x14ac:dyDescent="0.25">
      <c r="A31117"/>
      <c r="AA31117"/>
    </row>
    <row r="31118" spans="1:27" x14ac:dyDescent="0.25">
      <c r="A31118"/>
      <c r="AA31118"/>
    </row>
    <row r="31119" spans="1:27" x14ac:dyDescent="0.25">
      <c r="A31119"/>
      <c r="AA31119"/>
    </row>
    <row r="31120" spans="1:27" x14ac:dyDescent="0.25">
      <c r="A31120"/>
      <c r="AA31120"/>
    </row>
    <row r="31121" spans="1:27" x14ac:dyDescent="0.25">
      <c r="A31121"/>
      <c r="AA31121"/>
    </row>
    <row r="31122" spans="1:27" x14ac:dyDescent="0.25">
      <c r="A31122"/>
      <c r="AA31122"/>
    </row>
    <row r="31123" spans="1:27" x14ac:dyDescent="0.25">
      <c r="A31123"/>
      <c r="AA31123"/>
    </row>
    <row r="31124" spans="1:27" x14ac:dyDescent="0.25">
      <c r="A31124"/>
      <c r="AA31124"/>
    </row>
    <row r="31125" spans="1:27" x14ac:dyDescent="0.25">
      <c r="A31125"/>
      <c r="AA31125"/>
    </row>
    <row r="31126" spans="1:27" x14ac:dyDescent="0.25">
      <c r="A31126"/>
      <c r="AA31126"/>
    </row>
    <row r="31127" spans="1:27" x14ac:dyDescent="0.25">
      <c r="A31127"/>
      <c r="AA31127"/>
    </row>
    <row r="31128" spans="1:27" x14ac:dyDescent="0.25">
      <c r="A31128"/>
      <c r="AA31128"/>
    </row>
    <row r="31129" spans="1:27" x14ac:dyDescent="0.25">
      <c r="A31129"/>
      <c r="AA31129"/>
    </row>
    <row r="31130" spans="1:27" x14ac:dyDescent="0.25">
      <c r="A31130"/>
      <c r="AA31130"/>
    </row>
    <row r="31131" spans="1:27" x14ac:dyDescent="0.25">
      <c r="A31131"/>
      <c r="AA31131"/>
    </row>
    <row r="31132" spans="1:27" x14ac:dyDescent="0.25">
      <c r="A31132"/>
      <c r="AA31132"/>
    </row>
    <row r="31133" spans="1:27" x14ac:dyDescent="0.25">
      <c r="A31133"/>
      <c r="AA31133"/>
    </row>
    <row r="31134" spans="1:27" x14ac:dyDescent="0.25">
      <c r="A31134"/>
      <c r="AA31134"/>
    </row>
    <row r="31135" spans="1:27" x14ac:dyDescent="0.25">
      <c r="A31135"/>
      <c r="AA31135"/>
    </row>
    <row r="31136" spans="1:27" x14ac:dyDescent="0.25">
      <c r="A31136"/>
      <c r="AA31136"/>
    </row>
    <row r="31137" spans="1:27" x14ac:dyDescent="0.25">
      <c r="A31137"/>
      <c r="AA31137"/>
    </row>
    <row r="31138" spans="1:27" x14ac:dyDescent="0.25">
      <c r="A31138"/>
      <c r="AA31138"/>
    </row>
    <row r="31139" spans="1:27" x14ac:dyDescent="0.25">
      <c r="A31139"/>
      <c r="AA31139"/>
    </row>
    <row r="31140" spans="1:27" x14ac:dyDescent="0.25">
      <c r="A31140"/>
      <c r="AA31140"/>
    </row>
    <row r="31141" spans="1:27" x14ac:dyDescent="0.25">
      <c r="A31141"/>
      <c r="AA31141"/>
    </row>
    <row r="31142" spans="1:27" x14ac:dyDescent="0.25">
      <c r="A31142"/>
      <c r="AA31142"/>
    </row>
    <row r="31143" spans="1:27" x14ac:dyDescent="0.25">
      <c r="A31143"/>
      <c r="AA31143"/>
    </row>
    <row r="31144" spans="1:27" x14ac:dyDescent="0.25">
      <c r="A31144"/>
      <c r="AA31144"/>
    </row>
    <row r="31145" spans="1:27" x14ac:dyDescent="0.25">
      <c r="A31145"/>
      <c r="AA31145"/>
    </row>
    <row r="31146" spans="1:27" x14ac:dyDescent="0.25">
      <c r="A31146"/>
      <c r="AA31146"/>
    </row>
    <row r="31147" spans="1:27" x14ac:dyDescent="0.25">
      <c r="A31147"/>
      <c r="AA31147"/>
    </row>
    <row r="31148" spans="1:27" x14ac:dyDescent="0.25">
      <c r="A31148"/>
      <c r="AA31148"/>
    </row>
    <row r="31149" spans="1:27" x14ac:dyDescent="0.25">
      <c r="A31149"/>
      <c r="AA31149"/>
    </row>
    <row r="31150" spans="1:27" x14ac:dyDescent="0.25">
      <c r="A31150"/>
      <c r="AA31150"/>
    </row>
    <row r="31151" spans="1:27" x14ac:dyDescent="0.25">
      <c r="A31151"/>
      <c r="AA31151"/>
    </row>
    <row r="31152" spans="1:27" x14ac:dyDescent="0.25">
      <c r="A31152"/>
      <c r="AA31152"/>
    </row>
    <row r="31153" spans="1:27" x14ac:dyDescent="0.25">
      <c r="A31153"/>
      <c r="AA31153"/>
    </row>
    <row r="31154" spans="1:27" x14ac:dyDescent="0.25">
      <c r="A31154"/>
      <c r="AA31154"/>
    </row>
    <row r="31155" spans="1:27" x14ac:dyDescent="0.25">
      <c r="A31155"/>
      <c r="AA31155"/>
    </row>
    <row r="31156" spans="1:27" x14ac:dyDescent="0.25">
      <c r="A31156"/>
      <c r="AA31156"/>
    </row>
    <row r="31157" spans="1:27" x14ac:dyDescent="0.25">
      <c r="A31157"/>
      <c r="AA31157"/>
    </row>
    <row r="31158" spans="1:27" x14ac:dyDescent="0.25">
      <c r="A31158"/>
      <c r="AA31158"/>
    </row>
    <row r="31159" spans="1:27" x14ac:dyDescent="0.25">
      <c r="A31159"/>
      <c r="AA31159"/>
    </row>
    <row r="31160" spans="1:27" x14ac:dyDescent="0.25">
      <c r="A31160"/>
      <c r="AA31160"/>
    </row>
    <row r="31161" spans="1:27" x14ac:dyDescent="0.25">
      <c r="A31161"/>
      <c r="AA31161"/>
    </row>
    <row r="31162" spans="1:27" x14ac:dyDescent="0.25">
      <c r="A31162"/>
      <c r="AA31162"/>
    </row>
    <row r="31163" spans="1:27" x14ac:dyDescent="0.25">
      <c r="A31163"/>
      <c r="AA31163"/>
    </row>
    <row r="31164" spans="1:27" x14ac:dyDescent="0.25">
      <c r="A31164"/>
      <c r="AA31164"/>
    </row>
    <row r="31165" spans="1:27" x14ac:dyDescent="0.25">
      <c r="A31165"/>
      <c r="AA31165"/>
    </row>
    <row r="31166" spans="1:27" x14ac:dyDescent="0.25">
      <c r="A31166"/>
      <c r="AA31166"/>
    </row>
    <row r="31167" spans="1:27" x14ac:dyDescent="0.25">
      <c r="A31167"/>
      <c r="AA31167"/>
    </row>
    <row r="31168" spans="1:27" x14ac:dyDescent="0.25">
      <c r="A31168"/>
      <c r="AA31168"/>
    </row>
    <row r="31169" spans="1:27" x14ac:dyDescent="0.25">
      <c r="A31169"/>
      <c r="AA31169"/>
    </row>
    <row r="31170" spans="1:27" x14ac:dyDescent="0.25">
      <c r="A31170"/>
      <c r="AA31170"/>
    </row>
    <row r="31171" spans="1:27" x14ac:dyDescent="0.25">
      <c r="A31171"/>
      <c r="AA31171"/>
    </row>
    <row r="31172" spans="1:27" x14ac:dyDescent="0.25">
      <c r="A31172"/>
      <c r="AA31172"/>
    </row>
    <row r="31173" spans="1:27" x14ac:dyDescent="0.25">
      <c r="A31173"/>
      <c r="AA31173"/>
    </row>
    <row r="31174" spans="1:27" x14ac:dyDescent="0.25">
      <c r="A31174"/>
      <c r="AA31174"/>
    </row>
    <row r="31175" spans="1:27" x14ac:dyDescent="0.25">
      <c r="A31175"/>
      <c r="AA31175"/>
    </row>
    <row r="31176" spans="1:27" x14ac:dyDescent="0.25">
      <c r="A31176"/>
      <c r="AA31176"/>
    </row>
    <row r="31177" spans="1:27" x14ac:dyDescent="0.25">
      <c r="A31177"/>
      <c r="AA31177"/>
    </row>
    <row r="31178" spans="1:27" x14ac:dyDescent="0.25">
      <c r="A31178"/>
      <c r="AA31178"/>
    </row>
    <row r="31179" spans="1:27" x14ac:dyDescent="0.25">
      <c r="A31179"/>
      <c r="AA31179"/>
    </row>
    <row r="31180" spans="1:27" x14ac:dyDescent="0.25">
      <c r="A31180"/>
      <c r="AA31180"/>
    </row>
    <row r="31181" spans="1:27" x14ac:dyDescent="0.25">
      <c r="A31181"/>
      <c r="AA31181"/>
    </row>
    <row r="31182" spans="1:27" x14ac:dyDescent="0.25">
      <c r="A31182"/>
      <c r="AA31182"/>
    </row>
    <row r="31183" spans="1:27" x14ac:dyDescent="0.25">
      <c r="A31183"/>
      <c r="AA31183"/>
    </row>
    <row r="31184" spans="1:27" x14ac:dyDescent="0.25">
      <c r="A31184"/>
      <c r="AA31184"/>
    </row>
    <row r="31185" spans="1:27" x14ac:dyDescent="0.25">
      <c r="A31185"/>
      <c r="AA31185"/>
    </row>
    <row r="31186" spans="1:27" x14ac:dyDescent="0.25">
      <c r="A31186"/>
      <c r="AA31186"/>
    </row>
    <row r="31187" spans="1:27" x14ac:dyDescent="0.25">
      <c r="A31187"/>
      <c r="AA31187"/>
    </row>
    <row r="31188" spans="1:27" x14ac:dyDescent="0.25">
      <c r="A31188"/>
      <c r="AA31188"/>
    </row>
    <row r="31189" spans="1:27" x14ac:dyDescent="0.25">
      <c r="A31189"/>
      <c r="AA31189"/>
    </row>
    <row r="31190" spans="1:27" x14ac:dyDescent="0.25">
      <c r="A31190"/>
      <c r="AA31190"/>
    </row>
    <row r="31191" spans="1:27" x14ac:dyDescent="0.25">
      <c r="A31191"/>
      <c r="AA31191"/>
    </row>
    <row r="31192" spans="1:27" x14ac:dyDescent="0.25">
      <c r="A31192"/>
      <c r="AA31192"/>
    </row>
    <row r="31193" spans="1:27" x14ac:dyDescent="0.25">
      <c r="A31193"/>
      <c r="AA31193"/>
    </row>
    <row r="31194" spans="1:27" x14ac:dyDescent="0.25">
      <c r="A31194"/>
      <c r="AA31194"/>
    </row>
    <row r="31195" spans="1:27" x14ac:dyDescent="0.25">
      <c r="A31195"/>
      <c r="AA31195"/>
    </row>
    <row r="31196" spans="1:27" x14ac:dyDescent="0.25">
      <c r="A31196"/>
      <c r="AA31196"/>
    </row>
    <row r="31197" spans="1:27" x14ac:dyDescent="0.25">
      <c r="A31197"/>
      <c r="AA31197"/>
    </row>
    <row r="31198" spans="1:27" x14ac:dyDescent="0.25">
      <c r="A31198"/>
      <c r="AA31198"/>
    </row>
    <row r="31199" spans="1:27" x14ac:dyDescent="0.25">
      <c r="A31199"/>
      <c r="AA31199"/>
    </row>
    <row r="31200" spans="1:27" x14ac:dyDescent="0.25">
      <c r="A31200"/>
      <c r="AA31200"/>
    </row>
    <row r="31201" spans="1:27" x14ac:dyDescent="0.25">
      <c r="A31201"/>
      <c r="AA31201"/>
    </row>
    <row r="31202" spans="1:27" x14ac:dyDescent="0.25">
      <c r="A31202"/>
      <c r="AA31202"/>
    </row>
    <row r="31203" spans="1:27" x14ac:dyDescent="0.25">
      <c r="A31203"/>
      <c r="AA31203"/>
    </row>
    <row r="31204" spans="1:27" x14ac:dyDescent="0.25">
      <c r="A31204"/>
      <c r="AA31204"/>
    </row>
    <row r="31205" spans="1:27" x14ac:dyDescent="0.25">
      <c r="A31205"/>
      <c r="AA31205"/>
    </row>
    <row r="31206" spans="1:27" x14ac:dyDescent="0.25">
      <c r="A31206"/>
      <c r="AA31206"/>
    </row>
    <row r="31207" spans="1:27" x14ac:dyDescent="0.25">
      <c r="A31207"/>
      <c r="AA31207"/>
    </row>
    <row r="31208" spans="1:27" x14ac:dyDescent="0.25">
      <c r="A31208"/>
      <c r="AA31208"/>
    </row>
    <row r="31209" spans="1:27" x14ac:dyDescent="0.25">
      <c r="A31209"/>
      <c r="AA31209"/>
    </row>
    <row r="31210" spans="1:27" x14ac:dyDescent="0.25">
      <c r="A31210"/>
      <c r="AA31210"/>
    </row>
    <row r="31211" spans="1:27" x14ac:dyDescent="0.25">
      <c r="A31211"/>
      <c r="AA31211"/>
    </row>
    <row r="31212" spans="1:27" x14ac:dyDescent="0.25">
      <c r="A31212"/>
      <c r="AA31212"/>
    </row>
    <row r="31213" spans="1:27" x14ac:dyDescent="0.25">
      <c r="A31213"/>
      <c r="AA31213"/>
    </row>
    <row r="31214" spans="1:27" x14ac:dyDescent="0.25">
      <c r="A31214"/>
      <c r="AA31214"/>
    </row>
    <row r="31215" spans="1:27" x14ac:dyDescent="0.25">
      <c r="A31215"/>
      <c r="AA31215"/>
    </row>
    <row r="31216" spans="1:27" x14ac:dyDescent="0.25">
      <c r="A31216"/>
      <c r="AA31216"/>
    </row>
    <row r="31217" spans="1:27" x14ac:dyDescent="0.25">
      <c r="A31217"/>
      <c r="AA31217"/>
    </row>
    <row r="31218" spans="1:27" x14ac:dyDescent="0.25">
      <c r="A31218"/>
      <c r="AA31218"/>
    </row>
    <row r="31219" spans="1:27" x14ac:dyDescent="0.25">
      <c r="A31219"/>
      <c r="AA31219"/>
    </row>
    <row r="31220" spans="1:27" x14ac:dyDescent="0.25">
      <c r="A31220"/>
      <c r="AA31220"/>
    </row>
    <row r="31221" spans="1:27" x14ac:dyDescent="0.25">
      <c r="A31221"/>
      <c r="AA31221"/>
    </row>
    <row r="31222" spans="1:27" x14ac:dyDescent="0.25">
      <c r="A31222"/>
      <c r="AA31222"/>
    </row>
    <row r="31223" spans="1:27" x14ac:dyDescent="0.25">
      <c r="A31223"/>
      <c r="AA31223"/>
    </row>
    <row r="31224" spans="1:27" x14ac:dyDescent="0.25">
      <c r="A31224"/>
      <c r="AA31224"/>
    </row>
    <row r="31225" spans="1:27" x14ac:dyDescent="0.25">
      <c r="A31225"/>
      <c r="AA31225"/>
    </row>
    <row r="31226" spans="1:27" x14ac:dyDescent="0.25">
      <c r="A31226"/>
      <c r="AA31226"/>
    </row>
    <row r="31227" spans="1:27" x14ac:dyDescent="0.25">
      <c r="A31227"/>
      <c r="AA31227"/>
    </row>
    <row r="31228" spans="1:27" x14ac:dyDescent="0.25">
      <c r="A31228"/>
      <c r="AA31228"/>
    </row>
    <row r="31229" spans="1:27" x14ac:dyDescent="0.25">
      <c r="A31229"/>
      <c r="AA31229"/>
    </row>
    <row r="31230" spans="1:27" x14ac:dyDescent="0.25">
      <c r="A31230"/>
      <c r="AA31230"/>
    </row>
    <row r="31231" spans="1:27" x14ac:dyDescent="0.25">
      <c r="A31231"/>
      <c r="AA31231"/>
    </row>
    <row r="31232" spans="1:27" x14ac:dyDescent="0.25">
      <c r="A31232"/>
      <c r="AA31232"/>
    </row>
    <row r="31233" spans="1:27" x14ac:dyDescent="0.25">
      <c r="A31233"/>
      <c r="AA31233"/>
    </row>
    <row r="31234" spans="1:27" x14ac:dyDescent="0.25">
      <c r="A31234"/>
      <c r="AA31234"/>
    </row>
    <row r="31235" spans="1:27" x14ac:dyDescent="0.25">
      <c r="A31235"/>
      <c r="AA31235"/>
    </row>
    <row r="31236" spans="1:27" x14ac:dyDescent="0.25">
      <c r="A31236"/>
      <c r="AA31236"/>
    </row>
    <row r="31237" spans="1:27" x14ac:dyDescent="0.25">
      <c r="A31237"/>
      <c r="AA31237"/>
    </row>
    <row r="31238" spans="1:27" x14ac:dyDescent="0.25">
      <c r="A31238"/>
      <c r="AA31238"/>
    </row>
    <row r="31239" spans="1:27" x14ac:dyDescent="0.25">
      <c r="A31239"/>
      <c r="AA31239"/>
    </row>
    <row r="31240" spans="1:27" x14ac:dyDescent="0.25">
      <c r="A31240"/>
      <c r="AA31240"/>
    </row>
    <row r="31241" spans="1:27" x14ac:dyDescent="0.25">
      <c r="A31241"/>
      <c r="AA31241"/>
    </row>
    <row r="31242" spans="1:27" x14ac:dyDescent="0.25">
      <c r="A31242"/>
      <c r="AA31242"/>
    </row>
    <row r="31243" spans="1:27" x14ac:dyDescent="0.25">
      <c r="A31243"/>
      <c r="AA31243"/>
    </row>
    <row r="31244" spans="1:27" x14ac:dyDescent="0.25">
      <c r="A31244"/>
      <c r="AA31244"/>
    </row>
    <row r="31245" spans="1:27" x14ac:dyDescent="0.25">
      <c r="A31245"/>
      <c r="AA31245"/>
    </row>
    <row r="31246" spans="1:27" x14ac:dyDescent="0.25">
      <c r="A31246"/>
      <c r="AA31246"/>
    </row>
    <row r="31247" spans="1:27" x14ac:dyDescent="0.25">
      <c r="A31247"/>
      <c r="AA31247"/>
    </row>
    <row r="31248" spans="1:27" x14ac:dyDescent="0.25">
      <c r="A31248"/>
      <c r="AA31248"/>
    </row>
    <row r="31249" spans="1:27" x14ac:dyDescent="0.25">
      <c r="A31249"/>
      <c r="AA31249"/>
    </row>
    <row r="31250" spans="1:27" x14ac:dyDescent="0.25">
      <c r="A31250"/>
      <c r="AA31250"/>
    </row>
    <row r="31251" spans="1:27" x14ac:dyDescent="0.25">
      <c r="A31251"/>
      <c r="AA31251"/>
    </row>
    <row r="31252" spans="1:27" x14ac:dyDescent="0.25">
      <c r="A31252"/>
      <c r="AA31252"/>
    </row>
    <row r="31253" spans="1:27" x14ac:dyDescent="0.25">
      <c r="A31253"/>
      <c r="AA31253"/>
    </row>
    <row r="31254" spans="1:27" x14ac:dyDescent="0.25">
      <c r="A31254"/>
      <c r="AA31254"/>
    </row>
    <row r="31255" spans="1:27" x14ac:dyDescent="0.25">
      <c r="A31255"/>
      <c r="AA31255"/>
    </row>
    <row r="31256" spans="1:27" x14ac:dyDescent="0.25">
      <c r="A31256"/>
      <c r="AA31256"/>
    </row>
    <row r="31257" spans="1:27" x14ac:dyDescent="0.25">
      <c r="A31257"/>
      <c r="AA31257"/>
    </row>
    <row r="31258" spans="1:27" x14ac:dyDescent="0.25">
      <c r="A31258"/>
      <c r="AA31258"/>
    </row>
    <row r="31259" spans="1:27" x14ac:dyDescent="0.25">
      <c r="A31259"/>
      <c r="AA31259"/>
    </row>
    <row r="31260" spans="1:27" x14ac:dyDescent="0.25">
      <c r="A31260"/>
      <c r="AA31260"/>
    </row>
    <row r="31261" spans="1:27" x14ac:dyDescent="0.25">
      <c r="A31261"/>
      <c r="AA31261"/>
    </row>
    <row r="31262" spans="1:27" x14ac:dyDescent="0.25">
      <c r="A31262"/>
      <c r="AA31262"/>
    </row>
    <row r="31263" spans="1:27" x14ac:dyDescent="0.25">
      <c r="A31263"/>
      <c r="AA31263"/>
    </row>
    <row r="31264" spans="1:27" x14ac:dyDescent="0.25">
      <c r="A31264"/>
      <c r="AA31264"/>
    </row>
    <row r="31265" spans="1:27" x14ac:dyDescent="0.25">
      <c r="A31265"/>
      <c r="AA31265"/>
    </row>
    <row r="31266" spans="1:27" x14ac:dyDescent="0.25">
      <c r="A31266"/>
      <c r="AA31266"/>
    </row>
    <row r="31267" spans="1:27" x14ac:dyDescent="0.25">
      <c r="A31267"/>
      <c r="AA31267"/>
    </row>
    <row r="31268" spans="1:27" x14ac:dyDescent="0.25">
      <c r="A31268"/>
      <c r="AA31268"/>
    </row>
    <row r="31269" spans="1:27" x14ac:dyDescent="0.25">
      <c r="A31269"/>
      <c r="AA31269"/>
    </row>
    <row r="31270" spans="1:27" x14ac:dyDescent="0.25">
      <c r="A31270"/>
      <c r="AA31270"/>
    </row>
    <row r="31271" spans="1:27" x14ac:dyDescent="0.25">
      <c r="A31271"/>
      <c r="AA31271"/>
    </row>
    <row r="31272" spans="1:27" x14ac:dyDescent="0.25">
      <c r="A31272"/>
      <c r="AA31272"/>
    </row>
    <row r="31273" spans="1:27" x14ac:dyDescent="0.25">
      <c r="A31273"/>
      <c r="AA31273"/>
    </row>
    <row r="31274" spans="1:27" x14ac:dyDescent="0.25">
      <c r="A31274"/>
      <c r="AA31274"/>
    </row>
    <row r="31275" spans="1:27" x14ac:dyDescent="0.25">
      <c r="A31275"/>
      <c r="AA31275"/>
    </row>
    <row r="31276" spans="1:27" x14ac:dyDescent="0.25">
      <c r="A31276"/>
      <c r="AA31276"/>
    </row>
    <row r="31277" spans="1:27" x14ac:dyDescent="0.25">
      <c r="A31277"/>
      <c r="AA31277"/>
    </row>
    <row r="31278" spans="1:27" x14ac:dyDescent="0.25">
      <c r="A31278"/>
      <c r="AA31278"/>
    </row>
    <row r="31279" spans="1:27" x14ac:dyDescent="0.25">
      <c r="A31279"/>
      <c r="AA31279"/>
    </row>
    <row r="31280" spans="1:27" x14ac:dyDescent="0.25">
      <c r="A31280"/>
      <c r="AA31280"/>
    </row>
    <row r="31281" spans="1:27" x14ac:dyDescent="0.25">
      <c r="A31281"/>
      <c r="AA31281"/>
    </row>
    <row r="31282" spans="1:27" x14ac:dyDescent="0.25">
      <c r="A31282"/>
      <c r="AA31282"/>
    </row>
    <row r="31283" spans="1:27" x14ac:dyDescent="0.25">
      <c r="A31283"/>
      <c r="AA31283"/>
    </row>
    <row r="31284" spans="1:27" x14ac:dyDescent="0.25">
      <c r="A31284"/>
      <c r="AA31284"/>
    </row>
    <row r="31285" spans="1:27" x14ac:dyDescent="0.25">
      <c r="A31285"/>
      <c r="AA31285"/>
    </row>
    <row r="31286" spans="1:27" x14ac:dyDescent="0.25">
      <c r="A31286"/>
      <c r="AA31286"/>
    </row>
    <row r="31287" spans="1:27" x14ac:dyDescent="0.25">
      <c r="A31287"/>
      <c r="AA31287"/>
    </row>
    <row r="31288" spans="1:27" x14ac:dyDescent="0.25">
      <c r="A31288"/>
      <c r="AA31288"/>
    </row>
    <row r="31289" spans="1:27" x14ac:dyDescent="0.25">
      <c r="A31289"/>
      <c r="AA31289"/>
    </row>
    <row r="31290" spans="1:27" x14ac:dyDescent="0.25">
      <c r="A31290"/>
      <c r="AA31290"/>
    </row>
    <row r="31291" spans="1:27" x14ac:dyDescent="0.25">
      <c r="A31291"/>
      <c r="AA31291"/>
    </row>
    <row r="31292" spans="1:27" x14ac:dyDescent="0.25">
      <c r="A31292"/>
      <c r="AA31292"/>
    </row>
    <row r="31293" spans="1:27" x14ac:dyDescent="0.25">
      <c r="A31293"/>
      <c r="AA31293"/>
    </row>
    <row r="31294" spans="1:27" x14ac:dyDescent="0.25">
      <c r="A31294"/>
      <c r="AA31294"/>
    </row>
    <row r="31295" spans="1:27" x14ac:dyDescent="0.25">
      <c r="A31295"/>
      <c r="AA31295"/>
    </row>
    <row r="31296" spans="1:27" x14ac:dyDescent="0.25">
      <c r="A31296"/>
      <c r="AA31296"/>
    </row>
    <row r="31297" spans="1:27" x14ac:dyDescent="0.25">
      <c r="A31297"/>
      <c r="AA31297"/>
    </row>
    <row r="31298" spans="1:27" x14ac:dyDescent="0.25">
      <c r="A31298"/>
      <c r="AA31298"/>
    </row>
    <row r="31299" spans="1:27" x14ac:dyDescent="0.25">
      <c r="A31299"/>
      <c r="AA31299"/>
    </row>
    <row r="31300" spans="1:27" x14ac:dyDescent="0.25">
      <c r="A31300"/>
      <c r="AA31300"/>
    </row>
    <row r="31301" spans="1:27" x14ac:dyDescent="0.25">
      <c r="A31301"/>
      <c r="AA31301"/>
    </row>
    <row r="31302" spans="1:27" x14ac:dyDescent="0.25">
      <c r="A31302"/>
      <c r="AA31302"/>
    </row>
    <row r="31303" spans="1:27" x14ac:dyDescent="0.25">
      <c r="A31303"/>
      <c r="AA31303"/>
    </row>
    <row r="31304" spans="1:27" x14ac:dyDescent="0.25">
      <c r="A31304"/>
      <c r="AA31304"/>
    </row>
    <row r="31305" spans="1:27" x14ac:dyDescent="0.25">
      <c r="A31305"/>
      <c r="AA31305"/>
    </row>
    <row r="31306" spans="1:27" x14ac:dyDescent="0.25">
      <c r="A31306"/>
      <c r="AA31306"/>
    </row>
    <row r="31307" spans="1:27" x14ac:dyDescent="0.25">
      <c r="A31307"/>
      <c r="AA31307"/>
    </row>
    <row r="31308" spans="1:27" x14ac:dyDescent="0.25">
      <c r="A31308"/>
      <c r="AA31308"/>
    </row>
    <row r="31309" spans="1:27" x14ac:dyDescent="0.25">
      <c r="A31309"/>
      <c r="AA31309"/>
    </row>
    <row r="31310" spans="1:27" x14ac:dyDescent="0.25">
      <c r="A31310"/>
      <c r="AA31310"/>
    </row>
    <row r="31311" spans="1:27" x14ac:dyDescent="0.25">
      <c r="A31311"/>
      <c r="AA31311"/>
    </row>
    <row r="31312" spans="1:27" x14ac:dyDescent="0.25">
      <c r="A31312"/>
      <c r="AA31312"/>
    </row>
    <row r="31313" spans="1:27" x14ac:dyDescent="0.25">
      <c r="A31313"/>
      <c r="AA31313"/>
    </row>
    <row r="31314" spans="1:27" x14ac:dyDescent="0.25">
      <c r="A31314"/>
      <c r="AA31314"/>
    </row>
    <row r="31315" spans="1:27" x14ac:dyDescent="0.25">
      <c r="A31315"/>
      <c r="AA31315"/>
    </row>
    <row r="31316" spans="1:27" x14ac:dyDescent="0.25">
      <c r="A31316"/>
      <c r="AA31316"/>
    </row>
    <row r="31317" spans="1:27" x14ac:dyDescent="0.25">
      <c r="A31317"/>
      <c r="AA31317"/>
    </row>
    <row r="31318" spans="1:27" x14ac:dyDescent="0.25">
      <c r="A31318"/>
      <c r="AA31318"/>
    </row>
    <row r="31319" spans="1:27" x14ac:dyDescent="0.25">
      <c r="A31319"/>
      <c r="AA31319"/>
    </row>
    <row r="31320" spans="1:27" x14ac:dyDescent="0.25">
      <c r="A31320"/>
      <c r="AA31320"/>
    </row>
    <row r="31321" spans="1:27" x14ac:dyDescent="0.25">
      <c r="A31321"/>
      <c r="AA31321"/>
    </row>
    <row r="31322" spans="1:27" x14ac:dyDescent="0.25">
      <c r="A31322"/>
      <c r="AA31322"/>
    </row>
    <row r="31323" spans="1:27" x14ac:dyDescent="0.25">
      <c r="A31323"/>
      <c r="AA31323"/>
    </row>
    <row r="31324" spans="1:27" x14ac:dyDescent="0.25">
      <c r="A31324"/>
      <c r="AA31324"/>
    </row>
    <row r="31325" spans="1:27" x14ac:dyDescent="0.25">
      <c r="A31325"/>
      <c r="AA31325"/>
    </row>
    <row r="31326" spans="1:27" x14ac:dyDescent="0.25">
      <c r="A31326"/>
      <c r="AA31326"/>
    </row>
    <row r="31327" spans="1:27" x14ac:dyDescent="0.25">
      <c r="A31327"/>
      <c r="AA31327"/>
    </row>
    <row r="31328" spans="1:27" x14ac:dyDescent="0.25">
      <c r="A31328"/>
      <c r="AA31328"/>
    </row>
    <row r="31329" spans="1:27" x14ac:dyDescent="0.25">
      <c r="A31329"/>
      <c r="AA31329"/>
    </row>
    <row r="31330" spans="1:27" x14ac:dyDescent="0.25">
      <c r="A31330"/>
      <c r="AA31330"/>
    </row>
    <row r="31331" spans="1:27" x14ac:dyDescent="0.25">
      <c r="A31331"/>
      <c r="AA31331"/>
    </row>
    <row r="31332" spans="1:27" x14ac:dyDescent="0.25">
      <c r="A31332"/>
      <c r="AA31332"/>
    </row>
    <row r="31333" spans="1:27" x14ac:dyDescent="0.25">
      <c r="A31333"/>
      <c r="AA31333"/>
    </row>
    <row r="31334" spans="1:27" x14ac:dyDescent="0.25">
      <c r="A31334"/>
      <c r="AA31334"/>
    </row>
    <row r="31335" spans="1:27" x14ac:dyDescent="0.25">
      <c r="A31335"/>
      <c r="AA31335"/>
    </row>
    <row r="31336" spans="1:27" x14ac:dyDescent="0.25">
      <c r="A31336"/>
      <c r="AA31336"/>
    </row>
    <row r="31337" spans="1:27" x14ac:dyDescent="0.25">
      <c r="A31337"/>
      <c r="AA31337"/>
    </row>
    <row r="31338" spans="1:27" x14ac:dyDescent="0.25">
      <c r="A31338"/>
      <c r="AA31338"/>
    </row>
    <row r="31339" spans="1:27" x14ac:dyDescent="0.25">
      <c r="A31339"/>
      <c r="AA31339"/>
    </row>
    <row r="31340" spans="1:27" x14ac:dyDescent="0.25">
      <c r="A31340"/>
      <c r="AA31340"/>
    </row>
    <row r="31341" spans="1:27" x14ac:dyDescent="0.25">
      <c r="A31341"/>
      <c r="AA31341"/>
    </row>
    <row r="31342" spans="1:27" x14ac:dyDescent="0.25">
      <c r="A31342"/>
      <c r="AA31342"/>
    </row>
    <row r="31343" spans="1:27" x14ac:dyDescent="0.25">
      <c r="A31343"/>
      <c r="AA31343"/>
    </row>
    <row r="31344" spans="1:27" x14ac:dyDescent="0.25">
      <c r="A31344"/>
      <c r="AA31344"/>
    </row>
    <row r="31345" spans="1:27" x14ac:dyDescent="0.25">
      <c r="A31345"/>
      <c r="AA31345"/>
    </row>
    <row r="31346" spans="1:27" x14ac:dyDescent="0.25">
      <c r="A31346"/>
      <c r="AA31346"/>
    </row>
    <row r="31347" spans="1:27" x14ac:dyDescent="0.25">
      <c r="A31347"/>
      <c r="AA31347"/>
    </row>
    <row r="31348" spans="1:27" x14ac:dyDescent="0.25">
      <c r="A31348"/>
      <c r="AA31348"/>
    </row>
    <row r="31349" spans="1:27" x14ac:dyDescent="0.25">
      <c r="A31349"/>
      <c r="AA31349"/>
    </row>
    <row r="31350" spans="1:27" x14ac:dyDescent="0.25">
      <c r="A31350"/>
      <c r="AA31350"/>
    </row>
    <row r="31351" spans="1:27" x14ac:dyDescent="0.25">
      <c r="A31351"/>
      <c r="AA31351"/>
    </row>
    <row r="31352" spans="1:27" x14ac:dyDescent="0.25">
      <c r="A31352"/>
      <c r="AA31352"/>
    </row>
    <row r="31353" spans="1:27" x14ac:dyDescent="0.25">
      <c r="A31353"/>
      <c r="AA31353"/>
    </row>
    <row r="31354" spans="1:27" x14ac:dyDescent="0.25">
      <c r="A31354"/>
      <c r="AA31354"/>
    </row>
    <row r="31355" spans="1:27" x14ac:dyDescent="0.25">
      <c r="A31355"/>
      <c r="AA31355"/>
    </row>
    <row r="31356" spans="1:27" x14ac:dyDescent="0.25">
      <c r="A31356"/>
      <c r="AA31356"/>
    </row>
    <row r="31357" spans="1:27" x14ac:dyDescent="0.25">
      <c r="A31357"/>
      <c r="AA31357"/>
    </row>
    <row r="31358" spans="1:27" x14ac:dyDescent="0.25">
      <c r="A31358"/>
      <c r="AA31358"/>
    </row>
    <row r="31359" spans="1:27" x14ac:dyDescent="0.25">
      <c r="A31359"/>
      <c r="AA31359"/>
    </row>
    <row r="31360" spans="1:27" x14ac:dyDescent="0.25">
      <c r="A31360"/>
      <c r="AA31360"/>
    </row>
    <row r="31361" spans="1:27" x14ac:dyDescent="0.25">
      <c r="A31361"/>
      <c r="AA31361"/>
    </row>
    <row r="31362" spans="1:27" x14ac:dyDescent="0.25">
      <c r="A31362"/>
      <c r="AA31362"/>
    </row>
    <row r="31363" spans="1:27" x14ac:dyDescent="0.25">
      <c r="A31363"/>
      <c r="AA31363"/>
    </row>
    <row r="31364" spans="1:27" x14ac:dyDescent="0.25">
      <c r="A31364"/>
      <c r="AA31364"/>
    </row>
    <row r="31365" spans="1:27" x14ac:dyDescent="0.25">
      <c r="A31365"/>
      <c r="AA31365"/>
    </row>
    <row r="31366" spans="1:27" x14ac:dyDescent="0.25">
      <c r="A31366"/>
      <c r="AA31366"/>
    </row>
    <row r="31367" spans="1:27" x14ac:dyDescent="0.25">
      <c r="A31367"/>
      <c r="AA31367"/>
    </row>
    <row r="31368" spans="1:27" x14ac:dyDescent="0.25">
      <c r="A31368"/>
      <c r="AA31368"/>
    </row>
    <row r="31369" spans="1:27" x14ac:dyDescent="0.25">
      <c r="A31369"/>
      <c r="AA31369"/>
    </row>
    <row r="31370" spans="1:27" x14ac:dyDescent="0.25">
      <c r="A31370"/>
      <c r="AA31370"/>
    </row>
    <row r="31371" spans="1:27" x14ac:dyDescent="0.25">
      <c r="A31371"/>
      <c r="AA31371"/>
    </row>
    <row r="31372" spans="1:27" x14ac:dyDescent="0.25">
      <c r="A31372"/>
      <c r="AA31372"/>
    </row>
    <row r="31373" spans="1:27" x14ac:dyDescent="0.25">
      <c r="A31373"/>
      <c r="AA31373"/>
    </row>
    <row r="31374" spans="1:27" x14ac:dyDescent="0.25">
      <c r="A31374"/>
      <c r="AA31374"/>
    </row>
    <row r="31375" spans="1:27" x14ac:dyDescent="0.25">
      <c r="A31375"/>
      <c r="AA31375"/>
    </row>
    <row r="31376" spans="1:27" x14ac:dyDescent="0.25">
      <c r="A31376"/>
      <c r="AA31376"/>
    </row>
    <row r="31377" spans="1:27" x14ac:dyDescent="0.25">
      <c r="A31377"/>
      <c r="AA31377"/>
    </row>
    <row r="31378" spans="1:27" x14ac:dyDescent="0.25">
      <c r="A31378"/>
      <c r="AA31378"/>
    </row>
    <row r="31379" spans="1:27" x14ac:dyDescent="0.25">
      <c r="A31379"/>
      <c r="AA31379"/>
    </row>
    <row r="31380" spans="1:27" x14ac:dyDescent="0.25">
      <c r="A31380"/>
      <c r="AA31380"/>
    </row>
    <row r="31381" spans="1:27" x14ac:dyDescent="0.25">
      <c r="A31381"/>
      <c r="AA31381"/>
    </row>
    <row r="31382" spans="1:27" x14ac:dyDescent="0.25">
      <c r="A31382"/>
      <c r="AA31382"/>
    </row>
    <row r="31383" spans="1:27" x14ac:dyDescent="0.25">
      <c r="A31383"/>
      <c r="AA31383"/>
    </row>
    <row r="31384" spans="1:27" x14ac:dyDescent="0.25">
      <c r="A31384"/>
      <c r="AA31384"/>
    </row>
    <row r="31385" spans="1:27" x14ac:dyDescent="0.25">
      <c r="A31385"/>
      <c r="AA31385"/>
    </row>
    <row r="31386" spans="1:27" x14ac:dyDescent="0.25">
      <c r="A31386"/>
      <c r="AA31386"/>
    </row>
    <row r="31387" spans="1:27" x14ac:dyDescent="0.25">
      <c r="A31387"/>
      <c r="AA31387"/>
    </row>
    <row r="31388" spans="1:27" x14ac:dyDescent="0.25">
      <c r="A31388"/>
      <c r="AA31388"/>
    </row>
    <row r="31389" spans="1:27" x14ac:dyDescent="0.25">
      <c r="A31389"/>
      <c r="AA31389"/>
    </row>
    <row r="31390" spans="1:27" x14ac:dyDescent="0.25">
      <c r="A31390"/>
      <c r="AA31390"/>
    </row>
    <row r="31391" spans="1:27" x14ac:dyDescent="0.25">
      <c r="A31391"/>
      <c r="AA31391"/>
    </row>
    <row r="31392" spans="1:27" x14ac:dyDescent="0.25">
      <c r="A31392"/>
      <c r="AA31392"/>
    </row>
    <row r="31393" spans="1:27" x14ac:dyDescent="0.25">
      <c r="A31393"/>
      <c r="AA31393"/>
    </row>
    <row r="31394" spans="1:27" x14ac:dyDescent="0.25">
      <c r="A31394"/>
      <c r="AA31394"/>
    </row>
    <row r="31395" spans="1:27" x14ac:dyDescent="0.25">
      <c r="A31395"/>
      <c r="AA31395"/>
    </row>
    <row r="31396" spans="1:27" x14ac:dyDescent="0.25">
      <c r="A31396"/>
      <c r="AA31396"/>
    </row>
    <row r="31397" spans="1:27" x14ac:dyDescent="0.25">
      <c r="A31397"/>
      <c r="AA31397"/>
    </row>
    <row r="31398" spans="1:27" x14ac:dyDescent="0.25">
      <c r="A31398"/>
      <c r="AA31398"/>
    </row>
    <row r="31399" spans="1:27" x14ac:dyDescent="0.25">
      <c r="A31399"/>
      <c r="AA31399"/>
    </row>
    <row r="31400" spans="1:27" x14ac:dyDescent="0.25">
      <c r="A31400"/>
      <c r="AA31400"/>
    </row>
    <row r="31401" spans="1:27" x14ac:dyDescent="0.25">
      <c r="A31401"/>
      <c r="AA31401"/>
    </row>
    <row r="31402" spans="1:27" x14ac:dyDescent="0.25">
      <c r="A31402"/>
      <c r="AA31402"/>
    </row>
    <row r="31403" spans="1:27" x14ac:dyDescent="0.25">
      <c r="A31403"/>
      <c r="AA31403"/>
    </row>
    <row r="31404" spans="1:27" x14ac:dyDescent="0.25">
      <c r="A31404"/>
      <c r="AA31404"/>
    </row>
    <row r="31405" spans="1:27" x14ac:dyDescent="0.25">
      <c r="A31405"/>
      <c r="AA31405"/>
    </row>
    <row r="31406" spans="1:27" x14ac:dyDescent="0.25">
      <c r="A31406"/>
      <c r="AA31406"/>
    </row>
    <row r="31407" spans="1:27" x14ac:dyDescent="0.25">
      <c r="A31407"/>
      <c r="AA31407"/>
    </row>
    <row r="31408" spans="1:27" x14ac:dyDescent="0.25">
      <c r="A31408"/>
      <c r="AA31408"/>
    </row>
    <row r="31409" spans="1:27" x14ac:dyDescent="0.25">
      <c r="A31409"/>
      <c r="AA31409"/>
    </row>
    <row r="31410" spans="1:27" x14ac:dyDescent="0.25">
      <c r="A31410"/>
      <c r="AA31410"/>
    </row>
    <row r="31411" spans="1:27" x14ac:dyDescent="0.25">
      <c r="A31411"/>
      <c r="AA31411"/>
    </row>
    <row r="31412" spans="1:27" x14ac:dyDescent="0.25">
      <c r="A31412"/>
      <c r="AA31412"/>
    </row>
    <row r="31413" spans="1:27" x14ac:dyDescent="0.25">
      <c r="A31413"/>
      <c r="AA31413"/>
    </row>
    <row r="31414" spans="1:27" x14ac:dyDescent="0.25">
      <c r="A31414"/>
      <c r="AA31414"/>
    </row>
    <row r="31415" spans="1:27" x14ac:dyDescent="0.25">
      <c r="A31415"/>
      <c r="AA31415"/>
    </row>
    <row r="31416" spans="1:27" x14ac:dyDescent="0.25">
      <c r="A31416"/>
      <c r="AA31416"/>
    </row>
    <row r="31417" spans="1:27" x14ac:dyDescent="0.25">
      <c r="A31417"/>
      <c r="AA31417"/>
    </row>
    <row r="31418" spans="1:27" x14ac:dyDescent="0.25">
      <c r="A31418"/>
      <c r="AA31418"/>
    </row>
    <row r="31419" spans="1:27" x14ac:dyDescent="0.25">
      <c r="A31419"/>
      <c r="AA31419"/>
    </row>
    <row r="31420" spans="1:27" x14ac:dyDescent="0.25">
      <c r="A31420"/>
      <c r="AA31420"/>
    </row>
    <row r="31421" spans="1:27" x14ac:dyDescent="0.25">
      <c r="A31421"/>
      <c r="AA31421"/>
    </row>
    <row r="31422" spans="1:27" x14ac:dyDescent="0.25">
      <c r="A31422"/>
      <c r="AA31422"/>
    </row>
    <row r="31423" spans="1:27" x14ac:dyDescent="0.25">
      <c r="A31423"/>
      <c r="AA31423"/>
    </row>
    <row r="31424" spans="1:27" x14ac:dyDescent="0.25">
      <c r="A31424"/>
      <c r="AA31424"/>
    </row>
    <row r="31425" spans="1:27" x14ac:dyDescent="0.25">
      <c r="A31425"/>
      <c r="AA31425"/>
    </row>
    <row r="31426" spans="1:27" x14ac:dyDescent="0.25">
      <c r="A31426"/>
      <c r="AA31426"/>
    </row>
    <row r="31427" spans="1:27" x14ac:dyDescent="0.25">
      <c r="A31427"/>
      <c r="AA31427"/>
    </row>
    <row r="31428" spans="1:27" x14ac:dyDescent="0.25">
      <c r="A31428"/>
      <c r="AA31428"/>
    </row>
    <row r="31429" spans="1:27" x14ac:dyDescent="0.25">
      <c r="A31429"/>
      <c r="AA31429"/>
    </row>
    <row r="31430" spans="1:27" x14ac:dyDescent="0.25">
      <c r="A31430"/>
      <c r="AA31430"/>
    </row>
    <row r="31431" spans="1:27" x14ac:dyDescent="0.25">
      <c r="A31431"/>
      <c r="AA31431"/>
    </row>
    <row r="31432" spans="1:27" x14ac:dyDescent="0.25">
      <c r="A31432"/>
      <c r="AA31432"/>
    </row>
    <row r="31433" spans="1:27" x14ac:dyDescent="0.25">
      <c r="A31433"/>
      <c r="AA31433"/>
    </row>
    <row r="31434" spans="1:27" x14ac:dyDescent="0.25">
      <c r="A31434"/>
      <c r="AA31434"/>
    </row>
    <row r="31435" spans="1:27" x14ac:dyDescent="0.25">
      <c r="A31435"/>
      <c r="AA31435"/>
    </row>
    <row r="31436" spans="1:27" x14ac:dyDescent="0.25">
      <c r="A31436"/>
      <c r="AA31436"/>
    </row>
    <row r="31437" spans="1:27" x14ac:dyDescent="0.25">
      <c r="A31437"/>
      <c r="AA31437"/>
    </row>
    <row r="31438" spans="1:27" x14ac:dyDescent="0.25">
      <c r="A31438"/>
      <c r="AA31438"/>
    </row>
    <row r="31439" spans="1:27" x14ac:dyDescent="0.25">
      <c r="A31439"/>
      <c r="AA31439"/>
    </row>
    <row r="31440" spans="1:27" x14ac:dyDescent="0.25">
      <c r="A31440"/>
      <c r="AA31440"/>
    </row>
    <row r="31441" spans="1:27" x14ac:dyDescent="0.25">
      <c r="A31441"/>
      <c r="AA31441"/>
    </row>
    <row r="31442" spans="1:27" x14ac:dyDescent="0.25">
      <c r="A31442"/>
      <c r="AA31442"/>
    </row>
    <row r="31443" spans="1:27" x14ac:dyDescent="0.25">
      <c r="A31443"/>
      <c r="AA31443"/>
    </row>
    <row r="31444" spans="1:27" x14ac:dyDescent="0.25">
      <c r="A31444"/>
      <c r="AA31444"/>
    </row>
    <row r="31445" spans="1:27" x14ac:dyDescent="0.25">
      <c r="A31445"/>
      <c r="AA31445"/>
    </row>
    <row r="31446" spans="1:27" x14ac:dyDescent="0.25">
      <c r="A31446"/>
      <c r="AA31446"/>
    </row>
    <row r="31447" spans="1:27" x14ac:dyDescent="0.25">
      <c r="A31447"/>
      <c r="AA31447"/>
    </row>
    <row r="31448" spans="1:27" x14ac:dyDescent="0.25">
      <c r="A31448"/>
      <c r="AA31448"/>
    </row>
    <row r="31449" spans="1:27" x14ac:dyDescent="0.25">
      <c r="A31449"/>
      <c r="AA31449"/>
    </row>
    <row r="31450" spans="1:27" x14ac:dyDescent="0.25">
      <c r="A31450"/>
      <c r="AA31450"/>
    </row>
    <row r="31451" spans="1:27" x14ac:dyDescent="0.25">
      <c r="A31451"/>
      <c r="AA31451"/>
    </row>
    <row r="31452" spans="1:27" x14ac:dyDescent="0.25">
      <c r="A31452"/>
      <c r="AA31452"/>
    </row>
    <row r="31453" spans="1:27" x14ac:dyDescent="0.25">
      <c r="A31453"/>
      <c r="AA31453"/>
    </row>
    <row r="31454" spans="1:27" x14ac:dyDescent="0.25">
      <c r="A31454"/>
      <c r="AA31454"/>
    </row>
    <row r="31455" spans="1:27" x14ac:dyDescent="0.25">
      <c r="A31455"/>
      <c r="AA31455"/>
    </row>
    <row r="31456" spans="1:27" x14ac:dyDescent="0.25">
      <c r="A31456"/>
      <c r="AA31456"/>
    </row>
    <row r="31457" spans="1:27" x14ac:dyDescent="0.25">
      <c r="A31457"/>
      <c r="AA31457"/>
    </row>
    <row r="31458" spans="1:27" x14ac:dyDescent="0.25">
      <c r="A31458"/>
      <c r="AA31458"/>
    </row>
    <row r="31459" spans="1:27" x14ac:dyDescent="0.25">
      <c r="A31459"/>
      <c r="AA31459"/>
    </row>
    <row r="31460" spans="1:27" x14ac:dyDescent="0.25">
      <c r="A31460"/>
      <c r="AA31460"/>
    </row>
    <row r="31461" spans="1:27" x14ac:dyDescent="0.25">
      <c r="A31461"/>
      <c r="AA31461"/>
    </row>
    <row r="31462" spans="1:27" x14ac:dyDescent="0.25">
      <c r="A31462"/>
      <c r="AA31462"/>
    </row>
    <row r="31463" spans="1:27" x14ac:dyDescent="0.25">
      <c r="A31463"/>
      <c r="AA31463"/>
    </row>
    <row r="31464" spans="1:27" x14ac:dyDescent="0.25">
      <c r="A31464"/>
      <c r="AA31464"/>
    </row>
    <row r="31465" spans="1:27" x14ac:dyDescent="0.25">
      <c r="A31465"/>
      <c r="AA31465"/>
    </row>
    <row r="31466" spans="1:27" x14ac:dyDescent="0.25">
      <c r="A31466"/>
      <c r="AA31466"/>
    </row>
    <row r="31467" spans="1:27" x14ac:dyDescent="0.25">
      <c r="A31467"/>
      <c r="AA31467"/>
    </row>
    <row r="31468" spans="1:27" x14ac:dyDescent="0.25">
      <c r="A31468"/>
      <c r="AA31468"/>
    </row>
    <row r="31469" spans="1:27" x14ac:dyDescent="0.25">
      <c r="A31469"/>
      <c r="AA31469"/>
    </row>
    <row r="31470" spans="1:27" x14ac:dyDescent="0.25">
      <c r="A31470"/>
      <c r="AA31470"/>
    </row>
    <row r="31471" spans="1:27" x14ac:dyDescent="0.25">
      <c r="A31471"/>
      <c r="AA31471"/>
    </row>
    <row r="31472" spans="1:27" x14ac:dyDescent="0.25">
      <c r="A31472"/>
      <c r="AA31472"/>
    </row>
    <row r="31473" spans="1:27" x14ac:dyDescent="0.25">
      <c r="A31473"/>
      <c r="AA31473"/>
    </row>
    <row r="31474" spans="1:27" x14ac:dyDescent="0.25">
      <c r="A31474"/>
      <c r="AA31474"/>
    </row>
    <row r="31475" spans="1:27" x14ac:dyDescent="0.25">
      <c r="A31475"/>
      <c r="AA31475"/>
    </row>
    <row r="31476" spans="1:27" x14ac:dyDescent="0.25">
      <c r="A31476"/>
      <c r="AA31476"/>
    </row>
    <row r="31477" spans="1:27" x14ac:dyDescent="0.25">
      <c r="A31477"/>
      <c r="AA31477"/>
    </row>
    <row r="31478" spans="1:27" x14ac:dyDescent="0.25">
      <c r="A31478"/>
      <c r="AA31478"/>
    </row>
    <row r="31479" spans="1:27" x14ac:dyDescent="0.25">
      <c r="A31479"/>
      <c r="AA31479"/>
    </row>
    <row r="31480" spans="1:27" x14ac:dyDescent="0.25">
      <c r="A31480"/>
      <c r="AA31480"/>
    </row>
    <row r="31481" spans="1:27" x14ac:dyDescent="0.25">
      <c r="A31481"/>
      <c r="AA31481"/>
    </row>
    <row r="31482" spans="1:27" x14ac:dyDescent="0.25">
      <c r="A31482"/>
      <c r="AA31482"/>
    </row>
    <row r="31483" spans="1:27" x14ac:dyDescent="0.25">
      <c r="A31483"/>
      <c r="AA31483"/>
    </row>
    <row r="31484" spans="1:27" x14ac:dyDescent="0.25">
      <c r="A31484"/>
      <c r="AA31484"/>
    </row>
    <row r="31485" spans="1:27" x14ac:dyDescent="0.25">
      <c r="A31485"/>
      <c r="AA31485"/>
    </row>
    <row r="31486" spans="1:27" x14ac:dyDescent="0.25">
      <c r="A31486"/>
      <c r="AA31486"/>
    </row>
    <row r="31487" spans="1:27" x14ac:dyDescent="0.25">
      <c r="A31487"/>
      <c r="AA31487"/>
    </row>
    <row r="31488" spans="1:27" x14ac:dyDescent="0.25">
      <c r="A31488"/>
      <c r="AA31488"/>
    </row>
    <row r="31489" spans="1:27" x14ac:dyDescent="0.25">
      <c r="A31489"/>
      <c r="AA31489"/>
    </row>
    <row r="31490" spans="1:27" x14ac:dyDescent="0.25">
      <c r="A31490"/>
      <c r="AA31490"/>
    </row>
    <row r="31491" spans="1:27" x14ac:dyDescent="0.25">
      <c r="A31491"/>
      <c r="AA31491"/>
    </row>
    <row r="31492" spans="1:27" x14ac:dyDescent="0.25">
      <c r="A31492"/>
      <c r="AA31492"/>
    </row>
    <row r="31493" spans="1:27" x14ac:dyDescent="0.25">
      <c r="A31493"/>
      <c r="AA31493"/>
    </row>
    <row r="31494" spans="1:27" x14ac:dyDescent="0.25">
      <c r="A31494"/>
      <c r="AA31494"/>
    </row>
    <row r="31495" spans="1:27" x14ac:dyDescent="0.25">
      <c r="A31495"/>
      <c r="AA31495"/>
    </row>
    <row r="31496" spans="1:27" x14ac:dyDescent="0.25">
      <c r="A31496"/>
      <c r="AA31496"/>
    </row>
    <row r="31497" spans="1:27" x14ac:dyDescent="0.25">
      <c r="A31497"/>
      <c r="AA31497"/>
    </row>
    <row r="31498" spans="1:27" x14ac:dyDescent="0.25">
      <c r="A31498"/>
      <c r="AA31498"/>
    </row>
    <row r="31499" spans="1:27" x14ac:dyDescent="0.25">
      <c r="A31499"/>
      <c r="AA31499"/>
    </row>
    <row r="31500" spans="1:27" x14ac:dyDescent="0.25">
      <c r="A31500"/>
      <c r="AA31500"/>
    </row>
    <row r="31501" spans="1:27" x14ac:dyDescent="0.25">
      <c r="A31501"/>
      <c r="AA31501"/>
    </row>
    <row r="31502" spans="1:27" x14ac:dyDescent="0.25">
      <c r="A31502"/>
      <c r="AA31502"/>
    </row>
    <row r="31503" spans="1:27" x14ac:dyDescent="0.25">
      <c r="A31503"/>
      <c r="AA31503"/>
    </row>
    <row r="31504" spans="1:27" x14ac:dyDescent="0.25">
      <c r="A31504"/>
      <c r="AA31504"/>
    </row>
    <row r="31505" spans="1:27" x14ac:dyDescent="0.25">
      <c r="A31505"/>
      <c r="AA31505"/>
    </row>
    <row r="31506" spans="1:27" x14ac:dyDescent="0.25">
      <c r="A31506"/>
      <c r="AA31506"/>
    </row>
    <row r="31507" spans="1:27" x14ac:dyDescent="0.25">
      <c r="A31507"/>
      <c r="AA31507"/>
    </row>
    <row r="31508" spans="1:27" x14ac:dyDescent="0.25">
      <c r="A31508"/>
      <c r="AA31508"/>
    </row>
    <row r="31509" spans="1:27" x14ac:dyDescent="0.25">
      <c r="A31509"/>
      <c r="AA31509"/>
    </row>
    <row r="31510" spans="1:27" x14ac:dyDescent="0.25">
      <c r="A31510"/>
      <c r="AA31510"/>
    </row>
    <row r="31511" spans="1:27" x14ac:dyDescent="0.25">
      <c r="A31511"/>
      <c r="AA31511"/>
    </row>
    <row r="31512" spans="1:27" x14ac:dyDescent="0.25">
      <c r="A31512"/>
      <c r="AA31512"/>
    </row>
    <row r="31513" spans="1:27" x14ac:dyDescent="0.25">
      <c r="A31513"/>
      <c r="AA31513"/>
    </row>
    <row r="31514" spans="1:27" x14ac:dyDescent="0.25">
      <c r="A31514"/>
      <c r="AA31514"/>
    </row>
    <row r="31515" spans="1:27" x14ac:dyDescent="0.25">
      <c r="A31515"/>
      <c r="AA31515"/>
    </row>
    <row r="31516" spans="1:27" x14ac:dyDescent="0.25">
      <c r="A31516"/>
      <c r="AA31516"/>
    </row>
    <row r="31517" spans="1:27" x14ac:dyDescent="0.25">
      <c r="A31517"/>
      <c r="AA31517"/>
    </row>
    <row r="31518" spans="1:27" x14ac:dyDescent="0.25">
      <c r="A31518"/>
      <c r="AA31518"/>
    </row>
    <row r="31519" spans="1:27" x14ac:dyDescent="0.25">
      <c r="A31519"/>
      <c r="AA31519"/>
    </row>
    <row r="31520" spans="1:27" x14ac:dyDescent="0.25">
      <c r="A31520"/>
      <c r="AA31520"/>
    </row>
    <row r="31521" spans="1:27" x14ac:dyDescent="0.25">
      <c r="A31521"/>
      <c r="AA31521"/>
    </row>
    <row r="31522" spans="1:27" x14ac:dyDescent="0.25">
      <c r="A31522"/>
      <c r="AA31522"/>
    </row>
    <row r="31523" spans="1:27" x14ac:dyDescent="0.25">
      <c r="A31523"/>
      <c r="AA31523"/>
    </row>
    <row r="31524" spans="1:27" x14ac:dyDescent="0.25">
      <c r="A31524"/>
      <c r="AA31524"/>
    </row>
    <row r="31525" spans="1:27" x14ac:dyDescent="0.25">
      <c r="A31525"/>
      <c r="AA31525"/>
    </row>
    <row r="31526" spans="1:27" x14ac:dyDescent="0.25">
      <c r="A31526"/>
      <c r="AA31526"/>
    </row>
    <row r="31527" spans="1:27" x14ac:dyDescent="0.25">
      <c r="A31527"/>
      <c r="AA31527"/>
    </row>
    <row r="31528" spans="1:27" x14ac:dyDescent="0.25">
      <c r="A31528"/>
      <c r="AA31528"/>
    </row>
    <row r="31529" spans="1:27" x14ac:dyDescent="0.25">
      <c r="A31529"/>
      <c r="AA31529"/>
    </row>
    <row r="31530" spans="1:27" x14ac:dyDescent="0.25">
      <c r="A31530"/>
      <c r="AA31530"/>
    </row>
    <row r="31531" spans="1:27" x14ac:dyDescent="0.25">
      <c r="A31531"/>
      <c r="AA31531"/>
    </row>
    <row r="31532" spans="1:27" x14ac:dyDescent="0.25">
      <c r="A31532"/>
      <c r="AA31532"/>
    </row>
    <row r="31533" spans="1:27" x14ac:dyDescent="0.25">
      <c r="A31533"/>
      <c r="AA31533"/>
    </row>
    <row r="31534" spans="1:27" x14ac:dyDescent="0.25">
      <c r="A31534"/>
      <c r="AA31534"/>
    </row>
    <row r="31535" spans="1:27" x14ac:dyDescent="0.25">
      <c r="A31535"/>
      <c r="AA31535"/>
    </row>
    <row r="31536" spans="1:27" x14ac:dyDescent="0.25">
      <c r="A31536"/>
      <c r="AA31536"/>
    </row>
    <row r="31537" spans="1:27" x14ac:dyDescent="0.25">
      <c r="A31537"/>
      <c r="AA31537"/>
    </row>
    <row r="31538" spans="1:27" x14ac:dyDescent="0.25">
      <c r="A31538"/>
      <c r="AA31538"/>
    </row>
    <row r="31539" spans="1:27" x14ac:dyDescent="0.25">
      <c r="A31539"/>
      <c r="AA31539"/>
    </row>
    <row r="31540" spans="1:27" x14ac:dyDescent="0.25">
      <c r="A31540"/>
      <c r="AA31540"/>
    </row>
    <row r="31541" spans="1:27" x14ac:dyDescent="0.25">
      <c r="A31541"/>
      <c r="AA31541"/>
    </row>
    <row r="31542" spans="1:27" x14ac:dyDescent="0.25">
      <c r="A31542"/>
      <c r="AA31542"/>
    </row>
    <row r="31543" spans="1:27" x14ac:dyDescent="0.25">
      <c r="A31543"/>
      <c r="AA31543"/>
    </row>
    <row r="31544" spans="1:27" x14ac:dyDescent="0.25">
      <c r="A31544"/>
      <c r="AA31544"/>
    </row>
    <row r="31545" spans="1:27" x14ac:dyDescent="0.25">
      <c r="A31545"/>
      <c r="AA31545"/>
    </row>
    <row r="31546" spans="1:27" x14ac:dyDescent="0.25">
      <c r="A31546"/>
      <c r="AA31546"/>
    </row>
    <row r="31547" spans="1:27" x14ac:dyDescent="0.25">
      <c r="A31547"/>
      <c r="AA31547"/>
    </row>
    <row r="31548" spans="1:27" x14ac:dyDescent="0.25">
      <c r="A31548"/>
      <c r="AA31548"/>
    </row>
    <row r="31549" spans="1:27" x14ac:dyDescent="0.25">
      <c r="A31549"/>
      <c r="AA31549"/>
    </row>
    <row r="31550" spans="1:27" x14ac:dyDescent="0.25">
      <c r="A31550"/>
      <c r="AA31550"/>
    </row>
    <row r="31551" spans="1:27" x14ac:dyDescent="0.25">
      <c r="A31551"/>
      <c r="AA31551"/>
    </row>
    <row r="31552" spans="1:27" x14ac:dyDescent="0.25">
      <c r="A31552"/>
      <c r="AA31552"/>
    </row>
    <row r="31553" spans="1:27" x14ac:dyDescent="0.25">
      <c r="A31553"/>
      <c r="AA31553"/>
    </row>
    <row r="31554" spans="1:27" x14ac:dyDescent="0.25">
      <c r="A31554"/>
      <c r="AA31554"/>
    </row>
    <row r="31555" spans="1:27" x14ac:dyDescent="0.25">
      <c r="A31555"/>
      <c r="AA31555"/>
    </row>
    <row r="31556" spans="1:27" x14ac:dyDescent="0.25">
      <c r="A31556"/>
      <c r="AA31556"/>
    </row>
    <row r="31557" spans="1:27" x14ac:dyDescent="0.25">
      <c r="A31557"/>
      <c r="AA31557"/>
    </row>
    <row r="31558" spans="1:27" x14ac:dyDescent="0.25">
      <c r="A31558"/>
      <c r="AA31558"/>
    </row>
    <row r="31559" spans="1:27" x14ac:dyDescent="0.25">
      <c r="A31559"/>
      <c r="AA31559"/>
    </row>
    <row r="31560" spans="1:27" x14ac:dyDescent="0.25">
      <c r="A31560"/>
      <c r="AA31560"/>
    </row>
    <row r="31561" spans="1:27" x14ac:dyDescent="0.25">
      <c r="A31561"/>
      <c r="AA31561"/>
    </row>
    <row r="31562" spans="1:27" x14ac:dyDescent="0.25">
      <c r="A31562"/>
      <c r="AA31562"/>
    </row>
    <row r="31563" spans="1:27" x14ac:dyDescent="0.25">
      <c r="A31563"/>
      <c r="AA31563"/>
    </row>
    <row r="31564" spans="1:27" x14ac:dyDescent="0.25">
      <c r="A31564"/>
      <c r="AA31564"/>
    </row>
    <row r="31565" spans="1:27" x14ac:dyDescent="0.25">
      <c r="A31565"/>
      <c r="AA31565"/>
    </row>
    <row r="31566" spans="1:27" x14ac:dyDescent="0.25">
      <c r="A31566"/>
      <c r="AA31566"/>
    </row>
    <row r="31567" spans="1:27" x14ac:dyDescent="0.25">
      <c r="A31567"/>
      <c r="AA31567"/>
    </row>
    <row r="31568" spans="1:27" x14ac:dyDescent="0.25">
      <c r="A31568"/>
      <c r="AA31568"/>
    </row>
    <row r="31569" spans="1:27" x14ac:dyDescent="0.25">
      <c r="A31569"/>
      <c r="AA31569"/>
    </row>
    <row r="31570" spans="1:27" x14ac:dyDescent="0.25">
      <c r="A31570"/>
      <c r="AA31570"/>
    </row>
    <row r="31571" spans="1:27" x14ac:dyDescent="0.25">
      <c r="A31571"/>
      <c r="AA31571"/>
    </row>
    <row r="31572" spans="1:27" x14ac:dyDescent="0.25">
      <c r="A31572"/>
      <c r="AA31572"/>
    </row>
    <row r="31573" spans="1:27" x14ac:dyDescent="0.25">
      <c r="A31573"/>
      <c r="AA31573"/>
    </row>
    <row r="31574" spans="1:27" x14ac:dyDescent="0.25">
      <c r="A31574"/>
      <c r="AA31574"/>
    </row>
    <row r="31575" spans="1:27" x14ac:dyDescent="0.25">
      <c r="A31575"/>
      <c r="AA31575"/>
    </row>
    <row r="31576" spans="1:27" x14ac:dyDescent="0.25">
      <c r="A31576"/>
      <c r="AA31576"/>
    </row>
    <row r="31577" spans="1:27" x14ac:dyDescent="0.25">
      <c r="A31577"/>
      <c r="AA31577"/>
    </row>
    <row r="31578" spans="1:27" x14ac:dyDescent="0.25">
      <c r="A31578"/>
      <c r="AA31578"/>
    </row>
    <row r="31579" spans="1:27" x14ac:dyDescent="0.25">
      <c r="A31579"/>
      <c r="AA31579"/>
    </row>
    <row r="31580" spans="1:27" x14ac:dyDescent="0.25">
      <c r="A31580"/>
      <c r="AA31580"/>
    </row>
    <row r="31581" spans="1:27" x14ac:dyDescent="0.25">
      <c r="A31581"/>
      <c r="AA31581"/>
    </row>
    <row r="31582" spans="1:27" x14ac:dyDescent="0.25">
      <c r="A31582"/>
      <c r="AA31582"/>
    </row>
    <row r="31583" spans="1:27" x14ac:dyDescent="0.25">
      <c r="A31583"/>
      <c r="AA31583"/>
    </row>
    <row r="31584" spans="1:27" x14ac:dyDescent="0.25">
      <c r="A31584"/>
      <c r="AA31584"/>
    </row>
    <row r="31585" spans="1:27" x14ac:dyDescent="0.25">
      <c r="A31585"/>
      <c r="AA31585"/>
    </row>
    <row r="31586" spans="1:27" x14ac:dyDescent="0.25">
      <c r="A31586"/>
      <c r="AA31586"/>
    </row>
    <row r="31587" spans="1:27" x14ac:dyDescent="0.25">
      <c r="A31587"/>
      <c r="AA31587"/>
    </row>
    <row r="31588" spans="1:27" x14ac:dyDescent="0.25">
      <c r="A31588"/>
      <c r="AA31588"/>
    </row>
    <row r="31589" spans="1:27" x14ac:dyDescent="0.25">
      <c r="A31589"/>
      <c r="AA31589"/>
    </row>
    <row r="31590" spans="1:27" x14ac:dyDescent="0.25">
      <c r="A31590"/>
      <c r="AA31590"/>
    </row>
    <row r="31591" spans="1:27" x14ac:dyDescent="0.25">
      <c r="A31591"/>
      <c r="AA31591"/>
    </row>
    <row r="31592" spans="1:27" x14ac:dyDescent="0.25">
      <c r="A31592"/>
      <c r="AA31592"/>
    </row>
    <row r="31593" spans="1:27" x14ac:dyDescent="0.25">
      <c r="A31593"/>
      <c r="AA31593"/>
    </row>
    <row r="31594" spans="1:27" x14ac:dyDescent="0.25">
      <c r="A31594"/>
      <c r="AA31594"/>
    </row>
    <row r="31595" spans="1:27" x14ac:dyDescent="0.25">
      <c r="A31595"/>
      <c r="AA31595"/>
    </row>
    <row r="31596" spans="1:27" x14ac:dyDescent="0.25">
      <c r="A31596"/>
      <c r="AA31596"/>
    </row>
    <row r="31597" spans="1:27" x14ac:dyDescent="0.25">
      <c r="A31597"/>
      <c r="AA31597"/>
    </row>
    <row r="31598" spans="1:27" x14ac:dyDescent="0.25">
      <c r="A31598"/>
      <c r="AA31598"/>
    </row>
    <row r="31599" spans="1:27" x14ac:dyDescent="0.25">
      <c r="A31599"/>
      <c r="AA31599"/>
    </row>
    <row r="31600" spans="1:27" x14ac:dyDescent="0.25">
      <c r="A31600"/>
      <c r="AA31600"/>
    </row>
    <row r="31601" spans="1:27" x14ac:dyDescent="0.25">
      <c r="A31601"/>
      <c r="AA31601"/>
    </row>
    <row r="31602" spans="1:27" x14ac:dyDescent="0.25">
      <c r="A31602"/>
      <c r="AA31602"/>
    </row>
    <row r="31603" spans="1:27" x14ac:dyDescent="0.25">
      <c r="A31603"/>
      <c r="AA31603"/>
    </row>
    <row r="31604" spans="1:27" x14ac:dyDescent="0.25">
      <c r="A31604"/>
      <c r="AA31604"/>
    </row>
    <row r="31605" spans="1:27" x14ac:dyDescent="0.25">
      <c r="A31605"/>
      <c r="AA31605"/>
    </row>
    <row r="31606" spans="1:27" x14ac:dyDescent="0.25">
      <c r="A31606"/>
      <c r="AA31606"/>
    </row>
    <row r="31607" spans="1:27" x14ac:dyDescent="0.25">
      <c r="A31607"/>
      <c r="AA31607"/>
    </row>
    <row r="31608" spans="1:27" x14ac:dyDescent="0.25">
      <c r="A31608"/>
      <c r="AA31608"/>
    </row>
    <row r="31609" spans="1:27" x14ac:dyDescent="0.25">
      <c r="A31609"/>
      <c r="AA31609"/>
    </row>
    <row r="31610" spans="1:27" x14ac:dyDescent="0.25">
      <c r="A31610"/>
      <c r="AA31610"/>
    </row>
    <row r="31611" spans="1:27" x14ac:dyDescent="0.25">
      <c r="A31611"/>
      <c r="AA31611"/>
    </row>
    <row r="31612" spans="1:27" x14ac:dyDescent="0.25">
      <c r="A31612"/>
      <c r="AA31612"/>
    </row>
    <row r="31613" spans="1:27" x14ac:dyDescent="0.25">
      <c r="A31613"/>
      <c r="AA31613"/>
    </row>
    <row r="31614" spans="1:27" x14ac:dyDescent="0.25">
      <c r="A31614"/>
      <c r="AA31614"/>
    </row>
    <row r="31615" spans="1:27" x14ac:dyDescent="0.25">
      <c r="A31615"/>
      <c r="AA31615"/>
    </row>
    <row r="31616" spans="1:27" x14ac:dyDescent="0.25">
      <c r="A31616"/>
      <c r="AA31616"/>
    </row>
    <row r="31617" spans="1:27" x14ac:dyDescent="0.25">
      <c r="A31617"/>
      <c r="AA31617"/>
    </row>
    <row r="31618" spans="1:27" x14ac:dyDescent="0.25">
      <c r="A31618"/>
      <c r="AA31618"/>
    </row>
    <row r="31619" spans="1:27" x14ac:dyDescent="0.25">
      <c r="A31619"/>
      <c r="AA31619"/>
    </row>
    <row r="31620" spans="1:27" x14ac:dyDescent="0.25">
      <c r="A31620"/>
      <c r="AA31620"/>
    </row>
    <row r="31621" spans="1:27" x14ac:dyDescent="0.25">
      <c r="A31621"/>
      <c r="AA31621"/>
    </row>
    <row r="31622" spans="1:27" x14ac:dyDescent="0.25">
      <c r="A31622"/>
      <c r="AA31622"/>
    </row>
    <row r="31623" spans="1:27" x14ac:dyDescent="0.25">
      <c r="A31623"/>
      <c r="AA31623"/>
    </row>
    <row r="31624" spans="1:27" x14ac:dyDescent="0.25">
      <c r="A31624"/>
      <c r="AA31624"/>
    </row>
    <row r="31625" spans="1:27" x14ac:dyDescent="0.25">
      <c r="A31625"/>
      <c r="AA31625"/>
    </row>
    <row r="31626" spans="1:27" x14ac:dyDescent="0.25">
      <c r="A31626"/>
      <c r="AA31626"/>
    </row>
    <row r="31627" spans="1:27" x14ac:dyDescent="0.25">
      <c r="A31627"/>
      <c r="AA31627"/>
    </row>
    <row r="31628" spans="1:27" x14ac:dyDescent="0.25">
      <c r="A31628"/>
      <c r="AA31628"/>
    </row>
    <row r="31629" spans="1:27" x14ac:dyDescent="0.25">
      <c r="A31629"/>
      <c r="AA31629"/>
    </row>
    <row r="31630" spans="1:27" x14ac:dyDescent="0.25">
      <c r="A31630"/>
      <c r="AA31630"/>
    </row>
    <row r="31631" spans="1:27" x14ac:dyDescent="0.25">
      <c r="A31631"/>
      <c r="AA31631"/>
    </row>
    <row r="31632" spans="1:27" x14ac:dyDescent="0.25">
      <c r="A31632"/>
      <c r="AA31632"/>
    </row>
    <row r="31633" spans="1:27" x14ac:dyDescent="0.25">
      <c r="A31633"/>
      <c r="AA31633"/>
    </row>
    <row r="31634" spans="1:27" x14ac:dyDescent="0.25">
      <c r="A31634"/>
      <c r="AA31634"/>
    </row>
    <row r="31635" spans="1:27" x14ac:dyDescent="0.25">
      <c r="A31635"/>
      <c r="AA31635"/>
    </row>
    <row r="31636" spans="1:27" x14ac:dyDescent="0.25">
      <c r="A31636"/>
      <c r="AA31636"/>
    </row>
    <row r="31637" spans="1:27" x14ac:dyDescent="0.25">
      <c r="A31637"/>
      <c r="AA31637"/>
    </row>
    <row r="31638" spans="1:27" x14ac:dyDescent="0.25">
      <c r="A31638"/>
      <c r="AA31638"/>
    </row>
    <row r="31639" spans="1:27" x14ac:dyDescent="0.25">
      <c r="A31639"/>
      <c r="AA31639"/>
    </row>
    <row r="31640" spans="1:27" x14ac:dyDescent="0.25">
      <c r="A31640"/>
      <c r="AA31640"/>
    </row>
    <row r="31641" spans="1:27" x14ac:dyDescent="0.25">
      <c r="A31641"/>
      <c r="AA31641"/>
    </row>
    <row r="31642" spans="1:27" x14ac:dyDescent="0.25">
      <c r="A31642"/>
      <c r="AA31642"/>
    </row>
    <row r="31643" spans="1:27" x14ac:dyDescent="0.25">
      <c r="A31643"/>
      <c r="AA31643"/>
    </row>
    <row r="31644" spans="1:27" x14ac:dyDescent="0.25">
      <c r="A31644"/>
      <c r="AA31644"/>
    </row>
    <row r="31645" spans="1:27" x14ac:dyDescent="0.25">
      <c r="A31645"/>
      <c r="AA31645"/>
    </row>
    <row r="31646" spans="1:27" x14ac:dyDescent="0.25">
      <c r="A31646"/>
      <c r="AA31646"/>
    </row>
    <row r="31647" spans="1:27" x14ac:dyDescent="0.25">
      <c r="A31647"/>
      <c r="AA31647"/>
    </row>
    <row r="31648" spans="1:27" x14ac:dyDescent="0.25">
      <c r="A31648"/>
      <c r="AA31648"/>
    </row>
    <row r="31649" spans="1:27" x14ac:dyDescent="0.25">
      <c r="A31649"/>
      <c r="AA31649"/>
    </row>
    <row r="31650" spans="1:27" x14ac:dyDescent="0.25">
      <c r="A31650"/>
      <c r="AA31650"/>
    </row>
    <row r="31651" spans="1:27" x14ac:dyDescent="0.25">
      <c r="A31651"/>
      <c r="AA31651"/>
    </row>
    <row r="31652" spans="1:27" x14ac:dyDescent="0.25">
      <c r="A31652"/>
      <c r="AA31652"/>
    </row>
    <row r="31653" spans="1:27" x14ac:dyDescent="0.25">
      <c r="A31653"/>
      <c r="AA31653"/>
    </row>
    <row r="31654" spans="1:27" x14ac:dyDescent="0.25">
      <c r="A31654"/>
      <c r="AA31654"/>
    </row>
    <row r="31655" spans="1:27" x14ac:dyDescent="0.25">
      <c r="A31655"/>
      <c r="AA31655"/>
    </row>
    <row r="31656" spans="1:27" x14ac:dyDescent="0.25">
      <c r="A31656"/>
      <c r="AA31656"/>
    </row>
    <row r="31657" spans="1:27" x14ac:dyDescent="0.25">
      <c r="A31657"/>
      <c r="AA31657"/>
    </row>
    <row r="31658" spans="1:27" x14ac:dyDescent="0.25">
      <c r="A31658"/>
      <c r="AA31658"/>
    </row>
    <row r="31659" spans="1:27" x14ac:dyDescent="0.25">
      <c r="A31659"/>
      <c r="AA31659"/>
    </row>
    <row r="31660" spans="1:27" x14ac:dyDescent="0.25">
      <c r="A31660"/>
      <c r="AA31660"/>
    </row>
    <row r="31661" spans="1:27" x14ac:dyDescent="0.25">
      <c r="A31661"/>
      <c r="AA31661"/>
    </row>
    <row r="31662" spans="1:27" x14ac:dyDescent="0.25">
      <c r="A31662"/>
      <c r="AA31662"/>
    </row>
    <row r="31663" spans="1:27" x14ac:dyDescent="0.25">
      <c r="A31663"/>
      <c r="AA31663"/>
    </row>
    <row r="31664" spans="1:27" x14ac:dyDescent="0.25">
      <c r="A31664"/>
      <c r="AA31664"/>
    </row>
    <row r="31665" spans="1:27" x14ac:dyDescent="0.25">
      <c r="A31665"/>
      <c r="AA31665"/>
    </row>
    <row r="31666" spans="1:27" x14ac:dyDescent="0.25">
      <c r="A31666"/>
      <c r="AA31666"/>
    </row>
    <row r="31667" spans="1:27" x14ac:dyDescent="0.25">
      <c r="A31667"/>
      <c r="AA31667"/>
    </row>
    <row r="31668" spans="1:27" x14ac:dyDescent="0.25">
      <c r="A31668"/>
      <c r="AA31668"/>
    </row>
    <row r="31669" spans="1:27" x14ac:dyDescent="0.25">
      <c r="A31669"/>
      <c r="AA31669"/>
    </row>
    <row r="31670" spans="1:27" x14ac:dyDescent="0.25">
      <c r="A31670"/>
      <c r="AA31670"/>
    </row>
    <row r="31671" spans="1:27" x14ac:dyDescent="0.25">
      <c r="A31671"/>
      <c r="AA31671"/>
    </row>
    <row r="31672" spans="1:27" x14ac:dyDescent="0.25">
      <c r="A31672"/>
      <c r="AA31672"/>
    </row>
    <row r="31673" spans="1:27" x14ac:dyDescent="0.25">
      <c r="A31673"/>
      <c r="AA31673"/>
    </row>
    <row r="31674" spans="1:27" x14ac:dyDescent="0.25">
      <c r="A31674"/>
      <c r="AA31674"/>
    </row>
    <row r="31675" spans="1:27" x14ac:dyDescent="0.25">
      <c r="A31675"/>
      <c r="AA31675"/>
    </row>
    <row r="31676" spans="1:27" x14ac:dyDescent="0.25">
      <c r="A31676"/>
      <c r="AA31676"/>
    </row>
    <row r="31677" spans="1:27" x14ac:dyDescent="0.25">
      <c r="A31677"/>
      <c r="AA31677"/>
    </row>
    <row r="31678" spans="1:27" x14ac:dyDescent="0.25">
      <c r="A31678"/>
      <c r="AA31678"/>
    </row>
    <row r="31679" spans="1:27" x14ac:dyDescent="0.25">
      <c r="A31679"/>
      <c r="AA31679"/>
    </row>
    <row r="31680" spans="1:27" x14ac:dyDescent="0.25">
      <c r="A31680"/>
      <c r="AA31680"/>
    </row>
    <row r="31681" spans="1:27" x14ac:dyDescent="0.25">
      <c r="A31681"/>
      <c r="AA31681"/>
    </row>
    <row r="31682" spans="1:27" x14ac:dyDescent="0.25">
      <c r="A31682"/>
      <c r="AA31682"/>
    </row>
    <row r="31683" spans="1:27" x14ac:dyDescent="0.25">
      <c r="A31683"/>
      <c r="AA31683"/>
    </row>
    <row r="31684" spans="1:27" x14ac:dyDescent="0.25">
      <c r="A31684"/>
      <c r="AA31684"/>
    </row>
    <row r="31685" spans="1:27" x14ac:dyDescent="0.25">
      <c r="A31685"/>
      <c r="AA31685"/>
    </row>
    <row r="31686" spans="1:27" x14ac:dyDescent="0.25">
      <c r="A31686"/>
      <c r="AA31686"/>
    </row>
    <row r="31687" spans="1:27" x14ac:dyDescent="0.25">
      <c r="A31687"/>
      <c r="AA31687"/>
    </row>
    <row r="31688" spans="1:27" x14ac:dyDescent="0.25">
      <c r="A31688"/>
      <c r="AA31688"/>
    </row>
    <row r="31689" spans="1:27" x14ac:dyDescent="0.25">
      <c r="A31689"/>
      <c r="AA31689"/>
    </row>
    <row r="31690" spans="1:27" x14ac:dyDescent="0.25">
      <c r="A31690"/>
      <c r="AA31690"/>
    </row>
    <row r="31691" spans="1:27" x14ac:dyDescent="0.25">
      <c r="A31691"/>
      <c r="AA31691"/>
    </row>
    <row r="31692" spans="1:27" x14ac:dyDescent="0.25">
      <c r="A31692"/>
      <c r="AA31692"/>
    </row>
    <row r="31693" spans="1:27" x14ac:dyDescent="0.25">
      <c r="A31693"/>
      <c r="AA31693"/>
    </row>
    <row r="31694" spans="1:27" x14ac:dyDescent="0.25">
      <c r="A31694"/>
      <c r="AA31694"/>
    </row>
    <row r="31695" spans="1:27" x14ac:dyDescent="0.25">
      <c r="A31695"/>
      <c r="AA31695"/>
    </row>
    <row r="31696" spans="1:27" x14ac:dyDescent="0.25">
      <c r="A31696"/>
      <c r="AA31696"/>
    </row>
    <row r="31697" spans="1:27" x14ac:dyDescent="0.25">
      <c r="A31697"/>
      <c r="AA31697"/>
    </row>
    <row r="31698" spans="1:27" x14ac:dyDescent="0.25">
      <c r="A31698"/>
      <c r="AA31698"/>
    </row>
    <row r="31699" spans="1:27" x14ac:dyDescent="0.25">
      <c r="A31699"/>
      <c r="AA31699"/>
    </row>
    <row r="31700" spans="1:27" x14ac:dyDescent="0.25">
      <c r="A31700"/>
      <c r="AA31700"/>
    </row>
    <row r="31701" spans="1:27" x14ac:dyDescent="0.25">
      <c r="A31701"/>
      <c r="AA31701"/>
    </row>
    <row r="31702" spans="1:27" x14ac:dyDescent="0.25">
      <c r="A31702"/>
      <c r="AA31702"/>
    </row>
    <row r="31703" spans="1:27" x14ac:dyDescent="0.25">
      <c r="A31703"/>
      <c r="AA31703"/>
    </row>
    <row r="31704" spans="1:27" x14ac:dyDescent="0.25">
      <c r="A31704"/>
      <c r="AA31704"/>
    </row>
    <row r="31705" spans="1:27" x14ac:dyDescent="0.25">
      <c r="A31705"/>
      <c r="AA31705"/>
    </row>
    <row r="31706" spans="1:27" x14ac:dyDescent="0.25">
      <c r="A31706"/>
      <c r="AA31706"/>
    </row>
    <row r="31707" spans="1:27" x14ac:dyDescent="0.25">
      <c r="A31707"/>
      <c r="AA31707"/>
    </row>
    <row r="31708" spans="1:27" x14ac:dyDescent="0.25">
      <c r="A31708"/>
      <c r="AA31708"/>
    </row>
    <row r="31709" spans="1:27" x14ac:dyDescent="0.25">
      <c r="A31709"/>
      <c r="AA31709"/>
    </row>
    <row r="31710" spans="1:27" x14ac:dyDescent="0.25">
      <c r="A31710"/>
      <c r="AA31710"/>
    </row>
    <row r="31711" spans="1:27" x14ac:dyDescent="0.25">
      <c r="A31711"/>
      <c r="AA31711"/>
    </row>
    <row r="31712" spans="1:27" x14ac:dyDescent="0.25">
      <c r="A31712"/>
      <c r="AA31712"/>
    </row>
    <row r="31713" spans="1:27" x14ac:dyDescent="0.25">
      <c r="A31713"/>
      <c r="AA31713"/>
    </row>
    <row r="31714" spans="1:27" x14ac:dyDescent="0.25">
      <c r="A31714"/>
      <c r="AA31714"/>
    </row>
    <row r="31715" spans="1:27" x14ac:dyDescent="0.25">
      <c r="A31715"/>
      <c r="AA31715"/>
    </row>
    <row r="31716" spans="1:27" x14ac:dyDescent="0.25">
      <c r="A31716"/>
      <c r="AA31716"/>
    </row>
    <row r="31717" spans="1:27" x14ac:dyDescent="0.25">
      <c r="A31717"/>
      <c r="AA31717"/>
    </row>
    <row r="31718" spans="1:27" x14ac:dyDescent="0.25">
      <c r="A31718"/>
      <c r="AA31718"/>
    </row>
    <row r="31719" spans="1:27" x14ac:dyDescent="0.25">
      <c r="A31719"/>
      <c r="AA31719"/>
    </row>
    <row r="31720" spans="1:27" x14ac:dyDescent="0.25">
      <c r="A31720"/>
      <c r="AA31720"/>
    </row>
    <row r="31721" spans="1:27" x14ac:dyDescent="0.25">
      <c r="A31721"/>
      <c r="AA31721"/>
    </row>
    <row r="31722" spans="1:27" x14ac:dyDescent="0.25">
      <c r="A31722"/>
      <c r="AA31722"/>
    </row>
    <row r="31723" spans="1:27" x14ac:dyDescent="0.25">
      <c r="A31723"/>
      <c r="AA31723"/>
    </row>
    <row r="31724" spans="1:27" x14ac:dyDescent="0.25">
      <c r="A31724"/>
      <c r="AA31724"/>
    </row>
    <row r="31725" spans="1:27" x14ac:dyDescent="0.25">
      <c r="A31725"/>
      <c r="AA31725"/>
    </row>
    <row r="31726" spans="1:27" x14ac:dyDescent="0.25">
      <c r="A31726"/>
      <c r="AA31726"/>
    </row>
    <row r="31727" spans="1:27" x14ac:dyDescent="0.25">
      <c r="A31727"/>
      <c r="AA31727"/>
    </row>
    <row r="31728" spans="1:27" x14ac:dyDescent="0.25">
      <c r="A31728"/>
      <c r="AA31728"/>
    </row>
    <row r="31729" spans="1:27" x14ac:dyDescent="0.25">
      <c r="A31729"/>
      <c r="AA31729"/>
    </row>
    <row r="31730" spans="1:27" x14ac:dyDescent="0.25">
      <c r="A31730"/>
      <c r="AA31730"/>
    </row>
    <row r="31731" spans="1:27" x14ac:dyDescent="0.25">
      <c r="A31731"/>
      <c r="AA31731"/>
    </row>
    <row r="31732" spans="1:27" x14ac:dyDescent="0.25">
      <c r="A31732"/>
      <c r="AA31732"/>
    </row>
    <row r="31733" spans="1:27" x14ac:dyDescent="0.25">
      <c r="A31733"/>
      <c r="AA31733"/>
    </row>
    <row r="31734" spans="1:27" x14ac:dyDescent="0.25">
      <c r="A31734"/>
      <c r="AA31734"/>
    </row>
    <row r="31735" spans="1:27" x14ac:dyDescent="0.25">
      <c r="A31735"/>
      <c r="AA31735"/>
    </row>
    <row r="31736" spans="1:27" x14ac:dyDescent="0.25">
      <c r="A31736"/>
      <c r="AA31736"/>
    </row>
    <row r="31737" spans="1:27" x14ac:dyDescent="0.25">
      <c r="A31737"/>
      <c r="AA31737"/>
    </row>
    <row r="31738" spans="1:27" x14ac:dyDescent="0.25">
      <c r="A31738"/>
      <c r="AA31738"/>
    </row>
    <row r="31739" spans="1:27" x14ac:dyDescent="0.25">
      <c r="A31739"/>
      <c r="AA31739"/>
    </row>
    <row r="31740" spans="1:27" x14ac:dyDescent="0.25">
      <c r="A31740"/>
      <c r="AA31740"/>
    </row>
    <row r="31741" spans="1:27" x14ac:dyDescent="0.25">
      <c r="A31741"/>
      <c r="AA31741"/>
    </row>
    <row r="31742" spans="1:27" x14ac:dyDescent="0.25">
      <c r="A31742"/>
      <c r="AA31742"/>
    </row>
    <row r="31743" spans="1:27" x14ac:dyDescent="0.25">
      <c r="A31743"/>
      <c r="AA31743"/>
    </row>
    <row r="31744" spans="1:27" x14ac:dyDescent="0.25">
      <c r="A31744"/>
      <c r="AA31744"/>
    </row>
    <row r="31745" spans="1:27" x14ac:dyDescent="0.25">
      <c r="A31745"/>
      <c r="AA31745"/>
    </row>
    <row r="31746" spans="1:27" x14ac:dyDescent="0.25">
      <c r="A31746"/>
      <c r="AA31746"/>
    </row>
    <row r="31747" spans="1:27" x14ac:dyDescent="0.25">
      <c r="A31747"/>
      <c r="AA31747"/>
    </row>
    <row r="31748" spans="1:27" x14ac:dyDescent="0.25">
      <c r="A31748"/>
      <c r="AA31748"/>
    </row>
    <row r="31749" spans="1:27" x14ac:dyDescent="0.25">
      <c r="A31749"/>
      <c r="AA31749"/>
    </row>
    <row r="31750" spans="1:27" x14ac:dyDescent="0.25">
      <c r="A31750"/>
      <c r="AA31750"/>
    </row>
    <row r="31751" spans="1:27" x14ac:dyDescent="0.25">
      <c r="A31751"/>
      <c r="AA31751"/>
    </row>
    <row r="31752" spans="1:27" x14ac:dyDescent="0.25">
      <c r="A31752"/>
      <c r="AA31752"/>
    </row>
    <row r="31753" spans="1:27" x14ac:dyDescent="0.25">
      <c r="A31753"/>
      <c r="AA31753"/>
    </row>
    <row r="31754" spans="1:27" x14ac:dyDescent="0.25">
      <c r="A31754"/>
      <c r="AA31754"/>
    </row>
    <row r="31755" spans="1:27" x14ac:dyDescent="0.25">
      <c r="A31755"/>
      <c r="AA31755"/>
    </row>
    <row r="31756" spans="1:27" x14ac:dyDescent="0.25">
      <c r="A31756"/>
      <c r="AA31756"/>
    </row>
    <row r="31757" spans="1:27" x14ac:dyDescent="0.25">
      <c r="A31757"/>
      <c r="AA31757"/>
    </row>
    <row r="31758" spans="1:27" x14ac:dyDescent="0.25">
      <c r="A31758"/>
      <c r="AA31758"/>
    </row>
    <row r="31759" spans="1:27" x14ac:dyDescent="0.25">
      <c r="A31759"/>
      <c r="AA31759"/>
    </row>
    <row r="31760" spans="1:27" x14ac:dyDescent="0.25">
      <c r="A31760"/>
      <c r="AA31760"/>
    </row>
    <row r="31761" spans="1:27" x14ac:dyDescent="0.25">
      <c r="A31761"/>
      <c r="AA31761"/>
    </row>
    <row r="31762" spans="1:27" x14ac:dyDescent="0.25">
      <c r="A31762"/>
      <c r="AA31762"/>
    </row>
    <row r="31763" spans="1:27" x14ac:dyDescent="0.25">
      <c r="A31763"/>
      <c r="AA31763"/>
    </row>
    <row r="31764" spans="1:27" x14ac:dyDescent="0.25">
      <c r="A31764"/>
      <c r="AA31764"/>
    </row>
    <row r="31765" spans="1:27" x14ac:dyDescent="0.25">
      <c r="A31765"/>
      <c r="AA31765"/>
    </row>
    <row r="31766" spans="1:27" x14ac:dyDescent="0.25">
      <c r="A31766"/>
      <c r="AA31766"/>
    </row>
    <row r="31767" spans="1:27" x14ac:dyDescent="0.25">
      <c r="A31767"/>
      <c r="AA31767"/>
    </row>
    <row r="31768" spans="1:27" x14ac:dyDescent="0.25">
      <c r="A31768"/>
      <c r="AA31768"/>
    </row>
    <row r="31769" spans="1:27" x14ac:dyDescent="0.25">
      <c r="A31769"/>
      <c r="AA31769"/>
    </row>
    <row r="31770" spans="1:27" x14ac:dyDescent="0.25">
      <c r="A31770"/>
      <c r="AA31770"/>
    </row>
    <row r="31771" spans="1:27" x14ac:dyDescent="0.25">
      <c r="A31771"/>
      <c r="AA31771"/>
    </row>
    <row r="31772" spans="1:27" x14ac:dyDescent="0.25">
      <c r="A31772"/>
      <c r="AA31772"/>
    </row>
    <row r="31773" spans="1:27" x14ac:dyDescent="0.25">
      <c r="A31773"/>
      <c r="AA31773"/>
    </row>
    <row r="31774" spans="1:27" x14ac:dyDescent="0.25">
      <c r="A31774"/>
      <c r="AA31774"/>
    </row>
    <row r="31775" spans="1:27" x14ac:dyDescent="0.25">
      <c r="A31775"/>
      <c r="AA31775"/>
    </row>
    <row r="31776" spans="1:27" x14ac:dyDescent="0.25">
      <c r="A31776"/>
      <c r="AA31776"/>
    </row>
    <row r="31777" spans="1:27" x14ac:dyDescent="0.25">
      <c r="A31777"/>
      <c r="AA31777"/>
    </row>
    <row r="31778" spans="1:27" x14ac:dyDescent="0.25">
      <c r="A31778"/>
      <c r="AA31778"/>
    </row>
    <row r="31779" spans="1:27" x14ac:dyDescent="0.25">
      <c r="A31779"/>
      <c r="AA31779"/>
    </row>
    <row r="31780" spans="1:27" x14ac:dyDescent="0.25">
      <c r="A31780"/>
      <c r="AA31780"/>
    </row>
    <row r="31781" spans="1:27" x14ac:dyDescent="0.25">
      <c r="A31781"/>
      <c r="AA31781"/>
    </row>
    <row r="31782" spans="1:27" x14ac:dyDescent="0.25">
      <c r="A31782"/>
      <c r="AA31782"/>
    </row>
    <row r="31783" spans="1:27" x14ac:dyDescent="0.25">
      <c r="A31783"/>
      <c r="AA31783"/>
    </row>
    <row r="31784" spans="1:27" x14ac:dyDescent="0.25">
      <c r="A31784"/>
      <c r="AA31784"/>
    </row>
    <row r="31785" spans="1:27" x14ac:dyDescent="0.25">
      <c r="A31785"/>
      <c r="AA31785"/>
    </row>
    <row r="31786" spans="1:27" x14ac:dyDescent="0.25">
      <c r="A31786"/>
      <c r="AA31786"/>
    </row>
    <row r="31787" spans="1:27" x14ac:dyDescent="0.25">
      <c r="A31787"/>
      <c r="AA31787"/>
    </row>
    <row r="31788" spans="1:27" x14ac:dyDescent="0.25">
      <c r="A31788"/>
      <c r="AA31788"/>
    </row>
    <row r="31789" spans="1:27" x14ac:dyDescent="0.25">
      <c r="A31789"/>
      <c r="AA31789"/>
    </row>
    <row r="31790" spans="1:27" x14ac:dyDescent="0.25">
      <c r="A31790"/>
      <c r="AA31790"/>
    </row>
    <row r="31791" spans="1:27" x14ac:dyDescent="0.25">
      <c r="A31791"/>
      <c r="AA31791"/>
    </row>
    <row r="31792" spans="1:27" x14ac:dyDescent="0.25">
      <c r="A31792"/>
      <c r="AA31792"/>
    </row>
    <row r="31793" spans="1:27" x14ac:dyDescent="0.25">
      <c r="A31793"/>
      <c r="AA31793"/>
    </row>
    <row r="31794" spans="1:27" x14ac:dyDescent="0.25">
      <c r="A31794"/>
      <c r="AA31794"/>
    </row>
    <row r="31795" spans="1:27" x14ac:dyDescent="0.25">
      <c r="A31795"/>
      <c r="AA31795"/>
    </row>
    <row r="31796" spans="1:27" x14ac:dyDescent="0.25">
      <c r="A31796"/>
      <c r="AA31796"/>
    </row>
    <row r="31797" spans="1:27" x14ac:dyDescent="0.25">
      <c r="A31797"/>
      <c r="AA31797"/>
    </row>
    <row r="31798" spans="1:27" x14ac:dyDescent="0.25">
      <c r="A31798"/>
      <c r="AA31798"/>
    </row>
    <row r="31799" spans="1:27" x14ac:dyDescent="0.25">
      <c r="A31799"/>
      <c r="AA31799"/>
    </row>
    <row r="31800" spans="1:27" x14ac:dyDescent="0.25">
      <c r="A31800"/>
      <c r="AA31800"/>
    </row>
    <row r="31801" spans="1:27" x14ac:dyDescent="0.25">
      <c r="A31801"/>
      <c r="AA31801"/>
    </row>
    <row r="31802" spans="1:27" x14ac:dyDescent="0.25">
      <c r="A31802"/>
      <c r="AA31802"/>
    </row>
    <row r="31803" spans="1:27" x14ac:dyDescent="0.25">
      <c r="A31803"/>
      <c r="AA31803"/>
    </row>
    <row r="31804" spans="1:27" x14ac:dyDescent="0.25">
      <c r="A31804"/>
      <c r="AA31804"/>
    </row>
    <row r="31805" spans="1:27" x14ac:dyDescent="0.25">
      <c r="A31805"/>
      <c r="AA31805"/>
    </row>
    <row r="31806" spans="1:27" x14ac:dyDescent="0.25">
      <c r="A31806"/>
      <c r="AA31806"/>
    </row>
    <row r="31807" spans="1:27" x14ac:dyDescent="0.25">
      <c r="A31807"/>
      <c r="AA31807"/>
    </row>
    <row r="31808" spans="1:27" x14ac:dyDescent="0.25">
      <c r="A31808"/>
      <c r="AA31808"/>
    </row>
    <row r="31809" spans="1:27" x14ac:dyDescent="0.25">
      <c r="A31809"/>
      <c r="AA31809"/>
    </row>
    <row r="31810" spans="1:27" x14ac:dyDescent="0.25">
      <c r="A31810"/>
      <c r="AA31810"/>
    </row>
    <row r="31811" spans="1:27" x14ac:dyDescent="0.25">
      <c r="A31811"/>
      <c r="AA31811"/>
    </row>
    <row r="31812" spans="1:27" x14ac:dyDescent="0.25">
      <c r="A31812"/>
      <c r="AA31812"/>
    </row>
    <row r="31813" spans="1:27" x14ac:dyDescent="0.25">
      <c r="A31813"/>
      <c r="AA31813"/>
    </row>
    <row r="31814" spans="1:27" x14ac:dyDescent="0.25">
      <c r="A31814"/>
      <c r="AA31814"/>
    </row>
    <row r="31815" spans="1:27" x14ac:dyDescent="0.25">
      <c r="A31815"/>
      <c r="AA31815"/>
    </row>
    <row r="31816" spans="1:27" x14ac:dyDescent="0.25">
      <c r="A31816"/>
      <c r="AA31816"/>
    </row>
    <row r="31817" spans="1:27" x14ac:dyDescent="0.25">
      <c r="A31817"/>
      <c r="AA31817"/>
    </row>
    <row r="31818" spans="1:27" x14ac:dyDescent="0.25">
      <c r="A31818"/>
      <c r="AA31818"/>
    </row>
    <row r="31819" spans="1:27" x14ac:dyDescent="0.25">
      <c r="A31819"/>
      <c r="AA31819"/>
    </row>
    <row r="31820" spans="1:27" x14ac:dyDescent="0.25">
      <c r="A31820"/>
      <c r="AA31820"/>
    </row>
    <row r="31821" spans="1:27" x14ac:dyDescent="0.25">
      <c r="A31821"/>
      <c r="AA31821"/>
    </row>
    <row r="31822" spans="1:27" x14ac:dyDescent="0.25">
      <c r="A31822"/>
      <c r="AA31822"/>
    </row>
    <row r="31823" spans="1:27" x14ac:dyDescent="0.25">
      <c r="A31823"/>
      <c r="AA31823"/>
    </row>
    <row r="31824" spans="1:27" x14ac:dyDescent="0.25">
      <c r="A31824"/>
      <c r="AA31824"/>
    </row>
    <row r="31825" spans="1:27" x14ac:dyDescent="0.25">
      <c r="A31825"/>
      <c r="AA31825"/>
    </row>
    <row r="31826" spans="1:27" x14ac:dyDescent="0.25">
      <c r="A31826"/>
      <c r="AA31826"/>
    </row>
    <row r="31827" spans="1:27" x14ac:dyDescent="0.25">
      <c r="A31827"/>
      <c r="AA31827"/>
    </row>
    <row r="31828" spans="1:27" x14ac:dyDescent="0.25">
      <c r="A31828"/>
      <c r="AA31828"/>
    </row>
    <row r="31829" spans="1:27" x14ac:dyDescent="0.25">
      <c r="A31829"/>
      <c r="AA31829"/>
    </row>
    <row r="31830" spans="1:27" x14ac:dyDescent="0.25">
      <c r="A31830"/>
      <c r="AA31830"/>
    </row>
    <row r="31831" spans="1:27" x14ac:dyDescent="0.25">
      <c r="A31831"/>
      <c r="AA31831"/>
    </row>
    <row r="31832" spans="1:27" x14ac:dyDescent="0.25">
      <c r="A31832"/>
      <c r="AA31832"/>
    </row>
    <row r="31833" spans="1:27" x14ac:dyDescent="0.25">
      <c r="A31833"/>
      <c r="AA31833"/>
    </row>
    <row r="31834" spans="1:27" x14ac:dyDescent="0.25">
      <c r="A31834"/>
      <c r="AA31834"/>
    </row>
    <row r="31835" spans="1:27" x14ac:dyDescent="0.25">
      <c r="A31835"/>
      <c r="AA31835"/>
    </row>
    <row r="31836" spans="1:27" x14ac:dyDescent="0.25">
      <c r="A31836"/>
      <c r="AA31836"/>
    </row>
    <row r="31837" spans="1:27" x14ac:dyDescent="0.25">
      <c r="A31837"/>
      <c r="AA31837"/>
    </row>
    <row r="31838" spans="1:27" x14ac:dyDescent="0.25">
      <c r="A31838"/>
      <c r="AA31838"/>
    </row>
    <row r="31839" spans="1:27" x14ac:dyDescent="0.25">
      <c r="A31839"/>
      <c r="AA31839"/>
    </row>
    <row r="31840" spans="1:27" x14ac:dyDescent="0.25">
      <c r="A31840"/>
      <c r="AA31840"/>
    </row>
    <row r="31841" spans="1:27" x14ac:dyDescent="0.25">
      <c r="A31841"/>
      <c r="AA31841"/>
    </row>
    <row r="31842" spans="1:27" x14ac:dyDescent="0.25">
      <c r="A31842"/>
      <c r="AA31842"/>
    </row>
    <row r="31843" spans="1:27" x14ac:dyDescent="0.25">
      <c r="A31843"/>
      <c r="AA31843"/>
    </row>
    <row r="31844" spans="1:27" x14ac:dyDescent="0.25">
      <c r="A31844"/>
      <c r="AA31844"/>
    </row>
    <row r="31845" spans="1:27" x14ac:dyDescent="0.25">
      <c r="A31845"/>
      <c r="AA31845"/>
    </row>
    <row r="31846" spans="1:27" x14ac:dyDescent="0.25">
      <c r="A31846"/>
      <c r="AA31846"/>
    </row>
    <row r="31847" spans="1:27" x14ac:dyDescent="0.25">
      <c r="A31847"/>
      <c r="AA31847"/>
    </row>
    <row r="31848" spans="1:27" x14ac:dyDescent="0.25">
      <c r="A31848"/>
      <c r="AA31848"/>
    </row>
    <row r="31849" spans="1:27" x14ac:dyDescent="0.25">
      <c r="A31849"/>
      <c r="AA31849"/>
    </row>
    <row r="31850" spans="1:27" x14ac:dyDescent="0.25">
      <c r="A31850"/>
      <c r="AA31850"/>
    </row>
    <row r="31851" spans="1:27" x14ac:dyDescent="0.25">
      <c r="A31851"/>
      <c r="AA31851"/>
    </row>
    <row r="31852" spans="1:27" x14ac:dyDescent="0.25">
      <c r="A31852"/>
      <c r="AA31852"/>
    </row>
    <row r="31853" spans="1:27" x14ac:dyDescent="0.25">
      <c r="A31853"/>
      <c r="AA31853"/>
    </row>
    <row r="31854" spans="1:27" x14ac:dyDescent="0.25">
      <c r="A31854"/>
      <c r="AA31854"/>
    </row>
    <row r="31855" spans="1:27" x14ac:dyDescent="0.25">
      <c r="A31855"/>
      <c r="AA31855"/>
    </row>
    <row r="31856" spans="1:27" x14ac:dyDescent="0.25">
      <c r="A31856"/>
      <c r="AA31856"/>
    </row>
    <row r="31857" spans="1:27" x14ac:dyDescent="0.25">
      <c r="A31857"/>
      <c r="AA31857"/>
    </row>
    <row r="31858" spans="1:27" x14ac:dyDescent="0.25">
      <c r="A31858"/>
      <c r="AA31858"/>
    </row>
    <row r="31859" spans="1:27" x14ac:dyDescent="0.25">
      <c r="A31859"/>
      <c r="AA31859"/>
    </row>
    <row r="31860" spans="1:27" x14ac:dyDescent="0.25">
      <c r="A31860"/>
      <c r="AA31860"/>
    </row>
    <row r="31861" spans="1:27" x14ac:dyDescent="0.25">
      <c r="A31861"/>
      <c r="AA31861"/>
    </row>
    <row r="31862" spans="1:27" x14ac:dyDescent="0.25">
      <c r="A31862"/>
      <c r="AA31862"/>
    </row>
    <row r="31863" spans="1:27" x14ac:dyDescent="0.25">
      <c r="A31863"/>
      <c r="AA31863"/>
    </row>
    <row r="31864" spans="1:27" x14ac:dyDescent="0.25">
      <c r="A31864"/>
      <c r="AA31864"/>
    </row>
    <row r="31865" spans="1:27" x14ac:dyDescent="0.25">
      <c r="A31865"/>
      <c r="AA31865"/>
    </row>
    <row r="31866" spans="1:27" x14ac:dyDescent="0.25">
      <c r="A31866"/>
      <c r="AA31866"/>
    </row>
    <row r="31867" spans="1:27" x14ac:dyDescent="0.25">
      <c r="A31867"/>
      <c r="AA31867"/>
    </row>
    <row r="31868" spans="1:27" x14ac:dyDescent="0.25">
      <c r="A31868"/>
      <c r="AA31868"/>
    </row>
    <row r="31869" spans="1:27" x14ac:dyDescent="0.25">
      <c r="A31869"/>
      <c r="AA31869"/>
    </row>
    <row r="31870" spans="1:27" x14ac:dyDescent="0.25">
      <c r="A31870"/>
      <c r="AA31870"/>
    </row>
    <row r="31871" spans="1:27" x14ac:dyDescent="0.25">
      <c r="A31871"/>
      <c r="AA31871"/>
    </row>
    <row r="31872" spans="1:27" x14ac:dyDescent="0.25">
      <c r="A31872"/>
      <c r="AA31872"/>
    </row>
    <row r="31873" spans="1:27" x14ac:dyDescent="0.25">
      <c r="A31873"/>
      <c r="AA31873"/>
    </row>
    <row r="31874" spans="1:27" x14ac:dyDescent="0.25">
      <c r="A31874"/>
      <c r="AA31874"/>
    </row>
    <row r="31875" spans="1:27" x14ac:dyDescent="0.25">
      <c r="A31875"/>
      <c r="AA31875"/>
    </row>
    <row r="31876" spans="1:27" x14ac:dyDescent="0.25">
      <c r="A31876"/>
      <c r="AA31876"/>
    </row>
    <row r="31877" spans="1:27" x14ac:dyDescent="0.25">
      <c r="A31877"/>
      <c r="AA31877"/>
    </row>
    <row r="31878" spans="1:27" x14ac:dyDescent="0.25">
      <c r="A31878"/>
      <c r="AA31878"/>
    </row>
    <row r="31879" spans="1:27" x14ac:dyDescent="0.25">
      <c r="A31879"/>
      <c r="AA31879"/>
    </row>
    <row r="31880" spans="1:27" x14ac:dyDescent="0.25">
      <c r="A31880"/>
      <c r="AA31880"/>
    </row>
    <row r="31881" spans="1:27" x14ac:dyDescent="0.25">
      <c r="A31881"/>
      <c r="AA31881"/>
    </row>
    <row r="31882" spans="1:27" x14ac:dyDescent="0.25">
      <c r="A31882"/>
      <c r="AA31882"/>
    </row>
    <row r="31883" spans="1:27" x14ac:dyDescent="0.25">
      <c r="A31883"/>
      <c r="AA31883"/>
    </row>
    <row r="31884" spans="1:27" x14ac:dyDescent="0.25">
      <c r="A31884"/>
      <c r="AA31884"/>
    </row>
    <row r="31885" spans="1:27" x14ac:dyDescent="0.25">
      <c r="A31885"/>
      <c r="AA31885"/>
    </row>
    <row r="31886" spans="1:27" x14ac:dyDescent="0.25">
      <c r="A31886"/>
      <c r="AA31886"/>
    </row>
    <row r="31887" spans="1:27" x14ac:dyDescent="0.25">
      <c r="A31887"/>
      <c r="AA31887"/>
    </row>
    <row r="31888" spans="1:27" x14ac:dyDescent="0.25">
      <c r="A31888"/>
      <c r="AA31888"/>
    </row>
    <row r="31889" spans="1:27" x14ac:dyDescent="0.25">
      <c r="A31889"/>
      <c r="AA31889"/>
    </row>
    <row r="31890" spans="1:27" x14ac:dyDescent="0.25">
      <c r="A31890"/>
      <c r="AA31890"/>
    </row>
    <row r="31891" spans="1:27" x14ac:dyDescent="0.25">
      <c r="A31891"/>
      <c r="AA31891"/>
    </row>
    <row r="31892" spans="1:27" x14ac:dyDescent="0.25">
      <c r="A31892"/>
      <c r="AA31892"/>
    </row>
    <row r="31893" spans="1:27" x14ac:dyDescent="0.25">
      <c r="A31893"/>
      <c r="AA31893"/>
    </row>
    <row r="31894" spans="1:27" x14ac:dyDescent="0.25">
      <c r="A31894"/>
      <c r="AA31894"/>
    </row>
    <row r="31895" spans="1:27" x14ac:dyDescent="0.25">
      <c r="A31895"/>
      <c r="AA31895"/>
    </row>
    <row r="31896" spans="1:27" x14ac:dyDescent="0.25">
      <c r="A31896"/>
      <c r="AA31896"/>
    </row>
    <row r="31897" spans="1:27" x14ac:dyDescent="0.25">
      <c r="A31897"/>
      <c r="AA31897"/>
    </row>
    <row r="31898" spans="1:27" x14ac:dyDescent="0.25">
      <c r="A31898"/>
      <c r="AA31898"/>
    </row>
    <row r="31899" spans="1:27" x14ac:dyDescent="0.25">
      <c r="A31899"/>
      <c r="AA31899"/>
    </row>
    <row r="31900" spans="1:27" x14ac:dyDescent="0.25">
      <c r="A31900"/>
      <c r="AA31900"/>
    </row>
    <row r="31901" spans="1:27" x14ac:dyDescent="0.25">
      <c r="A31901"/>
      <c r="AA31901"/>
    </row>
    <row r="31902" spans="1:27" x14ac:dyDescent="0.25">
      <c r="A31902"/>
      <c r="AA31902"/>
    </row>
    <row r="31903" spans="1:27" x14ac:dyDescent="0.25">
      <c r="A31903"/>
      <c r="AA31903"/>
    </row>
    <row r="31904" spans="1:27" x14ac:dyDescent="0.25">
      <c r="A31904"/>
      <c r="AA31904"/>
    </row>
    <row r="31905" spans="1:27" x14ac:dyDescent="0.25">
      <c r="A31905"/>
      <c r="AA31905"/>
    </row>
    <row r="31906" spans="1:27" x14ac:dyDescent="0.25">
      <c r="A31906"/>
      <c r="AA31906"/>
    </row>
    <row r="31907" spans="1:27" x14ac:dyDescent="0.25">
      <c r="A31907"/>
      <c r="AA31907"/>
    </row>
    <row r="31908" spans="1:27" x14ac:dyDescent="0.25">
      <c r="A31908"/>
      <c r="AA31908"/>
    </row>
    <row r="31909" spans="1:27" x14ac:dyDescent="0.25">
      <c r="A31909"/>
      <c r="AA31909"/>
    </row>
    <row r="31910" spans="1:27" x14ac:dyDescent="0.25">
      <c r="A31910"/>
      <c r="AA31910"/>
    </row>
    <row r="31911" spans="1:27" x14ac:dyDescent="0.25">
      <c r="A31911"/>
      <c r="AA31911"/>
    </row>
    <row r="31912" spans="1:27" x14ac:dyDescent="0.25">
      <c r="A31912"/>
      <c r="AA31912"/>
    </row>
    <row r="31913" spans="1:27" x14ac:dyDescent="0.25">
      <c r="A31913"/>
      <c r="AA31913"/>
    </row>
    <row r="31914" spans="1:27" x14ac:dyDescent="0.25">
      <c r="A31914"/>
      <c r="AA31914"/>
    </row>
    <row r="31915" spans="1:27" x14ac:dyDescent="0.25">
      <c r="A31915"/>
      <c r="AA31915"/>
    </row>
    <row r="31916" spans="1:27" x14ac:dyDescent="0.25">
      <c r="A31916"/>
      <c r="AA31916"/>
    </row>
    <row r="31917" spans="1:27" x14ac:dyDescent="0.25">
      <c r="A31917"/>
      <c r="AA31917"/>
    </row>
    <row r="31918" spans="1:27" x14ac:dyDescent="0.25">
      <c r="A31918"/>
      <c r="AA31918"/>
    </row>
    <row r="31919" spans="1:27" x14ac:dyDescent="0.25">
      <c r="A31919"/>
      <c r="AA31919"/>
    </row>
    <row r="31920" spans="1:27" x14ac:dyDescent="0.25">
      <c r="A31920"/>
      <c r="AA31920"/>
    </row>
    <row r="31921" spans="1:27" x14ac:dyDescent="0.25">
      <c r="A31921"/>
      <c r="AA31921"/>
    </row>
    <row r="31922" spans="1:27" x14ac:dyDescent="0.25">
      <c r="A31922"/>
      <c r="AA31922"/>
    </row>
    <row r="31923" spans="1:27" x14ac:dyDescent="0.25">
      <c r="A31923"/>
      <c r="AA31923"/>
    </row>
    <row r="31924" spans="1:27" x14ac:dyDescent="0.25">
      <c r="A31924"/>
      <c r="AA31924"/>
    </row>
    <row r="31925" spans="1:27" x14ac:dyDescent="0.25">
      <c r="A31925"/>
      <c r="AA31925"/>
    </row>
    <row r="31926" spans="1:27" x14ac:dyDescent="0.25">
      <c r="A31926"/>
      <c r="AA31926"/>
    </row>
    <row r="31927" spans="1:27" x14ac:dyDescent="0.25">
      <c r="A31927"/>
      <c r="AA31927"/>
    </row>
    <row r="31928" spans="1:27" x14ac:dyDescent="0.25">
      <c r="A31928"/>
      <c r="AA31928"/>
    </row>
    <row r="31929" spans="1:27" x14ac:dyDescent="0.25">
      <c r="A31929"/>
      <c r="AA31929"/>
    </row>
    <row r="31930" spans="1:27" x14ac:dyDescent="0.25">
      <c r="A31930"/>
      <c r="AA31930"/>
    </row>
    <row r="31931" spans="1:27" x14ac:dyDescent="0.25">
      <c r="A31931"/>
      <c r="AA31931"/>
    </row>
    <row r="31932" spans="1:27" x14ac:dyDescent="0.25">
      <c r="A31932"/>
      <c r="AA31932"/>
    </row>
    <row r="31933" spans="1:27" x14ac:dyDescent="0.25">
      <c r="A31933"/>
      <c r="AA31933"/>
    </row>
    <row r="31934" spans="1:27" x14ac:dyDescent="0.25">
      <c r="A31934"/>
      <c r="AA31934"/>
    </row>
    <row r="31935" spans="1:27" x14ac:dyDescent="0.25">
      <c r="A31935"/>
      <c r="AA31935"/>
    </row>
    <row r="31936" spans="1:27" x14ac:dyDescent="0.25">
      <c r="A31936"/>
      <c r="AA31936"/>
    </row>
    <row r="31937" spans="1:27" x14ac:dyDescent="0.25">
      <c r="A31937"/>
      <c r="AA31937"/>
    </row>
    <row r="31938" spans="1:27" x14ac:dyDescent="0.25">
      <c r="A31938"/>
      <c r="AA31938"/>
    </row>
    <row r="31939" spans="1:27" x14ac:dyDescent="0.25">
      <c r="A31939"/>
      <c r="AA31939"/>
    </row>
    <row r="31940" spans="1:27" x14ac:dyDescent="0.25">
      <c r="A31940"/>
      <c r="AA31940"/>
    </row>
    <row r="31941" spans="1:27" x14ac:dyDescent="0.25">
      <c r="A31941"/>
      <c r="AA31941"/>
    </row>
    <row r="31942" spans="1:27" x14ac:dyDescent="0.25">
      <c r="A31942"/>
      <c r="AA31942"/>
    </row>
    <row r="31943" spans="1:27" x14ac:dyDescent="0.25">
      <c r="A31943"/>
      <c r="AA31943"/>
    </row>
    <row r="31944" spans="1:27" x14ac:dyDescent="0.25">
      <c r="A31944"/>
      <c r="AA31944"/>
    </row>
    <row r="31945" spans="1:27" x14ac:dyDescent="0.25">
      <c r="A31945"/>
      <c r="AA31945"/>
    </row>
    <row r="31946" spans="1:27" x14ac:dyDescent="0.25">
      <c r="A31946"/>
      <c r="AA31946"/>
    </row>
    <row r="31947" spans="1:27" x14ac:dyDescent="0.25">
      <c r="A31947"/>
      <c r="AA31947"/>
    </row>
    <row r="31948" spans="1:27" x14ac:dyDescent="0.25">
      <c r="A31948"/>
      <c r="AA31948"/>
    </row>
    <row r="31949" spans="1:27" x14ac:dyDescent="0.25">
      <c r="A31949"/>
      <c r="AA31949"/>
    </row>
    <row r="31950" spans="1:27" x14ac:dyDescent="0.25">
      <c r="A31950"/>
      <c r="AA31950"/>
    </row>
    <row r="31951" spans="1:27" x14ac:dyDescent="0.25">
      <c r="A31951"/>
      <c r="AA31951"/>
    </row>
    <row r="31952" spans="1:27" x14ac:dyDescent="0.25">
      <c r="A31952"/>
      <c r="AA31952"/>
    </row>
    <row r="31953" spans="1:27" x14ac:dyDescent="0.25">
      <c r="A31953"/>
      <c r="AA31953"/>
    </row>
    <row r="31954" spans="1:27" x14ac:dyDescent="0.25">
      <c r="A31954"/>
      <c r="AA31954"/>
    </row>
    <row r="31955" spans="1:27" x14ac:dyDescent="0.25">
      <c r="A31955"/>
      <c r="AA31955"/>
    </row>
    <row r="31956" spans="1:27" x14ac:dyDescent="0.25">
      <c r="A31956"/>
      <c r="AA31956"/>
    </row>
    <row r="31957" spans="1:27" x14ac:dyDescent="0.25">
      <c r="A31957"/>
      <c r="AA31957"/>
    </row>
    <row r="31958" spans="1:27" x14ac:dyDescent="0.25">
      <c r="A31958"/>
      <c r="AA31958"/>
    </row>
    <row r="31959" spans="1:27" x14ac:dyDescent="0.25">
      <c r="A31959"/>
      <c r="AA31959"/>
    </row>
    <row r="31960" spans="1:27" x14ac:dyDescent="0.25">
      <c r="A31960"/>
      <c r="AA31960"/>
    </row>
    <row r="31961" spans="1:27" x14ac:dyDescent="0.25">
      <c r="A31961"/>
      <c r="AA31961"/>
    </row>
    <row r="31962" spans="1:27" x14ac:dyDescent="0.25">
      <c r="A31962"/>
      <c r="AA31962"/>
    </row>
    <row r="31963" spans="1:27" x14ac:dyDescent="0.25">
      <c r="A31963"/>
      <c r="AA31963"/>
    </row>
    <row r="31964" spans="1:27" x14ac:dyDescent="0.25">
      <c r="A31964"/>
      <c r="AA31964"/>
    </row>
    <row r="31965" spans="1:27" x14ac:dyDescent="0.25">
      <c r="A31965"/>
      <c r="AA31965"/>
    </row>
    <row r="31966" spans="1:27" x14ac:dyDescent="0.25">
      <c r="A31966"/>
      <c r="AA31966"/>
    </row>
    <row r="31967" spans="1:27" x14ac:dyDescent="0.25">
      <c r="A31967"/>
      <c r="AA31967"/>
    </row>
    <row r="31968" spans="1:27" x14ac:dyDescent="0.25">
      <c r="A31968"/>
      <c r="AA31968"/>
    </row>
    <row r="31969" spans="1:27" x14ac:dyDescent="0.25">
      <c r="A31969"/>
      <c r="AA31969"/>
    </row>
    <row r="31970" spans="1:27" x14ac:dyDescent="0.25">
      <c r="A31970"/>
      <c r="AA31970"/>
    </row>
    <row r="31971" spans="1:27" x14ac:dyDescent="0.25">
      <c r="A31971"/>
      <c r="AA31971"/>
    </row>
    <row r="31972" spans="1:27" x14ac:dyDescent="0.25">
      <c r="A31972"/>
      <c r="AA31972"/>
    </row>
    <row r="31973" spans="1:27" x14ac:dyDescent="0.25">
      <c r="A31973"/>
      <c r="AA31973"/>
    </row>
    <row r="31974" spans="1:27" x14ac:dyDescent="0.25">
      <c r="A31974"/>
      <c r="AA31974"/>
    </row>
    <row r="31975" spans="1:27" x14ac:dyDescent="0.25">
      <c r="A31975"/>
      <c r="AA31975"/>
    </row>
    <row r="31976" spans="1:27" x14ac:dyDescent="0.25">
      <c r="A31976"/>
      <c r="AA31976"/>
    </row>
    <row r="31977" spans="1:27" x14ac:dyDescent="0.25">
      <c r="A31977"/>
      <c r="AA31977"/>
    </row>
    <row r="31978" spans="1:27" x14ac:dyDescent="0.25">
      <c r="A31978"/>
      <c r="AA31978"/>
    </row>
    <row r="31979" spans="1:27" x14ac:dyDescent="0.25">
      <c r="A31979"/>
      <c r="AA31979"/>
    </row>
    <row r="31980" spans="1:27" x14ac:dyDescent="0.25">
      <c r="A31980"/>
      <c r="AA31980"/>
    </row>
    <row r="31981" spans="1:27" x14ac:dyDescent="0.25">
      <c r="A31981"/>
      <c r="AA31981"/>
    </row>
    <row r="31982" spans="1:27" x14ac:dyDescent="0.25">
      <c r="A31982"/>
      <c r="AA31982"/>
    </row>
    <row r="31983" spans="1:27" x14ac:dyDescent="0.25">
      <c r="A31983"/>
      <c r="AA31983"/>
    </row>
    <row r="31984" spans="1:27" x14ac:dyDescent="0.25">
      <c r="A31984"/>
      <c r="AA31984"/>
    </row>
    <row r="31985" spans="1:27" x14ac:dyDescent="0.25">
      <c r="A31985"/>
      <c r="AA31985"/>
    </row>
    <row r="31986" spans="1:27" x14ac:dyDescent="0.25">
      <c r="A31986"/>
      <c r="AA31986"/>
    </row>
    <row r="31987" spans="1:27" x14ac:dyDescent="0.25">
      <c r="A31987"/>
      <c r="AA31987"/>
    </row>
    <row r="31988" spans="1:27" x14ac:dyDescent="0.25">
      <c r="A31988"/>
      <c r="AA31988"/>
    </row>
    <row r="31989" spans="1:27" x14ac:dyDescent="0.25">
      <c r="A31989"/>
      <c r="AA31989"/>
    </row>
    <row r="31990" spans="1:27" x14ac:dyDescent="0.25">
      <c r="A31990"/>
      <c r="AA31990"/>
    </row>
    <row r="31991" spans="1:27" x14ac:dyDescent="0.25">
      <c r="A31991"/>
      <c r="AA31991"/>
    </row>
    <row r="31992" spans="1:27" x14ac:dyDescent="0.25">
      <c r="A31992"/>
      <c r="AA31992"/>
    </row>
    <row r="31993" spans="1:27" x14ac:dyDescent="0.25">
      <c r="A31993"/>
      <c r="AA31993"/>
    </row>
    <row r="31994" spans="1:27" x14ac:dyDescent="0.25">
      <c r="A31994"/>
      <c r="AA31994"/>
    </row>
    <row r="31995" spans="1:27" x14ac:dyDescent="0.25">
      <c r="A31995"/>
      <c r="AA31995"/>
    </row>
    <row r="31996" spans="1:27" x14ac:dyDescent="0.25">
      <c r="A31996"/>
      <c r="AA31996"/>
    </row>
    <row r="31997" spans="1:27" x14ac:dyDescent="0.25">
      <c r="A31997"/>
      <c r="AA31997"/>
    </row>
    <row r="31998" spans="1:27" x14ac:dyDescent="0.25">
      <c r="A31998"/>
      <c r="AA31998"/>
    </row>
    <row r="31999" spans="1:27" x14ac:dyDescent="0.25">
      <c r="A31999"/>
      <c r="AA31999"/>
    </row>
    <row r="32000" spans="1:27" x14ac:dyDescent="0.25">
      <c r="A32000"/>
      <c r="AA32000"/>
    </row>
    <row r="32001" spans="1:27" x14ac:dyDescent="0.25">
      <c r="A32001"/>
      <c r="AA32001"/>
    </row>
    <row r="32002" spans="1:27" x14ac:dyDescent="0.25">
      <c r="A32002"/>
      <c r="AA32002"/>
    </row>
    <row r="32003" spans="1:27" x14ac:dyDescent="0.25">
      <c r="A32003"/>
      <c r="AA32003"/>
    </row>
    <row r="32004" spans="1:27" x14ac:dyDescent="0.25">
      <c r="A32004"/>
      <c r="AA32004"/>
    </row>
    <row r="32005" spans="1:27" x14ac:dyDescent="0.25">
      <c r="A32005"/>
      <c r="AA32005"/>
    </row>
    <row r="32006" spans="1:27" x14ac:dyDescent="0.25">
      <c r="A32006"/>
      <c r="AA32006"/>
    </row>
    <row r="32007" spans="1:27" x14ac:dyDescent="0.25">
      <c r="A32007"/>
      <c r="AA32007"/>
    </row>
    <row r="32008" spans="1:27" x14ac:dyDescent="0.25">
      <c r="A32008"/>
      <c r="AA32008"/>
    </row>
    <row r="32009" spans="1:27" x14ac:dyDescent="0.25">
      <c r="A32009"/>
      <c r="AA32009"/>
    </row>
    <row r="32010" spans="1:27" x14ac:dyDescent="0.25">
      <c r="A32010"/>
      <c r="AA32010"/>
    </row>
    <row r="32011" spans="1:27" x14ac:dyDescent="0.25">
      <c r="A32011"/>
      <c r="AA32011"/>
    </row>
    <row r="32012" spans="1:27" x14ac:dyDescent="0.25">
      <c r="A32012"/>
      <c r="AA32012"/>
    </row>
    <row r="32013" spans="1:27" x14ac:dyDescent="0.25">
      <c r="A32013"/>
      <c r="AA32013"/>
    </row>
    <row r="32014" spans="1:27" x14ac:dyDescent="0.25">
      <c r="A32014"/>
      <c r="AA32014"/>
    </row>
    <row r="32015" spans="1:27" x14ac:dyDescent="0.25">
      <c r="A32015"/>
      <c r="AA32015"/>
    </row>
    <row r="32016" spans="1:27" x14ac:dyDescent="0.25">
      <c r="A32016"/>
      <c r="AA32016"/>
    </row>
    <row r="32017" spans="1:27" x14ac:dyDescent="0.25">
      <c r="A32017"/>
      <c r="AA32017"/>
    </row>
    <row r="32018" spans="1:27" x14ac:dyDescent="0.25">
      <c r="A32018"/>
      <c r="AA32018"/>
    </row>
    <row r="32019" spans="1:27" x14ac:dyDescent="0.25">
      <c r="A32019"/>
      <c r="AA32019"/>
    </row>
    <row r="32020" spans="1:27" x14ac:dyDescent="0.25">
      <c r="A32020"/>
      <c r="AA32020"/>
    </row>
    <row r="32021" spans="1:27" x14ac:dyDescent="0.25">
      <c r="A32021"/>
      <c r="AA32021"/>
    </row>
    <row r="32022" spans="1:27" x14ac:dyDescent="0.25">
      <c r="A32022"/>
      <c r="AA32022"/>
    </row>
    <row r="32023" spans="1:27" x14ac:dyDescent="0.25">
      <c r="A32023"/>
      <c r="AA32023"/>
    </row>
    <row r="32024" spans="1:27" x14ac:dyDescent="0.25">
      <c r="A32024"/>
      <c r="AA32024"/>
    </row>
    <row r="32025" spans="1:27" x14ac:dyDescent="0.25">
      <c r="A32025"/>
      <c r="AA32025"/>
    </row>
    <row r="32026" spans="1:27" x14ac:dyDescent="0.25">
      <c r="A32026"/>
      <c r="AA32026"/>
    </row>
    <row r="32027" spans="1:27" x14ac:dyDescent="0.25">
      <c r="A32027"/>
      <c r="AA32027"/>
    </row>
    <row r="32028" spans="1:27" x14ac:dyDescent="0.25">
      <c r="A32028"/>
      <c r="AA32028"/>
    </row>
    <row r="32029" spans="1:27" x14ac:dyDescent="0.25">
      <c r="A32029"/>
      <c r="AA32029"/>
    </row>
    <row r="32030" spans="1:27" x14ac:dyDescent="0.25">
      <c r="A32030"/>
      <c r="AA32030"/>
    </row>
    <row r="32031" spans="1:27" x14ac:dyDescent="0.25">
      <c r="A32031"/>
      <c r="AA32031"/>
    </row>
    <row r="32032" spans="1:27" x14ac:dyDescent="0.25">
      <c r="A32032"/>
      <c r="AA32032"/>
    </row>
    <row r="32033" spans="1:27" x14ac:dyDescent="0.25">
      <c r="A32033"/>
      <c r="AA32033"/>
    </row>
    <row r="32034" spans="1:27" x14ac:dyDescent="0.25">
      <c r="A32034"/>
      <c r="AA32034"/>
    </row>
    <row r="32035" spans="1:27" x14ac:dyDescent="0.25">
      <c r="A32035"/>
      <c r="AA32035"/>
    </row>
    <row r="32036" spans="1:27" x14ac:dyDescent="0.25">
      <c r="A32036"/>
      <c r="AA32036"/>
    </row>
    <row r="32037" spans="1:27" x14ac:dyDescent="0.25">
      <c r="A32037"/>
      <c r="AA32037"/>
    </row>
    <row r="32038" spans="1:27" x14ac:dyDescent="0.25">
      <c r="A32038"/>
      <c r="AA32038"/>
    </row>
    <row r="32039" spans="1:27" x14ac:dyDescent="0.25">
      <c r="A32039"/>
      <c r="AA32039"/>
    </row>
    <row r="32040" spans="1:27" x14ac:dyDescent="0.25">
      <c r="A32040"/>
      <c r="AA32040"/>
    </row>
    <row r="32041" spans="1:27" x14ac:dyDescent="0.25">
      <c r="A32041"/>
      <c r="AA32041"/>
    </row>
    <row r="32042" spans="1:27" x14ac:dyDescent="0.25">
      <c r="A32042"/>
      <c r="AA32042"/>
    </row>
    <row r="32043" spans="1:27" x14ac:dyDescent="0.25">
      <c r="A32043"/>
      <c r="AA32043"/>
    </row>
    <row r="32044" spans="1:27" x14ac:dyDescent="0.25">
      <c r="A32044"/>
      <c r="AA32044"/>
    </row>
    <row r="32045" spans="1:27" x14ac:dyDescent="0.25">
      <c r="A32045"/>
      <c r="AA32045"/>
    </row>
    <row r="32046" spans="1:27" x14ac:dyDescent="0.25">
      <c r="A32046"/>
      <c r="AA32046"/>
    </row>
    <row r="32047" spans="1:27" x14ac:dyDescent="0.25">
      <c r="A32047"/>
      <c r="AA32047"/>
    </row>
    <row r="32048" spans="1:27" x14ac:dyDescent="0.25">
      <c r="A32048"/>
      <c r="AA32048"/>
    </row>
    <row r="32049" spans="1:27" x14ac:dyDescent="0.25">
      <c r="A32049"/>
      <c r="AA32049"/>
    </row>
    <row r="32050" spans="1:27" x14ac:dyDescent="0.25">
      <c r="A32050"/>
      <c r="AA32050"/>
    </row>
    <row r="32051" spans="1:27" x14ac:dyDescent="0.25">
      <c r="A32051"/>
      <c r="AA32051"/>
    </row>
    <row r="32052" spans="1:27" x14ac:dyDescent="0.25">
      <c r="A32052"/>
      <c r="AA32052"/>
    </row>
    <row r="32053" spans="1:27" x14ac:dyDescent="0.25">
      <c r="A32053"/>
      <c r="AA32053"/>
    </row>
    <row r="32054" spans="1:27" x14ac:dyDescent="0.25">
      <c r="A32054"/>
      <c r="AA32054"/>
    </row>
    <row r="32055" spans="1:27" x14ac:dyDescent="0.25">
      <c r="A32055"/>
      <c r="AA32055"/>
    </row>
    <row r="32056" spans="1:27" x14ac:dyDescent="0.25">
      <c r="A32056"/>
      <c r="AA32056"/>
    </row>
    <row r="32057" spans="1:27" x14ac:dyDescent="0.25">
      <c r="A32057"/>
      <c r="AA32057"/>
    </row>
    <row r="32058" spans="1:27" x14ac:dyDescent="0.25">
      <c r="A32058"/>
      <c r="AA32058"/>
    </row>
    <row r="32059" spans="1:27" x14ac:dyDescent="0.25">
      <c r="A32059"/>
      <c r="AA32059"/>
    </row>
    <row r="32060" spans="1:27" x14ac:dyDescent="0.25">
      <c r="A32060"/>
      <c r="AA32060"/>
    </row>
    <row r="32061" spans="1:27" x14ac:dyDescent="0.25">
      <c r="A32061"/>
      <c r="AA32061"/>
    </row>
    <row r="32062" spans="1:27" x14ac:dyDescent="0.25">
      <c r="A32062"/>
      <c r="AA32062"/>
    </row>
    <row r="32063" spans="1:27" x14ac:dyDescent="0.25">
      <c r="A32063"/>
      <c r="AA32063"/>
    </row>
    <row r="32064" spans="1:27" x14ac:dyDescent="0.25">
      <c r="A32064"/>
      <c r="AA32064"/>
    </row>
    <row r="32065" spans="1:27" x14ac:dyDescent="0.25">
      <c r="A32065"/>
      <c r="AA32065"/>
    </row>
    <row r="32066" spans="1:27" x14ac:dyDescent="0.25">
      <c r="A32066"/>
      <c r="AA32066"/>
    </row>
    <row r="32067" spans="1:27" x14ac:dyDescent="0.25">
      <c r="A32067"/>
      <c r="AA32067"/>
    </row>
    <row r="32068" spans="1:27" x14ac:dyDescent="0.25">
      <c r="A32068"/>
      <c r="AA32068"/>
    </row>
    <row r="32069" spans="1:27" x14ac:dyDescent="0.25">
      <c r="A32069"/>
      <c r="AA32069"/>
    </row>
    <row r="32070" spans="1:27" x14ac:dyDescent="0.25">
      <c r="A32070"/>
      <c r="AA32070"/>
    </row>
    <row r="32071" spans="1:27" x14ac:dyDescent="0.25">
      <c r="A32071"/>
      <c r="AA32071"/>
    </row>
    <row r="32072" spans="1:27" x14ac:dyDescent="0.25">
      <c r="A32072"/>
      <c r="AA32072"/>
    </row>
    <row r="32073" spans="1:27" x14ac:dyDescent="0.25">
      <c r="A32073"/>
      <c r="AA32073"/>
    </row>
    <row r="32074" spans="1:27" x14ac:dyDescent="0.25">
      <c r="A32074"/>
      <c r="AA32074"/>
    </row>
    <row r="32075" spans="1:27" x14ac:dyDescent="0.25">
      <c r="A32075"/>
      <c r="AA32075"/>
    </row>
    <row r="32076" spans="1:27" x14ac:dyDescent="0.25">
      <c r="A32076"/>
      <c r="AA32076"/>
    </row>
    <row r="32077" spans="1:27" x14ac:dyDescent="0.25">
      <c r="A32077"/>
      <c r="AA32077"/>
    </row>
    <row r="32078" spans="1:27" x14ac:dyDescent="0.25">
      <c r="A32078"/>
      <c r="AA32078"/>
    </row>
    <row r="32079" spans="1:27" x14ac:dyDescent="0.25">
      <c r="A32079"/>
      <c r="AA32079"/>
    </row>
    <row r="32080" spans="1:27" x14ac:dyDescent="0.25">
      <c r="A32080"/>
      <c r="AA32080"/>
    </row>
    <row r="32081" spans="1:27" x14ac:dyDescent="0.25">
      <c r="A32081"/>
      <c r="AA32081"/>
    </row>
    <row r="32082" spans="1:27" x14ac:dyDescent="0.25">
      <c r="A32082"/>
      <c r="AA32082"/>
    </row>
    <row r="32083" spans="1:27" x14ac:dyDescent="0.25">
      <c r="A32083"/>
      <c r="AA32083"/>
    </row>
    <row r="32084" spans="1:27" x14ac:dyDescent="0.25">
      <c r="A32084"/>
      <c r="AA32084"/>
    </row>
    <row r="32085" spans="1:27" x14ac:dyDescent="0.25">
      <c r="A32085"/>
      <c r="AA32085"/>
    </row>
    <row r="32086" spans="1:27" x14ac:dyDescent="0.25">
      <c r="A32086"/>
      <c r="AA32086"/>
    </row>
    <row r="32087" spans="1:27" x14ac:dyDescent="0.25">
      <c r="A32087"/>
      <c r="AA32087"/>
    </row>
    <row r="32088" spans="1:27" x14ac:dyDescent="0.25">
      <c r="A32088"/>
      <c r="AA32088"/>
    </row>
    <row r="32089" spans="1:27" x14ac:dyDescent="0.25">
      <c r="A32089"/>
      <c r="AA32089"/>
    </row>
    <row r="32090" spans="1:27" x14ac:dyDescent="0.25">
      <c r="A32090"/>
      <c r="AA32090"/>
    </row>
    <row r="32091" spans="1:27" x14ac:dyDescent="0.25">
      <c r="A32091"/>
      <c r="AA32091"/>
    </row>
    <row r="32092" spans="1:27" x14ac:dyDescent="0.25">
      <c r="A32092"/>
      <c r="AA32092"/>
    </row>
    <row r="32093" spans="1:27" x14ac:dyDescent="0.25">
      <c r="A32093"/>
      <c r="AA32093"/>
    </row>
    <row r="32094" spans="1:27" x14ac:dyDescent="0.25">
      <c r="A32094"/>
      <c r="AA32094"/>
    </row>
    <row r="32095" spans="1:27" x14ac:dyDescent="0.25">
      <c r="A32095"/>
      <c r="AA32095"/>
    </row>
    <row r="32096" spans="1:27" x14ac:dyDescent="0.25">
      <c r="A32096"/>
      <c r="AA32096"/>
    </row>
    <row r="32097" spans="1:27" x14ac:dyDescent="0.25">
      <c r="A32097"/>
      <c r="AA32097"/>
    </row>
    <row r="32098" spans="1:27" x14ac:dyDescent="0.25">
      <c r="A32098"/>
      <c r="AA32098"/>
    </row>
    <row r="32099" spans="1:27" x14ac:dyDescent="0.25">
      <c r="A32099"/>
      <c r="AA32099"/>
    </row>
    <row r="32100" spans="1:27" x14ac:dyDescent="0.25">
      <c r="A32100"/>
      <c r="AA32100"/>
    </row>
    <row r="32101" spans="1:27" x14ac:dyDescent="0.25">
      <c r="A32101"/>
      <c r="AA32101"/>
    </row>
    <row r="32102" spans="1:27" x14ac:dyDescent="0.25">
      <c r="A32102"/>
      <c r="AA32102"/>
    </row>
    <row r="32103" spans="1:27" x14ac:dyDescent="0.25">
      <c r="A32103"/>
      <c r="AA32103"/>
    </row>
    <row r="32104" spans="1:27" x14ac:dyDescent="0.25">
      <c r="A32104"/>
      <c r="AA32104"/>
    </row>
    <row r="32105" spans="1:27" x14ac:dyDescent="0.25">
      <c r="A32105"/>
      <c r="AA32105"/>
    </row>
    <row r="32106" spans="1:27" x14ac:dyDescent="0.25">
      <c r="A32106"/>
      <c r="AA32106"/>
    </row>
    <row r="32107" spans="1:27" x14ac:dyDescent="0.25">
      <c r="A32107"/>
      <c r="AA32107"/>
    </row>
    <row r="32108" spans="1:27" x14ac:dyDescent="0.25">
      <c r="A32108"/>
      <c r="AA32108"/>
    </row>
    <row r="32109" spans="1:27" x14ac:dyDescent="0.25">
      <c r="A32109"/>
      <c r="AA32109"/>
    </row>
    <row r="32110" spans="1:27" x14ac:dyDescent="0.25">
      <c r="A32110"/>
      <c r="AA32110"/>
    </row>
    <row r="32111" spans="1:27" x14ac:dyDescent="0.25">
      <c r="A32111"/>
      <c r="AA32111"/>
    </row>
    <row r="32112" spans="1:27" x14ac:dyDescent="0.25">
      <c r="A32112"/>
      <c r="AA32112"/>
    </row>
    <row r="32113" spans="1:27" x14ac:dyDescent="0.25">
      <c r="A32113"/>
      <c r="AA32113"/>
    </row>
    <row r="32114" spans="1:27" x14ac:dyDescent="0.25">
      <c r="A32114"/>
      <c r="AA32114"/>
    </row>
    <row r="32115" spans="1:27" x14ac:dyDescent="0.25">
      <c r="A32115"/>
      <c r="AA32115"/>
    </row>
    <row r="32116" spans="1:27" x14ac:dyDescent="0.25">
      <c r="A32116"/>
      <c r="AA32116"/>
    </row>
    <row r="32117" spans="1:27" x14ac:dyDescent="0.25">
      <c r="A32117"/>
      <c r="AA32117"/>
    </row>
    <row r="32118" spans="1:27" x14ac:dyDescent="0.25">
      <c r="A32118"/>
      <c r="AA32118"/>
    </row>
    <row r="32119" spans="1:27" x14ac:dyDescent="0.25">
      <c r="A32119"/>
      <c r="AA32119"/>
    </row>
    <row r="32120" spans="1:27" x14ac:dyDescent="0.25">
      <c r="A32120"/>
      <c r="AA32120"/>
    </row>
    <row r="32121" spans="1:27" x14ac:dyDescent="0.25">
      <c r="A32121"/>
      <c r="AA32121"/>
    </row>
    <row r="32122" spans="1:27" x14ac:dyDescent="0.25">
      <c r="A32122"/>
      <c r="AA32122"/>
    </row>
    <row r="32123" spans="1:27" x14ac:dyDescent="0.25">
      <c r="A32123"/>
      <c r="AA32123"/>
    </row>
    <row r="32124" spans="1:27" x14ac:dyDescent="0.25">
      <c r="A32124"/>
      <c r="AA32124"/>
    </row>
    <row r="32125" spans="1:27" x14ac:dyDescent="0.25">
      <c r="A32125"/>
      <c r="AA32125"/>
    </row>
    <row r="32126" spans="1:27" x14ac:dyDescent="0.25">
      <c r="A32126"/>
      <c r="AA32126"/>
    </row>
    <row r="32127" spans="1:27" x14ac:dyDescent="0.25">
      <c r="A32127"/>
      <c r="AA32127"/>
    </row>
    <row r="32128" spans="1:27" x14ac:dyDescent="0.25">
      <c r="A32128"/>
      <c r="AA32128"/>
    </row>
    <row r="32129" spans="1:27" x14ac:dyDescent="0.25">
      <c r="A32129"/>
      <c r="AA32129"/>
    </row>
    <row r="32130" spans="1:27" x14ac:dyDescent="0.25">
      <c r="A32130"/>
      <c r="AA32130"/>
    </row>
    <row r="32131" spans="1:27" x14ac:dyDescent="0.25">
      <c r="A32131"/>
      <c r="AA32131"/>
    </row>
    <row r="32132" spans="1:27" x14ac:dyDescent="0.25">
      <c r="A32132"/>
      <c r="AA32132"/>
    </row>
    <row r="32133" spans="1:27" x14ac:dyDescent="0.25">
      <c r="A32133"/>
      <c r="AA32133"/>
    </row>
    <row r="32134" spans="1:27" x14ac:dyDescent="0.25">
      <c r="A32134"/>
      <c r="AA32134"/>
    </row>
    <row r="32135" spans="1:27" x14ac:dyDescent="0.25">
      <c r="A32135"/>
      <c r="AA32135"/>
    </row>
    <row r="32136" spans="1:27" x14ac:dyDescent="0.25">
      <c r="A32136"/>
      <c r="AA32136"/>
    </row>
    <row r="32137" spans="1:27" x14ac:dyDescent="0.25">
      <c r="A32137"/>
      <c r="AA32137"/>
    </row>
    <row r="32138" spans="1:27" x14ac:dyDescent="0.25">
      <c r="A32138"/>
      <c r="AA32138"/>
    </row>
    <row r="32139" spans="1:27" x14ac:dyDescent="0.25">
      <c r="A32139"/>
      <c r="AA32139"/>
    </row>
    <row r="32140" spans="1:27" x14ac:dyDescent="0.25">
      <c r="A32140"/>
      <c r="AA32140"/>
    </row>
    <row r="32141" spans="1:27" x14ac:dyDescent="0.25">
      <c r="A32141"/>
      <c r="AA32141"/>
    </row>
    <row r="32142" spans="1:27" x14ac:dyDescent="0.25">
      <c r="A32142"/>
      <c r="AA32142"/>
    </row>
    <row r="32143" spans="1:27" x14ac:dyDescent="0.25">
      <c r="A32143"/>
      <c r="AA32143"/>
    </row>
    <row r="32144" spans="1:27" x14ac:dyDescent="0.25">
      <c r="A32144"/>
      <c r="AA32144"/>
    </row>
    <row r="32145" spans="1:27" x14ac:dyDescent="0.25">
      <c r="A32145"/>
      <c r="AA32145"/>
    </row>
    <row r="32146" spans="1:27" x14ac:dyDescent="0.25">
      <c r="A32146"/>
      <c r="AA32146"/>
    </row>
    <row r="32147" spans="1:27" x14ac:dyDescent="0.25">
      <c r="A32147"/>
      <c r="AA32147"/>
    </row>
    <row r="32148" spans="1:27" x14ac:dyDescent="0.25">
      <c r="A32148"/>
      <c r="AA32148"/>
    </row>
    <row r="32149" spans="1:27" x14ac:dyDescent="0.25">
      <c r="A32149"/>
      <c r="AA32149"/>
    </row>
    <row r="32150" spans="1:27" x14ac:dyDescent="0.25">
      <c r="A32150"/>
      <c r="AA32150"/>
    </row>
    <row r="32151" spans="1:27" x14ac:dyDescent="0.25">
      <c r="A32151"/>
      <c r="AA32151"/>
    </row>
    <row r="32152" spans="1:27" x14ac:dyDescent="0.25">
      <c r="A32152"/>
      <c r="AA32152"/>
    </row>
    <row r="32153" spans="1:27" x14ac:dyDescent="0.25">
      <c r="A32153"/>
      <c r="AA32153"/>
    </row>
    <row r="32154" spans="1:27" x14ac:dyDescent="0.25">
      <c r="A32154"/>
      <c r="AA32154"/>
    </row>
    <row r="32155" spans="1:27" x14ac:dyDescent="0.25">
      <c r="A32155"/>
      <c r="AA32155"/>
    </row>
    <row r="32156" spans="1:27" x14ac:dyDescent="0.25">
      <c r="A32156"/>
      <c r="AA32156"/>
    </row>
    <row r="32157" spans="1:27" x14ac:dyDescent="0.25">
      <c r="A32157"/>
      <c r="AA32157"/>
    </row>
    <row r="32158" spans="1:27" x14ac:dyDescent="0.25">
      <c r="A32158"/>
      <c r="AA32158"/>
    </row>
    <row r="32159" spans="1:27" x14ac:dyDescent="0.25">
      <c r="A32159"/>
      <c r="AA32159"/>
    </row>
    <row r="32160" spans="1:27" x14ac:dyDescent="0.25">
      <c r="A32160"/>
      <c r="AA32160"/>
    </row>
    <row r="32161" spans="1:27" x14ac:dyDescent="0.25">
      <c r="A32161"/>
      <c r="AA32161"/>
    </row>
    <row r="32162" spans="1:27" x14ac:dyDescent="0.25">
      <c r="A32162"/>
      <c r="AA32162"/>
    </row>
    <row r="32163" spans="1:27" x14ac:dyDescent="0.25">
      <c r="A32163"/>
      <c r="AA32163"/>
    </row>
    <row r="32164" spans="1:27" x14ac:dyDescent="0.25">
      <c r="A32164"/>
      <c r="AA32164"/>
    </row>
    <row r="32165" spans="1:27" x14ac:dyDescent="0.25">
      <c r="A32165"/>
      <c r="AA32165"/>
    </row>
    <row r="32166" spans="1:27" x14ac:dyDescent="0.25">
      <c r="A32166"/>
      <c r="AA32166"/>
    </row>
    <row r="32167" spans="1:27" x14ac:dyDescent="0.25">
      <c r="A32167"/>
      <c r="AA32167"/>
    </row>
    <row r="32168" spans="1:27" x14ac:dyDescent="0.25">
      <c r="A32168"/>
      <c r="AA32168"/>
    </row>
    <row r="32169" spans="1:27" x14ac:dyDescent="0.25">
      <c r="A32169"/>
      <c r="AA32169"/>
    </row>
    <row r="32170" spans="1:27" x14ac:dyDescent="0.25">
      <c r="A32170"/>
      <c r="AA32170"/>
    </row>
    <row r="32171" spans="1:27" x14ac:dyDescent="0.25">
      <c r="A32171"/>
      <c r="AA32171"/>
    </row>
    <row r="32172" spans="1:27" x14ac:dyDescent="0.25">
      <c r="A32172"/>
      <c r="AA32172"/>
    </row>
    <row r="32173" spans="1:27" x14ac:dyDescent="0.25">
      <c r="A32173"/>
      <c r="AA32173"/>
    </row>
    <row r="32174" spans="1:27" x14ac:dyDescent="0.25">
      <c r="A32174"/>
      <c r="AA32174"/>
    </row>
    <row r="32175" spans="1:27" x14ac:dyDescent="0.25">
      <c r="A32175"/>
      <c r="AA32175"/>
    </row>
    <row r="32176" spans="1:27" x14ac:dyDescent="0.25">
      <c r="A32176"/>
      <c r="AA32176"/>
    </row>
    <row r="32177" spans="1:27" x14ac:dyDescent="0.25">
      <c r="A32177"/>
      <c r="AA32177"/>
    </row>
    <row r="32178" spans="1:27" x14ac:dyDescent="0.25">
      <c r="A32178"/>
      <c r="AA32178"/>
    </row>
    <row r="32179" spans="1:27" x14ac:dyDescent="0.25">
      <c r="A32179"/>
      <c r="AA32179"/>
    </row>
    <row r="32180" spans="1:27" x14ac:dyDescent="0.25">
      <c r="A32180"/>
      <c r="AA32180"/>
    </row>
    <row r="32181" spans="1:27" x14ac:dyDescent="0.25">
      <c r="A32181"/>
      <c r="AA32181"/>
    </row>
    <row r="32182" spans="1:27" x14ac:dyDescent="0.25">
      <c r="A32182"/>
      <c r="AA32182"/>
    </row>
    <row r="32183" spans="1:27" x14ac:dyDescent="0.25">
      <c r="A32183"/>
      <c r="AA32183"/>
    </row>
    <row r="32184" spans="1:27" x14ac:dyDescent="0.25">
      <c r="A32184"/>
      <c r="AA32184"/>
    </row>
    <row r="32185" spans="1:27" x14ac:dyDescent="0.25">
      <c r="A32185"/>
      <c r="AA32185"/>
    </row>
    <row r="32186" spans="1:27" x14ac:dyDescent="0.25">
      <c r="A32186"/>
      <c r="AA32186"/>
    </row>
    <row r="32187" spans="1:27" x14ac:dyDescent="0.25">
      <c r="A32187"/>
      <c r="AA32187"/>
    </row>
    <row r="32188" spans="1:27" x14ac:dyDescent="0.25">
      <c r="A32188"/>
      <c r="AA32188"/>
    </row>
    <row r="32189" spans="1:27" x14ac:dyDescent="0.25">
      <c r="A32189"/>
      <c r="AA32189"/>
    </row>
    <row r="32190" spans="1:27" x14ac:dyDescent="0.25">
      <c r="A32190"/>
      <c r="AA32190"/>
    </row>
    <row r="32191" spans="1:27" x14ac:dyDescent="0.25">
      <c r="A32191"/>
      <c r="AA32191"/>
    </row>
    <row r="32192" spans="1:27" x14ac:dyDescent="0.25">
      <c r="A32192"/>
      <c r="AA32192"/>
    </row>
    <row r="32193" spans="1:27" x14ac:dyDescent="0.25">
      <c r="A32193"/>
      <c r="AA32193"/>
    </row>
    <row r="32194" spans="1:27" x14ac:dyDescent="0.25">
      <c r="A32194"/>
      <c r="AA32194"/>
    </row>
    <row r="32195" spans="1:27" x14ac:dyDescent="0.25">
      <c r="A32195"/>
      <c r="AA32195"/>
    </row>
    <row r="32196" spans="1:27" x14ac:dyDescent="0.25">
      <c r="A32196"/>
      <c r="AA32196"/>
    </row>
    <row r="32197" spans="1:27" x14ac:dyDescent="0.25">
      <c r="A32197"/>
      <c r="AA32197"/>
    </row>
    <row r="32198" spans="1:27" x14ac:dyDescent="0.25">
      <c r="A32198"/>
      <c r="AA32198"/>
    </row>
    <row r="32199" spans="1:27" x14ac:dyDescent="0.25">
      <c r="A32199"/>
      <c r="AA32199"/>
    </row>
    <row r="32200" spans="1:27" x14ac:dyDescent="0.25">
      <c r="A32200"/>
      <c r="AA32200"/>
    </row>
    <row r="32201" spans="1:27" x14ac:dyDescent="0.25">
      <c r="A32201"/>
      <c r="AA32201"/>
    </row>
    <row r="32202" spans="1:27" x14ac:dyDescent="0.25">
      <c r="A32202"/>
      <c r="AA32202"/>
    </row>
    <row r="32203" spans="1:27" x14ac:dyDescent="0.25">
      <c r="A32203"/>
      <c r="AA32203"/>
    </row>
    <row r="32204" spans="1:27" x14ac:dyDescent="0.25">
      <c r="A32204"/>
      <c r="AA32204"/>
    </row>
    <row r="32205" spans="1:27" x14ac:dyDescent="0.25">
      <c r="A32205"/>
      <c r="AA32205"/>
    </row>
    <row r="32206" spans="1:27" x14ac:dyDescent="0.25">
      <c r="A32206"/>
      <c r="AA32206"/>
    </row>
    <row r="32207" spans="1:27" x14ac:dyDescent="0.25">
      <c r="A32207"/>
      <c r="AA32207"/>
    </row>
    <row r="32208" spans="1:27" x14ac:dyDescent="0.25">
      <c r="A32208"/>
      <c r="AA32208"/>
    </row>
    <row r="32209" spans="1:27" x14ac:dyDescent="0.25">
      <c r="A32209"/>
      <c r="AA32209"/>
    </row>
    <row r="32210" spans="1:27" x14ac:dyDescent="0.25">
      <c r="A32210"/>
      <c r="AA32210"/>
    </row>
    <row r="32211" spans="1:27" x14ac:dyDescent="0.25">
      <c r="A32211"/>
      <c r="AA32211"/>
    </row>
    <row r="32212" spans="1:27" x14ac:dyDescent="0.25">
      <c r="A32212"/>
      <c r="AA32212"/>
    </row>
    <row r="32213" spans="1:27" x14ac:dyDescent="0.25">
      <c r="A32213"/>
      <c r="AA32213"/>
    </row>
    <row r="32214" spans="1:27" x14ac:dyDescent="0.25">
      <c r="A32214"/>
      <c r="AA32214"/>
    </row>
    <row r="32215" spans="1:27" x14ac:dyDescent="0.25">
      <c r="A32215"/>
      <c r="AA32215"/>
    </row>
    <row r="32216" spans="1:27" x14ac:dyDescent="0.25">
      <c r="A32216"/>
      <c r="AA32216"/>
    </row>
    <row r="32217" spans="1:27" x14ac:dyDescent="0.25">
      <c r="A32217"/>
      <c r="AA32217"/>
    </row>
    <row r="32218" spans="1:27" x14ac:dyDescent="0.25">
      <c r="A32218"/>
      <c r="AA32218"/>
    </row>
    <row r="32219" spans="1:27" x14ac:dyDescent="0.25">
      <c r="A32219"/>
      <c r="AA32219"/>
    </row>
    <row r="32220" spans="1:27" x14ac:dyDescent="0.25">
      <c r="A32220"/>
      <c r="AA32220"/>
    </row>
    <row r="32221" spans="1:27" x14ac:dyDescent="0.25">
      <c r="A32221"/>
      <c r="AA32221"/>
    </row>
    <row r="32222" spans="1:27" x14ac:dyDescent="0.25">
      <c r="A32222"/>
      <c r="AA32222"/>
    </row>
    <row r="32223" spans="1:27" x14ac:dyDescent="0.25">
      <c r="A32223"/>
      <c r="AA32223"/>
    </row>
    <row r="32224" spans="1:27" x14ac:dyDescent="0.25">
      <c r="A32224"/>
      <c r="AA32224"/>
    </row>
    <row r="32225" spans="1:27" x14ac:dyDescent="0.25">
      <c r="A32225"/>
      <c r="AA32225"/>
    </row>
    <row r="32226" spans="1:27" x14ac:dyDescent="0.25">
      <c r="A32226"/>
      <c r="AA32226"/>
    </row>
    <row r="32227" spans="1:27" x14ac:dyDescent="0.25">
      <c r="A32227"/>
      <c r="AA32227"/>
    </row>
    <row r="32228" spans="1:27" x14ac:dyDescent="0.25">
      <c r="A32228"/>
      <c r="AA32228"/>
    </row>
    <row r="32229" spans="1:27" x14ac:dyDescent="0.25">
      <c r="A32229"/>
      <c r="AA32229"/>
    </row>
    <row r="32230" spans="1:27" x14ac:dyDescent="0.25">
      <c r="A32230"/>
      <c r="AA32230"/>
    </row>
    <row r="32231" spans="1:27" x14ac:dyDescent="0.25">
      <c r="A32231"/>
      <c r="AA32231"/>
    </row>
    <row r="32232" spans="1:27" x14ac:dyDescent="0.25">
      <c r="A32232"/>
      <c r="AA32232"/>
    </row>
    <row r="32233" spans="1:27" x14ac:dyDescent="0.25">
      <c r="A32233"/>
      <c r="AA32233"/>
    </row>
    <row r="32234" spans="1:27" x14ac:dyDescent="0.25">
      <c r="A32234"/>
      <c r="AA32234"/>
    </row>
    <row r="32235" spans="1:27" x14ac:dyDescent="0.25">
      <c r="A32235"/>
      <c r="AA32235"/>
    </row>
    <row r="32236" spans="1:27" x14ac:dyDescent="0.25">
      <c r="A32236"/>
      <c r="AA32236"/>
    </row>
    <row r="32237" spans="1:27" x14ac:dyDescent="0.25">
      <c r="A32237"/>
      <c r="AA32237"/>
    </row>
    <row r="32238" spans="1:27" x14ac:dyDescent="0.25">
      <c r="A32238"/>
      <c r="AA32238"/>
    </row>
    <row r="32239" spans="1:27" x14ac:dyDescent="0.25">
      <c r="A32239"/>
      <c r="AA32239"/>
    </row>
    <row r="32240" spans="1:27" x14ac:dyDescent="0.25">
      <c r="A32240"/>
      <c r="AA32240"/>
    </row>
    <row r="32241" spans="1:27" x14ac:dyDescent="0.25">
      <c r="A32241"/>
      <c r="AA32241"/>
    </row>
    <row r="32242" spans="1:27" x14ac:dyDescent="0.25">
      <c r="A32242"/>
      <c r="AA32242"/>
    </row>
    <row r="32243" spans="1:27" x14ac:dyDescent="0.25">
      <c r="A32243"/>
      <c r="AA32243"/>
    </row>
    <row r="32244" spans="1:27" x14ac:dyDescent="0.25">
      <c r="A32244"/>
      <c r="AA32244"/>
    </row>
    <row r="32245" spans="1:27" x14ac:dyDescent="0.25">
      <c r="A32245"/>
      <c r="AA32245"/>
    </row>
    <row r="32246" spans="1:27" x14ac:dyDescent="0.25">
      <c r="A32246"/>
      <c r="AA32246"/>
    </row>
    <row r="32247" spans="1:27" x14ac:dyDescent="0.25">
      <c r="A32247"/>
      <c r="AA32247"/>
    </row>
    <row r="32248" spans="1:27" x14ac:dyDescent="0.25">
      <c r="A32248"/>
      <c r="AA32248"/>
    </row>
    <row r="32249" spans="1:27" x14ac:dyDescent="0.25">
      <c r="A32249"/>
      <c r="AA32249"/>
    </row>
    <row r="32250" spans="1:27" x14ac:dyDescent="0.25">
      <c r="A32250"/>
      <c r="AA32250"/>
    </row>
    <row r="32251" spans="1:27" x14ac:dyDescent="0.25">
      <c r="A32251"/>
      <c r="AA32251"/>
    </row>
    <row r="32252" spans="1:27" x14ac:dyDescent="0.25">
      <c r="A32252"/>
      <c r="AA32252"/>
    </row>
    <row r="32253" spans="1:27" x14ac:dyDescent="0.25">
      <c r="A32253"/>
      <c r="AA32253"/>
    </row>
    <row r="32254" spans="1:27" x14ac:dyDescent="0.25">
      <c r="A32254"/>
      <c r="AA32254"/>
    </row>
    <row r="32255" spans="1:27" x14ac:dyDescent="0.25">
      <c r="A32255"/>
      <c r="AA32255"/>
    </row>
    <row r="32256" spans="1:27" x14ac:dyDescent="0.25">
      <c r="A32256"/>
      <c r="AA32256"/>
    </row>
    <row r="32257" spans="1:27" x14ac:dyDescent="0.25">
      <c r="A32257"/>
      <c r="AA32257"/>
    </row>
    <row r="32258" spans="1:27" x14ac:dyDescent="0.25">
      <c r="A32258"/>
      <c r="AA32258"/>
    </row>
    <row r="32259" spans="1:27" x14ac:dyDescent="0.25">
      <c r="A32259"/>
      <c r="AA32259"/>
    </row>
    <row r="32260" spans="1:27" x14ac:dyDescent="0.25">
      <c r="A32260"/>
      <c r="AA32260"/>
    </row>
    <row r="32261" spans="1:27" x14ac:dyDescent="0.25">
      <c r="A32261"/>
      <c r="AA32261"/>
    </row>
    <row r="32262" spans="1:27" x14ac:dyDescent="0.25">
      <c r="A32262"/>
      <c r="AA32262"/>
    </row>
    <row r="32263" spans="1:27" x14ac:dyDescent="0.25">
      <c r="A32263"/>
      <c r="AA32263"/>
    </row>
    <row r="32264" spans="1:27" x14ac:dyDescent="0.25">
      <c r="A32264"/>
      <c r="AA32264"/>
    </row>
    <row r="32265" spans="1:27" x14ac:dyDescent="0.25">
      <c r="A32265"/>
      <c r="AA32265"/>
    </row>
    <row r="32266" spans="1:27" x14ac:dyDescent="0.25">
      <c r="A32266"/>
      <c r="AA32266"/>
    </row>
    <row r="32267" spans="1:27" x14ac:dyDescent="0.25">
      <c r="A32267"/>
      <c r="AA32267"/>
    </row>
    <row r="32268" spans="1:27" x14ac:dyDescent="0.25">
      <c r="A32268"/>
      <c r="AA32268"/>
    </row>
    <row r="32269" spans="1:27" x14ac:dyDescent="0.25">
      <c r="A32269"/>
      <c r="AA32269"/>
    </row>
    <row r="32270" spans="1:27" x14ac:dyDescent="0.25">
      <c r="A32270"/>
      <c r="AA32270"/>
    </row>
    <row r="32271" spans="1:27" x14ac:dyDescent="0.25">
      <c r="A32271"/>
      <c r="AA32271"/>
    </row>
    <row r="32272" spans="1:27" x14ac:dyDescent="0.25">
      <c r="A32272"/>
      <c r="AA32272"/>
    </row>
    <row r="32273" spans="1:27" x14ac:dyDescent="0.25">
      <c r="A32273"/>
      <c r="AA32273"/>
    </row>
    <row r="32274" spans="1:27" x14ac:dyDescent="0.25">
      <c r="A32274"/>
      <c r="AA32274"/>
    </row>
    <row r="32275" spans="1:27" x14ac:dyDescent="0.25">
      <c r="A32275"/>
      <c r="AA32275"/>
    </row>
    <row r="32276" spans="1:27" x14ac:dyDescent="0.25">
      <c r="A32276"/>
      <c r="AA32276"/>
    </row>
    <row r="32277" spans="1:27" x14ac:dyDescent="0.25">
      <c r="A32277"/>
      <c r="AA32277"/>
    </row>
    <row r="32278" spans="1:27" x14ac:dyDescent="0.25">
      <c r="A32278"/>
      <c r="AA32278"/>
    </row>
    <row r="32279" spans="1:27" x14ac:dyDescent="0.25">
      <c r="A32279"/>
      <c r="AA32279"/>
    </row>
    <row r="32280" spans="1:27" x14ac:dyDescent="0.25">
      <c r="A32280"/>
      <c r="AA32280"/>
    </row>
    <row r="32281" spans="1:27" x14ac:dyDescent="0.25">
      <c r="A32281"/>
      <c r="AA32281"/>
    </row>
    <row r="32282" spans="1:27" x14ac:dyDescent="0.25">
      <c r="A32282"/>
      <c r="AA32282"/>
    </row>
    <row r="32283" spans="1:27" x14ac:dyDescent="0.25">
      <c r="A32283"/>
      <c r="AA32283"/>
    </row>
    <row r="32284" spans="1:27" x14ac:dyDescent="0.25">
      <c r="A32284"/>
      <c r="AA32284"/>
    </row>
    <row r="32285" spans="1:27" x14ac:dyDescent="0.25">
      <c r="A32285"/>
      <c r="AA32285"/>
    </row>
    <row r="32286" spans="1:27" x14ac:dyDescent="0.25">
      <c r="A32286"/>
      <c r="AA32286"/>
    </row>
    <row r="32287" spans="1:27" x14ac:dyDescent="0.25">
      <c r="A32287"/>
      <c r="AA32287"/>
    </row>
    <row r="32288" spans="1:27" x14ac:dyDescent="0.25">
      <c r="A32288"/>
      <c r="AA32288"/>
    </row>
    <row r="32289" spans="1:27" x14ac:dyDescent="0.25">
      <c r="A32289"/>
      <c r="AA32289"/>
    </row>
    <row r="32290" spans="1:27" x14ac:dyDescent="0.25">
      <c r="A32290"/>
      <c r="AA32290"/>
    </row>
    <row r="32291" spans="1:27" x14ac:dyDescent="0.25">
      <c r="A32291"/>
      <c r="AA32291"/>
    </row>
    <row r="32292" spans="1:27" x14ac:dyDescent="0.25">
      <c r="A32292"/>
      <c r="AA32292"/>
    </row>
    <row r="32293" spans="1:27" x14ac:dyDescent="0.25">
      <c r="A32293"/>
      <c r="AA32293"/>
    </row>
    <row r="32294" spans="1:27" x14ac:dyDescent="0.25">
      <c r="A32294"/>
      <c r="AA32294"/>
    </row>
    <row r="32295" spans="1:27" x14ac:dyDescent="0.25">
      <c r="A32295"/>
      <c r="AA32295"/>
    </row>
    <row r="32296" spans="1:27" x14ac:dyDescent="0.25">
      <c r="A32296"/>
      <c r="AA32296"/>
    </row>
    <row r="32297" spans="1:27" x14ac:dyDescent="0.25">
      <c r="A32297"/>
      <c r="AA32297"/>
    </row>
    <row r="32298" spans="1:27" x14ac:dyDescent="0.25">
      <c r="A32298"/>
      <c r="AA32298"/>
    </row>
    <row r="32299" spans="1:27" x14ac:dyDescent="0.25">
      <c r="A32299"/>
      <c r="AA32299"/>
    </row>
    <row r="32300" spans="1:27" x14ac:dyDescent="0.25">
      <c r="A32300"/>
      <c r="AA32300"/>
    </row>
    <row r="32301" spans="1:27" x14ac:dyDescent="0.25">
      <c r="A32301"/>
      <c r="AA32301"/>
    </row>
    <row r="32302" spans="1:27" x14ac:dyDescent="0.25">
      <c r="A32302"/>
      <c r="AA32302"/>
    </row>
    <row r="32303" spans="1:27" x14ac:dyDescent="0.25">
      <c r="A32303"/>
      <c r="AA32303"/>
    </row>
    <row r="32304" spans="1:27" x14ac:dyDescent="0.25">
      <c r="A32304"/>
      <c r="AA32304"/>
    </row>
    <row r="32305" spans="1:27" x14ac:dyDescent="0.25">
      <c r="A32305"/>
      <c r="AA32305"/>
    </row>
    <row r="32306" spans="1:27" x14ac:dyDescent="0.25">
      <c r="A32306"/>
      <c r="AA32306"/>
    </row>
    <row r="32307" spans="1:27" x14ac:dyDescent="0.25">
      <c r="A32307"/>
      <c r="AA32307"/>
    </row>
    <row r="32308" spans="1:27" x14ac:dyDescent="0.25">
      <c r="A32308"/>
      <c r="AA32308"/>
    </row>
    <row r="32309" spans="1:27" x14ac:dyDescent="0.25">
      <c r="A32309"/>
      <c r="AA32309"/>
    </row>
    <row r="32310" spans="1:27" x14ac:dyDescent="0.25">
      <c r="A32310"/>
      <c r="AA32310"/>
    </row>
    <row r="32311" spans="1:27" x14ac:dyDescent="0.25">
      <c r="A32311"/>
      <c r="AA32311"/>
    </row>
    <row r="32312" spans="1:27" x14ac:dyDescent="0.25">
      <c r="A32312"/>
      <c r="AA32312"/>
    </row>
    <row r="32313" spans="1:27" x14ac:dyDescent="0.25">
      <c r="A32313"/>
      <c r="AA32313"/>
    </row>
    <row r="32314" spans="1:27" x14ac:dyDescent="0.25">
      <c r="A32314"/>
      <c r="AA32314"/>
    </row>
    <row r="32315" spans="1:27" x14ac:dyDescent="0.25">
      <c r="A32315"/>
      <c r="AA32315"/>
    </row>
    <row r="32316" spans="1:27" x14ac:dyDescent="0.25">
      <c r="A32316"/>
      <c r="AA32316"/>
    </row>
    <row r="32317" spans="1:27" x14ac:dyDescent="0.25">
      <c r="A32317"/>
      <c r="AA32317"/>
    </row>
    <row r="32318" spans="1:27" x14ac:dyDescent="0.25">
      <c r="A32318"/>
      <c r="AA32318"/>
    </row>
    <row r="32319" spans="1:27" x14ac:dyDescent="0.25">
      <c r="A32319"/>
      <c r="AA32319"/>
    </row>
    <row r="32320" spans="1:27" x14ac:dyDescent="0.25">
      <c r="A32320"/>
      <c r="AA32320"/>
    </row>
    <row r="32321" spans="1:27" x14ac:dyDescent="0.25">
      <c r="A32321"/>
      <c r="AA32321"/>
    </row>
    <row r="32322" spans="1:27" x14ac:dyDescent="0.25">
      <c r="A32322"/>
      <c r="AA32322"/>
    </row>
    <row r="32323" spans="1:27" x14ac:dyDescent="0.25">
      <c r="A32323"/>
      <c r="AA32323"/>
    </row>
    <row r="32324" spans="1:27" x14ac:dyDescent="0.25">
      <c r="A32324"/>
      <c r="AA32324"/>
    </row>
    <row r="32325" spans="1:27" x14ac:dyDescent="0.25">
      <c r="A32325"/>
      <c r="AA32325"/>
    </row>
    <row r="32326" spans="1:27" x14ac:dyDescent="0.25">
      <c r="A32326"/>
      <c r="AA32326"/>
    </row>
    <row r="32327" spans="1:27" x14ac:dyDescent="0.25">
      <c r="A32327"/>
      <c r="AA32327"/>
    </row>
    <row r="32328" spans="1:27" x14ac:dyDescent="0.25">
      <c r="A32328"/>
      <c r="AA32328"/>
    </row>
    <row r="32329" spans="1:27" x14ac:dyDescent="0.25">
      <c r="A32329"/>
      <c r="AA32329"/>
    </row>
    <row r="32330" spans="1:27" x14ac:dyDescent="0.25">
      <c r="A32330"/>
      <c r="AA32330"/>
    </row>
    <row r="32331" spans="1:27" x14ac:dyDescent="0.25">
      <c r="A32331"/>
      <c r="AA32331"/>
    </row>
    <row r="32332" spans="1:27" x14ac:dyDescent="0.25">
      <c r="A32332"/>
      <c r="AA32332"/>
    </row>
    <row r="32333" spans="1:27" x14ac:dyDescent="0.25">
      <c r="A32333"/>
      <c r="AA32333"/>
    </row>
    <row r="32334" spans="1:27" x14ac:dyDescent="0.25">
      <c r="A32334"/>
      <c r="AA32334"/>
    </row>
    <row r="32335" spans="1:27" x14ac:dyDescent="0.25">
      <c r="A32335"/>
      <c r="AA32335"/>
    </row>
    <row r="32336" spans="1:27" x14ac:dyDescent="0.25">
      <c r="A32336"/>
      <c r="AA32336"/>
    </row>
    <row r="32337" spans="1:27" x14ac:dyDescent="0.25">
      <c r="A32337"/>
      <c r="AA32337"/>
    </row>
    <row r="32338" spans="1:27" x14ac:dyDescent="0.25">
      <c r="A32338"/>
      <c r="AA32338"/>
    </row>
    <row r="32339" spans="1:27" x14ac:dyDescent="0.25">
      <c r="A32339"/>
      <c r="AA32339"/>
    </row>
    <row r="32340" spans="1:27" x14ac:dyDescent="0.25">
      <c r="A32340"/>
      <c r="AA32340"/>
    </row>
    <row r="32341" spans="1:27" x14ac:dyDescent="0.25">
      <c r="A32341"/>
      <c r="AA32341"/>
    </row>
    <row r="32342" spans="1:27" x14ac:dyDescent="0.25">
      <c r="A32342"/>
      <c r="AA32342"/>
    </row>
    <row r="32343" spans="1:27" x14ac:dyDescent="0.25">
      <c r="A32343"/>
      <c r="AA32343"/>
    </row>
    <row r="32344" spans="1:27" x14ac:dyDescent="0.25">
      <c r="A32344"/>
      <c r="AA32344"/>
    </row>
    <row r="32345" spans="1:27" x14ac:dyDescent="0.25">
      <c r="A32345"/>
      <c r="AA32345"/>
    </row>
    <row r="32346" spans="1:27" x14ac:dyDescent="0.25">
      <c r="A32346"/>
      <c r="AA32346"/>
    </row>
    <row r="32347" spans="1:27" x14ac:dyDescent="0.25">
      <c r="A32347"/>
      <c r="AA32347"/>
    </row>
    <row r="32348" spans="1:27" x14ac:dyDescent="0.25">
      <c r="A32348"/>
      <c r="AA32348"/>
    </row>
    <row r="32349" spans="1:27" x14ac:dyDescent="0.25">
      <c r="A32349"/>
      <c r="AA32349"/>
    </row>
    <row r="32350" spans="1:27" x14ac:dyDescent="0.25">
      <c r="A32350"/>
      <c r="AA32350"/>
    </row>
    <row r="32351" spans="1:27" x14ac:dyDescent="0.25">
      <c r="A32351"/>
      <c r="AA32351"/>
    </row>
    <row r="32352" spans="1:27" x14ac:dyDescent="0.25">
      <c r="A32352"/>
      <c r="AA32352"/>
    </row>
    <row r="32353" spans="1:27" x14ac:dyDescent="0.25">
      <c r="A32353"/>
      <c r="AA32353"/>
    </row>
    <row r="32354" spans="1:27" x14ac:dyDescent="0.25">
      <c r="A32354"/>
      <c r="AA32354"/>
    </row>
    <row r="32355" spans="1:27" x14ac:dyDescent="0.25">
      <c r="A32355"/>
      <c r="AA32355"/>
    </row>
    <row r="32356" spans="1:27" x14ac:dyDescent="0.25">
      <c r="A32356"/>
      <c r="AA32356"/>
    </row>
    <row r="32357" spans="1:27" x14ac:dyDescent="0.25">
      <c r="A32357"/>
      <c r="AA32357"/>
    </row>
    <row r="32358" spans="1:27" x14ac:dyDescent="0.25">
      <c r="A32358"/>
      <c r="AA32358"/>
    </row>
    <row r="32359" spans="1:27" x14ac:dyDescent="0.25">
      <c r="A32359"/>
      <c r="AA32359"/>
    </row>
    <row r="32360" spans="1:27" x14ac:dyDescent="0.25">
      <c r="A32360"/>
      <c r="AA32360"/>
    </row>
    <row r="32361" spans="1:27" x14ac:dyDescent="0.25">
      <c r="A32361"/>
      <c r="AA32361"/>
    </row>
    <row r="32362" spans="1:27" x14ac:dyDescent="0.25">
      <c r="A32362"/>
      <c r="AA32362"/>
    </row>
    <row r="32363" spans="1:27" x14ac:dyDescent="0.25">
      <c r="A32363"/>
      <c r="AA32363"/>
    </row>
    <row r="32364" spans="1:27" x14ac:dyDescent="0.25">
      <c r="A32364"/>
      <c r="AA32364"/>
    </row>
    <row r="32365" spans="1:27" x14ac:dyDescent="0.25">
      <c r="A32365"/>
      <c r="AA32365"/>
    </row>
    <row r="32366" spans="1:27" x14ac:dyDescent="0.25">
      <c r="A32366"/>
      <c r="AA32366"/>
    </row>
    <row r="32367" spans="1:27" x14ac:dyDescent="0.25">
      <c r="A32367"/>
      <c r="AA32367"/>
    </row>
    <row r="32368" spans="1:27" x14ac:dyDescent="0.25">
      <c r="A32368"/>
      <c r="AA32368"/>
    </row>
    <row r="32369" spans="1:27" x14ac:dyDescent="0.25">
      <c r="A32369"/>
      <c r="AA32369"/>
    </row>
    <row r="32370" spans="1:27" x14ac:dyDescent="0.25">
      <c r="A32370"/>
      <c r="AA32370"/>
    </row>
    <row r="32371" spans="1:27" x14ac:dyDescent="0.25">
      <c r="A32371"/>
      <c r="AA32371"/>
    </row>
    <row r="32372" spans="1:27" x14ac:dyDescent="0.25">
      <c r="A32372"/>
      <c r="AA32372"/>
    </row>
    <row r="32373" spans="1:27" x14ac:dyDescent="0.25">
      <c r="A32373"/>
      <c r="AA32373"/>
    </row>
    <row r="32374" spans="1:27" x14ac:dyDescent="0.25">
      <c r="A32374"/>
      <c r="AA32374"/>
    </row>
    <row r="32375" spans="1:27" x14ac:dyDescent="0.25">
      <c r="A32375"/>
      <c r="AA32375"/>
    </row>
    <row r="32376" spans="1:27" x14ac:dyDescent="0.25">
      <c r="A32376"/>
      <c r="AA32376"/>
    </row>
    <row r="32377" spans="1:27" x14ac:dyDescent="0.25">
      <c r="A32377"/>
      <c r="AA32377"/>
    </row>
    <row r="32378" spans="1:27" x14ac:dyDescent="0.25">
      <c r="A32378"/>
      <c r="AA32378"/>
    </row>
    <row r="32379" spans="1:27" x14ac:dyDescent="0.25">
      <c r="A32379"/>
      <c r="AA32379"/>
    </row>
    <row r="32380" spans="1:27" x14ac:dyDescent="0.25">
      <c r="A32380"/>
      <c r="AA32380"/>
    </row>
    <row r="32381" spans="1:27" x14ac:dyDescent="0.25">
      <c r="A32381"/>
      <c r="AA32381"/>
    </row>
    <row r="32382" spans="1:27" x14ac:dyDescent="0.25">
      <c r="A32382"/>
      <c r="AA32382"/>
    </row>
    <row r="32383" spans="1:27" x14ac:dyDescent="0.25">
      <c r="A32383"/>
      <c r="AA32383"/>
    </row>
    <row r="32384" spans="1:27" x14ac:dyDescent="0.25">
      <c r="A32384"/>
      <c r="AA32384"/>
    </row>
    <row r="32385" spans="1:27" x14ac:dyDescent="0.25">
      <c r="A32385"/>
      <c r="AA32385"/>
    </row>
    <row r="32386" spans="1:27" x14ac:dyDescent="0.25">
      <c r="A32386"/>
      <c r="AA32386"/>
    </row>
    <row r="32387" spans="1:27" x14ac:dyDescent="0.25">
      <c r="A32387"/>
      <c r="AA32387"/>
    </row>
    <row r="32388" spans="1:27" x14ac:dyDescent="0.25">
      <c r="A32388"/>
      <c r="AA32388"/>
    </row>
    <row r="32389" spans="1:27" x14ac:dyDescent="0.25">
      <c r="A32389"/>
      <c r="AA32389"/>
    </row>
    <row r="32390" spans="1:27" x14ac:dyDescent="0.25">
      <c r="A32390"/>
      <c r="AA32390"/>
    </row>
    <row r="32391" spans="1:27" x14ac:dyDescent="0.25">
      <c r="A32391"/>
      <c r="AA32391"/>
    </row>
    <row r="32392" spans="1:27" x14ac:dyDescent="0.25">
      <c r="A32392"/>
      <c r="AA32392"/>
    </row>
    <row r="32393" spans="1:27" x14ac:dyDescent="0.25">
      <c r="A32393"/>
      <c r="AA32393"/>
    </row>
    <row r="32394" spans="1:27" x14ac:dyDescent="0.25">
      <c r="A32394"/>
      <c r="AA32394"/>
    </row>
    <row r="32395" spans="1:27" x14ac:dyDescent="0.25">
      <c r="A32395"/>
      <c r="AA32395"/>
    </row>
    <row r="32396" spans="1:27" x14ac:dyDescent="0.25">
      <c r="A32396"/>
      <c r="AA32396"/>
    </row>
    <row r="32397" spans="1:27" x14ac:dyDescent="0.25">
      <c r="A32397"/>
      <c r="AA32397"/>
    </row>
    <row r="32398" spans="1:27" x14ac:dyDescent="0.25">
      <c r="A32398"/>
      <c r="AA32398"/>
    </row>
    <row r="32399" spans="1:27" x14ac:dyDescent="0.25">
      <c r="A32399"/>
      <c r="AA32399"/>
    </row>
    <row r="32400" spans="1:27" x14ac:dyDescent="0.25">
      <c r="A32400"/>
      <c r="AA32400"/>
    </row>
    <row r="32401" spans="1:27" x14ac:dyDescent="0.25">
      <c r="A32401"/>
      <c r="AA32401"/>
    </row>
    <row r="32402" spans="1:27" x14ac:dyDescent="0.25">
      <c r="A32402"/>
      <c r="AA32402"/>
    </row>
    <row r="32403" spans="1:27" x14ac:dyDescent="0.25">
      <c r="A32403"/>
      <c r="AA32403"/>
    </row>
    <row r="32404" spans="1:27" x14ac:dyDescent="0.25">
      <c r="A32404"/>
      <c r="AA32404"/>
    </row>
    <row r="32405" spans="1:27" x14ac:dyDescent="0.25">
      <c r="A32405"/>
      <c r="AA32405"/>
    </row>
    <row r="32406" spans="1:27" x14ac:dyDescent="0.25">
      <c r="A32406"/>
      <c r="AA32406"/>
    </row>
    <row r="32407" spans="1:27" x14ac:dyDescent="0.25">
      <c r="A32407"/>
      <c r="AA32407"/>
    </row>
    <row r="32408" spans="1:27" x14ac:dyDescent="0.25">
      <c r="A32408"/>
      <c r="AA32408"/>
    </row>
    <row r="32409" spans="1:27" x14ac:dyDescent="0.25">
      <c r="A32409"/>
      <c r="AA32409"/>
    </row>
    <row r="32410" spans="1:27" x14ac:dyDescent="0.25">
      <c r="A32410"/>
      <c r="AA32410"/>
    </row>
    <row r="32411" spans="1:27" x14ac:dyDescent="0.25">
      <c r="A32411"/>
      <c r="AA32411"/>
    </row>
    <row r="32412" spans="1:27" x14ac:dyDescent="0.25">
      <c r="A32412"/>
      <c r="AA32412"/>
    </row>
    <row r="32413" spans="1:27" x14ac:dyDescent="0.25">
      <c r="A32413"/>
      <c r="AA32413"/>
    </row>
    <row r="32414" spans="1:27" x14ac:dyDescent="0.25">
      <c r="A32414"/>
      <c r="AA32414"/>
    </row>
    <row r="32415" spans="1:27" x14ac:dyDescent="0.25">
      <c r="A32415"/>
      <c r="AA32415"/>
    </row>
    <row r="32416" spans="1:27" x14ac:dyDescent="0.25">
      <c r="A32416"/>
      <c r="AA32416"/>
    </row>
    <row r="32417" spans="1:27" x14ac:dyDescent="0.25">
      <c r="A32417"/>
      <c r="AA32417"/>
    </row>
    <row r="32418" spans="1:27" x14ac:dyDescent="0.25">
      <c r="A32418"/>
      <c r="AA32418"/>
    </row>
    <row r="32419" spans="1:27" x14ac:dyDescent="0.25">
      <c r="A32419"/>
      <c r="AA32419"/>
    </row>
    <row r="32420" spans="1:27" x14ac:dyDescent="0.25">
      <c r="A32420"/>
      <c r="AA32420"/>
    </row>
    <row r="32421" spans="1:27" x14ac:dyDescent="0.25">
      <c r="A32421"/>
      <c r="AA32421"/>
    </row>
    <row r="32422" spans="1:27" x14ac:dyDescent="0.25">
      <c r="A32422"/>
      <c r="AA32422"/>
    </row>
    <row r="32423" spans="1:27" x14ac:dyDescent="0.25">
      <c r="A32423"/>
      <c r="AA32423"/>
    </row>
    <row r="32424" spans="1:27" x14ac:dyDescent="0.25">
      <c r="A32424"/>
      <c r="AA32424"/>
    </row>
    <row r="32425" spans="1:27" x14ac:dyDescent="0.25">
      <c r="A32425"/>
      <c r="AA32425"/>
    </row>
    <row r="32426" spans="1:27" x14ac:dyDescent="0.25">
      <c r="A32426"/>
      <c r="AA32426"/>
    </row>
    <row r="32427" spans="1:27" x14ac:dyDescent="0.25">
      <c r="A32427"/>
      <c r="AA32427"/>
    </row>
    <row r="32428" spans="1:27" x14ac:dyDescent="0.25">
      <c r="A32428"/>
      <c r="AA32428"/>
    </row>
    <row r="32429" spans="1:27" x14ac:dyDescent="0.25">
      <c r="A32429"/>
      <c r="AA32429"/>
    </row>
    <row r="32430" spans="1:27" x14ac:dyDescent="0.25">
      <c r="A32430"/>
      <c r="AA32430"/>
    </row>
    <row r="32431" spans="1:27" x14ac:dyDescent="0.25">
      <c r="A32431"/>
      <c r="AA32431"/>
    </row>
    <row r="32432" spans="1:27" x14ac:dyDescent="0.25">
      <c r="A32432"/>
      <c r="AA32432"/>
    </row>
    <row r="32433" spans="1:27" x14ac:dyDescent="0.25">
      <c r="A32433"/>
      <c r="AA32433"/>
    </row>
    <row r="32434" spans="1:27" x14ac:dyDescent="0.25">
      <c r="A32434"/>
      <c r="AA32434"/>
    </row>
    <row r="32435" spans="1:27" x14ac:dyDescent="0.25">
      <c r="A32435"/>
      <c r="AA32435"/>
    </row>
    <row r="32436" spans="1:27" x14ac:dyDescent="0.25">
      <c r="A32436"/>
      <c r="AA32436"/>
    </row>
    <row r="32437" spans="1:27" x14ac:dyDescent="0.25">
      <c r="A32437"/>
      <c r="AA32437"/>
    </row>
    <row r="32438" spans="1:27" x14ac:dyDescent="0.25">
      <c r="A32438"/>
      <c r="AA32438"/>
    </row>
    <row r="32439" spans="1:27" x14ac:dyDescent="0.25">
      <c r="A32439"/>
      <c r="AA32439"/>
    </row>
    <row r="32440" spans="1:27" x14ac:dyDescent="0.25">
      <c r="A32440"/>
      <c r="AA32440"/>
    </row>
    <row r="32441" spans="1:27" x14ac:dyDescent="0.25">
      <c r="A32441"/>
      <c r="AA32441"/>
    </row>
    <row r="32442" spans="1:27" x14ac:dyDescent="0.25">
      <c r="A32442"/>
      <c r="AA32442"/>
    </row>
    <row r="32443" spans="1:27" x14ac:dyDescent="0.25">
      <c r="A32443"/>
      <c r="AA32443"/>
    </row>
    <row r="32444" spans="1:27" x14ac:dyDescent="0.25">
      <c r="A32444"/>
      <c r="AA32444"/>
    </row>
    <row r="32445" spans="1:27" x14ac:dyDescent="0.25">
      <c r="A32445"/>
      <c r="AA32445"/>
    </row>
    <row r="32446" spans="1:27" x14ac:dyDescent="0.25">
      <c r="A32446"/>
      <c r="AA32446"/>
    </row>
    <row r="32447" spans="1:27" x14ac:dyDescent="0.25">
      <c r="A32447"/>
      <c r="AA32447"/>
    </row>
    <row r="32448" spans="1:27" x14ac:dyDescent="0.25">
      <c r="A32448"/>
      <c r="AA32448"/>
    </row>
    <row r="32449" spans="1:27" x14ac:dyDescent="0.25">
      <c r="A32449"/>
      <c r="AA32449"/>
    </row>
    <row r="32450" spans="1:27" x14ac:dyDescent="0.25">
      <c r="A32450"/>
      <c r="AA32450"/>
    </row>
    <row r="32451" spans="1:27" x14ac:dyDescent="0.25">
      <c r="A32451"/>
      <c r="AA32451"/>
    </row>
    <row r="32452" spans="1:27" x14ac:dyDescent="0.25">
      <c r="A32452"/>
      <c r="AA32452"/>
    </row>
    <row r="32453" spans="1:27" x14ac:dyDescent="0.25">
      <c r="A32453"/>
      <c r="AA32453"/>
    </row>
    <row r="32454" spans="1:27" x14ac:dyDescent="0.25">
      <c r="A32454"/>
      <c r="AA32454"/>
    </row>
    <row r="32455" spans="1:27" x14ac:dyDescent="0.25">
      <c r="A32455"/>
      <c r="AA32455"/>
    </row>
    <row r="32456" spans="1:27" x14ac:dyDescent="0.25">
      <c r="A32456"/>
      <c r="AA32456"/>
    </row>
    <row r="32457" spans="1:27" x14ac:dyDescent="0.25">
      <c r="A32457"/>
      <c r="AA32457"/>
    </row>
    <row r="32458" spans="1:27" x14ac:dyDescent="0.25">
      <c r="A32458"/>
      <c r="AA32458"/>
    </row>
    <row r="32459" spans="1:27" x14ac:dyDescent="0.25">
      <c r="A32459"/>
      <c r="AA32459"/>
    </row>
    <row r="32460" spans="1:27" x14ac:dyDescent="0.25">
      <c r="A32460"/>
      <c r="AA32460"/>
    </row>
    <row r="32461" spans="1:27" x14ac:dyDescent="0.25">
      <c r="A32461"/>
      <c r="AA32461"/>
    </row>
    <row r="32462" spans="1:27" x14ac:dyDescent="0.25">
      <c r="A32462"/>
      <c r="AA32462"/>
    </row>
    <row r="32463" spans="1:27" x14ac:dyDescent="0.25">
      <c r="A32463"/>
      <c r="AA32463"/>
    </row>
    <row r="32464" spans="1:27" x14ac:dyDescent="0.25">
      <c r="A32464"/>
      <c r="AA32464"/>
    </row>
    <row r="32465" spans="1:27" x14ac:dyDescent="0.25">
      <c r="A32465"/>
      <c r="AA32465"/>
    </row>
    <row r="32466" spans="1:27" x14ac:dyDescent="0.25">
      <c r="A32466"/>
      <c r="AA32466"/>
    </row>
    <row r="32467" spans="1:27" x14ac:dyDescent="0.25">
      <c r="A32467"/>
      <c r="AA32467"/>
    </row>
    <row r="32468" spans="1:27" x14ac:dyDescent="0.25">
      <c r="A32468"/>
      <c r="AA32468"/>
    </row>
    <row r="32469" spans="1:27" x14ac:dyDescent="0.25">
      <c r="A32469"/>
      <c r="AA32469"/>
    </row>
    <row r="32470" spans="1:27" x14ac:dyDescent="0.25">
      <c r="A32470"/>
      <c r="AA32470"/>
    </row>
    <row r="32471" spans="1:27" x14ac:dyDescent="0.25">
      <c r="A32471"/>
      <c r="AA32471"/>
    </row>
    <row r="32472" spans="1:27" x14ac:dyDescent="0.25">
      <c r="A32472"/>
      <c r="AA32472"/>
    </row>
    <row r="32473" spans="1:27" x14ac:dyDescent="0.25">
      <c r="A32473"/>
      <c r="AA32473"/>
    </row>
    <row r="32474" spans="1:27" x14ac:dyDescent="0.25">
      <c r="A32474"/>
      <c r="AA32474"/>
    </row>
    <row r="32475" spans="1:27" x14ac:dyDescent="0.25">
      <c r="A32475"/>
      <c r="AA32475"/>
    </row>
    <row r="32476" spans="1:27" x14ac:dyDescent="0.25">
      <c r="A32476"/>
      <c r="AA32476"/>
    </row>
    <row r="32477" spans="1:27" x14ac:dyDescent="0.25">
      <c r="A32477"/>
      <c r="AA32477"/>
    </row>
    <row r="32478" spans="1:27" x14ac:dyDescent="0.25">
      <c r="A32478"/>
      <c r="AA32478"/>
    </row>
    <row r="32479" spans="1:27" x14ac:dyDescent="0.25">
      <c r="A32479"/>
      <c r="AA32479"/>
    </row>
    <row r="32480" spans="1:27" x14ac:dyDescent="0.25">
      <c r="A32480"/>
      <c r="AA32480"/>
    </row>
    <row r="32481" spans="1:27" x14ac:dyDescent="0.25">
      <c r="A32481"/>
      <c r="AA32481"/>
    </row>
    <row r="32482" spans="1:27" x14ac:dyDescent="0.25">
      <c r="A32482"/>
      <c r="AA32482"/>
    </row>
    <row r="32483" spans="1:27" x14ac:dyDescent="0.25">
      <c r="A32483"/>
      <c r="AA32483"/>
    </row>
    <row r="32484" spans="1:27" x14ac:dyDescent="0.25">
      <c r="A32484"/>
      <c r="AA32484"/>
    </row>
    <row r="32485" spans="1:27" x14ac:dyDescent="0.25">
      <c r="A32485"/>
      <c r="AA32485"/>
    </row>
    <row r="32486" spans="1:27" x14ac:dyDescent="0.25">
      <c r="A32486"/>
      <c r="AA32486"/>
    </row>
    <row r="32487" spans="1:27" x14ac:dyDescent="0.25">
      <c r="A32487"/>
      <c r="AA32487"/>
    </row>
    <row r="32488" spans="1:27" x14ac:dyDescent="0.25">
      <c r="A32488"/>
      <c r="AA32488"/>
    </row>
    <row r="32489" spans="1:27" x14ac:dyDescent="0.25">
      <c r="A32489"/>
      <c r="AA32489"/>
    </row>
    <row r="32490" spans="1:27" x14ac:dyDescent="0.25">
      <c r="A32490"/>
      <c r="AA32490"/>
    </row>
    <row r="32491" spans="1:27" x14ac:dyDescent="0.25">
      <c r="A32491"/>
      <c r="AA32491"/>
    </row>
    <row r="32492" spans="1:27" x14ac:dyDescent="0.25">
      <c r="A32492"/>
      <c r="AA32492"/>
    </row>
    <row r="32493" spans="1:27" x14ac:dyDescent="0.25">
      <c r="A32493"/>
      <c r="AA32493"/>
    </row>
    <row r="32494" spans="1:27" x14ac:dyDescent="0.25">
      <c r="A32494"/>
      <c r="AA32494"/>
    </row>
    <row r="32495" spans="1:27" x14ac:dyDescent="0.25">
      <c r="A32495"/>
      <c r="AA32495"/>
    </row>
    <row r="32496" spans="1:27" x14ac:dyDescent="0.25">
      <c r="A32496"/>
      <c r="AA32496"/>
    </row>
    <row r="32497" spans="1:27" x14ac:dyDescent="0.25">
      <c r="A32497"/>
      <c r="AA32497"/>
    </row>
    <row r="32498" spans="1:27" x14ac:dyDescent="0.25">
      <c r="A32498"/>
      <c r="AA32498"/>
    </row>
    <row r="32499" spans="1:27" x14ac:dyDescent="0.25">
      <c r="A32499"/>
      <c r="AA32499"/>
    </row>
    <row r="32500" spans="1:27" x14ac:dyDescent="0.25">
      <c r="A32500"/>
      <c r="AA32500"/>
    </row>
    <row r="32501" spans="1:27" x14ac:dyDescent="0.25">
      <c r="A32501"/>
      <c r="AA32501"/>
    </row>
    <row r="32502" spans="1:27" x14ac:dyDescent="0.25">
      <c r="A32502"/>
      <c r="AA32502"/>
    </row>
    <row r="32503" spans="1:27" x14ac:dyDescent="0.25">
      <c r="A32503"/>
      <c r="AA32503"/>
    </row>
    <row r="32504" spans="1:27" x14ac:dyDescent="0.25">
      <c r="A32504"/>
      <c r="AA32504"/>
    </row>
    <row r="32505" spans="1:27" x14ac:dyDescent="0.25">
      <c r="A32505"/>
      <c r="AA32505"/>
    </row>
    <row r="32506" spans="1:27" x14ac:dyDescent="0.25">
      <c r="A32506"/>
      <c r="AA32506"/>
    </row>
    <row r="32507" spans="1:27" x14ac:dyDescent="0.25">
      <c r="A32507"/>
      <c r="AA32507"/>
    </row>
    <row r="32508" spans="1:27" x14ac:dyDescent="0.25">
      <c r="A32508"/>
      <c r="AA32508"/>
    </row>
    <row r="32509" spans="1:27" x14ac:dyDescent="0.25">
      <c r="A32509"/>
      <c r="AA32509"/>
    </row>
    <row r="32510" spans="1:27" x14ac:dyDescent="0.25">
      <c r="A32510"/>
      <c r="AA32510"/>
    </row>
    <row r="32511" spans="1:27" x14ac:dyDescent="0.25">
      <c r="A32511"/>
      <c r="AA32511"/>
    </row>
    <row r="32512" spans="1:27" x14ac:dyDescent="0.25">
      <c r="A32512"/>
      <c r="AA32512"/>
    </row>
    <row r="32513" spans="1:27" x14ac:dyDescent="0.25">
      <c r="A32513"/>
      <c r="AA32513"/>
    </row>
    <row r="32514" spans="1:27" x14ac:dyDescent="0.25">
      <c r="A32514"/>
      <c r="AA32514"/>
    </row>
    <row r="32515" spans="1:27" x14ac:dyDescent="0.25">
      <c r="A32515"/>
      <c r="AA32515"/>
    </row>
    <row r="32516" spans="1:27" x14ac:dyDescent="0.25">
      <c r="A32516"/>
      <c r="AA32516"/>
    </row>
    <row r="32517" spans="1:27" x14ac:dyDescent="0.25">
      <c r="A32517"/>
      <c r="AA32517"/>
    </row>
    <row r="32518" spans="1:27" x14ac:dyDescent="0.25">
      <c r="A32518"/>
      <c r="AA32518"/>
    </row>
    <row r="32519" spans="1:27" x14ac:dyDescent="0.25">
      <c r="A32519"/>
      <c r="AA32519"/>
    </row>
    <row r="32520" spans="1:27" x14ac:dyDescent="0.25">
      <c r="A32520"/>
      <c r="AA32520"/>
    </row>
    <row r="32521" spans="1:27" x14ac:dyDescent="0.25">
      <c r="A32521"/>
      <c r="AA32521"/>
    </row>
    <row r="32522" spans="1:27" x14ac:dyDescent="0.25">
      <c r="A32522"/>
      <c r="AA32522"/>
    </row>
    <row r="32523" spans="1:27" x14ac:dyDescent="0.25">
      <c r="A32523"/>
      <c r="AA32523"/>
    </row>
    <row r="32524" spans="1:27" x14ac:dyDescent="0.25">
      <c r="A32524"/>
      <c r="AA32524"/>
    </row>
    <row r="32525" spans="1:27" x14ac:dyDescent="0.25">
      <c r="A32525"/>
      <c r="AA32525"/>
    </row>
    <row r="32526" spans="1:27" x14ac:dyDescent="0.25">
      <c r="A32526"/>
      <c r="AA32526"/>
    </row>
    <row r="32527" spans="1:27" x14ac:dyDescent="0.25">
      <c r="A32527"/>
      <c r="AA32527"/>
    </row>
    <row r="32528" spans="1:27" x14ac:dyDescent="0.25">
      <c r="A32528"/>
      <c r="AA32528"/>
    </row>
    <row r="32529" spans="1:27" x14ac:dyDescent="0.25">
      <c r="A32529"/>
      <c r="AA32529"/>
    </row>
    <row r="32530" spans="1:27" x14ac:dyDescent="0.25">
      <c r="A32530"/>
      <c r="AA32530"/>
    </row>
    <row r="32531" spans="1:27" x14ac:dyDescent="0.25">
      <c r="A32531"/>
      <c r="AA32531"/>
    </row>
    <row r="32532" spans="1:27" x14ac:dyDescent="0.25">
      <c r="A32532"/>
      <c r="AA32532"/>
    </row>
    <row r="32533" spans="1:27" x14ac:dyDescent="0.25">
      <c r="A32533"/>
      <c r="AA32533"/>
    </row>
    <row r="32534" spans="1:27" x14ac:dyDescent="0.25">
      <c r="A32534"/>
      <c r="AA32534"/>
    </row>
    <row r="32535" spans="1:27" x14ac:dyDescent="0.25">
      <c r="A32535"/>
      <c r="AA32535"/>
    </row>
    <row r="32536" spans="1:27" x14ac:dyDescent="0.25">
      <c r="A32536"/>
      <c r="AA32536"/>
    </row>
    <row r="32537" spans="1:27" x14ac:dyDescent="0.25">
      <c r="A32537"/>
      <c r="AA32537"/>
    </row>
    <row r="32538" spans="1:27" x14ac:dyDescent="0.25">
      <c r="A32538"/>
      <c r="AA32538"/>
    </row>
    <row r="32539" spans="1:27" x14ac:dyDescent="0.25">
      <c r="A32539"/>
      <c r="AA32539"/>
    </row>
    <row r="32540" spans="1:27" x14ac:dyDescent="0.25">
      <c r="A32540"/>
      <c r="AA32540"/>
    </row>
    <row r="32541" spans="1:27" x14ac:dyDescent="0.25">
      <c r="A32541"/>
      <c r="AA32541"/>
    </row>
    <row r="32542" spans="1:27" x14ac:dyDescent="0.25">
      <c r="A32542"/>
      <c r="AA32542"/>
    </row>
    <row r="32543" spans="1:27" x14ac:dyDescent="0.25">
      <c r="A32543"/>
      <c r="AA32543"/>
    </row>
    <row r="32544" spans="1:27" x14ac:dyDescent="0.25">
      <c r="A32544"/>
      <c r="AA32544"/>
    </row>
    <row r="32545" spans="1:27" x14ac:dyDescent="0.25">
      <c r="A32545"/>
      <c r="AA32545"/>
    </row>
    <row r="32546" spans="1:27" x14ac:dyDescent="0.25">
      <c r="A32546"/>
      <c r="AA32546"/>
    </row>
    <row r="32547" spans="1:27" x14ac:dyDescent="0.25">
      <c r="A32547"/>
      <c r="AA32547"/>
    </row>
    <row r="32548" spans="1:27" x14ac:dyDescent="0.25">
      <c r="A32548"/>
      <c r="AA32548"/>
    </row>
    <row r="32549" spans="1:27" x14ac:dyDescent="0.25">
      <c r="A32549"/>
      <c r="AA32549"/>
    </row>
    <row r="32550" spans="1:27" x14ac:dyDescent="0.25">
      <c r="A32550"/>
      <c r="AA32550"/>
    </row>
    <row r="32551" spans="1:27" x14ac:dyDescent="0.25">
      <c r="A32551"/>
      <c r="AA32551"/>
    </row>
    <row r="32552" spans="1:27" x14ac:dyDescent="0.25">
      <c r="A32552"/>
      <c r="AA32552"/>
    </row>
    <row r="32553" spans="1:27" x14ac:dyDescent="0.25">
      <c r="A32553"/>
      <c r="AA32553"/>
    </row>
    <row r="32554" spans="1:27" x14ac:dyDescent="0.25">
      <c r="A32554"/>
      <c r="AA32554"/>
    </row>
    <row r="32555" spans="1:27" x14ac:dyDescent="0.25">
      <c r="A32555"/>
      <c r="AA32555"/>
    </row>
    <row r="32556" spans="1:27" x14ac:dyDescent="0.25">
      <c r="A32556"/>
      <c r="AA32556"/>
    </row>
    <row r="32557" spans="1:27" x14ac:dyDescent="0.25">
      <c r="A32557"/>
      <c r="AA32557"/>
    </row>
    <row r="32558" spans="1:27" x14ac:dyDescent="0.25">
      <c r="A32558"/>
      <c r="AA32558"/>
    </row>
    <row r="32559" spans="1:27" x14ac:dyDescent="0.25">
      <c r="A32559"/>
      <c r="AA32559"/>
    </row>
    <row r="32560" spans="1:27" x14ac:dyDescent="0.25">
      <c r="A32560"/>
      <c r="AA32560"/>
    </row>
    <row r="32561" spans="1:27" x14ac:dyDescent="0.25">
      <c r="A32561"/>
      <c r="AA32561"/>
    </row>
    <row r="32562" spans="1:27" x14ac:dyDescent="0.25">
      <c r="A32562"/>
      <c r="AA32562"/>
    </row>
    <row r="32563" spans="1:27" x14ac:dyDescent="0.25">
      <c r="A32563"/>
      <c r="AA32563"/>
    </row>
    <row r="32564" spans="1:27" x14ac:dyDescent="0.25">
      <c r="A32564"/>
      <c r="AA32564"/>
    </row>
    <row r="32565" spans="1:27" x14ac:dyDescent="0.25">
      <c r="A32565"/>
      <c r="AA32565"/>
    </row>
    <row r="32566" spans="1:27" x14ac:dyDescent="0.25">
      <c r="A32566"/>
      <c r="AA32566"/>
    </row>
    <row r="32567" spans="1:27" x14ac:dyDescent="0.25">
      <c r="A32567"/>
      <c r="AA32567"/>
    </row>
    <row r="32568" spans="1:27" x14ac:dyDescent="0.25">
      <c r="A32568"/>
      <c r="AA32568"/>
    </row>
    <row r="32569" spans="1:27" x14ac:dyDescent="0.25">
      <c r="A32569"/>
      <c r="AA32569"/>
    </row>
    <row r="32570" spans="1:27" x14ac:dyDescent="0.25">
      <c r="A32570"/>
      <c r="AA32570"/>
    </row>
    <row r="32571" spans="1:27" x14ac:dyDescent="0.25">
      <c r="A32571"/>
      <c r="AA32571"/>
    </row>
    <row r="32572" spans="1:27" x14ac:dyDescent="0.25">
      <c r="A32572"/>
      <c r="AA32572"/>
    </row>
    <row r="32573" spans="1:27" x14ac:dyDescent="0.25">
      <c r="A32573"/>
      <c r="AA32573"/>
    </row>
    <row r="32574" spans="1:27" x14ac:dyDescent="0.25">
      <c r="A32574"/>
      <c r="AA32574"/>
    </row>
    <row r="32575" spans="1:27" x14ac:dyDescent="0.25">
      <c r="A32575"/>
      <c r="AA32575"/>
    </row>
    <row r="32576" spans="1:27" x14ac:dyDescent="0.25">
      <c r="A32576"/>
      <c r="AA32576"/>
    </row>
    <row r="32577" spans="1:27" x14ac:dyDescent="0.25">
      <c r="A32577"/>
      <c r="AA32577"/>
    </row>
    <row r="32578" spans="1:27" x14ac:dyDescent="0.25">
      <c r="A32578"/>
      <c r="AA32578"/>
    </row>
    <row r="32579" spans="1:27" x14ac:dyDescent="0.25">
      <c r="A32579"/>
      <c r="AA32579"/>
    </row>
    <row r="32580" spans="1:27" x14ac:dyDescent="0.25">
      <c r="A32580"/>
      <c r="AA32580"/>
    </row>
    <row r="32581" spans="1:27" x14ac:dyDescent="0.25">
      <c r="A32581"/>
      <c r="AA32581"/>
    </row>
    <row r="32582" spans="1:27" x14ac:dyDescent="0.25">
      <c r="A32582"/>
      <c r="AA32582"/>
    </row>
    <row r="32583" spans="1:27" x14ac:dyDescent="0.25">
      <c r="A32583"/>
      <c r="AA32583"/>
    </row>
    <row r="32584" spans="1:27" x14ac:dyDescent="0.25">
      <c r="A32584"/>
      <c r="AA32584"/>
    </row>
    <row r="32585" spans="1:27" x14ac:dyDescent="0.25">
      <c r="A32585"/>
      <c r="AA32585"/>
    </row>
    <row r="32586" spans="1:27" x14ac:dyDescent="0.25">
      <c r="A32586"/>
      <c r="AA32586"/>
    </row>
    <row r="32587" spans="1:27" x14ac:dyDescent="0.25">
      <c r="A32587"/>
      <c r="AA32587"/>
    </row>
    <row r="32588" spans="1:27" x14ac:dyDescent="0.25">
      <c r="A32588"/>
      <c r="AA32588"/>
    </row>
    <row r="32589" spans="1:27" x14ac:dyDescent="0.25">
      <c r="A32589"/>
      <c r="AA32589"/>
    </row>
    <row r="32590" spans="1:27" x14ac:dyDescent="0.25">
      <c r="A32590"/>
      <c r="AA32590"/>
    </row>
    <row r="32591" spans="1:27" x14ac:dyDescent="0.25">
      <c r="A32591"/>
      <c r="AA32591"/>
    </row>
    <row r="32592" spans="1:27" x14ac:dyDescent="0.25">
      <c r="A32592"/>
      <c r="AA32592"/>
    </row>
    <row r="32593" spans="1:27" x14ac:dyDescent="0.25">
      <c r="A32593"/>
      <c r="AA32593"/>
    </row>
    <row r="32594" spans="1:27" x14ac:dyDescent="0.25">
      <c r="A32594"/>
      <c r="AA32594"/>
    </row>
    <row r="32595" spans="1:27" x14ac:dyDescent="0.25">
      <c r="A32595"/>
      <c r="AA32595"/>
    </row>
    <row r="32596" spans="1:27" x14ac:dyDescent="0.25">
      <c r="A32596"/>
      <c r="AA32596"/>
    </row>
    <row r="32597" spans="1:27" x14ac:dyDescent="0.25">
      <c r="A32597"/>
      <c r="AA32597"/>
    </row>
    <row r="32598" spans="1:27" x14ac:dyDescent="0.25">
      <c r="A32598"/>
      <c r="AA32598"/>
    </row>
    <row r="32599" spans="1:27" x14ac:dyDescent="0.25">
      <c r="A32599"/>
      <c r="AA32599"/>
    </row>
    <row r="32600" spans="1:27" x14ac:dyDescent="0.25">
      <c r="A32600"/>
      <c r="AA32600"/>
    </row>
    <row r="32601" spans="1:27" x14ac:dyDescent="0.25">
      <c r="A32601"/>
      <c r="AA32601"/>
    </row>
    <row r="32602" spans="1:27" x14ac:dyDescent="0.25">
      <c r="A32602"/>
      <c r="AA32602"/>
    </row>
    <row r="32603" spans="1:27" x14ac:dyDescent="0.25">
      <c r="A32603"/>
      <c r="AA32603"/>
    </row>
    <row r="32604" spans="1:27" x14ac:dyDescent="0.25">
      <c r="A32604"/>
      <c r="AA32604"/>
    </row>
    <row r="32605" spans="1:27" x14ac:dyDescent="0.25">
      <c r="A32605"/>
      <c r="AA32605"/>
    </row>
    <row r="32606" spans="1:27" x14ac:dyDescent="0.25">
      <c r="A32606"/>
      <c r="AA32606"/>
    </row>
    <row r="32607" spans="1:27" x14ac:dyDescent="0.25">
      <c r="A32607"/>
      <c r="AA32607"/>
    </row>
    <row r="32608" spans="1:27" x14ac:dyDescent="0.25">
      <c r="A32608"/>
      <c r="AA32608"/>
    </row>
    <row r="32609" spans="1:27" x14ac:dyDescent="0.25">
      <c r="A32609"/>
      <c r="AA32609"/>
    </row>
    <row r="32610" spans="1:27" x14ac:dyDescent="0.25">
      <c r="A32610"/>
      <c r="AA32610"/>
    </row>
    <row r="32611" spans="1:27" x14ac:dyDescent="0.25">
      <c r="A32611"/>
      <c r="AA32611"/>
    </row>
    <row r="32612" spans="1:27" x14ac:dyDescent="0.25">
      <c r="A32612"/>
      <c r="AA32612"/>
    </row>
    <row r="32613" spans="1:27" x14ac:dyDescent="0.25">
      <c r="A32613"/>
      <c r="AA32613"/>
    </row>
    <row r="32614" spans="1:27" x14ac:dyDescent="0.25">
      <c r="A32614"/>
      <c r="AA32614"/>
    </row>
    <row r="32615" spans="1:27" x14ac:dyDescent="0.25">
      <c r="A32615"/>
      <c r="AA32615"/>
    </row>
    <row r="32616" spans="1:27" x14ac:dyDescent="0.25">
      <c r="A32616"/>
      <c r="AA32616"/>
    </row>
    <row r="32617" spans="1:27" x14ac:dyDescent="0.25">
      <c r="A32617"/>
      <c r="AA32617"/>
    </row>
    <row r="32618" spans="1:27" x14ac:dyDescent="0.25">
      <c r="A32618"/>
      <c r="AA32618"/>
    </row>
    <row r="32619" spans="1:27" x14ac:dyDescent="0.25">
      <c r="A32619"/>
      <c r="AA32619"/>
    </row>
    <row r="32620" spans="1:27" x14ac:dyDescent="0.25">
      <c r="A32620"/>
      <c r="AA32620"/>
    </row>
    <row r="32621" spans="1:27" x14ac:dyDescent="0.25">
      <c r="A32621"/>
      <c r="AA32621"/>
    </row>
    <row r="32622" spans="1:27" x14ac:dyDescent="0.25">
      <c r="A32622"/>
      <c r="AA32622"/>
    </row>
    <row r="32623" spans="1:27" x14ac:dyDescent="0.25">
      <c r="A32623"/>
      <c r="AA32623"/>
    </row>
    <row r="32624" spans="1:27" x14ac:dyDescent="0.25">
      <c r="A32624"/>
      <c r="AA32624"/>
    </row>
    <row r="32625" spans="1:27" x14ac:dyDescent="0.25">
      <c r="A32625"/>
      <c r="AA32625"/>
    </row>
    <row r="32626" spans="1:27" x14ac:dyDescent="0.25">
      <c r="A32626"/>
      <c r="AA32626"/>
    </row>
    <row r="32627" spans="1:27" x14ac:dyDescent="0.25">
      <c r="A32627"/>
      <c r="AA32627"/>
    </row>
    <row r="32628" spans="1:27" x14ac:dyDescent="0.25">
      <c r="A32628"/>
      <c r="AA32628"/>
    </row>
    <row r="32629" spans="1:27" x14ac:dyDescent="0.25">
      <c r="A32629"/>
      <c r="AA32629"/>
    </row>
    <row r="32630" spans="1:27" x14ac:dyDescent="0.25">
      <c r="A32630"/>
      <c r="AA32630"/>
    </row>
    <row r="32631" spans="1:27" x14ac:dyDescent="0.25">
      <c r="A32631"/>
      <c r="AA32631"/>
    </row>
    <row r="32632" spans="1:27" x14ac:dyDescent="0.25">
      <c r="A32632"/>
      <c r="AA32632"/>
    </row>
    <row r="32633" spans="1:27" x14ac:dyDescent="0.25">
      <c r="A32633"/>
      <c r="AA32633"/>
    </row>
    <row r="32634" spans="1:27" x14ac:dyDescent="0.25">
      <c r="A32634"/>
      <c r="AA32634"/>
    </row>
    <row r="32635" spans="1:27" x14ac:dyDescent="0.25">
      <c r="A32635"/>
      <c r="AA32635"/>
    </row>
    <row r="32636" spans="1:27" x14ac:dyDescent="0.25">
      <c r="A32636"/>
      <c r="AA32636"/>
    </row>
    <row r="32637" spans="1:27" x14ac:dyDescent="0.25">
      <c r="A32637"/>
      <c r="AA32637"/>
    </row>
    <row r="32638" spans="1:27" x14ac:dyDescent="0.25">
      <c r="A32638"/>
      <c r="AA32638"/>
    </row>
    <row r="32639" spans="1:27" x14ac:dyDescent="0.25">
      <c r="A32639"/>
      <c r="AA32639"/>
    </row>
    <row r="32640" spans="1:27" x14ac:dyDescent="0.25">
      <c r="A32640"/>
      <c r="AA32640"/>
    </row>
    <row r="32641" spans="1:27" x14ac:dyDescent="0.25">
      <c r="A32641"/>
      <c r="AA32641"/>
    </row>
    <row r="32642" spans="1:27" x14ac:dyDescent="0.25">
      <c r="A32642"/>
      <c r="AA32642"/>
    </row>
    <row r="32643" spans="1:27" x14ac:dyDescent="0.25">
      <c r="A32643"/>
      <c r="AA32643"/>
    </row>
    <row r="32644" spans="1:27" x14ac:dyDescent="0.25">
      <c r="A32644"/>
      <c r="AA32644"/>
    </row>
    <row r="32645" spans="1:27" x14ac:dyDescent="0.25">
      <c r="A32645"/>
      <c r="AA32645"/>
    </row>
    <row r="32646" spans="1:27" x14ac:dyDescent="0.25">
      <c r="A32646"/>
      <c r="AA32646"/>
    </row>
    <row r="32647" spans="1:27" x14ac:dyDescent="0.25">
      <c r="A32647"/>
      <c r="AA32647"/>
    </row>
    <row r="32648" spans="1:27" x14ac:dyDescent="0.25">
      <c r="A32648"/>
      <c r="AA32648"/>
    </row>
    <row r="32649" spans="1:27" x14ac:dyDescent="0.25">
      <c r="A32649"/>
      <c r="AA32649"/>
    </row>
    <row r="32650" spans="1:27" x14ac:dyDescent="0.25">
      <c r="A32650"/>
      <c r="AA32650"/>
    </row>
    <row r="32651" spans="1:27" x14ac:dyDescent="0.25">
      <c r="A32651"/>
      <c r="AA32651"/>
    </row>
    <row r="32652" spans="1:27" x14ac:dyDescent="0.25">
      <c r="A32652"/>
      <c r="AA32652"/>
    </row>
    <row r="32653" spans="1:27" x14ac:dyDescent="0.25">
      <c r="A32653"/>
      <c r="AA32653"/>
    </row>
    <row r="32654" spans="1:27" x14ac:dyDescent="0.25">
      <c r="A32654"/>
      <c r="AA32654"/>
    </row>
    <row r="32655" spans="1:27" x14ac:dyDescent="0.25">
      <c r="A32655"/>
      <c r="AA32655"/>
    </row>
    <row r="32656" spans="1:27" x14ac:dyDescent="0.25">
      <c r="A32656"/>
      <c r="AA32656"/>
    </row>
    <row r="32657" spans="1:27" x14ac:dyDescent="0.25">
      <c r="A32657"/>
      <c r="AA32657"/>
    </row>
    <row r="32658" spans="1:27" x14ac:dyDescent="0.25">
      <c r="A32658"/>
      <c r="AA32658"/>
    </row>
    <row r="32659" spans="1:27" x14ac:dyDescent="0.25">
      <c r="A32659"/>
      <c r="AA32659"/>
    </row>
    <row r="32660" spans="1:27" x14ac:dyDescent="0.25">
      <c r="A32660"/>
      <c r="AA32660"/>
    </row>
    <row r="32661" spans="1:27" x14ac:dyDescent="0.25">
      <c r="A32661"/>
      <c r="AA32661"/>
    </row>
    <row r="32662" spans="1:27" x14ac:dyDescent="0.25">
      <c r="A32662"/>
      <c r="AA32662"/>
    </row>
    <row r="32663" spans="1:27" x14ac:dyDescent="0.25">
      <c r="A32663"/>
      <c r="AA32663"/>
    </row>
    <row r="32664" spans="1:27" x14ac:dyDescent="0.25">
      <c r="A32664"/>
      <c r="AA32664"/>
    </row>
    <row r="32665" spans="1:27" x14ac:dyDescent="0.25">
      <c r="A32665"/>
      <c r="AA32665"/>
    </row>
    <row r="32666" spans="1:27" x14ac:dyDescent="0.25">
      <c r="A32666"/>
      <c r="AA32666"/>
    </row>
    <row r="32667" spans="1:27" x14ac:dyDescent="0.25">
      <c r="A32667"/>
      <c r="AA32667"/>
    </row>
    <row r="32668" spans="1:27" x14ac:dyDescent="0.25">
      <c r="A32668"/>
      <c r="AA32668"/>
    </row>
    <row r="32669" spans="1:27" x14ac:dyDescent="0.25">
      <c r="A32669"/>
      <c r="AA32669"/>
    </row>
    <row r="32670" spans="1:27" x14ac:dyDescent="0.25">
      <c r="A32670"/>
      <c r="AA32670"/>
    </row>
    <row r="32671" spans="1:27" x14ac:dyDescent="0.25">
      <c r="A32671"/>
      <c r="AA32671"/>
    </row>
    <row r="32672" spans="1:27" x14ac:dyDescent="0.25">
      <c r="A32672"/>
      <c r="AA32672"/>
    </row>
    <row r="32673" spans="1:27" x14ac:dyDescent="0.25">
      <c r="A32673"/>
      <c r="AA32673"/>
    </row>
    <row r="32674" spans="1:27" x14ac:dyDescent="0.25">
      <c r="A32674"/>
      <c r="AA32674"/>
    </row>
    <row r="32675" spans="1:27" x14ac:dyDescent="0.25">
      <c r="A32675"/>
      <c r="AA32675"/>
    </row>
    <row r="32676" spans="1:27" x14ac:dyDescent="0.25">
      <c r="A32676"/>
      <c r="AA32676"/>
    </row>
    <row r="32677" spans="1:27" x14ac:dyDescent="0.25">
      <c r="A32677"/>
      <c r="AA32677"/>
    </row>
    <row r="32678" spans="1:27" x14ac:dyDescent="0.25">
      <c r="A32678"/>
      <c r="AA32678"/>
    </row>
    <row r="32679" spans="1:27" x14ac:dyDescent="0.25">
      <c r="A32679"/>
      <c r="AA32679"/>
    </row>
    <row r="32680" spans="1:27" x14ac:dyDescent="0.25">
      <c r="A32680"/>
      <c r="AA32680"/>
    </row>
    <row r="32681" spans="1:27" x14ac:dyDescent="0.25">
      <c r="A32681"/>
      <c r="AA32681"/>
    </row>
    <row r="32682" spans="1:27" x14ac:dyDescent="0.25">
      <c r="A32682"/>
      <c r="AA32682"/>
    </row>
    <row r="32683" spans="1:27" x14ac:dyDescent="0.25">
      <c r="A32683"/>
      <c r="AA32683"/>
    </row>
    <row r="32684" spans="1:27" x14ac:dyDescent="0.25">
      <c r="A32684"/>
      <c r="AA32684"/>
    </row>
    <row r="32685" spans="1:27" x14ac:dyDescent="0.25">
      <c r="A32685"/>
      <c r="AA32685"/>
    </row>
    <row r="32686" spans="1:27" x14ac:dyDescent="0.25">
      <c r="A32686"/>
      <c r="AA32686"/>
    </row>
    <row r="32687" spans="1:27" x14ac:dyDescent="0.25">
      <c r="A32687"/>
      <c r="AA32687"/>
    </row>
    <row r="32688" spans="1:27" x14ac:dyDescent="0.25">
      <c r="A32688"/>
      <c r="AA32688"/>
    </row>
    <row r="32689" spans="1:27" x14ac:dyDescent="0.25">
      <c r="A32689"/>
      <c r="AA32689"/>
    </row>
    <row r="32690" spans="1:27" x14ac:dyDescent="0.25">
      <c r="A32690"/>
      <c r="AA32690"/>
    </row>
    <row r="32691" spans="1:27" x14ac:dyDescent="0.25">
      <c r="A32691"/>
      <c r="AA32691"/>
    </row>
    <row r="32692" spans="1:27" x14ac:dyDescent="0.25">
      <c r="A32692"/>
      <c r="AA32692"/>
    </row>
    <row r="32693" spans="1:27" x14ac:dyDescent="0.25">
      <c r="A32693"/>
      <c r="AA32693"/>
    </row>
    <row r="32694" spans="1:27" x14ac:dyDescent="0.25">
      <c r="A32694"/>
      <c r="AA32694"/>
    </row>
    <row r="32695" spans="1:27" x14ac:dyDescent="0.25">
      <c r="A32695"/>
      <c r="AA32695"/>
    </row>
    <row r="32696" spans="1:27" x14ac:dyDescent="0.25">
      <c r="A32696"/>
      <c r="AA32696"/>
    </row>
    <row r="32697" spans="1:27" x14ac:dyDescent="0.25">
      <c r="A32697"/>
      <c r="AA32697"/>
    </row>
    <row r="32698" spans="1:27" x14ac:dyDescent="0.25">
      <c r="A32698"/>
      <c r="AA32698"/>
    </row>
    <row r="32699" spans="1:27" x14ac:dyDescent="0.25">
      <c r="A32699"/>
      <c r="AA32699"/>
    </row>
    <row r="32700" spans="1:27" x14ac:dyDescent="0.25">
      <c r="A32700"/>
      <c r="AA32700"/>
    </row>
    <row r="32701" spans="1:27" x14ac:dyDescent="0.25">
      <c r="A32701"/>
      <c r="AA32701"/>
    </row>
    <row r="32702" spans="1:27" x14ac:dyDescent="0.25">
      <c r="A32702"/>
      <c r="AA32702"/>
    </row>
    <row r="32703" spans="1:27" x14ac:dyDescent="0.25">
      <c r="A32703"/>
      <c r="AA32703"/>
    </row>
    <row r="32704" spans="1:27" x14ac:dyDescent="0.25">
      <c r="A32704"/>
      <c r="AA32704"/>
    </row>
    <row r="32705" spans="1:27" x14ac:dyDescent="0.25">
      <c r="A32705"/>
      <c r="AA32705"/>
    </row>
    <row r="32706" spans="1:27" x14ac:dyDescent="0.25">
      <c r="A32706"/>
      <c r="AA32706"/>
    </row>
    <row r="32707" spans="1:27" x14ac:dyDescent="0.25">
      <c r="A32707"/>
      <c r="AA32707"/>
    </row>
    <row r="32708" spans="1:27" x14ac:dyDescent="0.25">
      <c r="A32708"/>
      <c r="AA32708"/>
    </row>
    <row r="32709" spans="1:27" x14ac:dyDescent="0.25">
      <c r="A32709"/>
      <c r="AA32709"/>
    </row>
    <row r="32710" spans="1:27" x14ac:dyDescent="0.25">
      <c r="A32710"/>
      <c r="AA32710"/>
    </row>
    <row r="32711" spans="1:27" x14ac:dyDescent="0.25">
      <c r="A32711"/>
      <c r="AA32711"/>
    </row>
    <row r="32712" spans="1:27" x14ac:dyDescent="0.25">
      <c r="A32712"/>
      <c r="AA32712"/>
    </row>
    <row r="32713" spans="1:27" x14ac:dyDescent="0.25">
      <c r="A32713"/>
      <c r="AA32713"/>
    </row>
    <row r="32714" spans="1:27" x14ac:dyDescent="0.25">
      <c r="A32714"/>
      <c r="AA32714"/>
    </row>
    <row r="32715" spans="1:27" x14ac:dyDescent="0.25">
      <c r="A32715"/>
      <c r="AA32715"/>
    </row>
    <row r="32716" spans="1:27" x14ac:dyDescent="0.25">
      <c r="A32716"/>
      <c r="AA32716"/>
    </row>
    <row r="32717" spans="1:27" x14ac:dyDescent="0.25">
      <c r="A32717"/>
      <c r="AA32717"/>
    </row>
    <row r="32718" spans="1:27" x14ac:dyDescent="0.25">
      <c r="A32718"/>
      <c r="AA32718"/>
    </row>
    <row r="32719" spans="1:27" x14ac:dyDescent="0.25">
      <c r="A32719"/>
      <c r="AA32719"/>
    </row>
    <row r="32720" spans="1:27" x14ac:dyDescent="0.25">
      <c r="A32720"/>
      <c r="AA32720"/>
    </row>
    <row r="32721" spans="1:27" x14ac:dyDescent="0.25">
      <c r="A32721"/>
      <c r="AA32721"/>
    </row>
    <row r="32722" spans="1:27" x14ac:dyDescent="0.25">
      <c r="A32722"/>
      <c r="AA32722"/>
    </row>
    <row r="32723" spans="1:27" x14ac:dyDescent="0.25">
      <c r="A32723"/>
      <c r="AA32723"/>
    </row>
    <row r="32724" spans="1:27" x14ac:dyDescent="0.25">
      <c r="A32724"/>
      <c r="AA32724"/>
    </row>
    <row r="32725" spans="1:27" x14ac:dyDescent="0.25">
      <c r="A32725"/>
      <c r="AA32725"/>
    </row>
    <row r="32726" spans="1:27" x14ac:dyDescent="0.25">
      <c r="A32726"/>
      <c r="AA32726"/>
    </row>
    <row r="32727" spans="1:27" x14ac:dyDescent="0.25">
      <c r="A32727"/>
      <c r="AA32727"/>
    </row>
    <row r="32728" spans="1:27" x14ac:dyDescent="0.25">
      <c r="A32728"/>
      <c r="AA32728"/>
    </row>
    <row r="32729" spans="1:27" x14ac:dyDescent="0.25">
      <c r="A32729"/>
      <c r="AA32729"/>
    </row>
    <row r="32730" spans="1:27" x14ac:dyDescent="0.25">
      <c r="A32730"/>
      <c r="AA32730"/>
    </row>
    <row r="32731" spans="1:27" x14ac:dyDescent="0.25">
      <c r="A32731"/>
      <c r="AA32731"/>
    </row>
    <row r="32732" spans="1:27" x14ac:dyDescent="0.25">
      <c r="A32732"/>
      <c r="AA32732"/>
    </row>
    <row r="32733" spans="1:27" x14ac:dyDescent="0.25">
      <c r="A32733"/>
      <c r="AA32733"/>
    </row>
    <row r="32734" spans="1:27" x14ac:dyDescent="0.25">
      <c r="A32734"/>
      <c r="AA32734"/>
    </row>
    <row r="32735" spans="1:27" x14ac:dyDescent="0.25">
      <c r="A32735"/>
      <c r="AA32735"/>
    </row>
    <row r="32736" spans="1:27" x14ac:dyDescent="0.25">
      <c r="A32736"/>
      <c r="AA32736"/>
    </row>
    <row r="32737" spans="1:27" x14ac:dyDescent="0.25">
      <c r="A32737"/>
      <c r="AA32737"/>
    </row>
    <row r="32738" spans="1:27" x14ac:dyDescent="0.25">
      <c r="A32738"/>
      <c r="AA32738"/>
    </row>
    <row r="32739" spans="1:27" x14ac:dyDescent="0.25">
      <c r="A32739"/>
      <c r="AA32739"/>
    </row>
    <row r="32740" spans="1:27" x14ac:dyDescent="0.25">
      <c r="A32740"/>
      <c r="AA32740"/>
    </row>
    <row r="32741" spans="1:27" x14ac:dyDescent="0.25">
      <c r="A32741"/>
      <c r="AA32741"/>
    </row>
    <row r="32742" spans="1:27" x14ac:dyDescent="0.25">
      <c r="A32742"/>
      <c r="AA32742"/>
    </row>
    <row r="32743" spans="1:27" x14ac:dyDescent="0.25">
      <c r="A32743"/>
      <c r="AA32743"/>
    </row>
    <row r="32744" spans="1:27" x14ac:dyDescent="0.25">
      <c r="A32744"/>
      <c r="AA32744"/>
    </row>
    <row r="32745" spans="1:27" x14ac:dyDescent="0.25">
      <c r="A32745"/>
      <c r="AA32745"/>
    </row>
    <row r="32746" spans="1:27" x14ac:dyDescent="0.25">
      <c r="A32746"/>
      <c r="AA32746"/>
    </row>
    <row r="32747" spans="1:27" x14ac:dyDescent="0.25">
      <c r="A32747"/>
      <c r="AA32747"/>
    </row>
    <row r="32748" spans="1:27" x14ac:dyDescent="0.25">
      <c r="A32748"/>
      <c r="AA32748"/>
    </row>
    <row r="32749" spans="1:27" x14ac:dyDescent="0.25">
      <c r="A32749"/>
      <c r="AA32749"/>
    </row>
    <row r="32750" spans="1:27" x14ac:dyDescent="0.25">
      <c r="A32750"/>
      <c r="AA32750"/>
    </row>
    <row r="32751" spans="1:27" x14ac:dyDescent="0.25">
      <c r="A32751"/>
      <c r="AA32751"/>
    </row>
    <row r="32752" spans="1:27" x14ac:dyDescent="0.25">
      <c r="A32752"/>
      <c r="AA32752"/>
    </row>
    <row r="32753" spans="1:27" x14ac:dyDescent="0.25">
      <c r="A32753"/>
      <c r="AA32753"/>
    </row>
    <row r="32754" spans="1:27" x14ac:dyDescent="0.25">
      <c r="A32754"/>
      <c r="AA32754"/>
    </row>
    <row r="32755" spans="1:27" x14ac:dyDescent="0.25">
      <c r="A32755"/>
      <c r="AA32755"/>
    </row>
    <row r="32756" spans="1:27" x14ac:dyDescent="0.25">
      <c r="A32756"/>
      <c r="AA32756"/>
    </row>
    <row r="32757" spans="1:27" x14ac:dyDescent="0.25">
      <c r="A32757"/>
      <c r="AA32757"/>
    </row>
    <row r="32758" spans="1:27" x14ac:dyDescent="0.25">
      <c r="A32758"/>
      <c r="AA32758"/>
    </row>
    <row r="32759" spans="1:27" x14ac:dyDescent="0.25">
      <c r="A32759"/>
      <c r="AA32759"/>
    </row>
    <row r="32760" spans="1:27" x14ac:dyDescent="0.25">
      <c r="A32760"/>
      <c r="AA32760"/>
    </row>
    <row r="32761" spans="1:27" x14ac:dyDescent="0.25">
      <c r="A32761"/>
      <c r="AA32761"/>
    </row>
    <row r="32762" spans="1:27" x14ac:dyDescent="0.25">
      <c r="A32762"/>
      <c r="AA32762"/>
    </row>
    <row r="32763" spans="1:27" x14ac:dyDescent="0.25">
      <c r="A32763"/>
      <c r="AA32763"/>
    </row>
    <row r="32764" spans="1:27" x14ac:dyDescent="0.25">
      <c r="A32764"/>
      <c r="AA32764"/>
    </row>
    <row r="32765" spans="1:27" x14ac:dyDescent="0.25">
      <c r="A32765"/>
      <c r="AA32765"/>
    </row>
    <row r="32766" spans="1:27" x14ac:dyDescent="0.25">
      <c r="A32766"/>
      <c r="AA32766"/>
    </row>
    <row r="32767" spans="1:27" x14ac:dyDescent="0.25">
      <c r="A32767"/>
      <c r="AA32767"/>
    </row>
    <row r="32768" spans="1:27" x14ac:dyDescent="0.25">
      <c r="A32768"/>
      <c r="AA32768"/>
    </row>
    <row r="32769" spans="1:27" x14ac:dyDescent="0.25">
      <c r="A32769"/>
      <c r="AA32769"/>
    </row>
    <row r="32770" spans="1:27" x14ac:dyDescent="0.25">
      <c r="A32770"/>
      <c r="AA32770"/>
    </row>
    <row r="32771" spans="1:27" x14ac:dyDescent="0.25">
      <c r="A32771"/>
      <c r="AA32771"/>
    </row>
    <row r="32772" spans="1:27" x14ac:dyDescent="0.25">
      <c r="A32772"/>
      <c r="AA32772"/>
    </row>
    <row r="32773" spans="1:27" x14ac:dyDescent="0.25">
      <c r="A32773"/>
      <c r="AA32773"/>
    </row>
    <row r="32774" spans="1:27" x14ac:dyDescent="0.25">
      <c r="A32774"/>
      <c r="AA32774"/>
    </row>
    <row r="32775" spans="1:27" x14ac:dyDescent="0.25">
      <c r="A32775"/>
      <c r="AA32775"/>
    </row>
    <row r="32776" spans="1:27" x14ac:dyDescent="0.25">
      <c r="A32776"/>
      <c r="AA32776"/>
    </row>
    <row r="32777" spans="1:27" x14ac:dyDescent="0.25">
      <c r="A32777"/>
      <c r="AA32777"/>
    </row>
    <row r="32778" spans="1:27" x14ac:dyDescent="0.25">
      <c r="A32778"/>
      <c r="AA32778"/>
    </row>
    <row r="32779" spans="1:27" x14ac:dyDescent="0.25">
      <c r="A32779"/>
      <c r="AA32779"/>
    </row>
    <row r="32780" spans="1:27" x14ac:dyDescent="0.25">
      <c r="A32780"/>
      <c r="AA32780"/>
    </row>
    <row r="32781" spans="1:27" x14ac:dyDescent="0.25">
      <c r="A32781"/>
      <c r="AA32781"/>
    </row>
    <row r="32782" spans="1:27" x14ac:dyDescent="0.25">
      <c r="A32782"/>
      <c r="AA32782"/>
    </row>
    <row r="32783" spans="1:27" x14ac:dyDescent="0.25">
      <c r="A32783"/>
      <c r="AA32783"/>
    </row>
    <row r="32784" spans="1:27" x14ac:dyDescent="0.25">
      <c r="A32784"/>
      <c r="AA32784"/>
    </row>
    <row r="32785" spans="1:27" x14ac:dyDescent="0.25">
      <c r="A32785"/>
      <c r="AA32785"/>
    </row>
    <row r="32786" spans="1:27" x14ac:dyDescent="0.25">
      <c r="A32786"/>
      <c r="AA32786"/>
    </row>
    <row r="32787" spans="1:27" x14ac:dyDescent="0.25">
      <c r="A32787"/>
      <c r="AA32787"/>
    </row>
    <row r="32788" spans="1:27" x14ac:dyDescent="0.25">
      <c r="A32788"/>
      <c r="AA32788"/>
    </row>
    <row r="32789" spans="1:27" x14ac:dyDescent="0.25">
      <c r="A32789"/>
      <c r="AA32789"/>
    </row>
    <row r="32790" spans="1:27" x14ac:dyDescent="0.25">
      <c r="A32790"/>
      <c r="AA32790"/>
    </row>
    <row r="32791" spans="1:27" x14ac:dyDescent="0.25">
      <c r="A32791"/>
      <c r="AA32791"/>
    </row>
    <row r="32792" spans="1:27" x14ac:dyDescent="0.25">
      <c r="A32792"/>
      <c r="AA32792"/>
    </row>
    <row r="32793" spans="1:27" x14ac:dyDescent="0.25">
      <c r="A32793"/>
      <c r="AA32793"/>
    </row>
    <row r="32794" spans="1:27" x14ac:dyDescent="0.25">
      <c r="A32794"/>
      <c r="AA32794"/>
    </row>
    <row r="32795" spans="1:27" x14ac:dyDescent="0.25">
      <c r="A32795"/>
      <c r="AA32795"/>
    </row>
    <row r="32796" spans="1:27" x14ac:dyDescent="0.25">
      <c r="A32796"/>
      <c r="AA32796"/>
    </row>
    <row r="32797" spans="1:27" x14ac:dyDescent="0.25">
      <c r="A32797"/>
      <c r="AA32797"/>
    </row>
    <row r="32798" spans="1:27" x14ac:dyDescent="0.25">
      <c r="A32798"/>
      <c r="AA32798"/>
    </row>
    <row r="32799" spans="1:27" x14ac:dyDescent="0.25">
      <c r="A32799"/>
      <c r="AA32799"/>
    </row>
    <row r="32800" spans="1:27" x14ac:dyDescent="0.25">
      <c r="A32800"/>
      <c r="AA32800"/>
    </row>
    <row r="32801" spans="1:27" x14ac:dyDescent="0.25">
      <c r="A32801"/>
      <c r="AA32801"/>
    </row>
    <row r="32802" spans="1:27" x14ac:dyDescent="0.25">
      <c r="A32802"/>
      <c r="AA32802"/>
    </row>
    <row r="32803" spans="1:27" x14ac:dyDescent="0.25">
      <c r="A32803"/>
      <c r="AA32803"/>
    </row>
    <row r="32804" spans="1:27" x14ac:dyDescent="0.25">
      <c r="A32804"/>
      <c r="AA32804"/>
    </row>
    <row r="32805" spans="1:27" x14ac:dyDescent="0.25">
      <c r="A32805"/>
      <c r="AA32805"/>
    </row>
    <row r="32806" spans="1:27" x14ac:dyDescent="0.25">
      <c r="A32806"/>
      <c r="AA32806"/>
    </row>
    <row r="32807" spans="1:27" x14ac:dyDescent="0.25">
      <c r="A32807"/>
      <c r="AA32807"/>
    </row>
    <row r="32808" spans="1:27" x14ac:dyDescent="0.25">
      <c r="A32808"/>
      <c r="AA32808"/>
    </row>
    <row r="32809" spans="1:27" x14ac:dyDescent="0.25">
      <c r="A32809"/>
      <c r="AA32809"/>
    </row>
    <row r="32810" spans="1:27" x14ac:dyDescent="0.25">
      <c r="A32810"/>
      <c r="AA32810"/>
    </row>
    <row r="32811" spans="1:27" x14ac:dyDescent="0.25">
      <c r="A32811"/>
      <c r="AA32811"/>
    </row>
    <row r="32812" spans="1:27" x14ac:dyDescent="0.25">
      <c r="A32812"/>
      <c r="AA32812"/>
    </row>
    <row r="32813" spans="1:27" x14ac:dyDescent="0.25">
      <c r="A32813"/>
      <c r="AA32813"/>
    </row>
    <row r="32814" spans="1:27" x14ac:dyDescent="0.25">
      <c r="A32814"/>
      <c r="AA32814"/>
    </row>
    <row r="32815" spans="1:27" x14ac:dyDescent="0.25">
      <c r="A32815"/>
      <c r="AA32815"/>
    </row>
    <row r="32816" spans="1:27" x14ac:dyDescent="0.25">
      <c r="A32816"/>
      <c r="AA32816"/>
    </row>
    <row r="32817" spans="1:27" x14ac:dyDescent="0.25">
      <c r="A32817"/>
      <c r="AA32817"/>
    </row>
    <row r="32818" spans="1:27" x14ac:dyDescent="0.25">
      <c r="A32818"/>
      <c r="AA32818"/>
    </row>
    <row r="32819" spans="1:27" x14ac:dyDescent="0.25">
      <c r="A32819"/>
      <c r="AA32819"/>
    </row>
    <row r="32820" spans="1:27" x14ac:dyDescent="0.25">
      <c r="A32820"/>
      <c r="AA32820"/>
    </row>
    <row r="32821" spans="1:27" x14ac:dyDescent="0.25">
      <c r="A32821"/>
      <c r="AA32821"/>
    </row>
    <row r="32822" spans="1:27" x14ac:dyDescent="0.25">
      <c r="A32822"/>
      <c r="AA32822"/>
    </row>
    <row r="32823" spans="1:27" x14ac:dyDescent="0.25">
      <c r="A32823"/>
      <c r="AA32823"/>
    </row>
    <row r="32824" spans="1:27" x14ac:dyDescent="0.25">
      <c r="A32824"/>
      <c r="AA32824"/>
    </row>
    <row r="32825" spans="1:27" x14ac:dyDescent="0.25">
      <c r="A32825"/>
      <c r="AA32825"/>
    </row>
    <row r="32826" spans="1:27" x14ac:dyDescent="0.25">
      <c r="A32826"/>
      <c r="AA32826"/>
    </row>
    <row r="32827" spans="1:27" x14ac:dyDescent="0.25">
      <c r="A32827"/>
      <c r="AA32827"/>
    </row>
    <row r="32828" spans="1:27" x14ac:dyDescent="0.25">
      <c r="A32828"/>
      <c r="AA32828"/>
    </row>
    <row r="32829" spans="1:27" x14ac:dyDescent="0.25">
      <c r="A32829"/>
      <c r="AA32829"/>
    </row>
    <row r="32830" spans="1:27" x14ac:dyDescent="0.25">
      <c r="A32830"/>
      <c r="AA32830"/>
    </row>
    <row r="32831" spans="1:27" x14ac:dyDescent="0.25">
      <c r="A32831"/>
      <c r="AA32831"/>
    </row>
    <row r="32832" spans="1:27" x14ac:dyDescent="0.25">
      <c r="A32832"/>
      <c r="AA32832"/>
    </row>
    <row r="32833" spans="1:27" x14ac:dyDescent="0.25">
      <c r="A32833"/>
      <c r="AA32833"/>
    </row>
    <row r="32834" spans="1:27" x14ac:dyDescent="0.25">
      <c r="A32834"/>
      <c r="AA32834"/>
    </row>
    <row r="32835" spans="1:27" x14ac:dyDescent="0.25">
      <c r="A32835"/>
      <c r="AA32835"/>
    </row>
    <row r="32836" spans="1:27" x14ac:dyDescent="0.25">
      <c r="A32836"/>
      <c r="AA32836"/>
    </row>
    <row r="32837" spans="1:27" x14ac:dyDescent="0.25">
      <c r="A32837"/>
      <c r="AA32837"/>
    </row>
    <row r="32838" spans="1:27" x14ac:dyDescent="0.25">
      <c r="A32838"/>
      <c r="AA32838"/>
    </row>
    <row r="32839" spans="1:27" x14ac:dyDescent="0.25">
      <c r="A32839"/>
      <c r="AA32839"/>
    </row>
    <row r="32840" spans="1:27" x14ac:dyDescent="0.25">
      <c r="A32840"/>
      <c r="AA32840"/>
    </row>
    <row r="32841" spans="1:27" x14ac:dyDescent="0.25">
      <c r="A32841"/>
      <c r="AA32841"/>
    </row>
    <row r="32842" spans="1:27" x14ac:dyDescent="0.25">
      <c r="A32842"/>
      <c r="AA32842"/>
    </row>
    <row r="32843" spans="1:27" x14ac:dyDescent="0.25">
      <c r="A32843"/>
      <c r="AA32843"/>
    </row>
    <row r="32844" spans="1:27" x14ac:dyDescent="0.25">
      <c r="A32844"/>
      <c r="AA32844"/>
    </row>
    <row r="32845" spans="1:27" x14ac:dyDescent="0.25">
      <c r="A32845"/>
      <c r="AA32845"/>
    </row>
    <row r="32846" spans="1:27" x14ac:dyDescent="0.25">
      <c r="A32846"/>
      <c r="AA32846"/>
    </row>
    <row r="32847" spans="1:27" x14ac:dyDescent="0.25">
      <c r="A32847"/>
      <c r="AA32847"/>
    </row>
    <row r="32848" spans="1:27" x14ac:dyDescent="0.25">
      <c r="A32848"/>
      <c r="AA32848"/>
    </row>
    <row r="32849" spans="1:27" x14ac:dyDescent="0.25">
      <c r="A32849"/>
      <c r="AA32849"/>
    </row>
    <row r="32850" spans="1:27" x14ac:dyDescent="0.25">
      <c r="A32850"/>
      <c r="AA32850"/>
    </row>
    <row r="32851" spans="1:27" x14ac:dyDescent="0.25">
      <c r="A32851"/>
      <c r="AA32851"/>
    </row>
    <row r="32852" spans="1:27" x14ac:dyDescent="0.25">
      <c r="A32852"/>
      <c r="AA32852"/>
    </row>
    <row r="32853" spans="1:27" x14ac:dyDescent="0.25">
      <c r="A32853"/>
      <c r="AA32853"/>
    </row>
    <row r="32854" spans="1:27" x14ac:dyDescent="0.25">
      <c r="A32854"/>
      <c r="AA32854"/>
    </row>
    <row r="32855" spans="1:27" x14ac:dyDescent="0.25">
      <c r="A32855"/>
      <c r="AA32855"/>
    </row>
    <row r="32856" spans="1:27" x14ac:dyDescent="0.25">
      <c r="A32856"/>
      <c r="AA32856"/>
    </row>
    <row r="32857" spans="1:27" x14ac:dyDescent="0.25">
      <c r="A32857"/>
      <c r="AA32857"/>
    </row>
    <row r="32858" spans="1:27" x14ac:dyDescent="0.25">
      <c r="A32858"/>
      <c r="AA32858"/>
    </row>
    <row r="32859" spans="1:27" x14ac:dyDescent="0.25">
      <c r="A32859"/>
      <c r="AA32859"/>
    </row>
    <row r="32860" spans="1:27" x14ac:dyDescent="0.25">
      <c r="A32860"/>
      <c r="AA32860"/>
    </row>
    <row r="32861" spans="1:27" x14ac:dyDescent="0.25">
      <c r="A32861"/>
      <c r="AA32861"/>
    </row>
    <row r="32862" spans="1:27" x14ac:dyDescent="0.25">
      <c r="A32862"/>
      <c r="AA32862"/>
    </row>
    <row r="32863" spans="1:27" x14ac:dyDescent="0.25">
      <c r="A32863"/>
      <c r="AA32863"/>
    </row>
    <row r="32864" spans="1:27" x14ac:dyDescent="0.25">
      <c r="A32864"/>
      <c r="AA32864"/>
    </row>
    <row r="32865" spans="1:27" x14ac:dyDescent="0.25">
      <c r="A32865"/>
      <c r="AA32865"/>
    </row>
    <row r="32866" spans="1:27" x14ac:dyDescent="0.25">
      <c r="A32866"/>
      <c r="AA32866"/>
    </row>
    <row r="32867" spans="1:27" x14ac:dyDescent="0.25">
      <c r="A32867"/>
      <c r="AA32867"/>
    </row>
    <row r="32868" spans="1:27" x14ac:dyDescent="0.25">
      <c r="A32868"/>
      <c r="AA32868"/>
    </row>
    <row r="32869" spans="1:27" x14ac:dyDescent="0.25">
      <c r="A32869"/>
      <c r="AA32869"/>
    </row>
    <row r="32870" spans="1:27" x14ac:dyDescent="0.25">
      <c r="A32870"/>
      <c r="AA32870"/>
    </row>
    <row r="32871" spans="1:27" x14ac:dyDescent="0.25">
      <c r="A32871"/>
      <c r="AA32871"/>
    </row>
    <row r="32872" spans="1:27" x14ac:dyDescent="0.25">
      <c r="A32872"/>
      <c r="AA32872"/>
    </row>
    <row r="32873" spans="1:27" x14ac:dyDescent="0.25">
      <c r="A32873"/>
      <c r="AA32873"/>
    </row>
    <row r="32874" spans="1:27" x14ac:dyDescent="0.25">
      <c r="A32874"/>
      <c r="AA32874"/>
    </row>
    <row r="32875" spans="1:27" x14ac:dyDescent="0.25">
      <c r="A32875"/>
      <c r="AA32875"/>
    </row>
    <row r="32876" spans="1:27" x14ac:dyDescent="0.25">
      <c r="A32876"/>
      <c r="AA32876"/>
    </row>
    <row r="32877" spans="1:27" x14ac:dyDescent="0.25">
      <c r="A32877"/>
      <c r="AA32877"/>
    </row>
    <row r="32878" spans="1:27" x14ac:dyDescent="0.25">
      <c r="A32878"/>
      <c r="AA32878"/>
    </row>
    <row r="32879" spans="1:27" x14ac:dyDescent="0.25">
      <c r="A32879"/>
      <c r="AA32879"/>
    </row>
    <row r="32880" spans="1:27" x14ac:dyDescent="0.25">
      <c r="A32880"/>
      <c r="AA32880"/>
    </row>
    <row r="32881" spans="1:27" x14ac:dyDescent="0.25">
      <c r="A32881"/>
      <c r="AA32881"/>
    </row>
    <row r="32882" spans="1:27" x14ac:dyDescent="0.25">
      <c r="A32882"/>
      <c r="AA32882"/>
    </row>
    <row r="32883" spans="1:27" x14ac:dyDescent="0.25">
      <c r="A32883"/>
      <c r="AA32883"/>
    </row>
    <row r="32884" spans="1:27" x14ac:dyDescent="0.25">
      <c r="A32884"/>
      <c r="AA32884"/>
    </row>
    <row r="32885" spans="1:27" x14ac:dyDescent="0.25">
      <c r="A32885"/>
      <c r="AA32885"/>
    </row>
    <row r="32886" spans="1:27" x14ac:dyDescent="0.25">
      <c r="A32886"/>
      <c r="AA32886"/>
    </row>
    <row r="32887" spans="1:27" x14ac:dyDescent="0.25">
      <c r="A32887"/>
      <c r="AA32887"/>
    </row>
    <row r="32888" spans="1:27" x14ac:dyDescent="0.25">
      <c r="A32888"/>
      <c r="AA32888"/>
    </row>
    <row r="32889" spans="1:27" x14ac:dyDescent="0.25">
      <c r="A32889"/>
      <c r="AA32889"/>
    </row>
    <row r="32890" spans="1:27" x14ac:dyDescent="0.25">
      <c r="A32890"/>
      <c r="AA32890"/>
    </row>
    <row r="32891" spans="1:27" x14ac:dyDescent="0.25">
      <c r="A32891"/>
      <c r="AA32891"/>
    </row>
    <row r="32892" spans="1:27" x14ac:dyDescent="0.25">
      <c r="A32892"/>
      <c r="AA32892"/>
    </row>
    <row r="32893" spans="1:27" x14ac:dyDescent="0.25">
      <c r="A32893"/>
      <c r="AA32893"/>
    </row>
    <row r="32894" spans="1:27" x14ac:dyDescent="0.25">
      <c r="A32894"/>
      <c r="AA32894"/>
    </row>
    <row r="32895" spans="1:27" x14ac:dyDescent="0.25">
      <c r="A32895"/>
      <c r="AA32895"/>
    </row>
    <row r="32896" spans="1:27" x14ac:dyDescent="0.25">
      <c r="A32896"/>
      <c r="AA32896"/>
    </row>
    <row r="32897" spans="1:27" x14ac:dyDescent="0.25">
      <c r="A32897"/>
      <c r="AA32897"/>
    </row>
    <row r="32898" spans="1:27" x14ac:dyDescent="0.25">
      <c r="A32898"/>
      <c r="AA32898"/>
    </row>
    <row r="32899" spans="1:27" x14ac:dyDescent="0.25">
      <c r="A32899"/>
      <c r="AA32899"/>
    </row>
    <row r="32900" spans="1:27" x14ac:dyDescent="0.25">
      <c r="A32900"/>
      <c r="AA32900"/>
    </row>
    <row r="32901" spans="1:27" x14ac:dyDescent="0.25">
      <c r="A32901"/>
      <c r="AA32901"/>
    </row>
    <row r="32902" spans="1:27" x14ac:dyDescent="0.25">
      <c r="A32902"/>
      <c r="AA32902"/>
    </row>
    <row r="32903" spans="1:27" x14ac:dyDescent="0.25">
      <c r="A32903"/>
      <c r="AA32903"/>
    </row>
    <row r="32904" spans="1:27" x14ac:dyDescent="0.25">
      <c r="A32904"/>
      <c r="AA32904"/>
    </row>
    <row r="32905" spans="1:27" x14ac:dyDescent="0.25">
      <c r="A32905"/>
      <c r="AA32905"/>
    </row>
    <row r="32906" spans="1:27" x14ac:dyDescent="0.25">
      <c r="A32906"/>
      <c r="AA32906"/>
    </row>
    <row r="32907" spans="1:27" x14ac:dyDescent="0.25">
      <c r="A32907"/>
      <c r="AA32907"/>
    </row>
    <row r="32908" spans="1:27" x14ac:dyDescent="0.25">
      <c r="A32908"/>
      <c r="AA32908"/>
    </row>
    <row r="32909" spans="1:27" x14ac:dyDescent="0.25">
      <c r="A32909"/>
      <c r="AA32909"/>
    </row>
    <row r="32910" spans="1:27" x14ac:dyDescent="0.25">
      <c r="A32910"/>
      <c r="AA32910"/>
    </row>
    <row r="32911" spans="1:27" x14ac:dyDescent="0.25">
      <c r="A32911"/>
      <c r="AA32911"/>
    </row>
    <row r="32912" spans="1:27" x14ac:dyDescent="0.25">
      <c r="A32912"/>
      <c r="AA32912"/>
    </row>
    <row r="32913" spans="1:27" x14ac:dyDescent="0.25">
      <c r="A32913"/>
      <c r="AA32913"/>
    </row>
    <row r="32914" spans="1:27" x14ac:dyDescent="0.25">
      <c r="A32914"/>
      <c r="AA32914"/>
    </row>
    <row r="32915" spans="1:27" x14ac:dyDescent="0.25">
      <c r="A32915"/>
      <c r="AA32915"/>
    </row>
    <row r="32916" spans="1:27" x14ac:dyDescent="0.25">
      <c r="A32916"/>
      <c r="AA32916"/>
    </row>
    <row r="32917" spans="1:27" x14ac:dyDescent="0.25">
      <c r="A32917"/>
      <c r="AA32917"/>
    </row>
    <row r="32918" spans="1:27" x14ac:dyDescent="0.25">
      <c r="A32918"/>
      <c r="AA32918"/>
    </row>
    <row r="32919" spans="1:27" x14ac:dyDescent="0.25">
      <c r="A32919"/>
      <c r="AA32919"/>
    </row>
    <row r="32920" spans="1:27" x14ac:dyDescent="0.25">
      <c r="A32920"/>
      <c r="AA32920"/>
    </row>
    <row r="32921" spans="1:27" x14ac:dyDescent="0.25">
      <c r="A32921"/>
      <c r="AA32921"/>
    </row>
    <row r="32922" spans="1:27" x14ac:dyDescent="0.25">
      <c r="A32922"/>
      <c r="AA32922"/>
    </row>
    <row r="32923" spans="1:27" x14ac:dyDescent="0.25">
      <c r="A32923"/>
      <c r="AA32923"/>
    </row>
    <row r="32924" spans="1:27" x14ac:dyDescent="0.25">
      <c r="A32924"/>
      <c r="AA32924"/>
    </row>
    <row r="32925" spans="1:27" x14ac:dyDescent="0.25">
      <c r="A32925"/>
      <c r="AA32925"/>
    </row>
    <row r="32926" spans="1:27" x14ac:dyDescent="0.25">
      <c r="A32926"/>
      <c r="AA32926"/>
    </row>
    <row r="32927" spans="1:27" x14ac:dyDescent="0.25">
      <c r="A32927"/>
      <c r="AA32927"/>
    </row>
    <row r="32928" spans="1:27" x14ac:dyDescent="0.25">
      <c r="A32928"/>
      <c r="AA32928"/>
    </row>
    <row r="32929" spans="1:27" x14ac:dyDescent="0.25">
      <c r="A32929"/>
      <c r="AA32929"/>
    </row>
    <row r="32930" spans="1:27" x14ac:dyDescent="0.25">
      <c r="A32930"/>
      <c r="AA32930"/>
    </row>
    <row r="32931" spans="1:27" x14ac:dyDescent="0.25">
      <c r="A32931"/>
      <c r="AA32931"/>
    </row>
    <row r="32932" spans="1:27" x14ac:dyDescent="0.25">
      <c r="A32932"/>
      <c r="AA32932"/>
    </row>
    <row r="32933" spans="1:27" x14ac:dyDescent="0.25">
      <c r="A32933"/>
      <c r="AA32933"/>
    </row>
    <row r="32934" spans="1:27" x14ac:dyDescent="0.25">
      <c r="A32934"/>
      <c r="AA32934"/>
    </row>
    <row r="32935" spans="1:27" x14ac:dyDescent="0.25">
      <c r="A32935"/>
      <c r="AA32935"/>
    </row>
    <row r="32936" spans="1:27" x14ac:dyDescent="0.25">
      <c r="A32936"/>
      <c r="AA32936"/>
    </row>
    <row r="32937" spans="1:27" x14ac:dyDescent="0.25">
      <c r="A32937"/>
      <c r="AA32937"/>
    </row>
    <row r="32938" spans="1:27" x14ac:dyDescent="0.25">
      <c r="A32938"/>
      <c r="AA32938"/>
    </row>
    <row r="32939" spans="1:27" x14ac:dyDescent="0.25">
      <c r="A32939"/>
      <c r="AA32939"/>
    </row>
    <row r="32940" spans="1:27" x14ac:dyDescent="0.25">
      <c r="A32940"/>
      <c r="AA32940"/>
    </row>
    <row r="32941" spans="1:27" x14ac:dyDescent="0.25">
      <c r="A32941"/>
      <c r="AA32941"/>
    </row>
    <row r="32942" spans="1:27" x14ac:dyDescent="0.25">
      <c r="A32942"/>
      <c r="AA32942"/>
    </row>
    <row r="32943" spans="1:27" x14ac:dyDescent="0.25">
      <c r="A32943"/>
      <c r="AA32943"/>
    </row>
    <row r="32944" spans="1:27" x14ac:dyDescent="0.25">
      <c r="A32944"/>
      <c r="AA32944"/>
    </row>
    <row r="32945" spans="1:27" x14ac:dyDescent="0.25">
      <c r="A32945"/>
      <c r="AA32945"/>
    </row>
    <row r="32946" spans="1:27" x14ac:dyDescent="0.25">
      <c r="A32946"/>
      <c r="AA32946"/>
    </row>
    <row r="32947" spans="1:27" x14ac:dyDescent="0.25">
      <c r="A32947"/>
      <c r="AA32947"/>
    </row>
    <row r="32948" spans="1:27" x14ac:dyDescent="0.25">
      <c r="A32948"/>
      <c r="AA32948"/>
    </row>
    <row r="32949" spans="1:27" x14ac:dyDescent="0.25">
      <c r="A32949"/>
      <c r="AA32949"/>
    </row>
    <row r="32950" spans="1:27" x14ac:dyDescent="0.25">
      <c r="A32950"/>
      <c r="AA32950"/>
    </row>
    <row r="32951" spans="1:27" x14ac:dyDescent="0.25">
      <c r="A32951"/>
      <c r="AA32951"/>
    </row>
    <row r="32952" spans="1:27" x14ac:dyDescent="0.25">
      <c r="A32952"/>
      <c r="AA32952"/>
    </row>
    <row r="32953" spans="1:27" x14ac:dyDescent="0.25">
      <c r="A32953"/>
      <c r="AA32953"/>
    </row>
    <row r="32954" spans="1:27" x14ac:dyDescent="0.25">
      <c r="A32954"/>
      <c r="AA32954"/>
    </row>
    <row r="32955" spans="1:27" x14ac:dyDescent="0.25">
      <c r="A32955"/>
      <c r="AA32955"/>
    </row>
    <row r="32956" spans="1:27" x14ac:dyDescent="0.25">
      <c r="A32956"/>
      <c r="AA32956"/>
    </row>
    <row r="32957" spans="1:27" x14ac:dyDescent="0.25">
      <c r="A32957"/>
      <c r="AA32957"/>
    </row>
    <row r="32958" spans="1:27" x14ac:dyDescent="0.25">
      <c r="A32958"/>
      <c r="AA32958"/>
    </row>
    <row r="32959" spans="1:27" x14ac:dyDescent="0.25">
      <c r="A32959"/>
      <c r="AA32959"/>
    </row>
    <row r="32960" spans="1:27" x14ac:dyDescent="0.25">
      <c r="A32960"/>
      <c r="AA32960"/>
    </row>
    <row r="32961" spans="1:27" x14ac:dyDescent="0.25">
      <c r="A32961"/>
      <c r="AA32961"/>
    </row>
    <row r="32962" spans="1:27" x14ac:dyDescent="0.25">
      <c r="A32962"/>
      <c r="AA32962"/>
    </row>
    <row r="32963" spans="1:27" x14ac:dyDescent="0.25">
      <c r="A32963"/>
      <c r="AA32963"/>
    </row>
    <row r="32964" spans="1:27" x14ac:dyDescent="0.25">
      <c r="A32964"/>
      <c r="AA32964"/>
    </row>
    <row r="32965" spans="1:27" x14ac:dyDescent="0.25">
      <c r="A32965"/>
      <c r="AA32965"/>
    </row>
    <row r="32966" spans="1:27" x14ac:dyDescent="0.25">
      <c r="A32966"/>
      <c r="AA32966"/>
    </row>
    <row r="32967" spans="1:27" x14ac:dyDescent="0.25">
      <c r="A32967"/>
      <c r="AA32967"/>
    </row>
    <row r="32968" spans="1:27" x14ac:dyDescent="0.25">
      <c r="A32968"/>
      <c r="AA32968"/>
    </row>
    <row r="32969" spans="1:27" x14ac:dyDescent="0.25">
      <c r="A32969"/>
      <c r="AA32969"/>
    </row>
    <row r="32970" spans="1:27" x14ac:dyDescent="0.25">
      <c r="A32970"/>
      <c r="AA32970"/>
    </row>
    <row r="32971" spans="1:27" x14ac:dyDescent="0.25">
      <c r="A32971"/>
      <c r="AA32971"/>
    </row>
    <row r="32972" spans="1:27" x14ac:dyDescent="0.25">
      <c r="A32972"/>
      <c r="AA32972"/>
    </row>
    <row r="32973" spans="1:27" x14ac:dyDescent="0.25">
      <c r="A32973"/>
      <c r="AA32973"/>
    </row>
    <row r="32974" spans="1:27" x14ac:dyDescent="0.25">
      <c r="A32974"/>
      <c r="AA32974"/>
    </row>
    <row r="32975" spans="1:27" x14ac:dyDescent="0.25">
      <c r="A32975"/>
      <c r="AA32975"/>
    </row>
    <row r="32976" spans="1:27" x14ac:dyDescent="0.25">
      <c r="A32976"/>
      <c r="AA32976"/>
    </row>
    <row r="32977" spans="1:27" x14ac:dyDescent="0.25">
      <c r="A32977"/>
      <c r="AA32977"/>
    </row>
    <row r="32978" spans="1:27" x14ac:dyDescent="0.25">
      <c r="A32978"/>
      <c r="AA32978"/>
    </row>
    <row r="32979" spans="1:27" x14ac:dyDescent="0.25">
      <c r="A32979"/>
      <c r="AA32979"/>
    </row>
    <row r="32980" spans="1:27" x14ac:dyDescent="0.25">
      <c r="A32980"/>
      <c r="AA32980"/>
    </row>
    <row r="32981" spans="1:27" x14ac:dyDescent="0.25">
      <c r="A32981"/>
      <c r="AA32981"/>
    </row>
    <row r="32982" spans="1:27" x14ac:dyDescent="0.25">
      <c r="A32982"/>
      <c r="AA32982"/>
    </row>
    <row r="32983" spans="1:27" x14ac:dyDescent="0.25">
      <c r="A32983"/>
      <c r="AA32983"/>
    </row>
    <row r="32984" spans="1:27" x14ac:dyDescent="0.25">
      <c r="A32984"/>
      <c r="AA32984"/>
    </row>
    <row r="32985" spans="1:27" x14ac:dyDescent="0.25">
      <c r="A32985"/>
      <c r="AA32985"/>
    </row>
    <row r="32986" spans="1:27" x14ac:dyDescent="0.25">
      <c r="A32986"/>
      <c r="AA32986"/>
    </row>
    <row r="32987" spans="1:27" x14ac:dyDescent="0.25">
      <c r="A32987"/>
      <c r="AA32987"/>
    </row>
    <row r="32988" spans="1:27" x14ac:dyDescent="0.25">
      <c r="A32988"/>
      <c r="AA32988"/>
    </row>
    <row r="32989" spans="1:27" x14ac:dyDescent="0.25">
      <c r="A32989"/>
      <c r="AA32989"/>
    </row>
    <row r="32990" spans="1:27" x14ac:dyDescent="0.25">
      <c r="A32990"/>
      <c r="AA32990"/>
    </row>
    <row r="32991" spans="1:27" x14ac:dyDescent="0.25">
      <c r="A32991"/>
      <c r="AA32991"/>
    </row>
    <row r="32992" spans="1:27" x14ac:dyDescent="0.25">
      <c r="A32992"/>
      <c r="AA32992"/>
    </row>
    <row r="32993" spans="1:27" x14ac:dyDescent="0.25">
      <c r="A32993"/>
      <c r="AA32993"/>
    </row>
    <row r="32994" spans="1:27" x14ac:dyDescent="0.25">
      <c r="A32994"/>
      <c r="AA32994"/>
    </row>
    <row r="32995" spans="1:27" x14ac:dyDescent="0.25">
      <c r="A32995"/>
      <c r="AA32995"/>
    </row>
    <row r="32996" spans="1:27" x14ac:dyDescent="0.25">
      <c r="A32996"/>
      <c r="AA32996"/>
    </row>
    <row r="32997" spans="1:27" x14ac:dyDescent="0.25">
      <c r="A32997"/>
      <c r="AA32997"/>
    </row>
    <row r="32998" spans="1:27" x14ac:dyDescent="0.25">
      <c r="A32998"/>
      <c r="AA32998"/>
    </row>
    <row r="32999" spans="1:27" x14ac:dyDescent="0.25">
      <c r="A32999"/>
      <c r="AA32999"/>
    </row>
    <row r="33000" spans="1:27" x14ac:dyDescent="0.25">
      <c r="A33000"/>
      <c r="AA33000"/>
    </row>
    <row r="33001" spans="1:27" x14ac:dyDescent="0.25">
      <c r="A33001"/>
      <c r="AA33001"/>
    </row>
    <row r="33002" spans="1:27" x14ac:dyDescent="0.25">
      <c r="A33002"/>
      <c r="AA33002"/>
    </row>
    <row r="33003" spans="1:27" x14ac:dyDescent="0.25">
      <c r="A33003"/>
      <c r="AA33003"/>
    </row>
    <row r="33004" spans="1:27" x14ac:dyDescent="0.25">
      <c r="A33004"/>
      <c r="AA33004"/>
    </row>
    <row r="33005" spans="1:27" x14ac:dyDescent="0.25">
      <c r="A33005"/>
      <c r="AA33005"/>
    </row>
    <row r="33006" spans="1:27" x14ac:dyDescent="0.25">
      <c r="A33006"/>
      <c r="AA33006"/>
    </row>
    <row r="33007" spans="1:27" x14ac:dyDescent="0.25">
      <c r="A33007"/>
      <c r="AA33007"/>
    </row>
    <row r="33008" spans="1:27" x14ac:dyDescent="0.25">
      <c r="A33008"/>
      <c r="AA33008"/>
    </row>
    <row r="33009" spans="1:27" x14ac:dyDescent="0.25">
      <c r="A33009"/>
      <c r="AA33009"/>
    </row>
    <row r="33010" spans="1:27" x14ac:dyDescent="0.25">
      <c r="A33010"/>
      <c r="AA33010"/>
    </row>
    <row r="33011" spans="1:27" x14ac:dyDescent="0.25">
      <c r="A33011"/>
      <c r="AA33011"/>
    </row>
    <row r="33012" spans="1:27" x14ac:dyDescent="0.25">
      <c r="A33012"/>
      <c r="AA33012"/>
    </row>
    <row r="33013" spans="1:27" x14ac:dyDescent="0.25">
      <c r="A33013"/>
      <c r="AA33013"/>
    </row>
    <row r="33014" spans="1:27" x14ac:dyDescent="0.25">
      <c r="A33014"/>
      <c r="AA33014"/>
    </row>
    <row r="33015" spans="1:27" x14ac:dyDescent="0.25">
      <c r="A33015"/>
      <c r="AA33015"/>
    </row>
    <row r="33016" spans="1:27" x14ac:dyDescent="0.25">
      <c r="A33016"/>
      <c r="AA33016"/>
    </row>
    <row r="33017" spans="1:27" x14ac:dyDescent="0.25">
      <c r="A33017"/>
      <c r="AA33017"/>
    </row>
    <row r="33018" spans="1:27" x14ac:dyDescent="0.25">
      <c r="A33018"/>
      <c r="AA33018"/>
    </row>
    <row r="33019" spans="1:27" x14ac:dyDescent="0.25">
      <c r="A33019"/>
      <c r="AA33019"/>
    </row>
    <row r="33020" spans="1:27" x14ac:dyDescent="0.25">
      <c r="A33020"/>
      <c r="AA33020"/>
    </row>
    <row r="33021" spans="1:27" x14ac:dyDescent="0.25">
      <c r="A33021"/>
      <c r="AA33021"/>
    </row>
    <row r="33022" spans="1:27" x14ac:dyDescent="0.25">
      <c r="A33022"/>
      <c r="AA33022"/>
    </row>
    <row r="33023" spans="1:27" x14ac:dyDescent="0.25">
      <c r="A33023"/>
      <c r="AA33023"/>
    </row>
    <row r="33024" spans="1:27" x14ac:dyDescent="0.25">
      <c r="A33024"/>
      <c r="AA33024"/>
    </row>
    <row r="33025" spans="1:27" x14ac:dyDescent="0.25">
      <c r="A33025"/>
      <c r="AA33025"/>
    </row>
    <row r="33026" spans="1:27" x14ac:dyDescent="0.25">
      <c r="A33026"/>
      <c r="AA33026"/>
    </row>
    <row r="33027" spans="1:27" x14ac:dyDescent="0.25">
      <c r="A33027"/>
      <c r="AA33027"/>
    </row>
    <row r="33028" spans="1:27" x14ac:dyDescent="0.25">
      <c r="A33028"/>
      <c r="AA33028"/>
    </row>
    <row r="33029" spans="1:27" x14ac:dyDescent="0.25">
      <c r="A33029"/>
      <c r="AA33029"/>
    </row>
    <row r="33030" spans="1:27" x14ac:dyDescent="0.25">
      <c r="A33030"/>
      <c r="AA33030"/>
    </row>
    <row r="33031" spans="1:27" x14ac:dyDescent="0.25">
      <c r="A33031"/>
      <c r="AA33031"/>
    </row>
    <row r="33032" spans="1:27" x14ac:dyDescent="0.25">
      <c r="A33032"/>
      <c r="AA33032"/>
    </row>
    <row r="33033" spans="1:27" x14ac:dyDescent="0.25">
      <c r="A33033"/>
      <c r="AA33033"/>
    </row>
    <row r="33034" spans="1:27" x14ac:dyDescent="0.25">
      <c r="A33034"/>
      <c r="AA33034"/>
    </row>
    <row r="33035" spans="1:27" x14ac:dyDescent="0.25">
      <c r="A33035"/>
      <c r="AA33035"/>
    </row>
    <row r="33036" spans="1:27" x14ac:dyDescent="0.25">
      <c r="A33036"/>
      <c r="AA33036"/>
    </row>
    <row r="33037" spans="1:27" x14ac:dyDescent="0.25">
      <c r="A33037"/>
      <c r="AA33037"/>
    </row>
    <row r="33038" spans="1:27" x14ac:dyDescent="0.25">
      <c r="A33038"/>
      <c r="AA33038"/>
    </row>
    <row r="33039" spans="1:27" x14ac:dyDescent="0.25">
      <c r="A33039"/>
      <c r="AA33039"/>
    </row>
    <row r="33040" spans="1:27" x14ac:dyDescent="0.25">
      <c r="A33040"/>
      <c r="AA33040"/>
    </row>
    <row r="33041" spans="1:27" x14ac:dyDescent="0.25">
      <c r="A33041"/>
      <c r="AA33041"/>
    </row>
    <row r="33042" spans="1:27" x14ac:dyDescent="0.25">
      <c r="A33042"/>
      <c r="AA33042"/>
    </row>
    <row r="33043" spans="1:27" x14ac:dyDescent="0.25">
      <c r="A33043"/>
      <c r="AA33043"/>
    </row>
    <row r="33044" spans="1:27" x14ac:dyDescent="0.25">
      <c r="A33044"/>
      <c r="AA33044"/>
    </row>
    <row r="33045" spans="1:27" x14ac:dyDescent="0.25">
      <c r="A33045"/>
      <c r="AA33045"/>
    </row>
    <row r="33046" spans="1:27" x14ac:dyDescent="0.25">
      <c r="A33046"/>
      <c r="AA33046"/>
    </row>
    <row r="33047" spans="1:27" x14ac:dyDescent="0.25">
      <c r="A33047"/>
      <c r="AA33047"/>
    </row>
    <row r="33048" spans="1:27" x14ac:dyDescent="0.25">
      <c r="A33048"/>
      <c r="AA33048"/>
    </row>
    <row r="33049" spans="1:27" x14ac:dyDescent="0.25">
      <c r="A33049"/>
      <c r="AA33049"/>
    </row>
    <row r="33050" spans="1:27" x14ac:dyDescent="0.25">
      <c r="A33050"/>
      <c r="AA33050"/>
    </row>
    <row r="33051" spans="1:27" x14ac:dyDescent="0.25">
      <c r="A33051"/>
      <c r="AA33051"/>
    </row>
    <row r="33052" spans="1:27" x14ac:dyDescent="0.25">
      <c r="A33052"/>
      <c r="AA33052"/>
    </row>
    <row r="33053" spans="1:27" x14ac:dyDescent="0.25">
      <c r="A33053"/>
      <c r="AA33053"/>
    </row>
    <row r="33054" spans="1:27" x14ac:dyDescent="0.25">
      <c r="A33054"/>
      <c r="AA33054"/>
    </row>
    <row r="33055" spans="1:27" x14ac:dyDescent="0.25">
      <c r="A33055"/>
      <c r="AA33055"/>
    </row>
    <row r="33056" spans="1:27" x14ac:dyDescent="0.25">
      <c r="A33056"/>
      <c r="AA33056"/>
    </row>
    <row r="33057" spans="1:27" x14ac:dyDescent="0.25">
      <c r="A33057"/>
      <c r="AA33057"/>
    </row>
    <row r="33058" spans="1:27" x14ac:dyDescent="0.25">
      <c r="A33058"/>
      <c r="AA33058"/>
    </row>
    <row r="33059" spans="1:27" x14ac:dyDescent="0.25">
      <c r="A33059"/>
      <c r="AA33059"/>
    </row>
    <row r="33060" spans="1:27" x14ac:dyDescent="0.25">
      <c r="A33060"/>
      <c r="AA33060"/>
    </row>
    <row r="33061" spans="1:27" x14ac:dyDescent="0.25">
      <c r="A33061"/>
      <c r="AA33061"/>
    </row>
    <row r="33062" spans="1:27" x14ac:dyDescent="0.25">
      <c r="A33062"/>
      <c r="AA33062"/>
    </row>
    <row r="33063" spans="1:27" x14ac:dyDescent="0.25">
      <c r="A33063"/>
      <c r="AA33063"/>
    </row>
    <row r="33064" spans="1:27" x14ac:dyDescent="0.25">
      <c r="A33064"/>
      <c r="AA33064"/>
    </row>
    <row r="33065" spans="1:27" x14ac:dyDescent="0.25">
      <c r="A33065"/>
      <c r="AA33065"/>
    </row>
    <row r="33066" spans="1:27" x14ac:dyDescent="0.25">
      <c r="A33066"/>
      <c r="AA33066"/>
    </row>
    <row r="33067" spans="1:27" x14ac:dyDescent="0.25">
      <c r="A33067"/>
      <c r="AA33067"/>
    </row>
    <row r="33068" spans="1:27" x14ac:dyDescent="0.25">
      <c r="A33068"/>
      <c r="AA33068"/>
    </row>
    <row r="33069" spans="1:27" x14ac:dyDescent="0.25">
      <c r="A33069"/>
      <c r="AA33069"/>
    </row>
    <row r="33070" spans="1:27" x14ac:dyDescent="0.25">
      <c r="A33070"/>
      <c r="AA33070"/>
    </row>
    <row r="33071" spans="1:27" x14ac:dyDescent="0.25">
      <c r="A33071"/>
      <c r="AA33071"/>
    </row>
    <row r="33072" spans="1:27" x14ac:dyDescent="0.25">
      <c r="A33072"/>
      <c r="AA33072"/>
    </row>
    <row r="33073" spans="1:27" x14ac:dyDescent="0.25">
      <c r="A33073"/>
      <c r="AA33073"/>
    </row>
    <row r="33074" spans="1:27" x14ac:dyDescent="0.25">
      <c r="A33074"/>
      <c r="AA33074"/>
    </row>
    <row r="33075" spans="1:27" x14ac:dyDescent="0.25">
      <c r="A33075"/>
      <c r="AA33075"/>
    </row>
    <row r="33076" spans="1:27" x14ac:dyDescent="0.25">
      <c r="A33076"/>
      <c r="AA33076"/>
    </row>
    <row r="33077" spans="1:27" x14ac:dyDescent="0.25">
      <c r="A33077"/>
      <c r="AA33077"/>
    </row>
    <row r="33078" spans="1:27" x14ac:dyDescent="0.25">
      <c r="A33078"/>
      <c r="AA33078"/>
    </row>
    <row r="33079" spans="1:27" x14ac:dyDescent="0.25">
      <c r="A33079"/>
      <c r="AA33079"/>
    </row>
    <row r="33080" spans="1:27" x14ac:dyDescent="0.25">
      <c r="A33080"/>
      <c r="AA33080"/>
    </row>
    <row r="33081" spans="1:27" x14ac:dyDescent="0.25">
      <c r="A33081"/>
      <c r="AA33081"/>
    </row>
    <row r="33082" spans="1:27" x14ac:dyDescent="0.25">
      <c r="A33082"/>
      <c r="AA33082"/>
    </row>
    <row r="33083" spans="1:27" x14ac:dyDescent="0.25">
      <c r="A33083"/>
      <c r="AA33083"/>
    </row>
    <row r="33084" spans="1:27" x14ac:dyDescent="0.25">
      <c r="A33084"/>
      <c r="AA33084"/>
    </row>
    <row r="33085" spans="1:27" x14ac:dyDescent="0.25">
      <c r="A33085"/>
      <c r="AA33085"/>
    </row>
    <row r="33086" spans="1:27" x14ac:dyDescent="0.25">
      <c r="A33086"/>
      <c r="AA33086"/>
    </row>
    <row r="33087" spans="1:27" x14ac:dyDescent="0.25">
      <c r="A33087"/>
      <c r="AA33087"/>
    </row>
    <row r="33088" spans="1:27" x14ac:dyDescent="0.25">
      <c r="A33088"/>
      <c r="AA33088"/>
    </row>
    <row r="33089" spans="1:27" x14ac:dyDescent="0.25">
      <c r="A33089"/>
      <c r="AA33089"/>
    </row>
    <row r="33090" spans="1:27" x14ac:dyDescent="0.25">
      <c r="A33090"/>
      <c r="AA33090"/>
    </row>
    <row r="33091" spans="1:27" x14ac:dyDescent="0.25">
      <c r="A33091"/>
      <c r="AA33091"/>
    </row>
    <row r="33092" spans="1:27" x14ac:dyDescent="0.25">
      <c r="A33092"/>
      <c r="AA33092"/>
    </row>
    <row r="33093" spans="1:27" x14ac:dyDescent="0.25">
      <c r="A33093"/>
      <c r="AA33093"/>
    </row>
    <row r="33094" spans="1:27" x14ac:dyDescent="0.25">
      <c r="A33094"/>
      <c r="AA33094"/>
    </row>
    <row r="33095" spans="1:27" x14ac:dyDescent="0.25">
      <c r="A33095"/>
      <c r="AA33095"/>
    </row>
    <row r="33096" spans="1:27" x14ac:dyDescent="0.25">
      <c r="A33096"/>
      <c r="AA33096"/>
    </row>
    <row r="33097" spans="1:27" x14ac:dyDescent="0.25">
      <c r="A33097"/>
      <c r="AA33097"/>
    </row>
    <row r="33098" spans="1:27" x14ac:dyDescent="0.25">
      <c r="A33098"/>
      <c r="AA33098"/>
    </row>
    <row r="33099" spans="1:27" x14ac:dyDescent="0.25">
      <c r="A33099"/>
      <c r="AA33099"/>
    </row>
    <row r="33100" spans="1:27" x14ac:dyDescent="0.25">
      <c r="A33100"/>
      <c r="AA33100"/>
    </row>
    <row r="33101" spans="1:27" x14ac:dyDescent="0.25">
      <c r="A33101"/>
      <c r="AA33101"/>
    </row>
    <row r="33102" spans="1:27" x14ac:dyDescent="0.25">
      <c r="A33102"/>
      <c r="AA33102"/>
    </row>
    <row r="33103" spans="1:27" x14ac:dyDescent="0.25">
      <c r="A33103"/>
      <c r="AA33103"/>
    </row>
    <row r="33104" spans="1:27" x14ac:dyDescent="0.25">
      <c r="A33104"/>
      <c r="AA33104"/>
    </row>
    <row r="33105" spans="1:27" x14ac:dyDescent="0.25">
      <c r="A33105"/>
      <c r="AA33105"/>
    </row>
    <row r="33106" spans="1:27" x14ac:dyDescent="0.25">
      <c r="A33106"/>
      <c r="AA33106"/>
    </row>
    <row r="33107" spans="1:27" x14ac:dyDescent="0.25">
      <c r="A33107"/>
      <c r="AA33107"/>
    </row>
    <row r="33108" spans="1:27" x14ac:dyDescent="0.25">
      <c r="A33108"/>
      <c r="AA33108"/>
    </row>
    <row r="33109" spans="1:27" x14ac:dyDescent="0.25">
      <c r="A33109"/>
      <c r="AA33109"/>
    </row>
    <row r="33110" spans="1:27" x14ac:dyDescent="0.25">
      <c r="A33110"/>
      <c r="AA33110"/>
    </row>
    <row r="33111" spans="1:27" x14ac:dyDescent="0.25">
      <c r="A33111"/>
      <c r="AA33111"/>
    </row>
    <row r="33112" spans="1:27" x14ac:dyDescent="0.25">
      <c r="A33112"/>
      <c r="AA33112"/>
    </row>
    <row r="33113" spans="1:27" x14ac:dyDescent="0.25">
      <c r="A33113"/>
      <c r="AA33113"/>
    </row>
    <row r="33114" spans="1:27" x14ac:dyDescent="0.25">
      <c r="A33114"/>
      <c r="AA33114"/>
    </row>
    <row r="33115" spans="1:27" x14ac:dyDescent="0.25">
      <c r="A33115"/>
      <c r="AA33115"/>
    </row>
    <row r="33116" spans="1:27" x14ac:dyDescent="0.25">
      <c r="A33116"/>
      <c r="AA33116"/>
    </row>
    <row r="33117" spans="1:27" x14ac:dyDescent="0.25">
      <c r="A33117"/>
      <c r="AA33117"/>
    </row>
    <row r="33118" spans="1:27" x14ac:dyDescent="0.25">
      <c r="A33118"/>
      <c r="AA33118"/>
    </row>
    <row r="33119" spans="1:27" x14ac:dyDescent="0.25">
      <c r="A33119"/>
      <c r="AA33119"/>
    </row>
    <row r="33120" spans="1:27" x14ac:dyDescent="0.25">
      <c r="A33120"/>
      <c r="AA33120"/>
    </row>
    <row r="33121" spans="1:27" x14ac:dyDescent="0.25">
      <c r="A33121"/>
      <c r="AA33121"/>
    </row>
    <row r="33122" spans="1:27" x14ac:dyDescent="0.25">
      <c r="A33122"/>
      <c r="AA33122"/>
    </row>
    <row r="33123" spans="1:27" x14ac:dyDescent="0.25">
      <c r="A33123"/>
      <c r="AA33123"/>
    </row>
    <row r="33124" spans="1:27" x14ac:dyDescent="0.25">
      <c r="A33124"/>
      <c r="AA33124"/>
    </row>
    <row r="33125" spans="1:27" x14ac:dyDescent="0.25">
      <c r="A33125"/>
      <c r="AA33125"/>
    </row>
    <row r="33126" spans="1:27" x14ac:dyDescent="0.25">
      <c r="A33126"/>
      <c r="AA33126"/>
    </row>
    <row r="33127" spans="1:27" x14ac:dyDescent="0.25">
      <c r="A33127"/>
      <c r="AA33127"/>
    </row>
    <row r="33128" spans="1:27" x14ac:dyDescent="0.25">
      <c r="A33128"/>
      <c r="AA33128"/>
    </row>
    <row r="33129" spans="1:27" x14ac:dyDescent="0.25">
      <c r="A33129"/>
      <c r="AA33129"/>
    </row>
    <row r="33130" spans="1:27" x14ac:dyDescent="0.25">
      <c r="A33130"/>
      <c r="AA33130"/>
    </row>
    <row r="33131" spans="1:27" x14ac:dyDescent="0.25">
      <c r="A33131"/>
      <c r="AA33131"/>
    </row>
    <row r="33132" spans="1:27" x14ac:dyDescent="0.25">
      <c r="A33132"/>
      <c r="AA33132"/>
    </row>
    <row r="33133" spans="1:27" x14ac:dyDescent="0.25">
      <c r="A33133"/>
      <c r="AA33133"/>
    </row>
    <row r="33134" spans="1:27" x14ac:dyDescent="0.25">
      <c r="A33134"/>
      <c r="AA33134"/>
    </row>
    <row r="33135" spans="1:27" x14ac:dyDescent="0.25">
      <c r="A33135"/>
      <c r="AA33135"/>
    </row>
    <row r="33136" spans="1:27" x14ac:dyDescent="0.25">
      <c r="A33136"/>
      <c r="AA33136"/>
    </row>
    <row r="33137" spans="1:27" x14ac:dyDescent="0.25">
      <c r="A33137"/>
      <c r="AA33137"/>
    </row>
    <row r="33138" spans="1:27" x14ac:dyDescent="0.25">
      <c r="A33138"/>
      <c r="AA33138"/>
    </row>
    <row r="33139" spans="1:27" x14ac:dyDescent="0.25">
      <c r="A33139"/>
      <c r="AA33139"/>
    </row>
    <row r="33140" spans="1:27" x14ac:dyDescent="0.25">
      <c r="A33140"/>
      <c r="AA33140"/>
    </row>
    <row r="33141" spans="1:27" x14ac:dyDescent="0.25">
      <c r="A33141"/>
      <c r="AA33141"/>
    </row>
    <row r="33142" spans="1:27" x14ac:dyDescent="0.25">
      <c r="A33142"/>
      <c r="AA33142"/>
    </row>
    <row r="33143" spans="1:27" x14ac:dyDescent="0.25">
      <c r="A33143"/>
      <c r="AA33143"/>
    </row>
    <row r="33144" spans="1:27" x14ac:dyDescent="0.25">
      <c r="A33144"/>
      <c r="AA33144"/>
    </row>
    <row r="33145" spans="1:27" x14ac:dyDescent="0.25">
      <c r="A33145"/>
      <c r="AA33145"/>
    </row>
    <row r="33146" spans="1:27" x14ac:dyDescent="0.25">
      <c r="A33146"/>
      <c r="AA33146"/>
    </row>
    <row r="33147" spans="1:27" x14ac:dyDescent="0.25">
      <c r="A33147"/>
      <c r="AA33147"/>
    </row>
    <row r="33148" spans="1:27" x14ac:dyDescent="0.25">
      <c r="A33148"/>
      <c r="AA33148"/>
    </row>
    <row r="33149" spans="1:27" x14ac:dyDescent="0.25">
      <c r="A33149"/>
      <c r="AA33149"/>
    </row>
    <row r="33150" spans="1:27" x14ac:dyDescent="0.25">
      <c r="A33150"/>
      <c r="AA33150"/>
    </row>
    <row r="33151" spans="1:27" x14ac:dyDescent="0.25">
      <c r="A33151"/>
      <c r="AA33151"/>
    </row>
    <row r="33152" spans="1:27" x14ac:dyDescent="0.25">
      <c r="A33152"/>
      <c r="AA33152"/>
    </row>
    <row r="33153" spans="1:27" x14ac:dyDescent="0.25">
      <c r="A33153"/>
      <c r="AA33153"/>
    </row>
    <row r="33154" spans="1:27" x14ac:dyDescent="0.25">
      <c r="A33154"/>
      <c r="AA33154"/>
    </row>
    <row r="33155" spans="1:27" x14ac:dyDescent="0.25">
      <c r="A33155"/>
      <c r="AA33155"/>
    </row>
    <row r="33156" spans="1:27" x14ac:dyDescent="0.25">
      <c r="A33156"/>
      <c r="AA33156"/>
    </row>
    <row r="33157" spans="1:27" x14ac:dyDescent="0.25">
      <c r="A33157"/>
      <c r="AA33157"/>
    </row>
    <row r="33158" spans="1:27" x14ac:dyDescent="0.25">
      <c r="A33158"/>
      <c r="AA33158"/>
    </row>
    <row r="33159" spans="1:27" x14ac:dyDescent="0.25">
      <c r="A33159"/>
      <c r="AA33159"/>
    </row>
    <row r="33160" spans="1:27" x14ac:dyDescent="0.25">
      <c r="A33160"/>
      <c r="AA33160"/>
    </row>
    <row r="33161" spans="1:27" x14ac:dyDescent="0.25">
      <c r="A33161"/>
      <c r="AA33161"/>
    </row>
    <row r="33162" spans="1:27" x14ac:dyDescent="0.25">
      <c r="A33162"/>
      <c r="AA33162"/>
    </row>
    <row r="33163" spans="1:27" x14ac:dyDescent="0.25">
      <c r="A33163"/>
      <c r="AA33163"/>
    </row>
    <row r="33164" spans="1:27" x14ac:dyDescent="0.25">
      <c r="A33164"/>
      <c r="AA33164"/>
    </row>
    <row r="33165" spans="1:27" x14ac:dyDescent="0.25">
      <c r="A33165"/>
      <c r="AA33165"/>
    </row>
    <row r="33166" spans="1:27" x14ac:dyDescent="0.25">
      <c r="A33166"/>
      <c r="AA33166"/>
    </row>
    <row r="33167" spans="1:27" x14ac:dyDescent="0.25">
      <c r="A33167"/>
      <c r="AA33167"/>
    </row>
    <row r="33168" spans="1:27" x14ac:dyDescent="0.25">
      <c r="A33168"/>
      <c r="AA33168"/>
    </row>
    <row r="33169" spans="1:27" x14ac:dyDescent="0.25">
      <c r="A33169"/>
      <c r="AA33169"/>
    </row>
    <row r="33170" spans="1:27" x14ac:dyDescent="0.25">
      <c r="A33170"/>
      <c r="AA33170"/>
    </row>
    <row r="33171" spans="1:27" x14ac:dyDescent="0.25">
      <c r="A33171"/>
      <c r="AA33171"/>
    </row>
    <row r="33172" spans="1:27" x14ac:dyDescent="0.25">
      <c r="A33172"/>
      <c r="AA33172"/>
    </row>
    <row r="33173" spans="1:27" x14ac:dyDescent="0.25">
      <c r="A33173"/>
      <c r="AA33173"/>
    </row>
    <row r="33174" spans="1:27" x14ac:dyDescent="0.25">
      <c r="A33174"/>
      <c r="AA33174"/>
    </row>
    <row r="33175" spans="1:27" x14ac:dyDescent="0.25">
      <c r="A33175"/>
      <c r="AA33175"/>
    </row>
    <row r="33176" spans="1:27" x14ac:dyDescent="0.25">
      <c r="A33176"/>
      <c r="AA33176"/>
    </row>
    <row r="33177" spans="1:27" x14ac:dyDescent="0.25">
      <c r="A33177"/>
      <c r="AA33177"/>
    </row>
    <row r="33178" spans="1:27" x14ac:dyDescent="0.25">
      <c r="A33178"/>
      <c r="AA33178"/>
    </row>
    <row r="33179" spans="1:27" x14ac:dyDescent="0.25">
      <c r="A33179"/>
      <c r="AA33179"/>
    </row>
    <row r="33180" spans="1:27" x14ac:dyDescent="0.25">
      <c r="A33180"/>
      <c r="AA33180"/>
    </row>
    <row r="33181" spans="1:27" x14ac:dyDescent="0.25">
      <c r="A33181"/>
      <c r="AA33181"/>
    </row>
    <row r="33182" spans="1:27" x14ac:dyDescent="0.25">
      <c r="A33182"/>
      <c r="AA33182"/>
    </row>
    <row r="33183" spans="1:27" x14ac:dyDescent="0.25">
      <c r="A33183"/>
      <c r="AA33183"/>
    </row>
    <row r="33184" spans="1:27" x14ac:dyDescent="0.25">
      <c r="A33184"/>
      <c r="AA33184"/>
    </row>
    <row r="33185" spans="1:27" x14ac:dyDescent="0.25">
      <c r="A33185"/>
      <c r="AA33185"/>
    </row>
    <row r="33186" spans="1:27" x14ac:dyDescent="0.25">
      <c r="A33186"/>
      <c r="AA33186"/>
    </row>
    <row r="33187" spans="1:27" x14ac:dyDescent="0.25">
      <c r="A33187"/>
      <c r="AA33187"/>
    </row>
    <row r="33188" spans="1:27" x14ac:dyDescent="0.25">
      <c r="A33188"/>
      <c r="AA33188"/>
    </row>
    <row r="33189" spans="1:27" x14ac:dyDescent="0.25">
      <c r="A33189"/>
      <c r="AA33189"/>
    </row>
    <row r="33190" spans="1:27" x14ac:dyDescent="0.25">
      <c r="A33190"/>
      <c r="AA33190"/>
    </row>
    <row r="33191" spans="1:27" x14ac:dyDescent="0.25">
      <c r="A33191"/>
      <c r="AA33191"/>
    </row>
    <row r="33192" spans="1:27" x14ac:dyDescent="0.25">
      <c r="A33192"/>
      <c r="AA33192"/>
    </row>
    <row r="33193" spans="1:27" x14ac:dyDescent="0.25">
      <c r="A33193"/>
      <c r="AA33193"/>
    </row>
    <row r="33194" spans="1:27" x14ac:dyDescent="0.25">
      <c r="A33194"/>
      <c r="AA33194"/>
    </row>
    <row r="33195" spans="1:27" x14ac:dyDescent="0.25">
      <c r="A33195"/>
      <c r="AA33195"/>
    </row>
    <row r="33196" spans="1:27" x14ac:dyDescent="0.25">
      <c r="A33196"/>
      <c r="AA33196"/>
    </row>
    <row r="33197" spans="1:27" x14ac:dyDescent="0.25">
      <c r="A33197"/>
      <c r="AA33197"/>
    </row>
    <row r="33198" spans="1:27" x14ac:dyDescent="0.25">
      <c r="A33198"/>
      <c r="AA33198"/>
    </row>
    <row r="33199" spans="1:27" x14ac:dyDescent="0.25">
      <c r="A33199"/>
      <c r="AA33199"/>
    </row>
    <row r="33200" spans="1:27" x14ac:dyDescent="0.25">
      <c r="A33200"/>
      <c r="AA33200"/>
    </row>
    <row r="33201" spans="1:27" x14ac:dyDescent="0.25">
      <c r="A33201"/>
      <c r="AA33201"/>
    </row>
    <row r="33202" spans="1:27" x14ac:dyDescent="0.25">
      <c r="A33202"/>
      <c r="AA33202"/>
    </row>
    <row r="33203" spans="1:27" x14ac:dyDescent="0.25">
      <c r="A33203"/>
      <c r="AA33203"/>
    </row>
    <row r="33204" spans="1:27" x14ac:dyDescent="0.25">
      <c r="A33204"/>
      <c r="AA33204"/>
    </row>
    <row r="33205" spans="1:27" x14ac:dyDescent="0.25">
      <c r="A33205"/>
      <c r="AA33205"/>
    </row>
    <row r="33206" spans="1:27" x14ac:dyDescent="0.25">
      <c r="A33206"/>
      <c r="AA33206"/>
    </row>
    <row r="33207" spans="1:27" x14ac:dyDescent="0.25">
      <c r="A33207"/>
      <c r="AA33207"/>
    </row>
    <row r="33208" spans="1:27" x14ac:dyDescent="0.25">
      <c r="A33208"/>
      <c r="AA33208"/>
    </row>
    <row r="33209" spans="1:27" x14ac:dyDescent="0.25">
      <c r="A33209"/>
      <c r="AA33209"/>
    </row>
    <row r="33210" spans="1:27" x14ac:dyDescent="0.25">
      <c r="A33210"/>
      <c r="AA33210"/>
    </row>
    <row r="33211" spans="1:27" x14ac:dyDescent="0.25">
      <c r="A33211"/>
      <c r="AA33211"/>
    </row>
    <row r="33212" spans="1:27" x14ac:dyDescent="0.25">
      <c r="A33212"/>
      <c r="AA33212"/>
    </row>
    <row r="33213" spans="1:27" x14ac:dyDescent="0.25">
      <c r="A33213"/>
      <c r="AA33213"/>
    </row>
    <row r="33214" spans="1:27" x14ac:dyDescent="0.25">
      <c r="A33214"/>
      <c r="AA33214"/>
    </row>
    <row r="33215" spans="1:27" x14ac:dyDescent="0.25">
      <c r="A33215"/>
      <c r="AA33215"/>
    </row>
    <row r="33216" spans="1:27" x14ac:dyDescent="0.25">
      <c r="A33216"/>
      <c r="AA33216"/>
    </row>
    <row r="33217" spans="1:27" x14ac:dyDescent="0.25">
      <c r="A33217"/>
      <c r="AA33217"/>
    </row>
    <row r="33218" spans="1:27" x14ac:dyDescent="0.25">
      <c r="A33218"/>
      <c r="AA33218"/>
    </row>
    <row r="33219" spans="1:27" x14ac:dyDescent="0.25">
      <c r="A33219"/>
      <c r="AA33219"/>
    </row>
    <row r="33220" spans="1:27" x14ac:dyDescent="0.25">
      <c r="A33220"/>
      <c r="AA33220"/>
    </row>
    <row r="33221" spans="1:27" x14ac:dyDescent="0.25">
      <c r="A33221"/>
      <c r="AA33221"/>
    </row>
    <row r="33222" spans="1:27" x14ac:dyDescent="0.25">
      <c r="A33222"/>
      <c r="AA33222"/>
    </row>
    <row r="33223" spans="1:27" x14ac:dyDescent="0.25">
      <c r="A33223"/>
      <c r="AA33223"/>
    </row>
    <row r="33224" spans="1:27" x14ac:dyDescent="0.25">
      <c r="A33224"/>
      <c r="AA33224"/>
    </row>
    <row r="33225" spans="1:27" x14ac:dyDescent="0.25">
      <c r="A33225"/>
      <c r="AA33225"/>
    </row>
    <row r="33226" spans="1:27" x14ac:dyDescent="0.25">
      <c r="A33226"/>
      <c r="AA33226"/>
    </row>
    <row r="33227" spans="1:27" x14ac:dyDescent="0.25">
      <c r="A33227"/>
      <c r="AA33227"/>
    </row>
    <row r="33228" spans="1:27" x14ac:dyDescent="0.25">
      <c r="A33228"/>
      <c r="AA33228"/>
    </row>
    <row r="33229" spans="1:27" x14ac:dyDescent="0.25">
      <c r="A33229"/>
      <c r="AA33229"/>
    </row>
    <row r="33230" spans="1:27" x14ac:dyDescent="0.25">
      <c r="A33230"/>
      <c r="AA33230"/>
    </row>
    <row r="33231" spans="1:27" x14ac:dyDescent="0.25">
      <c r="A33231"/>
      <c r="AA33231"/>
    </row>
    <row r="33232" spans="1:27" x14ac:dyDescent="0.25">
      <c r="A33232"/>
      <c r="AA33232"/>
    </row>
    <row r="33233" spans="1:27" x14ac:dyDescent="0.25">
      <c r="A33233"/>
      <c r="AA33233"/>
    </row>
    <row r="33234" spans="1:27" x14ac:dyDescent="0.25">
      <c r="A33234"/>
      <c r="AA33234"/>
    </row>
    <row r="33235" spans="1:27" x14ac:dyDescent="0.25">
      <c r="A33235"/>
      <c r="AA33235"/>
    </row>
    <row r="33236" spans="1:27" x14ac:dyDescent="0.25">
      <c r="A33236"/>
      <c r="AA33236"/>
    </row>
    <row r="33237" spans="1:27" x14ac:dyDescent="0.25">
      <c r="A33237"/>
      <c r="AA33237"/>
    </row>
    <row r="33238" spans="1:27" x14ac:dyDescent="0.25">
      <c r="A33238"/>
      <c r="AA33238"/>
    </row>
    <row r="33239" spans="1:27" x14ac:dyDescent="0.25">
      <c r="A33239"/>
      <c r="AA33239"/>
    </row>
    <row r="33240" spans="1:27" x14ac:dyDescent="0.25">
      <c r="A33240"/>
      <c r="AA33240"/>
    </row>
    <row r="33241" spans="1:27" x14ac:dyDescent="0.25">
      <c r="A33241"/>
      <c r="AA33241"/>
    </row>
    <row r="33242" spans="1:27" x14ac:dyDescent="0.25">
      <c r="A33242"/>
      <c r="AA33242"/>
    </row>
    <row r="33243" spans="1:27" x14ac:dyDescent="0.25">
      <c r="A33243"/>
      <c r="AA33243"/>
    </row>
    <row r="33244" spans="1:27" x14ac:dyDescent="0.25">
      <c r="A33244"/>
      <c r="AA33244"/>
    </row>
    <row r="33245" spans="1:27" x14ac:dyDescent="0.25">
      <c r="A33245"/>
      <c r="AA33245"/>
    </row>
    <row r="33246" spans="1:27" x14ac:dyDescent="0.25">
      <c r="A33246"/>
      <c r="AA33246"/>
    </row>
    <row r="33247" spans="1:27" x14ac:dyDescent="0.25">
      <c r="A33247"/>
      <c r="AA33247"/>
    </row>
    <row r="33248" spans="1:27" x14ac:dyDescent="0.25">
      <c r="A33248"/>
      <c r="AA33248"/>
    </row>
    <row r="33249" spans="1:27" x14ac:dyDescent="0.25">
      <c r="A33249"/>
      <c r="AA33249"/>
    </row>
    <row r="33250" spans="1:27" x14ac:dyDescent="0.25">
      <c r="A33250"/>
      <c r="AA33250"/>
    </row>
    <row r="33251" spans="1:27" x14ac:dyDescent="0.25">
      <c r="A33251"/>
      <c r="AA33251"/>
    </row>
    <row r="33252" spans="1:27" x14ac:dyDescent="0.25">
      <c r="A33252"/>
      <c r="AA33252"/>
    </row>
    <row r="33253" spans="1:27" x14ac:dyDescent="0.25">
      <c r="A33253"/>
      <c r="AA33253"/>
    </row>
    <row r="33254" spans="1:27" x14ac:dyDescent="0.25">
      <c r="A33254"/>
      <c r="AA33254"/>
    </row>
    <row r="33255" spans="1:27" x14ac:dyDescent="0.25">
      <c r="A33255"/>
      <c r="AA33255"/>
    </row>
    <row r="33256" spans="1:27" x14ac:dyDescent="0.25">
      <c r="A33256"/>
      <c r="AA33256"/>
    </row>
    <row r="33257" spans="1:27" x14ac:dyDescent="0.25">
      <c r="A33257"/>
      <c r="AA33257"/>
    </row>
    <row r="33258" spans="1:27" x14ac:dyDescent="0.25">
      <c r="A33258"/>
      <c r="AA33258"/>
    </row>
    <row r="33259" spans="1:27" x14ac:dyDescent="0.25">
      <c r="A33259"/>
      <c r="AA33259"/>
    </row>
    <row r="33260" spans="1:27" x14ac:dyDescent="0.25">
      <c r="A33260"/>
      <c r="AA33260"/>
    </row>
    <row r="33261" spans="1:27" x14ac:dyDescent="0.25">
      <c r="A33261"/>
      <c r="AA33261"/>
    </row>
    <row r="33262" spans="1:27" x14ac:dyDescent="0.25">
      <c r="A33262"/>
      <c r="AA33262"/>
    </row>
    <row r="33263" spans="1:27" x14ac:dyDescent="0.25">
      <c r="A33263"/>
      <c r="AA33263"/>
    </row>
    <row r="33264" spans="1:27" x14ac:dyDescent="0.25">
      <c r="A33264"/>
      <c r="AA33264"/>
    </row>
    <row r="33265" spans="1:27" x14ac:dyDescent="0.25">
      <c r="A33265"/>
      <c r="AA33265"/>
    </row>
    <row r="33266" spans="1:27" x14ac:dyDescent="0.25">
      <c r="A33266"/>
      <c r="AA33266"/>
    </row>
    <row r="33267" spans="1:27" x14ac:dyDescent="0.25">
      <c r="A33267"/>
      <c r="AA33267"/>
    </row>
    <row r="33268" spans="1:27" x14ac:dyDescent="0.25">
      <c r="A33268"/>
      <c r="AA33268"/>
    </row>
    <row r="33269" spans="1:27" x14ac:dyDescent="0.25">
      <c r="A33269"/>
      <c r="AA33269"/>
    </row>
    <row r="33270" spans="1:27" x14ac:dyDescent="0.25">
      <c r="A33270"/>
      <c r="AA33270"/>
    </row>
    <row r="33271" spans="1:27" x14ac:dyDescent="0.25">
      <c r="A33271"/>
      <c r="AA33271"/>
    </row>
    <row r="33272" spans="1:27" x14ac:dyDescent="0.25">
      <c r="A33272"/>
      <c r="AA33272"/>
    </row>
    <row r="33273" spans="1:27" x14ac:dyDescent="0.25">
      <c r="A33273"/>
      <c r="AA33273"/>
    </row>
    <row r="33274" spans="1:27" x14ac:dyDescent="0.25">
      <c r="A33274"/>
      <c r="AA33274"/>
    </row>
    <row r="33275" spans="1:27" x14ac:dyDescent="0.25">
      <c r="A33275"/>
      <c r="AA33275"/>
    </row>
    <row r="33276" spans="1:27" x14ac:dyDescent="0.25">
      <c r="A33276"/>
      <c r="AA33276"/>
    </row>
    <row r="33277" spans="1:27" x14ac:dyDescent="0.25">
      <c r="A33277"/>
      <c r="AA33277"/>
    </row>
    <row r="33278" spans="1:27" x14ac:dyDescent="0.25">
      <c r="A33278"/>
      <c r="AA33278"/>
    </row>
    <row r="33279" spans="1:27" x14ac:dyDescent="0.25">
      <c r="A33279"/>
      <c r="AA33279"/>
    </row>
    <row r="33280" spans="1:27" x14ac:dyDescent="0.25">
      <c r="A33280"/>
      <c r="AA33280"/>
    </row>
    <row r="33281" spans="1:27" x14ac:dyDescent="0.25">
      <c r="A33281"/>
      <c r="AA33281"/>
    </row>
    <row r="33282" spans="1:27" x14ac:dyDescent="0.25">
      <c r="A33282"/>
      <c r="AA33282"/>
    </row>
    <row r="33283" spans="1:27" x14ac:dyDescent="0.25">
      <c r="A33283"/>
      <c r="AA33283"/>
    </row>
    <row r="33284" spans="1:27" x14ac:dyDescent="0.25">
      <c r="A33284"/>
      <c r="AA33284"/>
    </row>
    <row r="33285" spans="1:27" x14ac:dyDescent="0.25">
      <c r="A33285"/>
      <c r="AA33285"/>
    </row>
    <row r="33286" spans="1:27" x14ac:dyDescent="0.25">
      <c r="A33286"/>
      <c r="AA33286"/>
    </row>
    <row r="33287" spans="1:27" x14ac:dyDescent="0.25">
      <c r="A33287"/>
      <c r="AA33287"/>
    </row>
    <row r="33288" spans="1:27" x14ac:dyDescent="0.25">
      <c r="A33288"/>
      <c r="AA33288"/>
    </row>
    <row r="33289" spans="1:27" x14ac:dyDescent="0.25">
      <c r="A33289"/>
      <c r="AA33289"/>
    </row>
    <row r="33290" spans="1:27" x14ac:dyDescent="0.25">
      <c r="A33290"/>
      <c r="AA33290"/>
    </row>
    <row r="33291" spans="1:27" x14ac:dyDescent="0.25">
      <c r="A33291"/>
      <c r="AA33291"/>
    </row>
    <row r="33292" spans="1:27" x14ac:dyDescent="0.25">
      <c r="A33292"/>
      <c r="AA33292"/>
    </row>
    <row r="33293" spans="1:27" x14ac:dyDescent="0.25">
      <c r="A33293"/>
      <c r="AA33293"/>
    </row>
    <row r="33294" spans="1:27" x14ac:dyDescent="0.25">
      <c r="A33294"/>
      <c r="AA33294"/>
    </row>
    <row r="33295" spans="1:27" x14ac:dyDescent="0.25">
      <c r="A33295"/>
      <c r="AA33295"/>
    </row>
    <row r="33296" spans="1:27" x14ac:dyDescent="0.25">
      <c r="A33296"/>
      <c r="AA33296"/>
    </row>
    <row r="33297" spans="1:27" x14ac:dyDescent="0.25">
      <c r="A33297"/>
      <c r="AA33297"/>
    </row>
    <row r="33298" spans="1:27" x14ac:dyDescent="0.25">
      <c r="A33298"/>
      <c r="AA33298"/>
    </row>
    <row r="33299" spans="1:27" x14ac:dyDescent="0.25">
      <c r="A33299"/>
      <c r="AA33299"/>
    </row>
    <row r="33300" spans="1:27" x14ac:dyDescent="0.25">
      <c r="A33300"/>
      <c r="AA33300"/>
    </row>
    <row r="33301" spans="1:27" x14ac:dyDescent="0.25">
      <c r="A33301"/>
      <c r="AA33301"/>
    </row>
    <row r="33302" spans="1:27" x14ac:dyDescent="0.25">
      <c r="A33302"/>
      <c r="AA33302"/>
    </row>
    <row r="33303" spans="1:27" x14ac:dyDescent="0.25">
      <c r="A33303"/>
      <c r="AA33303"/>
    </row>
    <row r="33304" spans="1:27" x14ac:dyDescent="0.25">
      <c r="A33304"/>
      <c r="AA33304"/>
    </row>
    <row r="33305" spans="1:27" x14ac:dyDescent="0.25">
      <c r="A33305"/>
      <c r="AA33305"/>
    </row>
    <row r="33306" spans="1:27" x14ac:dyDescent="0.25">
      <c r="A33306"/>
      <c r="AA33306"/>
    </row>
    <row r="33307" spans="1:27" x14ac:dyDescent="0.25">
      <c r="A33307"/>
      <c r="AA33307"/>
    </row>
    <row r="33308" spans="1:27" x14ac:dyDescent="0.25">
      <c r="A33308"/>
      <c r="AA33308"/>
    </row>
    <row r="33309" spans="1:27" x14ac:dyDescent="0.25">
      <c r="A33309"/>
      <c r="AA33309"/>
    </row>
    <row r="33310" spans="1:27" x14ac:dyDescent="0.25">
      <c r="A33310"/>
      <c r="AA33310"/>
    </row>
    <row r="33311" spans="1:27" x14ac:dyDescent="0.25">
      <c r="A33311"/>
      <c r="AA33311"/>
    </row>
    <row r="33312" spans="1:27" x14ac:dyDescent="0.25">
      <c r="A33312"/>
      <c r="AA33312"/>
    </row>
    <row r="33313" spans="1:27" x14ac:dyDescent="0.25">
      <c r="A33313"/>
      <c r="AA33313"/>
    </row>
    <row r="33314" spans="1:27" x14ac:dyDescent="0.25">
      <c r="A33314"/>
      <c r="AA33314"/>
    </row>
    <row r="33315" spans="1:27" x14ac:dyDescent="0.25">
      <c r="A33315"/>
      <c r="AA33315"/>
    </row>
    <row r="33316" spans="1:27" x14ac:dyDescent="0.25">
      <c r="A33316"/>
      <c r="AA33316"/>
    </row>
    <row r="33317" spans="1:27" x14ac:dyDescent="0.25">
      <c r="A33317"/>
      <c r="AA33317"/>
    </row>
    <row r="33318" spans="1:27" x14ac:dyDescent="0.25">
      <c r="A33318"/>
      <c r="AA33318"/>
    </row>
    <row r="33319" spans="1:27" x14ac:dyDescent="0.25">
      <c r="A33319"/>
      <c r="AA33319"/>
    </row>
    <row r="33320" spans="1:27" x14ac:dyDescent="0.25">
      <c r="A33320"/>
      <c r="AA33320"/>
    </row>
    <row r="33321" spans="1:27" x14ac:dyDescent="0.25">
      <c r="A33321"/>
      <c r="AA33321"/>
    </row>
    <row r="33322" spans="1:27" x14ac:dyDescent="0.25">
      <c r="A33322"/>
      <c r="AA33322"/>
    </row>
    <row r="33323" spans="1:27" x14ac:dyDescent="0.25">
      <c r="A33323"/>
      <c r="AA33323"/>
    </row>
    <row r="33324" spans="1:27" x14ac:dyDescent="0.25">
      <c r="A33324"/>
      <c r="AA33324"/>
    </row>
    <row r="33325" spans="1:27" x14ac:dyDescent="0.25">
      <c r="A33325"/>
      <c r="AA33325"/>
    </row>
    <row r="33326" spans="1:27" x14ac:dyDescent="0.25">
      <c r="A33326"/>
      <c r="AA33326"/>
    </row>
    <row r="33327" spans="1:27" x14ac:dyDescent="0.25">
      <c r="A33327"/>
      <c r="AA33327"/>
    </row>
    <row r="33328" spans="1:27" x14ac:dyDescent="0.25">
      <c r="A33328"/>
      <c r="AA33328"/>
    </row>
    <row r="33329" spans="1:27" x14ac:dyDescent="0.25">
      <c r="A33329"/>
      <c r="AA33329"/>
    </row>
    <row r="33330" spans="1:27" x14ac:dyDescent="0.25">
      <c r="A33330"/>
      <c r="AA33330"/>
    </row>
    <row r="33331" spans="1:27" x14ac:dyDescent="0.25">
      <c r="A33331"/>
      <c r="AA33331"/>
    </row>
    <row r="33332" spans="1:27" x14ac:dyDescent="0.25">
      <c r="A33332"/>
      <c r="AA33332"/>
    </row>
    <row r="33333" spans="1:27" x14ac:dyDescent="0.25">
      <c r="A33333"/>
      <c r="AA33333"/>
    </row>
    <row r="33334" spans="1:27" x14ac:dyDescent="0.25">
      <c r="A33334"/>
      <c r="AA33334"/>
    </row>
    <row r="33335" spans="1:27" x14ac:dyDescent="0.25">
      <c r="A33335"/>
      <c r="AA33335"/>
    </row>
    <row r="33336" spans="1:27" x14ac:dyDescent="0.25">
      <c r="A33336"/>
      <c r="AA33336"/>
    </row>
    <row r="33337" spans="1:27" x14ac:dyDescent="0.25">
      <c r="A33337"/>
      <c r="AA33337"/>
    </row>
    <row r="33338" spans="1:27" x14ac:dyDescent="0.25">
      <c r="A33338"/>
      <c r="AA33338"/>
    </row>
    <row r="33339" spans="1:27" x14ac:dyDescent="0.25">
      <c r="A33339"/>
      <c r="AA33339"/>
    </row>
    <row r="33340" spans="1:27" x14ac:dyDescent="0.25">
      <c r="A33340"/>
      <c r="AA33340"/>
    </row>
    <row r="33341" spans="1:27" x14ac:dyDescent="0.25">
      <c r="A33341"/>
      <c r="AA33341"/>
    </row>
    <row r="33342" spans="1:27" x14ac:dyDescent="0.25">
      <c r="A33342"/>
      <c r="AA33342"/>
    </row>
    <row r="33343" spans="1:27" x14ac:dyDescent="0.25">
      <c r="A33343"/>
      <c r="AA33343"/>
    </row>
    <row r="33344" spans="1:27" x14ac:dyDescent="0.25">
      <c r="A33344"/>
      <c r="AA33344"/>
    </row>
    <row r="33345" spans="1:27" x14ac:dyDescent="0.25">
      <c r="A33345"/>
      <c r="AA33345"/>
    </row>
    <row r="33346" spans="1:27" x14ac:dyDescent="0.25">
      <c r="A33346"/>
      <c r="AA33346"/>
    </row>
    <row r="33347" spans="1:27" x14ac:dyDescent="0.25">
      <c r="A33347"/>
      <c r="AA33347"/>
    </row>
    <row r="33348" spans="1:27" x14ac:dyDescent="0.25">
      <c r="A33348"/>
      <c r="AA33348"/>
    </row>
    <row r="33349" spans="1:27" x14ac:dyDescent="0.25">
      <c r="A33349"/>
      <c r="AA33349"/>
    </row>
    <row r="33350" spans="1:27" x14ac:dyDescent="0.25">
      <c r="A33350"/>
      <c r="AA33350"/>
    </row>
    <row r="33351" spans="1:27" x14ac:dyDescent="0.25">
      <c r="A33351"/>
      <c r="AA33351"/>
    </row>
    <row r="33352" spans="1:27" x14ac:dyDescent="0.25">
      <c r="A33352"/>
      <c r="AA33352"/>
    </row>
    <row r="33353" spans="1:27" x14ac:dyDescent="0.25">
      <c r="A33353"/>
      <c r="AA33353"/>
    </row>
    <row r="33354" spans="1:27" x14ac:dyDescent="0.25">
      <c r="A33354"/>
      <c r="AA33354"/>
    </row>
    <row r="33355" spans="1:27" x14ac:dyDescent="0.25">
      <c r="A33355"/>
      <c r="AA33355"/>
    </row>
    <row r="33356" spans="1:27" x14ac:dyDescent="0.25">
      <c r="A33356"/>
      <c r="AA33356"/>
    </row>
    <row r="33357" spans="1:27" x14ac:dyDescent="0.25">
      <c r="A33357"/>
      <c r="AA33357"/>
    </row>
    <row r="33358" spans="1:27" x14ac:dyDescent="0.25">
      <c r="A33358"/>
      <c r="AA33358"/>
    </row>
    <row r="33359" spans="1:27" x14ac:dyDescent="0.25">
      <c r="A33359"/>
      <c r="AA33359"/>
    </row>
    <row r="33360" spans="1:27" x14ac:dyDescent="0.25">
      <c r="A33360"/>
      <c r="AA33360"/>
    </row>
    <row r="33361" spans="1:27" x14ac:dyDescent="0.25">
      <c r="A33361"/>
      <c r="AA33361"/>
    </row>
    <row r="33362" spans="1:27" x14ac:dyDescent="0.25">
      <c r="A33362"/>
      <c r="AA33362"/>
    </row>
    <row r="33363" spans="1:27" x14ac:dyDescent="0.25">
      <c r="A33363"/>
      <c r="AA33363"/>
    </row>
    <row r="33364" spans="1:27" x14ac:dyDescent="0.25">
      <c r="A33364"/>
      <c r="AA33364"/>
    </row>
    <row r="33365" spans="1:27" x14ac:dyDescent="0.25">
      <c r="A33365"/>
      <c r="AA33365"/>
    </row>
    <row r="33366" spans="1:27" x14ac:dyDescent="0.25">
      <c r="A33366"/>
      <c r="AA33366"/>
    </row>
    <row r="33367" spans="1:27" x14ac:dyDescent="0.25">
      <c r="A33367"/>
      <c r="AA33367"/>
    </row>
    <row r="33368" spans="1:27" x14ac:dyDescent="0.25">
      <c r="A33368"/>
      <c r="AA33368"/>
    </row>
    <row r="33369" spans="1:27" x14ac:dyDescent="0.25">
      <c r="A33369"/>
      <c r="AA33369"/>
    </row>
    <row r="33370" spans="1:27" x14ac:dyDescent="0.25">
      <c r="A33370"/>
      <c r="AA33370"/>
    </row>
    <row r="33371" spans="1:27" x14ac:dyDescent="0.25">
      <c r="A33371"/>
      <c r="AA33371"/>
    </row>
    <row r="33372" spans="1:27" x14ac:dyDescent="0.25">
      <c r="A33372"/>
      <c r="AA33372"/>
    </row>
    <row r="33373" spans="1:27" x14ac:dyDescent="0.25">
      <c r="A33373"/>
      <c r="AA33373"/>
    </row>
    <row r="33374" spans="1:27" x14ac:dyDescent="0.25">
      <c r="A33374"/>
      <c r="AA33374"/>
    </row>
    <row r="33375" spans="1:27" x14ac:dyDescent="0.25">
      <c r="A33375"/>
      <c r="AA33375"/>
    </row>
    <row r="33376" spans="1:27" x14ac:dyDescent="0.25">
      <c r="A33376"/>
      <c r="AA33376"/>
    </row>
    <row r="33377" spans="1:27" x14ac:dyDescent="0.25">
      <c r="A33377"/>
      <c r="AA33377"/>
    </row>
    <row r="33378" spans="1:27" x14ac:dyDescent="0.25">
      <c r="A33378"/>
      <c r="AA33378"/>
    </row>
    <row r="33379" spans="1:27" x14ac:dyDescent="0.25">
      <c r="A33379"/>
      <c r="AA33379"/>
    </row>
    <row r="33380" spans="1:27" x14ac:dyDescent="0.25">
      <c r="A33380"/>
      <c r="AA33380"/>
    </row>
    <row r="33381" spans="1:27" x14ac:dyDescent="0.25">
      <c r="A33381"/>
      <c r="AA33381"/>
    </row>
    <row r="33382" spans="1:27" x14ac:dyDescent="0.25">
      <c r="A33382"/>
      <c r="AA33382"/>
    </row>
    <row r="33383" spans="1:27" x14ac:dyDescent="0.25">
      <c r="A33383"/>
      <c r="AA33383"/>
    </row>
    <row r="33384" spans="1:27" x14ac:dyDescent="0.25">
      <c r="A33384"/>
      <c r="AA33384"/>
    </row>
    <row r="33385" spans="1:27" x14ac:dyDescent="0.25">
      <c r="A33385"/>
      <c r="AA33385"/>
    </row>
    <row r="33386" spans="1:27" x14ac:dyDescent="0.25">
      <c r="A33386"/>
      <c r="AA33386"/>
    </row>
    <row r="33387" spans="1:27" x14ac:dyDescent="0.25">
      <c r="A33387"/>
      <c r="AA33387"/>
    </row>
    <row r="33388" spans="1:27" x14ac:dyDescent="0.25">
      <c r="A33388"/>
      <c r="AA33388"/>
    </row>
    <row r="33389" spans="1:27" x14ac:dyDescent="0.25">
      <c r="A33389"/>
      <c r="AA33389"/>
    </row>
    <row r="33390" spans="1:27" x14ac:dyDescent="0.25">
      <c r="A33390"/>
      <c r="AA33390"/>
    </row>
    <row r="33391" spans="1:27" x14ac:dyDescent="0.25">
      <c r="A33391"/>
      <c r="AA33391"/>
    </row>
    <row r="33392" spans="1:27" x14ac:dyDescent="0.25">
      <c r="A33392"/>
      <c r="AA33392"/>
    </row>
    <row r="33393" spans="1:27" x14ac:dyDescent="0.25">
      <c r="A33393"/>
      <c r="AA33393"/>
    </row>
    <row r="33394" spans="1:27" x14ac:dyDescent="0.25">
      <c r="A33394"/>
      <c r="AA33394"/>
    </row>
    <row r="33395" spans="1:27" x14ac:dyDescent="0.25">
      <c r="A33395"/>
      <c r="AA33395"/>
    </row>
    <row r="33396" spans="1:27" x14ac:dyDescent="0.25">
      <c r="A33396"/>
      <c r="AA33396"/>
    </row>
    <row r="33397" spans="1:27" x14ac:dyDescent="0.25">
      <c r="A33397"/>
      <c r="AA33397"/>
    </row>
    <row r="33398" spans="1:27" x14ac:dyDescent="0.25">
      <c r="A33398"/>
      <c r="AA33398"/>
    </row>
    <row r="33399" spans="1:27" x14ac:dyDescent="0.25">
      <c r="A33399"/>
      <c r="AA33399"/>
    </row>
    <row r="33400" spans="1:27" x14ac:dyDescent="0.25">
      <c r="A33400"/>
      <c r="AA33400"/>
    </row>
    <row r="33401" spans="1:27" x14ac:dyDescent="0.25">
      <c r="A33401"/>
      <c r="AA33401"/>
    </row>
    <row r="33402" spans="1:27" x14ac:dyDescent="0.25">
      <c r="A33402"/>
      <c r="AA33402"/>
    </row>
    <row r="33403" spans="1:27" x14ac:dyDescent="0.25">
      <c r="A33403"/>
      <c r="AA33403"/>
    </row>
    <row r="33404" spans="1:27" x14ac:dyDescent="0.25">
      <c r="A33404"/>
      <c r="AA33404"/>
    </row>
    <row r="33405" spans="1:27" x14ac:dyDescent="0.25">
      <c r="A33405"/>
      <c r="AA33405"/>
    </row>
    <row r="33406" spans="1:27" x14ac:dyDescent="0.25">
      <c r="A33406"/>
      <c r="AA33406"/>
    </row>
    <row r="33407" spans="1:27" x14ac:dyDescent="0.25">
      <c r="A33407"/>
      <c r="AA33407"/>
    </row>
    <row r="33408" spans="1:27" x14ac:dyDescent="0.25">
      <c r="A33408"/>
      <c r="AA33408"/>
    </row>
    <row r="33409" spans="1:27" x14ac:dyDescent="0.25">
      <c r="A33409"/>
      <c r="AA33409"/>
    </row>
    <row r="33410" spans="1:27" x14ac:dyDescent="0.25">
      <c r="A33410"/>
      <c r="AA33410"/>
    </row>
    <row r="33411" spans="1:27" x14ac:dyDescent="0.25">
      <c r="A33411"/>
      <c r="AA33411"/>
    </row>
    <row r="33412" spans="1:27" x14ac:dyDescent="0.25">
      <c r="A33412"/>
      <c r="AA33412"/>
    </row>
    <row r="33413" spans="1:27" x14ac:dyDescent="0.25">
      <c r="A33413"/>
      <c r="AA33413"/>
    </row>
    <row r="33414" spans="1:27" x14ac:dyDescent="0.25">
      <c r="A33414"/>
      <c r="AA33414"/>
    </row>
    <row r="33415" spans="1:27" x14ac:dyDescent="0.25">
      <c r="A33415"/>
      <c r="AA33415"/>
    </row>
    <row r="33416" spans="1:27" x14ac:dyDescent="0.25">
      <c r="A33416"/>
      <c r="AA33416"/>
    </row>
    <row r="33417" spans="1:27" x14ac:dyDescent="0.25">
      <c r="A33417"/>
      <c r="AA33417"/>
    </row>
    <row r="33418" spans="1:27" x14ac:dyDescent="0.25">
      <c r="A33418"/>
      <c r="AA33418"/>
    </row>
    <row r="33419" spans="1:27" x14ac:dyDescent="0.25">
      <c r="A33419"/>
      <c r="AA33419"/>
    </row>
    <row r="33420" spans="1:27" x14ac:dyDescent="0.25">
      <c r="A33420"/>
      <c r="AA33420"/>
    </row>
    <row r="33421" spans="1:27" x14ac:dyDescent="0.25">
      <c r="A33421"/>
      <c r="AA33421"/>
    </row>
    <row r="33422" spans="1:27" x14ac:dyDescent="0.25">
      <c r="A33422"/>
      <c r="AA33422"/>
    </row>
    <row r="33423" spans="1:27" x14ac:dyDescent="0.25">
      <c r="A33423"/>
      <c r="AA33423"/>
    </row>
    <row r="33424" spans="1:27" x14ac:dyDescent="0.25">
      <c r="A33424"/>
      <c r="AA33424"/>
    </row>
    <row r="33425" spans="1:27" x14ac:dyDescent="0.25">
      <c r="A33425"/>
      <c r="AA33425"/>
    </row>
    <row r="33426" spans="1:27" x14ac:dyDescent="0.25">
      <c r="A33426"/>
      <c r="AA33426"/>
    </row>
    <row r="33427" spans="1:27" x14ac:dyDescent="0.25">
      <c r="A33427"/>
      <c r="AA33427"/>
    </row>
    <row r="33428" spans="1:27" x14ac:dyDescent="0.25">
      <c r="A33428"/>
      <c r="AA33428"/>
    </row>
    <row r="33429" spans="1:27" x14ac:dyDescent="0.25">
      <c r="A33429"/>
      <c r="AA33429"/>
    </row>
    <row r="33430" spans="1:27" x14ac:dyDescent="0.25">
      <c r="A33430"/>
      <c r="AA33430"/>
    </row>
    <row r="33431" spans="1:27" x14ac:dyDescent="0.25">
      <c r="A33431"/>
      <c r="AA33431"/>
    </row>
    <row r="33432" spans="1:27" x14ac:dyDescent="0.25">
      <c r="A33432"/>
      <c r="AA33432"/>
    </row>
    <row r="33433" spans="1:27" x14ac:dyDescent="0.25">
      <c r="A33433"/>
      <c r="AA33433"/>
    </row>
    <row r="33434" spans="1:27" x14ac:dyDescent="0.25">
      <c r="A33434"/>
      <c r="AA33434"/>
    </row>
    <row r="33435" spans="1:27" x14ac:dyDescent="0.25">
      <c r="A33435"/>
      <c r="AA33435"/>
    </row>
    <row r="33436" spans="1:27" x14ac:dyDescent="0.25">
      <c r="A33436"/>
      <c r="AA33436"/>
    </row>
    <row r="33437" spans="1:27" x14ac:dyDescent="0.25">
      <c r="A33437"/>
      <c r="AA33437"/>
    </row>
    <row r="33438" spans="1:27" x14ac:dyDescent="0.25">
      <c r="A33438"/>
      <c r="AA33438"/>
    </row>
    <row r="33439" spans="1:27" x14ac:dyDescent="0.25">
      <c r="A33439"/>
      <c r="AA33439"/>
    </row>
    <row r="33440" spans="1:27" x14ac:dyDescent="0.25">
      <c r="A33440"/>
      <c r="AA33440"/>
    </row>
    <row r="33441" spans="1:27" x14ac:dyDescent="0.25">
      <c r="A33441"/>
      <c r="AA33441"/>
    </row>
    <row r="33442" spans="1:27" x14ac:dyDescent="0.25">
      <c r="A33442"/>
      <c r="AA33442"/>
    </row>
    <row r="33443" spans="1:27" x14ac:dyDescent="0.25">
      <c r="A33443"/>
      <c r="AA33443"/>
    </row>
    <row r="33444" spans="1:27" x14ac:dyDescent="0.25">
      <c r="A33444"/>
      <c r="AA33444"/>
    </row>
    <row r="33445" spans="1:27" x14ac:dyDescent="0.25">
      <c r="A33445"/>
      <c r="AA33445"/>
    </row>
    <row r="33446" spans="1:27" x14ac:dyDescent="0.25">
      <c r="A33446"/>
      <c r="AA33446"/>
    </row>
    <row r="33447" spans="1:27" x14ac:dyDescent="0.25">
      <c r="A33447"/>
      <c r="AA33447"/>
    </row>
    <row r="33448" spans="1:27" x14ac:dyDescent="0.25">
      <c r="A33448"/>
      <c r="AA33448"/>
    </row>
    <row r="33449" spans="1:27" x14ac:dyDescent="0.25">
      <c r="A33449"/>
      <c r="AA33449"/>
    </row>
    <row r="33450" spans="1:27" x14ac:dyDescent="0.25">
      <c r="A33450"/>
      <c r="AA33450"/>
    </row>
    <row r="33451" spans="1:27" x14ac:dyDescent="0.25">
      <c r="A33451"/>
      <c r="AA33451"/>
    </row>
    <row r="33452" spans="1:27" x14ac:dyDescent="0.25">
      <c r="A33452"/>
      <c r="AA33452"/>
    </row>
    <row r="33453" spans="1:27" x14ac:dyDescent="0.25">
      <c r="A33453"/>
      <c r="AA33453"/>
    </row>
    <row r="33454" spans="1:27" x14ac:dyDescent="0.25">
      <c r="A33454"/>
      <c r="AA33454"/>
    </row>
    <row r="33455" spans="1:27" x14ac:dyDescent="0.25">
      <c r="A33455"/>
      <c r="AA33455"/>
    </row>
    <row r="33456" spans="1:27" x14ac:dyDescent="0.25">
      <c r="A33456"/>
      <c r="AA33456"/>
    </row>
    <row r="33457" spans="1:27" x14ac:dyDescent="0.25">
      <c r="A33457"/>
      <c r="AA33457"/>
    </row>
    <row r="33458" spans="1:27" x14ac:dyDescent="0.25">
      <c r="A33458"/>
      <c r="AA33458"/>
    </row>
    <row r="33459" spans="1:27" x14ac:dyDescent="0.25">
      <c r="A33459"/>
      <c r="AA33459"/>
    </row>
    <row r="33460" spans="1:27" x14ac:dyDescent="0.25">
      <c r="A33460"/>
      <c r="AA33460"/>
    </row>
    <row r="33461" spans="1:27" x14ac:dyDescent="0.25">
      <c r="A33461"/>
      <c r="AA33461"/>
    </row>
    <row r="33462" spans="1:27" x14ac:dyDescent="0.25">
      <c r="A33462"/>
      <c r="AA33462"/>
    </row>
    <row r="33463" spans="1:27" x14ac:dyDescent="0.25">
      <c r="A33463"/>
      <c r="AA33463"/>
    </row>
    <row r="33464" spans="1:27" x14ac:dyDescent="0.25">
      <c r="A33464"/>
      <c r="AA33464"/>
    </row>
    <row r="33465" spans="1:27" x14ac:dyDescent="0.25">
      <c r="A33465"/>
      <c r="AA33465"/>
    </row>
    <row r="33466" spans="1:27" x14ac:dyDescent="0.25">
      <c r="A33466"/>
      <c r="AA33466"/>
    </row>
    <row r="33467" spans="1:27" x14ac:dyDescent="0.25">
      <c r="A33467"/>
      <c r="AA33467"/>
    </row>
    <row r="33468" spans="1:27" x14ac:dyDescent="0.25">
      <c r="A33468"/>
      <c r="AA33468"/>
    </row>
    <row r="33469" spans="1:27" x14ac:dyDescent="0.25">
      <c r="A33469"/>
      <c r="AA33469"/>
    </row>
    <row r="33470" spans="1:27" x14ac:dyDescent="0.25">
      <c r="A33470"/>
      <c r="AA33470"/>
    </row>
    <row r="33471" spans="1:27" x14ac:dyDescent="0.25">
      <c r="A33471"/>
      <c r="AA33471"/>
    </row>
    <row r="33472" spans="1:27" x14ac:dyDescent="0.25">
      <c r="A33472"/>
      <c r="AA33472"/>
    </row>
    <row r="33473" spans="1:27" x14ac:dyDescent="0.25">
      <c r="A33473"/>
      <c r="AA33473"/>
    </row>
    <row r="33474" spans="1:27" x14ac:dyDescent="0.25">
      <c r="A33474"/>
      <c r="AA33474"/>
    </row>
    <row r="33475" spans="1:27" x14ac:dyDescent="0.25">
      <c r="A33475"/>
      <c r="AA33475"/>
    </row>
    <row r="33476" spans="1:27" x14ac:dyDescent="0.25">
      <c r="A33476"/>
      <c r="AA33476"/>
    </row>
    <row r="33477" spans="1:27" x14ac:dyDescent="0.25">
      <c r="A33477"/>
      <c r="AA33477"/>
    </row>
    <row r="33478" spans="1:27" x14ac:dyDescent="0.25">
      <c r="A33478"/>
      <c r="AA33478"/>
    </row>
    <row r="33479" spans="1:27" x14ac:dyDescent="0.25">
      <c r="A33479"/>
      <c r="AA33479"/>
    </row>
    <row r="33480" spans="1:27" x14ac:dyDescent="0.25">
      <c r="A33480"/>
      <c r="AA33480"/>
    </row>
    <row r="33481" spans="1:27" x14ac:dyDescent="0.25">
      <c r="A33481"/>
      <c r="AA33481"/>
    </row>
    <row r="33482" spans="1:27" x14ac:dyDescent="0.25">
      <c r="A33482"/>
      <c r="AA33482"/>
    </row>
    <row r="33483" spans="1:27" x14ac:dyDescent="0.25">
      <c r="A33483"/>
      <c r="AA33483"/>
    </row>
    <row r="33484" spans="1:27" x14ac:dyDescent="0.25">
      <c r="A33484"/>
      <c r="AA33484"/>
    </row>
    <row r="33485" spans="1:27" x14ac:dyDescent="0.25">
      <c r="A33485"/>
      <c r="AA33485"/>
    </row>
    <row r="33486" spans="1:27" x14ac:dyDescent="0.25">
      <c r="A33486"/>
      <c r="AA33486"/>
    </row>
    <row r="33487" spans="1:27" x14ac:dyDescent="0.25">
      <c r="A33487"/>
      <c r="AA33487"/>
    </row>
    <row r="33488" spans="1:27" x14ac:dyDescent="0.25">
      <c r="A33488"/>
      <c r="AA33488"/>
    </row>
    <row r="33489" spans="1:27" x14ac:dyDescent="0.25">
      <c r="A33489"/>
      <c r="AA33489"/>
    </row>
    <row r="33490" spans="1:27" x14ac:dyDescent="0.25">
      <c r="A33490"/>
      <c r="AA33490"/>
    </row>
    <row r="33491" spans="1:27" x14ac:dyDescent="0.25">
      <c r="A33491"/>
      <c r="AA33491"/>
    </row>
    <row r="33492" spans="1:27" x14ac:dyDescent="0.25">
      <c r="A33492"/>
      <c r="AA33492"/>
    </row>
    <row r="33493" spans="1:27" x14ac:dyDescent="0.25">
      <c r="A33493"/>
      <c r="AA33493"/>
    </row>
    <row r="33494" spans="1:27" x14ac:dyDescent="0.25">
      <c r="A33494"/>
      <c r="AA33494"/>
    </row>
    <row r="33495" spans="1:27" x14ac:dyDescent="0.25">
      <c r="A33495"/>
      <c r="AA33495"/>
    </row>
    <row r="33496" spans="1:27" x14ac:dyDescent="0.25">
      <c r="A33496"/>
      <c r="AA33496"/>
    </row>
    <row r="33497" spans="1:27" x14ac:dyDescent="0.25">
      <c r="A33497"/>
      <c r="AA33497"/>
    </row>
    <row r="33498" spans="1:27" x14ac:dyDescent="0.25">
      <c r="A33498"/>
      <c r="AA33498"/>
    </row>
    <row r="33499" spans="1:27" x14ac:dyDescent="0.25">
      <c r="A33499"/>
      <c r="AA33499"/>
    </row>
    <row r="33500" spans="1:27" x14ac:dyDescent="0.25">
      <c r="A33500"/>
      <c r="AA33500"/>
    </row>
    <row r="33501" spans="1:27" x14ac:dyDescent="0.25">
      <c r="A33501"/>
      <c r="AA33501"/>
    </row>
    <row r="33502" spans="1:27" x14ac:dyDescent="0.25">
      <c r="A33502"/>
      <c r="AA33502"/>
    </row>
    <row r="33503" spans="1:27" x14ac:dyDescent="0.25">
      <c r="A33503"/>
      <c r="AA33503"/>
    </row>
    <row r="33504" spans="1:27" x14ac:dyDescent="0.25">
      <c r="A33504"/>
      <c r="AA33504"/>
    </row>
    <row r="33505" spans="1:27" x14ac:dyDescent="0.25">
      <c r="A33505"/>
      <c r="AA33505"/>
    </row>
    <row r="33506" spans="1:27" x14ac:dyDescent="0.25">
      <c r="A33506"/>
      <c r="AA33506"/>
    </row>
    <row r="33507" spans="1:27" x14ac:dyDescent="0.25">
      <c r="A33507"/>
      <c r="AA33507"/>
    </row>
    <row r="33508" spans="1:27" x14ac:dyDescent="0.25">
      <c r="A33508"/>
      <c r="AA33508"/>
    </row>
    <row r="33509" spans="1:27" x14ac:dyDescent="0.25">
      <c r="A33509"/>
      <c r="AA33509"/>
    </row>
    <row r="33510" spans="1:27" x14ac:dyDescent="0.25">
      <c r="A33510"/>
      <c r="AA33510"/>
    </row>
    <row r="33511" spans="1:27" x14ac:dyDescent="0.25">
      <c r="A33511"/>
      <c r="AA33511"/>
    </row>
    <row r="33512" spans="1:27" x14ac:dyDescent="0.25">
      <c r="A33512"/>
      <c r="AA33512"/>
    </row>
    <row r="33513" spans="1:27" x14ac:dyDescent="0.25">
      <c r="A33513"/>
      <c r="AA33513"/>
    </row>
    <row r="33514" spans="1:27" x14ac:dyDescent="0.25">
      <c r="A33514"/>
      <c r="AA33514"/>
    </row>
    <row r="33515" spans="1:27" x14ac:dyDescent="0.25">
      <c r="A33515"/>
      <c r="AA33515"/>
    </row>
    <row r="33516" spans="1:27" x14ac:dyDescent="0.25">
      <c r="A33516"/>
      <c r="AA33516"/>
    </row>
    <row r="33517" spans="1:27" x14ac:dyDescent="0.25">
      <c r="A33517"/>
      <c r="AA33517"/>
    </row>
    <row r="33518" spans="1:27" x14ac:dyDescent="0.25">
      <c r="A33518"/>
      <c r="AA33518"/>
    </row>
    <row r="33519" spans="1:27" x14ac:dyDescent="0.25">
      <c r="A33519"/>
      <c r="AA33519"/>
    </row>
    <row r="33520" spans="1:27" x14ac:dyDescent="0.25">
      <c r="A33520"/>
      <c r="AA33520"/>
    </row>
    <row r="33521" spans="1:27" x14ac:dyDescent="0.25">
      <c r="A33521"/>
      <c r="AA33521"/>
    </row>
    <row r="33522" spans="1:27" x14ac:dyDescent="0.25">
      <c r="A33522"/>
      <c r="AA33522"/>
    </row>
    <row r="33523" spans="1:27" x14ac:dyDescent="0.25">
      <c r="A33523"/>
      <c r="AA33523"/>
    </row>
    <row r="33524" spans="1:27" x14ac:dyDescent="0.25">
      <c r="A33524"/>
      <c r="AA33524"/>
    </row>
    <row r="33525" spans="1:27" x14ac:dyDescent="0.25">
      <c r="A33525"/>
      <c r="AA33525"/>
    </row>
    <row r="33526" spans="1:27" x14ac:dyDescent="0.25">
      <c r="A33526"/>
      <c r="AA33526"/>
    </row>
    <row r="33527" spans="1:27" x14ac:dyDescent="0.25">
      <c r="A33527"/>
      <c r="AA33527"/>
    </row>
    <row r="33528" spans="1:27" x14ac:dyDescent="0.25">
      <c r="A33528"/>
      <c r="AA33528"/>
    </row>
    <row r="33529" spans="1:27" x14ac:dyDescent="0.25">
      <c r="A33529"/>
      <c r="AA33529"/>
    </row>
    <row r="33530" spans="1:27" x14ac:dyDescent="0.25">
      <c r="A33530"/>
      <c r="AA33530"/>
    </row>
    <row r="33531" spans="1:27" x14ac:dyDescent="0.25">
      <c r="A33531"/>
      <c r="AA33531"/>
    </row>
    <row r="33532" spans="1:27" x14ac:dyDescent="0.25">
      <c r="A33532"/>
      <c r="AA33532"/>
    </row>
    <row r="33533" spans="1:27" x14ac:dyDescent="0.25">
      <c r="A33533"/>
      <c r="AA33533"/>
    </row>
    <row r="33534" spans="1:27" x14ac:dyDescent="0.25">
      <c r="A33534"/>
      <c r="AA33534"/>
    </row>
    <row r="33535" spans="1:27" x14ac:dyDescent="0.25">
      <c r="A33535"/>
      <c r="AA33535"/>
    </row>
    <row r="33536" spans="1:27" x14ac:dyDescent="0.25">
      <c r="A33536"/>
      <c r="AA33536"/>
    </row>
    <row r="33537" spans="1:27" x14ac:dyDescent="0.25">
      <c r="A33537"/>
      <c r="AA33537"/>
    </row>
    <row r="33538" spans="1:27" x14ac:dyDescent="0.25">
      <c r="A33538"/>
      <c r="AA33538"/>
    </row>
    <row r="33539" spans="1:27" x14ac:dyDescent="0.25">
      <c r="A33539"/>
      <c r="AA33539"/>
    </row>
    <row r="33540" spans="1:27" x14ac:dyDescent="0.25">
      <c r="A33540"/>
      <c r="AA33540"/>
    </row>
    <row r="33541" spans="1:27" x14ac:dyDescent="0.25">
      <c r="A33541"/>
      <c r="AA33541"/>
    </row>
    <row r="33542" spans="1:27" x14ac:dyDescent="0.25">
      <c r="A33542"/>
      <c r="AA33542"/>
    </row>
    <row r="33543" spans="1:27" x14ac:dyDescent="0.25">
      <c r="A33543"/>
      <c r="AA33543"/>
    </row>
    <row r="33544" spans="1:27" x14ac:dyDescent="0.25">
      <c r="A33544"/>
      <c r="AA33544"/>
    </row>
    <row r="33545" spans="1:27" x14ac:dyDescent="0.25">
      <c r="A33545"/>
      <c r="AA33545"/>
    </row>
    <row r="33546" spans="1:27" x14ac:dyDescent="0.25">
      <c r="A33546"/>
      <c r="AA33546"/>
    </row>
    <row r="33547" spans="1:27" x14ac:dyDescent="0.25">
      <c r="A33547"/>
      <c r="AA33547"/>
    </row>
    <row r="33548" spans="1:27" x14ac:dyDescent="0.25">
      <c r="A33548"/>
      <c r="AA33548"/>
    </row>
    <row r="33549" spans="1:27" x14ac:dyDescent="0.25">
      <c r="A33549"/>
      <c r="AA33549"/>
    </row>
    <row r="33550" spans="1:27" x14ac:dyDescent="0.25">
      <c r="A33550"/>
      <c r="AA33550"/>
    </row>
    <row r="33551" spans="1:27" x14ac:dyDescent="0.25">
      <c r="A33551"/>
      <c r="AA33551"/>
    </row>
    <row r="33552" spans="1:27" x14ac:dyDescent="0.25">
      <c r="A33552"/>
      <c r="AA33552"/>
    </row>
    <row r="33553" spans="1:27" x14ac:dyDescent="0.25">
      <c r="A33553"/>
      <c r="AA33553"/>
    </row>
    <row r="33554" spans="1:27" x14ac:dyDescent="0.25">
      <c r="A33554"/>
      <c r="AA33554"/>
    </row>
    <row r="33555" spans="1:27" x14ac:dyDescent="0.25">
      <c r="A33555"/>
      <c r="AA33555"/>
    </row>
    <row r="33556" spans="1:27" x14ac:dyDescent="0.25">
      <c r="A33556"/>
      <c r="AA33556"/>
    </row>
    <row r="33557" spans="1:27" x14ac:dyDescent="0.25">
      <c r="A33557"/>
      <c r="AA33557"/>
    </row>
    <row r="33558" spans="1:27" x14ac:dyDescent="0.25">
      <c r="A33558"/>
      <c r="AA33558"/>
    </row>
    <row r="33559" spans="1:27" x14ac:dyDescent="0.25">
      <c r="A33559"/>
      <c r="AA33559"/>
    </row>
    <row r="33560" spans="1:27" x14ac:dyDescent="0.25">
      <c r="A33560"/>
      <c r="AA33560"/>
    </row>
    <row r="33561" spans="1:27" x14ac:dyDescent="0.25">
      <c r="A33561"/>
      <c r="AA33561"/>
    </row>
    <row r="33562" spans="1:27" x14ac:dyDescent="0.25">
      <c r="A33562"/>
      <c r="AA33562"/>
    </row>
    <row r="33563" spans="1:27" x14ac:dyDescent="0.25">
      <c r="A33563"/>
      <c r="AA33563"/>
    </row>
    <row r="33564" spans="1:27" x14ac:dyDescent="0.25">
      <c r="A33564"/>
      <c r="AA33564"/>
    </row>
    <row r="33565" spans="1:27" x14ac:dyDescent="0.25">
      <c r="A33565"/>
      <c r="AA33565"/>
    </row>
    <row r="33566" spans="1:27" x14ac:dyDescent="0.25">
      <c r="A33566"/>
      <c r="AA33566"/>
    </row>
    <row r="33567" spans="1:27" x14ac:dyDescent="0.25">
      <c r="A33567"/>
      <c r="AA33567"/>
    </row>
    <row r="33568" spans="1:27" x14ac:dyDescent="0.25">
      <c r="A33568"/>
      <c r="AA33568"/>
    </row>
    <row r="33569" spans="1:27" x14ac:dyDescent="0.25">
      <c r="A33569"/>
      <c r="AA33569"/>
    </row>
    <row r="33570" spans="1:27" x14ac:dyDescent="0.25">
      <c r="A33570"/>
      <c r="AA33570"/>
    </row>
    <row r="33571" spans="1:27" x14ac:dyDescent="0.25">
      <c r="A33571"/>
      <c r="AA33571"/>
    </row>
    <row r="33572" spans="1:27" x14ac:dyDescent="0.25">
      <c r="A33572"/>
      <c r="AA33572"/>
    </row>
    <row r="33573" spans="1:27" x14ac:dyDescent="0.25">
      <c r="A33573"/>
      <c r="AA33573"/>
    </row>
    <row r="33574" spans="1:27" x14ac:dyDescent="0.25">
      <c r="A33574"/>
      <c r="AA33574"/>
    </row>
    <row r="33575" spans="1:27" x14ac:dyDescent="0.25">
      <c r="A33575"/>
      <c r="AA33575"/>
    </row>
    <row r="33576" spans="1:27" x14ac:dyDescent="0.25">
      <c r="A33576"/>
      <c r="AA33576"/>
    </row>
    <row r="33577" spans="1:27" x14ac:dyDescent="0.25">
      <c r="A33577"/>
      <c r="AA33577"/>
    </row>
    <row r="33578" spans="1:27" x14ac:dyDescent="0.25">
      <c r="A33578"/>
      <c r="AA33578"/>
    </row>
    <row r="33579" spans="1:27" x14ac:dyDescent="0.25">
      <c r="A33579"/>
      <c r="AA33579"/>
    </row>
    <row r="33580" spans="1:27" x14ac:dyDescent="0.25">
      <c r="A33580"/>
      <c r="AA33580"/>
    </row>
    <row r="33581" spans="1:27" x14ac:dyDescent="0.25">
      <c r="A33581"/>
      <c r="AA33581"/>
    </row>
    <row r="33582" spans="1:27" x14ac:dyDescent="0.25">
      <c r="A33582"/>
      <c r="AA33582"/>
    </row>
    <row r="33583" spans="1:27" x14ac:dyDescent="0.25">
      <c r="A33583"/>
      <c r="AA33583"/>
    </row>
    <row r="33584" spans="1:27" x14ac:dyDescent="0.25">
      <c r="A33584"/>
      <c r="AA33584"/>
    </row>
    <row r="33585" spans="1:27" x14ac:dyDescent="0.25">
      <c r="A33585"/>
      <c r="AA33585"/>
    </row>
    <row r="33586" spans="1:27" x14ac:dyDescent="0.25">
      <c r="A33586"/>
      <c r="AA33586"/>
    </row>
    <row r="33587" spans="1:27" x14ac:dyDescent="0.25">
      <c r="A33587"/>
      <c r="AA33587"/>
    </row>
    <row r="33588" spans="1:27" x14ac:dyDescent="0.25">
      <c r="A33588"/>
      <c r="AA33588"/>
    </row>
    <row r="33589" spans="1:27" x14ac:dyDescent="0.25">
      <c r="A33589"/>
      <c r="AA33589"/>
    </row>
    <row r="33590" spans="1:27" x14ac:dyDescent="0.25">
      <c r="A33590"/>
      <c r="AA33590"/>
    </row>
    <row r="33591" spans="1:27" x14ac:dyDescent="0.25">
      <c r="A33591"/>
      <c r="AA33591"/>
    </row>
    <row r="33592" spans="1:27" x14ac:dyDescent="0.25">
      <c r="A33592"/>
      <c r="AA33592"/>
    </row>
    <row r="33593" spans="1:27" x14ac:dyDescent="0.25">
      <c r="A33593"/>
      <c r="AA33593"/>
    </row>
    <row r="33594" spans="1:27" x14ac:dyDescent="0.25">
      <c r="A33594"/>
      <c r="AA33594"/>
    </row>
    <row r="33595" spans="1:27" x14ac:dyDescent="0.25">
      <c r="A33595"/>
      <c r="AA33595"/>
    </row>
    <row r="33596" spans="1:27" x14ac:dyDescent="0.25">
      <c r="A33596"/>
      <c r="AA33596"/>
    </row>
    <row r="33597" spans="1:27" x14ac:dyDescent="0.25">
      <c r="A33597"/>
      <c r="AA33597"/>
    </row>
    <row r="33598" spans="1:27" x14ac:dyDescent="0.25">
      <c r="A33598"/>
      <c r="AA33598"/>
    </row>
    <row r="33599" spans="1:27" x14ac:dyDescent="0.25">
      <c r="A33599"/>
      <c r="AA33599"/>
    </row>
    <row r="33600" spans="1:27" x14ac:dyDescent="0.25">
      <c r="A33600"/>
      <c r="AA33600"/>
    </row>
    <row r="33601" spans="1:27" x14ac:dyDescent="0.25">
      <c r="A33601"/>
      <c r="AA33601"/>
    </row>
    <row r="33602" spans="1:27" x14ac:dyDescent="0.25">
      <c r="A33602"/>
      <c r="AA33602"/>
    </row>
    <row r="33603" spans="1:27" x14ac:dyDescent="0.25">
      <c r="A33603"/>
      <c r="AA33603"/>
    </row>
    <row r="33604" spans="1:27" x14ac:dyDescent="0.25">
      <c r="A33604"/>
      <c r="AA33604"/>
    </row>
    <row r="33605" spans="1:27" x14ac:dyDescent="0.25">
      <c r="A33605"/>
      <c r="AA33605"/>
    </row>
    <row r="33606" spans="1:27" x14ac:dyDescent="0.25">
      <c r="A33606"/>
      <c r="AA33606"/>
    </row>
    <row r="33607" spans="1:27" x14ac:dyDescent="0.25">
      <c r="A33607"/>
      <c r="AA33607"/>
    </row>
    <row r="33608" spans="1:27" x14ac:dyDescent="0.25">
      <c r="A33608"/>
      <c r="AA33608"/>
    </row>
    <row r="33609" spans="1:27" x14ac:dyDescent="0.25">
      <c r="A33609"/>
      <c r="AA33609"/>
    </row>
    <row r="33610" spans="1:27" x14ac:dyDescent="0.25">
      <c r="A33610"/>
      <c r="AA33610"/>
    </row>
    <row r="33611" spans="1:27" x14ac:dyDescent="0.25">
      <c r="A33611"/>
      <c r="AA33611"/>
    </row>
    <row r="33612" spans="1:27" x14ac:dyDescent="0.25">
      <c r="A33612"/>
      <c r="AA33612"/>
    </row>
    <row r="33613" spans="1:27" x14ac:dyDescent="0.25">
      <c r="A33613"/>
      <c r="AA33613"/>
    </row>
    <row r="33614" spans="1:27" x14ac:dyDescent="0.25">
      <c r="A33614"/>
      <c r="AA33614"/>
    </row>
    <row r="33615" spans="1:27" x14ac:dyDescent="0.25">
      <c r="A33615"/>
      <c r="AA33615"/>
    </row>
    <row r="33616" spans="1:27" x14ac:dyDescent="0.25">
      <c r="A33616"/>
      <c r="AA33616"/>
    </row>
    <row r="33617" spans="1:27" x14ac:dyDescent="0.25">
      <c r="A33617"/>
      <c r="AA33617"/>
    </row>
    <row r="33618" spans="1:27" x14ac:dyDescent="0.25">
      <c r="A33618"/>
      <c r="AA33618"/>
    </row>
    <row r="33619" spans="1:27" x14ac:dyDescent="0.25">
      <c r="A33619"/>
      <c r="AA33619"/>
    </row>
    <row r="33620" spans="1:27" x14ac:dyDescent="0.25">
      <c r="A33620"/>
      <c r="AA33620"/>
    </row>
    <row r="33621" spans="1:27" x14ac:dyDescent="0.25">
      <c r="A33621"/>
      <c r="AA33621"/>
    </row>
    <row r="33622" spans="1:27" x14ac:dyDescent="0.25">
      <c r="A33622"/>
      <c r="AA33622"/>
    </row>
    <row r="33623" spans="1:27" x14ac:dyDescent="0.25">
      <c r="A33623"/>
      <c r="AA33623"/>
    </row>
    <row r="33624" spans="1:27" x14ac:dyDescent="0.25">
      <c r="A33624"/>
      <c r="AA33624"/>
    </row>
    <row r="33625" spans="1:27" x14ac:dyDescent="0.25">
      <c r="A33625"/>
      <c r="AA33625"/>
    </row>
    <row r="33626" spans="1:27" x14ac:dyDescent="0.25">
      <c r="A33626"/>
      <c r="AA33626"/>
    </row>
    <row r="33627" spans="1:27" x14ac:dyDescent="0.25">
      <c r="A33627"/>
      <c r="AA33627"/>
    </row>
    <row r="33628" spans="1:27" x14ac:dyDescent="0.25">
      <c r="A33628"/>
      <c r="AA33628"/>
    </row>
    <row r="33629" spans="1:27" x14ac:dyDescent="0.25">
      <c r="A33629"/>
      <c r="AA33629"/>
    </row>
    <row r="33630" spans="1:27" x14ac:dyDescent="0.25">
      <c r="A33630"/>
      <c r="AA33630"/>
    </row>
    <row r="33631" spans="1:27" x14ac:dyDescent="0.25">
      <c r="A33631"/>
      <c r="AA33631"/>
    </row>
    <row r="33632" spans="1:27" x14ac:dyDescent="0.25">
      <c r="A33632"/>
      <c r="AA33632"/>
    </row>
    <row r="33633" spans="1:27" x14ac:dyDescent="0.25">
      <c r="A33633"/>
      <c r="AA33633"/>
    </row>
    <row r="33634" spans="1:27" x14ac:dyDescent="0.25">
      <c r="A33634"/>
      <c r="AA33634"/>
    </row>
    <row r="33635" spans="1:27" x14ac:dyDescent="0.25">
      <c r="A33635"/>
      <c r="AA33635"/>
    </row>
    <row r="33636" spans="1:27" x14ac:dyDescent="0.25">
      <c r="A33636"/>
      <c r="AA33636"/>
    </row>
    <row r="33637" spans="1:27" x14ac:dyDescent="0.25">
      <c r="A33637"/>
      <c r="AA33637"/>
    </row>
    <row r="33638" spans="1:27" x14ac:dyDescent="0.25">
      <c r="A33638"/>
      <c r="AA33638"/>
    </row>
    <row r="33639" spans="1:27" x14ac:dyDescent="0.25">
      <c r="A33639"/>
      <c r="AA33639"/>
    </row>
    <row r="33640" spans="1:27" x14ac:dyDescent="0.25">
      <c r="A33640"/>
      <c r="AA33640"/>
    </row>
    <row r="33641" spans="1:27" x14ac:dyDescent="0.25">
      <c r="A33641"/>
      <c r="AA33641"/>
    </row>
    <row r="33642" spans="1:27" x14ac:dyDescent="0.25">
      <c r="A33642"/>
      <c r="AA33642"/>
    </row>
    <row r="33643" spans="1:27" x14ac:dyDescent="0.25">
      <c r="A33643"/>
      <c r="AA33643"/>
    </row>
    <row r="33644" spans="1:27" x14ac:dyDescent="0.25">
      <c r="A33644"/>
      <c r="AA33644"/>
    </row>
    <row r="33645" spans="1:27" x14ac:dyDescent="0.25">
      <c r="A33645"/>
      <c r="AA33645"/>
    </row>
    <row r="33646" spans="1:27" x14ac:dyDescent="0.25">
      <c r="A33646"/>
      <c r="AA33646"/>
    </row>
    <row r="33647" spans="1:27" x14ac:dyDescent="0.25">
      <c r="A33647"/>
      <c r="AA33647"/>
    </row>
    <row r="33648" spans="1:27" x14ac:dyDescent="0.25">
      <c r="A33648"/>
      <c r="AA33648"/>
    </row>
    <row r="33649" spans="1:27" x14ac:dyDescent="0.25">
      <c r="A33649"/>
      <c r="AA33649"/>
    </row>
    <row r="33650" spans="1:27" x14ac:dyDescent="0.25">
      <c r="A33650"/>
      <c r="AA33650"/>
    </row>
    <row r="33651" spans="1:27" x14ac:dyDescent="0.25">
      <c r="A33651"/>
      <c r="AA33651"/>
    </row>
    <row r="33652" spans="1:27" x14ac:dyDescent="0.25">
      <c r="A33652"/>
      <c r="AA33652"/>
    </row>
    <row r="33653" spans="1:27" x14ac:dyDescent="0.25">
      <c r="A33653"/>
      <c r="AA33653"/>
    </row>
    <row r="33654" spans="1:27" x14ac:dyDescent="0.25">
      <c r="A33654"/>
      <c r="AA33654"/>
    </row>
    <row r="33655" spans="1:27" x14ac:dyDescent="0.25">
      <c r="A33655"/>
      <c r="AA33655"/>
    </row>
    <row r="33656" spans="1:27" x14ac:dyDescent="0.25">
      <c r="A33656"/>
      <c r="AA33656"/>
    </row>
    <row r="33657" spans="1:27" x14ac:dyDescent="0.25">
      <c r="A33657"/>
      <c r="AA33657"/>
    </row>
    <row r="33658" spans="1:27" x14ac:dyDescent="0.25">
      <c r="A33658"/>
      <c r="AA33658"/>
    </row>
    <row r="33659" spans="1:27" x14ac:dyDescent="0.25">
      <c r="A33659"/>
      <c r="AA33659"/>
    </row>
    <row r="33660" spans="1:27" x14ac:dyDescent="0.25">
      <c r="A33660"/>
      <c r="AA33660"/>
    </row>
    <row r="33661" spans="1:27" x14ac:dyDescent="0.25">
      <c r="A33661"/>
      <c r="AA33661"/>
    </row>
    <row r="33662" spans="1:27" x14ac:dyDescent="0.25">
      <c r="A33662"/>
      <c r="AA33662"/>
    </row>
    <row r="33663" spans="1:27" x14ac:dyDescent="0.25">
      <c r="A33663"/>
      <c r="AA33663"/>
    </row>
    <row r="33664" spans="1:27" x14ac:dyDescent="0.25">
      <c r="A33664"/>
      <c r="AA33664"/>
    </row>
    <row r="33665" spans="1:27" x14ac:dyDescent="0.25">
      <c r="A33665"/>
      <c r="AA33665"/>
    </row>
    <row r="33666" spans="1:27" x14ac:dyDescent="0.25">
      <c r="A33666"/>
      <c r="AA33666"/>
    </row>
    <row r="33667" spans="1:27" x14ac:dyDescent="0.25">
      <c r="A33667"/>
      <c r="AA33667"/>
    </row>
    <row r="33668" spans="1:27" x14ac:dyDescent="0.25">
      <c r="A33668"/>
      <c r="AA33668"/>
    </row>
    <row r="33669" spans="1:27" x14ac:dyDescent="0.25">
      <c r="A33669"/>
      <c r="AA33669"/>
    </row>
    <row r="33670" spans="1:27" x14ac:dyDescent="0.25">
      <c r="A33670"/>
      <c r="AA33670"/>
    </row>
    <row r="33671" spans="1:27" x14ac:dyDescent="0.25">
      <c r="A33671"/>
      <c r="AA33671"/>
    </row>
    <row r="33672" spans="1:27" x14ac:dyDescent="0.25">
      <c r="A33672"/>
      <c r="AA33672"/>
    </row>
    <row r="33673" spans="1:27" x14ac:dyDescent="0.25">
      <c r="A33673"/>
      <c r="AA33673"/>
    </row>
    <row r="33674" spans="1:27" x14ac:dyDescent="0.25">
      <c r="A33674"/>
      <c r="AA33674"/>
    </row>
    <row r="33675" spans="1:27" x14ac:dyDescent="0.25">
      <c r="A33675"/>
      <c r="AA33675"/>
    </row>
    <row r="33676" spans="1:27" x14ac:dyDescent="0.25">
      <c r="A33676"/>
      <c r="AA33676"/>
    </row>
    <row r="33677" spans="1:27" x14ac:dyDescent="0.25">
      <c r="A33677"/>
      <c r="AA33677"/>
    </row>
    <row r="33678" spans="1:27" x14ac:dyDescent="0.25">
      <c r="A33678"/>
      <c r="AA33678"/>
    </row>
    <row r="33679" spans="1:27" x14ac:dyDescent="0.25">
      <c r="A33679"/>
      <c r="AA33679"/>
    </row>
    <row r="33680" spans="1:27" x14ac:dyDescent="0.25">
      <c r="A33680"/>
      <c r="AA33680"/>
    </row>
    <row r="33681" spans="1:27" x14ac:dyDescent="0.25">
      <c r="A33681"/>
      <c r="AA33681"/>
    </row>
    <row r="33682" spans="1:27" x14ac:dyDescent="0.25">
      <c r="A33682"/>
      <c r="AA33682"/>
    </row>
    <row r="33683" spans="1:27" x14ac:dyDescent="0.25">
      <c r="A33683"/>
      <c r="AA33683"/>
    </row>
    <row r="33684" spans="1:27" x14ac:dyDescent="0.25">
      <c r="A33684"/>
      <c r="AA33684"/>
    </row>
    <row r="33685" spans="1:27" x14ac:dyDescent="0.25">
      <c r="A33685"/>
      <c r="AA33685"/>
    </row>
    <row r="33686" spans="1:27" x14ac:dyDescent="0.25">
      <c r="A33686"/>
      <c r="AA33686"/>
    </row>
    <row r="33687" spans="1:27" x14ac:dyDescent="0.25">
      <c r="A33687"/>
      <c r="AA33687"/>
    </row>
    <row r="33688" spans="1:27" x14ac:dyDescent="0.25">
      <c r="A33688"/>
      <c r="AA33688"/>
    </row>
    <row r="33689" spans="1:27" x14ac:dyDescent="0.25">
      <c r="A33689"/>
      <c r="AA33689"/>
    </row>
    <row r="33690" spans="1:27" x14ac:dyDescent="0.25">
      <c r="A33690"/>
      <c r="AA33690"/>
    </row>
    <row r="33691" spans="1:27" x14ac:dyDescent="0.25">
      <c r="A33691"/>
      <c r="AA33691"/>
    </row>
    <row r="33692" spans="1:27" x14ac:dyDescent="0.25">
      <c r="A33692"/>
      <c r="AA33692"/>
    </row>
    <row r="33693" spans="1:27" x14ac:dyDescent="0.25">
      <c r="A33693"/>
      <c r="AA33693"/>
    </row>
    <row r="33694" spans="1:27" x14ac:dyDescent="0.25">
      <c r="A33694"/>
      <c r="AA33694"/>
    </row>
    <row r="33695" spans="1:27" x14ac:dyDescent="0.25">
      <c r="A33695"/>
      <c r="AA33695"/>
    </row>
    <row r="33696" spans="1:27" x14ac:dyDescent="0.25">
      <c r="A33696"/>
      <c r="AA33696"/>
    </row>
    <row r="33697" spans="1:27" x14ac:dyDescent="0.25">
      <c r="A33697"/>
      <c r="AA33697"/>
    </row>
    <row r="33698" spans="1:27" x14ac:dyDescent="0.25">
      <c r="A33698"/>
      <c r="AA33698"/>
    </row>
    <row r="33699" spans="1:27" x14ac:dyDescent="0.25">
      <c r="A33699"/>
      <c r="AA33699"/>
    </row>
    <row r="33700" spans="1:27" x14ac:dyDescent="0.25">
      <c r="A33700"/>
      <c r="AA33700"/>
    </row>
    <row r="33701" spans="1:27" x14ac:dyDescent="0.25">
      <c r="A33701"/>
      <c r="AA33701"/>
    </row>
    <row r="33702" spans="1:27" x14ac:dyDescent="0.25">
      <c r="A33702"/>
      <c r="AA33702"/>
    </row>
    <row r="33703" spans="1:27" x14ac:dyDescent="0.25">
      <c r="A33703"/>
      <c r="AA33703"/>
    </row>
    <row r="33704" spans="1:27" x14ac:dyDescent="0.25">
      <c r="A33704"/>
      <c r="AA33704"/>
    </row>
    <row r="33705" spans="1:27" x14ac:dyDescent="0.25">
      <c r="A33705"/>
      <c r="AA33705"/>
    </row>
    <row r="33706" spans="1:27" x14ac:dyDescent="0.25">
      <c r="A33706"/>
      <c r="AA33706"/>
    </row>
    <row r="33707" spans="1:27" x14ac:dyDescent="0.25">
      <c r="A33707"/>
      <c r="AA33707"/>
    </row>
    <row r="33708" spans="1:27" x14ac:dyDescent="0.25">
      <c r="A33708"/>
      <c r="AA33708"/>
    </row>
    <row r="33709" spans="1:27" x14ac:dyDescent="0.25">
      <c r="A33709"/>
      <c r="AA33709"/>
    </row>
    <row r="33710" spans="1:27" x14ac:dyDescent="0.25">
      <c r="A33710"/>
      <c r="AA33710"/>
    </row>
    <row r="33711" spans="1:27" x14ac:dyDescent="0.25">
      <c r="A33711"/>
      <c r="AA33711"/>
    </row>
    <row r="33712" spans="1:27" x14ac:dyDescent="0.25">
      <c r="A33712"/>
      <c r="AA33712"/>
    </row>
    <row r="33713" spans="1:27" x14ac:dyDescent="0.25">
      <c r="A33713"/>
      <c r="AA33713"/>
    </row>
    <row r="33714" spans="1:27" x14ac:dyDescent="0.25">
      <c r="A33714"/>
      <c r="AA33714"/>
    </row>
    <row r="33715" spans="1:27" x14ac:dyDescent="0.25">
      <c r="A33715"/>
      <c r="AA33715"/>
    </row>
    <row r="33716" spans="1:27" x14ac:dyDescent="0.25">
      <c r="A33716"/>
      <c r="AA33716"/>
    </row>
    <row r="33717" spans="1:27" x14ac:dyDescent="0.25">
      <c r="A33717"/>
      <c r="AA33717"/>
    </row>
    <row r="33718" spans="1:27" x14ac:dyDescent="0.25">
      <c r="A33718"/>
      <c r="AA33718"/>
    </row>
    <row r="33719" spans="1:27" x14ac:dyDescent="0.25">
      <c r="A33719"/>
      <c r="AA33719"/>
    </row>
    <row r="33720" spans="1:27" x14ac:dyDescent="0.25">
      <c r="A33720"/>
      <c r="AA33720"/>
    </row>
    <row r="33721" spans="1:27" x14ac:dyDescent="0.25">
      <c r="A33721"/>
      <c r="AA33721"/>
    </row>
    <row r="33722" spans="1:27" x14ac:dyDescent="0.25">
      <c r="A33722"/>
      <c r="AA33722"/>
    </row>
    <row r="33723" spans="1:27" x14ac:dyDescent="0.25">
      <c r="A33723"/>
      <c r="AA33723"/>
    </row>
    <row r="33724" spans="1:27" x14ac:dyDescent="0.25">
      <c r="A33724"/>
      <c r="AA33724"/>
    </row>
    <row r="33725" spans="1:27" x14ac:dyDescent="0.25">
      <c r="A33725"/>
      <c r="AA33725"/>
    </row>
    <row r="33726" spans="1:27" x14ac:dyDescent="0.25">
      <c r="A33726"/>
      <c r="AA33726"/>
    </row>
    <row r="33727" spans="1:27" x14ac:dyDescent="0.25">
      <c r="A33727"/>
      <c r="AA33727"/>
    </row>
    <row r="33728" spans="1:27" x14ac:dyDescent="0.25">
      <c r="A33728"/>
      <c r="AA33728"/>
    </row>
    <row r="33729" spans="1:27" x14ac:dyDescent="0.25">
      <c r="A33729"/>
      <c r="AA33729"/>
    </row>
    <row r="33730" spans="1:27" x14ac:dyDescent="0.25">
      <c r="A33730"/>
      <c r="AA33730"/>
    </row>
    <row r="33731" spans="1:27" x14ac:dyDescent="0.25">
      <c r="A33731"/>
      <c r="AA33731"/>
    </row>
    <row r="33732" spans="1:27" x14ac:dyDescent="0.25">
      <c r="A33732"/>
      <c r="AA33732"/>
    </row>
    <row r="33733" spans="1:27" x14ac:dyDescent="0.25">
      <c r="A33733"/>
      <c r="AA33733"/>
    </row>
    <row r="33734" spans="1:27" x14ac:dyDescent="0.25">
      <c r="A33734"/>
      <c r="AA33734"/>
    </row>
    <row r="33735" spans="1:27" x14ac:dyDescent="0.25">
      <c r="A33735"/>
      <c r="AA33735"/>
    </row>
    <row r="33736" spans="1:27" x14ac:dyDescent="0.25">
      <c r="A33736"/>
      <c r="AA33736"/>
    </row>
    <row r="33737" spans="1:27" x14ac:dyDescent="0.25">
      <c r="A33737"/>
      <c r="AA33737"/>
    </row>
    <row r="33738" spans="1:27" x14ac:dyDescent="0.25">
      <c r="A33738"/>
      <c r="AA33738"/>
    </row>
    <row r="33739" spans="1:27" x14ac:dyDescent="0.25">
      <c r="A33739"/>
      <c r="AA33739"/>
    </row>
    <row r="33740" spans="1:27" x14ac:dyDescent="0.25">
      <c r="A33740"/>
      <c r="AA33740"/>
    </row>
    <row r="33741" spans="1:27" x14ac:dyDescent="0.25">
      <c r="A33741"/>
      <c r="AA33741"/>
    </row>
    <row r="33742" spans="1:27" x14ac:dyDescent="0.25">
      <c r="A33742"/>
      <c r="AA33742"/>
    </row>
    <row r="33743" spans="1:27" x14ac:dyDescent="0.25">
      <c r="A33743"/>
      <c r="AA33743"/>
    </row>
    <row r="33744" spans="1:27" x14ac:dyDescent="0.25">
      <c r="A33744"/>
      <c r="AA33744"/>
    </row>
    <row r="33745" spans="1:27" x14ac:dyDescent="0.25">
      <c r="A33745"/>
      <c r="AA33745"/>
    </row>
    <row r="33746" spans="1:27" x14ac:dyDescent="0.25">
      <c r="A33746"/>
      <c r="AA33746"/>
    </row>
    <row r="33747" spans="1:27" x14ac:dyDescent="0.25">
      <c r="A33747"/>
      <c r="AA33747"/>
    </row>
    <row r="33748" spans="1:27" x14ac:dyDescent="0.25">
      <c r="A33748"/>
      <c r="AA33748"/>
    </row>
    <row r="33749" spans="1:27" x14ac:dyDescent="0.25">
      <c r="A33749"/>
      <c r="AA33749"/>
    </row>
    <row r="33750" spans="1:27" x14ac:dyDescent="0.25">
      <c r="A33750"/>
      <c r="AA33750"/>
    </row>
    <row r="33751" spans="1:27" x14ac:dyDescent="0.25">
      <c r="A33751"/>
      <c r="AA33751"/>
    </row>
    <row r="33752" spans="1:27" x14ac:dyDescent="0.25">
      <c r="A33752"/>
      <c r="AA33752"/>
    </row>
    <row r="33753" spans="1:27" x14ac:dyDescent="0.25">
      <c r="A33753"/>
      <c r="AA33753"/>
    </row>
    <row r="33754" spans="1:27" x14ac:dyDescent="0.25">
      <c r="A33754"/>
      <c r="AA33754"/>
    </row>
    <row r="33755" spans="1:27" x14ac:dyDescent="0.25">
      <c r="A33755"/>
      <c r="AA33755"/>
    </row>
    <row r="33756" spans="1:27" x14ac:dyDescent="0.25">
      <c r="A33756"/>
      <c r="AA33756"/>
    </row>
    <row r="33757" spans="1:27" x14ac:dyDescent="0.25">
      <c r="A33757"/>
      <c r="AA33757"/>
    </row>
    <row r="33758" spans="1:27" x14ac:dyDescent="0.25">
      <c r="A33758"/>
      <c r="AA33758"/>
    </row>
    <row r="33759" spans="1:27" x14ac:dyDescent="0.25">
      <c r="A33759"/>
      <c r="AA33759"/>
    </row>
    <row r="33760" spans="1:27" x14ac:dyDescent="0.25">
      <c r="A33760"/>
      <c r="AA33760"/>
    </row>
    <row r="33761" spans="1:27" x14ac:dyDescent="0.25">
      <c r="A33761"/>
      <c r="AA33761"/>
    </row>
    <row r="33762" spans="1:27" x14ac:dyDescent="0.25">
      <c r="A33762"/>
      <c r="AA33762"/>
    </row>
    <row r="33763" spans="1:27" x14ac:dyDescent="0.25">
      <c r="A33763"/>
      <c r="AA33763"/>
    </row>
    <row r="33764" spans="1:27" x14ac:dyDescent="0.25">
      <c r="A33764"/>
      <c r="AA33764"/>
    </row>
    <row r="33765" spans="1:27" x14ac:dyDescent="0.25">
      <c r="A33765"/>
      <c r="AA33765"/>
    </row>
    <row r="33766" spans="1:27" x14ac:dyDescent="0.25">
      <c r="A33766"/>
      <c r="AA33766"/>
    </row>
    <row r="33767" spans="1:27" x14ac:dyDescent="0.25">
      <c r="A33767"/>
      <c r="AA33767"/>
    </row>
    <row r="33768" spans="1:27" x14ac:dyDescent="0.25">
      <c r="A33768"/>
      <c r="AA33768"/>
    </row>
    <row r="33769" spans="1:27" x14ac:dyDescent="0.25">
      <c r="A33769"/>
      <c r="AA33769"/>
    </row>
    <row r="33770" spans="1:27" x14ac:dyDescent="0.25">
      <c r="A33770"/>
      <c r="AA33770"/>
    </row>
    <row r="33771" spans="1:27" x14ac:dyDescent="0.25">
      <c r="A33771"/>
      <c r="AA33771"/>
    </row>
    <row r="33772" spans="1:27" x14ac:dyDescent="0.25">
      <c r="A33772"/>
      <c r="AA33772"/>
    </row>
    <row r="33773" spans="1:27" x14ac:dyDescent="0.25">
      <c r="A33773"/>
      <c r="AA33773"/>
    </row>
    <row r="33774" spans="1:27" x14ac:dyDescent="0.25">
      <c r="A33774"/>
      <c r="AA33774"/>
    </row>
    <row r="33775" spans="1:27" x14ac:dyDescent="0.25">
      <c r="A33775"/>
      <c r="AA33775"/>
    </row>
    <row r="33776" spans="1:27" x14ac:dyDescent="0.25">
      <c r="A33776"/>
      <c r="AA33776"/>
    </row>
    <row r="33777" spans="1:27" x14ac:dyDescent="0.25">
      <c r="A33777"/>
      <c r="AA33777"/>
    </row>
    <row r="33778" spans="1:27" x14ac:dyDescent="0.25">
      <c r="A33778"/>
      <c r="AA33778"/>
    </row>
    <row r="33779" spans="1:27" x14ac:dyDescent="0.25">
      <c r="A33779"/>
      <c r="AA33779"/>
    </row>
    <row r="33780" spans="1:27" x14ac:dyDescent="0.25">
      <c r="A33780"/>
      <c r="AA33780"/>
    </row>
    <row r="33781" spans="1:27" x14ac:dyDescent="0.25">
      <c r="A33781"/>
      <c r="AA33781"/>
    </row>
    <row r="33782" spans="1:27" x14ac:dyDescent="0.25">
      <c r="A33782"/>
      <c r="AA33782"/>
    </row>
    <row r="33783" spans="1:27" x14ac:dyDescent="0.25">
      <c r="A33783"/>
      <c r="AA33783"/>
    </row>
    <row r="33784" spans="1:27" x14ac:dyDescent="0.25">
      <c r="A33784"/>
      <c r="AA33784"/>
    </row>
    <row r="33785" spans="1:27" x14ac:dyDescent="0.25">
      <c r="A33785"/>
      <c r="AA33785"/>
    </row>
    <row r="33786" spans="1:27" x14ac:dyDescent="0.25">
      <c r="A33786"/>
      <c r="AA33786"/>
    </row>
    <row r="33787" spans="1:27" x14ac:dyDescent="0.25">
      <c r="A33787"/>
      <c r="AA33787"/>
    </row>
    <row r="33788" spans="1:27" x14ac:dyDescent="0.25">
      <c r="A33788"/>
      <c r="AA33788"/>
    </row>
    <row r="33789" spans="1:27" x14ac:dyDescent="0.25">
      <c r="A33789"/>
      <c r="AA33789"/>
    </row>
    <row r="33790" spans="1:27" x14ac:dyDescent="0.25">
      <c r="A33790"/>
      <c r="AA33790"/>
    </row>
    <row r="33791" spans="1:27" x14ac:dyDescent="0.25">
      <c r="A33791"/>
      <c r="AA33791"/>
    </row>
    <row r="33792" spans="1:27" x14ac:dyDescent="0.25">
      <c r="A33792"/>
      <c r="AA33792"/>
    </row>
    <row r="33793" spans="1:27" x14ac:dyDescent="0.25">
      <c r="A33793"/>
      <c r="AA33793"/>
    </row>
    <row r="33794" spans="1:27" x14ac:dyDescent="0.25">
      <c r="A33794"/>
      <c r="AA33794"/>
    </row>
    <row r="33795" spans="1:27" x14ac:dyDescent="0.25">
      <c r="A33795"/>
      <c r="AA33795"/>
    </row>
    <row r="33796" spans="1:27" x14ac:dyDescent="0.25">
      <c r="A33796"/>
      <c r="AA33796"/>
    </row>
    <row r="33797" spans="1:27" x14ac:dyDescent="0.25">
      <c r="A33797"/>
      <c r="AA33797"/>
    </row>
    <row r="33798" spans="1:27" x14ac:dyDescent="0.25">
      <c r="A33798"/>
      <c r="AA33798"/>
    </row>
    <row r="33799" spans="1:27" x14ac:dyDescent="0.25">
      <c r="A33799"/>
      <c r="AA33799"/>
    </row>
    <row r="33800" spans="1:27" x14ac:dyDescent="0.25">
      <c r="A33800"/>
      <c r="AA33800"/>
    </row>
    <row r="33801" spans="1:27" x14ac:dyDescent="0.25">
      <c r="A33801"/>
      <c r="AA33801"/>
    </row>
    <row r="33802" spans="1:27" x14ac:dyDescent="0.25">
      <c r="A33802"/>
      <c r="AA33802"/>
    </row>
    <row r="33803" spans="1:27" x14ac:dyDescent="0.25">
      <c r="A33803"/>
      <c r="AA33803"/>
    </row>
    <row r="33804" spans="1:27" x14ac:dyDescent="0.25">
      <c r="A33804"/>
      <c r="AA33804"/>
    </row>
    <row r="33805" spans="1:27" x14ac:dyDescent="0.25">
      <c r="A33805"/>
      <c r="AA33805"/>
    </row>
    <row r="33806" spans="1:27" x14ac:dyDescent="0.25">
      <c r="A33806"/>
      <c r="AA33806"/>
    </row>
    <row r="33807" spans="1:27" x14ac:dyDescent="0.25">
      <c r="A33807"/>
      <c r="AA33807"/>
    </row>
    <row r="33808" spans="1:27" x14ac:dyDescent="0.25">
      <c r="A33808"/>
      <c r="AA33808"/>
    </row>
    <row r="33809" spans="1:27" x14ac:dyDescent="0.25">
      <c r="A33809"/>
      <c r="AA33809"/>
    </row>
    <row r="33810" spans="1:27" x14ac:dyDescent="0.25">
      <c r="A33810"/>
      <c r="AA33810"/>
    </row>
    <row r="33811" spans="1:27" x14ac:dyDescent="0.25">
      <c r="A33811"/>
      <c r="AA33811"/>
    </row>
    <row r="33812" spans="1:27" x14ac:dyDescent="0.25">
      <c r="A33812"/>
      <c r="AA33812"/>
    </row>
    <row r="33813" spans="1:27" x14ac:dyDescent="0.25">
      <c r="A33813"/>
      <c r="AA33813"/>
    </row>
    <row r="33814" spans="1:27" x14ac:dyDescent="0.25">
      <c r="A33814"/>
      <c r="AA33814"/>
    </row>
    <row r="33815" spans="1:27" x14ac:dyDescent="0.25">
      <c r="A33815"/>
      <c r="AA33815"/>
    </row>
    <row r="33816" spans="1:27" x14ac:dyDescent="0.25">
      <c r="A33816"/>
      <c r="AA33816"/>
    </row>
    <row r="33817" spans="1:27" x14ac:dyDescent="0.25">
      <c r="A33817"/>
      <c r="AA33817"/>
    </row>
    <row r="33818" spans="1:27" x14ac:dyDescent="0.25">
      <c r="A33818"/>
      <c r="AA33818"/>
    </row>
    <row r="33819" spans="1:27" x14ac:dyDescent="0.25">
      <c r="A33819"/>
      <c r="AA33819"/>
    </row>
    <row r="33820" spans="1:27" x14ac:dyDescent="0.25">
      <c r="A33820"/>
      <c r="AA33820"/>
    </row>
    <row r="33821" spans="1:27" x14ac:dyDescent="0.25">
      <c r="A33821"/>
      <c r="AA33821"/>
    </row>
    <row r="33822" spans="1:27" x14ac:dyDescent="0.25">
      <c r="A33822"/>
      <c r="AA33822"/>
    </row>
    <row r="33823" spans="1:27" x14ac:dyDescent="0.25">
      <c r="A33823"/>
      <c r="AA33823"/>
    </row>
    <row r="33824" spans="1:27" x14ac:dyDescent="0.25">
      <c r="A33824"/>
      <c r="AA33824"/>
    </row>
    <row r="33825" spans="1:27" x14ac:dyDescent="0.25">
      <c r="A33825"/>
      <c r="AA33825"/>
    </row>
    <row r="33826" spans="1:27" x14ac:dyDescent="0.25">
      <c r="A33826"/>
      <c r="AA33826"/>
    </row>
    <row r="33827" spans="1:27" x14ac:dyDescent="0.25">
      <c r="A33827"/>
      <c r="AA33827"/>
    </row>
    <row r="33828" spans="1:27" x14ac:dyDescent="0.25">
      <c r="A33828"/>
      <c r="AA33828"/>
    </row>
    <row r="33829" spans="1:27" x14ac:dyDescent="0.25">
      <c r="A33829"/>
      <c r="AA33829"/>
    </row>
    <row r="33830" spans="1:27" x14ac:dyDescent="0.25">
      <c r="A33830"/>
      <c r="AA33830"/>
    </row>
    <row r="33831" spans="1:27" x14ac:dyDescent="0.25">
      <c r="A33831"/>
      <c r="AA33831"/>
    </row>
    <row r="33832" spans="1:27" x14ac:dyDescent="0.25">
      <c r="A33832"/>
      <c r="AA33832"/>
    </row>
    <row r="33833" spans="1:27" x14ac:dyDescent="0.25">
      <c r="A33833"/>
      <c r="AA33833"/>
    </row>
    <row r="33834" spans="1:27" x14ac:dyDescent="0.25">
      <c r="A33834"/>
      <c r="AA33834"/>
    </row>
    <row r="33835" spans="1:27" x14ac:dyDescent="0.25">
      <c r="A33835"/>
      <c r="AA33835"/>
    </row>
    <row r="33836" spans="1:27" x14ac:dyDescent="0.25">
      <c r="A33836"/>
      <c r="AA33836"/>
    </row>
    <row r="33837" spans="1:27" x14ac:dyDescent="0.25">
      <c r="A33837"/>
      <c r="AA33837"/>
    </row>
    <row r="33838" spans="1:27" x14ac:dyDescent="0.25">
      <c r="A33838"/>
      <c r="AA33838"/>
    </row>
    <row r="33839" spans="1:27" x14ac:dyDescent="0.25">
      <c r="A33839"/>
      <c r="AA33839"/>
    </row>
    <row r="33840" spans="1:27" x14ac:dyDescent="0.25">
      <c r="A33840"/>
      <c r="AA33840"/>
    </row>
    <row r="33841" spans="1:27" x14ac:dyDescent="0.25">
      <c r="A33841"/>
      <c r="AA33841"/>
    </row>
    <row r="33842" spans="1:27" x14ac:dyDescent="0.25">
      <c r="A33842"/>
      <c r="AA33842"/>
    </row>
    <row r="33843" spans="1:27" x14ac:dyDescent="0.25">
      <c r="A33843"/>
      <c r="AA33843"/>
    </row>
    <row r="33844" spans="1:27" x14ac:dyDescent="0.25">
      <c r="A33844"/>
      <c r="AA33844"/>
    </row>
    <row r="33845" spans="1:27" x14ac:dyDescent="0.25">
      <c r="A33845"/>
      <c r="AA33845"/>
    </row>
    <row r="33846" spans="1:27" x14ac:dyDescent="0.25">
      <c r="A33846"/>
      <c r="AA33846"/>
    </row>
    <row r="33847" spans="1:27" x14ac:dyDescent="0.25">
      <c r="A33847"/>
      <c r="AA33847"/>
    </row>
    <row r="33848" spans="1:27" x14ac:dyDescent="0.25">
      <c r="A33848"/>
      <c r="AA33848"/>
    </row>
    <row r="33849" spans="1:27" x14ac:dyDescent="0.25">
      <c r="A33849"/>
      <c r="AA33849"/>
    </row>
    <row r="33850" spans="1:27" x14ac:dyDescent="0.25">
      <c r="A33850"/>
      <c r="AA33850"/>
    </row>
    <row r="33851" spans="1:27" x14ac:dyDescent="0.25">
      <c r="A33851"/>
      <c r="AA33851"/>
    </row>
    <row r="33852" spans="1:27" x14ac:dyDescent="0.25">
      <c r="A33852"/>
      <c r="AA33852"/>
    </row>
    <row r="33853" spans="1:27" x14ac:dyDescent="0.25">
      <c r="A33853"/>
      <c r="AA33853"/>
    </row>
    <row r="33854" spans="1:27" x14ac:dyDescent="0.25">
      <c r="A33854"/>
      <c r="AA33854"/>
    </row>
    <row r="33855" spans="1:27" x14ac:dyDescent="0.25">
      <c r="A33855"/>
      <c r="AA33855"/>
    </row>
    <row r="33856" spans="1:27" x14ac:dyDescent="0.25">
      <c r="A33856"/>
      <c r="AA33856"/>
    </row>
    <row r="33857" spans="1:27" x14ac:dyDescent="0.25">
      <c r="A33857"/>
      <c r="AA33857"/>
    </row>
    <row r="33858" spans="1:27" x14ac:dyDescent="0.25">
      <c r="A33858"/>
      <c r="AA33858"/>
    </row>
    <row r="33859" spans="1:27" x14ac:dyDescent="0.25">
      <c r="A33859"/>
      <c r="AA33859"/>
    </row>
    <row r="33860" spans="1:27" x14ac:dyDescent="0.25">
      <c r="A33860"/>
      <c r="AA33860"/>
    </row>
    <row r="33861" spans="1:27" x14ac:dyDescent="0.25">
      <c r="A33861"/>
      <c r="AA33861"/>
    </row>
    <row r="33862" spans="1:27" x14ac:dyDescent="0.25">
      <c r="A33862"/>
      <c r="AA33862"/>
    </row>
    <row r="33863" spans="1:27" x14ac:dyDescent="0.25">
      <c r="A33863"/>
      <c r="AA33863"/>
    </row>
    <row r="33864" spans="1:27" x14ac:dyDescent="0.25">
      <c r="A33864"/>
      <c r="AA33864"/>
    </row>
    <row r="33865" spans="1:27" x14ac:dyDescent="0.25">
      <c r="A33865"/>
      <c r="AA33865"/>
    </row>
    <row r="33866" spans="1:27" x14ac:dyDescent="0.25">
      <c r="A33866"/>
      <c r="AA33866"/>
    </row>
    <row r="33867" spans="1:27" x14ac:dyDescent="0.25">
      <c r="A33867"/>
      <c r="AA33867"/>
    </row>
    <row r="33868" spans="1:27" x14ac:dyDescent="0.25">
      <c r="A33868"/>
      <c r="AA33868"/>
    </row>
    <row r="33869" spans="1:27" x14ac:dyDescent="0.25">
      <c r="A33869"/>
      <c r="AA33869"/>
    </row>
    <row r="33870" spans="1:27" x14ac:dyDescent="0.25">
      <c r="A33870"/>
      <c r="AA33870"/>
    </row>
    <row r="33871" spans="1:27" x14ac:dyDescent="0.25">
      <c r="A33871"/>
      <c r="AA33871"/>
    </row>
    <row r="33872" spans="1:27" x14ac:dyDescent="0.25">
      <c r="A33872"/>
      <c r="AA33872"/>
    </row>
    <row r="33873" spans="1:27" x14ac:dyDescent="0.25">
      <c r="A33873"/>
      <c r="AA33873"/>
    </row>
    <row r="33874" spans="1:27" x14ac:dyDescent="0.25">
      <c r="A33874"/>
      <c r="AA33874"/>
    </row>
    <row r="33875" spans="1:27" x14ac:dyDescent="0.25">
      <c r="A33875"/>
      <c r="AA33875"/>
    </row>
    <row r="33876" spans="1:27" x14ac:dyDescent="0.25">
      <c r="A33876"/>
      <c r="AA33876"/>
    </row>
    <row r="33877" spans="1:27" x14ac:dyDescent="0.25">
      <c r="A33877"/>
      <c r="AA33877"/>
    </row>
    <row r="33878" spans="1:27" x14ac:dyDescent="0.25">
      <c r="A33878"/>
      <c r="AA33878"/>
    </row>
    <row r="33879" spans="1:27" x14ac:dyDescent="0.25">
      <c r="A33879"/>
      <c r="AA33879"/>
    </row>
    <row r="33880" spans="1:27" x14ac:dyDescent="0.25">
      <c r="A33880"/>
      <c r="AA33880"/>
    </row>
    <row r="33881" spans="1:27" x14ac:dyDescent="0.25">
      <c r="A33881"/>
      <c r="AA33881"/>
    </row>
    <row r="33882" spans="1:27" x14ac:dyDescent="0.25">
      <c r="A33882"/>
      <c r="AA33882"/>
    </row>
    <row r="33883" spans="1:27" x14ac:dyDescent="0.25">
      <c r="A33883"/>
      <c r="AA33883"/>
    </row>
    <row r="33884" spans="1:27" x14ac:dyDescent="0.25">
      <c r="A33884"/>
      <c r="AA33884"/>
    </row>
    <row r="33885" spans="1:27" x14ac:dyDescent="0.25">
      <c r="A33885"/>
      <c r="AA33885"/>
    </row>
    <row r="33886" spans="1:27" x14ac:dyDescent="0.25">
      <c r="A33886"/>
      <c r="AA33886"/>
    </row>
    <row r="33887" spans="1:27" x14ac:dyDescent="0.25">
      <c r="A33887"/>
      <c r="AA33887"/>
    </row>
    <row r="33888" spans="1:27" x14ac:dyDescent="0.25">
      <c r="A33888"/>
      <c r="AA33888"/>
    </row>
    <row r="33889" spans="1:27" x14ac:dyDescent="0.25">
      <c r="A33889"/>
      <c r="AA33889"/>
    </row>
    <row r="33890" spans="1:27" x14ac:dyDescent="0.25">
      <c r="A33890"/>
      <c r="AA33890"/>
    </row>
    <row r="33891" spans="1:27" x14ac:dyDescent="0.25">
      <c r="A33891"/>
      <c r="AA33891"/>
    </row>
    <row r="33892" spans="1:27" x14ac:dyDescent="0.25">
      <c r="A33892"/>
      <c r="AA33892"/>
    </row>
    <row r="33893" spans="1:27" x14ac:dyDescent="0.25">
      <c r="A33893"/>
      <c r="AA33893"/>
    </row>
    <row r="33894" spans="1:27" x14ac:dyDescent="0.25">
      <c r="A33894"/>
      <c r="AA33894"/>
    </row>
    <row r="33895" spans="1:27" x14ac:dyDescent="0.25">
      <c r="A33895"/>
      <c r="AA33895"/>
    </row>
    <row r="33896" spans="1:27" x14ac:dyDescent="0.25">
      <c r="A33896"/>
      <c r="AA33896"/>
    </row>
    <row r="33897" spans="1:27" x14ac:dyDescent="0.25">
      <c r="A33897"/>
      <c r="AA33897"/>
    </row>
    <row r="33898" spans="1:27" x14ac:dyDescent="0.25">
      <c r="A33898"/>
      <c r="AA33898"/>
    </row>
    <row r="33899" spans="1:27" x14ac:dyDescent="0.25">
      <c r="A33899"/>
      <c r="AA33899"/>
    </row>
    <row r="33900" spans="1:27" x14ac:dyDescent="0.25">
      <c r="A33900"/>
      <c r="AA33900"/>
    </row>
    <row r="33901" spans="1:27" x14ac:dyDescent="0.25">
      <c r="A33901"/>
      <c r="AA33901"/>
    </row>
    <row r="33902" spans="1:27" x14ac:dyDescent="0.25">
      <c r="A33902"/>
      <c r="AA33902"/>
    </row>
    <row r="33903" spans="1:27" x14ac:dyDescent="0.25">
      <c r="A33903"/>
      <c r="AA33903"/>
    </row>
    <row r="33904" spans="1:27" x14ac:dyDescent="0.25">
      <c r="A33904"/>
      <c r="AA33904"/>
    </row>
    <row r="33905" spans="1:27" x14ac:dyDescent="0.25">
      <c r="A33905"/>
      <c r="AA33905"/>
    </row>
    <row r="33906" spans="1:27" x14ac:dyDescent="0.25">
      <c r="A33906"/>
      <c r="AA33906"/>
    </row>
    <row r="33907" spans="1:27" x14ac:dyDescent="0.25">
      <c r="A33907"/>
      <c r="AA33907"/>
    </row>
    <row r="33908" spans="1:27" x14ac:dyDescent="0.25">
      <c r="A33908"/>
      <c r="AA33908"/>
    </row>
    <row r="33909" spans="1:27" x14ac:dyDescent="0.25">
      <c r="A33909"/>
      <c r="AA33909"/>
    </row>
    <row r="33910" spans="1:27" x14ac:dyDescent="0.25">
      <c r="A33910"/>
      <c r="AA33910"/>
    </row>
    <row r="33911" spans="1:27" x14ac:dyDescent="0.25">
      <c r="A33911"/>
      <c r="AA33911"/>
    </row>
    <row r="33912" spans="1:27" x14ac:dyDescent="0.25">
      <c r="A33912"/>
      <c r="AA33912"/>
    </row>
    <row r="33913" spans="1:27" x14ac:dyDescent="0.25">
      <c r="A33913"/>
      <c r="AA33913"/>
    </row>
    <row r="33914" spans="1:27" x14ac:dyDescent="0.25">
      <c r="A33914"/>
      <c r="AA33914"/>
    </row>
    <row r="33915" spans="1:27" x14ac:dyDescent="0.25">
      <c r="A33915"/>
      <c r="AA33915"/>
    </row>
    <row r="33916" spans="1:27" x14ac:dyDescent="0.25">
      <c r="A33916"/>
      <c r="AA33916"/>
    </row>
    <row r="33917" spans="1:27" x14ac:dyDescent="0.25">
      <c r="A33917"/>
      <c r="AA33917"/>
    </row>
    <row r="33918" spans="1:27" x14ac:dyDescent="0.25">
      <c r="A33918"/>
      <c r="AA33918"/>
    </row>
    <row r="33919" spans="1:27" x14ac:dyDescent="0.25">
      <c r="A33919"/>
      <c r="AA33919"/>
    </row>
    <row r="33920" spans="1:27" x14ac:dyDescent="0.25">
      <c r="A33920"/>
      <c r="AA33920"/>
    </row>
    <row r="33921" spans="1:27" x14ac:dyDescent="0.25">
      <c r="A33921"/>
      <c r="AA33921"/>
    </row>
    <row r="33922" spans="1:27" x14ac:dyDescent="0.25">
      <c r="A33922"/>
      <c r="AA33922"/>
    </row>
    <row r="33923" spans="1:27" x14ac:dyDescent="0.25">
      <c r="A33923"/>
      <c r="AA33923"/>
    </row>
    <row r="33924" spans="1:27" x14ac:dyDescent="0.25">
      <c r="A33924"/>
      <c r="AA33924"/>
    </row>
    <row r="33925" spans="1:27" x14ac:dyDescent="0.25">
      <c r="A33925"/>
      <c r="AA33925"/>
    </row>
    <row r="33926" spans="1:27" x14ac:dyDescent="0.25">
      <c r="A33926"/>
      <c r="AA33926"/>
    </row>
    <row r="33927" spans="1:27" x14ac:dyDescent="0.25">
      <c r="A33927"/>
      <c r="AA33927"/>
    </row>
    <row r="33928" spans="1:27" x14ac:dyDescent="0.25">
      <c r="A33928"/>
      <c r="AA33928"/>
    </row>
    <row r="33929" spans="1:27" x14ac:dyDescent="0.25">
      <c r="A33929"/>
      <c r="AA33929"/>
    </row>
    <row r="33930" spans="1:27" x14ac:dyDescent="0.25">
      <c r="A33930"/>
      <c r="AA33930"/>
    </row>
    <row r="33931" spans="1:27" x14ac:dyDescent="0.25">
      <c r="A33931"/>
      <c r="AA33931"/>
    </row>
    <row r="33932" spans="1:27" x14ac:dyDescent="0.25">
      <c r="A33932"/>
      <c r="AA33932"/>
    </row>
    <row r="33933" spans="1:27" x14ac:dyDescent="0.25">
      <c r="A33933"/>
      <c r="AA33933"/>
    </row>
    <row r="33934" spans="1:27" x14ac:dyDescent="0.25">
      <c r="A33934"/>
      <c r="AA33934"/>
    </row>
    <row r="33935" spans="1:27" x14ac:dyDescent="0.25">
      <c r="A33935"/>
      <c r="AA33935"/>
    </row>
    <row r="33936" spans="1:27" x14ac:dyDescent="0.25">
      <c r="A33936"/>
      <c r="AA33936"/>
    </row>
    <row r="33937" spans="1:27" x14ac:dyDescent="0.25">
      <c r="A33937"/>
      <c r="AA33937"/>
    </row>
    <row r="33938" spans="1:27" x14ac:dyDescent="0.25">
      <c r="A33938"/>
      <c r="AA33938"/>
    </row>
    <row r="33939" spans="1:27" x14ac:dyDescent="0.25">
      <c r="A33939"/>
      <c r="AA33939"/>
    </row>
    <row r="33940" spans="1:27" x14ac:dyDescent="0.25">
      <c r="A33940"/>
      <c r="AA33940"/>
    </row>
    <row r="33941" spans="1:27" x14ac:dyDescent="0.25">
      <c r="A33941"/>
      <c r="AA33941"/>
    </row>
    <row r="33942" spans="1:27" x14ac:dyDescent="0.25">
      <c r="A33942"/>
      <c r="AA33942"/>
    </row>
    <row r="33943" spans="1:27" x14ac:dyDescent="0.25">
      <c r="A33943"/>
      <c r="AA33943"/>
    </row>
    <row r="33944" spans="1:27" x14ac:dyDescent="0.25">
      <c r="A33944"/>
      <c r="AA33944"/>
    </row>
    <row r="33945" spans="1:27" x14ac:dyDescent="0.25">
      <c r="A33945"/>
      <c r="AA33945"/>
    </row>
    <row r="33946" spans="1:27" x14ac:dyDescent="0.25">
      <c r="A33946"/>
      <c r="AA33946"/>
    </row>
    <row r="33947" spans="1:27" x14ac:dyDescent="0.25">
      <c r="A33947"/>
      <c r="AA33947"/>
    </row>
    <row r="33948" spans="1:27" x14ac:dyDescent="0.25">
      <c r="A33948"/>
      <c r="AA33948"/>
    </row>
    <row r="33949" spans="1:27" x14ac:dyDescent="0.25">
      <c r="A33949"/>
      <c r="AA33949"/>
    </row>
    <row r="33950" spans="1:27" x14ac:dyDescent="0.25">
      <c r="A33950"/>
      <c r="AA33950"/>
    </row>
    <row r="33951" spans="1:27" x14ac:dyDescent="0.25">
      <c r="A33951"/>
      <c r="AA33951"/>
    </row>
    <row r="33952" spans="1:27" x14ac:dyDescent="0.25">
      <c r="A33952"/>
      <c r="AA33952"/>
    </row>
    <row r="33953" spans="1:27" x14ac:dyDescent="0.25">
      <c r="A33953"/>
      <c r="AA33953"/>
    </row>
    <row r="33954" spans="1:27" x14ac:dyDescent="0.25">
      <c r="A33954"/>
      <c r="AA33954"/>
    </row>
    <row r="33955" spans="1:27" x14ac:dyDescent="0.25">
      <c r="A33955"/>
      <c r="AA33955"/>
    </row>
    <row r="33956" spans="1:27" x14ac:dyDescent="0.25">
      <c r="A33956"/>
      <c r="AA33956"/>
    </row>
    <row r="33957" spans="1:27" x14ac:dyDescent="0.25">
      <c r="A33957"/>
      <c r="AA33957"/>
    </row>
    <row r="33958" spans="1:27" x14ac:dyDescent="0.25">
      <c r="A33958"/>
      <c r="AA33958"/>
    </row>
    <row r="33959" spans="1:27" x14ac:dyDescent="0.25">
      <c r="A33959"/>
      <c r="AA33959"/>
    </row>
    <row r="33960" spans="1:27" x14ac:dyDescent="0.25">
      <c r="A33960"/>
      <c r="AA33960"/>
    </row>
    <row r="33961" spans="1:27" x14ac:dyDescent="0.25">
      <c r="A33961"/>
      <c r="AA33961"/>
    </row>
    <row r="33962" spans="1:27" x14ac:dyDescent="0.25">
      <c r="A33962"/>
      <c r="AA33962"/>
    </row>
    <row r="33963" spans="1:27" x14ac:dyDescent="0.25">
      <c r="A33963"/>
      <c r="AA33963"/>
    </row>
    <row r="33964" spans="1:27" x14ac:dyDescent="0.25">
      <c r="A33964"/>
      <c r="AA33964"/>
    </row>
    <row r="33965" spans="1:27" x14ac:dyDescent="0.25">
      <c r="A33965"/>
      <c r="AA33965"/>
    </row>
    <row r="33966" spans="1:27" x14ac:dyDescent="0.25">
      <c r="A33966"/>
      <c r="AA33966"/>
    </row>
    <row r="33967" spans="1:27" x14ac:dyDescent="0.25">
      <c r="A33967"/>
      <c r="AA33967"/>
    </row>
    <row r="33968" spans="1:27" x14ac:dyDescent="0.25">
      <c r="A33968"/>
      <c r="AA33968"/>
    </row>
    <row r="33969" spans="1:27" x14ac:dyDescent="0.25">
      <c r="A33969"/>
      <c r="AA33969"/>
    </row>
    <row r="33970" spans="1:27" x14ac:dyDescent="0.25">
      <c r="A33970"/>
      <c r="AA33970"/>
    </row>
    <row r="33971" spans="1:27" x14ac:dyDescent="0.25">
      <c r="A33971"/>
      <c r="AA33971"/>
    </row>
    <row r="33972" spans="1:27" x14ac:dyDescent="0.25">
      <c r="A33972"/>
      <c r="AA33972"/>
    </row>
    <row r="33973" spans="1:27" x14ac:dyDescent="0.25">
      <c r="A33973"/>
      <c r="AA33973"/>
    </row>
    <row r="33974" spans="1:27" x14ac:dyDescent="0.25">
      <c r="A33974"/>
      <c r="AA33974"/>
    </row>
    <row r="33975" spans="1:27" x14ac:dyDescent="0.25">
      <c r="A33975"/>
      <c r="AA33975"/>
    </row>
    <row r="33976" spans="1:27" x14ac:dyDescent="0.25">
      <c r="A33976"/>
      <c r="AA33976"/>
    </row>
    <row r="33977" spans="1:27" x14ac:dyDescent="0.25">
      <c r="A33977"/>
      <c r="AA33977"/>
    </row>
    <row r="33978" spans="1:27" x14ac:dyDescent="0.25">
      <c r="A33978"/>
      <c r="AA33978"/>
    </row>
    <row r="33979" spans="1:27" x14ac:dyDescent="0.25">
      <c r="A33979"/>
      <c r="AA33979"/>
    </row>
    <row r="33980" spans="1:27" x14ac:dyDescent="0.25">
      <c r="A33980"/>
      <c r="AA33980"/>
    </row>
    <row r="33981" spans="1:27" x14ac:dyDescent="0.25">
      <c r="A33981"/>
      <c r="AA33981"/>
    </row>
    <row r="33982" spans="1:27" x14ac:dyDescent="0.25">
      <c r="A33982"/>
      <c r="AA33982"/>
    </row>
    <row r="33983" spans="1:27" x14ac:dyDescent="0.25">
      <c r="A33983"/>
      <c r="AA33983"/>
    </row>
    <row r="33984" spans="1:27" x14ac:dyDescent="0.25">
      <c r="A33984"/>
      <c r="AA33984"/>
    </row>
    <row r="33985" spans="1:27" x14ac:dyDescent="0.25">
      <c r="A33985"/>
      <c r="AA33985"/>
    </row>
    <row r="33986" spans="1:27" x14ac:dyDescent="0.25">
      <c r="A33986"/>
      <c r="AA33986"/>
    </row>
    <row r="33987" spans="1:27" x14ac:dyDescent="0.25">
      <c r="A33987"/>
      <c r="AA33987"/>
    </row>
    <row r="33988" spans="1:27" x14ac:dyDescent="0.25">
      <c r="A33988"/>
      <c r="AA33988"/>
    </row>
    <row r="33989" spans="1:27" x14ac:dyDescent="0.25">
      <c r="A33989"/>
      <c r="AA33989"/>
    </row>
    <row r="33990" spans="1:27" x14ac:dyDescent="0.25">
      <c r="A33990"/>
      <c r="AA33990"/>
    </row>
    <row r="33991" spans="1:27" x14ac:dyDescent="0.25">
      <c r="A33991"/>
      <c r="AA33991"/>
    </row>
    <row r="33992" spans="1:27" x14ac:dyDescent="0.25">
      <c r="A33992"/>
      <c r="AA33992"/>
    </row>
    <row r="33993" spans="1:27" x14ac:dyDescent="0.25">
      <c r="A33993"/>
      <c r="AA33993"/>
    </row>
    <row r="33994" spans="1:27" x14ac:dyDescent="0.25">
      <c r="A33994"/>
      <c r="AA33994"/>
    </row>
    <row r="33995" spans="1:27" x14ac:dyDescent="0.25">
      <c r="A33995"/>
      <c r="AA33995"/>
    </row>
    <row r="33996" spans="1:27" x14ac:dyDescent="0.25">
      <c r="A33996"/>
      <c r="AA33996"/>
    </row>
    <row r="33997" spans="1:27" x14ac:dyDescent="0.25">
      <c r="A33997"/>
      <c r="AA33997"/>
    </row>
    <row r="33998" spans="1:27" x14ac:dyDescent="0.25">
      <c r="A33998"/>
      <c r="AA33998"/>
    </row>
    <row r="33999" spans="1:27" x14ac:dyDescent="0.25">
      <c r="A33999"/>
      <c r="AA33999"/>
    </row>
    <row r="34000" spans="1:27" x14ac:dyDescent="0.25">
      <c r="A34000"/>
      <c r="AA34000"/>
    </row>
    <row r="34001" spans="1:27" x14ac:dyDescent="0.25">
      <c r="A34001"/>
      <c r="AA34001"/>
    </row>
    <row r="34002" spans="1:27" x14ac:dyDescent="0.25">
      <c r="A34002"/>
      <c r="AA34002"/>
    </row>
    <row r="34003" spans="1:27" x14ac:dyDescent="0.25">
      <c r="A34003"/>
      <c r="AA34003"/>
    </row>
    <row r="34004" spans="1:27" x14ac:dyDescent="0.25">
      <c r="A34004"/>
      <c r="AA34004"/>
    </row>
    <row r="34005" spans="1:27" x14ac:dyDescent="0.25">
      <c r="A34005"/>
      <c r="AA34005"/>
    </row>
    <row r="34006" spans="1:27" x14ac:dyDescent="0.25">
      <c r="A34006"/>
      <c r="AA34006"/>
    </row>
    <row r="34007" spans="1:27" x14ac:dyDescent="0.25">
      <c r="A34007"/>
      <c r="AA34007"/>
    </row>
    <row r="34008" spans="1:27" x14ac:dyDescent="0.25">
      <c r="A34008"/>
      <c r="AA34008"/>
    </row>
    <row r="34009" spans="1:27" x14ac:dyDescent="0.25">
      <c r="A34009"/>
      <c r="AA34009"/>
    </row>
    <row r="34010" spans="1:27" x14ac:dyDescent="0.25">
      <c r="A34010"/>
      <c r="AA34010"/>
    </row>
    <row r="34011" spans="1:27" x14ac:dyDescent="0.25">
      <c r="A34011"/>
      <c r="AA34011"/>
    </row>
    <row r="34012" spans="1:27" x14ac:dyDescent="0.25">
      <c r="A34012"/>
      <c r="AA34012"/>
    </row>
    <row r="34013" spans="1:27" x14ac:dyDescent="0.25">
      <c r="A34013"/>
      <c r="AA34013"/>
    </row>
    <row r="34014" spans="1:27" x14ac:dyDescent="0.25">
      <c r="A34014"/>
      <c r="AA34014"/>
    </row>
    <row r="34015" spans="1:27" x14ac:dyDescent="0.25">
      <c r="A34015"/>
      <c r="AA34015"/>
    </row>
    <row r="34016" spans="1:27" x14ac:dyDescent="0.25">
      <c r="A34016"/>
      <c r="AA34016"/>
    </row>
    <row r="34017" spans="1:27" x14ac:dyDescent="0.25">
      <c r="A34017"/>
      <c r="AA34017"/>
    </row>
    <row r="34018" spans="1:27" x14ac:dyDescent="0.25">
      <c r="A34018"/>
      <c r="AA34018"/>
    </row>
    <row r="34019" spans="1:27" x14ac:dyDescent="0.25">
      <c r="A34019"/>
      <c r="AA34019"/>
    </row>
    <row r="34020" spans="1:27" x14ac:dyDescent="0.25">
      <c r="A34020"/>
      <c r="AA34020"/>
    </row>
    <row r="34021" spans="1:27" x14ac:dyDescent="0.25">
      <c r="A34021"/>
      <c r="AA34021"/>
    </row>
    <row r="34022" spans="1:27" x14ac:dyDescent="0.25">
      <c r="A34022"/>
      <c r="AA34022"/>
    </row>
    <row r="34023" spans="1:27" x14ac:dyDescent="0.25">
      <c r="A34023"/>
      <c r="AA34023"/>
    </row>
    <row r="34024" spans="1:27" x14ac:dyDescent="0.25">
      <c r="A34024"/>
      <c r="AA34024"/>
    </row>
    <row r="34025" spans="1:27" x14ac:dyDescent="0.25">
      <c r="A34025"/>
      <c r="AA34025"/>
    </row>
    <row r="34026" spans="1:27" x14ac:dyDescent="0.25">
      <c r="A34026"/>
      <c r="AA34026"/>
    </row>
    <row r="34027" spans="1:27" x14ac:dyDescent="0.25">
      <c r="A34027"/>
      <c r="AA34027"/>
    </row>
    <row r="34028" spans="1:27" x14ac:dyDescent="0.25">
      <c r="A34028"/>
      <c r="AA34028"/>
    </row>
    <row r="34029" spans="1:27" x14ac:dyDescent="0.25">
      <c r="A34029"/>
      <c r="AA34029"/>
    </row>
    <row r="34030" spans="1:27" x14ac:dyDescent="0.25">
      <c r="A34030"/>
      <c r="AA34030"/>
    </row>
    <row r="34031" spans="1:27" x14ac:dyDescent="0.25">
      <c r="A34031"/>
      <c r="AA34031"/>
    </row>
    <row r="34032" spans="1:27" x14ac:dyDescent="0.25">
      <c r="A34032"/>
      <c r="AA34032"/>
    </row>
    <row r="34033" spans="1:27" x14ac:dyDescent="0.25">
      <c r="A34033"/>
      <c r="AA34033"/>
    </row>
    <row r="34034" spans="1:27" x14ac:dyDescent="0.25">
      <c r="A34034"/>
      <c r="AA34034"/>
    </row>
    <row r="34035" spans="1:27" x14ac:dyDescent="0.25">
      <c r="A34035"/>
      <c r="AA34035"/>
    </row>
    <row r="34036" spans="1:27" x14ac:dyDescent="0.25">
      <c r="A34036"/>
      <c r="AA34036"/>
    </row>
    <row r="34037" spans="1:27" x14ac:dyDescent="0.25">
      <c r="A34037"/>
      <c r="AA34037"/>
    </row>
    <row r="34038" spans="1:27" x14ac:dyDescent="0.25">
      <c r="A34038"/>
      <c r="AA34038"/>
    </row>
    <row r="34039" spans="1:27" x14ac:dyDescent="0.25">
      <c r="A34039"/>
      <c r="AA34039"/>
    </row>
    <row r="34040" spans="1:27" x14ac:dyDescent="0.25">
      <c r="A34040"/>
      <c r="AA34040"/>
    </row>
    <row r="34041" spans="1:27" x14ac:dyDescent="0.25">
      <c r="A34041"/>
      <c r="AA34041"/>
    </row>
    <row r="34042" spans="1:27" x14ac:dyDescent="0.25">
      <c r="A34042"/>
      <c r="AA34042"/>
    </row>
    <row r="34043" spans="1:27" x14ac:dyDescent="0.25">
      <c r="A34043"/>
      <c r="AA34043"/>
    </row>
    <row r="34044" spans="1:27" x14ac:dyDescent="0.25">
      <c r="A34044"/>
      <c r="AA34044"/>
    </row>
    <row r="34045" spans="1:27" x14ac:dyDescent="0.25">
      <c r="A34045"/>
      <c r="AA34045"/>
    </row>
    <row r="34046" spans="1:27" x14ac:dyDescent="0.25">
      <c r="A34046"/>
      <c r="AA34046"/>
    </row>
    <row r="34047" spans="1:27" x14ac:dyDescent="0.25">
      <c r="A34047"/>
      <c r="AA34047"/>
    </row>
    <row r="34048" spans="1:27" x14ac:dyDescent="0.25">
      <c r="A34048"/>
      <c r="AA34048"/>
    </row>
    <row r="34049" spans="1:27" x14ac:dyDescent="0.25">
      <c r="A34049"/>
      <c r="AA34049"/>
    </row>
    <row r="34050" spans="1:27" x14ac:dyDescent="0.25">
      <c r="A34050"/>
      <c r="AA34050"/>
    </row>
    <row r="34051" spans="1:27" x14ac:dyDescent="0.25">
      <c r="A34051"/>
      <c r="AA34051"/>
    </row>
    <row r="34052" spans="1:27" x14ac:dyDescent="0.25">
      <c r="A34052"/>
      <c r="AA34052"/>
    </row>
    <row r="34053" spans="1:27" x14ac:dyDescent="0.25">
      <c r="A34053"/>
      <c r="AA34053"/>
    </row>
    <row r="34054" spans="1:27" x14ac:dyDescent="0.25">
      <c r="A34054"/>
      <c r="AA34054"/>
    </row>
    <row r="34055" spans="1:27" x14ac:dyDescent="0.25">
      <c r="A34055"/>
      <c r="AA34055"/>
    </row>
    <row r="34056" spans="1:27" x14ac:dyDescent="0.25">
      <c r="A34056"/>
      <c r="AA34056"/>
    </row>
    <row r="34057" spans="1:27" x14ac:dyDescent="0.25">
      <c r="A34057"/>
      <c r="AA34057"/>
    </row>
    <row r="34058" spans="1:27" x14ac:dyDescent="0.25">
      <c r="A34058"/>
      <c r="AA34058"/>
    </row>
    <row r="34059" spans="1:27" x14ac:dyDescent="0.25">
      <c r="A34059"/>
      <c r="AA34059"/>
    </row>
    <row r="34060" spans="1:27" x14ac:dyDescent="0.25">
      <c r="A34060"/>
      <c r="AA34060"/>
    </row>
    <row r="34061" spans="1:27" x14ac:dyDescent="0.25">
      <c r="A34061"/>
      <c r="AA34061"/>
    </row>
    <row r="34062" spans="1:27" x14ac:dyDescent="0.25">
      <c r="A34062"/>
      <c r="AA34062"/>
    </row>
    <row r="34063" spans="1:27" x14ac:dyDescent="0.25">
      <c r="A34063"/>
      <c r="AA34063"/>
    </row>
    <row r="34064" spans="1:27" x14ac:dyDescent="0.25">
      <c r="A34064"/>
      <c r="AA34064"/>
    </row>
    <row r="34065" spans="1:27" x14ac:dyDescent="0.25">
      <c r="A34065"/>
      <c r="AA34065"/>
    </row>
    <row r="34066" spans="1:27" x14ac:dyDescent="0.25">
      <c r="A34066"/>
      <c r="AA34066"/>
    </row>
    <row r="34067" spans="1:27" x14ac:dyDescent="0.25">
      <c r="A34067"/>
      <c r="AA34067"/>
    </row>
    <row r="34068" spans="1:27" x14ac:dyDescent="0.25">
      <c r="A34068"/>
      <c r="AA34068"/>
    </row>
    <row r="34069" spans="1:27" x14ac:dyDescent="0.25">
      <c r="A34069"/>
      <c r="AA34069"/>
    </row>
    <row r="34070" spans="1:27" x14ac:dyDescent="0.25">
      <c r="A34070"/>
      <c r="AA34070"/>
    </row>
    <row r="34071" spans="1:27" x14ac:dyDescent="0.25">
      <c r="A34071"/>
      <c r="AA34071"/>
    </row>
    <row r="34072" spans="1:27" x14ac:dyDescent="0.25">
      <c r="A34072"/>
      <c r="AA34072"/>
    </row>
    <row r="34073" spans="1:27" x14ac:dyDescent="0.25">
      <c r="A34073"/>
      <c r="AA34073"/>
    </row>
    <row r="34074" spans="1:27" x14ac:dyDescent="0.25">
      <c r="A34074"/>
      <c r="AA34074"/>
    </row>
    <row r="34075" spans="1:27" x14ac:dyDescent="0.25">
      <c r="A34075"/>
      <c r="AA34075"/>
    </row>
    <row r="34076" spans="1:27" x14ac:dyDescent="0.25">
      <c r="A34076"/>
      <c r="AA34076"/>
    </row>
    <row r="34077" spans="1:27" x14ac:dyDescent="0.25">
      <c r="A34077"/>
      <c r="AA34077"/>
    </row>
    <row r="34078" spans="1:27" x14ac:dyDescent="0.25">
      <c r="A34078"/>
      <c r="AA34078"/>
    </row>
    <row r="34079" spans="1:27" x14ac:dyDescent="0.25">
      <c r="A34079"/>
      <c r="AA34079"/>
    </row>
    <row r="34080" spans="1:27" x14ac:dyDescent="0.25">
      <c r="A34080"/>
      <c r="AA34080"/>
    </row>
    <row r="34081" spans="1:27" x14ac:dyDescent="0.25">
      <c r="A34081"/>
      <c r="AA34081"/>
    </row>
    <row r="34082" spans="1:27" x14ac:dyDescent="0.25">
      <c r="A34082"/>
      <c r="AA34082"/>
    </row>
    <row r="34083" spans="1:27" x14ac:dyDescent="0.25">
      <c r="A34083"/>
      <c r="AA34083"/>
    </row>
    <row r="34084" spans="1:27" x14ac:dyDescent="0.25">
      <c r="A34084"/>
      <c r="AA34084"/>
    </row>
    <row r="34085" spans="1:27" x14ac:dyDescent="0.25">
      <c r="A34085"/>
      <c r="AA34085"/>
    </row>
    <row r="34086" spans="1:27" x14ac:dyDescent="0.25">
      <c r="A34086"/>
      <c r="AA34086"/>
    </row>
    <row r="34087" spans="1:27" x14ac:dyDescent="0.25">
      <c r="A34087"/>
      <c r="AA34087"/>
    </row>
    <row r="34088" spans="1:27" x14ac:dyDescent="0.25">
      <c r="A34088"/>
      <c r="AA34088"/>
    </row>
    <row r="34089" spans="1:27" x14ac:dyDescent="0.25">
      <c r="A34089"/>
      <c r="AA34089"/>
    </row>
    <row r="34090" spans="1:27" x14ac:dyDescent="0.25">
      <c r="A34090"/>
      <c r="AA34090"/>
    </row>
    <row r="34091" spans="1:27" x14ac:dyDescent="0.25">
      <c r="A34091"/>
      <c r="AA34091"/>
    </row>
    <row r="34092" spans="1:27" x14ac:dyDescent="0.25">
      <c r="A34092"/>
      <c r="AA34092"/>
    </row>
    <row r="34093" spans="1:27" x14ac:dyDescent="0.25">
      <c r="A34093"/>
      <c r="AA34093"/>
    </row>
    <row r="34094" spans="1:27" x14ac:dyDescent="0.25">
      <c r="A34094"/>
      <c r="AA34094"/>
    </row>
    <row r="34095" spans="1:27" x14ac:dyDescent="0.25">
      <c r="A34095"/>
      <c r="AA34095"/>
    </row>
    <row r="34096" spans="1:27" x14ac:dyDescent="0.25">
      <c r="A34096"/>
      <c r="AA34096"/>
    </row>
    <row r="34097" spans="1:27" x14ac:dyDescent="0.25">
      <c r="A34097"/>
      <c r="AA34097"/>
    </row>
    <row r="34098" spans="1:27" x14ac:dyDescent="0.25">
      <c r="A34098"/>
      <c r="AA34098"/>
    </row>
    <row r="34099" spans="1:27" x14ac:dyDescent="0.25">
      <c r="A34099"/>
      <c r="AA34099"/>
    </row>
    <row r="34100" spans="1:27" x14ac:dyDescent="0.25">
      <c r="A34100"/>
      <c r="AA34100"/>
    </row>
    <row r="34101" spans="1:27" x14ac:dyDescent="0.25">
      <c r="A34101"/>
      <c r="AA34101"/>
    </row>
    <row r="34102" spans="1:27" x14ac:dyDescent="0.25">
      <c r="A34102"/>
      <c r="AA34102"/>
    </row>
    <row r="34103" spans="1:27" x14ac:dyDescent="0.25">
      <c r="A34103"/>
      <c r="AA34103"/>
    </row>
    <row r="34104" spans="1:27" x14ac:dyDescent="0.25">
      <c r="A34104"/>
      <c r="AA34104"/>
    </row>
    <row r="34105" spans="1:27" x14ac:dyDescent="0.25">
      <c r="A34105"/>
      <c r="AA34105"/>
    </row>
    <row r="34106" spans="1:27" x14ac:dyDescent="0.25">
      <c r="A34106"/>
      <c r="AA34106"/>
    </row>
    <row r="34107" spans="1:27" x14ac:dyDescent="0.25">
      <c r="A34107"/>
      <c r="AA34107"/>
    </row>
    <row r="34108" spans="1:27" x14ac:dyDescent="0.25">
      <c r="A34108"/>
      <c r="AA34108"/>
    </row>
    <row r="34109" spans="1:27" x14ac:dyDescent="0.25">
      <c r="A34109"/>
      <c r="AA34109"/>
    </row>
    <row r="34110" spans="1:27" x14ac:dyDescent="0.25">
      <c r="A34110"/>
      <c r="AA34110"/>
    </row>
    <row r="34111" spans="1:27" x14ac:dyDescent="0.25">
      <c r="A34111"/>
      <c r="AA34111"/>
    </row>
    <row r="34112" spans="1:27" x14ac:dyDescent="0.25">
      <c r="A34112"/>
      <c r="AA34112"/>
    </row>
    <row r="34113" spans="1:27" x14ac:dyDescent="0.25">
      <c r="A34113"/>
      <c r="AA34113"/>
    </row>
    <row r="34114" spans="1:27" x14ac:dyDescent="0.25">
      <c r="A34114"/>
      <c r="AA34114"/>
    </row>
    <row r="34115" spans="1:27" x14ac:dyDescent="0.25">
      <c r="A34115"/>
      <c r="AA34115"/>
    </row>
    <row r="34116" spans="1:27" x14ac:dyDescent="0.25">
      <c r="A34116"/>
      <c r="AA34116"/>
    </row>
    <row r="34117" spans="1:27" x14ac:dyDescent="0.25">
      <c r="A34117"/>
      <c r="AA34117"/>
    </row>
    <row r="34118" spans="1:27" x14ac:dyDescent="0.25">
      <c r="A34118"/>
      <c r="AA34118"/>
    </row>
    <row r="34119" spans="1:27" x14ac:dyDescent="0.25">
      <c r="A34119"/>
      <c r="AA34119"/>
    </row>
    <row r="34120" spans="1:27" x14ac:dyDescent="0.25">
      <c r="A34120"/>
      <c r="AA34120"/>
    </row>
    <row r="34121" spans="1:27" x14ac:dyDescent="0.25">
      <c r="A34121"/>
      <c r="AA34121"/>
    </row>
    <row r="34122" spans="1:27" x14ac:dyDescent="0.25">
      <c r="A34122"/>
      <c r="AA34122"/>
    </row>
    <row r="34123" spans="1:27" x14ac:dyDescent="0.25">
      <c r="A34123"/>
      <c r="AA34123"/>
    </row>
    <row r="34124" spans="1:27" x14ac:dyDescent="0.25">
      <c r="A34124"/>
      <c r="AA34124"/>
    </row>
    <row r="34125" spans="1:27" x14ac:dyDescent="0.25">
      <c r="A34125"/>
      <c r="AA34125"/>
    </row>
    <row r="34126" spans="1:27" x14ac:dyDescent="0.25">
      <c r="A34126"/>
      <c r="AA34126"/>
    </row>
    <row r="34127" spans="1:27" x14ac:dyDescent="0.25">
      <c r="A34127"/>
      <c r="AA34127"/>
    </row>
    <row r="34128" spans="1:27" x14ac:dyDescent="0.25">
      <c r="A34128"/>
      <c r="AA34128"/>
    </row>
    <row r="34129" spans="1:27" x14ac:dyDescent="0.25">
      <c r="A34129"/>
      <c r="AA34129"/>
    </row>
    <row r="34130" spans="1:27" x14ac:dyDescent="0.25">
      <c r="A34130"/>
      <c r="AA34130"/>
    </row>
    <row r="34131" spans="1:27" x14ac:dyDescent="0.25">
      <c r="A34131"/>
      <c r="AA34131"/>
    </row>
    <row r="34132" spans="1:27" x14ac:dyDescent="0.25">
      <c r="A34132"/>
      <c r="AA34132"/>
    </row>
    <row r="34133" spans="1:27" x14ac:dyDescent="0.25">
      <c r="A34133"/>
      <c r="AA34133"/>
    </row>
    <row r="34134" spans="1:27" x14ac:dyDescent="0.25">
      <c r="A34134"/>
      <c r="AA34134"/>
    </row>
    <row r="34135" spans="1:27" x14ac:dyDescent="0.25">
      <c r="A34135"/>
      <c r="AA34135"/>
    </row>
    <row r="34136" spans="1:27" x14ac:dyDescent="0.25">
      <c r="A34136"/>
      <c r="AA34136"/>
    </row>
    <row r="34137" spans="1:27" x14ac:dyDescent="0.25">
      <c r="A34137"/>
      <c r="AA34137"/>
    </row>
    <row r="34138" spans="1:27" x14ac:dyDescent="0.25">
      <c r="A34138"/>
      <c r="AA34138"/>
    </row>
    <row r="34139" spans="1:27" x14ac:dyDescent="0.25">
      <c r="A34139"/>
      <c r="AA34139"/>
    </row>
    <row r="34140" spans="1:27" x14ac:dyDescent="0.25">
      <c r="A34140"/>
      <c r="AA34140"/>
    </row>
    <row r="34141" spans="1:27" x14ac:dyDescent="0.25">
      <c r="A34141"/>
      <c r="AA34141"/>
    </row>
    <row r="34142" spans="1:27" x14ac:dyDescent="0.25">
      <c r="A34142"/>
      <c r="AA34142"/>
    </row>
    <row r="34143" spans="1:27" x14ac:dyDescent="0.25">
      <c r="A34143"/>
      <c r="AA34143"/>
    </row>
    <row r="34144" spans="1:27" x14ac:dyDescent="0.25">
      <c r="A34144"/>
      <c r="AA34144"/>
    </row>
    <row r="34145" spans="1:27" x14ac:dyDescent="0.25">
      <c r="A34145"/>
      <c r="AA34145"/>
    </row>
    <row r="34146" spans="1:27" x14ac:dyDescent="0.25">
      <c r="A34146"/>
      <c r="AA34146"/>
    </row>
    <row r="34147" spans="1:27" x14ac:dyDescent="0.25">
      <c r="A34147"/>
      <c r="AA34147"/>
    </row>
    <row r="34148" spans="1:27" x14ac:dyDescent="0.25">
      <c r="A34148"/>
      <c r="AA34148"/>
    </row>
    <row r="34149" spans="1:27" x14ac:dyDescent="0.25">
      <c r="A34149"/>
      <c r="AA34149"/>
    </row>
    <row r="34150" spans="1:27" x14ac:dyDescent="0.25">
      <c r="A34150"/>
      <c r="AA34150"/>
    </row>
    <row r="34151" spans="1:27" x14ac:dyDescent="0.25">
      <c r="A34151"/>
      <c r="AA34151"/>
    </row>
    <row r="34152" spans="1:27" x14ac:dyDescent="0.25">
      <c r="A34152"/>
      <c r="AA34152"/>
    </row>
    <row r="34153" spans="1:27" x14ac:dyDescent="0.25">
      <c r="A34153"/>
      <c r="AA34153"/>
    </row>
    <row r="34154" spans="1:27" x14ac:dyDescent="0.25">
      <c r="A34154"/>
      <c r="AA34154"/>
    </row>
    <row r="34155" spans="1:27" x14ac:dyDescent="0.25">
      <c r="A34155"/>
      <c r="AA34155"/>
    </row>
    <row r="34156" spans="1:27" x14ac:dyDescent="0.25">
      <c r="A34156"/>
      <c r="AA34156"/>
    </row>
    <row r="34157" spans="1:27" x14ac:dyDescent="0.25">
      <c r="A34157"/>
      <c r="AA34157"/>
    </row>
    <row r="34158" spans="1:27" x14ac:dyDescent="0.25">
      <c r="A34158"/>
      <c r="AA34158"/>
    </row>
    <row r="34159" spans="1:27" x14ac:dyDescent="0.25">
      <c r="A34159"/>
      <c r="AA34159"/>
    </row>
    <row r="34160" spans="1:27" x14ac:dyDescent="0.25">
      <c r="A34160"/>
      <c r="AA34160"/>
    </row>
    <row r="34161" spans="1:27" x14ac:dyDescent="0.25">
      <c r="A34161"/>
      <c r="AA34161"/>
    </row>
    <row r="34162" spans="1:27" x14ac:dyDescent="0.25">
      <c r="A34162"/>
      <c r="AA34162"/>
    </row>
    <row r="34163" spans="1:27" x14ac:dyDescent="0.25">
      <c r="A34163"/>
      <c r="AA34163"/>
    </row>
    <row r="34164" spans="1:27" x14ac:dyDescent="0.25">
      <c r="A34164"/>
      <c r="AA34164"/>
    </row>
    <row r="34165" spans="1:27" x14ac:dyDescent="0.25">
      <c r="A34165"/>
      <c r="AA34165"/>
    </row>
    <row r="34166" spans="1:27" x14ac:dyDescent="0.25">
      <c r="A34166"/>
      <c r="AA34166"/>
    </row>
    <row r="34167" spans="1:27" x14ac:dyDescent="0.25">
      <c r="A34167"/>
      <c r="AA34167"/>
    </row>
    <row r="34168" spans="1:27" x14ac:dyDescent="0.25">
      <c r="A34168"/>
      <c r="AA34168"/>
    </row>
    <row r="34169" spans="1:27" x14ac:dyDescent="0.25">
      <c r="A34169"/>
      <c r="AA34169"/>
    </row>
    <row r="34170" spans="1:27" x14ac:dyDescent="0.25">
      <c r="A34170"/>
      <c r="AA34170"/>
    </row>
    <row r="34171" spans="1:27" x14ac:dyDescent="0.25">
      <c r="A34171"/>
      <c r="AA34171"/>
    </row>
    <row r="34172" spans="1:27" x14ac:dyDescent="0.25">
      <c r="A34172"/>
      <c r="AA34172"/>
    </row>
    <row r="34173" spans="1:27" x14ac:dyDescent="0.25">
      <c r="A34173"/>
      <c r="AA34173"/>
    </row>
    <row r="34174" spans="1:27" x14ac:dyDescent="0.25">
      <c r="A34174"/>
      <c r="AA34174"/>
    </row>
    <row r="34175" spans="1:27" x14ac:dyDescent="0.25">
      <c r="A34175"/>
      <c r="AA34175"/>
    </row>
    <row r="34176" spans="1:27" x14ac:dyDescent="0.25">
      <c r="A34176"/>
      <c r="AA34176"/>
    </row>
    <row r="34177" spans="1:27" x14ac:dyDescent="0.25">
      <c r="A34177"/>
      <c r="AA34177"/>
    </row>
    <row r="34178" spans="1:27" x14ac:dyDescent="0.25">
      <c r="A34178"/>
      <c r="AA34178"/>
    </row>
    <row r="34179" spans="1:27" x14ac:dyDescent="0.25">
      <c r="A34179"/>
      <c r="AA34179"/>
    </row>
    <row r="34180" spans="1:27" x14ac:dyDescent="0.25">
      <c r="A34180"/>
      <c r="AA34180"/>
    </row>
    <row r="34181" spans="1:27" x14ac:dyDescent="0.25">
      <c r="A34181"/>
      <c r="AA34181"/>
    </row>
    <row r="34182" spans="1:27" x14ac:dyDescent="0.25">
      <c r="A34182"/>
      <c r="AA34182"/>
    </row>
    <row r="34183" spans="1:27" x14ac:dyDescent="0.25">
      <c r="A34183"/>
      <c r="AA34183"/>
    </row>
    <row r="34184" spans="1:27" x14ac:dyDescent="0.25">
      <c r="A34184"/>
      <c r="AA34184"/>
    </row>
    <row r="34185" spans="1:27" x14ac:dyDescent="0.25">
      <c r="A34185"/>
      <c r="AA34185"/>
    </row>
    <row r="34186" spans="1:27" x14ac:dyDescent="0.25">
      <c r="A34186"/>
      <c r="AA34186"/>
    </row>
    <row r="34187" spans="1:27" x14ac:dyDescent="0.25">
      <c r="A34187"/>
      <c r="AA34187"/>
    </row>
    <row r="34188" spans="1:27" x14ac:dyDescent="0.25">
      <c r="A34188"/>
      <c r="AA34188"/>
    </row>
    <row r="34189" spans="1:27" x14ac:dyDescent="0.25">
      <c r="A34189"/>
      <c r="AA34189"/>
    </row>
    <row r="34190" spans="1:27" x14ac:dyDescent="0.25">
      <c r="A34190"/>
      <c r="AA34190"/>
    </row>
    <row r="34191" spans="1:27" x14ac:dyDescent="0.25">
      <c r="A34191"/>
      <c r="AA34191"/>
    </row>
    <row r="34192" spans="1:27" x14ac:dyDescent="0.25">
      <c r="A34192"/>
      <c r="AA34192"/>
    </row>
    <row r="34193" spans="1:27" x14ac:dyDescent="0.25">
      <c r="A34193"/>
      <c r="AA34193"/>
    </row>
    <row r="34194" spans="1:27" x14ac:dyDescent="0.25">
      <c r="A34194"/>
      <c r="AA34194"/>
    </row>
    <row r="34195" spans="1:27" x14ac:dyDescent="0.25">
      <c r="A34195"/>
      <c r="AA34195"/>
    </row>
    <row r="34196" spans="1:27" x14ac:dyDescent="0.25">
      <c r="A34196"/>
      <c r="AA34196"/>
    </row>
    <row r="34197" spans="1:27" x14ac:dyDescent="0.25">
      <c r="A34197"/>
      <c r="AA34197"/>
    </row>
    <row r="34198" spans="1:27" x14ac:dyDescent="0.25">
      <c r="A34198"/>
      <c r="AA34198"/>
    </row>
    <row r="34199" spans="1:27" x14ac:dyDescent="0.25">
      <c r="A34199"/>
      <c r="AA34199"/>
    </row>
    <row r="34200" spans="1:27" x14ac:dyDescent="0.25">
      <c r="A34200"/>
      <c r="AA34200"/>
    </row>
    <row r="34201" spans="1:27" x14ac:dyDescent="0.25">
      <c r="A34201"/>
      <c r="AA34201"/>
    </row>
    <row r="34202" spans="1:27" x14ac:dyDescent="0.25">
      <c r="A34202"/>
      <c r="AA34202"/>
    </row>
    <row r="34203" spans="1:27" x14ac:dyDescent="0.25">
      <c r="A34203"/>
      <c r="AA34203"/>
    </row>
    <row r="34204" spans="1:27" x14ac:dyDescent="0.25">
      <c r="A34204"/>
      <c r="AA34204"/>
    </row>
    <row r="34205" spans="1:27" x14ac:dyDescent="0.25">
      <c r="A34205"/>
      <c r="AA34205"/>
    </row>
    <row r="34206" spans="1:27" x14ac:dyDescent="0.25">
      <c r="A34206"/>
      <c r="AA34206"/>
    </row>
    <row r="34207" spans="1:27" x14ac:dyDescent="0.25">
      <c r="A34207"/>
      <c r="AA34207"/>
    </row>
    <row r="34208" spans="1:27" x14ac:dyDescent="0.25">
      <c r="A34208"/>
      <c r="AA34208"/>
    </row>
    <row r="34209" spans="1:27" x14ac:dyDescent="0.25">
      <c r="A34209"/>
      <c r="AA34209"/>
    </row>
    <row r="34210" spans="1:27" x14ac:dyDescent="0.25">
      <c r="A34210"/>
      <c r="AA34210"/>
    </row>
    <row r="34211" spans="1:27" x14ac:dyDescent="0.25">
      <c r="A34211"/>
      <c r="AA34211"/>
    </row>
    <row r="34212" spans="1:27" x14ac:dyDescent="0.25">
      <c r="A34212"/>
      <c r="AA34212"/>
    </row>
    <row r="34213" spans="1:27" x14ac:dyDescent="0.25">
      <c r="A34213"/>
      <c r="AA34213"/>
    </row>
    <row r="34214" spans="1:27" x14ac:dyDescent="0.25">
      <c r="A34214"/>
      <c r="AA34214"/>
    </row>
    <row r="34215" spans="1:27" x14ac:dyDescent="0.25">
      <c r="A34215"/>
      <c r="AA34215"/>
    </row>
    <row r="34216" spans="1:27" x14ac:dyDescent="0.25">
      <c r="A34216"/>
      <c r="AA34216"/>
    </row>
    <row r="34217" spans="1:27" x14ac:dyDescent="0.25">
      <c r="A34217"/>
      <c r="AA34217"/>
    </row>
    <row r="34218" spans="1:27" x14ac:dyDescent="0.25">
      <c r="A34218"/>
      <c r="AA34218"/>
    </row>
    <row r="34219" spans="1:27" x14ac:dyDescent="0.25">
      <c r="A34219"/>
      <c r="AA34219"/>
    </row>
    <row r="34220" spans="1:27" x14ac:dyDescent="0.25">
      <c r="A34220"/>
      <c r="AA34220"/>
    </row>
    <row r="34221" spans="1:27" x14ac:dyDescent="0.25">
      <c r="A34221"/>
      <c r="AA34221"/>
    </row>
    <row r="34222" spans="1:27" x14ac:dyDescent="0.25">
      <c r="A34222"/>
      <c r="AA34222"/>
    </row>
    <row r="34223" spans="1:27" x14ac:dyDescent="0.25">
      <c r="A34223"/>
      <c r="AA34223"/>
    </row>
    <row r="34224" spans="1:27" x14ac:dyDescent="0.25">
      <c r="A34224"/>
      <c r="AA34224"/>
    </row>
    <row r="34225" spans="1:27" x14ac:dyDescent="0.25">
      <c r="A34225"/>
      <c r="AA34225"/>
    </row>
    <row r="34226" spans="1:27" x14ac:dyDescent="0.25">
      <c r="A34226"/>
      <c r="AA34226"/>
    </row>
    <row r="34227" spans="1:27" x14ac:dyDescent="0.25">
      <c r="A34227"/>
      <c r="AA34227"/>
    </row>
    <row r="34228" spans="1:27" x14ac:dyDescent="0.25">
      <c r="A34228"/>
      <c r="AA34228"/>
    </row>
    <row r="34229" spans="1:27" x14ac:dyDescent="0.25">
      <c r="A34229"/>
      <c r="AA34229"/>
    </row>
    <row r="34230" spans="1:27" x14ac:dyDescent="0.25">
      <c r="A34230"/>
      <c r="AA34230"/>
    </row>
    <row r="34231" spans="1:27" x14ac:dyDescent="0.25">
      <c r="A34231"/>
      <c r="AA34231"/>
    </row>
    <row r="34232" spans="1:27" x14ac:dyDescent="0.25">
      <c r="A34232"/>
      <c r="AA34232"/>
    </row>
    <row r="34233" spans="1:27" x14ac:dyDescent="0.25">
      <c r="A34233"/>
      <c r="AA34233"/>
    </row>
    <row r="34234" spans="1:27" x14ac:dyDescent="0.25">
      <c r="A34234"/>
      <c r="AA34234"/>
    </row>
    <row r="34235" spans="1:27" x14ac:dyDescent="0.25">
      <c r="A34235"/>
      <c r="AA34235"/>
    </row>
    <row r="34236" spans="1:27" x14ac:dyDescent="0.25">
      <c r="A34236"/>
      <c r="AA34236"/>
    </row>
    <row r="34237" spans="1:27" x14ac:dyDescent="0.25">
      <c r="A34237"/>
      <c r="AA34237"/>
    </row>
    <row r="34238" spans="1:27" x14ac:dyDescent="0.25">
      <c r="A34238"/>
      <c r="AA34238"/>
    </row>
    <row r="34239" spans="1:27" x14ac:dyDescent="0.25">
      <c r="A34239"/>
      <c r="AA34239"/>
    </row>
    <row r="34240" spans="1:27" x14ac:dyDescent="0.25">
      <c r="A34240"/>
      <c r="AA34240"/>
    </row>
    <row r="34241" spans="1:27" x14ac:dyDescent="0.25">
      <c r="A34241"/>
      <c r="AA34241"/>
    </row>
    <row r="34242" spans="1:27" x14ac:dyDescent="0.25">
      <c r="A34242"/>
      <c r="AA34242"/>
    </row>
    <row r="34243" spans="1:27" x14ac:dyDescent="0.25">
      <c r="A34243"/>
      <c r="AA34243"/>
    </row>
    <row r="34244" spans="1:27" x14ac:dyDescent="0.25">
      <c r="A34244"/>
      <c r="AA34244"/>
    </row>
    <row r="34245" spans="1:27" x14ac:dyDescent="0.25">
      <c r="A34245"/>
      <c r="AA34245"/>
    </row>
    <row r="34246" spans="1:27" x14ac:dyDescent="0.25">
      <c r="A34246"/>
      <c r="AA34246"/>
    </row>
    <row r="34247" spans="1:27" x14ac:dyDescent="0.25">
      <c r="A34247"/>
      <c r="AA34247"/>
    </row>
    <row r="34248" spans="1:27" x14ac:dyDescent="0.25">
      <c r="A34248"/>
      <c r="AA34248"/>
    </row>
    <row r="34249" spans="1:27" x14ac:dyDescent="0.25">
      <c r="A34249"/>
      <c r="AA34249"/>
    </row>
    <row r="34250" spans="1:27" x14ac:dyDescent="0.25">
      <c r="A34250"/>
      <c r="AA34250"/>
    </row>
    <row r="34251" spans="1:27" x14ac:dyDescent="0.25">
      <c r="A34251"/>
      <c r="AA34251"/>
    </row>
    <row r="34252" spans="1:27" x14ac:dyDescent="0.25">
      <c r="A34252"/>
      <c r="AA34252"/>
    </row>
    <row r="34253" spans="1:27" x14ac:dyDescent="0.25">
      <c r="A34253"/>
      <c r="AA34253"/>
    </row>
    <row r="34254" spans="1:27" x14ac:dyDescent="0.25">
      <c r="A34254"/>
      <c r="AA34254"/>
    </row>
    <row r="34255" spans="1:27" x14ac:dyDescent="0.25">
      <c r="A34255"/>
      <c r="AA34255"/>
    </row>
    <row r="34256" spans="1:27" x14ac:dyDescent="0.25">
      <c r="A34256"/>
      <c r="AA34256"/>
    </row>
    <row r="34257" spans="1:27" x14ac:dyDescent="0.25">
      <c r="A34257"/>
      <c r="AA34257"/>
    </row>
    <row r="34258" spans="1:27" x14ac:dyDescent="0.25">
      <c r="A34258"/>
      <c r="AA34258"/>
    </row>
    <row r="34259" spans="1:27" x14ac:dyDescent="0.25">
      <c r="A34259"/>
      <c r="AA34259"/>
    </row>
    <row r="34260" spans="1:27" x14ac:dyDescent="0.25">
      <c r="A34260"/>
      <c r="AA34260"/>
    </row>
    <row r="34261" spans="1:27" x14ac:dyDescent="0.25">
      <c r="A34261"/>
      <c r="AA34261"/>
    </row>
    <row r="34262" spans="1:27" x14ac:dyDescent="0.25">
      <c r="A34262"/>
      <c r="AA34262"/>
    </row>
    <row r="34263" spans="1:27" x14ac:dyDescent="0.25">
      <c r="A34263"/>
      <c r="AA34263"/>
    </row>
    <row r="34264" spans="1:27" x14ac:dyDescent="0.25">
      <c r="A34264"/>
      <c r="AA34264"/>
    </row>
    <row r="34265" spans="1:27" x14ac:dyDescent="0.25">
      <c r="A34265"/>
      <c r="AA34265"/>
    </row>
    <row r="34266" spans="1:27" x14ac:dyDescent="0.25">
      <c r="A34266"/>
      <c r="AA34266"/>
    </row>
    <row r="34267" spans="1:27" x14ac:dyDescent="0.25">
      <c r="A34267"/>
      <c r="AA34267"/>
    </row>
    <row r="34268" spans="1:27" x14ac:dyDescent="0.25">
      <c r="A34268"/>
      <c r="AA34268"/>
    </row>
    <row r="34269" spans="1:27" x14ac:dyDescent="0.25">
      <c r="A34269"/>
      <c r="AA34269"/>
    </row>
    <row r="34270" spans="1:27" x14ac:dyDescent="0.25">
      <c r="A34270"/>
      <c r="AA34270"/>
    </row>
    <row r="34271" spans="1:27" x14ac:dyDescent="0.25">
      <c r="A34271"/>
      <c r="AA34271"/>
    </row>
    <row r="34272" spans="1:27" x14ac:dyDescent="0.25">
      <c r="A34272"/>
      <c r="AA34272"/>
    </row>
    <row r="34273" spans="1:27" x14ac:dyDescent="0.25">
      <c r="A34273"/>
      <c r="AA34273"/>
    </row>
    <row r="34274" spans="1:27" x14ac:dyDescent="0.25">
      <c r="A34274"/>
      <c r="AA34274"/>
    </row>
    <row r="34275" spans="1:27" x14ac:dyDescent="0.25">
      <c r="A34275"/>
      <c r="AA34275"/>
    </row>
    <row r="34276" spans="1:27" x14ac:dyDescent="0.25">
      <c r="A34276"/>
      <c r="AA34276"/>
    </row>
    <row r="34277" spans="1:27" x14ac:dyDescent="0.25">
      <c r="A34277"/>
      <c r="AA34277"/>
    </row>
    <row r="34278" spans="1:27" x14ac:dyDescent="0.25">
      <c r="A34278"/>
      <c r="AA34278"/>
    </row>
    <row r="34279" spans="1:27" x14ac:dyDescent="0.25">
      <c r="A34279"/>
      <c r="AA34279"/>
    </row>
    <row r="34280" spans="1:27" x14ac:dyDescent="0.25">
      <c r="A34280"/>
      <c r="AA34280"/>
    </row>
    <row r="34281" spans="1:27" x14ac:dyDescent="0.25">
      <c r="A34281"/>
      <c r="AA34281"/>
    </row>
    <row r="34282" spans="1:27" x14ac:dyDescent="0.25">
      <c r="A34282"/>
      <c r="AA34282"/>
    </row>
    <row r="34283" spans="1:27" x14ac:dyDescent="0.25">
      <c r="A34283"/>
      <c r="AA34283"/>
    </row>
    <row r="34284" spans="1:27" x14ac:dyDescent="0.25">
      <c r="A34284"/>
      <c r="AA34284"/>
    </row>
    <row r="34285" spans="1:27" x14ac:dyDescent="0.25">
      <c r="A34285"/>
      <c r="AA34285"/>
    </row>
    <row r="34286" spans="1:27" x14ac:dyDescent="0.25">
      <c r="A34286"/>
      <c r="AA34286"/>
    </row>
    <row r="34287" spans="1:27" x14ac:dyDescent="0.25">
      <c r="A34287"/>
      <c r="AA34287"/>
    </row>
    <row r="34288" spans="1:27" x14ac:dyDescent="0.25">
      <c r="A34288"/>
      <c r="AA34288"/>
    </row>
    <row r="34289" spans="1:27" x14ac:dyDescent="0.25">
      <c r="A34289"/>
      <c r="AA34289"/>
    </row>
    <row r="34290" spans="1:27" x14ac:dyDescent="0.25">
      <c r="A34290"/>
      <c r="AA34290"/>
    </row>
    <row r="34291" spans="1:27" x14ac:dyDescent="0.25">
      <c r="A34291"/>
      <c r="AA34291"/>
    </row>
    <row r="34292" spans="1:27" x14ac:dyDescent="0.25">
      <c r="A34292"/>
      <c r="AA34292"/>
    </row>
    <row r="34293" spans="1:27" x14ac:dyDescent="0.25">
      <c r="A34293"/>
      <c r="AA34293"/>
    </row>
    <row r="34294" spans="1:27" x14ac:dyDescent="0.25">
      <c r="A34294"/>
      <c r="AA34294"/>
    </row>
    <row r="34295" spans="1:27" x14ac:dyDescent="0.25">
      <c r="A34295"/>
      <c r="AA34295"/>
    </row>
    <row r="34296" spans="1:27" x14ac:dyDescent="0.25">
      <c r="A34296"/>
      <c r="AA34296"/>
    </row>
    <row r="34297" spans="1:27" x14ac:dyDescent="0.25">
      <c r="A34297"/>
      <c r="AA34297"/>
    </row>
    <row r="34298" spans="1:27" x14ac:dyDescent="0.25">
      <c r="A34298"/>
      <c r="AA34298"/>
    </row>
    <row r="34299" spans="1:27" x14ac:dyDescent="0.25">
      <c r="A34299"/>
      <c r="AA34299"/>
    </row>
    <row r="34300" spans="1:27" x14ac:dyDescent="0.25">
      <c r="A34300"/>
      <c r="AA34300"/>
    </row>
    <row r="34301" spans="1:27" x14ac:dyDescent="0.25">
      <c r="A34301"/>
      <c r="AA34301"/>
    </row>
    <row r="34302" spans="1:27" x14ac:dyDescent="0.25">
      <c r="A34302"/>
      <c r="AA34302"/>
    </row>
    <row r="34303" spans="1:27" x14ac:dyDescent="0.25">
      <c r="A34303"/>
      <c r="AA34303"/>
    </row>
    <row r="34304" spans="1:27" x14ac:dyDescent="0.25">
      <c r="A34304"/>
      <c r="AA34304"/>
    </row>
    <row r="34305" spans="1:27" x14ac:dyDescent="0.25">
      <c r="A34305"/>
      <c r="AA34305"/>
    </row>
    <row r="34306" spans="1:27" x14ac:dyDescent="0.25">
      <c r="A34306"/>
      <c r="AA34306"/>
    </row>
    <row r="34307" spans="1:27" x14ac:dyDescent="0.25">
      <c r="A34307"/>
      <c r="AA34307"/>
    </row>
    <row r="34308" spans="1:27" x14ac:dyDescent="0.25">
      <c r="A34308"/>
      <c r="AA34308"/>
    </row>
    <row r="34309" spans="1:27" x14ac:dyDescent="0.25">
      <c r="A34309"/>
      <c r="AA34309"/>
    </row>
    <row r="34310" spans="1:27" x14ac:dyDescent="0.25">
      <c r="A34310"/>
      <c r="AA34310"/>
    </row>
    <row r="34311" spans="1:27" x14ac:dyDescent="0.25">
      <c r="A34311"/>
      <c r="AA34311"/>
    </row>
    <row r="34312" spans="1:27" x14ac:dyDescent="0.25">
      <c r="A34312"/>
      <c r="AA34312"/>
    </row>
    <row r="34313" spans="1:27" x14ac:dyDescent="0.25">
      <c r="A34313"/>
      <c r="AA34313"/>
    </row>
    <row r="34314" spans="1:27" x14ac:dyDescent="0.25">
      <c r="A34314"/>
      <c r="AA34314"/>
    </row>
    <row r="34315" spans="1:27" x14ac:dyDescent="0.25">
      <c r="A34315"/>
      <c r="AA34315"/>
    </row>
    <row r="34316" spans="1:27" x14ac:dyDescent="0.25">
      <c r="A34316"/>
      <c r="AA34316"/>
    </row>
    <row r="34317" spans="1:27" x14ac:dyDescent="0.25">
      <c r="A34317"/>
      <c r="AA34317"/>
    </row>
    <row r="34318" spans="1:27" x14ac:dyDescent="0.25">
      <c r="A34318"/>
      <c r="AA34318"/>
    </row>
    <row r="34319" spans="1:27" x14ac:dyDescent="0.25">
      <c r="A34319"/>
      <c r="AA34319"/>
    </row>
    <row r="34320" spans="1:27" x14ac:dyDescent="0.25">
      <c r="A34320"/>
      <c r="AA34320"/>
    </row>
    <row r="34321" spans="1:27" x14ac:dyDescent="0.25">
      <c r="A34321"/>
      <c r="AA34321"/>
    </row>
    <row r="34322" spans="1:27" x14ac:dyDescent="0.25">
      <c r="A34322"/>
      <c r="AA34322"/>
    </row>
    <row r="34323" spans="1:27" x14ac:dyDescent="0.25">
      <c r="A34323"/>
      <c r="AA34323"/>
    </row>
    <row r="34324" spans="1:27" x14ac:dyDescent="0.25">
      <c r="A34324"/>
      <c r="AA34324"/>
    </row>
    <row r="34325" spans="1:27" x14ac:dyDescent="0.25">
      <c r="A34325"/>
      <c r="AA34325"/>
    </row>
    <row r="34326" spans="1:27" x14ac:dyDescent="0.25">
      <c r="A34326"/>
      <c r="AA34326"/>
    </row>
    <row r="34327" spans="1:27" x14ac:dyDescent="0.25">
      <c r="A34327"/>
      <c r="AA34327"/>
    </row>
    <row r="34328" spans="1:27" x14ac:dyDescent="0.25">
      <c r="A34328"/>
      <c r="AA34328"/>
    </row>
    <row r="34329" spans="1:27" x14ac:dyDescent="0.25">
      <c r="A34329"/>
      <c r="AA34329"/>
    </row>
    <row r="34330" spans="1:27" x14ac:dyDescent="0.25">
      <c r="A34330"/>
      <c r="AA34330"/>
    </row>
    <row r="34331" spans="1:27" x14ac:dyDescent="0.25">
      <c r="A34331"/>
      <c r="AA34331"/>
    </row>
    <row r="34332" spans="1:27" x14ac:dyDescent="0.25">
      <c r="A34332"/>
      <c r="AA34332"/>
    </row>
    <row r="34333" spans="1:27" x14ac:dyDescent="0.25">
      <c r="A34333"/>
      <c r="AA34333"/>
    </row>
    <row r="34334" spans="1:27" x14ac:dyDescent="0.25">
      <c r="A34334"/>
      <c r="AA34334"/>
    </row>
    <row r="34335" spans="1:27" x14ac:dyDescent="0.25">
      <c r="A34335"/>
      <c r="AA34335"/>
    </row>
    <row r="34336" spans="1:27" x14ac:dyDescent="0.25">
      <c r="A34336"/>
      <c r="AA34336"/>
    </row>
    <row r="34337" spans="1:27" x14ac:dyDescent="0.25">
      <c r="A34337"/>
      <c r="AA34337"/>
    </row>
    <row r="34338" spans="1:27" x14ac:dyDescent="0.25">
      <c r="A34338"/>
      <c r="AA34338"/>
    </row>
    <row r="34339" spans="1:27" x14ac:dyDescent="0.25">
      <c r="A34339"/>
      <c r="AA34339"/>
    </row>
    <row r="34340" spans="1:27" x14ac:dyDescent="0.25">
      <c r="A34340"/>
      <c r="AA34340"/>
    </row>
    <row r="34341" spans="1:27" x14ac:dyDescent="0.25">
      <c r="A34341"/>
      <c r="AA34341"/>
    </row>
    <row r="34342" spans="1:27" x14ac:dyDescent="0.25">
      <c r="A34342"/>
      <c r="AA34342"/>
    </row>
    <row r="34343" spans="1:27" x14ac:dyDescent="0.25">
      <c r="A34343"/>
      <c r="AA34343"/>
    </row>
    <row r="34344" spans="1:27" x14ac:dyDescent="0.25">
      <c r="A34344"/>
      <c r="AA34344"/>
    </row>
    <row r="34345" spans="1:27" x14ac:dyDescent="0.25">
      <c r="A34345"/>
      <c r="AA34345"/>
    </row>
    <row r="34346" spans="1:27" x14ac:dyDescent="0.25">
      <c r="A34346"/>
      <c r="AA34346"/>
    </row>
    <row r="34347" spans="1:27" x14ac:dyDescent="0.25">
      <c r="A34347"/>
      <c r="AA34347"/>
    </row>
    <row r="34348" spans="1:27" x14ac:dyDescent="0.25">
      <c r="A34348"/>
      <c r="AA34348"/>
    </row>
    <row r="34349" spans="1:27" x14ac:dyDescent="0.25">
      <c r="A34349"/>
      <c r="AA34349"/>
    </row>
    <row r="34350" spans="1:27" x14ac:dyDescent="0.25">
      <c r="A34350"/>
      <c r="AA34350"/>
    </row>
    <row r="34351" spans="1:27" x14ac:dyDescent="0.25">
      <c r="A34351"/>
      <c r="AA34351"/>
    </row>
    <row r="34352" spans="1:27" x14ac:dyDescent="0.25">
      <c r="A34352"/>
      <c r="AA34352"/>
    </row>
    <row r="34353" spans="1:27" x14ac:dyDescent="0.25">
      <c r="A34353"/>
      <c r="AA34353"/>
    </row>
    <row r="34354" spans="1:27" x14ac:dyDescent="0.25">
      <c r="A34354"/>
      <c r="AA34354"/>
    </row>
    <row r="34355" spans="1:27" x14ac:dyDescent="0.25">
      <c r="A34355"/>
      <c r="AA34355"/>
    </row>
    <row r="34356" spans="1:27" x14ac:dyDescent="0.25">
      <c r="A34356"/>
      <c r="AA34356"/>
    </row>
    <row r="34357" spans="1:27" x14ac:dyDescent="0.25">
      <c r="A34357"/>
      <c r="AA34357"/>
    </row>
    <row r="34358" spans="1:27" x14ac:dyDescent="0.25">
      <c r="A34358"/>
      <c r="AA34358"/>
    </row>
    <row r="34359" spans="1:27" x14ac:dyDescent="0.25">
      <c r="A34359"/>
      <c r="AA34359"/>
    </row>
    <row r="34360" spans="1:27" x14ac:dyDescent="0.25">
      <c r="A34360"/>
      <c r="AA34360"/>
    </row>
    <row r="34361" spans="1:27" x14ac:dyDescent="0.25">
      <c r="A34361"/>
      <c r="AA34361"/>
    </row>
    <row r="34362" spans="1:27" x14ac:dyDescent="0.25">
      <c r="A34362"/>
      <c r="AA34362"/>
    </row>
    <row r="34363" spans="1:27" x14ac:dyDescent="0.25">
      <c r="A34363"/>
      <c r="AA34363"/>
    </row>
    <row r="34364" spans="1:27" x14ac:dyDescent="0.25">
      <c r="A34364"/>
      <c r="AA34364"/>
    </row>
    <row r="34365" spans="1:27" x14ac:dyDescent="0.25">
      <c r="A34365"/>
      <c r="AA34365"/>
    </row>
    <row r="34366" spans="1:27" x14ac:dyDescent="0.25">
      <c r="A34366"/>
      <c r="AA34366"/>
    </row>
    <row r="34367" spans="1:27" x14ac:dyDescent="0.25">
      <c r="A34367"/>
      <c r="AA34367"/>
    </row>
    <row r="34368" spans="1:27" x14ac:dyDescent="0.25">
      <c r="A34368"/>
      <c r="AA34368"/>
    </row>
    <row r="34369" spans="1:27" x14ac:dyDescent="0.25">
      <c r="A34369"/>
      <c r="AA34369"/>
    </row>
    <row r="34370" spans="1:27" x14ac:dyDescent="0.25">
      <c r="A34370"/>
      <c r="AA34370"/>
    </row>
    <row r="34371" spans="1:27" x14ac:dyDescent="0.25">
      <c r="A34371"/>
      <c r="AA34371"/>
    </row>
    <row r="34372" spans="1:27" x14ac:dyDescent="0.25">
      <c r="A34372"/>
      <c r="AA34372"/>
    </row>
    <row r="34373" spans="1:27" x14ac:dyDescent="0.25">
      <c r="A34373"/>
      <c r="AA34373"/>
    </row>
    <row r="34374" spans="1:27" x14ac:dyDescent="0.25">
      <c r="A34374"/>
      <c r="AA34374"/>
    </row>
    <row r="34375" spans="1:27" x14ac:dyDescent="0.25">
      <c r="A34375"/>
      <c r="AA34375"/>
    </row>
    <row r="34376" spans="1:27" x14ac:dyDescent="0.25">
      <c r="A34376"/>
      <c r="AA34376"/>
    </row>
    <row r="34377" spans="1:27" x14ac:dyDescent="0.25">
      <c r="A34377"/>
      <c r="AA34377"/>
    </row>
    <row r="34378" spans="1:27" x14ac:dyDescent="0.25">
      <c r="A34378"/>
      <c r="AA34378"/>
    </row>
    <row r="34379" spans="1:27" x14ac:dyDescent="0.25">
      <c r="A34379"/>
      <c r="AA34379"/>
    </row>
    <row r="34380" spans="1:27" x14ac:dyDescent="0.25">
      <c r="A34380"/>
      <c r="AA34380"/>
    </row>
    <row r="34381" spans="1:27" x14ac:dyDescent="0.25">
      <c r="A34381"/>
      <c r="AA34381"/>
    </row>
    <row r="34382" spans="1:27" x14ac:dyDescent="0.25">
      <c r="A34382"/>
      <c r="AA34382"/>
    </row>
    <row r="34383" spans="1:27" x14ac:dyDescent="0.25">
      <c r="A34383"/>
      <c r="AA34383"/>
    </row>
    <row r="34384" spans="1:27" x14ac:dyDescent="0.25">
      <c r="A34384"/>
      <c r="AA34384"/>
    </row>
    <row r="34385" spans="1:27" x14ac:dyDescent="0.25">
      <c r="A34385"/>
      <c r="AA34385"/>
    </row>
    <row r="34386" spans="1:27" x14ac:dyDescent="0.25">
      <c r="A34386"/>
      <c r="AA34386"/>
    </row>
    <row r="34387" spans="1:27" x14ac:dyDescent="0.25">
      <c r="A34387"/>
      <c r="AA34387"/>
    </row>
    <row r="34388" spans="1:27" x14ac:dyDescent="0.25">
      <c r="A34388"/>
      <c r="AA34388"/>
    </row>
    <row r="34389" spans="1:27" x14ac:dyDescent="0.25">
      <c r="A34389"/>
      <c r="AA34389"/>
    </row>
    <row r="34390" spans="1:27" x14ac:dyDescent="0.25">
      <c r="A34390"/>
      <c r="AA34390"/>
    </row>
    <row r="34391" spans="1:27" x14ac:dyDescent="0.25">
      <c r="A34391"/>
      <c r="AA34391"/>
    </row>
    <row r="34392" spans="1:27" x14ac:dyDescent="0.25">
      <c r="A34392"/>
      <c r="AA34392"/>
    </row>
    <row r="34393" spans="1:27" x14ac:dyDescent="0.25">
      <c r="A34393"/>
      <c r="AA34393"/>
    </row>
    <row r="34394" spans="1:27" x14ac:dyDescent="0.25">
      <c r="A34394"/>
      <c r="AA34394"/>
    </row>
    <row r="34395" spans="1:27" x14ac:dyDescent="0.25">
      <c r="A34395"/>
      <c r="AA34395"/>
    </row>
    <row r="34396" spans="1:27" x14ac:dyDescent="0.25">
      <c r="A34396"/>
      <c r="AA34396"/>
    </row>
    <row r="34397" spans="1:27" x14ac:dyDescent="0.25">
      <c r="A34397"/>
      <c r="AA34397"/>
    </row>
    <row r="34398" spans="1:27" x14ac:dyDescent="0.25">
      <c r="A34398"/>
      <c r="AA34398"/>
    </row>
    <row r="34399" spans="1:27" x14ac:dyDescent="0.25">
      <c r="A34399"/>
      <c r="AA34399"/>
    </row>
    <row r="34400" spans="1:27" x14ac:dyDescent="0.25">
      <c r="A34400"/>
      <c r="AA34400"/>
    </row>
    <row r="34401" spans="1:27" x14ac:dyDescent="0.25">
      <c r="A34401"/>
      <c r="AA34401"/>
    </row>
    <row r="34402" spans="1:27" x14ac:dyDescent="0.25">
      <c r="A34402"/>
      <c r="AA34402"/>
    </row>
    <row r="34403" spans="1:27" x14ac:dyDescent="0.25">
      <c r="A34403"/>
      <c r="AA34403"/>
    </row>
    <row r="34404" spans="1:27" x14ac:dyDescent="0.25">
      <c r="A34404"/>
      <c r="AA34404"/>
    </row>
    <row r="34405" spans="1:27" x14ac:dyDescent="0.25">
      <c r="A34405"/>
      <c r="AA34405"/>
    </row>
    <row r="34406" spans="1:27" x14ac:dyDescent="0.25">
      <c r="A34406"/>
      <c r="AA34406"/>
    </row>
    <row r="34407" spans="1:27" x14ac:dyDescent="0.25">
      <c r="A34407"/>
      <c r="AA34407"/>
    </row>
    <row r="34408" spans="1:27" x14ac:dyDescent="0.25">
      <c r="A34408"/>
      <c r="AA34408"/>
    </row>
    <row r="34409" spans="1:27" x14ac:dyDescent="0.25">
      <c r="A34409"/>
      <c r="AA34409"/>
    </row>
    <row r="34410" spans="1:27" x14ac:dyDescent="0.25">
      <c r="A34410"/>
      <c r="AA34410"/>
    </row>
    <row r="34411" spans="1:27" x14ac:dyDescent="0.25">
      <c r="A34411"/>
      <c r="AA34411"/>
    </row>
    <row r="34412" spans="1:27" x14ac:dyDescent="0.25">
      <c r="A34412"/>
      <c r="AA34412"/>
    </row>
    <row r="34413" spans="1:27" x14ac:dyDescent="0.25">
      <c r="A34413"/>
      <c r="AA34413"/>
    </row>
    <row r="34414" spans="1:27" x14ac:dyDescent="0.25">
      <c r="A34414"/>
      <c r="AA34414"/>
    </row>
    <row r="34415" spans="1:27" x14ac:dyDescent="0.25">
      <c r="A34415"/>
      <c r="AA34415"/>
    </row>
    <row r="34416" spans="1:27" x14ac:dyDescent="0.25">
      <c r="A34416"/>
      <c r="AA34416"/>
    </row>
    <row r="34417" spans="1:27" x14ac:dyDescent="0.25">
      <c r="A34417"/>
      <c r="AA34417"/>
    </row>
    <row r="34418" spans="1:27" x14ac:dyDescent="0.25">
      <c r="A34418"/>
      <c r="AA34418"/>
    </row>
    <row r="34419" spans="1:27" x14ac:dyDescent="0.25">
      <c r="A34419"/>
      <c r="AA34419"/>
    </row>
    <row r="34420" spans="1:27" x14ac:dyDescent="0.25">
      <c r="A34420"/>
      <c r="AA34420"/>
    </row>
    <row r="34421" spans="1:27" x14ac:dyDescent="0.25">
      <c r="A34421"/>
      <c r="AA34421"/>
    </row>
    <row r="34422" spans="1:27" x14ac:dyDescent="0.25">
      <c r="A34422"/>
      <c r="AA34422"/>
    </row>
    <row r="34423" spans="1:27" x14ac:dyDescent="0.25">
      <c r="A34423"/>
      <c r="AA34423"/>
    </row>
    <row r="34424" spans="1:27" x14ac:dyDescent="0.25">
      <c r="A34424"/>
      <c r="AA34424"/>
    </row>
    <row r="34425" spans="1:27" x14ac:dyDescent="0.25">
      <c r="A34425"/>
      <c r="AA34425"/>
    </row>
    <row r="34426" spans="1:27" x14ac:dyDescent="0.25">
      <c r="A34426"/>
      <c r="AA34426"/>
    </row>
    <row r="34427" spans="1:27" x14ac:dyDescent="0.25">
      <c r="A34427"/>
      <c r="AA34427"/>
    </row>
    <row r="34428" spans="1:27" x14ac:dyDescent="0.25">
      <c r="A34428"/>
      <c r="AA34428"/>
    </row>
    <row r="34429" spans="1:27" x14ac:dyDescent="0.25">
      <c r="A34429"/>
      <c r="AA34429"/>
    </row>
    <row r="34430" spans="1:27" x14ac:dyDescent="0.25">
      <c r="A34430"/>
      <c r="AA34430"/>
    </row>
    <row r="34431" spans="1:27" x14ac:dyDescent="0.25">
      <c r="A34431"/>
      <c r="AA34431"/>
    </row>
    <row r="34432" spans="1:27" x14ac:dyDescent="0.25">
      <c r="A34432"/>
      <c r="AA34432"/>
    </row>
    <row r="34433" spans="1:27" x14ac:dyDescent="0.25">
      <c r="A34433"/>
      <c r="AA34433"/>
    </row>
    <row r="34434" spans="1:27" x14ac:dyDescent="0.25">
      <c r="A34434"/>
      <c r="AA34434"/>
    </row>
    <row r="34435" spans="1:27" x14ac:dyDescent="0.25">
      <c r="A34435"/>
      <c r="AA34435"/>
    </row>
    <row r="34436" spans="1:27" x14ac:dyDescent="0.25">
      <c r="A34436"/>
      <c r="AA34436"/>
    </row>
    <row r="34437" spans="1:27" x14ac:dyDescent="0.25">
      <c r="A34437"/>
      <c r="AA34437"/>
    </row>
    <row r="34438" spans="1:27" x14ac:dyDescent="0.25">
      <c r="A34438"/>
      <c r="AA34438"/>
    </row>
    <row r="34439" spans="1:27" x14ac:dyDescent="0.25">
      <c r="A34439"/>
      <c r="AA34439"/>
    </row>
    <row r="34440" spans="1:27" x14ac:dyDescent="0.25">
      <c r="A34440"/>
      <c r="AA34440"/>
    </row>
    <row r="34441" spans="1:27" x14ac:dyDescent="0.25">
      <c r="A34441"/>
      <c r="AA34441"/>
    </row>
    <row r="34442" spans="1:27" x14ac:dyDescent="0.25">
      <c r="A34442"/>
      <c r="AA34442"/>
    </row>
    <row r="34443" spans="1:27" x14ac:dyDescent="0.25">
      <c r="A34443"/>
      <c r="AA34443"/>
    </row>
    <row r="34444" spans="1:27" x14ac:dyDescent="0.25">
      <c r="A34444"/>
      <c r="AA34444"/>
    </row>
    <row r="34445" spans="1:27" x14ac:dyDescent="0.25">
      <c r="A34445"/>
      <c r="AA34445"/>
    </row>
    <row r="34446" spans="1:27" x14ac:dyDescent="0.25">
      <c r="A34446"/>
      <c r="AA34446"/>
    </row>
    <row r="34447" spans="1:27" x14ac:dyDescent="0.25">
      <c r="A34447"/>
      <c r="AA34447"/>
    </row>
    <row r="34448" spans="1:27" x14ac:dyDescent="0.25">
      <c r="A34448"/>
      <c r="AA34448"/>
    </row>
    <row r="34449" spans="1:27" x14ac:dyDescent="0.25">
      <c r="A34449"/>
      <c r="AA34449"/>
    </row>
    <row r="34450" spans="1:27" x14ac:dyDescent="0.25">
      <c r="A34450"/>
      <c r="AA34450"/>
    </row>
    <row r="34451" spans="1:27" x14ac:dyDescent="0.25">
      <c r="A34451"/>
      <c r="AA34451"/>
    </row>
    <row r="34452" spans="1:27" x14ac:dyDescent="0.25">
      <c r="A34452"/>
      <c r="AA34452"/>
    </row>
    <row r="34453" spans="1:27" x14ac:dyDescent="0.25">
      <c r="A34453"/>
      <c r="AA34453"/>
    </row>
    <row r="34454" spans="1:27" x14ac:dyDescent="0.25">
      <c r="A34454"/>
      <c r="AA34454"/>
    </row>
    <row r="34455" spans="1:27" x14ac:dyDescent="0.25">
      <c r="A34455"/>
      <c r="AA34455"/>
    </row>
    <row r="34456" spans="1:27" x14ac:dyDescent="0.25">
      <c r="A34456"/>
      <c r="AA34456"/>
    </row>
    <row r="34457" spans="1:27" x14ac:dyDescent="0.25">
      <c r="A34457"/>
      <c r="AA34457"/>
    </row>
    <row r="34458" spans="1:27" x14ac:dyDescent="0.25">
      <c r="A34458"/>
      <c r="AA34458"/>
    </row>
    <row r="34459" spans="1:27" x14ac:dyDescent="0.25">
      <c r="A34459"/>
      <c r="AA34459"/>
    </row>
    <row r="34460" spans="1:27" x14ac:dyDescent="0.25">
      <c r="A34460"/>
      <c r="AA34460"/>
    </row>
    <row r="34461" spans="1:27" x14ac:dyDescent="0.25">
      <c r="A34461"/>
      <c r="AA34461"/>
    </row>
    <row r="34462" spans="1:27" x14ac:dyDescent="0.25">
      <c r="A34462"/>
      <c r="AA34462"/>
    </row>
    <row r="34463" spans="1:27" x14ac:dyDescent="0.25">
      <c r="A34463"/>
      <c r="AA34463"/>
    </row>
    <row r="34464" spans="1:27" x14ac:dyDescent="0.25">
      <c r="A34464"/>
      <c r="AA34464"/>
    </row>
    <row r="34465" spans="1:27" x14ac:dyDescent="0.25">
      <c r="A34465"/>
      <c r="AA34465"/>
    </row>
    <row r="34466" spans="1:27" x14ac:dyDescent="0.25">
      <c r="A34466"/>
      <c r="AA34466"/>
    </row>
    <row r="34467" spans="1:27" x14ac:dyDescent="0.25">
      <c r="A34467"/>
      <c r="AA34467"/>
    </row>
    <row r="34468" spans="1:27" x14ac:dyDescent="0.25">
      <c r="A34468"/>
      <c r="AA34468"/>
    </row>
    <row r="34469" spans="1:27" x14ac:dyDescent="0.25">
      <c r="A34469"/>
      <c r="AA34469"/>
    </row>
    <row r="34470" spans="1:27" x14ac:dyDescent="0.25">
      <c r="A34470"/>
      <c r="AA34470"/>
    </row>
    <row r="34471" spans="1:27" x14ac:dyDescent="0.25">
      <c r="A34471"/>
      <c r="AA34471"/>
    </row>
    <row r="34472" spans="1:27" x14ac:dyDescent="0.25">
      <c r="A34472"/>
      <c r="AA34472"/>
    </row>
    <row r="34473" spans="1:27" x14ac:dyDescent="0.25">
      <c r="A34473"/>
      <c r="AA34473"/>
    </row>
    <row r="34474" spans="1:27" x14ac:dyDescent="0.25">
      <c r="A34474"/>
      <c r="AA34474"/>
    </row>
    <row r="34475" spans="1:27" x14ac:dyDescent="0.25">
      <c r="A34475"/>
      <c r="AA34475"/>
    </row>
    <row r="34476" spans="1:27" x14ac:dyDescent="0.25">
      <c r="A34476"/>
      <c r="AA34476"/>
    </row>
    <row r="34477" spans="1:27" x14ac:dyDescent="0.25">
      <c r="A34477"/>
      <c r="AA34477"/>
    </row>
    <row r="34478" spans="1:27" x14ac:dyDescent="0.25">
      <c r="A34478"/>
      <c r="AA34478"/>
    </row>
    <row r="34479" spans="1:27" x14ac:dyDescent="0.25">
      <c r="A34479"/>
      <c r="AA34479"/>
    </row>
    <row r="34480" spans="1:27" x14ac:dyDescent="0.25">
      <c r="A34480"/>
      <c r="AA34480"/>
    </row>
    <row r="34481" spans="1:27" x14ac:dyDescent="0.25">
      <c r="A34481"/>
      <c r="AA34481"/>
    </row>
    <row r="34482" spans="1:27" x14ac:dyDescent="0.25">
      <c r="A34482"/>
      <c r="AA34482"/>
    </row>
    <row r="34483" spans="1:27" x14ac:dyDescent="0.25">
      <c r="A34483"/>
      <c r="AA34483"/>
    </row>
    <row r="34484" spans="1:27" x14ac:dyDescent="0.25">
      <c r="A34484"/>
      <c r="AA34484"/>
    </row>
    <row r="34485" spans="1:27" x14ac:dyDescent="0.25">
      <c r="A34485"/>
      <c r="AA34485"/>
    </row>
    <row r="34486" spans="1:27" x14ac:dyDescent="0.25">
      <c r="A34486"/>
      <c r="AA34486"/>
    </row>
    <row r="34487" spans="1:27" x14ac:dyDescent="0.25">
      <c r="A34487"/>
      <c r="AA34487"/>
    </row>
    <row r="34488" spans="1:27" x14ac:dyDescent="0.25">
      <c r="A34488"/>
      <c r="AA34488"/>
    </row>
    <row r="34489" spans="1:27" x14ac:dyDescent="0.25">
      <c r="A34489"/>
      <c r="AA34489"/>
    </row>
    <row r="34490" spans="1:27" x14ac:dyDescent="0.25">
      <c r="A34490"/>
      <c r="AA34490"/>
    </row>
    <row r="34491" spans="1:27" x14ac:dyDescent="0.25">
      <c r="A34491"/>
      <c r="AA34491"/>
    </row>
    <row r="34492" spans="1:27" x14ac:dyDescent="0.25">
      <c r="A34492"/>
      <c r="AA34492"/>
    </row>
    <row r="34493" spans="1:27" x14ac:dyDescent="0.25">
      <c r="A34493"/>
      <c r="AA34493"/>
    </row>
    <row r="34494" spans="1:27" x14ac:dyDescent="0.25">
      <c r="A34494"/>
      <c r="AA34494"/>
    </row>
    <row r="34495" spans="1:27" x14ac:dyDescent="0.25">
      <c r="A34495"/>
      <c r="AA34495"/>
    </row>
    <row r="34496" spans="1:27" x14ac:dyDescent="0.25">
      <c r="A34496"/>
      <c r="AA34496"/>
    </row>
    <row r="34497" spans="1:27" x14ac:dyDescent="0.25">
      <c r="A34497"/>
      <c r="AA34497"/>
    </row>
    <row r="34498" spans="1:27" x14ac:dyDescent="0.25">
      <c r="A34498"/>
      <c r="AA34498"/>
    </row>
    <row r="34499" spans="1:27" x14ac:dyDescent="0.25">
      <c r="A34499"/>
      <c r="AA34499"/>
    </row>
    <row r="34500" spans="1:27" x14ac:dyDescent="0.25">
      <c r="A34500"/>
      <c r="AA34500"/>
    </row>
    <row r="34501" spans="1:27" x14ac:dyDescent="0.25">
      <c r="A34501"/>
      <c r="AA34501"/>
    </row>
    <row r="34502" spans="1:27" x14ac:dyDescent="0.25">
      <c r="A34502"/>
      <c r="AA34502"/>
    </row>
    <row r="34503" spans="1:27" x14ac:dyDescent="0.25">
      <c r="A34503"/>
      <c r="AA34503"/>
    </row>
    <row r="34504" spans="1:27" x14ac:dyDescent="0.25">
      <c r="A34504"/>
      <c r="AA34504"/>
    </row>
    <row r="34505" spans="1:27" x14ac:dyDescent="0.25">
      <c r="A34505"/>
      <c r="AA34505"/>
    </row>
    <row r="34506" spans="1:27" x14ac:dyDescent="0.25">
      <c r="A34506"/>
      <c r="AA34506"/>
    </row>
    <row r="34507" spans="1:27" x14ac:dyDescent="0.25">
      <c r="A34507"/>
      <c r="AA34507"/>
    </row>
    <row r="34508" spans="1:27" x14ac:dyDescent="0.25">
      <c r="A34508"/>
      <c r="AA34508"/>
    </row>
    <row r="34509" spans="1:27" x14ac:dyDescent="0.25">
      <c r="A34509"/>
      <c r="AA34509"/>
    </row>
    <row r="34510" spans="1:27" x14ac:dyDescent="0.25">
      <c r="A34510"/>
      <c r="AA34510"/>
    </row>
    <row r="34511" spans="1:27" x14ac:dyDescent="0.25">
      <c r="A34511"/>
      <c r="AA34511"/>
    </row>
    <row r="34512" spans="1:27" x14ac:dyDescent="0.25">
      <c r="A34512"/>
      <c r="AA34512"/>
    </row>
    <row r="34513" spans="1:27" x14ac:dyDescent="0.25">
      <c r="A34513"/>
      <c r="AA34513"/>
    </row>
    <row r="34514" spans="1:27" x14ac:dyDescent="0.25">
      <c r="A34514"/>
      <c r="AA34514"/>
    </row>
    <row r="34515" spans="1:27" x14ac:dyDescent="0.25">
      <c r="A34515"/>
      <c r="AA34515"/>
    </row>
    <row r="34516" spans="1:27" x14ac:dyDescent="0.25">
      <c r="A34516"/>
      <c r="AA34516"/>
    </row>
    <row r="34517" spans="1:27" x14ac:dyDescent="0.25">
      <c r="A34517"/>
      <c r="AA34517"/>
    </row>
    <row r="34518" spans="1:27" x14ac:dyDescent="0.25">
      <c r="A34518"/>
      <c r="AA34518"/>
    </row>
    <row r="34519" spans="1:27" x14ac:dyDescent="0.25">
      <c r="A34519"/>
      <c r="AA34519"/>
    </row>
    <row r="34520" spans="1:27" x14ac:dyDescent="0.25">
      <c r="A34520"/>
      <c r="AA34520"/>
    </row>
    <row r="34521" spans="1:27" x14ac:dyDescent="0.25">
      <c r="A34521"/>
      <c r="AA34521"/>
    </row>
    <row r="34522" spans="1:27" x14ac:dyDescent="0.25">
      <c r="A34522"/>
      <c r="AA34522"/>
    </row>
    <row r="34523" spans="1:27" x14ac:dyDescent="0.25">
      <c r="A34523"/>
      <c r="AA34523"/>
    </row>
    <row r="34524" spans="1:27" x14ac:dyDescent="0.25">
      <c r="A34524"/>
      <c r="AA34524"/>
    </row>
    <row r="34525" spans="1:27" x14ac:dyDescent="0.25">
      <c r="A34525"/>
      <c r="AA34525"/>
    </row>
    <row r="34526" spans="1:27" x14ac:dyDescent="0.25">
      <c r="A34526"/>
      <c r="AA34526"/>
    </row>
    <row r="34527" spans="1:27" x14ac:dyDescent="0.25">
      <c r="A34527"/>
      <c r="AA34527"/>
    </row>
    <row r="34528" spans="1:27" x14ac:dyDescent="0.25">
      <c r="A34528"/>
      <c r="AA34528"/>
    </row>
    <row r="34529" spans="1:27" x14ac:dyDescent="0.25">
      <c r="A34529"/>
      <c r="AA34529"/>
    </row>
    <row r="34530" spans="1:27" x14ac:dyDescent="0.25">
      <c r="A34530"/>
      <c r="AA34530"/>
    </row>
    <row r="34531" spans="1:27" x14ac:dyDescent="0.25">
      <c r="A34531"/>
      <c r="AA34531"/>
    </row>
    <row r="34532" spans="1:27" x14ac:dyDescent="0.25">
      <c r="A34532"/>
      <c r="AA34532"/>
    </row>
    <row r="34533" spans="1:27" x14ac:dyDescent="0.25">
      <c r="A34533"/>
      <c r="AA34533"/>
    </row>
    <row r="34534" spans="1:27" x14ac:dyDescent="0.25">
      <c r="A34534"/>
      <c r="AA34534"/>
    </row>
    <row r="34535" spans="1:27" x14ac:dyDescent="0.25">
      <c r="A34535"/>
      <c r="AA34535"/>
    </row>
    <row r="34536" spans="1:27" x14ac:dyDescent="0.25">
      <c r="A34536"/>
      <c r="AA34536"/>
    </row>
    <row r="34537" spans="1:27" x14ac:dyDescent="0.25">
      <c r="A34537"/>
      <c r="AA34537"/>
    </row>
    <row r="34538" spans="1:27" x14ac:dyDescent="0.25">
      <c r="A34538"/>
      <c r="AA34538"/>
    </row>
    <row r="34539" spans="1:27" x14ac:dyDescent="0.25">
      <c r="A34539"/>
      <c r="AA34539"/>
    </row>
    <row r="34540" spans="1:27" x14ac:dyDescent="0.25">
      <c r="A34540"/>
      <c r="AA34540"/>
    </row>
    <row r="34541" spans="1:27" x14ac:dyDescent="0.25">
      <c r="A34541"/>
      <c r="AA34541"/>
    </row>
    <row r="34542" spans="1:27" x14ac:dyDescent="0.25">
      <c r="A34542"/>
      <c r="AA34542"/>
    </row>
    <row r="34543" spans="1:27" x14ac:dyDescent="0.25">
      <c r="A34543"/>
      <c r="AA34543"/>
    </row>
    <row r="34544" spans="1:27" x14ac:dyDescent="0.25">
      <c r="A34544"/>
      <c r="AA34544"/>
    </row>
    <row r="34545" spans="1:27" x14ac:dyDescent="0.25">
      <c r="A34545"/>
      <c r="AA34545"/>
    </row>
    <row r="34546" spans="1:27" x14ac:dyDescent="0.25">
      <c r="A34546"/>
      <c r="AA34546"/>
    </row>
    <row r="34547" spans="1:27" x14ac:dyDescent="0.25">
      <c r="A34547"/>
      <c r="AA34547"/>
    </row>
    <row r="34548" spans="1:27" x14ac:dyDescent="0.25">
      <c r="A34548"/>
      <c r="AA34548"/>
    </row>
    <row r="34549" spans="1:27" x14ac:dyDescent="0.25">
      <c r="A34549"/>
      <c r="AA34549"/>
    </row>
    <row r="34550" spans="1:27" x14ac:dyDescent="0.25">
      <c r="A34550"/>
      <c r="AA34550"/>
    </row>
    <row r="34551" spans="1:27" x14ac:dyDescent="0.25">
      <c r="A34551"/>
      <c r="AA34551"/>
    </row>
    <row r="34552" spans="1:27" x14ac:dyDescent="0.25">
      <c r="A34552"/>
      <c r="AA34552"/>
    </row>
    <row r="34553" spans="1:27" x14ac:dyDescent="0.25">
      <c r="A34553"/>
      <c r="AA34553"/>
    </row>
    <row r="34554" spans="1:27" x14ac:dyDescent="0.25">
      <c r="A34554"/>
      <c r="AA34554"/>
    </row>
    <row r="34555" spans="1:27" x14ac:dyDescent="0.25">
      <c r="A34555"/>
      <c r="AA34555"/>
    </row>
    <row r="34556" spans="1:27" x14ac:dyDescent="0.25">
      <c r="A34556"/>
      <c r="AA34556"/>
    </row>
    <row r="34557" spans="1:27" x14ac:dyDescent="0.25">
      <c r="A34557"/>
      <c r="AA34557"/>
    </row>
    <row r="34558" spans="1:27" x14ac:dyDescent="0.25">
      <c r="A34558"/>
      <c r="AA34558"/>
    </row>
    <row r="34559" spans="1:27" x14ac:dyDescent="0.25">
      <c r="A34559"/>
      <c r="AA34559"/>
    </row>
    <row r="34560" spans="1:27" x14ac:dyDescent="0.25">
      <c r="A34560"/>
      <c r="AA34560"/>
    </row>
    <row r="34561" spans="1:27" x14ac:dyDescent="0.25">
      <c r="A34561"/>
      <c r="AA34561"/>
    </row>
    <row r="34562" spans="1:27" x14ac:dyDescent="0.25">
      <c r="A34562"/>
      <c r="AA34562"/>
    </row>
    <row r="34563" spans="1:27" x14ac:dyDescent="0.25">
      <c r="A34563"/>
      <c r="AA34563"/>
    </row>
    <row r="34564" spans="1:27" x14ac:dyDescent="0.25">
      <c r="A34564"/>
      <c r="AA34564"/>
    </row>
    <row r="34565" spans="1:27" x14ac:dyDescent="0.25">
      <c r="A34565"/>
      <c r="AA34565"/>
    </row>
    <row r="34566" spans="1:27" x14ac:dyDescent="0.25">
      <c r="A34566"/>
      <c r="AA34566"/>
    </row>
    <row r="34567" spans="1:27" x14ac:dyDescent="0.25">
      <c r="A34567"/>
      <c r="AA34567"/>
    </row>
    <row r="34568" spans="1:27" x14ac:dyDescent="0.25">
      <c r="A34568"/>
      <c r="AA34568"/>
    </row>
    <row r="34569" spans="1:27" x14ac:dyDescent="0.25">
      <c r="A34569"/>
      <c r="AA34569"/>
    </row>
    <row r="34570" spans="1:27" x14ac:dyDescent="0.25">
      <c r="A34570"/>
      <c r="AA34570"/>
    </row>
    <row r="34571" spans="1:27" x14ac:dyDescent="0.25">
      <c r="A34571"/>
      <c r="AA34571"/>
    </row>
    <row r="34572" spans="1:27" x14ac:dyDescent="0.25">
      <c r="A34572"/>
      <c r="AA34572"/>
    </row>
    <row r="34573" spans="1:27" x14ac:dyDescent="0.25">
      <c r="A34573"/>
      <c r="AA34573"/>
    </row>
    <row r="34574" spans="1:27" x14ac:dyDescent="0.25">
      <c r="A34574"/>
      <c r="AA34574"/>
    </row>
    <row r="34575" spans="1:27" x14ac:dyDescent="0.25">
      <c r="A34575"/>
      <c r="AA34575"/>
    </row>
    <row r="34576" spans="1:27" x14ac:dyDescent="0.25">
      <c r="A34576"/>
      <c r="AA34576"/>
    </row>
    <row r="34577" spans="1:27" x14ac:dyDescent="0.25">
      <c r="A34577"/>
      <c r="AA34577"/>
    </row>
    <row r="34578" spans="1:27" x14ac:dyDescent="0.25">
      <c r="A34578"/>
      <c r="AA34578"/>
    </row>
    <row r="34579" spans="1:27" x14ac:dyDescent="0.25">
      <c r="A34579"/>
      <c r="AA34579"/>
    </row>
    <row r="34580" spans="1:27" x14ac:dyDescent="0.25">
      <c r="A34580"/>
      <c r="AA34580"/>
    </row>
    <row r="34581" spans="1:27" x14ac:dyDescent="0.25">
      <c r="A34581"/>
      <c r="AA34581"/>
    </row>
    <row r="34582" spans="1:27" x14ac:dyDescent="0.25">
      <c r="A34582"/>
      <c r="AA34582"/>
    </row>
    <row r="34583" spans="1:27" x14ac:dyDescent="0.25">
      <c r="A34583"/>
      <c r="AA34583"/>
    </row>
    <row r="34584" spans="1:27" x14ac:dyDescent="0.25">
      <c r="A34584"/>
      <c r="AA34584"/>
    </row>
    <row r="34585" spans="1:27" x14ac:dyDescent="0.25">
      <c r="A34585"/>
      <c r="AA34585"/>
    </row>
    <row r="34586" spans="1:27" x14ac:dyDescent="0.25">
      <c r="A34586"/>
      <c r="AA34586"/>
    </row>
    <row r="34587" spans="1:27" x14ac:dyDescent="0.25">
      <c r="A34587"/>
      <c r="AA34587"/>
    </row>
    <row r="34588" spans="1:27" x14ac:dyDescent="0.25">
      <c r="A34588"/>
      <c r="AA34588"/>
    </row>
    <row r="34589" spans="1:27" x14ac:dyDescent="0.25">
      <c r="A34589"/>
      <c r="AA34589"/>
    </row>
    <row r="34590" spans="1:27" x14ac:dyDescent="0.25">
      <c r="A34590"/>
      <c r="AA34590"/>
    </row>
    <row r="34591" spans="1:27" x14ac:dyDescent="0.25">
      <c r="A34591"/>
      <c r="AA34591"/>
    </row>
    <row r="34592" spans="1:27" x14ac:dyDescent="0.25">
      <c r="A34592"/>
      <c r="AA34592"/>
    </row>
    <row r="34593" spans="1:27" x14ac:dyDescent="0.25">
      <c r="A34593"/>
      <c r="AA34593"/>
    </row>
    <row r="34594" spans="1:27" x14ac:dyDescent="0.25">
      <c r="A34594"/>
      <c r="AA34594"/>
    </row>
    <row r="34595" spans="1:27" x14ac:dyDescent="0.25">
      <c r="A34595"/>
      <c r="AA34595"/>
    </row>
    <row r="34596" spans="1:27" x14ac:dyDescent="0.25">
      <c r="A34596"/>
      <c r="AA34596"/>
    </row>
    <row r="34597" spans="1:27" x14ac:dyDescent="0.25">
      <c r="A34597"/>
      <c r="AA34597"/>
    </row>
    <row r="34598" spans="1:27" x14ac:dyDescent="0.25">
      <c r="A34598"/>
      <c r="AA34598"/>
    </row>
    <row r="34599" spans="1:27" x14ac:dyDescent="0.25">
      <c r="A34599"/>
      <c r="AA34599"/>
    </row>
    <row r="34600" spans="1:27" x14ac:dyDescent="0.25">
      <c r="A34600"/>
      <c r="AA34600"/>
    </row>
    <row r="34601" spans="1:27" x14ac:dyDescent="0.25">
      <c r="A34601"/>
      <c r="AA34601"/>
    </row>
    <row r="34602" spans="1:27" x14ac:dyDescent="0.25">
      <c r="A34602"/>
      <c r="AA34602"/>
    </row>
    <row r="34603" spans="1:27" x14ac:dyDescent="0.25">
      <c r="A34603"/>
      <c r="AA34603"/>
    </row>
    <row r="34604" spans="1:27" x14ac:dyDescent="0.25">
      <c r="A34604"/>
      <c r="AA34604"/>
    </row>
    <row r="34605" spans="1:27" x14ac:dyDescent="0.25">
      <c r="A34605"/>
      <c r="AA34605"/>
    </row>
    <row r="34606" spans="1:27" x14ac:dyDescent="0.25">
      <c r="A34606"/>
      <c r="AA34606"/>
    </row>
    <row r="34607" spans="1:27" x14ac:dyDescent="0.25">
      <c r="A34607"/>
      <c r="AA34607"/>
    </row>
    <row r="34608" spans="1:27" x14ac:dyDescent="0.25">
      <c r="A34608"/>
      <c r="AA34608"/>
    </row>
    <row r="34609" spans="1:27" x14ac:dyDescent="0.25">
      <c r="A34609"/>
      <c r="AA34609"/>
    </row>
    <row r="34610" spans="1:27" x14ac:dyDescent="0.25">
      <c r="A34610"/>
      <c r="AA34610"/>
    </row>
    <row r="34611" spans="1:27" x14ac:dyDescent="0.25">
      <c r="A34611"/>
      <c r="AA34611"/>
    </row>
    <row r="34612" spans="1:27" x14ac:dyDescent="0.25">
      <c r="A34612"/>
      <c r="AA34612"/>
    </row>
    <row r="34613" spans="1:27" x14ac:dyDescent="0.25">
      <c r="A34613"/>
      <c r="AA34613"/>
    </row>
    <row r="34614" spans="1:27" x14ac:dyDescent="0.25">
      <c r="A34614"/>
      <c r="AA34614"/>
    </row>
    <row r="34615" spans="1:27" x14ac:dyDescent="0.25">
      <c r="A34615"/>
      <c r="AA34615"/>
    </row>
    <row r="34616" spans="1:27" x14ac:dyDescent="0.25">
      <c r="A34616"/>
      <c r="AA34616"/>
    </row>
    <row r="34617" spans="1:27" x14ac:dyDescent="0.25">
      <c r="A34617"/>
      <c r="AA34617"/>
    </row>
    <row r="34618" spans="1:27" x14ac:dyDescent="0.25">
      <c r="A34618"/>
      <c r="AA34618"/>
    </row>
    <row r="34619" spans="1:27" x14ac:dyDescent="0.25">
      <c r="A34619"/>
      <c r="AA34619"/>
    </row>
    <row r="34620" spans="1:27" x14ac:dyDescent="0.25">
      <c r="A34620"/>
      <c r="AA34620"/>
    </row>
    <row r="34621" spans="1:27" x14ac:dyDescent="0.25">
      <c r="A34621"/>
      <c r="AA34621"/>
    </row>
    <row r="34622" spans="1:27" x14ac:dyDescent="0.25">
      <c r="A34622"/>
      <c r="AA34622"/>
    </row>
    <row r="34623" spans="1:27" x14ac:dyDescent="0.25">
      <c r="A34623"/>
      <c r="AA34623"/>
    </row>
    <row r="34624" spans="1:27" x14ac:dyDescent="0.25">
      <c r="A34624"/>
      <c r="AA34624"/>
    </row>
    <row r="34625" spans="1:27" x14ac:dyDescent="0.25">
      <c r="A34625"/>
      <c r="AA34625"/>
    </row>
    <row r="34626" spans="1:27" x14ac:dyDescent="0.25">
      <c r="A34626"/>
      <c r="AA34626"/>
    </row>
    <row r="34627" spans="1:27" x14ac:dyDescent="0.25">
      <c r="A34627"/>
      <c r="AA34627"/>
    </row>
    <row r="34628" spans="1:27" x14ac:dyDescent="0.25">
      <c r="A34628"/>
      <c r="AA34628"/>
    </row>
    <row r="34629" spans="1:27" x14ac:dyDescent="0.25">
      <c r="A34629"/>
      <c r="AA34629"/>
    </row>
    <row r="34630" spans="1:27" x14ac:dyDescent="0.25">
      <c r="A34630"/>
      <c r="AA34630"/>
    </row>
    <row r="34631" spans="1:27" x14ac:dyDescent="0.25">
      <c r="A34631"/>
      <c r="AA34631"/>
    </row>
    <row r="34632" spans="1:27" x14ac:dyDescent="0.25">
      <c r="A34632"/>
      <c r="AA34632"/>
    </row>
    <row r="34633" spans="1:27" x14ac:dyDescent="0.25">
      <c r="A34633"/>
      <c r="AA34633"/>
    </row>
    <row r="34634" spans="1:27" x14ac:dyDescent="0.25">
      <c r="A34634"/>
      <c r="AA34634"/>
    </row>
    <row r="34635" spans="1:27" x14ac:dyDescent="0.25">
      <c r="A34635"/>
      <c r="AA34635"/>
    </row>
    <row r="34636" spans="1:27" x14ac:dyDescent="0.25">
      <c r="A34636"/>
      <c r="AA34636"/>
    </row>
    <row r="34637" spans="1:27" x14ac:dyDescent="0.25">
      <c r="A34637"/>
      <c r="AA34637"/>
    </row>
    <row r="34638" spans="1:27" x14ac:dyDescent="0.25">
      <c r="A34638"/>
      <c r="AA34638"/>
    </row>
    <row r="34639" spans="1:27" x14ac:dyDescent="0.25">
      <c r="A34639"/>
      <c r="AA34639"/>
    </row>
    <row r="34640" spans="1:27" x14ac:dyDescent="0.25">
      <c r="A34640"/>
      <c r="AA34640"/>
    </row>
    <row r="34641" spans="1:27" x14ac:dyDescent="0.25">
      <c r="A34641"/>
      <c r="AA34641"/>
    </row>
    <row r="34642" spans="1:27" x14ac:dyDescent="0.25">
      <c r="A34642"/>
      <c r="AA34642"/>
    </row>
    <row r="34643" spans="1:27" x14ac:dyDescent="0.25">
      <c r="A34643"/>
      <c r="AA34643"/>
    </row>
    <row r="34644" spans="1:27" x14ac:dyDescent="0.25">
      <c r="A34644"/>
      <c r="AA34644"/>
    </row>
    <row r="34645" spans="1:27" x14ac:dyDescent="0.25">
      <c r="A34645"/>
      <c r="AA34645"/>
    </row>
    <row r="34646" spans="1:27" x14ac:dyDescent="0.25">
      <c r="A34646"/>
      <c r="AA34646"/>
    </row>
    <row r="34647" spans="1:27" x14ac:dyDescent="0.25">
      <c r="A34647"/>
      <c r="AA34647"/>
    </row>
    <row r="34648" spans="1:27" x14ac:dyDescent="0.25">
      <c r="A34648"/>
      <c r="AA34648"/>
    </row>
    <row r="34649" spans="1:27" x14ac:dyDescent="0.25">
      <c r="A34649"/>
      <c r="AA34649"/>
    </row>
    <row r="34650" spans="1:27" x14ac:dyDescent="0.25">
      <c r="A34650"/>
      <c r="AA34650"/>
    </row>
    <row r="34651" spans="1:27" x14ac:dyDescent="0.25">
      <c r="A34651"/>
      <c r="AA34651"/>
    </row>
    <row r="34652" spans="1:27" x14ac:dyDescent="0.25">
      <c r="A34652"/>
      <c r="AA34652"/>
    </row>
    <row r="34653" spans="1:27" x14ac:dyDescent="0.25">
      <c r="A34653"/>
      <c r="AA34653"/>
    </row>
    <row r="34654" spans="1:27" x14ac:dyDescent="0.25">
      <c r="A34654"/>
      <c r="AA34654"/>
    </row>
    <row r="34655" spans="1:27" x14ac:dyDescent="0.25">
      <c r="A34655"/>
      <c r="AA34655"/>
    </row>
    <row r="34656" spans="1:27" x14ac:dyDescent="0.25">
      <c r="A34656"/>
      <c r="AA34656"/>
    </row>
    <row r="34657" spans="1:27" x14ac:dyDescent="0.25">
      <c r="A34657"/>
      <c r="AA34657"/>
    </row>
    <row r="34658" spans="1:27" x14ac:dyDescent="0.25">
      <c r="A34658"/>
      <c r="AA34658"/>
    </row>
    <row r="34659" spans="1:27" x14ac:dyDescent="0.25">
      <c r="A34659"/>
      <c r="AA34659"/>
    </row>
    <row r="34660" spans="1:27" x14ac:dyDescent="0.25">
      <c r="A34660"/>
      <c r="AA34660"/>
    </row>
    <row r="34661" spans="1:27" x14ac:dyDescent="0.25">
      <c r="A34661"/>
      <c r="AA34661"/>
    </row>
    <row r="34662" spans="1:27" x14ac:dyDescent="0.25">
      <c r="A34662"/>
      <c r="AA34662"/>
    </row>
    <row r="34663" spans="1:27" x14ac:dyDescent="0.25">
      <c r="A34663"/>
      <c r="AA34663"/>
    </row>
    <row r="34664" spans="1:27" x14ac:dyDescent="0.25">
      <c r="A34664"/>
      <c r="AA34664"/>
    </row>
    <row r="34665" spans="1:27" x14ac:dyDescent="0.25">
      <c r="A34665"/>
      <c r="AA34665"/>
    </row>
    <row r="34666" spans="1:27" x14ac:dyDescent="0.25">
      <c r="A34666"/>
      <c r="AA34666"/>
    </row>
    <row r="34667" spans="1:27" x14ac:dyDescent="0.25">
      <c r="A34667"/>
      <c r="AA34667"/>
    </row>
    <row r="34668" spans="1:27" x14ac:dyDescent="0.25">
      <c r="A34668"/>
      <c r="AA34668"/>
    </row>
    <row r="34669" spans="1:27" x14ac:dyDescent="0.25">
      <c r="A34669"/>
      <c r="AA34669"/>
    </row>
    <row r="34670" spans="1:27" x14ac:dyDescent="0.25">
      <c r="A34670"/>
      <c r="AA34670"/>
    </row>
    <row r="34671" spans="1:27" x14ac:dyDescent="0.25">
      <c r="A34671"/>
      <c r="AA34671"/>
    </row>
    <row r="34672" spans="1:27" x14ac:dyDescent="0.25">
      <c r="A34672"/>
      <c r="AA34672"/>
    </row>
    <row r="34673" spans="1:27" x14ac:dyDescent="0.25">
      <c r="A34673"/>
      <c r="AA34673"/>
    </row>
    <row r="34674" spans="1:27" x14ac:dyDescent="0.25">
      <c r="A34674"/>
      <c r="AA34674"/>
    </row>
    <row r="34675" spans="1:27" x14ac:dyDescent="0.25">
      <c r="A34675"/>
      <c r="AA34675"/>
    </row>
    <row r="34676" spans="1:27" x14ac:dyDescent="0.25">
      <c r="A34676"/>
      <c r="AA34676"/>
    </row>
    <row r="34677" spans="1:27" x14ac:dyDescent="0.25">
      <c r="A34677"/>
      <c r="AA34677"/>
    </row>
    <row r="34678" spans="1:27" x14ac:dyDescent="0.25">
      <c r="A34678"/>
      <c r="AA34678"/>
    </row>
    <row r="34679" spans="1:27" x14ac:dyDescent="0.25">
      <c r="A34679"/>
      <c r="AA34679"/>
    </row>
    <row r="34680" spans="1:27" x14ac:dyDescent="0.25">
      <c r="A34680"/>
      <c r="AA34680"/>
    </row>
    <row r="34681" spans="1:27" x14ac:dyDescent="0.25">
      <c r="A34681"/>
      <c r="AA34681"/>
    </row>
    <row r="34682" spans="1:27" x14ac:dyDescent="0.25">
      <c r="A34682"/>
      <c r="AA34682"/>
    </row>
    <row r="34683" spans="1:27" x14ac:dyDescent="0.25">
      <c r="A34683"/>
      <c r="AA34683"/>
    </row>
    <row r="34684" spans="1:27" x14ac:dyDescent="0.25">
      <c r="A34684"/>
      <c r="AA34684"/>
    </row>
    <row r="34685" spans="1:27" x14ac:dyDescent="0.25">
      <c r="A34685"/>
      <c r="AA34685"/>
    </row>
    <row r="34686" spans="1:27" x14ac:dyDescent="0.25">
      <c r="A34686"/>
      <c r="AA34686"/>
    </row>
    <row r="34687" spans="1:27" x14ac:dyDescent="0.25">
      <c r="A34687"/>
      <c r="AA34687"/>
    </row>
    <row r="34688" spans="1:27" x14ac:dyDescent="0.25">
      <c r="A34688"/>
      <c r="AA34688"/>
    </row>
    <row r="34689" spans="1:27" x14ac:dyDescent="0.25">
      <c r="A34689"/>
      <c r="AA34689"/>
    </row>
    <row r="34690" spans="1:27" x14ac:dyDescent="0.25">
      <c r="A34690"/>
      <c r="AA34690"/>
    </row>
    <row r="34691" spans="1:27" x14ac:dyDescent="0.25">
      <c r="A34691"/>
      <c r="AA34691"/>
    </row>
    <row r="34692" spans="1:27" x14ac:dyDescent="0.25">
      <c r="A34692"/>
      <c r="AA34692"/>
    </row>
    <row r="34693" spans="1:27" x14ac:dyDescent="0.25">
      <c r="A34693"/>
      <c r="AA34693"/>
    </row>
    <row r="34694" spans="1:27" x14ac:dyDescent="0.25">
      <c r="A34694"/>
      <c r="AA34694"/>
    </row>
    <row r="34695" spans="1:27" x14ac:dyDescent="0.25">
      <c r="A34695"/>
      <c r="AA34695"/>
    </row>
    <row r="34696" spans="1:27" x14ac:dyDescent="0.25">
      <c r="A34696"/>
      <c r="AA34696"/>
    </row>
    <row r="34697" spans="1:27" x14ac:dyDescent="0.25">
      <c r="A34697"/>
      <c r="AA34697"/>
    </row>
    <row r="34698" spans="1:27" x14ac:dyDescent="0.25">
      <c r="A34698"/>
      <c r="AA34698"/>
    </row>
    <row r="34699" spans="1:27" x14ac:dyDescent="0.25">
      <c r="A34699"/>
      <c r="AA34699"/>
    </row>
    <row r="34700" spans="1:27" x14ac:dyDescent="0.25">
      <c r="A34700"/>
      <c r="AA34700"/>
    </row>
    <row r="34701" spans="1:27" x14ac:dyDescent="0.25">
      <c r="A34701"/>
      <c r="AA34701"/>
    </row>
    <row r="34702" spans="1:27" x14ac:dyDescent="0.25">
      <c r="A34702"/>
      <c r="AA34702"/>
    </row>
    <row r="34703" spans="1:27" x14ac:dyDescent="0.25">
      <c r="A34703"/>
      <c r="AA34703"/>
    </row>
    <row r="34704" spans="1:27" x14ac:dyDescent="0.25">
      <c r="A34704"/>
      <c r="AA34704"/>
    </row>
    <row r="34705" spans="1:27" x14ac:dyDescent="0.25">
      <c r="A34705"/>
      <c r="AA34705"/>
    </row>
    <row r="34706" spans="1:27" x14ac:dyDescent="0.25">
      <c r="A34706"/>
      <c r="AA34706"/>
    </row>
    <row r="34707" spans="1:27" x14ac:dyDescent="0.25">
      <c r="A34707"/>
      <c r="AA34707"/>
    </row>
    <row r="34708" spans="1:27" x14ac:dyDescent="0.25">
      <c r="A34708"/>
      <c r="AA34708"/>
    </row>
    <row r="34709" spans="1:27" x14ac:dyDescent="0.25">
      <c r="A34709"/>
      <c r="AA34709"/>
    </row>
    <row r="34710" spans="1:27" x14ac:dyDescent="0.25">
      <c r="A34710"/>
      <c r="AA34710"/>
    </row>
    <row r="34711" spans="1:27" x14ac:dyDescent="0.25">
      <c r="A34711"/>
      <c r="AA34711"/>
    </row>
    <row r="34712" spans="1:27" x14ac:dyDescent="0.25">
      <c r="A34712"/>
      <c r="AA34712"/>
    </row>
    <row r="34713" spans="1:27" x14ac:dyDescent="0.25">
      <c r="A34713"/>
      <c r="AA34713"/>
    </row>
    <row r="34714" spans="1:27" x14ac:dyDescent="0.25">
      <c r="A34714"/>
      <c r="AA34714"/>
    </row>
    <row r="34715" spans="1:27" x14ac:dyDescent="0.25">
      <c r="A34715"/>
      <c r="AA34715"/>
    </row>
    <row r="34716" spans="1:27" x14ac:dyDescent="0.25">
      <c r="A34716"/>
      <c r="AA34716"/>
    </row>
    <row r="34717" spans="1:27" x14ac:dyDescent="0.25">
      <c r="A34717"/>
      <c r="AA34717"/>
    </row>
    <row r="34718" spans="1:27" x14ac:dyDescent="0.25">
      <c r="A34718"/>
      <c r="AA34718"/>
    </row>
    <row r="34719" spans="1:27" x14ac:dyDescent="0.25">
      <c r="A34719"/>
      <c r="AA34719"/>
    </row>
    <row r="34720" spans="1:27" x14ac:dyDescent="0.25">
      <c r="A34720"/>
      <c r="AA34720"/>
    </row>
    <row r="34721" spans="1:27" x14ac:dyDescent="0.25">
      <c r="A34721"/>
      <c r="AA34721"/>
    </row>
    <row r="34722" spans="1:27" x14ac:dyDescent="0.25">
      <c r="A34722"/>
      <c r="AA34722"/>
    </row>
    <row r="34723" spans="1:27" x14ac:dyDescent="0.25">
      <c r="A34723"/>
      <c r="AA34723"/>
    </row>
    <row r="34724" spans="1:27" x14ac:dyDescent="0.25">
      <c r="A34724"/>
      <c r="AA34724"/>
    </row>
    <row r="34725" spans="1:27" x14ac:dyDescent="0.25">
      <c r="A34725"/>
      <c r="AA34725"/>
    </row>
    <row r="34726" spans="1:27" x14ac:dyDescent="0.25">
      <c r="A34726"/>
      <c r="AA34726"/>
    </row>
    <row r="34727" spans="1:27" x14ac:dyDescent="0.25">
      <c r="A34727"/>
      <c r="AA34727"/>
    </row>
    <row r="34728" spans="1:27" x14ac:dyDescent="0.25">
      <c r="A34728"/>
      <c r="AA34728"/>
    </row>
    <row r="34729" spans="1:27" x14ac:dyDescent="0.25">
      <c r="A34729"/>
      <c r="AA34729"/>
    </row>
    <row r="34730" spans="1:27" x14ac:dyDescent="0.25">
      <c r="A34730"/>
      <c r="AA34730"/>
    </row>
    <row r="34731" spans="1:27" x14ac:dyDescent="0.25">
      <c r="A34731"/>
      <c r="AA34731"/>
    </row>
    <row r="34732" spans="1:27" x14ac:dyDescent="0.25">
      <c r="A34732"/>
      <c r="AA34732"/>
    </row>
    <row r="34733" spans="1:27" x14ac:dyDescent="0.25">
      <c r="A34733"/>
      <c r="AA34733"/>
    </row>
    <row r="34734" spans="1:27" x14ac:dyDescent="0.25">
      <c r="A34734"/>
      <c r="AA34734"/>
    </row>
    <row r="34735" spans="1:27" x14ac:dyDescent="0.25">
      <c r="A34735"/>
      <c r="AA34735"/>
    </row>
    <row r="34736" spans="1:27" x14ac:dyDescent="0.25">
      <c r="A34736"/>
      <c r="AA34736"/>
    </row>
    <row r="34737" spans="1:27" x14ac:dyDescent="0.25">
      <c r="A34737"/>
      <c r="AA34737"/>
    </row>
    <row r="34738" spans="1:27" x14ac:dyDescent="0.25">
      <c r="A34738"/>
      <c r="AA34738"/>
    </row>
    <row r="34739" spans="1:27" x14ac:dyDescent="0.25">
      <c r="A34739"/>
      <c r="AA34739"/>
    </row>
    <row r="34740" spans="1:27" x14ac:dyDescent="0.25">
      <c r="A34740"/>
      <c r="AA34740"/>
    </row>
    <row r="34741" spans="1:27" x14ac:dyDescent="0.25">
      <c r="A34741"/>
      <c r="AA34741"/>
    </row>
    <row r="34742" spans="1:27" x14ac:dyDescent="0.25">
      <c r="A34742"/>
      <c r="AA34742"/>
    </row>
    <row r="34743" spans="1:27" x14ac:dyDescent="0.25">
      <c r="A34743"/>
      <c r="AA34743"/>
    </row>
    <row r="34744" spans="1:27" x14ac:dyDescent="0.25">
      <c r="A34744"/>
      <c r="AA34744"/>
    </row>
    <row r="34745" spans="1:27" x14ac:dyDescent="0.25">
      <c r="A34745"/>
      <c r="AA34745"/>
    </row>
    <row r="34746" spans="1:27" x14ac:dyDescent="0.25">
      <c r="A34746"/>
      <c r="AA34746"/>
    </row>
    <row r="34747" spans="1:27" x14ac:dyDescent="0.25">
      <c r="A34747"/>
      <c r="AA34747"/>
    </row>
    <row r="34748" spans="1:27" x14ac:dyDescent="0.25">
      <c r="A34748"/>
      <c r="AA34748"/>
    </row>
    <row r="34749" spans="1:27" x14ac:dyDescent="0.25">
      <c r="A34749"/>
      <c r="AA34749"/>
    </row>
    <row r="34750" spans="1:27" x14ac:dyDescent="0.25">
      <c r="A34750"/>
      <c r="AA34750"/>
    </row>
    <row r="34751" spans="1:27" x14ac:dyDescent="0.25">
      <c r="A34751"/>
      <c r="AA34751"/>
    </row>
    <row r="34752" spans="1:27" x14ac:dyDescent="0.25">
      <c r="A34752"/>
      <c r="AA34752"/>
    </row>
    <row r="34753" spans="1:27" x14ac:dyDescent="0.25">
      <c r="A34753"/>
      <c r="AA34753"/>
    </row>
    <row r="34754" spans="1:27" x14ac:dyDescent="0.25">
      <c r="A34754"/>
      <c r="AA34754"/>
    </row>
    <row r="34755" spans="1:27" x14ac:dyDescent="0.25">
      <c r="A34755"/>
      <c r="AA34755"/>
    </row>
    <row r="34756" spans="1:27" x14ac:dyDescent="0.25">
      <c r="A34756"/>
      <c r="AA34756"/>
    </row>
    <row r="34757" spans="1:27" x14ac:dyDescent="0.25">
      <c r="A34757"/>
      <c r="AA34757"/>
    </row>
    <row r="34758" spans="1:27" x14ac:dyDescent="0.25">
      <c r="A34758"/>
      <c r="AA34758"/>
    </row>
    <row r="34759" spans="1:27" x14ac:dyDescent="0.25">
      <c r="A34759"/>
      <c r="AA34759"/>
    </row>
    <row r="34760" spans="1:27" x14ac:dyDescent="0.25">
      <c r="A34760"/>
      <c r="AA34760"/>
    </row>
    <row r="34761" spans="1:27" x14ac:dyDescent="0.25">
      <c r="A34761"/>
      <c r="AA34761"/>
    </row>
    <row r="34762" spans="1:27" x14ac:dyDescent="0.25">
      <c r="A34762"/>
      <c r="AA34762"/>
    </row>
    <row r="34763" spans="1:27" x14ac:dyDescent="0.25">
      <c r="A34763"/>
      <c r="AA34763"/>
    </row>
    <row r="34764" spans="1:27" x14ac:dyDescent="0.25">
      <c r="A34764"/>
      <c r="AA34764"/>
    </row>
    <row r="34765" spans="1:27" x14ac:dyDescent="0.25">
      <c r="A34765"/>
      <c r="AA34765"/>
    </row>
    <row r="34766" spans="1:27" x14ac:dyDescent="0.25">
      <c r="A34766"/>
      <c r="AA34766"/>
    </row>
    <row r="34767" spans="1:27" x14ac:dyDescent="0.25">
      <c r="A34767"/>
      <c r="AA34767"/>
    </row>
    <row r="34768" spans="1:27" x14ac:dyDescent="0.25">
      <c r="A34768"/>
      <c r="AA34768"/>
    </row>
    <row r="34769" spans="1:27" x14ac:dyDescent="0.25">
      <c r="A34769"/>
      <c r="AA34769"/>
    </row>
    <row r="34770" spans="1:27" x14ac:dyDescent="0.25">
      <c r="A34770"/>
      <c r="AA34770"/>
    </row>
    <row r="34771" spans="1:27" x14ac:dyDescent="0.25">
      <c r="A34771"/>
      <c r="AA34771"/>
    </row>
    <row r="34772" spans="1:27" x14ac:dyDescent="0.25">
      <c r="A34772"/>
      <c r="AA34772"/>
    </row>
    <row r="34773" spans="1:27" x14ac:dyDescent="0.25">
      <c r="A34773"/>
      <c r="AA34773"/>
    </row>
    <row r="34774" spans="1:27" x14ac:dyDescent="0.25">
      <c r="A34774"/>
      <c r="AA34774"/>
    </row>
    <row r="34775" spans="1:27" x14ac:dyDescent="0.25">
      <c r="A34775"/>
      <c r="AA34775"/>
    </row>
    <row r="34776" spans="1:27" x14ac:dyDescent="0.25">
      <c r="A34776"/>
      <c r="AA34776"/>
    </row>
    <row r="34777" spans="1:27" x14ac:dyDescent="0.25">
      <c r="A34777"/>
      <c r="AA34777"/>
    </row>
    <row r="34778" spans="1:27" x14ac:dyDescent="0.25">
      <c r="A34778"/>
      <c r="AA34778"/>
    </row>
    <row r="34779" spans="1:27" x14ac:dyDescent="0.25">
      <c r="A34779"/>
      <c r="AA34779"/>
    </row>
    <row r="34780" spans="1:27" x14ac:dyDescent="0.25">
      <c r="A34780"/>
      <c r="AA34780"/>
    </row>
    <row r="34781" spans="1:27" x14ac:dyDescent="0.25">
      <c r="A34781"/>
      <c r="AA34781"/>
    </row>
    <row r="34782" spans="1:27" x14ac:dyDescent="0.25">
      <c r="A34782"/>
      <c r="AA34782"/>
    </row>
    <row r="34783" spans="1:27" x14ac:dyDescent="0.25">
      <c r="A34783"/>
      <c r="AA34783"/>
    </row>
    <row r="34784" spans="1:27" x14ac:dyDescent="0.25">
      <c r="A34784"/>
      <c r="AA34784"/>
    </row>
    <row r="34785" spans="1:27" x14ac:dyDescent="0.25">
      <c r="A34785"/>
      <c r="AA34785"/>
    </row>
    <row r="34786" spans="1:27" x14ac:dyDescent="0.25">
      <c r="A34786"/>
      <c r="AA34786"/>
    </row>
    <row r="34787" spans="1:27" x14ac:dyDescent="0.25">
      <c r="A34787"/>
      <c r="AA34787"/>
    </row>
    <row r="34788" spans="1:27" x14ac:dyDescent="0.25">
      <c r="A34788"/>
      <c r="AA34788"/>
    </row>
    <row r="34789" spans="1:27" x14ac:dyDescent="0.25">
      <c r="A34789"/>
      <c r="AA34789"/>
    </row>
    <row r="34790" spans="1:27" x14ac:dyDescent="0.25">
      <c r="A34790"/>
      <c r="AA34790"/>
    </row>
    <row r="34791" spans="1:27" x14ac:dyDescent="0.25">
      <c r="A34791"/>
      <c r="AA34791"/>
    </row>
    <row r="34792" spans="1:27" x14ac:dyDescent="0.25">
      <c r="A34792"/>
      <c r="AA34792"/>
    </row>
    <row r="34793" spans="1:27" x14ac:dyDescent="0.25">
      <c r="A34793"/>
      <c r="AA34793"/>
    </row>
    <row r="34794" spans="1:27" x14ac:dyDescent="0.25">
      <c r="A34794"/>
      <c r="AA34794"/>
    </row>
    <row r="34795" spans="1:27" x14ac:dyDescent="0.25">
      <c r="A34795"/>
      <c r="AA34795"/>
    </row>
    <row r="34796" spans="1:27" x14ac:dyDescent="0.25">
      <c r="A34796"/>
      <c r="AA34796"/>
    </row>
    <row r="34797" spans="1:27" x14ac:dyDescent="0.25">
      <c r="A34797"/>
      <c r="AA34797"/>
    </row>
    <row r="34798" spans="1:27" x14ac:dyDescent="0.25">
      <c r="A34798"/>
      <c r="AA34798"/>
    </row>
    <row r="34799" spans="1:27" x14ac:dyDescent="0.25">
      <c r="A34799"/>
      <c r="AA34799"/>
    </row>
    <row r="34800" spans="1:27" x14ac:dyDescent="0.25">
      <c r="A34800"/>
      <c r="AA34800"/>
    </row>
    <row r="34801" spans="1:27" x14ac:dyDescent="0.25">
      <c r="A34801"/>
      <c r="AA34801"/>
    </row>
    <row r="34802" spans="1:27" x14ac:dyDescent="0.25">
      <c r="A34802"/>
      <c r="AA34802"/>
    </row>
    <row r="34803" spans="1:27" x14ac:dyDescent="0.25">
      <c r="A34803"/>
      <c r="AA34803"/>
    </row>
    <row r="34804" spans="1:27" x14ac:dyDescent="0.25">
      <c r="A34804"/>
      <c r="AA34804"/>
    </row>
    <row r="34805" spans="1:27" x14ac:dyDescent="0.25">
      <c r="A34805"/>
      <c r="AA34805"/>
    </row>
    <row r="34806" spans="1:27" x14ac:dyDescent="0.25">
      <c r="A34806"/>
      <c r="AA34806"/>
    </row>
    <row r="34807" spans="1:27" x14ac:dyDescent="0.25">
      <c r="A34807"/>
      <c r="AA34807"/>
    </row>
    <row r="34808" spans="1:27" x14ac:dyDescent="0.25">
      <c r="A34808"/>
      <c r="AA34808"/>
    </row>
    <row r="34809" spans="1:27" x14ac:dyDescent="0.25">
      <c r="A34809"/>
      <c r="AA34809"/>
    </row>
    <row r="34810" spans="1:27" x14ac:dyDescent="0.25">
      <c r="A34810"/>
      <c r="AA34810"/>
    </row>
    <row r="34811" spans="1:27" x14ac:dyDescent="0.25">
      <c r="A34811"/>
      <c r="AA34811"/>
    </row>
    <row r="34812" spans="1:27" x14ac:dyDescent="0.25">
      <c r="A34812"/>
      <c r="AA34812"/>
    </row>
    <row r="34813" spans="1:27" x14ac:dyDescent="0.25">
      <c r="A34813"/>
      <c r="AA34813"/>
    </row>
    <row r="34814" spans="1:27" x14ac:dyDescent="0.25">
      <c r="A34814"/>
      <c r="AA34814"/>
    </row>
    <row r="34815" spans="1:27" x14ac:dyDescent="0.25">
      <c r="A34815"/>
      <c r="AA34815"/>
    </row>
    <row r="34816" spans="1:27" x14ac:dyDescent="0.25">
      <c r="A34816"/>
      <c r="AA34816"/>
    </row>
    <row r="34817" spans="1:27" x14ac:dyDescent="0.25">
      <c r="A34817"/>
      <c r="AA34817"/>
    </row>
    <row r="34818" spans="1:27" x14ac:dyDescent="0.25">
      <c r="A34818"/>
      <c r="AA34818"/>
    </row>
    <row r="34819" spans="1:27" x14ac:dyDescent="0.25">
      <c r="A34819"/>
      <c r="AA34819"/>
    </row>
    <row r="34820" spans="1:27" x14ac:dyDescent="0.25">
      <c r="A34820"/>
      <c r="AA34820"/>
    </row>
    <row r="34821" spans="1:27" x14ac:dyDescent="0.25">
      <c r="A34821"/>
      <c r="AA34821"/>
    </row>
    <row r="34822" spans="1:27" x14ac:dyDescent="0.25">
      <c r="A34822"/>
      <c r="AA34822"/>
    </row>
    <row r="34823" spans="1:27" x14ac:dyDescent="0.25">
      <c r="A34823"/>
      <c r="AA34823"/>
    </row>
    <row r="34824" spans="1:27" x14ac:dyDescent="0.25">
      <c r="A34824"/>
      <c r="AA34824"/>
    </row>
    <row r="34825" spans="1:27" x14ac:dyDescent="0.25">
      <c r="A34825"/>
      <c r="AA34825"/>
    </row>
    <row r="34826" spans="1:27" x14ac:dyDescent="0.25">
      <c r="A34826"/>
      <c r="AA34826"/>
    </row>
    <row r="34827" spans="1:27" x14ac:dyDescent="0.25">
      <c r="A34827"/>
      <c r="AA34827"/>
    </row>
    <row r="34828" spans="1:27" x14ac:dyDescent="0.25">
      <c r="A34828"/>
      <c r="AA34828"/>
    </row>
    <row r="34829" spans="1:27" x14ac:dyDescent="0.25">
      <c r="A34829"/>
      <c r="AA34829"/>
    </row>
    <row r="34830" spans="1:27" x14ac:dyDescent="0.25">
      <c r="A34830"/>
      <c r="AA34830"/>
    </row>
    <row r="34831" spans="1:27" x14ac:dyDescent="0.25">
      <c r="A34831"/>
      <c r="AA34831"/>
    </row>
    <row r="34832" spans="1:27" x14ac:dyDescent="0.25">
      <c r="A34832"/>
      <c r="AA34832"/>
    </row>
    <row r="34833" spans="1:27" x14ac:dyDescent="0.25">
      <c r="A34833"/>
      <c r="AA34833"/>
    </row>
    <row r="34834" spans="1:27" x14ac:dyDescent="0.25">
      <c r="A34834"/>
      <c r="AA34834"/>
    </row>
    <row r="34835" spans="1:27" x14ac:dyDescent="0.25">
      <c r="A34835"/>
      <c r="AA34835"/>
    </row>
    <row r="34836" spans="1:27" x14ac:dyDescent="0.25">
      <c r="A34836"/>
      <c r="AA34836"/>
    </row>
    <row r="34837" spans="1:27" x14ac:dyDescent="0.25">
      <c r="A34837"/>
      <c r="AA34837"/>
    </row>
    <row r="34838" spans="1:27" x14ac:dyDescent="0.25">
      <c r="A34838"/>
      <c r="AA34838"/>
    </row>
    <row r="34839" spans="1:27" x14ac:dyDescent="0.25">
      <c r="A34839"/>
      <c r="AA34839"/>
    </row>
    <row r="34840" spans="1:27" x14ac:dyDescent="0.25">
      <c r="A34840"/>
      <c r="AA34840"/>
    </row>
    <row r="34841" spans="1:27" x14ac:dyDescent="0.25">
      <c r="A34841"/>
      <c r="AA34841"/>
    </row>
    <row r="34842" spans="1:27" x14ac:dyDescent="0.25">
      <c r="A34842"/>
      <c r="AA34842"/>
    </row>
    <row r="34843" spans="1:27" x14ac:dyDescent="0.25">
      <c r="A34843"/>
      <c r="AA34843"/>
    </row>
    <row r="34844" spans="1:27" x14ac:dyDescent="0.25">
      <c r="A34844"/>
      <c r="AA34844"/>
    </row>
    <row r="34845" spans="1:27" x14ac:dyDescent="0.25">
      <c r="A34845"/>
      <c r="AA34845"/>
    </row>
    <row r="34846" spans="1:27" x14ac:dyDescent="0.25">
      <c r="A34846"/>
      <c r="AA34846"/>
    </row>
    <row r="34847" spans="1:27" x14ac:dyDescent="0.25">
      <c r="A34847"/>
      <c r="AA34847"/>
    </row>
    <row r="34848" spans="1:27" x14ac:dyDescent="0.25">
      <c r="A34848"/>
      <c r="AA34848"/>
    </row>
    <row r="34849" spans="1:27" x14ac:dyDescent="0.25">
      <c r="A34849"/>
      <c r="AA34849"/>
    </row>
    <row r="34850" spans="1:27" x14ac:dyDescent="0.25">
      <c r="A34850"/>
      <c r="AA34850"/>
    </row>
    <row r="34851" spans="1:27" x14ac:dyDescent="0.25">
      <c r="A34851"/>
      <c r="AA34851"/>
    </row>
    <row r="34852" spans="1:27" x14ac:dyDescent="0.25">
      <c r="A34852"/>
      <c r="AA34852"/>
    </row>
    <row r="34853" spans="1:27" x14ac:dyDescent="0.25">
      <c r="A34853"/>
      <c r="AA34853"/>
    </row>
    <row r="34854" spans="1:27" x14ac:dyDescent="0.25">
      <c r="A34854"/>
      <c r="AA34854"/>
    </row>
    <row r="34855" spans="1:27" x14ac:dyDescent="0.25">
      <c r="A34855"/>
      <c r="AA34855"/>
    </row>
    <row r="34856" spans="1:27" x14ac:dyDescent="0.25">
      <c r="A34856"/>
      <c r="AA34856"/>
    </row>
    <row r="34857" spans="1:27" x14ac:dyDescent="0.25">
      <c r="A34857"/>
      <c r="AA34857"/>
    </row>
    <row r="34858" spans="1:27" x14ac:dyDescent="0.25">
      <c r="A34858"/>
      <c r="AA34858"/>
    </row>
    <row r="34859" spans="1:27" x14ac:dyDescent="0.25">
      <c r="A34859"/>
      <c r="AA34859"/>
    </row>
    <row r="34860" spans="1:27" x14ac:dyDescent="0.25">
      <c r="A34860"/>
      <c r="AA34860"/>
    </row>
    <row r="34861" spans="1:27" x14ac:dyDescent="0.25">
      <c r="A34861"/>
      <c r="AA34861"/>
    </row>
    <row r="34862" spans="1:27" x14ac:dyDescent="0.25">
      <c r="A34862"/>
      <c r="AA34862"/>
    </row>
    <row r="34863" spans="1:27" x14ac:dyDescent="0.25">
      <c r="A34863"/>
      <c r="AA34863"/>
    </row>
    <row r="34864" spans="1:27" x14ac:dyDescent="0.25">
      <c r="A34864"/>
      <c r="AA34864"/>
    </row>
    <row r="34865" spans="1:27" x14ac:dyDescent="0.25">
      <c r="A34865"/>
      <c r="AA34865"/>
    </row>
    <row r="34866" spans="1:27" x14ac:dyDescent="0.25">
      <c r="A34866"/>
      <c r="AA34866"/>
    </row>
    <row r="34867" spans="1:27" x14ac:dyDescent="0.25">
      <c r="A34867"/>
      <c r="AA34867"/>
    </row>
    <row r="34868" spans="1:27" x14ac:dyDescent="0.25">
      <c r="A34868"/>
      <c r="AA34868"/>
    </row>
    <row r="34869" spans="1:27" x14ac:dyDescent="0.25">
      <c r="A34869"/>
      <c r="AA34869"/>
    </row>
    <row r="34870" spans="1:27" x14ac:dyDescent="0.25">
      <c r="A34870"/>
      <c r="AA34870"/>
    </row>
    <row r="34871" spans="1:27" x14ac:dyDescent="0.25">
      <c r="A34871"/>
      <c r="AA34871"/>
    </row>
    <row r="34872" spans="1:27" x14ac:dyDescent="0.25">
      <c r="A34872"/>
      <c r="AA34872"/>
    </row>
    <row r="34873" spans="1:27" x14ac:dyDescent="0.25">
      <c r="A34873"/>
      <c r="AA34873"/>
    </row>
    <row r="34874" spans="1:27" x14ac:dyDescent="0.25">
      <c r="A34874"/>
      <c r="AA34874"/>
    </row>
    <row r="34875" spans="1:27" x14ac:dyDescent="0.25">
      <c r="A34875"/>
      <c r="AA34875"/>
    </row>
    <row r="34876" spans="1:27" x14ac:dyDescent="0.25">
      <c r="A34876"/>
      <c r="AA34876"/>
    </row>
    <row r="34877" spans="1:27" x14ac:dyDescent="0.25">
      <c r="A34877"/>
      <c r="AA34877"/>
    </row>
    <row r="34878" spans="1:27" x14ac:dyDescent="0.25">
      <c r="A34878"/>
      <c r="AA34878"/>
    </row>
    <row r="34879" spans="1:27" x14ac:dyDescent="0.25">
      <c r="A34879"/>
      <c r="AA34879"/>
    </row>
    <row r="34880" spans="1:27" x14ac:dyDescent="0.25">
      <c r="A34880"/>
      <c r="AA34880"/>
    </row>
    <row r="34881" spans="1:27" x14ac:dyDescent="0.25">
      <c r="A34881"/>
      <c r="AA34881"/>
    </row>
    <row r="34882" spans="1:27" x14ac:dyDescent="0.25">
      <c r="A34882"/>
      <c r="AA34882"/>
    </row>
    <row r="34883" spans="1:27" x14ac:dyDescent="0.25">
      <c r="A34883"/>
      <c r="AA34883"/>
    </row>
    <row r="34884" spans="1:27" x14ac:dyDescent="0.25">
      <c r="A34884"/>
      <c r="AA34884"/>
    </row>
    <row r="34885" spans="1:27" x14ac:dyDescent="0.25">
      <c r="A34885"/>
      <c r="AA34885"/>
    </row>
    <row r="34886" spans="1:27" x14ac:dyDescent="0.25">
      <c r="A34886"/>
      <c r="AA34886"/>
    </row>
    <row r="34887" spans="1:27" x14ac:dyDescent="0.25">
      <c r="A34887"/>
      <c r="AA34887"/>
    </row>
    <row r="34888" spans="1:27" x14ac:dyDescent="0.25">
      <c r="A34888"/>
      <c r="AA34888"/>
    </row>
    <row r="34889" spans="1:27" x14ac:dyDescent="0.25">
      <c r="A34889"/>
      <c r="AA34889"/>
    </row>
    <row r="34890" spans="1:27" x14ac:dyDescent="0.25">
      <c r="A34890"/>
      <c r="AA34890"/>
    </row>
    <row r="34891" spans="1:27" x14ac:dyDescent="0.25">
      <c r="A34891"/>
      <c r="AA34891"/>
    </row>
    <row r="34892" spans="1:27" x14ac:dyDescent="0.25">
      <c r="A34892"/>
      <c r="AA34892"/>
    </row>
    <row r="34893" spans="1:27" x14ac:dyDescent="0.25">
      <c r="A34893"/>
      <c r="AA34893"/>
    </row>
    <row r="34894" spans="1:27" x14ac:dyDescent="0.25">
      <c r="A34894"/>
      <c r="AA34894"/>
    </row>
    <row r="34895" spans="1:27" x14ac:dyDescent="0.25">
      <c r="A34895"/>
      <c r="AA34895"/>
    </row>
    <row r="34896" spans="1:27" x14ac:dyDescent="0.25">
      <c r="A34896"/>
      <c r="AA34896"/>
    </row>
    <row r="34897" spans="1:27" x14ac:dyDescent="0.25">
      <c r="A34897"/>
      <c r="AA34897"/>
    </row>
    <row r="34898" spans="1:27" x14ac:dyDescent="0.25">
      <c r="A34898"/>
      <c r="AA34898"/>
    </row>
    <row r="34899" spans="1:27" x14ac:dyDescent="0.25">
      <c r="A34899"/>
      <c r="AA34899"/>
    </row>
    <row r="34900" spans="1:27" x14ac:dyDescent="0.25">
      <c r="A34900"/>
      <c r="AA34900"/>
    </row>
    <row r="34901" spans="1:27" x14ac:dyDescent="0.25">
      <c r="A34901"/>
      <c r="AA34901"/>
    </row>
    <row r="34902" spans="1:27" x14ac:dyDescent="0.25">
      <c r="A34902"/>
      <c r="AA34902"/>
    </row>
    <row r="34903" spans="1:27" x14ac:dyDescent="0.25">
      <c r="A34903"/>
      <c r="AA34903"/>
    </row>
    <row r="34904" spans="1:27" x14ac:dyDescent="0.25">
      <c r="A34904"/>
      <c r="AA34904"/>
    </row>
    <row r="34905" spans="1:27" x14ac:dyDescent="0.25">
      <c r="A34905"/>
      <c r="AA34905"/>
    </row>
    <row r="34906" spans="1:27" x14ac:dyDescent="0.25">
      <c r="A34906"/>
      <c r="AA34906"/>
    </row>
    <row r="34907" spans="1:27" x14ac:dyDescent="0.25">
      <c r="A34907"/>
      <c r="AA34907"/>
    </row>
    <row r="34908" spans="1:27" x14ac:dyDescent="0.25">
      <c r="A34908"/>
      <c r="AA34908"/>
    </row>
    <row r="34909" spans="1:27" x14ac:dyDescent="0.25">
      <c r="A34909"/>
      <c r="AA34909"/>
    </row>
    <row r="34910" spans="1:27" x14ac:dyDescent="0.25">
      <c r="A34910"/>
      <c r="AA34910"/>
    </row>
    <row r="34911" spans="1:27" x14ac:dyDescent="0.25">
      <c r="A34911"/>
      <c r="AA34911"/>
    </row>
    <row r="34912" spans="1:27" x14ac:dyDescent="0.25">
      <c r="A34912"/>
      <c r="AA34912"/>
    </row>
    <row r="34913" spans="1:27" x14ac:dyDescent="0.25">
      <c r="A34913"/>
      <c r="AA34913"/>
    </row>
    <row r="34914" spans="1:27" x14ac:dyDescent="0.25">
      <c r="A34914"/>
      <c r="AA34914"/>
    </row>
    <row r="34915" spans="1:27" x14ac:dyDescent="0.25">
      <c r="A34915"/>
      <c r="AA34915"/>
    </row>
    <row r="34916" spans="1:27" x14ac:dyDescent="0.25">
      <c r="A34916"/>
      <c r="AA34916"/>
    </row>
    <row r="34917" spans="1:27" x14ac:dyDescent="0.25">
      <c r="A34917"/>
      <c r="AA34917"/>
    </row>
    <row r="34918" spans="1:27" x14ac:dyDescent="0.25">
      <c r="A34918"/>
      <c r="AA34918"/>
    </row>
    <row r="34919" spans="1:27" x14ac:dyDescent="0.25">
      <c r="A34919"/>
      <c r="AA34919"/>
    </row>
    <row r="34920" spans="1:27" x14ac:dyDescent="0.25">
      <c r="A34920"/>
      <c r="AA34920"/>
    </row>
    <row r="34921" spans="1:27" x14ac:dyDescent="0.25">
      <c r="A34921"/>
      <c r="AA34921"/>
    </row>
    <row r="34922" spans="1:27" x14ac:dyDescent="0.25">
      <c r="A34922"/>
      <c r="AA34922"/>
    </row>
    <row r="34923" spans="1:27" x14ac:dyDescent="0.25">
      <c r="A34923"/>
      <c r="AA34923"/>
    </row>
    <row r="34924" spans="1:27" x14ac:dyDescent="0.25">
      <c r="A34924"/>
      <c r="AA34924"/>
    </row>
    <row r="34925" spans="1:27" x14ac:dyDescent="0.25">
      <c r="A34925"/>
      <c r="AA34925"/>
    </row>
    <row r="34926" spans="1:27" x14ac:dyDescent="0.25">
      <c r="A34926"/>
      <c r="AA34926"/>
    </row>
    <row r="34927" spans="1:27" x14ac:dyDescent="0.25">
      <c r="A34927"/>
      <c r="AA34927"/>
    </row>
    <row r="34928" spans="1:27" x14ac:dyDescent="0.25">
      <c r="A34928"/>
      <c r="AA34928"/>
    </row>
    <row r="34929" spans="1:27" x14ac:dyDescent="0.25">
      <c r="A34929"/>
      <c r="AA34929"/>
    </row>
    <row r="34930" spans="1:27" x14ac:dyDescent="0.25">
      <c r="A34930"/>
      <c r="AA34930"/>
    </row>
    <row r="34931" spans="1:27" x14ac:dyDescent="0.25">
      <c r="A34931"/>
      <c r="AA34931"/>
    </row>
    <row r="34932" spans="1:27" x14ac:dyDescent="0.25">
      <c r="A34932"/>
      <c r="AA34932"/>
    </row>
    <row r="34933" spans="1:27" x14ac:dyDescent="0.25">
      <c r="A34933"/>
      <c r="AA34933"/>
    </row>
    <row r="34934" spans="1:27" x14ac:dyDescent="0.25">
      <c r="A34934"/>
      <c r="AA34934"/>
    </row>
    <row r="34935" spans="1:27" x14ac:dyDescent="0.25">
      <c r="A34935"/>
      <c r="AA34935"/>
    </row>
    <row r="34936" spans="1:27" x14ac:dyDescent="0.25">
      <c r="A34936"/>
      <c r="AA34936"/>
    </row>
    <row r="34937" spans="1:27" x14ac:dyDescent="0.25">
      <c r="A34937"/>
      <c r="AA34937"/>
    </row>
    <row r="34938" spans="1:27" x14ac:dyDescent="0.25">
      <c r="A34938"/>
      <c r="AA34938"/>
    </row>
    <row r="34939" spans="1:27" x14ac:dyDescent="0.25">
      <c r="A34939"/>
      <c r="AA34939"/>
    </row>
    <row r="34940" spans="1:27" x14ac:dyDescent="0.25">
      <c r="A34940"/>
      <c r="AA34940"/>
    </row>
    <row r="34941" spans="1:27" x14ac:dyDescent="0.25">
      <c r="A34941"/>
      <c r="AA34941"/>
    </row>
    <row r="34942" spans="1:27" x14ac:dyDescent="0.25">
      <c r="A34942"/>
      <c r="AA34942"/>
    </row>
    <row r="34943" spans="1:27" x14ac:dyDescent="0.25">
      <c r="A34943"/>
      <c r="AA34943"/>
    </row>
    <row r="34944" spans="1:27" x14ac:dyDescent="0.25">
      <c r="A34944"/>
      <c r="AA34944"/>
    </row>
    <row r="34945" spans="1:27" x14ac:dyDescent="0.25">
      <c r="A34945"/>
      <c r="AA34945"/>
    </row>
    <row r="34946" spans="1:27" x14ac:dyDescent="0.25">
      <c r="A34946"/>
      <c r="AA34946"/>
    </row>
    <row r="34947" spans="1:27" x14ac:dyDescent="0.25">
      <c r="A34947"/>
      <c r="AA34947"/>
    </row>
    <row r="34948" spans="1:27" x14ac:dyDescent="0.25">
      <c r="A34948"/>
      <c r="AA34948"/>
    </row>
    <row r="34949" spans="1:27" x14ac:dyDescent="0.25">
      <c r="A34949"/>
      <c r="AA34949"/>
    </row>
    <row r="34950" spans="1:27" x14ac:dyDescent="0.25">
      <c r="A34950"/>
      <c r="AA34950"/>
    </row>
    <row r="34951" spans="1:27" x14ac:dyDescent="0.25">
      <c r="A34951"/>
      <c r="AA34951"/>
    </row>
    <row r="34952" spans="1:27" x14ac:dyDescent="0.25">
      <c r="A34952"/>
      <c r="AA34952"/>
    </row>
    <row r="34953" spans="1:27" x14ac:dyDescent="0.25">
      <c r="A34953"/>
      <c r="AA34953"/>
    </row>
    <row r="34954" spans="1:27" x14ac:dyDescent="0.25">
      <c r="A34954"/>
      <c r="AA34954"/>
    </row>
    <row r="34955" spans="1:27" x14ac:dyDescent="0.25">
      <c r="A34955"/>
      <c r="AA34955"/>
    </row>
    <row r="34956" spans="1:27" x14ac:dyDescent="0.25">
      <c r="A34956"/>
      <c r="AA34956"/>
    </row>
    <row r="34957" spans="1:27" x14ac:dyDescent="0.25">
      <c r="A34957"/>
      <c r="AA34957"/>
    </row>
    <row r="34958" spans="1:27" x14ac:dyDescent="0.25">
      <c r="A34958"/>
      <c r="AA34958"/>
    </row>
    <row r="34959" spans="1:27" x14ac:dyDescent="0.25">
      <c r="A34959"/>
      <c r="AA34959"/>
    </row>
    <row r="34960" spans="1:27" x14ac:dyDescent="0.25">
      <c r="A34960"/>
      <c r="AA34960"/>
    </row>
    <row r="34961" spans="1:27" x14ac:dyDescent="0.25">
      <c r="A34961"/>
      <c r="AA34961"/>
    </row>
    <row r="34962" spans="1:27" x14ac:dyDescent="0.25">
      <c r="A34962"/>
      <c r="AA34962"/>
    </row>
    <row r="34963" spans="1:27" x14ac:dyDescent="0.25">
      <c r="A34963"/>
      <c r="AA34963"/>
    </row>
    <row r="34964" spans="1:27" x14ac:dyDescent="0.25">
      <c r="A34964"/>
      <c r="AA34964"/>
    </row>
    <row r="34965" spans="1:27" x14ac:dyDescent="0.25">
      <c r="A34965"/>
      <c r="AA34965"/>
    </row>
    <row r="34966" spans="1:27" x14ac:dyDescent="0.25">
      <c r="A34966"/>
      <c r="AA34966"/>
    </row>
    <row r="34967" spans="1:27" x14ac:dyDescent="0.25">
      <c r="A34967"/>
      <c r="AA34967"/>
    </row>
    <row r="34968" spans="1:27" x14ac:dyDescent="0.25">
      <c r="A34968"/>
      <c r="AA34968"/>
    </row>
    <row r="34969" spans="1:27" x14ac:dyDescent="0.25">
      <c r="A34969"/>
      <c r="AA34969"/>
    </row>
    <row r="34970" spans="1:27" x14ac:dyDescent="0.25">
      <c r="A34970"/>
      <c r="AA34970"/>
    </row>
    <row r="34971" spans="1:27" x14ac:dyDescent="0.25">
      <c r="A34971"/>
      <c r="AA34971"/>
    </row>
    <row r="34972" spans="1:27" x14ac:dyDescent="0.25">
      <c r="A34972"/>
      <c r="AA34972"/>
    </row>
    <row r="34973" spans="1:27" x14ac:dyDescent="0.25">
      <c r="A34973"/>
      <c r="AA34973"/>
    </row>
    <row r="34974" spans="1:27" x14ac:dyDescent="0.25">
      <c r="A34974"/>
      <c r="AA34974"/>
    </row>
    <row r="34975" spans="1:27" x14ac:dyDescent="0.25">
      <c r="A34975"/>
      <c r="AA34975"/>
    </row>
    <row r="34976" spans="1:27" x14ac:dyDescent="0.25">
      <c r="A34976"/>
      <c r="AA34976"/>
    </row>
    <row r="34977" spans="1:27" x14ac:dyDescent="0.25">
      <c r="A34977"/>
      <c r="AA34977"/>
    </row>
    <row r="34978" spans="1:27" x14ac:dyDescent="0.25">
      <c r="A34978"/>
      <c r="AA34978"/>
    </row>
    <row r="34979" spans="1:27" x14ac:dyDescent="0.25">
      <c r="A34979"/>
      <c r="AA34979"/>
    </row>
    <row r="34980" spans="1:27" x14ac:dyDescent="0.25">
      <c r="A34980"/>
      <c r="AA34980"/>
    </row>
    <row r="34981" spans="1:27" x14ac:dyDescent="0.25">
      <c r="A34981"/>
      <c r="AA34981"/>
    </row>
    <row r="34982" spans="1:27" x14ac:dyDescent="0.25">
      <c r="A34982"/>
      <c r="AA34982"/>
    </row>
    <row r="34983" spans="1:27" x14ac:dyDescent="0.25">
      <c r="A34983"/>
      <c r="AA34983"/>
    </row>
    <row r="34984" spans="1:27" x14ac:dyDescent="0.25">
      <c r="A34984"/>
      <c r="AA34984"/>
    </row>
    <row r="34985" spans="1:27" x14ac:dyDescent="0.25">
      <c r="A34985"/>
      <c r="AA34985"/>
    </row>
    <row r="34986" spans="1:27" x14ac:dyDescent="0.25">
      <c r="A34986"/>
      <c r="AA34986"/>
    </row>
    <row r="34987" spans="1:27" x14ac:dyDescent="0.25">
      <c r="A34987"/>
      <c r="AA34987"/>
    </row>
    <row r="34988" spans="1:27" x14ac:dyDescent="0.25">
      <c r="A34988"/>
      <c r="AA34988"/>
    </row>
    <row r="34989" spans="1:27" x14ac:dyDescent="0.25">
      <c r="A34989"/>
      <c r="AA34989"/>
    </row>
    <row r="34990" spans="1:27" x14ac:dyDescent="0.25">
      <c r="A34990"/>
      <c r="AA34990"/>
    </row>
    <row r="34991" spans="1:27" x14ac:dyDescent="0.25">
      <c r="A34991"/>
      <c r="AA34991"/>
    </row>
    <row r="34992" spans="1:27" x14ac:dyDescent="0.25">
      <c r="A34992"/>
      <c r="AA34992"/>
    </row>
    <row r="34993" spans="1:27" x14ac:dyDescent="0.25">
      <c r="A34993"/>
      <c r="AA34993"/>
    </row>
    <row r="34994" spans="1:27" x14ac:dyDescent="0.25">
      <c r="A34994"/>
      <c r="AA34994"/>
    </row>
    <row r="34995" spans="1:27" x14ac:dyDescent="0.25">
      <c r="A34995"/>
      <c r="AA34995"/>
    </row>
    <row r="34996" spans="1:27" x14ac:dyDescent="0.25">
      <c r="A34996"/>
      <c r="AA34996"/>
    </row>
    <row r="34997" spans="1:27" x14ac:dyDescent="0.25">
      <c r="A34997"/>
      <c r="AA34997"/>
    </row>
    <row r="34998" spans="1:27" x14ac:dyDescent="0.25">
      <c r="A34998"/>
      <c r="AA34998"/>
    </row>
    <row r="34999" spans="1:27" x14ac:dyDescent="0.25">
      <c r="A34999"/>
      <c r="AA34999"/>
    </row>
    <row r="35000" spans="1:27" x14ac:dyDescent="0.25">
      <c r="A35000"/>
      <c r="AA35000"/>
    </row>
    <row r="35001" spans="1:27" x14ac:dyDescent="0.25">
      <c r="A35001"/>
      <c r="AA35001"/>
    </row>
    <row r="35002" spans="1:27" x14ac:dyDescent="0.25">
      <c r="A35002"/>
      <c r="AA35002"/>
    </row>
    <row r="35003" spans="1:27" x14ac:dyDescent="0.25">
      <c r="A35003"/>
      <c r="AA35003"/>
    </row>
    <row r="35004" spans="1:27" x14ac:dyDescent="0.25">
      <c r="A35004"/>
      <c r="AA35004"/>
    </row>
    <row r="35005" spans="1:27" x14ac:dyDescent="0.25">
      <c r="A35005"/>
      <c r="AA35005"/>
    </row>
    <row r="35006" spans="1:27" x14ac:dyDescent="0.25">
      <c r="A35006"/>
      <c r="AA35006"/>
    </row>
    <row r="35007" spans="1:27" x14ac:dyDescent="0.25">
      <c r="A35007"/>
      <c r="AA35007"/>
    </row>
    <row r="35008" spans="1:27" x14ac:dyDescent="0.25">
      <c r="A35008"/>
      <c r="AA35008"/>
    </row>
    <row r="35009" spans="1:27" x14ac:dyDescent="0.25">
      <c r="A35009"/>
      <c r="AA35009"/>
    </row>
    <row r="35010" spans="1:27" x14ac:dyDescent="0.25">
      <c r="A35010"/>
      <c r="AA35010"/>
    </row>
    <row r="35011" spans="1:27" x14ac:dyDescent="0.25">
      <c r="A35011"/>
      <c r="AA35011"/>
    </row>
    <row r="35012" spans="1:27" x14ac:dyDescent="0.25">
      <c r="A35012"/>
      <c r="AA35012"/>
    </row>
    <row r="35013" spans="1:27" x14ac:dyDescent="0.25">
      <c r="A35013"/>
      <c r="AA35013"/>
    </row>
    <row r="35014" spans="1:27" x14ac:dyDescent="0.25">
      <c r="A35014"/>
      <c r="AA35014"/>
    </row>
    <row r="35015" spans="1:27" x14ac:dyDescent="0.25">
      <c r="A35015"/>
      <c r="AA35015"/>
    </row>
    <row r="35016" spans="1:27" x14ac:dyDescent="0.25">
      <c r="A35016"/>
      <c r="AA35016"/>
    </row>
    <row r="35017" spans="1:27" x14ac:dyDescent="0.25">
      <c r="A35017"/>
      <c r="AA35017"/>
    </row>
    <row r="35018" spans="1:27" x14ac:dyDescent="0.25">
      <c r="A35018"/>
      <c r="AA35018"/>
    </row>
    <row r="35019" spans="1:27" x14ac:dyDescent="0.25">
      <c r="A35019"/>
      <c r="AA35019"/>
    </row>
    <row r="35020" spans="1:27" x14ac:dyDescent="0.25">
      <c r="A35020"/>
      <c r="AA35020"/>
    </row>
    <row r="35021" spans="1:27" x14ac:dyDescent="0.25">
      <c r="A35021"/>
      <c r="AA35021"/>
    </row>
    <row r="35022" spans="1:27" x14ac:dyDescent="0.25">
      <c r="A35022"/>
      <c r="AA35022"/>
    </row>
    <row r="35023" spans="1:27" x14ac:dyDescent="0.25">
      <c r="A35023"/>
      <c r="AA35023"/>
    </row>
    <row r="35024" spans="1:27" x14ac:dyDescent="0.25">
      <c r="A35024"/>
      <c r="AA35024"/>
    </row>
    <row r="35025" spans="1:27" x14ac:dyDescent="0.25">
      <c r="A35025"/>
      <c r="AA35025"/>
    </row>
    <row r="35026" spans="1:27" x14ac:dyDescent="0.25">
      <c r="A35026"/>
      <c r="AA35026"/>
    </row>
    <row r="35027" spans="1:27" x14ac:dyDescent="0.25">
      <c r="A35027"/>
      <c r="AA35027"/>
    </row>
    <row r="35028" spans="1:27" x14ac:dyDescent="0.25">
      <c r="A35028"/>
      <c r="AA35028"/>
    </row>
    <row r="35029" spans="1:27" x14ac:dyDescent="0.25">
      <c r="A35029"/>
      <c r="AA35029"/>
    </row>
    <row r="35030" spans="1:27" x14ac:dyDescent="0.25">
      <c r="A35030"/>
      <c r="AA35030"/>
    </row>
    <row r="35031" spans="1:27" x14ac:dyDescent="0.25">
      <c r="A35031"/>
      <c r="AA35031"/>
    </row>
    <row r="35032" spans="1:27" x14ac:dyDescent="0.25">
      <c r="A35032"/>
      <c r="AA35032"/>
    </row>
    <row r="35033" spans="1:27" x14ac:dyDescent="0.25">
      <c r="A35033"/>
      <c r="AA35033"/>
    </row>
    <row r="35034" spans="1:27" x14ac:dyDescent="0.25">
      <c r="A35034"/>
      <c r="AA35034"/>
    </row>
    <row r="35035" spans="1:27" x14ac:dyDescent="0.25">
      <c r="A35035"/>
      <c r="AA35035"/>
    </row>
    <row r="35036" spans="1:27" x14ac:dyDescent="0.25">
      <c r="A35036"/>
      <c r="AA35036"/>
    </row>
    <row r="35037" spans="1:27" x14ac:dyDescent="0.25">
      <c r="A35037"/>
      <c r="AA35037"/>
    </row>
    <row r="35038" spans="1:27" x14ac:dyDescent="0.25">
      <c r="A35038"/>
      <c r="AA35038"/>
    </row>
    <row r="35039" spans="1:27" x14ac:dyDescent="0.25">
      <c r="A35039"/>
      <c r="AA35039"/>
    </row>
    <row r="35040" spans="1:27" x14ac:dyDescent="0.25">
      <c r="A35040"/>
      <c r="AA35040"/>
    </row>
    <row r="35041" spans="1:27" x14ac:dyDescent="0.25">
      <c r="A35041"/>
      <c r="AA35041"/>
    </row>
    <row r="35042" spans="1:27" x14ac:dyDescent="0.25">
      <c r="A35042"/>
      <c r="AA35042"/>
    </row>
    <row r="35043" spans="1:27" x14ac:dyDescent="0.25">
      <c r="A35043"/>
      <c r="AA35043"/>
    </row>
    <row r="35044" spans="1:27" x14ac:dyDescent="0.25">
      <c r="A35044"/>
      <c r="AA35044"/>
    </row>
    <row r="35045" spans="1:27" x14ac:dyDescent="0.25">
      <c r="A35045"/>
      <c r="AA35045"/>
    </row>
    <row r="35046" spans="1:27" x14ac:dyDescent="0.25">
      <c r="A35046"/>
      <c r="AA35046"/>
    </row>
    <row r="35047" spans="1:27" x14ac:dyDescent="0.25">
      <c r="A35047"/>
      <c r="AA35047"/>
    </row>
    <row r="35048" spans="1:27" x14ac:dyDescent="0.25">
      <c r="A35048"/>
      <c r="AA35048"/>
    </row>
    <row r="35049" spans="1:27" x14ac:dyDescent="0.25">
      <c r="A35049"/>
      <c r="AA35049"/>
    </row>
    <row r="35050" spans="1:27" x14ac:dyDescent="0.25">
      <c r="A35050"/>
      <c r="AA35050"/>
    </row>
    <row r="35051" spans="1:27" x14ac:dyDescent="0.25">
      <c r="A35051"/>
      <c r="AA35051"/>
    </row>
    <row r="35052" spans="1:27" x14ac:dyDescent="0.25">
      <c r="A35052"/>
      <c r="AA35052"/>
    </row>
    <row r="35053" spans="1:27" x14ac:dyDescent="0.25">
      <c r="A35053"/>
      <c r="AA35053"/>
    </row>
    <row r="35054" spans="1:27" x14ac:dyDescent="0.25">
      <c r="A35054"/>
      <c r="AA35054"/>
    </row>
    <row r="35055" spans="1:27" x14ac:dyDescent="0.25">
      <c r="A35055"/>
      <c r="AA35055"/>
    </row>
    <row r="35056" spans="1:27" x14ac:dyDescent="0.25">
      <c r="A35056"/>
      <c r="AA35056"/>
    </row>
    <row r="35057" spans="1:27" x14ac:dyDescent="0.25">
      <c r="A35057"/>
      <c r="AA35057"/>
    </row>
    <row r="35058" spans="1:27" x14ac:dyDescent="0.25">
      <c r="A35058"/>
      <c r="AA35058"/>
    </row>
    <row r="35059" spans="1:27" x14ac:dyDescent="0.25">
      <c r="A35059"/>
      <c r="AA35059"/>
    </row>
    <row r="35060" spans="1:27" x14ac:dyDescent="0.25">
      <c r="A35060"/>
      <c r="AA35060"/>
    </row>
    <row r="35061" spans="1:27" x14ac:dyDescent="0.25">
      <c r="A35061"/>
      <c r="AA35061"/>
    </row>
    <row r="35062" spans="1:27" x14ac:dyDescent="0.25">
      <c r="A35062"/>
      <c r="AA35062"/>
    </row>
    <row r="35063" spans="1:27" x14ac:dyDescent="0.25">
      <c r="A35063"/>
      <c r="AA35063"/>
    </row>
    <row r="35064" spans="1:27" x14ac:dyDescent="0.25">
      <c r="A35064"/>
      <c r="AA35064"/>
    </row>
    <row r="35065" spans="1:27" x14ac:dyDescent="0.25">
      <c r="A35065"/>
      <c r="AA35065"/>
    </row>
    <row r="35066" spans="1:27" x14ac:dyDescent="0.25">
      <c r="A35066"/>
      <c r="AA35066"/>
    </row>
    <row r="35067" spans="1:27" x14ac:dyDescent="0.25">
      <c r="A35067"/>
      <c r="AA35067"/>
    </row>
    <row r="35068" spans="1:27" x14ac:dyDescent="0.25">
      <c r="A35068"/>
      <c r="AA35068"/>
    </row>
    <row r="35069" spans="1:27" x14ac:dyDescent="0.25">
      <c r="A35069"/>
      <c r="AA35069"/>
    </row>
    <row r="35070" spans="1:27" x14ac:dyDescent="0.25">
      <c r="A35070"/>
      <c r="AA35070"/>
    </row>
    <row r="35071" spans="1:27" x14ac:dyDescent="0.25">
      <c r="A35071"/>
      <c r="AA35071"/>
    </row>
    <row r="35072" spans="1:27" x14ac:dyDescent="0.25">
      <c r="A35072"/>
      <c r="AA35072"/>
    </row>
    <row r="35073" spans="1:27" x14ac:dyDescent="0.25">
      <c r="A35073"/>
      <c r="AA35073"/>
    </row>
    <row r="35074" spans="1:27" x14ac:dyDescent="0.25">
      <c r="A35074"/>
      <c r="AA35074"/>
    </row>
    <row r="35075" spans="1:27" x14ac:dyDescent="0.25">
      <c r="A35075"/>
      <c r="AA35075"/>
    </row>
    <row r="35076" spans="1:27" x14ac:dyDescent="0.25">
      <c r="A35076"/>
      <c r="AA35076"/>
    </row>
    <row r="35077" spans="1:27" x14ac:dyDescent="0.25">
      <c r="A35077"/>
      <c r="AA35077"/>
    </row>
    <row r="35078" spans="1:27" x14ac:dyDescent="0.25">
      <c r="A35078"/>
      <c r="AA35078"/>
    </row>
    <row r="35079" spans="1:27" x14ac:dyDescent="0.25">
      <c r="A35079"/>
      <c r="AA35079"/>
    </row>
    <row r="35080" spans="1:27" x14ac:dyDescent="0.25">
      <c r="A35080"/>
      <c r="AA35080"/>
    </row>
    <row r="35081" spans="1:27" x14ac:dyDescent="0.25">
      <c r="A35081"/>
      <c r="AA35081"/>
    </row>
    <row r="35082" spans="1:27" x14ac:dyDescent="0.25">
      <c r="A35082"/>
      <c r="AA35082"/>
    </row>
    <row r="35083" spans="1:27" x14ac:dyDescent="0.25">
      <c r="A35083"/>
      <c r="AA35083"/>
    </row>
    <row r="35084" spans="1:27" x14ac:dyDescent="0.25">
      <c r="A35084"/>
      <c r="AA35084"/>
    </row>
    <row r="35085" spans="1:27" x14ac:dyDescent="0.25">
      <c r="A35085"/>
      <c r="AA35085"/>
    </row>
    <row r="35086" spans="1:27" x14ac:dyDescent="0.25">
      <c r="A35086"/>
      <c r="AA35086"/>
    </row>
    <row r="35087" spans="1:27" x14ac:dyDescent="0.25">
      <c r="A35087"/>
      <c r="AA35087"/>
    </row>
    <row r="35088" spans="1:27" x14ac:dyDescent="0.25">
      <c r="A35088"/>
      <c r="AA35088"/>
    </row>
    <row r="35089" spans="1:27" x14ac:dyDescent="0.25">
      <c r="A35089"/>
      <c r="AA35089"/>
    </row>
    <row r="35090" spans="1:27" x14ac:dyDescent="0.25">
      <c r="A35090"/>
      <c r="AA35090"/>
    </row>
    <row r="35091" spans="1:27" x14ac:dyDescent="0.25">
      <c r="A35091"/>
      <c r="AA35091"/>
    </row>
    <row r="35092" spans="1:27" x14ac:dyDescent="0.25">
      <c r="A35092"/>
      <c r="AA35092"/>
    </row>
    <row r="35093" spans="1:27" x14ac:dyDescent="0.25">
      <c r="A35093"/>
      <c r="AA35093"/>
    </row>
    <row r="35094" spans="1:27" x14ac:dyDescent="0.25">
      <c r="A35094"/>
      <c r="AA35094"/>
    </row>
    <row r="35095" spans="1:27" x14ac:dyDescent="0.25">
      <c r="A35095"/>
      <c r="AA35095"/>
    </row>
    <row r="35096" spans="1:27" x14ac:dyDescent="0.25">
      <c r="A35096"/>
      <c r="AA35096"/>
    </row>
    <row r="35097" spans="1:27" x14ac:dyDescent="0.25">
      <c r="A35097"/>
      <c r="AA35097"/>
    </row>
    <row r="35098" spans="1:27" x14ac:dyDescent="0.25">
      <c r="A35098"/>
      <c r="AA35098"/>
    </row>
    <row r="35099" spans="1:27" x14ac:dyDescent="0.25">
      <c r="A35099"/>
      <c r="AA35099"/>
    </row>
    <row r="35100" spans="1:27" x14ac:dyDescent="0.25">
      <c r="A35100"/>
      <c r="AA35100"/>
    </row>
    <row r="35101" spans="1:27" x14ac:dyDescent="0.25">
      <c r="A35101"/>
      <c r="AA35101"/>
    </row>
    <row r="35102" spans="1:27" x14ac:dyDescent="0.25">
      <c r="A35102"/>
      <c r="AA35102"/>
    </row>
    <row r="35103" spans="1:27" x14ac:dyDescent="0.25">
      <c r="A35103"/>
      <c r="AA35103"/>
    </row>
    <row r="35104" spans="1:27" x14ac:dyDescent="0.25">
      <c r="A35104"/>
      <c r="AA35104"/>
    </row>
    <row r="35105" spans="1:27" x14ac:dyDescent="0.25">
      <c r="A35105"/>
      <c r="AA35105"/>
    </row>
    <row r="35106" spans="1:27" x14ac:dyDescent="0.25">
      <c r="A35106"/>
      <c r="AA35106"/>
    </row>
    <row r="35107" spans="1:27" x14ac:dyDescent="0.25">
      <c r="A35107"/>
      <c r="AA35107"/>
    </row>
    <row r="35108" spans="1:27" x14ac:dyDescent="0.25">
      <c r="A35108"/>
      <c r="AA35108"/>
    </row>
    <row r="35109" spans="1:27" x14ac:dyDescent="0.25">
      <c r="A35109"/>
      <c r="AA35109"/>
    </row>
    <row r="35110" spans="1:27" x14ac:dyDescent="0.25">
      <c r="A35110"/>
      <c r="AA35110"/>
    </row>
    <row r="35111" spans="1:27" x14ac:dyDescent="0.25">
      <c r="A35111"/>
      <c r="AA35111"/>
    </row>
    <row r="35112" spans="1:27" x14ac:dyDescent="0.25">
      <c r="A35112"/>
      <c r="AA35112"/>
    </row>
    <row r="35113" spans="1:27" x14ac:dyDescent="0.25">
      <c r="A35113"/>
      <c r="AA35113"/>
    </row>
    <row r="35114" spans="1:27" x14ac:dyDescent="0.25">
      <c r="A35114"/>
      <c r="AA35114"/>
    </row>
    <row r="35115" spans="1:27" x14ac:dyDescent="0.25">
      <c r="A35115"/>
      <c r="AA35115"/>
    </row>
    <row r="35116" spans="1:27" x14ac:dyDescent="0.25">
      <c r="A35116"/>
      <c r="AA35116"/>
    </row>
    <row r="35117" spans="1:27" x14ac:dyDescent="0.25">
      <c r="A35117"/>
      <c r="AA35117"/>
    </row>
    <row r="35118" spans="1:27" x14ac:dyDescent="0.25">
      <c r="A35118"/>
      <c r="AA35118"/>
    </row>
    <row r="35119" spans="1:27" x14ac:dyDescent="0.25">
      <c r="A35119"/>
      <c r="AA35119"/>
    </row>
    <row r="35120" spans="1:27" x14ac:dyDescent="0.25">
      <c r="A35120"/>
      <c r="AA35120"/>
    </row>
    <row r="35121" spans="1:27" x14ac:dyDescent="0.25">
      <c r="A35121"/>
      <c r="AA35121"/>
    </row>
    <row r="35122" spans="1:27" x14ac:dyDescent="0.25">
      <c r="A35122"/>
      <c r="AA35122"/>
    </row>
    <row r="35123" spans="1:27" x14ac:dyDescent="0.25">
      <c r="A35123"/>
      <c r="AA35123"/>
    </row>
    <row r="35124" spans="1:27" x14ac:dyDescent="0.25">
      <c r="A35124"/>
      <c r="AA35124"/>
    </row>
    <row r="35125" spans="1:27" x14ac:dyDescent="0.25">
      <c r="A35125"/>
      <c r="AA35125"/>
    </row>
    <row r="35126" spans="1:27" x14ac:dyDescent="0.25">
      <c r="A35126"/>
      <c r="AA35126"/>
    </row>
    <row r="35127" spans="1:27" x14ac:dyDescent="0.25">
      <c r="A35127"/>
      <c r="AA35127"/>
    </row>
    <row r="35128" spans="1:27" x14ac:dyDescent="0.25">
      <c r="A35128"/>
      <c r="AA35128"/>
    </row>
    <row r="35129" spans="1:27" x14ac:dyDescent="0.25">
      <c r="A35129"/>
      <c r="AA35129"/>
    </row>
    <row r="35130" spans="1:27" x14ac:dyDescent="0.25">
      <c r="A35130"/>
      <c r="AA35130"/>
    </row>
    <row r="35131" spans="1:27" x14ac:dyDescent="0.25">
      <c r="A35131"/>
      <c r="AA35131"/>
    </row>
    <row r="35132" spans="1:27" x14ac:dyDescent="0.25">
      <c r="A35132"/>
      <c r="AA35132"/>
    </row>
    <row r="35133" spans="1:27" x14ac:dyDescent="0.25">
      <c r="A35133"/>
      <c r="AA35133"/>
    </row>
    <row r="35134" spans="1:27" x14ac:dyDescent="0.25">
      <c r="A35134"/>
      <c r="AA35134"/>
    </row>
    <row r="35135" spans="1:27" x14ac:dyDescent="0.25">
      <c r="A35135"/>
      <c r="AA35135"/>
    </row>
    <row r="35136" spans="1:27" x14ac:dyDescent="0.25">
      <c r="A35136"/>
      <c r="AA35136"/>
    </row>
    <row r="35137" spans="1:27" x14ac:dyDescent="0.25">
      <c r="A35137"/>
      <c r="AA35137"/>
    </row>
    <row r="35138" spans="1:27" x14ac:dyDescent="0.25">
      <c r="A35138"/>
      <c r="AA35138"/>
    </row>
    <row r="35139" spans="1:27" x14ac:dyDescent="0.25">
      <c r="A35139"/>
      <c r="AA35139"/>
    </row>
    <row r="35140" spans="1:27" x14ac:dyDescent="0.25">
      <c r="A35140"/>
      <c r="AA35140"/>
    </row>
    <row r="35141" spans="1:27" x14ac:dyDescent="0.25">
      <c r="A35141"/>
      <c r="AA35141"/>
    </row>
    <row r="35142" spans="1:27" x14ac:dyDescent="0.25">
      <c r="A35142"/>
      <c r="AA35142"/>
    </row>
    <row r="35143" spans="1:27" x14ac:dyDescent="0.25">
      <c r="A35143"/>
      <c r="AA35143"/>
    </row>
    <row r="35144" spans="1:27" x14ac:dyDescent="0.25">
      <c r="A35144"/>
      <c r="AA35144"/>
    </row>
    <row r="35145" spans="1:27" x14ac:dyDescent="0.25">
      <c r="A35145"/>
      <c r="AA35145"/>
    </row>
    <row r="35146" spans="1:27" x14ac:dyDescent="0.25">
      <c r="A35146"/>
      <c r="AA35146"/>
    </row>
    <row r="35147" spans="1:27" x14ac:dyDescent="0.25">
      <c r="A35147"/>
      <c r="AA35147"/>
    </row>
    <row r="35148" spans="1:27" x14ac:dyDescent="0.25">
      <c r="A35148"/>
      <c r="AA35148"/>
    </row>
    <row r="35149" spans="1:27" x14ac:dyDescent="0.25">
      <c r="A35149"/>
      <c r="AA35149"/>
    </row>
    <row r="35150" spans="1:27" x14ac:dyDescent="0.25">
      <c r="A35150"/>
      <c r="AA35150"/>
    </row>
    <row r="35151" spans="1:27" x14ac:dyDescent="0.25">
      <c r="A35151"/>
      <c r="AA35151"/>
    </row>
    <row r="35152" spans="1:27" x14ac:dyDescent="0.25">
      <c r="A35152"/>
      <c r="AA35152"/>
    </row>
    <row r="35153" spans="1:27" x14ac:dyDescent="0.25">
      <c r="A35153"/>
      <c r="AA35153"/>
    </row>
    <row r="35154" spans="1:27" x14ac:dyDescent="0.25">
      <c r="A35154"/>
      <c r="AA35154"/>
    </row>
    <row r="35155" spans="1:27" x14ac:dyDescent="0.25">
      <c r="A35155"/>
      <c r="AA35155"/>
    </row>
    <row r="35156" spans="1:27" x14ac:dyDescent="0.25">
      <c r="A35156"/>
      <c r="AA35156"/>
    </row>
    <row r="35157" spans="1:27" x14ac:dyDescent="0.25">
      <c r="A35157"/>
      <c r="AA35157"/>
    </row>
    <row r="35158" spans="1:27" x14ac:dyDescent="0.25">
      <c r="A35158"/>
      <c r="AA35158"/>
    </row>
    <row r="35159" spans="1:27" x14ac:dyDescent="0.25">
      <c r="A35159"/>
      <c r="AA35159"/>
    </row>
    <row r="35160" spans="1:27" x14ac:dyDescent="0.25">
      <c r="A35160"/>
      <c r="AA35160"/>
    </row>
    <row r="35161" spans="1:27" x14ac:dyDescent="0.25">
      <c r="A35161"/>
      <c r="AA35161"/>
    </row>
    <row r="35162" spans="1:27" x14ac:dyDescent="0.25">
      <c r="A35162"/>
      <c r="AA35162"/>
    </row>
    <row r="35163" spans="1:27" x14ac:dyDescent="0.25">
      <c r="A35163"/>
      <c r="AA35163"/>
    </row>
    <row r="35164" spans="1:27" x14ac:dyDescent="0.25">
      <c r="A35164"/>
      <c r="AA35164"/>
    </row>
    <row r="35165" spans="1:27" x14ac:dyDescent="0.25">
      <c r="A35165"/>
      <c r="AA35165"/>
    </row>
    <row r="35166" spans="1:27" x14ac:dyDescent="0.25">
      <c r="A35166"/>
      <c r="AA35166"/>
    </row>
    <row r="35167" spans="1:27" x14ac:dyDescent="0.25">
      <c r="A35167"/>
      <c r="AA35167"/>
    </row>
    <row r="35168" spans="1:27" x14ac:dyDescent="0.25">
      <c r="A35168"/>
      <c r="AA35168"/>
    </row>
    <row r="35169" spans="1:27" x14ac:dyDescent="0.25">
      <c r="A35169"/>
      <c r="AA35169"/>
    </row>
    <row r="35170" spans="1:27" x14ac:dyDescent="0.25">
      <c r="A35170"/>
      <c r="AA35170"/>
    </row>
    <row r="35171" spans="1:27" x14ac:dyDescent="0.25">
      <c r="A35171"/>
      <c r="AA35171"/>
    </row>
    <row r="35172" spans="1:27" x14ac:dyDescent="0.25">
      <c r="A35172"/>
      <c r="AA35172"/>
    </row>
    <row r="35173" spans="1:27" x14ac:dyDescent="0.25">
      <c r="A35173"/>
      <c r="AA35173"/>
    </row>
    <row r="35174" spans="1:27" x14ac:dyDescent="0.25">
      <c r="A35174"/>
      <c r="AA35174"/>
    </row>
    <row r="35175" spans="1:27" x14ac:dyDescent="0.25">
      <c r="A35175"/>
      <c r="AA35175"/>
    </row>
    <row r="35176" spans="1:27" x14ac:dyDescent="0.25">
      <c r="A35176"/>
      <c r="AA35176"/>
    </row>
    <row r="35177" spans="1:27" x14ac:dyDescent="0.25">
      <c r="A35177"/>
      <c r="AA35177"/>
    </row>
    <row r="35178" spans="1:27" x14ac:dyDescent="0.25">
      <c r="A35178"/>
      <c r="AA35178"/>
    </row>
    <row r="35179" spans="1:27" x14ac:dyDescent="0.25">
      <c r="A35179"/>
      <c r="AA35179"/>
    </row>
    <row r="35180" spans="1:27" x14ac:dyDescent="0.25">
      <c r="A35180"/>
      <c r="AA35180"/>
    </row>
    <row r="35181" spans="1:27" x14ac:dyDescent="0.25">
      <c r="A35181"/>
      <c r="AA35181"/>
    </row>
    <row r="35182" spans="1:27" x14ac:dyDescent="0.25">
      <c r="A35182"/>
      <c r="AA35182"/>
    </row>
    <row r="35183" spans="1:27" x14ac:dyDescent="0.25">
      <c r="A35183"/>
      <c r="AA35183"/>
    </row>
    <row r="35184" spans="1:27" x14ac:dyDescent="0.25">
      <c r="A35184"/>
      <c r="AA35184"/>
    </row>
    <row r="35185" spans="1:27" x14ac:dyDescent="0.25">
      <c r="A35185"/>
      <c r="AA35185"/>
    </row>
    <row r="35186" spans="1:27" x14ac:dyDescent="0.25">
      <c r="A35186"/>
      <c r="AA35186"/>
    </row>
    <row r="35187" spans="1:27" x14ac:dyDescent="0.25">
      <c r="A35187"/>
      <c r="AA35187"/>
    </row>
    <row r="35188" spans="1:27" x14ac:dyDescent="0.25">
      <c r="A35188"/>
      <c r="AA35188"/>
    </row>
    <row r="35189" spans="1:27" x14ac:dyDescent="0.25">
      <c r="A35189"/>
      <c r="AA35189"/>
    </row>
    <row r="35190" spans="1:27" x14ac:dyDescent="0.25">
      <c r="A35190"/>
      <c r="AA35190"/>
    </row>
    <row r="35191" spans="1:27" x14ac:dyDescent="0.25">
      <c r="A35191"/>
      <c r="AA35191"/>
    </row>
    <row r="35192" spans="1:27" x14ac:dyDescent="0.25">
      <c r="A35192"/>
      <c r="AA35192"/>
    </row>
    <row r="35193" spans="1:27" x14ac:dyDescent="0.25">
      <c r="A35193"/>
      <c r="AA35193"/>
    </row>
    <row r="35194" spans="1:27" x14ac:dyDescent="0.25">
      <c r="A35194"/>
      <c r="AA35194"/>
    </row>
    <row r="35195" spans="1:27" x14ac:dyDescent="0.25">
      <c r="A35195"/>
      <c r="AA35195"/>
    </row>
    <row r="35196" spans="1:27" x14ac:dyDescent="0.25">
      <c r="A35196"/>
      <c r="AA35196"/>
    </row>
    <row r="35197" spans="1:27" x14ac:dyDescent="0.25">
      <c r="A35197"/>
      <c r="AA35197"/>
    </row>
    <row r="35198" spans="1:27" x14ac:dyDescent="0.25">
      <c r="A35198"/>
      <c r="AA35198"/>
    </row>
    <row r="35199" spans="1:27" x14ac:dyDescent="0.25">
      <c r="A35199"/>
      <c r="AA35199"/>
    </row>
    <row r="35200" spans="1:27" x14ac:dyDescent="0.25">
      <c r="A35200"/>
      <c r="AA35200"/>
    </row>
    <row r="35201" spans="1:27" x14ac:dyDescent="0.25">
      <c r="A35201"/>
      <c r="AA35201"/>
    </row>
    <row r="35202" spans="1:27" x14ac:dyDescent="0.25">
      <c r="A35202"/>
      <c r="AA35202"/>
    </row>
    <row r="35203" spans="1:27" x14ac:dyDescent="0.25">
      <c r="A35203"/>
      <c r="AA35203"/>
    </row>
    <row r="35204" spans="1:27" x14ac:dyDescent="0.25">
      <c r="A35204"/>
      <c r="AA35204"/>
    </row>
    <row r="35205" spans="1:27" x14ac:dyDescent="0.25">
      <c r="A35205"/>
      <c r="AA35205"/>
    </row>
    <row r="35206" spans="1:27" x14ac:dyDescent="0.25">
      <c r="A35206"/>
      <c r="AA35206"/>
    </row>
    <row r="35207" spans="1:27" x14ac:dyDescent="0.25">
      <c r="A35207"/>
      <c r="AA35207"/>
    </row>
    <row r="35208" spans="1:27" x14ac:dyDescent="0.25">
      <c r="A35208"/>
      <c r="AA35208"/>
    </row>
    <row r="35209" spans="1:27" x14ac:dyDescent="0.25">
      <c r="A35209"/>
      <c r="AA35209"/>
    </row>
    <row r="35210" spans="1:27" x14ac:dyDescent="0.25">
      <c r="A35210"/>
      <c r="AA35210"/>
    </row>
    <row r="35211" spans="1:27" x14ac:dyDescent="0.25">
      <c r="A35211"/>
      <c r="AA35211"/>
    </row>
    <row r="35212" spans="1:27" x14ac:dyDescent="0.25">
      <c r="A35212"/>
      <c r="AA35212"/>
    </row>
    <row r="35213" spans="1:27" x14ac:dyDescent="0.25">
      <c r="A35213"/>
      <c r="AA35213"/>
    </row>
    <row r="35214" spans="1:27" x14ac:dyDescent="0.25">
      <c r="A35214"/>
      <c r="AA35214"/>
    </row>
    <row r="35215" spans="1:27" x14ac:dyDescent="0.25">
      <c r="A35215"/>
      <c r="AA35215"/>
    </row>
    <row r="35216" spans="1:27" x14ac:dyDescent="0.25">
      <c r="A35216"/>
      <c r="AA35216"/>
    </row>
    <row r="35217" spans="1:27" x14ac:dyDescent="0.25">
      <c r="A35217"/>
      <c r="AA35217"/>
    </row>
    <row r="35218" spans="1:27" x14ac:dyDescent="0.25">
      <c r="A35218"/>
      <c r="AA35218"/>
    </row>
    <row r="35219" spans="1:27" x14ac:dyDescent="0.25">
      <c r="A35219"/>
      <c r="AA35219"/>
    </row>
    <row r="35220" spans="1:27" x14ac:dyDescent="0.25">
      <c r="A35220"/>
      <c r="AA35220"/>
    </row>
    <row r="35221" spans="1:27" x14ac:dyDescent="0.25">
      <c r="A35221"/>
      <c r="AA35221"/>
    </row>
    <row r="35222" spans="1:27" x14ac:dyDescent="0.25">
      <c r="A35222"/>
      <c r="AA35222"/>
    </row>
    <row r="35223" spans="1:27" x14ac:dyDescent="0.25">
      <c r="A35223"/>
      <c r="AA35223"/>
    </row>
    <row r="35224" spans="1:27" x14ac:dyDescent="0.25">
      <c r="A35224"/>
      <c r="AA35224"/>
    </row>
    <row r="35225" spans="1:27" x14ac:dyDescent="0.25">
      <c r="A35225"/>
      <c r="AA35225"/>
    </row>
    <row r="35226" spans="1:27" x14ac:dyDescent="0.25">
      <c r="A35226"/>
      <c r="AA35226"/>
    </row>
    <row r="35227" spans="1:27" x14ac:dyDescent="0.25">
      <c r="A35227"/>
      <c r="AA35227"/>
    </row>
    <row r="35228" spans="1:27" x14ac:dyDescent="0.25">
      <c r="A35228"/>
      <c r="AA35228"/>
    </row>
    <row r="35229" spans="1:27" x14ac:dyDescent="0.25">
      <c r="A35229"/>
      <c r="AA35229"/>
    </row>
    <row r="35230" spans="1:27" x14ac:dyDescent="0.25">
      <c r="A35230"/>
      <c r="AA35230"/>
    </row>
    <row r="35231" spans="1:27" x14ac:dyDescent="0.25">
      <c r="A35231"/>
      <c r="AA35231"/>
    </row>
    <row r="35232" spans="1:27" x14ac:dyDescent="0.25">
      <c r="A35232"/>
      <c r="AA35232"/>
    </row>
    <row r="35233" spans="1:27" x14ac:dyDescent="0.25">
      <c r="A35233"/>
      <c r="AA35233"/>
    </row>
    <row r="35234" spans="1:27" x14ac:dyDescent="0.25">
      <c r="A35234"/>
      <c r="AA35234"/>
    </row>
    <row r="35235" spans="1:27" x14ac:dyDescent="0.25">
      <c r="A35235"/>
      <c r="AA35235"/>
    </row>
    <row r="35236" spans="1:27" x14ac:dyDescent="0.25">
      <c r="A35236"/>
      <c r="AA35236"/>
    </row>
    <row r="35237" spans="1:27" x14ac:dyDescent="0.25">
      <c r="A35237"/>
      <c r="AA35237"/>
    </row>
    <row r="35238" spans="1:27" x14ac:dyDescent="0.25">
      <c r="A35238"/>
      <c r="AA35238"/>
    </row>
    <row r="35239" spans="1:27" x14ac:dyDescent="0.25">
      <c r="A35239"/>
      <c r="AA35239"/>
    </row>
    <row r="35240" spans="1:27" x14ac:dyDescent="0.25">
      <c r="A35240"/>
      <c r="AA35240"/>
    </row>
    <row r="35241" spans="1:27" x14ac:dyDescent="0.25">
      <c r="A35241"/>
      <c r="AA35241"/>
    </row>
    <row r="35242" spans="1:27" x14ac:dyDescent="0.25">
      <c r="A35242"/>
      <c r="AA35242"/>
    </row>
    <row r="35243" spans="1:27" x14ac:dyDescent="0.25">
      <c r="A35243"/>
      <c r="AA35243"/>
    </row>
    <row r="35244" spans="1:27" x14ac:dyDescent="0.25">
      <c r="A35244"/>
      <c r="AA35244"/>
    </row>
    <row r="35245" spans="1:27" x14ac:dyDescent="0.25">
      <c r="A35245"/>
      <c r="AA35245"/>
    </row>
    <row r="35246" spans="1:27" x14ac:dyDescent="0.25">
      <c r="A35246"/>
      <c r="AA35246"/>
    </row>
    <row r="35247" spans="1:27" x14ac:dyDescent="0.25">
      <c r="A35247"/>
      <c r="AA35247"/>
    </row>
    <row r="35248" spans="1:27" x14ac:dyDescent="0.25">
      <c r="A35248"/>
      <c r="AA35248"/>
    </row>
    <row r="35249" spans="1:27" x14ac:dyDescent="0.25">
      <c r="A35249"/>
      <c r="AA35249"/>
    </row>
    <row r="35250" spans="1:27" x14ac:dyDescent="0.25">
      <c r="A35250"/>
      <c r="AA35250"/>
    </row>
    <row r="35251" spans="1:27" x14ac:dyDescent="0.25">
      <c r="A35251"/>
      <c r="AA35251"/>
    </row>
    <row r="35252" spans="1:27" x14ac:dyDescent="0.25">
      <c r="A35252"/>
      <c r="AA35252"/>
    </row>
    <row r="35253" spans="1:27" x14ac:dyDescent="0.25">
      <c r="A35253"/>
      <c r="AA35253"/>
    </row>
    <row r="35254" spans="1:27" x14ac:dyDescent="0.25">
      <c r="A35254"/>
      <c r="AA35254"/>
    </row>
    <row r="35255" spans="1:27" x14ac:dyDescent="0.25">
      <c r="A35255"/>
      <c r="AA35255"/>
    </row>
    <row r="35256" spans="1:27" x14ac:dyDescent="0.25">
      <c r="A35256"/>
      <c r="AA35256"/>
    </row>
    <row r="35257" spans="1:27" x14ac:dyDescent="0.25">
      <c r="A35257"/>
      <c r="AA35257"/>
    </row>
    <row r="35258" spans="1:27" x14ac:dyDescent="0.25">
      <c r="A35258"/>
      <c r="AA35258"/>
    </row>
    <row r="35259" spans="1:27" x14ac:dyDescent="0.25">
      <c r="A35259"/>
      <c r="AA35259"/>
    </row>
    <row r="35260" spans="1:27" x14ac:dyDescent="0.25">
      <c r="A35260"/>
      <c r="AA35260"/>
    </row>
    <row r="35261" spans="1:27" x14ac:dyDescent="0.25">
      <c r="A35261"/>
      <c r="AA35261"/>
    </row>
    <row r="35262" spans="1:27" x14ac:dyDescent="0.25">
      <c r="A35262"/>
      <c r="AA35262"/>
    </row>
    <row r="35263" spans="1:27" x14ac:dyDescent="0.25">
      <c r="A35263"/>
      <c r="AA35263"/>
    </row>
    <row r="35264" spans="1:27" x14ac:dyDescent="0.25">
      <c r="A35264"/>
      <c r="AA35264"/>
    </row>
    <row r="35265" spans="1:27" x14ac:dyDescent="0.25">
      <c r="A35265"/>
      <c r="AA35265"/>
    </row>
    <row r="35266" spans="1:27" x14ac:dyDescent="0.25">
      <c r="A35266"/>
      <c r="AA35266"/>
    </row>
    <row r="35267" spans="1:27" x14ac:dyDescent="0.25">
      <c r="A35267"/>
      <c r="AA35267"/>
    </row>
    <row r="35268" spans="1:27" x14ac:dyDescent="0.25">
      <c r="A35268"/>
      <c r="AA35268"/>
    </row>
    <row r="35269" spans="1:27" x14ac:dyDescent="0.25">
      <c r="A35269"/>
      <c r="AA35269"/>
    </row>
    <row r="35270" spans="1:27" x14ac:dyDescent="0.25">
      <c r="A35270"/>
      <c r="AA35270"/>
    </row>
    <row r="35271" spans="1:27" x14ac:dyDescent="0.25">
      <c r="A35271"/>
      <c r="AA35271"/>
    </row>
    <row r="35272" spans="1:27" x14ac:dyDescent="0.25">
      <c r="A35272"/>
      <c r="AA35272"/>
    </row>
    <row r="35273" spans="1:27" x14ac:dyDescent="0.25">
      <c r="A35273"/>
      <c r="AA35273"/>
    </row>
    <row r="35274" spans="1:27" x14ac:dyDescent="0.25">
      <c r="A35274"/>
      <c r="AA35274"/>
    </row>
    <row r="35275" spans="1:27" x14ac:dyDescent="0.25">
      <c r="A35275"/>
      <c r="AA35275"/>
    </row>
    <row r="35276" spans="1:27" x14ac:dyDescent="0.25">
      <c r="A35276"/>
      <c r="AA35276"/>
    </row>
    <row r="35277" spans="1:27" x14ac:dyDescent="0.25">
      <c r="A35277"/>
      <c r="AA35277"/>
    </row>
    <row r="35278" spans="1:27" x14ac:dyDescent="0.25">
      <c r="A35278"/>
      <c r="AA35278"/>
    </row>
    <row r="35279" spans="1:27" x14ac:dyDescent="0.25">
      <c r="A35279"/>
      <c r="AA35279"/>
    </row>
    <row r="35280" spans="1:27" x14ac:dyDescent="0.25">
      <c r="A35280"/>
      <c r="AA35280"/>
    </row>
    <row r="35281" spans="1:27" x14ac:dyDescent="0.25">
      <c r="A35281"/>
      <c r="AA35281"/>
    </row>
    <row r="35282" spans="1:27" x14ac:dyDescent="0.25">
      <c r="A35282"/>
      <c r="AA35282"/>
    </row>
    <row r="35283" spans="1:27" x14ac:dyDescent="0.25">
      <c r="A35283"/>
      <c r="AA35283"/>
    </row>
    <row r="35284" spans="1:27" x14ac:dyDescent="0.25">
      <c r="A35284"/>
      <c r="AA35284"/>
    </row>
    <row r="35285" spans="1:27" x14ac:dyDescent="0.25">
      <c r="A35285"/>
      <c r="AA35285"/>
    </row>
    <row r="35286" spans="1:27" x14ac:dyDescent="0.25">
      <c r="A35286"/>
      <c r="AA35286"/>
    </row>
    <row r="35287" spans="1:27" x14ac:dyDescent="0.25">
      <c r="A35287"/>
      <c r="AA35287"/>
    </row>
    <row r="35288" spans="1:27" x14ac:dyDescent="0.25">
      <c r="A35288"/>
      <c r="AA35288"/>
    </row>
    <row r="35289" spans="1:27" x14ac:dyDescent="0.25">
      <c r="A35289"/>
      <c r="AA35289"/>
    </row>
    <row r="35290" spans="1:27" x14ac:dyDescent="0.25">
      <c r="A35290"/>
      <c r="AA35290"/>
    </row>
    <row r="35291" spans="1:27" x14ac:dyDescent="0.25">
      <c r="A35291"/>
      <c r="AA35291"/>
    </row>
    <row r="35292" spans="1:27" x14ac:dyDescent="0.25">
      <c r="A35292"/>
      <c r="AA35292"/>
    </row>
    <row r="35293" spans="1:27" x14ac:dyDescent="0.25">
      <c r="A35293"/>
      <c r="AA35293"/>
    </row>
    <row r="35294" spans="1:27" x14ac:dyDescent="0.25">
      <c r="A35294"/>
      <c r="AA35294"/>
    </row>
    <row r="35295" spans="1:27" x14ac:dyDescent="0.25">
      <c r="A35295"/>
      <c r="AA35295"/>
    </row>
    <row r="35296" spans="1:27" x14ac:dyDescent="0.25">
      <c r="A35296"/>
      <c r="AA35296"/>
    </row>
    <row r="35297" spans="1:27" x14ac:dyDescent="0.25">
      <c r="A35297"/>
      <c r="AA35297"/>
    </row>
    <row r="35298" spans="1:27" x14ac:dyDescent="0.25">
      <c r="A35298"/>
      <c r="AA35298"/>
    </row>
    <row r="35299" spans="1:27" x14ac:dyDescent="0.25">
      <c r="A35299"/>
      <c r="AA35299"/>
    </row>
    <row r="35300" spans="1:27" x14ac:dyDescent="0.25">
      <c r="A35300"/>
      <c r="AA35300"/>
    </row>
    <row r="35301" spans="1:27" x14ac:dyDescent="0.25">
      <c r="A35301"/>
      <c r="AA35301"/>
    </row>
    <row r="35302" spans="1:27" x14ac:dyDescent="0.25">
      <c r="A35302"/>
      <c r="AA35302"/>
    </row>
    <row r="35303" spans="1:27" x14ac:dyDescent="0.25">
      <c r="A35303"/>
      <c r="AA35303"/>
    </row>
    <row r="35304" spans="1:27" x14ac:dyDescent="0.25">
      <c r="A35304"/>
      <c r="AA35304"/>
    </row>
    <row r="35305" spans="1:27" x14ac:dyDescent="0.25">
      <c r="A35305"/>
      <c r="AA35305"/>
    </row>
    <row r="35306" spans="1:27" x14ac:dyDescent="0.25">
      <c r="A35306"/>
      <c r="AA35306"/>
    </row>
    <row r="35307" spans="1:27" x14ac:dyDescent="0.25">
      <c r="A35307"/>
      <c r="AA35307"/>
    </row>
    <row r="35308" spans="1:27" x14ac:dyDescent="0.25">
      <c r="A35308"/>
      <c r="AA35308"/>
    </row>
    <row r="35309" spans="1:27" x14ac:dyDescent="0.25">
      <c r="A35309"/>
      <c r="AA35309"/>
    </row>
    <row r="35310" spans="1:27" x14ac:dyDescent="0.25">
      <c r="A35310"/>
      <c r="AA35310"/>
    </row>
    <row r="35311" spans="1:27" x14ac:dyDescent="0.25">
      <c r="A35311"/>
      <c r="AA35311"/>
    </row>
    <row r="35312" spans="1:27" x14ac:dyDescent="0.25">
      <c r="A35312"/>
      <c r="AA35312"/>
    </row>
    <row r="35313" spans="1:27" x14ac:dyDescent="0.25">
      <c r="A35313"/>
      <c r="AA35313"/>
    </row>
    <row r="35314" spans="1:27" x14ac:dyDescent="0.25">
      <c r="A35314"/>
      <c r="AA35314"/>
    </row>
    <row r="35315" spans="1:27" x14ac:dyDescent="0.25">
      <c r="A35315"/>
      <c r="AA35315"/>
    </row>
    <row r="35316" spans="1:27" x14ac:dyDescent="0.25">
      <c r="A35316"/>
      <c r="AA35316"/>
    </row>
    <row r="35317" spans="1:27" x14ac:dyDescent="0.25">
      <c r="A35317"/>
      <c r="AA35317"/>
    </row>
    <row r="35318" spans="1:27" x14ac:dyDescent="0.25">
      <c r="A35318"/>
      <c r="AA35318"/>
    </row>
    <row r="35319" spans="1:27" x14ac:dyDescent="0.25">
      <c r="A35319"/>
      <c r="AA35319"/>
    </row>
    <row r="35320" spans="1:27" x14ac:dyDescent="0.25">
      <c r="A35320"/>
      <c r="AA35320"/>
    </row>
    <row r="35321" spans="1:27" x14ac:dyDescent="0.25">
      <c r="A35321"/>
      <c r="AA35321"/>
    </row>
    <row r="35322" spans="1:27" x14ac:dyDescent="0.25">
      <c r="A35322"/>
      <c r="AA35322"/>
    </row>
    <row r="35323" spans="1:27" x14ac:dyDescent="0.25">
      <c r="A35323"/>
      <c r="AA35323"/>
    </row>
    <row r="35324" spans="1:27" x14ac:dyDescent="0.25">
      <c r="A35324"/>
      <c r="AA35324"/>
    </row>
    <row r="35325" spans="1:27" x14ac:dyDescent="0.25">
      <c r="A35325"/>
      <c r="AA35325"/>
    </row>
    <row r="35326" spans="1:27" x14ac:dyDescent="0.25">
      <c r="A35326"/>
      <c r="AA35326"/>
    </row>
    <row r="35327" spans="1:27" x14ac:dyDescent="0.25">
      <c r="A35327"/>
      <c r="AA35327"/>
    </row>
    <row r="35328" spans="1:27" x14ac:dyDescent="0.25">
      <c r="A35328"/>
      <c r="AA35328"/>
    </row>
    <row r="35329" spans="1:27" x14ac:dyDescent="0.25">
      <c r="A35329"/>
      <c r="AA35329"/>
    </row>
    <row r="35330" spans="1:27" x14ac:dyDescent="0.25">
      <c r="A35330"/>
      <c r="AA35330"/>
    </row>
    <row r="35331" spans="1:27" x14ac:dyDescent="0.25">
      <c r="A35331"/>
      <c r="AA35331"/>
    </row>
    <row r="35332" spans="1:27" x14ac:dyDescent="0.25">
      <c r="A35332"/>
      <c r="AA35332"/>
    </row>
    <row r="35333" spans="1:27" x14ac:dyDescent="0.25">
      <c r="A35333"/>
      <c r="AA35333"/>
    </row>
    <row r="35334" spans="1:27" x14ac:dyDescent="0.25">
      <c r="A35334"/>
      <c r="AA35334"/>
    </row>
    <row r="35335" spans="1:27" x14ac:dyDescent="0.25">
      <c r="A35335"/>
      <c r="AA35335"/>
    </row>
    <row r="35336" spans="1:27" x14ac:dyDescent="0.25">
      <c r="A35336"/>
      <c r="AA35336"/>
    </row>
    <row r="35337" spans="1:27" x14ac:dyDescent="0.25">
      <c r="A35337"/>
      <c r="AA35337"/>
    </row>
    <row r="35338" spans="1:27" x14ac:dyDescent="0.25">
      <c r="A35338"/>
      <c r="AA35338"/>
    </row>
    <row r="35339" spans="1:27" x14ac:dyDescent="0.25">
      <c r="A35339"/>
      <c r="AA35339"/>
    </row>
    <row r="35340" spans="1:27" x14ac:dyDescent="0.25">
      <c r="A35340"/>
      <c r="AA35340"/>
    </row>
    <row r="35341" spans="1:27" x14ac:dyDescent="0.25">
      <c r="A35341"/>
      <c r="AA35341"/>
    </row>
    <row r="35342" spans="1:27" x14ac:dyDescent="0.25">
      <c r="A35342"/>
      <c r="AA35342"/>
    </row>
    <row r="35343" spans="1:27" x14ac:dyDescent="0.25">
      <c r="A35343"/>
      <c r="AA35343"/>
    </row>
    <row r="35344" spans="1:27" x14ac:dyDescent="0.25">
      <c r="A35344"/>
      <c r="AA35344"/>
    </row>
    <row r="35345" spans="1:27" x14ac:dyDescent="0.25">
      <c r="A35345"/>
      <c r="AA35345"/>
    </row>
    <row r="35346" spans="1:27" x14ac:dyDescent="0.25">
      <c r="A35346"/>
      <c r="AA35346"/>
    </row>
    <row r="35347" spans="1:27" x14ac:dyDescent="0.25">
      <c r="A35347"/>
      <c r="AA35347"/>
    </row>
    <row r="35348" spans="1:27" x14ac:dyDescent="0.25">
      <c r="A35348"/>
      <c r="AA35348"/>
    </row>
    <row r="35349" spans="1:27" x14ac:dyDescent="0.25">
      <c r="A35349"/>
      <c r="AA35349"/>
    </row>
    <row r="35350" spans="1:27" x14ac:dyDescent="0.25">
      <c r="A35350"/>
      <c r="AA35350"/>
    </row>
    <row r="35351" spans="1:27" x14ac:dyDescent="0.25">
      <c r="A35351"/>
      <c r="AA35351"/>
    </row>
    <row r="35352" spans="1:27" x14ac:dyDescent="0.25">
      <c r="A35352"/>
      <c r="AA35352"/>
    </row>
    <row r="35353" spans="1:27" x14ac:dyDescent="0.25">
      <c r="A35353"/>
      <c r="AA35353"/>
    </row>
    <row r="35354" spans="1:27" x14ac:dyDescent="0.25">
      <c r="A35354"/>
      <c r="AA35354"/>
    </row>
    <row r="35355" spans="1:27" x14ac:dyDescent="0.25">
      <c r="A35355"/>
      <c r="AA35355"/>
    </row>
    <row r="35356" spans="1:27" x14ac:dyDescent="0.25">
      <c r="A35356"/>
      <c r="AA35356"/>
    </row>
    <row r="35357" spans="1:27" x14ac:dyDescent="0.25">
      <c r="A35357"/>
      <c r="AA35357"/>
    </row>
    <row r="35358" spans="1:27" x14ac:dyDescent="0.25">
      <c r="A35358"/>
      <c r="AA35358"/>
    </row>
    <row r="35359" spans="1:27" x14ac:dyDescent="0.25">
      <c r="A35359"/>
      <c r="AA35359"/>
    </row>
    <row r="35360" spans="1:27" x14ac:dyDescent="0.25">
      <c r="A35360"/>
      <c r="AA35360"/>
    </row>
    <row r="35361" spans="1:27" x14ac:dyDescent="0.25">
      <c r="A35361"/>
      <c r="AA35361"/>
    </row>
    <row r="35362" spans="1:27" x14ac:dyDescent="0.25">
      <c r="A35362"/>
      <c r="AA35362"/>
    </row>
    <row r="35363" spans="1:27" x14ac:dyDescent="0.25">
      <c r="A35363"/>
      <c r="AA35363"/>
    </row>
    <row r="35364" spans="1:27" x14ac:dyDescent="0.25">
      <c r="A35364"/>
      <c r="AA35364"/>
    </row>
    <row r="35365" spans="1:27" x14ac:dyDescent="0.25">
      <c r="A35365"/>
      <c r="AA35365"/>
    </row>
    <row r="35366" spans="1:27" x14ac:dyDescent="0.25">
      <c r="A35366"/>
      <c r="AA35366"/>
    </row>
    <row r="35367" spans="1:27" x14ac:dyDescent="0.25">
      <c r="A35367"/>
      <c r="AA35367"/>
    </row>
    <row r="35368" spans="1:27" x14ac:dyDescent="0.25">
      <c r="A35368"/>
      <c r="AA35368"/>
    </row>
    <row r="35369" spans="1:27" x14ac:dyDescent="0.25">
      <c r="A35369"/>
      <c r="AA35369"/>
    </row>
    <row r="35370" spans="1:27" x14ac:dyDescent="0.25">
      <c r="A35370"/>
      <c r="AA35370"/>
    </row>
    <row r="35371" spans="1:27" x14ac:dyDescent="0.25">
      <c r="A35371"/>
      <c r="AA35371"/>
    </row>
    <row r="35372" spans="1:27" x14ac:dyDescent="0.25">
      <c r="A35372"/>
      <c r="AA35372"/>
    </row>
    <row r="35373" spans="1:27" x14ac:dyDescent="0.25">
      <c r="A35373"/>
      <c r="AA35373"/>
    </row>
    <row r="35374" spans="1:27" x14ac:dyDescent="0.25">
      <c r="A35374"/>
      <c r="AA35374"/>
    </row>
    <row r="35375" spans="1:27" x14ac:dyDescent="0.25">
      <c r="A35375"/>
      <c r="AA35375"/>
    </row>
    <row r="35376" spans="1:27" x14ac:dyDescent="0.25">
      <c r="A35376"/>
      <c r="AA35376"/>
    </row>
    <row r="35377" spans="1:27" x14ac:dyDescent="0.25">
      <c r="A35377"/>
      <c r="AA35377"/>
    </row>
    <row r="35378" spans="1:27" x14ac:dyDescent="0.25">
      <c r="A35378"/>
      <c r="AA35378"/>
    </row>
    <row r="35379" spans="1:27" x14ac:dyDescent="0.25">
      <c r="A35379"/>
      <c r="AA35379"/>
    </row>
    <row r="35380" spans="1:27" x14ac:dyDescent="0.25">
      <c r="A35380"/>
      <c r="AA35380"/>
    </row>
    <row r="35381" spans="1:27" x14ac:dyDescent="0.25">
      <c r="A35381"/>
      <c r="AA35381"/>
    </row>
    <row r="35382" spans="1:27" x14ac:dyDescent="0.25">
      <c r="A35382"/>
      <c r="AA35382"/>
    </row>
    <row r="35383" spans="1:27" x14ac:dyDescent="0.25">
      <c r="A35383"/>
      <c r="AA35383"/>
    </row>
    <row r="35384" spans="1:27" x14ac:dyDescent="0.25">
      <c r="A35384"/>
      <c r="AA35384"/>
    </row>
    <row r="35385" spans="1:27" x14ac:dyDescent="0.25">
      <c r="A35385"/>
      <c r="AA35385"/>
    </row>
    <row r="35386" spans="1:27" x14ac:dyDescent="0.25">
      <c r="A35386"/>
      <c r="AA35386"/>
    </row>
    <row r="35387" spans="1:27" x14ac:dyDescent="0.25">
      <c r="A35387"/>
      <c r="AA35387"/>
    </row>
    <row r="35388" spans="1:27" x14ac:dyDescent="0.25">
      <c r="A35388"/>
      <c r="AA35388"/>
    </row>
    <row r="35389" spans="1:27" x14ac:dyDescent="0.25">
      <c r="A35389"/>
      <c r="AA35389"/>
    </row>
    <row r="35390" spans="1:27" x14ac:dyDescent="0.25">
      <c r="A35390"/>
      <c r="AA35390"/>
    </row>
    <row r="35391" spans="1:27" x14ac:dyDescent="0.25">
      <c r="A35391"/>
      <c r="AA35391"/>
    </row>
    <row r="35392" spans="1:27" x14ac:dyDescent="0.25">
      <c r="A35392"/>
      <c r="AA35392"/>
    </row>
    <row r="35393" spans="1:27" x14ac:dyDescent="0.25">
      <c r="A35393"/>
      <c r="AA35393"/>
    </row>
    <row r="35394" spans="1:27" x14ac:dyDescent="0.25">
      <c r="A35394"/>
      <c r="AA35394"/>
    </row>
    <row r="35395" spans="1:27" x14ac:dyDescent="0.25">
      <c r="A35395"/>
      <c r="AA35395"/>
    </row>
    <row r="35396" spans="1:27" x14ac:dyDescent="0.25">
      <c r="A35396"/>
      <c r="AA35396"/>
    </row>
    <row r="35397" spans="1:27" x14ac:dyDescent="0.25">
      <c r="A35397"/>
      <c r="AA35397"/>
    </row>
    <row r="35398" spans="1:27" x14ac:dyDescent="0.25">
      <c r="A35398"/>
      <c r="AA35398"/>
    </row>
    <row r="35399" spans="1:27" x14ac:dyDescent="0.25">
      <c r="A35399"/>
      <c r="AA35399"/>
    </row>
    <row r="35400" spans="1:27" x14ac:dyDescent="0.25">
      <c r="A35400"/>
      <c r="AA35400"/>
    </row>
    <row r="35401" spans="1:27" x14ac:dyDescent="0.25">
      <c r="A35401"/>
      <c r="AA35401"/>
    </row>
    <row r="35402" spans="1:27" x14ac:dyDescent="0.25">
      <c r="A35402"/>
      <c r="AA35402"/>
    </row>
    <row r="35403" spans="1:27" x14ac:dyDescent="0.25">
      <c r="A35403"/>
      <c r="AA35403"/>
    </row>
    <row r="35404" spans="1:27" x14ac:dyDescent="0.25">
      <c r="A35404"/>
      <c r="AA35404"/>
    </row>
    <row r="35405" spans="1:27" x14ac:dyDescent="0.25">
      <c r="A35405"/>
      <c r="AA35405"/>
    </row>
    <row r="35406" spans="1:27" x14ac:dyDescent="0.25">
      <c r="A35406"/>
      <c r="AA35406"/>
    </row>
    <row r="35407" spans="1:27" x14ac:dyDescent="0.25">
      <c r="A35407"/>
      <c r="AA35407"/>
    </row>
    <row r="35408" spans="1:27" x14ac:dyDescent="0.25">
      <c r="A35408"/>
      <c r="AA35408"/>
    </row>
    <row r="35409" spans="1:27" x14ac:dyDescent="0.25">
      <c r="A35409"/>
      <c r="AA35409"/>
    </row>
    <row r="35410" spans="1:27" x14ac:dyDescent="0.25">
      <c r="A35410"/>
      <c r="AA35410"/>
    </row>
    <row r="35411" spans="1:27" x14ac:dyDescent="0.25">
      <c r="A35411"/>
      <c r="AA35411"/>
    </row>
    <row r="35412" spans="1:27" x14ac:dyDescent="0.25">
      <c r="A35412"/>
      <c r="AA35412"/>
    </row>
    <row r="35413" spans="1:27" x14ac:dyDescent="0.25">
      <c r="A35413"/>
      <c r="AA35413"/>
    </row>
    <row r="35414" spans="1:27" x14ac:dyDescent="0.25">
      <c r="A35414"/>
      <c r="AA35414"/>
    </row>
    <row r="35415" spans="1:27" x14ac:dyDescent="0.25">
      <c r="A35415"/>
      <c r="AA35415"/>
    </row>
    <row r="35416" spans="1:27" x14ac:dyDescent="0.25">
      <c r="A35416"/>
      <c r="AA35416"/>
    </row>
    <row r="35417" spans="1:27" x14ac:dyDescent="0.25">
      <c r="A35417"/>
      <c r="AA35417"/>
    </row>
    <row r="35418" spans="1:27" x14ac:dyDescent="0.25">
      <c r="A35418"/>
      <c r="AA35418"/>
    </row>
    <row r="35419" spans="1:27" x14ac:dyDescent="0.25">
      <c r="A35419"/>
      <c r="AA35419"/>
    </row>
    <row r="35420" spans="1:27" x14ac:dyDescent="0.25">
      <c r="A35420"/>
      <c r="AA35420"/>
    </row>
    <row r="35421" spans="1:27" x14ac:dyDescent="0.25">
      <c r="A35421"/>
      <c r="AA35421"/>
    </row>
    <row r="35422" spans="1:27" x14ac:dyDescent="0.25">
      <c r="A35422"/>
      <c r="AA35422"/>
    </row>
    <row r="35423" spans="1:27" x14ac:dyDescent="0.25">
      <c r="A35423"/>
      <c r="AA35423"/>
    </row>
    <row r="35424" spans="1:27" x14ac:dyDescent="0.25">
      <c r="A35424"/>
      <c r="AA35424"/>
    </row>
    <row r="35425" spans="1:27" x14ac:dyDescent="0.25">
      <c r="A35425"/>
      <c r="AA35425"/>
    </row>
    <row r="35426" spans="1:27" x14ac:dyDescent="0.25">
      <c r="A35426"/>
      <c r="AA35426"/>
    </row>
    <row r="35427" spans="1:27" x14ac:dyDescent="0.25">
      <c r="A35427"/>
      <c r="AA35427"/>
    </row>
    <row r="35428" spans="1:27" x14ac:dyDescent="0.25">
      <c r="A35428"/>
      <c r="AA35428"/>
    </row>
    <row r="35429" spans="1:27" x14ac:dyDescent="0.25">
      <c r="A35429"/>
      <c r="AA35429"/>
    </row>
    <row r="35430" spans="1:27" x14ac:dyDescent="0.25">
      <c r="A35430"/>
      <c r="AA35430"/>
    </row>
    <row r="35431" spans="1:27" x14ac:dyDescent="0.25">
      <c r="A35431"/>
      <c r="AA35431"/>
    </row>
    <row r="35432" spans="1:27" x14ac:dyDescent="0.25">
      <c r="A35432"/>
      <c r="AA35432"/>
    </row>
    <row r="35433" spans="1:27" x14ac:dyDescent="0.25">
      <c r="A35433"/>
      <c r="AA35433"/>
    </row>
    <row r="35434" spans="1:27" x14ac:dyDescent="0.25">
      <c r="A35434"/>
      <c r="AA35434"/>
    </row>
    <row r="35435" spans="1:27" x14ac:dyDescent="0.25">
      <c r="A35435"/>
      <c r="AA35435"/>
    </row>
    <row r="35436" spans="1:27" x14ac:dyDescent="0.25">
      <c r="A35436"/>
      <c r="AA35436"/>
    </row>
    <row r="35437" spans="1:27" x14ac:dyDescent="0.25">
      <c r="A35437"/>
      <c r="AA35437"/>
    </row>
    <row r="35438" spans="1:27" x14ac:dyDescent="0.25">
      <c r="A35438"/>
      <c r="AA35438"/>
    </row>
    <row r="35439" spans="1:27" x14ac:dyDescent="0.25">
      <c r="A35439"/>
      <c r="AA35439"/>
    </row>
    <row r="35440" spans="1:27" x14ac:dyDescent="0.25">
      <c r="A35440"/>
      <c r="AA35440"/>
    </row>
    <row r="35441" spans="1:27" x14ac:dyDescent="0.25">
      <c r="A35441"/>
      <c r="AA35441"/>
    </row>
    <row r="35442" spans="1:27" x14ac:dyDescent="0.25">
      <c r="A35442"/>
      <c r="AA35442"/>
    </row>
    <row r="35443" spans="1:27" x14ac:dyDescent="0.25">
      <c r="A35443"/>
      <c r="AA35443"/>
    </row>
    <row r="35444" spans="1:27" x14ac:dyDescent="0.25">
      <c r="A35444"/>
      <c r="AA35444"/>
    </row>
    <row r="35445" spans="1:27" x14ac:dyDescent="0.25">
      <c r="A35445"/>
      <c r="AA35445"/>
    </row>
    <row r="35446" spans="1:27" x14ac:dyDescent="0.25">
      <c r="A35446"/>
      <c r="AA35446"/>
    </row>
    <row r="35447" spans="1:27" x14ac:dyDescent="0.25">
      <c r="A35447"/>
      <c r="AA35447"/>
    </row>
    <row r="35448" spans="1:27" x14ac:dyDescent="0.25">
      <c r="A35448"/>
      <c r="AA35448"/>
    </row>
    <row r="35449" spans="1:27" x14ac:dyDescent="0.25">
      <c r="A35449"/>
      <c r="AA35449"/>
    </row>
    <row r="35450" spans="1:27" x14ac:dyDescent="0.25">
      <c r="A35450"/>
      <c r="AA35450"/>
    </row>
    <row r="35451" spans="1:27" x14ac:dyDescent="0.25">
      <c r="A35451"/>
      <c r="AA35451"/>
    </row>
    <row r="35452" spans="1:27" x14ac:dyDescent="0.25">
      <c r="A35452"/>
      <c r="AA35452"/>
    </row>
    <row r="35453" spans="1:27" x14ac:dyDescent="0.25">
      <c r="A35453"/>
      <c r="AA35453"/>
    </row>
    <row r="35454" spans="1:27" x14ac:dyDescent="0.25">
      <c r="A35454"/>
      <c r="AA35454"/>
    </row>
    <row r="35455" spans="1:27" x14ac:dyDescent="0.25">
      <c r="A35455"/>
      <c r="AA35455"/>
    </row>
    <row r="35456" spans="1:27" x14ac:dyDescent="0.25">
      <c r="A35456"/>
      <c r="AA35456"/>
    </row>
    <row r="35457" spans="1:27" x14ac:dyDescent="0.25">
      <c r="A35457"/>
      <c r="AA35457"/>
    </row>
    <row r="35458" spans="1:27" x14ac:dyDescent="0.25">
      <c r="A35458"/>
      <c r="AA35458"/>
    </row>
    <row r="35459" spans="1:27" x14ac:dyDescent="0.25">
      <c r="A35459"/>
      <c r="AA35459"/>
    </row>
    <row r="35460" spans="1:27" x14ac:dyDescent="0.25">
      <c r="A35460"/>
      <c r="AA35460"/>
    </row>
    <row r="35461" spans="1:27" x14ac:dyDescent="0.25">
      <c r="A35461"/>
      <c r="AA35461"/>
    </row>
    <row r="35462" spans="1:27" x14ac:dyDescent="0.25">
      <c r="A35462"/>
      <c r="AA35462"/>
    </row>
    <row r="35463" spans="1:27" x14ac:dyDescent="0.25">
      <c r="A35463"/>
      <c r="AA35463"/>
    </row>
    <row r="35464" spans="1:27" x14ac:dyDescent="0.25">
      <c r="A35464"/>
      <c r="AA35464"/>
    </row>
    <row r="35465" spans="1:27" x14ac:dyDescent="0.25">
      <c r="A35465"/>
      <c r="AA35465"/>
    </row>
    <row r="35466" spans="1:27" x14ac:dyDescent="0.25">
      <c r="A35466"/>
      <c r="AA35466"/>
    </row>
    <row r="35467" spans="1:27" x14ac:dyDescent="0.25">
      <c r="A35467"/>
      <c r="AA35467"/>
    </row>
    <row r="35468" spans="1:27" x14ac:dyDescent="0.25">
      <c r="A35468"/>
      <c r="AA35468"/>
    </row>
    <row r="35469" spans="1:27" x14ac:dyDescent="0.25">
      <c r="A35469"/>
      <c r="AA35469"/>
    </row>
    <row r="35470" spans="1:27" x14ac:dyDescent="0.25">
      <c r="A35470"/>
      <c r="AA35470"/>
    </row>
    <row r="35471" spans="1:27" x14ac:dyDescent="0.25">
      <c r="A35471"/>
      <c r="AA35471"/>
    </row>
    <row r="35472" spans="1:27" x14ac:dyDescent="0.25">
      <c r="A35472"/>
      <c r="AA35472"/>
    </row>
    <row r="35473" spans="1:27" x14ac:dyDescent="0.25">
      <c r="A35473"/>
      <c r="AA35473"/>
    </row>
    <row r="35474" spans="1:27" x14ac:dyDescent="0.25">
      <c r="A35474"/>
      <c r="AA35474"/>
    </row>
    <row r="35475" spans="1:27" x14ac:dyDescent="0.25">
      <c r="A35475"/>
      <c r="AA35475"/>
    </row>
    <row r="35476" spans="1:27" x14ac:dyDescent="0.25">
      <c r="A35476"/>
      <c r="AA35476"/>
    </row>
    <row r="35477" spans="1:27" x14ac:dyDescent="0.25">
      <c r="A35477"/>
      <c r="AA35477"/>
    </row>
    <row r="35478" spans="1:27" x14ac:dyDescent="0.25">
      <c r="A35478"/>
      <c r="AA35478"/>
    </row>
    <row r="35479" spans="1:27" x14ac:dyDescent="0.25">
      <c r="A35479"/>
      <c r="AA35479"/>
    </row>
    <row r="35480" spans="1:27" x14ac:dyDescent="0.25">
      <c r="A35480"/>
      <c r="AA35480"/>
    </row>
    <row r="35481" spans="1:27" x14ac:dyDescent="0.25">
      <c r="A35481"/>
      <c r="AA35481"/>
    </row>
    <row r="35482" spans="1:27" x14ac:dyDescent="0.25">
      <c r="A35482"/>
      <c r="AA35482"/>
    </row>
    <row r="35483" spans="1:27" x14ac:dyDescent="0.25">
      <c r="A35483"/>
      <c r="AA35483"/>
    </row>
    <row r="35484" spans="1:27" x14ac:dyDescent="0.25">
      <c r="A35484"/>
      <c r="AA35484"/>
    </row>
    <row r="35485" spans="1:27" x14ac:dyDescent="0.25">
      <c r="A35485"/>
      <c r="AA35485"/>
    </row>
    <row r="35486" spans="1:27" x14ac:dyDescent="0.25">
      <c r="A35486"/>
      <c r="AA35486"/>
    </row>
    <row r="35487" spans="1:27" x14ac:dyDescent="0.25">
      <c r="A35487"/>
      <c r="AA35487"/>
    </row>
    <row r="35488" spans="1:27" x14ac:dyDescent="0.25">
      <c r="A35488"/>
      <c r="AA35488"/>
    </row>
    <row r="35489" spans="1:27" x14ac:dyDescent="0.25">
      <c r="A35489"/>
      <c r="AA35489"/>
    </row>
    <row r="35490" spans="1:27" x14ac:dyDescent="0.25">
      <c r="A35490"/>
      <c r="AA35490"/>
    </row>
    <row r="35491" spans="1:27" x14ac:dyDescent="0.25">
      <c r="A35491"/>
      <c r="AA35491"/>
    </row>
    <row r="35492" spans="1:27" x14ac:dyDescent="0.25">
      <c r="A35492"/>
      <c r="AA35492"/>
    </row>
    <row r="35493" spans="1:27" x14ac:dyDescent="0.25">
      <c r="A35493"/>
      <c r="AA35493"/>
    </row>
    <row r="35494" spans="1:27" x14ac:dyDescent="0.25">
      <c r="A35494"/>
      <c r="AA35494"/>
    </row>
    <row r="35495" spans="1:27" x14ac:dyDescent="0.25">
      <c r="A35495"/>
      <c r="AA35495"/>
    </row>
    <row r="35496" spans="1:27" x14ac:dyDescent="0.25">
      <c r="A35496"/>
      <c r="AA35496"/>
    </row>
    <row r="35497" spans="1:27" x14ac:dyDescent="0.25">
      <c r="A35497"/>
      <c r="AA35497"/>
    </row>
    <row r="35498" spans="1:27" x14ac:dyDescent="0.25">
      <c r="A35498"/>
      <c r="AA35498"/>
    </row>
    <row r="35499" spans="1:27" x14ac:dyDescent="0.25">
      <c r="A35499"/>
      <c r="AA35499"/>
    </row>
    <row r="35500" spans="1:27" x14ac:dyDescent="0.25">
      <c r="A35500"/>
      <c r="AA35500"/>
    </row>
    <row r="35501" spans="1:27" x14ac:dyDescent="0.25">
      <c r="A35501"/>
      <c r="AA35501"/>
    </row>
    <row r="35502" spans="1:27" x14ac:dyDescent="0.25">
      <c r="A35502"/>
      <c r="AA35502"/>
    </row>
    <row r="35503" spans="1:27" x14ac:dyDescent="0.25">
      <c r="A35503"/>
      <c r="AA35503"/>
    </row>
    <row r="35504" spans="1:27" x14ac:dyDescent="0.25">
      <c r="A35504"/>
      <c r="AA35504"/>
    </row>
    <row r="35505" spans="1:27" x14ac:dyDescent="0.25">
      <c r="A35505"/>
      <c r="AA35505"/>
    </row>
    <row r="35506" spans="1:27" x14ac:dyDescent="0.25">
      <c r="A35506"/>
      <c r="AA35506"/>
    </row>
    <row r="35507" spans="1:27" x14ac:dyDescent="0.25">
      <c r="A35507"/>
      <c r="AA35507"/>
    </row>
    <row r="35508" spans="1:27" x14ac:dyDescent="0.25">
      <c r="A35508"/>
      <c r="AA35508"/>
    </row>
    <row r="35509" spans="1:27" x14ac:dyDescent="0.25">
      <c r="A35509"/>
      <c r="AA35509"/>
    </row>
    <row r="35510" spans="1:27" x14ac:dyDescent="0.25">
      <c r="A35510"/>
      <c r="AA35510"/>
    </row>
    <row r="35511" spans="1:27" x14ac:dyDescent="0.25">
      <c r="A35511"/>
      <c r="AA35511"/>
    </row>
    <row r="35512" spans="1:27" x14ac:dyDescent="0.25">
      <c r="A35512"/>
      <c r="AA35512"/>
    </row>
    <row r="35513" spans="1:27" x14ac:dyDescent="0.25">
      <c r="A35513"/>
      <c r="AA35513"/>
    </row>
    <row r="35514" spans="1:27" x14ac:dyDescent="0.25">
      <c r="A35514"/>
      <c r="AA35514"/>
    </row>
    <row r="35515" spans="1:27" x14ac:dyDescent="0.25">
      <c r="A35515"/>
      <c r="AA35515"/>
    </row>
    <row r="35516" spans="1:27" x14ac:dyDescent="0.25">
      <c r="A35516"/>
      <c r="AA35516"/>
    </row>
    <row r="35517" spans="1:27" x14ac:dyDescent="0.25">
      <c r="A35517"/>
      <c r="AA35517"/>
    </row>
    <row r="35518" spans="1:27" x14ac:dyDescent="0.25">
      <c r="A35518"/>
      <c r="AA35518"/>
    </row>
    <row r="35519" spans="1:27" x14ac:dyDescent="0.25">
      <c r="A35519"/>
      <c r="AA35519"/>
    </row>
    <row r="35520" spans="1:27" x14ac:dyDescent="0.25">
      <c r="A35520"/>
      <c r="AA35520"/>
    </row>
    <row r="35521" spans="1:27" x14ac:dyDescent="0.25">
      <c r="A35521"/>
      <c r="AA35521"/>
    </row>
    <row r="35522" spans="1:27" x14ac:dyDescent="0.25">
      <c r="A35522"/>
      <c r="AA35522"/>
    </row>
    <row r="35523" spans="1:27" x14ac:dyDescent="0.25">
      <c r="A35523"/>
      <c r="AA35523"/>
    </row>
    <row r="35524" spans="1:27" x14ac:dyDescent="0.25">
      <c r="A35524"/>
      <c r="AA35524"/>
    </row>
    <row r="35525" spans="1:27" x14ac:dyDescent="0.25">
      <c r="A35525"/>
      <c r="AA35525"/>
    </row>
    <row r="35526" spans="1:27" x14ac:dyDescent="0.25">
      <c r="A35526"/>
      <c r="AA35526"/>
    </row>
    <row r="35527" spans="1:27" x14ac:dyDescent="0.25">
      <c r="A35527"/>
      <c r="AA35527"/>
    </row>
    <row r="35528" spans="1:27" x14ac:dyDescent="0.25">
      <c r="A35528"/>
      <c r="AA35528"/>
    </row>
    <row r="35529" spans="1:27" x14ac:dyDescent="0.25">
      <c r="A35529"/>
      <c r="AA35529"/>
    </row>
    <row r="35530" spans="1:27" x14ac:dyDescent="0.25">
      <c r="A35530"/>
      <c r="AA35530"/>
    </row>
    <row r="35531" spans="1:27" x14ac:dyDescent="0.25">
      <c r="A35531"/>
      <c r="AA35531"/>
    </row>
    <row r="35532" spans="1:27" x14ac:dyDescent="0.25">
      <c r="A35532"/>
      <c r="AA35532"/>
    </row>
    <row r="35533" spans="1:27" x14ac:dyDescent="0.25">
      <c r="A35533"/>
      <c r="AA35533"/>
    </row>
    <row r="35534" spans="1:27" x14ac:dyDescent="0.25">
      <c r="A35534"/>
      <c r="AA35534"/>
    </row>
    <row r="35535" spans="1:27" x14ac:dyDescent="0.25">
      <c r="A35535"/>
      <c r="AA35535"/>
    </row>
    <row r="35536" spans="1:27" x14ac:dyDescent="0.25">
      <c r="A35536"/>
      <c r="AA35536"/>
    </row>
    <row r="35537" spans="1:27" x14ac:dyDescent="0.25">
      <c r="A35537"/>
      <c r="AA35537"/>
    </row>
    <row r="35538" spans="1:27" x14ac:dyDescent="0.25">
      <c r="A35538"/>
      <c r="AA35538"/>
    </row>
    <row r="35539" spans="1:27" x14ac:dyDescent="0.25">
      <c r="A35539"/>
      <c r="AA35539"/>
    </row>
    <row r="35540" spans="1:27" x14ac:dyDescent="0.25">
      <c r="A35540"/>
      <c r="AA35540"/>
    </row>
    <row r="35541" spans="1:27" x14ac:dyDescent="0.25">
      <c r="A35541"/>
      <c r="AA35541"/>
    </row>
    <row r="35542" spans="1:27" x14ac:dyDescent="0.25">
      <c r="A35542"/>
      <c r="AA35542"/>
    </row>
    <row r="35543" spans="1:27" x14ac:dyDescent="0.25">
      <c r="A35543"/>
      <c r="AA35543"/>
    </row>
    <row r="35544" spans="1:27" x14ac:dyDescent="0.25">
      <c r="A35544"/>
      <c r="AA35544"/>
    </row>
    <row r="35545" spans="1:27" x14ac:dyDescent="0.25">
      <c r="A35545"/>
      <c r="AA35545"/>
    </row>
    <row r="35546" spans="1:27" x14ac:dyDescent="0.25">
      <c r="A35546"/>
      <c r="AA35546"/>
    </row>
    <row r="35547" spans="1:27" x14ac:dyDescent="0.25">
      <c r="A35547"/>
      <c r="AA35547"/>
    </row>
    <row r="35548" spans="1:27" x14ac:dyDescent="0.25">
      <c r="A35548"/>
      <c r="AA35548"/>
    </row>
    <row r="35549" spans="1:27" x14ac:dyDescent="0.25">
      <c r="A35549"/>
      <c r="AA35549"/>
    </row>
    <row r="35550" spans="1:27" x14ac:dyDescent="0.25">
      <c r="A35550"/>
      <c r="AA35550"/>
    </row>
    <row r="35551" spans="1:27" x14ac:dyDescent="0.25">
      <c r="A35551"/>
      <c r="AA35551"/>
    </row>
    <row r="35552" spans="1:27" x14ac:dyDescent="0.25">
      <c r="A35552"/>
      <c r="AA35552"/>
    </row>
    <row r="35553" spans="1:27" x14ac:dyDescent="0.25">
      <c r="A35553"/>
      <c r="AA35553"/>
    </row>
    <row r="35554" spans="1:27" x14ac:dyDescent="0.25">
      <c r="A35554"/>
      <c r="AA35554"/>
    </row>
    <row r="35555" spans="1:27" x14ac:dyDescent="0.25">
      <c r="A35555"/>
      <c r="AA35555"/>
    </row>
    <row r="35556" spans="1:27" x14ac:dyDescent="0.25">
      <c r="A35556"/>
      <c r="AA35556"/>
    </row>
    <row r="35557" spans="1:27" x14ac:dyDescent="0.25">
      <c r="A35557"/>
      <c r="AA35557"/>
    </row>
    <row r="35558" spans="1:27" x14ac:dyDescent="0.25">
      <c r="A35558"/>
      <c r="AA35558"/>
    </row>
    <row r="35559" spans="1:27" x14ac:dyDescent="0.25">
      <c r="A35559"/>
      <c r="AA35559"/>
    </row>
    <row r="35560" spans="1:27" x14ac:dyDescent="0.25">
      <c r="A35560"/>
      <c r="AA35560"/>
    </row>
    <row r="35561" spans="1:27" x14ac:dyDescent="0.25">
      <c r="A35561"/>
      <c r="AA35561"/>
    </row>
    <row r="35562" spans="1:27" x14ac:dyDescent="0.25">
      <c r="A35562"/>
      <c r="AA35562"/>
    </row>
    <row r="35563" spans="1:27" x14ac:dyDescent="0.25">
      <c r="A35563"/>
      <c r="AA35563"/>
    </row>
    <row r="35564" spans="1:27" x14ac:dyDescent="0.25">
      <c r="A35564"/>
      <c r="AA35564"/>
    </row>
    <row r="35565" spans="1:27" x14ac:dyDescent="0.25">
      <c r="A35565"/>
      <c r="AA35565"/>
    </row>
    <row r="35566" spans="1:27" x14ac:dyDescent="0.25">
      <c r="A35566"/>
      <c r="AA35566"/>
    </row>
    <row r="35567" spans="1:27" x14ac:dyDescent="0.25">
      <c r="A35567"/>
      <c r="AA35567"/>
    </row>
    <row r="35568" spans="1:27" x14ac:dyDescent="0.25">
      <c r="A35568"/>
      <c r="AA35568"/>
    </row>
    <row r="35569" spans="1:27" x14ac:dyDescent="0.25">
      <c r="A35569"/>
      <c r="AA35569"/>
    </row>
    <row r="35570" spans="1:27" x14ac:dyDescent="0.25">
      <c r="A35570"/>
      <c r="AA35570"/>
    </row>
    <row r="35571" spans="1:27" x14ac:dyDescent="0.25">
      <c r="A35571"/>
      <c r="AA35571"/>
    </row>
    <row r="35572" spans="1:27" x14ac:dyDescent="0.25">
      <c r="A35572"/>
      <c r="AA35572"/>
    </row>
    <row r="35573" spans="1:27" x14ac:dyDescent="0.25">
      <c r="A35573"/>
      <c r="AA35573"/>
    </row>
    <row r="35574" spans="1:27" x14ac:dyDescent="0.25">
      <c r="A35574"/>
      <c r="AA35574"/>
    </row>
    <row r="35575" spans="1:27" x14ac:dyDescent="0.25">
      <c r="A35575"/>
      <c r="AA35575"/>
    </row>
    <row r="35576" spans="1:27" x14ac:dyDescent="0.25">
      <c r="A35576"/>
      <c r="AA35576"/>
    </row>
    <row r="35577" spans="1:27" x14ac:dyDescent="0.25">
      <c r="A35577"/>
      <c r="AA35577"/>
    </row>
    <row r="35578" spans="1:27" x14ac:dyDescent="0.25">
      <c r="A35578"/>
      <c r="AA35578"/>
    </row>
    <row r="35579" spans="1:27" x14ac:dyDescent="0.25">
      <c r="A35579"/>
      <c r="AA35579"/>
    </row>
    <row r="35580" spans="1:27" x14ac:dyDescent="0.25">
      <c r="A35580"/>
      <c r="AA35580"/>
    </row>
    <row r="35581" spans="1:27" x14ac:dyDescent="0.25">
      <c r="A35581"/>
      <c r="AA35581"/>
    </row>
    <row r="35582" spans="1:27" x14ac:dyDescent="0.25">
      <c r="A35582"/>
      <c r="AA35582"/>
    </row>
    <row r="35583" spans="1:27" x14ac:dyDescent="0.25">
      <c r="A35583"/>
      <c r="AA35583"/>
    </row>
    <row r="35584" spans="1:27" x14ac:dyDescent="0.25">
      <c r="A35584"/>
      <c r="AA35584"/>
    </row>
    <row r="35585" spans="1:27" x14ac:dyDescent="0.25">
      <c r="A35585"/>
      <c r="AA35585"/>
    </row>
    <row r="35586" spans="1:27" x14ac:dyDescent="0.25">
      <c r="A35586"/>
      <c r="AA35586"/>
    </row>
    <row r="35587" spans="1:27" x14ac:dyDescent="0.25">
      <c r="A35587"/>
      <c r="AA35587"/>
    </row>
    <row r="35588" spans="1:27" x14ac:dyDescent="0.25">
      <c r="A35588"/>
      <c r="AA35588"/>
    </row>
    <row r="35589" spans="1:27" x14ac:dyDescent="0.25">
      <c r="A35589"/>
      <c r="AA35589"/>
    </row>
    <row r="35590" spans="1:27" x14ac:dyDescent="0.25">
      <c r="A35590"/>
      <c r="AA35590"/>
    </row>
    <row r="35591" spans="1:27" x14ac:dyDescent="0.25">
      <c r="A35591"/>
      <c r="AA35591"/>
    </row>
    <row r="35592" spans="1:27" x14ac:dyDescent="0.25">
      <c r="A35592"/>
      <c r="AA35592"/>
    </row>
    <row r="35593" spans="1:27" x14ac:dyDescent="0.25">
      <c r="A35593"/>
      <c r="AA35593"/>
    </row>
    <row r="35594" spans="1:27" x14ac:dyDescent="0.25">
      <c r="A35594"/>
      <c r="AA35594"/>
    </row>
    <row r="35595" spans="1:27" x14ac:dyDescent="0.25">
      <c r="A35595"/>
      <c r="AA35595"/>
    </row>
    <row r="35596" spans="1:27" x14ac:dyDescent="0.25">
      <c r="A35596"/>
      <c r="AA35596"/>
    </row>
    <row r="35597" spans="1:27" x14ac:dyDescent="0.25">
      <c r="A35597"/>
      <c r="AA35597"/>
    </row>
    <row r="35598" spans="1:27" x14ac:dyDescent="0.25">
      <c r="A35598"/>
      <c r="AA35598"/>
    </row>
    <row r="35599" spans="1:27" x14ac:dyDescent="0.25">
      <c r="A35599"/>
      <c r="AA35599"/>
    </row>
    <row r="35600" spans="1:27" x14ac:dyDescent="0.25">
      <c r="A35600"/>
      <c r="AA35600"/>
    </row>
    <row r="35601" spans="1:27" x14ac:dyDescent="0.25">
      <c r="A35601"/>
      <c r="AA35601"/>
    </row>
    <row r="35602" spans="1:27" x14ac:dyDescent="0.25">
      <c r="A35602"/>
      <c r="AA35602"/>
    </row>
    <row r="35603" spans="1:27" x14ac:dyDescent="0.25">
      <c r="A35603"/>
      <c r="AA35603"/>
    </row>
    <row r="35604" spans="1:27" x14ac:dyDescent="0.25">
      <c r="A35604"/>
      <c r="AA35604"/>
    </row>
    <row r="35605" spans="1:27" x14ac:dyDescent="0.25">
      <c r="A35605"/>
      <c r="AA35605"/>
    </row>
    <row r="35606" spans="1:27" x14ac:dyDescent="0.25">
      <c r="A35606"/>
      <c r="AA35606"/>
    </row>
    <row r="35607" spans="1:27" x14ac:dyDescent="0.25">
      <c r="A35607"/>
      <c r="AA35607"/>
    </row>
    <row r="35608" spans="1:27" x14ac:dyDescent="0.25">
      <c r="A35608"/>
      <c r="AA35608"/>
    </row>
    <row r="35609" spans="1:27" x14ac:dyDescent="0.25">
      <c r="A35609"/>
      <c r="AA35609"/>
    </row>
    <row r="35610" spans="1:27" x14ac:dyDescent="0.25">
      <c r="A35610"/>
      <c r="AA35610"/>
    </row>
    <row r="35611" spans="1:27" x14ac:dyDescent="0.25">
      <c r="A35611"/>
      <c r="AA35611"/>
    </row>
    <row r="35612" spans="1:27" x14ac:dyDescent="0.25">
      <c r="A35612"/>
      <c r="AA35612"/>
    </row>
    <row r="35613" spans="1:27" x14ac:dyDescent="0.25">
      <c r="A35613"/>
      <c r="AA35613"/>
    </row>
    <row r="35614" spans="1:27" x14ac:dyDescent="0.25">
      <c r="A35614"/>
      <c r="AA35614"/>
    </row>
    <row r="35615" spans="1:27" x14ac:dyDescent="0.25">
      <c r="A35615"/>
      <c r="AA35615"/>
    </row>
    <row r="35616" spans="1:27" x14ac:dyDescent="0.25">
      <c r="A35616"/>
      <c r="AA35616"/>
    </row>
    <row r="35617" spans="1:27" x14ac:dyDescent="0.25">
      <c r="A35617"/>
      <c r="AA35617"/>
    </row>
    <row r="35618" spans="1:27" x14ac:dyDescent="0.25">
      <c r="A35618"/>
      <c r="AA35618"/>
    </row>
    <row r="35619" spans="1:27" x14ac:dyDescent="0.25">
      <c r="A35619"/>
      <c r="AA35619"/>
    </row>
    <row r="35620" spans="1:27" x14ac:dyDescent="0.25">
      <c r="A35620"/>
      <c r="AA35620"/>
    </row>
    <row r="35621" spans="1:27" x14ac:dyDescent="0.25">
      <c r="A35621"/>
      <c r="AA35621"/>
    </row>
    <row r="35622" spans="1:27" x14ac:dyDescent="0.25">
      <c r="A35622"/>
      <c r="AA35622"/>
    </row>
    <row r="35623" spans="1:27" x14ac:dyDescent="0.25">
      <c r="A35623"/>
      <c r="AA35623"/>
    </row>
    <row r="35624" spans="1:27" x14ac:dyDescent="0.25">
      <c r="A35624"/>
      <c r="AA35624"/>
    </row>
    <row r="35625" spans="1:27" x14ac:dyDescent="0.25">
      <c r="A35625"/>
      <c r="AA35625"/>
    </row>
    <row r="35626" spans="1:27" x14ac:dyDescent="0.25">
      <c r="A35626"/>
      <c r="AA35626"/>
    </row>
    <row r="35627" spans="1:27" x14ac:dyDescent="0.25">
      <c r="A35627"/>
      <c r="AA35627"/>
    </row>
    <row r="35628" spans="1:27" x14ac:dyDescent="0.25">
      <c r="A35628"/>
      <c r="AA35628"/>
    </row>
    <row r="35629" spans="1:27" x14ac:dyDescent="0.25">
      <c r="A35629"/>
      <c r="AA35629"/>
    </row>
    <row r="35630" spans="1:27" x14ac:dyDescent="0.25">
      <c r="A35630"/>
      <c r="AA35630"/>
    </row>
    <row r="35631" spans="1:27" x14ac:dyDescent="0.25">
      <c r="A35631"/>
      <c r="AA35631"/>
    </row>
    <row r="35632" spans="1:27" x14ac:dyDescent="0.25">
      <c r="A35632"/>
      <c r="AA35632"/>
    </row>
    <row r="35633" spans="1:27" x14ac:dyDescent="0.25">
      <c r="A35633"/>
      <c r="AA35633"/>
    </row>
    <row r="35634" spans="1:27" x14ac:dyDescent="0.25">
      <c r="A35634"/>
      <c r="AA35634"/>
    </row>
    <row r="35635" spans="1:27" x14ac:dyDescent="0.25">
      <c r="A35635"/>
      <c r="AA35635"/>
    </row>
    <row r="35636" spans="1:27" x14ac:dyDescent="0.25">
      <c r="A35636"/>
      <c r="AA35636"/>
    </row>
    <row r="35637" spans="1:27" x14ac:dyDescent="0.25">
      <c r="A35637"/>
      <c r="AA35637"/>
    </row>
    <row r="35638" spans="1:27" x14ac:dyDescent="0.25">
      <c r="A35638"/>
      <c r="AA35638"/>
    </row>
    <row r="35639" spans="1:27" x14ac:dyDescent="0.25">
      <c r="A35639"/>
      <c r="AA35639"/>
    </row>
    <row r="35640" spans="1:27" x14ac:dyDescent="0.25">
      <c r="A35640"/>
      <c r="AA35640"/>
    </row>
    <row r="35641" spans="1:27" x14ac:dyDescent="0.25">
      <c r="A35641"/>
      <c r="AA35641"/>
    </row>
    <row r="35642" spans="1:27" x14ac:dyDescent="0.25">
      <c r="A35642"/>
      <c r="AA35642"/>
    </row>
    <row r="35643" spans="1:27" x14ac:dyDescent="0.25">
      <c r="A35643"/>
      <c r="AA35643"/>
    </row>
    <row r="35644" spans="1:27" x14ac:dyDescent="0.25">
      <c r="A35644"/>
      <c r="AA35644"/>
    </row>
    <row r="35645" spans="1:27" x14ac:dyDescent="0.25">
      <c r="A35645"/>
      <c r="AA35645"/>
    </row>
    <row r="35646" spans="1:27" x14ac:dyDescent="0.25">
      <c r="A35646"/>
      <c r="AA35646"/>
    </row>
    <row r="35647" spans="1:27" x14ac:dyDescent="0.25">
      <c r="A35647"/>
      <c r="AA35647"/>
    </row>
    <row r="35648" spans="1:27" x14ac:dyDescent="0.25">
      <c r="A35648"/>
      <c r="AA35648"/>
    </row>
    <row r="35649" spans="1:27" x14ac:dyDescent="0.25">
      <c r="A35649"/>
      <c r="AA35649"/>
    </row>
    <row r="35650" spans="1:27" x14ac:dyDescent="0.25">
      <c r="A35650"/>
      <c r="AA35650"/>
    </row>
    <row r="35651" spans="1:27" x14ac:dyDescent="0.25">
      <c r="A35651"/>
      <c r="AA35651"/>
    </row>
    <row r="35652" spans="1:27" x14ac:dyDescent="0.25">
      <c r="A35652"/>
      <c r="AA35652"/>
    </row>
    <row r="35653" spans="1:27" x14ac:dyDescent="0.25">
      <c r="A35653"/>
      <c r="AA35653"/>
    </row>
    <row r="35654" spans="1:27" x14ac:dyDescent="0.25">
      <c r="A35654"/>
      <c r="AA35654"/>
    </row>
    <row r="35655" spans="1:27" x14ac:dyDescent="0.25">
      <c r="A35655"/>
      <c r="AA35655"/>
    </row>
    <row r="35656" spans="1:27" x14ac:dyDescent="0.25">
      <c r="A35656"/>
      <c r="AA35656"/>
    </row>
    <row r="35657" spans="1:27" x14ac:dyDescent="0.25">
      <c r="A35657"/>
      <c r="AA35657"/>
    </row>
    <row r="35658" spans="1:27" x14ac:dyDescent="0.25">
      <c r="A35658"/>
      <c r="AA35658"/>
    </row>
    <row r="35659" spans="1:27" x14ac:dyDescent="0.25">
      <c r="A35659"/>
      <c r="AA35659"/>
    </row>
    <row r="35660" spans="1:27" x14ac:dyDescent="0.25">
      <c r="A35660"/>
      <c r="AA35660"/>
    </row>
    <row r="35661" spans="1:27" x14ac:dyDescent="0.25">
      <c r="A35661"/>
      <c r="AA35661"/>
    </row>
    <row r="35662" spans="1:27" x14ac:dyDescent="0.25">
      <c r="A35662"/>
      <c r="AA35662"/>
    </row>
    <row r="35663" spans="1:27" x14ac:dyDescent="0.25">
      <c r="A35663"/>
      <c r="AA35663"/>
    </row>
    <row r="35664" spans="1:27" x14ac:dyDescent="0.25">
      <c r="A35664"/>
      <c r="AA35664"/>
    </row>
    <row r="35665" spans="1:27" x14ac:dyDescent="0.25">
      <c r="A35665"/>
      <c r="AA35665"/>
    </row>
    <row r="35666" spans="1:27" x14ac:dyDescent="0.25">
      <c r="A35666"/>
      <c r="AA35666"/>
    </row>
    <row r="35667" spans="1:27" x14ac:dyDescent="0.25">
      <c r="A35667"/>
      <c r="AA35667"/>
    </row>
    <row r="35668" spans="1:27" x14ac:dyDescent="0.25">
      <c r="A35668"/>
      <c r="AA35668"/>
    </row>
    <row r="35669" spans="1:27" x14ac:dyDescent="0.25">
      <c r="A35669"/>
      <c r="AA35669"/>
    </row>
    <row r="35670" spans="1:27" x14ac:dyDescent="0.25">
      <c r="A35670"/>
      <c r="AA35670"/>
    </row>
    <row r="35671" spans="1:27" x14ac:dyDescent="0.25">
      <c r="A35671"/>
      <c r="AA35671"/>
    </row>
    <row r="35672" spans="1:27" x14ac:dyDescent="0.25">
      <c r="A35672"/>
      <c r="AA35672"/>
    </row>
    <row r="35673" spans="1:27" x14ac:dyDescent="0.25">
      <c r="A35673"/>
      <c r="AA35673"/>
    </row>
    <row r="35674" spans="1:27" x14ac:dyDescent="0.25">
      <c r="A35674"/>
      <c r="AA35674"/>
    </row>
    <row r="35675" spans="1:27" x14ac:dyDescent="0.25">
      <c r="A35675"/>
      <c r="AA35675"/>
    </row>
    <row r="35676" spans="1:27" x14ac:dyDescent="0.25">
      <c r="A35676"/>
      <c r="AA35676"/>
    </row>
    <row r="35677" spans="1:27" x14ac:dyDescent="0.25">
      <c r="A35677"/>
      <c r="AA35677"/>
    </row>
    <row r="35678" spans="1:27" x14ac:dyDescent="0.25">
      <c r="A35678"/>
      <c r="AA35678"/>
    </row>
    <row r="35679" spans="1:27" x14ac:dyDescent="0.25">
      <c r="A35679"/>
      <c r="AA35679"/>
    </row>
    <row r="35680" spans="1:27" x14ac:dyDescent="0.25">
      <c r="A35680"/>
      <c r="AA35680"/>
    </row>
    <row r="35681" spans="1:27" x14ac:dyDescent="0.25">
      <c r="A35681"/>
      <c r="AA35681"/>
    </row>
    <row r="35682" spans="1:27" x14ac:dyDescent="0.25">
      <c r="A35682"/>
      <c r="AA35682"/>
    </row>
    <row r="35683" spans="1:27" x14ac:dyDescent="0.25">
      <c r="A35683"/>
      <c r="AA35683"/>
    </row>
    <row r="35684" spans="1:27" x14ac:dyDescent="0.25">
      <c r="A35684"/>
      <c r="AA35684"/>
    </row>
    <row r="35685" spans="1:27" x14ac:dyDescent="0.25">
      <c r="A35685"/>
      <c r="AA35685"/>
    </row>
    <row r="35686" spans="1:27" x14ac:dyDescent="0.25">
      <c r="A35686"/>
      <c r="AA35686"/>
    </row>
    <row r="35687" spans="1:27" x14ac:dyDescent="0.25">
      <c r="A35687"/>
      <c r="AA35687"/>
    </row>
    <row r="35688" spans="1:27" x14ac:dyDescent="0.25">
      <c r="A35688"/>
      <c r="AA35688"/>
    </row>
    <row r="35689" spans="1:27" x14ac:dyDescent="0.25">
      <c r="A35689"/>
      <c r="AA35689"/>
    </row>
    <row r="35690" spans="1:27" x14ac:dyDescent="0.25">
      <c r="A35690"/>
      <c r="AA35690"/>
    </row>
    <row r="35691" spans="1:27" x14ac:dyDescent="0.25">
      <c r="A35691"/>
      <c r="AA35691"/>
    </row>
    <row r="35692" spans="1:27" x14ac:dyDescent="0.25">
      <c r="A35692"/>
      <c r="AA35692"/>
    </row>
    <row r="35693" spans="1:27" x14ac:dyDescent="0.25">
      <c r="A35693"/>
      <c r="AA35693"/>
    </row>
    <row r="35694" spans="1:27" x14ac:dyDescent="0.25">
      <c r="A35694"/>
      <c r="AA35694"/>
    </row>
    <row r="35695" spans="1:27" x14ac:dyDescent="0.25">
      <c r="A35695"/>
      <c r="AA35695"/>
    </row>
    <row r="35696" spans="1:27" x14ac:dyDescent="0.25">
      <c r="A35696"/>
      <c r="AA35696"/>
    </row>
    <row r="35697" spans="1:27" x14ac:dyDescent="0.25">
      <c r="A35697"/>
      <c r="AA35697"/>
    </row>
    <row r="35698" spans="1:27" x14ac:dyDescent="0.25">
      <c r="A35698"/>
      <c r="AA35698"/>
    </row>
    <row r="35699" spans="1:27" x14ac:dyDescent="0.25">
      <c r="A35699"/>
      <c r="AA35699"/>
    </row>
    <row r="35700" spans="1:27" x14ac:dyDescent="0.25">
      <c r="A35700"/>
      <c r="AA35700"/>
    </row>
    <row r="35701" spans="1:27" x14ac:dyDescent="0.25">
      <c r="A35701"/>
      <c r="AA35701"/>
    </row>
    <row r="35702" spans="1:27" x14ac:dyDescent="0.25">
      <c r="A35702"/>
      <c r="AA35702"/>
    </row>
    <row r="35703" spans="1:27" x14ac:dyDescent="0.25">
      <c r="A35703"/>
      <c r="AA35703"/>
    </row>
    <row r="35704" spans="1:27" x14ac:dyDescent="0.25">
      <c r="A35704"/>
      <c r="AA35704"/>
    </row>
    <row r="35705" spans="1:27" x14ac:dyDescent="0.25">
      <c r="A35705"/>
      <c r="AA35705"/>
    </row>
    <row r="35706" spans="1:27" x14ac:dyDescent="0.25">
      <c r="A35706"/>
      <c r="AA35706"/>
    </row>
    <row r="35707" spans="1:27" x14ac:dyDescent="0.25">
      <c r="A35707"/>
      <c r="AA35707"/>
    </row>
    <row r="35708" spans="1:27" x14ac:dyDescent="0.25">
      <c r="A35708"/>
      <c r="AA35708"/>
    </row>
    <row r="35709" spans="1:27" x14ac:dyDescent="0.25">
      <c r="A35709"/>
      <c r="AA35709"/>
    </row>
    <row r="35710" spans="1:27" x14ac:dyDescent="0.25">
      <c r="A35710"/>
      <c r="AA35710"/>
    </row>
    <row r="35711" spans="1:27" x14ac:dyDescent="0.25">
      <c r="A35711"/>
      <c r="AA35711"/>
    </row>
    <row r="35712" spans="1:27" x14ac:dyDescent="0.25">
      <c r="A35712"/>
      <c r="AA35712"/>
    </row>
    <row r="35713" spans="1:27" x14ac:dyDescent="0.25">
      <c r="A35713"/>
      <c r="AA35713"/>
    </row>
    <row r="35714" spans="1:27" x14ac:dyDescent="0.25">
      <c r="A35714"/>
      <c r="AA35714"/>
    </row>
    <row r="35715" spans="1:27" x14ac:dyDescent="0.25">
      <c r="A35715"/>
      <c r="AA35715"/>
    </row>
    <row r="35716" spans="1:27" x14ac:dyDescent="0.25">
      <c r="A35716"/>
      <c r="AA35716"/>
    </row>
    <row r="35717" spans="1:27" x14ac:dyDescent="0.25">
      <c r="A35717"/>
      <c r="AA35717"/>
    </row>
    <row r="35718" spans="1:27" x14ac:dyDescent="0.25">
      <c r="A35718"/>
      <c r="AA35718"/>
    </row>
    <row r="35719" spans="1:27" x14ac:dyDescent="0.25">
      <c r="A35719"/>
      <c r="AA35719"/>
    </row>
    <row r="35720" spans="1:27" x14ac:dyDescent="0.25">
      <c r="A35720"/>
      <c r="AA35720"/>
    </row>
    <row r="35721" spans="1:27" x14ac:dyDescent="0.25">
      <c r="A35721"/>
      <c r="AA35721"/>
    </row>
    <row r="35722" spans="1:27" x14ac:dyDescent="0.25">
      <c r="A35722"/>
      <c r="AA35722"/>
    </row>
    <row r="35723" spans="1:27" x14ac:dyDescent="0.25">
      <c r="A35723"/>
      <c r="AA35723"/>
    </row>
    <row r="35724" spans="1:27" x14ac:dyDescent="0.25">
      <c r="A35724"/>
      <c r="AA35724"/>
    </row>
    <row r="35725" spans="1:27" x14ac:dyDescent="0.25">
      <c r="A35725"/>
      <c r="AA35725"/>
    </row>
    <row r="35726" spans="1:27" x14ac:dyDescent="0.25">
      <c r="A35726"/>
      <c r="AA35726"/>
    </row>
    <row r="35727" spans="1:27" x14ac:dyDescent="0.25">
      <c r="A35727"/>
      <c r="AA35727"/>
    </row>
    <row r="35728" spans="1:27" x14ac:dyDescent="0.25">
      <c r="A35728"/>
      <c r="AA35728"/>
    </row>
    <row r="35729" spans="1:27" x14ac:dyDescent="0.25">
      <c r="A35729"/>
      <c r="AA35729"/>
    </row>
    <row r="35730" spans="1:27" x14ac:dyDescent="0.25">
      <c r="A35730"/>
      <c r="AA35730"/>
    </row>
    <row r="35731" spans="1:27" x14ac:dyDescent="0.25">
      <c r="A35731"/>
      <c r="AA35731"/>
    </row>
    <row r="35732" spans="1:27" x14ac:dyDescent="0.25">
      <c r="A35732"/>
      <c r="AA35732"/>
    </row>
    <row r="35733" spans="1:27" x14ac:dyDescent="0.25">
      <c r="A35733"/>
      <c r="AA35733"/>
    </row>
    <row r="35734" spans="1:27" x14ac:dyDescent="0.25">
      <c r="A35734"/>
      <c r="AA35734"/>
    </row>
    <row r="35735" spans="1:27" x14ac:dyDescent="0.25">
      <c r="A35735"/>
      <c r="AA35735"/>
    </row>
    <row r="35736" spans="1:27" x14ac:dyDescent="0.25">
      <c r="A35736"/>
      <c r="AA35736"/>
    </row>
    <row r="35737" spans="1:27" x14ac:dyDescent="0.25">
      <c r="A35737"/>
      <c r="AA35737"/>
    </row>
    <row r="35738" spans="1:27" x14ac:dyDescent="0.25">
      <c r="A35738"/>
      <c r="AA35738"/>
    </row>
    <row r="35739" spans="1:27" x14ac:dyDescent="0.25">
      <c r="A35739"/>
      <c r="AA35739"/>
    </row>
    <row r="35740" spans="1:27" x14ac:dyDescent="0.25">
      <c r="A35740"/>
      <c r="AA35740"/>
    </row>
    <row r="35741" spans="1:27" x14ac:dyDescent="0.25">
      <c r="A35741"/>
      <c r="AA35741"/>
    </row>
    <row r="35742" spans="1:27" x14ac:dyDescent="0.25">
      <c r="A35742"/>
      <c r="AA35742"/>
    </row>
    <row r="35743" spans="1:27" x14ac:dyDescent="0.25">
      <c r="A35743"/>
      <c r="AA35743"/>
    </row>
    <row r="35744" spans="1:27" x14ac:dyDescent="0.25">
      <c r="A35744"/>
      <c r="AA35744"/>
    </row>
    <row r="35745" spans="1:27" x14ac:dyDescent="0.25">
      <c r="A35745"/>
      <c r="AA35745"/>
    </row>
    <row r="35746" spans="1:27" x14ac:dyDescent="0.25">
      <c r="A35746"/>
      <c r="AA35746"/>
    </row>
    <row r="35747" spans="1:27" x14ac:dyDescent="0.25">
      <c r="A35747"/>
      <c r="AA35747"/>
    </row>
    <row r="35748" spans="1:27" x14ac:dyDescent="0.25">
      <c r="A35748"/>
      <c r="AA35748"/>
    </row>
    <row r="35749" spans="1:27" x14ac:dyDescent="0.25">
      <c r="A35749"/>
      <c r="AA35749"/>
    </row>
    <row r="35750" spans="1:27" x14ac:dyDescent="0.25">
      <c r="A35750"/>
      <c r="AA35750"/>
    </row>
    <row r="35751" spans="1:27" x14ac:dyDescent="0.25">
      <c r="A35751"/>
      <c r="AA35751"/>
    </row>
    <row r="35752" spans="1:27" x14ac:dyDescent="0.25">
      <c r="A35752"/>
      <c r="AA35752"/>
    </row>
    <row r="35753" spans="1:27" x14ac:dyDescent="0.25">
      <c r="A35753"/>
      <c r="AA35753"/>
    </row>
    <row r="35754" spans="1:27" x14ac:dyDescent="0.25">
      <c r="A35754"/>
      <c r="AA35754"/>
    </row>
    <row r="35755" spans="1:27" x14ac:dyDescent="0.25">
      <c r="A35755"/>
      <c r="AA35755"/>
    </row>
    <row r="35756" spans="1:27" x14ac:dyDescent="0.25">
      <c r="A35756"/>
      <c r="AA35756"/>
    </row>
    <row r="35757" spans="1:27" x14ac:dyDescent="0.25">
      <c r="A35757"/>
      <c r="AA35757"/>
    </row>
    <row r="35758" spans="1:27" x14ac:dyDescent="0.25">
      <c r="A35758"/>
      <c r="AA35758"/>
    </row>
    <row r="35759" spans="1:27" x14ac:dyDescent="0.25">
      <c r="A35759"/>
      <c r="AA35759"/>
    </row>
    <row r="35760" spans="1:27" x14ac:dyDescent="0.25">
      <c r="A35760"/>
      <c r="AA35760"/>
    </row>
    <row r="35761" spans="1:27" x14ac:dyDescent="0.25">
      <c r="A35761"/>
      <c r="AA35761"/>
    </row>
    <row r="35762" spans="1:27" x14ac:dyDescent="0.25">
      <c r="A35762"/>
      <c r="AA35762"/>
    </row>
    <row r="35763" spans="1:27" x14ac:dyDescent="0.25">
      <c r="A35763"/>
      <c r="AA35763"/>
    </row>
    <row r="35764" spans="1:27" x14ac:dyDescent="0.25">
      <c r="A35764"/>
      <c r="AA35764"/>
    </row>
    <row r="35765" spans="1:27" x14ac:dyDescent="0.25">
      <c r="A35765"/>
      <c r="AA35765"/>
    </row>
    <row r="35766" spans="1:27" x14ac:dyDescent="0.25">
      <c r="A35766"/>
      <c r="AA35766"/>
    </row>
    <row r="35767" spans="1:27" x14ac:dyDescent="0.25">
      <c r="A35767"/>
      <c r="AA35767"/>
    </row>
    <row r="35768" spans="1:27" x14ac:dyDescent="0.25">
      <c r="A35768"/>
      <c r="AA35768"/>
    </row>
    <row r="35769" spans="1:27" x14ac:dyDescent="0.25">
      <c r="A35769"/>
      <c r="AA35769"/>
    </row>
    <row r="35770" spans="1:27" x14ac:dyDescent="0.25">
      <c r="A35770"/>
      <c r="AA35770"/>
    </row>
    <row r="35771" spans="1:27" x14ac:dyDescent="0.25">
      <c r="A35771"/>
      <c r="AA35771"/>
    </row>
    <row r="35772" spans="1:27" x14ac:dyDescent="0.25">
      <c r="A35772"/>
      <c r="AA35772"/>
    </row>
    <row r="35773" spans="1:27" x14ac:dyDescent="0.25">
      <c r="A35773"/>
      <c r="AA35773"/>
    </row>
    <row r="35774" spans="1:27" x14ac:dyDescent="0.25">
      <c r="A35774"/>
      <c r="AA35774"/>
    </row>
    <row r="35775" spans="1:27" x14ac:dyDescent="0.25">
      <c r="A35775"/>
      <c r="AA35775"/>
    </row>
    <row r="35776" spans="1:27" x14ac:dyDescent="0.25">
      <c r="A35776"/>
      <c r="AA35776"/>
    </row>
    <row r="35777" spans="1:27" x14ac:dyDescent="0.25">
      <c r="A35777"/>
      <c r="AA35777"/>
    </row>
    <row r="35778" spans="1:27" x14ac:dyDescent="0.25">
      <c r="A35778"/>
      <c r="AA35778"/>
    </row>
    <row r="35779" spans="1:27" x14ac:dyDescent="0.25">
      <c r="A35779"/>
      <c r="AA35779"/>
    </row>
    <row r="35780" spans="1:27" x14ac:dyDescent="0.25">
      <c r="A35780"/>
      <c r="AA35780"/>
    </row>
    <row r="35781" spans="1:27" x14ac:dyDescent="0.25">
      <c r="A35781"/>
      <c r="AA35781"/>
    </row>
    <row r="35782" spans="1:27" x14ac:dyDescent="0.25">
      <c r="A35782"/>
      <c r="AA35782"/>
    </row>
    <row r="35783" spans="1:27" x14ac:dyDescent="0.25">
      <c r="A35783"/>
      <c r="AA35783"/>
    </row>
    <row r="35784" spans="1:27" x14ac:dyDescent="0.25">
      <c r="A35784"/>
      <c r="AA35784"/>
    </row>
    <row r="35785" spans="1:27" x14ac:dyDescent="0.25">
      <c r="A35785"/>
      <c r="AA35785"/>
    </row>
    <row r="35786" spans="1:27" x14ac:dyDescent="0.25">
      <c r="A35786"/>
      <c r="AA35786"/>
    </row>
    <row r="35787" spans="1:27" x14ac:dyDescent="0.25">
      <c r="A35787"/>
      <c r="AA35787"/>
    </row>
    <row r="35788" spans="1:27" x14ac:dyDescent="0.25">
      <c r="A35788"/>
      <c r="AA35788"/>
    </row>
    <row r="35789" spans="1:27" x14ac:dyDescent="0.25">
      <c r="A35789"/>
      <c r="AA35789"/>
    </row>
    <row r="35790" spans="1:27" x14ac:dyDescent="0.25">
      <c r="A35790"/>
      <c r="AA35790"/>
    </row>
    <row r="35791" spans="1:27" x14ac:dyDescent="0.25">
      <c r="A35791"/>
      <c r="AA35791"/>
    </row>
    <row r="35792" spans="1:27" x14ac:dyDescent="0.25">
      <c r="A35792"/>
      <c r="AA35792"/>
    </row>
    <row r="35793" spans="1:27" x14ac:dyDescent="0.25">
      <c r="A35793"/>
      <c r="AA35793"/>
    </row>
    <row r="35794" spans="1:27" x14ac:dyDescent="0.25">
      <c r="A35794"/>
      <c r="AA35794"/>
    </row>
    <row r="35795" spans="1:27" x14ac:dyDescent="0.25">
      <c r="A35795"/>
      <c r="AA35795"/>
    </row>
    <row r="35796" spans="1:27" x14ac:dyDescent="0.25">
      <c r="A35796"/>
      <c r="AA35796"/>
    </row>
    <row r="35797" spans="1:27" x14ac:dyDescent="0.25">
      <c r="A35797"/>
      <c r="AA35797"/>
    </row>
    <row r="35798" spans="1:27" x14ac:dyDescent="0.25">
      <c r="A35798"/>
      <c r="AA35798"/>
    </row>
    <row r="35799" spans="1:27" x14ac:dyDescent="0.25">
      <c r="A35799"/>
      <c r="AA35799"/>
    </row>
    <row r="35800" spans="1:27" x14ac:dyDescent="0.25">
      <c r="A35800"/>
      <c r="AA35800"/>
    </row>
    <row r="35801" spans="1:27" x14ac:dyDescent="0.25">
      <c r="A35801"/>
      <c r="AA35801"/>
    </row>
    <row r="35802" spans="1:27" x14ac:dyDescent="0.25">
      <c r="A35802"/>
      <c r="AA35802"/>
    </row>
    <row r="35803" spans="1:27" x14ac:dyDescent="0.25">
      <c r="A35803"/>
      <c r="AA35803"/>
    </row>
    <row r="35804" spans="1:27" x14ac:dyDescent="0.25">
      <c r="A35804"/>
      <c r="AA35804"/>
    </row>
    <row r="35805" spans="1:27" x14ac:dyDescent="0.25">
      <c r="A35805"/>
      <c r="AA35805"/>
    </row>
    <row r="35806" spans="1:27" x14ac:dyDescent="0.25">
      <c r="A35806"/>
      <c r="AA35806"/>
    </row>
    <row r="35807" spans="1:27" x14ac:dyDescent="0.25">
      <c r="A35807"/>
      <c r="AA35807"/>
    </row>
    <row r="35808" spans="1:27" x14ac:dyDescent="0.25">
      <c r="A35808"/>
      <c r="AA35808"/>
    </row>
    <row r="35809" spans="1:27" x14ac:dyDescent="0.25">
      <c r="A35809"/>
      <c r="AA35809"/>
    </row>
    <row r="35810" spans="1:27" x14ac:dyDescent="0.25">
      <c r="A35810"/>
      <c r="AA35810"/>
    </row>
    <row r="35811" spans="1:27" x14ac:dyDescent="0.25">
      <c r="A35811"/>
      <c r="AA35811"/>
    </row>
    <row r="35812" spans="1:27" x14ac:dyDescent="0.25">
      <c r="A35812"/>
      <c r="AA35812"/>
    </row>
    <row r="35813" spans="1:27" x14ac:dyDescent="0.25">
      <c r="A35813"/>
      <c r="AA35813"/>
    </row>
    <row r="35814" spans="1:27" x14ac:dyDescent="0.25">
      <c r="A35814"/>
      <c r="AA35814"/>
    </row>
    <row r="35815" spans="1:27" x14ac:dyDescent="0.25">
      <c r="A35815"/>
      <c r="AA35815"/>
    </row>
    <row r="35816" spans="1:27" x14ac:dyDescent="0.25">
      <c r="A35816"/>
      <c r="AA35816"/>
    </row>
    <row r="35817" spans="1:27" x14ac:dyDescent="0.25">
      <c r="A35817"/>
      <c r="AA35817"/>
    </row>
    <row r="35818" spans="1:27" x14ac:dyDescent="0.25">
      <c r="A35818"/>
      <c r="AA35818"/>
    </row>
    <row r="35819" spans="1:27" x14ac:dyDescent="0.25">
      <c r="A35819"/>
      <c r="AA35819"/>
    </row>
    <row r="35820" spans="1:27" x14ac:dyDescent="0.25">
      <c r="A35820"/>
      <c r="AA35820"/>
    </row>
    <row r="35821" spans="1:27" x14ac:dyDescent="0.25">
      <c r="A35821"/>
      <c r="AA35821"/>
    </row>
    <row r="35822" spans="1:27" x14ac:dyDescent="0.25">
      <c r="A35822"/>
      <c r="AA35822"/>
    </row>
    <row r="35823" spans="1:27" x14ac:dyDescent="0.25">
      <c r="A35823"/>
      <c r="AA35823"/>
    </row>
    <row r="35824" spans="1:27" x14ac:dyDescent="0.25">
      <c r="A35824"/>
      <c r="AA35824"/>
    </row>
    <row r="35825" spans="1:27" x14ac:dyDescent="0.25">
      <c r="A35825"/>
      <c r="AA35825"/>
    </row>
    <row r="35826" spans="1:27" x14ac:dyDescent="0.25">
      <c r="A35826"/>
      <c r="AA35826"/>
    </row>
    <row r="35827" spans="1:27" x14ac:dyDescent="0.25">
      <c r="A35827"/>
      <c r="AA35827"/>
    </row>
    <row r="35828" spans="1:27" x14ac:dyDescent="0.25">
      <c r="A35828"/>
      <c r="AA35828"/>
    </row>
    <row r="35829" spans="1:27" x14ac:dyDescent="0.25">
      <c r="A35829"/>
      <c r="AA35829"/>
    </row>
    <row r="35830" spans="1:27" x14ac:dyDescent="0.25">
      <c r="A35830"/>
      <c r="AA35830"/>
    </row>
    <row r="35831" spans="1:27" x14ac:dyDescent="0.25">
      <c r="A35831"/>
      <c r="AA35831"/>
    </row>
    <row r="35832" spans="1:27" x14ac:dyDescent="0.25">
      <c r="A35832"/>
      <c r="AA35832"/>
    </row>
    <row r="35833" spans="1:27" x14ac:dyDescent="0.25">
      <c r="A35833"/>
      <c r="AA35833"/>
    </row>
    <row r="35834" spans="1:27" x14ac:dyDescent="0.25">
      <c r="A35834"/>
      <c r="AA35834"/>
    </row>
    <row r="35835" spans="1:27" x14ac:dyDescent="0.25">
      <c r="A35835"/>
      <c r="AA35835"/>
    </row>
    <row r="35836" spans="1:27" x14ac:dyDescent="0.25">
      <c r="A35836"/>
      <c r="AA35836"/>
    </row>
    <row r="35837" spans="1:27" x14ac:dyDescent="0.25">
      <c r="A35837"/>
      <c r="AA35837"/>
    </row>
    <row r="35838" spans="1:27" x14ac:dyDescent="0.25">
      <c r="A35838"/>
      <c r="AA35838"/>
    </row>
    <row r="35839" spans="1:27" x14ac:dyDescent="0.25">
      <c r="A35839"/>
      <c r="AA35839"/>
    </row>
    <row r="35840" spans="1:27" x14ac:dyDescent="0.25">
      <c r="A35840"/>
      <c r="AA35840"/>
    </row>
    <row r="35841" spans="1:27" x14ac:dyDescent="0.25">
      <c r="A35841"/>
      <c r="AA35841"/>
    </row>
    <row r="35842" spans="1:27" x14ac:dyDescent="0.25">
      <c r="A35842"/>
      <c r="AA35842"/>
    </row>
    <row r="35843" spans="1:27" x14ac:dyDescent="0.25">
      <c r="A35843"/>
      <c r="AA35843"/>
    </row>
    <row r="35844" spans="1:27" x14ac:dyDescent="0.25">
      <c r="A35844"/>
      <c r="AA35844"/>
    </row>
    <row r="35845" spans="1:27" x14ac:dyDescent="0.25">
      <c r="A35845"/>
      <c r="AA35845"/>
    </row>
    <row r="35846" spans="1:27" x14ac:dyDescent="0.25">
      <c r="A35846"/>
      <c r="AA35846"/>
    </row>
    <row r="35847" spans="1:27" x14ac:dyDescent="0.25">
      <c r="A35847"/>
      <c r="AA35847"/>
    </row>
    <row r="35848" spans="1:27" x14ac:dyDescent="0.25">
      <c r="A35848"/>
      <c r="AA35848"/>
    </row>
    <row r="35849" spans="1:27" x14ac:dyDescent="0.25">
      <c r="A35849"/>
      <c r="AA35849"/>
    </row>
    <row r="35850" spans="1:27" x14ac:dyDescent="0.25">
      <c r="A35850"/>
      <c r="AA35850"/>
    </row>
    <row r="35851" spans="1:27" x14ac:dyDescent="0.25">
      <c r="A35851"/>
      <c r="AA35851"/>
    </row>
    <row r="35852" spans="1:27" x14ac:dyDescent="0.25">
      <c r="A35852"/>
      <c r="AA35852"/>
    </row>
    <row r="35853" spans="1:27" x14ac:dyDescent="0.25">
      <c r="A35853"/>
      <c r="AA35853"/>
    </row>
    <row r="35854" spans="1:27" x14ac:dyDescent="0.25">
      <c r="A35854"/>
      <c r="AA35854"/>
    </row>
    <row r="35855" spans="1:27" x14ac:dyDescent="0.25">
      <c r="A35855"/>
      <c r="AA35855"/>
    </row>
    <row r="35856" spans="1:27" x14ac:dyDescent="0.25">
      <c r="A35856"/>
      <c r="AA35856"/>
    </row>
    <row r="35857" spans="1:27" x14ac:dyDescent="0.25">
      <c r="A35857"/>
      <c r="AA35857"/>
    </row>
    <row r="35858" spans="1:27" x14ac:dyDescent="0.25">
      <c r="A35858"/>
      <c r="AA35858"/>
    </row>
    <row r="35859" spans="1:27" x14ac:dyDescent="0.25">
      <c r="A35859"/>
      <c r="AA35859"/>
    </row>
    <row r="35860" spans="1:27" x14ac:dyDescent="0.25">
      <c r="A35860"/>
      <c r="AA35860"/>
    </row>
    <row r="35861" spans="1:27" x14ac:dyDescent="0.25">
      <c r="A35861"/>
      <c r="AA35861"/>
    </row>
    <row r="35862" spans="1:27" x14ac:dyDescent="0.25">
      <c r="A35862"/>
      <c r="AA35862"/>
    </row>
    <row r="35863" spans="1:27" x14ac:dyDescent="0.25">
      <c r="A35863"/>
      <c r="AA35863"/>
    </row>
    <row r="35864" spans="1:27" x14ac:dyDescent="0.25">
      <c r="A35864"/>
      <c r="AA35864"/>
    </row>
    <row r="35865" spans="1:27" x14ac:dyDescent="0.25">
      <c r="A35865"/>
      <c r="AA35865"/>
    </row>
    <row r="35866" spans="1:27" x14ac:dyDescent="0.25">
      <c r="A35866"/>
      <c r="AA35866"/>
    </row>
    <row r="35867" spans="1:27" x14ac:dyDescent="0.25">
      <c r="A35867"/>
      <c r="AA35867"/>
    </row>
    <row r="35868" spans="1:27" x14ac:dyDescent="0.25">
      <c r="A35868"/>
      <c r="AA35868"/>
    </row>
    <row r="35869" spans="1:27" x14ac:dyDescent="0.25">
      <c r="A35869"/>
      <c r="AA35869"/>
    </row>
    <row r="35870" spans="1:27" x14ac:dyDescent="0.25">
      <c r="A35870"/>
      <c r="AA35870"/>
    </row>
    <row r="35871" spans="1:27" x14ac:dyDescent="0.25">
      <c r="A35871"/>
      <c r="AA35871"/>
    </row>
    <row r="35872" spans="1:27" x14ac:dyDescent="0.25">
      <c r="A35872"/>
      <c r="AA35872"/>
    </row>
    <row r="35873" spans="1:27" x14ac:dyDescent="0.25">
      <c r="A35873"/>
      <c r="AA35873"/>
    </row>
    <row r="35874" spans="1:27" x14ac:dyDescent="0.25">
      <c r="A35874"/>
      <c r="AA35874"/>
    </row>
    <row r="35875" spans="1:27" x14ac:dyDescent="0.25">
      <c r="A35875"/>
      <c r="AA35875"/>
    </row>
    <row r="35876" spans="1:27" x14ac:dyDescent="0.25">
      <c r="A35876"/>
      <c r="AA35876"/>
    </row>
    <row r="35877" spans="1:27" x14ac:dyDescent="0.25">
      <c r="A35877"/>
      <c r="AA35877"/>
    </row>
    <row r="35878" spans="1:27" x14ac:dyDescent="0.25">
      <c r="A35878"/>
      <c r="AA35878"/>
    </row>
    <row r="35879" spans="1:27" x14ac:dyDescent="0.25">
      <c r="A35879"/>
      <c r="AA35879"/>
    </row>
    <row r="35880" spans="1:27" x14ac:dyDescent="0.25">
      <c r="A35880"/>
      <c r="AA35880"/>
    </row>
    <row r="35881" spans="1:27" x14ac:dyDescent="0.25">
      <c r="A35881"/>
      <c r="AA35881"/>
    </row>
    <row r="35882" spans="1:27" x14ac:dyDescent="0.25">
      <c r="A35882"/>
      <c r="AA35882"/>
    </row>
    <row r="35883" spans="1:27" x14ac:dyDescent="0.25">
      <c r="A35883"/>
      <c r="AA35883"/>
    </row>
    <row r="35884" spans="1:27" x14ac:dyDescent="0.25">
      <c r="A35884"/>
      <c r="AA35884"/>
    </row>
    <row r="35885" spans="1:27" x14ac:dyDescent="0.25">
      <c r="A35885"/>
      <c r="AA35885"/>
    </row>
    <row r="35886" spans="1:27" x14ac:dyDescent="0.25">
      <c r="A35886"/>
      <c r="AA35886"/>
    </row>
    <row r="35887" spans="1:27" x14ac:dyDescent="0.25">
      <c r="A35887"/>
      <c r="AA35887"/>
    </row>
    <row r="35888" spans="1:27" x14ac:dyDescent="0.25">
      <c r="A35888"/>
      <c r="AA35888"/>
    </row>
    <row r="35889" spans="1:27" x14ac:dyDescent="0.25">
      <c r="A35889"/>
      <c r="AA35889"/>
    </row>
    <row r="35890" spans="1:27" x14ac:dyDescent="0.25">
      <c r="A35890"/>
      <c r="AA35890"/>
    </row>
    <row r="35891" spans="1:27" x14ac:dyDescent="0.25">
      <c r="A35891"/>
      <c r="AA35891"/>
    </row>
    <row r="35892" spans="1:27" x14ac:dyDescent="0.25">
      <c r="A35892"/>
      <c r="AA35892"/>
    </row>
    <row r="35893" spans="1:27" x14ac:dyDescent="0.25">
      <c r="A35893"/>
      <c r="AA35893"/>
    </row>
    <row r="35894" spans="1:27" x14ac:dyDescent="0.25">
      <c r="A35894"/>
      <c r="AA35894"/>
    </row>
    <row r="35895" spans="1:27" x14ac:dyDescent="0.25">
      <c r="A35895"/>
      <c r="AA35895"/>
    </row>
    <row r="35896" spans="1:27" x14ac:dyDescent="0.25">
      <c r="A35896"/>
      <c r="AA35896"/>
    </row>
    <row r="35897" spans="1:27" x14ac:dyDescent="0.25">
      <c r="A35897"/>
      <c r="AA35897"/>
    </row>
    <row r="35898" spans="1:27" x14ac:dyDescent="0.25">
      <c r="A35898"/>
      <c r="AA35898"/>
    </row>
    <row r="35899" spans="1:27" x14ac:dyDescent="0.25">
      <c r="A35899"/>
      <c r="AA35899"/>
    </row>
    <row r="35900" spans="1:27" x14ac:dyDescent="0.25">
      <c r="A35900"/>
      <c r="AA35900"/>
    </row>
    <row r="35901" spans="1:27" x14ac:dyDescent="0.25">
      <c r="A35901"/>
      <c r="AA35901"/>
    </row>
    <row r="35902" spans="1:27" x14ac:dyDescent="0.25">
      <c r="A35902"/>
      <c r="AA35902"/>
    </row>
    <row r="35903" spans="1:27" x14ac:dyDescent="0.25">
      <c r="A35903"/>
      <c r="AA35903"/>
    </row>
    <row r="35904" spans="1:27" x14ac:dyDescent="0.25">
      <c r="A35904"/>
      <c r="AA35904"/>
    </row>
    <row r="35905" spans="1:27" x14ac:dyDescent="0.25">
      <c r="A35905"/>
      <c r="AA35905"/>
    </row>
    <row r="35906" spans="1:27" x14ac:dyDescent="0.25">
      <c r="A35906"/>
      <c r="AA35906"/>
    </row>
    <row r="35907" spans="1:27" x14ac:dyDescent="0.25">
      <c r="A35907"/>
      <c r="AA35907"/>
    </row>
    <row r="35908" spans="1:27" x14ac:dyDescent="0.25">
      <c r="A35908"/>
      <c r="AA35908"/>
    </row>
    <row r="35909" spans="1:27" x14ac:dyDescent="0.25">
      <c r="A35909"/>
      <c r="AA35909"/>
    </row>
    <row r="35910" spans="1:27" x14ac:dyDescent="0.25">
      <c r="A35910"/>
      <c r="AA35910"/>
    </row>
    <row r="35911" spans="1:27" x14ac:dyDescent="0.25">
      <c r="A35911"/>
      <c r="AA35911"/>
    </row>
    <row r="35912" spans="1:27" x14ac:dyDescent="0.25">
      <c r="A35912"/>
      <c r="AA35912"/>
    </row>
    <row r="35913" spans="1:27" x14ac:dyDescent="0.25">
      <c r="A35913"/>
      <c r="AA35913"/>
    </row>
    <row r="35914" spans="1:27" x14ac:dyDescent="0.25">
      <c r="A35914"/>
      <c r="AA35914"/>
    </row>
    <row r="35915" spans="1:27" x14ac:dyDescent="0.25">
      <c r="A35915"/>
      <c r="AA35915"/>
    </row>
    <row r="35916" spans="1:27" x14ac:dyDescent="0.25">
      <c r="A35916"/>
      <c r="AA35916"/>
    </row>
    <row r="35917" spans="1:27" x14ac:dyDescent="0.25">
      <c r="A35917"/>
      <c r="AA35917"/>
    </row>
    <row r="35918" spans="1:27" x14ac:dyDescent="0.25">
      <c r="A35918"/>
      <c r="AA35918"/>
    </row>
    <row r="35919" spans="1:27" x14ac:dyDescent="0.25">
      <c r="A35919"/>
      <c r="AA35919"/>
    </row>
    <row r="35920" spans="1:27" x14ac:dyDescent="0.25">
      <c r="A35920"/>
      <c r="AA35920"/>
    </row>
    <row r="35921" spans="1:27" x14ac:dyDescent="0.25">
      <c r="A35921"/>
      <c r="AA35921"/>
    </row>
    <row r="35922" spans="1:27" x14ac:dyDescent="0.25">
      <c r="A35922"/>
      <c r="AA35922"/>
    </row>
    <row r="35923" spans="1:27" x14ac:dyDescent="0.25">
      <c r="A35923"/>
      <c r="AA35923"/>
    </row>
    <row r="35924" spans="1:27" x14ac:dyDescent="0.25">
      <c r="A35924"/>
      <c r="AA35924"/>
    </row>
    <row r="35925" spans="1:27" x14ac:dyDescent="0.25">
      <c r="A35925"/>
      <c r="AA35925"/>
    </row>
    <row r="35926" spans="1:27" x14ac:dyDescent="0.25">
      <c r="A35926"/>
      <c r="AA35926"/>
    </row>
    <row r="35927" spans="1:27" x14ac:dyDescent="0.25">
      <c r="A35927"/>
      <c r="AA35927"/>
    </row>
    <row r="35928" spans="1:27" x14ac:dyDescent="0.25">
      <c r="A35928"/>
      <c r="AA35928"/>
    </row>
    <row r="35929" spans="1:27" x14ac:dyDescent="0.25">
      <c r="A35929"/>
      <c r="AA35929"/>
    </row>
    <row r="35930" spans="1:27" x14ac:dyDescent="0.25">
      <c r="A35930"/>
      <c r="AA35930"/>
    </row>
    <row r="35931" spans="1:27" x14ac:dyDescent="0.25">
      <c r="A35931"/>
      <c r="AA35931"/>
    </row>
    <row r="35932" spans="1:27" x14ac:dyDescent="0.25">
      <c r="A35932"/>
      <c r="AA35932"/>
    </row>
    <row r="35933" spans="1:27" x14ac:dyDescent="0.25">
      <c r="A35933"/>
      <c r="AA35933"/>
    </row>
    <row r="35934" spans="1:27" x14ac:dyDescent="0.25">
      <c r="A35934"/>
      <c r="AA35934"/>
    </row>
    <row r="35935" spans="1:27" x14ac:dyDescent="0.25">
      <c r="A35935"/>
      <c r="AA35935"/>
    </row>
    <row r="35936" spans="1:27" x14ac:dyDescent="0.25">
      <c r="A35936"/>
      <c r="AA35936"/>
    </row>
    <row r="35937" spans="1:27" x14ac:dyDescent="0.25">
      <c r="A35937"/>
      <c r="AA35937"/>
    </row>
    <row r="35938" spans="1:27" x14ac:dyDescent="0.25">
      <c r="A35938"/>
      <c r="AA35938"/>
    </row>
    <row r="35939" spans="1:27" x14ac:dyDescent="0.25">
      <c r="A35939"/>
      <c r="AA35939"/>
    </row>
    <row r="35940" spans="1:27" x14ac:dyDescent="0.25">
      <c r="A35940"/>
      <c r="AA35940"/>
    </row>
    <row r="35941" spans="1:27" x14ac:dyDescent="0.25">
      <c r="A35941"/>
      <c r="AA35941"/>
    </row>
    <row r="35942" spans="1:27" x14ac:dyDescent="0.25">
      <c r="A35942"/>
      <c r="AA35942"/>
    </row>
    <row r="35943" spans="1:27" x14ac:dyDescent="0.25">
      <c r="A35943"/>
      <c r="AA35943"/>
    </row>
    <row r="35944" spans="1:27" x14ac:dyDescent="0.25">
      <c r="A35944"/>
      <c r="AA35944"/>
    </row>
    <row r="35945" spans="1:27" x14ac:dyDescent="0.25">
      <c r="A35945"/>
      <c r="AA35945"/>
    </row>
    <row r="35946" spans="1:27" x14ac:dyDescent="0.25">
      <c r="A35946"/>
      <c r="AA35946"/>
    </row>
    <row r="35947" spans="1:27" x14ac:dyDescent="0.25">
      <c r="A35947"/>
      <c r="AA35947"/>
    </row>
    <row r="35948" spans="1:27" x14ac:dyDescent="0.25">
      <c r="A35948"/>
      <c r="AA35948"/>
    </row>
    <row r="35949" spans="1:27" x14ac:dyDescent="0.25">
      <c r="A35949"/>
      <c r="AA35949"/>
    </row>
    <row r="35950" spans="1:27" x14ac:dyDescent="0.25">
      <c r="A35950"/>
      <c r="AA35950"/>
    </row>
    <row r="35951" spans="1:27" x14ac:dyDescent="0.25">
      <c r="A35951"/>
      <c r="AA35951"/>
    </row>
    <row r="35952" spans="1:27" x14ac:dyDescent="0.25">
      <c r="A35952"/>
      <c r="AA35952"/>
    </row>
    <row r="35953" spans="1:27" x14ac:dyDescent="0.25">
      <c r="A35953"/>
      <c r="AA35953"/>
    </row>
    <row r="35954" spans="1:27" x14ac:dyDescent="0.25">
      <c r="A35954"/>
      <c r="AA35954"/>
    </row>
    <row r="35955" spans="1:27" x14ac:dyDescent="0.25">
      <c r="A35955"/>
      <c r="AA35955"/>
    </row>
    <row r="35956" spans="1:27" x14ac:dyDescent="0.25">
      <c r="A35956"/>
      <c r="AA35956"/>
    </row>
    <row r="35957" spans="1:27" x14ac:dyDescent="0.25">
      <c r="A35957"/>
      <c r="AA35957"/>
    </row>
    <row r="35958" spans="1:27" x14ac:dyDescent="0.25">
      <c r="A35958"/>
      <c r="AA35958"/>
    </row>
    <row r="35959" spans="1:27" x14ac:dyDescent="0.25">
      <c r="A35959"/>
      <c r="AA35959"/>
    </row>
    <row r="35960" spans="1:27" x14ac:dyDescent="0.25">
      <c r="A35960"/>
      <c r="AA35960"/>
    </row>
    <row r="35961" spans="1:27" x14ac:dyDescent="0.25">
      <c r="A35961"/>
      <c r="AA35961"/>
    </row>
    <row r="35962" spans="1:27" x14ac:dyDescent="0.25">
      <c r="A35962"/>
      <c r="AA35962"/>
    </row>
    <row r="35963" spans="1:27" x14ac:dyDescent="0.25">
      <c r="A35963"/>
      <c r="AA35963"/>
    </row>
    <row r="35964" spans="1:27" x14ac:dyDescent="0.25">
      <c r="A35964"/>
      <c r="AA35964"/>
    </row>
    <row r="35965" spans="1:27" x14ac:dyDescent="0.25">
      <c r="A35965"/>
      <c r="AA35965"/>
    </row>
    <row r="35966" spans="1:27" x14ac:dyDescent="0.25">
      <c r="A35966"/>
      <c r="AA35966"/>
    </row>
    <row r="35967" spans="1:27" x14ac:dyDescent="0.25">
      <c r="A35967"/>
      <c r="AA35967"/>
    </row>
    <row r="35968" spans="1:27" x14ac:dyDescent="0.25">
      <c r="A35968"/>
      <c r="AA35968"/>
    </row>
    <row r="35969" spans="1:27" x14ac:dyDescent="0.25">
      <c r="A35969"/>
      <c r="AA35969"/>
    </row>
    <row r="35970" spans="1:27" x14ac:dyDescent="0.25">
      <c r="A35970"/>
      <c r="AA35970"/>
    </row>
    <row r="35971" spans="1:27" x14ac:dyDescent="0.25">
      <c r="A35971"/>
      <c r="AA35971"/>
    </row>
    <row r="35972" spans="1:27" x14ac:dyDescent="0.25">
      <c r="A35972"/>
      <c r="AA35972"/>
    </row>
    <row r="35973" spans="1:27" x14ac:dyDescent="0.25">
      <c r="A35973"/>
      <c r="AA35973"/>
    </row>
    <row r="35974" spans="1:27" x14ac:dyDescent="0.25">
      <c r="A35974"/>
      <c r="AA35974"/>
    </row>
    <row r="35975" spans="1:27" x14ac:dyDescent="0.25">
      <c r="A35975"/>
      <c r="AA35975"/>
    </row>
    <row r="35976" spans="1:27" x14ac:dyDescent="0.25">
      <c r="A35976"/>
      <c r="AA35976"/>
    </row>
    <row r="35977" spans="1:27" x14ac:dyDescent="0.25">
      <c r="A35977"/>
      <c r="AA35977"/>
    </row>
    <row r="35978" spans="1:27" x14ac:dyDescent="0.25">
      <c r="A35978"/>
      <c r="AA35978"/>
    </row>
    <row r="35979" spans="1:27" x14ac:dyDescent="0.25">
      <c r="A35979"/>
      <c r="AA35979"/>
    </row>
    <row r="35980" spans="1:27" x14ac:dyDescent="0.25">
      <c r="A35980"/>
      <c r="AA35980"/>
    </row>
    <row r="35981" spans="1:27" x14ac:dyDescent="0.25">
      <c r="A35981"/>
      <c r="AA35981"/>
    </row>
    <row r="35982" spans="1:27" x14ac:dyDescent="0.25">
      <c r="A35982"/>
      <c r="AA35982"/>
    </row>
    <row r="35983" spans="1:27" x14ac:dyDescent="0.25">
      <c r="A35983"/>
      <c r="AA35983"/>
    </row>
    <row r="35984" spans="1:27" x14ac:dyDescent="0.25">
      <c r="A35984"/>
      <c r="AA35984"/>
    </row>
    <row r="35985" spans="1:27" x14ac:dyDescent="0.25">
      <c r="A35985"/>
      <c r="AA35985"/>
    </row>
    <row r="35986" spans="1:27" x14ac:dyDescent="0.25">
      <c r="A35986"/>
      <c r="AA35986"/>
    </row>
    <row r="35987" spans="1:27" x14ac:dyDescent="0.25">
      <c r="A35987"/>
      <c r="AA35987"/>
    </row>
    <row r="35988" spans="1:27" x14ac:dyDescent="0.25">
      <c r="A35988"/>
      <c r="AA35988"/>
    </row>
    <row r="35989" spans="1:27" x14ac:dyDescent="0.25">
      <c r="A35989"/>
      <c r="AA35989"/>
    </row>
    <row r="35990" spans="1:27" x14ac:dyDescent="0.25">
      <c r="A35990"/>
      <c r="AA35990"/>
    </row>
    <row r="35991" spans="1:27" x14ac:dyDescent="0.25">
      <c r="A35991"/>
      <c r="AA35991"/>
    </row>
    <row r="35992" spans="1:27" x14ac:dyDescent="0.25">
      <c r="A35992"/>
      <c r="AA35992"/>
    </row>
    <row r="35993" spans="1:27" x14ac:dyDescent="0.25">
      <c r="A35993"/>
      <c r="AA35993"/>
    </row>
    <row r="35994" spans="1:27" x14ac:dyDescent="0.25">
      <c r="A35994"/>
      <c r="AA35994"/>
    </row>
    <row r="35995" spans="1:27" x14ac:dyDescent="0.25">
      <c r="A35995"/>
      <c r="AA35995"/>
    </row>
    <row r="35996" spans="1:27" x14ac:dyDescent="0.25">
      <c r="A35996"/>
      <c r="AA35996"/>
    </row>
    <row r="35997" spans="1:27" x14ac:dyDescent="0.25">
      <c r="A35997"/>
      <c r="AA35997"/>
    </row>
    <row r="35998" spans="1:27" x14ac:dyDescent="0.25">
      <c r="A35998"/>
      <c r="AA35998"/>
    </row>
    <row r="35999" spans="1:27" x14ac:dyDescent="0.25">
      <c r="A35999"/>
      <c r="AA35999"/>
    </row>
    <row r="36000" spans="1:27" x14ac:dyDescent="0.25">
      <c r="A36000"/>
      <c r="AA36000"/>
    </row>
    <row r="36001" spans="1:27" x14ac:dyDescent="0.25">
      <c r="A36001"/>
      <c r="AA36001"/>
    </row>
    <row r="36002" spans="1:27" x14ac:dyDescent="0.25">
      <c r="A36002"/>
      <c r="AA36002"/>
    </row>
    <row r="36003" spans="1:27" x14ac:dyDescent="0.25">
      <c r="A36003"/>
      <c r="AA36003"/>
    </row>
    <row r="36004" spans="1:27" x14ac:dyDescent="0.25">
      <c r="A36004"/>
      <c r="AA36004"/>
    </row>
    <row r="36005" spans="1:27" x14ac:dyDescent="0.25">
      <c r="A36005"/>
      <c r="AA36005"/>
    </row>
    <row r="36006" spans="1:27" x14ac:dyDescent="0.25">
      <c r="A36006"/>
      <c r="AA36006"/>
    </row>
    <row r="36007" spans="1:27" x14ac:dyDescent="0.25">
      <c r="A36007"/>
      <c r="AA36007"/>
    </row>
    <row r="36008" spans="1:27" x14ac:dyDescent="0.25">
      <c r="A36008"/>
      <c r="AA36008"/>
    </row>
    <row r="36009" spans="1:27" x14ac:dyDescent="0.25">
      <c r="A36009"/>
      <c r="AA36009"/>
    </row>
    <row r="36010" spans="1:27" x14ac:dyDescent="0.25">
      <c r="A36010"/>
      <c r="AA36010"/>
    </row>
    <row r="36011" spans="1:27" x14ac:dyDescent="0.25">
      <c r="A36011"/>
      <c r="AA36011"/>
    </row>
    <row r="36012" spans="1:27" x14ac:dyDescent="0.25">
      <c r="A36012"/>
      <c r="AA36012"/>
    </row>
    <row r="36013" spans="1:27" x14ac:dyDescent="0.25">
      <c r="A36013"/>
      <c r="AA36013"/>
    </row>
    <row r="36014" spans="1:27" x14ac:dyDescent="0.25">
      <c r="A36014"/>
      <c r="AA36014"/>
    </row>
    <row r="36015" spans="1:27" x14ac:dyDescent="0.25">
      <c r="A36015"/>
      <c r="AA36015"/>
    </row>
    <row r="36016" spans="1:27" x14ac:dyDescent="0.25">
      <c r="A36016"/>
      <c r="AA36016"/>
    </row>
    <row r="36017" spans="1:27" x14ac:dyDescent="0.25">
      <c r="A36017"/>
      <c r="AA36017"/>
    </row>
    <row r="36018" spans="1:27" x14ac:dyDescent="0.25">
      <c r="A36018"/>
      <c r="AA36018"/>
    </row>
    <row r="36019" spans="1:27" x14ac:dyDescent="0.25">
      <c r="A36019"/>
      <c r="AA36019"/>
    </row>
    <row r="36020" spans="1:27" x14ac:dyDescent="0.25">
      <c r="A36020"/>
      <c r="AA36020"/>
    </row>
    <row r="36021" spans="1:27" x14ac:dyDescent="0.25">
      <c r="A36021"/>
      <c r="AA36021"/>
    </row>
    <row r="36022" spans="1:27" x14ac:dyDescent="0.25">
      <c r="A36022"/>
      <c r="AA36022"/>
    </row>
    <row r="36023" spans="1:27" x14ac:dyDescent="0.25">
      <c r="A36023"/>
      <c r="AA36023"/>
    </row>
    <row r="36024" spans="1:27" x14ac:dyDescent="0.25">
      <c r="A36024"/>
      <c r="AA36024"/>
    </row>
    <row r="36025" spans="1:27" x14ac:dyDescent="0.25">
      <c r="A36025"/>
      <c r="AA36025"/>
    </row>
    <row r="36026" spans="1:27" x14ac:dyDescent="0.25">
      <c r="A36026"/>
      <c r="AA36026"/>
    </row>
    <row r="36027" spans="1:27" x14ac:dyDescent="0.25">
      <c r="A36027"/>
      <c r="AA36027"/>
    </row>
    <row r="36028" spans="1:27" x14ac:dyDescent="0.25">
      <c r="A36028"/>
      <c r="AA36028"/>
    </row>
    <row r="36029" spans="1:27" x14ac:dyDescent="0.25">
      <c r="A36029"/>
      <c r="AA36029"/>
    </row>
    <row r="36030" spans="1:27" x14ac:dyDescent="0.25">
      <c r="A36030"/>
      <c r="AA36030"/>
    </row>
    <row r="36031" spans="1:27" x14ac:dyDescent="0.25">
      <c r="A36031"/>
      <c r="AA36031"/>
    </row>
    <row r="36032" spans="1:27" x14ac:dyDescent="0.25">
      <c r="A36032"/>
      <c r="AA36032"/>
    </row>
    <row r="36033" spans="1:27" x14ac:dyDescent="0.25">
      <c r="A36033"/>
      <c r="AA36033"/>
    </row>
    <row r="36034" spans="1:27" x14ac:dyDescent="0.25">
      <c r="A36034"/>
      <c r="AA36034"/>
    </row>
    <row r="36035" spans="1:27" x14ac:dyDescent="0.25">
      <c r="A36035"/>
      <c r="AA36035"/>
    </row>
    <row r="36036" spans="1:27" x14ac:dyDescent="0.25">
      <c r="A36036"/>
      <c r="AA36036"/>
    </row>
    <row r="36037" spans="1:27" x14ac:dyDescent="0.25">
      <c r="A36037"/>
      <c r="AA36037"/>
    </row>
    <row r="36038" spans="1:27" x14ac:dyDescent="0.25">
      <c r="A36038"/>
      <c r="AA36038"/>
    </row>
    <row r="36039" spans="1:27" x14ac:dyDescent="0.25">
      <c r="A36039"/>
      <c r="AA36039"/>
    </row>
    <row r="36040" spans="1:27" x14ac:dyDescent="0.25">
      <c r="A36040"/>
      <c r="AA36040"/>
    </row>
    <row r="36041" spans="1:27" x14ac:dyDescent="0.25">
      <c r="A36041"/>
      <c r="AA36041"/>
    </row>
    <row r="36042" spans="1:27" x14ac:dyDescent="0.25">
      <c r="A36042"/>
      <c r="AA36042"/>
    </row>
    <row r="36043" spans="1:27" x14ac:dyDescent="0.25">
      <c r="A36043"/>
      <c r="AA36043"/>
    </row>
    <row r="36044" spans="1:27" x14ac:dyDescent="0.25">
      <c r="A36044"/>
      <c r="AA36044"/>
    </row>
    <row r="36045" spans="1:27" x14ac:dyDescent="0.25">
      <c r="A36045"/>
      <c r="AA36045"/>
    </row>
    <row r="36046" spans="1:27" x14ac:dyDescent="0.25">
      <c r="A36046"/>
      <c r="AA36046"/>
    </row>
    <row r="36047" spans="1:27" x14ac:dyDescent="0.25">
      <c r="A36047"/>
      <c r="AA36047"/>
    </row>
    <row r="36048" spans="1:27" x14ac:dyDescent="0.25">
      <c r="A36048"/>
      <c r="AA36048"/>
    </row>
    <row r="36049" spans="1:27" x14ac:dyDescent="0.25">
      <c r="A36049"/>
      <c r="AA36049"/>
    </row>
    <row r="36050" spans="1:27" x14ac:dyDescent="0.25">
      <c r="A36050"/>
      <c r="AA36050"/>
    </row>
    <row r="36051" spans="1:27" x14ac:dyDescent="0.25">
      <c r="A36051"/>
      <c r="AA36051"/>
    </row>
    <row r="36052" spans="1:27" x14ac:dyDescent="0.25">
      <c r="A36052"/>
      <c r="AA36052"/>
    </row>
    <row r="36053" spans="1:27" x14ac:dyDescent="0.25">
      <c r="A36053"/>
      <c r="AA36053"/>
    </row>
    <row r="36054" spans="1:27" x14ac:dyDescent="0.25">
      <c r="A36054"/>
      <c r="AA36054"/>
    </row>
    <row r="36055" spans="1:27" x14ac:dyDescent="0.25">
      <c r="A36055"/>
      <c r="AA36055"/>
    </row>
    <row r="36056" spans="1:27" x14ac:dyDescent="0.25">
      <c r="A36056"/>
      <c r="AA36056"/>
    </row>
    <row r="36057" spans="1:27" x14ac:dyDescent="0.25">
      <c r="A36057"/>
      <c r="AA36057"/>
    </row>
    <row r="36058" spans="1:27" x14ac:dyDescent="0.25">
      <c r="A36058"/>
      <c r="AA36058"/>
    </row>
    <row r="36059" spans="1:27" x14ac:dyDescent="0.25">
      <c r="A36059"/>
      <c r="AA36059"/>
    </row>
    <row r="36060" spans="1:27" x14ac:dyDescent="0.25">
      <c r="A36060"/>
      <c r="AA36060"/>
    </row>
    <row r="36061" spans="1:27" x14ac:dyDescent="0.25">
      <c r="A36061"/>
      <c r="AA36061"/>
    </row>
    <row r="36062" spans="1:27" x14ac:dyDescent="0.25">
      <c r="A36062"/>
      <c r="AA36062"/>
    </row>
    <row r="36063" spans="1:27" x14ac:dyDescent="0.25">
      <c r="A36063"/>
      <c r="AA36063"/>
    </row>
    <row r="36064" spans="1:27" x14ac:dyDescent="0.25">
      <c r="A36064"/>
      <c r="AA36064"/>
    </row>
    <row r="36065" spans="1:27" x14ac:dyDescent="0.25">
      <c r="A36065"/>
      <c r="AA36065"/>
    </row>
    <row r="36066" spans="1:27" x14ac:dyDescent="0.25">
      <c r="A36066"/>
      <c r="AA36066"/>
    </row>
    <row r="36067" spans="1:27" x14ac:dyDescent="0.25">
      <c r="A36067"/>
      <c r="AA36067"/>
    </row>
    <row r="36068" spans="1:27" x14ac:dyDescent="0.25">
      <c r="A36068"/>
      <c r="AA36068"/>
    </row>
    <row r="36069" spans="1:27" x14ac:dyDescent="0.25">
      <c r="A36069"/>
      <c r="AA36069"/>
    </row>
    <row r="36070" spans="1:27" x14ac:dyDescent="0.25">
      <c r="A36070"/>
      <c r="AA36070"/>
    </row>
    <row r="36071" spans="1:27" x14ac:dyDescent="0.25">
      <c r="A36071"/>
      <c r="AA36071"/>
    </row>
    <row r="36072" spans="1:27" x14ac:dyDescent="0.25">
      <c r="A36072"/>
      <c r="AA36072"/>
    </row>
    <row r="36073" spans="1:27" x14ac:dyDescent="0.25">
      <c r="A36073"/>
      <c r="AA36073"/>
    </row>
    <row r="36074" spans="1:27" x14ac:dyDescent="0.25">
      <c r="A36074"/>
      <c r="AA36074"/>
    </row>
    <row r="36075" spans="1:27" x14ac:dyDescent="0.25">
      <c r="A36075"/>
      <c r="AA36075"/>
    </row>
    <row r="36076" spans="1:27" x14ac:dyDescent="0.25">
      <c r="A36076"/>
      <c r="AA36076"/>
    </row>
    <row r="36077" spans="1:27" x14ac:dyDescent="0.25">
      <c r="A36077"/>
      <c r="AA36077"/>
    </row>
    <row r="36078" spans="1:27" x14ac:dyDescent="0.25">
      <c r="A36078"/>
      <c r="AA36078"/>
    </row>
    <row r="36079" spans="1:27" x14ac:dyDescent="0.25">
      <c r="A36079"/>
      <c r="AA36079"/>
    </row>
    <row r="36080" spans="1:27" x14ac:dyDescent="0.25">
      <c r="A36080"/>
      <c r="AA36080"/>
    </row>
    <row r="36081" spans="1:27" x14ac:dyDescent="0.25">
      <c r="A36081"/>
      <c r="AA36081"/>
    </row>
    <row r="36082" spans="1:27" x14ac:dyDescent="0.25">
      <c r="A36082"/>
      <c r="AA36082"/>
    </row>
    <row r="36083" spans="1:27" x14ac:dyDescent="0.25">
      <c r="A36083"/>
      <c r="AA36083"/>
    </row>
    <row r="36084" spans="1:27" x14ac:dyDescent="0.25">
      <c r="A36084"/>
      <c r="AA36084"/>
    </row>
    <row r="36085" spans="1:27" x14ac:dyDescent="0.25">
      <c r="A36085"/>
      <c r="AA36085"/>
    </row>
    <row r="36086" spans="1:27" x14ac:dyDescent="0.25">
      <c r="A36086"/>
      <c r="AA36086"/>
    </row>
    <row r="36087" spans="1:27" x14ac:dyDescent="0.25">
      <c r="A36087"/>
      <c r="AA36087"/>
    </row>
    <row r="36088" spans="1:27" x14ac:dyDescent="0.25">
      <c r="A36088"/>
      <c r="AA36088"/>
    </row>
    <row r="36089" spans="1:27" x14ac:dyDescent="0.25">
      <c r="A36089"/>
      <c r="AA36089"/>
    </row>
    <row r="36090" spans="1:27" x14ac:dyDescent="0.25">
      <c r="A36090"/>
      <c r="AA36090"/>
    </row>
    <row r="36091" spans="1:27" x14ac:dyDescent="0.25">
      <c r="A36091"/>
      <c r="AA36091"/>
    </row>
    <row r="36092" spans="1:27" x14ac:dyDescent="0.25">
      <c r="A36092"/>
      <c r="AA36092"/>
    </row>
    <row r="36093" spans="1:27" x14ac:dyDescent="0.25">
      <c r="A36093"/>
      <c r="AA36093"/>
    </row>
    <row r="36094" spans="1:27" x14ac:dyDescent="0.25">
      <c r="A36094"/>
      <c r="AA36094"/>
    </row>
    <row r="36095" spans="1:27" x14ac:dyDescent="0.25">
      <c r="A36095"/>
      <c r="AA36095"/>
    </row>
    <row r="36096" spans="1:27" x14ac:dyDescent="0.25">
      <c r="A36096"/>
      <c r="AA36096"/>
    </row>
    <row r="36097" spans="1:27" x14ac:dyDescent="0.25">
      <c r="A36097"/>
      <c r="AA36097"/>
    </row>
    <row r="36098" spans="1:27" x14ac:dyDescent="0.25">
      <c r="A36098"/>
      <c r="AA36098"/>
    </row>
    <row r="36099" spans="1:27" x14ac:dyDescent="0.25">
      <c r="A36099"/>
      <c r="AA36099"/>
    </row>
    <row r="36100" spans="1:27" x14ac:dyDescent="0.25">
      <c r="A36100"/>
      <c r="AA36100"/>
    </row>
    <row r="36101" spans="1:27" x14ac:dyDescent="0.25">
      <c r="A36101"/>
      <c r="AA36101"/>
    </row>
    <row r="36102" spans="1:27" x14ac:dyDescent="0.25">
      <c r="A36102"/>
      <c r="AA36102"/>
    </row>
    <row r="36103" spans="1:27" x14ac:dyDescent="0.25">
      <c r="A36103"/>
      <c r="AA36103"/>
    </row>
    <row r="36104" spans="1:27" x14ac:dyDescent="0.25">
      <c r="A36104"/>
      <c r="AA36104"/>
    </row>
    <row r="36105" spans="1:27" x14ac:dyDescent="0.25">
      <c r="A36105"/>
      <c r="AA36105"/>
    </row>
    <row r="36106" spans="1:27" x14ac:dyDescent="0.25">
      <c r="A36106"/>
      <c r="AA36106"/>
    </row>
    <row r="36107" spans="1:27" x14ac:dyDescent="0.25">
      <c r="A36107"/>
      <c r="AA36107"/>
    </row>
    <row r="36108" spans="1:27" x14ac:dyDescent="0.25">
      <c r="A36108"/>
      <c r="AA36108"/>
    </row>
    <row r="36109" spans="1:27" x14ac:dyDescent="0.25">
      <c r="A36109"/>
      <c r="AA36109"/>
    </row>
    <row r="36110" spans="1:27" x14ac:dyDescent="0.25">
      <c r="A36110"/>
      <c r="AA36110"/>
    </row>
    <row r="36111" spans="1:27" x14ac:dyDescent="0.25">
      <c r="A36111"/>
      <c r="AA36111"/>
    </row>
    <row r="36112" spans="1:27" x14ac:dyDescent="0.25">
      <c r="A36112"/>
      <c r="AA36112"/>
    </row>
    <row r="36113" spans="1:27" x14ac:dyDescent="0.25">
      <c r="A36113"/>
      <c r="AA36113"/>
    </row>
    <row r="36114" spans="1:27" x14ac:dyDescent="0.25">
      <c r="A36114"/>
      <c r="AA36114"/>
    </row>
    <row r="36115" spans="1:27" x14ac:dyDescent="0.25">
      <c r="A36115"/>
      <c r="AA36115"/>
    </row>
    <row r="36116" spans="1:27" x14ac:dyDescent="0.25">
      <c r="A36116"/>
      <c r="AA36116"/>
    </row>
    <row r="36117" spans="1:27" x14ac:dyDescent="0.25">
      <c r="A36117"/>
      <c r="AA36117"/>
    </row>
    <row r="36118" spans="1:27" x14ac:dyDescent="0.25">
      <c r="A36118"/>
      <c r="AA36118"/>
    </row>
    <row r="36119" spans="1:27" x14ac:dyDescent="0.25">
      <c r="A36119"/>
      <c r="AA36119"/>
    </row>
    <row r="36120" spans="1:27" x14ac:dyDescent="0.25">
      <c r="A36120"/>
      <c r="AA36120"/>
    </row>
    <row r="36121" spans="1:27" x14ac:dyDescent="0.25">
      <c r="A36121"/>
      <c r="AA36121"/>
    </row>
    <row r="36122" spans="1:27" x14ac:dyDescent="0.25">
      <c r="A36122"/>
      <c r="AA36122"/>
    </row>
    <row r="36123" spans="1:27" x14ac:dyDescent="0.25">
      <c r="A36123"/>
      <c r="AA36123"/>
    </row>
    <row r="36124" spans="1:27" x14ac:dyDescent="0.25">
      <c r="A36124"/>
      <c r="AA36124"/>
    </row>
    <row r="36125" spans="1:27" x14ac:dyDescent="0.25">
      <c r="A36125"/>
      <c r="AA36125"/>
    </row>
    <row r="36126" spans="1:27" x14ac:dyDescent="0.25">
      <c r="A36126"/>
      <c r="AA36126"/>
    </row>
    <row r="36127" spans="1:27" x14ac:dyDescent="0.25">
      <c r="A36127"/>
      <c r="AA36127"/>
    </row>
    <row r="36128" spans="1:27" x14ac:dyDescent="0.25">
      <c r="A36128"/>
      <c r="AA36128"/>
    </row>
    <row r="36129" spans="1:27" x14ac:dyDescent="0.25">
      <c r="A36129"/>
      <c r="AA36129"/>
    </row>
    <row r="36130" spans="1:27" x14ac:dyDescent="0.25">
      <c r="A36130"/>
      <c r="AA36130"/>
    </row>
    <row r="36131" spans="1:27" x14ac:dyDescent="0.25">
      <c r="A36131"/>
      <c r="AA36131"/>
    </row>
    <row r="36132" spans="1:27" x14ac:dyDescent="0.25">
      <c r="A36132"/>
      <c r="AA36132"/>
    </row>
    <row r="36133" spans="1:27" x14ac:dyDescent="0.25">
      <c r="A36133"/>
      <c r="AA36133"/>
    </row>
    <row r="36134" spans="1:27" x14ac:dyDescent="0.25">
      <c r="A36134"/>
      <c r="AA36134"/>
    </row>
    <row r="36135" spans="1:27" x14ac:dyDescent="0.25">
      <c r="A36135"/>
      <c r="AA36135"/>
    </row>
    <row r="36136" spans="1:27" x14ac:dyDescent="0.25">
      <c r="A36136"/>
      <c r="AA36136"/>
    </row>
    <row r="36137" spans="1:27" x14ac:dyDescent="0.25">
      <c r="A36137"/>
      <c r="AA36137"/>
    </row>
    <row r="36138" spans="1:27" x14ac:dyDescent="0.25">
      <c r="A36138"/>
      <c r="AA36138"/>
    </row>
    <row r="36139" spans="1:27" x14ac:dyDescent="0.25">
      <c r="A36139"/>
      <c r="AA36139"/>
    </row>
    <row r="36140" spans="1:27" x14ac:dyDescent="0.25">
      <c r="A36140"/>
      <c r="AA36140"/>
    </row>
    <row r="36141" spans="1:27" x14ac:dyDescent="0.25">
      <c r="A36141"/>
      <c r="AA36141"/>
    </row>
    <row r="36142" spans="1:27" x14ac:dyDescent="0.25">
      <c r="A36142"/>
      <c r="AA36142"/>
    </row>
    <row r="36143" spans="1:27" x14ac:dyDescent="0.25">
      <c r="A36143"/>
      <c r="AA36143"/>
    </row>
    <row r="36144" spans="1:27" x14ac:dyDescent="0.25">
      <c r="A36144"/>
      <c r="AA36144"/>
    </row>
    <row r="36145" spans="1:27" x14ac:dyDescent="0.25">
      <c r="A36145"/>
      <c r="AA36145"/>
    </row>
    <row r="36146" spans="1:27" x14ac:dyDescent="0.25">
      <c r="A36146"/>
      <c r="AA36146"/>
    </row>
    <row r="36147" spans="1:27" x14ac:dyDescent="0.25">
      <c r="A36147"/>
      <c r="AA36147"/>
    </row>
    <row r="36148" spans="1:27" x14ac:dyDescent="0.25">
      <c r="A36148"/>
      <c r="AA36148"/>
    </row>
    <row r="36149" spans="1:27" x14ac:dyDescent="0.25">
      <c r="A36149"/>
      <c r="AA36149"/>
    </row>
    <row r="36150" spans="1:27" x14ac:dyDescent="0.25">
      <c r="A36150"/>
      <c r="AA36150"/>
    </row>
    <row r="36151" spans="1:27" x14ac:dyDescent="0.25">
      <c r="A36151"/>
      <c r="AA36151"/>
    </row>
    <row r="36152" spans="1:27" x14ac:dyDescent="0.25">
      <c r="A36152"/>
      <c r="AA36152"/>
    </row>
    <row r="36153" spans="1:27" x14ac:dyDescent="0.25">
      <c r="A36153"/>
      <c r="AA36153"/>
    </row>
    <row r="36154" spans="1:27" x14ac:dyDescent="0.25">
      <c r="A36154"/>
      <c r="AA36154"/>
    </row>
    <row r="36155" spans="1:27" x14ac:dyDescent="0.25">
      <c r="A36155"/>
      <c r="AA36155"/>
    </row>
    <row r="36156" spans="1:27" x14ac:dyDescent="0.25">
      <c r="A36156"/>
      <c r="AA36156"/>
    </row>
    <row r="36157" spans="1:27" x14ac:dyDescent="0.25">
      <c r="A36157"/>
      <c r="AA36157"/>
    </row>
    <row r="36158" spans="1:27" x14ac:dyDescent="0.25">
      <c r="A36158"/>
      <c r="AA36158"/>
    </row>
    <row r="36159" spans="1:27" x14ac:dyDescent="0.25">
      <c r="A36159"/>
      <c r="AA36159"/>
    </row>
    <row r="36160" spans="1:27" x14ac:dyDescent="0.25">
      <c r="A36160"/>
      <c r="AA36160"/>
    </row>
    <row r="36161" spans="1:27" x14ac:dyDescent="0.25">
      <c r="A36161"/>
      <c r="AA36161"/>
    </row>
    <row r="36162" spans="1:27" x14ac:dyDescent="0.25">
      <c r="A36162"/>
      <c r="AA36162"/>
    </row>
    <row r="36163" spans="1:27" x14ac:dyDescent="0.25">
      <c r="A36163"/>
      <c r="AA36163"/>
    </row>
    <row r="36164" spans="1:27" x14ac:dyDescent="0.25">
      <c r="A36164"/>
      <c r="AA36164"/>
    </row>
    <row r="36165" spans="1:27" x14ac:dyDescent="0.25">
      <c r="A36165"/>
      <c r="AA36165"/>
    </row>
    <row r="36166" spans="1:27" x14ac:dyDescent="0.25">
      <c r="A36166"/>
      <c r="AA36166"/>
    </row>
    <row r="36167" spans="1:27" x14ac:dyDescent="0.25">
      <c r="A36167"/>
      <c r="AA36167"/>
    </row>
    <row r="36168" spans="1:27" x14ac:dyDescent="0.25">
      <c r="A36168"/>
      <c r="AA36168"/>
    </row>
    <row r="36169" spans="1:27" x14ac:dyDescent="0.25">
      <c r="A36169"/>
      <c r="AA36169"/>
    </row>
    <row r="36170" spans="1:27" x14ac:dyDescent="0.25">
      <c r="A36170"/>
      <c r="AA36170"/>
    </row>
    <row r="36171" spans="1:27" x14ac:dyDescent="0.25">
      <c r="A36171"/>
      <c r="AA36171"/>
    </row>
    <row r="36172" spans="1:27" x14ac:dyDescent="0.25">
      <c r="A36172"/>
      <c r="AA36172"/>
    </row>
    <row r="36173" spans="1:27" x14ac:dyDescent="0.25">
      <c r="A36173"/>
      <c r="AA36173"/>
    </row>
    <row r="36174" spans="1:27" x14ac:dyDescent="0.25">
      <c r="A36174"/>
      <c r="AA36174"/>
    </row>
    <row r="36175" spans="1:27" x14ac:dyDescent="0.25">
      <c r="A36175"/>
      <c r="AA36175"/>
    </row>
    <row r="36176" spans="1:27" x14ac:dyDescent="0.25">
      <c r="A36176"/>
      <c r="AA36176"/>
    </row>
    <row r="36177" spans="1:27" x14ac:dyDescent="0.25">
      <c r="A36177"/>
      <c r="AA36177"/>
    </row>
    <row r="36178" spans="1:27" x14ac:dyDescent="0.25">
      <c r="A36178"/>
      <c r="AA36178"/>
    </row>
    <row r="36179" spans="1:27" x14ac:dyDescent="0.25">
      <c r="A36179"/>
      <c r="AA36179"/>
    </row>
    <row r="36180" spans="1:27" x14ac:dyDescent="0.25">
      <c r="A36180"/>
      <c r="AA36180"/>
    </row>
    <row r="36181" spans="1:27" x14ac:dyDescent="0.25">
      <c r="A36181"/>
      <c r="AA36181"/>
    </row>
    <row r="36182" spans="1:27" x14ac:dyDescent="0.25">
      <c r="A36182"/>
      <c r="AA36182"/>
    </row>
    <row r="36183" spans="1:27" x14ac:dyDescent="0.25">
      <c r="A36183"/>
      <c r="AA36183"/>
    </row>
    <row r="36184" spans="1:27" x14ac:dyDescent="0.25">
      <c r="A36184"/>
      <c r="AA36184"/>
    </row>
    <row r="36185" spans="1:27" x14ac:dyDescent="0.25">
      <c r="A36185"/>
      <c r="AA36185"/>
    </row>
    <row r="36186" spans="1:27" x14ac:dyDescent="0.25">
      <c r="A36186"/>
      <c r="AA36186"/>
    </row>
    <row r="36187" spans="1:27" x14ac:dyDescent="0.25">
      <c r="A36187"/>
      <c r="AA36187"/>
    </row>
    <row r="36188" spans="1:27" x14ac:dyDescent="0.25">
      <c r="A36188"/>
      <c r="AA36188"/>
    </row>
    <row r="36189" spans="1:27" x14ac:dyDescent="0.25">
      <c r="A36189"/>
      <c r="AA36189"/>
    </row>
    <row r="36190" spans="1:27" x14ac:dyDescent="0.25">
      <c r="A36190"/>
      <c r="AA36190"/>
    </row>
    <row r="36191" spans="1:27" x14ac:dyDescent="0.25">
      <c r="A36191"/>
      <c r="AA36191"/>
    </row>
    <row r="36192" spans="1:27" x14ac:dyDescent="0.25">
      <c r="A36192"/>
      <c r="AA36192"/>
    </row>
    <row r="36193" spans="1:27" x14ac:dyDescent="0.25">
      <c r="A36193"/>
      <c r="AA36193"/>
    </row>
    <row r="36194" spans="1:27" x14ac:dyDescent="0.25">
      <c r="A36194"/>
      <c r="AA36194"/>
    </row>
    <row r="36195" spans="1:27" x14ac:dyDescent="0.25">
      <c r="A36195"/>
      <c r="AA36195"/>
    </row>
    <row r="36196" spans="1:27" x14ac:dyDescent="0.25">
      <c r="A36196"/>
      <c r="AA36196"/>
    </row>
    <row r="36197" spans="1:27" x14ac:dyDescent="0.25">
      <c r="A36197"/>
      <c r="AA36197"/>
    </row>
    <row r="36198" spans="1:27" x14ac:dyDescent="0.25">
      <c r="A36198"/>
      <c r="AA36198"/>
    </row>
    <row r="36199" spans="1:27" x14ac:dyDescent="0.25">
      <c r="A36199"/>
      <c r="AA36199"/>
    </row>
    <row r="36200" spans="1:27" x14ac:dyDescent="0.25">
      <c r="A36200"/>
      <c r="AA36200"/>
    </row>
    <row r="36201" spans="1:27" x14ac:dyDescent="0.25">
      <c r="A36201"/>
      <c r="AA36201"/>
    </row>
    <row r="36202" spans="1:27" x14ac:dyDescent="0.25">
      <c r="A36202"/>
      <c r="AA36202"/>
    </row>
    <row r="36203" spans="1:27" x14ac:dyDescent="0.25">
      <c r="A36203"/>
      <c r="AA36203"/>
    </row>
    <row r="36204" spans="1:27" x14ac:dyDescent="0.25">
      <c r="A36204"/>
      <c r="AA36204"/>
    </row>
    <row r="36205" spans="1:27" x14ac:dyDescent="0.25">
      <c r="A36205"/>
      <c r="AA36205"/>
    </row>
    <row r="36206" spans="1:27" x14ac:dyDescent="0.25">
      <c r="A36206"/>
      <c r="AA36206"/>
    </row>
    <row r="36207" spans="1:27" x14ac:dyDescent="0.25">
      <c r="A36207"/>
      <c r="AA36207"/>
    </row>
    <row r="36208" spans="1:27" x14ac:dyDescent="0.25">
      <c r="A36208"/>
      <c r="AA36208"/>
    </row>
    <row r="36209" spans="1:27" x14ac:dyDescent="0.25">
      <c r="A36209"/>
      <c r="AA36209"/>
    </row>
    <row r="36210" spans="1:27" x14ac:dyDescent="0.25">
      <c r="A36210"/>
      <c r="AA36210"/>
    </row>
    <row r="36211" spans="1:27" x14ac:dyDescent="0.25">
      <c r="A36211"/>
      <c r="AA36211"/>
    </row>
    <row r="36212" spans="1:27" x14ac:dyDescent="0.25">
      <c r="A36212"/>
      <c r="AA36212"/>
    </row>
    <row r="36213" spans="1:27" x14ac:dyDescent="0.25">
      <c r="A36213"/>
      <c r="AA36213"/>
    </row>
    <row r="36214" spans="1:27" x14ac:dyDescent="0.25">
      <c r="A36214"/>
      <c r="AA36214"/>
    </row>
    <row r="36215" spans="1:27" x14ac:dyDescent="0.25">
      <c r="A36215"/>
      <c r="AA36215"/>
    </row>
    <row r="36216" spans="1:27" x14ac:dyDescent="0.25">
      <c r="A36216"/>
      <c r="AA36216"/>
    </row>
    <row r="36217" spans="1:27" x14ac:dyDescent="0.25">
      <c r="A36217"/>
      <c r="AA36217"/>
    </row>
    <row r="36218" spans="1:27" x14ac:dyDescent="0.25">
      <c r="A36218"/>
      <c r="AA36218"/>
    </row>
    <row r="36219" spans="1:27" x14ac:dyDescent="0.25">
      <c r="A36219"/>
      <c r="AA36219"/>
    </row>
    <row r="36220" spans="1:27" x14ac:dyDescent="0.25">
      <c r="A36220"/>
      <c r="AA36220"/>
    </row>
    <row r="36221" spans="1:27" x14ac:dyDescent="0.25">
      <c r="A36221"/>
      <c r="AA36221"/>
    </row>
    <row r="36222" spans="1:27" x14ac:dyDescent="0.25">
      <c r="A36222"/>
      <c r="AA36222"/>
    </row>
    <row r="36223" spans="1:27" x14ac:dyDescent="0.25">
      <c r="A36223"/>
      <c r="AA36223"/>
    </row>
    <row r="36224" spans="1:27" x14ac:dyDescent="0.25">
      <c r="A36224"/>
      <c r="AA36224"/>
    </row>
    <row r="36225" spans="1:27" x14ac:dyDescent="0.25">
      <c r="A36225"/>
      <c r="AA36225"/>
    </row>
    <row r="36226" spans="1:27" x14ac:dyDescent="0.25">
      <c r="A36226"/>
      <c r="AA36226"/>
    </row>
    <row r="36227" spans="1:27" x14ac:dyDescent="0.25">
      <c r="A36227"/>
      <c r="AA36227"/>
    </row>
    <row r="36228" spans="1:27" x14ac:dyDescent="0.25">
      <c r="A36228"/>
      <c r="AA36228"/>
    </row>
    <row r="36229" spans="1:27" x14ac:dyDescent="0.25">
      <c r="A36229"/>
      <c r="AA36229"/>
    </row>
    <row r="36230" spans="1:27" x14ac:dyDescent="0.25">
      <c r="A36230"/>
      <c r="AA36230"/>
    </row>
    <row r="36231" spans="1:27" x14ac:dyDescent="0.25">
      <c r="A36231"/>
      <c r="AA36231"/>
    </row>
    <row r="36232" spans="1:27" x14ac:dyDescent="0.25">
      <c r="A36232"/>
      <c r="AA36232"/>
    </row>
    <row r="36233" spans="1:27" x14ac:dyDescent="0.25">
      <c r="A36233"/>
      <c r="AA36233"/>
    </row>
    <row r="36234" spans="1:27" x14ac:dyDescent="0.25">
      <c r="A36234"/>
      <c r="AA36234"/>
    </row>
    <row r="36235" spans="1:27" x14ac:dyDescent="0.25">
      <c r="A36235"/>
      <c r="AA36235"/>
    </row>
    <row r="36236" spans="1:27" x14ac:dyDescent="0.25">
      <c r="A36236"/>
      <c r="AA36236"/>
    </row>
    <row r="36237" spans="1:27" x14ac:dyDescent="0.25">
      <c r="A36237"/>
      <c r="AA36237"/>
    </row>
    <row r="36238" spans="1:27" x14ac:dyDescent="0.25">
      <c r="A36238"/>
      <c r="AA36238"/>
    </row>
    <row r="36239" spans="1:27" x14ac:dyDescent="0.25">
      <c r="A36239"/>
      <c r="AA36239"/>
    </row>
    <row r="36240" spans="1:27" x14ac:dyDescent="0.25">
      <c r="A36240"/>
      <c r="AA36240"/>
    </row>
    <row r="36241" spans="1:27" x14ac:dyDescent="0.25">
      <c r="A36241"/>
      <c r="AA36241"/>
    </row>
    <row r="36242" spans="1:27" x14ac:dyDescent="0.25">
      <c r="A36242"/>
      <c r="AA36242"/>
    </row>
    <row r="36243" spans="1:27" x14ac:dyDescent="0.25">
      <c r="A36243"/>
      <c r="AA36243"/>
    </row>
    <row r="36244" spans="1:27" x14ac:dyDescent="0.25">
      <c r="A36244"/>
      <c r="AA36244"/>
    </row>
    <row r="36245" spans="1:27" x14ac:dyDescent="0.25">
      <c r="A36245"/>
      <c r="AA36245"/>
    </row>
    <row r="36246" spans="1:27" x14ac:dyDescent="0.25">
      <c r="A36246"/>
      <c r="AA36246"/>
    </row>
    <row r="36247" spans="1:27" x14ac:dyDescent="0.25">
      <c r="A36247"/>
      <c r="AA36247"/>
    </row>
    <row r="36248" spans="1:27" x14ac:dyDescent="0.25">
      <c r="A36248"/>
      <c r="AA36248"/>
    </row>
    <row r="36249" spans="1:27" x14ac:dyDescent="0.25">
      <c r="A36249"/>
      <c r="AA36249"/>
    </row>
    <row r="36250" spans="1:27" x14ac:dyDescent="0.25">
      <c r="A36250"/>
      <c r="AA36250"/>
    </row>
    <row r="36251" spans="1:27" x14ac:dyDescent="0.25">
      <c r="A36251"/>
      <c r="AA36251"/>
    </row>
    <row r="36252" spans="1:27" x14ac:dyDescent="0.25">
      <c r="A36252"/>
      <c r="AA36252"/>
    </row>
    <row r="36253" spans="1:27" x14ac:dyDescent="0.25">
      <c r="A36253"/>
      <c r="AA36253"/>
    </row>
    <row r="36254" spans="1:27" x14ac:dyDescent="0.25">
      <c r="A36254"/>
      <c r="AA36254"/>
    </row>
    <row r="36255" spans="1:27" x14ac:dyDescent="0.25">
      <c r="A36255"/>
      <c r="AA36255"/>
    </row>
    <row r="36256" spans="1:27" x14ac:dyDescent="0.25">
      <c r="A36256"/>
      <c r="AA36256"/>
    </row>
    <row r="36257" spans="1:27" x14ac:dyDescent="0.25">
      <c r="A36257"/>
      <c r="AA36257"/>
    </row>
    <row r="36258" spans="1:27" x14ac:dyDescent="0.25">
      <c r="A36258"/>
      <c r="AA36258"/>
    </row>
    <row r="36259" spans="1:27" x14ac:dyDescent="0.25">
      <c r="A36259"/>
      <c r="AA36259"/>
    </row>
    <row r="36260" spans="1:27" x14ac:dyDescent="0.25">
      <c r="A36260"/>
      <c r="AA36260"/>
    </row>
    <row r="36261" spans="1:27" x14ac:dyDescent="0.25">
      <c r="A36261"/>
      <c r="AA36261"/>
    </row>
    <row r="36262" spans="1:27" x14ac:dyDescent="0.25">
      <c r="A36262"/>
      <c r="AA36262"/>
    </row>
    <row r="36263" spans="1:27" x14ac:dyDescent="0.25">
      <c r="A36263"/>
      <c r="AA36263"/>
    </row>
    <row r="36264" spans="1:27" x14ac:dyDescent="0.25">
      <c r="A36264"/>
      <c r="AA36264"/>
    </row>
    <row r="36265" spans="1:27" x14ac:dyDescent="0.25">
      <c r="A36265"/>
      <c r="AA36265"/>
    </row>
    <row r="36266" spans="1:27" x14ac:dyDescent="0.25">
      <c r="A36266"/>
      <c r="AA36266"/>
    </row>
    <row r="36267" spans="1:27" x14ac:dyDescent="0.25">
      <c r="A36267"/>
      <c r="AA36267"/>
    </row>
    <row r="36268" spans="1:27" x14ac:dyDescent="0.25">
      <c r="A36268"/>
      <c r="AA36268"/>
    </row>
    <row r="36269" spans="1:27" x14ac:dyDescent="0.25">
      <c r="A36269"/>
      <c r="AA36269"/>
    </row>
    <row r="36270" spans="1:27" x14ac:dyDescent="0.25">
      <c r="A36270"/>
      <c r="AA36270"/>
    </row>
    <row r="36271" spans="1:27" x14ac:dyDescent="0.25">
      <c r="A36271"/>
      <c r="AA36271"/>
    </row>
    <row r="36272" spans="1:27" x14ac:dyDescent="0.25">
      <c r="A36272"/>
      <c r="AA36272"/>
    </row>
    <row r="36273" spans="1:27" x14ac:dyDescent="0.25">
      <c r="A36273"/>
      <c r="AA36273"/>
    </row>
    <row r="36274" spans="1:27" x14ac:dyDescent="0.25">
      <c r="A36274"/>
      <c r="AA36274"/>
    </row>
    <row r="36275" spans="1:27" x14ac:dyDescent="0.25">
      <c r="A36275"/>
      <c r="AA36275"/>
    </row>
    <row r="36276" spans="1:27" x14ac:dyDescent="0.25">
      <c r="A36276"/>
      <c r="AA36276"/>
    </row>
    <row r="36277" spans="1:27" x14ac:dyDescent="0.25">
      <c r="A36277"/>
      <c r="AA36277"/>
    </row>
    <row r="36278" spans="1:27" x14ac:dyDescent="0.25">
      <c r="A36278"/>
      <c r="AA36278"/>
    </row>
    <row r="36279" spans="1:27" x14ac:dyDescent="0.25">
      <c r="A36279"/>
      <c r="AA36279"/>
    </row>
    <row r="36280" spans="1:27" x14ac:dyDescent="0.25">
      <c r="A36280"/>
      <c r="AA36280"/>
    </row>
    <row r="36281" spans="1:27" x14ac:dyDescent="0.25">
      <c r="A36281"/>
      <c r="AA36281"/>
    </row>
    <row r="36282" spans="1:27" x14ac:dyDescent="0.25">
      <c r="A36282"/>
      <c r="AA36282"/>
    </row>
    <row r="36283" spans="1:27" x14ac:dyDescent="0.25">
      <c r="A36283"/>
      <c r="AA36283"/>
    </row>
    <row r="36284" spans="1:27" x14ac:dyDescent="0.25">
      <c r="A36284"/>
      <c r="AA36284"/>
    </row>
    <row r="36285" spans="1:27" x14ac:dyDescent="0.25">
      <c r="A36285"/>
      <c r="AA36285"/>
    </row>
    <row r="36286" spans="1:27" x14ac:dyDescent="0.25">
      <c r="A36286"/>
      <c r="AA36286"/>
    </row>
    <row r="36287" spans="1:27" x14ac:dyDescent="0.25">
      <c r="A36287"/>
      <c r="AA36287"/>
    </row>
    <row r="36288" spans="1:27" x14ac:dyDescent="0.25">
      <c r="A36288"/>
      <c r="AA36288"/>
    </row>
    <row r="36289" spans="1:27" x14ac:dyDescent="0.25">
      <c r="A36289"/>
      <c r="AA36289"/>
    </row>
    <row r="36290" spans="1:27" x14ac:dyDescent="0.25">
      <c r="A36290"/>
      <c r="AA36290"/>
    </row>
    <row r="36291" spans="1:27" x14ac:dyDescent="0.25">
      <c r="A36291"/>
      <c r="AA36291"/>
    </row>
    <row r="36292" spans="1:27" x14ac:dyDescent="0.25">
      <c r="A36292"/>
      <c r="AA36292"/>
    </row>
    <row r="36293" spans="1:27" x14ac:dyDescent="0.25">
      <c r="A36293"/>
      <c r="AA36293"/>
    </row>
    <row r="36294" spans="1:27" x14ac:dyDescent="0.25">
      <c r="A36294"/>
      <c r="AA36294"/>
    </row>
    <row r="36295" spans="1:27" x14ac:dyDescent="0.25">
      <c r="A36295"/>
      <c r="AA36295"/>
    </row>
    <row r="36296" spans="1:27" x14ac:dyDescent="0.25">
      <c r="A36296"/>
      <c r="AA36296"/>
    </row>
    <row r="36297" spans="1:27" x14ac:dyDescent="0.25">
      <c r="A36297"/>
      <c r="AA36297"/>
    </row>
    <row r="36298" spans="1:27" x14ac:dyDescent="0.25">
      <c r="A36298"/>
      <c r="AA36298"/>
    </row>
    <row r="36299" spans="1:27" x14ac:dyDescent="0.25">
      <c r="A36299"/>
      <c r="AA36299"/>
    </row>
    <row r="36300" spans="1:27" x14ac:dyDescent="0.25">
      <c r="A36300"/>
      <c r="AA36300"/>
    </row>
    <row r="36301" spans="1:27" x14ac:dyDescent="0.25">
      <c r="A36301"/>
      <c r="AA36301"/>
    </row>
    <row r="36302" spans="1:27" x14ac:dyDescent="0.25">
      <c r="A36302"/>
      <c r="AA36302"/>
    </row>
    <row r="36303" spans="1:27" x14ac:dyDescent="0.25">
      <c r="A36303"/>
      <c r="AA36303"/>
    </row>
    <row r="36304" spans="1:27" x14ac:dyDescent="0.25">
      <c r="A36304"/>
      <c r="AA36304"/>
    </row>
    <row r="36305" spans="1:27" x14ac:dyDescent="0.25">
      <c r="A36305"/>
      <c r="AA36305"/>
    </row>
    <row r="36306" spans="1:27" x14ac:dyDescent="0.25">
      <c r="A36306"/>
      <c r="AA36306"/>
    </row>
    <row r="36307" spans="1:27" x14ac:dyDescent="0.25">
      <c r="A36307"/>
      <c r="AA36307"/>
    </row>
    <row r="36308" spans="1:27" x14ac:dyDescent="0.25">
      <c r="A36308"/>
      <c r="AA36308"/>
    </row>
    <row r="36309" spans="1:27" x14ac:dyDescent="0.25">
      <c r="A36309"/>
      <c r="AA36309"/>
    </row>
    <row r="36310" spans="1:27" x14ac:dyDescent="0.25">
      <c r="A36310"/>
      <c r="AA36310"/>
    </row>
    <row r="36311" spans="1:27" x14ac:dyDescent="0.25">
      <c r="A36311"/>
      <c r="AA36311"/>
    </row>
    <row r="36312" spans="1:27" x14ac:dyDescent="0.25">
      <c r="A36312"/>
      <c r="AA36312"/>
    </row>
    <row r="36313" spans="1:27" x14ac:dyDescent="0.25">
      <c r="A36313"/>
      <c r="AA36313"/>
    </row>
    <row r="36314" spans="1:27" x14ac:dyDescent="0.25">
      <c r="A36314"/>
      <c r="AA36314"/>
    </row>
    <row r="36315" spans="1:27" x14ac:dyDescent="0.25">
      <c r="A36315"/>
      <c r="AA36315"/>
    </row>
    <row r="36316" spans="1:27" x14ac:dyDescent="0.25">
      <c r="A36316"/>
      <c r="AA36316"/>
    </row>
    <row r="36317" spans="1:27" x14ac:dyDescent="0.25">
      <c r="A36317"/>
      <c r="AA36317"/>
    </row>
    <row r="36318" spans="1:27" x14ac:dyDescent="0.25">
      <c r="A36318"/>
      <c r="AA36318"/>
    </row>
    <row r="36319" spans="1:27" x14ac:dyDescent="0.25">
      <c r="A36319"/>
      <c r="AA36319"/>
    </row>
    <row r="36320" spans="1:27" x14ac:dyDescent="0.25">
      <c r="A36320"/>
      <c r="AA36320"/>
    </row>
    <row r="36321" spans="1:27" x14ac:dyDescent="0.25">
      <c r="A36321"/>
      <c r="AA36321"/>
    </row>
    <row r="36322" spans="1:27" x14ac:dyDescent="0.25">
      <c r="A36322"/>
      <c r="AA36322"/>
    </row>
    <row r="36323" spans="1:27" x14ac:dyDescent="0.25">
      <c r="A36323"/>
      <c r="AA36323"/>
    </row>
    <row r="36324" spans="1:27" x14ac:dyDescent="0.25">
      <c r="A36324"/>
      <c r="AA36324"/>
    </row>
    <row r="36325" spans="1:27" x14ac:dyDescent="0.25">
      <c r="A36325"/>
      <c r="AA36325"/>
    </row>
    <row r="36326" spans="1:27" x14ac:dyDescent="0.25">
      <c r="A36326"/>
      <c r="AA36326"/>
    </row>
    <row r="36327" spans="1:27" x14ac:dyDescent="0.25">
      <c r="A36327"/>
      <c r="AA36327"/>
    </row>
    <row r="36328" spans="1:27" x14ac:dyDescent="0.25">
      <c r="A36328"/>
      <c r="AA36328"/>
    </row>
    <row r="36329" spans="1:27" x14ac:dyDescent="0.25">
      <c r="A36329"/>
      <c r="AA36329"/>
    </row>
    <row r="36330" spans="1:27" x14ac:dyDescent="0.25">
      <c r="A36330"/>
      <c r="AA36330"/>
    </row>
    <row r="36331" spans="1:27" x14ac:dyDescent="0.25">
      <c r="A36331"/>
      <c r="AA36331"/>
    </row>
    <row r="36332" spans="1:27" x14ac:dyDescent="0.25">
      <c r="A36332"/>
      <c r="AA36332"/>
    </row>
    <row r="36333" spans="1:27" x14ac:dyDescent="0.25">
      <c r="A36333"/>
      <c r="AA36333"/>
    </row>
    <row r="36334" spans="1:27" x14ac:dyDescent="0.25">
      <c r="A36334"/>
      <c r="AA36334"/>
    </row>
    <row r="36335" spans="1:27" x14ac:dyDescent="0.25">
      <c r="A36335"/>
      <c r="AA36335"/>
    </row>
    <row r="36336" spans="1:27" x14ac:dyDescent="0.25">
      <c r="A36336"/>
      <c r="AA36336"/>
    </row>
    <row r="36337" spans="1:27" x14ac:dyDescent="0.25">
      <c r="A36337"/>
      <c r="AA36337"/>
    </row>
    <row r="36338" spans="1:27" x14ac:dyDescent="0.25">
      <c r="A36338"/>
      <c r="AA36338"/>
    </row>
    <row r="36339" spans="1:27" x14ac:dyDescent="0.25">
      <c r="A36339"/>
      <c r="AA36339"/>
    </row>
    <row r="36340" spans="1:27" x14ac:dyDescent="0.25">
      <c r="A36340"/>
      <c r="AA36340"/>
    </row>
    <row r="36341" spans="1:27" x14ac:dyDescent="0.25">
      <c r="A36341"/>
      <c r="AA36341"/>
    </row>
    <row r="36342" spans="1:27" x14ac:dyDescent="0.25">
      <c r="A36342"/>
      <c r="AA36342"/>
    </row>
    <row r="36343" spans="1:27" x14ac:dyDescent="0.25">
      <c r="A36343"/>
      <c r="AA36343"/>
    </row>
    <row r="36344" spans="1:27" x14ac:dyDescent="0.25">
      <c r="A36344"/>
      <c r="AA36344"/>
    </row>
    <row r="36345" spans="1:27" x14ac:dyDescent="0.25">
      <c r="A36345"/>
      <c r="AA36345"/>
    </row>
    <row r="36346" spans="1:27" x14ac:dyDescent="0.25">
      <c r="A36346"/>
      <c r="AA36346"/>
    </row>
    <row r="36347" spans="1:27" x14ac:dyDescent="0.25">
      <c r="A36347"/>
      <c r="AA36347"/>
    </row>
    <row r="36348" spans="1:27" x14ac:dyDescent="0.25">
      <c r="A36348"/>
      <c r="AA36348"/>
    </row>
    <row r="36349" spans="1:27" x14ac:dyDescent="0.25">
      <c r="A36349"/>
      <c r="AA36349"/>
    </row>
    <row r="36350" spans="1:27" x14ac:dyDescent="0.25">
      <c r="A36350"/>
      <c r="AA36350"/>
    </row>
    <row r="36351" spans="1:27" x14ac:dyDescent="0.25">
      <c r="A36351"/>
      <c r="AA36351"/>
    </row>
    <row r="36352" spans="1:27" x14ac:dyDescent="0.25">
      <c r="A36352"/>
      <c r="AA36352"/>
    </row>
    <row r="36353" spans="1:27" x14ac:dyDescent="0.25">
      <c r="A36353"/>
      <c r="AA36353"/>
    </row>
    <row r="36354" spans="1:27" x14ac:dyDescent="0.25">
      <c r="A36354"/>
      <c r="AA36354"/>
    </row>
    <row r="36355" spans="1:27" x14ac:dyDescent="0.25">
      <c r="A36355"/>
      <c r="AA36355"/>
    </row>
    <row r="36356" spans="1:27" x14ac:dyDescent="0.25">
      <c r="A36356"/>
      <c r="AA36356"/>
    </row>
    <row r="36357" spans="1:27" x14ac:dyDescent="0.25">
      <c r="A36357"/>
      <c r="AA36357"/>
    </row>
    <row r="36358" spans="1:27" x14ac:dyDescent="0.25">
      <c r="A36358"/>
      <c r="AA36358"/>
    </row>
    <row r="36359" spans="1:27" x14ac:dyDescent="0.25">
      <c r="A36359"/>
      <c r="AA36359"/>
    </row>
    <row r="36360" spans="1:27" x14ac:dyDescent="0.25">
      <c r="A36360"/>
      <c r="AA36360"/>
    </row>
    <row r="36361" spans="1:27" x14ac:dyDescent="0.25">
      <c r="A36361"/>
      <c r="AA36361"/>
    </row>
    <row r="36362" spans="1:27" x14ac:dyDescent="0.25">
      <c r="A36362"/>
      <c r="AA36362"/>
    </row>
    <row r="36363" spans="1:27" x14ac:dyDescent="0.25">
      <c r="A36363"/>
      <c r="AA36363"/>
    </row>
    <row r="36364" spans="1:27" x14ac:dyDescent="0.25">
      <c r="A36364"/>
      <c r="AA36364"/>
    </row>
    <row r="36365" spans="1:27" x14ac:dyDescent="0.25">
      <c r="A36365"/>
      <c r="AA36365"/>
    </row>
    <row r="36366" spans="1:27" x14ac:dyDescent="0.25">
      <c r="A36366"/>
      <c r="AA36366"/>
    </row>
    <row r="36367" spans="1:27" x14ac:dyDescent="0.25">
      <c r="A36367"/>
      <c r="AA36367"/>
    </row>
    <row r="36368" spans="1:27" x14ac:dyDescent="0.25">
      <c r="A36368"/>
      <c r="AA36368"/>
    </row>
    <row r="36369" spans="1:27" x14ac:dyDescent="0.25">
      <c r="A36369"/>
      <c r="AA36369"/>
    </row>
    <row r="36370" spans="1:27" x14ac:dyDescent="0.25">
      <c r="A36370"/>
      <c r="AA36370"/>
    </row>
    <row r="36371" spans="1:27" x14ac:dyDescent="0.25">
      <c r="A36371"/>
      <c r="AA36371"/>
    </row>
    <row r="36372" spans="1:27" x14ac:dyDescent="0.25">
      <c r="A36372"/>
      <c r="AA36372"/>
    </row>
    <row r="36373" spans="1:27" x14ac:dyDescent="0.25">
      <c r="A36373"/>
      <c r="AA36373"/>
    </row>
    <row r="36374" spans="1:27" x14ac:dyDescent="0.25">
      <c r="A36374"/>
      <c r="AA36374"/>
    </row>
    <row r="36375" spans="1:27" x14ac:dyDescent="0.25">
      <c r="A36375"/>
      <c r="AA36375"/>
    </row>
    <row r="36376" spans="1:27" x14ac:dyDescent="0.25">
      <c r="A36376"/>
      <c r="AA36376"/>
    </row>
    <row r="36377" spans="1:27" x14ac:dyDescent="0.25">
      <c r="A36377"/>
      <c r="AA36377"/>
    </row>
    <row r="36378" spans="1:27" x14ac:dyDescent="0.25">
      <c r="A36378"/>
      <c r="AA36378"/>
    </row>
    <row r="36379" spans="1:27" x14ac:dyDescent="0.25">
      <c r="A36379"/>
      <c r="AA36379"/>
    </row>
    <row r="36380" spans="1:27" x14ac:dyDescent="0.25">
      <c r="A36380"/>
      <c r="AA36380"/>
    </row>
    <row r="36381" spans="1:27" x14ac:dyDescent="0.25">
      <c r="A36381"/>
      <c r="AA36381"/>
    </row>
    <row r="36382" spans="1:27" x14ac:dyDescent="0.25">
      <c r="A36382"/>
      <c r="AA36382"/>
    </row>
    <row r="36383" spans="1:27" x14ac:dyDescent="0.25">
      <c r="A36383"/>
      <c r="AA36383"/>
    </row>
    <row r="36384" spans="1:27" x14ac:dyDescent="0.25">
      <c r="A36384"/>
      <c r="AA36384"/>
    </row>
    <row r="36385" spans="1:27" x14ac:dyDescent="0.25">
      <c r="A36385"/>
      <c r="AA36385"/>
    </row>
    <row r="36386" spans="1:27" x14ac:dyDescent="0.25">
      <c r="A36386"/>
      <c r="AA36386"/>
    </row>
    <row r="36387" spans="1:27" x14ac:dyDescent="0.25">
      <c r="A36387"/>
      <c r="AA36387"/>
    </row>
    <row r="36388" spans="1:27" x14ac:dyDescent="0.25">
      <c r="A36388"/>
      <c r="AA36388"/>
    </row>
    <row r="36389" spans="1:27" x14ac:dyDescent="0.25">
      <c r="A36389"/>
      <c r="AA36389"/>
    </row>
    <row r="36390" spans="1:27" x14ac:dyDescent="0.25">
      <c r="A36390"/>
      <c r="AA36390"/>
    </row>
    <row r="36391" spans="1:27" x14ac:dyDescent="0.25">
      <c r="A36391"/>
      <c r="AA36391"/>
    </row>
    <row r="36392" spans="1:27" x14ac:dyDescent="0.25">
      <c r="A36392"/>
      <c r="AA36392"/>
    </row>
    <row r="36393" spans="1:27" x14ac:dyDescent="0.25">
      <c r="A36393"/>
      <c r="AA36393"/>
    </row>
    <row r="36394" spans="1:27" x14ac:dyDescent="0.25">
      <c r="A36394"/>
      <c r="AA36394"/>
    </row>
    <row r="36395" spans="1:27" x14ac:dyDescent="0.25">
      <c r="A36395"/>
      <c r="AA36395"/>
    </row>
    <row r="36396" spans="1:27" x14ac:dyDescent="0.25">
      <c r="A36396"/>
      <c r="AA36396"/>
    </row>
    <row r="36397" spans="1:27" x14ac:dyDescent="0.25">
      <c r="A36397"/>
      <c r="AA36397"/>
    </row>
    <row r="36398" spans="1:27" x14ac:dyDescent="0.25">
      <c r="A36398"/>
      <c r="AA36398"/>
    </row>
    <row r="36399" spans="1:27" x14ac:dyDescent="0.25">
      <c r="A36399"/>
      <c r="AA36399"/>
    </row>
    <row r="36400" spans="1:27" x14ac:dyDescent="0.25">
      <c r="A36400"/>
      <c r="AA36400"/>
    </row>
    <row r="36401" spans="1:27" x14ac:dyDescent="0.25">
      <c r="A36401"/>
      <c r="AA36401"/>
    </row>
    <row r="36402" spans="1:27" x14ac:dyDescent="0.25">
      <c r="A36402"/>
      <c r="AA36402"/>
    </row>
    <row r="36403" spans="1:27" x14ac:dyDescent="0.25">
      <c r="A36403"/>
      <c r="AA36403"/>
    </row>
    <row r="36404" spans="1:27" x14ac:dyDescent="0.25">
      <c r="A36404"/>
      <c r="AA36404"/>
    </row>
    <row r="36405" spans="1:27" x14ac:dyDescent="0.25">
      <c r="A36405"/>
      <c r="AA36405"/>
    </row>
    <row r="36406" spans="1:27" x14ac:dyDescent="0.25">
      <c r="A36406"/>
      <c r="AA36406"/>
    </row>
    <row r="36407" spans="1:27" x14ac:dyDescent="0.25">
      <c r="A36407"/>
      <c r="AA36407"/>
    </row>
    <row r="36408" spans="1:27" x14ac:dyDescent="0.25">
      <c r="A36408"/>
      <c r="AA36408"/>
    </row>
    <row r="36409" spans="1:27" x14ac:dyDescent="0.25">
      <c r="A36409"/>
      <c r="AA36409"/>
    </row>
    <row r="36410" spans="1:27" x14ac:dyDescent="0.25">
      <c r="A36410"/>
      <c r="AA36410"/>
    </row>
    <row r="36411" spans="1:27" x14ac:dyDescent="0.25">
      <c r="A36411"/>
      <c r="AA36411"/>
    </row>
    <row r="36412" spans="1:27" x14ac:dyDescent="0.25">
      <c r="A36412"/>
      <c r="AA36412"/>
    </row>
    <row r="36413" spans="1:27" x14ac:dyDescent="0.25">
      <c r="A36413"/>
      <c r="AA36413"/>
    </row>
    <row r="36414" spans="1:27" x14ac:dyDescent="0.25">
      <c r="A36414"/>
      <c r="AA36414"/>
    </row>
    <row r="36415" spans="1:27" x14ac:dyDescent="0.25">
      <c r="A36415"/>
      <c r="AA36415"/>
    </row>
    <row r="36416" spans="1:27" x14ac:dyDescent="0.25">
      <c r="A36416"/>
      <c r="AA36416"/>
    </row>
    <row r="36417" spans="1:27" x14ac:dyDescent="0.25">
      <c r="A36417"/>
      <c r="AA36417"/>
    </row>
    <row r="36418" spans="1:27" x14ac:dyDescent="0.25">
      <c r="A36418"/>
      <c r="AA36418"/>
    </row>
    <row r="36419" spans="1:27" x14ac:dyDescent="0.25">
      <c r="A36419"/>
      <c r="AA36419"/>
    </row>
    <row r="36420" spans="1:27" x14ac:dyDescent="0.25">
      <c r="A36420"/>
      <c r="AA36420"/>
    </row>
    <row r="36421" spans="1:27" x14ac:dyDescent="0.25">
      <c r="A36421"/>
      <c r="AA36421"/>
    </row>
    <row r="36422" spans="1:27" x14ac:dyDescent="0.25">
      <c r="A36422"/>
      <c r="AA36422"/>
    </row>
    <row r="36423" spans="1:27" x14ac:dyDescent="0.25">
      <c r="A36423"/>
      <c r="AA36423"/>
    </row>
    <row r="36424" spans="1:27" x14ac:dyDescent="0.25">
      <c r="A36424"/>
      <c r="AA36424"/>
    </row>
    <row r="36425" spans="1:27" x14ac:dyDescent="0.25">
      <c r="A36425"/>
      <c r="AA36425"/>
    </row>
    <row r="36426" spans="1:27" x14ac:dyDescent="0.25">
      <c r="A36426"/>
      <c r="AA36426"/>
    </row>
    <row r="36427" spans="1:27" x14ac:dyDescent="0.25">
      <c r="A36427"/>
      <c r="AA36427"/>
    </row>
    <row r="36428" spans="1:27" x14ac:dyDescent="0.25">
      <c r="A36428"/>
      <c r="AA36428"/>
    </row>
    <row r="36429" spans="1:27" x14ac:dyDescent="0.25">
      <c r="A36429"/>
      <c r="AA36429"/>
    </row>
    <row r="36430" spans="1:27" x14ac:dyDescent="0.25">
      <c r="A36430"/>
      <c r="AA36430"/>
    </row>
    <row r="36431" spans="1:27" x14ac:dyDescent="0.25">
      <c r="A36431"/>
      <c r="AA36431"/>
    </row>
    <row r="36432" spans="1:27" x14ac:dyDescent="0.25">
      <c r="A36432"/>
      <c r="AA36432"/>
    </row>
    <row r="36433" spans="1:27" x14ac:dyDescent="0.25">
      <c r="A36433"/>
      <c r="AA36433"/>
    </row>
    <row r="36434" spans="1:27" x14ac:dyDescent="0.25">
      <c r="A36434"/>
      <c r="AA36434"/>
    </row>
    <row r="36435" spans="1:27" x14ac:dyDescent="0.25">
      <c r="A36435"/>
      <c r="AA36435"/>
    </row>
    <row r="36436" spans="1:27" x14ac:dyDescent="0.25">
      <c r="A36436"/>
      <c r="AA36436"/>
    </row>
    <row r="36437" spans="1:27" x14ac:dyDescent="0.25">
      <c r="A36437"/>
      <c r="AA36437"/>
    </row>
    <row r="36438" spans="1:27" x14ac:dyDescent="0.25">
      <c r="A36438"/>
      <c r="AA36438"/>
    </row>
    <row r="36439" spans="1:27" x14ac:dyDescent="0.25">
      <c r="A36439"/>
      <c r="AA36439"/>
    </row>
    <row r="36440" spans="1:27" x14ac:dyDescent="0.25">
      <c r="A36440"/>
      <c r="AA36440"/>
    </row>
    <row r="36441" spans="1:27" x14ac:dyDescent="0.25">
      <c r="A36441"/>
      <c r="AA36441"/>
    </row>
    <row r="36442" spans="1:27" x14ac:dyDescent="0.25">
      <c r="A36442"/>
      <c r="AA36442"/>
    </row>
    <row r="36443" spans="1:27" x14ac:dyDescent="0.25">
      <c r="A36443"/>
      <c r="AA36443"/>
    </row>
    <row r="36444" spans="1:27" x14ac:dyDescent="0.25">
      <c r="A36444"/>
      <c r="AA36444"/>
    </row>
    <row r="36445" spans="1:27" x14ac:dyDescent="0.25">
      <c r="A36445"/>
      <c r="AA36445"/>
    </row>
    <row r="36446" spans="1:27" x14ac:dyDescent="0.25">
      <c r="A36446"/>
      <c r="AA36446"/>
    </row>
    <row r="36447" spans="1:27" x14ac:dyDescent="0.25">
      <c r="A36447"/>
      <c r="AA36447"/>
    </row>
    <row r="36448" spans="1:27" x14ac:dyDescent="0.25">
      <c r="A36448"/>
      <c r="AA36448"/>
    </row>
    <row r="36449" spans="1:27" x14ac:dyDescent="0.25">
      <c r="A36449"/>
      <c r="AA36449"/>
    </row>
    <row r="36450" spans="1:27" x14ac:dyDescent="0.25">
      <c r="A36450"/>
      <c r="AA36450"/>
    </row>
    <row r="36451" spans="1:27" x14ac:dyDescent="0.25">
      <c r="A36451"/>
      <c r="AA36451"/>
    </row>
    <row r="36452" spans="1:27" x14ac:dyDescent="0.25">
      <c r="A36452"/>
      <c r="AA36452"/>
    </row>
    <row r="36453" spans="1:27" x14ac:dyDescent="0.25">
      <c r="A36453"/>
      <c r="AA36453"/>
    </row>
    <row r="36454" spans="1:27" x14ac:dyDescent="0.25">
      <c r="A36454"/>
      <c r="AA36454"/>
    </row>
    <row r="36455" spans="1:27" x14ac:dyDescent="0.25">
      <c r="A36455"/>
      <c r="AA36455"/>
    </row>
    <row r="36456" spans="1:27" x14ac:dyDescent="0.25">
      <c r="A36456"/>
      <c r="AA36456"/>
    </row>
    <row r="36457" spans="1:27" x14ac:dyDescent="0.25">
      <c r="A36457"/>
      <c r="AA36457"/>
    </row>
    <row r="36458" spans="1:27" x14ac:dyDescent="0.25">
      <c r="A36458"/>
      <c r="AA36458"/>
    </row>
    <row r="36459" spans="1:27" x14ac:dyDescent="0.25">
      <c r="A36459"/>
      <c r="AA36459"/>
    </row>
    <row r="36460" spans="1:27" x14ac:dyDescent="0.25">
      <c r="A36460"/>
      <c r="AA36460"/>
    </row>
    <row r="36461" spans="1:27" x14ac:dyDescent="0.25">
      <c r="A36461"/>
      <c r="AA36461"/>
    </row>
    <row r="36462" spans="1:27" x14ac:dyDescent="0.25">
      <c r="A36462"/>
      <c r="AA36462"/>
    </row>
    <row r="36463" spans="1:27" x14ac:dyDescent="0.25">
      <c r="A36463"/>
      <c r="AA36463"/>
    </row>
    <row r="36464" spans="1:27" x14ac:dyDescent="0.25">
      <c r="A36464"/>
      <c r="AA36464"/>
    </row>
    <row r="36465" spans="1:27" x14ac:dyDescent="0.25">
      <c r="A36465"/>
      <c r="AA36465"/>
    </row>
    <row r="36466" spans="1:27" x14ac:dyDescent="0.25">
      <c r="A36466"/>
      <c r="AA36466"/>
    </row>
    <row r="36467" spans="1:27" x14ac:dyDescent="0.25">
      <c r="A36467"/>
      <c r="AA36467"/>
    </row>
    <row r="36468" spans="1:27" x14ac:dyDescent="0.25">
      <c r="A36468"/>
      <c r="AA36468"/>
    </row>
    <row r="36469" spans="1:27" x14ac:dyDescent="0.25">
      <c r="A36469"/>
      <c r="AA36469"/>
    </row>
    <row r="36470" spans="1:27" x14ac:dyDescent="0.25">
      <c r="A36470"/>
      <c r="AA36470"/>
    </row>
    <row r="36471" spans="1:27" x14ac:dyDescent="0.25">
      <c r="A36471"/>
      <c r="AA36471"/>
    </row>
    <row r="36472" spans="1:27" x14ac:dyDescent="0.25">
      <c r="A36472"/>
      <c r="AA36472"/>
    </row>
    <row r="36473" spans="1:27" x14ac:dyDescent="0.25">
      <c r="A36473"/>
      <c r="AA36473"/>
    </row>
    <row r="36474" spans="1:27" x14ac:dyDescent="0.25">
      <c r="A36474"/>
      <c r="AA36474"/>
    </row>
    <row r="36475" spans="1:27" x14ac:dyDescent="0.25">
      <c r="A36475"/>
      <c r="AA36475"/>
    </row>
    <row r="36476" spans="1:27" x14ac:dyDescent="0.25">
      <c r="A36476"/>
      <c r="AA36476"/>
    </row>
    <row r="36477" spans="1:27" x14ac:dyDescent="0.25">
      <c r="A36477"/>
      <c r="AA36477"/>
    </row>
    <row r="36478" spans="1:27" x14ac:dyDescent="0.25">
      <c r="A36478"/>
      <c r="AA36478"/>
    </row>
    <row r="36479" spans="1:27" x14ac:dyDescent="0.25">
      <c r="A36479"/>
      <c r="AA36479"/>
    </row>
    <row r="36480" spans="1:27" x14ac:dyDescent="0.25">
      <c r="A36480"/>
      <c r="AA36480"/>
    </row>
    <row r="36481" spans="1:27" x14ac:dyDescent="0.25">
      <c r="A36481"/>
      <c r="AA36481"/>
    </row>
    <row r="36482" spans="1:27" x14ac:dyDescent="0.25">
      <c r="A36482"/>
      <c r="AA36482"/>
    </row>
    <row r="36483" spans="1:27" x14ac:dyDescent="0.25">
      <c r="A36483"/>
      <c r="AA36483"/>
    </row>
    <row r="36484" spans="1:27" x14ac:dyDescent="0.25">
      <c r="A36484"/>
      <c r="AA36484"/>
    </row>
    <row r="36485" spans="1:27" x14ac:dyDescent="0.25">
      <c r="A36485"/>
      <c r="AA36485"/>
    </row>
    <row r="36486" spans="1:27" x14ac:dyDescent="0.25">
      <c r="A36486"/>
      <c r="AA36486"/>
    </row>
    <row r="36487" spans="1:27" x14ac:dyDescent="0.25">
      <c r="A36487"/>
      <c r="AA36487"/>
    </row>
    <row r="36488" spans="1:27" x14ac:dyDescent="0.25">
      <c r="A36488"/>
      <c r="AA36488"/>
    </row>
    <row r="36489" spans="1:27" x14ac:dyDescent="0.25">
      <c r="A36489"/>
      <c r="AA36489"/>
    </row>
    <row r="36490" spans="1:27" x14ac:dyDescent="0.25">
      <c r="A36490"/>
      <c r="AA36490"/>
    </row>
    <row r="36491" spans="1:27" x14ac:dyDescent="0.25">
      <c r="A36491"/>
      <c r="AA36491"/>
    </row>
    <row r="36492" spans="1:27" x14ac:dyDescent="0.25">
      <c r="A36492"/>
      <c r="AA36492"/>
    </row>
    <row r="36493" spans="1:27" x14ac:dyDescent="0.25">
      <c r="A36493"/>
      <c r="AA36493"/>
    </row>
    <row r="36494" spans="1:27" x14ac:dyDescent="0.25">
      <c r="A36494"/>
      <c r="AA36494"/>
    </row>
    <row r="36495" spans="1:27" x14ac:dyDescent="0.25">
      <c r="A36495"/>
      <c r="AA36495"/>
    </row>
    <row r="36496" spans="1:27" x14ac:dyDescent="0.25">
      <c r="A36496"/>
      <c r="AA36496"/>
    </row>
    <row r="36497" spans="1:27" x14ac:dyDescent="0.25">
      <c r="A36497"/>
      <c r="AA36497"/>
    </row>
    <row r="36498" spans="1:27" x14ac:dyDescent="0.25">
      <c r="A36498"/>
      <c r="AA36498"/>
    </row>
    <row r="36499" spans="1:27" x14ac:dyDescent="0.25">
      <c r="A36499"/>
      <c r="AA36499"/>
    </row>
    <row r="36500" spans="1:27" x14ac:dyDescent="0.25">
      <c r="A36500"/>
      <c r="AA36500"/>
    </row>
    <row r="36501" spans="1:27" x14ac:dyDescent="0.25">
      <c r="A36501"/>
      <c r="AA36501"/>
    </row>
    <row r="36502" spans="1:27" x14ac:dyDescent="0.25">
      <c r="A36502"/>
      <c r="AA36502"/>
    </row>
    <row r="36503" spans="1:27" x14ac:dyDescent="0.25">
      <c r="A36503"/>
      <c r="AA36503"/>
    </row>
    <row r="36504" spans="1:27" x14ac:dyDescent="0.25">
      <c r="A36504"/>
      <c r="AA36504"/>
    </row>
    <row r="36505" spans="1:27" x14ac:dyDescent="0.25">
      <c r="A36505"/>
      <c r="AA36505"/>
    </row>
    <row r="36506" spans="1:27" x14ac:dyDescent="0.25">
      <c r="A36506"/>
      <c r="AA36506"/>
    </row>
    <row r="36507" spans="1:27" x14ac:dyDescent="0.25">
      <c r="A36507"/>
      <c r="AA36507"/>
    </row>
    <row r="36508" spans="1:27" x14ac:dyDescent="0.25">
      <c r="A36508"/>
      <c r="AA36508"/>
    </row>
    <row r="36509" spans="1:27" x14ac:dyDescent="0.25">
      <c r="A36509"/>
      <c r="AA36509"/>
    </row>
    <row r="36510" spans="1:27" x14ac:dyDescent="0.25">
      <c r="A36510"/>
      <c r="AA36510"/>
    </row>
    <row r="36511" spans="1:27" x14ac:dyDescent="0.25">
      <c r="A36511"/>
      <c r="AA36511"/>
    </row>
    <row r="36512" spans="1:27" x14ac:dyDescent="0.25">
      <c r="A36512"/>
      <c r="AA36512"/>
    </row>
    <row r="36513" spans="1:27" x14ac:dyDescent="0.25">
      <c r="A36513"/>
      <c r="AA36513"/>
    </row>
    <row r="36514" spans="1:27" x14ac:dyDescent="0.25">
      <c r="A36514"/>
      <c r="AA36514"/>
    </row>
    <row r="36515" spans="1:27" x14ac:dyDescent="0.25">
      <c r="A36515"/>
      <c r="AA36515"/>
    </row>
    <row r="36516" spans="1:27" x14ac:dyDescent="0.25">
      <c r="A36516"/>
      <c r="AA36516"/>
    </row>
    <row r="36517" spans="1:27" x14ac:dyDescent="0.25">
      <c r="A36517"/>
      <c r="AA36517"/>
    </row>
    <row r="36518" spans="1:27" x14ac:dyDescent="0.25">
      <c r="A36518"/>
      <c r="AA36518"/>
    </row>
    <row r="36519" spans="1:27" x14ac:dyDescent="0.25">
      <c r="A36519"/>
      <c r="AA36519"/>
    </row>
    <row r="36520" spans="1:27" x14ac:dyDescent="0.25">
      <c r="A36520"/>
      <c r="AA36520"/>
    </row>
    <row r="36521" spans="1:27" x14ac:dyDescent="0.25">
      <c r="A36521"/>
      <c r="AA36521"/>
    </row>
    <row r="36522" spans="1:27" x14ac:dyDescent="0.25">
      <c r="A36522"/>
      <c r="AA36522"/>
    </row>
    <row r="36523" spans="1:27" x14ac:dyDescent="0.25">
      <c r="A36523"/>
      <c r="AA36523"/>
    </row>
    <row r="36524" spans="1:27" x14ac:dyDescent="0.25">
      <c r="A36524"/>
      <c r="AA36524"/>
    </row>
    <row r="36525" spans="1:27" x14ac:dyDescent="0.25">
      <c r="A36525"/>
      <c r="AA36525"/>
    </row>
    <row r="36526" spans="1:27" x14ac:dyDescent="0.25">
      <c r="A36526"/>
      <c r="AA36526"/>
    </row>
    <row r="36527" spans="1:27" x14ac:dyDescent="0.25">
      <c r="A36527"/>
      <c r="AA36527"/>
    </row>
    <row r="36528" spans="1:27" x14ac:dyDescent="0.25">
      <c r="A36528"/>
      <c r="AA36528"/>
    </row>
    <row r="36529" spans="1:27" x14ac:dyDescent="0.25">
      <c r="A36529"/>
      <c r="AA36529"/>
    </row>
    <row r="36530" spans="1:27" x14ac:dyDescent="0.25">
      <c r="A36530"/>
      <c r="AA36530"/>
    </row>
    <row r="36531" spans="1:27" x14ac:dyDescent="0.25">
      <c r="A36531"/>
      <c r="AA36531"/>
    </row>
    <row r="36532" spans="1:27" x14ac:dyDescent="0.25">
      <c r="A36532"/>
      <c r="AA36532"/>
    </row>
    <row r="36533" spans="1:27" x14ac:dyDescent="0.25">
      <c r="A36533"/>
      <c r="AA36533"/>
    </row>
    <row r="36534" spans="1:27" x14ac:dyDescent="0.25">
      <c r="A36534"/>
      <c r="AA36534"/>
    </row>
    <row r="36535" spans="1:27" x14ac:dyDescent="0.25">
      <c r="A36535"/>
      <c r="AA36535"/>
    </row>
    <row r="36536" spans="1:27" x14ac:dyDescent="0.25">
      <c r="A36536"/>
      <c r="AA36536"/>
    </row>
    <row r="36537" spans="1:27" x14ac:dyDescent="0.25">
      <c r="A36537"/>
      <c r="AA36537"/>
    </row>
    <row r="36538" spans="1:27" x14ac:dyDescent="0.25">
      <c r="A36538"/>
      <c r="AA36538"/>
    </row>
    <row r="36539" spans="1:27" x14ac:dyDescent="0.25">
      <c r="A36539"/>
      <c r="AA36539"/>
    </row>
    <row r="36540" spans="1:27" x14ac:dyDescent="0.25">
      <c r="A36540"/>
      <c r="AA36540"/>
    </row>
    <row r="36541" spans="1:27" x14ac:dyDescent="0.25">
      <c r="A36541"/>
      <c r="AA36541"/>
    </row>
    <row r="36542" spans="1:27" x14ac:dyDescent="0.25">
      <c r="A36542"/>
      <c r="AA36542"/>
    </row>
    <row r="36543" spans="1:27" x14ac:dyDescent="0.25">
      <c r="A36543"/>
      <c r="AA36543"/>
    </row>
    <row r="36544" spans="1:27" x14ac:dyDescent="0.25">
      <c r="A36544"/>
      <c r="AA36544"/>
    </row>
    <row r="36545" spans="1:27" x14ac:dyDescent="0.25">
      <c r="A36545"/>
      <c r="AA36545"/>
    </row>
    <row r="36546" spans="1:27" x14ac:dyDescent="0.25">
      <c r="A36546"/>
      <c r="AA36546"/>
    </row>
    <row r="36547" spans="1:27" x14ac:dyDescent="0.25">
      <c r="A36547"/>
      <c r="AA36547"/>
    </row>
    <row r="36548" spans="1:27" x14ac:dyDescent="0.25">
      <c r="A36548"/>
      <c r="AA36548"/>
    </row>
    <row r="36549" spans="1:27" x14ac:dyDescent="0.25">
      <c r="A36549"/>
      <c r="AA36549"/>
    </row>
    <row r="36550" spans="1:27" x14ac:dyDescent="0.25">
      <c r="A36550"/>
      <c r="AA36550"/>
    </row>
    <row r="36551" spans="1:27" x14ac:dyDescent="0.25">
      <c r="A36551"/>
      <c r="AA36551"/>
    </row>
    <row r="36552" spans="1:27" x14ac:dyDescent="0.25">
      <c r="A36552"/>
      <c r="AA36552"/>
    </row>
    <row r="36553" spans="1:27" x14ac:dyDescent="0.25">
      <c r="A36553"/>
      <c r="AA36553"/>
    </row>
    <row r="36554" spans="1:27" x14ac:dyDescent="0.25">
      <c r="A36554"/>
      <c r="AA36554"/>
    </row>
    <row r="36555" spans="1:27" x14ac:dyDescent="0.25">
      <c r="A36555"/>
      <c r="AA36555"/>
    </row>
    <row r="36556" spans="1:27" x14ac:dyDescent="0.25">
      <c r="A36556"/>
      <c r="AA36556"/>
    </row>
    <row r="36557" spans="1:27" x14ac:dyDescent="0.25">
      <c r="A36557"/>
      <c r="AA36557"/>
    </row>
    <row r="36558" spans="1:27" x14ac:dyDescent="0.25">
      <c r="A36558"/>
      <c r="AA36558"/>
    </row>
    <row r="36559" spans="1:27" x14ac:dyDescent="0.25">
      <c r="A36559"/>
      <c r="AA36559"/>
    </row>
    <row r="36560" spans="1:27" x14ac:dyDescent="0.25">
      <c r="A36560"/>
      <c r="AA36560"/>
    </row>
    <row r="36561" spans="1:27" x14ac:dyDescent="0.25">
      <c r="A36561"/>
      <c r="AA36561"/>
    </row>
    <row r="36562" spans="1:27" x14ac:dyDescent="0.25">
      <c r="A36562"/>
      <c r="AA36562"/>
    </row>
    <row r="36563" spans="1:27" x14ac:dyDescent="0.25">
      <c r="A36563"/>
      <c r="AA36563"/>
    </row>
    <row r="36564" spans="1:27" x14ac:dyDescent="0.25">
      <c r="A36564"/>
      <c r="AA36564"/>
    </row>
    <row r="36565" spans="1:27" x14ac:dyDescent="0.25">
      <c r="A36565"/>
      <c r="AA36565"/>
    </row>
    <row r="36566" spans="1:27" x14ac:dyDescent="0.25">
      <c r="A36566"/>
      <c r="AA36566"/>
    </row>
    <row r="36567" spans="1:27" x14ac:dyDescent="0.25">
      <c r="A36567"/>
      <c r="AA36567"/>
    </row>
    <row r="36568" spans="1:27" x14ac:dyDescent="0.25">
      <c r="A36568"/>
      <c r="AA36568"/>
    </row>
    <row r="36569" spans="1:27" x14ac:dyDescent="0.25">
      <c r="A36569"/>
      <c r="AA36569"/>
    </row>
    <row r="36570" spans="1:27" x14ac:dyDescent="0.25">
      <c r="A36570"/>
      <c r="AA36570"/>
    </row>
    <row r="36571" spans="1:27" x14ac:dyDescent="0.25">
      <c r="A36571"/>
      <c r="AA36571"/>
    </row>
    <row r="36572" spans="1:27" x14ac:dyDescent="0.25">
      <c r="A36572"/>
      <c r="AA36572"/>
    </row>
    <row r="36573" spans="1:27" x14ac:dyDescent="0.25">
      <c r="A36573"/>
      <c r="AA36573"/>
    </row>
    <row r="36574" spans="1:27" x14ac:dyDescent="0.25">
      <c r="A36574"/>
      <c r="AA36574"/>
    </row>
    <row r="36575" spans="1:27" x14ac:dyDescent="0.25">
      <c r="A36575"/>
      <c r="AA36575"/>
    </row>
    <row r="36576" spans="1:27" x14ac:dyDescent="0.25">
      <c r="A36576"/>
      <c r="AA36576"/>
    </row>
    <row r="36577" spans="1:27" x14ac:dyDescent="0.25">
      <c r="A36577"/>
      <c r="AA36577"/>
    </row>
    <row r="36578" spans="1:27" x14ac:dyDescent="0.25">
      <c r="A36578"/>
      <c r="AA36578"/>
    </row>
    <row r="36579" spans="1:27" x14ac:dyDescent="0.25">
      <c r="A36579"/>
      <c r="AA36579"/>
    </row>
    <row r="36580" spans="1:27" x14ac:dyDescent="0.25">
      <c r="A36580"/>
      <c r="AA36580"/>
    </row>
    <row r="36581" spans="1:27" x14ac:dyDescent="0.25">
      <c r="A36581"/>
      <c r="AA36581"/>
    </row>
    <row r="36582" spans="1:27" x14ac:dyDescent="0.25">
      <c r="A36582"/>
      <c r="AA36582"/>
    </row>
    <row r="36583" spans="1:27" x14ac:dyDescent="0.25">
      <c r="A36583"/>
      <c r="AA36583"/>
    </row>
    <row r="36584" spans="1:27" x14ac:dyDescent="0.25">
      <c r="A36584"/>
      <c r="AA36584"/>
    </row>
    <row r="36585" spans="1:27" x14ac:dyDescent="0.25">
      <c r="A36585"/>
      <c r="AA36585"/>
    </row>
    <row r="36586" spans="1:27" x14ac:dyDescent="0.25">
      <c r="A36586"/>
      <c r="AA36586"/>
    </row>
    <row r="36587" spans="1:27" x14ac:dyDescent="0.25">
      <c r="A36587"/>
      <c r="AA36587"/>
    </row>
    <row r="36588" spans="1:27" x14ac:dyDescent="0.25">
      <c r="A36588"/>
      <c r="AA36588"/>
    </row>
    <row r="36589" spans="1:27" x14ac:dyDescent="0.25">
      <c r="A36589"/>
      <c r="AA36589"/>
    </row>
    <row r="36590" spans="1:27" x14ac:dyDescent="0.25">
      <c r="A36590"/>
      <c r="AA36590"/>
    </row>
    <row r="36591" spans="1:27" x14ac:dyDescent="0.25">
      <c r="A36591"/>
      <c r="AA36591"/>
    </row>
    <row r="36592" spans="1:27" x14ac:dyDescent="0.25">
      <c r="A36592"/>
      <c r="AA36592"/>
    </row>
    <row r="36593" spans="1:27" x14ac:dyDescent="0.25">
      <c r="A36593"/>
      <c r="AA36593"/>
    </row>
    <row r="36594" spans="1:27" x14ac:dyDescent="0.25">
      <c r="A36594"/>
      <c r="AA36594"/>
    </row>
    <row r="36595" spans="1:27" x14ac:dyDescent="0.25">
      <c r="A36595"/>
      <c r="AA36595"/>
    </row>
    <row r="36596" spans="1:27" x14ac:dyDescent="0.25">
      <c r="A36596"/>
      <c r="AA36596"/>
    </row>
    <row r="36597" spans="1:27" x14ac:dyDescent="0.25">
      <c r="A36597"/>
      <c r="AA36597"/>
    </row>
    <row r="36598" spans="1:27" x14ac:dyDescent="0.25">
      <c r="A36598"/>
      <c r="AA36598"/>
    </row>
    <row r="36599" spans="1:27" x14ac:dyDescent="0.25">
      <c r="A36599"/>
      <c r="AA36599"/>
    </row>
    <row r="36600" spans="1:27" x14ac:dyDescent="0.25">
      <c r="A36600"/>
      <c r="AA36600"/>
    </row>
    <row r="36601" spans="1:27" x14ac:dyDescent="0.25">
      <c r="A36601"/>
      <c r="AA36601"/>
    </row>
    <row r="36602" spans="1:27" x14ac:dyDescent="0.25">
      <c r="A36602"/>
      <c r="AA36602"/>
    </row>
    <row r="36603" spans="1:27" x14ac:dyDescent="0.25">
      <c r="A36603"/>
      <c r="AA36603"/>
    </row>
    <row r="36604" spans="1:27" x14ac:dyDescent="0.25">
      <c r="A36604"/>
      <c r="AA36604"/>
    </row>
    <row r="36605" spans="1:27" x14ac:dyDescent="0.25">
      <c r="A36605"/>
      <c r="AA36605"/>
    </row>
    <row r="36606" spans="1:27" x14ac:dyDescent="0.25">
      <c r="A36606"/>
      <c r="AA36606"/>
    </row>
    <row r="36607" spans="1:27" x14ac:dyDescent="0.25">
      <c r="A36607"/>
      <c r="AA36607"/>
    </row>
    <row r="36608" spans="1:27" x14ac:dyDescent="0.25">
      <c r="A36608"/>
      <c r="AA36608"/>
    </row>
    <row r="36609" spans="1:27" x14ac:dyDescent="0.25">
      <c r="A36609"/>
      <c r="AA36609"/>
    </row>
    <row r="36610" spans="1:27" x14ac:dyDescent="0.25">
      <c r="A36610"/>
      <c r="AA36610"/>
    </row>
    <row r="36611" spans="1:27" x14ac:dyDescent="0.25">
      <c r="A36611"/>
      <c r="AA36611"/>
    </row>
    <row r="36612" spans="1:27" x14ac:dyDescent="0.25">
      <c r="A36612"/>
      <c r="AA36612"/>
    </row>
    <row r="36613" spans="1:27" x14ac:dyDescent="0.25">
      <c r="A36613"/>
      <c r="AA36613"/>
    </row>
    <row r="36614" spans="1:27" x14ac:dyDescent="0.25">
      <c r="A36614"/>
      <c r="AA36614"/>
    </row>
    <row r="36615" spans="1:27" x14ac:dyDescent="0.25">
      <c r="A36615"/>
      <c r="AA36615"/>
    </row>
    <row r="36616" spans="1:27" x14ac:dyDescent="0.25">
      <c r="A36616"/>
      <c r="AA36616"/>
    </row>
    <row r="36617" spans="1:27" x14ac:dyDescent="0.25">
      <c r="A36617"/>
      <c r="AA36617"/>
    </row>
    <row r="36618" spans="1:27" x14ac:dyDescent="0.25">
      <c r="A36618"/>
      <c r="AA36618"/>
    </row>
    <row r="36619" spans="1:27" x14ac:dyDescent="0.25">
      <c r="A36619"/>
      <c r="AA36619"/>
    </row>
    <row r="36620" spans="1:27" x14ac:dyDescent="0.25">
      <c r="A36620"/>
      <c r="AA36620"/>
    </row>
    <row r="36621" spans="1:27" x14ac:dyDescent="0.25">
      <c r="A36621"/>
      <c r="AA36621"/>
    </row>
    <row r="36622" spans="1:27" x14ac:dyDescent="0.25">
      <c r="A36622"/>
      <c r="AA36622"/>
    </row>
    <row r="36623" spans="1:27" x14ac:dyDescent="0.25">
      <c r="A36623"/>
      <c r="AA36623"/>
    </row>
    <row r="36624" spans="1:27" x14ac:dyDescent="0.25">
      <c r="A36624"/>
      <c r="AA36624"/>
    </row>
    <row r="36625" spans="1:27" x14ac:dyDescent="0.25">
      <c r="A36625"/>
      <c r="AA36625"/>
    </row>
    <row r="36626" spans="1:27" x14ac:dyDescent="0.25">
      <c r="A36626"/>
      <c r="AA36626"/>
    </row>
    <row r="36627" spans="1:27" x14ac:dyDescent="0.25">
      <c r="A36627"/>
      <c r="AA36627"/>
    </row>
    <row r="36628" spans="1:27" x14ac:dyDescent="0.25">
      <c r="A36628"/>
      <c r="AA36628"/>
    </row>
    <row r="36629" spans="1:27" x14ac:dyDescent="0.25">
      <c r="A36629"/>
      <c r="AA36629"/>
    </row>
    <row r="36630" spans="1:27" x14ac:dyDescent="0.25">
      <c r="A36630"/>
      <c r="AA36630"/>
    </row>
    <row r="36631" spans="1:27" x14ac:dyDescent="0.25">
      <c r="A36631"/>
      <c r="AA36631"/>
    </row>
    <row r="36632" spans="1:27" x14ac:dyDescent="0.25">
      <c r="A36632"/>
      <c r="AA36632"/>
    </row>
    <row r="36633" spans="1:27" x14ac:dyDescent="0.25">
      <c r="A36633"/>
      <c r="AA36633"/>
    </row>
    <row r="36634" spans="1:27" x14ac:dyDescent="0.25">
      <c r="A36634"/>
      <c r="AA36634"/>
    </row>
    <row r="36635" spans="1:27" x14ac:dyDescent="0.25">
      <c r="A36635"/>
      <c r="AA36635"/>
    </row>
    <row r="36636" spans="1:27" x14ac:dyDescent="0.25">
      <c r="A36636"/>
      <c r="AA36636"/>
    </row>
    <row r="36637" spans="1:27" x14ac:dyDescent="0.25">
      <c r="A36637"/>
      <c r="AA36637"/>
    </row>
    <row r="36638" spans="1:27" x14ac:dyDescent="0.25">
      <c r="A36638"/>
      <c r="AA36638"/>
    </row>
    <row r="36639" spans="1:27" x14ac:dyDescent="0.25">
      <c r="A36639"/>
      <c r="AA36639"/>
    </row>
    <row r="36640" spans="1:27" x14ac:dyDescent="0.25">
      <c r="A36640"/>
      <c r="AA36640"/>
    </row>
    <row r="36641" spans="1:27" x14ac:dyDescent="0.25">
      <c r="A36641"/>
      <c r="AA36641"/>
    </row>
    <row r="36642" spans="1:27" x14ac:dyDescent="0.25">
      <c r="A36642"/>
      <c r="AA36642"/>
    </row>
    <row r="36643" spans="1:27" x14ac:dyDescent="0.25">
      <c r="A36643"/>
      <c r="AA36643"/>
    </row>
    <row r="36644" spans="1:27" x14ac:dyDescent="0.25">
      <c r="A36644"/>
      <c r="AA36644"/>
    </row>
    <row r="36645" spans="1:27" x14ac:dyDescent="0.25">
      <c r="A36645"/>
      <c r="AA36645"/>
    </row>
    <row r="36646" spans="1:27" x14ac:dyDescent="0.25">
      <c r="A36646"/>
      <c r="AA36646"/>
    </row>
    <row r="36647" spans="1:27" x14ac:dyDescent="0.25">
      <c r="A36647"/>
      <c r="AA36647"/>
    </row>
    <row r="36648" spans="1:27" x14ac:dyDescent="0.25">
      <c r="A36648"/>
      <c r="AA36648"/>
    </row>
    <row r="36649" spans="1:27" x14ac:dyDescent="0.25">
      <c r="A36649"/>
      <c r="AA36649"/>
    </row>
    <row r="36650" spans="1:27" x14ac:dyDescent="0.25">
      <c r="A36650"/>
      <c r="AA36650"/>
    </row>
    <row r="36651" spans="1:27" x14ac:dyDescent="0.25">
      <c r="A36651"/>
      <c r="AA36651"/>
    </row>
    <row r="36652" spans="1:27" x14ac:dyDescent="0.25">
      <c r="A36652"/>
      <c r="AA36652"/>
    </row>
    <row r="36653" spans="1:27" x14ac:dyDescent="0.25">
      <c r="A36653"/>
      <c r="AA36653"/>
    </row>
    <row r="36654" spans="1:27" x14ac:dyDescent="0.25">
      <c r="A36654"/>
      <c r="AA36654"/>
    </row>
    <row r="36655" spans="1:27" x14ac:dyDescent="0.25">
      <c r="A36655"/>
      <c r="AA36655"/>
    </row>
    <row r="36656" spans="1:27" x14ac:dyDescent="0.25">
      <c r="A36656"/>
      <c r="AA36656"/>
    </row>
    <row r="36657" spans="1:27" x14ac:dyDescent="0.25">
      <c r="A36657"/>
      <c r="AA36657"/>
    </row>
    <row r="36658" spans="1:27" x14ac:dyDescent="0.25">
      <c r="A36658"/>
      <c r="AA36658"/>
    </row>
    <row r="36659" spans="1:27" x14ac:dyDescent="0.25">
      <c r="A36659"/>
      <c r="AA36659"/>
    </row>
    <row r="36660" spans="1:27" x14ac:dyDescent="0.25">
      <c r="A36660"/>
      <c r="AA36660"/>
    </row>
    <row r="36661" spans="1:27" x14ac:dyDescent="0.25">
      <c r="A36661"/>
      <c r="AA36661"/>
    </row>
    <row r="36662" spans="1:27" x14ac:dyDescent="0.25">
      <c r="A36662"/>
      <c r="AA36662"/>
    </row>
    <row r="36663" spans="1:27" x14ac:dyDescent="0.25">
      <c r="A36663"/>
      <c r="AA36663"/>
    </row>
    <row r="36664" spans="1:27" x14ac:dyDescent="0.25">
      <c r="A36664"/>
      <c r="AA36664"/>
    </row>
    <row r="36665" spans="1:27" x14ac:dyDescent="0.25">
      <c r="A36665"/>
      <c r="AA36665"/>
    </row>
    <row r="36666" spans="1:27" x14ac:dyDescent="0.25">
      <c r="A36666"/>
      <c r="AA36666"/>
    </row>
    <row r="36667" spans="1:27" x14ac:dyDescent="0.25">
      <c r="A36667"/>
      <c r="AA36667"/>
    </row>
    <row r="36668" spans="1:27" x14ac:dyDescent="0.25">
      <c r="A36668"/>
      <c r="AA36668"/>
    </row>
    <row r="36669" spans="1:27" x14ac:dyDescent="0.25">
      <c r="A36669"/>
      <c r="AA36669"/>
    </row>
    <row r="36670" spans="1:27" x14ac:dyDescent="0.25">
      <c r="A36670"/>
      <c r="AA36670"/>
    </row>
    <row r="36671" spans="1:27" x14ac:dyDescent="0.25">
      <c r="A36671"/>
      <c r="AA36671"/>
    </row>
    <row r="36672" spans="1:27" x14ac:dyDescent="0.25">
      <c r="A36672"/>
      <c r="AA36672"/>
    </row>
    <row r="36673" spans="1:27" x14ac:dyDescent="0.25">
      <c r="A36673"/>
      <c r="AA36673"/>
    </row>
    <row r="36674" spans="1:27" x14ac:dyDescent="0.25">
      <c r="A36674"/>
      <c r="AA36674"/>
    </row>
    <row r="36675" spans="1:27" x14ac:dyDescent="0.25">
      <c r="A36675"/>
      <c r="AA36675"/>
    </row>
    <row r="36676" spans="1:27" x14ac:dyDescent="0.25">
      <c r="A36676"/>
      <c r="AA36676"/>
    </row>
    <row r="36677" spans="1:27" x14ac:dyDescent="0.25">
      <c r="A36677"/>
      <c r="AA36677"/>
    </row>
    <row r="36678" spans="1:27" x14ac:dyDescent="0.25">
      <c r="A36678"/>
      <c r="AA36678"/>
    </row>
    <row r="36679" spans="1:27" x14ac:dyDescent="0.25">
      <c r="A36679"/>
      <c r="AA36679"/>
    </row>
    <row r="36680" spans="1:27" x14ac:dyDescent="0.25">
      <c r="A36680"/>
      <c r="AA36680"/>
    </row>
    <row r="36681" spans="1:27" x14ac:dyDescent="0.25">
      <c r="A36681"/>
      <c r="AA36681"/>
    </row>
    <row r="36682" spans="1:27" x14ac:dyDescent="0.25">
      <c r="A36682"/>
      <c r="AA36682"/>
    </row>
    <row r="36683" spans="1:27" x14ac:dyDescent="0.25">
      <c r="A36683"/>
      <c r="AA36683"/>
    </row>
    <row r="36684" spans="1:27" x14ac:dyDescent="0.25">
      <c r="A36684"/>
      <c r="AA36684"/>
    </row>
    <row r="36685" spans="1:27" x14ac:dyDescent="0.25">
      <c r="A36685"/>
      <c r="AA36685"/>
    </row>
    <row r="36686" spans="1:27" x14ac:dyDescent="0.25">
      <c r="A36686"/>
      <c r="AA36686"/>
    </row>
    <row r="36687" spans="1:27" x14ac:dyDescent="0.25">
      <c r="A36687"/>
      <c r="AA36687"/>
    </row>
    <row r="36688" spans="1:27" x14ac:dyDescent="0.25">
      <c r="A36688"/>
      <c r="AA36688"/>
    </row>
    <row r="36689" spans="1:27" x14ac:dyDescent="0.25">
      <c r="A36689"/>
      <c r="AA36689"/>
    </row>
    <row r="36690" spans="1:27" x14ac:dyDescent="0.25">
      <c r="A36690"/>
      <c r="AA36690"/>
    </row>
    <row r="36691" spans="1:27" x14ac:dyDescent="0.25">
      <c r="A36691"/>
      <c r="AA36691"/>
    </row>
    <row r="36692" spans="1:27" x14ac:dyDescent="0.25">
      <c r="A36692"/>
      <c r="AA36692"/>
    </row>
    <row r="36693" spans="1:27" x14ac:dyDescent="0.25">
      <c r="A36693"/>
      <c r="AA36693"/>
    </row>
    <row r="36694" spans="1:27" x14ac:dyDescent="0.25">
      <c r="A36694"/>
      <c r="AA36694"/>
    </row>
    <row r="36695" spans="1:27" x14ac:dyDescent="0.25">
      <c r="A36695"/>
      <c r="AA36695"/>
    </row>
    <row r="36696" spans="1:27" x14ac:dyDescent="0.25">
      <c r="A36696"/>
      <c r="AA36696"/>
    </row>
    <row r="36697" spans="1:27" x14ac:dyDescent="0.25">
      <c r="A36697"/>
      <c r="AA36697"/>
    </row>
    <row r="36698" spans="1:27" x14ac:dyDescent="0.25">
      <c r="A36698"/>
      <c r="AA36698"/>
    </row>
    <row r="36699" spans="1:27" x14ac:dyDescent="0.25">
      <c r="A36699"/>
      <c r="AA36699"/>
    </row>
    <row r="36700" spans="1:27" x14ac:dyDescent="0.25">
      <c r="A36700"/>
      <c r="AA36700"/>
    </row>
    <row r="36701" spans="1:27" x14ac:dyDescent="0.25">
      <c r="A36701"/>
      <c r="AA36701"/>
    </row>
    <row r="36702" spans="1:27" x14ac:dyDescent="0.25">
      <c r="A36702"/>
      <c r="AA36702"/>
    </row>
    <row r="36703" spans="1:27" x14ac:dyDescent="0.25">
      <c r="A36703"/>
      <c r="AA36703"/>
    </row>
    <row r="36704" spans="1:27" x14ac:dyDescent="0.25">
      <c r="A36704"/>
      <c r="AA36704"/>
    </row>
    <row r="36705" spans="1:27" x14ac:dyDescent="0.25">
      <c r="A36705"/>
      <c r="AA36705"/>
    </row>
    <row r="36706" spans="1:27" x14ac:dyDescent="0.25">
      <c r="A36706"/>
      <c r="AA36706"/>
    </row>
    <row r="36707" spans="1:27" x14ac:dyDescent="0.25">
      <c r="A36707"/>
      <c r="AA36707"/>
    </row>
    <row r="36708" spans="1:27" x14ac:dyDescent="0.25">
      <c r="A36708"/>
      <c r="AA36708"/>
    </row>
    <row r="36709" spans="1:27" x14ac:dyDescent="0.25">
      <c r="A36709"/>
      <c r="AA36709"/>
    </row>
    <row r="36710" spans="1:27" x14ac:dyDescent="0.25">
      <c r="A36710"/>
      <c r="AA36710"/>
    </row>
    <row r="36711" spans="1:27" x14ac:dyDescent="0.25">
      <c r="A36711"/>
      <c r="AA36711"/>
    </row>
    <row r="36712" spans="1:27" x14ac:dyDescent="0.25">
      <c r="A36712"/>
      <c r="AA36712"/>
    </row>
    <row r="36713" spans="1:27" x14ac:dyDescent="0.25">
      <c r="A36713"/>
      <c r="AA36713"/>
    </row>
    <row r="36714" spans="1:27" x14ac:dyDescent="0.25">
      <c r="A36714"/>
      <c r="AA36714"/>
    </row>
    <row r="36715" spans="1:27" x14ac:dyDescent="0.25">
      <c r="A36715"/>
      <c r="AA36715"/>
    </row>
    <row r="36716" spans="1:27" x14ac:dyDescent="0.25">
      <c r="A36716"/>
      <c r="AA36716"/>
    </row>
    <row r="36717" spans="1:27" x14ac:dyDescent="0.25">
      <c r="A36717"/>
      <c r="AA36717"/>
    </row>
    <row r="36718" spans="1:27" x14ac:dyDescent="0.25">
      <c r="A36718"/>
      <c r="AA36718"/>
    </row>
    <row r="36719" spans="1:27" x14ac:dyDescent="0.25">
      <c r="A36719"/>
      <c r="AA36719"/>
    </row>
    <row r="36720" spans="1:27" x14ac:dyDescent="0.25">
      <c r="A36720"/>
      <c r="AA36720"/>
    </row>
    <row r="36721" spans="1:27" x14ac:dyDescent="0.25">
      <c r="A36721"/>
      <c r="AA36721"/>
    </row>
    <row r="36722" spans="1:27" x14ac:dyDescent="0.25">
      <c r="A36722"/>
      <c r="AA36722"/>
    </row>
    <row r="36723" spans="1:27" x14ac:dyDescent="0.25">
      <c r="A36723"/>
      <c r="AA36723"/>
    </row>
    <row r="36724" spans="1:27" x14ac:dyDescent="0.25">
      <c r="A36724"/>
      <c r="AA36724"/>
    </row>
    <row r="36725" spans="1:27" x14ac:dyDescent="0.25">
      <c r="A36725"/>
      <c r="AA36725"/>
    </row>
    <row r="36726" spans="1:27" x14ac:dyDescent="0.25">
      <c r="A36726"/>
      <c r="AA36726"/>
    </row>
    <row r="36727" spans="1:27" x14ac:dyDescent="0.25">
      <c r="A36727"/>
      <c r="AA36727"/>
    </row>
    <row r="36728" spans="1:27" x14ac:dyDescent="0.25">
      <c r="A36728"/>
      <c r="AA36728"/>
    </row>
    <row r="36729" spans="1:27" x14ac:dyDescent="0.25">
      <c r="A36729"/>
      <c r="AA36729"/>
    </row>
    <row r="36730" spans="1:27" x14ac:dyDescent="0.25">
      <c r="A36730"/>
      <c r="AA36730"/>
    </row>
    <row r="36731" spans="1:27" x14ac:dyDescent="0.25">
      <c r="A36731"/>
      <c r="AA36731"/>
    </row>
    <row r="36732" spans="1:27" x14ac:dyDescent="0.25">
      <c r="A36732"/>
      <c r="AA36732"/>
    </row>
    <row r="36733" spans="1:27" x14ac:dyDescent="0.25">
      <c r="A36733"/>
      <c r="AA36733"/>
    </row>
    <row r="36734" spans="1:27" x14ac:dyDescent="0.25">
      <c r="A36734"/>
      <c r="AA36734"/>
    </row>
    <row r="36735" spans="1:27" x14ac:dyDescent="0.25">
      <c r="A36735"/>
      <c r="AA36735"/>
    </row>
    <row r="36736" spans="1:27" x14ac:dyDescent="0.25">
      <c r="A36736"/>
      <c r="AA36736"/>
    </row>
    <row r="36737" spans="1:27" x14ac:dyDescent="0.25">
      <c r="A36737"/>
      <c r="AA36737"/>
    </row>
    <row r="36738" spans="1:27" x14ac:dyDescent="0.25">
      <c r="A36738"/>
      <c r="AA36738"/>
    </row>
    <row r="36739" spans="1:27" x14ac:dyDescent="0.25">
      <c r="A36739"/>
      <c r="AA36739"/>
    </row>
    <row r="36740" spans="1:27" x14ac:dyDescent="0.25">
      <c r="A36740"/>
      <c r="AA36740"/>
    </row>
    <row r="36741" spans="1:27" x14ac:dyDescent="0.25">
      <c r="A36741"/>
      <c r="AA36741"/>
    </row>
    <row r="36742" spans="1:27" x14ac:dyDescent="0.25">
      <c r="A36742"/>
      <c r="AA36742"/>
    </row>
    <row r="36743" spans="1:27" x14ac:dyDescent="0.25">
      <c r="A36743"/>
      <c r="AA36743"/>
    </row>
    <row r="36744" spans="1:27" x14ac:dyDescent="0.25">
      <c r="A36744"/>
      <c r="AA36744"/>
    </row>
    <row r="36745" spans="1:27" x14ac:dyDescent="0.25">
      <c r="A36745"/>
      <c r="AA36745"/>
    </row>
    <row r="36746" spans="1:27" x14ac:dyDescent="0.25">
      <c r="A36746"/>
      <c r="AA36746"/>
    </row>
    <row r="36747" spans="1:27" x14ac:dyDescent="0.25">
      <c r="A36747"/>
      <c r="AA36747"/>
    </row>
    <row r="36748" spans="1:27" x14ac:dyDescent="0.25">
      <c r="A36748"/>
      <c r="AA36748"/>
    </row>
    <row r="36749" spans="1:27" x14ac:dyDescent="0.25">
      <c r="A36749"/>
      <c r="AA36749"/>
    </row>
    <row r="36750" spans="1:27" x14ac:dyDescent="0.25">
      <c r="A36750"/>
      <c r="AA36750"/>
    </row>
    <row r="36751" spans="1:27" x14ac:dyDescent="0.25">
      <c r="A36751"/>
      <c r="AA36751"/>
    </row>
    <row r="36752" spans="1:27" x14ac:dyDescent="0.25">
      <c r="A36752"/>
      <c r="AA36752"/>
    </row>
    <row r="36753" spans="1:27" x14ac:dyDescent="0.25">
      <c r="A36753"/>
      <c r="AA36753"/>
    </row>
    <row r="36754" spans="1:27" x14ac:dyDescent="0.25">
      <c r="A36754"/>
      <c r="AA36754"/>
    </row>
    <row r="36755" spans="1:27" x14ac:dyDescent="0.25">
      <c r="A36755"/>
      <c r="AA36755"/>
    </row>
    <row r="36756" spans="1:27" x14ac:dyDescent="0.25">
      <c r="A36756"/>
      <c r="AA36756"/>
    </row>
    <row r="36757" spans="1:27" x14ac:dyDescent="0.25">
      <c r="A36757"/>
      <c r="AA36757"/>
    </row>
    <row r="36758" spans="1:27" x14ac:dyDescent="0.25">
      <c r="A36758"/>
      <c r="AA36758"/>
    </row>
    <row r="36759" spans="1:27" x14ac:dyDescent="0.25">
      <c r="A36759"/>
      <c r="AA36759"/>
    </row>
    <row r="36760" spans="1:27" x14ac:dyDescent="0.25">
      <c r="A36760"/>
      <c r="AA36760"/>
    </row>
    <row r="36761" spans="1:27" x14ac:dyDescent="0.25">
      <c r="A36761"/>
      <c r="AA36761"/>
    </row>
    <row r="36762" spans="1:27" x14ac:dyDescent="0.25">
      <c r="A36762"/>
      <c r="AA36762"/>
    </row>
    <row r="36763" spans="1:27" x14ac:dyDescent="0.25">
      <c r="A36763"/>
      <c r="AA36763"/>
    </row>
    <row r="36764" spans="1:27" x14ac:dyDescent="0.25">
      <c r="A36764"/>
      <c r="AA36764"/>
    </row>
    <row r="36765" spans="1:27" x14ac:dyDescent="0.25">
      <c r="A36765"/>
      <c r="AA36765"/>
    </row>
    <row r="36766" spans="1:27" x14ac:dyDescent="0.25">
      <c r="A36766"/>
      <c r="AA36766"/>
    </row>
    <row r="36767" spans="1:27" x14ac:dyDescent="0.25">
      <c r="A36767"/>
      <c r="AA36767"/>
    </row>
    <row r="36768" spans="1:27" x14ac:dyDescent="0.25">
      <c r="A36768"/>
      <c r="AA36768"/>
    </row>
    <row r="36769" spans="1:27" x14ac:dyDescent="0.25">
      <c r="A36769"/>
      <c r="AA36769"/>
    </row>
    <row r="36770" spans="1:27" x14ac:dyDescent="0.25">
      <c r="A36770"/>
      <c r="AA36770"/>
    </row>
    <row r="36771" spans="1:27" x14ac:dyDescent="0.25">
      <c r="A36771"/>
      <c r="AA36771"/>
    </row>
    <row r="36772" spans="1:27" x14ac:dyDescent="0.25">
      <c r="A36772"/>
      <c r="AA36772"/>
    </row>
    <row r="36773" spans="1:27" x14ac:dyDescent="0.25">
      <c r="A36773"/>
      <c r="AA36773"/>
    </row>
    <row r="36774" spans="1:27" x14ac:dyDescent="0.25">
      <c r="A36774"/>
      <c r="AA36774"/>
    </row>
    <row r="36775" spans="1:27" x14ac:dyDescent="0.25">
      <c r="A36775"/>
      <c r="AA36775"/>
    </row>
    <row r="36776" spans="1:27" x14ac:dyDescent="0.25">
      <c r="A36776"/>
      <c r="AA36776"/>
    </row>
    <row r="36777" spans="1:27" x14ac:dyDescent="0.25">
      <c r="A36777"/>
      <c r="AA36777"/>
    </row>
    <row r="36778" spans="1:27" x14ac:dyDescent="0.25">
      <c r="A36778"/>
      <c r="AA36778"/>
    </row>
    <row r="36779" spans="1:27" x14ac:dyDescent="0.25">
      <c r="A36779"/>
      <c r="AA36779"/>
    </row>
    <row r="36780" spans="1:27" x14ac:dyDescent="0.25">
      <c r="A36780"/>
      <c r="AA36780"/>
    </row>
    <row r="36781" spans="1:27" x14ac:dyDescent="0.25">
      <c r="A36781"/>
      <c r="AA36781"/>
    </row>
    <row r="36782" spans="1:27" x14ac:dyDescent="0.25">
      <c r="A36782"/>
      <c r="AA36782"/>
    </row>
    <row r="36783" spans="1:27" x14ac:dyDescent="0.25">
      <c r="A36783"/>
      <c r="AA36783"/>
    </row>
    <row r="36784" spans="1:27" x14ac:dyDescent="0.25">
      <c r="A36784"/>
      <c r="AA36784"/>
    </row>
    <row r="36785" spans="1:27" x14ac:dyDescent="0.25">
      <c r="A36785"/>
      <c r="AA36785"/>
    </row>
    <row r="36786" spans="1:27" x14ac:dyDescent="0.25">
      <c r="A36786"/>
      <c r="AA36786"/>
    </row>
    <row r="36787" spans="1:27" x14ac:dyDescent="0.25">
      <c r="A36787"/>
      <c r="AA36787"/>
    </row>
    <row r="36788" spans="1:27" x14ac:dyDescent="0.25">
      <c r="A36788"/>
      <c r="AA36788"/>
    </row>
    <row r="36789" spans="1:27" x14ac:dyDescent="0.25">
      <c r="A36789"/>
      <c r="AA36789"/>
    </row>
    <row r="36790" spans="1:27" x14ac:dyDescent="0.25">
      <c r="A36790"/>
      <c r="AA36790"/>
    </row>
    <row r="36791" spans="1:27" x14ac:dyDescent="0.25">
      <c r="A36791"/>
      <c r="AA36791"/>
    </row>
    <row r="36792" spans="1:27" x14ac:dyDescent="0.25">
      <c r="A36792"/>
      <c r="AA36792"/>
    </row>
    <row r="36793" spans="1:27" x14ac:dyDescent="0.25">
      <c r="A36793"/>
      <c r="AA36793"/>
    </row>
    <row r="36794" spans="1:27" x14ac:dyDescent="0.25">
      <c r="A36794"/>
      <c r="AA36794"/>
    </row>
    <row r="36795" spans="1:27" x14ac:dyDescent="0.25">
      <c r="A36795"/>
      <c r="AA36795"/>
    </row>
    <row r="36796" spans="1:27" x14ac:dyDescent="0.25">
      <c r="A36796"/>
      <c r="AA36796"/>
    </row>
    <row r="36797" spans="1:27" x14ac:dyDescent="0.25">
      <c r="A36797"/>
      <c r="AA36797"/>
    </row>
    <row r="36798" spans="1:27" x14ac:dyDescent="0.25">
      <c r="A36798"/>
      <c r="AA36798"/>
    </row>
    <row r="36799" spans="1:27" x14ac:dyDescent="0.25">
      <c r="A36799"/>
      <c r="AA36799"/>
    </row>
    <row r="36800" spans="1:27" x14ac:dyDescent="0.25">
      <c r="A36800"/>
      <c r="AA36800"/>
    </row>
    <row r="36801" spans="1:27" x14ac:dyDescent="0.25">
      <c r="A36801"/>
      <c r="AA36801"/>
    </row>
    <row r="36802" spans="1:27" x14ac:dyDescent="0.25">
      <c r="A36802"/>
      <c r="AA36802"/>
    </row>
    <row r="36803" spans="1:27" x14ac:dyDescent="0.25">
      <c r="A36803"/>
      <c r="AA36803"/>
    </row>
    <row r="36804" spans="1:27" x14ac:dyDescent="0.25">
      <c r="A36804"/>
      <c r="AA36804"/>
    </row>
    <row r="36805" spans="1:27" x14ac:dyDescent="0.25">
      <c r="A36805"/>
      <c r="AA36805"/>
    </row>
    <row r="36806" spans="1:27" x14ac:dyDescent="0.25">
      <c r="A36806"/>
      <c r="AA36806"/>
    </row>
    <row r="36807" spans="1:27" x14ac:dyDescent="0.25">
      <c r="A36807"/>
      <c r="AA36807"/>
    </row>
    <row r="36808" spans="1:27" x14ac:dyDescent="0.25">
      <c r="A36808"/>
      <c r="AA36808"/>
    </row>
    <row r="36809" spans="1:27" x14ac:dyDescent="0.25">
      <c r="A36809"/>
      <c r="AA36809"/>
    </row>
    <row r="36810" spans="1:27" x14ac:dyDescent="0.25">
      <c r="A36810"/>
      <c r="AA36810"/>
    </row>
    <row r="36811" spans="1:27" x14ac:dyDescent="0.25">
      <c r="A36811"/>
      <c r="AA36811"/>
    </row>
    <row r="36812" spans="1:27" x14ac:dyDescent="0.25">
      <c r="A36812"/>
      <c r="AA36812"/>
    </row>
    <row r="36813" spans="1:27" x14ac:dyDescent="0.25">
      <c r="A36813"/>
      <c r="AA36813"/>
    </row>
    <row r="36814" spans="1:27" x14ac:dyDescent="0.25">
      <c r="A36814"/>
      <c r="AA36814"/>
    </row>
    <row r="36815" spans="1:27" x14ac:dyDescent="0.25">
      <c r="A36815"/>
      <c r="AA36815"/>
    </row>
    <row r="36816" spans="1:27" x14ac:dyDescent="0.25">
      <c r="A36816"/>
      <c r="AA36816"/>
    </row>
    <row r="36817" spans="1:27" x14ac:dyDescent="0.25">
      <c r="A36817"/>
      <c r="AA36817"/>
    </row>
    <row r="36818" spans="1:27" x14ac:dyDescent="0.25">
      <c r="A36818"/>
      <c r="AA36818"/>
    </row>
    <row r="36819" spans="1:27" x14ac:dyDescent="0.25">
      <c r="A36819"/>
      <c r="AA36819"/>
    </row>
    <row r="36820" spans="1:27" x14ac:dyDescent="0.25">
      <c r="A36820"/>
      <c r="AA36820"/>
    </row>
    <row r="36821" spans="1:27" x14ac:dyDescent="0.25">
      <c r="A36821"/>
      <c r="AA36821"/>
    </row>
    <row r="36822" spans="1:27" x14ac:dyDescent="0.25">
      <c r="A36822"/>
      <c r="AA36822"/>
    </row>
    <row r="36823" spans="1:27" x14ac:dyDescent="0.25">
      <c r="A36823"/>
      <c r="AA36823"/>
    </row>
    <row r="36824" spans="1:27" x14ac:dyDescent="0.25">
      <c r="A36824"/>
      <c r="AA36824"/>
    </row>
    <row r="36825" spans="1:27" x14ac:dyDescent="0.25">
      <c r="A36825"/>
      <c r="AA36825"/>
    </row>
    <row r="36826" spans="1:27" x14ac:dyDescent="0.25">
      <c r="A36826"/>
      <c r="AA36826"/>
    </row>
    <row r="36827" spans="1:27" x14ac:dyDescent="0.25">
      <c r="A36827"/>
      <c r="AA36827"/>
    </row>
    <row r="36828" spans="1:27" x14ac:dyDescent="0.25">
      <c r="A36828"/>
      <c r="AA36828"/>
    </row>
    <row r="36829" spans="1:27" x14ac:dyDescent="0.25">
      <c r="A36829"/>
      <c r="AA36829"/>
    </row>
    <row r="36830" spans="1:27" x14ac:dyDescent="0.25">
      <c r="A36830"/>
      <c r="AA36830"/>
    </row>
    <row r="36831" spans="1:27" x14ac:dyDescent="0.25">
      <c r="A36831"/>
      <c r="AA36831"/>
    </row>
    <row r="36832" spans="1:27" x14ac:dyDescent="0.25">
      <c r="A36832"/>
      <c r="AA36832"/>
    </row>
    <row r="36833" spans="1:27" x14ac:dyDescent="0.25">
      <c r="A36833"/>
      <c r="AA36833"/>
    </row>
    <row r="36834" spans="1:27" x14ac:dyDescent="0.25">
      <c r="A36834"/>
      <c r="AA36834"/>
    </row>
    <row r="36835" spans="1:27" x14ac:dyDescent="0.25">
      <c r="A36835"/>
      <c r="AA36835"/>
    </row>
    <row r="36836" spans="1:27" x14ac:dyDescent="0.25">
      <c r="A36836"/>
      <c r="AA36836"/>
    </row>
    <row r="36837" spans="1:27" x14ac:dyDescent="0.25">
      <c r="A36837"/>
      <c r="AA36837"/>
    </row>
    <row r="36838" spans="1:27" x14ac:dyDescent="0.25">
      <c r="A36838"/>
      <c r="AA36838"/>
    </row>
    <row r="36839" spans="1:27" x14ac:dyDescent="0.25">
      <c r="A36839"/>
      <c r="AA36839"/>
    </row>
    <row r="36840" spans="1:27" x14ac:dyDescent="0.25">
      <c r="A36840"/>
      <c r="AA36840"/>
    </row>
    <row r="36841" spans="1:27" x14ac:dyDescent="0.25">
      <c r="A36841"/>
      <c r="AA36841"/>
    </row>
    <row r="36842" spans="1:27" x14ac:dyDescent="0.25">
      <c r="A36842"/>
      <c r="AA36842"/>
    </row>
    <row r="36843" spans="1:27" x14ac:dyDescent="0.25">
      <c r="A36843"/>
      <c r="AA36843"/>
    </row>
    <row r="36844" spans="1:27" x14ac:dyDescent="0.25">
      <c r="A36844"/>
      <c r="AA36844"/>
    </row>
    <row r="36845" spans="1:27" x14ac:dyDescent="0.25">
      <c r="A36845"/>
      <c r="AA36845"/>
    </row>
    <row r="36846" spans="1:27" x14ac:dyDescent="0.25">
      <c r="A36846"/>
      <c r="AA36846"/>
    </row>
    <row r="36847" spans="1:27" x14ac:dyDescent="0.25">
      <c r="A36847"/>
      <c r="AA36847"/>
    </row>
    <row r="36848" spans="1:27" x14ac:dyDescent="0.25">
      <c r="A36848"/>
      <c r="AA36848"/>
    </row>
    <row r="36849" spans="1:27" x14ac:dyDescent="0.25">
      <c r="A36849"/>
      <c r="AA36849"/>
    </row>
    <row r="36850" spans="1:27" x14ac:dyDescent="0.25">
      <c r="A36850"/>
      <c r="AA36850"/>
    </row>
    <row r="36851" spans="1:27" x14ac:dyDescent="0.25">
      <c r="A36851"/>
      <c r="AA36851"/>
    </row>
    <row r="36852" spans="1:27" x14ac:dyDescent="0.25">
      <c r="A36852"/>
      <c r="AA36852"/>
    </row>
    <row r="36853" spans="1:27" x14ac:dyDescent="0.25">
      <c r="A36853"/>
      <c r="AA36853"/>
    </row>
    <row r="36854" spans="1:27" x14ac:dyDescent="0.25">
      <c r="A36854"/>
      <c r="AA36854"/>
    </row>
    <row r="36855" spans="1:27" x14ac:dyDescent="0.25">
      <c r="A36855"/>
      <c r="AA36855"/>
    </row>
    <row r="36856" spans="1:27" x14ac:dyDescent="0.25">
      <c r="A36856"/>
      <c r="AA36856"/>
    </row>
    <row r="36857" spans="1:27" x14ac:dyDescent="0.25">
      <c r="A36857"/>
      <c r="AA36857"/>
    </row>
    <row r="36858" spans="1:27" x14ac:dyDescent="0.25">
      <c r="A36858"/>
      <c r="AA36858"/>
    </row>
    <row r="36859" spans="1:27" x14ac:dyDescent="0.25">
      <c r="A36859"/>
      <c r="AA36859"/>
    </row>
    <row r="36860" spans="1:27" x14ac:dyDescent="0.25">
      <c r="A36860"/>
      <c r="AA36860"/>
    </row>
    <row r="36861" spans="1:27" x14ac:dyDescent="0.25">
      <c r="A36861"/>
      <c r="AA36861"/>
    </row>
    <row r="36862" spans="1:27" x14ac:dyDescent="0.25">
      <c r="A36862"/>
      <c r="AA36862"/>
    </row>
    <row r="36863" spans="1:27" x14ac:dyDescent="0.25">
      <c r="A36863"/>
      <c r="AA36863"/>
    </row>
    <row r="36864" spans="1:27" x14ac:dyDescent="0.25">
      <c r="A36864"/>
      <c r="AA36864"/>
    </row>
    <row r="36865" spans="1:27" x14ac:dyDescent="0.25">
      <c r="A36865"/>
      <c r="AA36865"/>
    </row>
    <row r="36866" spans="1:27" x14ac:dyDescent="0.25">
      <c r="A36866"/>
      <c r="AA36866"/>
    </row>
    <row r="36867" spans="1:27" x14ac:dyDescent="0.25">
      <c r="A36867"/>
      <c r="AA36867"/>
    </row>
    <row r="36868" spans="1:27" x14ac:dyDescent="0.25">
      <c r="A36868"/>
      <c r="AA36868"/>
    </row>
    <row r="36869" spans="1:27" x14ac:dyDescent="0.25">
      <c r="A36869"/>
      <c r="AA36869"/>
    </row>
    <row r="36870" spans="1:27" x14ac:dyDescent="0.25">
      <c r="A36870"/>
      <c r="AA36870"/>
    </row>
    <row r="36871" spans="1:27" x14ac:dyDescent="0.25">
      <c r="A36871"/>
      <c r="AA36871"/>
    </row>
    <row r="36872" spans="1:27" x14ac:dyDescent="0.25">
      <c r="A36872"/>
      <c r="AA36872"/>
    </row>
    <row r="36873" spans="1:27" x14ac:dyDescent="0.25">
      <c r="A36873"/>
      <c r="AA36873"/>
    </row>
    <row r="36874" spans="1:27" x14ac:dyDescent="0.25">
      <c r="A36874"/>
      <c r="AA36874"/>
    </row>
    <row r="36875" spans="1:27" x14ac:dyDescent="0.25">
      <c r="A36875"/>
      <c r="AA36875"/>
    </row>
    <row r="36876" spans="1:27" x14ac:dyDescent="0.25">
      <c r="A36876"/>
      <c r="AA36876"/>
    </row>
    <row r="36877" spans="1:27" x14ac:dyDescent="0.25">
      <c r="A36877"/>
      <c r="AA36877"/>
    </row>
    <row r="36878" spans="1:27" x14ac:dyDescent="0.25">
      <c r="A36878"/>
      <c r="AA36878"/>
    </row>
    <row r="36879" spans="1:27" x14ac:dyDescent="0.25">
      <c r="A36879"/>
      <c r="AA36879"/>
    </row>
    <row r="36880" spans="1:27" x14ac:dyDescent="0.25">
      <c r="A36880"/>
      <c r="AA36880"/>
    </row>
    <row r="36881" spans="1:27" x14ac:dyDescent="0.25">
      <c r="A36881"/>
      <c r="AA36881"/>
    </row>
    <row r="36882" spans="1:27" x14ac:dyDescent="0.25">
      <c r="A36882"/>
      <c r="AA36882"/>
    </row>
    <row r="36883" spans="1:27" x14ac:dyDescent="0.25">
      <c r="A36883"/>
      <c r="AA36883"/>
    </row>
    <row r="36884" spans="1:27" x14ac:dyDescent="0.25">
      <c r="A36884"/>
      <c r="AA36884"/>
    </row>
    <row r="36885" spans="1:27" x14ac:dyDescent="0.25">
      <c r="A36885"/>
      <c r="AA36885"/>
    </row>
    <row r="36886" spans="1:27" x14ac:dyDescent="0.25">
      <c r="A36886"/>
      <c r="AA36886"/>
    </row>
    <row r="36887" spans="1:27" x14ac:dyDescent="0.25">
      <c r="A36887"/>
      <c r="AA36887"/>
    </row>
    <row r="36888" spans="1:27" x14ac:dyDescent="0.25">
      <c r="A36888"/>
      <c r="AA36888"/>
    </row>
    <row r="36889" spans="1:27" x14ac:dyDescent="0.25">
      <c r="A36889"/>
      <c r="AA36889"/>
    </row>
    <row r="36890" spans="1:27" x14ac:dyDescent="0.25">
      <c r="A36890"/>
      <c r="AA36890"/>
    </row>
    <row r="36891" spans="1:27" x14ac:dyDescent="0.25">
      <c r="A36891"/>
      <c r="AA36891"/>
    </row>
    <row r="36892" spans="1:27" x14ac:dyDescent="0.25">
      <c r="A36892"/>
      <c r="AA36892"/>
    </row>
    <row r="36893" spans="1:27" x14ac:dyDescent="0.25">
      <c r="A36893"/>
      <c r="AA36893"/>
    </row>
    <row r="36894" spans="1:27" x14ac:dyDescent="0.25">
      <c r="A36894"/>
      <c r="AA36894"/>
    </row>
    <row r="36895" spans="1:27" x14ac:dyDescent="0.25">
      <c r="A36895"/>
      <c r="AA36895"/>
    </row>
    <row r="36896" spans="1:27" x14ac:dyDescent="0.25">
      <c r="A36896"/>
      <c r="AA36896"/>
    </row>
    <row r="36897" spans="1:27" x14ac:dyDescent="0.25">
      <c r="A36897"/>
      <c r="AA36897"/>
    </row>
    <row r="36898" spans="1:27" x14ac:dyDescent="0.25">
      <c r="A36898"/>
      <c r="AA36898"/>
    </row>
    <row r="36899" spans="1:27" x14ac:dyDescent="0.25">
      <c r="A36899"/>
      <c r="AA36899"/>
    </row>
    <row r="36900" spans="1:27" x14ac:dyDescent="0.25">
      <c r="A36900"/>
      <c r="AA36900"/>
    </row>
    <row r="36901" spans="1:27" x14ac:dyDescent="0.25">
      <c r="A36901"/>
      <c r="AA36901"/>
    </row>
    <row r="36902" spans="1:27" x14ac:dyDescent="0.25">
      <c r="A36902"/>
      <c r="AA36902"/>
    </row>
    <row r="36903" spans="1:27" x14ac:dyDescent="0.25">
      <c r="A36903"/>
      <c r="AA36903"/>
    </row>
    <row r="36904" spans="1:27" x14ac:dyDescent="0.25">
      <c r="A36904"/>
      <c r="AA36904"/>
    </row>
    <row r="36905" spans="1:27" x14ac:dyDescent="0.25">
      <c r="A36905"/>
      <c r="AA36905"/>
    </row>
    <row r="36906" spans="1:27" x14ac:dyDescent="0.25">
      <c r="A36906"/>
      <c r="AA36906"/>
    </row>
    <row r="36907" spans="1:27" x14ac:dyDescent="0.25">
      <c r="A36907"/>
      <c r="AA36907"/>
    </row>
    <row r="36908" spans="1:27" x14ac:dyDescent="0.25">
      <c r="A36908"/>
      <c r="AA36908"/>
    </row>
    <row r="36909" spans="1:27" x14ac:dyDescent="0.25">
      <c r="A36909"/>
      <c r="AA36909"/>
    </row>
    <row r="36910" spans="1:27" x14ac:dyDescent="0.25">
      <c r="A36910"/>
      <c r="AA36910"/>
    </row>
    <row r="36911" spans="1:27" x14ac:dyDescent="0.25">
      <c r="A36911"/>
      <c r="AA36911"/>
    </row>
    <row r="36912" spans="1:27" x14ac:dyDescent="0.25">
      <c r="A36912"/>
      <c r="AA36912"/>
    </row>
    <row r="36913" spans="1:27" x14ac:dyDescent="0.25">
      <c r="A36913"/>
      <c r="AA36913"/>
    </row>
    <row r="36914" spans="1:27" x14ac:dyDescent="0.25">
      <c r="A36914"/>
      <c r="AA36914"/>
    </row>
    <row r="36915" spans="1:27" x14ac:dyDescent="0.25">
      <c r="A36915"/>
      <c r="AA36915"/>
    </row>
    <row r="36916" spans="1:27" x14ac:dyDescent="0.25">
      <c r="A36916"/>
      <c r="AA36916"/>
    </row>
    <row r="36917" spans="1:27" x14ac:dyDescent="0.25">
      <c r="A36917"/>
      <c r="AA36917"/>
    </row>
    <row r="36918" spans="1:27" x14ac:dyDescent="0.25">
      <c r="A36918"/>
      <c r="AA36918"/>
    </row>
    <row r="36919" spans="1:27" x14ac:dyDescent="0.25">
      <c r="A36919"/>
      <c r="AA36919"/>
    </row>
    <row r="36920" spans="1:27" x14ac:dyDescent="0.25">
      <c r="A36920"/>
      <c r="AA36920"/>
    </row>
    <row r="36921" spans="1:27" x14ac:dyDescent="0.25">
      <c r="A36921"/>
      <c r="AA36921"/>
    </row>
    <row r="36922" spans="1:27" x14ac:dyDescent="0.25">
      <c r="A36922"/>
      <c r="AA36922"/>
    </row>
    <row r="36923" spans="1:27" x14ac:dyDescent="0.25">
      <c r="A36923"/>
      <c r="AA36923"/>
    </row>
    <row r="36924" spans="1:27" x14ac:dyDescent="0.25">
      <c r="A36924"/>
      <c r="AA36924"/>
    </row>
    <row r="36925" spans="1:27" x14ac:dyDescent="0.25">
      <c r="A36925"/>
      <c r="AA36925"/>
    </row>
    <row r="36926" spans="1:27" x14ac:dyDescent="0.25">
      <c r="A36926"/>
      <c r="AA36926"/>
    </row>
    <row r="36927" spans="1:27" x14ac:dyDescent="0.25">
      <c r="A36927"/>
      <c r="AA36927"/>
    </row>
    <row r="36928" spans="1:27" x14ac:dyDescent="0.25">
      <c r="A36928"/>
      <c r="AA36928"/>
    </row>
    <row r="36929" spans="1:27" x14ac:dyDescent="0.25">
      <c r="A36929"/>
      <c r="AA36929"/>
    </row>
    <row r="36930" spans="1:27" x14ac:dyDescent="0.25">
      <c r="A36930"/>
      <c r="AA36930"/>
    </row>
    <row r="36931" spans="1:27" x14ac:dyDescent="0.25">
      <c r="A36931"/>
      <c r="AA36931"/>
    </row>
    <row r="36932" spans="1:27" x14ac:dyDescent="0.25">
      <c r="A36932"/>
      <c r="AA36932"/>
    </row>
    <row r="36933" spans="1:27" x14ac:dyDescent="0.25">
      <c r="A36933"/>
      <c r="AA36933"/>
    </row>
    <row r="36934" spans="1:27" x14ac:dyDescent="0.25">
      <c r="A36934"/>
      <c r="AA36934"/>
    </row>
    <row r="36935" spans="1:27" x14ac:dyDescent="0.25">
      <c r="A36935"/>
      <c r="AA36935"/>
    </row>
    <row r="36936" spans="1:27" x14ac:dyDescent="0.25">
      <c r="A36936"/>
      <c r="AA36936"/>
    </row>
    <row r="36937" spans="1:27" x14ac:dyDescent="0.25">
      <c r="A36937"/>
      <c r="AA36937"/>
    </row>
    <row r="36938" spans="1:27" x14ac:dyDescent="0.25">
      <c r="A36938"/>
      <c r="AA36938"/>
    </row>
    <row r="36939" spans="1:27" x14ac:dyDescent="0.25">
      <c r="A36939"/>
      <c r="AA36939"/>
    </row>
    <row r="36940" spans="1:27" x14ac:dyDescent="0.25">
      <c r="A36940"/>
      <c r="AA36940"/>
    </row>
    <row r="36941" spans="1:27" x14ac:dyDescent="0.25">
      <c r="A36941"/>
      <c r="AA36941"/>
    </row>
    <row r="36942" spans="1:27" x14ac:dyDescent="0.25">
      <c r="A36942"/>
      <c r="AA36942"/>
    </row>
    <row r="36943" spans="1:27" x14ac:dyDescent="0.25">
      <c r="A36943"/>
      <c r="AA36943"/>
    </row>
    <row r="36944" spans="1:27" x14ac:dyDescent="0.25">
      <c r="A36944"/>
      <c r="AA36944"/>
    </row>
    <row r="36945" spans="1:27" x14ac:dyDescent="0.25">
      <c r="A36945"/>
      <c r="AA36945"/>
    </row>
    <row r="36946" spans="1:27" x14ac:dyDescent="0.25">
      <c r="A36946"/>
      <c r="AA36946"/>
    </row>
    <row r="36947" spans="1:27" x14ac:dyDescent="0.25">
      <c r="A36947"/>
      <c r="AA36947"/>
    </row>
    <row r="36948" spans="1:27" x14ac:dyDescent="0.25">
      <c r="A36948"/>
      <c r="AA36948"/>
    </row>
    <row r="36949" spans="1:27" x14ac:dyDescent="0.25">
      <c r="A36949"/>
      <c r="AA36949"/>
    </row>
    <row r="36950" spans="1:27" x14ac:dyDescent="0.25">
      <c r="A36950"/>
      <c r="AA36950"/>
    </row>
    <row r="36951" spans="1:27" x14ac:dyDescent="0.25">
      <c r="A36951"/>
      <c r="AA36951"/>
    </row>
    <row r="36952" spans="1:27" x14ac:dyDescent="0.25">
      <c r="A36952"/>
      <c r="AA36952"/>
    </row>
    <row r="36953" spans="1:27" x14ac:dyDescent="0.25">
      <c r="A36953"/>
      <c r="AA36953"/>
    </row>
    <row r="36954" spans="1:27" x14ac:dyDescent="0.25">
      <c r="A36954"/>
      <c r="AA36954"/>
    </row>
    <row r="36955" spans="1:27" x14ac:dyDescent="0.25">
      <c r="A36955"/>
      <c r="AA36955"/>
    </row>
    <row r="36956" spans="1:27" x14ac:dyDescent="0.25">
      <c r="A36956"/>
      <c r="AA36956"/>
    </row>
    <row r="36957" spans="1:27" x14ac:dyDescent="0.25">
      <c r="A36957"/>
      <c r="AA36957"/>
    </row>
    <row r="36958" spans="1:27" x14ac:dyDescent="0.25">
      <c r="A36958"/>
      <c r="AA36958"/>
    </row>
    <row r="36959" spans="1:27" x14ac:dyDescent="0.25">
      <c r="A36959"/>
      <c r="AA36959"/>
    </row>
    <row r="36960" spans="1:27" x14ac:dyDescent="0.25">
      <c r="A36960"/>
      <c r="AA36960"/>
    </row>
    <row r="36961" spans="1:27" x14ac:dyDescent="0.25">
      <c r="A36961"/>
      <c r="AA36961"/>
    </row>
    <row r="36962" spans="1:27" x14ac:dyDescent="0.25">
      <c r="A36962"/>
      <c r="AA36962"/>
    </row>
    <row r="36963" spans="1:27" x14ac:dyDescent="0.25">
      <c r="A36963"/>
      <c r="AA36963"/>
    </row>
    <row r="36964" spans="1:27" x14ac:dyDescent="0.25">
      <c r="A36964"/>
      <c r="AA36964"/>
    </row>
    <row r="36965" spans="1:27" x14ac:dyDescent="0.25">
      <c r="A36965"/>
      <c r="AA36965"/>
    </row>
    <row r="36966" spans="1:27" x14ac:dyDescent="0.25">
      <c r="A36966"/>
      <c r="AA36966"/>
    </row>
    <row r="36967" spans="1:27" x14ac:dyDescent="0.25">
      <c r="A36967"/>
      <c r="AA36967"/>
    </row>
    <row r="36968" spans="1:27" x14ac:dyDescent="0.25">
      <c r="A36968"/>
      <c r="AA36968"/>
    </row>
    <row r="36969" spans="1:27" x14ac:dyDescent="0.25">
      <c r="A36969"/>
      <c r="AA36969"/>
    </row>
    <row r="36970" spans="1:27" x14ac:dyDescent="0.25">
      <c r="A36970"/>
      <c r="AA36970"/>
    </row>
    <row r="36971" spans="1:27" x14ac:dyDescent="0.25">
      <c r="A36971"/>
      <c r="AA36971"/>
    </row>
    <row r="36972" spans="1:27" x14ac:dyDescent="0.25">
      <c r="A36972"/>
      <c r="AA36972"/>
    </row>
    <row r="36973" spans="1:27" x14ac:dyDescent="0.25">
      <c r="A36973"/>
      <c r="AA36973"/>
    </row>
    <row r="36974" spans="1:27" x14ac:dyDescent="0.25">
      <c r="A36974"/>
      <c r="AA36974"/>
    </row>
    <row r="36975" spans="1:27" x14ac:dyDescent="0.25">
      <c r="A36975"/>
      <c r="AA36975"/>
    </row>
    <row r="36976" spans="1:27" x14ac:dyDescent="0.25">
      <c r="A36976"/>
      <c r="AA36976"/>
    </row>
    <row r="36977" spans="1:27" x14ac:dyDescent="0.25">
      <c r="A36977"/>
      <c r="AA36977"/>
    </row>
    <row r="36978" spans="1:27" x14ac:dyDescent="0.25">
      <c r="A36978"/>
      <c r="AA36978"/>
    </row>
    <row r="36979" spans="1:27" x14ac:dyDescent="0.25">
      <c r="A36979"/>
      <c r="AA36979"/>
    </row>
    <row r="36980" spans="1:27" x14ac:dyDescent="0.25">
      <c r="A36980"/>
      <c r="AA36980"/>
    </row>
    <row r="36981" spans="1:27" x14ac:dyDescent="0.25">
      <c r="A36981"/>
      <c r="AA36981"/>
    </row>
    <row r="36982" spans="1:27" x14ac:dyDescent="0.25">
      <c r="A36982"/>
      <c r="AA36982"/>
    </row>
    <row r="36983" spans="1:27" x14ac:dyDescent="0.25">
      <c r="A36983"/>
      <c r="AA36983"/>
    </row>
    <row r="36984" spans="1:27" x14ac:dyDescent="0.25">
      <c r="A36984"/>
      <c r="AA36984"/>
    </row>
    <row r="36985" spans="1:27" x14ac:dyDescent="0.25">
      <c r="A36985"/>
      <c r="AA36985"/>
    </row>
    <row r="36986" spans="1:27" x14ac:dyDescent="0.25">
      <c r="A36986"/>
      <c r="AA36986"/>
    </row>
    <row r="36987" spans="1:27" x14ac:dyDescent="0.25">
      <c r="A36987"/>
      <c r="AA36987"/>
    </row>
    <row r="36988" spans="1:27" x14ac:dyDescent="0.25">
      <c r="A36988"/>
      <c r="AA36988"/>
    </row>
    <row r="36989" spans="1:27" x14ac:dyDescent="0.25">
      <c r="A36989"/>
      <c r="AA36989"/>
    </row>
    <row r="36990" spans="1:27" x14ac:dyDescent="0.25">
      <c r="A36990"/>
      <c r="AA36990"/>
    </row>
    <row r="36991" spans="1:27" x14ac:dyDescent="0.25">
      <c r="A36991"/>
      <c r="AA36991"/>
    </row>
    <row r="36992" spans="1:27" x14ac:dyDescent="0.25">
      <c r="A36992"/>
      <c r="AA36992"/>
    </row>
    <row r="36993" spans="1:27" x14ac:dyDescent="0.25">
      <c r="A36993"/>
      <c r="AA36993"/>
    </row>
    <row r="36994" spans="1:27" x14ac:dyDescent="0.25">
      <c r="A36994"/>
      <c r="AA36994"/>
    </row>
    <row r="36995" spans="1:27" x14ac:dyDescent="0.25">
      <c r="A36995"/>
      <c r="AA36995"/>
    </row>
    <row r="36996" spans="1:27" x14ac:dyDescent="0.25">
      <c r="A36996"/>
      <c r="AA36996"/>
    </row>
    <row r="36997" spans="1:27" x14ac:dyDescent="0.25">
      <c r="A36997"/>
      <c r="AA36997"/>
    </row>
    <row r="36998" spans="1:27" x14ac:dyDescent="0.25">
      <c r="A36998"/>
      <c r="AA36998"/>
    </row>
    <row r="36999" spans="1:27" x14ac:dyDescent="0.25">
      <c r="A36999"/>
      <c r="AA36999"/>
    </row>
    <row r="37000" spans="1:27" x14ac:dyDescent="0.25">
      <c r="A37000"/>
      <c r="AA37000"/>
    </row>
    <row r="37001" spans="1:27" x14ac:dyDescent="0.25">
      <c r="A37001"/>
      <c r="AA37001"/>
    </row>
    <row r="37002" spans="1:27" x14ac:dyDescent="0.25">
      <c r="A37002"/>
      <c r="AA37002"/>
    </row>
    <row r="37003" spans="1:27" x14ac:dyDescent="0.25">
      <c r="A37003"/>
      <c r="AA37003"/>
    </row>
    <row r="37004" spans="1:27" x14ac:dyDescent="0.25">
      <c r="A37004"/>
      <c r="AA37004"/>
    </row>
    <row r="37005" spans="1:27" x14ac:dyDescent="0.25">
      <c r="A37005"/>
      <c r="AA37005"/>
    </row>
    <row r="37006" spans="1:27" x14ac:dyDescent="0.25">
      <c r="A37006"/>
      <c r="AA37006"/>
    </row>
    <row r="37007" spans="1:27" x14ac:dyDescent="0.25">
      <c r="A37007"/>
      <c r="AA37007"/>
    </row>
    <row r="37008" spans="1:27" x14ac:dyDescent="0.25">
      <c r="A37008"/>
      <c r="AA37008"/>
    </row>
    <row r="37009" spans="1:27" x14ac:dyDescent="0.25">
      <c r="A37009"/>
      <c r="AA37009"/>
    </row>
    <row r="37010" spans="1:27" x14ac:dyDescent="0.25">
      <c r="A37010"/>
      <c r="AA37010"/>
    </row>
    <row r="37011" spans="1:27" x14ac:dyDescent="0.25">
      <c r="A37011"/>
      <c r="AA37011"/>
    </row>
    <row r="37012" spans="1:27" x14ac:dyDescent="0.25">
      <c r="A37012"/>
      <c r="AA37012"/>
    </row>
    <row r="37013" spans="1:27" x14ac:dyDescent="0.25">
      <c r="A37013"/>
      <c r="AA37013"/>
    </row>
    <row r="37014" spans="1:27" x14ac:dyDescent="0.25">
      <c r="A37014"/>
      <c r="AA37014"/>
    </row>
    <row r="37015" spans="1:27" x14ac:dyDescent="0.25">
      <c r="A37015"/>
      <c r="AA37015"/>
    </row>
    <row r="37016" spans="1:27" x14ac:dyDescent="0.25">
      <c r="A37016"/>
      <c r="AA37016"/>
    </row>
    <row r="37017" spans="1:27" x14ac:dyDescent="0.25">
      <c r="A37017"/>
      <c r="AA37017"/>
    </row>
    <row r="37018" spans="1:27" x14ac:dyDescent="0.25">
      <c r="A37018"/>
      <c r="AA37018"/>
    </row>
    <row r="37019" spans="1:27" x14ac:dyDescent="0.25">
      <c r="A37019"/>
      <c r="AA37019"/>
    </row>
    <row r="37020" spans="1:27" x14ac:dyDescent="0.25">
      <c r="A37020"/>
      <c r="AA37020"/>
    </row>
    <row r="37021" spans="1:27" x14ac:dyDescent="0.25">
      <c r="A37021"/>
      <c r="AA37021"/>
    </row>
    <row r="37022" spans="1:27" x14ac:dyDescent="0.25">
      <c r="A37022"/>
      <c r="AA37022"/>
    </row>
    <row r="37023" spans="1:27" x14ac:dyDescent="0.25">
      <c r="A37023"/>
      <c r="AA37023"/>
    </row>
    <row r="37024" spans="1:27" x14ac:dyDescent="0.25">
      <c r="A37024"/>
      <c r="AA37024"/>
    </row>
    <row r="37025" spans="1:27" x14ac:dyDescent="0.25">
      <c r="A37025"/>
      <c r="AA37025"/>
    </row>
    <row r="37026" spans="1:27" x14ac:dyDescent="0.25">
      <c r="A37026"/>
      <c r="AA37026"/>
    </row>
    <row r="37027" spans="1:27" x14ac:dyDescent="0.25">
      <c r="A37027"/>
      <c r="AA37027"/>
    </row>
    <row r="37028" spans="1:27" x14ac:dyDescent="0.25">
      <c r="A37028"/>
      <c r="AA37028"/>
    </row>
    <row r="37029" spans="1:27" x14ac:dyDescent="0.25">
      <c r="A37029"/>
      <c r="AA37029"/>
    </row>
    <row r="37030" spans="1:27" x14ac:dyDescent="0.25">
      <c r="A37030"/>
      <c r="AA37030"/>
    </row>
    <row r="37031" spans="1:27" x14ac:dyDescent="0.25">
      <c r="A37031"/>
      <c r="AA37031"/>
    </row>
    <row r="37032" spans="1:27" x14ac:dyDescent="0.25">
      <c r="A37032"/>
      <c r="AA37032"/>
    </row>
    <row r="37033" spans="1:27" x14ac:dyDescent="0.25">
      <c r="A37033"/>
      <c r="AA37033"/>
    </row>
    <row r="37034" spans="1:27" x14ac:dyDescent="0.25">
      <c r="A37034"/>
      <c r="AA37034"/>
    </row>
    <row r="37035" spans="1:27" x14ac:dyDescent="0.25">
      <c r="A37035"/>
      <c r="AA37035"/>
    </row>
    <row r="37036" spans="1:27" x14ac:dyDescent="0.25">
      <c r="A37036"/>
      <c r="AA37036"/>
    </row>
    <row r="37037" spans="1:27" x14ac:dyDescent="0.25">
      <c r="A37037"/>
      <c r="AA37037"/>
    </row>
    <row r="37038" spans="1:27" x14ac:dyDescent="0.25">
      <c r="A37038"/>
      <c r="AA37038"/>
    </row>
    <row r="37039" spans="1:27" x14ac:dyDescent="0.25">
      <c r="A37039"/>
      <c r="AA37039"/>
    </row>
    <row r="37040" spans="1:27" x14ac:dyDescent="0.25">
      <c r="A37040"/>
      <c r="AA37040"/>
    </row>
    <row r="37041" spans="1:27" x14ac:dyDescent="0.25">
      <c r="A37041"/>
      <c r="AA37041"/>
    </row>
    <row r="37042" spans="1:27" x14ac:dyDescent="0.25">
      <c r="A37042"/>
      <c r="AA37042"/>
    </row>
    <row r="37043" spans="1:27" x14ac:dyDescent="0.25">
      <c r="A37043"/>
      <c r="AA37043"/>
    </row>
    <row r="37044" spans="1:27" x14ac:dyDescent="0.25">
      <c r="A37044"/>
      <c r="AA37044"/>
    </row>
    <row r="37045" spans="1:27" x14ac:dyDescent="0.25">
      <c r="A37045"/>
      <c r="AA37045"/>
    </row>
    <row r="37046" spans="1:27" x14ac:dyDescent="0.25">
      <c r="A37046"/>
      <c r="AA37046"/>
    </row>
    <row r="37047" spans="1:27" x14ac:dyDescent="0.25">
      <c r="A37047"/>
      <c r="AA37047"/>
    </row>
    <row r="37048" spans="1:27" x14ac:dyDescent="0.25">
      <c r="A37048"/>
      <c r="AA37048"/>
    </row>
    <row r="37049" spans="1:27" x14ac:dyDescent="0.25">
      <c r="A37049"/>
      <c r="AA37049"/>
    </row>
    <row r="37050" spans="1:27" x14ac:dyDescent="0.25">
      <c r="A37050"/>
      <c r="AA37050"/>
    </row>
    <row r="37051" spans="1:27" x14ac:dyDescent="0.25">
      <c r="A37051"/>
      <c r="AA37051"/>
    </row>
    <row r="37052" spans="1:27" x14ac:dyDescent="0.25">
      <c r="A37052"/>
      <c r="AA37052"/>
    </row>
    <row r="37053" spans="1:27" x14ac:dyDescent="0.25">
      <c r="A37053"/>
      <c r="AA37053"/>
    </row>
    <row r="37054" spans="1:27" x14ac:dyDescent="0.25">
      <c r="A37054"/>
      <c r="AA37054"/>
    </row>
    <row r="37055" spans="1:27" x14ac:dyDescent="0.25">
      <c r="A37055"/>
      <c r="AA37055"/>
    </row>
    <row r="37056" spans="1:27" x14ac:dyDescent="0.25">
      <c r="A37056"/>
      <c r="AA37056"/>
    </row>
    <row r="37057" spans="1:27" x14ac:dyDescent="0.25">
      <c r="A37057"/>
      <c r="AA37057"/>
    </row>
    <row r="37058" spans="1:27" x14ac:dyDescent="0.25">
      <c r="A37058"/>
      <c r="AA37058"/>
    </row>
    <row r="37059" spans="1:27" x14ac:dyDescent="0.25">
      <c r="A37059"/>
      <c r="AA37059"/>
    </row>
    <row r="37060" spans="1:27" x14ac:dyDescent="0.25">
      <c r="A37060"/>
      <c r="AA37060"/>
    </row>
    <row r="37061" spans="1:27" x14ac:dyDescent="0.25">
      <c r="A37061"/>
      <c r="AA37061"/>
    </row>
    <row r="37062" spans="1:27" x14ac:dyDescent="0.25">
      <c r="A37062"/>
      <c r="AA37062"/>
    </row>
    <row r="37063" spans="1:27" x14ac:dyDescent="0.25">
      <c r="A37063"/>
      <c r="AA37063"/>
    </row>
    <row r="37064" spans="1:27" x14ac:dyDescent="0.25">
      <c r="A37064"/>
      <c r="AA37064"/>
    </row>
    <row r="37065" spans="1:27" x14ac:dyDescent="0.25">
      <c r="A37065"/>
      <c r="AA37065"/>
    </row>
    <row r="37066" spans="1:27" x14ac:dyDescent="0.25">
      <c r="A37066"/>
      <c r="AA37066"/>
    </row>
    <row r="37067" spans="1:27" x14ac:dyDescent="0.25">
      <c r="A37067"/>
      <c r="AA37067"/>
    </row>
    <row r="37068" spans="1:27" x14ac:dyDescent="0.25">
      <c r="A37068"/>
      <c r="AA37068"/>
    </row>
    <row r="37069" spans="1:27" x14ac:dyDescent="0.25">
      <c r="A37069"/>
      <c r="AA37069"/>
    </row>
    <row r="37070" spans="1:27" x14ac:dyDescent="0.25">
      <c r="A37070"/>
      <c r="AA37070"/>
    </row>
    <row r="37071" spans="1:27" x14ac:dyDescent="0.25">
      <c r="A37071"/>
      <c r="AA37071"/>
    </row>
    <row r="37072" spans="1:27" x14ac:dyDescent="0.25">
      <c r="A37072"/>
      <c r="AA37072"/>
    </row>
    <row r="37073" spans="1:27" x14ac:dyDescent="0.25">
      <c r="A37073"/>
      <c r="AA37073"/>
    </row>
    <row r="37074" spans="1:27" x14ac:dyDescent="0.25">
      <c r="A37074"/>
      <c r="AA37074"/>
    </row>
    <row r="37075" spans="1:27" x14ac:dyDescent="0.25">
      <c r="A37075"/>
      <c r="AA37075"/>
    </row>
    <row r="37076" spans="1:27" x14ac:dyDescent="0.25">
      <c r="A37076"/>
      <c r="AA37076"/>
    </row>
    <row r="37077" spans="1:27" x14ac:dyDescent="0.25">
      <c r="A37077"/>
      <c r="AA37077"/>
    </row>
    <row r="37078" spans="1:27" x14ac:dyDescent="0.25">
      <c r="A37078"/>
      <c r="AA37078"/>
    </row>
    <row r="37079" spans="1:27" x14ac:dyDescent="0.25">
      <c r="A37079"/>
      <c r="AA37079"/>
    </row>
    <row r="37080" spans="1:27" x14ac:dyDescent="0.25">
      <c r="A37080"/>
      <c r="AA37080"/>
    </row>
    <row r="37081" spans="1:27" x14ac:dyDescent="0.25">
      <c r="A37081"/>
      <c r="AA37081"/>
    </row>
    <row r="37082" spans="1:27" x14ac:dyDescent="0.25">
      <c r="A37082"/>
      <c r="AA37082"/>
    </row>
    <row r="37083" spans="1:27" x14ac:dyDescent="0.25">
      <c r="A37083"/>
      <c r="AA37083"/>
    </row>
    <row r="37084" spans="1:27" x14ac:dyDescent="0.25">
      <c r="A37084"/>
      <c r="AA37084"/>
    </row>
    <row r="37085" spans="1:27" x14ac:dyDescent="0.25">
      <c r="A37085"/>
      <c r="AA37085"/>
    </row>
    <row r="37086" spans="1:27" x14ac:dyDescent="0.25">
      <c r="A37086"/>
      <c r="AA37086"/>
    </row>
    <row r="37087" spans="1:27" x14ac:dyDescent="0.25">
      <c r="A37087"/>
      <c r="AA37087"/>
    </row>
    <row r="37088" spans="1:27" x14ac:dyDescent="0.25">
      <c r="A37088"/>
      <c r="AA37088"/>
    </row>
    <row r="37089" spans="1:27" x14ac:dyDescent="0.25">
      <c r="A37089"/>
      <c r="AA37089"/>
    </row>
    <row r="37090" spans="1:27" x14ac:dyDescent="0.25">
      <c r="A37090"/>
      <c r="AA37090"/>
    </row>
    <row r="37091" spans="1:27" x14ac:dyDescent="0.25">
      <c r="A37091"/>
      <c r="AA37091"/>
    </row>
    <row r="37092" spans="1:27" x14ac:dyDescent="0.25">
      <c r="A37092"/>
      <c r="AA37092"/>
    </row>
    <row r="37093" spans="1:27" x14ac:dyDescent="0.25">
      <c r="A37093"/>
      <c r="AA37093"/>
    </row>
    <row r="37094" spans="1:27" x14ac:dyDescent="0.25">
      <c r="A37094"/>
      <c r="AA37094"/>
    </row>
    <row r="37095" spans="1:27" x14ac:dyDescent="0.25">
      <c r="A37095"/>
      <c r="AA37095"/>
    </row>
    <row r="37096" spans="1:27" x14ac:dyDescent="0.25">
      <c r="A37096"/>
      <c r="AA37096"/>
    </row>
    <row r="37097" spans="1:27" x14ac:dyDescent="0.25">
      <c r="A37097"/>
      <c r="AA37097"/>
    </row>
    <row r="37098" spans="1:27" x14ac:dyDescent="0.25">
      <c r="A37098"/>
      <c r="AA37098"/>
    </row>
    <row r="37099" spans="1:27" x14ac:dyDescent="0.25">
      <c r="A37099"/>
      <c r="AA37099"/>
    </row>
    <row r="37100" spans="1:27" x14ac:dyDescent="0.25">
      <c r="A37100"/>
      <c r="AA37100"/>
    </row>
    <row r="37101" spans="1:27" x14ac:dyDescent="0.25">
      <c r="A37101"/>
      <c r="AA37101"/>
    </row>
    <row r="37102" spans="1:27" x14ac:dyDescent="0.25">
      <c r="A37102"/>
      <c r="AA37102"/>
    </row>
    <row r="37103" spans="1:27" x14ac:dyDescent="0.25">
      <c r="A37103"/>
      <c r="AA37103"/>
    </row>
    <row r="37104" spans="1:27" x14ac:dyDescent="0.25">
      <c r="A37104"/>
      <c r="AA37104"/>
    </row>
    <row r="37105" spans="1:27" x14ac:dyDescent="0.25">
      <c r="A37105"/>
      <c r="AA37105"/>
    </row>
    <row r="37106" spans="1:27" x14ac:dyDescent="0.25">
      <c r="A37106"/>
      <c r="AA37106"/>
    </row>
    <row r="37107" spans="1:27" x14ac:dyDescent="0.25">
      <c r="A37107"/>
      <c r="AA37107"/>
    </row>
    <row r="37108" spans="1:27" x14ac:dyDescent="0.25">
      <c r="A37108"/>
      <c r="AA37108"/>
    </row>
    <row r="37109" spans="1:27" x14ac:dyDescent="0.25">
      <c r="A37109"/>
      <c r="AA37109"/>
    </row>
    <row r="37110" spans="1:27" x14ac:dyDescent="0.25">
      <c r="A37110"/>
      <c r="AA37110"/>
    </row>
    <row r="37111" spans="1:27" x14ac:dyDescent="0.25">
      <c r="A37111"/>
      <c r="AA37111"/>
    </row>
    <row r="37112" spans="1:27" x14ac:dyDescent="0.25">
      <c r="A37112"/>
      <c r="AA37112"/>
    </row>
    <row r="37113" spans="1:27" x14ac:dyDescent="0.25">
      <c r="A37113"/>
      <c r="AA37113"/>
    </row>
    <row r="37114" spans="1:27" x14ac:dyDescent="0.25">
      <c r="A37114"/>
      <c r="AA37114"/>
    </row>
    <row r="37115" spans="1:27" x14ac:dyDescent="0.25">
      <c r="A37115"/>
      <c r="AA37115"/>
    </row>
    <row r="37116" spans="1:27" x14ac:dyDescent="0.25">
      <c r="A37116"/>
      <c r="AA37116"/>
    </row>
    <row r="37117" spans="1:27" x14ac:dyDescent="0.25">
      <c r="A37117"/>
      <c r="AA37117"/>
    </row>
    <row r="37118" spans="1:27" x14ac:dyDescent="0.25">
      <c r="A37118"/>
      <c r="AA37118"/>
    </row>
    <row r="37119" spans="1:27" x14ac:dyDescent="0.25">
      <c r="A37119"/>
      <c r="AA37119"/>
    </row>
    <row r="37120" spans="1:27" x14ac:dyDescent="0.25">
      <c r="A37120"/>
      <c r="AA37120"/>
    </row>
    <row r="37121" spans="1:27" x14ac:dyDescent="0.25">
      <c r="A37121"/>
      <c r="AA37121"/>
    </row>
    <row r="37122" spans="1:27" x14ac:dyDescent="0.25">
      <c r="A37122"/>
      <c r="AA37122"/>
    </row>
    <row r="37123" spans="1:27" x14ac:dyDescent="0.25">
      <c r="A37123"/>
      <c r="AA37123"/>
    </row>
    <row r="37124" spans="1:27" x14ac:dyDescent="0.25">
      <c r="A37124"/>
      <c r="AA37124"/>
    </row>
    <row r="37125" spans="1:27" x14ac:dyDescent="0.25">
      <c r="A37125"/>
      <c r="AA37125"/>
    </row>
    <row r="37126" spans="1:27" x14ac:dyDescent="0.25">
      <c r="A37126"/>
      <c r="AA37126"/>
    </row>
    <row r="37127" spans="1:27" x14ac:dyDescent="0.25">
      <c r="A37127"/>
      <c r="AA37127"/>
    </row>
    <row r="37128" spans="1:27" x14ac:dyDescent="0.25">
      <c r="A37128"/>
      <c r="AA37128"/>
    </row>
    <row r="37129" spans="1:27" x14ac:dyDescent="0.25">
      <c r="A37129"/>
      <c r="AA37129"/>
    </row>
    <row r="37130" spans="1:27" x14ac:dyDescent="0.25">
      <c r="A37130"/>
      <c r="AA37130"/>
    </row>
    <row r="37131" spans="1:27" x14ac:dyDescent="0.25">
      <c r="A37131"/>
      <c r="AA37131"/>
    </row>
    <row r="37132" spans="1:27" x14ac:dyDescent="0.25">
      <c r="A37132"/>
      <c r="AA37132"/>
    </row>
    <row r="37133" spans="1:27" x14ac:dyDescent="0.25">
      <c r="A37133"/>
      <c r="AA37133"/>
    </row>
    <row r="37134" spans="1:27" x14ac:dyDescent="0.25">
      <c r="A37134"/>
      <c r="AA37134"/>
    </row>
    <row r="37135" spans="1:27" x14ac:dyDescent="0.25">
      <c r="A37135"/>
      <c r="AA37135"/>
    </row>
    <row r="37136" spans="1:27" x14ac:dyDescent="0.25">
      <c r="A37136"/>
      <c r="AA37136"/>
    </row>
    <row r="37137" spans="1:27" x14ac:dyDescent="0.25">
      <c r="A37137"/>
      <c r="AA37137"/>
    </row>
    <row r="37138" spans="1:27" x14ac:dyDescent="0.25">
      <c r="A37138"/>
      <c r="AA37138"/>
    </row>
    <row r="37139" spans="1:27" x14ac:dyDescent="0.25">
      <c r="A37139"/>
      <c r="AA37139"/>
    </row>
    <row r="37140" spans="1:27" x14ac:dyDescent="0.25">
      <c r="A37140"/>
      <c r="AA37140"/>
    </row>
    <row r="37141" spans="1:27" x14ac:dyDescent="0.25">
      <c r="A37141"/>
      <c r="AA37141"/>
    </row>
    <row r="37142" spans="1:27" x14ac:dyDescent="0.25">
      <c r="A37142"/>
      <c r="AA37142"/>
    </row>
    <row r="37143" spans="1:27" x14ac:dyDescent="0.25">
      <c r="A37143"/>
      <c r="AA37143"/>
    </row>
    <row r="37144" spans="1:27" x14ac:dyDescent="0.25">
      <c r="A37144"/>
      <c r="AA37144"/>
    </row>
    <row r="37145" spans="1:27" x14ac:dyDescent="0.25">
      <c r="A37145"/>
      <c r="AA37145"/>
    </row>
    <row r="37146" spans="1:27" x14ac:dyDescent="0.25">
      <c r="A37146"/>
      <c r="AA37146"/>
    </row>
    <row r="37147" spans="1:27" x14ac:dyDescent="0.25">
      <c r="A37147"/>
      <c r="AA37147"/>
    </row>
    <row r="37148" spans="1:27" x14ac:dyDescent="0.25">
      <c r="A37148"/>
      <c r="AA37148"/>
    </row>
    <row r="37149" spans="1:27" x14ac:dyDescent="0.25">
      <c r="A37149"/>
      <c r="AA37149"/>
    </row>
    <row r="37150" spans="1:27" x14ac:dyDescent="0.25">
      <c r="A37150"/>
      <c r="AA37150"/>
    </row>
    <row r="37151" spans="1:27" x14ac:dyDescent="0.25">
      <c r="A37151"/>
      <c r="AA37151"/>
    </row>
    <row r="37152" spans="1:27" x14ac:dyDescent="0.25">
      <c r="A37152"/>
      <c r="AA37152"/>
    </row>
    <row r="37153" spans="1:27" x14ac:dyDescent="0.25">
      <c r="A37153"/>
      <c r="AA37153"/>
    </row>
    <row r="37154" spans="1:27" x14ac:dyDescent="0.25">
      <c r="A37154"/>
      <c r="AA37154"/>
    </row>
    <row r="37155" spans="1:27" x14ac:dyDescent="0.25">
      <c r="A37155"/>
      <c r="AA37155"/>
    </row>
    <row r="37156" spans="1:27" x14ac:dyDescent="0.25">
      <c r="A37156"/>
      <c r="AA37156"/>
    </row>
    <row r="37157" spans="1:27" x14ac:dyDescent="0.25">
      <c r="A37157"/>
      <c r="AA37157"/>
    </row>
    <row r="37158" spans="1:27" x14ac:dyDescent="0.25">
      <c r="A37158"/>
      <c r="AA37158"/>
    </row>
    <row r="37159" spans="1:27" x14ac:dyDescent="0.25">
      <c r="A37159"/>
      <c r="AA37159"/>
    </row>
    <row r="37160" spans="1:27" x14ac:dyDescent="0.25">
      <c r="A37160"/>
      <c r="AA37160"/>
    </row>
    <row r="37161" spans="1:27" x14ac:dyDescent="0.25">
      <c r="A37161"/>
      <c r="AA37161"/>
    </row>
    <row r="37162" spans="1:27" x14ac:dyDescent="0.25">
      <c r="A37162"/>
      <c r="AA37162"/>
    </row>
    <row r="37163" spans="1:27" x14ac:dyDescent="0.25">
      <c r="A37163"/>
      <c r="AA37163"/>
    </row>
    <row r="37164" spans="1:27" x14ac:dyDescent="0.25">
      <c r="A37164"/>
      <c r="AA37164"/>
    </row>
    <row r="37165" spans="1:27" x14ac:dyDescent="0.25">
      <c r="A37165"/>
      <c r="AA37165"/>
    </row>
    <row r="37166" spans="1:27" x14ac:dyDescent="0.25">
      <c r="A37166"/>
      <c r="AA37166"/>
    </row>
    <row r="37167" spans="1:27" x14ac:dyDescent="0.25">
      <c r="A37167"/>
      <c r="AA37167"/>
    </row>
    <row r="37168" spans="1:27" x14ac:dyDescent="0.25">
      <c r="A37168"/>
      <c r="AA37168"/>
    </row>
    <row r="37169" spans="1:27" x14ac:dyDescent="0.25">
      <c r="A37169"/>
      <c r="AA37169"/>
    </row>
    <row r="37170" spans="1:27" x14ac:dyDescent="0.25">
      <c r="A37170"/>
      <c r="AA37170"/>
    </row>
    <row r="37171" spans="1:27" x14ac:dyDescent="0.25">
      <c r="A37171"/>
      <c r="AA37171"/>
    </row>
    <row r="37172" spans="1:27" x14ac:dyDescent="0.25">
      <c r="A37172"/>
      <c r="AA37172"/>
    </row>
    <row r="37173" spans="1:27" x14ac:dyDescent="0.25">
      <c r="A37173"/>
      <c r="AA37173"/>
    </row>
    <row r="37174" spans="1:27" x14ac:dyDescent="0.25">
      <c r="A37174"/>
      <c r="AA37174"/>
    </row>
    <row r="37175" spans="1:27" x14ac:dyDescent="0.25">
      <c r="A37175"/>
      <c r="AA37175"/>
    </row>
    <row r="37176" spans="1:27" x14ac:dyDescent="0.25">
      <c r="A37176"/>
      <c r="AA37176"/>
    </row>
    <row r="37177" spans="1:27" x14ac:dyDescent="0.25">
      <c r="A37177"/>
      <c r="AA37177"/>
    </row>
    <row r="37178" spans="1:27" x14ac:dyDescent="0.25">
      <c r="A37178"/>
      <c r="AA37178"/>
    </row>
    <row r="37179" spans="1:27" x14ac:dyDescent="0.25">
      <c r="A37179"/>
      <c r="AA37179"/>
    </row>
    <row r="37180" spans="1:27" x14ac:dyDescent="0.25">
      <c r="A37180"/>
      <c r="AA37180"/>
    </row>
    <row r="37181" spans="1:27" x14ac:dyDescent="0.25">
      <c r="A37181"/>
      <c r="AA37181"/>
    </row>
    <row r="37182" spans="1:27" x14ac:dyDescent="0.25">
      <c r="A37182"/>
      <c r="AA37182"/>
    </row>
    <row r="37183" spans="1:27" x14ac:dyDescent="0.25">
      <c r="A37183"/>
      <c r="AA37183"/>
    </row>
    <row r="37184" spans="1:27" x14ac:dyDescent="0.25">
      <c r="A37184"/>
      <c r="AA37184"/>
    </row>
    <row r="37185" spans="1:27" x14ac:dyDescent="0.25">
      <c r="A37185"/>
      <c r="AA37185"/>
    </row>
    <row r="37186" spans="1:27" x14ac:dyDescent="0.25">
      <c r="A37186"/>
      <c r="AA37186"/>
    </row>
    <row r="37187" spans="1:27" x14ac:dyDescent="0.25">
      <c r="A37187"/>
      <c r="AA37187"/>
    </row>
    <row r="37188" spans="1:27" x14ac:dyDescent="0.25">
      <c r="A37188"/>
      <c r="AA37188"/>
    </row>
    <row r="37189" spans="1:27" x14ac:dyDescent="0.25">
      <c r="A37189"/>
      <c r="AA37189"/>
    </row>
    <row r="37190" spans="1:27" x14ac:dyDescent="0.25">
      <c r="A37190"/>
      <c r="AA37190"/>
    </row>
    <row r="37191" spans="1:27" x14ac:dyDescent="0.25">
      <c r="A37191"/>
      <c r="AA37191"/>
    </row>
    <row r="37192" spans="1:27" x14ac:dyDescent="0.25">
      <c r="A37192"/>
      <c r="AA37192"/>
    </row>
    <row r="37193" spans="1:27" x14ac:dyDescent="0.25">
      <c r="A37193"/>
      <c r="AA37193"/>
    </row>
    <row r="37194" spans="1:27" x14ac:dyDescent="0.25">
      <c r="A37194"/>
      <c r="AA37194"/>
    </row>
    <row r="37195" spans="1:27" x14ac:dyDescent="0.25">
      <c r="A37195"/>
      <c r="AA37195"/>
    </row>
    <row r="37196" spans="1:27" x14ac:dyDescent="0.25">
      <c r="A37196"/>
      <c r="AA37196"/>
    </row>
    <row r="37197" spans="1:27" x14ac:dyDescent="0.25">
      <c r="A37197"/>
      <c r="AA37197"/>
    </row>
    <row r="37198" spans="1:27" x14ac:dyDescent="0.25">
      <c r="A37198"/>
      <c r="AA37198"/>
    </row>
    <row r="37199" spans="1:27" x14ac:dyDescent="0.25">
      <c r="A37199"/>
      <c r="AA37199"/>
    </row>
    <row r="37200" spans="1:27" x14ac:dyDescent="0.25">
      <c r="A37200"/>
      <c r="AA37200"/>
    </row>
    <row r="37201" spans="1:27" x14ac:dyDescent="0.25">
      <c r="A37201"/>
      <c r="AA37201"/>
    </row>
    <row r="37202" spans="1:27" x14ac:dyDescent="0.25">
      <c r="A37202"/>
      <c r="AA37202"/>
    </row>
    <row r="37203" spans="1:27" x14ac:dyDescent="0.25">
      <c r="A37203"/>
      <c r="AA37203"/>
    </row>
    <row r="37204" spans="1:27" x14ac:dyDescent="0.25">
      <c r="A37204"/>
      <c r="AA37204"/>
    </row>
    <row r="37205" spans="1:27" x14ac:dyDescent="0.25">
      <c r="A37205"/>
      <c r="AA37205"/>
    </row>
    <row r="37206" spans="1:27" x14ac:dyDescent="0.25">
      <c r="A37206"/>
      <c r="AA37206"/>
    </row>
    <row r="37207" spans="1:27" x14ac:dyDescent="0.25">
      <c r="A37207"/>
      <c r="AA37207"/>
    </row>
    <row r="37208" spans="1:27" x14ac:dyDescent="0.25">
      <c r="A37208"/>
      <c r="AA37208"/>
    </row>
    <row r="37209" spans="1:27" x14ac:dyDescent="0.25">
      <c r="A37209"/>
      <c r="AA37209"/>
    </row>
    <row r="37210" spans="1:27" x14ac:dyDescent="0.25">
      <c r="A37210"/>
      <c r="AA37210"/>
    </row>
    <row r="37211" spans="1:27" x14ac:dyDescent="0.25">
      <c r="A37211"/>
      <c r="AA37211"/>
    </row>
    <row r="37212" spans="1:27" x14ac:dyDescent="0.25">
      <c r="A37212"/>
      <c r="AA37212"/>
    </row>
    <row r="37213" spans="1:27" x14ac:dyDescent="0.25">
      <c r="A37213"/>
      <c r="AA37213"/>
    </row>
    <row r="37214" spans="1:27" x14ac:dyDescent="0.25">
      <c r="A37214"/>
      <c r="AA37214"/>
    </row>
    <row r="37215" spans="1:27" x14ac:dyDescent="0.25">
      <c r="A37215"/>
      <c r="AA37215"/>
    </row>
    <row r="37216" spans="1:27" x14ac:dyDescent="0.25">
      <c r="A37216"/>
      <c r="AA37216"/>
    </row>
    <row r="37217" spans="1:27" x14ac:dyDescent="0.25">
      <c r="A37217"/>
      <c r="AA37217"/>
    </row>
    <row r="37218" spans="1:27" x14ac:dyDescent="0.25">
      <c r="A37218"/>
      <c r="AA37218"/>
    </row>
    <row r="37219" spans="1:27" x14ac:dyDescent="0.25">
      <c r="A37219"/>
      <c r="AA37219"/>
    </row>
    <row r="37220" spans="1:27" x14ac:dyDescent="0.25">
      <c r="A37220"/>
      <c r="AA37220"/>
    </row>
    <row r="37221" spans="1:27" x14ac:dyDescent="0.25">
      <c r="A37221"/>
      <c r="AA37221"/>
    </row>
    <row r="37222" spans="1:27" x14ac:dyDescent="0.25">
      <c r="A37222"/>
      <c r="AA37222"/>
    </row>
    <row r="37223" spans="1:27" x14ac:dyDescent="0.25">
      <c r="A37223"/>
      <c r="AA37223"/>
    </row>
    <row r="37224" spans="1:27" x14ac:dyDescent="0.25">
      <c r="A37224"/>
      <c r="AA37224"/>
    </row>
    <row r="37225" spans="1:27" x14ac:dyDescent="0.25">
      <c r="A37225"/>
      <c r="AA37225"/>
    </row>
    <row r="37226" spans="1:27" x14ac:dyDescent="0.25">
      <c r="A37226"/>
      <c r="AA37226"/>
    </row>
    <row r="37227" spans="1:27" x14ac:dyDescent="0.25">
      <c r="A37227"/>
      <c r="AA37227"/>
    </row>
    <row r="37228" spans="1:27" x14ac:dyDescent="0.25">
      <c r="A37228"/>
      <c r="AA37228"/>
    </row>
    <row r="37229" spans="1:27" x14ac:dyDescent="0.25">
      <c r="A37229"/>
      <c r="AA37229"/>
    </row>
    <row r="37230" spans="1:27" x14ac:dyDescent="0.25">
      <c r="A37230"/>
      <c r="AA37230"/>
    </row>
    <row r="37231" spans="1:27" x14ac:dyDescent="0.25">
      <c r="A37231"/>
      <c r="AA37231"/>
    </row>
    <row r="37232" spans="1:27" x14ac:dyDescent="0.25">
      <c r="A37232"/>
      <c r="AA37232"/>
    </row>
    <row r="37233" spans="1:27" x14ac:dyDescent="0.25">
      <c r="A37233"/>
      <c r="AA37233"/>
    </row>
    <row r="37234" spans="1:27" x14ac:dyDescent="0.25">
      <c r="A37234"/>
      <c r="AA37234"/>
    </row>
    <row r="37235" spans="1:27" x14ac:dyDescent="0.25">
      <c r="A37235"/>
      <c r="AA37235"/>
    </row>
    <row r="37236" spans="1:27" x14ac:dyDescent="0.25">
      <c r="A37236"/>
      <c r="AA37236"/>
    </row>
    <row r="37237" spans="1:27" x14ac:dyDescent="0.25">
      <c r="A37237"/>
      <c r="AA37237"/>
    </row>
    <row r="37238" spans="1:27" x14ac:dyDescent="0.25">
      <c r="A37238"/>
      <c r="AA37238"/>
    </row>
    <row r="37239" spans="1:27" x14ac:dyDescent="0.25">
      <c r="A37239"/>
      <c r="AA37239"/>
    </row>
    <row r="37240" spans="1:27" x14ac:dyDescent="0.25">
      <c r="A37240"/>
      <c r="AA37240"/>
    </row>
    <row r="37241" spans="1:27" x14ac:dyDescent="0.25">
      <c r="A37241"/>
      <c r="AA37241"/>
    </row>
    <row r="37242" spans="1:27" x14ac:dyDescent="0.25">
      <c r="A37242"/>
      <c r="AA37242"/>
    </row>
    <row r="37243" spans="1:27" x14ac:dyDescent="0.25">
      <c r="A37243"/>
      <c r="AA37243"/>
    </row>
    <row r="37244" spans="1:27" x14ac:dyDescent="0.25">
      <c r="A37244"/>
      <c r="AA37244"/>
    </row>
    <row r="37245" spans="1:27" x14ac:dyDescent="0.25">
      <c r="A37245"/>
      <c r="AA37245"/>
    </row>
    <row r="37246" spans="1:27" x14ac:dyDescent="0.25">
      <c r="A37246"/>
      <c r="AA37246"/>
    </row>
    <row r="37247" spans="1:27" x14ac:dyDescent="0.25">
      <c r="A37247"/>
      <c r="AA37247"/>
    </row>
    <row r="37248" spans="1:27" x14ac:dyDescent="0.25">
      <c r="A37248"/>
      <c r="AA37248"/>
    </row>
    <row r="37249" spans="1:27" x14ac:dyDescent="0.25">
      <c r="A37249"/>
      <c r="AA37249"/>
    </row>
    <row r="37250" spans="1:27" x14ac:dyDescent="0.25">
      <c r="A37250"/>
      <c r="AA37250"/>
    </row>
    <row r="37251" spans="1:27" x14ac:dyDescent="0.25">
      <c r="A37251"/>
      <c r="AA37251"/>
    </row>
    <row r="37252" spans="1:27" x14ac:dyDescent="0.25">
      <c r="A37252"/>
      <c r="AA37252"/>
    </row>
    <row r="37253" spans="1:27" x14ac:dyDescent="0.25">
      <c r="A37253"/>
      <c r="AA37253"/>
    </row>
    <row r="37254" spans="1:27" x14ac:dyDescent="0.25">
      <c r="A37254"/>
      <c r="AA37254"/>
    </row>
    <row r="37255" spans="1:27" x14ac:dyDescent="0.25">
      <c r="A37255"/>
      <c r="AA37255"/>
    </row>
    <row r="37256" spans="1:27" x14ac:dyDescent="0.25">
      <c r="A37256"/>
      <c r="AA37256"/>
    </row>
    <row r="37257" spans="1:27" x14ac:dyDescent="0.25">
      <c r="A37257"/>
      <c r="AA37257"/>
    </row>
    <row r="37258" spans="1:27" x14ac:dyDescent="0.25">
      <c r="A37258"/>
      <c r="AA37258"/>
    </row>
    <row r="37259" spans="1:27" x14ac:dyDescent="0.25">
      <c r="A37259"/>
      <c r="AA37259"/>
    </row>
    <row r="37260" spans="1:27" x14ac:dyDescent="0.25">
      <c r="A37260"/>
      <c r="AA37260"/>
    </row>
    <row r="37261" spans="1:27" x14ac:dyDescent="0.25">
      <c r="A37261"/>
      <c r="AA37261"/>
    </row>
    <row r="37262" spans="1:27" x14ac:dyDescent="0.25">
      <c r="A37262"/>
      <c r="AA37262"/>
    </row>
    <row r="37263" spans="1:27" x14ac:dyDescent="0.25">
      <c r="A37263"/>
      <c r="AA37263"/>
    </row>
    <row r="37264" spans="1:27" x14ac:dyDescent="0.25">
      <c r="A37264"/>
      <c r="AA37264"/>
    </row>
    <row r="37265" spans="1:27" x14ac:dyDescent="0.25">
      <c r="A37265"/>
      <c r="AA37265"/>
    </row>
    <row r="37266" spans="1:27" x14ac:dyDescent="0.25">
      <c r="A37266"/>
      <c r="AA37266"/>
    </row>
    <row r="37267" spans="1:27" x14ac:dyDescent="0.25">
      <c r="A37267"/>
      <c r="AA37267"/>
    </row>
    <row r="37268" spans="1:27" x14ac:dyDescent="0.25">
      <c r="A37268"/>
      <c r="AA37268"/>
    </row>
    <row r="37269" spans="1:27" x14ac:dyDescent="0.25">
      <c r="A37269"/>
      <c r="AA37269"/>
    </row>
    <row r="37270" spans="1:27" x14ac:dyDescent="0.25">
      <c r="A37270"/>
      <c r="AA37270"/>
    </row>
    <row r="37271" spans="1:27" x14ac:dyDescent="0.25">
      <c r="A37271"/>
      <c r="AA37271"/>
    </row>
    <row r="37272" spans="1:27" x14ac:dyDescent="0.25">
      <c r="A37272"/>
      <c r="AA37272"/>
    </row>
    <row r="37273" spans="1:27" x14ac:dyDescent="0.25">
      <c r="A37273"/>
      <c r="AA37273"/>
    </row>
    <row r="37274" spans="1:27" x14ac:dyDescent="0.25">
      <c r="A37274"/>
      <c r="AA37274"/>
    </row>
    <row r="37275" spans="1:27" x14ac:dyDescent="0.25">
      <c r="A37275"/>
      <c r="AA37275"/>
    </row>
    <row r="37276" spans="1:27" x14ac:dyDescent="0.25">
      <c r="A37276"/>
      <c r="AA37276"/>
    </row>
    <row r="37277" spans="1:27" x14ac:dyDescent="0.25">
      <c r="A37277"/>
      <c r="AA37277"/>
    </row>
    <row r="37278" spans="1:27" x14ac:dyDescent="0.25">
      <c r="A37278"/>
      <c r="AA37278"/>
    </row>
    <row r="37279" spans="1:27" x14ac:dyDescent="0.25">
      <c r="A37279"/>
      <c r="AA37279"/>
    </row>
    <row r="37280" spans="1:27" x14ac:dyDescent="0.25">
      <c r="A37280"/>
      <c r="AA37280"/>
    </row>
    <row r="37281" spans="1:27" x14ac:dyDescent="0.25">
      <c r="A37281"/>
      <c r="AA37281"/>
    </row>
    <row r="37282" spans="1:27" x14ac:dyDescent="0.25">
      <c r="A37282"/>
      <c r="AA37282"/>
    </row>
    <row r="37283" spans="1:27" x14ac:dyDescent="0.25">
      <c r="A37283"/>
      <c r="AA37283"/>
    </row>
    <row r="37284" spans="1:27" x14ac:dyDescent="0.25">
      <c r="A37284"/>
      <c r="AA37284"/>
    </row>
    <row r="37285" spans="1:27" x14ac:dyDescent="0.25">
      <c r="A37285"/>
      <c r="AA37285"/>
    </row>
    <row r="37286" spans="1:27" x14ac:dyDescent="0.25">
      <c r="A37286"/>
      <c r="AA37286"/>
    </row>
    <row r="37287" spans="1:27" x14ac:dyDescent="0.25">
      <c r="A37287"/>
      <c r="AA37287"/>
    </row>
    <row r="37288" spans="1:27" x14ac:dyDescent="0.25">
      <c r="A37288"/>
      <c r="AA37288"/>
    </row>
    <row r="37289" spans="1:27" x14ac:dyDescent="0.25">
      <c r="A37289"/>
      <c r="AA37289"/>
    </row>
    <row r="37290" spans="1:27" x14ac:dyDescent="0.25">
      <c r="A37290"/>
      <c r="AA37290"/>
    </row>
    <row r="37291" spans="1:27" x14ac:dyDescent="0.25">
      <c r="A37291"/>
      <c r="AA37291"/>
    </row>
    <row r="37292" spans="1:27" x14ac:dyDescent="0.25">
      <c r="A37292"/>
      <c r="AA37292"/>
    </row>
    <row r="37293" spans="1:27" x14ac:dyDescent="0.25">
      <c r="A37293"/>
      <c r="AA37293"/>
    </row>
    <row r="37294" spans="1:27" x14ac:dyDescent="0.25">
      <c r="A37294"/>
      <c r="AA37294"/>
    </row>
    <row r="37295" spans="1:27" x14ac:dyDescent="0.25">
      <c r="A37295"/>
      <c r="AA37295"/>
    </row>
    <row r="37296" spans="1:27" x14ac:dyDescent="0.25">
      <c r="A37296"/>
      <c r="AA37296"/>
    </row>
    <row r="37297" spans="1:27" x14ac:dyDescent="0.25">
      <c r="A37297"/>
      <c r="AA37297"/>
    </row>
    <row r="37298" spans="1:27" x14ac:dyDescent="0.25">
      <c r="A37298"/>
      <c r="AA37298"/>
    </row>
    <row r="37299" spans="1:27" x14ac:dyDescent="0.25">
      <c r="A37299"/>
      <c r="AA37299"/>
    </row>
    <row r="37300" spans="1:27" x14ac:dyDescent="0.25">
      <c r="A37300"/>
      <c r="AA37300"/>
    </row>
    <row r="37301" spans="1:27" x14ac:dyDescent="0.25">
      <c r="A37301"/>
      <c r="AA37301"/>
    </row>
    <row r="37302" spans="1:27" x14ac:dyDescent="0.25">
      <c r="A37302"/>
      <c r="AA37302"/>
    </row>
    <row r="37303" spans="1:27" x14ac:dyDescent="0.25">
      <c r="A37303"/>
      <c r="AA37303"/>
    </row>
    <row r="37304" spans="1:27" x14ac:dyDescent="0.25">
      <c r="A37304"/>
      <c r="AA37304"/>
    </row>
    <row r="37305" spans="1:27" x14ac:dyDescent="0.25">
      <c r="A37305"/>
      <c r="AA37305"/>
    </row>
    <row r="37306" spans="1:27" x14ac:dyDescent="0.25">
      <c r="A37306"/>
      <c r="AA37306"/>
    </row>
    <row r="37307" spans="1:27" x14ac:dyDescent="0.25">
      <c r="A37307"/>
      <c r="AA37307"/>
    </row>
    <row r="37308" spans="1:27" x14ac:dyDescent="0.25">
      <c r="A37308"/>
      <c r="AA37308"/>
    </row>
    <row r="37309" spans="1:27" x14ac:dyDescent="0.25">
      <c r="A37309"/>
      <c r="AA37309"/>
    </row>
    <row r="37310" spans="1:27" x14ac:dyDescent="0.25">
      <c r="A37310"/>
      <c r="AA37310"/>
    </row>
    <row r="37311" spans="1:27" x14ac:dyDescent="0.25">
      <c r="A37311"/>
      <c r="AA37311"/>
    </row>
    <row r="37312" spans="1:27" x14ac:dyDescent="0.25">
      <c r="A37312"/>
      <c r="AA37312"/>
    </row>
    <row r="37313" spans="1:27" x14ac:dyDescent="0.25">
      <c r="A37313"/>
      <c r="AA37313"/>
    </row>
    <row r="37314" spans="1:27" x14ac:dyDescent="0.25">
      <c r="A37314"/>
      <c r="AA37314"/>
    </row>
    <row r="37315" spans="1:27" x14ac:dyDescent="0.25">
      <c r="A37315"/>
      <c r="AA37315"/>
    </row>
    <row r="37316" spans="1:27" x14ac:dyDescent="0.25">
      <c r="A37316"/>
      <c r="AA37316"/>
    </row>
    <row r="37317" spans="1:27" x14ac:dyDescent="0.25">
      <c r="A37317"/>
      <c r="AA37317"/>
    </row>
    <row r="37318" spans="1:27" x14ac:dyDescent="0.25">
      <c r="A37318"/>
      <c r="AA37318"/>
    </row>
    <row r="37319" spans="1:27" x14ac:dyDescent="0.25">
      <c r="A37319"/>
      <c r="AA37319"/>
    </row>
    <row r="37320" spans="1:27" x14ac:dyDescent="0.25">
      <c r="A37320"/>
      <c r="AA37320"/>
    </row>
    <row r="37321" spans="1:27" x14ac:dyDescent="0.25">
      <c r="A37321"/>
      <c r="AA37321"/>
    </row>
    <row r="37322" spans="1:27" x14ac:dyDescent="0.25">
      <c r="A37322"/>
      <c r="AA37322"/>
    </row>
    <row r="37323" spans="1:27" x14ac:dyDescent="0.25">
      <c r="A37323"/>
      <c r="AA37323"/>
    </row>
    <row r="37324" spans="1:27" x14ac:dyDescent="0.25">
      <c r="A37324"/>
      <c r="AA37324"/>
    </row>
    <row r="37325" spans="1:27" x14ac:dyDescent="0.25">
      <c r="A37325"/>
      <c r="AA37325"/>
    </row>
    <row r="37326" spans="1:27" x14ac:dyDescent="0.25">
      <c r="A37326"/>
      <c r="AA37326"/>
    </row>
    <row r="37327" spans="1:27" x14ac:dyDescent="0.25">
      <c r="A37327"/>
      <c r="AA37327"/>
    </row>
    <row r="37328" spans="1:27" x14ac:dyDescent="0.25">
      <c r="A37328"/>
      <c r="AA37328"/>
    </row>
    <row r="37329" spans="1:27" x14ac:dyDescent="0.25">
      <c r="A37329"/>
      <c r="AA37329"/>
    </row>
    <row r="37330" spans="1:27" x14ac:dyDescent="0.25">
      <c r="A37330"/>
      <c r="AA37330"/>
    </row>
    <row r="37331" spans="1:27" x14ac:dyDescent="0.25">
      <c r="A37331"/>
      <c r="AA37331"/>
    </row>
    <row r="37332" spans="1:27" x14ac:dyDescent="0.25">
      <c r="A37332"/>
      <c r="AA37332"/>
    </row>
    <row r="37333" spans="1:27" x14ac:dyDescent="0.25">
      <c r="A37333"/>
      <c r="AA37333"/>
    </row>
    <row r="37334" spans="1:27" x14ac:dyDescent="0.25">
      <c r="A37334"/>
      <c r="AA37334"/>
    </row>
    <row r="37335" spans="1:27" x14ac:dyDescent="0.25">
      <c r="A37335"/>
      <c r="AA37335"/>
    </row>
    <row r="37336" spans="1:27" x14ac:dyDescent="0.25">
      <c r="A37336"/>
      <c r="AA37336"/>
    </row>
    <row r="37337" spans="1:27" x14ac:dyDescent="0.25">
      <c r="A37337"/>
      <c r="AA37337"/>
    </row>
    <row r="37338" spans="1:27" x14ac:dyDescent="0.25">
      <c r="A37338"/>
      <c r="AA37338"/>
    </row>
    <row r="37339" spans="1:27" x14ac:dyDescent="0.25">
      <c r="A37339"/>
      <c r="AA37339"/>
    </row>
    <row r="37340" spans="1:27" x14ac:dyDescent="0.25">
      <c r="A37340"/>
      <c r="AA37340"/>
    </row>
    <row r="37341" spans="1:27" x14ac:dyDescent="0.25">
      <c r="A37341"/>
      <c r="AA37341"/>
    </row>
    <row r="37342" spans="1:27" x14ac:dyDescent="0.25">
      <c r="A37342"/>
      <c r="AA37342"/>
    </row>
    <row r="37343" spans="1:27" x14ac:dyDescent="0.25">
      <c r="A37343"/>
      <c r="AA37343"/>
    </row>
    <row r="37344" spans="1:27" x14ac:dyDescent="0.25">
      <c r="A37344"/>
      <c r="AA37344"/>
    </row>
    <row r="37345" spans="1:27" x14ac:dyDescent="0.25">
      <c r="A37345"/>
      <c r="AA37345"/>
    </row>
    <row r="37346" spans="1:27" x14ac:dyDescent="0.25">
      <c r="A37346"/>
      <c r="AA37346"/>
    </row>
    <row r="37347" spans="1:27" x14ac:dyDescent="0.25">
      <c r="A37347"/>
      <c r="AA37347"/>
    </row>
    <row r="37348" spans="1:27" x14ac:dyDescent="0.25">
      <c r="A37348"/>
      <c r="AA37348"/>
    </row>
    <row r="37349" spans="1:27" x14ac:dyDescent="0.25">
      <c r="A37349"/>
      <c r="AA37349"/>
    </row>
    <row r="37350" spans="1:27" x14ac:dyDescent="0.25">
      <c r="A37350"/>
      <c r="AA37350"/>
    </row>
    <row r="37351" spans="1:27" x14ac:dyDescent="0.25">
      <c r="A37351"/>
      <c r="AA37351"/>
    </row>
    <row r="37352" spans="1:27" x14ac:dyDescent="0.25">
      <c r="A37352"/>
      <c r="AA37352"/>
    </row>
    <row r="37353" spans="1:27" x14ac:dyDescent="0.25">
      <c r="A37353"/>
      <c r="AA37353"/>
    </row>
    <row r="37354" spans="1:27" x14ac:dyDescent="0.25">
      <c r="A37354"/>
      <c r="AA37354"/>
    </row>
    <row r="37355" spans="1:27" x14ac:dyDescent="0.25">
      <c r="A37355"/>
      <c r="AA37355"/>
    </row>
    <row r="37356" spans="1:27" x14ac:dyDescent="0.25">
      <c r="A37356"/>
      <c r="AA37356"/>
    </row>
    <row r="37357" spans="1:27" x14ac:dyDescent="0.25">
      <c r="A37357"/>
      <c r="AA37357"/>
    </row>
    <row r="37358" spans="1:27" x14ac:dyDescent="0.25">
      <c r="A37358"/>
      <c r="AA37358"/>
    </row>
    <row r="37359" spans="1:27" x14ac:dyDescent="0.25">
      <c r="A37359"/>
      <c r="AA37359"/>
    </row>
    <row r="37360" spans="1:27" x14ac:dyDescent="0.25">
      <c r="A37360"/>
      <c r="AA37360"/>
    </row>
    <row r="37361" spans="1:27" x14ac:dyDescent="0.25">
      <c r="A37361"/>
      <c r="AA37361"/>
    </row>
    <row r="37362" spans="1:27" x14ac:dyDescent="0.25">
      <c r="A37362"/>
      <c r="AA37362"/>
    </row>
    <row r="37363" spans="1:27" x14ac:dyDescent="0.25">
      <c r="A37363"/>
      <c r="AA37363"/>
    </row>
    <row r="37364" spans="1:27" x14ac:dyDescent="0.25">
      <c r="A37364"/>
      <c r="AA37364"/>
    </row>
    <row r="37365" spans="1:27" x14ac:dyDescent="0.25">
      <c r="A37365"/>
      <c r="AA37365"/>
    </row>
    <row r="37366" spans="1:27" x14ac:dyDescent="0.25">
      <c r="A37366"/>
      <c r="AA37366"/>
    </row>
    <row r="37367" spans="1:27" x14ac:dyDescent="0.25">
      <c r="A37367"/>
      <c r="AA37367"/>
    </row>
    <row r="37368" spans="1:27" x14ac:dyDescent="0.25">
      <c r="A37368"/>
      <c r="AA37368"/>
    </row>
    <row r="37369" spans="1:27" x14ac:dyDescent="0.25">
      <c r="A37369"/>
      <c r="AA37369"/>
    </row>
    <row r="37370" spans="1:27" x14ac:dyDescent="0.25">
      <c r="A37370"/>
      <c r="AA37370"/>
    </row>
    <row r="37371" spans="1:27" x14ac:dyDescent="0.25">
      <c r="A37371"/>
      <c r="AA37371"/>
    </row>
    <row r="37372" spans="1:27" x14ac:dyDescent="0.25">
      <c r="A37372"/>
      <c r="AA37372"/>
    </row>
    <row r="37373" spans="1:27" x14ac:dyDescent="0.25">
      <c r="A37373"/>
      <c r="AA37373"/>
    </row>
    <row r="37374" spans="1:27" x14ac:dyDescent="0.25">
      <c r="A37374"/>
      <c r="AA37374"/>
    </row>
    <row r="37375" spans="1:27" x14ac:dyDescent="0.25">
      <c r="A37375"/>
      <c r="AA37375"/>
    </row>
    <row r="37376" spans="1:27" x14ac:dyDescent="0.25">
      <c r="A37376"/>
      <c r="AA37376"/>
    </row>
    <row r="37377" spans="1:27" x14ac:dyDescent="0.25">
      <c r="A37377"/>
      <c r="AA37377"/>
    </row>
    <row r="37378" spans="1:27" x14ac:dyDescent="0.25">
      <c r="A37378"/>
      <c r="AA37378"/>
    </row>
    <row r="37379" spans="1:27" x14ac:dyDescent="0.25">
      <c r="A37379"/>
      <c r="AA37379"/>
    </row>
    <row r="37380" spans="1:27" x14ac:dyDescent="0.25">
      <c r="A37380"/>
      <c r="AA37380"/>
    </row>
    <row r="37381" spans="1:27" x14ac:dyDescent="0.25">
      <c r="A37381"/>
      <c r="AA37381"/>
    </row>
    <row r="37382" spans="1:27" x14ac:dyDescent="0.25">
      <c r="A37382"/>
      <c r="AA37382"/>
    </row>
    <row r="37383" spans="1:27" x14ac:dyDescent="0.25">
      <c r="A37383"/>
      <c r="AA37383"/>
    </row>
    <row r="37384" spans="1:27" x14ac:dyDescent="0.25">
      <c r="A37384"/>
      <c r="AA37384"/>
    </row>
    <row r="37385" spans="1:27" x14ac:dyDescent="0.25">
      <c r="A37385"/>
      <c r="AA37385"/>
    </row>
    <row r="37386" spans="1:27" x14ac:dyDescent="0.25">
      <c r="A37386"/>
      <c r="AA37386"/>
    </row>
    <row r="37387" spans="1:27" x14ac:dyDescent="0.25">
      <c r="A37387"/>
      <c r="AA37387"/>
    </row>
    <row r="37388" spans="1:27" x14ac:dyDescent="0.25">
      <c r="A37388"/>
      <c r="AA37388"/>
    </row>
    <row r="37389" spans="1:27" x14ac:dyDescent="0.25">
      <c r="A37389"/>
      <c r="AA37389"/>
    </row>
    <row r="37390" spans="1:27" x14ac:dyDescent="0.25">
      <c r="A37390"/>
      <c r="AA37390"/>
    </row>
    <row r="37391" spans="1:27" x14ac:dyDescent="0.25">
      <c r="A37391"/>
      <c r="AA37391"/>
    </row>
    <row r="37392" spans="1:27" x14ac:dyDescent="0.25">
      <c r="A37392"/>
      <c r="AA37392"/>
    </row>
    <row r="37393" spans="1:27" x14ac:dyDescent="0.25">
      <c r="A37393"/>
      <c r="AA37393"/>
    </row>
    <row r="37394" spans="1:27" x14ac:dyDescent="0.25">
      <c r="A37394"/>
      <c r="AA37394"/>
    </row>
    <row r="37395" spans="1:27" x14ac:dyDescent="0.25">
      <c r="A37395"/>
      <c r="AA37395"/>
    </row>
    <row r="37396" spans="1:27" x14ac:dyDescent="0.25">
      <c r="A37396"/>
      <c r="AA37396"/>
    </row>
    <row r="37397" spans="1:27" x14ac:dyDescent="0.25">
      <c r="A37397"/>
      <c r="AA37397"/>
    </row>
    <row r="37398" spans="1:27" x14ac:dyDescent="0.25">
      <c r="A37398"/>
      <c r="AA37398"/>
    </row>
    <row r="37399" spans="1:27" x14ac:dyDescent="0.25">
      <c r="A37399"/>
      <c r="AA37399"/>
    </row>
    <row r="37400" spans="1:27" x14ac:dyDescent="0.25">
      <c r="A37400"/>
      <c r="AA37400"/>
    </row>
    <row r="37401" spans="1:27" x14ac:dyDescent="0.25">
      <c r="A37401"/>
      <c r="AA37401"/>
    </row>
    <row r="37402" spans="1:27" x14ac:dyDescent="0.25">
      <c r="A37402"/>
      <c r="AA37402"/>
    </row>
    <row r="37403" spans="1:27" x14ac:dyDescent="0.25">
      <c r="A37403"/>
      <c r="AA37403"/>
    </row>
    <row r="37404" spans="1:27" x14ac:dyDescent="0.25">
      <c r="A37404"/>
      <c r="AA37404"/>
    </row>
    <row r="37405" spans="1:27" x14ac:dyDescent="0.25">
      <c r="A37405"/>
      <c r="AA37405"/>
    </row>
    <row r="37406" spans="1:27" x14ac:dyDescent="0.25">
      <c r="A37406"/>
      <c r="AA37406"/>
    </row>
    <row r="37407" spans="1:27" x14ac:dyDescent="0.25">
      <c r="A37407"/>
      <c r="AA37407"/>
    </row>
    <row r="37408" spans="1:27" x14ac:dyDescent="0.25">
      <c r="A37408"/>
      <c r="AA37408"/>
    </row>
    <row r="37409" spans="1:27" x14ac:dyDescent="0.25">
      <c r="A37409"/>
      <c r="AA37409"/>
    </row>
    <row r="37410" spans="1:27" x14ac:dyDescent="0.25">
      <c r="A37410"/>
      <c r="AA37410"/>
    </row>
    <row r="37411" spans="1:27" x14ac:dyDescent="0.25">
      <c r="A37411"/>
      <c r="AA37411"/>
    </row>
    <row r="37412" spans="1:27" x14ac:dyDescent="0.25">
      <c r="A37412"/>
      <c r="AA37412"/>
    </row>
    <row r="37413" spans="1:27" x14ac:dyDescent="0.25">
      <c r="A37413"/>
      <c r="AA37413"/>
    </row>
    <row r="37414" spans="1:27" x14ac:dyDescent="0.25">
      <c r="A37414"/>
      <c r="AA37414"/>
    </row>
    <row r="37415" spans="1:27" x14ac:dyDescent="0.25">
      <c r="A37415"/>
      <c r="AA37415"/>
    </row>
    <row r="37416" spans="1:27" x14ac:dyDescent="0.25">
      <c r="A37416"/>
      <c r="AA37416"/>
    </row>
    <row r="37417" spans="1:27" x14ac:dyDescent="0.25">
      <c r="A37417"/>
      <c r="AA37417"/>
    </row>
    <row r="37418" spans="1:27" x14ac:dyDescent="0.25">
      <c r="A37418"/>
      <c r="AA37418"/>
    </row>
    <row r="37419" spans="1:27" x14ac:dyDescent="0.25">
      <c r="A37419"/>
      <c r="AA37419"/>
    </row>
    <row r="37420" spans="1:27" x14ac:dyDescent="0.25">
      <c r="A37420"/>
      <c r="AA37420"/>
    </row>
    <row r="37421" spans="1:27" x14ac:dyDescent="0.25">
      <c r="A37421"/>
      <c r="AA37421"/>
    </row>
    <row r="37422" spans="1:27" x14ac:dyDescent="0.25">
      <c r="A37422"/>
      <c r="AA37422"/>
    </row>
    <row r="37423" spans="1:27" x14ac:dyDescent="0.25">
      <c r="A37423"/>
      <c r="AA37423"/>
    </row>
    <row r="37424" spans="1:27" x14ac:dyDescent="0.25">
      <c r="A37424"/>
      <c r="AA37424"/>
    </row>
    <row r="37425" spans="1:27" x14ac:dyDescent="0.25">
      <c r="A37425"/>
      <c r="AA37425"/>
    </row>
    <row r="37426" spans="1:27" x14ac:dyDescent="0.25">
      <c r="A37426"/>
      <c r="AA37426"/>
    </row>
    <row r="37427" spans="1:27" x14ac:dyDescent="0.25">
      <c r="A37427"/>
      <c r="AA37427"/>
    </row>
    <row r="37428" spans="1:27" x14ac:dyDescent="0.25">
      <c r="A37428"/>
      <c r="AA37428"/>
    </row>
    <row r="37429" spans="1:27" x14ac:dyDescent="0.25">
      <c r="A37429"/>
      <c r="AA37429"/>
    </row>
    <row r="37430" spans="1:27" x14ac:dyDescent="0.25">
      <c r="A37430"/>
      <c r="AA37430"/>
    </row>
    <row r="37431" spans="1:27" x14ac:dyDescent="0.25">
      <c r="A37431"/>
      <c r="AA37431"/>
    </row>
    <row r="37432" spans="1:27" x14ac:dyDescent="0.25">
      <c r="A37432"/>
      <c r="AA37432"/>
    </row>
    <row r="37433" spans="1:27" x14ac:dyDescent="0.25">
      <c r="A37433"/>
      <c r="AA37433"/>
    </row>
    <row r="37434" spans="1:27" x14ac:dyDescent="0.25">
      <c r="A37434"/>
      <c r="AA37434"/>
    </row>
    <row r="37435" spans="1:27" x14ac:dyDescent="0.25">
      <c r="A37435"/>
      <c r="AA37435"/>
    </row>
    <row r="37436" spans="1:27" x14ac:dyDescent="0.25">
      <c r="A37436"/>
      <c r="AA37436"/>
    </row>
    <row r="37437" spans="1:27" x14ac:dyDescent="0.25">
      <c r="A37437"/>
      <c r="AA37437"/>
    </row>
    <row r="37438" spans="1:27" x14ac:dyDescent="0.25">
      <c r="A37438"/>
      <c r="AA37438"/>
    </row>
    <row r="37439" spans="1:27" x14ac:dyDescent="0.25">
      <c r="A37439"/>
      <c r="AA37439"/>
    </row>
    <row r="37440" spans="1:27" x14ac:dyDescent="0.25">
      <c r="A37440"/>
      <c r="AA37440"/>
    </row>
    <row r="37441" spans="1:27" x14ac:dyDescent="0.25">
      <c r="A37441"/>
      <c r="AA37441"/>
    </row>
    <row r="37442" spans="1:27" x14ac:dyDescent="0.25">
      <c r="A37442"/>
      <c r="AA37442"/>
    </row>
    <row r="37443" spans="1:27" x14ac:dyDescent="0.25">
      <c r="A37443"/>
      <c r="AA37443"/>
    </row>
    <row r="37444" spans="1:27" x14ac:dyDescent="0.25">
      <c r="A37444"/>
      <c r="AA37444"/>
    </row>
    <row r="37445" spans="1:27" x14ac:dyDescent="0.25">
      <c r="A37445"/>
      <c r="AA37445"/>
    </row>
    <row r="37446" spans="1:27" x14ac:dyDescent="0.25">
      <c r="A37446"/>
      <c r="AA37446"/>
    </row>
    <row r="37447" spans="1:27" x14ac:dyDescent="0.25">
      <c r="A37447"/>
      <c r="AA37447"/>
    </row>
    <row r="37448" spans="1:27" x14ac:dyDescent="0.25">
      <c r="A37448"/>
      <c r="AA37448"/>
    </row>
    <row r="37449" spans="1:27" x14ac:dyDescent="0.25">
      <c r="A37449"/>
      <c r="AA37449"/>
    </row>
    <row r="37450" spans="1:27" x14ac:dyDescent="0.25">
      <c r="A37450"/>
      <c r="AA37450"/>
    </row>
    <row r="37451" spans="1:27" x14ac:dyDescent="0.25">
      <c r="A37451"/>
      <c r="AA37451"/>
    </row>
    <row r="37452" spans="1:27" x14ac:dyDescent="0.25">
      <c r="A37452"/>
      <c r="AA37452"/>
    </row>
    <row r="37453" spans="1:27" x14ac:dyDescent="0.25">
      <c r="A37453"/>
      <c r="AA37453"/>
    </row>
    <row r="37454" spans="1:27" x14ac:dyDescent="0.25">
      <c r="A37454"/>
      <c r="AA37454"/>
    </row>
    <row r="37455" spans="1:27" x14ac:dyDescent="0.25">
      <c r="A37455"/>
      <c r="AA37455"/>
    </row>
    <row r="37456" spans="1:27" x14ac:dyDescent="0.25">
      <c r="A37456"/>
      <c r="AA37456"/>
    </row>
    <row r="37457" spans="1:27" x14ac:dyDescent="0.25">
      <c r="A37457"/>
      <c r="AA37457"/>
    </row>
    <row r="37458" spans="1:27" x14ac:dyDescent="0.25">
      <c r="A37458"/>
      <c r="AA37458"/>
    </row>
    <row r="37459" spans="1:27" x14ac:dyDescent="0.25">
      <c r="A37459"/>
      <c r="AA37459"/>
    </row>
    <row r="37460" spans="1:27" x14ac:dyDescent="0.25">
      <c r="A37460"/>
      <c r="AA37460"/>
    </row>
    <row r="37461" spans="1:27" x14ac:dyDescent="0.25">
      <c r="A37461"/>
      <c r="AA37461"/>
    </row>
    <row r="37462" spans="1:27" x14ac:dyDescent="0.25">
      <c r="A37462"/>
      <c r="AA37462"/>
    </row>
    <row r="37463" spans="1:27" x14ac:dyDescent="0.25">
      <c r="A37463"/>
      <c r="AA37463"/>
    </row>
    <row r="37464" spans="1:27" x14ac:dyDescent="0.25">
      <c r="A37464"/>
      <c r="AA37464"/>
    </row>
    <row r="37465" spans="1:27" x14ac:dyDescent="0.25">
      <c r="A37465"/>
      <c r="AA37465"/>
    </row>
    <row r="37466" spans="1:27" x14ac:dyDescent="0.25">
      <c r="A37466"/>
      <c r="AA37466"/>
    </row>
    <row r="37467" spans="1:27" x14ac:dyDescent="0.25">
      <c r="A37467"/>
      <c r="AA37467"/>
    </row>
    <row r="37468" spans="1:27" x14ac:dyDescent="0.25">
      <c r="A37468"/>
      <c r="AA37468"/>
    </row>
    <row r="37469" spans="1:27" x14ac:dyDescent="0.25">
      <c r="A37469"/>
      <c r="AA37469"/>
    </row>
    <row r="37470" spans="1:27" x14ac:dyDescent="0.25">
      <c r="A37470"/>
      <c r="AA37470"/>
    </row>
    <row r="37471" spans="1:27" x14ac:dyDescent="0.25">
      <c r="A37471"/>
      <c r="AA37471"/>
    </row>
    <row r="37472" spans="1:27" x14ac:dyDescent="0.25">
      <c r="A37472"/>
      <c r="AA37472"/>
    </row>
    <row r="37473" spans="1:27" x14ac:dyDescent="0.25">
      <c r="A37473"/>
      <c r="AA37473"/>
    </row>
    <row r="37474" spans="1:27" x14ac:dyDescent="0.25">
      <c r="A37474"/>
      <c r="AA37474"/>
    </row>
    <row r="37475" spans="1:27" x14ac:dyDescent="0.25">
      <c r="A37475"/>
      <c r="AA37475"/>
    </row>
    <row r="37476" spans="1:27" x14ac:dyDescent="0.25">
      <c r="A37476"/>
      <c r="AA37476"/>
    </row>
    <row r="37477" spans="1:27" x14ac:dyDescent="0.25">
      <c r="A37477"/>
      <c r="AA37477"/>
    </row>
    <row r="37478" spans="1:27" x14ac:dyDescent="0.25">
      <c r="A37478"/>
      <c r="AA37478"/>
    </row>
    <row r="37479" spans="1:27" x14ac:dyDescent="0.25">
      <c r="A37479"/>
      <c r="AA37479"/>
    </row>
    <row r="37480" spans="1:27" x14ac:dyDescent="0.25">
      <c r="A37480"/>
      <c r="AA37480"/>
    </row>
    <row r="37481" spans="1:27" x14ac:dyDescent="0.25">
      <c r="A37481"/>
      <c r="AA37481"/>
    </row>
    <row r="37482" spans="1:27" x14ac:dyDescent="0.25">
      <c r="A37482"/>
      <c r="AA37482"/>
    </row>
    <row r="37483" spans="1:27" x14ac:dyDescent="0.25">
      <c r="A37483"/>
      <c r="AA37483"/>
    </row>
    <row r="37484" spans="1:27" x14ac:dyDescent="0.25">
      <c r="A37484"/>
      <c r="AA37484"/>
    </row>
    <row r="37485" spans="1:27" x14ac:dyDescent="0.25">
      <c r="A37485"/>
      <c r="AA37485"/>
    </row>
    <row r="37486" spans="1:27" x14ac:dyDescent="0.25">
      <c r="A37486"/>
      <c r="AA37486"/>
    </row>
    <row r="37487" spans="1:27" x14ac:dyDescent="0.25">
      <c r="A37487"/>
      <c r="AA37487"/>
    </row>
    <row r="37488" spans="1:27" x14ac:dyDescent="0.25">
      <c r="A37488"/>
      <c r="AA37488"/>
    </row>
    <row r="37489" spans="1:27" x14ac:dyDescent="0.25">
      <c r="A37489"/>
      <c r="AA37489"/>
    </row>
    <row r="37490" spans="1:27" x14ac:dyDescent="0.25">
      <c r="A37490"/>
      <c r="AA37490"/>
    </row>
    <row r="37491" spans="1:27" x14ac:dyDescent="0.25">
      <c r="A37491"/>
      <c r="AA37491"/>
    </row>
    <row r="37492" spans="1:27" x14ac:dyDescent="0.25">
      <c r="A37492"/>
      <c r="AA37492"/>
    </row>
    <row r="37493" spans="1:27" x14ac:dyDescent="0.25">
      <c r="A37493"/>
      <c r="AA37493"/>
    </row>
    <row r="37494" spans="1:27" x14ac:dyDescent="0.25">
      <c r="A37494"/>
      <c r="AA37494"/>
    </row>
    <row r="37495" spans="1:27" x14ac:dyDescent="0.25">
      <c r="A37495"/>
      <c r="AA37495"/>
    </row>
    <row r="37496" spans="1:27" x14ac:dyDescent="0.25">
      <c r="A37496"/>
      <c r="AA37496"/>
    </row>
    <row r="37497" spans="1:27" x14ac:dyDescent="0.25">
      <c r="A37497"/>
      <c r="AA37497"/>
    </row>
    <row r="37498" spans="1:27" x14ac:dyDescent="0.25">
      <c r="A37498"/>
      <c r="AA37498"/>
    </row>
    <row r="37499" spans="1:27" x14ac:dyDescent="0.25">
      <c r="A37499"/>
      <c r="AA37499"/>
    </row>
    <row r="37500" spans="1:27" x14ac:dyDescent="0.25">
      <c r="A37500"/>
      <c r="AA37500"/>
    </row>
    <row r="37501" spans="1:27" x14ac:dyDescent="0.25">
      <c r="A37501"/>
      <c r="AA37501"/>
    </row>
    <row r="37502" spans="1:27" x14ac:dyDescent="0.25">
      <c r="A37502"/>
      <c r="AA37502"/>
    </row>
    <row r="37503" spans="1:27" x14ac:dyDescent="0.25">
      <c r="A37503"/>
      <c r="AA37503"/>
    </row>
    <row r="37504" spans="1:27" x14ac:dyDescent="0.25">
      <c r="A37504"/>
      <c r="AA37504"/>
    </row>
    <row r="37505" spans="1:27" x14ac:dyDescent="0.25">
      <c r="A37505"/>
      <c r="AA37505"/>
    </row>
    <row r="37506" spans="1:27" x14ac:dyDescent="0.25">
      <c r="A37506"/>
      <c r="AA37506"/>
    </row>
    <row r="37507" spans="1:27" x14ac:dyDescent="0.25">
      <c r="A37507"/>
      <c r="AA37507"/>
    </row>
    <row r="37508" spans="1:27" x14ac:dyDescent="0.25">
      <c r="A37508"/>
      <c r="AA37508"/>
    </row>
    <row r="37509" spans="1:27" x14ac:dyDescent="0.25">
      <c r="A37509"/>
      <c r="AA37509"/>
    </row>
    <row r="37510" spans="1:27" x14ac:dyDescent="0.25">
      <c r="A37510"/>
      <c r="AA37510"/>
    </row>
    <row r="37511" spans="1:27" x14ac:dyDescent="0.25">
      <c r="A37511"/>
      <c r="AA37511"/>
    </row>
    <row r="37512" spans="1:27" x14ac:dyDescent="0.25">
      <c r="A37512"/>
      <c r="AA37512"/>
    </row>
    <row r="37513" spans="1:27" x14ac:dyDescent="0.25">
      <c r="A37513"/>
      <c r="AA37513"/>
    </row>
    <row r="37514" spans="1:27" x14ac:dyDescent="0.25">
      <c r="A37514"/>
      <c r="AA37514"/>
    </row>
    <row r="37515" spans="1:27" x14ac:dyDescent="0.25">
      <c r="A37515"/>
      <c r="AA37515"/>
    </row>
    <row r="37516" spans="1:27" x14ac:dyDescent="0.25">
      <c r="A37516"/>
      <c r="AA37516"/>
    </row>
    <row r="37517" spans="1:27" x14ac:dyDescent="0.25">
      <c r="A37517"/>
      <c r="AA37517"/>
    </row>
    <row r="37518" spans="1:27" x14ac:dyDescent="0.25">
      <c r="A37518"/>
      <c r="AA37518"/>
    </row>
    <row r="37519" spans="1:27" x14ac:dyDescent="0.25">
      <c r="A37519"/>
      <c r="AA37519"/>
    </row>
    <row r="37520" spans="1:27" x14ac:dyDescent="0.25">
      <c r="A37520"/>
      <c r="AA37520"/>
    </row>
    <row r="37521" spans="1:27" x14ac:dyDescent="0.25">
      <c r="A37521"/>
      <c r="AA37521"/>
    </row>
    <row r="37522" spans="1:27" x14ac:dyDescent="0.25">
      <c r="A37522"/>
      <c r="AA37522"/>
    </row>
    <row r="37523" spans="1:27" x14ac:dyDescent="0.25">
      <c r="A37523"/>
      <c r="AA37523"/>
    </row>
    <row r="37524" spans="1:27" x14ac:dyDescent="0.25">
      <c r="A37524"/>
      <c r="AA37524"/>
    </row>
    <row r="37525" spans="1:27" x14ac:dyDescent="0.25">
      <c r="A37525"/>
      <c r="AA37525"/>
    </row>
    <row r="37526" spans="1:27" x14ac:dyDescent="0.25">
      <c r="A37526"/>
      <c r="AA37526"/>
    </row>
    <row r="37527" spans="1:27" x14ac:dyDescent="0.25">
      <c r="A37527"/>
      <c r="AA37527"/>
    </row>
    <row r="37528" spans="1:27" x14ac:dyDescent="0.25">
      <c r="A37528"/>
      <c r="AA37528"/>
    </row>
    <row r="37529" spans="1:27" x14ac:dyDescent="0.25">
      <c r="A37529"/>
      <c r="AA37529"/>
    </row>
    <row r="37530" spans="1:27" x14ac:dyDescent="0.25">
      <c r="A37530"/>
      <c r="AA37530"/>
    </row>
    <row r="37531" spans="1:27" x14ac:dyDescent="0.25">
      <c r="A37531"/>
      <c r="AA37531"/>
    </row>
    <row r="37532" spans="1:27" x14ac:dyDescent="0.25">
      <c r="A37532"/>
      <c r="AA37532"/>
    </row>
    <row r="37533" spans="1:27" x14ac:dyDescent="0.25">
      <c r="A37533"/>
      <c r="AA37533"/>
    </row>
    <row r="37534" spans="1:27" x14ac:dyDescent="0.25">
      <c r="A37534"/>
      <c r="AA37534"/>
    </row>
    <row r="37535" spans="1:27" x14ac:dyDescent="0.25">
      <c r="A37535"/>
      <c r="AA37535"/>
    </row>
    <row r="37536" spans="1:27" x14ac:dyDescent="0.25">
      <c r="A37536"/>
      <c r="AA37536"/>
    </row>
    <row r="37537" spans="1:27" x14ac:dyDescent="0.25">
      <c r="A37537"/>
      <c r="AA37537"/>
    </row>
    <row r="37538" spans="1:27" x14ac:dyDescent="0.25">
      <c r="A37538"/>
      <c r="AA37538"/>
    </row>
    <row r="37539" spans="1:27" x14ac:dyDescent="0.25">
      <c r="A37539"/>
      <c r="AA37539"/>
    </row>
    <row r="37540" spans="1:27" x14ac:dyDescent="0.25">
      <c r="A37540"/>
      <c r="AA37540"/>
    </row>
    <row r="37541" spans="1:27" x14ac:dyDescent="0.25">
      <c r="A37541"/>
      <c r="AA37541"/>
    </row>
    <row r="37542" spans="1:27" x14ac:dyDescent="0.25">
      <c r="A37542"/>
      <c r="AA37542"/>
    </row>
    <row r="37543" spans="1:27" x14ac:dyDescent="0.25">
      <c r="A37543"/>
      <c r="AA37543"/>
    </row>
    <row r="37544" spans="1:27" x14ac:dyDescent="0.25">
      <c r="A37544"/>
      <c r="AA37544"/>
    </row>
    <row r="37545" spans="1:27" x14ac:dyDescent="0.25">
      <c r="A37545"/>
      <c r="AA37545"/>
    </row>
    <row r="37546" spans="1:27" x14ac:dyDescent="0.25">
      <c r="A37546"/>
      <c r="AA37546"/>
    </row>
    <row r="37547" spans="1:27" x14ac:dyDescent="0.25">
      <c r="A37547"/>
      <c r="AA37547"/>
    </row>
    <row r="37548" spans="1:27" x14ac:dyDescent="0.25">
      <c r="A37548"/>
      <c r="AA37548"/>
    </row>
    <row r="37549" spans="1:27" x14ac:dyDescent="0.25">
      <c r="A37549"/>
      <c r="AA37549"/>
    </row>
    <row r="37550" spans="1:27" x14ac:dyDescent="0.25">
      <c r="A37550"/>
      <c r="AA37550"/>
    </row>
    <row r="37551" spans="1:27" x14ac:dyDescent="0.25">
      <c r="A37551"/>
      <c r="AA37551"/>
    </row>
    <row r="37552" spans="1:27" x14ac:dyDescent="0.25">
      <c r="A37552"/>
      <c r="AA37552"/>
    </row>
    <row r="37553" spans="1:27" x14ac:dyDescent="0.25">
      <c r="A37553"/>
      <c r="AA37553"/>
    </row>
    <row r="37554" spans="1:27" x14ac:dyDescent="0.25">
      <c r="A37554"/>
      <c r="AA37554"/>
    </row>
    <row r="37555" spans="1:27" x14ac:dyDescent="0.25">
      <c r="A37555"/>
      <c r="AA37555"/>
    </row>
    <row r="37556" spans="1:27" x14ac:dyDescent="0.25">
      <c r="A37556"/>
      <c r="AA37556"/>
    </row>
    <row r="37557" spans="1:27" x14ac:dyDescent="0.25">
      <c r="A37557"/>
      <c r="AA37557"/>
    </row>
    <row r="37558" spans="1:27" x14ac:dyDescent="0.25">
      <c r="A37558"/>
      <c r="AA37558"/>
    </row>
    <row r="37559" spans="1:27" x14ac:dyDescent="0.25">
      <c r="A37559"/>
      <c r="AA37559"/>
    </row>
    <row r="37560" spans="1:27" x14ac:dyDescent="0.25">
      <c r="A37560"/>
      <c r="AA37560"/>
    </row>
    <row r="37561" spans="1:27" x14ac:dyDescent="0.25">
      <c r="A37561"/>
      <c r="AA37561"/>
    </row>
    <row r="37562" spans="1:27" x14ac:dyDescent="0.25">
      <c r="A37562"/>
      <c r="AA37562"/>
    </row>
    <row r="37563" spans="1:27" x14ac:dyDescent="0.25">
      <c r="A37563"/>
      <c r="AA37563"/>
    </row>
    <row r="37564" spans="1:27" x14ac:dyDescent="0.25">
      <c r="A37564"/>
      <c r="AA37564"/>
    </row>
    <row r="37565" spans="1:27" x14ac:dyDescent="0.25">
      <c r="A37565"/>
      <c r="AA37565"/>
    </row>
    <row r="37566" spans="1:27" x14ac:dyDescent="0.25">
      <c r="A37566"/>
      <c r="AA37566"/>
    </row>
    <row r="37567" spans="1:27" x14ac:dyDescent="0.25">
      <c r="A37567"/>
      <c r="AA37567"/>
    </row>
    <row r="37568" spans="1:27" x14ac:dyDescent="0.25">
      <c r="A37568"/>
      <c r="AA37568"/>
    </row>
    <row r="37569" spans="1:27" x14ac:dyDescent="0.25">
      <c r="A37569"/>
      <c r="AA37569"/>
    </row>
    <row r="37570" spans="1:27" x14ac:dyDescent="0.25">
      <c r="A37570"/>
      <c r="AA37570"/>
    </row>
    <row r="37571" spans="1:27" x14ac:dyDescent="0.25">
      <c r="A37571"/>
      <c r="AA37571"/>
    </row>
    <row r="37572" spans="1:27" x14ac:dyDescent="0.25">
      <c r="A37572"/>
      <c r="AA37572"/>
    </row>
    <row r="37573" spans="1:27" x14ac:dyDescent="0.25">
      <c r="A37573"/>
      <c r="AA37573"/>
    </row>
    <row r="37574" spans="1:27" x14ac:dyDescent="0.25">
      <c r="A37574"/>
      <c r="AA37574"/>
    </row>
    <row r="37575" spans="1:27" x14ac:dyDescent="0.25">
      <c r="A37575"/>
      <c r="AA37575"/>
    </row>
    <row r="37576" spans="1:27" x14ac:dyDescent="0.25">
      <c r="A37576"/>
      <c r="AA37576"/>
    </row>
    <row r="37577" spans="1:27" x14ac:dyDescent="0.25">
      <c r="A37577"/>
      <c r="AA37577"/>
    </row>
    <row r="37578" spans="1:27" x14ac:dyDescent="0.25">
      <c r="A37578"/>
      <c r="AA37578"/>
    </row>
    <row r="37579" spans="1:27" x14ac:dyDescent="0.25">
      <c r="A37579"/>
      <c r="AA37579"/>
    </row>
    <row r="37580" spans="1:27" x14ac:dyDescent="0.25">
      <c r="A37580"/>
      <c r="AA37580"/>
    </row>
    <row r="37581" spans="1:27" x14ac:dyDescent="0.25">
      <c r="A37581"/>
      <c r="AA37581"/>
    </row>
    <row r="37582" spans="1:27" x14ac:dyDescent="0.25">
      <c r="A37582"/>
      <c r="AA37582"/>
    </row>
    <row r="37583" spans="1:27" x14ac:dyDescent="0.25">
      <c r="A37583"/>
      <c r="AA37583"/>
    </row>
    <row r="37584" spans="1:27" x14ac:dyDescent="0.25">
      <c r="A37584"/>
      <c r="AA37584"/>
    </row>
    <row r="37585" spans="1:27" x14ac:dyDescent="0.25">
      <c r="A37585"/>
      <c r="AA37585"/>
    </row>
    <row r="37586" spans="1:27" x14ac:dyDescent="0.25">
      <c r="A37586"/>
      <c r="AA37586"/>
    </row>
    <row r="37587" spans="1:27" x14ac:dyDescent="0.25">
      <c r="A37587"/>
      <c r="AA37587"/>
    </row>
    <row r="37588" spans="1:27" x14ac:dyDescent="0.25">
      <c r="A37588"/>
      <c r="AA37588"/>
    </row>
    <row r="37589" spans="1:27" x14ac:dyDescent="0.25">
      <c r="A37589"/>
      <c r="AA37589"/>
    </row>
    <row r="37590" spans="1:27" x14ac:dyDescent="0.25">
      <c r="A37590"/>
      <c r="AA37590"/>
    </row>
    <row r="37591" spans="1:27" x14ac:dyDescent="0.25">
      <c r="A37591"/>
      <c r="AA37591"/>
    </row>
    <row r="37592" spans="1:27" x14ac:dyDescent="0.25">
      <c r="A37592"/>
      <c r="AA37592"/>
    </row>
    <row r="37593" spans="1:27" x14ac:dyDescent="0.25">
      <c r="A37593"/>
      <c r="AA37593"/>
    </row>
    <row r="37594" spans="1:27" x14ac:dyDescent="0.25">
      <c r="A37594"/>
      <c r="AA37594"/>
    </row>
    <row r="37595" spans="1:27" x14ac:dyDescent="0.25">
      <c r="A37595"/>
      <c r="AA37595"/>
    </row>
    <row r="37596" spans="1:27" x14ac:dyDescent="0.25">
      <c r="A37596"/>
      <c r="AA37596"/>
    </row>
    <row r="37597" spans="1:27" x14ac:dyDescent="0.25">
      <c r="A37597"/>
      <c r="AA37597"/>
    </row>
    <row r="37598" spans="1:27" x14ac:dyDescent="0.25">
      <c r="A37598"/>
      <c r="AA37598"/>
    </row>
    <row r="37599" spans="1:27" x14ac:dyDescent="0.25">
      <c r="A37599"/>
      <c r="AA37599"/>
    </row>
    <row r="37600" spans="1:27" x14ac:dyDescent="0.25">
      <c r="A37600"/>
      <c r="AA37600"/>
    </row>
    <row r="37601" spans="1:27" x14ac:dyDescent="0.25">
      <c r="A37601"/>
      <c r="AA37601"/>
    </row>
    <row r="37602" spans="1:27" x14ac:dyDescent="0.25">
      <c r="A37602"/>
      <c r="AA37602"/>
    </row>
    <row r="37603" spans="1:27" x14ac:dyDescent="0.25">
      <c r="A37603"/>
      <c r="AA37603"/>
    </row>
    <row r="37604" spans="1:27" x14ac:dyDescent="0.25">
      <c r="A37604"/>
      <c r="AA37604"/>
    </row>
    <row r="37605" spans="1:27" x14ac:dyDescent="0.25">
      <c r="A37605"/>
      <c r="AA37605"/>
    </row>
    <row r="37606" spans="1:27" x14ac:dyDescent="0.25">
      <c r="A37606"/>
      <c r="AA37606"/>
    </row>
    <row r="37607" spans="1:27" x14ac:dyDescent="0.25">
      <c r="A37607"/>
      <c r="AA37607"/>
    </row>
    <row r="37608" spans="1:27" x14ac:dyDescent="0.25">
      <c r="A37608"/>
      <c r="AA37608"/>
    </row>
    <row r="37609" spans="1:27" x14ac:dyDescent="0.25">
      <c r="A37609"/>
      <c r="AA37609"/>
    </row>
    <row r="37610" spans="1:27" x14ac:dyDescent="0.25">
      <c r="A37610"/>
      <c r="AA37610"/>
    </row>
    <row r="37611" spans="1:27" x14ac:dyDescent="0.25">
      <c r="A37611"/>
      <c r="AA37611"/>
    </row>
    <row r="37612" spans="1:27" x14ac:dyDescent="0.25">
      <c r="A37612"/>
      <c r="AA37612"/>
    </row>
    <row r="37613" spans="1:27" x14ac:dyDescent="0.25">
      <c r="A37613"/>
      <c r="AA37613"/>
    </row>
    <row r="37614" spans="1:27" x14ac:dyDescent="0.25">
      <c r="A37614"/>
      <c r="AA37614"/>
    </row>
    <row r="37615" spans="1:27" x14ac:dyDescent="0.25">
      <c r="A37615"/>
      <c r="AA37615"/>
    </row>
    <row r="37616" spans="1:27" x14ac:dyDescent="0.25">
      <c r="A37616"/>
      <c r="AA37616"/>
    </row>
    <row r="37617" spans="1:27" x14ac:dyDescent="0.25">
      <c r="A37617"/>
      <c r="AA37617"/>
    </row>
    <row r="37618" spans="1:27" x14ac:dyDescent="0.25">
      <c r="A37618"/>
      <c r="AA37618"/>
    </row>
    <row r="37619" spans="1:27" x14ac:dyDescent="0.25">
      <c r="A37619"/>
      <c r="AA37619"/>
    </row>
    <row r="37620" spans="1:27" x14ac:dyDescent="0.25">
      <c r="A37620"/>
      <c r="AA37620"/>
    </row>
    <row r="37621" spans="1:27" x14ac:dyDescent="0.25">
      <c r="A37621"/>
      <c r="AA37621"/>
    </row>
    <row r="37622" spans="1:27" x14ac:dyDescent="0.25">
      <c r="A37622"/>
      <c r="AA37622"/>
    </row>
    <row r="37623" spans="1:27" x14ac:dyDescent="0.25">
      <c r="A37623"/>
      <c r="AA37623"/>
    </row>
    <row r="37624" spans="1:27" x14ac:dyDescent="0.25">
      <c r="A37624"/>
      <c r="AA37624"/>
    </row>
    <row r="37625" spans="1:27" x14ac:dyDescent="0.25">
      <c r="A37625"/>
      <c r="AA37625"/>
    </row>
    <row r="37626" spans="1:27" x14ac:dyDescent="0.25">
      <c r="A37626"/>
      <c r="AA37626"/>
    </row>
    <row r="37627" spans="1:27" x14ac:dyDescent="0.25">
      <c r="A37627"/>
      <c r="AA37627"/>
    </row>
    <row r="37628" spans="1:27" x14ac:dyDescent="0.25">
      <c r="A37628"/>
      <c r="AA37628"/>
    </row>
    <row r="37629" spans="1:27" x14ac:dyDescent="0.25">
      <c r="A37629"/>
      <c r="AA37629"/>
    </row>
    <row r="37630" spans="1:27" x14ac:dyDescent="0.25">
      <c r="A37630"/>
      <c r="AA37630"/>
    </row>
    <row r="37631" spans="1:27" x14ac:dyDescent="0.25">
      <c r="A37631"/>
      <c r="AA37631"/>
    </row>
    <row r="37632" spans="1:27" x14ac:dyDescent="0.25">
      <c r="A37632"/>
      <c r="AA37632"/>
    </row>
    <row r="37633" spans="1:27" x14ac:dyDescent="0.25">
      <c r="A37633"/>
      <c r="AA37633"/>
    </row>
    <row r="37634" spans="1:27" x14ac:dyDescent="0.25">
      <c r="A37634"/>
      <c r="AA37634"/>
    </row>
    <row r="37635" spans="1:27" x14ac:dyDescent="0.25">
      <c r="A37635"/>
      <c r="AA37635"/>
    </row>
    <row r="37636" spans="1:27" x14ac:dyDescent="0.25">
      <c r="A37636"/>
      <c r="AA37636"/>
    </row>
    <row r="37637" spans="1:27" x14ac:dyDescent="0.25">
      <c r="A37637"/>
      <c r="AA37637"/>
    </row>
    <row r="37638" spans="1:27" x14ac:dyDescent="0.25">
      <c r="A37638"/>
      <c r="AA37638"/>
    </row>
    <row r="37639" spans="1:27" x14ac:dyDescent="0.25">
      <c r="A37639"/>
      <c r="AA37639"/>
    </row>
    <row r="37640" spans="1:27" x14ac:dyDescent="0.25">
      <c r="A37640"/>
      <c r="AA37640"/>
    </row>
    <row r="37641" spans="1:27" x14ac:dyDescent="0.25">
      <c r="A37641"/>
      <c r="AA37641"/>
    </row>
    <row r="37642" spans="1:27" x14ac:dyDescent="0.25">
      <c r="A37642"/>
      <c r="AA37642"/>
    </row>
    <row r="37643" spans="1:27" x14ac:dyDescent="0.25">
      <c r="A37643"/>
      <c r="AA37643"/>
    </row>
    <row r="37644" spans="1:27" x14ac:dyDescent="0.25">
      <c r="A37644"/>
      <c r="AA37644"/>
    </row>
    <row r="37645" spans="1:27" x14ac:dyDescent="0.25">
      <c r="A37645"/>
      <c r="AA37645"/>
    </row>
    <row r="37646" spans="1:27" x14ac:dyDescent="0.25">
      <c r="A37646"/>
      <c r="AA37646"/>
    </row>
    <row r="37647" spans="1:27" x14ac:dyDescent="0.25">
      <c r="A37647"/>
      <c r="AA37647"/>
    </row>
    <row r="37648" spans="1:27" x14ac:dyDescent="0.25">
      <c r="A37648"/>
      <c r="AA37648"/>
    </row>
    <row r="37649" spans="1:27" x14ac:dyDescent="0.25">
      <c r="A37649"/>
      <c r="AA37649"/>
    </row>
    <row r="37650" spans="1:27" x14ac:dyDescent="0.25">
      <c r="A37650"/>
      <c r="AA37650"/>
    </row>
    <row r="37651" spans="1:27" x14ac:dyDescent="0.25">
      <c r="A37651"/>
      <c r="AA37651"/>
    </row>
    <row r="37652" spans="1:27" x14ac:dyDescent="0.25">
      <c r="A37652"/>
      <c r="AA37652"/>
    </row>
    <row r="37653" spans="1:27" x14ac:dyDescent="0.25">
      <c r="A37653"/>
      <c r="AA37653"/>
    </row>
    <row r="37654" spans="1:27" x14ac:dyDescent="0.25">
      <c r="A37654"/>
      <c r="AA37654"/>
    </row>
    <row r="37655" spans="1:27" x14ac:dyDescent="0.25">
      <c r="A37655"/>
      <c r="AA37655"/>
    </row>
    <row r="37656" spans="1:27" x14ac:dyDescent="0.25">
      <c r="A37656"/>
      <c r="AA37656"/>
    </row>
    <row r="37657" spans="1:27" x14ac:dyDescent="0.25">
      <c r="A37657"/>
      <c r="AA37657"/>
    </row>
    <row r="37658" spans="1:27" x14ac:dyDescent="0.25">
      <c r="A37658"/>
      <c r="AA37658"/>
    </row>
    <row r="37659" spans="1:27" x14ac:dyDescent="0.25">
      <c r="A37659"/>
      <c r="AA37659"/>
    </row>
    <row r="37660" spans="1:27" x14ac:dyDescent="0.25">
      <c r="A37660"/>
      <c r="AA37660"/>
    </row>
    <row r="37661" spans="1:27" x14ac:dyDescent="0.25">
      <c r="A37661"/>
      <c r="AA37661"/>
    </row>
    <row r="37662" spans="1:27" x14ac:dyDescent="0.25">
      <c r="A37662"/>
      <c r="AA37662"/>
    </row>
    <row r="37663" spans="1:27" x14ac:dyDescent="0.25">
      <c r="A37663"/>
      <c r="AA37663"/>
    </row>
    <row r="37664" spans="1:27" x14ac:dyDescent="0.25">
      <c r="A37664"/>
      <c r="AA37664"/>
    </row>
    <row r="37665" spans="1:27" x14ac:dyDescent="0.25">
      <c r="A37665"/>
      <c r="AA37665"/>
    </row>
    <row r="37666" spans="1:27" x14ac:dyDescent="0.25">
      <c r="A37666"/>
      <c r="AA37666"/>
    </row>
    <row r="37667" spans="1:27" x14ac:dyDescent="0.25">
      <c r="A37667"/>
      <c r="AA37667"/>
    </row>
    <row r="37668" spans="1:27" x14ac:dyDescent="0.25">
      <c r="A37668"/>
      <c r="AA37668"/>
    </row>
    <row r="37669" spans="1:27" x14ac:dyDescent="0.25">
      <c r="A37669"/>
      <c r="AA37669"/>
    </row>
    <row r="37670" spans="1:27" x14ac:dyDescent="0.25">
      <c r="A37670"/>
      <c r="AA37670"/>
    </row>
    <row r="37671" spans="1:27" x14ac:dyDescent="0.25">
      <c r="A37671"/>
      <c r="AA37671"/>
    </row>
    <row r="37672" spans="1:27" x14ac:dyDescent="0.25">
      <c r="A37672"/>
      <c r="AA37672"/>
    </row>
    <row r="37673" spans="1:27" x14ac:dyDescent="0.25">
      <c r="A37673"/>
      <c r="AA37673"/>
    </row>
    <row r="37674" spans="1:27" x14ac:dyDescent="0.25">
      <c r="A37674"/>
      <c r="AA37674"/>
    </row>
    <row r="37675" spans="1:27" x14ac:dyDescent="0.25">
      <c r="A37675"/>
      <c r="AA37675"/>
    </row>
    <row r="37676" spans="1:27" x14ac:dyDescent="0.25">
      <c r="A37676"/>
      <c r="AA37676"/>
    </row>
    <row r="37677" spans="1:27" x14ac:dyDescent="0.25">
      <c r="A37677"/>
      <c r="AA37677"/>
    </row>
    <row r="37678" spans="1:27" x14ac:dyDescent="0.25">
      <c r="A37678"/>
      <c r="AA37678"/>
    </row>
    <row r="37679" spans="1:27" x14ac:dyDescent="0.25">
      <c r="A37679"/>
      <c r="AA37679"/>
    </row>
    <row r="37680" spans="1:27" x14ac:dyDescent="0.25">
      <c r="A37680"/>
      <c r="AA37680"/>
    </row>
    <row r="37681" spans="1:27" x14ac:dyDescent="0.25">
      <c r="A37681"/>
      <c r="AA37681"/>
    </row>
    <row r="37682" spans="1:27" x14ac:dyDescent="0.25">
      <c r="A37682"/>
      <c r="AA37682"/>
    </row>
    <row r="37683" spans="1:27" x14ac:dyDescent="0.25">
      <c r="A37683"/>
      <c r="AA37683"/>
    </row>
    <row r="37684" spans="1:27" x14ac:dyDescent="0.25">
      <c r="A37684"/>
      <c r="AA37684"/>
    </row>
    <row r="37685" spans="1:27" x14ac:dyDescent="0.25">
      <c r="A37685"/>
      <c r="AA37685"/>
    </row>
    <row r="37686" spans="1:27" x14ac:dyDescent="0.25">
      <c r="A37686"/>
      <c r="AA37686"/>
    </row>
    <row r="37687" spans="1:27" x14ac:dyDescent="0.25">
      <c r="A37687"/>
      <c r="AA37687"/>
    </row>
    <row r="37688" spans="1:27" x14ac:dyDescent="0.25">
      <c r="A37688"/>
      <c r="AA37688"/>
    </row>
    <row r="37689" spans="1:27" x14ac:dyDescent="0.25">
      <c r="A37689"/>
      <c r="AA37689"/>
    </row>
    <row r="37690" spans="1:27" x14ac:dyDescent="0.25">
      <c r="A37690"/>
      <c r="AA37690"/>
    </row>
    <row r="37691" spans="1:27" x14ac:dyDescent="0.25">
      <c r="A37691"/>
      <c r="AA37691"/>
    </row>
    <row r="37692" spans="1:27" x14ac:dyDescent="0.25">
      <c r="A37692"/>
      <c r="AA37692"/>
    </row>
    <row r="37693" spans="1:27" x14ac:dyDescent="0.25">
      <c r="A37693"/>
      <c r="AA37693"/>
    </row>
    <row r="37694" spans="1:27" x14ac:dyDescent="0.25">
      <c r="A37694"/>
      <c r="AA37694"/>
    </row>
    <row r="37695" spans="1:27" x14ac:dyDescent="0.25">
      <c r="A37695"/>
      <c r="AA37695"/>
    </row>
    <row r="37696" spans="1:27" x14ac:dyDescent="0.25">
      <c r="A37696"/>
      <c r="AA37696"/>
    </row>
    <row r="37697" spans="1:27" x14ac:dyDescent="0.25">
      <c r="A37697"/>
      <c r="AA37697"/>
    </row>
    <row r="37698" spans="1:27" x14ac:dyDescent="0.25">
      <c r="A37698"/>
      <c r="AA37698"/>
    </row>
    <row r="37699" spans="1:27" x14ac:dyDescent="0.25">
      <c r="A37699"/>
      <c r="AA37699"/>
    </row>
    <row r="37700" spans="1:27" x14ac:dyDescent="0.25">
      <c r="A37700"/>
      <c r="AA37700"/>
    </row>
    <row r="37701" spans="1:27" x14ac:dyDescent="0.25">
      <c r="A37701"/>
      <c r="AA37701"/>
    </row>
    <row r="37702" spans="1:27" x14ac:dyDescent="0.25">
      <c r="A37702"/>
      <c r="AA37702"/>
    </row>
    <row r="37703" spans="1:27" x14ac:dyDescent="0.25">
      <c r="A37703"/>
      <c r="AA37703"/>
    </row>
    <row r="37704" spans="1:27" x14ac:dyDescent="0.25">
      <c r="A37704"/>
      <c r="AA37704"/>
    </row>
    <row r="37705" spans="1:27" x14ac:dyDescent="0.25">
      <c r="A37705"/>
      <c r="AA37705"/>
    </row>
    <row r="37706" spans="1:27" x14ac:dyDescent="0.25">
      <c r="A37706"/>
      <c r="AA37706"/>
    </row>
    <row r="37707" spans="1:27" x14ac:dyDescent="0.25">
      <c r="A37707"/>
      <c r="AA37707"/>
    </row>
    <row r="37708" spans="1:27" x14ac:dyDescent="0.25">
      <c r="A37708"/>
      <c r="AA37708"/>
    </row>
    <row r="37709" spans="1:27" x14ac:dyDescent="0.25">
      <c r="A37709"/>
      <c r="AA37709"/>
    </row>
    <row r="37710" spans="1:27" x14ac:dyDescent="0.25">
      <c r="A37710"/>
      <c r="AA37710"/>
    </row>
    <row r="37711" spans="1:27" x14ac:dyDescent="0.25">
      <c r="A37711"/>
      <c r="AA37711"/>
    </row>
    <row r="37712" spans="1:27" x14ac:dyDescent="0.25">
      <c r="A37712"/>
      <c r="AA37712"/>
    </row>
    <row r="37713" spans="1:27" x14ac:dyDescent="0.25">
      <c r="A37713"/>
      <c r="AA37713"/>
    </row>
    <row r="37714" spans="1:27" x14ac:dyDescent="0.25">
      <c r="A37714"/>
      <c r="AA37714"/>
    </row>
    <row r="37715" spans="1:27" x14ac:dyDescent="0.25">
      <c r="A37715"/>
      <c r="AA37715"/>
    </row>
    <row r="37716" spans="1:27" x14ac:dyDescent="0.25">
      <c r="A37716"/>
      <c r="AA37716"/>
    </row>
    <row r="37717" spans="1:27" x14ac:dyDescent="0.25">
      <c r="A37717"/>
      <c r="AA37717"/>
    </row>
    <row r="37718" spans="1:27" x14ac:dyDescent="0.25">
      <c r="A37718"/>
      <c r="AA37718"/>
    </row>
    <row r="37719" spans="1:27" x14ac:dyDescent="0.25">
      <c r="A37719"/>
      <c r="AA37719"/>
    </row>
    <row r="37720" spans="1:27" x14ac:dyDescent="0.25">
      <c r="A37720"/>
      <c r="AA37720"/>
    </row>
    <row r="37721" spans="1:27" x14ac:dyDescent="0.25">
      <c r="A37721"/>
      <c r="AA37721"/>
    </row>
    <row r="37722" spans="1:27" x14ac:dyDescent="0.25">
      <c r="A37722"/>
      <c r="AA37722"/>
    </row>
    <row r="37723" spans="1:27" x14ac:dyDescent="0.25">
      <c r="A37723"/>
      <c r="AA37723"/>
    </row>
    <row r="37724" spans="1:27" x14ac:dyDescent="0.25">
      <c r="A37724"/>
      <c r="AA37724"/>
    </row>
    <row r="37725" spans="1:27" x14ac:dyDescent="0.25">
      <c r="A37725"/>
      <c r="AA37725"/>
    </row>
    <row r="37726" spans="1:27" x14ac:dyDescent="0.25">
      <c r="A37726"/>
      <c r="AA37726"/>
    </row>
    <row r="37727" spans="1:27" x14ac:dyDescent="0.25">
      <c r="A37727"/>
      <c r="AA37727"/>
    </row>
    <row r="37728" spans="1:27" x14ac:dyDescent="0.25">
      <c r="A37728"/>
      <c r="AA37728"/>
    </row>
    <row r="37729" spans="1:27" x14ac:dyDescent="0.25">
      <c r="A37729"/>
      <c r="AA37729"/>
    </row>
    <row r="37730" spans="1:27" x14ac:dyDescent="0.25">
      <c r="A37730"/>
      <c r="AA37730"/>
    </row>
    <row r="37731" spans="1:27" x14ac:dyDescent="0.25">
      <c r="A37731"/>
      <c r="AA37731"/>
    </row>
    <row r="37732" spans="1:27" x14ac:dyDescent="0.25">
      <c r="A37732"/>
      <c r="AA37732"/>
    </row>
    <row r="37733" spans="1:27" x14ac:dyDescent="0.25">
      <c r="A37733"/>
      <c r="AA37733"/>
    </row>
    <row r="37734" spans="1:27" x14ac:dyDescent="0.25">
      <c r="A37734"/>
      <c r="AA37734"/>
    </row>
    <row r="37735" spans="1:27" x14ac:dyDescent="0.25">
      <c r="A37735"/>
      <c r="AA37735"/>
    </row>
    <row r="37736" spans="1:27" x14ac:dyDescent="0.25">
      <c r="A37736"/>
      <c r="AA37736"/>
    </row>
    <row r="37737" spans="1:27" x14ac:dyDescent="0.25">
      <c r="A37737"/>
      <c r="AA37737"/>
    </row>
    <row r="37738" spans="1:27" x14ac:dyDescent="0.25">
      <c r="A37738"/>
      <c r="AA37738"/>
    </row>
    <row r="37739" spans="1:27" x14ac:dyDescent="0.25">
      <c r="A37739"/>
      <c r="AA37739"/>
    </row>
    <row r="37740" spans="1:27" x14ac:dyDescent="0.25">
      <c r="A37740"/>
      <c r="AA37740"/>
    </row>
    <row r="37741" spans="1:27" x14ac:dyDescent="0.25">
      <c r="A37741"/>
      <c r="AA37741"/>
    </row>
    <row r="37742" spans="1:27" x14ac:dyDescent="0.25">
      <c r="A37742"/>
      <c r="AA37742"/>
    </row>
    <row r="37743" spans="1:27" x14ac:dyDescent="0.25">
      <c r="A37743"/>
      <c r="AA37743"/>
    </row>
    <row r="37744" spans="1:27" x14ac:dyDescent="0.25">
      <c r="A37744"/>
      <c r="AA37744"/>
    </row>
    <row r="37745" spans="1:27" x14ac:dyDescent="0.25">
      <c r="A37745"/>
      <c r="AA37745"/>
    </row>
    <row r="37746" spans="1:27" x14ac:dyDescent="0.25">
      <c r="A37746"/>
      <c r="AA37746"/>
    </row>
    <row r="37747" spans="1:27" x14ac:dyDescent="0.25">
      <c r="A37747"/>
      <c r="AA37747"/>
    </row>
    <row r="37748" spans="1:27" x14ac:dyDescent="0.25">
      <c r="A37748"/>
      <c r="AA37748"/>
    </row>
    <row r="37749" spans="1:27" x14ac:dyDescent="0.25">
      <c r="A37749"/>
      <c r="AA37749"/>
    </row>
    <row r="37750" spans="1:27" x14ac:dyDescent="0.25">
      <c r="A37750"/>
      <c r="AA37750"/>
    </row>
    <row r="37751" spans="1:27" x14ac:dyDescent="0.25">
      <c r="A37751"/>
      <c r="AA37751"/>
    </row>
    <row r="37752" spans="1:27" x14ac:dyDescent="0.25">
      <c r="A37752"/>
      <c r="AA37752"/>
    </row>
    <row r="37753" spans="1:27" x14ac:dyDescent="0.25">
      <c r="A37753"/>
      <c r="AA37753"/>
    </row>
    <row r="37754" spans="1:27" x14ac:dyDescent="0.25">
      <c r="A37754"/>
      <c r="AA37754"/>
    </row>
    <row r="37755" spans="1:27" x14ac:dyDescent="0.25">
      <c r="A37755"/>
      <c r="AA37755"/>
    </row>
    <row r="37756" spans="1:27" x14ac:dyDescent="0.25">
      <c r="A37756"/>
      <c r="AA37756"/>
    </row>
    <row r="37757" spans="1:27" x14ac:dyDescent="0.25">
      <c r="A37757"/>
      <c r="AA37757"/>
    </row>
    <row r="37758" spans="1:27" x14ac:dyDescent="0.25">
      <c r="A37758"/>
      <c r="AA37758"/>
    </row>
    <row r="37759" spans="1:27" x14ac:dyDescent="0.25">
      <c r="A37759"/>
      <c r="AA37759"/>
    </row>
    <row r="37760" spans="1:27" x14ac:dyDescent="0.25">
      <c r="A37760"/>
      <c r="AA37760"/>
    </row>
    <row r="37761" spans="1:27" x14ac:dyDescent="0.25">
      <c r="A37761"/>
      <c r="AA37761"/>
    </row>
    <row r="37762" spans="1:27" x14ac:dyDescent="0.25">
      <c r="A37762"/>
      <c r="AA37762"/>
    </row>
    <row r="37763" spans="1:27" x14ac:dyDescent="0.25">
      <c r="A37763"/>
      <c r="AA37763"/>
    </row>
    <row r="37764" spans="1:27" x14ac:dyDescent="0.25">
      <c r="A37764"/>
      <c r="AA37764"/>
    </row>
    <row r="37765" spans="1:27" x14ac:dyDescent="0.25">
      <c r="A37765"/>
      <c r="AA37765"/>
    </row>
    <row r="37766" spans="1:27" x14ac:dyDescent="0.25">
      <c r="A37766"/>
      <c r="AA37766"/>
    </row>
    <row r="37767" spans="1:27" x14ac:dyDescent="0.25">
      <c r="A37767"/>
      <c r="AA37767"/>
    </row>
    <row r="37768" spans="1:27" x14ac:dyDescent="0.25">
      <c r="A37768"/>
      <c r="AA37768"/>
    </row>
    <row r="37769" spans="1:27" x14ac:dyDescent="0.25">
      <c r="A37769"/>
      <c r="AA37769"/>
    </row>
    <row r="37770" spans="1:27" x14ac:dyDescent="0.25">
      <c r="A37770"/>
      <c r="AA37770"/>
    </row>
    <row r="37771" spans="1:27" x14ac:dyDescent="0.25">
      <c r="A37771"/>
      <c r="AA37771"/>
    </row>
    <row r="37772" spans="1:27" x14ac:dyDescent="0.25">
      <c r="A37772"/>
      <c r="AA37772"/>
    </row>
    <row r="37773" spans="1:27" x14ac:dyDescent="0.25">
      <c r="A37773"/>
      <c r="AA37773"/>
    </row>
    <row r="37774" spans="1:27" x14ac:dyDescent="0.25">
      <c r="A37774"/>
      <c r="AA37774"/>
    </row>
    <row r="37775" spans="1:27" x14ac:dyDescent="0.25">
      <c r="A37775"/>
      <c r="AA37775"/>
    </row>
    <row r="37776" spans="1:27" x14ac:dyDescent="0.25">
      <c r="A37776"/>
      <c r="AA37776"/>
    </row>
    <row r="37777" spans="1:27" x14ac:dyDescent="0.25">
      <c r="A37777"/>
      <c r="AA37777"/>
    </row>
    <row r="37778" spans="1:27" x14ac:dyDescent="0.25">
      <c r="A37778"/>
      <c r="AA37778"/>
    </row>
    <row r="37779" spans="1:27" x14ac:dyDescent="0.25">
      <c r="A37779"/>
      <c r="AA37779"/>
    </row>
    <row r="37780" spans="1:27" x14ac:dyDescent="0.25">
      <c r="A37780"/>
      <c r="AA37780"/>
    </row>
    <row r="37781" spans="1:27" x14ac:dyDescent="0.25">
      <c r="A37781"/>
      <c r="AA37781"/>
    </row>
    <row r="37782" spans="1:27" x14ac:dyDescent="0.25">
      <c r="A37782"/>
      <c r="AA37782"/>
    </row>
    <row r="37783" spans="1:27" x14ac:dyDescent="0.25">
      <c r="A37783"/>
      <c r="AA37783"/>
    </row>
    <row r="37784" spans="1:27" x14ac:dyDescent="0.25">
      <c r="A37784"/>
      <c r="AA37784"/>
    </row>
    <row r="37785" spans="1:27" x14ac:dyDescent="0.25">
      <c r="A37785"/>
      <c r="AA37785"/>
    </row>
    <row r="37786" spans="1:27" x14ac:dyDescent="0.25">
      <c r="A37786"/>
      <c r="AA37786"/>
    </row>
    <row r="37787" spans="1:27" x14ac:dyDescent="0.25">
      <c r="A37787"/>
      <c r="AA37787"/>
    </row>
    <row r="37788" spans="1:27" x14ac:dyDescent="0.25">
      <c r="A37788"/>
      <c r="AA37788"/>
    </row>
    <row r="37789" spans="1:27" x14ac:dyDescent="0.25">
      <c r="A37789"/>
      <c r="AA37789"/>
    </row>
    <row r="37790" spans="1:27" x14ac:dyDescent="0.25">
      <c r="A37790"/>
      <c r="AA37790"/>
    </row>
    <row r="37791" spans="1:27" x14ac:dyDescent="0.25">
      <c r="A37791"/>
      <c r="AA37791"/>
    </row>
    <row r="37792" spans="1:27" x14ac:dyDescent="0.25">
      <c r="A37792"/>
      <c r="AA37792"/>
    </row>
    <row r="37793" spans="1:27" x14ac:dyDescent="0.25">
      <c r="A37793"/>
      <c r="AA37793"/>
    </row>
    <row r="37794" spans="1:27" x14ac:dyDescent="0.25">
      <c r="A37794"/>
      <c r="AA37794"/>
    </row>
    <row r="37795" spans="1:27" x14ac:dyDescent="0.25">
      <c r="A37795"/>
      <c r="AA37795"/>
    </row>
    <row r="37796" spans="1:27" x14ac:dyDescent="0.25">
      <c r="A37796"/>
      <c r="AA37796"/>
    </row>
    <row r="37797" spans="1:27" x14ac:dyDescent="0.25">
      <c r="A37797"/>
      <c r="AA37797"/>
    </row>
    <row r="37798" spans="1:27" x14ac:dyDescent="0.25">
      <c r="A37798"/>
      <c r="AA37798"/>
    </row>
    <row r="37799" spans="1:27" x14ac:dyDescent="0.25">
      <c r="A37799"/>
      <c r="AA37799"/>
    </row>
    <row r="37800" spans="1:27" x14ac:dyDescent="0.25">
      <c r="A37800"/>
      <c r="AA37800"/>
    </row>
    <row r="37801" spans="1:27" x14ac:dyDescent="0.25">
      <c r="A37801"/>
      <c r="AA37801"/>
    </row>
    <row r="37802" spans="1:27" x14ac:dyDescent="0.25">
      <c r="A37802"/>
      <c r="AA37802"/>
    </row>
    <row r="37803" spans="1:27" x14ac:dyDescent="0.25">
      <c r="A37803"/>
      <c r="AA37803"/>
    </row>
    <row r="37804" spans="1:27" x14ac:dyDescent="0.25">
      <c r="A37804"/>
      <c r="AA37804"/>
    </row>
    <row r="37805" spans="1:27" x14ac:dyDescent="0.25">
      <c r="A37805"/>
      <c r="AA37805"/>
    </row>
    <row r="37806" spans="1:27" x14ac:dyDescent="0.25">
      <c r="A37806"/>
      <c r="AA37806"/>
    </row>
    <row r="37807" spans="1:27" x14ac:dyDescent="0.25">
      <c r="A37807"/>
      <c r="AA37807"/>
    </row>
    <row r="37808" spans="1:27" x14ac:dyDescent="0.25">
      <c r="A37808"/>
      <c r="AA37808"/>
    </row>
    <row r="37809" spans="1:27" x14ac:dyDescent="0.25">
      <c r="A37809"/>
      <c r="AA37809"/>
    </row>
    <row r="37810" spans="1:27" x14ac:dyDescent="0.25">
      <c r="A37810"/>
      <c r="AA37810"/>
    </row>
    <row r="37811" spans="1:27" x14ac:dyDescent="0.25">
      <c r="A37811"/>
      <c r="AA37811"/>
    </row>
    <row r="37812" spans="1:27" x14ac:dyDescent="0.25">
      <c r="A37812"/>
      <c r="AA37812"/>
    </row>
    <row r="37813" spans="1:27" x14ac:dyDescent="0.25">
      <c r="A37813"/>
      <c r="AA37813"/>
    </row>
    <row r="37814" spans="1:27" x14ac:dyDescent="0.25">
      <c r="A37814"/>
      <c r="AA37814"/>
    </row>
    <row r="37815" spans="1:27" x14ac:dyDescent="0.25">
      <c r="A37815"/>
      <c r="AA37815"/>
    </row>
    <row r="37816" spans="1:27" x14ac:dyDescent="0.25">
      <c r="A37816"/>
      <c r="AA37816"/>
    </row>
    <row r="37817" spans="1:27" x14ac:dyDescent="0.25">
      <c r="A37817"/>
      <c r="AA37817"/>
    </row>
    <row r="37818" spans="1:27" x14ac:dyDescent="0.25">
      <c r="A37818"/>
      <c r="AA37818"/>
    </row>
    <row r="37819" spans="1:27" x14ac:dyDescent="0.25">
      <c r="A37819"/>
      <c r="AA37819"/>
    </row>
    <row r="37820" spans="1:27" x14ac:dyDescent="0.25">
      <c r="A37820"/>
      <c r="AA37820"/>
    </row>
    <row r="37821" spans="1:27" x14ac:dyDescent="0.25">
      <c r="A37821"/>
      <c r="AA37821"/>
    </row>
    <row r="37822" spans="1:27" x14ac:dyDescent="0.25">
      <c r="A37822"/>
      <c r="AA37822"/>
    </row>
    <row r="37823" spans="1:27" x14ac:dyDescent="0.25">
      <c r="A37823"/>
      <c r="AA37823"/>
    </row>
    <row r="37824" spans="1:27" x14ac:dyDescent="0.25">
      <c r="A37824"/>
      <c r="AA37824"/>
    </row>
    <row r="37825" spans="1:27" x14ac:dyDescent="0.25">
      <c r="A37825"/>
      <c r="AA37825"/>
    </row>
    <row r="37826" spans="1:27" x14ac:dyDescent="0.25">
      <c r="A37826"/>
      <c r="AA37826"/>
    </row>
    <row r="37827" spans="1:27" x14ac:dyDescent="0.25">
      <c r="A37827"/>
      <c r="AA37827"/>
    </row>
    <row r="37828" spans="1:27" x14ac:dyDescent="0.25">
      <c r="A37828"/>
      <c r="AA37828"/>
    </row>
    <row r="37829" spans="1:27" x14ac:dyDescent="0.25">
      <c r="A37829"/>
      <c r="AA37829"/>
    </row>
    <row r="37830" spans="1:27" x14ac:dyDescent="0.25">
      <c r="A37830"/>
      <c r="AA37830"/>
    </row>
    <row r="37831" spans="1:27" x14ac:dyDescent="0.25">
      <c r="A37831"/>
      <c r="AA37831"/>
    </row>
    <row r="37832" spans="1:27" x14ac:dyDescent="0.25">
      <c r="A37832"/>
      <c r="AA37832"/>
    </row>
    <row r="37833" spans="1:27" x14ac:dyDescent="0.25">
      <c r="A37833"/>
      <c r="AA37833"/>
    </row>
    <row r="37834" spans="1:27" x14ac:dyDescent="0.25">
      <c r="A37834"/>
      <c r="AA37834"/>
    </row>
    <row r="37835" spans="1:27" x14ac:dyDescent="0.25">
      <c r="A37835"/>
      <c r="AA37835"/>
    </row>
    <row r="37836" spans="1:27" x14ac:dyDescent="0.25">
      <c r="A37836"/>
      <c r="AA37836"/>
    </row>
    <row r="37837" spans="1:27" x14ac:dyDescent="0.25">
      <c r="A37837"/>
      <c r="AA37837"/>
    </row>
    <row r="37838" spans="1:27" x14ac:dyDescent="0.25">
      <c r="A37838"/>
      <c r="AA37838"/>
    </row>
    <row r="37839" spans="1:27" x14ac:dyDescent="0.25">
      <c r="A37839"/>
      <c r="AA37839"/>
    </row>
    <row r="37840" spans="1:27" x14ac:dyDescent="0.25">
      <c r="A37840"/>
      <c r="AA37840"/>
    </row>
    <row r="37841" spans="1:27" x14ac:dyDescent="0.25">
      <c r="A37841"/>
      <c r="AA37841"/>
    </row>
    <row r="37842" spans="1:27" x14ac:dyDescent="0.25">
      <c r="A37842"/>
      <c r="AA37842"/>
    </row>
    <row r="37843" spans="1:27" x14ac:dyDescent="0.25">
      <c r="A37843"/>
      <c r="AA37843"/>
    </row>
    <row r="37844" spans="1:27" x14ac:dyDescent="0.25">
      <c r="A37844"/>
      <c r="AA37844"/>
    </row>
    <row r="37845" spans="1:27" x14ac:dyDescent="0.25">
      <c r="A37845"/>
      <c r="AA37845"/>
    </row>
    <row r="37846" spans="1:27" x14ac:dyDescent="0.25">
      <c r="A37846"/>
      <c r="AA37846"/>
    </row>
    <row r="37847" spans="1:27" x14ac:dyDescent="0.25">
      <c r="A37847"/>
      <c r="AA37847"/>
    </row>
    <row r="37848" spans="1:27" x14ac:dyDescent="0.25">
      <c r="A37848"/>
      <c r="AA37848"/>
    </row>
    <row r="37849" spans="1:27" x14ac:dyDescent="0.25">
      <c r="A37849"/>
      <c r="AA37849"/>
    </row>
    <row r="37850" spans="1:27" x14ac:dyDescent="0.25">
      <c r="A37850"/>
      <c r="AA37850"/>
    </row>
    <row r="37851" spans="1:27" x14ac:dyDescent="0.25">
      <c r="A37851"/>
      <c r="AA37851"/>
    </row>
    <row r="37852" spans="1:27" x14ac:dyDescent="0.25">
      <c r="A37852"/>
      <c r="AA37852"/>
    </row>
    <row r="37853" spans="1:27" x14ac:dyDescent="0.25">
      <c r="A37853"/>
      <c r="AA37853"/>
    </row>
    <row r="37854" spans="1:27" x14ac:dyDescent="0.25">
      <c r="A37854"/>
      <c r="AA37854"/>
    </row>
    <row r="37855" spans="1:27" x14ac:dyDescent="0.25">
      <c r="A37855"/>
      <c r="AA37855"/>
    </row>
    <row r="37856" spans="1:27" x14ac:dyDescent="0.25">
      <c r="A37856"/>
      <c r="AA37856"/>
    </row>
    <row r="37857" spans="1:27" x14ac:dyDescent="0.25">
      <c r="A37857"/>
      <c r="AA37857"/>
    </row>
    <row r="37858" spans="1:27" x14ac:dyDescent="0.25">
      <c r="A37858"/>
      <c r="AA37858"/>
    </row>
    <row r="37859" spans="1:27" x14ac:dyDescent="0.25">
      <c r="A37859"/>
      <c r="AA37859"/>
    </row>
    <row r="37860" spans="1:27" x14ac:dyDescent="0.25">
      <c r="A37860"/>
      <c r="AA37860"/>
    </row>
    <row r="37861" spans="1:27" x14ac:dyDescent="0.25">
      <c r="A37861"/>
      <c r="AA37861"/>
    </row>
    <row r="37862" spans="1:27" x14ac:dyDescent="0.25">
      <c r="A37862"/>
      <c r="AA37862"/>
    </row>
    <row r="37863" spans="1:27" x14ac:dyDescent="0.25">
      <c r="A37863"/>
      <c r="AA37863"/>
    </row>
    <row r="37864" spans="1:27" x14ac:dyDescent="0.25">
      <c r="A37864"/>
      <c r="AA37864"/>
    </row>
    <row r="37865" spans="1:27" x14ac:dyDescent="0.25">
      <c r="A37865"/>
      <c r="AA37865"/>
    </row>
    <row r="37866" spans="1:27" x14ac:dyDescent="0.25">
      <c r="A37866"/>
      <c r="AA37866"/>
    </row>
    <row r="37867" spans="1:27" x14ac:dyDescent="0.25">
      <c r="A37867"/>
      <c r="AA37867"/>
    </row>
    <row r="37868" spans="1:27" x14ac:dyDescent="0.25">
      <c r="A37868"/>
      <c r="AA37868"/>
    </row>
    <row r="37869" spans="1:27" x14ac:dyDescent="0.25">
      <c r="A37869"/>
      <c r="AA37869"/>
    </row>
    <row r="37870" spans="1:27" x14ac:dyDescent="0.25">
      <c r="A37870"/>
      <c r="AA37870"/>
    </row>
    <row r="37871" spans="1:27" x14ac:dyDescent="0.25">
      <c r="A37871"/>
      <c r="AA37871"/>
    </row>
    <row r="37872" spans="1:27" x14ac:dyDescent="0.25">
      <c r="A37872"/>
      <c r="AA37872"/>
    </row>
    <row r="37873" spans="1:27" x14ac:dyDescent="0.25">
      <c r="A37873"/>
      <c r="AA37873"/>
    </row>
    <row r="37874" spans="1:27" x14ac:dyDescent="0.25">
      <c r="A37874"/>
      <c r="AA37874"/>
    </row>
    <row r="37875" spans="1:27" x14ac:dyDescent="0.25">
      <c r="A37875"/>
      <c r="AA37875"/>
    </row>
    <row r="37876" spans="1:27" x14ac:dyDescent="0.25">
      <c r="A37876"/>
      <c r="AA37876"/>
    </row>
    <row r="37877" spans="1:27" x14ac:dyDescent="0.25">
      <c r="A37877"/>
      <c r="AA37877"/>
    </row>
    <row r="37878" spans="1:27" x14ac:dyDescent="0.25">
      <c r="A37878"/>
      <c r="AA37878"/>
    </row>
    <row r="37879" spans="1:27" x14ac:dyDescent="0.25">
      <c r="A37879"/>
      <c r="AA37879"/>
    </row>
    <row r="37880" spans="1:27" x14ac:dyDescent="0.25">
      <c r="A37880"/>
      <c r="AA37880"/>
    </row>
    <row r="37881" spans="1:27" x14ac:dyDescent="0.25">
      <c r="A37881"/>
      <c r="AA37881"/>
    </row>
    <row r="37882" spans="1:27" x14ac:dyDescent="0.25">
      <c r="A37882"/>
      <c r="AA37882"/>
    </row>
    <row r="37883" spans="1:27" x14ac:dyDescent="0.25">
      <c r="A37883"/>
      <c r="AA37883"/>
    </row>
    <row r="37884" spans="1:27" x14ac:dyDescent="0.25">
      <c r="A37884"/>
      <c r="AA37884"/>
    </row>
    <row r="37885" spans="1:27" x14ac:dyDescent="0.25">
      <c r="A37885"/>
      <c r="AA37885"/>
    </row>
    <row r="37886" spans="1:27" x14ac:dyDescent="0.25">
      <c r="A37886"/>
      <c r="AA37886"/>
    </row>
    <row r="37887" spans="1:27" x14ac:dyDescent="0.25">
      <c r="A37887"/>
      <c r="AA37887"/>
    </row>
    <row r="37888" spans="1:27" x14ac:dyDescent="0.25">
      <c r="A37888"/>
      <c r="AA37888"/>
    </row>
    <row r="37889" spans="1:27" x14ac:dyDescent="0.25">
      <c r="A37889"/>
      <c r="AA37889"/>
    </row>
    <row r="37890" spans="1:27" x14ac:dyDescent="0.25">
      <c r="A37890"/>
      <c r="AA37890"/>
    </row>
    <row r="37891" spans="1:27" x14ac:dyDescent="0.25">
      <c r="A37891"/>
      <c r="AA37891"/>
    </row>
    <row r="37892" spans="1:27" x14ac:dyDescent="0.25">
      <c r="A37892"/>
      <c r="AA37892"/>
    </row>
    <row r="37893" spans="1:27" x14ac:dyDescent="0.25">
      <c r="A37893"/>
      <c r="AA37893"/>
    </row>
    <row r="37894" spans="1:27" x14ac:dyDescent="0.25">
      <c r="A37894"/>
      <c r="AA37894"/>
    </row>
    <row r="37895" spans="1:27" x14ac:dyDescent="0.25">
      <c r="A37895"/>
      <c r="AA37895"/>
    </row>
    <row r="37896" spans="1:27" x14ac:dyDescent="0.25">
      <c r="A37896"/>
      <c r="AA37896"/>
    </row>
    <row r="37897" spans="1:27" x14ac:dyDescent="0.25">
      <c r="A37897"/>
      <c r="AA37897"/>
    </row>
    <row r="37898" spans="1:27" x14ac:dyDescent="0.25">
      <c r="A37898"/>
      <c r="AA37898"/>
    </row>
    <row r="37899" spans="1:27" x14ac:dyDescent="0.25">
      <c r="A37899"/>
      <c r="AA37899"/>
    </row>
    <row r="37900" spans="1:27" x14ac:dyDescent="0.25">
      <c r="A37900"/>
      <c r="AA37900"/>
    </row>
    <row r="37901" spans="1:27" x14ac:dyDescent="0.25">
      <c r="A37901"/>
      <c r="AA37901"/>
    </row>
    <row r="37902" spans="1:27" x14ac:dyDescent="0.25">
      <c r="A37902"/>
      <c r="AA37902"/>
    </row>
    <row r="37903" spans="1:27" x14ac:dyDescent="0.25">
      <c r="A37903"/>
      <c r="AA37903"/>
    </row>
    <row r="37904" spans="1:27" x14ac:dyDescent="0.25">
      <c r="A37904"/>
      <c r="AA37904"/>
    </row>
    <row r="37905" spans="1:27" x14ac:dyDescent="0.25">
      <c r="A37905"/>
      <c r="AA37905"/>
    </row>
    <row r="37906" spans="1:27" x14ac:dyDescent="0.25">
      <c r="A37906"/>
      <c r="AA37906"/>
    </row>
    <row r="37907" spans="1:27" x14ac:dyDescent="0.25">
      <c r="A37907"/>
      <c r="AA37907"/>
    </row>
    <row r="37908" spans="1:27" x14ac:dyDescent="0.25">
      <c r="A37908"/>
      <c r="AA37908"/>
    </row>
    <row r="37909" spans="1:27" x14ac:dyDescent="0.25">
      <c r="A37909"/>
      <c r="AA37909"/>
    </row>
    <row r="37910" spans="1:27" x14ac:dyDescent="0.25">
      <c r="A37910"/>
      <c r="AA37910"/>
    </row>
    <row r="37911" spans="1:27" x14ac:dyDescent="0.25">
      <c r="A37911"/>
      <c r="AA37911"/>
    </row>
    <row r="37912" spans="1:27" x14ac:dyDescent="0.25">
      <c r="A37912"/>
      <c r="AA37912"/>
    </row>
    <row r="37913" spans="1:27" x14ac:dyDescent="0.25">
      <c r="A37913"/>
      <c r="AA37913"/>
    </row>
    <row r="37914" spans="1:27" x14ac:dyDescent="0.25">
      <c r="A37914"/>
      <c r="AA37914"/>
    </row>
    <row r="37915" spans="1:27" x14ac:dyDescent="0.25">
      <c r="A37915"/>
      <c r="AA37915"/>
    </row>
    <row r="37916" spans="1:27" x14ac:dyDescent="0.25">
      <c r="A37916"/>
      <c r="AA37916"/>
    </row>
    <row r="37917" spans="1:27" x14ac:dyDescent="0.25">
      <c r="A37917"/>
      <c r="AA37917"/>
    </row>
    <row r="37918" spans="1:27" x14ac:dyDescent="0.25">
      <c r="A37918"/>
      <c r="AA37918"/>
    </row>
    <row r="37919" spans="1:27" x14ac:dyDescent="0.25">
      <c r="A37919"/>
      <c r="AA37919"/>
    </row>
    <row r="37920" spans="1:27" x14ac:dyDescent="0.25">
      <c r="A37920"/>
      <c r="AA37920"/>
    </row>
    <row r="37921" spans="1:27" x14ac:dyDescent="0.25">
      <c r="A37921"/>
      <c r="AA37921"/>
    </row>
    <row r="37922" spans="1:27" x14ac:dyDescent="0.25">
      <c r="A37922"/>
      <c r="AA37922"/>
    </row>
    <row r="37923" spans="1:27" x14ac:dyDescent="0.25">
      <c r="A37923"/>
      <c r="AA37923"/>
    </row>
    <row r="37924" spans="1:27" x14ac:dyDescent="0.25">
      <c r="A37924"/>
      <c r="AA37924"/>
    </row>
    <row r="37925" spans="1:27" x14ac:dyDescent="0.25">
      <c r="A37925"/>
      <c r="AA37925"/>
    </row>
    <row r="37926" spans="1:27" x14ac:dyDescent="0.25">
      <c r="A37926"/>
      <c r="AA37926"/>
    </row>
    <row r="37927" spans="1:27" x14ac:dyDescent="0.25">
      <c r="A37927"/>
      <c r="AA37927"/>
    </row>
    <row r="37928" spans="1:27" x14ac:dyDescent="0.25">
      <c r="A37928"/>
      <c r="AA37928"/>
    </row>
    <row r="37929" spans="1:27" x14ac:dyDescent="0.25">
      <c r="A37929"/>
      <c r="AA37929"/>
    </row>
    <row r="37930" spans="1:27" x14ac:dyDescent="0.25">
      <c r="A37930"/>
      <c r="AA37930"/>
    </row>
    <row r="37931" spans="1:27" x14ac:dyDescent="0.25">
      <c r="A37931"/>
      <c r="AA37931"/>
    </row>
    <row r="37932" spans="1:27" x14ac:dyDescent="0.25">
      <c r="A37932"/>
      <c r="AA37932"/>
    </row>
    <row r="37933" spans="1:27" x14ac:dyDescent="0.25">
      <c r="A37933"/>
      <c r="AA37933"/>
    </row>
    <row r="37934" spans="1:27" x14ac:dyDescent="0.25">
      <c r="A37934"/>
      <c r="AA37934"/>
    </row>
    <row r="37935" spans="1:27" x14ac:dyDescent="0.25">
      <c r="A37935"/>
      <c r="AA37935"/>
    </row>
    <row r="37936" spans="1:27" x14ac:dyDescent="0.25">
      <c r="A37936"/>
      <c r="AA37936"/>
    </row>
    <row r="37937" spans="1:27" x14ac:dyDescent="0.25">
      <c r="A37937"/>
      <c r="AA37937"/>
    </row>
    <row r="37938" spans="1:27" x14ac:dyDescent="0.25">
      <c r="A37938"/>
      <c r="AA37938"/>
    </row>
    <row r="37939" spans="1:27" x14ac:dyDescent="0.25">
      <c r="A37939"/>
      <c r="AA37939"/>
    </row>
    <row r="37940" spans="1:27" x14ac:dyDescent="0.25">
      <c r="A37940"/>
      <c r="AA37940"/>
    </row>
    <row r="37941" spans="1:27" x14ac:dyDescent="0.25">
      <c r="A37941"/>
      <c r="AA37941"/>
    </row>
    <row r="37942" spans="1:27" x14ac:dyDescent="0.25">
      <c r="A37942"/>
      <c r="AA37942"/>
    </row>
    <row r="37943" spans="1:27" x14ac:dyDescent="0.25">
      <c r="A37943"/>
      <c r="AA37943"/>
    </row>
    <row r="37944" spans="1:27" x14ac:dyDescent="0.25">
      <c r="A37944"/>
      <c r="AA37944"/>
    </row>
    <row r="37945" spans="1:27" x14ac:dyDescent="0.25">
      <c r="A37945"/>
      <c r="AA37945"/>
    </row>
    <row r="37946" spans="1:27" x14ac:dyDescent="0.25">
      <c r="A37946"/>
      <c r="AA37946"/>
    </row>
    <row r="37947" spans="1:27" x14ac:dyDescent="0.25">
      <c r="A37947"/>
      <c r="AA37947"/>
    </row>
    <row r="37948" spans="1:27" x14ac:dyDescent="0.25">
      <c r="A37948"/>
      <c r="AA37948"/>
    </row>
    <row r="37949" spans="1:27" x14ac:dyDescent="0.25">
      <c r="A37949"/>
      <c r="AA37949"/>
    </row>
    <row r="37950" spans="1:27" x14ac:dyDescent="0.25">
      <c r="A37950"/>
      <c r="AA37950"/>
    </row>
    <row r="37951" spans="1:27" x14ac:dyDescent="0.25">
      <c r="A37951"/>
      <c r="AA37951"/>
    </row>
    <row r="37952" spans="1:27" x14ac:dyDescent="0.25">
      <c r="A37952"/>
      <c r="AA37952"/>
    </row>
    <row r="37953" spans="1:27" x14ac:dyDescent="0.25">
      <c r="A37953"/>
      <c r="AA37953"/>
    </row>
    <row r="37954" spans="1:27" x14ac:dyDescent="0.25">
      <c r="A37954"/>
      <c r="AA37954"/>
    </row>
    <row r="37955" spans="1:27" x14ac:dyDescent="0.25">
      <c r="A37955"/>
      <c r="AA37955"/>
    </row>
    <row r="37956" spans="1:27" x14ac:dyDescent="0.25">
      <c r="A37956"/>
      <c r="AA37956"/>
    </row>
    <row r="37957" spans="1:27" x14ac:dyDescent="0.25">
      <c r="A37957"/>
      <c r="AA37957"/>
    </row>
    <row r="37958" spans="1:27" x14ac:dyDescent="0.25">
      <c r="A37958"/>
      <c r="AA37958"/>
    </row>
    <row r="37959" spans="1:27" x14ac:dyDescent="0.25">
      <c r="A37959"/>
      <c r="AA37959"/>
    </row>
    <row r="37960" spans="1:27" x14ac:dyDescent="0.25">
      <c r="A37960"/>
      <c r="AA37960"/>
    </row>
    <row r="37961" spans="1:27" x14ac:dyDescent="0.25">
      <c r="A37961"/>
      <c r="AA37961"/>
    </row>
    <row r="37962" spans="1:27" x14ac:dyDescent="0.25">
      <c r="A37962"/>
      <c r="AA37962"/>
    </row>
    <row r="37963" spans="1:27" x14ac:dyDescent="0.25">
      <c r="A37963"/>
      <c r="AA37963"/>
    </row>
    <row r="37964" spans="1:27" x14ac:dyDescent="0.25">
      <c r="A37964"/>
      <c r="AA37964"/>
    </row>
    <row r="37965" spans="1:27" x14ac:dyDescent="0.25">
      <c r="A37965"/>
      <c r="AA37965"/>
    </row>
    <row r="37966" spans="1:27" x14ac:dyDescent="0.25">
      <c r="A37966"/>
      <c r="AA37966"/>
    </row>
    <row r="37967" spans="1:27" x14ac:dyDescent="0.25">
      <c r="A37967"/>
      <c r="AA37967"/>
    </row>
    <row r="37968" spans="1:27" x14ac:dyDescent="0.25">
      <c r="A37968"/>
      <c r="AA37968"/>
    </row>
    <row r="37969" spans="1:27" x14ac:dyDescent="0.25">
      <c r="A37969"/>
      <c r="AA37969"/>
    </row>
    <row r="37970" spans="1:27" x14ac:dyDescent="0.25">
      <c r="A37970"/>
      <c r="AA37970"/>
    </row>
    <row r="37971" spans="1:27" x14ac:dyDescent="0.25">
      <c r="A37971"/>
      <c r="AA37971"/>
    </row>
    <row r="37972" spans="1:27" x14ac:dyDescent="0.25">
      <c r="A37972"/>
      <c r="AA37972"/>
    </row>
    <row r="37973" spans="1:27" x14ac:dyDescent="0.25">
      <c r="A37973"/>
      <c r="AA37973"/>
    </row>
    <row r="37974" spans="1:27" x14ac:dyDescent="0.25">
      <c r="A37974"/>
      <c r="AA37974"/>
    </row>
    <row r="37975" spans="1:27" x14ac:dyDescent="0.25">
      <c r="A37975"/>
      <c r="AA37975"/>
    </row>
    <row r="37976" spans="1:27" x14ac:dyDescent="0.25">
      <c r="A37976"/>
      <c r="AA37976"/>
    </row>
    <row r="37977" spans="1:27" x14ac:dyDescent="0.25">
      <c r="A37977"/>
      <c r="AA37977"/>
    </row>
    <row r="37978" spans="1:27" x14ac:dyDescent="0.25">
      <c r="A37978"/>
      <c r="AA37978"/>
    </row>
    <row r="37979" spans="1:27" x14ac:dyDescent="0.25">
      <c r="A37979"/>
      <c r="AA37979"/>
    </row>
    <row r="37980" spans="1:27" x14ac:dyDescent="0.25">
      <c r="A37980"/>
      <c r="AA37980"/>
    </row>
    <row r="37981" spans="1:27" x14ac:dyDescent="0.25">
      <c r="A37981"/>
      <c r="AA37981"/>
    </row>
    <row r="37982" spans="1:27" x14ac:dyDescent="0.25">
      <c r="A37982"/>
      <c r="AA37982"/>
    </row>
    <row r="37983" spans="1:27" x14ac:dyDescent="0.25">
      <c r="A37983"/>
      <c r="AA37983"/>
    </row>
    <row r="37984" spans="1:27" x14ac:dyDescent="0.25">
      <c r="A37984"/>
      <c r="AA37984"/>
    </row>
    <row r="37985" spans="1:27" x14ac:dyDescent="0.25">
      <c r="A37985"/>
      <c r="AA37985"/>
    </row>
    <row r="37986" spans="1:27" x14ac:dyDescent="0.25">
      <c r="A37986"/>
      <c r="AA37986"/>
    </row>
    <row r="37987" spans="1:27" x14ac:dyDescent="0.25">
      <c r="A37987"/>
      <c r="AA37987"/>
    </row>
    <row r="37988" spans="1:27" x14ac:dyDescent="0.25">
      <c r="A37988"/>
      <c r="AA37988"/>
    </row>
    <row r="37989" spans="1:27" x14ac:dyDescent="0.25">
      <c r="A37989"/>
      <c r="AA37989"/>
    </row>
    <row r="37990" spans="1:27" x14ac:dyDescent="0.25">
      <c r="A37990"/>
      <c r="AA37990"/>
    </row>
    <row r="37991" spans="1:27" x14ac:dyDescent="0.25">
      <c r="A37991"/>
      <c r="AA37991"/>
    </row>
    <row r="37992" spans="1:27" x14ac:dyDescent="0.25">
      <c r="A37992"/>
      <c r="AA37992"/>
    </row>
    <row r="37993" spans="1:27" x14ac:dyDescent="0.25">
      <c r="A37993"/>
      <c r="AA37993"/>
    </row>
    <row r="37994" spans="1:27" x14ac:dyDescent="0.25">
      <c r="A37994"/>
      <c r="AA37994"/>
    </row>
    <row r="37995" spans="1:27" x14ac:dyDescent="0.25">
      <c r="A37995"/>
      <c r="AA37995"/>
    </row>
    <row r="37996" spans="1:27" x14ac:dyDescent="0.25">
      <c r="A37996"/>
      <c r="AA37996"/>
    </row>
    <row r="37997" spans="1:27" x14ac:dyDescent="0.25">
      <c r="A37997"/>
      <c r="AA37997"/>
    </row>
    <row r="37998" spans="1:27" x14ac:dyDescent="0.25">
      <c r="A37998"/>
      <c r="AA37998"/>
    </row>
    <row r="37999" spans="1:27" x14ac:dyDescent="0.25">
      <c r="A37999"/>
      <c r="AA37999"/>
    </row>
    <row r="38000" spans="1:27" x14ac:dyDescent="0.25">
      <c r="A38000"/>
      <c r="AA38000"/>
    </row>
    <row r="38001" spans="1:27" x14ac:dyDescent="0.25">
      <c r="A38001"/>
      <c r="AA38001"/>
    </row>
    <row r="38002" spans="1:27" x14ac:dyDescent="0.25">
      <c r="A38002"/>
      <c r="AA38002"/>
    </row>
    <row r="38003" spans="1:27" x14ac:dyDescent="0.25">
      <c r="A38003"/>
      <c r="AA38003"/>
    </row>
    <row r="38004" spans="1:27" x14ac:dyDescent="0.25">
      <c r="A38004"/>
      <c r="AA38004"/>
    </row>
    <row r="38005" spans="1:27" x14ac:dyDescent="0.25">
      <c r="A38005"/>
      <c r="AA38005"/>
    </row>
    <row r="38006" spans="1:27" x14ac:dyDescent="0.25">
      <c r="A38006"/>
      <c r="AA38006"/>
    </row>
    <row r="38007" spans="1:27" x14ac:dyDescent="0.25">
      <c r="A38007"/>
      <c r="AA38007"/>
    </row>
    <row r="38008" spans="1:27" x14ac:dyDescent="0.25">
      <c r="A38008"/>
      <c r="AA38008"/>
    </row>
    <row r="38009" spans="1:27" x14ac:dyDescent="0.25">
      <c r="A38009"/>
      <c r="AA38009"/>
    </row>
    <row r="38010" spans="1:27" x14ac:dyDescent="0.25">
      <c r="A38010"/>
      <c r="AA38010"/>
    </row>
    <row r="38011" spans="1:27" x14ac:dyDescent="0.25">
      <c r="A38011"/>
      <c r="AA38011"/>
    </row>
    <row r="38012" spans="1:27" x14ac:dyDescent="0.25">
      <c r="A38012"/>
      <c r="AA38012"/>
    </row>
    <row r="38013" spans="1:27" x14ac:dyDescent="0.25">
      <c r="A38013"/>
      <c r="AA38013"/>
    </row>
    <row r="38014" spans="1:27" x14ac:dyDescent="0.25">
      <c r="A38014"/>
      <c r="AA38014"/>
    </row>
    <row r="38015" spans="1:27" x14ac:dyDescent="0.25">
      <c r="A38015"/>
      <c r="AA38015"/>
    </row>
    <row r="38016" spans="1:27" x14ac:dyDescent="0.25">
      <c r="A38016"/>
      <c r="AA38016"/>
    </row>
    <row r="38017" spans="1:27" x14ac:dyDescent="0.25">
      <c r="A38017"/>
      <c r="AA38017"/>
    </row>
    <row r="38018" spans="1:27" x14ac:dyDescent="0.25">
      <c r="A38018"/>
      <c r="AA38018"/>
    </row>
    <row r="38019" spans="1:27" x14ac:dyDescent="0.25">
      <c r="A38019"/>
      <c r="AA38019"/>
    </row>
    <row r="38020" spans="1:27" x14ac:dyDescent="0.25">
      <c r="A38020"/>
      <c r="AA38020"/>
    </row>
    <row r="38021" spans="1:27" x14ac:dyDescent="0.25">
      <c r="A38021"/>
      <c r="AA38021"/>
    </row>
    <row r="38022" spans="1:27" x14ac:dyDescent="0.25">
      <c r="A38022"/>
      <c r="AA38022"/>
    </row>
    <row r="38023" spans="1:27" x14ac:dyDescent="0.25">
      <c r="A38023"/>
      <c r="AA38023"/>
    </row>
    <row r="38024" spans="1:27" x14ac:dyDescent="0.25">
      <c r="A38024"/>
      <c r="AA38024"/>
    </row>
    <row r="38025" spans="1:27" x14ac:dyDescent="0.25">
      <c r="A38025"/>
      <c r="AA38025"/>
    </row>
    <row r="38026" spans="1:27" x14ac:dyDescent="0.25">
      <c r="A38026"/>
      <c r="AA38026"/>
    </row>
    <row r="38027" spans="1:27" x14ac:dyDescent="0.25">
      <c r="A38027"/>
      <c r="AA38027"/>
    </row>
    <row r="38028" spans="1:27" x14ac:dyDescent="0.25">
      <c r="A38028"/>
      <c r="AA38028"/>
    </row>
    <row r="38029" spans="1:27" x14ac:dyDescent="0.25">
      <c r="A38029"/>
      <c r="AA38029"/>
    </row>
    <row r="38030" spans="1:27" x14ac:dyDescent="0.25">
      <c r="A38030"/>
      <c r="AA38030"/>
    </row>
    <row r="38031" spans="1:27" x14ac:dyDescent="0.25">
      <c r="A38031"/>
      <c r="AA38031"/>
    </row>
    <row r="38032" spans="1:27" x14ac:dyDescent="0.25">
      <c r="A38032"/>
      <c r="AA38032"/>
    </row>
    <row r="38033" spans="1:27" x14ac:dyDescent="0.25">
      <c r="A38033"/>
      <c r="AA38033"/>
    </row>
    <row r="38034" spans="1:27" x14ac:dyDescent="0.25">
      <c r="A38034"/>
      <c r="AA38034"/>
    </row>
    <row r="38035" spans="1:27" x14ac:dyDescent="0.25">
      <c r="A38035"/>
      <c r="AA38035"/>
    </row>
    <row r="38036" spans="1:27" x14ac:dyDescent="0.25">
      <c r="A38036"/>
      <c r="AA38036"/>
    </row>
    <row r="38037" spans="1:27" x14ac:dyDescent="0.25">
      <c r="A38037"/>
      <c r="AA38037"/>
    </row>
    <row r="38038" spans="1:27" x14ac:dyDescent="0.25">
      <c r="A38038"/>
      <c r="AA38038"/>
    </row>
    <row r="38039" spans="1:27" x14ac:dyDescent="0.25">
      <c r="A38039"/>
      <c r="AA38039"/>
    </row>
    <row r="38040" spans="1:27" x14ac:dyDescent="0.25">
      <c r="A38040"/>
      <c r="AA38040"/>
    </row>
    <row r="38041" spans="1:27" x14ac:dyDescent="0.25">
      <c r="A38041"/>
      <c r="AA38041"/>
    </row>
    <row r="38042" spans="1:27" x14ac:dyDescent="0.25">
      <c r="A38042"/>
      <c r="AA38042"/>
    </row>
    <row r="38043" spans="1:27" x14ac:dyDescent="0.25">
      <c r="A38043"/>
      <c r="AA38043"/>
    </row>
    <row r="38044" spans="1:27" x14ac:dyDescent="0.25">
      <c r="A38044"/>
      <c r="AA38044"/>
    </row>
    <row r="38045" spans="1:27" x14ac:dyDescent="0.25">
      <c r="A38045"/>
      <c r="AA38045"/>
    </row>
    <row r="38046" spans="1:27" x14ac:dyDescent="0.25">
      <c r="A38046"/>
      <c r="AA38046"/>
    </row>
    <row r="38047" spans="1:27" x14ac:dyDescent="0.25">
      <c r="A38047"/>
      <c r="AA38047"/>
    </row>
    <row r="38048" spans="1:27" x14ac:dyDescent="0.25">
      <c r="A38048"/>
      <c r="AA38048"/>
    </row>
    <row r="38049" spans="1:27" x14ac:dyDescent="0.25">
      <c r="A38049"/>
      <c r="AA38049"/>
    </row>
    <row r="38050" spans="1:27" x14ac:dyDescent="0.25">
      <c r="A38050"/>
      <c r="AA38050"/>
    </row>
    <row r="38051" spans="1:27" x14ac:dyDescent="0.25">
      <c r="A38051"/>
      <c r="AA38051"/>
    </row>
    <row r="38052" spans="1:27" x14ac:dyDescent="0.25">
      <c r="A38052"/>
      <c r="AA38052"/>
    </row>
    <row r="38053" spans="1:27" x14ac:dyDescent="0.25">
      <c r="A38053"/>
      <c r="AA38053"/>
    </row>
    <row r="38054" spans="1:27" x14ac:dyDescent="0.25">
      <c r="A38054"/>
      <c r="AA38054"/>
    </row>
    <row r="38055" spans="1:27" x14ac:dyDescent="0.25">
      <c r="A38055"/>
      <c r="AA38055"/>
    </row>
    <row r="38056" spans="1:27" x14ac:dyDescent="0.25">
      <c r="A38056"/>
      <c r="AA38056"/>
    </row>
    <row r="38057" spans="1:27" x14ac:dyDescent="0.25">
      <c r="A38057"/>
      <c r="AA38057"/>
    </row>
    <row r="38058" spans="1:27" x14ac:dyDescent="0.25">
      <c r="A38058"/>
      <c r="AA38058"/>
    </row>
    <row r="38059" spans="1:27" x14ac:dyDescent="0.25">
      <c r="A38059"/>
      <c r="AA38059"/>
    </row>
    <row r="38060" spans="1:27" x14ac:dyDescent="0.25">
      <c r="A38060"/>
      <c r="AA38060"/>
    </row>
    <row r="38061" spans="1:27" x14ac:dyDescent="0.25">
      <c r="A38061"/>
      <c r="AA38061"/>
    </row>
    <row r="38062" spans="1:27" x14ac:dyDescent="0.25">
      <c r="A38062"/>
      <c r="AA38062"/>
    </row>
    <row r="38063" spans="1:27" x14ac:dyDescent="0.25">
      <c r="A38063"/>
      <c r="AA38063"/>
    </row>
    <row r="38064" spans="1:27" x14ac:dyDescent="0.25">
      <c r="A38064"/>
      <c r="AA38064"/>
    </row>
    <row r="38065" spans="1:27" x14ac:dyDescent="0.25">
      <c r="A38065"/>
      <c r="AA38065"/>
    </row>
    <row r="38066" spans="1:27" x14ac:dyDescent="0.25">
      <c r="A38066"/>
      <c r="AA38066"/>
    </row>
    <row r="38067" spans="1:27" x14ac:dyDescent="0.25">
      <c r="A38067"/>
      <c r="AA38067"/>
    </row>
    <row r="38068" spans="1:27" x14ac:dyDescent="0.25">
      <c r="A38068"/>
      <c r="AA38068"/>
    </row>
    <row r="38069" spans="1:27" x14ac:dyDescent="0.25">
      <c r="A38069"/>
      <c r="AA38069"/>
    </row>
    <row r="38070" spans="1:27" x14ac:dyDescent="0.25">
      <c r="A38070"/>
      <c r="AA38070"/>
    </row>
    <row r="38071" spans="1:27" x14ac:dyDescent="0.25">
      <c r="A38071"/>
      <c r="AA38071"/>
    </row>
    <row r="38072" spans="1:27" x14ac:dyDescent="0.25">
      <c r="A38072"/>
      <c r="AA38072"/>
    </row>
    <row r="38073" spans="1:27" x14ac:dyDescent="0.25">
      <c r="A38073"/>
      <c r="AA38073"/>
    </row>
    <row r="38074" spans="1:27" x14ac:dyDescent="0.25">
      <c r="A38074"/>
      <c r="AA38074"/>
    </row>
    <row r="38075" spans="1:27" x14ac:dyDescent="0.25">
      <c r="A38075"/>
      <c r="AA38075"/>
    </row>
    <row r="38076" spans="1:27" x14ac:dyDescent="0.25">
      <c r="A38076"/>
      <c r="AA38076"/>
    </row>
    <row r="38077" spans="1:27" x14ac:dyDescent="0.25">
      <c r="A38077"/>
      <c r="AA38077"/>
    </row>
    <row r="38078" spans="1:27" x14ac:dyDescent="0.25">
      <c r="A38078"/>
      <c r="AA38078"/>
    </row>
    <row r="38079" spans="1:27" x14ac:dyDescent="0.25">
      <c r="A38079"/>
      <c r="AA38079"/>
    </row>
    <row r="38080" spans="1:27" x14ac:dyDescent="0.25">
      <c r="A38080"/>
      <c r="AA38080"/>
    </row>
    <row r="38081" spans="1:27" x14ac:dyDescent="0.25">
      <c r="A38081"/>
      <c r="AA38081"/>
    </row>
    <row r="38082" spans="1:27" x14ac:dyDescent="0.25">
      <c r="A38082"/>
      <c r="AA38082"/>
    </row>
    <row r="38083" spans="1:27" x14ac:dyDescent="0.25">
      <c r="A38083"/>
      <c r="AA38083"/>
    </row>
    <row r="38084" spans="1:27" x14ac:dyDescent="0.25">
      <c r="A38084"/>
      <c r="AA38084"/>
    </row>
    <row r="38085" spans="1:27" x14ac:dyDescent="0.25">
      <c r="A38085"/>
      <c r="AA38085"/>
    </row>
    <row r="38086" spans="1:27" x14ac:dyDescent="0.25">
      <c r="A38086"/>
      <c r="AA38086"/>
    </row>
    <row r="38087" spans="1:27" x14ac:dyDescent="0.25">
      <c r="A38087"/>
      <c r="AA38087"/>
    </row>
    <row r="38088" spans="1:27" x14ac:dyDescent="0.25">
      <c r="A38088"/>
      <c r="AA38088"/>
    </row>
    <row r="38089" spans="1:27" x14ac:dyDescent="0.25">
      <c r="A38089"/>
      <c r="AA38089"/>
    </row>
    <row r="38090" spans="1:27" x14ac:dyDescent="0.25">
      <c r="A38090"/>
      <c r="AA38090"/>
    </row>
    <row r="38091" spans="1:27" x14ac:dyDescent="0.25">
      <c r="A38091"/>
      <c r="AA38091"/>
    </row>
    <row r="38092" spans="1:27" x14ac:dyDescent="0.25">
      <c r="A38092"/>
      <c r="AA38092"/>
    </row>
    <row r="38093" spans="1:27" x14ac:dyDescent="0.25">
      <c r="A38093"/>
      <c r="AA38093"/>
    </row>
    <row r="38094" spans="1:27" x14ac:dyDescent="0.25">
      <c r="A38094"/>
      <c r="AA38094"/>
    </row>
    <row r="38095" spans="1:27" x14ac:dyDescent="0.25">
      <c r="A38095"/>
      <c r="AA38095"/>
    </row>
    <row r="38096" spans="1:27" x14ac:dyDescent="0.25">
      <c r="A38096"/>
      <c r="AA38096"/>
    </row>
    <row r="38097" spans="1:27" x14ac:dyDescent="0.25">
      <c r="A38097"/>
      <c r="AA38097"/>
    </row>
    <row r="38098" spans="1:27" x14ac:dyDescent="0.25">
      <c r="A38098"/>
      <c r="AA38098"/>
    </row>
    <row r="38099" spans="1:27" x14ac:dyDescent="0.25">
      <c r="A38099"/>
      <c r="AA38099"/>
    </row>
    <row r="38100" spans="1:27" x14ac:dyDescent="0.25">
      <c r="A38100"/>
      <c r="AA38100"/>
    </row>
    <row r="38101" spans="1:27" x14ac:dyDescent="0.25">
      <c r="A38101"/>
      <c r="AA38101"/>
    </row>
    <row r="38102" spans="1:27" x14ac:dyDescent="0.25">
      <c r="A38102"/>
      <c r="AA38102"/>
    </row>
    <row r="38103" spans="1:27" x14ac:dyDescent="0.25">
      <c r="A38103"/>
      <c r="AA38103"/>
    </row>
    <row r="38104" spans="1:27" x14ac:dyDescent="0.25">
      <c r="A38104"/>
      <c r="AA38104"/>
    </row>
    <row r="38105" spans="1:27" x14ac:dyDescent="0.25">
      <c r="A38105"/>
      <c r="AA38105"/>
    </row>
    <row r="38106" spans="1:27" x14ac:dyDescent="0.25">
      <c r="A38106"/>
      <c r="AA38106"/>
    </row>
    <row r="38107" spans="1:27" x14ac:dyDescent="0.25">
      <c r="A38107"/>
      <c r="AA38107"/>
    </row>
    <row r="38108" spans="1:27" x14ac:dyDescent="0.25">
      <c r="A38108"/>
      <c r="AA38108"/>
    </row>
    <row r="38109" spans="1:27" x14ac:dyDescent="0.25">
      <c r="A38109"/>
      <c r="AA38109"/>
    </row>
    <row r="38110" spans="1:27" x14ac:dyDescent="0.25">
      <c r="A38110"/>
      <c r="AA38110"/>
    </row>
    <row r="38111" spans="1:27" x14ac:dyDescent="0.25">
      <c r="A38111"/>
      <c r="AA38111"/>
    </row>
    <row r="38112" spans="1:27" x14ac:dyDescent="0.25">
      <c r="A38112"/>
      <c r="AA38112"/>
    </row>
    <row r="38113" spans="1:27" x14ac:dyDescent="0.25">
      <c r="A38113"/>
      <c r="AA38113"/>
    </row>
    <row r="38114" spans="1:27" x14ac:dyDescent="0.25">
      <c r="A38114"/>
      <c r="AA38114"/>
    </row>
    <row r="38115" spans="1:27" x14ac:dyDescent="0.25">
      <c r="A38115"/>
      <c r="AA38115"/>
    </row>
    <row r="38116" spans="1:27" x14ac:dyDescent="0.25">
      <c r="A38116"/>
      <c r="AA38116"/>
    </row>
    <row r="38117" spans="1:27" x14ac:dyDescent="0.25">
      <c r="A38117"/>
      <c r="AA38117"/>
    </row>
    <row r="38118" spans="1:27" x14ac:dyDescent="0.25">
      <c r="A38118"/>
      <c r="AA38118"/>
    </row>
    <row r="38119" spans="1:27" x14ac:dyDescent="0.25">
      <c r="A38119"/>
      <c r="AA38119"/>
    </row>
    <row r="38120" spans="1:27" x14ac:dyDescent="0.25">
      <c r="A38120"/>
      <c r="AA38120"/>
    </row>
    <row r="38121" spans="1:27" x14ac:dyDescent="0.25">
      <c r="A38121"/>
      <c r="AA38121"/>
    </row>
    <row r="38122" spans="1:27" x14ac:dyDescent="0.25">
      <c r="A38122"/>
      <c r="AA38122"/>
    </row>
    <row r="38123" spans="1:27" x14ac:dyDescent="0.25">
      <c r="A38123"/>
      <c r="AA38123"/>
    </row>
    <row r="38124" spans="1:27" x14ac:dyDescent="0.25">
      <c r="A38124"/>
      <c r="AA38124"/>
    </row>
    <row r="38125" spans="1:27" x14ac:dyDescent="0.25">
      <c r="A38125"/>
      <c r="AA38125"/>
    </row>
    <row r="38126" spans="1:27" x14ac:dyDescent="0.25">
      <c r="A38126"/>
      <c r="AA38126"/>
    </row>
    <row r="38127" spans="1:27" x14ac:dyDescent="0.25">
      <c r="A38127"/>
      <c r="AA38127"/>
    </row>
    <row r="38128" spans="1:27" x14ac:dyDescent="0.25">
      <c r="A38128"/>
      <c r="AA38128"/>
    </row>
    <row r="38129" spans="1:27" x14ac:dyDescent="0.25">
      <c r="A38129"/>
      <c r="AA38129"/>
    </row>
    <row r="38130" spans="1:27" x14ac:dyDescent="0.25">
      <c r="A38130"/>
      <c r="AA38130"/>
    </row>
    <row r="38131" spans="1:27" x14ac:dyDescent="0.25">
      <c r="A38131"/>
      <c r="AA38131"/>
    </row>
    <row r="38132" spans="1:27" x14ac:dyDescent="0.25">
      <c r="A38132"/>
      <c r="AA38132"/>
    </row>
    <row r="38133" spans="1:27" x14ac:dyDescent="0.25">
      <c r="A38133"/>
      <c r="AA38133"/>
    </row>
    <row r="38134" spans="1:27" x14ac:dyDescent="0.25">
      <c r="A38134"/>
      <c r="AA38134"/>
    </row>
    <row r="38135" spans="1:27" x14ac:dyDescent="0.25">
      <c r="A38135"/>
      <c r="AA38135"/>
    </row>
    <row r="38136" spans="1:27" x14ac:dyDescent="0.25">
      <c r="A38136"/>
      <c r="AA38136"/>
    </row>
    <row r="38137" spans="1:27" x14ac:dyDescent="0.25">
      <c r="A38137"/>
      <c r="AA38137"/>
    </row>
    <row r="38138" spans="1:27" x14ac:dyDescent="0.25">
      <c r="A38138"/>
      <c r="AA38138"/>
    </row>
    <row r="38139" spans="1:27" x14ac:dyDescent="0.25">
      <c r="A38139"/>
      <c r="AA38139"/>
    </row>
    <row r="38140" spans="1:27" x14ac:dyDescent="0.25">
      <c r="A38140"/>
      <c r="AA38140"/>
    </row>
    <row r="38141" spans="1:27" x14ac:dyDescent="0.25">
      <c r="A38141"/>
      <c r="AA38141"/>
    </row>
    <row r="38142" spans="1:27" x14ac:dyDescent="0.25">
      <c r="A38142"/>
      <c r="AA38142"/>
    </row>
    <row r="38143" spans="1:27" x14ac:dyDescent="0.25">
      <c r="A38143"/>
      <c r="AA38143"/>
    </row>
    <row r="38144" spans="1:27" x14ac:dyDescent="0.25">
      <c r="A38144"/>
      <c r="AA38144"/>
    </row>
    <row r="38145" spans="1:27" x14ac:dyDescent="0.25">
      <c r="A38145"/>
      <c r="AA38145"/>
    </row>
    <row r="38146" spans="1:27" x14ac:dyDescent="0.25">
      <c r="A38146"/>
      <c r="AA38146"/>
    </row>
    <row r="38147" spans="1:27" x14ac:dyDescent="0.25">
      <c r="A38147"/>
      <c r="AA38147"/>
    </row>
    <row r="38148" spans="1:27" x14ac:dyDescent="0.25">
      <c r="A38148"/>
      <c r="AA38148"/>
    </row>
    <row r="38149" spans="1:27" x14ac:dyDescent="0.25">
      <c r="A38149"/>
      <c r="AA38149"/>
    </row>
    <row r="38150" spans="1:27" x14ac:dyDescent="0.25">
      <c r="A38150"/>
      <c r="AA38150"/>
    </row>
    <row r="38151" spans="1:27" x14ac:dyDescent="0.25">
      <c r="A38151"/>
      <c r="AA38151"/>
    </row>
    <row r="38152" spans="1:27" x14ac:dyDescent="0.25">
      <c r="A38152"/>
      <c r="AA38152"/>
    </row>
    <row r="38153" spans="1:27" x14ac:dyDescent="0.25">
      <c r="A38153"/>
      <c r="AA38153"/>
    </row>
    <row r="38154" spans="1:27" x14ac:dyDescent="0.25">
      <c r="A38154"/>
      <c r="AA38154"/>
    </row>
    <row r="38155" spans="1:27" x14ac:dyDescent="0.25">
      <c r="A38155"/>
      <c r="AA38155"/>
    </row>
    <row r="38156" spans="1:27" x14ac:dyDescent="0.25">
      <c r="A38156"/>
      <c r="AA38156"/>
    </row>
    <row r="38157" spans="1:27" x14ac:dyDescent="0.25">
      <c r="A38157"/>
      <c r="AA38157"/>
    </row>
    <row r="38158" spans="1:27" x14ac:dyDescent="0.25">
      <c r="A38158"/>
      <c r="AA38158"/>
    </row>
    <row r="38159" spans="1:27" x14ac:dyDescent="0.25">
      <c r="A38159"/>
      <c r="AA38159"/>
    </row>
    <row r="38160" spans="1:27" x14ac:dyDescent="0.25">
      <c r="A38160"/>
      <c r="AA38160"/>
    </row>
    <row r="38161" spans="1:27" x14ac:dyDescent="0.25">
      <c r="A38161"/>
      <c r="AA38161"/>
    </row>
    <row r="38162" spans="1:27" x14ac:dyDescent="0.25">
      <c r="A38162"/>
      <c r="AA38162"/>
    </row>
    <row r="38163" spans="1:27" x14ac:dyDescent="0.25">
      <c r="A38163"/>
      <c r="AA38163"/>
    </row>
    <row r="38164" spans="1:27" x14ac:dyDescent="0.25">
      <c r="A38164"/>
      <c r="AA38164"/>
    </row>
    <row r="38165" spans="1:27" x14ac:dyDescent="0.25">
      <c r="A38165"/>
      <c r="AA38165"/>
    </row>
    <row r="38166" spans="1:27" x14ac:dyDescent="0.25">
      <c r="A38166"/>
      <c r="AA38166"/>
    </row>
    <row r="38167" spans="1:27" x14ac:dyDescent="0.25">
      <c r="A38167"/>
      <c r="AA38167"/>
    </row>
    <row r="38168" spans="1:27" x14ac:dyDescent="0.25">
      <c r="A38168"/>
      <c r="AA38168"/>
    </row>
    <row r="38169" spans="1:27" x14ac:dyDescent="0.25">
      <c r="A38169"/>
      <c r="AA38169"/>
    </row>
    <row r="38170" spans="1:27" x14ac:dyDescent="0.25">
      <c r="A38170"/>
      <c r="AA38170"/>
    </row>
    <row r="38171" spans="1:27" x14ac:dyDescent="0.25">
      <c r="A38171"/>
      <c r="AA38171"/>
    </row>
    <row r="38172" spans="1:27" x14ac:dyDescent="0.25">
      <c r="A38172"/>
      <c r="AA38172"/>
    </row>
    <row r="38173" spans="1:27" x14ac:dyDescent="0.25">
      <c r="A38173"/>
      <c r="AA38173"/>
    </row>
    <row r="38174" spans="1:27" x14ac:dyDescent="0.25">
      <c r="A38174"/>
      <c r="AA38174"/>
    </row>
    <row r="38175" spans="1:27" x14ac:dyDescent="0.25">
      <c r="A38175"/>
      <c r="AA38175"/>
    </row>
    <row r="38176" spans="1:27" x14ac:dyDescent="0.25">
      <c r="A38176"/>
      <c r="AA38176"/>
    </row>
    <row r="38177" spans="1:27" x14ac:dyDescent="0.25">
      <c r="A38177"/>
      <c r="AA38177"/>
    </row>
    <row r="38178" spans="1:27" x14ac:dyDescent="0.25">
      <c r="A38178"/>
      <c r="AA38178"/>
    </row>
    <row r="38179" spans="1:27" x14ac:dyDescent="0.25">
      <c r="A38179"/>
      <c r="AA38179"/>
    </row>
    <row r="38180" spans="1:27" x14ac:dyDescent="0.25">
      <c r="A38180"/>
      <c r="AA38180"/>
    </row>
    <row r="38181" spans="1:27" x14ac:dyDescent="0.25">
      <c r="A38181"/>
      <c r="AA38181"/>
    </row>
    <row r="38182" spans="1:27" x14ac:dyDescent="0.25">
      <c r="A38182"/>
      <c r="AA38182"/>
    </row>
    <row r="38183" spans="1:27" x14ac:dyDescent="0.25">
      <c r="A38183"/>
      <c r="AA38183"/>
    </row>
    <row r="38184" spans="1:27" x14ac:dyDescent="0.25">
      <c r="A38184"/>
      <c r="AA38184"/>
    </row>
    <row r="38185" spans="1:27" x14ac:dyDescent="0.25">
      <c r="A38185"/>
      <c r="AA38185"/>
    </row>
    <row r="38186" spans="1:27" x14ac:dyDescent="0.25">
      <c r="A38186"/>
      <c r="AA38186"/>
    </row>
    <row r="38187" spans="1:27" x14ac:dyDescent="0.25">
      <c r="A38187"/>
      <c r="AA38187"/>
    </row>
    <row r="38188" spans="1:27" x14ac:dyDescent="0.25">
      <c r="A38188"/>
      <c r="AA38188"/>
    </row>
    <row r="38189" spans="1:27" x14ac:dyDescent="0.25">
      <c r="A38189"/>
      <c r="AA38189"/>
    </row>
    <row r="38190" spans="1:27" x14ac:dyDescent="0.25">
      <c r="A38190"/>
      <c r="AA38190"/>
    </row>
    <row r="38191" spans="1:27" x14ac:dyDescent="0.25">
      <c r="A38191"/>
      <c r="AA38191"/>
    </row>
    <row r="38192" spans="1:27" x14ac:dyDescent="0.25">
      <c r="A38192"/>
      <c r="AA38192"/>
    </row>
    <row r="38193" spans="1:27" x14ac:dyDescent="0.25">
      <c r="A38193"/>
      <c r="AA38193"/>
    </row>
    <row r="38194" spans="1:27" x14ac:dyDescent="0.25">
      <c r="A38194"/>
      <c r="AA38194"/>
    </row>
    <row r="38195" spans="1:27" x14ac:dyDescent="0.25">
      <c r="A38195"/>
      <c r="AA38195"/>
    </row>
    <row r="38196" spans="1:27" x14ac:dyDescent="0.25">
      <c r="A38196"/>
      <c r="AA38196"/>
    </row>
    <row r="38197" spans="1:27" x14ac:dyDescent="0.25">
      <c r="A38197"/>
      <c r="AA38197"/>
    </row>
    <row r="38198" spans="1:27" x14ac:dyDescent="0.25">
      <c r="A38198"/>
      <c r="AA38198"/>
    </row>
    <row r="38199" spans="1:27" x14ac:dyDescent="0.25">
      <c r="A38199"/>
      <c r="AA38199"/>
    </row>
    <row r="38200" spans="1:27" x14ac:dyDescent="0.25">
      <c r="A38200"/>
      <c r="AA38200"/>
    </row>
    <row r="38201" spans="1:27" x14ac:dyDescent="0.25">
      <c r="A38201"/>
      <c r="AA38201"/>
    </row>
    <row r="38202" spans="1:27" x14ac:dyDescent="0.25">
      <c r="A38202"/>
      <c r="AA38202"/>
    </row>
    <row r="38203" spans="1:27" x14ac:dyDescent="0.25">
      <c r="A38203"/>
      <c r="AA38203"/>
    </row>
    <row r="38204" spans="1:27" x14ac:dyDescent="0.25">
      <c r="A38204"/>
      <c r="AA38204"/>
    </row>
    <row r="38205" spans="1:27" x14ac:dyDescent="0.25">
      <c r="A38205"/>
      <c r="AA38205"/>
    </row>
    <row r="38206" spans="1:27" x14ac:dyDescent="0.25">
      <c r="A38206"/>
      <c r="AA38206"/>
    </row>
    <row r="38207" spans="1:27" x14ac:dyDescent="0.25">
      <c r="A38207"/>
      <c r="AA38207"/>
    </row>
    <row r="38208" spans="1:27" x14ac:dyDescent="0.25">
      <c r="A38208"/>
      <c r="AA38208"/>
    </row>
    <row r="38209" spans="1:27" x14ac:dyDescent="0.25">
      <c r="A38209"/>
      <c r="AA38209"/>
    </row>
    <row r="38210" spans="1:27" x14ac:dyDescent="0.25">
      <c r="A38210"/>
      <c r="AA38210"/>
    </row>
    <row r="38211" spans="1:27" x14ac:dyDescent="0.25">
      <c r="A38211"/>
      <c r="AA38211"/>
    </row>
    <row r="38212" spans="1:27" x14ac:dyDescent="0.25">
      <c r="A38212"/>
      <c r="AA38212"/>
    </row>
    <row r="38213" spans="1:27" x14ac:dyDescent="0.25">
      <c r="A38213"/>
      <c r="AA38213"/>
    </row>
    <row r="38214" spans="1:27" x14ac:dyDescent="0.25">
      <c r="A38214"/>
      <c r="AA38214"/>
    </row>
    <row r="38215" spans="1:27" x14ac:dyDescent="0.25">
      <c r="A38215"/>
      <c r="AA38215"/>
    </row>
    <row r="38216" spans="1:27" x14ac:dyDescent="0.25">
      <c r="A38216"/>
      <c r="AA38216"/>
    </row>
    <row r="38217" spans="1:27" x14ac:dyDescent="0.25">
      <c r="A38217"/>
      <c r="AA38217"/>
    </row>
    <row r="38218" spans="1:27" x14ac:dyDescent="0.25">
      <c r="A38218"/>
      <c r="AA38218"/>
    </row>
    <row r="38219" spans="1:27" x14ac:dyDescent="0.25">
      <c r="A38219"/>
      <c r="AA38219"/>
    </row>
    <row r="38220" spans="1:27" x14ac:dyDescent="0.25">
      <c r="A38220"/>
      <c r="AA38220"/>
    </row>
    <row r="38221" spans="1:27" x14ac:dyDescent="0.25">
      <c r="A38221"/>
      <c r="AA38221"/>
    </row>
    <row r="38222" spans="1:27" x14ac:dyDescent="0.25">
      <c r="A38222"/>
      <c r="AA38222"/>
    </row>
    <row r="38223" spans="1:27" x14ac:dyDescent="0.25">
      <c r="A38223"/>
      <c r="AA38223"/>
    </row>
    <row r="38224" spans="1:27" x14ac:dyDescent="0.25">
      <c r="A38224"/>
      <c r="AA38224"/>
    </row>
    <row r="38225" spans="1:27" x14ac:dyDescent="0.25">
      <c r="A38225"/>
      <c r="AA38225"/>
    </row>
    <row r="38226" spans="1:27" x14ac:dyDescent="0.25">
      <c r="A38226"/>
      <c r="AA38226"/>
    </row>
    <row r="38227" spans="1:27" x14ac:dyDescent="0.25">
      <c r="A38227"/>
      <c r="AA38227"/>
    </row>
    <row r="38228" spans="1:27" x14ac:dyDescent="0.25">
      <c r="A38228"/>
      <c r="AA38228"/>
    </row>
    <row r="38229" spans="1:27" x14ac:dyDescent="0.25">
      <c r="A38229"/>
      <c r="AA38229"/>
    </row>
    <row r="38230" spans="1:27" x14ac:dyDescent="0.25">
      <c r="A38230"/>
      <c r="AA38230"/>
    </row>
    <row r="38231" spans="1:27" x14ac:dyDescent="0.25">
      <c r="A38231"/>
      <c r="AA38231"/>
    </row>
    <row r="38232" spans="1:27" x14ac:dyDescent="0.25">
      <c r="A38232"/>
      <c r="AA38232"/>
    </row>
    <row r="38233" spans="1:27" x14ac:dyDescent="0.25">
      <c r="A38233"/>
      <c r="AA38233"/>
    </row>
    <row r="38234" spans="1:27" x14ac:dyDescent="0.25">
      <c r="A38234"/>
      <c r="AA38234"/>
    </row>
    <row r="38235" spans="1:27" x14ac:dyDescent="0.25">
      <c r="A38235"/>
      <c r="AA38235"/>
    </row>
    <row r="38236" spans="1:27" x14ac:dyDescent="0.25">
      <c r="A38236"/>
      <c r="AA38236"/>
    </row>
    <row r="38237" spans="1:27" x14ac:dyDescent="0.25">
      <c r="A38237"/>
      <c r="AA38237"/>
    </row>
    <row r="38238" spans="1:27" x14ac:dyDescent="0.25">
      <c r="A38238"/>
      <c r="AA38238"/>
    </row>
    <row r="38239" spans="1:27" x14ac:dyDescent="0.25">
      <c r="A38239"/>
      <c r="AA38239"/>
    </row>
    <row r="38240" spans="1:27" x14ac:dyDescent="0.25">
      <c r="A38240"/>
      <c r="AA38240"/>
    </row>
    <row r="38241" spans="1:27" x14ac:dyDescent="0.25">
      <c r="A38241"/>
      <c r="AA38241"/>
    </row>
    <row r="38242" spans="1:27" x14ac:dyDescent="0.25">
      <c r="A38242"/>
      <c r="AA38242"/>
    </row>
    <row r="38243" spans="1:27" x14ac:dyDescent="0.25">
      <c r="A38243"/>
      <c r="AA38243"/>
    </row>
    <row r="38244" spans="1:27" x14ac:dyDescent="0.25">
      <c r="A38244"/>
      <c r="AA38244"/>
    </row>
    <row r="38245" spans="1:27" x14ac:dyDescent="0.25">
      <c r="A38245"/>
      <c r="AA38245"/>
    </row>
    <row r="38246" spans="1:27" x14ac:dyDescent="0.25">
      <c r="A38246"/>
      <c r="AA38246"/>
    </row>
    <row r="38247" spans="1:27" x14ac:dyDescent="0.25">
      <c r="A38247"/>
      <c r="AA38247"/>
    </row>
    <row r="38248" spans="1:27" x14ac:dyDescent="0.25">
      <c r="A38248"/>
      <c r="AA38248"/>
    </row>
    <row r="38249" spans="1:27" x14ac:dyDescent="0.25">
      <c r="A38249"/>
      <c r="AA38249"/>
    </row>
    <row r="38250" spans="1:27" x14ac:dyDescent="0.25">
      <c r="A38250"/>
      <c r="AA38250"/>
    </row>
    <row r="38251" spans="1:27" x14ac:dyDescent="0.25">
      <c r="A38251"/>
      <c r="AA38251"/>
    </row>
    <row r="38252" spans="1:27" x14ac:dyDescent="0.25">
      <c r="A38252"/>
      <c r="AA38252"/>
    </row>
    <row r="38253" spans="1:27" x14ac:dyDescent="0.25">
      <c r="A38253"/>
      <c r="AA38253"/>
    </row>
    <row r="38254" spans="1:27" x14ac:dyDescent="0.25">
      <c r="A38254"/>
      <c r="AA38254"/>
    </row>
    <row r="38255" spans="1:27" x14ac:dyDescent="0.25">
      <c r="A38255"/>
      <c r="AA38255"/>
    </row>
    <row r="38256" spans="1:27" x14ac:dyDescent="0.25">
      <c r="A38256"/>
      <c r="AA38256"/>
    </row>
    <row r="38257" spans="1:27" x14ac:dyDescent="0.25">
      <c r="A38257"/>
      <c r="AA38257"/>
    </row>
    <row r="38258" spans="1:27" x14ac:dyDescent="0.25">
      <c r="A38258"/>
      <c r="AA38258"/>
    </row>
    <row r="38259" spans="1:27" x14ac:dyDescent="0.25">
      <c r="A38259"/>
      <c r="AA38259"/>
    </row>
    <row r="38260" spans="1:27" x14ac:dyDescent="0.25">
      <c r="A38260"/>
      <c r="AA38260"/>
    </row>
    <row r="38261" spans="1:27" x14ac:dyDescent="0.25">
      <c r="A38261"/>
      <c r="AA38261"/>
    </row>
    <row r="38262" spans="1:27" x14ac:dyDescent="0.25">
      <c r="A38262"/>
      <c r="AA38262"/>
    </row>
    <row r="38263" spans="1:27" x14ac:dyDescent="0.25">
      <c r="A38263"/>
      <c r="AA38263"/>
    </row>
    <row r="38264" spans="1:27" x14ac:dyDescent="0.25">
      <c r="A38264"/>
      <c r="AA38264"/>
    </row>
    <row r="38265" spans="1:27" x14ac:dyDescent="0.25">
      <c r="A38265"/>
      <c r="AA38265"/>
    </row>
    <row r="38266" spans="1:27" x14ac:dyDescent="0.25">
      <c r="A38266"/>
      <c r="AA38266"/>
    </row>
    <row r="38267" spans="1:27" x14ac:dyDescent="0.25">
      <c r="A38267"/>
      <c r="AA38267"/>
    </row>
    <row r="38268" spans="1:27" x14ac:dyDescent="0.25">
      <c r="A38268"/>
      <c r="AA38268"/>
    </row>
    <row r="38269" spans="1:27" x14ac:dyDescent="0.25">
      <c r="A38269"/>
      <c r="AA38269"/>
    </row>
    <row r="38270" spans="1:27" x14ac:dyDescent="0.25">
      <c r="A38270"/>
      <c r="AA38270"/>
    </row>
    <row r="38271" spans="1:27" x14ac:dyDescent="0.25">
      <c r="A38271"/>
      <c r="AA38271"/>
    </row>
    <row r="38272" spans="1:27" x14ac:dyDescent="0.25">
      <c r="A38272"/>
      <c r="AA38272"/>
    </row>
    <row r="38273" spans="1:27" x14ac:dyDescent="0.25">
      <c r="A38273"/>
      <c r="AA38273"/>
    </row>
    <row r="38274" spans="1:27" x14ac:dyDescent="0.25">
      <c r="A38274"/>
      <c r="AA38274"/>
    </row>
    <row r="38275" spans="1:27" x14ac:dyDescent="0.25">
      <c r="A38275"/>
      <c r="AA38275"/>
    </row>
    <row r="38276" spans="1:27" x14ac:dyDescent="0.25">
      <c r="A38276"/>
      <c r="AA38276"/>
    </row>
    <row r="38277" spans="1:27" x14ac:dyDescent="0.25">
      <c r="A38277"/>
      <c r="AA38277"/>
    </row>
    <row r="38278" spans="1:27" x14ac:dyDescent="0.25">
      <c r="A38278"/>
      <c r="AA38278"/>
    </row>
    <row r="38279" spans="1:27" x14ac:dyDescent="0.25">
      <c r="A38279"/>
      <c r="AA38279"/>
    </row>
    <row r="38280" spans="1:27" x14ac:dyDescent="0.25">
      <c r="A38280"/>
      <c r="AA38280"/>
    </row>
    <row r="38281" spans="1:27" x14ac:dyDescent="0.25">
      <c r="A38281"/>
      <c r="AA38281"/>
    </row>
    <row r="38282" spans="1:27" x14ac:dyDescent="0.25">
      <c r="A38282"/>
      <c r="AA38282"/>
    </row>
    <row r="38283" spans="1:27" x14ac:dyDescent="0.25">
      <c r="A38283"/>
      <c r="AA38283"/>
    </row>
    <row r="38284" spans="1:27" x14ac:dyDescent="0.25">
      <c r="A38284"/>
      <c r="AA38284"/>
    </row>
    <row r="38285" spans="1:27" x14ac:dyDescent="0.25">
      <c r="A38285"/>
      <c r="AA38285"/>
    </row>
    <row r="38286" spans="1:27" x14ac:dyDescent="0.25">
      <c r="A38286"/>
      <c r="AA38286"/>
    </row>
    <row r="38287" spans="1:27" x14ac:dyDescent="0.25">
      <c r="A38287"/>
      <c r="AA38287"/>
    </row>
    <row r="38288" spans="1:27" x14ac:dyDescent="0.25">
      <c r="A38288"/>
      <c r="AA38288"/>
    </row>
    <row r="38289" spans="1:27" x14ac:dyDescent="0.25">
      <c r="A38289"/>
      <c r="AA38289"/>
    </row>
    <row r="38290" spans="1:27" x14ac:dyDescent="0.25">
      <c r="A38290"/>
      <c r="AA38290"/>
    </row>
    <row r="38291" spans="1:27" x14ac:dyDescent="0.25">
      <c r="A38291"/>
      <c r="AA38291"/>
    </row>
    <row r="38292" spans="1:27" x14ac:dyDescent="0.25">
      <c r="A38292"/>
      <c r="AA38292"/>
    </row>
    <row r="38293" spans="1:27" x14ac:dyDescent="0.25">
      <c r="A38293"/>
      <c r="AA38293"/>
    </row>
    <row r="38294" spans="1:27" x14ac:dyDescent="0.25">
      <c r="A38294"/>
      <c r="AA38294"/>
    </row>
    <row r="38295" spans="1:27" x14ac:dyDescent="0.25">
      <c r="A38295"/>
      <c r="AA38295"/>
    </row>
    <row r="38296" spans="1:27" x14ac:dyDescent="0.25">
      <c r="A38296"/>
      <c r="AA38296"/>
    </row>
    <row r="38297" spans="1:27" x14ac:dyDescent="0.25">
      <c r="A38297"/>
      <c r="AA38297"/>
    </row>
    <row r="38298" spans="1:27" x14ac:dyDescent="0.25">
      <c r="A38298"/>
      <c r="AA38298"/>
    </row>
    <row r="38299" spans="1:27" x14ac:dyDescent="0.25">
      <c r="A38299"/>
      <c r="AA38299"/>
    </row>
    <row r="38300" spans="1:27" x14ac:dyDescent="0.25">
      <c r="A38300"/>
      <c r="AA38300"/>
    </row>
    <row r="38301" spans="1:27" x14ac:dyDescent="0.25">
      <c r="A38301"/>
      <c r="AA38301"/>
    </row>
    <row r="38302" spans="1:27" x14ac:dyDescent="0.25">
      <c r="A38302"/>
      <c r="AA38302"/>
    </row>
    <row r="38303" spans="1:27" x14ac:dyDescent="0.25">
      <c r="A38303"/>
      <c r="AA38303"/>
    </row>
    <row r="38304" spans="1:27" x14ac:dyDescent="0.25">
      <c r="A38304"/>
      <c r="AA38304"/>
    </row>
    <row r="38305" spans="1:27" x14ac:dyDescent="0.25">
      <c r="A38305"/>
      <c r="AA38305"/>
    </row>
    <row r="38306" spans="1:27" x14ac:dyDescent="0.25">
      <c r="A38306"/>
      <c r="AA38306"/>
    </row>
    <row r="38307" spans="1:27" x14ac:dyDescent="0.25">
      <c r="A38307"/>
      <c r="AA38307"/>
    </row>
    <row r="38308" spans="1:27" x14ac:dyDescent="0.25">
      <c r="A38308"/>
      <c r="AA38308"/>
    </row>
    <row r="38309" spans="1:27" x14ac:dyDescent="0.25">
      <c r="A38309"/>
      <c r="AA38309"/>
    </row>
    <row r="38310" spans="1:27" x14ac:dyDescent="0.25">
      <c r="A38310"/>
      <c r="AA38310"/>
    </row>
    <row r="38311" spans="1:27" x14ac:dyDescent="0.25">
      <c r="A38311"/>
      <c r="AA38311"/>
    </row>
    <row r="38312" spans="1:27" x14ac:dyDescent="0.25">
      <c r="A38312"/>
      <c r="AA38312"/>
    </row>
    <row r="38313" spans="1:27" x14ac:dyDescent="0.25">
      <c r="A38313"/>
      <c r="AA38313"/>
    </row>
    <row r="38314" spans="1:27" x14ac:dyDescent="0.25">
      <c r="A38314"/>
      <c r="AA38314"/>
    </row>
    <row r="38315" spans="1:27" x14ac:dyDescent="0.25">
      <c r="A38315"/>
      <c r="AA38315"/>
    </row>
    <row r="38316" spans="1:27" x14ac:dyDescent="0.25">
      <c r="A38316"/>
      <c r="AA38316"/>
    </row>
    <row r="38317" spans="1:27" x14ac:dyDescent="0.25">
      <c r="A38317"/>
      <c r="AA38317"/>
    </row>
    <row r="38318" spans="1:27" x14ac:dyDescent="0.25">
      <c r="A38318"/>
      <c r="AA38318"/>
    </row>
    <row r="38319" spans="1:27" x14ac:dyDescent="0.25">
      <c r="A38319"/>
      <c r="AA38319"/>
    </row>
    <row r="38320" spans="1:27" x14ac:dyDescent="0.25">
      <c r="A38320"/>
      <c r="AA38320"/>
    </row>
    <row r="38321" spans="1:27" x14ac:dyDescent="0.25">
      <c r="A38321"/>
      <c r="AA38321"/>
    </row>
    <row r="38322" spans="1:27" x14ac:dyDescent="0.25">
      <c r="A38322"/>
      <c r="AA38322"/>
    </row>
    <row r="38323" spans="1:27" x14ac:dyDescent="0.25">
      <c r="A38323"/>
      <c r="AA38323"/>
    </row>
    <row r="38324" spans="1:27" x14ac:dyDescent="0.25">
      <c r="A38324"/>
      <c r="AA38324"/>
    </row>
    <row r="38325" spans="1:27" x14ac:dyDescent="0.25">
      <c r="A38325"/>
      <c r="AA38325"/>
    </row>
    <row r="38326" spans="1:27" x14ac:dyDescent="0.25">
      <c r="A38326"/>
      <c r="AA38326"/>
    </row>
    <row r="38327" spans="1:27" x14ac:dyDescent="0.25">
      <c r="A38327"/>
      <c r="AA38327"/>
    </row>
    <row r="38328" spans="1:27" x14ac:dyDescent="0.25">
      <c r="A38328"/>
      <c r="AA38328"/>
    </row>
    <row r="38329" spans="1:27" x14ac:dyDescent="0.25">
      <c r="A38329"/>
      <c r="AA38329"/>
    </row>
    <row r="38330" spans="1:27" x14ac:dyDescent="0.25">
      <c r="A38330"/>
      <c r="AA38330"/>
    </row>
    <row r="38331" spans="1:27" x14ac:dyDescent="0.25">
      <c r="A38331"/>
      <c r="AA38331"/>
    </row>
    <row r="38332" spans="1:27" x14ac:dyDescent="0.25">
      <c r="A38332"/>
      <c r="AA38332"/>
    </row>
    <row r="38333" spans="1:27" x14ac:dyDescent="0.25">
      <c r="A38333"/>
      <c r="AA38333"/>
    </row>
    <row r="38334" spans="1:27" x14ac:dyDescent="0.25">
      <c r="A38334"/>
      <c r="AA38334"/>
    </row>
    <row r="38335" spans="1:27" x14ac:dyDescent="0.25">
      <c r="A38335"/>
      <c r="AA38335"/>
    </row>
    <row r="38336" spans="1:27" x14ac:dyDescent="0.25">
      <c r="A38336"/>
      <c r="AA38336"/>
    </row>
    <row r="38337" spans="1:27" x14ac:dyDescent="0.25">
      <c r="A38337"/>
      <c r="AA38337"/>
    </row>
    <row r="38338" spans="1:27" x14ac:dyDescent="0.25">
      <c r="A38338"/>
      <c r="AA38338"/>
    </row>
    <row r="38339" spans="1:27" x14ac:dyDescent="0.25">
      <c r="A38339"/>
      <c r="AA38339"/>
    </row>
    <row r="38340" spans="1:27" x14ac:dyDescent="0.25">
      <c r="A38340"/>
      <c r="AA38340"/>
    </row>
    <row r="38341" spans="1:27" x14ac:dyDescent="0.25">
      <c r="A38341"/>
      <c r="AA38341"/>
    </row>
    <row r="38342" spans="1:27" x14ac:dyDescent="0.25">
      <c r="A38342"/>
      <c r="AA38342"/>
    </row>
    <row r="38343" spans="1:27" x14ac:dyDescent="0.25">
      <c r="A38343"/>
      <c r="AA38343"/>
    </row>
    <row r="38344" spans="1:27" x14ac:dyDescent="0.25">
      <c r="A38344"/>
      <c r="AA38344"/>
    </row>
    <row r="38345" spans="1:27" x14ac:dyDescent="0.25">
      <c r="A38345"/>
      <c r="AA38345"/>
    </row>
    <row r="38346" spans="1:27" x14ac:dyDescent="0.25">
      <c r="A38346"/>
      <c r="AA38346"/>
    </row>
    <row r="38347" spans="1:27" x14ac:dyDescent="0.25">
      <c r="A38347"/>
      <c r="AA38347"/>
    </row>
    <row r="38348" spans="1:27" x14ac:dyDescent="0.25">
      <c r="A38348"/>
      <c r="AA38348"/>
    </row>
    <row r="38349" spans="1:27" x14ac:dyDescent="0.25">
      <c r="A38349"/>
      <c r="AA38349"/>
    </row>
    <row r="38350" spans="1:27" x14ac:dyDescent="0.25">
      <c r="A38350"/>
      <c r="AA38350"/>
    </row>
    <row r="38351" spans="1:27" x14ac:dyDescent="0.25">
      <c r="A38351"/>
      <c r="AA38351"/>
    </row>
    <row r="38352" spans="1:27" x14ac:dyDescent="0.25">
      <c r="A38352"/>
      <c r="AA38352"/>
    </row>
    <row r="38353" spans="1:27" x14ac:dyDescent="0.25">
      <c r="A38353"/>
      <c r="AA38353"/>
    </row>
    <row r="38354" spans="1:27" x14ac:dyDescent="0.25">
      <c r="A38354"/>
      <c r="AA38354"/>
    </row>
    <row r="38355" spans="1:27" x14ac:dyDescent="0.25">
      <c r="A38355"/>
      <c r="AA38355"/>
    </row>
    <row r="38356" spans="1:27" x14ac:dyDescent="0.25">
      <c r="A38356"/>
      <c r="AA38356"/>
    </row>
    <row r="38357" spans="1:27" x14ac:dyDescent="0.25">
      <c r="A38357"/>
      <c r="AA38357"/>
    </row>
    <row r="38358" spans="1:27" x14ac:dyDescent="0.25">
      <c r="A38358"/>
      <c r="AA38358"/>
    </row>
    <row r="38359" spans="1:27" x14ac:dyDescent="0.25">
      <c r="A38359"/>
      <c r="AA38359"/>
    </row>
    <row r="38360" spans="1:27" x14ac:dyDescent="0.25">
      <c r="A38360"/>
      <c r="AA38360"/>
    </row>
    <row r="38361" spans="1:27" x14ac:dyDescent="0.25">
      <c r="A38361"/>
      <c r="AA38361"/>
    </row>
    <row r="38362" spans="1:27" x14ac:dyDescent="0.25">
      <c r="A38362"/>
      <c r="AA38362"/>
    </row>
    <row r="38363" spans="1:27" x14ac:dyDescent="0.25">
      <c r="A38363"/>
      <c r="AA38363"/>
    </row>
    <row r="38364" spans="1:27" x14ac:dyDescent="0.25">
      <c r="A38364"/>
      <c r="AA38364"/>
    </row>
    <row r="38365" spans="1:27" x14ac:dyDescent="0.25">
      <c r="A38365"/>
      <c r="AA38365"/>
    </row>
    <row r="38366" spans="1:27" x14ac:dyDescent="0.25">
      <c r="A38366"/>
      <c r="AA38366"/>
    </row>
    <row r="38367" spans="1:27" x14ac:dyDescent="0.25">
      <c r="A38367"/>
      <c r="AA38367"/>
    </row>
    <row r="38368" spans="1:27" x14ac:dyDescent="0.25">
      <c r="A38368"/>
      <c r="AA38368"/>
    </row>
    <row r="38369" spans="1:27" x14ac:dyDescent="0.25">
      <c r="A38369"/>
      <c r="AA38369"/>
    </row>
    <row r="38370" spans="1:27" x14ac:dyDescent="0.25">
      <c r="A38370"/>
      <c r="AA38370"/>
    </row>
    <row r="38371" spans="1:27" x14ac:dyDescent="0.25">
      <c r="A38371"/>
      <c r="AA38371"/>
    </row>
    <row r="38372" spans="1:27" x14ac:dyDescent="0.25">
      <c r="A38372"/>
      <c r="AA38372"/>
    </row>
    <row r="38373" spans="1:27" x14ac:dyDescent="0.25">
      <c r="A38373"/>
      <c r="AA38373"/>
    </row>
    <row r="38374" spans="1:27" x14ac:dyDescent="0.25">
      <c r="A38374"/>
      <c r="AA38374"/>
    </row>
    <row r="38375" spans="1:27" x14ac:dyDescent="0.25">
      <c r="A38375"/>
      <c r="AA38375"/>
    </row>
    <row r="38376" spans="1:27" x14ac:dyDescent="0.25">
      <c r="A38376"/>
      <c r="AA38376"/>
    </row>
    <row r="38377" spans="1:27" x14ac:dyDescent="0.25">
      <c r="A38377"/>
      <c r="AA38377"/>
    </row>
    <row r="38378" spans="1:27" x14ac:dyDescent="0.25">
      <c r="A38378"/>
      <c r="AA38378"/>
    </row>
    <row r="38379" spans="1:27" x14ac:dyDescent="0.25">
      <c r="A38379"/>
      <c r="AA38379"/>
    </row>
    <row r="38380" spans="1:27" x14ac:dyDescent="0.25">
      <c r="A38380"/>
      <c r="AA38380"/>
    </row>
    <row r="38381" spans="1:27" x14ac:dyDescent="0.25">
      <c r="A38381"/>
      <c r="AA38381"/>
    </row>
    <row r="38382" spans="1:27" x14ac:dyDescent="0.25">
      <c r="A38382"/>
      <c r="AA38382"/>
    </row>
    <row r="38383" spans="1:27" x14ac:dyDescent="0.25">
      <c r="A38383"/>
      <c r="AA38383"/>
    </row>
    <row r="38384" spans="1:27" x14ac:dyDescent="0.25">
      <c r="A38384"/>
      <c r="AA38384"/>
    </row>
    <row r="38385" spans="1:27" x14ac:dyDescent="0.25">
      <c r="A38385"/>
      <c r="AA38385"/>
    </row>
    <row r="38386" spans="1:27" x14ac:dyDescent="0.25">
      <c r="A38386"/>
      <c r="AA38386"/>
    </row>
    <row r="38387" spans="1:27" x14ac:dyDescent="0.25">
      <c r="A38387"/>
      <c r="AA38387"/>
    </row>
    <row r="38388" spans="1:27" x14ac:dyDescent="0.25">
      <c r="A38388"/>
      <c r="AA38388"/>
    </row>
    <row r="38389" spans="1:27" x14ac:dyDescent="0.25">
      <c r="A38389"/>
      <c r="AA38389"/>
    </row>
    <row r="38390" spans="1:27" x14ac:dyDescent="0.25">
      <c r="A38390"/>
      <c r="AA38390"/>
    </row>
    <row r="38391" spans="1:27" x14ac:dyDescent="0.25">
      <c r="A38391"/>
      <c r="AA38391"/>
    </row>
    <row r="38392" spans="1:27" x14ac:dyDescent="0.25">
      <c r="A38392"/>
      <c r="AA38392"/>
    </row>
    <row r="38393" spans="1:27" x14ac:dyDescent="0.25">
      <c r="A38393"/>
      <c r="AA38393"/>
    </row>
    <row r="38394" spans="1:27" x14ac:dyDescent="0.25">
      <c r="A38394"/>
      <c r="AA38394"/>
    </row>
    <row r="38395" spans="1:27" x14ac:dyDescent="0.25">
      <c r="A38395"/>
      <c r="AA38395"/>
    </row>
    <row r="38396" spans="1:27" x14ac:dyDescent="0.25">
      <c r="A38396"/>
      <c r="AA38396"/>
    </row>
    <row r="38397" spans="1:27" x14ac:dyDescent="0.25">
      <c r="A38397"/>
      <c r="AA38397"/>
    </row>
    <row r="38398" spans="1:27" x14ac:dyDescent="0.25">
      <c r="A38398"/>
      <c r="AA38398"/>
    </row>
    <row r="38399" spans="1:27" x14ac:dyDescent="0.25">
      <c r="A38399"/>
      <c r="AA38399"/>
    </row>
    <row r="38400" spans="1:27" x14ac:dyDescent="0.25">
      <c r="A38400"/>
      <c r="AA38400"/>
    </row>
    <row r="38401" spans="1:27" x14ac:dyDescent="0.25">
      <c r="A38401"/>
      <c r="AA38401"/>
    </row>
    <row r="38402" spans="1:27" x14ac:dyDescent="0.25">
      <c r="A38402"/>
      <c r="AA38402"/>
    </row>
    <row r="38403" spans="1:27" x14ac:dyDescent="0.25">
      <c r="A38403"/>
      <c r="AA38403"/>
    </row>
    <row r="38404" spans="1:27" x14ac:dyDescent="0.25">
      <c r="A38404"/>
      <c r="AA38404"/>
    </row>
    <row r="38405" spans="1:27" x14ac:dyDescent="0.25">
      <c r="A38405"/>
      <c r="AA38405"/>
    </row>
    <row r="38406" spans="1:27" x14ac:dyDescent="0.25">
      <c r="A38406"/>
      <c r="AA38406"/>
    </row>
    <row r="38407" spans="1:27" x14ac:dyDescent="0.25">
      <c r="A38407"/>
      <c r="AA38407"/>
    </row>
    <row r="38408" spans="1:27" x14ac:dyDescent="0.25">
      <c r="A38408"/>
      <c r="AA38408"/>
    </row>
    <row r="38409" spans="1:27" x14ac:dyDescent="0.25">
      <c r="A38409"/>
      <c r="AA38409"/>
    </row>
    <row r="38410" spans="1:27" x14ac:dyDescent="0.25">
      <c r="A38410"/>
      <c r="AA38410"/>
    </row>
    <row r="38411" spans="1:27" x14ac:dyDescent="0.25">
      <c r="A38411"/>
      <c r="AA38411"/>
    </row>
    <row r="38412" spans="1:27" x14ac:dyDescent="0.25">
      <c r="A38412"/>
      <c r="AA38412"/>
    </row>
    <row r="38413" spans="1:27" x14ac:dyDescent="0.25">
      <c r="A38413"/>
      <c r="AA38413"/>
    </row>
    <row r="38414" spans="1:27" x14ac:dyDescent="0.25">
      <c r="A38414"/>
      <c r="AA38414"/>
    </row>
    <row r="38415" spans="1:27" x14ac:dyDescent="0.25">
      <c r="A38415"/>
      <c r="AA38415"/>
    </row>
    <row r="38416" spans="1:27" x14ac:dyDescent="0.25">
      <c r="A38416"/>
      <c r="AA38416"/>
    </row>
    <row r="38417" spans="1:27" x14ac:dyDescent="0.25">
      <c r="A38417"/>
      <c r="AA38417"/>
    </row>
    <row r="38418" spans="1:27" x14ac:dyDescent="0.25">
      <c r="A38418"/>
      <c r="AA38418"/>
    </row>
    <row r="38419" spans="1:27" x14ac:dyDescent="0.25">
      <c r="A38419"/>
      <c r="AA38419"/>
    </row>
    <row r="38420" spans="1:27" x14ac:dyDescent="0.25">
      <c r="A38420"/>
      <c r="AA38420"/>
    </row>
    <row r="38421" spans="1:27" x14ac:dyDescent="0.25">
      <c r="A38421"/>
      <c r="AA38421"/>
    </row>
    <row r="38422" spans="1:27" x14ac:dyDescent="0.25">
      <c r="A38422"/>
      <c r="AA38422"/>
    </row>
    <row r="38423" spans="1:27" x14ac:dyDescent="0.25">
      <c r="A38423"/>
      <c r="AA38423"/>
    </row>
    <row r="38424" spans="1:27" x14ac:dyDescent="0.25">
      <c r="A38424"/>
      <c r="AA38424"/>
    </row>
    <row r="38425" spans="1:27" x14ac:dyDescent="0.25">
      <c r="A38425"/>
      <c r="AA38425"/>
    </row>
    <row r="38426" spans="1:27" x14ac:dyDescent="0.25">
      <c r="A38426"/>
      <c r="AA38426"/>
    </row>
    <row r="38427" spans="1:27" x14ac:dyDescent="0.25">
      <c r="A38427"/>
      <c r="AA38427"/>
    </row>
    <row r="38428" spans="1:27" x14ac:dyDescent="0.25">
      <c r="A38428"/>
      <c r="AA38428"/>
    </row>
    <row r="38429" spans="1:27" x14ac:dyDescent="0.25">
      <c r="A38429"/>
      <c r="AA38429"/>
    </row>
    <row r="38430" spans="1:27" x14ac:dyDescent="0.25">
      <c r="A38430"/>
      <c r="AA38430"/>
    </row>
    <row r="38431" spans="1:27" x14ac:dyDescent="0.25">
      <c r="A38431"/>
      <c r="AA38431"/>
    </row>
    <row r="38432" spans="1:27" x14ac:dyDescent="0.25">
      <c r="A38432"/>
      <c r="AA38432"/>
    </row>
    <row r="38433" spans="1:27" x14ac:dyDescent="0.25">
      <c r="A38433"/>
      <c r="AA38433"/>
    </row>
    <row r="38434" spans="1:27" x14ac:dyDescent="0.25">
      <c r="A38434"/>
      <c r="AA38434"/>
    </row>
    <row r="38435" spans="1:27" x14ac:dyDescent="0.25">
      <c r="A38435"/>
      <c r="AA38435"/>
    </row>
    <row r="38436" spans="1:27" x14ac:dyDescent="0.25">
      <c r="A38436"/>
      <c r="AA38436"/>
    </row>
    <row r="38437" spans="1:27" x14ac:dyDescent="0.25">
      <c r="A38437"/>
      <c r="AA38437"/>
    </row>
    <row r="38438" spans="1:27" x14ac:dyDescent="0.25">
      <c r="A38438"/>
      <c r="AA38438"/>
    </row>
    <row r="38439" spans="1:27" x14ac:dyDescent="0.25">
      <c r="A38439"/>
      <c r="AA38439"/>
    </row>
    <row r="38440" spans="1:27" x14ac:dyDescent="0.25">
      <c r="A38440"/>
      <c r="AA38440"/>
    </row>
    <row r="38441" spans="1:27" x14ac:dyDescent="0.25">
      <c r="A38441"/>
      <c r="AA38441"/>
    </row>
    <row r="38442" spans="1:27" x14ac:dyDescent="0.25">
      <c r="A38442"/>
      <c r="AA38442"/>
    </row>
    <row r="38443" spans="1:27" x14ac:dyDescent="0.25">
      <c r="A38443"/>
      <c r="AA38443"/>
    </row>
    <row r="38444" spans="1:27" x14ac:dyDescent="0.25">
      <c r="A38444"/>
      <c r="AA38444"/>
    </row>
    <row r="38445" spans="1:27" x14ac:dyDescent="0.25">
      <c r="A38445"/>
      <c r="AA38445"/>
    </row>
    <row r="38446" spans="1:27" x14ac:dyDescent="0.25">
      <c r="A38446"/>
      <c r="AA38446"/>
    </row>
    <row r="38447" spans="1:27" x14ac:dyDescent="0.25">
      <c r="A38447"/>
      <c r="AA38447"/>
    </row>
    <row r="38448" spans="1:27" x14ac:dyDescent="0.25">
      <c r="A38448"/>
      <c r="AA38448"/>
    </row>
    <row r="38449" spans="1:27" x14ac:dyDescent="0.25">
      <c r="A38449"/>
      <c r="AA38449"/>
    </row>
    <row r="38450" spans="1:27" x14ac:dyDescent="0.25">
      <c r="A38450"/>
      <c r="AA38450"/>
    </row>
    <row r="38451" spans="1:27" x14ac:dyDescent="0.25">
      <c r="A38451"/>
      <c r="AA38451"/>
    </row>
    <row r="38452" spans="1:27" x14ac:dyDescent="0.25">
      <c r="A38452"/>
      <c r="AA38452"/>
    </row>
    <row r="38453" spans="1:27" x14ac:dyDescent="0.25">
      <c r="A38453"/>
      <c r="AA38453"/>
    </row>
    <row r="38454" spans="1:27" x14ac:dyDescent="0.25">
      <c r="A38454"/>
      <c r="AA38454"/>
    </row>
    <row r="38455" spans="1:27" x14ac:dyDescent="0.25">
      <c r="A38455"/>
      <c r="AA38455"/>
    </row>
    <row r="38456" spans="1:27" x14ac:dyDescent="0.25">
      <c r="A38456"/>
      <c r="AA38456"/>
    </row>
    <row r="38457" spans="1:27" x14ac:dyDescent="0.25">
      <c r="A38457"/>
      <c r="AA38457"/>
    </row>
    <row r="38458" spans="1:27" x14ac:dyDescent="0.25">
      <c r="A38458"/>
      <c r="AA38458"/>
    </row>
    <row r="38459" spans="1:27" x14ac:dyDescent="0.25">
      <c r="A38459"/>
      <c r="AA38459"/>
    </row>
    <row r="38460" spans="1:27" x14ac:dyDescent="0.25">
      <c r="A38460"/>
      <c r="AA38460"/>
    </row>
    <row r="38461" spans="1:27" x14ac:dyDescent="0.25">
      <c r="A38461"/>
      <c r="AA38461"/>
    </row>
    <row r="38462" spans="1:27" x14ac:dyDescent="0.25">
      <c r="A38462"/>
      <c r="AA38462"/>
    </row>
    <row r="38463" spans="1:27" x14ac:dyDescent="0.25">
      <c r="A38463"/>
      <c r="AA38463"/>
    </row>
    <row r="38464" spans="1:27" x14ac:dyDescent="0.25">
      <c r="A38464"/>
      <c r="AA38464"/>
    </row>
    <row r="38465" spans="1:27" x14ac:dyDescent="0.25">
      <c r="A38465"/>
      <c r="AA38465"/>
    </row>
    <row r="38466" spans="1:27" x14ac:dyDescent="0.25">
      <c r="A38466"/>
      <c r="AA38466"/>
    </row>
    <row r="38467" spans="1:27" x14ac:dyDescent="0.25">
      <c r="A38467"/>
      <c r="AA38467"/>
    </row>
    <row r="38468" spans="1:27" x14ac:dyDescent="0.25">
      <c r="A38468"/>
      <c r="AA38468"/>
    </row>
    <row r="38469" spans="1:27" x14ac:dyDescent="0.25">
      <c r="A38469"/>
      <c r="AA38469"/>
    </row>
    <row r="38470" spans="1:27" x14ac:dyDescent="0.25">
      <c r="A38470"/>
      <c r="AA38470"/>
    </row>
    <row r="38471" spans="1:27" x14ac:dyDescent="0.25">
      <c r="A38471"/>
      <c r="AA38471"/>
    </row>
    <row r="38472" spans="1:27" x14ac:dyDescent="0.25">
      <c r="A38472"/>
      <c r="AA38472"/>
    </row>
    <row r="38473" spans="1:27" x14ac:dyDescent="0.25">
      <c r="A38473"/>
      <c r="AA38473"/>
    </row>
    <row r="38474" spans="1:27" x14ac:dyDescent="0.25">
      <c r="A38474"/>
      <c r="AA38474"/>
    </row>
    <row r="38475" spans="1:27" x14ac:dyDescent="0.25">
      <c r="A38475"/>
      <c r="AA38475"/>
    </row>
    <row r="38476" spans="1:27" x14ac:dyDescent="0.25">
      <c r="A38476"/>
      <c r="AA38476"/>
    </row>
    <row r="38477" spans="1:27" x14ac:dyDescent="0.25">
      <c r="A38477"/>
      <c r="AA38477"/>
    </row>
    <row r="38478" spans="1:27" x14ac:dyDescent="0.25">
      <c r="A38478"/>
      <c r="AA38478"/>
    </row>
    <row r="38479" spans="1:27" x14ac:dyDescent="0.25">
      <c r="A38479"/>
      <c r="AA38479"/>
    </row>
    <row r="38480" spans="1:27" x14ac:dyDescent="0.25">
      <c r="A38480"/>
      <c r="AA38480"/>
    </row>
    <row r="38481" spans="1:27" x14ac:dyDescent="0.25">
      <c r="A38481"/>
      <c r="AA38481"/>
    </row>
    <row r="38482" spans="1:27" x14ac:dyDescent="0.25">
      <c r="A38482"/>
      <c r="AA38482"/>
    </row>
    <row r="38483" spans="1:27" x14ac:dyDescent="0.25">
      <c r="A38483"/>
      <c r="AA38483"/>
    </row>
    <row r="38484" spans="1:27" x14ac:dyDescent="0.25">
      <c r="A38484"/>
      <c r="AA38484"/>
    </row>
    <row r="38485" spans="1:27" x14ac:dyDescent="0.25">
      <c r="A38485"/>
      <c r="AA38485"/>
    </row>
    <row r="38486" spans="1:27" x14ac:dyDescent="0.25">
      <c r="A38486"/>
      <c r="AA38486"/>
    </row>
    <row r="38487" spans="1:27" x14ac:dyDescent="0.25">
      <c r="A38487"/>
      <c r="AA38487"/>
    </row>
    <row r="38488" spans="1:27" x14ac:dyDescent="0.25">
      <c r="A38488"/>
      <c r="AA38488"/>
    </row>
    <row r="38489" spans="1:27" x14ac:dyDescent="0.25">
      <c r="A38489"/>
      <c r="AA38489"/>
    </row>
    <row r="38490" spans="1:27" x14ac:dyDescent="0.25">
      <c r="A38490"/>
      <c r="AA38490"/>
    </row>
    <row r="38491" spans="1:27" x14ac:dyDescent="0.25">
      <c r="A38491"/>
      <c r="AA38491"/>
    </row>
    <row r="38492" spans="1:27" x14ac:dyDescent="0.25">
      <c r="A38492"/>
      <c r="AA38492"/>
    </row>
    <row r="38493" spans="1:27" x14ac:dyDescent="0.25">
      <c r="A38493"/>
      <c r="AA38493"/>
    </row>
    <row r="38494" spans="1:27" x14ac:dyDescent="0.25">
      <c r="A38494"/>
      <c r="AA38494"/>
    </row>
    <row r="38495" spans="1:27" x14ac:dyDescent="0.25">
      <c r="A38495"/>
      <c r="AA38495"/>
    </row>
    <row r="38496" spans="1:27" x14ac:dyDescent="0.25">
      <c r="A38496"/>
      <c r="AA38496"/>
    </row>
    <row r="38497" spans="1:27" x14ac:dyDescent="0.25">
      <c r="A38497"/>
      <c r="AA38497"/>
    </row>
    <row r="38498" spans="1:27" x14ac:dyDescent="0.25">
      <c r="A38498"/>
      <c r="AA38498"/>
    </row>
    <row r="38499" spans="1:27" x14ac:dyDescent="0.25">
      <c r="A38499"/>
      <c r="AA38499"/>
    </row>
    <row r="38500" spans="1:27" x14ac:dyDescent="0.25">
      <c r="A38500"/>
      <c r="AA38500"/>
    </row>
    <row r="38501" spans="1:27" x14ac:dyDescent="0.25">
      <c r="A38501"/>
      <c r="AA38501"/>
    </row>
    <row r="38502" spans="1:27" x14ac:dyDescent="0.25">
      <c r="A38502"/>
      <c r="AA38502"/>
    </row>
    <row r="38503" spans="1:27" x14ac:dyDescent="0.25">
      <c r="A38503"/>
      <c r="AA38503"/>
    </row>
    <row r="38504" spans="1:27" x14ac:dyDescent="0.25">
      <c r="A38504"/>
      <c r="AA38504"/>
    </row>
    <row r="38505" spans="1:27" x14ac:dyDescent="0.25">
      <c r="A38505"/>
      <c r="AA38505"/>
    </row>
    <row r="38506" spans="1:27" x14ac:dyDescent="0.25">
      <c r="A38506"/>
      <c r="AA38506"/>
    </row>
    <row r="38507" spans="1:27" x14ac:dyDescent="0.25">
      <c r="A38507"/>
      <c r="AA38507"/>
    </row>
    <row r="38508" spans="1:27" x14ac:dyDescent="0.25">
      <c r="A38508"/>
      <c r="AA38508"/>
    </row>
    <row r="38509" spans="1:27" x14ac:dyDescent="0.25">
      <c r="A38509"/>
      <c r="AA38509"/>
    </row>
    <row r="38510" spans="1:27" x14ac:dyDescent="0.25">
      <c r="A38510"/>
      <c r="AA38510"/>
    </row>
    <row r="38511" spans="1:27" x14ac:dyDescent="0.25">
      <c r="A38511"/>
      <c r="AA38511"/>
    </row>
    <row r="38512" spans="1:27" x14ac:dyDescent="0.25">
      <c r="A38512"/>
      <c r="AA38512"/>
    </row>
    <row r="38513" spans="1:27" x14ac:dyDescent="0.25">
      <c r="A38513"/>
      <c r="AA38513"/>
    </row>
    <row r="38514" spans="1:27" x14ac:dyDescent="0.25">
      <c r="A38514"/>
      <c r="AA38514"/>
    </row>
    <row r="38515" spans="1:27" x14ac:dyDescent="0.25">
      <c r="A38515"/>
      <c r="AA38515"/>
    </row>
    <row r="38516" spans="1:27" x14ac:dyDescent="0.25">
      <c r="A38516"/>
      <c r="AA38516"/>
    </row>
    <row r="38517" spans="1:27" x14ac:dyDescent="0.25">
      <c r="A38517"/>
      <c r="AA38517"/>
    </row>
    <row r="38518" spans="1:27" x14ac:dyDescent="0.25">
      <c r="A38518"/>
      <c r="AA38518"/>
    </row>
    <row r="38519" spans="1:27" x14ac:dyDescent="0.25">
      <c r="A38519"/>
      <c r="AA38519"/>
    </row>
    <row r="38520" spans="1:27" x14ac:dyDescent="0.25">
      <c r="A38520"/>
      <c r="AA38520"/>
    </row>
    <row r="38521" spans="1:27" x14ac:dyDescent="0.25">
      <c r="A38521"/>
      <c r="AA38521"/>
    </row>
    <row r="38522" spans="1:27" x14ac:dyDescent="0.25">
      <c r="A38522"/>
      <c r="AA38522"/>
    </row>
    <row r="38523" spans="1:27" x14ac:dyDescent="0.25">
      <c r="A38523"/>
      <c r="AA38523"/>
    </row>
    <row r="38524" spans="1:27" x14ac:dyDescent="0.25">
      <c r="A38524"/>
      <c r="AA38524"/>
    </row>
    <row r="38525" spans="1:27" x14ac:dyDescent="0.25">
      <c r="A38525"/>
      <c r="AA38525"/>
    </row>
    <row r="38526" spans="1:27" x14ac:dyDescent="0.25">
      <c r="A38526"/>
      <c r="AA38526"/>
    </row>
    <row r="38527" spans="1:27" x14ac:dyDescent="0.25">
      <c r="A38527"/>
      <c r="AA38527"/>
    </row>
    <row r="38528" spans="1:27" x14ac:dyDescent="0.25">
      <c r="A38528"/>
      <c r="AA38528"/>
    </row>
    <row r="38529" spans="1:27" x14ac:dyDescent="0.25">
      <c r="A38529"/>
      <c r="AA38529"/>
    </row>
    <row r="38530" spans="1:27" x14ac:dyDescent="0.25">
      <c r="A38530"/>
      <c r="AA38530"/>
    </row>
    <row r="38531" spans="1:27" x14ac:dyDescent="0.25">
      <c r="A38531"/>
      <c r="AA38531"/>
    </row>
    <row r="38532" spans="1:27" x14ac:dyDescent="0.25">
      <c r="A38532"/>
      <c r="AA38532"/>
    </row>
    <row r="38533" spans="1:27" x14ac:dyDescent="0.25">
      <c r="A38533"/>
      <c r="AA38533"/>
    </row>
    <row r="38534" spans="1:27" x14ac:dyDescent="0.25">
      <c r="A38534"/>
      <c r="AA38534"/>
    </row>
    <row r="38535" spans="1:27" x14ac:dyDescent="0.25">
      <c r="A38535"/>
      <c r="AA38535"/>
    </row>
    <row r="38536" spans="1:27" x14ac:dyDescent="0.25">
      <c r="A38536"/>
      <c r="AA38536"/>
    </row>
    <row r="38537" spans="1:27" x14ac:dyDescent="0.25">
      <c r="A38537"/>
      <c r="AA38537"/>
    </row>
    <row r="38538" spans="1:27" x14ac:dyDescent="0.25">
      <c r="A38538"/>
      <c r="AA38538"/>
    </row>
    <row r="38539" spans="1:27" x14ac:dyDescent="0.25">
      <c r="A38539"/>
      <c r="AA38539"/>
    </row>
    <row r="38540" spans="1:27" x14ac:dyDescent="0.25">
      <c r="A38540"/>
      <c r="AA38540"/>
    </row>
    <row r="38541" spans="1:27" x14ac:dyDescent="0.25">
      <c r="A38541"/>
      <c r="AA38541"/>
    </row>
    <row r="38542" spans="1:27" x14ac:dyDescent="0.25">
      <c r="A38542"/>
      <c r="AA38542"/>
    </row>
    <row r="38543" spans="1:27" x14ac:dyDescent="0.25">
      <c r="A38543"/>
      <c r="AA38543"/>
    </row>
    <row r="38544" spans="1:27" x14ac:dyDescent="0.25">
      <c r="A38544"/>
      <c r="AA38544"/>
    </row>
    <row r="38545" spans="1:27" x14ac:dyDescent="0.25">
      <c r="A38545"/>
      <c r="AA38545"/>
    </row>
    <row r="38546" spans="1:27" x14ac:dyDescent="0.25">
      <c r="A38546"/>
      <c r="AA38546"/>
    </row>
    <row r="38547" spans="1:27" x14ac:dyDescent="0.25">
      <c r="A38547"/>
      <c r="AA38547"/>
    </row>
    <row r="38548" spans="1:27" x14ac:dyDescent="0.25">
      <c r="A38548"/>
      <c r="AA38548"/>
    </row>
    <row r="38549" spans="1:27" x14ac:dyDescent="0.25">
      <c r="A38549"/>
      <c r="AA38549"/>
    </row>
    <row r="38550" spans="1:27" x14ac:dyDescent="0.25">
      <c r="A38550"/>
      <c r="AA38550"/>
    </row>
    <row r="38551" spans="1:27" x14ac:dyDescent="0.25">
      <c r="A38551"/>
      <c r="AA38551"/>
    </row>
    <row r="38552" spans="1:27" x14ac:dyDescent="0.25">
      <c r="A38552"/>
      <c r="AA38552"/>
    </row>
    <row r="38553" spans="1:27" x14ac:dyDescent="0.25">
      <c r="A38553"/>
      <c r="AA38553"/>
    </row>
    <row r="38554" spans="1:27" x14ac:dyDescent="0.25">
      <c r="A38554"/>
      <c r="AA38554"/>
    </row>
    <row r="38555" spans="1:27" x14ac:dyDescent="0.25">
      <c r="A38555"/>
      <c r="AA38555"/>
    </row>
    <row r="38556" spans="1:27" x14ac:dyDescent="0.25">
      <c r="A38556"/>
      <c r="AA38556"/>
    </row>
    <row r="38557" spans="1:27" x14ac:dyDescent="0.25">
      <c r="A38557"/>
      <c r="AA38557"/>
    </row>
    <row r="38558" spans="1:27" x14ac:dyDescent="0.25">
      <c r="A38558"/>
      <c r="AA38558"/>
    </row>
    <row r="38559" spans="1:27" x14ac:dyDescent="0.25">
      <c r="A38559"/>
      <c r="AA38559"/>
    </row>
    <row r="38560" spans="1:27" x14ac:dyDescent="0.25">
      <c r="A38560"/>
      <c r="AA38560"/>
    </row>
    <row r="38561" spans="1:27" x14ac:dyDescent="0.25">
      <c r="A38561"/>
      <c r="AA38561"/>
    </row>
    <row r="38562" spans="1:27" x14ac:dyDescent="0.25">
      <c r="A38562"/>
      <c r="AA38562"/>
    </row>
    <row r="38563" spans="1:27" x14ac:dyDescent="0.25">
      <c r="A38563"/>
      <c r="AA38563"/>
    </row>
    <row r="38564" spans="1:27" x14ac:dyDescent="0.25">
      <c r="A38564"/>
      <c r="AA38564"/>
    </row>
    <row r="38565" spans="1:27" x14ac:dyDescent="0.25">
      <c r="A38565"/>
      <c r="AA38565"/>
    </row>
    <row r="38566" spans="1:27" x14ac:dyDescent="0.25">
      <c r="A38566"/>
      <c r="AA38566"/>
    </row>
    <row r="38567" spans="1:27" x14ac:dyDescent="0.25">
      <c r="A38567"/>
      <c r="AA38567"/>
    </row>
    <row r="38568" spans="1:27" x14ac:dyDescent="0.25">
      <c r="A38568"/>
      <c r="AA38568"/>
    </row>
    <row r="38569" spans="1:27" x14ac:dyDescent="0.25">
      <c r="A38569"/>
      <c r="AA38569"/>
    </row>
    <row r="38570" spans="1:27" x14ac:dyDescent="0.25">
      <c r="A38570"/>
      <c r="AA38570"/>
    </row>
    <row r="38571" spans="1:27" x14ac:dyDescent="0.25">
      <c r="A38571"/>
      <c r="AA38571"/>
    </row>
    <row r="38572" spans="1:27" x14ac:dyDescent="0.25">
      <c r="A38572"/>
      <c r="AA38572"/>
    </row>
    <row r="38573" spans="1:27" x14ac:dyDescent="0.25">
      <c r="A38573"/>
      <c r="AA38573"/>
    </row>
    <row r="38574" spans="1:27" x14ac:dyDescent="0.25">
      <c r="A38574"/>
      <c r="AA38574"/>
    </row>
    <row r="38575" spans="1:27" x14ac:dyDescent="0.25">
      <c r="A38575"/>
      <c r="AA38575"/>
    </row>
    <row r="38576" spans="1:27" x14ac:dyDescent="0.25">
      <c r="A38576"/>
      <c r="AA38576"/>
    </row>
    <row r="38577" spans="1:27" x14ac:dyDescent="0.25">
      <c r="A38577"/>
      <c r="AA38577"/>
    </row>
    <row r="38578" spans="1:27" x14ac:dyDescent="0.25">
      <c r="A38578"/>
      <c r="AA38578"/>
    </row>
    <row r="38579" spans="1:27" x14ac:dyDescent="0.25">
      <c r="A38579"/>
      <c r="AA38579"/>
    </row>
    <row r="38580" spans="1:27" x14ac:dyDescent="0.25">
      <c r="A38580"/>
      <c r="AA38580"/>
    </row>
    <row r="38581" spans="1:27" x14ac:dyDescent="0.25">
      <c r="A38581"/>
      <c r="AA38581"/>
    </row>
    <row r="38582" spans="1:27" x14ac:dyDescent="0.25">
      <c r="A38582"/>
      <c r="AA38582"/>
    </row>
    <row r="38583" spans="1:27" x14ac:dyDescent="0.25">
      <c r="A38583"/>
      <c r="AA38583"/>
    </row>
    <row r="38584" spans="1:27" x14ac:dyDescent="0.25">
      <c r="A38584"/>
      <c r="AA38584"/>
    </row>
    <row r="38585" spans="1:27" x14ac:dyDescent="0.25">
      <c r="A38585"/>
      <c r="AA38585"/>
    </row>
    <row r="38586" spans="1:27" x14ac:dyDescent="0.25">
      <c r="A38586"/>
      <c r="AA38586"/>
    </row>
    <row r="38587" spans="1:27" x14ac:dyDescent="0.25">
      <c r="A38587"/>
      <c r="AA38587"/>
    </row>
    <row r="38588" spans="1:27" x14ac:dyDescent="0.25">
      <c r="A38588"/>
      <c r="AA38588"/>
    </row>
    <row r="38589" spans="1:27" x14ac:dyDescent="0.25">
      <c r="A38589"/>
      <c r="AA38589"/>
    </row>
    <row r="38590" spans="1:27" x14ac:dyDescent="0.25">
      <c r="A38590"/>
      <c r="AA38590"/>
    </row>
    <row r="38591" spans="1:27" x14ac:dyDescent="0.25">
      <c r="A38591"/>
      <c r="AA38591"/>
    </row>
    <row r="38592" spans="1:27" x14ac:dyDescent="0.25">
      <c r="A38592"/>
      <c r="AA38592"/>
    </row>
    <row r="38593" spans="1:27" x14ac:dyDescent="0.25">
      <c r="A38593"/>
      <c r="AA38593"/>
    </row>
    <row r="38594" spans="1:27" x14ac:dyDescent="0.25">
      <c r="A38594"/>
      <c r="AA38594"/>
    </row>
    <row r="38595" spans="1:27" x14ac:dyDescent="0.25">
      <c r="A38595"/>
      <c r="AA38595"/>
    </row>
    <row r="38596" spans="1:27" x14ac:dyDescent="0.25">
      <c r="A38596"/>
      <c r="AA38596"/>
    </row>
    <row r="38597" spans="1:27" x14ac:dyDescent="0.25">
      <c r="A38597"/>
      <c r="AA38597"/>
    </row>
    <row r="38598" spans="1:27" x14ac:dyDescent="0.25">
      <c r="A38598"/>
      <c r="AA38598"/>
    </row>
    <row r="38599" spans="1:27" x14ac:dyDescent="0.25">
      <c r="A38599"/>
      <c r="AA38599"/>
    </row>
    <row r="38600" spans="1:27" x14ac:dyDescent="0.25">
      <c r="A38600"/>
      <c r="AA38600"/>
    </row>
    <row r="38601" spans="1:27" x14ac:dyDescent="0.25">
      <c r="A38601"/>
      <c r="AA38601"/>
    </row>
    <row r="38602" spans="1:27" x14ac:dyDescent="0.25">
      <c r="A38602"/>
      <c r="AA38602"/>
    </row>
    <row r="38603" spans="1:27" x14ac:dyDescent="0.25">
      <c r="A38603"/>
      <c r="AA38603"/>
    </row>
    <row r="38604" spans="1:27" x14ac:dyDescent="0.25">
      <c r="A38604"/>
      <c r="AA38604"/>
    </row>
    <row r="38605" spans="1:27" x14ac:dyDescent="0.25">
      <c r="A38605"/>
      <c r="AA38605"/>
    </row>
    <row r="38606" spans="1:27" x14ac:dyDescent="0.25">
      <c r="A38606"/>
      <c r="AA38606"/>
    </row>
    <row r="38607" spans="1:27" x14ac:dyDescent="0.25">
      <c r="A38607"/>
      <c r="AA38607"/>
    </row>
    <row r="38608" spans="1:27" x14ac:dyDescent="0.25">
      <c r="A38608"/>
      <c r="AA38608"/>
    </row>
    <row r="38609" spans="1:27" x14ac:dyDescent="0.25">
      <c r="A38609"/>
      <c r="AA38609"/>
    </row>
    <row r="38610" spans="1:27" x14ac:dyDescent="0.25">
      <c r="A38610"/>
      <c r="AA38610"/>
    </row>
    <row r="38611" spans="1:27" x14ac:dyDescent="0.25">
      <c r="A38611"/>
      <c r="AA38611"/>
    </row>
    <row r="38612" spans="1:27" x14ac:dyDescent="0.25">
      <c r="A38612"/>
      <c r="AA38612"/>
    </row>
    <row r="38613" spans="1:27" x14ac:dyDescent="0.25">
      <c r="A38613"/>
      <c r="AA38613"/>
    </row>
    <row r="38614" spans="1:27" x14ac:dyDescent="0.25">
      <c r="A38614"/>
      <c r="AA38614"/>
    </row>
    <row r="38615" spans="1:27" x14ac:dyDescent="0.25">
      <c r="A38615"/>
      <c r="AA38615"/>
    </row>
    <row r="38616" spans="1:27" x14ac:dyDescent="0.25">
      <c r="A38616"/>
      <c r="AA38616"/>
    </row>
    <row r="38617" spans="1:27" x14ac:dyDescent="0.25">
      <c r="A38617"/>
      <c r="AA38617"/>
    </row>
    <row r="38618" spans="1:27" x14ac:dyDescent="0.25">
      <c r="A38618"/>
      <c r="AA38618"/>
    </row>
    <row r="38619" spans="1:27" x14ac:dyDescent="0.25">
      <c r="A38619"/>
      <c r="AA38619"/>
    </row>
    <row r="38620" spans="1:27" x14ac:dyDescent="0.25">
      <c r="A38620"/>
      <c r="AA38620"/>
    </row>
    <row r="38621" spans="1:27" x14ac:dyDescent="0.25">
      <c r="A38621"/>
      <c r="AA38621"/>
    </row>
    <row r="38622" spans="1:27" x14ac:dyDescent="0.25">
      <c r="A38622"/>
      <c r="AA38622"/>
    </row>
    <row r="38623" spans="1:27" x14ac:dyDescent="0.25">
      <c r="A38623"/>
      <c r="AA38623"/>
    </row>
    <row r="38624" spans="1:27" x14ac:dyDescent="0.25">
      <c r="A38624"/>
      <c r="AA38624"/>
    </row>
    <row r="38625" spans="1:27" x14ac:dyDescent="0.25">
      <c r="A38625"/>
      <c r="AA38625"/>
    </row>
    <row r="38626" spans="1:27" x14ac:dyDescent="0.25">
      <c r="A38626"/>
      <c r="AA38626"/>
    </row>
    <row r="38627" spans="1:27" x14ac:dyDescent="0.25">
      <c r="A38627"/>
      <c r="AA38627"/>
    </row>
    <row r="38628" spans="1:27" x14ac:dyDescent="0.25">
      <c r="A38628"/>
      <c r="AA38628"/>
    </row>
    <row r="38629" spans="1:27" x14ac:dyDescent="0.25">
      <c r="A38629"/>
      <c r="AA38629"/>
    </row>
    <row r="38630" spans="1:27" x14ac:dyDescent="0.25">
      <c r="A38630"/>
      <c r="AA38630"/>
    </row>
    <row r="38631" spans="1:27" x14ac:dyDescent="0.25">
      <c r="A38631"/>
      <c r="AA38631"/>
    </row>
    <row r="38632" spans="1:27" x14ac:dyDescent="0.25">
      <c r="A38632"/>
      <c r="AA38632"/>
    </row>
    <row r="38633" spans="1:27" x14ac:dyDescent="0.25">
      <c r="A38633"/>
      <c r="AA38633"/>
    </row>
    <row r="38634" spans="1:27" x14ac:dyDescent="0.25">
      <c r="A38634"/>
      <c r="AA38634"/>
    </row>
    <row r="38635" spans="1:27" x14ac:dyDescent="0.25">
      <c r="A38635"/>
      <c r="AA38635"/>
    </row>
    <row r="38636" spans="1:27" x14ac:dyDescent="0.25">
      <c r="A38636"/>
      <c r="AA38636"/>
    </row>
    <row r="38637" spans="1:27" x14ac:dyDescent="0.25">
      <c r="A38637"/>
      <c r="AA38637"/>
    </row>
    <row r="38638" spans="1:27" x14ac:dyDescent="0.25">
      <c r="A38638"/>
      <c r="AA38638"/>
    </row>
    <row r="38639" spans="1:27" x14ac:dyDescent="0.25">
      <c r="A38639"/>
      <c r="AA38639"/>
    </row>
    <row r="38640" spans="1:27" x14ac:dyDescent="0.25">
      <c r="A38640"/>
      <c r="AA38640"/>
    </row>
    <row r="38641" spans="1:27" x14ac:dyDescent="0.25">
      <c r="A38641"/>
      <c r="AA38641"/>
    </row>
    <row r="38642" spans="1:27" x14ac:dyDescent="0.25">
      <c r="A38642"/>
      <c r="AA38642"/>
    </row>
    <row r="38643" spans="1:27" x14ac:dyDescent="0.25">
      <c r="A38643"/>
      <c r="AA38643"/>
    </row>
    <row r="38644" spans="1:27" x14ac:dyDescent="0.25">
      <c r="A38644"/>
      <c r="AA38644"/>
    </row>
    <row r="38645" spans="1:27" x14ac:dyDescent="0.25">
      <c r="A38645"/>
      <c r="AA38645"/>
    </row>
    <row r="38646" spans="1:27" x14ac:dyDescent="0.25">
      <c r="A38646"/>
      <c r="AA38646"/>
    </row>
    <row r="38647" spans="1:27" x14ac:dyDescent="0.25">
      <c r="A38647"/>
      <c r="AA38647"/>
    </row>
    <row r="38648" spans="1:27" x14ac:dyDescent="0.25">
      <c r="A38648"/>
      <c r="AA38648"/>
    </row>
    <row r="38649" spans="1:27" x14ac:dyDescent="0.25">
      <c r="A38649"/>
      <c r="AA38649"/>
    </row>
    <row r="38650" spans="1:27" x14ac:dyDescent="0.25">
      <c r="A38650"/>
      <c r="AA38650"/>
    </row>
    <row r="38651" spans="1:27" x14ac:dyDescent="0.25">
      <c r="A38651"/>
      <c r="AA38651"/>
    </row>
    <row r="38652" spans="1:27" x14ac:dyDescent="0.25">
      <c r="A38652"/>
      <c r="AA38652"/>
    </row>
    <row r="38653" spans="1:27" x14ac:dyDescent="0.25">
      <c r="A38653"/>
      <c r="AA38653"/>
    </row>
    <row r="38654" spans="1:27" x14ac:dyDescent="0.25">
      <c r="A38654"/>
      <c r="AA38654"/>
    </row>
    <row r="38655" spans="1:27" x14ac:dyDescent="0.25">
      <c r="A38655"/>
      <c r="AA38655"/>
    </row>
    <row r="38656" spans="1:27" x14ac:dyDescent="0.25">
      <c r="A38656"/>
      <c r="AA38656"/>
    </row>
    <row r="38657" spans="1:27" x14ac:dyDescent="0.25">
      <c r="A38657"/>
      <c r="AA38657"/>
    </row>
    <row r="38658" spans="1:27" x14ac:dyDescent="0.25">
      <c r="A38658"/>
      <c r="AA38658"/>
    </row>
    <row r="38659" spans="1:27" x14ac:dyDescent="0.25">
      <c r="A38659"/>
      <c r="AA38659"/>
    </row>
    <row r="38660" spans="1:27" x14ac:dyDescent="0.25">
      <c r="A38660"/>
      <c r="AA38660"/>
    </row>
    <row r="38661" spans="1:27" x14ac:dyDescent="0.25">
      <c r="A38661"/>
      <c r="AA38661"/>
    </row>
    <row r="38662" spans="1:27" x14ac:dyDescent="0.25">
      <c r="A38662"/>
      <c r="AA38662"/>
    </row>
    <row r="38663" spans="1:27" x14ac:dyDescent="0.25">
      <c r="A38663"/>
      <c r="AA38663"/>
    </row>
    <row r="38664" spans="1:27" x14ac:dyDescent="0.25">
      <c r="A38664"/>
      <c r="AA38664"/>
    </row>
    <row r="38665" spans="1:27" x14ac:dyDescent="0.25">
      <c r="A38665"/>
      <c r="AA38665"/>
    </row>
    <row r="38666" spans="1:27" x14ac:dyDescent="0.25">
      <c r="A38666"/>
      <c r="AA38666"/>
    </row>
    <row r="38667" spans="1:27" x14ac:dyDescent="0.25">
      <c r="A38667"/>
      <c r="AA38667"/>
    </row>
    <row r="38668" spans="1:27" x14ac:dyDescent="0.25">
      <c r="A38668"/>
      <c r="AA38668"/>
    </row>
    <row r="38669" spans="1:27" x14ac:dyDescent="0.25">
      <c r="A38669"/>
      <c r="AA38669"/>
    </row>
    <row r="38670" spans="1:27" x14ac:dyDescent="0.25">
      <c r="A38670"/>
      <c r="AA38670"/>
    </row>
    <row r="38671" spans="1:27" x14ac:dyDescent="0.25">
      <c r="A38671"/>
      <c r="AA38671"/>
    </row>
    <row r="38672" spans="1:27" x14ac:dyDescent="0.25">
      <c r="A38672"/>
      <c r="AA38672"/>
    </row>
    <row r="38673" spans="1:27" x14ac:dyDescent="0.25">
      <c r="A38673"/>
      <c r="AA38673"/>
    </row>
    <row r="38674" spans="1:27" x14ac:dyDescent="0.25">
      <c r="A38674"/>
      <c r="AA38674"/>
    </row>
    <row r="38675" spans="1:27" x14ac:dyDescent="0.25">
      <c r="A38675"/>
      <c r="AA38675"/>
    </row>
    <row r="38676" spans="1:27" x14ac:dyDescent="0.25">
      <c r="A38676"/>
      <c r="AA38676"/>
    </row>
    <row r="38677" spans="1:27" x14ac:dyDescent="0.25">
      <c r="A38677"/>
      <c r="AA38677"/>
    </row>
    <row r="38678" spans="1:27" x14ac:dyDescent="0.25">
      <c r="A38678"/>
      <c r="AA38678"/>
    </row>
    <row r="38679" spans="1:27" x14ac:dyDescent="0.25">
      <c r="A38679"/>
      <c r="AA38679"/>
    </row>
    <row r="38680" spans="1:27" x14ac:dyDescent="0.25">
      <c r="A38680"/>
      <c r="AA38680"/>
    </row>
    <row r="38681" spans="1:27" x14ac:dyDescent="0.25">
      <c r="A38681"/>
      <c r="AA38681"/>
    </row>
    <row r="38682" spans="1:27" x14ac:dyDescent="0.25">
      <c r="A38682"/>
      <c r="AA38682"/>
    </row>
    <row r="38683" spans="1:27" x14ac:dyDescent="0.25">
      <c r="A38683"/>
      <c r="AA38683"/>
    </row>
    <row r="38684" spans="1:27" x14ac:dyDescent="0.25">
      <c r="A38684"/>
      <c r="AA38684"/>
    </row>
    <row r="38685" spans="1:27" x14ac:dyDescent="0.25">
      <c r="A38685"/>
      <c r="AA38685"/>
    </row>
    <row r="38686" spans="1:27" x14ac:dyDescent="0.25">
      <c r="A38686"/>
      <c r="AA38686"/>
    </row>
    <row r="38687" spans="1:27" x14ac:dyDescent="0.25">
      <c r="A38687"/>
      <c r="AA38687"/>
    </row>
    <row r="38688" spans="1:27" x14ac:dyDescent="0.25">
      <c r="A38688"/>
      <c r="AA38688"/>
    </row>
    <row r="38689" spans="1:27" x14ac:dyDescent="0.25">
      <c r="A38689"/>
      <c r="AA38689"/>
    </row>
    <row r="38690" spans="1:27" x14ac:dyDescent="0.25">
      <c r="A38690"/>
      <c r="AA38690"/>
    </row>
    <row r="38691" spans="1:27" x14ac:dyDescent="0.25">
      <c r="A38691"/>
      <c r="AA38691"/>
    </row>
    <row r="38692" spans="1:27" x14ac:dyDescent="0.25">
      <c r="A38692"/>
      <c r="AA38692"/>
    </row>
    <row r="38693" spans="1:27" x14ac:dyDescent="0.25">
      <c r="A38693"/>
      <c r="AA38693"/>
    </row>
    <row r="38694" spans="1:27" x14ac:dyDescent="0.25">
      <c r="A38694"/>
      <c r="AA38694"/>
    </row>
    <row r="38695" spans="1:27" x14ac:dyDescent="0.25">
      <c r="A38695"/>
      <c r="AA38695"/>
    </row>
    <row r="38696" spans="1:27" x14ac:dyDescent="0.25">
      <c r="A38696"/>
      <c r="AA38696"/>
    </row>
    <row r="38697" spans="1:27" x14ac:dyDescent="0.25">
      <c r="A38697"/>
      <c r="AA38697"/>
    </row>
    <row r="38698" spans="1:27" x14ac:dyDescent="0.25">
      <c r="A38698"/>
      <c r="AA38698"/>
    </row>
    <row r="38699" spans="1:27" x14ac:dyDescent="0.25">
      <c r="A38699"/>
      <c r="AA38699"/>
    </row>
    <row r="38700" spans="1:27" x14ac:dyDescent="0.25">
      <c r="A38700"/>
      <c r="AA38700"/>
    </row>
    <row r="38701" spans="1:27" x14ac:dyDescent="0.25">
      <c r="A38701"/>
      <c r="AA38701"/>
    </row>
    <row r="38702" spans="1:27" x14ac:dyDescent="0.25">
      <c r="A38702"/>
      <c r="AA38702"/>
    </row>
    <row r="38703" spans="1:27" x14ac:dyDescent="0.25">
      <c r="A38703"/>
      <c r="AA38703"/>
    </row>
    <row r="38704" spans="1:27" x14ac:dyDescent="0.25">
      <c r="A38704"/>
      <c r="AA38704"/>
    </row>
    <row r="38705" spans="1:27" x14ac:dyDescent="0.25">
      <c r="A38705"/>
      <c r="AA38705"/>
    </row>
    <row r="38706" spans="1:27" x14ac:dyDescent="0.25">
      <c r="A38706"/>
      <c r="AA38706"/>
    </row>
    <row r="38707" spans="1:27" x14ac:dyDescent="0.25">
      <c r="A38707"/>
      <c r="AA38707"/>
    </row>
    <row r="38708" spans="1:27" x14ac:dyDescent="0.25">
      <c r="A38708"/>
      <c r="AA38708"/>
    </row>
    <row r="38709" spans="1:27" x14ac:dyDescent="0.25">
      <c r="A38709"/>
      <c r="AA38709"/>
    </row>
    <row r="38710" spans="1:27" x14ac:dyDescent="0.25">
      <c r="A38710"/>
      <c r="AA38710"/>
    </row>
    <row r="38711" spans="1:27" x14ac:dyDescent="0.25">
      <c r="A38711"/>
      <c r="AA38711"/>
    </row>
    <row r="38712" spans="1:27" x14ac:dyDescent="0.25">
      <c r="A38712"/>
      <c r="AA38712"/>
    </row>
    <row r="38713" spans="1:27" x14ac:dyDescent="0.25">
      <c r="A38713"/>
      <c r="AA38713"/>
    </row>
    <row r="38714" spans="1:27" x14ac:dyDescent="0.25">
      <c r="A38714"/>
      <c r="AA38714"/>
    </row>
    <row r="38715" spans="1:27" x14ac:dyDescent="0.25">
      <c r="A38715"/>
      <c r="AA38715"/>
    </row>
    <row r="38716" spans="1:27" x14ac:dyDescent="0.25">
      <c r="A38716"/>
      <c r="AA38716"/>
    </row>
    <row r="38717" spans="1:27" x14ac:dyDescent="0.25">
      <c r="A38717"/>
      <c r="AA38717"/>
    </row>
    <row r="38718" spans="1:27" x14ac:dyDescent="0.25">
      <c r="A38718"/>
      <c r="AA38718"/>
    </row>
    <row r="38719" spans="1:27" x14ac:dyDescent="0.25">
      <c r="A38719"/>
      <c r="AA38719"/>
    </row>
    <row r="38720" spans="1:27" x14ac:dyDescent="0.25">
      <c r="A38720"/>
      <c r="AA38720"/>
    </row>
    <row r="38721" spans="1:27" x14ac:dyDescent="0.25">
      <c r="A38721"/>
      <c r="AA38721"/>
    </row>
    <row r="38722" spans="1:27" x14ac:dyDescent="0.25">
      <c r="A38722"/>
      <c r="AA38722"/>
    </row>
    <row r="38723" spans="1:27" x14ac:dyDescent="0.25">
      <c r="A38723"/>
      <c r="AA38723"/>
    </row>
    <row r="38724" spans="1:27" x14ac:dyDescent="0.25">
      <c r="A38724"/>
      <c r="AA38724"/>
    </row>
    <row r="38725" spans="1:27" x14ac:dyDescent="0.25">
      <c r="A38725"/>
      <c r="AA38725"/>
    </row>
    <row r="38726" spans="1:27" x14ac:dyDescent="0.25">
      <c r="A38726"/>
      <c r="AA38726"/>
    </row>
    <row r="38727" spans="1:27" x14ac:dyDescent="0.25">
      <c r="A38727"/>
      <c r="AA38727"/>
    </row>
    <row r="38728" spans="1:27" x14ac:dyDescent="0.25">
      <c r="A38728"/>
      <c r="AA38728"/>
    </row>
    <row r="38729" spans="1:27" x14ac:dyDescent="0.25">
      <c r="A38729"/>
      <c r="AA38729"/>
    </row>
    <row r="38730" spans="1:27" x14ac:dyDescent="0.25">
      <c r="A38730"/>
      <c r="AA38730"/>
    </row>
    <row r="38731" spans="1:27" x14ac:dyDescent="0.25">
      <c r="A38731"/>
      <c r="AA38731"/>
    </row>
    <row r="38732" spans="1:27" x14ac:dyDescent="0.25">
      <c r="A38732"/>
      <c r="AA38732"/>
    </row>
    <row r="38733" spans="1:27" x14ac:dyDescent="0.25">
      <c r="A38733"/>
      <c r="AA38733"/>
    </row>
    <row r="38734" spans="1:27" x14ac:dyDescent="0.25">
      <c r="A38734"/>
      <c r="AA38734"/>
    </row>
    <row r="38735" spans="1:27" x14ac:dyDescent="0.25">
      <c r="A38735"/>
      <c r="AA38735"/>
    </row>
    <row r="38736" spans="1:27" x14ac:dyDescent="0.25">
      <c r="A38736"/>
      <c r="AA38736"/>
    </row>
    <row r="38737" spans="1:27" x14ac:dyDescent="0.25">
      <c r="A38737"/>
      <c r="AA38737"/>
    </row>
    <row r="38738" spans="1:27" x14ac:dyDescent="0.25">
      <c r="A38738"/>
      <c r="AA38738"/>
    </row>
    <row r="38739" spans="1:27" x14ac:dyDescent="0.25">
      <c r="A38739"/>
      <c r="AA38739"/>
    </row>
    <row r="38740" spans="1:27" x14ac:dyDescent="0.25">
      <c r="A38740"/>
      <c r="AA38740"/>
    </row>
    <row r="38741" spans="1:27" x14ac:dyDescent="0.25">
      <c r="A38741"/>
      <c r="AA38741"/>
    </row>
    <row r="38742" spans="1:27" x14ac:dyDescent="0.25">
      <c r="A38742"/>
      <c r="AA38742"/>
    </row>
    <row r="38743" spans="1:27" x14ac:dyDescent="0.25">
      <c r="A38743"/>
      <c r="AA38743"/>
    </row>
    <row r="38744" spans="1:27" x14ac:dyDescent="0.25">
      <c r="A38744"/>
      <c r="AA38744"/>
    </row>
    <row r="38745" spans="1:27" x14ac:dyDescent="0.25">
      <c r="A38745"/>
      <c r="AA38745"/>
    </row>
    <row r="38746" spans="1:27" x14ac:dyDescent="0.25">
      <c r="A38746"/>
      <c r="AA38746"/>
    </row>
    <row r="38747" spans="1:27" x14ac:dyDescent="0.25">
      <c r="A38747"/>
      <c r="AA38747"/>
    </row>
    <row r="38748" spans="1:27" x14ac:dyDescent="0.25">
      <c r="A38748"/>
      <c r="AA38748"/>
    </row>
    <row r="38749" spans="1:27" x14ac:dyDescent="0.25">
      <c r="A38749"/>
      <c r="AA38749"/>
    </row>
    <row r="38750" spans="1:27" x14ac:dyDescent="0.25">
      <c r="A38750"/>
      <c r="AA38750"/>
    </row>
    <row r="38751" spans="1:27" x14ac:dyDescent="0.25">
      <c r="A38751"/>
      <c r="AA38751"/>
    </row>
    <row r="38752" spans="1:27" x14ac:dyDescent="0.25">
      <c r="A38752"/>
      <c r="AA38752"/>
    </row>
    <row r="38753" spans="1:27" x14ac:dyDescent="0.25">
      <c r="A38753"/>
      <c r="AA38753"/>
    </row>
    <row r="38754" spans="1:27" x14ac:dyDescent="0.25">
      <c r="A38754"/>
      <c r="AA38754"/>
    </row>
    <row r="38755" spans="1:27" x14ac:dyDescent="0.25">
      <c r="A38755"/>
      <c r="AA38755"/>
    </row>
    <row r="38756" spans="1:27" x14ac:dyDescent="0.25">
      <c r="A38756"/>
      <c r="AA38756"/>
    </row>
    <row r="38757" spans="1:27" x14ac:dyDescent="0.25">
      <c r="A38757"/>
      <c r="AA38757"/>
    </row>
    <row r="38758" spans="1:27" x14ac:dyDescent="0.25">
      <c r="A38758"/>
      <c r="AA38758"/>
    </row>
    <row r="38759" spans="1:27" x14ac:dyDescent="0.25">
      <c r="A38759"/>
      <c r="AA38759"/>
    </row>
    <row r="38760" spans="1:27" x14ac:dyDescent="0.25">
      <c r="A38760"/>
      <c r="AA38760"/>
    </row>
    <row r="38761" spans="1:27" x14ac:dyDescent="0.25">
      <c r="A38761"/>
      <c r="AA38761"/>
    </row>
    <row r="38762" spans="1:27" x14ac:dyDescent="0.25">
      <c r="A38762"/>
      <c r="AA38762"/>
    </row>
    <row r="38763" spans="1:27" x14ac:dyDescent="0.25">
      <c r="A38763"/>
      <c r="AA38763"/>
    </row>
    <row r="38764" spans="1:27" x14ac:dyDescent="0.25">
      <c r="A38764"/>
      <c r="AA38764"/>
    </row>
    <row r="38765" spans="1:27" x14ac:dyDescent="0.25">
      <c r="A38765"/>
      <c r="AA38765"/>
    </row>
    <row r="38766" spans="1:27" x14ac:dyDescent="0.25">
      <c r="A38766"/>
      <c r="AA38766"/>
    </row>
    <row r="38767" spans="1:27" x14ac:dyDescent="0.25">
      <c r="A38767"/>
      <c r="AA38767"/>
    </row>
    <row r="38768" spans="1:27" x14ac:dyDescent="0.25">
      <c r="A38768"/>
      <c r="AA38768"/>
    </row>
    <row r="38769" spans="1:27" x14ac:dyDescent="0.25">
      <c r="A38769"/>
      <c r="AA38769"/>
    </row>
    <row r="38770" spans="1:27" x14ac:dyDescent="0.25">
      <c r="A38770"/>
      <c r="AA38770"/>
    </row>
    <row r="38771" spans="1:27" x14ac:dyDescent="0.25">
      <c r="A38771"/>
      <c r="AA38771"/>
    </row>
    <row r="38772" spans="1:27" x14ac:dyDescent="0.25">
      <c r="A38772"/>
      <c r="AA38772"/>
    </row>
    <row r="38773" spans="1:27" x14ac:dyDescent="0.25">
      <c r="A38773"/>
      <c r="AA38773"/>
    </row>
    <row r="38774" spans="1:27" x14ac:dyDescent="0.25">
      <c r="A38774"/>
      <c r="AA38774"/>
    </row>
    <row r="38775" spans="1:27" x14ac:dyDescent="0.25">
      <c r="A38775"/>
      <c r="AA38775"/>
    </row>
    <row r="38776" spans="1:27" x14ac:dyDescent="0.25">
      <c r="A38776"/>
      <c r="AA38776"/>
    </row>
    <row r="38777" spans="1:27" x14ac:dyDescent="0.25">
      <c r="A38777"/>
      <c r="AA38777"/>
    </row>
    <row r="38778" spans="1:27" x14ac:dyDescent="0.25">
      <c r="A38778"/>
      <c r="AA38778"/>
    </row>
    <row r="38779" spans="1:27" x14ac:dyDescent="0.25">
      <c r="A38779"/>
      <c r="AA38779"/>
    </row>
    <row r="38780" spans="1:27" x14ac:dyDescent="0.25">
      <c r="A38780"/>
      <c r="AA38780"/>
    </row>
    <row r="38781" spans="1:27" x14ac:dyDescent="0.25">
      <c r="A38781"/>
      <c r="AA38781"/>
    </row>
    <row r="38782" spans="1:27" x14ac:dyDescent="0.25">
      <c r="A38782"/>
      <c r="AA38782"/>
    </row>
    <row r="38783" spans="1:27" x14ac:dyDescent="0.25">
      <c r="A38783"/>
      <c r="AA38783"/>
    </row>
    <row r="38784" spans="1:27" x14ac:dyDescent="0.25">
      <c r="A38784"/>
      <c r="AA38784"/>
    </row>
    <row r="38785" spans="1:27" x14ac:dyDescent="0.25">
      <c r="A38785"/>
      <c r="AA38785"/>
    </row>
    <row r="38786" spans="1:27" x14ac:dyDescent="0.25">
      <c r="A38786"/>
      <c r="AA38786"/>
    </row>
    <row r="38787" spans="1:27" x14ac:dyDescent="0.25">
      <c r="A38787"/>
      <c r="AA38787"/>
    </row>
    <row r="38788" spans="1:27" x14ac:dyDescent="0.25">
      <c r="A38788"/>
      <c r="AA38788"/>
    </row>
    <row r="38789" spans="1:27" x14ac:dyDescent="0.25">
      <c r="A38789"/>
      <c r="AA38789"/>
    </row>
    <row r="38790" spans="1:27" x14ac:dyDescent="0.25">
      <c r="A38790"/>
      <c r="AA38790"/>
    </row>
    <row r="38791" spans="1:27" x14ac:dyDescent="0.25">
      <c r="A38791"/>
      <c r="AA38791"/>
    </row>
    <row r="38792" spans="1:27" x14ac:dyDescent="0.25">
      <c r="A38792"/>
      <c r="AA38792"/>
    </row>
    <row r="38793" spans="1:27" x14ac:dyDescent="0.25">
      <c r="A38793"/>
      <c r="AA38793"/>
    </row>
    <row r="38794" spans="1:27" x14ac:dyDescent="0.25">
      <c r="A38794"/>
      <c r="AA38794"/>
    </row>
    <row r="38795" spans="1:27" x14ac:dyDescent="0.25">
      <c r="A38795"/>
      <c r="AA38795"/>
    </row>
    <row r="38796" spans="1:27" x14ac:dyDescent="0.25">
      <c r="A38796"/>
      <c r="AA38796"/>
    </row>
    <row r="38797" spans="1:27" x14ac:dyDescent="0.25">
      <c r="A38797"/>
      <c r="AA38797"/>
    </row>
    <row r="38798" spans="1:27" x14ac:dyDescent="0.25">
      <c r="A38798"/>
      <c r="AA38798"/>
    </row>
    <row r="38799" spans="1:27" x14ac:dyDescent="0.25">
      <c r="A38799"/>
      <c r="AA38799"/>
    </row>
    <row r="38800" spans="1:27" x14ac:dyDescent="0.25">
      <c r="A38800"/>
      <c r="AA38800"/>
    </row>
    <row r="38801" spans="1:27" x14ac:dyDescent="0.25">
      <c r="A38801"/>
      <c r="AA38801"/>
    </row>
    <row r="38802" spans="1:27" x14ac:dyDescent="0.25">
      <c r="A38802"/>
      <c r="AA38802"/>
    </row>
    <row r="38803" spans="1:27" x14ac:dyDescent="0.25">
      <c r="A38803"/>
      <c r="AA38803"/>
    </row>
    <row r="38804" spans="1:27" x14ac:dyDescent="0.25">
      <c r="A38804"/>
      <c r="AA38804"/>
    </row>
    <row r="38805" spans="1:27" x14ac:dyDescent="0.25">
      <c r="A38805"/>
      <c r="AA38805"/>
    </row>
    <row r="38806" spans="1:27" x14ac:dyDescent="0.25">
      <c r="A38806"/>
      <c r="AA38806"/>
    </row>
    <row r="38807" spans="1:27" x14ac:dyDescent="0.25">
      <c r="A38807"/>
      <c r="AA38807"/>
    </row>
    <row r="38808" spans="1:27" x14ac:dyDescent="0.25">
      <c r="A38808"/>
      <c r="AA38808"/>
    </row>
    <row r="38809" spans="1:27" x14ac:dyDescent="0.25">
      <c r="A38809"/>
      <c r="AA38809"/>
    </row>
    <row r="38810" spans="1:27" x14ac:dyDescent="0.25">
      <c r="A38810"/>
      <c r="AA38810"/>
    </row>
    <row r="38811" spans="1:27" x14ac:dyDescent="0.25">
      <c r="A38811"/>
      <c r="AA38811"/>
    </row>
    <row r="38812" spans="1:27" x14ac:dyDescent="0.25">
      <c r="A38812"/>
      <c r="AA38812"/>
    </row>
    <row r="38813" spans="1:27" x14ac:dyDescent="0.25">
      <c r="A38813"/>
      <c r="AA38813"/>
    </row>
    <row r="38814" spans="1:27" x14ac:dyDescent="0.25">
      <c r="A38814"/>
      <c r="AA38814"/>
    </row>
    <row r="38815" spans="1:27" x14ac:dyDescent="0.25">
      <c r="A38815"/>
      <c r="AA38815"/>
    </row>
    <row r="38816" spans="1:27" x14ac:dyDescent="0.25">
      <c r="A38816"/>
      <c r="AA38816"/>
    </row>
    <row r="38817" spans="1:27" x14ac:dyDescent="0.25">
      <c r="A38817"/>
      <c r="AA38817"/>
    </row>
    <row r="38818" spans="1:27" x14ac:dyDescent="0.25">
      <c r="A38818"/>
      <c r="AA38818"/>
    </row>
    <row r="38819" spans="1:27" x14ac:dyDescent="0.25">
      <c r="A38819"/>
      <c r="AA38819"/>
    </row>
    <row r="38820" spans="1:27" x14ac:dyDescent="0.25">
      <c r="A38820"/>
      <c r="AA38820"/>
    </row>
    <row r="38821" spans="1:27" x14ac:dyDescent="0.25">
      <c r="A38821"/>
      <c r="AA38821"/>
    </row>
    <row r="38822" spans="1:27" x14ac:dyDescent="0.25">
      <c r="A38822"/>
      <c r="AA38822"/>
    </row>
    <row r="38823" spans="1:27" x14ac:dyDescent="0.25">
      <c r="A38823"/>
      <c r="AA38823"/>
    </row>
    <row r="38824" spans="1:27" x14ac:dyDescent="0.25">
      <c r="A38824"/>
      <c r="AA38824"/>
    </row>
    <row r="38825" spans="1:27" x14ac:dyDescent="0.25">
      <c r="A38825"/>
      <c r="AA38825"/>
    </row>
    <row r="38826" spans="1:27" x14ac:dyDescent="0.25">
      <c r="A38826"/>
      <c r="AA38826"/>
    </row>
    <row r="38827" spans="1:27" x14ac:dyDescent="0.25">
      <c r="A38827"/>
      <c r="AA38827"/>
    </row>
    <row r="38828" spans="1:27" x14ac:dyDescent="0.25">
      <c r="A38828"/>
      <c r="AA38828"/>
    </row>
    <row r="38829" spans="1:27" x14ac:dyDescent="0.25">
      <c r="A38829"/>
      <c r="AA38829"/>
    </row>
    <row r="38830" spans="1:27" x14ac:dyDescent="0.25">
      <c r="A38830"/>
      <c r="AA38830"/>
    </row>
    <row r="38831" spans="1:27" x14ac:dyDescent="0.25">
      <c r="A38831"/>
      <c r="AA38831"/>
    </row>
    <row r="38832" spans="1:27" x14ac:dyDescent="0.25">
      <c r="A38832"/>
      <c r="AA38832"/>
    </row>
    <row r="38833" spans="1:27" x14ac:dyDescent="0.25">
      <c r="A38833"/>
      <c r="AA38833"/>
    </row>
    <row r="38834" spans="1:27" x14ac:dyDescent="0.25">
      <c r="A38834"/>
      <c r="AA38834"/>
    </row>
    <row r="38835" spans="1:27" x14ac:dyDescent="0.25">
      <c r="A38835"/>
      <c r="AA38835"/>
    </row>
    <row r="38836" spans="1:27" x14ac:dyDescent="0.25">
      <c r="A38836"/>
      <c r="AA38836"/>
    </row>
    <row r="38837" spans="1:27" x14ac:dyDescent="0.25">
      <c r="A38837"/>
      <c r="AA38837"/>
    </row>
    <row r="38838" spans="1:27" x14ac:dyDescent="0.25">
      <c r="A38838"/>
      <c r="AA38838"/>
    </row>
    <row r="38839" spans="1:27" x14ac:dyDescent="0.25">
      <c r="A38839"/>
      <c r="AA38839"/>
    </row>
    <row r="38840" spans="1:27" x14ac:dyDescent="0.25">
      <c r="A38840"/>
      <c r="AA38840"/>
    </row>
    <row r="38841" spans="1:27" x14ac:dyDescent="0.25">
      <c r="A38841"/>
      <c r="AA38841"/>
    </row>
    <row r="38842" spans="1:27" x14ac:dyDescent="0.25">
      <c r="A38842"/>
      <c r="AA38842"/>
    </row>
    <row r="38843" spans="1:27" x14ac:dyDescent="0.25">
      <c r="A38843"/>
      <c r="AA38843"/>
    </row>
    <row r="38844" spans="1:27" x14ac:dyDescent="0.25">
      <c r="A38844"/>
      <c r="AA38844"/>
    </row>
    <row r="38845" spans="1:27" x14ac:dyDescent="0.25">
      <c r="A38845"/>
      <c r="AA38845"/>
    </row>
    <row r="38846" spans="1:27" x14ac:dyDescent="0.25">
      <c r="A38846"/>
      <c r="AA38846"/>
    </row>
    <row r="38847" spans="1:27" x14ac:dyDescent="0.25">
      <c r="A38847"/>
      <c r="AA38847"/>
    </row>
    <row r="38848" spans="1:27" x14ac:dyDescent="0.25">
      <c r="A38848"/>
      <c r="AA38848"/>
    </row>
    <row r="38849" spans="1:27" x14ac:dyDescent="0.25">
      <c r="A38849"/>
      <c r="AA38849"/>
    </row>
    <row r="38850" spans="1:27" x14ac:dyDescent="0.25">
      <c r="A38850"/>
      <c r="AA38850"/>
    </row>
    <row r="38851" spans="1:27" x14ac:dyDescent="0.25">
      <c r="A38851"/>
      <c r="AA38851"/>
    </row>
    <row r="38852" spans="1:27" x14ac:dyDescent="0.25">
      <c r="A38852"/>
      <c r="AA38852"/>
    </row>
    <row r="38853" spans="1:27" x14ac:dyDescent="0.25">
      <c r="A38853"/>
      <c r="AA38853"/>
    </row>
    <row r="38854" spans="1:27" x14ac:dyDescent="0.25">
      <c r="A38854"/>
      <c r="AA38854"/>
    </row>
    <row r="38855" spans="1:27" x14ac:dyDescent="0.25">
      <c r="A38855"/>
      <c r="AA38855"/>
    </row>
    <row r="38856" spans="1:27" x14ac:dyDescent="0.25">
      <c r="A38856"/>
      <c r="AA38856"/>
    </row>
    <row r="38857" spans="1:27" x14ac:dyDescent="0.25">
      <c r="A38857"/>
      <c r="AA38857"/>
    </row>
    <row r="38858" spans="1:27" x14ac:dyDescent="0.25">
      <c r="A38858"/>
      <c r="AA38858"/>
    </row>
    <row r="38859" spans="1:27" x14ac:dyDescent="0.25">
      <c r="A38859"/>
      <c r="AA38859"/>
    </row>
    <row r="38860" spans="1:27" x14ac:dyDescent="0.25">
      <c r="A38860"/>
      <c r="AA38860"/>
    </row>
    <row r="38861" spans="1:27" x14ac:dyDescent="0.25">
      <c r="A38861"/>
      <c r="AA38861"/>
    </row>
    <row r="38862" spans="1:27" x14ac:dyDescent="0.25">
      <c r="A38862"/>
      <c r="AA38862"/>
    </row>
    <row r="38863" spans="1:27" x14ac:dyDescent="0.25">
      <c r="A38863"/>
      <c r="AA38863"/>
    </row>
    <row r="38864" spans="1:27" x14ac:dyDescent="0.25">
      <c r="A38864"/>
      <c r="AA38864"/>
    </row>
    <row r="38865" spans="1:27" x14ac:dyDescent="0.25">
      <c r="A38865"/>
      <c r="AA38865"/>
    </row>
    <row r="38866" spans="1:27" x14ac:dyDescent="0.25">
      <c r="A38866"/>
      <c r="AA38866"/>
    </row>
    <row r="38867" spans="1:27" x14ac:dyDescent="0.25">
      <c r="A38867"/>
      <c r="AA38867"/>
    </row>
    <row r="38868" spans="1:27" x14ac:dyDescent="0.25">
      <c r="A38868"/>
      <c r="AA38868"/>
    </row>
    <row r="38869" spans="1:27" x14ac:dyDescent="0.25">
      <c r="A38869"/>
      <c r="AA38869"/>
    </row>
    <row r="38870" spans="1:27" x14ac:dyDescent="0.25">
      <c r="A38870"/>
      <c r="AA38870"/>
    </row>
    <row r="38871" spans="1:27" x14ac:dyDescent="0.25">
      <c r="A38871"/>
      <c r="AA38871"/>
    </row>
    <row r="38872" spans="1:27" x14ac:dyDescent="0.25">
      <c r="A38872"/>
      <c r="AA38872"/>
    </row>
    <row r="38873" spans="1:27" x14ac:dyDescent="0.25">
      <c r="A38873"/>
      <c r="AA38873"/>
    </row>
    <row r="38874" spans="1:27" x14ac:dyDescent="0.25">
      <c r="A38874"/>
      <c r="AA38874"/>
    </row>
    <row r="38875" spans="1:27" x14ac:dyDescent="0.25">
      <c r="A38875"/>
      <c r="AA38875"/>
    </row>
    <row r="38876" spans="1:27" x14ac:dyDescent="0.25">
      <c r="A38876"/>
      <c r="AA38876"/>
    </row>
    <row r="38877" spans="1:27" x14ac:dyDescent="0.25">
      <c r="A38877"/>
      <c r="AA38877"/>
    </row>
    <row r="38878" spans="1:27" x14ac:dyDescent="0.25">
      <c r="A38878"/>
      <c r="AA38878"/>
    </row>
    <row r="38879" spans="1:27" x14ac:dyDescent="0.25">
      <c r="A38879"/>
      <c r="AA38879"/>
    </row>
    <row r="38880" spans="1:27" x14ac:dyDescent="0.25">
      <c r="A38880"/>
      <c r="AA38880"/>
    </row>
    <row r="38881" spans="1:27" x14ac:dyDescent="0.25">
      <c r="A38881"/>
      <c r="AA38881"/>
    </row>
    <row r="38882" spans="1:27" x14ac:dyDescent="0.25">
      <c r="A38882"/>
      <c r="AA38882"/>
    </row>
    <row r="38883" spans="1:27" x14ac:dyDescent="0.25">
      <c r="A38883"/>
      <c r="AA38883"/>
    </row>
    <row r="38884" spans="1:27" x14ac:dyDescent="0.25">
      <c r="A38884"/>
      <c r="AA38884"/>
    </row>
    <row r="38885" spans="1:27" x14ac:dyDescent="0.25">
      <c r="A38885"/>
      <c r="AA38885"/>
    </row>
    <row r="38886" spans="1:27" x14ac:dyDescent="0.25">
      <c r="A38886"/>
      <c r="AA38886"/>
    </row>
    <row r="38887" spans="1:27" x14ac:dyDescent="0.25">
      <c r="A38887"/>
      <c r="AA38887"/>
    </row>
    <row r="38888" spans="1:27" x14ac:dyDescent="0.25">
      <c r="A38888"/>
      <c r="AA38888"/>
    </row>
    <row r="38889" spans="1:27" x14ac:dyDescent="0.25">
      <c r="A38889"/>
      <c r="AA38889"/>
    </row>
    <row r="38890" spans="1:27" x14ac:dyDescent="0.25">
      <c r="A38890"/>
      <c r="AA38890"/>
    </row>
    <row r="38891" spans="1:27" x14ac:dyDescent="0.25">
      <c r="A38891"/>
      <c r="AA38891"/>
    </row>
    <row r="38892" spans="1:27" x14ac:dyDescent="0.25">
      <c r="A38892"/>
      <c r="AA38892"/>
    </row>
    <row r="38893" spans="1:27" x14ac:dyDescent="0.25">
      <c r="A38893"/>
      <c r="AA38893"/>
    </row>
    <row r="38894" spans="1:27" x14ac:dyDescent="0.25">
      <c r="A38894"/>
      <c r="AA38894"/>
    </row>
    <row r="38895" spans="1:27" x14ac:dyDescent="0.25">
      <c r="A38895"/>
      <c r="AA38895"/>
    </row>
    <row r="38896" spans="1:27" x14ac:dyDescent="0.25">
      <c r="A38896"/>
      <c r="AA38896"/>
    </row>
    <row r="38897" spans="1:27" x14ac:dyDescent="0.25">
      <c r="A38897"/>
      <c r="AA38897"/>
    </row>
    <row r="38898" spans="1:27" x14ac:dyDescent="0.25">
      <c r="A38898"/>
      <c r="AA38898"/>
    </row>
    <row r="38899" spans="1:27" x14ac:dyDescent="0.25">
      <c r="A38899"/>
      <c r="AA38899"/>
    </row>
    <row r="38900" spans="1:27" x14ac:dyDescent="0.25">
      <c r="A38900"/>
      <c r="AA38900"/>
    </row>
    <row r="38901" spans="1:27" x14ac:dyDescent="0.25">
      <c r="A38901"/>
      <c r="AA38901"/>
    </row>
    <row r="38902" spans="1:27" x14ac:dyDescent="0.25">
      <c r="A38902"/>
      <c r="AA38902"/>
    </row>
    <row r="38903" spans="1:27" x14ac:dyDescent="0.25">
      <c r="A38903"/>
      <c r="AA38903"/>
    </row>
    <row r="38904" spans="1:27" x14ac:dyDescent="0.25">
      <c r="A38904"/>
      <c r="AA38904"/>
    </row>
    <row r="38905" spans="1:27" x14ac:dyDescent="0.25">
      <c r="A38905"/>
      <c r="AA38905"/>
    </row>
    <row r="38906" spans="1:27" x14ac:dyDescent="0.25">
      <c r="A38906"/>
      <c r="AA38906"/>
    </row>
    <row r="38907" spans="1:27" x14ac:dyDescent="0.25">
      <c r="A38907"/>
      <c r="AA38907"/>
    </row>
    <row r="38908" spans="1:27" x14ac:dyDescent="0.25">
      <c r="A38908"/>
      <c r="AA38908"/>
    </row>
    <row r="38909" spans="1:27" x14ac:dyDescent="0.25">
      <c r="A38909"/>
      <c r="AA38909"/>
    </row>
    <row r="38910" spans="1:27" x14ac:dyDescent="0.25">
      <c r="A38910"/>
      <c r="AA38910"/>
    </row>
    <row r="38911" spans="1:27" x14ac:dyDescent="0.25">
      <c r="A38911"/>
      <c r="AA38911"/>
    </row>
    <row r="38912" spans="1:27" x14ac:dyDescent="0.25">
      <c r="A38912"/>
      <c r="AA38912"/>
    </row>
    <row r="38913" spans="1:27" x14ac:dyDescent="0.25">
      <c r="A38913"/>
      <c r="AA38913"/>
    </row>
    <row r="38914" spans="1:27" x14ac:dyDescent="0.25">
      <c r="A38914"/>
      <c r="AA38914"/>
    </row>
    <row r="38915" spans="1:27" x14ac:dyDescent="0.25">
      <c r="A38915"/>
      <c r="AA38915"/>
    </row>
    <row r="38916" spans="1:27" x14ac:dyDescent="0.25">
      <c r="A38916"/>
      <c r="AA38916"/>
    </row>
    <row r="38917" spans="1:27" x14ac:dyDescent="0.25">
      <c r="A38917"/>
      <c r="AA38917"/>
    </row>
    <row r="38918" spans="1:27" x14ac:dyDescent="0.25">
      <c r="A38918"/>
      <c r="AA38918"/>
    </row>
    <row r="38919" spans="1:27" x14ac:dyDescent="0.25">
      <c r="A38919"/>
      <c r="AA38919"/>
    </row>
    <row r="38920" spans="1:27" x14ac:dyDescent="0.25">
      <c r="A38920"/>
      <c r="AA38920"/>
    </row>
    <row r="38921" spans="1:27" x14ac:dyDescent="0.25">
      <c r="A38921"/>
      <c r="AA38921"/>
    </row>
    <row r="38922" spans="1:27" x14ac:dyDescent="0.25">
      <c r="A38922"/>
      <c r="AA38922"/>
    </row>
    <row r="38923" spans="1:27" x14ac:dyDescent="0.25">
      <c r="A38923"/>
      <c r="AA38923"/>
    </row>
    <row r="38924" spans="1:27" x14ac:dyDescent="0.25">
      <c r="A38924"/>
      <c r="AA38924"/>
    </row>
    <row r="38925" spans="1:27" x14ac:dyDescent="0.25">
      <c r="A38925"/>
      <c r="AA38925"/>
    </row>
    <row r="38926" spans="1:27" x14ac:dyDescent="0.25">
      <c r="A38926"/>
      <c r="AA38926"/>
    </row>
    <row r="38927" spans="1:27" x14ac:dyDescent="0.25">
      <c r="A38927"/>
      <c r="AA38927"/>
    </row>
    <row r="38928" spans="1:27" x14ac:dyDescent="0.25">
      <c r="A38928"/>
      <c r="AA38928"/>
    </row>
    <row r="38929" spans="1:27" x14ac:dyDescent="0.25">
      <c r="A38929"/>
      <c r="AA38929"/>
    </row>
    <row r="38930" spans="1:27" x14ac:dyDescent="0.25">
      <c r="A38930"/>
      <c r="AA38930"/>
    </row>
    <row r="38931" spans="1:27" x14ac:dyDescent="0.25">
      <c r="A38931"/>
      <c r="AA38931"/>
    </row>
    <row r="38932" spans="1:27" x14ac:dyDescent="0.25">
      <c r="A38932"/>
      <c r="AA38932"/>
    </row>
    <row r="38933" spans="1:27" x14ac:dyDescent="0.25">
      <c r="A38933"/>
      <c r="AA38933"/>
    </row>
    <row r="38934" spans="1:27" x14ac:dyDescent="0.25">
      <c r="A38934"/>
      <c r="AA38934"/>
    </row>
    <row r="38935" spans="1:27" x14ac:dyDescent="0.25">
      <c r="A38935"/>
      <c r="AA38935"/>
    </row>
    <row r="38936" spans="1:27" x14ac:dyDescent="0.25">
      <c r="A38936"/>
      <c r="AA38936"/>
    </row>
    <row r="38937" spans="1:27" x14ac:dyDescent="0.25">
      <c r="A38937"/>
      <c r="AA38937"/>
    </row>
    <row r="38938" spans="1:27" x14ac:dyDescent="0.25">
      <c r="A38938"/>
      <c r="AA38938"/>
    </row>
    <row r="38939" spans="1:27" x14ac:dyDescent="0.25">
      <c r="A38939"/>
      <c r="AA38939"/>
    </row>
    <row r="38940" spans="1:27" x14ac:dyDescent="0.25">
      <c r="A38940"/>
      <c r="AA38940"/>
    </row>
    <row r="38941" spans="1:27" x14ac:dyDescent="0.25">
      <c r="A38941"/>
      <c r="AA38941"/>
    </row>
    <row r="38942" spans="1:27" x14ac:dyDescent="0.25">
      <c r="A38942"/>
      <c r="AA38942"/>
    </row>
    <row r="38943" spans="1:27" x14ac:dyDescent="0.25">
      <c r="A38943"/>
      <c r="AA38943"/>
    </row>
    <row r="38944" spans="1:27" x14ac:dyDescent="0.25">
      <c r="A38944"/>
      <c r="AA38944"/>
    </row>
    <row r="38945" spans="1:27" x14ac:dyDescent="0.25">
      <c r="A38945"/>
      <c r="AA38945"/>
    </row>
    <row r="38946" spans="1:27" x14ac:dyDescent="0.25">
      <c r="A38946"/>
      <c r="AA38946"/>
    </row>
    <row r="38947" spans="1:27" x14ac:dyDescent="0.25">
      <c r="A38947"/>
      <c r="AA38947"/>
    </row>
    <row r="38948" spans="1:27" x14ac:dyDescent="0.25">
      <c r="A38948"/>
      <c r="AA38948"/>
    </row>
    <row r="38949" spans="1:27" x14ac:dyDescent="0.25">
      <c r="A38949"/>
      <c r="AA38949"/>
    </row>
    <row r="38950" spans="1:27" x14ac:dyDescent="0.25">
      <c r="A38950"/>
      <c r="AA38950"/>
    </row>
    <row r="38951" spans="1:27" x14ac:dyDescent="0.25">
      <c r="A38951"/>
      <c r="AA38951"/>
    </row>
    <row r="38952" spans="1:27" x14ac:dyDescent="0.25">
      <c r="A38952"/>
      <c r="AA38952"/>
    </row>
    <row r="38953" spans="1:27" x14ac:dyDescent="0.25">
      <c r="A38953"/>
      <c r="AA38953"/>
    </row>
    <row r="38954" spans="1:27" x14ac:dyDescent="0.25">
      <c r="A38954"/>
      <c r="AA38954"/>
    </row>
    <row r="38955" spans="1:27" x14ac:dyDescent="0.25">
      <c r="A38955"/>
      <c r="AA38955"/>
    </row>
    <row r="38956" spans="1:27" x14ac:dyDescent="0.25">
      <c r="A38956"/>
      <c r="AA38956"/>
    </row>
    <row r="38957" spans="1:27" x14ac:dyDescent="0.25">
      <c r="A38957"/>
      <c r="AA38957"/>
    </row>
    <row r="38958" spans="1:27" x14ac:dyDescent="0.25">
      <c r="A38958"/>
      <c r="AA38958"/>
    </row>
    <row r="38959" spans="1:27" x14ac:dyDescent="0.25">
      <c r="A38959"/>
      <c r="AA38959"/>
    </row>
    <row r="38960" spans="1:27" x14ac:dyDescent="0.25">
      <c r="A38960"/>
      <c r="AA38960"/>
    </row>
    <row r="38961" spans="1:27" x14ac:dyDescent="0.25">
      <c r="A38961"/>
      <c r="AA38961"/>
    </row>
    <row r="38962" spans="1:27" x14ac:dyDescent="0.25">
      <c r="A38962"/>
      <c r="AA38962"/>
    </row>
    <row r="38963" spans="1:27" x14ac:dyDescent="0.25">
      <c r="A38963"/>
      <c r="AA38963"/>
    </row>
    <row r="38964" spans="1:27" x14ac:dyDescent="0.25">
      <c r="A38964"/>
      <c r="AA38964"/>
    </row>
    <row r="38965" spans="1:27" x14ac:dyDescent="0.25">
      <c r="A38965"/>
      <c r="AA38965"/>
    </row>
    <row r="38966" spans="1:27" x14ac:dyDescent="0.25">
      <c r="A38966"/>
      <c r="AA38966"/>
    </row>
    <row r="38967" spans="1:27" x14ac:dyDescent="0.25">
      <c r="A38967"/>
      <c r="AA38967"/>
    </row>
    <row r="38968" spans="1:27" x14ac:dyDescent="0.25">
      <c r="A38968"/>
      <c r="AA38968"/>
    </row>
    <row r="38969" spans="1:27" x14ac:dyDescent="0.25">
      <c r="A38969"/>
      <c r="AA38969"/>
    </row>
    <row r="38970" spans="1:27" x14ac:dyDescent="0.25">
      <c r="A38970"/>
      <c r="AA38970"/>
    </row>
    <row r="38971" spans="1:27" x14ac:dyDescent="0.25">
      <c r="A38971"/>
      <c r="AA38971"/>
    </row>
    <row r="38972" spans="1:27" x14ac:dyDescent="0.25">
      <c r="A38972"/>
      <c r="AA38972"/>
    </row>
    <row r="38973" spans="1:27" x14ac:dyDescent="0.25">
      <c r="A38973"/>
      <c r="AA38973"/>
    </row>
    <row r="38974" spans="1:27" x14ac:dyDescent="0.25">
      <c r="A38974"/>
      <c r="AA38974"/>
    </row>
    <row r="38975" spans="1:27" x14ac:dyDescent="0.25">
      <c r="A38975"/>
      <c r="AA38975"/>
    </row>
    <row r="38976" spans="1:27" x14ac:dyDescent="0.25">
      <c r="A38976"/>
      <c r="AA38976"/>
    </row>
    <row r="38977" spans="1:27" x14ac:dyDescent="0.25">
      <c r="A38977"/>
      <c r="AA38977"/>
    </row>
    <row r="38978" spans="1:27" x14ac:dyDescent="0.25">
      <c r="A38978"/>
      <c r="AA38978"/>
    </row>
    <row r="38979" spans="1:27" x14ac:dyDescent="0.25">
      <c r="A38979"/>
      <c r="AA38979"/>
    </row>
    <row r="38980" spans="1:27" x14ac:dyDescent="0.25">
      <c r="A38980"/>
      <c r="AA38980"/>
    </row>
    <row r="38981" spans="1:27" x14ac:dyDescent="0.25">
      <c r="A38981"/>
      <c r="AA38981"/>
    </row>
    <row r="38982" spans="1:27" x14ac:dyDescent="0.25">
      <c r="A38982"/>
      <c r="AA38982"/>
    </row>
    <row r="38983" spans="1:27" x14ac:dyDescent="0.25">
      <c r="A38983"/>
      <c r="AA38983"/>
    </row>
    <row r="38984" spans="1:27" x14ac:dyDescent="0.25">
      <c r="A38984"/>
      <c r="AA38984"/>
    </row>
    <row r="38985" spans="1:27" x14ac:dyDescent="0.25">
      <c r="A38985"/>
      <c r="AA38985"/>
    </row>
    <row r="38986" spans="1:27" x14ac:dyDescent="0.25">
      <c r="A38986"/>
      <c r="AA38986"/>
    </row>
    <row r="38987" spans="1:27" x14ac:dyDescent="0.25">
      <c r="A38987"/>
      <c r="AA38987"/>
    </row>
    <row r="38988" spans="1:27" x14ac:dyDescent="0.25">
      <c r="A38988"/>
      <c r="AA38988"/>
    </row>
    <row r="38989" spans="1:27" x14ac:dyDescent="0.25">
      <c r="A38989"/>
      <c r="AA38989"/>
    </row>
    <row r="38990" spans="1:27" x14ac:dyDescent="0.25">
      <c r="A38990"/>
      <c r="AA38990"/>
    </row>
    <row r="38991" spans="1:27" x14ac:dyDescent="0.25">
      <c r="A38991"/>
      <c r="AA38991"/>
    </row>
    <row r="38992" spans="1:27" x14ac:dyDescent="0.25">
      <c r="A38992"/>
      <c r="AA38992"/>
    </row>
    <row r="38993" spans="1:27" x14ac:dyDescent="0.25">
      <c r="A38993"/>
      <c r="AA38993"/>
    </row>
    <row r="38994" spans="1:27" x14ac:dyDescent="0.25">
      <c r="A38994"/>
      <c r="AA38994"/>
    </row>
    <row r="38995" spans="1:27" x14ac:dyDescent="0.25">
      <c r="A38995"/>
      <c r="AA38995"/>
    </row>
    <row r="38996" spans="1:27" x14ac:dyDescent="0.25">
      <c r="A38996"/>
      <c r="AA38996"/>
    </row>
    <row r="38997" spans="1:27" x14ac:dyDescent="0.25">
      <c r="A38997"/>
      <c r="AA38997"/>
    </row>
    <row r="38998" spans="1:27" x14ac:dyDescent="0.25">
      <c r="A38998"/>
      <c r="AA38998"/>
    </row>
    <row r="38999" spans="1:27" x14ac:dyDescent="0.25">
      <c r="A38999"/>
      <c r="AA38999"/>
    </row>
    <row r="39000" spans="1:27" x14ac:dyDescent="0.25">
      <c r="A39000"/>
      <c r="AA39000"/>
    </row>
    <row r="39001" spans="1:27" x14ac:dyDescent="0.25">
      <c r="A39001"/>
      <c r="AA39001"/>
    </row>
    <row r="39002" spans="1:27" x14ac:dyDescent="0.25">
      <c r="A39002"/>
      <c r="AA39002"/>
    </row>
    <row r="39003" spans="1:27" x14ac:dyDescent="0.25">
      <c r="A39003"/>
      <c r="AA39003"/>
    </row>
    <row r="39004" spans="1:27" x14ac:dyDescent="0.25">
      <c r="A39004"/>
      <c r="AA39004"/>
    </row>
    <row r="39005" spans="1:27" x14ac:dyDescent="0.25">
      <c r="A39005"/>
      <c r="AA39005"/>
    </row>
    <row r="39006" spans="1:27" x14ac:dyDescent="0.25">
      <c r="A39006"/>
      <c r="AA39006"/>
    </row>
    <row r="39007" spans="1:27" x14ac:dyDescent="0.25">
      <c r="A39007"/>
      <c r="AA39007"/>
    </row>
    <row r="39008" spans="1:27" x14ac:dyDescent="0.25">
      <c r="A39008"/>
      <c r="AA39008"/>
    </row>
    <row r="39009" spans="1:27" x14ac:dyDescent="0.25">
      <c r="A39009"/>
      <c r="AA39009"/>
    </row>
    <row r="39010" spans="1:27" x14ac:dyDescent="0.25">
      <c r="A39010"/>
      <c r="AA39010"/>
    </row>
    <row r="39011" spans="1:27" x14ac:dyDescent="0.25">
      <c r="A39011"/>
      <c r="AA39011"/>
    </row>
    <row r="39012" spans="1:27" x14ac:dyDescent="0.25">
      <c r="A39012"/>
      <c r="AA39012"/>
    </row>
    <row r="39013" spans="1:27" x14ac:dyDescent="0.25">
      <c r="A39013"/>
      <c r="AA39013"/>
    </row>
    <row r="39014" spans="1:27" x14ac:dyDescent="0.25">
      <c r="A39014"/>
      <c r="AA39014"/>
    </row>
    <row r="39015" spans="1:27" x14ac:dyDescent="0.25">
      <c r="A39015"/>
      <c r="AA39015"/>
    </row>
    <row r="39016" spans="1:27" x14ac:dyDescent="0.25">
      <c r="A39016"/>
      <c r="AA39016"/>
    </row>
    <row r="39017" spans="1:27" x14ac:dyDescent="0.25">
      <c r="A39017"/>
      <c r="AA39017"/>
    </row>
    <row r="39018" spans="1:27" x14ac:dyDescent="0.25">
      <c r="A39018"/>
      <c r="AA39018"/>
    </row>
    <row r="39019" spans="1:27" x14ac:dyDescent="0.25">
      <c r="A39019"/>
      <c r="AA39019"/>
    </row>
    <row r="39020" spans="1:27" x14ac:dyDescent="0.25">
      <c r="A39020"/>
      <c r="AA39020"/>
    </row>
    <row r="39021" spans="1:27" x14ac:dyDescent="0.25">
      <c r="A39021"/>
      <c r="AA39021"/>
    </row>
    <row r="39022" spans="1:27" x14ac:dyDescent="0.25">
      <c r="A39022"/>
      <c r="AA39022"/>
    </row>
    <row r="39023" spans="1:27" x14ac:dyDescent="0.25">
      <c r="A39023"/>
      <c r="AA39023"/>
    </row>
    <row r="39024" spans="1:27" x14ac:dyDescent="0.25">
      <c r="A39024"/>
      <c r="AA39024"/>
    </row>
    <row r="39025" spans="1:27" x14ac:dyDescent="0.25">
      <c r="A39025"/>
      <c r="AA39025"/>
    </row>
    <row r="39026" spans="1:27" x14ac:dyDescent="0.25">
      <c r="A39026"/>
      <c r="AA39026"/>
    </row>
    <row r="39027" spans="1:27" x14ac:dyDescent="0.25">
      <c r="A39027"/>
      <c r="AA39027"/>
    </row>
    <row r="39028" spans="1:27" x14ac:dyDescent="0.25">
      <c r="A39028"/>
      <c r="AA39028"/>
    </row>
    <row r="39029" spans="1:27" x14ac:dyDescent="0.25">
      <c r="A39029"/>
      <c r="AA39029"/>
    </row>
    <row r="39030" spans="1:27" x14ac:dyDescent="0.25">
      <c r="A39030"/>
      <c r="AA39030"/>
    </row>
    <row r="39031" spans="1:27" x14ac:dyDescent="0.25">
      <c r="A39031"/>
      <c r="AA39031"/>
    </row>
    <row r="39032" spans="1:27" x14ac:dyDescent="0.25">
      <c r="A39032"/>
      <c r="AA39032"/>
    </row>
    <row r="39033" spans="1:27" x14ac:dyDescent="0.25">
      <c r="A39033"/>
      <c r="AA39033"/>
    </row>
    <row r="39034" spans="1:27" x14ac:dyDescent="0.25">
      <c r="A39034"/>
      <c r="AA39034"/>
    </row>
    <row r="39035" spans="1:27" x14ac:dyDescent="0.25">
      <c r="A39035"/>
      <c r="AA39035"/>
    </row>
    <row r="39036" spans="1:27" x14ac:dyDescent="0.25">
      <c r="A39036"/>
      <c r="AA39036"/>
    </row>
    <row r="39037" spans="1:27" x14ac:dyDescent="0.25">
      <c r="A39037"/>
      <c r="AA39037"/>
    </row>
    <row r="39038" spans="1:27" x14ac:dyDescent="0.25">
      <c r="A39038"/>
      <c r="AA39038"/>
    </row>
    <row r="39039" spans="1:27" x14ac:dyDescent="0.25">
      <c r="A39039"/>
      <c r="AA39039"/>
    </row>
    <row r="39040" spans="1:27" x14ac:dyDescent="0.25">
      <c r="A39040"/>
      <c r="AA39040"/>
    </row>
    <row r="39041" spans="1:27" x14ac:dyDescent="0.25">
      <c r="A39041"/>
      <c r="AA39041"/>
    </row>
    <row r="39042" spans="1:27" x14ac:dyDescent="0.25">
      <c r="A39042"/>
      <c r="AA39042"/>
    </row>
    <row r="39043" spans="1:27" x14ac:dyDescent="0.25">
      <c r="A39043"/>
      <c r="AA39043"/>
    </row>
    <row r="39044" spans="1:27" x14ac:dyDescent="0.25">
      <c r="A39044"/>
      <c r="AA39044"/>
    </row>
    <row r="39045" spans="1:27" x14ac:dyDescent="0.25">
      <c r="A39045"/>
      <c r="AA39045"/>
    </row>
    <row r="39046" spans="1:27" x14ac:dyDescent="0.25">
      <c r="A39046"/>
      <c r="AA39046"/>
    </row>
    <row r="39047" spans="1:27" x14ac:dyDescent="0.25">
      <c r="A39047"/>
      <c r="AA39047"/>
    </row>
    <row r="39048" spans="1:27" x14ac:dyDescent="0.25">
      <c r="A39048"/>
      <c r="AA39048"/>
    </row>
    <row r="39049" spans="1:27" x14ac:dyDescent="0.25">
      <c r="A39049"/>
      <c r="AA39049"/>
    </row>
    <row r="39050" spans="1:27" x14ac:dyDescent="0.25">
      <c r="A39050"/>
      <c r="AA39050"/>
    </row>
    <row r="39051" spans="1:27" x14ac:dyDescent="0.25">
      <c r="A39051"/>
      <c r="AA39051"/>
    </row>
    <row r="39052" spans="1:27" x14ac:dyDescent="0.25">
      <c r="A39052"/>
      <c r="AA39052"/>
    </row>
    <row r="39053" spans="1:27" x14ac:dyDescent="0.25">
      <c r="A39053"/>
      <c r="AA39053"/>
    </row>
    <row r="39054" spans="1:27" x14ac:dyDescent="0.25">
      <c r="A39054"/>
      <c r="AA39054"/>
    </row>
    <row r="39055" spans="1:27" x14ac:dyDescent="0.25">
      <c r="A39055"/>
      <c r="AA39055"/>
    </row>
    <row r="39056" spans="1:27" x14ac:dyDescent="0.25">
      <c r="A39056"/>
      <c r="AA39056"/>
    </row>
    <row r="39057" spans="1:27" x14ac:dyDescent="0.25">
      <c r="A39057"/>
      <c r="AA39057"/>
    </row>
    <row r="39058" spans="1:27" x14ac:dyDescent="0.25">
      <c r="A39058"/>
      <c r="AA39058"/>
    </row>
    <row r="39059" spans="1:27" x14ac:dyDescent="0.25">
      <c r="A39059"/>
      <c r="AA39059"/>
    </row>
    <row r="39060" spans="1:27" x14ac:dyDescent="0.25">
      <c r="A39060"/>
      <c r="AA39060"/>
    </row>
    <row r="39061" spans="1:27" x14ac:dyDescent="0.25">
      <c r="A39061"/>
      <c r="AA39061"/>
    </row>
    <row r="39062" spans="1:27" x14ac:dyDescent="0.25">
      <c r="A39062"/>
      <c r="AA39062"/>
    </row>
    <row r="39063" spans="1:27" x14ac:dyDescent="0.25">
      <c r="A39063"/>
      <c r="AA39063"/>
    </row>
    <row r="39064" spans="1:27" x14ac:dyDescent="0.25">
      <c r="A39064"/>
      <c r="AA39064"/>
    </row>
    <row r="39065" spans="1:27" x14ac:dyDescent="0.25">
      <c r="A39065"/>
      <c r="AA39065"/>
    </row>
    <row r="39066" spans="1:27" x14ac:dyDescent="0.25">
      <c r="A39066"/>
      <c r="AA39066"/>
    </row>
    <row r="39067" spans="1:27" x14ac:dyDescent="0.25">
      <c r="A39067"/>
      <c r="AA39067"/>
    </row>
    <row r="39068" spans="1:27" x14ac:dyDescent="0.25">
      <c r="A39068"/>
      <c r="AA39068"/>
    </row>
    <row r="39069" spans="1:27" x14ac:dyDescent="0.25">
      <c r="A39069"/>
      <c r="AA39069"/>
    </row>
    <row r="39070" spans="1:27" x14ac:dyDescent="0.25">
      <c r="A39070"/>
      <c r="AA39070"/>
    </row>
    <row r="39071" spans="1:27" x14ac:dyDescent="0.25">
      <c r="A39071"/>
      <c r="AA39071"/>
    </row>
    <row r="39072" spans="1:27" x14ac:dyDescent="0.25">
      <c r="A39072"/>
      <c r="AA39072"/>
    </row>
    <row r="39073" spans="1:27" x14ac:dyDescent="0.25">
      <c r="A39073"/>
      <c r="AA39073"/>
    </row>
    <row r="39074" spans="1:27" x14ac:dyDescent="0.25">
      <c r="A39074"/>
      <c r="AA39074"/>
    </row>
    <row r="39075" spans="1:27" x14ac:dyDescent="0.25">
      <c r="A39075"/>
      <c r="AA39075"/>
    </row>
    <row r="39076" spans="1:27" x14ac:dyDescent="0.25">
      <c r="A39076"/>
      <c r="AA39076"/>
    </row>
    <row r="39077" spans="1:27" x14ac:dyDescent="0.25">
      <c r="A39077"/>
      <c r="AA39077"/>
    </row>
    <row r="39078" spans="1:27" x14ac:dyDescent="0.25">
      <c r="A39078"/>
      <c r="AA39078"/>
    </row>
    <row r="39079" spans="1:27" x14ac:dyDescent="0.25">
      <c r="A39079"/>
      <c r="AA39079"/>
    </row>
    <row r="39080" spans="1:27" x14ac:dyDescent="0.25">
      <c r="A39080"/>
      <c r="AA39080"/>
    </row>
    <row r="39081" spans="1:27" x14ac:dyDescent="0.25">
      <c r="A39081"/>
      <c r="AA39081"/>
    </row>
    <row r="39082" spans="1:27" x14ac:dyDescent="0.25">
      <c r="A39082"/>
      <c r="AA39082"/>
    </row>
    <row r="39083" spans="1:27" x14ac:dyDescent="0.25">
      <c r="A39083"/>
      <c r="AA39083"/>
    </row>
    <row r="39084" spans="1:27" x14ac:dyDescent="0.25">
      <c r="A39084"/>
      <c r="AA39084"/>
    </row>
    <row r="39085" spans="1:27" x14ac:dyDescent="0.25">
      <c r="A39085"/>
      <c r="AA39085"/>
    </row>
    <row r="39086" spans="1:27" x14ac:dyDescent="0.25">
      <c r="A39086"/>
      <c r="AA39086"/>
    </row>
    <row r="39087" spans="1:27" x14ac:dyDescent="0.25">
      <c r="A39087"/>
      <c r="AA39087"/>
    </row>
    <row r="39088" spans="1:27" x14ac:dyDescent="0.25">
      <c r="A39088"/>
      <c r="AA39088"/>
    </row>
    <row r="39089" spans="1:27" x14ac:dyDescent="0.25">
      <c r="A39089"/>
      <c r="AA39089"/>
    </row>
    <row r="39090" spans="1:27" x14ac:dyDescent="0.25">
      <c r="A39090"/>
      <c r="AA39090"/>
    </row>
    <row r="39091" spans="1:27" x14ac:dyDescent="0.25">
      <c r="A39091"/>
      <c r="AA39091"/>
    </row>
    <row r="39092" spans="1:27" x14ac:dyDescent="0.25">
      <c r="A39092"/>
      <c r="AA39092"/>
    </row>
    <row r="39093" spans="1:27" x14ac:dyDescent="0.25">
      <c r="A39093"/>
      <c r="AA39093"/>
    </row>
    <row r="39094" spans="1:27" x14ac:dyDescent="0.25">
      <c r="A39094"/>
      <c r="AA39094"/>
    </row>
    <row r="39095" spans="1:27" x14ac:dyDescent="0.25">
      <c r="A39095"/>
      <c r="AA39095"/>
    </row>
    <row r="39096" spans="1:27" x14ac:dyDescent="0.25">
      <c r="A39096"/>
      <c r="AA39096"/>
    </row>
    <row r="39097" spans="1:27" x14ac:dyDescent="0.25">
      <c r="A39097"/>
      <c r="AA39097"/>
    </row>
    <row r="39098" spans="1:27" x14ac:dyDescent="0.25">
      <c r="A39098"/>
      <c r="AA39098"/>
    </row>
    <row r="39099" spans="1:27" x14ac:dyDescent="0.25">
      <c r="A39099"/>
      <c r="AA39099"/>
    </row>
    <row r="39100" spans="1:27" x14ac:dyDescent="0.25">
      <c r="A39100"/>
      <c r="AA39100"/>
    </row>
    <row r="39101" spans="1:27" x14ac:dyDescent="0.25">
      <c r="A39101"/>
      <c r="AA39101"/>
    </row>
    <row r="39102" spans="1:27" x14ac:dyDescent="0.25">
      <c r="A39102"/>
      <c r="AA39102"/>
    </row>
    <row r="39103" spans="1:27" x14ac:dyDescent="0.25">
      <c r="A39103"/>
      <c r="AA39103"/>
    </row>
    <row r="39104" spans="1:27" x14ac:dyDescent="0.25">
      <c r="A39104"/>
      <c r="AA39104"/>
    </row>
    <row r="39105" spans="1:27" x14ac:dyDescent="0.25">
      <c r="A39105"/>
      <c r="AA39105"/>
    </row>
    <row r="39106" spans="1:27" x14ac:dyDescent="0.25">
      <c r="A39106"/>
      <c r="AA39106"/>
    </row>
    <row r="39107" spans="1:27" x14ac:dyDescent="0.25">
      <c r="A39107"/>
      <c r="AA39107"/>
    </row>
    <row r="39108" spans="1:27" x14ac:dyDescent="0.25">
      <c r="A39108"/>
      <c r="AA39108"/>
    </row>
    <row r="39109" spans="1:27" x14ac:dyDescent="0.25">
      <c r="A39109"/>
      <c r="AA39109"/>
    </row>
    <row r="39110" spans="1:27" x14ac:dyDescent="0.25">
      <c r="A39110"/>
      <c r="AA39110"/>
    </row>
    <row r="39111" spans="1:27" x14ac:dyDescent="0.25">
      <c r="A39111"/>
      <c r="AA39111"/>
    </row>
    <row r="39112" spans="1:27" x14ac:dyDescent="0.25">
      <c r="A39112"/>
      <c r="AA39112"/>
    </row>
    <row r="39113" spans="1:27" x14ac:dyDescent="0.25">
      <c r="A39113"/>
      <c r="AA39113"/>
    </row>
    <row r="39114" spans="1:27" x14ac:dyDescent="0.25">
      <c r="A39114"/>
      <c r="AA39114"/>
    </row>
    <row r="39115" spans="1:27" x14ac:dyDescent="0.25">
      <c r="A39115"/>
      <c r="AA39115"/>
    </row>
    <row r="39116" spans="1:27" x14ac:dyDescent="0.25">
      <c r="A39116"/>
      <c r="AA39116"/>
    </row>
    <row r="39117" spans="1:27" x14ac:dyDescent="0.25">
      <c r="A39117"/>
      <c r="AA39117"/>
    </row>
    <row r="39118" spans="1:27" x14ac:dyDescent="0.25">
      <c r="A39118"/>
      <c r="AA39118"/>
    </row>
    <row r="39119" spans="1:27" x14ac:dyDescent="0.25">
      <c r="A39119"/>
      <c r="AA39119"/>
    </row>
    <row r="39120" spans="1:27" x14ac:dyDescent="0.25">
      <c r="A39120"/>
      <c r="AA39120"/>
    </row>
    <row r="39121" spans="1:27" x14ac:dyDescent="0.25">
      <c r="A39121"/>
      <c r="AA39121"/>
    </row>
    <row r="39122" spans="1:27" x14ac:dyDescent="0.25">
      <c r="A39122"/>
      <c r="AA39122"/>
    </row>
    <row r="39123" spans="1:27" x14ac:dyDescent="0.25">
      <c r="A39123"/>
      <c r="AA39123"/>
    </row>
    <row r="39124" spans="1:27" x14ac:dyDescent="0.25">
      <c r="A39124"/>
      <c r="AA39124"/>
    </row>
    <row r="39125" spans="1:27" x14ac:dyDescent="0.25">
      <c r="A39125"/>
      <c r="AA39125"/>
    </row>
    <row r="39126" spans="1:27" x14ac:dyDescent="0.25">
      <c r="A39126"/>
      <c r="AA39126"/>
    </row>
    <row r="39127" spans="1:27" x14ac:dyDescent="0.25">
      <c r="A39127"/>
      <c r="AA39127"/>
    </row>
    <row r="39128" spans="1:27" x14ac:dyDescent="0.25">
      <c r="A39128"/>
      <c r="AA39128"/>
    </row>
    <row r="39129" spans="1:27" x14ac:dyDescent="0.25">
      <c r="A39129"/>
      <c r="AA39129"/>
    </row>
    <row r="39130" spans="1:27" x14ac:dyDescent="0.25">
      <c r="A39130"/>
      <c r="AA39130"/>
    </row>
    <row r="39131" spans="1:27" x14ac:dyDescent="0.25">
      <c r="A39131"/>
      <c r="AA39131"/>
    </row>
    <row r="39132" spans="1:27" x14ac:dyDescent="0.25">
      <c r="A39132"/>
      <c r="AA39132"/>
    </row>
    <row r="39133" spans="1:27" x14ac:dyDescent="0.25">
      <c r="A39133"/>
      <c r="AA39133"/>
    </row>
    <row r="39134" spans="1:27" x14ac:dyDescent="0.25">
      <c r="A39134"/>
      <c r="AA39134"/>
    </row>
    <row r="39135" spans="1:27" x14ac:dyDescent="0.25">
      <c r="A39135"/>
      <c r="AA39135"/>
    </row>
    <row r="39136" spans="1:27" x14ac:dyDescent="0.25">
      <c r="A39136"/>
      <c r="AA39136"/>
    </row>
    <row r="39137" spans="1:27" x14ac:dyDescent="0.25">
      <c r="A39137"/>
      <c r="AA39137"/>
    </row>
    <row r="39138" spans="1:27" x14ac:dyDescent="0.25">
      <c r="A39138"/>
      <c r="AA39138"/>
    </row>
    <row r="39139" spans="1:27" x14ac:dyDescent="0.25">
      <c r="A39139"/>
      <c r="AA39139"/>
    </row>
    <row r="39140" spans="1:27" x14ac:dyDescent="0.25">
      <c r="A39140"/>
      <c r="AA39140"/>
    </row>
    <row r="39141" spans="1:27" x14ac:dyDescent="0.25">
      <c r="A39141"/>
      <c r="AA39141"/>
    </row>
    <row r="39142" spans="1:27" x14ac:dyDescent="0.25">
      <c r="A39142"/>
      <c r="AA39142"/>
    </row>
    <row r="39143" spans="1:27" x14ac:dyDescent="0.25">
      <c r="A39143"/>
      <c r="AA39143"/>
    </row>
    <row r="39144" spans="1:27" x14ac:dyDescent="0.25">
      <c r="A39144"/>
      <c r="AA39144"/>
    </row>
    <row r="39145" spans="1:27" x14ac:dyDescent="0.25">
      <c r="A39145"/>
      <c r="AA39145"/>
    </row>
    <row r="39146" spans="1:27" x14ac:dyDescent="0.25">
      <c r="A39146"/>
      <c r="AA39146"/>
    </row>
    <row r="39147" spans="1:27" x14ac:dyDescent="0.25">
      <c r="A39147"/>
      <c r="AA39147"/>
    </row>
    <row r="39148" spans="1:27" x14ac:dyDescent="0.25">
      <c r="A39148"/>
      <c r="AA39148"/>
    </row>
    <row r="39149" spans="1:27" x14ac:dyDescent="0.25">
      <c r="A39149"/>
      <c r="AA39149"/>
    </row>
    <row r="39150" spans="1:27" x14ac:dyDescent="0.25">
      <c r="A39150"/>
      <c r="AA39150"/>
    </row>
    <row r="39151" spans="1:27" x14ac:dyDescent="0.25">
      <c r="A39151"/>
      <c r="AA39151"/>
    </row>
    <row r="39152" spans="1:27" x14ac:dyDescent="0.25">
      <c r="A39152"/>
      <c r="AA39152"/>
    </row>
    <row r="39153" spans="1:27" x14ac:dyDescent="0.25">
      <c r="A39153"/>
      <c r="AA39153"/>
    </row>
    <row r="39154" spans="1:27" x14ac:dyDescent="0.25">
      <c r="A39154"/>
      <c r="AA39154"/>
    </row>
    <row r="39155" spans="1:27" x14ac:dyDescent="0.25">
      <c r="A39155"/>
      <c r="AA39155"/>
    </row>
    <row r="39156" spans="1:27" x14ac:dyDescent="0.25">
      <c r="A39156"/>
      <c r="AA39156"/>
    </row>
    <row r="39157" spans="1:27" x14ac:dyDescent="0.25">
      <c r="A39157"/>
      <c r="AA39157"/>
    </row>
    <row r="39158" spans="1:27" x14ac:dyDescent="0.25">
      <c r="A39158"/>
      <c r="AA39158"/>
    </row>
    <row r="39159" spans="1:27" x14ac:dyDescent="0.25">
      <c r="A39159"/>
      <c r="AA39159"/>
    </row>
    <row r="39160" spans="1:27" x14ac:dyDescent="0.25">
      <c r="A39160"/>
      <c r="AA39160"/>
    </row>
    <row r="39161" spans="1:27" x14ac:dyDescent="0.25">
      <c r="A39161"/>
      <c r="AA39161"/>
    </row>
    <row r="39162" spans="1:27" x14ac:dyDescent="0.25">
      <c r="A39162"/>
      <c r="AA39162"/>
    </row>
    <row r="39163" spans="1:27" x14ac:dyDescent="0.25">
      <c r="A39163"/>
      <c r="AA39163"/>
    </row>
    <row r="39164" spans="1:27" x14ac:dyDescent="0.25">
      <c r="A39164"/>
      <c r="AA39164"/>
    </row>
    <row r="39165" spans="1:27" x14ac:dyDescent="0.25">
      <c r="A39165"/>
      <c r="AA39165"/>
    </row>
    <row r="39166" spans="1:27" x14ac:dyDescent="0.25">
      <c r="A39166"/>
      <c r="AA39166"/>
    </row>
    <row r="39167" spans="1:27" x14ac:dyDescent="0.25">
      <c r="A39167"/>
      <c r="AA39167"/>
    </row>
    <row r="39168" spans="1:27" x14ac:dyDescent="0.25">
      <c r="A39168"/>
      <c r="AA39168"/>
    </row>
    <row r="39169" spans="1:27" x14ac:dyDescent="0.25">
      <c r="A39169"/>
      <c r="AA39169"/>
    </row>
    <row r="39170" spans="1:27" x14ac:dyDescent="0.25">
      <c r="A39170"/>
      <c r="AA39170"/>
    </row>
    <row r="39171" spans="1:27" x14ac:dyDescent="0.25">
      <c r="A39171"/>
      <c r="AA39171"/>
    </row>
    <row r="39172" spans="1:27" x14ac:dyDescent="0.25">
      <c r="A39172"/>
      <c r="AA39172"/>
    </row>
    <row r="39173" spans="1:27" x14ac:dyDescent="0.25">
      <c r="A39173"/>
      <c r="AA39173"/>
    </row>
    <row r="39174" spans="1:27" x14ac:dyDescent="0.25">
      <c r="A39174"/>
      <c r="AA39174"/>
    </row>
    <row r="39175" spans="1:27" x14ac:dyDescent="0.25">
      <c r="A39175"/>
      <c r="AA39175"/>
    </row>
    <row r="39176" spans="1:27" x14ac:dyDescent="0.25">
      <c r="A39176"/>
      <c r="AA39176"/>
    </row>
    <row r="39177" spans="1:27" x14ac:dyDescent="0.25">
      <c r="A39177"/>
      <c r="AA39177"/>
    </row>
    <row r="39178" spans="1:27" x14ac:dyDescent="0.25">
      <c r="A39178"/>
      <c r="AA39178"/>
    </row>
    <row r="39179" spans="1:27" x14ac:dyDescent="0.25">
      <c r="A39179"/>
      <c r="AA39179"/>
    </row>
    <row r="39180" spans="1:27" x14ac:dyDescent="0.25">
      <c r="A39180"/>
      <c r="AA39180"/>
    </row>
    <row r="39181" spans="1:27" x14ac:dyDescent="0.25">
      <c r="A39181"/>
      <c r="AA39181"/>
    </row>
    <row r="39182" spans="1:27" x14ac:dyDescent="0.25">
      <c r="A39182"/>
      <c r="AA39182"/>
    </row>
    <row r="39183" spans="1:27" x14ac:dyDescent="0.25">
      <c r="A39183"/>
      <c r="AA39183"/>
    </row>
    <row r="39184" spans="1:27" x14ac:dyDescent="0.25">
      <c r="A39184"/>
      <c r="AA39184"/>
    </row>
    <row r="39185" spans="1:27" x14ac:dyDescent="0.25">
      <c r="A39185"/>
      <c r="AA39185"/>
    </row>
    <row r="39186" spans="1:27" x14ac:dyDescent="0.25">
      <c r="A39186"/>
      <c r="AA39186"/>
    </row>
    <row r="39187" spans="1:27" x14ac:dyDescent="0.25">
      <c r="A39187"/>
      <c r="AA39187"/>
    </row>
    <row r="39188" spans="1:27" x14ac:dyDescent="0.25">
      <c r="A39188"/>
      <c r="AA39188"/>
    </row>
    <row r="39189" spans="1:27" x14ac:dyDescent="0.25">
      <c r="A39189"/>
      <c r="AA39189"/>
    </row>
    <row r="39190" spans="1:27" x14ac:dyDescent="0.25">
      <c r="A39190"/>
      <c r="AA39190"/>
    </row>
    <row r="39191" spans="1:27" x14ac:dyDescent="0.25">
      <c r="A39191"/>
      <c r="AA39191"/>
    </row>
    <row r="39192" spans="1:27" x14ac:dyDescent="0.25">
      <c r="A39192"/>
      <c r="AA39192"/>
    </row>
    <row r="39193" spans="1:27" x14ac:dyDescent="0.25">
      <c r="A39193"/>
      <c r="AA39193"/>
    </row>
    <row r="39194" spans="1:27" x14ac:dyDescent="0.25">
      <c r="A39194"/>
      <c r="AA39194"/>
    </row>
    <row r="39195" spans="1:27" x14ac:dyDescent="0.25">
      <c r="A39195"/>
      <c r="AA39195"/>
    </row>
    <row r="39196" spans="1:27" x14ac:dyDescent="0.25">
      <c r="A39196"/>
      <c r="AA39196"/>
    </row>
    <row r="39197" spans="1:27" x14ac:dyDescent="0.25">
      <c r="A39197"/>
      <c r="AA39197"/>
    </row>
    <row r="39198" spans="1:27" x14ac:dyDescent="0.25">
      <c r="A39198"/>
      <c r="AA39198"/>
    </row>
    <row r="39199" spans="1:27" x14ac:dyDescent="0.25">
      <c r="A39199"/>
      <c r="AA39199"/>
    </row>
    <row r="39200" spans="1:27" x14ac:dyDescent="0.25">
      <c r="A39200"/>
      <c r="AA39200"/>
    </row>
    <row r="39201" spans="1:27" x14ac:dyDescent="0.25">
      <c r="A39201"/>
      <c r="AA39201"/>
    </row>
    <row r="39202" spans="1:27" x14ac:dyDescent="0.25">
      <c r="A39202"/>
      <c r="AA39202"/>
    </row>
    <row r="39203" spans="1:27" x14ac:dyDescent="0.25">
      <c r="A39203"/>
      <c r="AA39203"/>
    </row>
    <row r="39204" spans="1:27" x14ac:dyDescent="0.25">
      <c r="A39204"/>
      <c r="AA39204"/>
    </row>
    <row r="39205" spans="1:27" x14ac:dyDescent="0.25">
      <c r="A39205"/>
      <c r="AA39205"/>
    </row>
    <row r="39206" spans="1:27" x14ac:dyDescent="0.25">
      <c r="A39206"/>
      <c r="AA39206"/>
    </row>
    <row r="39207" spans="1:27" x14ac:dyDescent="0.25">
      <c r="A39207"/>
      <c r="AA39207"/>
    </row>
    <row r="39208" spans="1:27" x14ac:dyDescent="0.25">
      <c r="A39208"/>
      <c r="AA39208"/>
    </row>
    <row r="39209" spans="1:27" x14ac:dyDescent="0.25">
      <c r="A39209"/>
      <c r="AA39209"/>
    </row>
    <row r="39210" spans="1:27" x14ac:dyDescent="0.25">
      <c r="A39210"/>
      <c r="AA39210"/>
    </row>
    <row r="39211" spans="1:27" x14ac:dyDescent="0.25">
      <c r="A39211"/>
      <c r="AA39211"/>
    </row>
    <row r="39212" spans="1:27" x14ac:dyDescent="0.25">
      <c r="A39212"/>
      <c r="AA39212"/>
    </row>
    <row r="39213" spans="1:27" x14ac:dyDescent="0.25">
      <c r="A39213"/>
      <c r="AA39213"/>
    </row>
    <row r="39214" spans="1:27" x14ac:dyDescent="0.25">
      <c r="A39214"/>
      <c r="AA39214"/>
    </row>
    <row r="39215" spans="1:27" x14ac:dyDescent="0.25">
      <c r="A39215"/>
      <c r="AA39215"/>
    </row>
    <row r="39216" spans="1:27" x14ac:dyDescent="0.25">
      <c r="A39216"/>
      <c r="AA39216"/>
    </row>
    <row r="39217" spans="1:27" x14ac:dyDescent="0.25">
      <c r="A39217"/>
      <c r="AA39217"/>
    </row>
    <row r="39218" spans="1:27" x14ac:dyDescent="0.25">
      <c r="A39218"/>
      <c r="AA39218"/>
    </row>
    <row r="39219" spans="1:27" x14ac:dyDescent="0.25">
      <c r="A39219"/>
      <c r="AA39219"/>
    </row>
    <row r="39220" spans="1:27" x14ac:dyDescent="0.25">
      <c r="A39220"/>
      <c r="AA39220"/>
    </row>
    <row r="39221" spans="1:27" x14ac:dyDescent="0.25">
      <c r="A39221"/>
      <c r="AA39221"/>
    </row>
    <row r="39222" spans="1:27" x14ac:dyDescent="0.25">
      <c r="A39222"/>
      <c r="AA39222"/>
    </row>
    <row r="39223" spans="1:27" x14ac:dyDescent="0.25">
      <c r="A39223"/>
      <c r="AA39223"/>
    </row>
    <row r="39224" spans="1:27" x14ac:dyDescent="0.25">
      <c r="A39224"/>
      <c r="AA39224"/>
    </row>
    <row r="39225" spans="1:27" x14ac:dyDescent="0.25">
      <c r="A39225"/>
      <c r="AA39225"/>
    </row>
    <row r="39226" spans="1:27" x14ac:dyDescent="0.25">
      <c r="A39226"/>
      <c r="AA39226"/>
    </row>
    <row r="39227" spans="1:27" x14ac:dyDescent="0.25">
      <c r="A39227"/>
      <c r="AA39227"/>
    </row>
    <row r="39228" spans="1:27" x14ac:dyDescent="0.25">
      <c r="A39228"/>
      <c r="AA39228"/>
    </row>
    <row r="39229" spans="1:27" x14ac:dyDescent="0.25">
      <c r="A39229"/>
      <c r="AA39229"/>
    </row>
    <row r="39230" spans="1:27" x14ac:dyDescent="0.25">
      <c r="A39230"/>
      <c r="AA39230"/>
    </row>
    <row r="39231" spans="1:27" x14ac:dyDescent="0.25">
      <c r="A39231"/>
      <c r="AA39231"/>
    </row>
    <row r="39232" spans="1:27" x14ac:dyDescent="0.25">
      <c r="A39232"/>
      <c r="AA39232"/>
    </row>
    <row r="39233" spans="1:27" x14ac:dyDescent="0.25">
      <c r="A39233"/>
      <c r="AA39233"/>
    </row>
    <row r="39234" spans="1:27" x14ac:dyDescent="0.25">
      <c r="A39234"/>
      <c r="AA39234"/>
    </row>
    <row r="39235" spans="1:27" x14ac:dyDescent="0.25">
      <c r="A39235"/>
      <c r="AA39235"/>
    </row>
    <row r="39236" spans="1:27" x14ac:dyDescent="0.25">
      <c r="A39236"/>
      <c r="AA39236"/>
    </row>
    <row r="39237" spans="1:27" x14ac:dyDescent="0.25">
      <c r="A39237"/>
      <c r="AA39237"/>
    </row>
    <row r="39238" spans="1:27" x14ac:dyDescent="0.25">
      <c r="A39238"/>
      <c r="AA39238"/>
    </row>
    <row r="39239" spans="1:27" x14ac:dyDescent="0.25">
      <c r="A39239"/>
      <c r="AA39239"/>
    </row>
    <row r="39240" spans="1:27" x14ac:dyDescent="0.25">
      <c r="A39240"/>
      <c r="AA39240"/>
    </row>
    <row r="39241" spans="1:27" x14ac:dyDescent="0.25">
      <c r="A39241"/>
      <c r="AA39241"/>
    </row>
    <row r="39242" spans="1:27" x14ac:dyDescent="0.25">
      <c r="A39242"/>
      <c r="AA39242"/>
    </row>
    <row r="39243" spans="1:27" x14ac:dyDescent="0.25">
      <c r="A39243"/>
      <c r="AA39243"/>
    </row>
    <row r="39244" spans="1:27" x14ac:dyDescent="0.25">
      <c r="A39244"/>
      <c r="AA39244"/>
    </row>
    <row r="39245" spans="1:27" x14ac:dyDescent="0.25">
      <c r="A39245"/>
      <c r="AA39245"/>
    </row>
    <row r="39246" spans="1:27" x14ac:dyDescent="0.25">
      <c r="A39246"/>
      <c r="AA39246"/>
    </row>
    <row r="39247" spans="1:27" x14ac:dyDescent="0.25">
      <c r="A39247"/>
      <c r="AA39247"/>
    </row>
    <row r="39248" spans="1:27" x14ac:dyDescent="0.25">
      <c r="A39248"/>
      <c r="AA39248"/>
    </row>
    <row r="39249" spans="1:27" x14ac:dyDescent="0.25">
      <c r="A39249"/>
      <c r="AA39249"/>
    </row>
    <row r="39250" spans="1:27" x14ac:dyDescent="0.25">
      <c r="A39250"/>
      <c r="AA39250"/>
    </row>
    <row r="39251" spans="1:27" x14ac:dyDescent="0.25">
      <c r="A39251"/>
      <c r="AA39251"/>
    </row>
    <row r="39252" spans="1:27" x14ac:dyDescent="0.25">
      <c r="A39252"/>
      <c r="AA39252"/>
    </row>
    <row r="39253" spans="1:27" x14ac:dyDescent="0.25">
      <c r="A39253"/>
      <c r="AA39253"/>
    </row>
    <row r="39254" spans="1:27" x14ac:dyDescent="0.25">
      <c r="A39254"/>
      <c r="AA39254"/>
    </row>
    <row r="39255" spans="1:27" x14ac:dyDescent="0.25">
      <c r="A39255"/>
      <c r="AA39255"/>
    </row>
    <row r="39256" spans="1:27" x14ac:dyDescent="0.25">
      <c r="A39256"/>
      <c r="AA39256"/>
    </row>
    <row r="39257" spans="1:27" x14ac:dyDescent="0.25">
      <c r="A39257"/>
      <c r="AA39257"/>
    </row>
    <row r="39258" spans="1:27" x14ac:dyDescent="0.25">
      <c r="A39258"/>
      <c r="AA39258"/>
    </row>
    <row r="39259" spans="1:27" x14ac:dyDescent="0.25">
      <c r="A39259"/>
      <c r="AA39259"/>
    </row>
    <row r="39260" spans="1:27" x14ac:dyDescent="0.25">
      <c r="A39260"/>
      <c r="AA39260"/>
    </row>
    <row r="39261" spans="1:27" x14ac:dyDescent="0.25">
      <c r="A39261"/>
      <c r="AA39261"/>
    </row>
    <row r="39262" spans="1:27" x14ac:dyDescent="0.25">
      <c r="A39262"/>
      <c r="AA39262"/>
    </row>
    <row r="39263" spans="1:27" x14ac:dyDescent="0.25">
      <c r="A39263"/>
      <c r="AA39263"/>
    </row>
    <row r="39264" spans="1:27" x14ac:dyDescent="0.25">
      <c r="A39264"/>
      <c r="AA39264"/>
    </row>
    <row r="39265" spans="1:27" x14ac:dyDescent="0.25">
      <c r="A39265"/>
      <c r="AA39265"/>
    </row>
    <row r="39266" spans="1:27" x14ac:dyDescent="0.25">
      <c r="A39266"/>
      <c r="AA39266"/>
    </row>
    <row r="39267" spans="1:27" x14ac:dyDescent="0.25">
      <c r="A39267"/>
      <c r="AA39267"/>
    </row>
    <row r="39268" spans="1:27" x14ac:dyDescent="0.25">
      <c r="A39268"/>
      <c r="AA39268"/>
    </row>
    <row r="39269" spans="1:27" x14ac:dyDescent="0.25">
      <c r="A39269"/>
      <c r="AA39269"/>
    </row>
    <row r="39270" spans="1:27" x14ac:dyDescent="0.25">
      <c r="A39270"/>
      <c r="AA39270"/>
    </row>
    <row r="39271" spans="1:27" x14ac:dyDescent="0.25">
      <c r="A39271"/>
      <c r="AA39271"/>
    </row>
    <row r="39272" spans="1:27" x14ac:dyDescent="0.25">
      <c r="A39272"/>
      <c r="AA39272"/>
    </row>
    <row r="39273" spans="1:27" x14ac:dyDescent="0.25">
      <c r="A39273"/>
      <c r="AA39273"/>
    </row>
    <row r="39274" spans="1:27" x14ac:dyDescent="0.25">
      <c r="A39274"/>
      <c r="AA39274"/>
    </row>
    <row r="39275" spans="1:27" x14ac:dyDescent="0.25">
      <c r="A39275"/>
      <c r="AA39275"/>
    </row>
    <row r="39276" spans="1:27" x14ac:dyDescent="0.25">
      <c r="A39276"/>
      <c r="AA39276"/>
    </row>
    <row r="39277" spans="1:27" x14ac:dyDescent="0.25">
      <c r="A39277"/>
      <c r="AA39277"/>
    </row>
    <row r="39278" spans="1:27" x14ac:dyDescent="0.25">
      <c r="A39278"/>
      <c r="AA39278"/>
    </row>
    <row r="39279" spans="1:27" x14ac:dyDescent="0.25">
      <c r="A39279"/>
      <c r="AA39279"/>
    </row>
    <row r="39280" spans="1:27" x14ac:dyDescent="0.25">
      <c r="A39280"/>
      <c r="AA39280"/>
    </row>
    <row r="39281" spans="1:27" x14ac:dyDescent="0.25">
      <c r="A39281"/>
      <c r="AA39281"/>
    </row>
    <row r="39282" spans="1:27" x14ac:dyDescent="0.25">
      <c r="A39282"/>
      <c r="AA39282"/>
    </row>
    <row r="39283" spans="1:27" x14ac:dyDescent="0.25">
      <c r="A39283"/>
      <c r="AA39283"/>
    </row>
    <row r="39284" spans="1:27" x14ac:dyDescent="0.25">
      <c r="A39284"/>
      <c r="AA39284"/>
    </row>
    <row r="39285" spans="1:27" x14ac:dyDescent="0.25">
      <c r="A39285"/>
      <c r="AA39285"/>
    </row>
    <row r="39286" spans="1:27" x14ac:dyDescent="0.25">
      <c r="A39286"/>
      <c r="AA39286"/>
    </row>
    <row r="39287" spans="1:27" x14ac:dyDescent="0.25">
      <c r="A39287"/>
      <c r="AA39287"/>
    </row>
    <row r="39288" spans="1:27" x14ac:dyDescent="0.25">
      <c r="A39288"/>
      <c r="AA39288"/>
    </row>
    <row r="39289" spans="1:27" x14ac:dyDescent="0.25">
      <c r="A39289"/>
      <c r="AA39289"/>
    </row>
    <row r="39290" spans="1:27" x14ac:dyDescent="0.25">
      <c r="A39290"/>
      <c r="AA39290"/>
    </row>
    <row r="39291" spans="1:27" x14ac:dyDescent="0.25">
      <c r="A39291"/>
      <c r="AA39291"/>
    </row>
    <row r="39292" spans="1:27" x14ac:dyDescent="0.25">
      <c r="A39292"/>
      <c r="AA39292"/>
    </row>
    <row r="39293" spans="1:27" x14ac:dyDescent="0.25">
      <c r="A39293"/>
      <c r="AA39293"/>
    </row>
    <row r="39294" spans="1:27" x14ac:dyDescent="0.25">
      <c r="A39294"/>
      <c r="AA39294"/>
    </row>
    <row r="39295" spans="1:27" x14ac:dyDescent="0.25">
      <c r="A39295"/>
      <c r="AA39295"/>
    </row>
    <row r="39296" spans="1:27" x14ac:dyDescent="0.25">
      <c r="A39296"/>
      <c r="AA39296"/>
    </row>
    <row r="39297" spans="1:27" x14ac:dyDescent="0.25">
      <c r="A39297"/>
      <c r="AA39297"/>
    </row>
    <row r="39298" spans="1:27" x14ac:dyDescent="0.25">
      <c r="A39298"/>
      <c r="AA39298"/>
    </row>
    <row r="39299" spans="1:27" x14ac:dyDescent="0.25">
      <c r="A39299"/>
      <c r="AA39299"/>
    </row>
    <row r="39300" spans="1:27" x14ac:dyDescent="0.25">
      <c r="A39300"/>
      <c r="AA39300"/>
    </row>
    <row r="39301" spans="1:27" x14ac:dyDescent="0.25">
      <c r="A39301"/>
      <c r="AA39301"/>
    </row>
    <row r="39302" spans="1:27" x14ac:dyDescent="0.25">
      <c r="A39302"/>
      <c r="AA39302"/>
    </row>
    <row r="39303" spans="1:27" x14ac:dyDescent="0.25">
      <c r="A39303"/>
      <c r="AA39303"/>
    </row>
    <row r="39304" spans="1:27" x14ac:dyDescent="0.25">
      <c r="A39304"/>
      <c r="AA39304"/>
    </row>
    <row r="39305" spans="1:27" x14ac:dyDescent="0.25">
      <c r="A39305"/>
      <c r="AA39305"/>
    </row>
    <row r="39306" spans="1:27" x14ac:dyDescent="0.25">
      <c r="A39306"/>
      <c r="AA39306"/>
    </row>
    <row r="39307" spans="1:27" x14ac:dyDescent="0.25">
      <c r="A39307"/>
      <c r="AA39307"/>
    </row>
    <row r="39308" spans="1:27" x14ac:dyDescent="0.25">
      <c r="A39308"/>
      <c r="AA39308"/>
    </row>
    <row r="39309" spans="1:27" x14ac:dyDescent="0.25">
      <c r="A39309"/>
      <c r="AA39309"/>
    </row>
    <row r="39310" spans="1:27" x14ac:dyDescent="0.25">
      <c r="A39310"/>
      <c r="AA39310"/>
    </row>
    <row r="39311" spans="1:27" x14ac:dyDescent="0.25">
      <c r="A39311"/>
      <c r="AA39311"/>
    </row>
    <row r="39312" spans="1:27" x14ac:dyDescent="0.25">
      <c r="A39312"/>
      <c r="AA39312"/>
    </row>
    <row r="39313" spans="1:27" x14ac:dyDescent="0.25">
      <c r="A39313"/>
      <c r="AA39313"/>
    </row>
    <row r="39314" spans="1:27" x14ac:dyDescent="0.25">
      <c r="A39314"/>
      <c r="AA39314"/>
    </row>
    <row r="39315" spans="1:27" x14ac:dyDescent="0.25">
      <c r="A39315"/>
      <c r="AA39315"/>
    </row>
    <row r="39316" spans="1:27" x14ac:dyDescent="0.25">
      <c r="A39316"/>
      <c r="AA39316"/>
    </row>
    <row r="39317" spans="1:27" x14ac:dyDescent="0.25">
      <c r="A39317"/>
      <c r="AA39317"/>
    </row>
    <row r="39318" spans="1:27" x14ac:dyDescent="0.25">
      <c r="A39318"/>
      <c r="AA39318"/>
    </row>
    <row r="39319" spans="1:27" x14ac:dyDescent="0.25">
      <c r="A39319"/>
      <c r="AA39319"/>
    </row>
    <row r="39320" spans="1:27" x14ac:dyDescent="0.25">
      <c r="A39320"/>
      <c r="AA39320"/>
    </row>
    <row r="39321" spans="1:27" x14ac:dyDescent="0.25">
      <c r="A39321"/>
      <c r="AA39321"/>
    </row>
    <row r="39322" spans="1:27" x14ac:dyDescent="0.25">
      <c r="A39322"/>
      <c r="AA39322"/>
    </row>
    <row r="39323" spans="1:27" x14ac:dyDescent="0.25">
      <c r="A39323"/>
      <c r="AA39323"/>
    </row>
    <row r="39324" spans="1:27" x14ac:dyDescent="0.25">
      <c r="A39324"/>
      <c r="AA39324"/>
    </row>
    <row r="39325" spans="1:27" x14ac:dyDescent="0.25">
      <c r="A39325"/>
      <c r="AA39325"/>
    </row>
    <row r="39326" spans="1:27" x14ac:dyDescent="0.25">
      <c r="A39326"/>
      <c r="AA39326"/>
    </row>
    <row r="39327" spans="1:27" x14ac:dyDescent="0.25">
      <c r="A39327"/>
      <c r="AA39327"/>
    </row>
    <row r="39328" spans="1:27" x14ac:dyDescent="0.25">
      <c r="A39328"/>
      <c r="AA39328"/>
    </row>
    <row r="39329" spans="1:27" x14ac:dyDescent="0.25">
      <c r="A39329"/>
      <c r="AA39329"/>
    </row>
    <row r="39330" spans="1:27" x14ac:dyDescent="0.25">
      <c r="A39330"/>
      <c r="AA39330"/>
    </row>
    <row r="39331" spans="1:27" x14ac:dyDescent="0.25">
      <c r="A39331"/>
      <c r="AA39331"/>
    </row>
    <row r="39332" spans="1:27" x14ac:dyDescent="0.25">
      <c r="A39332"/>
      <c r="AA39332"/>
    </row>
    <row r="39333" spans="1:27" x14ac:dyDescent="0.25">
      <c r="A39333"/>
      <c r="AA39333"/>
    </row>
    <row r="39334" spans="1:27" x14ac:dyDescent="0.25">
      <c r="A39334"/>
      <c r="AA39334"/>
    </row>
    <row r="39335" spans="1:27" x14ac:dyDescent="0.25">
      <c r="A39335"/>
      <c r="AA39335"/>
    </row>
    <row r="39336" spans="1:27" x14ac:dyDescent="0.25">
      <c r="A39336"/>
      <c r="AA39336"/>
    </row>
    <row r="39337" spans="1:27" x14ac:dyDescent="0.25">
      <c r="A39337"/>
      <c r="AA39337"/>
    </row>
    <row r="39338" spans="1:27" x14ac:dyDescent="0.25">
      <c r="A39338"/>
      <c r="AA39338"/>
    </row>
    <row r="39339" spans="1:27" x14ac:dyDescent="0.25">
      <c r="A39339"/>
      <c r="AA39339"/>
    </row>
    <row r="39340" spans="1:27" x14ac:dyDescent="0.25">
      <c r="A39340"/>
      <c r="AA39340"/>
    </row>
    <row r="39341" spans="1:27" x14ac:dyDescent="0.25">
      <c r="A39341"/>
      <c r="AA39341"/>
    </row>
    <row r="39342" spans="1:27" x14ac:dyDescent="0.25">
      <c r="A39342"/>
      <c r="AA39342"/>
    </row>
    <row r="39343" spans="1:27" x14ac:dyDescent="0.25">
      <c r="A39343"/>
      <c r="AA39343"/>
    </row>
    <row r="39344" spans="1:27" x14ac:dyDescent="0.25">
      <c r="A39344"/>
      <c r="AA39344"/>
    </row>
    <row r="39345" spans="1:27" x14ac:dyDescent="0.25">
      <c r="A39345"/>
      <c r="AA39345"/>
    </row>
    <row r="39346" spans="1:27" x14ac:dyDescent="0.25">
      <c r="A39346"/>
      <c r="AA39346"/>
    </row>
    <row r="39347" spans="1:27" x14ac:dyDescent="0.25">
      <c r="A39347"/>
      <c r="AA39347"/>
    </row>
    <row r="39348" spans="1:27" x14ac:dyDescent="0.25">
      <c r="A39348"/>
      <c r="AA39348"/>
    </row>
    <row r="39349" spans="1:27" x14ac:dyDescent="0.25">
      <c r="A39349"/>
      <c r="AA39349"/>
    </row>
    <row r="39350" spans="1:27" x14ac:dyDescent="0.25">
      <c r="A39350"/>
      <c r="AA39350"/>
    </row>
    <row r="39351" spans="1:27" x14ac:dyDescent="0.25">
      <c r="A39351"/>
      <c r="AA39351"/>
    </row>
    <row r="39352" spans="1:27" x14ac:dyDescent="0.25">
      <c r="A39352"/>
      <c r="AA39352"/>
    </row>
    <row r="39353" spans="1:27" x14ac:dyDescent="0.25">
      <c r="A39353"/>
      <c r="AA39353"/>
    </row>
    <row r="39354" spans="1:27" x14ac:dyDescent="0.25">
      <c r="A39354"/>
      <c r="AA39354"/>
    </row>
    <row r="39355" spans="1:27" x14ac:dyDescent="0.25">
      <c r="A39355"/>
      <c r="AA39355"/>
    </row>
    <row r="39356" spans="1:27" x14ac:dyDescent="0.25">
      <c r="A39356"/>
      <c r="AA39356"/>
    </row>
    <row r="39357" spans="1:27" x14ac:dyDescent="0.25">
      <c r="A39357"/>
      <c r="AA39357"/>
    </row>
    <row r="39358" spans="1:27" x14ac:dyDescent="0.25">
      <c r="A39358"/>
      <c r="AA39358"/>
    </row>
    <row r="39359" spans="1:27" x14ac:dyDescent="0.25">
      <c r="A39359"/>
      <c r="AA39359"/>
    </row>
    <row r="39360" spans="1:27" x14ac:dyDescent="0.25">
      <c r="A39360"/>
      <c r="AA39360"/>
    </row>
    <row r="39361" spans="1:27" x14ac:dyDescent="0.25">
      <c r="A39361"/>
      <c r="AA39361"/>
    </row>
    <row r="39362" spans="1:27" x14ac:dyDescent="0.25">
      <c r="A39362"/>
      <c r="AA39362"/>
    </row>
    <row r="39363" spans="1:27" x14ac:dyDescent="0.25">
      <c r="A39363"/>
      <c r="AA39363"/>
    </row>
    <row r="39364" spans="1:27" x14ac:dyDescent="0.25">
      <c r="A39364"/>
      <c r="AA39364"/>
    </row>
    <row r="39365" spans="1:27" x14ac:dyDescent="0.25">
      <c r="A39365"/>
      <c r="AA39365"/>
    </row>
    <row r="39366" spans="1:27" x14ac:dyDescent="0.25">
      <c r="A39366"/>
      <c r="AA39366"/>
    </row>
    <row r="39367" spans="1:27" x14ac:dyDescent="0.25">
      <c r="A39367"/>
      <c r="AA39367"/>
    </row>
    <row r="39368" spans="1:27" x14ac:dyDescent="0.25">
      <c r="A39368"/>
      <c r="AA39368"/>
    </row>
    <row r="39369" spans="1:27" x14ac:dyDescent="0.25">
      <c r="A39369"/>
      <c r="AA39369"/>
    </row>
    <row r="39370" spans="1:27" x14ac:dyDescent="0.25">
      <c r="A39370"/>
      <c r="AA39370"/>
    </row>
    <row r="39371" spans="1:27" x14ac:dyDescent="0.25">
      <c r="A39371"/>
      <c r="AA39371"/>
    </row>
    <row r="39372" spans="1:27" x14ac:dyDescent="0.25">
      <c r="A39372"/>
      <c r="AA39372"/>
    </row>
    <row r="39373" spans="1:27" x14ac:dyDescent="0.25">
      <c r="A39373"/>
      <c r="AA39373"/>
    </row>
    <row r="39374" spans="1:27" x14ac:dyDescent="0.25">
      <c r="A39374"/>
      <c r="AA39374"/>
    </row>
    <row r="39375" spans="1:27" x14ac:dyDescent="0.25">
      <c r="A39375"/>
      <c r="AA39375"/>
    </row>
    <row r="39376" spans="1:27" x14ac:dyDescent="0.25">
      <c r="A39376"/>
      <c r="AA39376"/>
    </row>
    <row r="39377" spans="1:27" x14ac:dyDescent="0.25">
      <c r="A39377"/>
      <c r="AA39377"/>
    </row>
    <row r="39378" spans="1:27" x14ac:dyDescent="0.25">
      <c r="A39378"/>
      <c r="AA39378"/>
    </row>
    <row r="39379" spans="1:27" x14ac:dyDescent="0.25">
      <c r="A39379"/>
      <c r="AA39379"/>
    </row>
    <row r="39380" spans="1:27" x14ac:dyDescent="0.25">
      <c r="A39380"/>
      <c r="AA39380"/>
    </row>
    <row r="39381" spans="1:27" x14ac:dyDescent="0.25">
      <c r="A39381"/>
      <c r="AA39381"/>
    </row>
    <row r="39382" spans="1:27" x14ac:dyDescent="0.25">
      <c r="A39382"/>
      <c r="AA39382"/>
    </row>
    <row r="39383" spans="1:27" x14ac:dyDescent="0.25">
      <c r="A39383"/>
      <c r="AA39383"/>
    </row>
    <row r="39384" spans="1:27" x14ac:dyDescent="0.25">
      <c r="A39384"/>
      <c r="AA39384"/>
    </row>
    <row r="39385" spans="1:27" x14ac:dyDescent="0.25">
      <c r="A39385"/>
      <c r="AA39385"/>
    </row>
    <row r="39386" spans="1:27" x14ac:dyDescent="0.25">
      <c r="A39386"/>
      <c r="AA39386"/>
    </row>
    <row r="39387" spans="1:27" x14ac:dyDescent="0.25">
      <c r="A39387"/>
      <c r="AA39387"/>
    </row>
    <row r="39388" spans="1:27" x14ac:dyDescent="0.25">
      <c r="A39388"/>
      <c r="AA39388"/>
    </row>
    <row r="39389" spans="1:27" x14ac:dyDescent="0.25">
      <c r="A39389"/>
      <c r="AA39389"/>
    </row>
    <row r="39390" spans="1:27" x14ac:dyDescent="0.25">
      <c r="A39390"/>
      <c r="AA39390"/>
    </row>
    <row r="39391" spans="1:27" x14ac:dyDescent="0.25">
      <c r="A39391"/>
      <c r="AA39391"/>
    </row>
    <row r="39392" spans="1:27" x14ac:dyDescent="0.25">
      <c r="A39392"/>
      <c r="AA39392"/>
    </row>
    <row r="39393" spans="1:27" x14ac:dyDescent="0.25">
      <c r="A39393"/>
      <c r="AA39393"/>
    </row>
    <row r="39394" spans="1:27" x14ac:dyDescent="0.25">
      <c r="A39394"/>
      <c r="AA39394"/>
    </row>
    <row r="39395" spans="1:27" x14ac:dyDescent="0.25">
      <c r="A39395"/>
      <c r="AA39395"/>
    </row>
    <row r="39396" spans="1:27" x14ac:dyDescent="0.25">
      <c r="A39396"/>
      <c r="AA39396"/>
    </row>
    <row r="39397" spans="1:27" x14ac:dyDescent="0.25">
      <c r="A39397"/>
      <c r="AA39397"/>
    </row>
    <row r="39398" spans="1:27" x14ac:dyDescent="0.25">
      <c r="A39398"/>
      <c r="AA39398"/>
    </row>
    <row r="39399" spans="1:27" x14ac:dyDescent="0.25">
      <c r="A39399"/>
      <c r="AA39399"/>
    </row>
    <row r="39400" spans="1:27" x14ac:dyDescent="0.25">
      <c r="A39400"/>
      <c r="AA39400"/>
    </row>
    <row r="39401" spans="1:27" x14ac:dyDescent="0.25">
      <c r="A39401"/>
      <c r="AA39401"/>
    </row>
    <row r="39402" spans="1:27" x14ac:dyDescent="0.25">
      <c r="A39402"/>
      <c r="AA39402"/>
    </row>
    <row r="39403" spans="1:27" x14ac:dyDescent="0.25">
      <c r="A39403"/>
      <c r="AA39403"/>
    </row>
    <row r="39404" spans="1:27" x14ac:dyDescent="0.25">
      <c r="A39404"/>
      <c r="AA39404"/>
    </row>
    <row r="39405" spans="1:27" x14ac:dyDescent="0.25">
      <c r="A39405"/>
      <c r="AA39405"/>
    </row>
    <row r="39406" spans="1:27" x14ac:dyDescent="0.25">
      <c r="A39406"/>
      <c r="AA39406"/>
    </row>
    <row r="39407" spans="1:27" x14ac:dyDescent="0.25">
      <c r="A39407"/>
      <c r="AA39407"/>
    </row>
    <row r="39408" spans="1:27" x14ac:dyDescent="0.25">
      <c r="A39408"/>
      <c r="AA39408"/>
    </row>
    <row r="39409" spans="1:27" x14ac:dyDescent="0.25">
      <c r="A39409"/>
      <c r="AA39409"/>
    </row>
    <row r="39410" spans="1:27" x14ac:dyDescent="0.25">
      <c r="A39410"/>
      <c r="AA39410"/>
    </row>
    <row r="39411" spans="1:27" x14ac:dyDescent="0.25">
      <c r="A39411"/>
      <c r="AA39411"/>
    </row>
    <row r="39412" spans="1:27" x14ac:dyDescent="0.25">
      <c r="A39412"/>
      <c r="AA39412"/>
    </row>
    <row r="39413" spans="1:27" x14ac:dyDescent="0.25">
      <c r="A39413"/>
      <c r="AA39413"/>
    </row>
    <row r="39414" spans="1:27" x14ac:dyDescent="0.25">
      <c r="A39414"/>
      <c r="AA39414"/>
    </row>
    <row r="39415" spans="1:27" x14ac:dyDescent="0.25">
      <c r="A39415"/>
      <c r="AA39415"/>
    </row>
    <row r="39416" spans="1:27" x14ac:dyDescent="0.25">
      <c r="A39416"/>
      <c r="AA39416"/>
    </row>
    <row r="39417" spans="1:27" x14ac:dyDescent="0.25">
      <c r="A39417"/>
      <c r="AA39417"/>
    </row>
    <row r="39418" spans="1:27" x14ac:dyDescent="0.25">
      <c r="A39418"/>
      <c r="AA39418"/>
    </row>
    <row r="39419" spans="1:27" x14ac:dyDescent="0.25">
      <c r="A39419"/>
      <c r="AA39419"/>
    </row>
    <row r="39420" spans="1:27" x14ac:dyDescent="0.25">
      <c r="A39420"/>
      <c r="AA39420"/>
    </row>
    <row r="39421" spans="1:27" x14ac:dyDescent="0.25">
      <c r="A39421"/>
      <c r="AA39421"/>
    </row>
    <row r="39422" spans="1:27" x14ac:dyDescent="0.25">
      <c r="A39422"/>
      <c r="AA39422"/>
    </row>
    <row r="39423" spans="1:27" x14ac:dyDescent="0.25">
      <c r="A39423"/>
      <c r="AA39423"/>
    </row>
    <row r="39424" spans="1:27" x14ac:dyDescent="0.25">
      <c r="A39424"/>
      <c r="AA39424"/>
    </row>
    <row r="39425" spans="1:27" x14ac:dyDescent="0.25">
      <c r="A39425"/>
      <c r="AA39425"/>
    </row>
    <row r="39426" spans="1:27" x14ac:dyDescent="0.25">
      <c r="A39426"/>
      <c r="AA39426"/>
    </row>
    <row r="39427" spans="1:27" x14ac:dyDescent="0.25">
      <c r="A39427"/>
      <c r="AA39427"/>
    </row>
    <row r="39428" spans="1:27" x14ac:dyDescent="0.25">
      <c r="A39428"/>
      <c r="AA39428"/>
    </row>
    <row r="39429" spans="1:27" x14ac:dyDescent="0.25">
      <c r="A39429"/>
      <c r="AA39429"/>
    </row>
    <row r="39430" spans="1:27" x14ac:dyDescent="0.25">
      <c r="A39430"/>
      <c r="AA39430"/>
    </row>
    <row r="39431" spans="1:27" x14ac:dyDescent="0.25">
      <c r="A39431"/>
      <c r="AA39431"/>
    </row>
    <row r="39432" spans="1:27" x14ac:dyDescent="0.25">
      <c r="A39432"/>
      <c r="AA39432"/>
    </row>
    <row r="39433" spans="1:27" x14ac:dyDescent="0.25">
      <c r="A39433"/>
      <c r="AA39433"/>
    </row>
    <row r="39434" spans="1:27" x14ac:dyDescent="0.25">
      <c r="A39434"/>
      <c r="AA39434"/>
    </row>
    <row r="39435" spans="1:27" x14ac:dyDescent="0.25">
      <c r="A39435"/>
      <c r="AA39435"/>
    </row>
    <row r="39436" spans="1:27" x14ac:dyDescent="0.25">
      <c r="A39436"/>
      <c r="AA39436"/>
    </row>
    <row r="39437" spans="1:27" x14ac:dyDescent="0.25">
      <c r="A39437"/>
      <c r="AA39437"/>
    </row>
    <row r="39438" spans="1:27" x14ac:dyDescent="0.25">
      <c r="A39438"/>
      <c r="AA39438"/>
    </row>
    <row r="39439" spans="1:27" x14ac:dyDescent="0.25">
      <c r="A39439"/>
      <c r="AA39439"/>
    </row>
    <row r="39440" spans="1:27" x14ac:dyDescent="0.25">
      <c r="A39440"/>
      <c r="AA39440"/>
    </row>
    <row r="39441" spans="1:27" x14ac:dyDescent="0.25">
      <c r="A39441"/>
      <c r="AA39441"/>
    </row>
    <row r="39442" spans="1:27" x14ac:dyDescent="0.25">
      <c r="A39442"/>
      <c r="AA39442"/>
    </row>
    <row r="39443" spans="1:27" x14ac:dyDescent="0.25">
      <c r="A39443"/>
      <c r="AA39443"/>
    </row>
    <row r="39444" spans="1:27" x14ac:dyDescent="0.25">
      <c r="A39444"/>
      <c r="AA39444"/>
    </row>
    <row r="39445" spans="1:27" x14ac:dyDescent="0.25">
      <c r="A39445"/>
      <c r="AA39445"/>
    </row>
    <row r="39446" spans="1:27" x14ac:dyDescent="0.25">
      <c r="A39446"/>
      <c r="AA39446"/>
    </row>
    <row r="39447" spans="1:27" x14ac:dyDescent="0.25">
      <c r="A39447"/>
      <c r="AA39447"/>
    </row>
    <row r="39448" spans="1:27" x14ac:dyDescent="0.25">
      <c r="A39448"/>
      <c r="AA39448"/>
    </row>
    <row r="39449" spans="1:27" x14ac:dyDescent="0.25">
      <c r="A39449"/>
      <c r="AA39449"/>
    </row>
    <row r="39450" spans="1:27" x14ac:dyDescent="0.25">
      <c r="A39450"/>
      <c r="AA39450"/>
    </row>
    <row r="39451" spans="1:27" x14ac:dyDescent="0.25">
      <c r="A39451"/>
      <c r="AA39451"/>
    </row>
    <row r="39452" spans="1:27" x14ac:dyDescent="0.25">
      <c r="A39452"/>
      <c r="AA39452"/>
    </row>
    <row r="39453" spans="1:27" x14ac:dyDescent="0.25">
      <c r="A39453"/>
      <c r="AA39453"/>
    </row>
    <row r="39454" spans="1:27" x14ac:dyDescent="0.25">
      <c r="A39454"/>
      <c r="AA39454"/>
    </row>
    <row r="39455" spans="1:27" x14ac:dyDescent="0.25">
      <c r="A39455"/>
      <c r="AA39455"/>
    </row>
    <row r="39456" spans="1:27" x14ac:dyDescent="0.25">
      <c r="A39456"/>
      <c r="AA39456"/>
    </row>
    <row r="39457" spans="1:27" x14ac:dyDescent="0.25">
      <c r="A39457"/>
      <c r="AA39457"/>
    </row>
    <row r="39458" spans="1:27" x14ac:dyDescent="0.25">
      <c r="A39458"/>
      <c r="AA39458"/>
    </row>
    <row r="39459" spans="1:27" x14ac:dyDescent="0.25">
      <c r="A39459"/>
      <c r="AA39459"/>
    </row>
    <row r="39460" spans="1:27" x14ac:dyDescent="0.25">
      <c r="A39460"/>
      <c r="AA39460"/>
    </row>
    <row r="39461" spans="1:27" x14ac:dyDescent="0.25">
      <c r="A39461"/>
      <c r="AA39461"/>
    </row>
    <row r="39462" spans="1:27" x14ac:dyDescent="0.25">
      <c r="A39462"/>
      <c r="AA39462"/>
    </row>
    <row r="39463" spans="1:27" x14ac:dyDescent="0.25">
      <c r="A39463"/>
      <c r="AA39463"/>
    </row>
    <row r="39464" spans="1:27" x14ac:dyDescent="0.25">
      <c r="A39464"/>
      <c r="AA39464"/>
    </row>
    <row r="39465" spans="1:27" x14ac:dyDescent="0.25">
      <c r="A39465"/>
      <c r="AA39465"/>
    </row>
    <row r="39466" spans="1:27" x14ac:dyDescent="0.25">
      <c r="A39466"/>
      <c r="AA39466"/>
    </row>
    <row r="39467" spans="1:27" x14ac:dyDescent="0.25">
      <c r="A39467"/>
      <c r="AA39467"/>
    </row>
    <row r="39468" spans="1:27" x14ac:dyDescent="0.25">
      <c r="A39468"/>
      <c r="AA39468"/>
    </row>
    <row r="39469" spans="1:27" x14ac:dyDescent="0.25">
      <c r="A39469"/>
      <c r="AA39469"/>
    </row>
    <row r="39470" spans="1:27" x14ac:dyDescent="0.25">
      <c r="A39470"/>
      <c r="AA39470"/>
    </row>
    <row r="39471" spans="1:27" x14ac:dyDescent="0.25">
      <c r="A39471"/>
      <c r="AA39471"/>
    </row>
    <row r="39472" spans="1:27" x14ac:dyDescent="0.25">
      <c r="A39472"/>
      <c r="AA39472"/>
    </row>
    <row r="39473" spans="1:27" x14ac:dyDescent="0.25">
      <c r="A39473"/>
      <c r="AA39473"/>
    </row>
    <row r="39474" spans="1:27" x14ac:dyDescent="0.25">
      <c r="A39474"/>
      <c r="AA39474"/>
    </row>
    <row r="39475" spans="1:27" x14ac:dyDescent="0.25">
      <c r="A39475"/>
      <c r="AA39475"/>
    </row>
    <row r="39476" spans="1:27" x14ac:dyDescent="0.25">
      <c r="A39476"/>
      <c r="AA39476"/>
    </row>
    <row r="39477" spans="1:27" x14ac:dyDescent="0.25">
      <c r="A39477"/>
      <c r="AA39477"/>
    </row>
    <row r="39478" spans="1:27" x14ac:dyDescent="0.25">
      <c r="A39478"/>
      <c r="AA39478"/>
    </row>
    <row r="39479" spans="1:27" x14ac:dyDescent="0.25">
      <c r="A39479"/>
      <c r="AA39479"/>
    </row>
    <row r="39480" spans="1:27" x14ac:dyDescent="0.25">
      <c r="A39480"/>
      <c r="AA39480"/>
    </row>
    <row r="39481" spans="1:27" x14ac:dyDescent="0.25">
      <c r="A39481"/>
      <c r="AA39481"/>
    </row>
    <row r="39482" spans="1:27" x14ac:dyDescent="0.25">
      <c r="A39482"/>
      <c r="AA39482"/>
    </row>
    <row r="39483" spans="1:27" x14ac:dyDescent="0.25">
      <c r="A39483"/>
      <c r="AA39483"/>
    </row>
    <row r="39484" spans="1:27" x14ac:dyDescent="0.25">
      <c r="A39484"/>
      <c r="AA39484"/>
    </row>
    <row r="39485" spans="1:27" x14ac:dyDescent="0.25">
      <c r="A39485"/>
      <c r="AA39485"/>
    </row>
    <row r="39486" spans="1:27" x14ac:dyDescent="0.25">
      <c r="A39486"/>
      <c r="AA39486"/>
    </row>
    <row r="39487" spans="1:27" x14ac:dyDescent="0.25">
      <c r="A39487"/>
      <c r="AA39487"/>
    </row>
    <row r="39488" spans="1:27" x14ac:dyDescent="0.25">
      <c r="A39488"/>
      <c r="AA39488"/>
    </row>
    <row r="39489" spans="1:27" x14ac:dyDescent="0.25">
      <c r="A39489"/>
      <c r="AA39489"/>
    </row>
    <row r="39490" spans="1:27" x14ac:dyDescent="0.25">
      <c r="A39490"/>
      <c r="AA39490"/>
    </row>
    <row r="39491" spans="1:27" x14ac:dyDescent="0.25">
      <c r="A39491"/>
      <c r="AA39491"/>
    </row>
    <row r="39492" spans="1:27" x14ac:dyDescent="0.25">
      <c r="A39492"/>
      <c r="AA39492"/>
    </row>
    <row r="39493" spans="1:27" x14ac:dyDescent="0.25">
      <c r="A39493"/>
      <c r="AA39493"/>
    </row>
    <row r="39494" spans="1:27" x14ac:dyDescent="0.25">
      <c r="A39494"/>
      <c r="AA39494"/>
    </row>
    <row r="39495" spans="1:27" x14ac:dyDescent="0.25">
      <c r="A39495"/>
      <c r="AA39495"/>
    </row>
    <row r="39496" spans="1:27" x14ac:dyDescent="0.25">
      <c r="A39496"/>
      <c r="AA39496"/>
    </row>
    <row r="39497" spans="1:27" x14ac:dyDescent="0.25">
      <c r="A39497"/>
      <c r="AA39497"/>
    </row>
    <row r="39498" spans="1:27" x14ac:dyDescent="0.25">
      <c r="A39498"/>
      <c r="AA39498"/>
    </row>
    <row r="39499" spans="1:27" x14ac:dyDescent="0.25">
      <c r="A39499"/>
      <c r="AA39499"/>
    </row>
    <row r="39500" spans="1:27" x14ac:dyDescent="0.25">
      <c r="A39500"/>
      <c r="AA39500"/>
    </row>
    <row r="39501" spans="1:27" x14ac:dyDescent="0.25">
      <c r="A39501"/>
      <c r="AA39501"/>
    </row>
    <row r="39502" spans="1:27" x14ac:dyDescent="0.25">
      <c r="A39502"/>
      <c r="AA39502"/>
    </row>
    <row r="39503" spans="1:27" x14ac:dyDescent="0.25">
      <c r="A39503"/>
      <c r="AA39503"/>
    </row>
    <row r="39504" spans="1:27" x14ac:dyDescent="0.25">
      <c r="A39504"/>
      <c r="AA39504"/>
    </row>
    <row r="39505" spans="1:27" x14ac:dyDescent="0.25">
      <c r="A39505"/>
      <c r="AA39505"/>
    </row>
    <row r="39506" spans="1:27" x14ac:dyDescent="0.25">
      <c r="A39506"/>
      <c r="AA39506"/>
    </row>
    <row r="39507" spans="1:27" x14ac:dyDescent="0.25">
      <c r="A39507"/>
      <c r="AA39507"/>
    </row>
    <row r="39508" spans="1:27" x14ac:dyDescent="0.25">
      <c r="A39508"/>
      <c r="AA39508"/>
    </row>
    <row r="39509" spans="1:27" x14ac:dyDescent="0.25">
      <c r="A39509"/>
      <c r="AA39509"/>
    </row>
    <row r="39510" spans="1:27" x14ac:dyDescent="0.25">
      <c r="A39510"/>
      <c r="AA39510"/>
    </row>
    <row r="39511" spans="1:27" x14ac:dyDescent="0.25">
      <c r="A39511"/>
      <c r="AA39511"/>
    </row>
    <row r="39512" spans="1:27" x14ac:dyDescent="0.25">
      <c r="A39512"/>
      <c r="AA39512"/>
    </row>
    <row r="39513" spans="1:27" x14ac:dyDescent="0.25">
      <c r="A39513"/>
      <c r="AA39513"/>
    </row>
    <row r="39514" spans="1:27" x14ac:dyDescent="0.25">
      <c r="A39514"/>
      <c r="AA39514"/>
    </row>
    <row r="39515" spans="1:27" x14ac:dyDescent="0.25">
      <c r="A39515"/>
      <c r="AA39515"/>
    </row>
    <row r="39516" spans="1:27" x14ac:dyDescent="0.25">
      <c r="A39516"/>
      <c r="AA39516"/>
    </row>
    <row r="39517" spans="1:27" x14ac:dyDescent="0.25">
      <c r="A39517"/>
      <c r="AA39517"/>
    </row>
    <row r="39518" spans="1:27" x14ac:dyDescent="0.25">
      <c r="A39518"/>
      <c r="AA39518"/>
    </row>
    <row r="39519" spans="1:27" x14ac:dyDescent="0.25">
      <c r="A39519"/>
      <c r="AA39519"/>
    </row>
    <row r="39520" spans="1:27" x14ac:dyDescent="0.25">
      <c r="A39520"/>
      <c r="AA39520"/>
    </row>
    <row r="39521" spans="1:27" x14ac:dyDescent="0.25">
      <c r="A39521"/>
      <c r="AA39521"/>
    </row>
    <row r="39522" spans="1:27" x14ac:dyDescent="0.25">
      <c r="A39522"/>
      <c r="AA39522"/>
    </row>
    <row r="39523" spans="1:27" x14ac:dyDescent="0.25">
      <c r="A39523"/>
      <c r="AA39523"/>
    </row>
    <row r="39524" spans="1:27" x14ac:dyDescent="0.25">
      <c r="A39524"/>
      <c r="AA39524"/>
    </row>
    <row r="39525" spans="1:27" x14ac:dyDescent="0.25">
      <c r="A39525"/>
      <c r="AA39525"/>
    </row>
    <row r="39526" spans="1:27" x14ac:dyDescent="0.25">
      <c r="A39526"/>
      <c r="AA39526"/>
    </row>
    <row r="39527" spans="1:27" x14ac:dyDescent="0.25">
      <c r="A39527"/>
      <c r="AA39527"/>
    </row>
    <row r="39528" spans="1:27" x14ac:dyDescent="0.25">
      <c r="A39528"/>
      <c r="AA39528"/>
    </row>
    <row r="39529" spans="1:27" x14ac:dyDescent="0.25">
      <c r="A39529"/>
      <c r="AA39529"/>
    </row>
    <row r="39530" spans="1:27" x14ac:dyDescent="0.25">
      <c r="A39530"/>
      <c r="AA39530"/>
    </row>
    <row r="39531" spans="1:27" x14ac:dyDescent="0.25">
      <c r="A39531"/>
      <c r="AA39531"/>
    </row>
    <row r="39532" spans="1:27" x14ac:dyDescent="0.25">
      <c r="A39532"/>
      <c r="AA39532"/>
    </row>
    <row r="39533" spans="1:27" x14ac:dyDescent="0.25">
      <c r="A39533"/>
      <c r="AA39533"/>
    </row>
    <row r="39534" spans="1:27" x14ac:dyDescent="0.25">
      <c r="A39534"/>
      <c r="AA39534"/>
    </row>
    <row r="39535" spans="1:27" x14ac:dyDescent="0.25">
      <c r="A39535"/>
      <c r="AA39535"/>
    </row>
    <row r="39536" spans="1:27" x14ac:dyDescent="0.25">
      <c r="A39536"/>
      <c r="AA39536"/>
    </row>
    <row r="39537" spans="1:27" x14ac:dyDescent="0.25">
      <c r="A39537"/>
      <c r="AA39537"/>
    </row>
    <row r="39538" spans="1:27" x14ac:dyDescent="0.25">
      <c r="A39538"/>
      <c r="AA39538"/>
    </row>
    <row r="39539" spans="1:27" x14ac:dyDescent="0.25">
      <c r="A39539"/>
      <c r="AA39539"/>
    </row>
    <row r="39540" spans="1:27" x14ac:dyDescent="0.25">
      <c r="A39540"/>
      <c r="AA39540"/>
    </row>
    <row r="39541" spans="1:27" x14ac:dyDescent="0.25">
      <c r="A39541"/>
      <c r="AA39541"/>
    </row>
    <row r="39542" spans="1:27" x14ac:dyDescent="0.25">
      <c r="A39542"/>
      <c r="AA39542"/>
    </row>
    <row r="39543" spans="1:27" x14ac:dyDescent="0.25">
      <c r="A39543"/>
      <c r="AA39543"/>
    </row>
    <row r="39544" spans="1:27" x14ac:dyDescent="0.25">
      <c r="A39544"/>
      <c r="AA39544"/>
    </row>
    <row r="39545" spans="1:27" x14ac:dyDescent="0.25">
      <c r="A39545"/>
      <c r="AA39545"/>
    </row>
    <row r="39546" spans="1:27" x14ac:dyDescent="0.25">
      <c r="A39546"/>
      <c r="AA39546"/>
    </row>
    <row r="39547" spans="1:27" x14ac:dyDescent="0.25">
      <c r="A39547"/>
      <c r="AA39547"/>
    </row>
    <row r="39548" spans="1:27" x14ac:dyDescent="0.25">
      <c r="A39548"/>
      <c r="AA39548"/>
    </row>
    <row r="39549" spans="1:27" x14ac:dyDescent="0.25">
      <c r="A39549"/>
      <c r="AA39549"/>
    </row>
    <row r="39550" spans="1:27" x14ac:dyDescent="0.25">
      <c r="A39550"/>
      <c r="AA39550"/>
    </row>
    <row r="39551" spans="1:27" x14ac:dyDescent="0.25">
      <c r="A39551"/>
      <c r="AA39551"/>
    </row>
    <row r="39552" spans="1:27" x14ac:dyDescent="0.25">
      <c r="A39552"/>
      <c r="AA39552"/>
    </row>
    <row r="39553" spans="1:27" x14ac:dyDescent="0.25">
      <c r="A39553"/>
      <c r="AA39553"/>
    </row>
    <row r="39554" spans="1:27" x14ac:dyDescent="0.25">
      <c r="A39554"/>
      <c r="AA39554"/>
    </row>
    <row r="39555" spans="1:27" x14ac:dyDescent="0.25">
      <c r="A39555"/>
      <c r="AA39555"/>
    </row>
    <row r="39556" spans="1:27" x14ac:dyDescent="0.25">
      <c r="A39556"/>
      <c r="AA39556"/>
    </row>
    <row r="39557" spans="1:27" x14ac:dyDescent="0.25">
      <c r="A39557"/>
      <c r="AA39557"/>
    </row>
    <row r="39558" spans="1:27" x14ac:dyDescent="0.25">
      <c r="A39558"/>
      <c r="AA39558"/>
    </row>
    <row r="39559" spans="1:27" x14ac:dyDescent="0.25">
      <c r="A39559"/>
      <c r="AA39559"/>
    </row>
    <row r="39560" spans="1:27" x14ac:dyDescent="0.25">
      <c r="A39560"/>
      <c r="AA39560"/>
    </row>
    <row r="39561" spans="1:27" x14ac:dyDescent="0.25">
      <c r="A39561"/>
      <c r="AA39561"/>
    </row>
    <row r="39562" spans="1:27" x14ac:dyDescent="0.25">
      <c r="A39562"/>
      <c r="AA39562"/>
    </row>
    <row r="39563" spans="1:27" x14ac:dyDescent="0.25">
      <c r="A39563"/>
      <c r="AA39563"/>
    </row>
    <row r="39564" spans="1:27" x14ac:dyDescent="0.25">
      <c r="A39564"/>
      <c r="AA39564"/>
    </row>
    <row r="39565" spans="1:27" x14ac:dyDescent="0.25">
      <c r="A39565"/>
      <c r="AA39565"/>
    </row>
    <row r="39566" spans="1:27" x14ac:dyDescent="0.25">
      <c r="A39566"/>
      <c r="AA39566"/>
    </row>
    <row r="39567" spans="1:27" x14ac:dyDescent="0.25">
      <c r="A39567"/>
      <c r="AA39567"/>
    </row>
    <row r="39568" spans="1:27" x14ac:dyDescent="0.25">
      <c r="A39568"/>
      <c r="AA39568"/>
    </row>
    <row r="39569" spans="1:27" x14ac:dyDescent="0.25">
      <c r="A39569"/>
      <c r="AA39569"/>
    </row>
    <row r="39570" spans="1:27" x14ac:dyDescent="0.25">
      <c r="A39570"/>
      <c r="AA39570"/>
    </row>
    <row r="39571" spans="1:27" x14ac:dyDescent="0.25">
      <c r="A39571"/>
      <c r="AA39571"/>
    </row>
    <row r="39572" spans="1:27" x14ac:dyDescent="0.25">
      <c r="A39572"/>
      <c r="AA39572"/>
    </row>
    <row r="39573" spans="1:27" x14ac:dyDescent="0.25">
      <c r="A39573"/>
      <c r="AA39573"/>
    </row>
    <row r="39574" spans="1:27" x14ac:dyDescent="0.25">
      <c r="A39574"/>
      <c r="AA39574"/>
    </row>
    <row r="39575" spans="1:27" x14ac:dyDescent="0.25">
      <c r="A39575"/>
      <c r="AA39575"/>
    </row>
    <row r="39576" spans="1:27" x14ac:dyDescent="0.25">
      <c r="A39576"/>
      <c r="AA39576"/>
    </row>
    <row r="39577" spans="1:27" x14ac:dyDescent="0.25">
      <c r="A39577"/>
      <c r="AA39577"/>
    </row>
    <row r="39578" spans="1:27" x14ac:dyDescent="0.25">
      <c r="A39578"/>
      <c r="AA39578"/>
    </row>
    <row r="39579" spans="1:27" x14ac:dyDescent="0.25">
      <c r="A39579"/>
      <c r="AA39579"/>
    </row>
    <row r="39580" spans="1:27" x14ac:dyDescent="0.25">
      <c r="A39580"/>
      <c r="AA39580"/>
    </row>
    <row r="39581" spans="1:27" x14ac:dyDescent="0.25">
      <c r="A39581"/>
      <c r="AA39581"/>
    </row>
    <row r="39582" spans="1:27" x14ac:dyDescent="0.25">
      <c r="A39582"/>
      <c r="AA39582"/>
    </row>
    <row r="39583" spans="1:27" x14ac:dyDescent="0.25">
      <c r="A39583"/>
      <c r="AA39583"/>
    </row>
    <row r="39584" spans="1:27" x14ac:dyDescent="0.25">
      <c r="A39584"/>
      <c r="AA39584"/>
    </row>
    <row r="39585" spans="1:27" x14ac:dyDescent="0.25">
      <c r="A39585"/>
      <c r="AA39585"/>
    </row>
    <row r="39586" spans="1:27" x14ac:dyDescent="0.25">
      <c r="A39586"/>
      <c r="AA39586"/>
    </row>
    <row r="39587" spans="1:27" x14ac:dyDescent="0.25">
      <c r="A39587"/>
      <c r="AA39587"/>
    </row>
    <row r="39588" spans="1:27" x14ac:dyDescent="0.25">
      <c r="A39588"/>
      <c r="AA39588"/>
    </row>
    <row r="39589" spans="1:27" x14ac:dyDescent="0.25">
      <c r="A39589"/>
      <c r="AA39589"/>
    </row>
    <row r="39590" spans="1:27" x14ac:dyDescent="0.25">
      <c r="A39590"/>
      <c r="AA39590"/>
    </row>
    <row r="39591" spans="1:27" x14ac:dyDescent="0.25">
      <c r="A39591"/>
      <c r="AA39591"/>
    </row>
    <row r="39592" spans="1:27" x14ac:dyDescent="0.25">
      <c r="A39592"/>
      <c r="AA39592"/>
    </row>
    <row r="39593" spans="1:27" x14ac:dyDescent="0.25">
      <c r="A39593"/>
      <c r="AA39593"/>
    </row>
    <row r="39594" spans="1:27" x14ac:dyDescent="0.25">
      <c r="A39594"/>
      <c r="AA39594"/>
    </row>
    <row r="39595" spans="1:27" x14ac:dyDescent="0.25">
      <c r="A39595"/>
      <c r="AA39595"/>
    </row>
    <row r="39596" spans="1:27" x14ac:dyDescent="0.25">
      <c r="A39596"/>
      <c r="AA39596"/>
    </row>
    <row r="39597" spans="1:27" x14ac:dyDescent="0.25">
      <c r="A39597"/>
      <c r="AA39597"/>
    </row>
    <row r="39598" spans="1:27" x14ac:dyDescent="0.25">
      <c r="A39598"/>
      <c r="AA39598"/>
    </row>
    <row r="39599" spans="1:27" x14ac:dyDescent="0.25">
      <c r="A39599"/>
      <c r="AA39599"/>
    </row>
    <row r="39600" spans="1:27" x14ac:dyDescent="0.25">
      <c r="A39600"/>
      <c r="AA39600"/>
    </row>
    <row r="39601" spans="1:27" x14ac:dyDescent="0.25">
      <c r="A39601"/>
      <c r="AA39601"/>
    </row>
    <row r="39602" spans="1:27" x14ac:dyDescent="0.25">
      <c r="A39602"/>
      <c r="AA39602"/>
    </row>
    <row r="39603" spans="1:27" x14ac:dyDescent="0.25">
      <c r="A39603"/>
      <c r="AA39603"/>
    </row>
    <row r="39604" spans="1:27" x14ac:dyDescent="0.25">
      <c r="A39604"/>
      <c r="AA39604"/>
    </row>
    <row r="39605" spans="1:27" x14ac:dyDescent="0.25">
      <c r="A39605"/>
      <c r="AA39605"/>
    </row>
    <row r="39606" spans="1:27" x14ac:dyDescent="0.25">
      <c r="A39606"/>
      <c r="AA39606"/>
    </row>
    <row r="39607" spans="1:27" x14ac:dyDescent="0.25">
      <c r="A39607"/>
      <c r="AA39607"/>
    </row>
    <row r="39608" spans="1:27" x14ac:dyDescent="0.25">
      <c r="A39608"/>
      <c r="AA39608"/>
    </row>
    <row r="39609" spans="1:27" x14ac:dyDescent="0.25">
      <c r="A39609"/>
      <c r="AA39609"/>
    </row>
    <row r="39610" spans="1:27" x14ac:dyDescent="0.25">
      <c r="A39610"/>
      <c r="AA39610"/>
    </row>
    <row r="39611" spans="1:27" x14ac:dyDescent="0.25">
      <c r="A39611"/>
      <c r="AA39611"/>
    </row>
    <row r="39612" spans="1:27" x14ac:dyDescent="0.25">
      <c r="A39612"/>
      <c r="AA39612"/>
    </row>
    <row r="39613" spans="1:27" x14ac:dyDescent="0.25">
      <c r="A39613"/>
      <c r="AA39613"/>
    </row>
    <row r="39614" spans="1:27" x14ac:dyDescent="0.25">
      <c r="A39614"/>
      <c r="AA39614"/>
    </row>
    <row r="39615" spans="1:27" x14ac:dyDescent="0.25">
      <c r="A39615"/>
      <c r="AA39615"/>
    </row>
    <row r="39616" spans="1:27" x14ac:dyDescent="0.25">
      <c r="A39616"/>
      <c r="AA39616"/>
    </row>
    <row r="39617" spans="1:27" x14ac:dyDescent="0.25">
      <c r="A39617"/>
      <c r="AA39617"/>
    </row>
    <row r="39618" spans="1:27" x14ac:dyDescent="0.25">
      <c r="A39618"/>
      <c r="AA39618"/>
    </row>
    <row r="39619" spans="1:27" x14ac:dyDescent="0.25">
      <c r="A39619"/>
      <c r="AA39619"/>
    </row>
    <row r="39620" spans="1:27" x14ac:dyDescent="0.25">
      <c r="A39620"/>
      <c r="AA39620"/>
    </row>
    <row r="39621" spans="1:27" x14ac:dyDescent="0.25">
      <c r="A39621"/>
      <c r="AA39621"/>
    </row>
    <row r="39622" spans="1:27" x14ac:dyDescent="0.25">
      <c r="A39622"/>
      <c r="AA39622"/>
    </row>
    <row r="39623" spans="1:27" x14ac:dyDescent="0.25">
      <c r="A39623"/>
      <c r="AA39623"/>
    </row>
    <row r="39624" spans="1:27" x14ac:dyDescent="0.25">
      <c r="A39624"/>
      <c r="AA39624"/>
    </row>
    <row r="39625" spans="1:27" x14ac:dyDescent="0.25">
      <c r="A39625"/>
      <c r="AA39625"/>
    </row>
    <row r="39626" spans="1:27" x14ac:dyDescent="0.25">
      <c r="A39626"/>
      <c r="AA39626"/>
    </row>
    <row r="39627" spans="1:27" x14ac:dyDescent="0.25">
      <c r="A39627"/>
      <c r="AA39627"/>
    </row>
    <row r="39628" spans="1:27" x14ac:dyDescent="0.25">
      <c r="A39628"/>
      <c r="AA39628"/>
    </row>
    <row r="39629" spans="1:27" x14ac:dyDescent="0.25">
      <c r="A39629"/>
      <c r="AA39629"/>
    </row>
    <row r="39630" spans="1:27" x14ac:dyDescent="0.25">
      <c r="A39630"/>
      <c r="AA39630"/>
    </row>
    <row r="39631" spans="1:27" x14ac:dyDescent="0.25">
      <c r="A39631"/>
      <c r="AA39631"/>
    </row>
    <row r="39632" spans="1:27" x14ac:dyDescent="0.25">
      <c r="A39632"/>
      <c r="AA39632"/>
    </row>
    <row r="39633" spans="1:27" x14ac:dyDescent="0.25">
      <c r="A39633"/>
      <c r="AA39633"/>
    </row>
    <row r="39634" spans="1:27" x14ac:dyDescent="0.25">
      <c r="A39634"/>
      <c r="AA39634"/>
    </row>
    <row r="39635" spans="1:27" x14ac:dyDescent="0.25">
      <c r="A39635"/>
      <c r="AA39635"/>
    </row>
    <row r="39636" spans="1:27" x14ac:dyDescent="0.25">
      <c r="A39636"/>
      <c r="AA39636"/>
    </row>
    <row r="39637" spans="1:27" x14ac:dyDescent="0.25">
      <c r="A39637"/>
      <c r="AA39637"/>
    </row>
    <row r="39638" spans="1:27" x14ac:dyDescent="0.25">
      <c r="A39638"/>
      <c r="AA39638"/>
    </row>
    <row r="39639" spans="1:27" x14ac:dyDescent="0.25">
      <c r="A39639"/>
      <c r="AA39639"/>
    </row>
    <row r="39640" spans="1:27" x14ac:dyDescent="0.25">
      <c r="A39640"/>
      <c r="AA39640"/>
    </row>
    <row r="39641" spans="1:27" x14ac:dyDescent="0.25">
      <c r="A39641"/>
      <c r="AA39641"/>
    </row>
    <row r="39642" spans="1:27" x14ac:dyDescent="0.25">
      <c r="A39642"/>
      <c r="AA39642"/>
    </row>
    <row r="39643" spans="1:27" x14ac:dyDescent="0.25">
      <c r="A39643"/>
      <c r="AA39643"/>
    </row>
    <row r="39644" spans="1:27" x14ac:dyDescent="0.25">
      <c r="A39644"/>
      <c r="AA39644"/>
    </row>
    <row r="39645" spans="1:27" x14ac:dyDescent="0.25">
      <c r="A39645"/>
      <c r="AA39645"/>
    </row>
    <row r="39646" spans="1:27" x14ac:dyDescent="0.25">
      <c r="A39646"/>
      <c r="AA39646"/>
    </row>
    <row r="39647" spans="1:27" x14ac:dyDescent="0.25">
      <c r="A39647"/>
      <c r="AA39647"/>
    </row>
    <row r="39648" spans="1:27" x14ac:dyDescent="0.25">
      <c r="A39648"/>
      <c r="AA39648"/>
    </row>
    <row r="39649" spans="1:27" x14ac:dyDescent="0.25">
      <c r="A39649"/>
      <c r="AA39649"/>
    </row>
    <row r="39650" spans="1:27" x14ac:dyDescent="0.25">
      <c r="A39650"/>
      <c r="AA39650"/>
    </row>
    <row r="39651" spans="1:27" x14ac:dyDescent="0.25">
      <c r="A39651"/>
      <c r="AA39651"/>
    </row>
    <row r="39652" spans="1:27" x14ac:dyDescent="0.25">
      <c r="A39652"/>
      <c r="AA39652"/>
    </row>
    <row r="39653" spans="1:27" x14ac:dyDescent="0.25">
      <c r="A39653"/>
      <c r="AA39653"/>
    </row>
    <row r="39654" spans="1:27" x14ac:dyDescent="0.25">
      <c r="A39654"/>
      <c r="AA39654"/>
    </row>
    <row r="39655" spans="1:27" x14ac:dyDescent="0.25">
      <c r="A39655"/>
      <c r="AA39655"/>
    </row>
    <row r="39656" spans="1:27" x14ac:dyDescent="0.25">
      <c r="A39656"/>
      <c r="AA39656"/>
    </row>
    <row r="39657" spans="1:27" x14ac:dyDescent="0.25">
      <c r="A39657"/>
      <c r="AA39657"/>
    </row>
    <row r="39658" spans="1:27" x14ac:dyDescent="0.25">
      <c r="A39658"/>
      <c r="AA39658"/>
    </row>
    <row r="39659" spans="1:27" x14ac:dyDescent="0.25">
      <c r="A39659"/>
      <c r="AA39659"/>
    </row>
    <row r="39660" spans="1:27" x14ac:dyDescent="0.25">
      <c r="A39660"/>
      <c r="AA39660"/>
    </row>
    <row r="39661" spans="1:27" x14ac:dyDescent="0.25">
      <c r="A39661"/>
      <c r="AA39661"/>
    </row>
    <row r="39662" spans="1:27" x14ac:dyDescent="0.25">
      <c r="A39662"/>
      <c r="AA39662"/>
    </row>
    <row r="39663" spans="1:27" x14ac:dyDescent="0.25">
      <c r="A39663"/>
      <c r="AA39663"/>
    </row>
    <row r="39664" spans="1:27" x14ac:dyDescent="0.25">
      <c r="A39664"/>
      <c r="AA39664"/>
    </row>
    <row r="39665" spans="1:27" x14ac:dyDescent="0.25">
      <c r="A39665"/>
      <c r="AA39665"/>
    </row>
    <row r="39666" spans="1:27" x14ac:dyDescent="0.25">
      <c r="A39666"/>
      <c r="AA39666"/>
    </row>
    <row r="39667" spans="1:27" x14ac:dyDescent="0.25">
      <c r="A39667"/>
      <c r="AA39667"/>
    </row>
    <row r="39668" spans="1:27" x14ac:dyDescent="0.25">
      <c r="A39668"/>
      <c r="AA39668"/>
    </row>
    <row r="39669" spans="1:27" x14ac:dyDescent="0.25">
      <c r="A39669"/>
      <c r="AA39669"/>
    </row>
    <row r="39670" spans="1:27" x14ac:dyDescent="0.25">
      <c r="A39670"/>
      <c r="AA39670"/>
    </row>
    <row r="39671" spans="1:27" x14ac:dyDescent="0.25">
      <c r="A39671"/>
      <c r="AA39671"/>
    </row>
    <row r="39672" spans="1:27" x14ac:dyDescent="0.25">
      <c r="A39672"/>
      <c r="AA39672"/>
    </row>
    <row r="39673" spans="1:27" x14ac:dyDescent="0.25">
      <c r="A39673"/>
      <c r="AA39673"/>
    </row>
    <row r="39674" spans="1:27" x14ac:dyDescent="0.25">
      <c r="A39674"/>
      <c r="AA39674"/>
    </row>
    <row r="39675" spans="1:27" x14ac:dyDescent="0.25">
      <c r="A39675"/>
      <c r="AA39675"/>
    </row>
    <row r="39676" spans="1:27" x14ac:dyDescent="0.25">
      <c r="A39676"/>
      <c r="AA39676"/>
    </row>
    <row r="39677" spans="1:27" x14ac:dyDescent="0.25">
      <c r="A39677"/>
      <c r="AA39677"/>
    </row>
    <row r="39678" spans="1:27" x14ac:dyDescent="0.25">
      <c r="A39678"/>
      <c r="AA39678"/>
    </row>
    <row r="39679" spans="1:27" x14ac:dyDescent="0.25">
      <c r="A39679"/>
      <c r="AA39679"/>
    </row>
    <row r="39680" spans="1:27" x14ac:dyDescent="0.25">
      <c r="A39680"/>
      <c r="AA39680"/>
    </row>
    <row r="39681" spans="1:27" x14ac:dyDescent="0.25">
      <c r="A39681"/>
      <c r="AA39681"/>
    </row>
    <row r="39682" spans="1:27" x14ac:dyDescent="0.25">
      <c r="A39682"/>
      <c r="AA39682"/>
    </row>
    <row r="39683" spans="1:27" x14ac:dyDescent="0.25">
      <c r="A39683"/>
      <c r="AA39683"/>
    </row>
    <row r="39684" spans="1:27" x14ac:dyDescent="0.25">
      <c r="A39684"/>
      <c r="AA39684"/>
    </row>
    <row r="39685" spans="1:27" x14ac:dyDescent="0.25">
      <c r="A39685"/>
      <c r="AA39685"/>
    </row>
    <row r="39686" spans="1:27" x14ac:dyDescent="0.25">
      <c r="A39686"/>
      <c r="AA39686"/>
    </row>
    <row r="39687" spans="1:27" x14ac:dyDescent="0.25">
      <c r="A39687"/>
      <c r="AA39687"/>
    </row>
    <row r="39688" spans="1:27" x14ac:dyDescent="0.25">
      <c r="A39688"/>
      <c r="AA39688"/>
    </row>
    <row r="39689" spans="1:27" x14ac:dyDescent="0.25">
      <c r="A39689"/>
      <c r="AA39689"/>
    </row>
    <row r="39690" spans="1:27" x14ac:dyDescent="0.25">
      <c r="A39690"/>
      <c r="AA39690"/>
    </row>
    <row r="39691" spans="1:27" x14ac:dyDescent="0.25">
      <c r="A39691"/>
      <c r="AA39691"/>
    </row>
    <row r="39692" spans="1:27" x14ac:dyDescent="0.25">
      <c r="A39692"/>
      <c r="AA39692"/>
    </row>
    <row r="39693" spans="1:27" x14ac:dyDescent="0.25">
      <c r="A39693"/>
      <c r="AA39693"/>
    </row>
    <row r="39694" spans="1:27" x14ac:dyDescent="0.25">
      <c r="A39694"/>
      <c r="AA39694"/>
    </row>
    <row r="39695" spans="1:27" x14ac:dyDescent="0.25">
      <c r="A39695"/>
      <c r="AA39695"/>
    </row>
    <row r="39696" spans="1:27" x14ac:dyDescent="0.25">
      <c r="A39696"/>
      <c r="AA39696"/>
    </row>
    <row r="39697" spans="1:27" x14ac:dyDescent="0.25">
      <c r="A39697"/>
      <c r="AA39697"/>
    </row>
    <row r="39698" spans="1:27" x14ac:dyDescent="0.25">
      <c r="A39698"/>
      <c r="AA39698"/>
    </row>
    <row r="39699" spans="1:27" x14ac:dyDescent="0.25">
      <c r="A39699"/>
      <c r="AA39699"/>
    </row>
    <row r="39700" spans="1:27" x14ac:dyDescent="0.25">
      <c r="A39700"/>
      <c r="AA39700"/>
    </row>
    <row r="39701" spans="1:27" x14ac:dyDescent="0.25">
      <c r="A39701"/>
      <c r="AA39701"/>
    </row>
    <row r="39702" spans="1:27" x14ac:dyDescent="0.25">
      <c r="A39702"/>
      <c r="AA39702"/>
    </row>
    <row r="39703" spans="1:27" x14ac:dyDescent="0.25">
      <c r="A39703"/>
      <c r="AA39703"/>
    </row>
    <row r="39704" spans="1:27" x14ac:dyDescent="0.25">
      <c r="A39704"/>
      <c r="AA39704"/>
    </row>
    <row r="39705" spans="1:27" x14ac:dyDescent="0.25">
      <c r="A39705"/>
      <c r="AA39705"/>
    </row>
    <row r="39706" spans="1:27" x14ac:dyDescent="0.25">
      <c r="A39706"/>
      <c r="AA39706"/>
    </row>
    <row r="39707" spans="1:27" x14ac:dyDescent="0.25">
      <c r="A39707"/>
      <c r="AA39707"/>
    </row>
    <row r="39708" spans="1:27" x14ac:dyDescent="0.25">
      <c r="A39708"/>
      <c r="AA39708"/>
    </row>
    <row r="39709" spans="1:27" x14ac:dyDescent="0.25">
      <c r="A39709"/>
      <c r="AA39709"/>
    </row>
    <row r="39710" spans="1:27" x14ac:dyDescent="0.25">
      <c r="A39710"/>
      <c r="AA39710"/>
    </row>
    <row r="39711" spans="1:27" x14ac:dyDescent="0.25">
      <c r="A39711"/>
      <c r="AA39711"/>
    </row>
    <row r="39712" spans="1:27" x14ac:dyDescent="0.25">
      <c r="A39712"/>
      <c r="AA39712"/>
    </row>
    <row r="39713" spans="1:27" x14ac:dyDescent="0.25">
      <c r="A39713"/>
      <c r="AA39713"/>
    </row>
    <row r="39714" spans="1:27" x14ac:dyDescent="0.25">
      <c r="A39714"/>
      <c r="AA39714"/>
    </row>
    <row r="39715" spans="1:27" x14ac:dyDescent="0.25">
      <c r="A39715"/>
      <c r="AA39715"/>
    </row>
    <row r="39716" spans="1:27" x14ac:dyDescent="0.25">
      <c r="A39716"/>
      <c r="AA39716"/>
    </row>
    <row r="39717" spans="1:27" x14ac:dyDescent="0.25">
      <c r="A39717"/>
      <c r="AA39717"/>
    </row>
    <row r="39718" spans="1:27" x14ac:dyDescent="0.25">
      <c r="A39718"/>
      <c r="AA39718"/>
    </row>
    <row r="39719" spans="1:27" x14ac:dyDescent="0.25">
      <c r="A39719"/>
      <c r="AA39719"/>
    </row>
    <row r="39720" spans="1:27" x14ac:dyDescent="0.25">
      <c r="A39720"/>
      <c r="AA39720"/>
    </row>
    <row r="39721" spans="1:27" x14ac:dyDescent="0.25">
      <c r="A39721"/>
      <c r="AA39721"/>
    </row>
    <row r="39722" spans="1:27" x14ac:dyDescent="0.25">
      <c r="A39722"/>
      <c r="AA39722"/>
    </row>
    <row r="39723" spans="1:27" x14ac:dyDescent="0.25">
      <c r="A39723"/>
      <c r="AA39723"/>
    </row>
    <row r="39724" spans="1:27" x14ac:dyDescent="0.25">
      <c r="A39724"/>
      <c r="AA39724"/>
    </row>
    <row r="39725" spans="1:27" x14ac:dyDescent="0.25">
      <c r="A39725"/>
      <c r="AA39725"/>
    </row>
    <row r="39726" spans="1:27" x14ac:dyDescent="0.25">
      <c r="A39726"/>
      <c r="AA39726"/>
    </row>
    <row r="39727" spans="1:27" x14ac:dyDescent="0.25">
      <c r="A39727"/>
      <c r="AA39727"/>
    </row>
    <row r="39728" spans="1:27" x14ac:dyDescent="0.25">
      <c r="A39728"/>
      <c r="AA39728"/>
    </row>
    <row r="39729" spans="1:27" x14ac:dyDescent="0.25">
      <c r="A39729"/>
      <c r="AA39729"/>
    </row>
    <row r="39730" spans="1:27" x14ac:dyDescent="0.25">
      <c r="A39730"/>
      <c r="AA39730"/>
    </row>
    <row r="39731" spans="1:27" x14ac:dyDescent="0.25">
      <c r="A39731"/>
      <c r="AA39731"/>
    </row>
    <row r="39732" spans="1:27" x14ac:dyDescent="0.25">
      <c r="A39732"/>
      <c r="AA39732"/>
    </row>
    <row r="39733" spans="1:27" x14ac:dyDescent="0.25">
      <c r="A39733"/>
      <c r="AA39733"/>
    </row>
    <row r="39734" spans="1:27" x14ac:dyDescent="0.25">
      <c r="A39734"/>
      <c r="AA39734"/>
    </row>
    <row r="39735" spans="1:27" x14ac:dyDescent="0.25">
      <c r="A39735"/>
      <c r="AA39735"/>
    </row>
    <row r="39736" spans="1:27" x14ac:dyDescent="0.25">
      <c r="A39736"/>
      <c r="AA39736"/>
    </row>
    <row r="39737" spans="1:27" x14ac:dyDescent="0.25">
      <c r="A39737"/>
      <c r="AA39737"/>
    </row>
    <row r="39738" spans="1:27" x14ac:dyDescent="0.25">
      <c r="A39738"/>
      <c r="AA39738"/>
    </row>
    <row r="39739" spans="1:27" x14ac:dyDescent="0.25">
      <c r="A39739"/>
      <c r="AA39739"/>
    </row>
    <row r="39740" spans="1:27" x14ac:dyDescent="0.25">
      <c r="A39740"/>
      <c r="AA39740"/>
    </row>
    <row r="39741" spans="1:27" x14ac:dyDescent="0.25">
      <c r="A39741"/>
      <c r="AA39741"/>
    </row>
    <row r="39742" spans="1:27" x14ac:dyDescent="0.25">
      <c r="A39742"/>
      <c r="AA39742"/>
    </row>
    <row r="39743" spans="1:27" x14ac:dyDescent="0.25">
      <c r="A39743"/>
      <c r="AA39743"/>
    </row>
    <row r="39744" spans="1:27" x14ac:dyDescent="0.25">
      <c r="A39744"/>
      <c r="AA39744"/>
    </row>
    <row r="39745" spans="1:27" x14ac:dyDescent="0.25">
      <c r="A39745"/>
      <c r="AA39745"/>
    </row>
    <row r="39746" spans="1:27" x14ac:dyDescent="0.25">
      <c r="A39746"/>
      <c r="AA39746"/>
    </row>
    <row r="39747" spans="1:27" x14ac:dyDescent="0.25">
      <c r="A39747"/>
      <c r="AA39747"/>
    </row>
    <row r="39748" spans="1:27" x14ac:dyDescent="0.25">
      <c r="A39748"/>
      <c r="AA39748"/>
    </row>
    <row r="39749" spans="1:27" x14ac:dyDescent="0.25">
      <c r="A39749"/>
      <c r="AA39749"/>
    </row>
    <row r="39750" spans="1:27" x14ac:dyDescent="0.25">
      <c r="A39750"/>
      <c r="AA39750"/>
    </row>
    <row r="39751" spans="1:27" x14ac:dyDescent="0.25">
      <c r="A39751"/>
      <c r="AA39751"/>
    </row>
    <row r="39752" spans="1:27" x14ac:dyDescent="0.25">
      <c r="A39752"/>
      <c r="AA39752"/>
    </row>
    <row r="39753" spans="1:27" x14ac:dyDescent="0.25">
      <c r="A39753"/>
      <c r="AA39753"/>
    </row>
    <row r="39754" spans="1:27" x14ac:dyDescent="0.25">
      <c r="A39754"/>
      <c r="AA39754"/>
    </row>
    <row r="39755" spans="1:27" x14ac:dyDescent="0.25">
      <c r="A39755"/>
      <c r="AA39755"/>
    </row>
    <row r="39756" spans="1:27" x14ac:dyDescent="0.25">
      <c r="A39756"/>
      <c r="AA39756"/>
    </row>
    <row r="39757" spans="1:27" x14ac:dyDescent="0.25">
      <c r="A39757"/>
      <c r="AA39757"/>
    </row>
    <row r="39758" spans="1:27" x14ac:dyDescent="0.25">
      <c r="A39758"/>
      <c r="AA39758"/>
    </row>
    <row r="39759" spans="1:27" x14ac:dyDescent="0.25">
      <c r="A39759"/>
      <c r="AA39759"/>
    </row>
    <row r="39760" spans="1:27" x14ac:dyDescent="0.25">
      <c r="A39760"/>
      <c r="AA39760"/>
    </row>
    <row r="39761" spans="1:27" x14ac:dyDescent="0.25">
      <c r="A39761"/>
      <c r="AA39761"/>
    </row>
    <row r="39762" spans="1:27" x14ac:dyDescent="0.25">
      <c r="A39762"/>
      <c r="AA39762"/>
    </row>
    <row r="39763" spans="1:27" x14ac:dyDescent="0.25">
      <c r="A39763"/>
      <c r="AA39763"/>
    </row>
    <row r="39764" spans="1:27" x14ac:dyDescent="0.25">
      <c r="A39764"/>
      <c r="AA39764"/>
    </row>
    <row r="39765" spans="1:27" x14ac:dyDescent="0.25">
      <c r="A39765"/>
      <c r="AA39765"/>
    </row>
    <row r="39766" spans="1:27" x14ac:dyDescent="0.25">
      <c r="A39766"/>
      <c r="AA39766"/>
    </row>
    <row r="39767" spans="1:27" x14ac:dyDescent="0.25">
      <c r="A39767"/>
      <c r="AA39767"/>
    </row>
    <row r="39768" spans="1:27" x14ac:dyDescent="0.25">
      <c r="A39768"/>
      <c r="AA39768"/>
    </row>
    <row r="39769" spans="1:27" x14ac:dyDescent="0.25">
      <c r="A39769"/>
      <c r="AA39769"/>
    </row>
    <row r="39770" spans="1:27" x14ac:dyDescent="0.25">
      <c r="A39770"/>
      <c r="AA39770"/>
    </row>
    <row r="39771" spans="1:27" x14ac:dyDescent="0.25">
      <c r="A39771"/>
      <c r="AA39771"/>
    </row>
    <row r="39772" spans="1:27" x14ac:dyDescent="0.25">
      <c r="A39772"/>
      <c r="AA39772"/>
    </row>
    <row r="39773" spans="1:27" x14ac:dyDescent="0.25">
      <c r="A39773"/>
      <c r="AA39773"/>
    </row>
    <row r="39774" spans="1:27" x14ac:dyDescent="0.25">
      <c r="A39774"/>
      <c r="AA39774"/>
    </row>
    <row r="39775" spans="1:27" x14ac:dyDescent="0.25">
      <c r="A39775"/>
      <c r="AA39775"/>
    </row>
    <row r="39776" spans="1:27" x14ac:dyDescent="0.25">
      <c r="A39776"/>
      <c r="AA39776"/>
    </row>
    <row r="39777" spans="1:27" x14ac:dyDescent="0.25">
      <c r="A39777"/>
      <c r="AA39777"/>
    </row>
    <row r="39778" spans="1:27" x14ac:dyDescent="0.25">
      <c r="A39778"/>
      <c r="AA39778"/>
    </row>
    <row r="39779" spans="1:27" x14ac:dyDescent="0.25">
      <c r="A39779"/>
      <c r="AA39779"/>
    </row>
    <row r="39780" spans="1:27" x14ac:dyDescent="0.25">
      <c r="A39780"/>
      <c r="AA39780"/>
    </row>
    <row r="39781" spans="1:27" x14ac:dyDescent="0.25">
      <c r="A39781"/>
      <c r="AA39781"/>
    </row>
    <row r="39782" spans="1:27" x14ac:dyDescent="0.25">
      <c r="A39782"/>
      <c r="AA39782"/>
    </row>
    <row r="39783" spans="1:27" x14ac:dyDescent="0.25">
      <c r="A39783"/>
      <c r="AA39783"/>
    </row>
    <row r="39784" spans="1:27" x14ac:dyDescent="0.25">
      <c r="A39784"/>
      <c r="AA39784"/>
    </row>
    <row r="39785" spans="1:27" x14ac:dyDescent="0.25">
      <c r="A39785"/>
      <c r="AA39785"/>
    </row>
    <row r="39786" spans="1:27" x14ac:dyDescent="0.25">
      <c r="A39786"/>
      <c r="AA39786"/>
    </row>
    <row r="39787" spans="1:27" x14ac:dyDescent="0.25">
      <c r="A39787"/>
      <c r="AA39787"/>
    </row>
    <row r="39788" spans="1:27" x14ac:dyDescent="0.25">
      <c r="A39788"/>
      <c r="AA39788"/>
    </row>
    <row r="39789" spans="1:27" x14ac:dyDescent="0.25">
      <c r="A39789"/>
      <c r="AA39789"/>
    </row>
    <row r="39790" spans="1:27" x14ac:dyDescent="0.25">
      <c r="A39790"/>
      <c r="AA39790"/>
    </row>
    <row r="39791" spans="1:27" x14ac:dyDescent="0.25">
      <c r="A39791"/>
      <c r="AA39791"/>
    </row>
    <row r="39792" spans="1:27" x14ac:dyDescent="0.25">
      <c r="A39792"/>
      <c r="AA39792"/>
    </row>
    <row r="39793" spans="1:27" x14ac:dyDescent="0.25">
      <c r="A39793"/>
      <c r="AA39793"/>
    </row>
    <row r="39794" spans="1:27" x14ac:dyDescent="0.25">
      <c r="A39794"/>
      <c r="AA39794"/>
    </row>
    <row r="39795" spans="1:27" x14ac:dyDescent="0.25">
      <c r="A39795"/>
      <c r="AA39795"/>
    </row>
    <row r="39796" spans="1:27" x14ac:dyDescent="0.25">
      <c r="A39796"/>
      <c r="AA39796"/>
    </row>
    <row r="39797" spans="1:27" x14ac:dyDescent="0.25">
      <c r="A39797"/>
      <c r="AA39797"/>
    </row>
    <row r="39798" spans="1:27" x14ac:dyDescent="0.25">
      <c r="A39798"/>
      <c r="AA39798"/>
    </row>
    <row r="39799" spans="1:27" x14ac:dyDescent="0.25">
      <c r="A39799"/>
      <c r="AA39799"/>
    </row>
    <row r="39800" spans="1:27" x14ac:dyDescent="0.25">
      <c r="A39800"/>
      <c r="AA39800"/>
    </row>
    <row r="39801" spans="1:27" x14ac:dyDescent="0.25">
      <c r="A39801"/>
      <c r="AA39801"/>
    </row>
    <row r="39802" spans="1:27" x14ac:dyDescent="0.25">
      <c r="A39802"/>
      <c r="AA39802"/>
    </row>
    <row r="39803" spans="1:27" x14ac:dyDescent="0.25">
      <c r="A39803"/>
      <c r="AA39803"/>
    </row>
    <row r="39804" spans="1:27" x14ac:dyDescent="0.25">
      <c r="A39804"/>
      <c r="AA39804"/>
    </row>
    <row r="39805" spans="1:27" x14ac:dyDescent="0.25">
      <c r="A39805"/>
      <c r="AA39805"/>
    </row>
    <row r="39806" spans="1:27" x14ac:dyDescent="0.25">
      <c r="A39806"/>
      <c r="AA39806"/>
    </row>
    <row r="39807" spans="1:27" x14ac:dyDescent="0.25">
      <c r="A39807"/>
      <c r="AA39807"/>
    </row>
    <row r="39808" spans="1:27" x14ac:dyDescent="0.25">
      <c r="A39808"/>
      <c r="AA39808"/>
    </row>
    <row r="39809" spans="1:27" x14ac:dyDescent="0.25">
      <c r="A39809"/>
      <c r="AA39809"/>
    </row>
    <row r="39810" spans="1:27" x14ac:dyDescent="0.25">
      <c r="A39810"/>
      <c r="AA39810"/>
    </row>
    <row r="39811" spans="1:27" x14ac:dyDescent="0.25">
      <c r="A39811"/>
      <c r="AA39811"/>
    </row>
    <row r="39812" spans="1:27" x14ac:dyDescent="0.25">
      <c r="A39812"/>
      <c r="AA39812"/>
    </row>
    <row r="39813" spans="1:27" x14ac:dyDescent="0.25">
      <c r="A39813"/>
      <c r="AA39813"/>
    </row>
    <row r="39814" spans="1:27" x14ac:dyDescent="0.25">
      <c r="A39814"/>
      <c r="AA39814"/>
    </row>
    <row r="39815" spans="1:27" x14ac:dyDescent="0.25">
      <c r="A39815"/>
      <c r="AA39815"/>
    </row>
    <row r="39816" spans="1:27" x14ac:dyDescent="0.25">
      <c r="A39816"/>
      <c r="AA39816"/>
    </row>
    <row r="39817" spans="1:27" x14ac:dyDescent="0.25">
      <c r="A39817"/>
      <c r="AA39817"/>
    </row>
    <row r="39818" spans="1:27" x14ac:dyDescent="0.25">
      <c r="A39818"/>
      <c r="AA39818"/>
    </row>
    <row r="39819" spans="1:27" x14ac:dyDescent="0.25">
      <c r="A39819"/>
      <c r="AA39819"/>
    </row>
    <row r="39820" spans="1:27" x14ac:dyDescent="0.25">
      <c r="A39820"/>
      <c r="AA39820"/>
    </row>
    <row r="39821" spans="1:27" x14ac:dyDescent="0.25">
      <c r="A39821"/>
      <c r="AA39821"/>
    </row>
    <row r="39822" spans="1:27" x14ac:dyDescent="0.25">
      <c r="A39822"/>
      <c r="AA39822"/>
    </row>
    <row r="39823" spans="1:27" x14ac:dyDescent="0.25">
      <c r="A39823"/>
      <c r="AA39823"/>
    </row>
    <row r="39824" spans="1:27" x14ac:dyDescent="0.25">
      <c r="A39824"/>
      <c r="AA39824"/>
    </row>
    <row r="39825" spans="1:27" x14ac:dyDescent="0.25">
      <c r="A39825"/>
      <c r="AA39825"/>
    </row>
    <row r="39826" spans="1:27" x14ac:dyDescent="0.25">
      <c r="A39826"/>
      <c r="AA39826"/>
    </row>
    <row r="39827" spans="1:27" x14ac:dyDescent="0.25">
      <c r="A39827"/>
      <c r="AA39827"/>
    </row>
    <row r="39828" spans="1:27" x14ac:dyDescent="0.25">
      <c r="A39828"/>
      <c r="AA39828"/>
    </row>
    <row r="39829" spans="1:27" x14ac:dyDescent="0.25">
      <c r="A39829"/>
      <c r="AA39829"/>
    </row>
    <row r="39830" spans="1:27" x14ac:dyDescent="0.25">
      <c r="A39830"/>
      <c r="AA39830"/>
    </row>
    <row r="39831" spans="1:27" x14ac:dyDescent="0.25">
      <c r="A39831"/>
      <c r="AA39831"/>
    </row>
    <row r="39832" spans="1:27" x14ac:dyDescent="0.25">
      <c r="A39832"/>
      <c r="AA39832"/>
    </row>
    <row r="39833" spans="1:27" x14ac:dyDescent="0.25">
      <c r="A39833"/>
      <c r="AA39833"/>
    </row>
    <row r="39834" spans="1:27" x14ac:dyDescent="0.25">
      <c r="A39834"/>
      <c r="AA39834"/>
    </row>
    <row r="39835" spans="1:27" x14ac:dyDescent="0.25">
      <c r="A39835"/>
      <c r="AA39835"/>
    </row>
    <row r="39836" spans="1:27" x14ac:dyDescent="0.25">
      <c r="A39836"/>
      <c r="AA39836"/>
    </row>
    <row r="39837" spans="1:27" x14ac:dyDescent="0.25">
      <c r="A39837"/>
      <c r="AA39837"/>
    </row>
    <row r="39838" spans="1:27" x14ac:dyDescent="0.25">
      <c r="A39838"/>
      <c r="AA39838"/>
    </row>
    <row r="39839" spans="1:27" x14ac:dyDescent="0.25">
      <c r="A39839"/>
      <c r="AA39839"/>
    </row>
    <row r="39840" spans="1:27" x14ac:dyDescent="0.25">
      <c r="A39840"/>
      <c r="AA39840"/>
    </row>
    <row r="39841" spans="1:27" x14ac:dyDescent="0.25">
      <c r="A39841"/>
      <c r="AA39841"/>
    </row>
    <row r="39842" spans="1:27" x14ac:dyDescent="0.25">
      <c r="A39842"/>
      <c r="AA39842"/>
    </row>
    <row r="39843" spans="1:27" x14ac:dyDescent="0.25">
      <c r="A39843"/>
      <c r="AA39843"/>
    </row>
    <row r="39844" spans="1:27" x14ac:dyDescent="0.25">
      <c r="A39844"/>
      <c r="AA39844"/>
    </row>
    <row r="39845" spans="1:27" x14ac:dyDescent="0.25">
      <c r="A39845"/>
      <c r="AA39845"/>
    </row>
    <row r="39846" spans="1:27" x14ac:dyDescent="0.25">
      <c r="A39846"/>
      <c r="AA39846"/>
    </row>
    <row r="39847" spans="1:27" x14ac:dyDescent="0.25">
      <c r="A39847"/>
      <c r="AA39847"/>
    </row>
    <row r="39848" spans="1:27" x14ac:dyDescent="0.25">
      <c r="A39848"/>
      <c r="AA39848"/>
    </row>
    <row r="39849" spans="1:27" x14ac:dyDescent="0.25">
      <c r="A39849"/>
      <c r="AA39849"/>
    </row>
    <row r="39850" spans="1:27" x14ac:dyDescent="0.25">
      <c r="A39850"/>
      <c r="AA39850"/>
    </row>
    <row r="39851" spans="1:27" x14ac:dyDescent="0.25">
      <c r="A39851"/>
      <c r="AA39851"/>
    </row>
    <row r="39852" spans="1:27" x14ac:dyDescent="0.25">
      <c r="A39852"/>
      <c r="AA39852"/>
    </row>
    <row r="39853" spans="1:27" x14ac:dyDescent="0.25">
      <c r="A39853"/>
      <c r="AA39853"/>
    </row>
    <row r="39854" spans="1:27" x14ac:dyDescent="0.25">
      <c r="A39854"/>
      <c r="AA39854"/>
    </row>
    <row r="39855" spans="1:27" x14ac:dyDescent="0.25">
      <c r="A39855"/>
      <c r="AA39855"/>
    </row>
    <row r="39856" spans="1:27" x14ac:dyDescent="0.25">
      <c r="A39856"/>
      <c r="AA39856"/>
    </row>
    <row r="39857" spans="1:27" x14ac:dyDescent="0.25">
      <c r="A39857"/>
      <c r="AA39857"/>
    </row>
    <row r="39858" spans="1:27" x14ac:dyDescent="0.25">
      <c r="A39858"/>
      <c r="AA39858"/>
    </row>
    <row r="39859" spans="1:27" x14ac:dyDescent="0.25">
      <c r="A39859"/>
      <c r="AA39859"/>
    </row>
    <row r="39860" spans="1:27" x14ac:dyDescent="0.25">
      <c r="A39860"/>
      <c r="AA39860"/>
    </row>
    <row r="39861" spans="1:27" x14ac:dyDescent="0.25">
      <c r="A39861"/>
      <c r="AA39861"/>
    </row>
    <row r="39862" spans="1:27" x14ac:dyDescent="0.25">
      <c r="A39862"/>
      <c r="AA39862"/>
    </row>
    <row r="39863" spans="1:27" x14ac:dyDescent="0.25">
      <c r="A39863"/>
      <c r="AA39863"/>
    </row>
    <row r="39864" spans="1:27" x14ac:dyDescent="0.25">
      <c r="A39864"/>
      <c r="AA39864"/>
    </row>
    <row r="39865" spans="1:27" x14ac:dyDescent="0.25">
      <c r="A39865"/>
      <c r="AA39865"/>
    </row>
    <row r="39866" spans="1:27" x14ac:dyDescent="0.25">
      <c r="A39866"/>
      <c r="AA39866"/>
    </row>
    <row r="39867" spans="1:27" x14ac:dyDescent="0.25">
      <c r="A39867"/>
      <c r="AA39867"/>
    </row>
    <row r="39868" spans="1:27" x14ac:dyDescent="0.25">
      <c r="A39868"/>
      <c r="AA39868"/>
    </row>
    <row r="39869" spans="1:27" x14ac:dyDescent="0.25">
      <c r="A39869"/>
      <c r="AA39869"/>
    </row>
    <row r="39870" spans="1:27" x14ac:dyDescent="0.25">
      <c r="A39870"/>
      <c r="AA39870"/>
    </row>
    <row r="39871" spans="1:27" x14ac:dyDescent="0.25">
      <c r="A39871"/>
      <c r="AA39871"/>
    </row>
    <row r="39872" spans="1:27" x14ac:dyDescent="0.25">
      <c r="A39872"/>
      <c r="AA39872"/>
    </row>
    <row r="39873" spans="1:27" x14ac:dyDescent="0.25">
      <c r="A39873"/>
      <c r="AA39873"/>
    </row>
    <row r="39874" spans="1:27" x14ac:dyDescent="0.25">
      <c r="A39874"/>
      <c r="AA39874"/>
    </row>
    <row r="39875" spans="1:27" x14ac:dyDescent="0.25">
      <c r="A39875"/>
      <c r="AA39875"/>
    </row>
    <row r="39876" spans="1:27" x14ac:dyDescent="0.25">
      <c r="A39876"/>
      <c r="AA39876"/>
    </row>
    <row r="39877" spans="1:27" x14ac:dyDescent="0.25">
      <c r="A39877"/>
      <c r="AA39877"/>
    </row>
    <row r="39878" spans="1:27" x14ac:dyDescent="0.25">
      <c r="A39878"/>
      <c r="AA39878"/>
    </row>
    <row r="39879" spans="1:27" x14ac:dyDescent="0.25">
      <c r="A39879"/>
      <c r="AA39879"/>
    </row>
    <row r="39880" spans="1:27" x14ac:dyDescent="0.25">
      <c r="A39880"/>
      <c r="AA39880"/>
    </row>
    <row r="39881" spans="1:27" x14ac:dyDescent="0.25">
      <c r="A39881"/>
      <c r="AA39881"/>
    </row>
    <row r="39882" spans="1:27" x14ac:dyDescent="0.25">
      <c r="A39882"/>
      <c r="AA39882"/>
    </row>
    <row r="39883" spans="1:27" x14ac:dyDescent="0.25">
      <c r="A39883"/>
      <c r="AA39883"/>
    </row>
    <row r="39884" spans="1:27" x14ac:dyDescent="0.25">
      <c r="A39884"/>
      <c r="AA39884"/>
    </row>
    <row r="39885" spans="1:27" x14ac:dyDescent="0.25">
      <c r="A39885"/>
      <c r="AA39885"/>
    </row>
    <row r="39886" spans="1:27" x14ac:dyDescent="0.25">
      <c r="A39886"/>
      <c r="AA39886"/>
    </row>
    <row r="39887" spans="1:27" x14ac:dyDescent="0.25">
      <c r="A39887"/>
      <c r="AA39887"/>
    </row>
    <row r="39888" spans="1:27" x14ac:dyDescent="0.25">
      <c r="A39888"/>
      <c r="AA39888"/>
    </row>
    <row r="39889" spans="1:27" x14ac:dyDescent="0.25">
      <c r="A39889"/>
      <c r="AA39889"/>
    </row>
    <row r="39890" spans="1:27" x14ac:dyDescent="0.25">
      <c r="A39890"/>
      <c r="AA39890"/>
    </row>
    <row r="39891" spans="1:27" x14ac:dyDescent="0.25">
      <c r="A39891"/>
      <c r="AA39891"/>
    </row>
    <row r="39892" spans="1:27" x14ac:dyDescent="0.25">
      <c r="A39892"/>
      <c r="AA39892"/>
    </row>
    <row r="39893" spans="1:27" x14ac:dyDescent="0.25">
      <c r="A39893"/>
      <c r="AA39893"/>
    </row>
    <row r="39894" spans="1:27" x14ac:dyDescent="0.25">
      <c r="A39894"/>
      <c r="AA39894"/>
    </row>
    <row r="39895" spans="1:27" x14ac:dyDescent="0.25">
      <c r="A39895"/>
      <c r="AA39895"/>
    </row>
    <row r="39896" spans="1:27" x14ac:dyDescent="0.25">
      <c r="A39896"/>
      <c r="AA39896"/>
    </row>
    <row r="39897" spans="1:27" x14ac:dyDescent="0.25">
      <c r="A39897"/>
      <c r="AA39897"/>
    </row>
    <row r="39898" spans="1:27" x14ac:dyDescent="0.25">
      <c r="A39898"/>
      <c r="AA39898"/>
    </row>
    <row r="39899" spans="1:27" x14ac:dyDescent="0.25">
      <c r="A39899"/>
      <c r="AA39899"/>
    </row>
    <row r="39900" spans="1:27" x14ac:dyDescent="0.25">
      <c r="A39900"/>
      <c r="AA39900"/>
    </row>
    <row r="39901" spans="1:27" x14ac:dyDescent="0.25">
      <c r="A39901"/>
      <c r="AA39901"/>
    </row>
    <row r="39902" spans="1:27" x14ac:dyDescent="0.25">
      <c r="A39902"/>
      <c r="AA39902"/>
    </row>
    <row r="39903" spans="1:27" x14ac:dyDescent="0.25">
      <c r="A39903"/>
      <c r="AA39903"/>
    </row>
    <row r="39904" spans="1:27" x14ac:dyDescent="0.25">
      <c r="A39904"/>
      <c r="AA39904"/>
    </row>
    <row r="39905" spans="1:27" x14ac:dyDescent="0.25">
      <c r="A39905"/>
      <c r="AA39905"/>
    </row>
    <row r="39906" spans="1:27" x14ac:dyDescent="0.25">
      <c r="A39906"/>
      <c r="AA39906"/>
    </row>
    <row r="39907" spans="1:27" x14ac:dyDescent="0.25">
      <c r="A39907"/>
      <c r="AA39907"/>
    </row>
    <row r="39908" spans="1:27" x14ac:dyDescent="0.25">
      <c r="A39908"/>
      <c r="AA39908"/>
    </row>
    <row r="39909" spans="1:27" x14ac:dyDescent="0.25">
      <c r="A39909"/>
      <c r="AA39909"/>
    </row>
    <row r="39910" spans="1:27" x14ac:dyDescent="0.25">
      <c r="A39910"/>
      <c r="AA39910"/>
    </row>
    <row r="39911" spans="1:27" x14ac:dyDescent="0.25">
      <c r="A39911"/>
      <c r="AA39911"/>
    </row>
    <row r="39912" spans="1:27" x14ac:dyDescent="0.25">
      <c r="A39912"/>
      <c r="AA39912"/>
    </row>
    <row r="39913" spans="1:27" x14ac:dyDescent="0.25">
      <c r="A39913"/>
      <c r="AA39913"/>
    </row>
    <row r="39914" spans="1:27" x14ac:dyDescent="0.25">
      <c r="A39914"/>
      <c r="AA39914"/>
    </row>
    <row r="39915" spans="1:27" x14ac:dyDescent="0.25">
      <c r="A39915"/>
      <c r="AA39915"/>
    </row>
    <row r="39916" spans="1:27" x14ac:dyDescent="0.25">
      <c r="A39916"/>
      <c r="AA39916"/>
    </row>
    <row r="39917" spans="1:27" x14ac:dyDescent="0.25">
      <c r="A39917"/>
      <c r="AA39917"/>
    </row>
    <row r="39918" spans="1:27" x14ac:dyDescent="0.25">
      <c r="A39918"/>
      <c r="AA39918"/>
    </row>
    <row r="39919" spans="1:27" x14ac:dyDescent="0.25">
      <c r="A39919"/>
      <c r="AA39919"/>
    </row>
    <row r="39920" spans="1:27" x14ac:dyDescent="0.25">
      <c r="A39920"/>
      <c r="AA39920"/>
    </row>
    <row r="39921" spans="1:27" x14ac:dyDescent="0.25">
      <c r="A39921"/>
      <c r="AA39921"/>
    </row>
    <row r="39922" spans="1:27" x14ac:dyDescent="0.25">
      <c r="A39922"/>
      <c r="AA39922"/>
    </row>
    <row r="39923" spans="1:27" x14ac:dyDescent="0.25">
      <c r="A39923"/>
      <c r="AA39923"/>
    </row>
    <row r="39924" spans="1:27" x14ac:dyDescent="0.25">
      <c r="A39924"/>
      <c r="AA39924"/>
    </row>
    <row r="39925" spans="1:27" x14ac:dyDescent="0.25">
      <c r="A39925"/>
      <c r="AA39925"/>
    </row>
    <row r="39926" spans="1:27" x14ac:dyDescent="0.25">
      <c r="A39926"/>
      <c r="AA39926"/>
    </row>
    <row r="39927" spans="1:27" x14ac:dyDescent="0.25">
      <c r="A39927"/>
      <c r="AA39927"/>
    </row>
    <row r="39928" spans="1:27" x14ac:dyDescent="0.25">
      <c r="A39928"/>
      <c r="AA39928"/>
    </row>
    <row r="39929" spans="1:27" x14ac:dyDescent="0.25">
      <c r="A39929"/>
      <c r="AA39929"/>
    </row>
    <row r="39930" spans="1:27" x14ac:dyDescent="0.25">
      <c r="A39930"/>
      <c r="AA39930"/>
    </row>
    <row r="39931" spans="1:27" x14ac:dyDescent="0.25">
      <c r="A39931"/>
      <c r="AA39931"/>
    </row>
    <row r="39932" spans="1:27" x14ac:dyDescent="0.25">
      <c r="A39932"/>
      <c r="AA39932"/>
    </row>
    <row r="39933" spans="1:27" x14ac:dyDescent="0.25">
      <c r="A39933"/>
      <c r="AA39933"/>
    </row>
    <row r="39934" spans="1:27" x14ac:dyDescent="0.25">
      <c r="A39934"/>
      <c r="AA39934"/>
    </row>
    <row r="39935" spans="1:27" x14ac:dyDescent="0.25">
      <c r="A39935"/>
      <c r="AA39935"/>
    </row>
    <row r="39936" spans="1:27" x14ac:dyDescent="0.25">
      <c r="A39936"/>
      <c r="AA39936"/>
    </row>
    <row r="39937" spans="1:27" x14ac:dyDescent="0.25">
      <c r="A39937"/>
      <c r="AA39937"/>
    </row>
    <row r="39938" spans="1:27" x14ac:dyDescent="0.25">
      <c r="A39938"/>
      <c r="AA39938"/>
    </row>
    <row r="39939" spans="1:27" x14ac:dyDescent="0.25">
      <c r="A39939"/>
      <c r="AA39939"/>
    </row>
    <row r="39940" spans="1:27" x14ac:dyDescent="0.25">
      <c r="A39940"/>
      <c r="AA39940"/>
    </row>
    <row r="39941" spans="1:27" x14ac:dyDescent="0.25">
      <c r="A39941"/>
      <c r="AA39941"/>
    </row>
    <row r="39942" spans="1:27" x14ac:dyDescent="0.25">
      <c r="A39942"/>
      <c r="AA39942"/>
    </row>
    <row r="39943" spans="1:27" x14ac:dyDescent="0.25">
      <c r="A39943"/>
      <c r="AA39943"/>
    </row>
    <row r="39944" spans="1:27" x14ac:dyDescent="0.25">
      <c r="A39944"/>
      <c r="AA39944"/>
    </row>
    <row r="39945" spans="1:27" x14ac:dyDescent="0.25">
      <c r="A39945"/>
      <c r="AA39945"/>
    </row>
    <row r="39946" spans="1:27" x14ac:dyDescent="0.25">
      <c r="A39946"/>
      <c r="AA39946"/>
    </row>
    <row r="39947" spans="1:27" x14ac:dyDescent="0.25">
      <c r="A39947"/>
      <c r="AA39947"/>
    </row>
    <row r="39948" spans="1:27" x14ac:dyDescent="0.25">
      <c r="A39948"/>
      <c r="AA39948"/>
    </row>
    <row r="39949" spans="1:27" x14ac:dyDescent="0.25">
      <c r="A39949"/>
      <c r="AA39949"/>
    </row>
    <row r="39950" spans="1:27" x14ac:dyDescent="0.25">
      <c r="A39950"/>
      <c r="AA39950"/>
    </row>
    <row r="39951" spans="1:27" x14ac:dyDescent="0.25">
      <c r="A39951"/>
      <c r="AA39951"/>
    </row>
    <row r="39952" spans="1:27" x14ac:dyDescent="0.25">
      <c r="A39952"/>
      <c r="AA39952"/>
    </row>
    <row r="39953" spans="1:27" x14ac:dyDescent="0.25">
      <c r="A39953"/>
      <c r="AA39953"/>
    </row>
    <row r="39954" spans="1:27" x14ac:dyDescent="0.25">
      <c r="A39954"/>
      <c r="AA39954"/>
    </row>
    <row r="39955" spans="1:27" x14ac:dyDescent="0.25">
      <c r="A39955"/>
      <c r="AA39955"/>
    </row>
    <row r="39956" spans="1:27" x14ac:dyDescent="0.25">
      <c r="A39956"/>
      <c r="AA39956"/>
    </row>
    <row r="39957" spans="1:27" x14ac:dyDescent="0.25">
      <c r="A39957"/>
      <c r="AA39957"/>
    </row>
    <row r="39958" spans="1:27" x14ac:dyDescent="0.25">
      <c r="A39958"/>
      <c r="AA39958"/>
    </row>
    <row r="39959" spans="1:27" x14ac:dyDescent="0.25">
      <c r="A39959"/>
      <c r="AA39959"/>
    </row>
    <row r="39960" spans="1:27" x14ac:dyDescent="0.25">
      <c r="A39960"/>
      <c r="AA39960"/>
    </row>
    <row r="39961" spans="1:27" x14ac:dyDescent="0.25">
      <c r="A39961"/>
      <c r="AA39961"/>
    </row>
    <row r="39962" spans="1:27" x14ac:dyDescent="0.25">
      <c r="A39962"/>
      <c r="AA39962"/>
    </row>
    <row r="39963" spans="1:27" x14ac:dyDescent="0.25">
      <c r="A39963"/>
      <c r="AA39963"/>
    </row>
    <row r="39964" spans="1:27" x14ac:dyDescent="0.25">
      <c r="A39964"/>
      <c r="AA39964"/>
    </row>
    <row r="39965" spans="1:27" x14ac:dyDescent="0.25">
      <c r="A39965"/>
      <c r="AA39965"/>
    </row>
    <row r="39966" spans="1:27" x14ac:dyDescent="0.25">
      <c r="A39966"/>
      <c r="AA39966"/>
    </row>
    <row r="39967" spans="1:27" x14ac:dyDescent="0.25">
      <c r="A39967"/>
      <c r="AA39967"/>
    </row>
    <row r="39968" spans="1:27" x14ac:dyDescent="0.25">
      <c r="A39968"/>
      <c r="AA39968"/>
    </row>
    <row r="39969" spans="1:27" x14ac:dyDescent="0.25">
      <c r="A39969"/>
      <c r="AA39969"/>
    </row>
    <row r="39970" spans="1:27" x14ac:dyDescent="0.25">
      <c r="A39970"/>
      <c r="AA39970"/>
    </row>
    <row r="39971" spans="1:27" x14ac:dyDescent="0.25">
      <c r="A39971"/>
      <c r="AA39971"/>
    </row>
    <row r="39972" spans="1:27" x14ac:dyDescent="0.25">
      <c r="A39972"/>
      <c r="AA39972"/>
    </row>
    <row r="39973" spans="1:27" x14ac:dyDescent="0.25">
      <c r="A39973"/>
      <c r="AA39973"/>
    </row>
    <row r="39974" spans="1:27" x14ac:dyDescent="0.25">
      <c r="A39974"/>
      <c r="AA39974"/>
    </row>
    <row r="39975" spans="1:27" x14ac:dyDescent="0.25">
      <c r="A39975"/>
      <c r="AA39975"/>
    </row>
    <row r="39976" spans="1:27" x14ac:dyDescent="0.25">
      <c r="A39976"/>
      <c r="AA39976"/>
    </row>
    <row r="39977" spans="1:27" x14ac:dyDescent="0.25">
      <c r="A39977"/>
      <c r="AA39977"/>
    </row>
    <row r="39978" spans="1:27" x14ac:dyDescent="0.25">
      <c r="A39978"/>
      <c r="AA39978"/>
    </row>
    <row r="39979" spans="1:27" x14ac:dyDescent="0.25">
      <c r="A39979"/>
      <c r="AA39979"/>
    </row>
    <row r="39980" spans="1:27" x14ac:dyDescent="0.25">
      <c r="A39980"/>
      <c r="AA39980"/>
    </row>
    <row r="39981" spans="1:27" x14ac:dyDescent="0.25">
      <c r="A39981"/>
      <c r="AA39981"/>
    </row>
    <row r="39982" spans="1:27" x14ac:dyDescent="0.25">
      <c r="A39982"/>
      <c r="AA39982"/>
    </row>
    <row r="39983" spans="1:27" x14ac:dyDescent="0.25">
      <c r="A39983"/>
      <c r="AA39983"/>
    </row>
    <row r="39984" spans="1:27" x14ac:dyDescent="0.25">
      <c r="A39984"/>
      <c r="AA39984"/>
    </row>
    <row r="39985" spans="1:27" x14ac:dyDescent="0.25">
      <c r="A39985"/>
      <c r="AA39985"/>
    </row>
    <row r="39986" spans="1:27" x14ac:dyDescent="0.25">
      <c r="A39986"/>
      <c r="AA39986"/>
    </row>
    <row r="39987" spans="1:27" x14ac:dyDescent="0.25">
      <c r="A39987"/>
      <c r="AA39987"/>
    </row>
    <row r="39988" spans="1:27" x14ac:dyDescent="0.25">
      <c r="A39988"/>
      <c r="AA39988"/>
    </row>
    <row r="39989" spans="1:27" x14ac:dyDescent="0.25">
      <c r="A39989"/>
      <c r="AA39989"/>
    </row>
    <row r="39990" spans="1:27" x14ac:dyDescent="0.25">
      <c r="A39990"/>
      <c r="AA39990"/>
    </row>
    <row r="39991" spans="1:27" x14ac:dyDescent="0.25">
      <c r="A39991"/>
      <c r="AA39991"/>
    </row>
    <row r="39992" spans="1:27" x14ac:dyDescent="0.25">
      <c r="A39992"/>
      <c r="AA39992"/>
    </row>
    <row r="39993" spans="1:27" x14ac:dyDescent="0.25">
      <c r="A39993"/>
      <c r="AA39993"/>
    </row>
    <row r="39994" spans="1:27" x14ac:dyDescent="0.25">
      <c r="A39994"/>
      <c r="AA39994"/>
    </row>
    <row r="39995" spans="1:27" x14ac:dyDescent="0.25">
      <c r="A39995"/>
      <c r="AA39995"/>
    </row>
    <row r="39996" spans="1:27" x14ac:dyDescent="0.25">
      <c r="A39996"/>
      <c r="AA39996"/>
    </row>
    <row r="39997" spans="1:27" x14ac:dyDescent="0.25">
      <c r="A39997"/>
      <c r="AA39997"/>
    </row>
    <row r="39998" spans="1:27" x14ac:dyDescent="0.25">
      <c r="A39998"/>
      <c r="AA39998"/>
    </row>
    <row r="39999" spans="1:27" x14ac:dyDescent="0.25">
      <c r="A39999"/>
      <c r="AA39999"/>
    </row>
    <row r="40000" spans="1:27" x14ac:dyDescent="0.25">
      <c r="A40000"/>
      <c r="AA40000"/>
    </row>
    <row r="40001" spans="1:27" x14ac:dyDescent="0.25">
      <c r="A40001"/>
      <c r="AA40001"/>
    </row>
    <row r="40002" spans="1:27" x14ac:dyDescent="0.25">
      <c r="A40002"/>
      <c r="AA40002"/>
    </row>
    <row r="40003" spans="1:27" x14ac:dyDescent="0.25">
      <c r="A40003"/>
      <c r="AA40003"/>
    </row>
    <row r="40004" spans="1:27" x14ac:dyDescent="0.25">
      <c r="A40004"/>
      <c r="AA40004"/>
    </row>
    <row r="40005" spans="1:27" x14ac:dyDescent="0.25">
      <c r="A40005"/>
      <c r="AA40005"/>
    </row>
    <row r="40006" spans="1:27" x14ac:dyDescent="0.25">
      <c r="A40006"/>
      <c r="AA40006"/>
    </row>
    <row r="40007" spans="1:27" x14ac:dyDescent="0.25">
      <c r="A40007"/>
      <c r="AA40007"/>
    </row>
    <row r="40008" spans="1:27" x14ac:dyDescent="0.25">
      <c r="A40008"/>
      <c r="AA40008"/>
    </row>
    <row r="40009" spans="1:27" x14ac:dyDescent="0.25">
      <c r="A40009"/>
      <c r="AA40009"/>
    </row>
    <row r="40010" spans="1:27" x14ac:dyDescent="0.25">
      <c r="A40010"/>
      <c r="AA40010"/>
    </row>
    <row r="40011" spans="1:27" x14ac:dyDescent="0.25">
      <c r="A40011"/>
      <c r="AA40011"/>
    </row>
    <row r="40012" spans="1:27" x14ac:dyDescent="0.25">
      <c r="A40012"/>
      <c r="AA40012"/>
    </row>
    <row r="40013" spans="1:27" x14ac:dyDescent="0.25">
      <c r="A40013"/>
      <c r="AA40013"/>
    </row>
    <row r="40014" spans="1:27" x14ac:dyDescent="0.25">
      <c r="A40014"/>
      <c r="AA40014"/>
    </row>
    <row r="40015" spans="1:27" x14ac:dyDescent="0.25">
      <c r="A40015"/>
      <c r="AA40015"/>
    </row>
    <row r="40016" spans="1:27" x14ac:dyDescent="0.25">
      <c r="A40016"/>
      <c r="AA40016"/>
    </row>
    <row r="40017" spans="1:27" x14ac:dyDescent="0.25">
      <c r="A40017"/>
      <c r="AA40017"/>
    </row>
    <row r="40018" spans="1:27" x14ac:dyDescent="0.25">
      <c r="A40018"/>
      <c r="AA40018"/>
    </row>
    <row r="40019" spans="1:27" x14ac:dyDescent="0.25">
      <c r="A40019"/>
      <c r="AA40019"/>
    </row>
    <row r="40020" spans="1:27" x14ac:dyDescent="0.25">
      <c r="A40020"/>
      <c r="AA40020"/>
    </row>
    <row r="40021" spans="1:27" x14ac:dyDescent="0.25">
      <c r="A40021"/>
      <c r="AA40021"/>
    </row>
    <row r="40022" spans="1:27" x14ac:dyDescent="0.25">
      <c r="A40022"/>
      <c r="AA40022"/>
    </row>
    <row r="40023" spans="1:27" x14ac:dyDescent="0.25">
      <c r="A40023"/>
      <c r="AA40023"/>
    </row>
    <row r="40024" spans="1:27" x14ac:dyDescent="0.25">
      <c r="A40024"/>
      <c r="AA40024"/>
    </row>
    <row r="40025" spans="1:27" x14ac:dyDescent="0.25">
      <c r="A40025"/>
      <c r="AA40025"/>
    </row>
    <row r="40026" spans="1:27" x14ac:dyDescent="0.25">
      <c r="A40026"/>
      <c r="AA40026"/>
    </row>
    <row r="40027" spans="1:27" x14ac:dyDescent="0.25">
      <c r="A40027"/>
      <c r="AA40027"/>
    </row>
    <row r="40028" spans="1:27" x14ac:dyDescent="0.25">
      <c r="A40028"/>
      <c r="AA40028"/>
    </row>
    <row r="40029" spans="1:27" x14ac:dyDescent="0.25">
      <c r="A40029"/>
      <c r="AA40029"/>
    </row>
    <row r="40030" spans="1:27" x14ac:dyDescent="0.25">
      <c r="A40030"/>
      <c r="AA40030"/>
    </row>
    <row r="40031" spans="1:27" x14ac:dyDescent="0.25">
      <c r="A40031"/>
      <c r="AA40031"/>
    </row>
    <row r="40032" spans="1:27" x14ac:dyDescent="0.25">
      <c r="A40032"/>
      <c r="AA40032"/>
    </row>
    <row r="40033" spans="1:27" x14ac:dyDescent="0.25">
      <c r="A40033"/>
      <c r="AA40033"/>
    </row>
    <row r="40034" spans="1:27" x14ac:dyDescent="0.25">
      <c r="A40034"/>
      <c r="AA40034"/>
    </row>
    <row r="40035" spans="1:27" x14ac:dyDescent="0.25">
      <c r="A40035"/>
      <c r="AA40035"/>
    </row>
    <row r="40036" spans="1:27" x14ac:dyDescent="0.25">
      <c r="A40036"/>
      <c r="AA40036"/>
    </row>
    <row r="40037" spans="1:27" x14ac:dyDescent="0.25">
      <c r="A40037"/>
      <c r="AA40037"/>
    </row>
    <row r="40038" spans="1:27" x14ac:dyDescent="0.25">
      <c r="A40038"/>
      <c r="AA40038"/>
    </row>
    <row r="40039" spans="1:27" x14ac:dyDescent="0.25">
      <c r="A40039"/>
      <c r="AA40039"/>
    </row>
    <row r="40040" spans="1:27" x14ac:dyDescent="0.25">
      <c r="A40040"/>
      <c r="AA40040"/>
    </row>
    <row r="40041" spans="1:27" x14ac:dyDescent="0.25">
      <c r="A40041"/>
      <c r="AA40041"/>
    </row>
    <row r="40042" spans="1:27" x14ac:dyDescent="0.25">
      <c r="A40042"/>
      <c r="AA40042"/>
    </row>
    <row r="40043" spans="1:27" x14ac:dyDescent="0.25">
      <c r="A40043"/>
      <c r="AA40043"/>
    </row>
    <row r="40044" spans="1:27" x14ac:dyDescent="0.25">
      <c r="A40044"/>
      <c r="AA40044"/>
    </row>
    <row r="40045" spans="1:27" x14ac:dyDescent="0.25">
      <c r="A40045"/>
      <c r="AA40045"/>
    </row>
    <row r="40046" spans="1:27" x14ac:dyDescent="0.25">
      <c r="A40046"/>
      <c r="AA40046"/>
    </row>
    <row r="40047" spans="1:27" x14ac:dyDescent="0.25">
      <c r="A40047"/>
      <c r="AA40047"/>
    </row>
    <row r="40048" spans="1:27" x14ac:dyDescent="0.25">
      <c r="A40048"/>
      <c r="AA40048"/>
    </row>
    <row r="40049" spans="1:27" x14ac:dyDescent="0.25">
      <c r="A40049"/>
      <c r="AA40049"/>
    </row>
    <row r="40050" spans="1:27" x14ac:dyDescent="0.25">
      <c r="A40050"/>
      <c r="AA40050"/>
    </row>
    <row r="40051" spans="1:27" x14ac:dyDescent="0.25">
      <c r="A40051"/>
      <c r="AA40051"/>
    </row>
    <row r="40052" spans="1:27" x14ac:dyDescent="0.25">
      <c r="A40052"/>
      <c r="AA40052"/>
    </row>
    <row r="40053" spans="1:27" x14ac:dyDescent="0.25">
      <c r="A40053"/>
      <c r="AA40053"/>
    </row>
    <row r="40054" spans="1:27" x14ac:dyDescent="0.25">
      <c r="A40054"/>
      <c r="AA40054"/>
    </row>
    <row r="40055" spans="1:27" x14ac:dyDescent="0.25">
      <c r="A40055"/>
      <c r="AA40055"/>
    </row>
    <row r="40056" spans="1:27" x14ac:dyDescent="0.25">
      <c r="A40056"/>
      <c r="AA40056"/>
    </row>
    <row r="40057" spans="1:27" x14ac:dyDescent="0.25">
      <c r="A40057"/>
      <c r="AA40057"/>
    </row>
    <row r="40058" spans="1:27" x14ac:dyDescent="0.25">
      <c r="A40058"/>
      <c r="AA40058"/>
    </row>
    <row r="40059" spans="1:27" x14ac:dyDescent="0.25">
      <c r="A40059"/>
      <c r="AA40059"/>
    </row>
    <row r="40060" spans="1:27" x14ac:dyDescent="0.25">
      <c r="A40060"/>
      <c r="AA40060"/>
    </row>
    <row r="40061" spans="1:27" x14ac:dyDescent="0.25">
      <c r="A40061"/>
      <c r="AA40061"/>
    </row>
    <row r="40062" spans="1:27" x14ac:dyDescent="0.25">
      <c r="A40062"/>
      <c r="AA40062"/>
    </row>
    <row r="40063" spans="1:27" x14ac:dyDescent="0.25">
      <c r="A40063"/>
      <c r="AA40063"/>
    </row>
    <row r="40064" spans="1:27" x14ac:dyDescent="0.25">
      <c r="A40064"/>
      <c r="AA40064"/>
    </row>
    <row r="40065" spans="1:27" x14ac:dyDescent="0.25">
      <c r="A40065"/>
      <c r="AA40065"/>
    </row>
    <row r="40066" spans="1:27" x14ac:dyDescent="0.25">
      <c r="A40066"/>
      <c r="AA40066"/>
    </row>
    <row r="40067" spans="1:27" x14ac:dyDescent="0.25">
      <c r="A40067"/>
      <c r="AA40067"/>
    </row>
    <row r="40068" spans="1:27" x14ac:dyDescent="0.25">
      <c r="A40068"/>
      <c r="AA40068"/>
    </row>
    <row r="40069" spans="1:27" x14ac:dyDescent="0.25">
      <c r="A40069"/>
      <c r="AA40069"/>
    </row>
    <row r="40070" spans="1:27" x14ac:dyDescent="0.25">
      <c r="A40070"/>
      <c r="AA40070"/>
    </row>
    <row r="40071" spans="1:27" x14ac:dyDescent="0.25">
      <c r="A40071"/>
      <c r="AA40071"/>
    </row>
    <row r="40072" spans="1:27" x14ac:dyDescent="0.25">
      <c r="A40072"/>
      <c r="AA40072"/>
    </row>
    <row r="40073" spans="1:27" x14ac:dyDescent="0.25">
      <c r="A40073"/>
      <c r="AA40073"/>
    </row>
    <row r="40074" spans="1:27" x14ac:dyDescent="0.25">
      <c r="A40074"/>
      <c r="AA40074"/>
    </row>
    <row r="40075" spans="1:27" x14ac:dyDescent="0.25">
      <c r="A40075"/>
      <c r="AA40075"/>
    </row>
    <row r="40076" spans="1:27" x14ac:dyDescent="0.25">
      <c r="A40076"/>
      <c r="AA40076"/>
    </row>
    <row r="40077" spans="1:27" x14ac:dyDescent="0.25">
      <c r="A40077"/>
      <c r="AA40077"/>
    </row>
    <row r="40078" spans="1:27" x14ac:dyDescent="0.25">
      <c r="A40078"/>
      <c r="AA40078"/>
    </row>
    <row r="40079" spans="1:27" x14ac:dyDescent="0.25">
      <c r="A40079"/>
      <c r="AA40079"/>
    </row>
    <row r="40080" spans="1:27" x14ac:dyDescent="0.25">
      <c r="A40080"/>
      <c r="AA40080"/>
    </row>
    <row r="40081" spans="1:27" x14ac:dyDescent="0.25">
      <c r="A40081"/>
      <c r="AA40081"/>
    </row>
    <row r="40082" spans="1:27" x14ac:dyDescent="0.25">
      <c r="A40082"/>
      <c r="AA40082"/>
    </row>
    <row r="40083" spans="1:27" x14ac:dyDescent="0.25">
      <c r="A40083"/>
      <c r="AA40083"/>
    </row>
    <row r="40084" spans="1:27" x14ac:dyDescent="0.25">
      <c r="A40084"/>
      <c r="AA40084"/>
    </row>
    <row r="40085" spans="1:27" x14ac:dyDescent="0.25">
      <c r="A40085"/>
      <c r="AA40085"/>
    </row>
    <row r="40086" spans="1:27" x14ac:dyDescent="0.25">
      <c r="A40086"/>
      <c r="AA40086"/>
    </row>
    <row r="40087" spans="1:27" x14ac:dyDescent="0.25">
      <c r="A40087"/>
      <c r="AA40087"/>
    </row>
    <row r="40088" spans="1:27" x14ac:dyDescent="0.25">
      <c r="A40088"/>
      <c r="AA40088"/>
    </row>
    <row r="40089" spans="1:27" x14ac:dyDescent="0.25">
      <c r="A40089"/>
      <c r="AA40089"/>
    </row>
    <row r="40090" spans="1:27" x14ac:dyDescent="0.25">
      <c r="A40090"/>
      <c r="AA40090"/>
    </row>
    <row r="40091" spans="1:27" x14ac:dyDescent="0.25">
      <c r="A40091"/>
      <c r="AA40091"/>
    </row>
    <row r="40092" spans="1:27" x14ac:dyDescent="0.25">
      <c r="A40092"/>
      <c r="AA40092"/>
    </row>
    <row r="40093" spans="1:27" x14ac:dyDescent="0.25">
      <c r="A40093"/>
      <c r="AA40093"/>
    </row>
    <row r="40094" spans="1:27" x14ac:dyDescent="0.25">
      <c r="A40094"/>
      <c r="AA40094"/>
    </row>
    <row r="40095" spans="1:27" x14ac:dyDescent="0.25">
      <c r="A40095"/>
      <c r="AA40095"/>
    </row>
    <row r="40096" spans="1:27" x14ac:dyDescent="0.25">
      <c r="A40096"/>
      <c r="AA40096"/>
    </row>
    <row r="40097" spans="1:27" x14ac:dyDescent="0.25">
      <c r="A40097"/>
      <c r="AA40097"/>
    </row>
    <row r="40098" spans="1:27" x14ac:dyDescent="0.25">
      <c r="A40098"/>
      <c r="AA40098"/>
    </row>
    <row r="40099" spans="1:27" x14ac:dyDescent="0.25">
      <c r="A40099"/>
      <c r="AA40099"/>
    </row>
    <row r="40100" spans="1:27" x14ac:dyDescent="0.25">
      <c r="A40100"/>
      <c r="AA40100"/>
    </row>
    <row r="40101" spans="1:27" x14ac:dyDescent="0.25">
      <c r="A40101"/>
      <c r="AA40101"/>
    </row>
    <row r="40102" spans="1:27" x14ac:dyDescent="0.25">
      <c r="A40102"/>
      <c r="AA40102"/>
    </row>
    <row r="40103" spans="1:27" x14ac:dyDescent="0.25">
      <c r="A40103"/>
      <c r="AA40103"/>
    </row>
    <row r="40104" spans="1:27" x14ac:dyDescent="0.25">
      <c r="A40104"/>
      <c r="AA40104"/>
    </row>
    <row r="40105" spans="1:27" x14ac:dyDescent="0.25">
      <c r="A40105"/>
      <c r="AA40105"/>
    </row>
    <row r="40106" spans="1:27" x14ac:dyDescent="0.25">
      <c r="A40106"/>
      <c r="AA40106"/>
    </row>
    <row r="40107" spans="1:27" x14ac:dyDescent="0.25">
      <c r="A40107"/>
      <c r="AA40107"/>
    </row>
    <row r="40108" spans="1:27" x14ac:dyDescent="0.25">
      <c r="A40108"/>
      <c r="AA40108"/>
    </row>
    <row r="40109" spans="1:27" x14ac:dyDescent="0.25">
      <c r="A40109"/>
      <c r="AA40109"/>
    </row>
    <row r="40110" spans="1:27" x14ac:dyDescent="0.25">
      <c r="A40110"/>
      <c r="AA40110"/>
    </row>
    <row r="40111" spans="1:27" x14ac:dyDescent="0.25">
      <c r="A40111"/>
      <c r="AA40111"/>
    </row>
    <row r="40112" spans="1:27" x14ac:dyDescent="0.25">
      <c r="A40112"/>
      <c r="AA40112"/>
    </row>
    <row r="40113" spans="1:27" x14ac:dyDescent="0.25">
      <c r="A40113"/>
      <c r="AA40113"/>
    </row>
    <row r="40114" spans="1:27" x14ac:dyDescent="0.25">
      <c r="A40114"/>
      <c r="AA40114"/>
    </row>
    <row r="40115" spans="1:27" x14ac:dyDescent="0.25">
      <c r="A40115"/>
      <c r="AA40115"/>
    </row>
    <row r="40116" spans="1:27" x14ac:dyDescent="0.25">
      <c r="A40116"/>
      <c r="AA40116"/>
    </row>
    <row r="40117" spans="1:27" x14ac:dyDescent="0.25">
      <c r="A40117"/>
      <c r="AA40117"/>
    </row>
    <row r="40118" spans="1:27" x14ac:dyDescent="0.25">
      <c r="A40118"/>
      <c r="AA40118"/>
    </row>
    <row r="40119" spans="1:27" x14ac:dyDescent="0.25">
      <c r="A40119"/>
      <c r="AA40119"/>
    </row>
    <row r="40120" spans="1:27" x14ac:dyDescent="0.25">
      <c r="A40120"/>
      <c r="AA40120"/>
    </row>
    <row r="40121" spans="1:27" x14ac:dyDescent="0.25">
      <c r="A40121"/>
      <c r="AA40121"/>
    </row>
    <row r="40122" spans="1:27" x14ac:dyDescent="0.25">
      <c r="A40122"/>
      <c r="AA40122"/>
    </row>
    <row r="40123" spans="1:27" x14ac:dyDescent="0.25">
      <c r="A40123"/>
      <c r="AA40123"/>
    </row>
    <row r="40124" spans="1:27" x14ac:dyDescent="0.25">
      <c r="A40124"/>
      <c r="AA40124"/>
    </row>
    <row r="40125" spans="1:27" x14ac:dyDescent="0.25">
      <c r="A40125"/>
      <c r="AA40125"/>
    </row>
    <row r="40126" spans="1:27" x14ac:dyDescent="0.25">
      <c r="A40126"/>
      <c r="AA40126"/>
    </row>
    <row r="40127" spans="1:27" x14ac:dyDescent="0.25">
      <c r="A40127"/>
      <c r="AA40127"/>
    </row>
    <row r="40128" spans="1:27" x14ac:dyDescent="0.25">
      <c r="A40128"/>
      <c r="AA40128"/>
    </row>
    <row r="40129" spans="1:27" x14ac:dyDescent="0.25">
      <c r="A40129"/>
      <c r="AA40129"/>
    </row>
    <row r="40130" spans="1:27" x14ac:dyDescent="0.25">
      <c r="A40130"/>
      <c r="AA40130"/>
    </row>
    <row r="40131" spans="1:27" x14ac:dyDescent="0.25">
      <c r="A40131"/>
      <c r="AA40131"/>
    </row>
    <row r="40132" spans="1:27" x14ac:dyDescent="0.25">
      <c r="A40132"/>
      <c r="AA40132"/>
    </row>
    <row r="40133" spans="1:27" x14ac:dyDescent="0.25">
      <c r="A40133"/>
      <c r="AA40133"/>
    </row>
    <row r="40134" spans="1:27" x14ac:dyDescent="0.25">
      <c r="A40134"/>
      <c r="AA40134"/>
    </row>
    <row r="40135" spans="1:27" x14ac:dyDescent="0.25">
      <c r="A40135"/>
      <c r="AA40135"/>
    </row>
    <row r="40136" spans="1:27" x14ac:dyDescent="0.25">
      <c r="A40136"/>
      <c r="AA40136"/>
    </row>
    <row r="40137" spans="1:27" x14ac:dyDescent="0.25">
      <c r="A40137"/>
      <c r="AA40137"/>
    </row>
    <row r="40138" spans="1:27" x14ac:dyDescent="0.25">
      <c r="A40138"/>
      <c r="AA40138"/>
    </row>
    <row r="40139" spans="1:27" x14ac:dyDescent="0.25">
      <c r="A40139"/>
      <c r="AA40139"/>
    </row>
    <row r="40140" spans="1:27" x14ac:dyDescent="0.25">
      <c r="A40140"/>
      <c r="AA40140"/>
    </row>
    <row r="40141" spans="1:27" x14ac:dyDescent="0.25">
      <c r="A40141"/>
      <c r="AA40141"/>
    </row>
    <row r="40142" spans="1:27" x14ac:dyDescent="0.25">
      <c r="A40142"/>
      <c r="AA40142"/>
    </row>
    <row r="40143" spans="1:27" x14ac:dyDescent="0.25">
      <c r="A40143"/>
      <c r="AA40143"/>
    </row>
    <row r="40144" spans="1:27" x14ac:dyDescent="0.25">
      <c r="A40144"/>
      <c r="AA40144"/>
    </row>
    <row r="40145" spans="1:27" x14ac:dyDescent="0.25">
      <c r="A40145"/>
      <c r="AA40145"/>
    </row>
    <row r="40146" spans="1:27" x14ac:dyDescent="0.25">
      <c r="A40146"/>
      <c r="AA40146"/>
    </row>
    <row r="40147" spans="1:27" x14ac:dyDescent="0.25">
      <c r="A40147"/>
      <c r="AA40147"/>
    </row>
    <row r="40148" spans="1:27" x14ac:dyDescent="0.25">
      <c r="A40148"/>
      <c r="AA40148"/>
    </row>
    <row r="40149" spans="1:27" x14ac:dyDescent="0.25">
      <c r="A40149"/>
      <c r="AA40149"/>
    </row>
    <row r="40150" spans="1:27" x14ac:dyDescent="0.25">
      <c r="A40150"/>
      <c r="AA40150"/>
    </row>
    <row r="40151" spans="1:27" x14ac:dyDescent="0.25">
      <c r="A40151"/>
      <c r="AA40151"/>
    </row>
    <row r="40152" spans="1:27" x14ac:dyDescent="0.25">
      <c r="A40152"/>
      <c r="AA40152"/>
    </row>
    <row r="40153" spans="1:27" x14ac:dyDescent="0.25">
      <c r="A40153"/>
      <c r="AA40153"/>
    </row>
    <row r="40154" spans="1:27" x14ac:dyDescent="0.25">
      <c r="A40154"/>
      <c r="AA40154"/>
    </row>
    <row r="40155" spans="1:27" x14ac:dyDescent="0.25">
      <c r="A40155"/>
      <c r="AA40155"/>
    </row>
    <row r="40156" spans="1:27" x14ac:dyDescent="0.25">
      <c r="A40156"/>
      <c r="AA40156"/>
    </row>
    <row r="40157" spans="1:27" x14ac:dyDescent="0.25">
      <c r="A40157"/>
      <c r="AA40157"/>
    </row>
    <row r="40158" spans="1:27" x14ac:dyDescent="0.25">
      <c r="A40158"/>
      <c r="AA40158"/>
    </row>
    <row r="40159" spans="1:27" x14ac:dyDescent="0.25">
      <c r="A40159"/>
      <c r="AA40159"/>
    </row>
    <row r="40160" spans="1:27" x14ac:dyDescent="0.25">
      <c r="A40160"/>
      <c r="AA40160"/>
    </row>
    <row r="40161" spans="1:27" x14ac:dyDescent="0.25">
      <c r="A40161"/>
      <c r="AA40161"/>
    </row>
    <row r="40162" spans="1:27" x14ac:dyDescent="0.25">
      <c r="A40162"/>
      <c r="AA40162"/>
    </row>
    <row r="40163" spans="1:27" x14ac:dyDescent="0.25">
      <c r="A40163"/>
      <c r="AA40163"/>
    </row>
    <row r="40164" spans="1:27" x14ac:dyDescent="0.25">
      <c r="A40164"/>
      <c r="AA40164"/>
    </row>
    <row r="40165" spans="1:27" x14ac:dyDescent="0.25">
      <c r="A40165"/>
      <c r="AA40165"/>
    </row>
    <row r="40166" spans="1:27" x14ac:dyDescent="0.25">
      <c r="A40166"/>
      <c r="AA40166"/>
    </row>
    <row r="40167" spans="1:27" x14ac:dyDescent="0.25">
      <c r="A40167"/>
      <c r="AA40167"/>
    </row>
    <row r="40168" spans="1:27" x14ac:dyDescent="0.25">
      <c r="A40168"/>
      <c r="AA40168"/>
    </row>
    <row r="40169" spans="1:27" x14ac:dyDescent="0.25">
      <c r="A40169"/>
      <c r="AA40169"/>
    </row>
    <row r="40170" spans="1:27" x14ac:dyDescent="0.25">
      <c r="A40170"/>
      <c r="AA40170"/>
    </row>
    <row r="40171" spans="1:27" x14ac:dyDescent="0.25">
      <c r="A40171"/>
      <c r="AA40171"/>
    </row>
    <row r="40172" spans="1:27" x14ac:dyDescent="0.25">
      <c r="A40172"/>
      <c r="AA40172"/>
    </row>
    <row r="40173" spans="1:27" x14ac:dyDescent="0.25">
      <c r="A40173"/>
      <c r="AA40173"/>
    </row>
    <row r="40174" spans="1:27" x14ac:dyDescent="0.25">
      <c r="A40174"/>
      <c r="AA40174"/>
    </row>
    <row r="40175" spans="1:27" x14ac:dyDescent="0.25">
      <c r="A40175"/>
      <c r="AA40175"/>
    </row>
    <row r="40176" spans="1:27" x14ac:dyDescent="0.25">
      <c r="A40176"/>
      <c r="AA40176"/>
    </row>
    <row r="40177" spans="1:27" x14ac:dyDescent="0.25">
      <c r="A40177"/>
      <c r="AA40177"/>
    </row>
    <row r="40178" spans="1:27" x14ac:dyDescent="0.25">
      <c r="A40178"/>
      <c r="AA40178"/>
    </row>
    <row r="40179" spans="1:27" x14ac:dyDescent="0.25">
      <c r="A40179"/>
      <c r="AA40179"/>
    </row>
    <row r="40180" spans="1:27" x14ac:dyDescent="0.25">
      <c r="A40180"/>
      <c r="AA40180"/>
    </row>
    <row r="40181" spans="1:27" x14ac:dyDescent="0.25">
      <c r="A40181"/>
      <c r="AA40181"/>
    </row>
    <row r="40182" spans="1:27" x14ac:dyDescent="0.25">
      <c r="A40182"/>
      <c r="AA40182"/>
    </row>
    <row r="40183" spans="1:27" x14ac:dyDescent="0.25">
      <c r="A40183"/>
      <c r="AA40183"/>
    </row>
    <row r="40184" spans="1:27" x14ac:dyDescent="0.25">
      <c r="A40184"/>
      <c r="AA40184"/>
    </row>
    <row r="40185" spans="1:27" x14ac:dyDescent="0.25">
      <c r="A40185"/>
      <c r="AA40185"/>
    </row>
    <row r="40186" spans="1:27" x14ac:dyDescent="0.25">
      <c r="A40186"/>
      <c r="AA40186"/>
    </row>
    <row r="40187" spans="1:27" x14ac:dyDescent="0.25">
      <c r="A40187"/>
      <c r="AA40187"/>
    </row>
    <row r="40188" spans="1:27" x14ac:dyDescent="0.25">
      <c r="A40188"/>
      <c r="AA40188"/>
    </row>
    <row r="40189" spans="1:27" x14ac:dyDescent="0.25">
      <c r="A40189"/>
      <c r="AA40189"/>
    </row>
    <row r="40190" spans="1:27" x14ac:dyDescent="0.25">
      <c r="A40190"/>
      <c r="AA40190"/>
    </row>
    <row r="40191" spans="1:27" x14ac:dyDescent="0.25">
      <c r="A40191"/>
      <c r="AA40191"/>
    </row>
    <row r="40192" spans="1:27" x14ac:dyDescent="0.25">
      <c r="A40192"/>
      <c r="AA40192"/>
    </row>
    <row r="40193" spans="1:27" x14ac:dyDescent="0.25">
      <c r="A40193"/>
      <c r="AA40193"/>
    </row>
    <row r="40194" spans="1:27" x14ac:dyDescent="0.25">
      <c r="A40194"/>
      <c r="AA40194"/>
    </row>
    <row r="40195" spans="1:27" x14ac:dyDescent="0.25">
      <c r="A40195"/>
      <c r="AA40195"/>
    </row>
    <row r="40196" spans="1:27" x14ac:dyDescent="0.25">
      <c r="A40196"/>
      <c r="AA40196"/>
    </row>
    <row r="40197" spans="1:27" x14ac:dyDescent="0.25">
      <c r="A40197"/>
      <c r="AA40197"/>
    </row>
    <row r="40198" spans="1:27" x14ac:dyDescent="0.25">
      <c r="A40198"/>
      <c r="AA40198"/>
    </row>
    <row r="40199" spans="1:27" x14ac:dyDescent="0.25">
      <c r="A40199"/>
      <c r="AA40199"/>
    </row>
    <row r="40200" spans="1:27" x14ac:dyDescent="0.25">
      <c r="A40200"/>
      <c r="AA40200"/>
    </row>
    <row r="40201" spans="1:27" x14ac:dyDescent="0.25">
      <c r="A40201"/>
      <c r="AA40201"/>
    </row>
    <row r="40202" spans="1:27" x14ac:dyDescent="0.25">
      <c r="A40202"/>
      <c r="AA40202"/>
    </row>
    <row r="40203" spans="1:27" x14ac:dyDescent="0.25">
      <c r="A40203"/>
      <c r="AA40203"/>
    </row>
    <row r="40204" spans="1:27" x14ac:dyDescent="0.25">
      <c r="A40204"/>
      <c r="AA40204"/>
    </row>
    <row r="40205" spans="1:27" x14ac:dyDescent="0.25">
      <c r="A40205"/>
      <c r="AA40205"/>
    </row>
    <row r="40206" spans="1:27" x14ac:dyDescent="0.25">
      <c r="A40206"/>
      <c r="AA40206"/>
    </row>
    <row r="40207" spans="1:27" x14ac:dyDescent="0.25">
      <c r="A40207"/>
      <c r="AA40207"/>
    </row>
    <row r="40208" spans="1:27" x14ac:dyDescent="0.25">
      <c r="A40208"/>
      <c r="AA40208"/>
    </row>
    <row r="40209" spans="1:27" x14ac:dyDescent="0.25">
      <c r="A40209"/>
      <c r="AA40209"/>
    </row>
    <row r="40210" spans="1:27" x14ac:dyDescent="0.25">
      <c r="A40210"/>
      <c r="AA40210"/>
    </row>
    <row r="40211" spans="1:27" x14ac:dyDescent="0.25">
      <c r="A40211"/>
      <c r="AA40211"/>
    </row>
    <row r="40212" spans="1:27" x14ac:dyDescent="0.25">
      <c r="A40212"/>
      <c r="AA40212"/>
    </row>
    <row r="40213" spans="1:27" x14ac:dyDescent="0.25">
      <c r="A40213"/>
      <c r="AA40213"/>
    </row>
    <row r="40214" spans="1:27" x14ac:dyDescent="0.25">
      <c r="A40214"/>
      <c r="AA40214"/>
    </row>
    <row r="40215" spans="1:27" x14ac:dyDescent="0.25">
      <c r="A40215"/>
      <c r="AA40215"/>
    </row>
    <row r="40216" spans="1:27" x14ac:dyDescent="0.25">
      <c r="A40216"/>
      <c r="AA40216"/>
    </row>
    <row r="40217" spans="1:27" x14ac:dyDescent="0.25">
      <c r="A40217"/>
      <c r="AA40217"/>
    </row>
    <row r="40218" spans="1:27" x14ac:dyDescent="0.25">
      <c r="A40218"/>
      <c r="AA40218"/>
    </row>
    <row r="40219" spans="1:27" x14ac:dyDescent="0.25">
      <c r="A40219"/>
      <c r="AA40219"/>
    </row>
    <row r="40220" spans="1:27" x14ac:dyDescent="0.25">
      <c r="A40220"/>
      <c r="AA40220"/>
    </row>
    <row r="40221" spans="1:27" x14ac:dyDescent="0.25">
      <c r="A40221"/>
      <c r="AA40221"/>
    </row>
    <row r="40222" spans="1:27" x14ac:dyDescent="0.25">
      <c r="A40222"/>
      <c r="AA40222"/>
    </row>
    <row r="40223" spans="1:27" x14ac:dyDescent="0.25">
      <c r="A40223"/>
      <c r="AA40223"/>
    </row>
    <row r="40224" spans="1:27" x14ac:dyDescent="0.25">
      <c r="A40224"/>
      <c r="AA40224"/>
    </row>
    <row r="40225" spans="1:27" x14ac:dyDescent="0.25">
      <c r="A40225"/>
      <c r="AA40225"/>
    </row>
    <row r="40226" spans="1:27" x14ac:dyDescent="0.25">
      <c r="A40226"/>
      <c r="AA40226"/>
    </row>
    <row r="40227" spans="1:27" x14ac:dyDescent="0.25">
      <c r="A40227"/>
      <c r="AA40227"/>
    </row>
    <row r="40228" spans="1:27" x14ac:dyDescent="0.25">
      <c r="A40228"/>
      <c r="AA40228"/>
    </row>
    <row r="40229" spans="1:27" x14ac:dyDescent="0.25">
      <c r="A40229"/>
      <c r="AA40229"/>
    </row>
    <row r="40230" spans="1:27" x14ac:dyDescent="0.25">
      <c r="A40230"/>
      <c r="AA40230"/>
    </row>
    <row r="40231" spans="1:27" x14ac:dyDescent="0.25">
      <c r="A40231"/>
      <c r="AA40231"/>
    </row>
    <row r="40232" spans="1:27" x14ac:dyDescent="0.25">
      <c r="A40232"/>
      <c r="AA40232"/>
    </row>
    <row r="40233" spans="1:27" x14ac:dyDescent="0.25">
      <c r="A40233"/>
      <c r="AA40233"/>
    </row>
    <row r="40234" spans="1:27" x14ac:dyDescent="0.25">
      <c r="A40234"/>
      <c r="AA40234"/>
    </row>
    <row r="40235" spans="1:27" x14ac:dyDescent="0.25">
      <c r="A40235"/>
      <c r="AA40235"/>
    </row>
    <row r="40236" spans="1:27" x14ac:dyDescent="0.25">
      <c r="A40236"/>
      <c r="AA40236"/>
    </row>
    <row r="40237" spans="1:27" x14ac:dyDescent="0.25">
      <c r="A40237"/>
      <c r="AA40237"/>
    </row>
    <row r="40238" spans="1:27" x14ac:dyDescent="0.25">
      <c r="A40238"/>
      <c r="AA40238"/>
    </row>
    <row r="40239" spans="1:27" x14ac:dyDescent="0.25">
      <c r="A40239"/>
      <c r="AA40239"/>
    </row>
    <row r="40240" spans="1:27" x14ac:dyDescent="0.25">
      <c r="A40240"/>
      <c r="AA40240"/>
    </row>
    <row r="40241" spans="1:27" x14ac:dyDescent="0.25">
      <c r="A40241"/>
      <c r="AA40241"/>
    </row>
    <row r="40242" spans="1:27" x14ac:dyDescent="0.25">
      <c r="A40242"/>
      <c r="AA40242"/>
    </row>
    <row r="40243" spans="1:27" x14ac:dyDescent="0.25">
      <c r="A40243"/>
      <c r="AA40243"/>
    </row>
    <row r="40244" spans="1:27" x14ac:dyDescent="0.25">
      <c r="A40244"/>
      <c r="AA40244"/>
    </row>
    <row r="40245" spans="1:27" x14ac:dyDescent="0.25">
      <c r="A40245"/>
      <c r="AA40245"/>
    </row>
    <row r="40246" spans="1:27" x14ac:dyDescent="0.25">
      <c r="A40246"/>
      <c r="AA40246"/>
    </row>
    <row r="40247" spans="1:27" x14ac:dyDescent="0.25">
      <c r="A40247"/>
      <c r="AA40247"/>
    </row>
    <row r="40248" spans="1:27" x14ac:dyDescent="0.25">
      <c r="A40248"/>
      <c r="AA40248"/>
    </row>
    <row r="40249" spans="1:27" x14ac:dyDescent="0.25">
      <c r="A40249"/>
      <c r="AA40249"/>
    </row>
    <row r="40250" spans="1:27" x14ac:dyDescent="0.25">
      <c r="A40250"/>
      <c r="AA40250"/>
    </row>
    <row r="40251" spans="1:27" x14ac:dyDescent="0.25">
      <c r="A40251"/>
      <c r="AA40251"/>
    </row>
    <row r="40252" spans="1:27" x14ac:dyDescent="0.25">
      <c r="A40252"/>
      <c r="AA40252"/>
    </row>
    <row r="40253" spans="1:27" x14ac:dyDescent="0.25">
      <c r="A40253"/>
      <c r="AA40253"/>
    </row>
    <row r="40254" spans="1:27" x14ac:dyDescent="0.25">
      <c r="A40254"/>
      <c r="AA40254"/>
    </row>
    <row r="40255" spans="1:27" x14ac:dyDescent="0.25">
      <c r="A40255"/>
      <c r="AA40255"/>
    </row>
    <row r="40256" spans="1:27" x14ac:dyDescent="0.25">
      <c r="A40256"/>
      <c r="AA40256"/>
    </row>
    <row r="40257" spans="1:27" x14ac:dyDescent="0.25">
      <c r="A40257"/>
      <c r="AA40257"/>
    </row>
    <row r="40258" spans="1:27" x14ac:dyDescent="0.25">
      <c r="A40258"/>
      <c r="AA40258"/>
    </row>
    <row r="40259" spans="1:27" x14ac:dyDescent="0.25">
      <c r="A40259"/>
      <c r="AA40259"/>
    </row>
    <row r="40260" spans="1:27" x14ac:dyDescent="0.25">
      <c r="A40260"/>
      <c r="AA40260"/>
    </row>
    <row r="40261" spans="1:27" x14ac:dyDescent="0.25">
      <c r="A40261"/>
      <c r="AA40261"/>
    </row>
    <row r="40262" spans="1:27" x14ac:dyDescent="0.25">
      <c r="A40262"/>
      <c r="AA40262"/>
    </row>
    <row r="40263" spans="1:27" x14ac:dyDescent="0.25">
      <c r="A40263"/>
      <c r="AA40263"/>
    </row>
    <row r="40264" spans="1:27" x14ac:dyDescent="0.25">
      <c r="A40264"/>
      <c r="AA40264"/>
    </row>
    <row r="40265" spans="1:27" x14ac:dyDescent="0.25">
      <c r="A40265"/>
      <c r="AA40265"/>
    </row>
    <row r="40266" spans="1:27" x14ac:dyDescent="0.25">
      <c r="A40266"/>
      <c r="AA40266"/>
    </row>
    <row r="40267" spans="1:27" x14ac:dyDescent="0.25">
      <c r="A40267"/>
      <c r="AA40267"/>
    </row>
    <row r="40268" spans="1:27" x14ac:dyDescent="0.25">
      <c r="A40268"/>
      <c r="AA40268"/>
    </row>
    <row r="40269" spans="1:27" x14ac:dyDescent="0.25">
      <c r="A40269"/>
      <c r="AA40269"/>
    </row>
    <row r="40270" spans="1:27" x14ac:dyDescent="0.25">
      <c r="A40270"/>
      <c r="AA40270"/>
    </row>
    <row r="40271" spans="1:27" x14ac:dyDescent="0.25">
      <c r="A40271"/>
      <c r="AA40271"/>
    </row>
    <row r="40272" spans="1:27" x14ac:dyDescent="0.25">
      <c r="A40272"/>
      <c r="AA40272"/>
    </row>
    <row r="40273" spans="1:27" x14ac:dyDescent="0.25">
      <c r="A40273"/>
      <c r="AA40273"/>
    </row>
    <row r="40274" spans="1:27" x14ac:dyDescent="0.25">
      <c r="A40274"/>
      <c r="AA40274"/>
    </row>
    <row r="40275" spans="1:27" x14ac:dyDescent="0.25">
      <c r="A40275"/>
      <c r="AA40275"/>
    </row>
    <row r="40276" spans="1:27" x14ac:dyDescent="0.25">
      <c r="A40276"/>
      <c r="AA40276"/>
    </row>
    <row r="40277" spans="1:27" x14ac:dyDescent="0.25">
      <c r="A40277"/>
      <c r="AA40277"/>
    </row>
    <row r="40278" spans="1:27" x14ac:dyDescent="0.25">
      <c r="A40278"/>
      <c r="AA40278"/>
    </row>
    <row r="40279" spans="1:27" x14ac:dyDescent="0.25">
      <c r="A40279"/>
      <c r="AA40279"/>
    </row>
    <row r="40280" spans="1:27" x14ac:dyDescent="0.25">
      <c r="A40280"/>
      <c r="AA40280"/>
    </row>
    <row r="40281" spans="1:27" x14ac:dyDescent="0.25">
      <c r="A40281"/>
      <c r="AA40281"/>
    </row>
    <row r="40282" spans="1:27" x14ac:dyDescent="0.25">
      <c r="A40282"/>
      <c r="AA40282"/>
    </row>
    <row r="40283" spans="1:27" x14ac:dyDescent="0.25">
      <c r="A40283"/>
      <c r="AA40283"/>
    </row>
    <row r="40284" spans="1:27" x14ac:dyDescent="0.25">
      <c r="A40284"/>
      <c r="AA40284"/>
    </row>
    <row r="40285" spans="1:27" x14ac:dyDescent="0.25">
      <c r="A40285"/>
      <c r="AA40285"/>
    </row>
    <row r="40286" spans="1:27" x14ac:dyDescent="0.25">
      <c r="A40286"/>
      <c r="AA40286"/>
    </row>
    <row r="40287" spans="1:27" x14ac:dyDescent="0.25">
      <c r="A40287"/>
      <c r="AA40287"/>
    </row>
    <row r="40288" spans="1:27" x14ac:dyDescent="0.25">
      <c r="A40288"/>
      <c r="AA40288"/>
    </row>
    <row r="40289" spans="1:27" x14ac:dyDescent="0.25">
      <c r="A40289"/>
      <c r="AA40289"/>
    </row>
    <row r="40290" spans="1:27" x14ac:dyDescent="0.25">
      <c r="A40290"/>
      <c r="AA40290"/>
    </row>
    <row r="40291" spans="1:27" x14ac:dyDescent="0.25">
      <c r="A40291"/>
      <c r="AA40291"/>
    </row>
    <row r="40292" spans="1:27" x14ac:dyDescent="0.25">
      <c r="A40292"/>
      <c r="AA40292"/>
    </row>
    <row r="40293" spans="1:27" x14ac:dyDescent="0.25">
      <c r="A40293"/>
      <c r="AA40293"/>
    </row>
    <row r="40294" spans="1:27" x14ac:dyDescent="0.25">
      <c r="A40294"/>
      <c r="AA40294"/>
    </row>
    <row r="40295" spans="1:27" x14ac:dyDescent="0.25">
      <c r="A40295"/>
      <c r="AA40295"/>
    </row>
    <row r="40296" spans="1:27" x14ac:dyDescent="0.25">
      <c r="A40296"/>
      <c r="AA40296"/>
    </row>
    <row r="40297" spans="1:27" x14ac:dyDescent="0.25">
      <c r="A40297"/>
      <c r="AA40297"/>
    </row>
    <row r="40298" spans="1:27" x14ac:dyDescent="0.25">
      <c r="A40298"/>
      <c r="AA40298"/>
    </row>
    <row r="40299" spans="1:27" x14ac:dyDescent="0.25">
      <c r="A40299"/>
      <c r="AA40299"/>
    </row>
    <row r="40300" spans="1:27" x14ac:dyDescent="0.25">
      <c r="A40300"/>
      <c r="AA40300"/>
    </row>
    <row r="40301" spans="1:27" x14ac:dyDescent="0.25">
      <c r="A40301"/>
      <c r="AA40301"/>
    </row>
    <row r="40302" spans="1:27" x14ac:dyDescent="0.25">
      <c r="A40302"/>
      <c r="AA40302"/>
    </row>
    <row r="40303" spans="1:27" x14ac:dyDescent="0.25">
      <c r="A40303"/>
      <c r="AA40303"/>
    </row>
    <row r="40304" spans="1:27" x14ac:dyDescent="0.25">
      <c r="A40304"/>
      <c r="AA40304"/>
    </row>
    <row r="40305" spans="1:27" x14ac:dyDescent="0.25">
      <c r="A40305"/>
      <c r="AA40305"/>
    </row>
    <row r="40306" spans="1:27" x14ac:dyDescent="0.25">
      <c r="A40306"/>
      <c r="AA40306"/>
    </row>
    <row r="40307" spans="1:27" x14ac:dyDescent="0.25">
      <c r="A40307"/>
      <c r="AA40307"/>
    </row>
    <row r="40308" spans="1:27" x14ac:dyDescent="0.25">
      <c r="A40308"/>
      <c r="AA40308"/>
    </row>
    <row r="40309" spans="1:27" x14ac:dyDescent="0.25">
      <c r="A40309"/>
      <c r="AA40309"/>
    </row>
    <row r="40310" spans="1:27" x14ac:dyDescent="0.25">
      <c r="A40310"/>
      <c r="AA40310"/>
    </row>
    <row r="40311" spans="1:27" x14ac:dyDescent="0.25">
      <c r="A40311"/>
      <c r="AA40311"/>
    </row>
    <row r="40312" spans="1:27" x14ac:dyDescent="0.25">
      <c r="A40312"/>
      <c r="AA40312"/>
    </row>
    <row r="40313" spans="1:27" x14ac:dyDescent="0.25">
      <c r="A40313"/>
      <c r="AA40313"/>
    </row>
    <row r="40314" spans="1:27" x14ac:dyDescent="0.25">
      <c r="A40314"/>
      <c r="AA40314"/>
    </row>
    <row r="40315" spans="1:27" x14ac:dyDescent="0.25">
      <c r="A40315"/>
      <c r="AA40315"/>
    </row>
    <row r="40316" spans="1:27" x14ac:dyDescent="0.25">
      <c r="A40316"/>
      <c r="AA40316"/>
    </row>
    <row r="40317" spans="1:27" x14ac:dyDescent="0.25">
      <c r="A40317"/>
      <c r="AA40317"/>
    </row>
    <row r="40318" spans="1:27" x14ac:dyDescent="0.25">
      <c r="A40318"/>
      <c r="AA40318"/>
    </row>
    <row r="40319" spans="1:27" x14ac:dyDescent="0.25">
      <c r="A40319"/>
      <c r="AA40319"/>
    </row>
    <row r="40320" spans="1:27" x14ac:dyDescent="0.25">
      <c r="A40320"/>
      <c r="AA40320"/>
    </row>
    <row r="40321" spans="1:27" x14ac:dyDescent="0.25">
      <c r="A40321"/>
      <c r="AA40321"/>
    </row>
    <row r="40322" spans="1:27" x14ac:dyDescent="0.25">
      <c r="A40322"/>
      <c r="AA40322"/>
    </row>
    <row r="40323" spans="1:27" x14ac:dyDescent="0.25">
      <c r="A40323"/>
      <c r="AA40323"/>
    </row>
    <row r="40324" spans="1:27" x14ac:dyDescent="0.25">
      <c r="A40324"/>
      <c r="AA40324"/>
    </row>
    <row r="40325" spans="1:27" x14ac:dyDescent="0.25">
      <c r="A40325"/>
      <c r="AA40325"/>
    </row>
    <row r="40326" spans="1:27" x14ac:dyDescent="0.25">
      <c r="A40326"/>
      <c r="AA40326"/>
    </row>
    <row r="40327" spans="1:27" x14ac:dyDescent="0.25">
      <c r="A40327"/>
      <c r="AA40327"/>
    </row>
    <row r="40328" spans="1:27" x14ac:dyDescent="0.25">
      <c r="A40328"/>
      <c r="AA40328"/>
    </row>
    <row r="40329" spans="1:27" x14ac:dyDescent="0.25">
      <c r="A40329"/>
      <c r="AA40329"/>
    </row>
    <row r="40330" spans="1:27" x14ac:dyDescent="0.25">
      <c r="A40330"/>
      <c r="AA40330"/>
    </row>
    <row r="40331" spans="1:27" x14ac:dyDescent="0.25">
      <c r="A40331"/>
      <c r="AA40331"/>
    </row>
    <row r="40332" spans="1:27" x14ac:dyDescent="0.25">
      <c r="A40332"/>
      <c r="AA40332"/>
    </row>
    <row r="40333" spans="1:27" x14ac:dyDescent="0.25">
      <c r="A40333"/>
      <c r="AA40333"/>
    </row>
    <row r="40334" spans="1:27" x14ac:dyDescent="0.25">
      <c r="A40334"/>
      <c r="AA40334"/>
    </row>
    <row r="40335" spans="1:27" x14ac:dyDescent="0.25">
      <c r="A40335"/>
      <c r="AA40335"/>
    </row>
    <row r="40336" spans="1:27" x14ac:dyDescent="0.25">
      <c r="A40336"/>
      <c r="AA40336"/>
    </row>
    <row r="40337" spans="1:27" x14ac:dyDescent="0.25">
      <c r="A40337"/>
      <c r="AA40337"/>
    </row>
    <row r="40338" spans="1:27" x14ac:dyDescent="0.25">
      <c r="A40338"/>
      <c r="AA40338"/>
    </row>
    <row r="40339" spans="1:27" x14ac:dyDescent="0.25">
      <c r="A40339"/>
      <c r="AA40339"/>
    </row>
    <row r="40340" spans="1:27" x14ac:dyDescent="0.25">
      <c r="A40340"/>
      <c r="AA40340"/>
    </row>
    <row r="40341" spans="1:27" x14ac:dyDescent="0.25">
      <c r="A40341"/>
      <c r="AA40341"/>
    </row>
    <row r="40342" spans="1:27" x14ac:dyDescent="0.25">
      <c r="A40342"/>
      <c r="AA40342"/>
    </row>
    <row r="40343" spans="1:27" x14ac:dyDescent="0.25">
      <c r="A40343"/>
      <c r="AA40343"/>
    </row>
    <row r="40344" spans="1:27" x14ac:dyDescent="0.25">
      <c r="A40344"/>
      <c r="AA40344"/>
    </row>
    <row r="40345" spans="1:27" x14ac:dyDescent="0.25">
      <c r="A40345"/>
      <c r="AA40345"/>
    </row>
    <row r="40346" spans="1:27" x14ac:dyDescent="0.25">
      <c r="A40346"/>
      <c r="AA40346"/>
    </row>
    <row r="40347" spans="1:27" x14ac:dyDescent="0.25">
      <c r="A40347"/>
      <c r="AA40347"/>
    </row>
    <row r="40348" spans="1:27" x14ac:dyDescent="0.25">
      <c r="A40348"/>
      <c r="AA40348"/>
    </row>
    <row r="40349" spans="1:27" x14ac:dyDescent="0.25">
      <c r="A40349"/>
      <c r="AA40349"/>
    </row>
    <row r="40350" spans="1:27" x14ac:dyDescent="0.25">
      <c r="A40350"/>
      <c r="AA40350"/>
    </row>
    <row r="40351" spans="1:27" x14ac:dyDescent="0.25">
      <c r="A40351"/>
      <c r="AA40351"/>
    </row>
    <row r="40352" spans="1:27" x14ac:dyDescent="0.25">
      <c r="A40352"/>
      <c r="AA40352"/>
    </row>
    <row r="40353" spans="1:27" x14ac:dyDescent="0.25">
      <c r="A40353"/>
      <c r="AA40353"/>
    </row>
    <row r="40354" spans="1:27" x14ac:dyDescent="0.25">
      <c r="A40354"/>
      <c r="AA40354"/>
    </row>
    <row r="40355" spans="1:27" x14ac:dyDescent="0.25">
      <c r="A40355"/>
      <c r="AA40355"/>
    </row>
    <row r="40356" spans="1:27" x14ac:dyDescent="0.25">
      <c r="A40356"/>
      <c r="AA40356"/>
    </row>
    <row r="40357" spans="1:27" x14ac:dyDescent="0.25">
      <c r="A40357"/>
      <c r="AA40357"/>
    </row>
    <row r="40358" spans="1:27" x14ac:dyDescent="0.25">
      <c r="A40358"/>
      <c r="AA40358"/>
    </row>
    <row r="40359" spans="1:27" x14ac:dyDescent="0.25">
      <c r="A40359"/>
      <c r="AA40359"/>
    </row>
    <row r="40360" spans="1:27" x14ac:dyDescent="0.25">
      <c r="A40360"/>
      <c r="AA40360"/>
    </row>
    <row r="40361" spans="1:27" x14ac:dyDescent="0.25">
      <c r="A40361"/>
      <c r="AA40361"/>
    </row>
    <row r="40362" spans="1:27" x14ac:dyDescent="0.25">
      <c r="A40362"/>
      <c r="AA40362"/>
    </row>
    <row r="40363" spans="1:27" x14ac:dyDescent="0.25">
      <c r="A40363"/>
      <c r="AA40363"/>
    </row>
    <row r="40364" spans="1:27" x14ac:dyDescent="0.25">
      <c r="A40364"/>
      <c r="AA40364"/>
    </row>
    <row r="40365" spans="1:27" x14ac:dyDescent="0.25">
      <c r="A40365"/>
      <c r="AA40365"/>
    </row>
    <row r="40366" spans="1:27" x14ac:dyDescent="0.25">
      <c r="A40366"/>
      <c r="AA40366"/>
    </row>
    <row r="40367" spans="1:27" x14ac:dyDescent="0.25">
      <c r="A40367"/>
      <c r="AA40367"/>
    </row>
    <row r="40368" spans="1:27" x14ac:dyDescent="0.25">
      <c r="A40368"/>
      <c r="AA40368"/>
    </row>
    <row r="40369" spans="1:27" x14ac:dyDescent="0.25">
      <c r="A40369"/>
      <c r="AA40369"/>
    </row>
    <row r="40370" spans="1:27" x14ac:dyDescent="0.25">
      <c r="A40370"/>
      <c r="AA40370"/>
    </row>
    <row r="40371" spans="1:27" x14ac:dyDescent="0.25">
      <c r="A40371"/>
      <c r="AA40371"/>
    </row>
    <row r="40372" spans="1:27" x14ac:dyDescent="0.25">
      <c r="A40372"/>
      <c r="AA40372"/>
    </row>
    <row r="40373" spans="1:27" x14ac:dyDescent="0.25">
      <c r="A40373"/>
      <c r="AA40373"/>
    </row>
    <row r="40374" spans="1:27" x14ac:dyDescent="0.25">
      <c r="A40374"/>
      <c r="AA40374"/>
    </row>
    <row r="40375" spans="1:27" x14ac:dyDescent="0.25">
      <c r="A40375"/>
      <c r="AA40375"/>
    </row>
    <row r="40376" spans="1:27" x14ac:dyDescent="0.25">
      <c r="A40376"/>
      <c r="AA40376"/>
    </row>
    <row r="40377" spans="1:27" x14ac:dyDescent="0.25">
      <c r="A40377"/>
      <c r="AA40377"/>
    </row>
    <row r="40378" spans="1:27" x14ac:dyDescent="0.25">
      <c r="A40378"/>
      <c r="AA40378"/>
    </row>
    <row r="40379" spans="1:27" x14ac:dyDescent="0.25">
      <c r="A40379"/>
      <c r="AA40379"/>
    </row>
    <row r="40380" spans="1:27" x14ac:dyDescent="0.25">
      <c r="A40380"/>
      <c r="AA40380"/>
    </row>
    <row r="40381" spans="1:27" x14ac:dyDescent="0.25">
      <c r="A40381"/>
      <c r="AA40381"/>
    </row>
    <row r="40382" spans="1:27" x14ac:dyDescent="0.25">
      <c r="A40382"/>
      <c r="AA40382"/>
    </row>
    <row r="40383" spans="1:27" x14ac:dyDescent="0.25">
      <c r="A40383"/>
      <c r="AA40383"/>
    </row>
    <row r="40384" spans="1:27" x14ac:dyDescent="0.25">
      <c r="A40384"/>
      <c r="AA40384"/>
    </row>
    <row r="40385" spans="1:27" x14ac:dyDescent="0.25">
      <c r="A40385"/>
      <c r="AA40385"/>
    </row>
    <row r="40386" spans="1:27" x14ac:dyDescent="0.25">
      <c r="A40386"/>
      <c r="AA40386"/>
    </row>
    <row r="40387" spans="1:27" x14ac:dyDescent="0.25">
      <c r="A40387"/>
      <c r="AA40387"/>
    </row>
    <row r="40388" spans="1:27" x14ac:dyDescent="0.25">
      <c r="A40388"/>
      <c r="AA40388"/>
    </row>
    <row r="40389" spans="1:27" x14ac:dyDescent="0.25">
      <c r="A40389"/>
      <c r="AA40389"/>
    </row>
    <row r="40390" spans="1:27" x14ac:dyDescent="0.25">
      <c r="A40390"/>
      <c r="AA40390"/>
    </row>
    <row r="40391" spans="1:27" x14ac:dyDescent="0.25">
      <c r="A40391"/>
      <c r="AA40391"/>
    </row>
    <row r="40392" spans="1:27" x14ac:dyDescent="0.25">
      <c r="A40392"/>
      <c r="AA40392"/>
    </row>
    <row r="40393" spans="1:27" x14ac:dyDescent="0.25">
      <c r="A40393"/>
      <c r="AA40393"/>
    </row>
    <row r="40394" spans="1:27" x14ac:dyDescent="0.25">
      <c r="A40394"/>
      <c r="AA40394"/>
    </row>
    <row r="40395" spans="1:27" x14ac:dyDescent="0.25">
      <c r="A40395"/>
      <c r="AA40395"/>
    </row>
    <row r="40396" spans="1:27" x14ac:dyDescent="0.25">
      <c r="A40396"/>
      <c r="AA40396"/>
    </row>
    <row r="40397" spans="1:27" x14ac:dyDescent="0.25">
      <c r="A40397"/>
      <c r="AA40397"/>
    </row>
    <row r="40398" spans="1:27" x14ac:dyDescent="0.25">
      <c r="A40398"/>
      <c r="AA40398"/>
    </row>
    <row r="40399" spans="1:27" x14ac:dyDescent="0.25">
      <c r="A40399"/>
      <c r="AA40399"/>
    </row>
    <row r="40400" spans="1:27" x14ac:dyDescent="0.25">
      <c r="A40400"/>
      <c r="AA40400"/>
    </row>
    <row r="40401" spans="1:27" x14ac:dyDescent="0.25">
      <c r="A40401"/>
      <c r="AA40401"/>
    </row>
    <row r="40402" spans="1:27" x14ac:dyDescent="0.25">
      <c r="A40402"/>
      <c r="AA40402"/>
    </row>
    <row r="40403" spans="1:27" x14ac:dyDescent="0.25">
      <c r="A40403"/>
      <c r="AA40403"/>
    </row>
    <row r="40404" spans="1:27" x14ac:dyDescent="0.25">
      <c r="A40404"/>
      <c r="AA40404"/>
    </row>
    <row r="40405" spans="1:27" x14ac:dyDescent="0.25">
      <c r="A40405"/>
      <c r="AA40405"/>
    </row>
    <row r="40406" spans="1:27" x14ac:dyDescent="0.25">
      <c r="A40406"/>
      <c r="AA40406"/>
    </row>
    <row r="40407" spans="1:27" x14ac:dyDescent="0.25">
      <c r="A40407"/>
      <c r="AA40407"/>
    </row>
    <row r="40408" spans="1:27" x14ac:dyDescent="0.25">
      <c r="A40408"/>
      <c r="AA40408"/>
    </row>
    <row r="40409" spans="1:27" x14ac:dyDescent="0.25">
      <c r="A40409"/>
      <c r="AA40409"/>
    </row>
    <row r="40410" spans="1:27" x14ac:dyDescent="0.25">
      <c r="A40410"/>
      <c r="AA40410"/>
    </row>
    <row r="40411" spans="1:27" x14ac:dyDescent="0.25">
      <c r="A40411"/>
      <c r="AA40411"/>
    </row>
    <row r="40412" spans="1:27" x14ac:dyDescent="0.25">
      <c r="A40412"/>
      <c r="AA40412"/>
    </row>
    <row r="40413" spans="1:27" x14ac:dyDescent="0.25">
      <c r="A40413"/>
      <c r="AA40413"/>
    </row>
    <row r="40414" spans="1:27" x14ac:dyDescent="0.25">
      <c r="A40414"/>
      <c r="AA40414"/>
    </row>
    <row r="40415" spans="1:27" x14ac:dyDescent="0.25">
      <c r="A40415"/>
      <c r="AA40415"/>
    </row>
    <row r="40416" spans="1:27" x14ac:dyDescent="0.25">
      <c r="A40416"/>
      <c r="AA40416"/>
    </row>
    <row r="40417" spans="1:27" x14ac:dyDescent="0.25">
      <c r="A40417"/>
      <c r="AA40417"/>
    </row>
    <row r="40418" spans="1:27" x14ac:dyDescent="0.25">
      <c r="A40418"/>
      <c r="AA40418"/>
    </row>
    <row r="40419" spans="1:27" x14ac:dyDescent="0.25">
      <c r="A40419"/>
      <c r="AA40419"/>
    </row>
    <row r="40420" spans="1:27" x14ac:dyDescent="0.25">
      <c r="A40420"/>
      <c r="AA40420"/>
    </row>
    <row r="40421" spans="1:27" x14ac:dyDescent="0.25">
      <c r="A40421"/>
      <c r="AA40421"/>
    </row>
    <row r="40422" spans="1:27" x14ac:dyDescent="0.25">
      <c r="A40422"/>
      <c r="AA40422"/>
    </row>
    <row r="40423" spans="1:27" x14ac:dyDescent="0.25">
      <c r="A40423"/>
      <c r="AA40423"/>
    </row>
    <row r="40424" spans="1:27" x14ac:dyDescent="0.25">
      <c r="A40424"/>
      <c r="AA40424"/>
    </row>
    <row r="40425" spans="1:27" x14ac:dyDescent="0.25">
      <c r="A40425"/>
      <c r="AA40425"/>
    </row>
    <row r="40426" spans="1:27" x14ac:dyDescent="0.25">
      <c r="A40426"/>
      <c r="AA40426"/>
    </row>
    <row r="40427" spans="1:27" x14ac:dyDescent="0.25">
      <c r="A40427"/>
      <c r="AA40427"/>
    </row>
    <row r="40428" spans="1:27" x14ac:dyDescent="0.25">
      <c r="A40428"/>
      <c r="AA40428"/>
    </row>
    <row r="40429" spans="1:27" x14ac:dyDescent="0.25">
      <c r="A40429"/>
      <c r="AA40429"/>
    </row>
    <row r="40430" spans="1:27" x14ac:dyDescent="0.25">
      <c r="A40430"/>
      <c r="AA40430"/>
    </row>
    <row r="40431" spans="1:27" x14ac:dyDescent="0.25">
      <c r="A40431"/>
      <c r="AA40431"/>
    </row>
    <row r="40432" spans="1:27" x14ac:dyDescent="0.25">
      <c r="A40432"/>
      <c r="AA40432"/>
    </row>
    <row r="40433" spans="1:27" x14ac:dyDescent="0.25">
      <c r="A40433"/>
      <c r="AA40433"/>
    </row>
    <row r="40434" spans="1:27" x14ac:dyDescent="0.25">
      <c r="A40434"/>
      <c r="AA40434"/>
    </row>
    <row r="40435" spans="1:27" x14ac:dyDescent="0.25">
      <c r="A40435"/>
      <c r="AA40435"/>
    </row>
    <row r="40436" spans="1:27" x14ac:dyDescent="0.25">
      <c r="A40436"/>
      <c r="AA40436"/>
    </row>
    <row r="40437" spans="1:27" x14ac:dyDescent="0.25">
      <c r="A40437"/>
      <c r="AA40437"/>
    </row>
    <row r="40438" spans="1:27" x14ac:dyDescent="0.25">
      <c r="A40438"/>
      <c r="AA40438"/>
    </row>
    <row r="40439" spans="1:27" x14ac:dyDescent="0.25">
      <c r="A40439"/>
      <c r="AA40439"/>
    </row>
    <row r="40440" spans="1:27" x14ac:dyDescent="0.25">
      <c r="A40440"/>
      <c r="AA40440"/>
    </row>
    <row r="40441" spans="1:27" x14ac:dyDescent="0.25">
      <c r="A40441"/>
      <c r="AA40441"/>
    </row>
    <row r="40442" spans="1:27" x14ac:dyDescent="0.25">
      <c r="A40442"/>
      <c r="AA40442"/>
    </row>
    <row r="40443" spans="1:27" x14ac:dyDescent="0.25">
      <c r="A40443"/>
      <c r="AA40443"/>
    </row>
    <row r="40444" spans="1:27" x14ac:dyDescent="0.25">
      <c r="A40444"/>
      <c r="AA40444"/>
    </row>
    <row r="40445" spans="1:27" x14ac:dyDescent="0.25">
      <c r="A40445"/>
      <c r="AA40445"/>
    </row>
    <row r="40446" spans="1:27" x14ac:dyDescent="0.25">
      <c r="A40446"/>
      <c r="AA40446"/>
    </row>
    <row r="40447" spans="1:27" x14ac:dyDescent="0.25">
      <c r="A40447"/>
      <c r="AA40447"/>
    </row>
    <row r="40448" spans="1:27" x14ac:dyDescent="0.25">
      <c r="A40448"/>
      <c r="AA40448"/>
    </row>
    <row r="40449" spans="1:27" x14ac:dyDescent="0.25">
      <c r="A40449"/>
      <c r="AA40449"/>
    </row>
    <row r="40450" spans="1:27" x14ac:dyDescent="0.25">
      <c r="A40450"/>
      <c r="AA40450"/>
    </row>
    <row r="40451" spans="1:27" x14ac:dyDescent="0.25">
      <c r="A40451"/>
      <c r="AA40451"/>
    </row>
    <row r="40452" spans="1:27" x14ac:dyDescent="0.25">
      <c r="A40452"/>
      <c r="AA40452"/>
    </row>
    <row r="40453" spans="1:27" x14ac:dyDescent="0.25">
      <c r="A40453"/>
      <c r="AA40453"/>
    </row>
    <row r="40454" spans="1:27" x14ac:dyDescent="0.25">
      <c r="A40454"/>
      <c r="AA40454"/>
    </row>
    <row r="40455" spans="1:27" x14ac:dyDescent="0.25">
      <c r="A40455"/>
      <c r="AA40455"/>
    </row>
    <row r="40456" spans="1:27" x14ac:dyDescent="0.25">
      <c r="A40456"/>
      <c r="AA40456"/>
    </row>
    <row r="40457" spans="1:27" x14ac:dyDescent="0.25">
      <c r="A40457"/>
      <c r="AA40457"/>
    </row>
    <row r="40458" spans="1:27" x14ac:dyDescent="0.25">
      <c r="A40458"/>
      <c r="AA40458"/>
    </row>
    <row r="40459" spans="1:27" x14ac:dyDescent="0.25">
      <c r="A40459"/>
      <c r="AA40459"/>
    </row>
    <row r="40460" spans="1:27" x14ac:dyDescent="0.25">
      <c r="A40460"/>
      <c r="AA40460"/>
    </row>
    <row r="40461" spans="1:27" x14ac:dyDescent="0.25">
      <c r="A40461"/>
      <c r="AA40461"/>
    </row>
    <row r="40462" spans="1:27" x14ac:dyDescent="0.25">
      <c r="A40462"/>
      <c r="AA40462"/>
    </row>
    <row r="40463" spans="1:27" x14ac:dyDescent="0.25">
      <c r="A40463"/>
      <c r="AA40463"/>
    </row>
    <row r="40464" spans="1:27" x14ac:dyDescent="0.25">
      <c r="A40464"/>
      <c r="AA40464"/>
    </row>
    <row r="40465" spans="1:27" x14ac:dyDescent="0.25">
      <c r="A40465"/>
      <c r="AA40465"/>
    </row>
    <row r="40466" spans="1:27" x14ac:dyDescent="0.25">
      <c r="A40466"/>
      <c r="AA40466"/>
    </row>
    <row r="40467" spans="1:27" x14ac:dyDescent="0.25">
      <c r="A40467"/>
      <c r="AA40467"/>
    </row>
    <row r="40468" spans="1:27" x14ac:dyDescent="0.25">
      <c r="A40468"/>
      <c r="AA40468"/>
    </row>
    <row r="40469" spans="1:27" x14ac:dyDescent="0.25">
      <c r="A40469"/>
      <c r="AA40469"/>
    </row>
    <row r="40470" spans="1:27" x14ac:dyDescent="0.25">
      <c r="A40470"/>
      <c r="AA40470"/>
    </row>
    <row r="40471" spans="1:27" x14ac:dyDescent="0.25">
      <c r="A40471"/>
      <c r="AA40471"/>
    </row>
    <row r="40472" spans="1:27" x14ac:dyDescent="0.25">
      <c r="A40472"/>
      <c r="AA40472"/>
    </row>
    <row r="40473" spans="1:27" x14ac:dyDescent="0.25">
      <c r="A40473"/>
      <c r="AA40473"/>
    </row>
    <row r="40474" spans="1:27" x14ac:dyDescent="0.25">
      <c r="A40474"/>
      <c r="AA40474"/>
    </row>
    <row r="40475" spans="1:27" x14ac:dyDescent="0.25">
      <c r="A40475"/>
      <c r="AA40475"/>
    </row>
    <row r="40476" spans="1:27" x14ac:dyDescent="0.25">
      <c r="A40476"/>
      <c r="AA40476"/>
    </row>
    <row r="40477" spans="1:27" x14ac:dyDescent="0.25">
      <c r="A40477"/>
      <c r="AA40477"/>
    </row>
    <row r="40478" spans="1:27" x14ac:dyDescent="0.25">
      <c r="A40478"/>
      <c r="AA40478"/>
    </row>
    <row r="40479" spans="1:27" x14ac:dyDescent="0.25">
      <c r="A40479"/>
      <c r="AA40479"/>
    </row>
    <row r="40480" spans="1:27" x14ac:dyDescent="0.25">
      <c r="A40480"/>
      <c r="AA40480"/>
    </row>
    <row r="40481" spans="1:27" x14ac:dyDescent="0.25">
      <c r="A40481"/>
      <c r="AA40481"/>
    </row>
    <row r="40482" spans="1:27" x14ac:dyDescent="0.25">
      <c r="A40482"/>
      <c r="AA40482"/>
    </row>
    <row r="40483" spans="1:27" x14ac:dyDescent="0.25">
      <c r="A40483"/>
      <c r="AA40483"/>
    </row>
    <row r="40484" spans="1:27" x14ac:dyDescent="0.25">
      <c r="A40484"/>
      <c r="AA40484"/>
    </row>
    <row r="40485" spans="1:27" x14ac:dyDescent="0.25">
      <c r="A40485"/>
      <c r="AA40485"/>
    </row>
    <row r="40486" spans="1:27" x14ac:dyDescent="0.25">
      <c r="A40486"/>
      <c r="AA40486"/>
    </row>
    <row r="40487" spans="1:27" x14ac:dyDescent="0.25">
      <c r="A40487"/>
      <c r="AA40487"/>
    </row>
    <row r="40488" spans="1:27" x14ac:dyDescent="0.25">
      <c r="A40488"/>
      <c r="AA40488"/>
    </row>
    <row r="40489" spans="1:27" x14ac:dyDescent="0.25">
      <c r="A40489"/>
      <c r="AA40489"/>
    </row>
    <row r="40490" spans="1:27" x14ac:dyDescent="0.25">
      <c r="A40490"/>
      <c r="AA40490"/>
    </row>
    <row r="40491" spans="1:27" x14ac:dyDescent="0.25">
      <c r="A40491"/>
      <c r="AA40491"/>
    </row>
    <row r="40492" spans="1:27" x14ac:dyDescent="0.25">
      <c r="A40492"/>
      <c r="AA40492"/>
    </row>
    <row r="40493" spans="1:27" x14ac:dyDescent="0.25">
      <c r="A40493"/>
      <c r="AA40493"/>
    </row>
    <row r="40494" spans="1:27" x14ac:dyDescent="0.25">
      <c r="A40494"/>
      <c r="AA40494"/>
    </row>
    <row r="40495" spans="1:27" x14ac:dyDescent="0.25">
      <c r="A40495"/>
      <c r="AA40495"/>
    </row>
    <row r="40496" spans="1:27" x14ac:dyDescent="0.25">
      <c r="A40496"/>
      <c r="AA40496"/>
    </row>
    <row r="40497" spans="1:27" x14ac:dyDescent="0.25">
      <c r="A40497"/>
      <c r="AA40497"/>
    </row>
    <row r="40498" spans="1:27" x14ac:dyDescent="0.25">
      <c r="A40498"/>
      <c r="AA40498"/>
    </row>
    <row r="40499" spans="1:27" x14ac:dyDescent="0.25">
      <c r="A40499"/>
      <c r="AA40499"/>
    </row>
    <row r="40500" spans="1:27" x14ac:dyDescent="0.25">
      <c r="A40500"/>
      <c r="AA40500"/>
    </row>
    <row r="40501" spans="1:27" x14ac:dyDescent="0.25">
      <c r="A40501"/>
      <c r="AA40501"/>
    </row>
    <row r="40502" spans="1:27" x14ac:dyDescent="0.25">
      <c r="A40502"/>
      <c r="AA40502"/>
    </row>
    <row r="40503" spans="1:27" x14ac:dyDescent="0.25">
      <c r="A40503"/>
      <c r="AA40503"/>
    </row>
    <row r="40504" spans="1:27" x14ac:dyDescent="0.25">
      <c r="A40504"/>
      <c r="AA40504"/>
    </row>
    <row r="40505" spans="1:27" x14ac:dyDescent="0.25">
      <c r="A40505"/>
      <c r="AA40505"/>
    </row>
    <row r="40506" spans="1:27" x14ac:dyDescent="0.25">
      <c r="A40506"/>
      <c r="AA40506"/>
    </row>
    <row r="40507" spans="1:27" x14ac:dyDescent="0.25">
      <c r="A40507"/>
      <c r="AA40507"/>
    </row>
    <row r="40508" spans="1:27" x14ac:dyDescent="0.25">
      <c r="A40508"/>
      <c r="AA40508"/>
    </row>
    <row r="40509" spans="1:27" x14ac:dyDescent="0.25">
      <c r="A40509"/>
      <c r="AA40509"/>
    </row>
    <row r="40510" spans="1:27" x14ac:dyDescent="0.25">
      <c r="A40510"/>
      <c r="AA40510"/>
    </row>
    <row r="40511" spans="1:27" x14ac:dyDescent="0.25">
      <c r="A40511"/>
      <c r="AA40511"/>
    </row>
    <row r="40512" spans="1:27" x14ac:dyDescent="0.25">
      <c r="A40512"/>
      <c r="AA40512"/>
    </row>
    <row r="40513" spans="1:27" x14ac:dyDescent="0.25">
      <c r="A40513"/>
      <c r="AA40513"/>
    </row>
    <row r="40514" spans="1:27" x14ac:dyDescent="0.25">
      <c r="A40514"/>
      <c r="AA40514"/>
    </row>
    <row r="40515" spans="1:27" x14ac:dyDescent="0.25">
      <c r="A40515"/>
      <c r="AA40515"/>
    </row>
    <row r="40516" spans="1:27" x14ac:dyDescent="0.25">
      <c r="A40516"/>
      <c r="AA40516"/>
    </row>
    <row r="40517" spans="1:27" x14ac:dyDescent="0.25">
      <c r="A40517"/>
      <c r="AA40517"/>
    </row>
    <row r="40518" spans="1:27" x14ac:dyDescent="0.25">
      <c r="A40518"/>
      <c r="AA40518"/>
    </row>
    <row r="40519" spans="1:27" x14ac:dyDescent="0.25">
      <c r="A40519"/>
      <c r="AA40519"/>
    </row>
    <row r="40520" spans="1:27" x14ac:dyDescent="0.25">
      <c r="A40520"/>
      <c r="AA40520"/>
    </row>
    <row r="40521" spans="1:27" x14ac:dyDescent="0.25">
      <c r="A40521"/>
      <c r="AA40521"/>
    </row>
    <row r="40522" spans="1:27" x14ac:dyDescent="0.25">
      <c r="A40522"/>
      <c r="AA40522"/>
    </row>
    <row r="40523" spans="1:27" x14ac:dyDescent="0.25">
      <c r="A40523"/>
      <c r="AA40523"/>
    </row>
    <row r="40524" spans="1:27" x14ac:dyDescent="0.25">
      <c r="A40524"/>
      <c r="AA40524"/>
    </row>
    <row r="40525" spans="1:27" x14ac:dyDescent="0.25">
      <c r="A40525"/>
      <c r="AA40525"/>
    </row>
    <row r="40526" spans="1:27" x14ac:dyDescent="0.25">
      <c r="A40526"/>
      <c r="AA40526"/>
    </row>
    <row r="40527" spans="1:27" x14ac:dyDescent="0.25">
      <c r="A40527"/>
      <c r="AA40527"/>
    </row>
    <row r="40528" spans="1:27" x14ac:dyDescent="0.25">
      <c r="A40528"/>
      <c r="AA40528"/>
    </row>
    <row r="40529" spans="1:27" x14ac:dyDescent="0.25">
      <c r="A40529"/>
      <c r="AA40529"/>
    </row>
    <row r="40530" spans="1:27" x14ac:dyDescent="0.25">
      <c r="A40530"/>
      <c r="AA40530"/>
    </row>
    <row r="40531" spans="1:27" x14ac:dyDescent="0.25">
      <c r="A40531"/>
      <c r="AA40531"/>
    </row>
    <row r="40532" spans="1:27" x14ac:dyDescent="0.25">
      <c r="A40532"/>
      <c r="AA40532"/>
    </row>
    <row r="40533" spans="1:27" x14ac:dyDescent="0.25">
      <c r="A40533"/>
      <c r="AA40533"/>
    </row>
    <row r="40534" spans="1:27" x14ac:dyDescent="0.25">
      <c r="A40534"/>
      <c r="AA40534"/>
    </row>
    <row r="40535" spans="1:27" x14ac:dyDescent="0.25">
      <c r="A40535"/>
      <c r="AA40535"/>
    </row>
    <row r="40536" spans="1:27" x14ac:dyDescent="0.25">
      <c r="A40536"/>
      <c r="AA40536"/>
    </row>
    <row r="40537" spans="1:27" x14ac:dyDescent="0.25">
      <c r="A40537"/>
      <c r="AA40537"/>
    </row>
    <row r="40538" spans="1:27" x14ac:dyDescent="0.25">
      <c r="A40538"/>
      <c r="AA40538"/>
    </row>
    <row r="40539" spans="1:27" x14ac:dyDescent="0.25">
      <c r="A40539"/>
      <c r="AA40539"/>
    </row>
    <row r="40540" spans="1:27" x14ac:dyDescent="0.25">
      <c r="A40540"/>
      <c r="AA40540"/>
    </row>
    <row r="40541" spans="1:27" x14ac:dyDescent="0.25">
      <c r="A40541"/>
      <c r="AA40541"/>
    </row>
    <row r="40542" spans="1:27" x14ac:dyDescent="0.25">
      <c r="A40542"/>
      <c r="AA40542"/>
    </row>
    <row r="40543" spans="1:27" x14ac:dyDescent="0.25">
      <c r="A40543"/>
      <c r="AA40543"/>
    </row>
    <row r="40544" spans="1:27" x14ac:dyDescent="0.25">
      <c r="A40544"/>
      <c r="AA40544"/>
    </row>
    <row r="40545" spans="1:27" x14ac:dyDescent="0.25">
      <c r="A40545"/>
      <c r="AA40545"/>
    </row>
    <row r="40546" spans="1:27" x14ac:dyDescent="0.25">
      <c r="A40546"/>
      <c r="AA40546"/>
    </row>
    <row r="40547" spans="1:27" x14ac:dyDescent="0.25">
      <c r="A40547"/>
      <c r="AA40547"/>
    </row>
    <row r="40548" spans="1:27" x14ac:dyDescent="0.25">
      <c r="A40548"/>
      <c r="AA40548"/>
    </row>
    <row r="40549" spans="1:27" x14ac:dyDescent="0.25">
      <c r="A40549"/>
      <c r="AA40549"/>
    </row>
    <row r="40550" spans="1:27" x14ac:dyDescent="0.25">
      <c r="A40550"/>
      <c r="AA40550"/>
    </row>
    <row r="40551" spans="1:27" x14ac:dyDescent="0.25">
      <c r="A40551"/>
      <c r="AA40551"/>
    </row>
    <row r="40552" spans="1:27" x14ac:dyDescent="0.25">
      <c r="A40552"/>
      <c r="AA40552"/>
    </row>
    <row r="40553" spans="1:27" x14ac:dyDescent="0.25">
      <c r="A40553"/>
      <c r="AA40553"/>
    </row>
    <row r="40554" spans="1:27" x14ac:dyDescent="0.25">
      <c r="A40554"/>
      <c r="AA40554"/>
    </row>
    <row r="40555" spans="1:27" x14ac:dyDescent="0.25">
      <c r="A40555"/>
      <c r="AA40555"/>
    </row>
    <row r="40556" spans="1:27" x14ac:dyDescent="0.25">
      <c r="A40556"/>
      <c r="AA40556"/>
    </row>
    <row r="40557" spans="1:27" x14ac:dyDescent="0.25">
      <c r="A40557"/>
      <c r="AA40557"/>
    </row>
    <row r="40558" spans="1:27" x14ac:dyDescent="0.25">
      <c r="A40558"/>
      <c r="AA40558"/>
    </row>
    <row r="40559" spans="1:27" x14ac:dyDescent="0.25">
      <c r="A40559"/>
      <c r="AA40559"/>
    </row>
    <row r="40560" spans="1:27" x14ac:dyDescent="0.25">
      <c r="A40560"/>
      <c r="AA40560"/>
    </row>
    <row r="40561" spans="1:27" x14ac:dyDescent="0.25">
      <c r="A40561"/>
      <c r="AA40561"/>
    </row>
    <row r="40562" spans="1:27" x14ac:dyDescent="0.25">
      <c r="A40562"/>
      <c r="AA40562"/>
    </row>
    <row r="40563" spans="1:27" x14ac:dyDescent="0.25">
      <c r="A40563"/>
      <c r="AA40563"/>
    </row>
    <row r="40564" spans="1:27" x14ac:dyDescent="0.25">
      <c r="A40564"/>
      <c r="AA40564"/>
    </row>
    <row r="40565" spans="1:27" x14ac:dyDescent="0.25">
      <c r="A40565"/>
      <c r="AA40565"/>
    </row>
    <row r="40566" spans="1:27" x14ac:dyDescent="0.25">
      <c r="A40566"/>
      <c r="AA40566"/>
    </row>
    <row r="40567" spans="1:27" x14ac:dyDescent="0.25">
      <c r="A40567"/>
      <c r="AA40567"/>
    </row>
    <row r="40568" spans="1:27" x14ac:dyDescent="0.25">
      <c r="A40568"/>
      <c r="AA40568"/>
    </row>
    <row r="40569" spans="1:27" x14ac:dyDescent="0.25">
      <c r="A40569"/>
      <c r="AA40569"/>
    </row>
    <row r="40570" spans="1:27" x14ac:dyDescent="0.25">
      <c r="A40570"/>
      <c r="AA40570"/>
    </row>
    <row r="40571" spans="1:27" x14ac:dyDescent="0.25">
      <c r="A40571"/>
      <c r="AA40571"/>
    </row>
    <row r="40572" spans="1:27" x14ac:dyDescent="0.25">
      <c r="A40572"/>
      <c r="AA40572"/>
    </row>
    <row r="40573" spans="1:27" x14ac:dyDescent="0.25">
      <c r="A40573"/>
      <c r="AA40573"/>
    </row>
    <row r="40574" spans="1:27" x14ac:dyDescent="0.25">
      <c r="A40574"/>
      <c r="AA40574"/>
    </row>
    <row r="40575" spans="1:27" x14ac:dyDescent="0.25">
      <c r="A40575"/>
      <c r="AA40575"/>
    </row>
    <row r="40576" spans="1:27" x14ac:dyDescent="0.25">
      <c r="A40576"/>
      <c r="AA40576"/>
    </row>
    <row r="40577" spans="1:27" x14ac:dyDescent="0.25">
      <c r="A40577"/>
      <c r="AA40577"/>
    </row>
    <row r="40578" spans="1:27" x14ac:dyDescent="0.25">
      <c r="A40578"/>
      <c r="AA40578"/>
    </row>
    <row r="40579" spans="1:27" x14ac:dyDescent="0.25">
      <c r="A40579"/>
      <c r="AA40579"/>
    </row>
    <row r="40580" spans="1:27" x14ac:dyDescent="0.25">
      <c r="A40580"/>
      <c r="AA40580"/>
    </row>
    <row r="40581" spans="1:27" x14ac:dyDescent="0.25">
      <c r="A40581"/>
      <c r="AA40581"/>
    </row>
    <row r="40582" spans="1:27" x14ac:dyDescent="0.25">
      <c r="A40582"/>
      <c r="AA40582"/>
    </row>
    <row r="40583" spans="1:27" x14ac:dyDescent="0.25">
      <c r="A40583"/>
      <c r="AA40583"/>
    </row>
    <row r="40584" spans="1:27" x14ac:dyDescent="0.25">
      <c r="A40584"/>
      <c r="AA40584"/>
    </row>
    <row r="40585" spans="1:27" x14ac:dyDescent="0.25">
      <c r="A40585"/>
      <c r="AA40585"/>
    </row>
    <row r="40586" spans="1:27" x14ac:dyDescent="0.25">
      <c r="A40586"/>
      <c r="AA40586"/>
    </row>
    <row r="40587" spans="1:27" x14ac:dyDescent="0.25">
      <c r="A40587"/>
      <c r="AA40587"/>
    </row>
    <row r="40588" spans="1:27" x14ac:dyDescent="0.25">
      <c r="A40588"/>
      <c r="AA40588"/>
    </row>
    <row r="40589" spans="1:27" x14ac:dyDescent="0.25">
      <c r="A40589"/>
      <c r="AA40589"/>
    </row>
    <row r="40590" spans="1:27" x14ac:dyDescent="0.25">
      <c r="A40590"/>
      <c r="AA40590"/>
    </row>
    <row r="40591" spans="1:27" x14ac:dyDescent="0.25">
      <c r="A40591"/>
      <c r="AA40591"/>
    </row>
    <row r="40592" spans="1:27" x14ac:dyDescent="0.25">
      <c r="A40592"/>
      <c r="AA40592"/>
    </row>
    <row r="40593" spans="1:27" x14ac:dyDescent="0.25">
      <c r="A40593"/>
      <c r="AA40593"/>
    </row>
    <row r="40594" spans="1:27" x14ac:dyDescent="0.25">
      <c r="A40594"/>
      <c r="AA40594"/>
    </row>
    <row r="40595" spans="1:27" x14ac:dyDescent="0.25">
      <c r="A40595"/>
      <c r="AA40595"/>
    </row>
    <row r="40596" spans="1:27" x14ac:dyDescent="0.25">
      <c r="A40596"/>
      <c r="AA40596"/>
    </row>
    <row r="40597" spans="1:27" x14ac:dyDescent="0.25">
      <c r="A40597"/>
      <c r="AA40597"/>
    </row>
    <row r="40598" spans="1:27" x14ac:dyDescent="0.25">
      <c r="A40598"/>
      <c r="AA40598"/>
    </row>
    <row r="40599" spans="1:27" x14ac:dyDescent="0.25">
      <c r="A40599"/>
      <c r="AA40599"/>
    </row>
    <row r="40600" spans="1:27" x14ac:dyDescent="0.25">
      <c r="A40600"/>
      <c r="AA40600"/>
    </row>
    <row r="40601" spans="1:27" x14ac:dyDescent="0.25">
      <c r="A40601"/>
      <c r="AA40601"/>
    </row>
    <row r="40602" spans="1:27" x14ac:dyDescent="0.25">
      <c r="A40602"/>
      <c r="AA40602"/>
    </row>
    <row r="40603" spans="1:27" x14ac:dyDescent="0.25">
      <c r="A40603"/>
      <c r="AA40603"/>
    </row>
    <row r="40604" spans="1:27" x14ac:dyDescent="0.25">
      <c r="A40604"/>
      <c r="AA40604"/>
    </row>
    <row r="40605" spans="1:27" x14ac:dyDescent="0.25">
      <c r="A40605"/>
      <c r="AA40605"/>
    </row>
    <row r="40606" spans="1:27" x14ac:dyDescent="0.25">
      <c r="A40606"/>
      <c r="AA40606"/>
    </row>
    <row r="40607" spans="1:27" x14ac:dyDescent="0.25">
      <c r="A40607"/>
      <c r="AA40607"/>
    </row>
    <row r="40608" spans="1:27" x14ac:dyDescent="0.25">
      <c r="A40608"/>
      <c r="AA40608"/>
    </row>
    <row r="40609" spans="1:27" x14ac:dyDescent="0.25">
      <c r="A40609"/>
      <c r="AA40609"/>
    </row>
    <row r="40610" spans="1:27" x14ac:dyDescent="0.25">
      <c r="A40610"/>
      <c r="AA40610"/>
    </row>
    <row r="40611" spans="1:27" x14ac:dyDescent="0.25">
      <c r="A40611"/>
      <c r="AA40611"/>
    </row>
    <row r="40612" spans="1:27" x14ac:dyDescent="0.25">
      <c r="A40612"/>
      <c r="AA40612"/>
    </row>
    <row r="40613" spans="1:27" x14ac:dyDescent="0.25">
      <c r="A40613"/>
      <c r="AA40613"/>
    </row>
    <row r="40614" spans="1:27" x14ac:dyDescent="0.25">
      <c r="A40614"/>
      <c r="AA40614"/>
    </row>
    <row r="40615" spans="1:27" x14ac:dyDescent="0.25">
      <c r="A40615"/>
      <c r="AA40615"/>
    </row>
    <row r="40616" spans="1:27" x14ac:dyDescent="0.25">
      <c r="A40616"/>
      <c r="AA40616"/>
    </row>
    <row r="40617" spans="1:27" x14ac:dyDescent="0.25">
      <c r="A40617"/>
      <c r="AA40617"/>
    </row>
    <row r="40618" spans="1:27" x14ac:dyDescent="0.25">
      <c r="A40618"/>
      <c r="AA40618"/>
    </row>
    <row r="40619" spans="1:27" x14ac:dyDescent="0.25">
      <c r="A40619"/>
      <c r="AA40619"/>
    </row>
    <row r="40620" spans="1:27" x14ac:dyDescent="0.25">
      <c r="A40620"/>
      <c r="AA40620"/>
    </row>
    <row r="40621" spans="1:27" x14ac:dyDescent="0.25">
      <c r="A40621"/>
      <c r="AA40621"/>
    </row>
    <row r="40622" spans="1:27" x14ac:dyDescent="0.25">
      <c r="A40622"/>
      <c r="AA40622"/>
    </row>
    <row r="40623" spans="1:27" x14ac:dyDescent="0.25">
      <c r="A40623"/>
      <c r="AA40623"/>
    </row>
    <row r="40624" spans="1:27" x14ac:dyDescent="0.25">
      <c r="A40624"/>
      <c r="AA40624"/>
    </row>
    <row r="40625" spans="1:27" x14ac:dyDescent="0.25">
      <c r="A40625"/>
      <c r="AA40625"/>
    </row>
    <row r="40626" spans="1:27" x14ac:dyDescent="0.25">
      <c r="A40626"/>
      <c r="AA40626"/>
    </row>
    <row r="40627" spans="1:27" x14ac:dyDescent="0.25">
      <c r="A40627"/>
      <c r="AA40627"/>
    </row>
    <row r="40628" spans="1:27" x14ac:dyDescent="0.25">
      <c r="A40628"/>
      <c r="AA40628"/>
    </row>
    <row r="40629" spans="1:27" x14ac:dyDescent="0.25">
      <c r="A40629"/>
      <c r="AA40629"/>
    </row>
    <row r="40630" spans="1:27" x14ac:dyDescent="0.25">
      <c r="A40630"/>
      <c r="AA40630"/>
    </row>
    <row r="40631" spans="1:27" x14ac:dyDescent="0.25">
      <c r="A40631"/>
      <c r="AA40631"/>
    </row>
    <row r="40632" spans="1:27" x14ac:dyDescent="0.25">
      <c r="A40632"/>
      <c r="AA40632"/>
    </row>
    <row r="40633" spans="1:27" x14ac:dyDescent="0.25">
      <c r="A40633"/>
      <c r="AA40633"/>
    </row>
    <row r="40634" spans="1:27" x14ac:dyDescent="0.25">
      <c r="A40634"/>
      <c r="AA40634"/>
    </row>
    <row r="40635" spans="1:27" x14ac:dyDescent="0.25">
      <c r="A40635"/>
      <c r="AA40635"/>
    </row>
    <row r="40636" spans="1:27" x14ac:dyDescent="0.25">
      <c r="A40636"/>
      <c r="AA40636"/>
    </row>
    <row r="40637" spans="1:27" x14ac:dyDescent="0.25">
      <c r="A40637"/>
      <c r="AA40637"/>
    </row>
    <row r="40638" spans="1:27" x14ac:dyDescent="0.25">
      <c r="A40638"/>
      <c r="AA40638"/>
    </row>
    <row r="40639" spans="1:27" x14ac:dyDescent="0.25">
      <c r="A40639"/>
      <c r="AA40639"/>
    </row>
    <row r="40640" spans="1:27" x14ac:dyDescent="0.25">
      <c r="A40640"/>
      <c r="AA40640"/>
    </row>
    <row r="40641" spans="1:27" x14ac:dyDescent="0.25">
      <c r="A40641"/>
      <c r="AA40641"/>
    </row>
    <row r="40642" spans="1:27" x14ac:dyDescent="0.25">
      <c r="A40642"/>
      <c r="AA40642"/>
    </row>
    <row r="40643" spans="1:27" x14ac:dyDescent="0.25">
      <c r="A40643"/>
      <c r="AA40643"/>
    </row>
    <row r="40644" spans="1:27" x14ac:dyDescent="0.25">
      <c r="A40644"/>
      <c r="AA40644"/>
    </row>
    <row r="40645" spans="1:27" x14ac:dyDescent="0.25">
      <c r="A40645"/>
      <c r="AA40645"/>
    </row>
    <row r="40646" spans="1:27" x14ac:dyDescent="0.25">
      <c r="A40646"/>
      <c r="AA40646"/>
    </row>
    <row r="40647" spans="1:27" x14ac:dyDescent="0.25">
      <c r="A40647"/>
      <c r="AA40647"/>
    </row>
    <row r="40648" spans="1:27" x14ac:dyDescent="0.25">
      <c r="A40648"/>
      <c r="AA40648"/>
    </row>
    <row r="40649" spans="1:27" x14ac:dyDescent="0.25">
      <c r="A40649"/>
      <c r="AA40649"/>
    </row>
    <row r="40650" spans="1:27" x14ac:dyDescent="0.25">
      <c r="A40650"/>
      <c r="AA40650"/>
    </row>
    <row r="40651" spans="1:27" x14ac:dyDescent="0.25">
      <c r="A40651"/>
      <c r="AA40651"/>
    </row>
    <row r="40652" spans="1:27" x14ac:dyDescent="0.25">
      <c r="A40652"/>
      <c r="AA40652"/>
    </row>
    <row r="40653" spans="1:27" x14ac:dyDescent="0.25">
      <c r="A40653"/>
      <c r="AA40653"/>
    </row>
    <row r="40654" spans="1:27" x14ac:dyDescent="0.25">
      <c r="A40654"/>
      <c r="AA40654"/>
    </row>
    <row r="40655" spans="1:27" x14ac:dyDescent="0.25">
      <c r="A40655"/>
      <c r="AA40655"/>
    </row>
    <row r="40656" spans="1:27" x14ac:dyDescent="0.25">
      <c r="A40656"/>
      <c r="AA40656"/>
    </row>
    <row r="40657" spans="1:27" x14ac:dyDescent="0.25">
      <c r="A40657"/>
      <c r="AA40657"/>
    </row>
    <row r="40658" spans="1:27" x14ac:dyDescent="0.25">
      <c r="A40658"/>
      <c r="AA40658"/>
    </row>
    <row r="40659" spans="1:27" x14ac:dyDescent="0.25">
      <c r="A40659"/>
      <c r="AA40659"/>
    </row>
    <row r="40660" spans="1:27" x14ac:dyDescent="0.25">
      <c r="A40660"/>
      <c r="AA40660"/>
    </row>
    <row r="40661" spans="1:27" x14ac:dyDescent="0.25">
      <c r="A40661"/>
      <c r="AA40661"/>
    </row>
    <row r="40662" spans="1:27" x14ac:dyDescent="0.25">
      <c r="A40662"/>
      <c r="AA40662"/>
    </row>
    <row r="40663" spans="1:27" x14ac:dyDescent="0.25">
      <c r="A40663"/>
      <c r="AA40663"/>
    </row>
    <row r="40664" spans="1:27" x14ac:dyDescent="0.25">
      <c r="A40664"/>
      <c r="AA40664"/>
    </row>
    <row r="40665" spans="1:27" x14ac:dyDescent="0.25">
      <c r="A40665"/>
      <c r="AA40665"/>
    </row>
    <row r="40666" spans="1:27" x14ac:dyDescent="0.25">
      <c r="A40666"/>
      <c r="AA40666"/>
    </row>
    <row r="40667" spans="1:27" x14ac:dyDescent="0.25">
      <c r="A40667"/>
      <c r="AA40667"/>
    </row>
    <row r="40668" spans="1:27" x14ac:dyDescent="0.25">
      <c r="A40668"/>
      <c r="AA40668"/>
    </row>
    <row r="40669" spans="1:27" x14ac:dyDescent="0.25">
      <c r="A40669"/>
      <c r="AA40669"/>
    </row>
    <row r="40670" spans="1:27" x14ac:dyDescent="0.25">
      <c r="A40670"/>
      <c r="AA40670"/>
    </row>
    <row r="40671" spans="1:27" x14ac:dyDescent="0.25">
      <c r="A40671"/>
      <c r="AA40671"/>
    </row>
    <row r="40672" spans="1:27" x14ac:dyDescent="0.25">
      <c r="A40672"/>
      <c r="AA40672"/>
    </row>
    <row r="40673" spans="1:27" x14ac:dyDescent="0.25">
      <c r="A40673"/>
      <c r="AA40673"/>
    </row>
    <row r="40674" spans="1:27" x14ac:dyDescent="0.25">
      <c r="A40674"/>
      <c r="AA40674"/>
    </row>
    <row r="40675" spans="1:27" x14ac:dyDescent="0.25">
      <c r="A40675"/>
      <c r="AA40675"/>
    </row>
    <row r="40676" spans="1:27" x14ac:dyDescent="0.25">
      <c r="A40676"/>
      <c r="AA40676"/>
    </row>
    <row r="40677" spans="1:27" x14ac:dyDescent="0.25">
      <c r="A40677"/>
      <c r="AA40677"/>
    </row>
    <row r="40678" spans="1:27" x14ac:dyDescent="0.25">
      <c r="A40678"/>
      <c r="AA40678"/>
    </row>
    <row r="40679" spans="1:27" x14ac:dyDescent="0.25">
      <c r="A40679"/>
      <c r="AA40679"/>
    </row>
    <row r="40680" spans="1:27" x14ac:dyDescent="0.25">
      <c r="A40680"/>
      <c r="AA40680"/>
    </row>
    <row r="40681" spans="1:27" x14ac:dyDescent="0.25">
      <c r="A40681"/>
      <c r="AA40681"/>
    </row>
    <row r="40682" spans="1:27" x14ac:dyDescent="0.25">
      <c r="A40682"/>
      <c r="AA40682"/>
    </row>
    <row r="40683" spans="1:27" x14ac:dyDescent="0.25">
      <c r="A40683"/>
      <c r="AA40683"/>
    </row>
    <row r="40684" spans="1:27" x14ac:dyDescent="0.25">
      <c r="A40684"/>
      <c r="AA40684"/>
    </row>
    <row r="40685" spans="1:27" x14ac:dyDescent="0.25">
      <c r="A40685"/>
      <c r="AA40685"/>
    </row>
    <row r="40686" spans="1:27" x14ac:dyDescent="0.25">
      <c r="A40686"/>
      <c r="AA40686"/>
    </row>
    <row r="40687" spans="1:27" x14ac:dyDescent="0.25">
      <c r="A40687"/>
      <c r="AA40687"/>
    </row>
    <row r="40688" spans="1:27" x14ac:dyDescent="0.25">
      <c r="A40688"/>
      <c r="AA40688"/>
    </row>
    <row r="40689" spans="1:27" x14ac:dyDescent="0.25">
      <c r="A40689"/>
      <c r="AA40689"/>
    </row>
    <row r="40690" spans="1:27" x14ac:dyDescent="0.25">
      <c r="A40690"/>
      <c r="AA40690"/>
    </row>
    <row r="40691" spans="1:27" x14ac:dyDescent="0.25">
      <c r="A40691"/>
      <c r="AA40691"/>
    </row>
    <row r="40692" spans="1:27" x14ac:dyDescent="0.25">
      <c r="A40692"/>
      <c r="AA40692"/>
    </row>
    <row r="40693" spans="1:27" x14ac:dyDescent="0.25">
      <c r="A40693"/>
      <c r="AA40693"/>
    </row>
    <row r="40694" spans="1:27" x14ac:dyDescent="0.25">
      <c r="A40694"/>
      <c r="AA40694"/>
    </row>
    <row r="40695" spans="1:27" x14ac:dyDescent="0.25">
      <c r="A40695"/>
      <c r="AA40695"/>
    </row>
    <row r="40696" spans="1:27" x14ac:dyDescent="0.25">
      <c r="A40696"/>
      <c r="AA40696"/>
    </row>
    <row r="40697" spans="1:27" x14ac:dyDescent="0.25">
      <c r="A40697"/>
      <c r="AA40697"/>
    </row>
    <row r="40698" spans="1:27" x14ac:dyDescent="0.25">
      <c r="A40698"/>
      <c r="AA40698"/>
    </row>
    <row r="40699" spans="1:27" x14ac:dyDescent="0.25">
      <c r="A40699"/>
      <c r="AA40699"/>
    </row>
    <row r="40700" spans="1:27" x14ac:dyDescent="0.25">
      <c r="A40700"/>
      <c r="AA40700"/>
    </row>
    <row r="40701" spans="1:27" x14ac:dyDescent="0.25">
      <c r="A40701"/>
      <c r="AA40701"/>
    </row>
    <row r="40702" spans="1:27" x14ac:dyDescent="0.25">
      <c r="A40702"/>
      <c r="AA40702"/>
    </row>
    <row r="40703" spans="1:27" x14ac:dyDescent="0.25">
      <c r="A40703"/>
      <c r="AA40703"/>
    </row>
    <row r="40704" spans="1:27" x14ac:dyDescent="0.25">
      <c r="A40704"/>
      <c r="AA40704"/>
    </row>
    <row r="40705" spans="1:27" x14ac:dyDescent="0.25">
      <c r="A40705"/>
      <c r="AA40705"/>
    </row>
    <row r="40706" spans="1:27" x14ac:dyDescent="0.25">
      <c r="A40706"/>
      <c r="AA40706"/>
    </row>
    <row r="40707" spans="1:27" x14ac:dyDescent="0.25">
      <c r="A40707"/>
      <c r="AA40707"/>
    </row>
    <row r="40708" spans="1:27" x14ac:dyDescent="0.25">
      <c r="A40708"/>
      <c r="AA40708"/>
    </row>
    <row r="40709" spans="1:27" x14ac:dyDescent="0.25">
      <c r="A40709"/>
      <c r="AA40709"/>
    </row>
    <row r="40710" spans="1:27" x14ac:dyDescent="0.25">
      <c r="A40710"/>
      <c r="AA40710"/>
    </row>
    <row r="40711" spans="1:27" x14ac:dyDescent="0.25">
      <c r="A40711"/>
      <c r="AA40711"/>
    </row>
    <row r="40712" spans="1:27" x14ac:dyDescent="0.25">
      <c r="A40712"/>
      <c r="AA40712"/>
    </row>
    <row r="40713" spans="1:27" x14ac:dyDescent="0.25">
      <c r="A40713"/>
      <c r="AA40713"/>
    </row>
    <row r="40714" spans="1:27" x14ac:dyDescent="0.25">
      <c r="A40714"/>
      <c r="AA40714"/>
    </row>
    <row r="40715" spans="1:27" x14ac:dyDescent="0.25">
      <c r="A40715"/>
      <c r="AA40715"/>
    </row>
    <row r="40716" spans="1:27" x14ac:dyDescent="0.25">
      <c r="A40716"/>
      <c r="AA40716"/>
    </row>
    <row r="40717" spans="1:27" x14ac:dyDescent="0.25">
      <c r="A40717"/>
      <c r="AA40717"/>
    </row>
    <row r="40718" spans="1:27" x14ac:dyDescent="0.25">
      <c r="A40718"/>
      <c r="AA40718"/>
    </row>
    <row r="40719" spans="1:27" x14ac:dyDescent="0.25">
      <c r="A40719"/>
      <c r="AA40719"/>
    </row>
    <row r="40720" spans="1:27" x14ac:dyDescent="0.25">
      <c r="A40720"/>
      <c r="AA40720"/>
    </row>
    <row r="40721" spans="1:27" x14ac:dyDescent="0.25">
      <c r="A40721"/>
      <c r="AA40721"/>
    </row>
    <row r="40722" spans="1:27" x14ac:dyDescent="0.25">
      <c r="A40722"/>
      <c r="AA40722"/>
    </row>
    <row r="40723" spans="1:27" x14ac:dyDescent="0.25">
      <c r="A40723"/>
      <c r="AA40723"/>
    </row>
    <row r="40724" spans="1:27" x14ac:dyDescent="0.25">
      <c r="A40724"/>
      <c r="AA40724"/>
    </row>
    <row r="40725" spans="1:27" x14ac:dyDescent="0.25">
      <c r="A40725"/>
      <c r="AA40725"/>
    </row>
    <row r="40726" spans="1:27" x14ac:dyDescent="0.25">
      <c r="A40726"/>
      <c r="AA40726"/>
    </row>
    <row r="40727" spans="1:27" x14ac:dyDescent="0.25">
      <c r="A40727"/>
      <c r="AA40727"/>
    </row>
    <row r="40728" spans="1:27" x14ac:dyDescent="0.25">
      <c r="A40728"/>
      <c r="AA40728"/>
    </row>
    <row r="40729" spans="1:27" x14ac:dyDescent="0.25">
      <c r="A40729"/>
      <c r="AA40729"/>
    </row>
    <row r="40730" spans="1:27" x14ac:dyDescent="0.25">
      <c r="A40730"/>
      <c r="AA40730"/>
    </row>
    <row r="40731" spans="1:27" x14ac:dyDescent="0.25">
      <c r="A40731"/>
      <c r="AA40731"/>
    </row>
    <row r="40732" spans="1:27" x14ac:dyDescent="0.25">
      <c r="A40732"/>
      <c r="AA40732"/>
    </row>
    <row r="40733" spans="1:27" x14ac:dyDescent="0.25">
      <c r="A40733"/>
      <c r="AA40733"/>
    </row>
    <row r="40734" spans="1:27" x14ac:dyDescent="0.25">
      <c r="A40734"/>
      <c r="AA40734"/>
    </row>
    <row r="40735" spans="1:27" x14ac:dyDescent="0.25">
      <c r="A40735"/>
      <c r="AA40735"/>
    </row>
    <row r="40736" spans="1:27" x14ac:dyDescent="0.25">
      <c r="A40736"/>
      <c r="AA40736"/>
    </row>
    <row r="40737" spans="1:27" x14ac:dyDescent="0.25">
      <c r="A40737"/>
      <c r="AA40737"/>
    </row>
    <row r="40738" spans="1:27" x14ac:dyDescent="0.25">
      <c r="A40738"/>
      <c r="AA40738"/>
    </row>
    <row r="40739" spans="1:27" x14ac:dyDescent="0.25">
      <c r="A40739"/>
      <c r="AA40739"/>
    </row>
    <row r="40740" spans="1:27" x14ac:dyDescent="0.25">
      <c r="A40740"/>
      <c r="AA40740"/>
    </row>
    <row r="40741" spans="1:27" x14ac:dyDescent="0.25">
      <c r="A40741"/>
      <c r="AA40741"/>
    </row>
    <row r="40742" spans="1:27" x14ac:dyDescent="0.25">
      <c r="A40742"/>
      <c r="AA40742"/>
    </row>
    <row r="40743" spans="1:27" x14ac:dyDescent="0.25">
      <c r="A40743"/>
      <c r="AA40743"/>
    </row>
    <row r="40744" spans="1:27" x14ac:dyDescent="0.25">
      <c r="A40744"/>
      <c r="AA40744"/>
    </row>
    <row r="40745" spans="1:27" x14ac:dyDescent="0.25">
      <c r="A40745"/>
      <c r="AA40745"/>
    </row>
    <row r="40746" spans="1:27" x14ac:dyDescent="0.25">
      <c r="A40746"/>
      <c r="AA40746"/>
    </row>
    <row r="40747" spans="1:27" x14ac:dyDescent="0.25">
      <c r="A40747"/>
      <c r="AA40747"/>
    </row>
    <row r="40748" spans="1:27" x14ac:dyDescent="0.25">
      <c r="A40748"/>
      <c r="AA40748"/>
    </row>
    <row r="40749" spans="1:27" x14ac:dyDescent="0.25">
      <c r="A40749"/>
      <c r="AA40749"/>
    </row>
    <row r="40750" spans="1:27" x14ac:dyDescent="0.25">
      <c r="A40750"/>
      <c r="AA40750"/>
    </row>
    <row r="40751" spans="1:27" x14ac:dyDescent="0.25">
      <c r="A40751"/>
      <c r="AA40751"/>
    </row>
    <row r="40752" spans="1:27" x14ac:dyDescent="0.25">
      <c r="A40752"/>
      <c r="AA40752"/>
    </row>
    <row r="40753" spans="1:27" x14ac:dyDescent="0.25">
      <c r="A40753"/>
      <c r="AA40753"/>
    </row>
    <row r="40754" spans="1:27" x14ac:dyDescent="0.25">
      <c r="A40754"/>
      <c r="AA40754"/>
    </row>
    <row r="40755" spans="1:27" x14ac:dyDescent="0.25">
      <c r="A40755"/>
      <c r="AA40755"/>
    </row>
    <row r="40756" spans="1:27" x14ac:dyDescent="0.25">
      <c r="A40756"/>
      <c r="AA40756"/>
    </row>
    <row r="40757" spans="1:27" x14ac:dyDescent="0.25">
      <c r="A40757"/>
      <c r="AA40757"/>
    </row>
    <row r="40758" spans="1:27" x14ac:dyDescent="0.25">
      <c r="A40758"/>
      <c r="AA40758"/>
    </row>
    <row r="40759" spans="1:27" x14ac:dyDescent="0.25">
      <c r="A40759"/>
      <c r="AA40759"/>
    </row>
    <row r="40760" spans="1:27" x14ac:dyDescent="0.25">
      <c r="A40760"/>
      <c r="AA40760"/>
    </row>
    <row r="40761" spans="1:27" x14ac:dyDescent="0.25">
      <c r="A40761"/>
      <c r="AA40761"/>
    </row>
    <row r="40762" spans="1:27" x14ac:dyDescent="0.25">
      <c r="A40762"/>
      <c r="AA40762"/>
    </row>
    <row r="40763" spans="1:27" x14ac:dyDescent="0.25">
      <c r="A40763"/>
      <c r="AA40763"/>
    </row>
    <row r="40764" spans="1:27" x14ac:dyDescent="0.25">
      <c r="A40764"/>
      <c r="AA40764"/>
    </row>
    <row r="40765" spans="1:27" x14ac:dyDescent="0.25">
      <c r="A40765"/>
      <c r="AA40765"/>
    </row>
    <row r="40766" spans="1:27" x14ac:dyDescent="0.25">
      <c r="A40766"/>
      <c r="AA40766"/>
    </row>
    <row r="40767" spans="1:27" x14ac:dyDescent="0.25">
      <c r="A40767"/>
      <c r="AA40767"/>
    </row>
    <row r="40768" spans="1:27" x14ac:dyDescent="0.25">
      <c r="A40768"/>
      <c r="AA40768"/>
    </row>
    <row r="40769" spans="1:27" x14ac:dyDescent="0.25">
      <c r="A40769"/>
      <c r="AA40769"/>
    </row>
    <row r="40770" spans="1:27" x14ac:dyDescent="0.25">
      <c r="A40770"/>
      <c r="AA40770"/>
    </row>
    <row r="40771" spans="1:27" x14ac:dyDescent="0.25">
      <c r="A40771"/>
      <c r="AA40771"/>
    </row>
    <row r="40772" spans="1:27" x14ac:dyDescent="0.25">
      <c r="A40772"/>
      <c r="AA40772"/>
    </row>
    <row r="40773" spans="1:27" x14ac:dyDescent="0.25">
      <c r="A40773"/>
      <c r="AA40773"/>
    </row>
    <row r="40774" spans="1:27" x14ac:dyDescent="0.25">
      <c r="A40774"/>
      <c r="AA40774"/>
    </row>
    <row r="40775" spans="1:27" x14ac:dyDescent="0.25">
      <c r="A40775"/>
      <c r="AA40775"/>
    </row>
    <row r="40776" spans="1:27" x14ac:dyDescent="0.25">
      <c r="A40776"/>
      <c r="AA40776"/>
    </row>
    <row r="40777" spans="1:27" x14ac:dyDescent="0.25">
      <c r="A40777"/>
      <c r="AA40777"/>
    </row>
    <row r="40778" spans="1:27" x14ac:dyDescent="0.25">
      <c r="A40778"/>
      <c r="AA40778"/>
    </row>
    <row r="40779" spans="1:27" x14ac:dyDescent="0.25">
      <c r="A40779"/>
      <c r="AA40779"/>
    </row>
    <row r="40780" spans="1:27" x14ac:dyDescent="0.25">
      <c r="A40780"/>
      <c r="AA40780"/>
    </row>
    <row r="40781" spans="1:27" x14ac:dyDescent="0.25">
      <c r="A40781"/>
      <c r="AA40781"/>
    </row>
    <row r="40782" spans="1:27" x14ac:dyDescent="0.25">
      <c r="A40782"/>
      <c r="AA40782"/>
    </row>
    <row r="40783" spans="1:27" x14ac:dyDescent="0.25">
      <c r="A40783"/>
      <c r="AA40783"/>
    </row>
    <row r="40784" spans="1:27" x14ac:dyDescent="0.25">
      <c r="A40784"/>
      <c r="AA40784"/>
    </row>
    <row r="40785" spans="1:27" x14ac:dyDescent="0.25">
      <c r="A40785"/>
      <c r="AA40785"/>
    </row>
    <row r="40786" spans="1:27" x14ac:dyDescent="0.25">
      <c r="A40786"/>
      <c r="AA40786"/>
    </row>
    <row r="40787" spans="1:27" x14ac:dyDescent="0.25">
      <c r="A40787"/>
      <c r="AA40787"/>
    </row>
    <row r="40788" spans="1:27" x14ac:dyDescent="0.25">
      <c r="A40788"/>
      <c r="AA40788"/>
    </row>
    <row r="40789" spans="1:27" x14ac:dyDescent="0.25">
      <c r="A40789"/>
      <c r="AA40789"/>
    </row>
    <row r="40790" spans="1:27" x14ac:dyDescent="0.25">
      <c r="A40790"/>
      <c r="AA40790"/>
    </row>
    <row r="40791" spans="1:27" x14ac:dyDescent="0.25">
      <c r="A40791"/>
      <c r="AA40791"/>
    </row>
    <row r="40792" spans="1:27" x14ac:dyDescent="0.25">
      <c r="A40792"/>
      <c r="AA40792"/>
    </row>
    <row r="40793" spans="1:27" x14ac:dyDescent="0.25">
      <c r="A40793"/>
      <c r="AA40793"/>
    </row>
    <row r="40794" spans="1:27" x14ac:dyDescent="0.25">
      <c r="A40794"/>
      <c r="AA40794"/>
    </row>
    <row r="40795" spans="1:27" x14ac:dyDescent="0.25">
      <c r="A40795"/>
      <c r="AA40795"/>
    </row>
    <row r="40796" spans="1:27" x14ac:dyDescent="0.25">
      <c r="A40796"/>
      <c r="AA40796"/>
    </row>
    <row r="40797" spans="1:27" x14ac:dyDescent="0.25">
      <c r="A40797"/>
      <c r="AA40797"/>
    </row>
    <row r="40798" spans="1:27" x14ac:dyDescent="0.25">
      <c r="A40798"/>
      <c r="AA40798"/>
    </row>
    <row r="40799" spans="1:27" x14ac:dyDescent="0.25">
      <c r="A40799"/>
      <c r="AA40799"/>
    </row>
    <row r="40800" spans="1:27" x14ac:dyDescent="0.25">
      <c r="A40800"/>
      <c r="AA40800"/>
    </row>
    <row r="40801" spans="1:27" x14ac:dyDescent="0.25">
      <c r="A40801"/>
      <c r="AA40801"/>
    </row>
    <row r="40802" spans="1:27" x14ac:dyDescent="0.25">
      <c r="A40802"/>
      <c r="AA40802"/>
    </row>
    <row r="40803" spans="1:27" x14ac:dyDescent="0.25">
      <c r="A40803"/>
      <c r="AA40803"/>
    </row>
    <row r="40804" spans="1:27" x14ac:dyDescent="0.25">
      <c r="A40804"/>
      <c r="AA40804"/>
    </row>
    <row r="40805" spans="1:27" x14ac:dyDescent="0.25">
      <c r="A40805"/>
      <c r="AA40805"/>
    </row>
    <row r="40806" spans="1:27" x14ac:dyDescent="0.25">
      <c r="A40806"/>
      <c r="AA40806"/>
    </row>
    <row r="40807" spans="1:27" x14ac:dyDescent="0.25">
      <c r="A40807"/>
      <c r="AA40807"/>
    </row>
    <row r="40808" spans="1:27" x14ac:dyDescent="0.25">
      <c r="A40808"/>
      <c r="AA40808"/>
    </row>
    <row r="40809" spans="1:27" x14ac:dyDescent="0.25">
      <c r="A40809"/>
      <c r="AA40809"/>
    </row>
    <row r="40810" spans="1:27" x14ac:dyDescent="0.25">
      <c r="A40810"/>
      <c r="AA40810"/>
    </row>
    <row r="40811" spans="1:27" x14ac:dyDescent="0.25">
      <c r="A40811"/>
      <c r="AA40811"/>
    </row>
    <row r="40812" spans="1:27" x14ac:dyDescent="0.25">
      <c r="A40812"/>
      <c r="AA40812"/>
    </row>
    <row r="40813" spans="1:27" x14ac:dyDescent="0.25">
      <c r="A40813"/>
      <c r="AA40813"/>
    </row>
    <row r="40814" spans="1:27" x14ac:dyDescent="0.25">
      <c r="A40814"/>
      <c r="AA40814"/>
    </row>
    <row r="40815" spans="1:27" x14ac:dyDescent="0.25">
      <c r="A40815"/>
      <c r="AA40815"/>
    </row>
    <row r="40816" spans="1:27" x14ac:dyDescent="0.25">
      <c r="A40816"/>
      <c r="AA40816"/>
    </row>
    <row r="40817" spans="1:27" x14ac:dyDescent="0.25">
      <c r="A40817"/>
      <c r="AA40817"/>
    </row>
    <row r="40818" spans="1:27" x14ac:dyDescent="0.25">
      <c r="A40818"/>
      <c r="AA40818"/>
    </row>
    <row r="40819" spans="1:27" x14ac:dyDescent="0.25">
      <c r="A40819"/>
      <c r="AA40819"/>
    </row>
    <row r="40820" spans="1:27" x14ac:dyDescent="0.25">
      <c r="A40820"/>
      <c r="AA40820"/>
    </row>
    <row r="40821" spans="1:27" x14ac:dyDescent="0.25">
      <c r="A40821"/>
      <c r="AA40821"/>
    </row>
    <row r="40822" spans="1:27" x14ac:dyDescent="0.25">
      <c r="A40822"/>
      <c r="AA40822"/>
    </row>
    <row r="40823" spans="1:27" x14ac:dyDescent="0.25">
      <c r="A40823"/>
      <c r="AA40823"/>
    </row>
    <row r="40824" spans="1:27" x14ac:dyDescent="0.25">
      <c r="A40824"/>
      <c r="AA40824"/>
    </row>
    <row r="40825" spans="1:27" x14ac:dyDescent="0.25">
      <c r="A40825"/>
      <c r="AA40825"/>
    </row>
    <row r="40826" spans="1:27" x14ac:dyDescent="0.25">
      <c r="A40826"/>
      <c r="AA40826"/>
    </row>
    <row r="40827" spans="1:27" x14ac:dyDescent="0.25">
      <c r="A40827"/>
      <c r="AA40827"/>
    </row>
    <row r="40828" spans="1:27" x14ac:dyDescent="0.25">
      <c r="A40828"/>
      <c r="AA40828"/>
    </row>
    <row r="40829" spans="1:27" x14ac:dyDescent="0.25">
      <c r="A40829"/>
      <c r="AA40829"/>
    </row>
    <row r="40830" spans="1:27" x14ac:dyDescent="0.25">
      <c r="A40830"/>
      <c r="AA40830"/>
    </row>
    <row r="40831" spans="1:27" x14ac:dyDescent="0.25">
      <c r="A40831"/>
      <c r="AA40831"/>
    </row>
    <row r="40832" spans="1:27" x14ac:dyDescent="0.25">
      <c r="A40832"/>
      <c r="AA40832"/>
    </row>
    <row r="40833" spans="1:27" x14ac:dyDescent="0.25">
      <c r="A40833"/>
      <c r="AA40833"/>
    </row>
    <row r="40834" spans="1:27" x14ac:dyDescent="0.25">
      <c r="A40834"/>
      <c r="AA40834"/>
    </row>
    <row r="40835" spans="1:27" x14ac:dyDescent="0.25">
      <c r="A40835"/>
      <c r="AA40835"/>
    </row>
    <row r="40836" spans="1:27" x14ac:dyDescent="0.25">
      <c r="A40836"/>
      <c r="AA40836"/>
    </row>
    <row r="40837" spans="1:27" x14ac:dyDescent="0.25">
      <c r="A40837"/>
      <c r="AA40837"/>
    </row>
    <row r="40838" spans="1:27" x14ac:dyDescent="0.25">
      <c r="A40838"/>
      <c r="AA40838"/>
    </row>
    <row r="40839" spans="1:27" x14ac:dyDescent="0.25">
      <c r="A40839"/>
      <c r="AA40839"/>
    </row>
    <row r="40840" spans="1:27" x14ac:dyDescent="0.25">
      <c r="A40840"/>
      <c r="AA40840"/>
    </row>
    <row r="40841" spans="1:27" x14ac:dyDescent="0.25">
      <c r="A40841"/>
      <c r="AA40841"/>
    </row>
    <row r="40842" spans="1:27" x14ac:dyDescent="0.25">
      <c r="A40842"/>
      <c r="AA40842"/>
    </row>
    <row r="40843" spans="1:27" x14ac:dyDescent="0.25">
      <c r="A40843"/>
      <c r="AA40843"/>
    </row>
    <row r="40844" spans="1:27" x14ac:dyDescent="0.25">
      <c r="A40844"/>
      <c r="AA40844"/>
    </row>
    <row r="40845" spans="1:27" x14ac:dyDescent="0.25">
      <c r="A40845"/>
      <c r="AA40845"/>
    </row>
    <row r="40846" spans="1:27" x14ac:dyDescent="0.25">
      <c r="A40846"/>
      <c r="AA40846"/>
    </row>
    <row r="40847" spans="1:27" x14ac:dyDescent="0.25">
      <c r="A40847"/>
      <c r="AA40847"/>
    </row>
    <row r="40848" spans="1:27" x14ac:dyDescent="0.25">
      <c r="A40848"/>
      <c r="AA40848"/>
    </row>
    <row r="40849" spans="1:27" x14ac:dyDescent="0.25">
      <c r="A40849"/>
      <c r="AA40849"/>
    </row>
    <row r="40850" spans="1:27" x14ac:dyDescent="0.25">
      <c r="A40850"/>
      <c r="AA40850"/>
    </row>
    <row r="40851" spans="1:27" x14ac:dyDescent="0.25">
      <c r="A40851"/>
      <c r="AA40851"/>
    </row>
    <row r="40852" spans="1:27" x14ac:dyDescent="0.25">
      <c r="A40852"/>
      <c r="AA40852"/>
    </row>
    <row r="40853" spans="1:27" x14ac:dyDescent="0.25">
      <c r="A40853"/>
      <c r="AA40853"/>
    </row>
    <row r="40854" spans="1:27" x14ac:dyDescent="0.25">
      <c r="A40854"/>
      <c r="AA40854"/>
    </row>
    <row r="40855" spans="1:27" x14ac:dyDescent="0.25">
      <c r="A40855"/>
      <c r="AA40855"/>
    </row>
    <row r="40856" spans="1:27" x14ac:dyDescent="0.25">
      <c r="A40856"/>
      <c r="AA40856"/>
    </row>
    <row r="40857" spans="1:27" x14ac:dyDescent="0.25">
      <c r="A40857"/>
      <c r="AA40857"/>
    </row>
    <row r="40858" spans="1:27" x14ac:dyDescent="0.25">
      <c r="A40858"/>
      <c r="AA40858"/>
    </row>
    <row r="40859" spans="1:27" x14ac:dyDescent="0.25">
      <c r="A40859"/>
      <c r="AA40859"/>
    </row>
    <row r="40860" spans="1:27" x14ac:dyDescent="0.25">
      <c r="A40860"/>
      <c r="AA40860"/>
    </row>
    <row r="40861" spans="1:27" x14ac:dyDescent="0.25">
      <c r="A40861"/>
      <c r="AA40861"/>
    </row>
    <row r="40862" spans="1:27" x14ac:dyDescent="0.25">
      <c r="A40862"/>
      <c r="AA40862"/>
    </row>
    <row r="40863" spans="1:27" x14ac:dyDescent="0.25">
      <c r="A40863"/>
      <c r="AA40863"/>
    </row>
    <row r="40864" spans="1:27" x14ac:dyDescent="0.25">
      <c r="A40864"/>
      <c r="AA40864"/>
    </row>
    <row r="40865" spans="1:27" x14ac:dyDescent="0.25">
      <c r="A40865"/>
      <c r="AA40865"/>
    </row>
    <row r="40866" spans="1:27" x14ac:dyDescent="0.25">
      <c r="A40866"/>
      <c r="AA40866"/>
    </row>
    <row r="40867" spans="1:27" x14ac:dyDescent="0.25">
      <c r="A40867"/>
      <c r="AA40867"/>
    </row>
    <row r="40868" spans="1:27" x14ac:dyDescent="0.25">
      <c r="A40868"/>
      <c r="AA40868"/>
    </row>
    <row r="40869" spans="1:27" x14ac:dyDescent="0.25">
      <c r="A40869"/>
      <c r="AA40869"/>
    </row>
    <row r="40870" spans="1:27" x14ac:dyDescent="0.25">
      <c r="A40870"/>
      <c r="AA40870"/>
    </row>
    <row r="40871" spans="1:27" x14ac:dyDescent="0.25">
      <c r="A40871"/>
      <c r="AA40871"/>
    </row>
    <row r="40872" spans="1:27" x14ac:dyDescent="0.25">
      <c r="A40872"/>
      <c r="AA40872"/>
    </row>
    <row r="40873" spans="1:27" x14ac:dyDescent="0.25">
      <c r="A40873"/>
      <c r="AA40873"/>
    </row>
    <row r="40874" spans="1:27" x14ac:dyDescent="0.25">
      <c r="A40874"/>
      <c r="AA40874"/>
    </row>
    <row r="40875" spans="1:27" x14ac:dyDescent="0.25">
      <c r="A40875"/>
      <c r="AA40875"/>
    </row>
    <row r="40876" spans="1:27" x14ac:dyDescent="0.25">
      <c r="A40876"/>
      <c r="AA40876"/>
    </row>
    <row r="40877" spans="1:27" x14ac:dyDescent="0.25">
      <c r="A40877"/>
      <c r="AA40877"/>
    </row>
    <row r="40878" spans="1:27" x14ac:dyDescent="0.25">
      <c r="A40878"/>
      <c r="AA40878"/>
    </row>
    <row r="40879" spans="1:27" x14ac:dyDescent="0.25">
      <c r="A40879"/>
      <c r="AA40879"/>
    </row>
    <row r="40880" spans="1:27" x14ac:dyDescent="0.25">
      <c r="A40880"/>
      <c r="AA40880"/>
    </row>
    <row r="40881" spans="1:27" x14ac:dyDescent="0.25">
      <c r="A40881"/>
      <c r="AA40881"/>
    </row>
    <row r="40882" spans="1:27" x14ac:dyDescent="0.25">
      <c r="A40882"/>
      <c r="AA40882"/>
    </row>
    <row r="40883" spans="1:27" x14ac:dyDescent="0.25">
      <c r="A40883"/>
      <c r="AA40883"/>
    </row>
    <row r="40884" spans="1:27" x14ac:dyDescent="0.25">
      <c r="A40884"/>
      <c r="AA40884"/>
    </row>
    <row r="40885" spans="1:27" x14ac:dyDescent="0.25">
      <c r="A40885"/>
      <c r="AA40885"/>
    </row>
    <row r="40886" spans="1:27" x14ac:dyDescent="0.25">
      <c r="A40886"/>
      <c r="AA40886"/>
    </row>
    <row r="40887" spans="1:27" x14ac:dyDescent="0.25">
      <c r="A40887"/>
      <c r="AA40887"/>
    </row>
    <row r="40888" spans="1:27" x14ac:dyDescent="0.25">
      <c r="A40888"/>
      <c r="AA40888"/>
    </row>
    <row r="40889" spans="1:27" x14ac:dyDescent="0.25">
      <c r="A40889"/>
      <c r="AA40889"/>
    </row>
    <row r="40890" spans="1:27" x14ac:dyDescent="0.25">
      <c r="A40890"/>
      <c r="AA40890"/>
    </row>
    <row r="40891" spans="1:27" x14ac:dyDescent="0.25">
      <c r="A40891"/>
      <c r="AA40891"/>
    </row>
    <row r="40892" spans="1:27" x14ac:dyDescent="0.25">
      <c r="A40892"/>
      <c r="AA40892"/>
    </row>
    <row r="40893" spans="1:27" x14ac:dyDescent="0.25">
      <c r="A40893"/>
      <c r="AA40893"/>
    </row>
    <row r="40894" spans="1:27" x14ac:dyDescent="0.25">
      <c r="A40894"/>
      <c r="AA40894"/>
    </row>
    <row r="40895" spans="1:27" x14ac:dyDescent="0.25">
      <c r="A40895"/>
      <c r="AA40895"/>
    </row>
    <row r="40896" spans="1:27" x14ac:dyDescent="0.25">
      <c r="A40896"/>
      <c r="AA40896"/>
    </row>
    <row r="40897" spans="1:27" x14ac:dyDescent="0.25">
      <c r="A40897"/>
      <c r="AA40897"/>
    </row>
    <row r="40898" spans="1:27" x14ac:dyDescent="0.25">
      <c r="A40898"/>
      <c r="AA40898"/>
    </row>
    <row r="40899" spans="1:27" x14ac:dyDescent="0.25">
      <c r="A40899"/>
      <c r="AA40899"/>
    </row>
    <row r="40900" spans="1:27" x14ac:dyDescent="0.25">
      <c r="A40900"/>
      <c r="AA40900"/>
    </row>
    <row r="40901" spans="1:27" x14ac:dyDescent="0.25">
      <c r="A40901"/>
      <c r="AA40901"/>
    </row>
    <row r="40902" spans="1:27" x14ac:dyDescent="0.25">
      <c r="A40902"/>
      <c r="AA40902"/>
    </row>
    <row r="40903" spans="1:27" x14ac:dyDescent="0.25">
      <c r="A40903"/>
      <c r="AA40903"/>
    </row>
    <row r="40904" spans="1:27" x14ac:dyDescent="0.25">
      <c r="A40904"/>
      <c r="AA40904"/>
    </row>
    <row r="40905" spans="1:27" x14ac:dyDescent="0.25">
      <c r="A40905"/>
      <c r="AA40905"/>
    </row>
    <row r="40906" spans="1:27" x14ac:dyDescent="0.25">
      <c r="A40906"/>
      <c r="AA40906"/>
    </row>
    <row r="40907" spans="1:27" x14ac:dyDescent="0.25">
      <c r="A40907"/>
      <c r="AA40907"/>
    </row>
    <row r="40908" spans="1:27" x14ac:dyDescent="0.25">
      <c r="A40908"/>
      <c r="AA40908"/>
    </row>
    <row r="40909" spans="1:27" x14ac:dyDescent="0.25">
      <c r="A40909"/>
      <c r="AA40909"/>
    </row>
    <row r="40910" spans="1:27" x14ac:dyDescent="0.25">
      <c r="A40910"/>
      <c r="AA40910"/>
    </row>
    <row r="40911" spans="1:27" x14ac:dyDescent="0.25">
      <c r="A40911"/>
      <c r="AA40911"/>
    </row>
    <row r="40912" spans="1:27" x14ac:dyDescent="0.25">
      <c r="A40912"/>
      <c r="AA40912"/>
    </row>
    <row r="40913" spans="1:27" x14ac:dyDescent="0.25">
      <c r="A40913"/>
      <c r="AA40913"/>
    </row>
    <row r="40914" spans="1:27" x14ac:dyDescent="0.25">
      <c r="A40914"/>
      <c r="AA40914"/>
    </row>
    <row r="40915" spans="1:27" x14ac:dyDescent="0.25">
      <c r="A40915"/>
      <c r="AA40915"/>
    </row>
    <row r="40916" spans="1:27" x14ac:dyDescent="0.25">
      <c r="A40916"/>
      <c r="AA40916"/>
    </row>
    <row r="40917" spans="1:27" x14ac:dyDescent="0.25">
      <c r="A40917"/>
      <c r="AA40917"/>
    </row>
    <row r="40918" spans="1:27" x14ac:dyDescent="0.25">
      <c r="A40918"/>
      <c r="AA40918"/>
    </row>
    <row r="40919" spans="1:27" x14ac:dyDescent="0.25">
      <c r="A40919"/>
      <c r="AA40919"/>
    </row>
    <row r="40920" spans="1:27" x14ac:dyDescent="0.25">
      <c r="A40920"/>
      <c r="AA40920"/>
    </row>
    <row r="40921" spans="1:27" x14ac:dyDescent="0.25">
      <c r="A40921"/>
      <c r="AA40921"/>
    </row>
    <row r="40922" spans="1:27" x14ac:dyDescent="0.25">
      <c r="A40922"/>
      <c r="AA40922"/>
    </row>
    <row r="40923" spans="1:27" x14ac:dyDescent="0.25">
      <c r="A40923"/>
      <c r="AA40923"/>
    </row>
    <row r="40924" spans="1:27" x14ac:dyDescent="0.25">
      <c r="A40924"/>
      <c r="AA40924"/>
    </row>
    <row r="40925" spans="1:27" x14ac:dyDescent="0.25">
      <c r="A40925"/>
      <c r="AA40925"/>
    </row>
    <row r="40926" spans="1:27" x14ac:dyDescent="0.25">
      <c r="A40926"/>
      <c r="AA40926"/>
    </row>
    <row r="40927" spans="1:27" x14ac:dyDescent="0.25">
      <c r="A40927"/>
      <c r="AA40927"/>
    </row>
    <row r="40928" spans="1:27" x14ac:dyDescent="0.25">
      <c r="A40928"/>
      <c r="AA40928"/>
    </row>
    <row r="40929" spans="1:27" x14ac:dyDescent="0.25">
      <c r="A40929"/>
      <c r="AA40929"/>
    </row>
    <row r="40930" spans="1:27" x14ac:dyDescent="0.25">
      <c r="A40930"/>
      <c r="AA40930"/>
    </row>
    <row r="40931" spans="1:27" x14ac:dyDescent="0.25">
      <c r="A40931"/>
      <c r="AA40931"/>
    </row>
    <row r="40932" spans="1:27" x14ac:dyDescent="0.25">
      <c r="A40932"/>
      <c r="AA40932"/>
    </row>
    <row r="40933" spans="1:27" x14ac:dyDescent="0.25">
      <c r="A40933"/>
      <c r="AA40933"/>
    </row>
    <row r="40934" spans="1:27" x14ac:dyDescent="0.25">
      <c r="A40934"/>
      <c r="AA40934"/>
    </row>
    <row r="40935" spans="1:27" x14ac:dyDescent="0.25">
      <c r="A40935"/>
      <c r="AA40935"/>
    </row>
    <row r="40936" spans="1:27" x14ac:dyDescent="0.25">
      <c r="A40936"/>
      <c r="AA40936"/>
    </row>
    <row r="40937" spans="1:27" x14ac:dyDescent="0.25">
      <c r="A40937"/>
      <c r="AA40937"/>
    </row>
    <row r="40938" spans="1:27" x14ac:dyDescent="0.25">
      <c r="A40938"/>
      <c r="AA40938"/>
    </row>
    <row r="40939" spans="1:27" x14ac:dyDescent="0.25">
      <c r="A40939"/>
      <c r="AA40939"/>
    </row>
    <row r="40940" spans="1:27" x14ac:dyDescent="0.25">
      <c r="A40940"/>
      <c r="AA40940"/>
    </row>
    <row r="40941" spans="1:27" x14ac:dyDescent="0.25">
      <c r="A40941"/>
      <c r="AA40941"/>
    </row>
    <row r="40942" spans="1:27" x14ac:dyDescent="0.25">
      <c r="A40942"/>
      <c r="AA40942"/>
    </row>
    <row r="40943" spans="1:27" x14ac:dyDescent="0.25">
      <c r="A40943"/>
      <c r="AA40943"/>
    </row>
    <row r="40944" spans="1:27" x14ac:dyDescent="0.25">
      <c r="A40944"/>
      <c r="AA40944"/>
    </row>
    <row r="40945" spans="1:27" x14ac:dyDescent="0.25">
      <c r="A40945"/>
      <c r="AA40945"/>
    </row>
    <row r="40946" spans="1:27" x14ac:dyDescent="0.25">
      <c r="A40946"/>
      <c r="AA40946"/>
    </row>
    <row r="40947" spans="1:27" x14ac:dyDescent="0.25">
      <c r="A40947"/>
      <c r="AA40947"/>
    </row>
    <row r="40948" spans="1:27" x14ac:dyDescent="0.25">
      <c r="A40948"/>
      <c r="AA40948"/>
    </row>
    <row r="40949" spans="1:27" x14ac:dyDescent="0.25">
      <c r="A40949"/>
      <c r="AA40949"/>
    </row>
    <row r="40950" spans="1:27" x14ac:dyDescent="0.25">
      <c r="A40950"/>
      <c r="AA40950"/>
    </row>
    <row r="40951" spans="1:27" x14ac:dyDescent="0.25">
      <c r="A40951"/>
      <c r="AA40951"/>
    </row>
    <row r="40952" spans="1:27" x14ac:dyDescent="0.25">
      <c r="A40952"/>
      <c r="AA40952"/>
    </row>
    <row r="40953" spans="1:27" x14ac:dyDescent="0.25">
      <c r="A40953"/>
      <c r="AA40953"/>
    </row>
    <row r="40954" spans="1:27" x14ac:dyDescent="0.25">
      <c r="A40954"/>
      <c r="AA40954"/>
    </row>
    <row r="40955" spans="1:27" x14ac:dyDescent="0.25">
      <c r="A40955"/>
      <c r="AA40955"/>
    </row>
    <row r="40956" spans="1:27" x14ac:dyDescent="0.25">
      <c r="A40956"/>
      <c r="AA40956"/>
    </row>
    <row r="40957" spans="1:27" x14ac:dyDescent="0.25">
      <c r="A40957"/>
      <c r="AA40957"/>
    </row>
    <row r="40958" spans="1:27" x14ac:dyDescent="0.25">
      <c r="A40958"/>
      <c r="AA40958"/>
    </row>
    <row r="40959" spans="1:27" x14ac:dyDescent="0.25">
      <c r="A40959"/>
      <c r="AA40959"/>
    </row>
    <row r="40960" spans="1:27" x14ac:dyDescent="0.25">
      <c r="A40960"/>
      <c r="AA40960"/>
    </row>
    <row r="40961" spans="1:27" x14ac:dyDescent="0.25">
      <c r="A40961"/>
      <c r="AA40961"/>
    </row>
    <row r="40962" spans="1:27" x14ac:dyDescent="0.25">
      <c r="A40962"/>
      <c r="AA40962"/>
    </row>
    <row r="40963" spans="1:27" x14ac:dyDescent="0.25">
      <c r="A40963"/>
      <c r="AA40963"/>
    </row>
    <row r="40964" spans="1:27" x14ac:dyDescent="0.25">
      <c r="A40964"/>
      <c r="AA40964"/>
    </row>
    <row r="40965" spans="1:27" x14ac:dyDescent="0.25">
      <c r="A40965"/>
      <c r="AA40965"/>
    </row>
    <row r="40966" spans="1:27" x14ac:dyDescent="0.25">
      <c r="A40966"/>
      <c r="AA40966"/>
    </row>
    <row r="40967" spans="1:27" x14ac:dyDescent="0.25">
      <c r="A40967"/>
      <c r="AA40967"/>
    </row>
    <row r="40968" spans="1:27" x14ac:dyDescent="0.25">
      <c r="A40968"/>
      <c r="AA40968"/>
    </row>
    <row r="40969" spans="1:27" x14ac:dyDescent="0.25">
      <c r="A40969"/>
      <c r="AA40969"/>
    </row>
    <row r="40970" spans="1:27" x14ac:dyDescent="0.25">
      <c r="A40970"/>
      <c r="AA40970"/>
    </row>
    <row r="40971" spans="1:27" x14ac:dyDescent="0.25">
      <c r="A40971"/>
      <c r="AA40971"/>
    </row>
    <row r="40972" spans="1:27" x14ac:dyDescent="0.25">
      <c r="A40972"/>
      <c r="AA40972"/>
    </row>
    <row r="40973" spans="1:27" x14ac:dyDescent="0.25">
      <c r="A40973"/>
      <c r="AA40973"/>
    </row>
    <row r="40974" spans="1:27" x14ac:dyDescent="0.25">
      <c r="A40974"/>
      <c r="AA40974"/>
    </row>
    <row r="40975" spans="1:27" x14ac:dyDescent="0.25">
      <c r="A40975"/>
      <c r="AA40975"/>
    </row>
    <row r="40976" spans="1:27" x14ac:dyDescent="0.25">
      <c r="A40976"/>
      <c r="AA40976"/>
    </row>
    <row r="40977" spans="1:27" x14ac:dyDescent="0.25">
      <c r="A40977"/>
      <c r="AA40977"/>
    </row>
    <row r="40978" spans="1:27" x14ac:dyDescent="0.25">
      <c r="A40978"/>
      <c r="AA40978"/>
    </row>
    <row r="40979" spans="1:27" x14ac:dyDescent="0.25">
      <c r="A40979"/>
      <c r="AA40979"/>
    </row>
    <row r="40980" spans="1:27" x14ac:dyDescent="0.25">
      <c r="A40980"/>
      <c r="AA40980"/>
    </row>
    <row r="40981" spans="1:27" x14ac:dyDescent="0.25">
      <c r="A40981"/>
      <c r="AA40981"/>
    </row>
    <row r="40982" spans="1:27" x14ac:dyDescent="0.25">
      <c r="A40982"/>
      <c r="AA40982"/>
    </row>
    <row r="40983" spans="1:27" x14ac:dyDescent="0.25">
      <c r="A40983"/>
      <c r="AA40983"/>
    </row>
    <row r="40984" spans="1:27" x14ac:dyDescent="0.25">
      <c r="A40984"/>
      <c r="AA40984"/>
    </row>
    <row r="40985" spans="1:27" x14ac:dyDescent="0.25">
      <c r="A40985"/>
      <c r="AA40985"/>
    </row>
    <row r="40986" spans="1:27" x14ac:dyDescent="0.25">
      <c r="A40986"/>
      <c r="AA40986"/>
    </row>
    <row r="40987" spans="1:27" x14ac:dyDescent="0.25">
      <c r="A40987"/>
      <c r="AA40987"/>
    </row>
    <row r="40988" spans="1:27" x14ac:dyDescent="0.25">
      <c r="A40988"/>
      <c r="AA40988"/>
    </row>
    <row r="40989" spans="1:27" x14ac:dyDescent="0.25">
      <c r="A40989"/>
      <c r="AA40989"/>
    </row>
    <row r="40990" spans="1:27" x14ac:dyDescent="0.25">
      <c r="A40990"/>
      <c r="AA40990"/>
    </row>
    <row r="40991" spans="1:27" x14ac:dyDescent="0.25">
      <c r="A40991"/>
      <c r="AA40991"/>
    </row>
    <row r="40992" spans="1:27" x14ac:dyDescent="0.25">
      <c r="A40992"/>
      <c r="AA40992"/>
    </row>
    <row r="40993" spans="1:27" x14ac:dyDescent="0.25">
      <c r="A40993"/>
      <c r="AA40993"/>
    </row>
    <row r="40994" spans="1:27" x14ac:dyDescent="0.25">
      <c r="A40994"/>
      <c r="AA40994"/>
    </row>
    <row r="40995" spans="1:27" x14ac:dyDescent="0.25">
      <c r="A40995"/>
      <c r="AA40995"/>
    </row>
    <row r="40996" spans="1:27" x14ac:dyDescent="0.25">
      <c r="A40996"/>
      <c r="AA40996"/>
    </row>
    <row r="40997" spans="1:27" x14ac:dyDescent="0.25">
      <c r="A40997"/>
      <c r="AA40997"/>
    </row>
    <row r="40998" spans="1:27" x14ac:dyDescent="0.25">
      <c r="A40998"/>
      <c r="AA40998"/>
    </row>
    <row r="40999" spans="1:27" x14ac:dyDescent="0.25">
      <c r="A40999"/>
      <c r="AA40999"/>
    </row>
    <row r="41000" spans="1:27" x14ac:dyDescent="0.25">
      <c r="A41000"/>
      <c r="AA41000"/>
    </row>
    <row r="41001" spans="1:27" x14ac:dyDescent="0.25">
      <c r="A41001"/>
      <c r="AA41001"/>
    </row>
    <row r="41002" spans="1:27" x14ac:dyDescent="0.25">
      <c r="A41002"/>
      <c r="AA41002"/>
    </row>
    <row r="41003" spans="1:27" x14ac:dyDescent="0.25">
      <c r="A41003"/>
      <c r="AA41003"/>
    </row>
    <row r="41004" spans="1:27" x14ac:dyDescent="0.25">
      <c r="A41004"/>
      <c r="AA41004"/>
    </row>
    <row r="41005" spans="1:27" x14ac:dyDescent="0.25">
      <c r="A41005"/>
      <c r="AA41005"/>
    </row>
    <row r="41006" spans="1:27" x14ac:dyDescent="0.25">
      <c r="A41006"/>
      <c r="AA41006"/>
    </row>
    <row r="41007" spans="1:27" x14ac:dyDescent="0.25">
      <c r="A41007"/>
      <c r="AA41007"/>
    </row>
    <row r="41008" spans="1:27" x14ac:dyDescent="0.25">
      <c r="A41008"/>
      <c r="AA41008"/>
    </row>
    <row r="41009" spans="1:27" x14ac:dyDescent="0.25">
      <c r="A41009"/>
      <c r="AA41009"/>
    </row>
    <row r="41010" spans="1:27" x14ac:dyDescent="0.25">
      <c r="A41010"/>
      <c r="AA41010"/>
    </row>
    <row r="41011" spans="1:27" x14ac:dyDescent="0.25">
      <c r="A41011"/>
      <c r="AA41011"/>
    </row>
    <row r="41012" spans="1:27" x14ac:dyDescent="0.25">
      <c r="A41012"/>
      <c r="AA41012"/>
    </row>
    <row r="41013" spans="1:27" x14ac:dyDescent="0.25">
      <c r="A41013"/>
      <c r="AA41013"/>
    </row>
    <row r="41014" spans="1:27" x14ac:dyDescent="0.25">
      <c r="A41014"/>
      <c r="AA41014"/>
    </row>
    <row r="41015" spans="1:27" x14ac:dyDescent="0.25">
      <c r="A41015"/>
      <c r="AA41015"/>
    </row>
    <row r="41016" spans="1:27" x14ac:dyDescent="0.25">
      <c r="A41016"/>
      <c r="AA41016"/>
    </row>
    <row r="41017" spans="1:27" x14ac:dyDescent="0.25">
      <c r="A41017"/>
      <c r="AA41017"/>
    </row>
    <row r="41018" spans="1:27" x14ac:dyDescent="0.25">
      <c r="A41018"/>
      <c r="AA41018"/>
    </row>
    <row r="41019" spans="1:27" x14ac:dyDescent="0.25">
      <c r="A41019"/>
      <c r="AA41019"/>
    </row>
    <row r="41020" spans="1:27" x14ac:dyDescent="0.25">
      <c r="A41020"/>
      <c r="AA41020"/>
    </row>
    <row r="41021" spans="1:27" x14ac:dyDescent="0.25">
      <c r="A41021"/>
      <c r="AA41021"/>
    </row>
    <row r="41022" spans="1:27" x14ac:dyDescent="0.25">
      <c r="A41022"/>
      <c r="AA41022"/>
    </row>
    <row r="41023" spans="1:27" x14ac:dyDescent="0.25">
      <c r="A41023"/>
      <c r="AA41023"/>
    </row>
    <row r="41024" spans="1:27" x14ac:dyDescent="0.25">
      <c r="A41024"/>
      <c r="AA41024"/>
    </row>
    <row r="41025" spans="1:27" x14ac:dyDescent="0.25">
      <c r="A41025"/>
      <c r="AA41025"/>
    </row>
    <row r="41026" spans="1:27" x14ac:dyDescent="0.25">
      <c r="A41026"/>
      <c r="AA41026"/>
    </row>
    <row r="41027" spans="1:27" x14ac:dyDescent="0.25">
      <c r="A41027"/>
      <c r="AA41027"/>
    </row>
    <row r="41028" spans="1:27" x14ac:dyDescent="0.25">
      <c r="A41028"/>
      <c r="AA41028"/>
    </row>
    <row r="41029" spans="1:27" x14ac:dyDescent="0.25">
      <c r="A41029"/>
      <c r="AA41029"/>
    </row>
    <row r="41030" spans="1:27" x14ac:dyDescent="0.25">
      <c r="A41030"/>
      <c r="AA41030"/>
    </row>
    <row r="41031" spans="1:27" x14ac:dyDescent="0.25">
      <c r="A41031"/>
      <c r="AA41031"/>
    </row>
    <row r="41032" spans="1:27" x14ac:dyDescent="0.25">
      <c r="A41032"/>
      <c r="AA41032"/>
    </row>
    <row r="41033" spans="1:27" x14ac:dyDescent="0.25">
      <c r="A41033"/>
      <c r="AA41033"/>
    </row>
    <row r="41034" spans="1:27" x14ac:dyDescent="0.25">
      <c r="A41034"/>
      <c r="AA41034"/>
    </row>
    <row r="41035" spans="1:27" x14ac:dyDescent="0.25">
      <c r="A41035"/>
      <c r="AA41035"/>
    </row>
    <row r="41036" spans="1:27" x14ac:dyDescent="0.25">
      <c r="A41036"/>
      <c r="AA41036"/>
    </row>
    <row r="41037" spans="1:27" x14ac:dyDescent="0.25">
      <c r="A41037"/>
      <c r="AA41037"/>
    </row>
    <row r="41038" spans="1:27" x14ac:dyDescent="0.25">
      <c r="A41038"/>
      <c r="AA41038"/>
    </row>
    <row r="41039" spans="1:27" x14ac:dyDescent="0.25">
      <c r="A41039"/>
      <c r="AA41039"/>
    </row>
    <row r="41040" spans="1:27" x14ac:dyDescent="0.25">
      <c r="A41040"/>
      <c r="AA41040"/>
    </row>
    <row r="41041" spans="1:27" x14ac:dyDescent="0.25">
      <c r="A41041"/>
      <c r="AA41041"/>
    </row>
    <row r="41042" spans="1:27" x14ac:dyDescent="0.25">
      <c r="A41042"/>
      <c r="AA41042"/>
    </row>
    <row r="41043" spans="1:27" x14ac:dyDescent="0.25">
      <c r="A41043"/>
      <c r="AA41043"/>
    </row>
    <row r="41044" spans="1:27" x14ac:dyDescent="0.25">
      <c r="A41044"/>
      <c r="AA41044"/>
    </row>
    <row r="41045" spans="1:27" x14ac:dyDescent="0.25">
      <c r="A41045"/>
      <c r="AA41045"/>
    </row>
    <row r="41046" spans="1:27" x14ac:dyDescent="0.25">
      <c r="A41046"/>
      <c r="AA41046"/>
    </row>
    <row r="41047" spans="1:27" x14ac:dyDescent="0.25">
      <c r="A41047"/>
      <c r="AA41047"/>
    </row>
    <row r="41048" spans="1:27" x14ac:dyDescent="0.25">
      <c r="A41048"/>
      <c r="AA41048"/>
    </row>
    <row r="41049" spans="1:27" x14ac:dyDescent="0.25">
      <c r="A41049"/>
      <c r="AA41049"/>
    </row>
    <row r="41050" spans="1:27" x14ac:dyDescent="0.25">
      <c r="A41050"/>
      <c r="AA41050"/>
    </row>
    <row r="41051" spans="1:27" x14ac:dyDescent="0.25">
      <c r="A41051"/>
      <c r="AA41051"/>
    </row>
    <row r="41052" spans="1:27" x14ac:dyDescent="0.25">
      <c r="A41052"/>
      <c r="AA41052"/>
    </row>
    <row r="41053" spans="1:27" x14ac:dyDescent="0.25">
      <c r="A41053"/>
      <c r="AA41053"/>
    </row>
    <row r="41054" spans="1:27" x14ac:dyDescent="0.25">
      <c r="A41054"/>
      <c r="AA41054"/>
    </row>
    <row r="41055" spans="1:27" x14ac:dyDescent="0.25">
      <c r="A41055"/>
      <c r="AA41055"/>
    </row>
    <row r="41056" spans="1:27" x14ac:dyDescent="0.25">
      <c r="A41056"/>
      <c r="AA41056"/>
    </row>
    <row r="41057" spans="1:27" x14ac:dyDescent="0.25">
      <c r="A41057"/>
      <c r="AA41057"/>
    </row>
    <row r="41058" spans="1:27" x14ac:dyDescent="0.25">
      <c r="A41058"/>
      <c r="AA41058"/>
    </row>
    <row r="41059" spans="1:27" x14ac:dyDescent="0.25">
      <c r="A41059"/>
      <c r="AA41059"/>
    </row>
    <row r="41060" spans="1:27" x14ac:dyDescent="0.25">
      <c r="A41060"/>
      <c r="AA41060"/>
    </row>
    <row r="41061" spans="1:27" x14ac:dyDescent="0.25">
      <c r="A41061"/>
      <c r="AA41061"/>
    </row>
    <row r="41062" spans="1:27" x14ac:dyDescent="0.25">
      <c r="A41062"/>
      <c r="AA41062"/>
    </row>
    <row r="41063" spans="1:27" x14ac:dyDescent="0.25">
      <c r="A41063"/>
      <c r="AA41063"/>
    </row>
    <row r="41064" spans="1:27" x14ac:dyDescent="0.25">
      <c r="A41064"/>
      <c r="AA41064"/>
    </row>
    <row r="41065" spans="1:27" x14ac:dyDescent="0.25">
      <c r="A41065"/>
      <c r="AA41065"/>
    </row>
    <row r="41066" spans="1:27" x14ac:dyDescent="0.25">
      <c r="A41066"/>
      <c r="AA41066"/>
    </row>
    <row r="41067" spans="1:27" x14ac:dyDescent="0.25">
      <c r="A41067"/>
      <c r="AA41067"/>
    </row>
    <row r="41068" spans="1:27" x14ac:dyDescent="0.25">
      <c r="A41068"/>
      <c r="AA41068"/>
    </row>
    <row r="41069" spans="1:27" x14ac:dyDescent="0.25">
      <c r="A41069"/>
      <c r="AA41069"/>
    </row>
    <row r="41070" spans="1:27" x14ac:dyDescent="0.25">
      <c r="A41070"/>
      <c r="AA41070"/>
    </row>
    <row r="41071" spans="1:27" x14ac:dyDescent="0.25">
      <c r="A41071"/>
      <c r="AA41071"/>
    </row>
    <row r="41072" spans="1:27" x14ac:dyDescent="0.25">
      <c r="A41072"/>
      <c r="AA41072"/>
    </row>
    <row r="41073" spans="1:27" x14ac:dyDescent="0.25">
      <c r="A41073"/>
      <c r="AA41073"/>
    </row>
    <row r="41074" spans="1:27" x14ac:dyDescent="0.25">
      <c r="A41074"/>
      <c r="AA41074"/>
    </row>
    <row r="41075" spans="1:27" x14ac:dyDescent="0.25">
      <c r="A41075"/>
      <c r="AA41075"/>
    </row>
    <row r="41076" spans="1:27" x14ac:dyDescent="0.25">
      <c r="A41076"/>
      <c r="AA41076"/>
    </row>
    <row r="41077" spans="1:27" x14ac:dyDescent="0.25">
      <c r="A41077"/>
      <c r="AA41077"/>
    </row>
    <row r="41078" spans="1:27" x14ac:dyDescent="0.25">
      <c r="A41078"/>
      <c r="AA41078"/>
    </row>
    <row r="41079" spans="1:27" x14ac:dyDescent="0.25">
      <c r="A41079"/>
      <c r="AA41079"/>
    </row>
    <row r="41080" spans="1:27" x14ac:dyDescent="0.25">
      <c r="A41080"/>
      <c r="AA41080"/>
    </row>
    <row r="41081" spans="1:27" x14ac:dyDescent="0.25">
      <c r="A41081"/>
      <c r="AA41081"/>
    </row>
    <row r="41082" spans="1:27" x14ac:dyDescent="0.25">
      <c r="A41082"/>
      <c r="AA41082"/>
    </row>
    <row r="41083" spans="1:27" x14ac:dyDescent="0.25">
      <c r="A41083"/>
      <c r="AA41083"/>
    </row>
    <row r="41084" spans="1:27" x14ac:dyDescent="0.25">
      <c r="A41084"/>
      <c r="AA41084"/>
    </row>
    <row r="41085" spans="1:27" x14ac:dyDescent="0.25">
      <c r="A41085"/>
      <c r="AA41085"/>
    </row>
    <row r="41086" spans="1:27" x14ac:dyDescent="0.25">
      <c r="A41086"/>
      <c r="AA41086"/>
    </row>
    <row r="41087" spans="1:27" x14ac:dyDescent="0.25">
      <c r="A41087"/>
      <c r="AA41087"/>
    </row>
    <row r="41088" spans="1:27" x14ac:dyDescent="0.25">
      <c r="A41088"/>
      <c r="AA41088"/>
    </row>
    <row r="41089" spans="1:27" x14ac:dyDescent="0.25">
      <c r="A41089"/>
      <c r="AA41089"/>
    </row>
    <row r="41090" spans="1:27" x14ac:dyDescent="0.25">
      <c r="A41090"/>
      <c r="AA41090"/>
    </row>
    <row r="41091" spans="1:27" x14ac:dyDescent="0.25">
      <c r="A41091"/>
      <c r="AA41091"/>
    </row>
    <row r="41092" spans="1:27" x14ac:dyDescent="0.25">
      <c r="A41092"/>
      <c r="AA41092"/>
    </row>
    <row r="41093" spans="1:27" x14ac:dyDescent="0.25">
      <c r="A41093"/>
      <c r="AA41093"/>
    </row>
    <row r="41094" spans="1:27" x14ac:dyDescent="0.25">
      <c r="A41094"/>
      <c r="AA41094"/>
    </row>
    <row r="41095" spans="1:27" x14ac:dyDescent="0.25">
      <c r="A41095"/>
      <c r="AA41095"/>
    </row>
    <row r="41096" spans="1:27" x14ac:dyDescent="0.25">
      <c r="A41096"/>
      <c r="AA41096"/>
    </row>
    <row r="41097" spans="1:27" x14ac:dyDescent="0.25">
      <c r="A41097"/>
      <c r="AA41097"/>
    </row>
    <row r="41098" spans="1:27" x14ac:dyDescent="0.25">
      <c r="A41098"/>
      <c r="AA41098"/>
    </row>
    <row r="41099" spans="1:27" x14ac:dyDescent="0.25">
      <c r="A41099"/>
      <c r="AA41099"/>
    </row>
    <row r="41100" spans="1:27" x14ac:dyDescent="0.25">
      <c r="A41100"/>
      <c r="AA41100"/>
    </row>
    <row r="41101" spans="1:27" x14ac:dyDescent="0.25">
      <c r="A41101"/>
      <c r="AA41101"/>
    </row>
    <row r="41102" spans="1:27" x14ac:dyDescent="0.25">
      <c r="A41102"/>
      <c r="AA41102"/>
    </row>
    <row r="41103" spans="1:27" x14ac:dyDescent="0.25">
      <c r="A41103"/>
      <c r="AA41103"/>
    </row>
    <row r="41104" spans="1:27" x14ac:dyDescent="0.25">
      <c r="A41104"/>
      <c r="AA41104"/>
    </row>
    <row r="41105" spans="1:27" x14ac:dyDescent="0.25">
      <c r="A41105"/>
      <c r="AA41105"/>
    </row>
    <row r="41106" spans="1:27" x14ac:dyDescent="0.25">
      <c r="A41106"/>
      <c r="AA41106"/>
    </row>
    <row r="41107" spans="1:27" x14ac:dyDescent="0.25">
      <c r="A41107"/>
      <c r="AA41107"/>
    </row>
    <row r="41108" spans="1:27" x14ac:dyDescent="0.25">
      <c r="A41108"/>
      <c r="AA41108"/>
    </row>
    <row r="41109" spans="1:27" x14ac:dyDescent="0.25">
      <c r="A41109"/>
      <c r="AA41109"/>
    </row>
    <row r="41110" spans="1:27" x14ac:dyDescent="0.25">
      <c r="A41110"/>
      <c r="AA41110"/>
    </row>
    <row r="41111" spans="1:27" x14ac:dyDescent="0.25">
      <c r="A41111"/>
      <c r="AA41111"/>
    </row>
    <row r="41112" spans="1:27" x14ac:dyDescent="0.25">
      <c r="A41112"/>
      <c r="AA41112"/>
    </row>
    <row r="41113" spans="1:27" x14ac:dyDescent="0.25">
      <c r="A41113"/>
      <c r="AA41113"/>
    </row>
    <row r="41114" spans="1:27" x14ac:dyDescent="0.25">
      <c r="A41114"/>
      <c r="AA41114"/>
    </row>
    <row r="41115" spans="1:27" x14ac:dyDescent="0.25">
      <c r="A41115"/>
      <c r="AA41115"/>
    </row>
    <row r="41116" spans="1:27" x14ac:dyDescent="0.25">
      <c r="A41116"/>
      <c r="AA41116"/>
    </row>
    <row r="41117" spans="1:27" x14ac:dyDescent="0.25">
      <c r="A41117"/>
      <c r="AA41117"/>
    </row>
    <row r="41118" spans="1:27" x14ac:dyDescent="0.25">
      <c r="A41118"/>
      <c r="AA41118"/>
    </row>
    <row r="41119" spans="1:27" x14ac:dyDescent="0.25">
      <c r="A41119"/>
      <c r="AA41119"/>
    </row>
    <row r="41120" spans="1:27" x14ac:dyDescent="0.25">
      <c r="A41120"/>
      <c r="AA41120"/>
    </row>
    <row r="41121" spans="1:27" x14ac:dyDescent="0.25">
      <c r="A41121"/>
      <c r="AA41121"/>
    </row>
    <row r="41122" spans="1:27" x14ac:dyDescent="0.25">
      <c r="A41122"/>
      <c r="AA41122"/>
    </row>
    <row r="41123" spans="1:27" x14ac:dyDescent="0.25">
      <c r="A41123"/>
      <c r="AA41123"/>
    </row>
    <row r="41124" spans="1:27" x14ac:dyDescent="0.25">
      <c r="A41124"/>
      <c r="AA41124"/>
    </row>
    <row r="41125" spans="1:27" x14ac:dyDescent="0.25">
      <c r="A41125"/>
      <c r="AA41125"/>
    </row>
    <row r="41126" spans="1:27" x14ac:dyDescent="0.25">
      <c r="A41126"/>
      <c r="AA41126"/>
    </row>
    <row r="41127" spans="1:27" x14ac:dyDescent="0.25">
      <c r="A41127"/>
      <c r="AA41127"/>
    </row>
    <row r="41128" spans="1:27" x14ac:dyDescent="0.25">
      <c r="A41128"/>
      <c r="AA41128"/>
    </row>
    <row r="41129" spans="1:27" x14ac:dyDescent="0.25">
      <c r="A41129"/>
      <c r="AA41129"/>
    </row>
    <row r="41130" spans="1:27" x14ac:dyDescent="0.25">
      <c r="A41130"/>
      <c r="AA41130"/>
    </row>
    <row r="41131" spans="1:27" x14ac:dyDescent="0.25">
      <c r="A41131"/>
      <c r="AA41131"/>
    </row>
    <row r="41132" spans="1:27" x14ac:dyDescent="0.25">
      <c r="A41132"/>
      <c r="AA41132"/>
    </row>
    <row r="41133" spans="1:27" x14ac:dyDescent="0.25">
      <c r="A41133"/>
      <c r="AA41133"/>
    </row>
    <row r="41134" spans="1:27" x14ac:dyDescent="0.25">
      <c r="A41134"/>
      <c r="AA41134"/>
    </row>
    <row r="41135" spans="1:27" x14ac:dyDescent="0.25">
      <c r="A41135"/>
      <c r="AA41135"/>
    </row>
    <row r="41136" spans="1:27" x14ac:dyDescent="0.25">
      <c r="A41136"/>
      <c r="AA41136"/>
    </row>
    <row r="41137" spans="1:27" x14ac:dyDescent="0.25">
      <c r="A41137"/>
      <c r="AA41137"/>
    </row>
    <row r="41138" spans="1:27" x14ac:dyDescent="0.25">
      <c r="A41138"/>
      <c r="AA41138"/>
    </row>
    <row r="41139" spans="1:27" x14ac:dyDescent="0.25">
      <c r="A41139"/>
      <c r="AA41139"/>
    </row>
    <row r="41140" spans="1:27" x14ac:dyDescent="0.25">
      <c r="A41140"/>
      <c r="AA41140"/>
    </row>
    <row r="41141" spans="1:27" x14ac:dyDescent="0.25">
      <c r="A41141"/>
      <c r="AA41141"/>
    </row>
    <row r="41142" spans="1:27" x14ac:dyDescent="0.25">
      <c r="A41142"/>
      <c r="AA41142"/>
    </row>
    <row r="41143" spans="1:27" x14ac:dyDescent="0.25">
      <c r="A41143"/>
      <c r="AA41143"/>
    </row>
    <row r="41144" spans="1:27" x14ac:dyDescent="0.25">
      <c r="A41144"/>
      <c r="AA41144"/>
    </row>
    <row r="41145" spans="1:27" x14ac:dyDescent="0.25">
      <c r="A41145"/>
      <c r="AA41145"/>
    </row>
    <row r="41146" spans="1:27" x14ac:dyDescent="0.25">
      <c r="A41146"/>
      <c r="AA41146"/>
    </row>
    <row r="41147" spans="1:27" x14ac:dyDescent="0.25">
      <c r="A41147"/>
      <c r="AA41147"/>
    </row>
    <row r="41148" spans="1:27" x14ac:dyDescent="0.25">
      <c r="A41148"/>
      <c r="AA41148"/>
    </row>
    <row r="41149" spans="1:27" x14ac:dyDescent="0.25">
      <c r="A41149"/>
      <c r="AA41149"/>
    </row>
    <row r="41150" spans="1:27" x14ac:dyDescent="0.25">
      <c r="A41150"/>
      <c r="AA41150"/>
    </row>
    <row r="41151" spans="1:27" x14ac:dyDescent="0.25">
      <c r="A41151"/>
      <c r="AA41151"/>
    </row>
    <row r="41152" spans="1:27" x14ac:dyDescent="0.25">
      <c r="A41152"/>
      <c r="AA41152"/>
    </row>
    <row r="41153" spans="1:27" x14ac:dyDescent="0.25">
      <c r="A41153"/>
      <c r="AA41153"/>
    </row>
    <row r="41154" spans="1:27" x14ac:dyDescent="0.25">
      <c r="A41154"/>
      <c r="AA41154"/>
    </row>
    <row r="41155" spans="1:27" x14ac:dyDescent="0.25">
      <c r="A41155"/>
      <c r="AA41155"/>
    </row>
    <row r="41156" spans="1:27" x14ac:dyDescent="0.25">
      <c r="A41156"/>
      <c r="AA41156"/>
    </row>
    <row r="41157" spans="1:27" x14ac:dyDescent="0.25">
      <c r="A41157"/>
      <c r="AA41157"/>
    </row>
    <row r="41158" spans="1:27" x14ac:dyDescent="0.25">
      <c r="A41158"/>
      <c r="AA41158"/>
    </row>
    <row r="41159" spans="1:27" x14ac:dyDescent="0.25">
      <c r="A41159"/>
      <c r="AA41159"/>
    </row>
    <row r="41160" spans="1:27" x14ac:dyDescent="0.25">
      <c r="A41160"/>
      <c r="AA41160"/>
    </row>
    <row r="41161" spans="1:27" x14ac:dyDescent="0.25">
      <c r="A41161"/>
      <c r="AA41161"/>
    </row>
    <row r="41162" spans="1:27" x14ac:dyDescent="0.25">
      <c r="A41162"/>
      <c r="AA41162"/>
    </row>
    <row r="41163" spans="1:27" x14ac:dyDescent="0.25">
      <c r="A41163"/>
      <c r="AA41163"/>
    </row>
    <row r="41164" spans="1:27" x14ac:dyDescent="0.25">
      <c r="A41164"/>
      <c r="AA41164"/>
    </row>
    <row r="41165" spans="1:27" x14ac:dyDescent="0.25">
      <c r="A41165"/>
      <c r="AA41165"/>
    </row>
    <row r="41166" spans="1:27" x14ac:dyDescent="0.25">
      <c r="A41166"/>
      <c r="AA41166"/>
    </row>
    <row r="41167" spans="1:27" x14ac:dyDescent="0.25">
      <c r="A41167"/>
      <c r="AA41167"/>
    </row>
    <row r="41168" spans="1:27" x14ac:dyDescent="0.25">
      <c r="A41168"/>
      <c r="AA41168"/>
    </row>
    <row r="41169" spans="1:27" x14ac:dyDescent="0.25">
      <c r="A41169"/>
      <c r="AA41169"/>
    </row>
    <row r="41170" spans="1:27" x14ac:dyDescent="0.25">
      <c r="A41170"/>
      <c r="AA41170"/>
    </row>
    <row r="41171" spans="1:27" x14ac:dyDescent="0.25">
      <c r="A41171"/>
      <c r="AA41171"/>
    </row>
    <row r="41172" spans="1:27" x14ac:dyDescent="0.25">
      <c r="A41172"/>
      <c r="AA41172"/>
    </row>
    <row r="41173" spans="1:27" x14ac:dyDescent="0.25">
      <c r="A41173"/>
      <c r="AA41173"/>
    </row>
    <row r="41174" spans="1:27" x14ac:dyDescent="0.25">
      <c r="A41174"/>
      <c r="AA41174"/>
    </row>
    <row r="41175" spans="1:27" x14ac:dyDescent="0.25">
      <c r="A41175"/>
      <c r="AA41175"/>
    </row>
    <row r="41176" spans="1:27" x14ac:dyDescent="0.25">
      <c r="A41176"/>
      <c r="AA41176"/>
    </row>
    <row r="41177" spans="1:27" x14ac:dyDescent="0.25">
      <c r="A41177"/>
      <c r="AA41177"/>
    </row>
    <row r="41178" spans="1:27" x14ac:dyDescent="0.25">
      <c r="A41178"/>
      <c r="AA41178"/>
    </row>
    <row r="41179" spans="1:27" x14ac:dyDescent="0.25">
      <c r="A41179"/>
      <c r="AA41179"/>
    </row>
    <row r="41180" spans="1:27" x14ac:dyDescent="0.25">
      <c r="A41180"/>
      <c r="AA41180"/>
    </row>
    <row r="41181" spans="1:27" x14ac:dyDescent="0.25">
      <c r="A41181"/>
      <c r="AA41181"/>
    </row>
    <row r="41182" spans="1:27" x14ac:dyDescent="0.25">
      <c r="A41182"/>
      <c r="AA41182"/>
    </row>
    <row r="41183" spans="1:27" x14ac:dyDescent="0.25">
      <c r="A41183"/>
      <c r="AA41183"/>
    </row>
    <row r="41184" spans="1:27" x14ac:dyDescent="0.25">
      <c r="A41184"/>
      <c r="AA41184"/>
    </row>
    <row r="41185" spans="1:27" x14ac:dyDescent="0.25">
      <c r="A41185"/>
      <c r="AA41185"/>
    </row>
    <row r="41186" spans="1:27" x14ac:dyDescent="0.25">
      <c r="A41186"/>
      <c r="AA41186"/>
    </row>
    <row r="41187" spans="1:27" x14ac:dyDescent="0.25">
      <c r="A41187"/>
      <c r="AA41187"/>
    </row>
    <row r="41188" spans="1:27" x14ac:dyDescent="0.25">
      <c r="A41188"/>
      <c r="AA41188"/>
    </row>
    <row r="41189" spans="1:27" x14ac:dyDescent="0.25">
      <c r="A41189"/>
      <c r="AA41189"/>
    </row>
    <row r="41190" spans="1:27" x14ac:dyDescent="0.25">
      <c r="A41190"/>
      <c r="AA41190"/>
    </row>
    <row r="41191" spans="1:27" x14ac:dyDescent="0.25">
      <c r="A41191"/>
      <c r="AA41191"/>
    </row>
    <row r="41192" spans="1:27" x14ac:dyDescent="0.25">
      <c r="A41192"/>
      <c r="AA41192"/>
    </row>
    <row r="41193" spans="1:27" x14ac:dyDescent="0.25">
      <c r="A41193"/>
      <c r="AA41193"/>
    </row>
    <row r="41194" spans="1:27" x14ac:dyDescent="0.25">
      <c r="A41194"/>
      <c r="AA41194"/>
    </row>
    <row r="41195" spans="1:27" x14ac:dyDescent="0.25">
      <c r="A41195"/>
      <c r="AA41195"/>
    </row>
    <row r="41196" spans="1:27" x14ac:dyDescent="0.25">
      <c r="A41196"/>
      <c r="AA41196"/>
    </row>
    <row r="41197" spans="1:27" x14ac:dyDescent="0.25">
      <c r="A41197"/>
      <c r="AA41197"/>
    </row>
    <row r="41198" spans="1:27" x14ac:dyDescent="0.25">
      <c r="A41198"/>
      <c r="AA41198"/>
    </row>
    <row r="41199" spans="1:27" x14ac:dyDescent="0.25">
      <c r="A41199"/>
      <c r="AA41199"/>
    </row>
    <row r="41200" spans="1:27" x14ac:dyDescent="0.25">
      <c r="A41200"/>
      <c r="AA41200"/>
    </row>
    <row r="41201" spans="1:27" x14ac:dyDescent="0.25">
      <c r="A41201"/>
      <c r="AA41201"/>
    </row>
    <row r="41202" spans="1:27" x14ac:dyDescent="0.25">
      <c r="A41202"/>
      <c r="AA41202"/>
    </row>
    <row r="41203" spans="1:27" x14ac:dyDescent="0.25">
      <c r="A41203"/>
      <c r="AA41203"/>
    </row>
    <row r="41204" spans="1:27" x14ac:dyDescent="0.25">
      <c r="A41204"/>
      <c r="AA41204"/>
    </row>
    <row r="41205" spans="1:27" x14ac:dyDescent="0.25">
      <c r="A41205"/>
      <c r="AA41205"/>
    </row>
    <row r="41206" spans="1:27" x14ac:dyDescent="0.25">
      <c r="A41206"/>
      <c r="AA41206"/>
    </row>
    <row r="41207" spans="1:27" x14ac:dyDescent="0.25">
      <c r="A41207"/>
      <c r="AA41207"/>
    </row>
    <row r="41208" spans="1:27" x14ac:dyDescent="0.25">
      <c r="A41208"/>
      <c r="AA41208"/>
    </row>
    <row r="41209" spans="1:27" x14ac:dyDescent="0.25">
      <c r="A41209"/>
      <c r="AA41209"/>
    </row>
    <row r="41210" spans="1:27" x14ac:dyDescent="0.25">
      <c r="A41210"/>
      <c r="AA41210"/>
    </row>
    <row r="41211" spans="1:27" x14ac:dyDescent="0.25">
      <c r="A41211"/>
      <c r="AA41211"/>
    </row>
    <row r="41212" spans="1:27" x14ac:dyDescent="0.25">
      <c r="A41212"/>
      <c r="AA41212"/>
    </row>
    <row r="41213" spans="1:27" x14ac:dyDescent="0.25">
      <c r="A41213"/>
      <c r="AA41213"/>
    </row>
    <row r="41214" spans="1:27" x14ac:dyDescent="0.25">
      <c r="A41214"/>
      <c r="AA41214"/>
    </row>
    <row r="41215" spans="1:27" x14ac:dyDescent="0.25">
      <c r="A41215"/>
      <c r="AA41215"/>
    </row>
    <row r="41216" spans="1:27" x14ac:dyDescent="0.25">
      <c r="A41216"/>
      <c r="AA41216"/>
    </row>
    <row r="41217" spans="1:27" x14ac:dyDescent="0.25">
      <c r="A41217"/>
      <c r="AA41217"/>
    </row>
    <row r="41218" spans="1:27" x14ac:dyDescent="0.25">
      <c r="A41218"/>
      <c r="AA41218"/>
    </row>
    <row r="41219" spans="1:27" x14ac:dyDescent="0.25">
      <c r="A41219"/>
      <c r="AA41219"/>
    </row>
    <row r="41220" spans="1:27" x14ac:dyDescent="0.25">
      <c r="A41220"/>
      <c r="AA41220"/>
    </row>
    <row r="41221" spans="1:27" x14ac:dyDescent="0.25">
      <c r="A41221"/>
      <c r="AA41221"/>
    </row>
    <row r="41222" spans="1:27" x14ac:dyDescent="0.25">
      <c r="A41222"/>
      <c r="AA41222"/>
    </row>
    <row r="41223" spans="1:27" x14ac:dyDescent="0.25">
      <c r="A41223"/>
      <c r="AA41223"/>
    </row>
    <row r="41224" spans="1:27" x14ac:dyDescent="0.25">
      <c r="A41224"/>
      <c r="AA41224"/>
    </row>
    <row r="41225" spans="1:27" x14ac:dyDescent="0.25">
      <c r="A41225"/>
      <c r="AA41225"/>
    </row>
    <row r="41226" spans="1:27" x14ac:dyDescent="0.25">
      <c r="A41226"/>
      <c r="AA41226"/>
    </row>
    <row r="41227" spans="1:27" x14ac:dyDescent="0.25">
      <c r="A41227"/>
      <c r="AA41227"/>
    </row>
    <row r="41228" spans="1:27" x14ac:dyDescent="0.25">
      <c r="A41228"/>
      <c r="AA41228"/>
    </row>
    <row r="41229" spans="1:27" x14ac:dyDescent="0.25">
      <c r="A41229"/>
      <c r="AA41229"/>
    </row>
    <row r="41230" spans="1:27" x14ac:dyDescent="0.25">
      <c r="A41230"/>
      <c r="AA41230"/>
    </row>
    <row r="41231" spans="1:27" x14ac:dyDescent="0.25">
      <c r="A41231"/>
      <c r="AA41231"/>
    </row>
    <row r="41232" spans="1:27" x14ac:dyDescent="0.25">
      <c r="A41232"/>
      <c r="AA41232"/>
    </row>
    <row r="41233" spans="1:27" x14ac:dyDescent="0.25">
      <c r="A41233"/>
      <c r="AA41233"/>
    </row>
    <row r="41234" spans="1:27" x14ac:dyDescent="0.25">
      <c r="A41234"/>
      <c r="AA41234"/>
    </row>
    <row r="41235" spans="1:27" x14ac:dyDescent="0.25">
      <c r="A41235"/>
      <c r="AA41235"/>
    </row>
    <row r="41236" spans="1:27" x14ac:dyDescent="0.25">
      <c r="A41236"/>
      <c r="AA41236"/>
    </row>
    <row r="41237" spans="1:27" x14ac:dyDescent="0.25">
      <c r="A41237"/>
      <c r="AA41237"/>
    </row>
    <row r="41238" spans="1:27" x14ac:dyDescent="0.25">
      <c r="A41238"/>
      <c r="AA41238"/>
    </row>
    <row r="41239" spans="1:27" x14ac:dyDescent="0.25">
      <c r="A41239"/>
      <c r="AA41239"/>
    </row>
    <row r="41240" spans="1:27" x14ac:dyDescent="0.25">
      <c r="A41240"/>
      <c r="AA41240"/>
    </row>
    <row r="41241" spans="1:27" x14ac:dyDescent="0.25">
      <c r="A41241"/>
      <c r="AA41241"/>
    </row>
    <row r="41242" spans="1:27" x14ac:dyDescent="0.25">
      <c r="A41242"/>
      <c r="AA41242"/>
    </row>
    <row r="41243" spans="1:27" x14ac:dyDescent="0.25">
      <c r="A41243"/>
      <c r="AA41243"/>
    </row>
    <row r="41244" spans="1:27" x14ac:dyDescent="0.25">
      <c r="A41244"/>
      <c r="AA41244"/>
    </row>
    <row r="41245" spans="1:27" x14ac:dyDescent="0.25">
      <c r="A41245"/>
      <c r="AA41245"/>
    </row>
    <row r="41246" spans="1:27" x14ac:dyDescent="0.25">
      <c r="A41246"/>
      <c r="AA41246"/>
    </row>
    <row r="41247" spans="1:27" x14ac:dyDescent="0.25">
      <c r="A41247"/>
      <c r="AA41247"/>
    </row>
    <row r="41248" spans="1:27" x14ac:dyDescent="0.25">
      <c r="A41248"/>
      <c r="AA41248"/>
    </row>
    <row r="41249" spans="1:27" x14ac:dyDescent="0.25">
      <c r="A41249"/>
      <c r="AA41249"/>
    </row>
    <row r="41250" spans="1:27" x14ac:dyDescent="0.25">
      <c r="A41250"/>
      <c r="AA41250"/>
    </row>
    <row r="41251" spans="1:27" x14ac:dyDescent="0.25">
      <c r="A41251"/>
      <c r="AA41251"/>
    </row>
    <row r="41252" spans="1:27" x14ac:dyDescent="0.25">
      <c r="A41252"/>
      <c r="AA41252"/>
    </row>
    <row r="41253" spans="1:27" x14ac:dyDescent="0.25">
      <c r="A41253"/>
      <c r="AA41253"/>
    </row>
    <row r="41254" spans="1:27" x14ac:dyDescent="0.25">
      <c r="A41254"/>
      <c r="AA41254"/>
    </row>
    <row r="41255" spans="1:27" x14ac:dyDescent="0.25">
      <c r="A41255"/>
      <c r="AA41255"/>
    </row>
    <row r="41256" spans="1:27" x14ac:dyDescent="0.25">
      <c r="A41256"/>
      <c r="AA41256"/>
    </row>
    <row r="41257" spans="1:27" x14ac:dyDescent="0.25">
      <c r="A41257"/>
      <c r="AA41257"/>
    </row>
    <row r="41258" spans="1:27" x14ac:dyDescent="0.25">
      <c r="A41258"/>
      <c r="AA41258"/>
    </row>
    <row r="41259" spans="1:27" x14ac:dyDescent="0.25">
      <c r="A41259"/>
      <c r="AA41259"/>
    </row>
    <row r="41260" spans="1:27" x14ac:dyDescent="0.25">
      <c r="A41260"/>
      <c r="AA41260"/>
    </row>
    <row r="41261" spans="1:27" x14ac:dyDescent="0.25">
      <c r="A41261"/>
      <c r="AA41261"/>
    </row>
    <row r="41262" spans="1:27" x14ac:dyDescent="0.25">
      <c r="A41262"/>
      <c r="AA41262"/>
    </row>
    <row r="41263" spans="1:27" x14ac:dyDescent="0.25">
      <c r="A41263"/>
      <c r="AA41263"/>
    </row>
    <row r="41264" spans="1:27" x14ac:dyDescent="0.25">
      <c r="A41264"/>
      <c r="AA41264"/>
    </row>
    <row r="41265" spans="1:27" x14ac:dyDescent="0.25">
      <c r="A41265"/>
      <c r="AA41265"/>
    </row>
    <row r="41266" spans="1:27" x14ac:dyDescent="0.25">
      <c r="A41266"/>
      <c r="AA41266"/>
    </row>
    <row r="41267" spans="1:27" x14ac:dyDescent="0.25">
      <c r="A41267"/>
      <c r="AA41267"/>
    </row>
    <row r="41268" spans="1:27" x14ac:dyDescent="0.25">
      <c r="A41268"/>
      <c r="AA41268"/>
    </row>
    <row r="41269" spans="1:27" x14ac:dyDescent="0.25">
      <c r="A41269"/>
      <c r="AA41269"/>
    </row>
    <row r="41270" spans="1:27" x14ac:dyDescent="0.25">
      <c r="A41270"/>
      <c r="AA41270"/>
    </row>
    <row r="41271" spans="1:27" x14ac:dyDescent="0.25">
      <c r="A41271"/>
      <c r="AA41271"/>
    </row>
    <row r="41272" spans="1:27" x14ac:dyDescent="0.25">
      <c r="A41272"/>
      <c r="AA41272"/>
    </row>
    <row r="41273" spans="1:27" x14ac:dyDescent="0.25">
      <c r="A41273"/>
      <c r="AA41273"/>
    </row>
    <row r="41274" spans="1:27" x14ac:dyDescent="0.25">
      <c r="A41274"/>
      <c r="AA41274"/>
    </row>
    <row r="41275" spans="1:27" x14ac:dyDescent="0.25">
      <c r="A41275"/>
      <c r="AA41275"/>
    </row>
    <row r="41276" spans="1:27" x14ac:dyDescent="0.25">
      <c r="A41276"/>
      <c r="AA41276"/>
    </row>
    <row r="41277" spans="1:27" x14ac:dyDescent="0.25">
      <c r="A41277"/>
      <c r="AA41277"/>
    </row>
    <row r="41278" spans="1:27" x14ac:dyDescent="0.25">
      <c r="A41278"/>
      <c r="AA41278"/>
    </row>
    <row r="41279" spans="1:27" x14ac:dyDescent="0.25">
      <c r="A41279"/>
      <c r="AA41279"/>
    </row>
    <row r="41280" spans="1:27" x14ac:dyDescent="0.25">
      <c r="A41280"/>
      <c r="AA41280"/>
    </row>
    <row r="41281" spans="1:27" x14ac:dyDescent="0.25">
      <c r="A41281"/>
      <c r="AA41281"/>
    </row>
    <row r="41282" spans="1:27" x14ac:dyDescent="0.25">
      <c r="A41282"/>
      <c r="AA41282"/>
    </row>
    <row r="41283" spans="1:27" x14ac:dyDescent="0.25">
      <c r="A41283"/>
      <c r="AA41283"/>
    </row>
    <row r="41284" spans="1:27" x14ac:dyDescent="0.25">
      <c r="A41284"/>
      <c r="AA41284"/>
    </row>
    <row r="41285" spans="1:27" x14ac:dyDescent="0.25">
      <c r="A41285"/>
      <c r="AA41285"/>
    </row>
    <row r="41286" spans="1:27" x14ac:dyDescent="0.25">
      <c r="A41286"/>
      <c r="AA41286"/>
    </row>
    <row r="41287" spans="1:27" x14ac:dyDescent="0.25">
      <c r="A41287"/>
      <c r="AA41287"/>
    </row>
    <row r="41288" spans="1:27" x14ac:dyDescent="0.25">
      <c r="A41288"/>
      <c r="AA41288"/>
    </row>
    <row r="41289" spans="1:27" x14ac:dyDescent="0.25">
      <c r="A41289"/>
      <c r="AA41289"/>
    </row>
    <row r="41290" spans="1:27" x14ac:dyDescent="0.25">
      <c r="A41290"/>
      <c r="AA41290"/>
    </row>
    <row r="41291" spans="1:27" x14ac:dyDescent="0.25">
      <c r="A41291"/>
      <c r="AA41291"/>
    </row>
    <row r="41292" spans="1:27" x14ac:dyDescent="0.25">
      <c r="A41292"/>
      <c r="AA41292"/>
    </row>
    <row r="41293" spans="1:27" x14ac:dyDescent="0.25">
      <c r="A41293"/>
      <c r="AA41293"/>
    </row>
    <row r="41294" spans="1:27" x14ac:dyDescent="0.25">
      <c r="A41294"/>
      <c r="AA41294"/>
    </row>
    <row r="41295" spans="1:27" x14ac:dyDescent="0.25">
      <c r="A41295"/>
      <c r="AA41295"/>
    </row>
    <row r="41296" spans="1:27" x14ac:dyDescent="0.25">
      <c r="A41296"/>
      <c r="AA41296"/>
    </row>
    <row r="41297" spans="1:27" x14ac:dyDescent="0.25">
      <c r="A41297"/>
      <c r="AA41297"/>
    </row>
    <row r="41298" spans="1:27" x14ac:dyDescent="0.25">
      <c r="A41298"/>
      <c r="AA41298"/>
    </row>
    <row r="41299" spans="1:27" x14ac:dyDescent="0.25">
      <c r="A41299"/>
      <c r="AA41299"/>
    </row>
    <row r="41300" spans="1:27" x14ac:dyDescent="0.25">
      <c r="A41300"/>
      <c r="AA41300"/>
    </row>
    <row r="41301" spans="1:27" x14ac:dyDescent="0.25">
      <c r="A41301"/>
      <c r="AA41301"/>
    </row>
    <row r="41302" spans="1:27" x14ac:dyDescent="0.25">
      <c r="A41302"/>
      <c r="AA41302"/>
    </row>
    <row r="41303" spans="1:27" x14ac:dyDescent="0.25">
      <c r="A41303"/>
      <c r="AA41303"/>
    </row>
    <row r="41304" spans="1:27" x14ac:dyDescent="0.25">
      <c r="A41304"/>
      <c r="AA41304"/>
    </row>
    <row r="41305" spans="1:27" x14ac:dyDescent="0.25">
      <c r="A41305"/>
      <c r="AA41305"/>
    </row>
    <row r="41306" spans="1:27" x14ac:dyDescent="0.25">
      <c r="A41306"/>
      <c r="AA41306"/>
    </row>
    <row r="41307" spans="1:27" x14ac:dyDescent="0.25">
      <c r="A41307"/>
      <c r="AA41307"/>
    </row>
    <row r="41308" spans="1:27" x14ac:dyDescent="0.25">
      <c r="A41308"/>
      <c r="AA41308"/>
    </row>
    <row r="41309" spans="1:27" x14ac:dyDescent="0.25">
      <c r="A41309"/>
      <c r="AA41309"/>
    </row>
    <row r="41310" spans="1:27" x14ac:dyDescent="0.25">
      <c r="A41310"/>
      <c r="AA41310"/>
    </row>
    <row r="41311" spans="1:27" x14ac:dyDescent="0.25">
      <c r="A41311"/>
      <c r="AA41311"/>
    </row>
    <row r="41312" spans="1:27" x14ac:dyDescent="0.25">
      <c r="A41312"/>
      <c r="AA41312"/>
    </row>
    <row r="41313" spans="1:27" x14ac:dyDescent="0.25">
      <c r="A41313"/>
      <c r="AA41313"/>
    </row>
    <row r="41314" spans="1:27" x14ac:dyDescent="0.25">
      <c r="A41314"/>
      <c r="AA41314"/>
    </row>
    <row r="41315" spans="1:27" x14ac:dyDescent="0.25">
      <c r="A41315"/>
      <c r="AA41315"/>
    </row>
    <row r="41316" spans="1:27" x14ac:dyDescent="0.25">
      <c r="A41316"/>
      <c r="AA41316"/>
    </row>
    <row r="41317" spans="1:27" x14ac:dyDescent="0.25">
      <c r="A41317"/>
      <c r="AA41317"/>
    </row>
    <row r="41318" spans="1:27" x14ac:dyDescent="0.25">
      <c r="A41318"/>
      <c r="AA41318"/>
    </row>
    <row r="41319" spans="1:27" x14ac:dyDescent="0.25">
      <c r="A41319"/>
      <c r="AA41319"/>
    </row>
    <row r="41320" spans="1:27" x14ac:dyDescent="0.25">
      <c r="A41320"/>
      <c r="AA41320"/>
    </row>
    <row r="41321" spans="1:27" x14ac:dyDescent="0.25">
      <c r="A41321"/>
      <c r="AA41321"/>
    </row>
    <row r="41322" spans="1:27" x14ac:dyDescent="0.25">
      <c r="A41322"/>
      <c r="AA41322"/>
    </row>
    <row r="41323" spans="1:27" x14ac:dyDescent="0.25">
      <c r="A41323"/>
      <c r="AA41323"/>
    </row>
    <row r="41324" spans="1:27" x14ac:dyDescent="0.25">
      <c r="A41324"/>
      <c r="AA41324"/>
    </row>
    <row r="41325" spans="1:27" x14ac:dyDescent="0.25">
      <c r="A41325"/>
      <c r="AA41325"/>
    </row>
    <row r="41326" spans="1:27" x14ac:dyDescent="0.25">
      <c r="A41326"/>
      <c r="AA41326"/>
    </row>
    <row r="41327" spans="1:27" x14ac:dyDescent="0.25">
      <c r="A41327"/>
      <c r="AA41327"/>
    </row>
    <row r="41328" spans="1:27" x14ac:dyDescent="0.25">
      <c r="A41328"/>
      <c r="AA41328"/>
    </row>
    <row r="41329" spans="1:27" x14ac:dyDescent="0.25">
      <c r="A41329"/>
      <c r="AA41329"/>
    </row>
    <row r="41330" spans="1:27" x14ac:dyDescent="0.25">
      <c r="A41330"/>
      <c r="AA41330"/>
    </row>
    <row r="41331" spans="1:27" x14ac:dyDescent="0.25">
      <c r="A41331"/>
      <c r="AA41331"/>
    </row>
    <row r="41332" spans="1:27" x14ac:dyDescent="0.25">
      <c r="A41332"/>
      <c r="AA41332"/>
    </row>
    <row r="41333" spans="1:27" x14ac:dyDescent="0.25">
      <c r="A41333"/>
      <c r="AA41333"/>
    </row>
    <row r="41334" spans="1:27" x14ac:dyDescent="0.25">
      <c r="A41334"/>
      <c r="AA41334"/>
    </row>
    <row r="41335" spans="1:27" x14ac:dyDescent="0.25">
      <c r="A41335"/>
      <c r="AA41335"/>
    </row>
    <row r="41336" spans="1:27" x14ac:dyDescent="0.25">
      <c r="A41336"/>
      <c r="AA41336"/>
    </row>
    <row r="41337" spans="1:27" x14ac:dyDescent="0.25">
      <c r="A41337"/>
      <c r="AA41337"/>
    </row>
    <row r="41338" spans="1:27" x14ac:dyDescent="0.25">
      <c r="A41338"/>
      <c r="AA41338"/>
    </row>
    <row r="41339" spans="1:27" x14ac:dyDescent="0.25">
      <c r="A41339"/>
      <c r="AA41339"/>
    </row>
    <row r="41340" spans="1:27" x14ac:dyDescent="0.25">
      <c r="A41340"/>
      <c r="AA41340"/>
    </row>
    <row r="41341" spans="1:27" x14ac:dyDescent="0.25">
      <c r="A41341"/>
      <c r="AA41341"/>
    </row>
    <row r="41342" spans="1:27" x14ac:dyDescent="0.25">
      <c r="A41342"/>
      <c r="AA41342"/>
    </row>
    <row r="41343" spans="1:27" x14ac:dyDescent="0.25">
      <c r="A41343"/>
      <c r="AA41343"/>
    </row>
    <row r="41344" spans="1:27" x14ac:dyDescent="0.25">
      <c r="A41344"/>
      <c r="AA41344"/>
    </row>
    <row r="41345" spans="1:27" x14ac:dyDescent="0.25">
      <c r="A41345"/>
      <c r="AA41345"/>
    </row>
    <row r="41346" spans="1:27" x14ac:dyDescent="0.25">
      <c r="A41346"/>
      <c r="AA41346"/>
    </row>
    <row r="41347" spans="1:27" x14ac:dyDescent="0.25">
      <c r="A41347"/>
      <c r="AA41347"/>
    </row>
    <row r="41348" spans="1:27" x14ac:dyDescent="0.25">
      <c r="A41348"/>
      <c r="AA41348"/>
    </row>
    <row r="41349" spans="1:27" x14ac:dyDescent="0.25">
      <c r="A41349"/>
      <c r="AA41349"/>
    </row>
    <row r="41350" spans="1:27" x14ac:dyDescent="0.25">
      <c r="A41350"/>
      <c r="AA41350"/>
    </row>
    <row r="41351" spans="1:27" x14ac:dyDescent="0.25">
      <c r="A41351"/>
      <c r="AA41351"/>
    </row>
    <row r="41352" spans="1:27" x14ac:dyDescent="0.25">
      <c r="A41352"/>
      <c r="AA41352"/>
    </row>
    <row r="41353" spans="1:27" x14ac:dyDescent="0.25">
      <c r="A41353"/>
      <c r="AA41353"/>
    </row>
    <row r="41354" spans="1:27" x14ac:dyDescent="0.25">
      <c r="A41354"/>
      <c r="AA41354"/>
    </row>
    <row r="41355" spans="1:27" x14ac:dyDescent="0.25">
      <c r="A41355"/>
      <c r="AA41355"/>
    </row>
    <row r="41356" spans="1:27" x14ac:dyDescent="0.25">
      <c r="A41356"/>
      <c r="AA41356"/>
    </row>
    <row r="41357" spans="1:27" x14ac:dyDescent="0.25">
      <c r="A41357"/>
      <c r="AA41357"/>
    </row>
    <row r="41358" spans="1:27" x14ac:dyDescent="0.25">
      <c r="A41358"/>
      <c r="AA41358"/>
    </row>
    <row r="41359" spans="1:27" x14ac:dyDescent="0.25">
      <c r="A41359"/>
      <c r="AA41359"/>
    </row>
    <row r="41360" spans="1:27" x14ac:dyDescent="0.25">
      <c r="A41360"/>
      <c r="AA41360"/>
    </row>
    <row r="41361" spans="1:27" x14ac:dyDescent="0.25">
      <c r="A41361"/>
      <c r="AA41361"/>
    </row>
    <row r="41362" spans="1:27" x14ac:dyDescent="0.25">
      <c r="A41362"/>
      <c r="AA41362"/>
    </row>
    <row r="41363" spans="1:27" x14ac:dyDescent="0.25">
      <c r="A41363"/>
      <c r="AA41363"/>
    </row>
    <row r="41364" spans="1:27" x14ac:dyDescent="0.25">
      <c r="A41364"/>
      <c r="AA41364"/>
    </row>
    <row r="41365" spans="1:27" x14ac:dyDescent="0.25">
      <c r="A41365"/>
      <c r="AA41365"/>
    </row>
    <row r="41366" spans="1:27" x14ac:dyDescent="0.25">
      <c r="A41366"/>
      <c r="AA41366"/>
    </row>
    <row r="41367" spans="1:27" x14ac:dyDescent="0.25">
      <c r="A41367"/>
      <c r="AA41367"/>
    </row>
    <row r="41368" spans="1:27" x14ac:dyDescent="0.25">
      <c r="A41368"/>
      <c r="AA41368"/>
    </row>
    <row r="41369" spans="1:27" x14ac:dyDescent="0.25">
      <c r="A41369"/>
      <c r="AA41369"/>
    </row>
    <row r="41370" spans="1:27" x14ac:dyDescent="0.25">
      <c r="A41370"/>
      <c r="AA41370"/>
    </row>
    <row r="41371" spans="1:27" x14ac:dyDescent="0.25">
      <c r="A41371"/>
      <c r="AA41371"/>
    </row>
    <row r="41372" spans="1:27" x14ac:dyDescent="0.25">
      <c r="A41372"/>
      <c r="AA41372"/>
    </row>
    <row r="41373" spans="1:27" x14ac:dyDescent="0.25">
      <c r="A41373"/>
      <c r="AA41373"/>
    </row>
    <row r="41374" spans="1:27" x14ac:dyDescent="0.25">
      <c r="A41374"/>
      <c r="AA41374"/>
    </row>
    <row r="41375" spans="1:27" x14ac:dyDescent="0.25">
      <c r="A41375"/>
      <c r="AA41375"/>
    </row>
    <row r="41376" spans="1:27" x14ac:dyDescent="0.25">
      <c r="A41376"/>
      <c r="AA41376"/>
    </row>
    <row r="41377" spans="1:27" x14ac:dyDescent="0.25">
      <c r="A41377"/>
      <c r="AA41377"/>
    </row>
    <row r="41378" spans="1:27" x14ac:dyDescent="0.25">
      <c r="A41378"/>
      <c r="AA41378"/>
    </row>
    <row r="41379" spans="1:27" x14ac:dyDescent="0.25">
      <c r="A41379"/>
      <c r="AA41379"/>
    </row>
    <row r="41380" spans="1:27" x14ac:dyDescent="0.25">
      <c r="A41380"/>
      <c r="AA41380"/>
    </row>
    <row r="41381" spans="1:27" x14ac:dyDescent="0.25">
      <c r="A41381"/>
      <c r="AA41381"/>
    </row>
    <row r="41382" spans="1:27" x14ac:dyDescent="0.25">
      <c r="A41382"/>
      <c r="AA41382"/>
    </row>
    <row r="41383" spans="1:27" x14ac:dyDescent="0.25">
      <c r="A41383"/>
      <c r="AA41383"/>
    </row>
    <row r="41384" spans="1:27" x14ac:dyDescent="0.25">
      <c r="A41384"/>
      <c r="AA41384"/>
    </row>
    <row r="41385" spans="1:27" x14ac:dyDescent="0.25">
      <c r="A41385"/>
      <c r="AA41385"/>
    </row>
    <row r="41386" spans="1:27" x14ac:dyDescent="0.25">
      <c r="A41386"/>
      <c r="AA41386"/>
    </row>
    <row r="41387" spans="1:27" x14ac:dyDescent="0.25">
      <c r="A41387"/>
      <c r="AA41387"/>
    </row>
    <row r="41388" spans="1:27" x14ac:dyDescent="0.25">
      <c r="A41388"/>
      <c r="AA41388"/>
    </row>
    <row r="41389" spans="1:27" x14ac:dyDescent="0.25">
      <c r="A41389"/>
      <c r="AA41389"/>
    </row>
    <row r="41390" spans="1:27" x14ac:dyDescent="0.25">
      <c r="A41390"/>
      <c r="AA41390"/>
    </row>
    <row r="41391" spans="1:27" x14ac:dyDescent="0.25">
      <c r="A41391"/>
      <c r="AA41391"/>
    </row>
    <row r="41392" spans="1:27" x14ac:dyDescent="0.25">
      <c r="A41392"/>
      <c r="AA41392"/>
    </row>
    <row r="41393" spans="1:27" x14ac:dyDescent="0.25">
      <c r="A41393"/>
      <c r="AA41393"/>
    </row>
    <row r="41394" spans="1:27" x14ac:dyDescent="0.25">
      <c r="A41394"/>
      <c r="AA41394"/>
    </row>
    <row r="41395" spans="1:27" x14ac:dyDescent="0.25">
      <c r="A41395"/>
      <c r="AA41395"/>
    </row>
    <row r="41396" spans="1:27" x14ac:dyDescent="0.25">
      <c r="A41396"/>
      <c r="AA41396"/>
    </row>
    <row r="41397" spans="1:27" x14ac:dyDescent="0.25">
      <c r="A41397"/>
      <c r="AA41397"/>
    </row>
    <row r="41398" spans="1:27" x14ac:dyDescent="0.25">
      <c r="A41398"/>
      <c r="AA41398"/>
    </row>
    <row r="41399" spans="1:27" x14ac:dyDescent="0.25">
      <c r="A41399"/>
      <c r="AA41399"/>
    </row>
    <row r="41400" spans="1:27" x14ac:dyDescent="0.25">
      <c r="A41400"/>
      <c r="AA41400"/>
    </row>
    <row r="41401" spans="1:27" x14ac:dyDescent="0.25">
      <c r="A41401"/>
      <c r="AA41401"/>
    </row>
    <row r="41402" spans="1:27" x14ac:dyDescent="0.25">
      <c r="A41402"/>
      <c r="AA41402"/>
    </row>
    <row r="41403" spans="1:27" x14ac:dyDescent="0.25">
      <c r="A41403"/>
      <c r="AA41403"/>
    </row>
    <row r="41404" spans="1:27" x14ac:dyDescent="0.25">
      <c r="A41404"/>
      <c r="AA41404"/>
    </row>
    <row r="41405" spans="1:27" x14ac:dyDescent="0.25">
      <c r="A41405"/>
      <c r="AA41405"/>
    </row>
    <row r="41406" spans="1:27" x14ac:dyDescent="0.25">
      <c r="A41406"/>
      <c r="AA41406"/>
    </row>
    <row r="41407" spans="1:27" x14ac:dyDescent="0.25">
      <c r="A41407"/>
      <c r="AA41407"/>
    </row>
    <row r="41408" spans="1:27" x14ac:dyDescent="0.25">
      <c r="A41408"/>
      <c r="AA41408"/>
    </row>
    <row r="41409" spans="1:27" x14ac:dyDescent="0.25">
      <c r="A41409"/>
      <c r="AA41409"/>
    </row>
    <row r="41410" spans="1:27" x14ac:dyDescent="0.25">
      <c r="A41410"/>
      <c r="AA41410"/>
    </row>
    <row r="41411" spans="1:27" x14ac:dyDescent="0.25">
      <c r="A41411"/>
      <c r="AA41411"/>
    </row>
    <row r="41412" spans="1:27" x14ac:dyDescent="0.25">
      <c r="A41412"/>
      <c r="AA41412"/>
    </row>
    <row r="41413" spans="1:27" x14ac:dyDescent="0.25">
      <c r="A41413"/>
      <c r="AA41413"/>
    </row>
    <row r="41414" spans="1:27" x14ac:dyDescent="0.25">
      <c r="A41414"/>
      <c r="AA41414"/>
    </row>
    <row r="41415" spans="1:27" x14ac:dyDescent="0.25">
      <c r="A41415"/>
      <c r="AA41415"/>
    </row>
    <row r="41416" spans="1:27" x14ac:dyDescent="0.25">
      <c r="A41416"/>
      <c r="AA41416"/>
    </row>
    <row r="41417" spans="1:27" x14ac:dyDescent="0.25">
      <c r="A41417"/>
      <c r="AA41417"/>
    </row>
    <row r="41418" spans="1:27" x14ac:dyDescent="0.25">
      <c r="A41418"/>
      <c r="AA41418"/>
    </row>
    <row r="41419" spans="1:27" x14ac:dyDescent="0.25">
      <c r="A41419"/>
      <c r="AA41419"/>
    </row>
    <row r="41420" spans="1:27" x14ac:dyDescent="0.25">
      <c r="A41420"/>
      <c r="AA41420"/>
    </row>
    <row r="41421" spans="1:27" x14ac:dyDescent="0.25">
      <c r="A41421"/>
      <c r="AA41421"/>
    </row>
    <row r="41422" spans="1:27" x14ac:dyDescent="0.25">
      <c r="A41422"/>
      <c r="AA41422"/>
    </row>
    <row r="41423" spans="1:27" x14ac:dyDescent="0.25">
      <c r="A41423"/>
      <c r="AA41423"/>
    </row>
    <row r="41424" spans="1:27" x14ac:dyDescent="0.25">
      <c r="A41424"/>
      <c r="AA41424"/>
    </row>
    <row r="41425" spans="1:27" x14ac:dyDescent="0.25">
      <c r="A41425"/>
      <c r="AA41425"/>
    </row>
    <row r="41426" spans="1:27" x14ac:dyDescent="0.25">
      <c r="A41426"/>
      <c r="AA41426"/>
    </row>
    <row r="41427" spans="1:27" x14ac:dyDescent="0.25">
      <c r="A41427"/>
      <c r="AA41427"/>
    </row>
    <row r="41428" spans="1:27" x14ac:dyDescent="0.25">
      <c r="A41428"/>
      <c r="AA41428"/>
    </row>
    <row r="41429" spans="1:27" x14ac:dyDescent="0.25">
      <c r="A41429"/>
      <c r="AA41429"/>
    </row>
    <row r="41430" spans="1:27" x14ac:dyDescent="0.25">
      <c r="A41430"/>
      <c r="AA41430"/>
    </row>
    <row r="41431" spans="1:27" x14ac:dyDescent="0.25">
      <c r="A41431"/>
      <c r="AA41431"/>
    </row>
    <row r="41432" spans="1:27" x14ac:dyDescent="0.25">
      <c r="A41432"/>
      <c r="AA41432"/>
    </row>
    <row r="41433" spans="1:27" x14ac:dyDescent="0.25">
      <c r="A41433"/>
      <c r="AA41433"/>
    </row>
    <row r="41434" spans="1:27" x14ac:dyDescent="0.25">
      <c r="A41434"/>
      <c r="AA41434"/>
    </row>
    <row r="41435" spans="1:27" x14ac:dyDescent="0.25">
      <c r="A41435"/>
      <c r="AA41435"/>
    </row>
    <row r="41436" spans="1:27" x14ac:dyDescent="0.25">
      <c r="A41436"/>
      <c r="AA41436"/>
    </row>
    <row r="41437" spans="1:27" x14ac:dyDescent="0.25">
      <c r="A41437"/>
      <c r="AA41437"/>
    </row>
    <row r="41438" spans="1:27" x14ac:dyDescent="0.25">
      <c r="A41438"/>
      <c r="AA41438"/>
    </row>
    <row r="41439" spans="1:27" x14ac:dyDescent="0.25">
      <c r="A41439"/>
      <c r="AA41439"/>
    </row>
    <row r="41440" spans="1:27" x14ac:dyDescent="0.25">
      <c r="A41440"/>
      <c r="AA41440"/>
    </row>
    <row r="41441" spans="1:27" x14ac:dyDescent="0.25">
      <c r="A41441"/>
      <c r="AA41441"/>
    </row>
    <row r="41442" spans="1:27" x14ac:dyDescent="0.25">
      <c r="A41442"/>
      <c r="AA41442"/>
    </row>
    <row r="41443" spans="1:27" x14ac:dyDescent="0.25">
      <c r="A41443"/>
      <c r="AA41443"/>
    </row>
    <row r="41444" spans="1:27" x14ac:dyDescent="0.25">
      <c r="A41444"/>
      <c r="AA41444"/>
    </row>
    <row r="41445" spans="1:27" x14ac:dyDescent="0.25">
      <c r="A41445"/>
      <c r="AA41445"/>
    </row>
    <row r="41446" spans="1:27" x14ac:dyDescent="0.25">
      <c r="A41446"/>
      <c r="AA41446"/>
    </row>
    <row r="41447" spans="1:27" x14ac:dyDescent="0.25">
      <c r="A41447"/>
      <c r="AA41447"/>
    </row>
    <row r="41448" spans="1:27" x14ac:dyDescent="0.25">
      <c r="A41448"/>
      <c r="AA41448"/>
    </row>
    <row r="41449" spans="1:27" x14ac:dyDescent="0.25">
      <c r="A41449"/>
      <c r="AA41449"/>
    </row>
    <row r="41450" spans="1:27" x14ac:dyDescent="0.25">
      <c r="A41450"/>
      <c r="AA41450"/>
    </row>
    <row r="41451" spans="1:27" x14ac:dyDescent="0.25">
      <c r="A41451"/>
      <c r="AA41451"/>
    </row>
    <row r="41452" spans="1:27" x14ac:dyDescent="0.25">
      <c r="A41452"/>
      <c r="AA41452"/>
    </row>
    <row r="41453" spans="1:27" x14ac:dyDescent="0.25">
      <c r="A41453"/>
      <c r="AA41453"/>
    </row>
    <row r="41454" spans="1:27" x14ac:dyDescent="0.25">
      <c r="A41454"/>
      <c r="AA41454"/>
    </row>
    <row r="41455" spans="1:27" x14ac:dyDescent="0.25">
      <c r="A41455"/>
      <c r="AA41455"/>
    </row>
    <row r="41456" spans="1:27" x14ac:dyDescent="0.25">
      <c r="A41456"/>
      <c r="AA41456"/>
    </row>
    <row r="41457" spans="1:27" x14ac:dyDescent="0.25">
      <c r="A41457"/>
      <c r="AA41457"/>
    </row>
    <row r="41458" spans="1:27" x14ac:dyDescent="0.25">
      <c r="A41458"/>
      <c r="AA41458"/>
    </row>
    <row r="41459" spans="1:27" x14ac:dyDescent="0.25">
      <c r="A41459"/>
      <c r="AA41459"/>
    </row>
    <row r="41460" spans="1:27" x14ac:dyDescent="0.25">
      <c r="A41460"/>
      <c r="AA41460"/>
    </row>
    <row r="41461" spans="1:27" x14ac:dyDescent="0.25">
      <c r="A41461"/>
      <c r="AA41461"/>
    </row>
    <row r="41462" spans="1:27" x14ac:dyDescent="0.25">
      <c r="A41462"/>
      <c r="AA41462"/>
    </row>
    <row r="41463" spans="1:27" x14ac:dyDescent="0.25">
      <c r="A41463"/>
      <c r="AA41463"/>
    </row>
    <row r="41464" spans="1:27" x14ac:dyDescent="0.25">
      <c r="A41464"/>
      <c r="AA41464"/>
    </row>
    <row r="41465" spans="1:27" x14ac:dyDescent="0.25">
      <c r="A41465"/>
      <c r="AA41465"/>
    </row>
    <row r="41466" spans="1:27" x14ac:dyDescent="0.25">
      <c r="A41466"/>
      <c r="AA41466"/>
    </row>
    <row r="41467" spans="1:27" x14ac:dyDescent="0.25">
      <c r="A41467"/>
      <c r="AA41467"/>
    </row>
    <row r="41468" spans="1:27" x14ac:dyDescent="0.25">
      <c r="A41468"/>
      <c r="AA41468"/>
    </row>
    <row r="41469" spans="1:27" x14ac:dyDescent="0.25">
      <c r="A41469"/>
      <c r="AA41469"/>
    </row>
    <row r="41470" spans="1:27" x14ac:dyDescent="0.25">
      <c r="A41470"/>
      <c r="AA41470"/>
    </row>
    <row r="41471" spans="1:27" x14ac:dyDescent="0.25">
      <c r="A41471"/>
      <c r="AA41471"/>
    </row>
    <row r="41472" spans="1:27" x14ac:dyDescent="0.25">
      <c r="A41472"/>
      <c r="AA41472"/>
    </row>
    <row r="41473" spans="1:27" x14ac:dyDescent="0.25">
      <c r="A41473"/>
      <c r="AA41473"/>
    </row>
    <row r="41474" spans="1:27" x14ac:dyDescent="0.25">
      <c r="A41474"/>
      <c r="AA41474"/>
    </row>
    <row r="41475" spans="1:27" x14ac:dyDescent="0.25">
      <c r="A41475"/>
      <c r="AA41475"/>
    </row>
    <row r="41476" spans="1:27" x14ac:dyDescent="0.25">
      <c r="A41476"/>
      <c r="AA41476"/>
    </row>
    <row r="41477" spans="1:27" x14ac:dyDescent="0.25">
      <c r="A41477"/>
      <c r="AA41477"/>
    </row>
    <row r="41478" spans="1:27" x14ac:dyDescent="0.25">
      <c r="A41478"/>
      <c r="AA41478"/>
    </row>
    <row r="41479" spans="1:27" x14ac:dyDescent="0.25">
      <c r="A41479"/>
      <c r="AA41479"/>
    </row>
    <row r="41480" spans="1:27" x14ac:dyDescent="0.25">
      <c r="A41480"/>
      <c r="AA41480"/>
    </row>
    <row r="41481" spans="1:27" x14ac:dyDescent="0.25">
      <c r="A41481"/>
      <c r="AA41481"/>
    </row>
    <row r="41482" spans="1:27" x14ac:dyDescent="0.25">
      <c r="A41482"/>
      <c r="AA41482"/>
    </row>
    <row r="41483" spans="1:27" x14ac:dyDescent="0.25">
      <c r="A41483"/>
      <c r="AA41483"/>
    </row>
    <row r="41484" spans="1:27" x14ac:dyDescent="0.25">
      <c r="A41484"/>
      <c r="AA41484"/>
    </row>
    <row r="41485" spans="1:27" x14ac:dyDescent="0.25">
      <c r="A41485"/>
      <c r="AA41485"/>
    </row>
    <row r="41486" spans="1:27" x14ac:dyDescent="0.25">
      <c r="A41486"/>
      <c r="AA41486"/>
    </row>
    <row r="41487" spans="1:27" x14ac:dyDescent="0.25">
      <c r="A41487"/>
      <c r="AA41487"/>
    </row>
    <row r="41488" spans="1:27" x14ac:dyDescent="0.25">
      <c r="A41488"/>
      <c r="AA41488"/>
    </row>
    <row r="41489" spans="1:27" x14ac:dyDescent="0.25">
      <c r="A41489"/>
      <c r="AA41489"/>
    </row>
    <row r="41490" spans="1:27" x14ac:dyDescent="0.25">
      <c r="A41490"/>
      <c r="AA41490"/>
    </row>
    <row r="41491" spans="1:27" x14ac:dyDescent="0.25">
      <c r="A41491"/>
      <c r="AA41491"/>
    </row>
    <row r="41492" spans="1:27" x14ac:dyDescent="0.25">
      <c r="A41492"/>
      <c r="AA41492"/>
    </row>
    <row r="41493" spans="1:27" x14ac:dyDescent="0.25">
      <c r="A41493"/>
      <c r="AA41493"/>
    </row>
    <row r="41494" spans="1:27" x14ac:dyDescent="0.25">
      <c r="A41494"/>
      <c r="AA41494"/>
    </row>
    <row r="41495" spans="1:27" x14ac:dyDescent="0.25">
      <c r="A41495"/>
      <c r="AA41495"/>
    </row>
    <row r="41496" spans="1:27" x14ac:dyDescent="0.25">
      <c r="A41496"/>
      <c r="AA41496"/>
    </row>
    <row r="41497" spans="1:27" x14ac:dyDescent="0.25">
      <c r="A41497"/>
      <c r="AA41497"/>
    </row>
    <row r="41498" spans="1:27" x14ac:dyDescent="0.25">
      <c r="A41498"/>
      <c r="AA41498"/>
    </row>
    <row r="41499" spans="1:27" x14ac:dyDescent="0.25">
      <c r="A41499"/>
      <c r="AA41499"/>
    </row>
    <row r="41500" spans="1:27" x14ac:dyDescent="0.25">
      <c r="A41500"/>
      <c r="AA41500"/>
    </row>
    <row r="41501" spans="1:27" x14ac:dyDescent="0.25">
      <c r="A41501"/>
      <c r="AA41501"/>
    </row>
    <row r="41502" spans="1:27" x14ac:dyDescent="0.25">
      <c r="A41502"/>
      <c r="AA41502"/>
    </row>
    <row r="41503" spans="1:27" x14ac:dyDescent="0.25">
      <c r="A41503"/>
      <c r="AA41503"/>
    </row>
    <row r="41504" spans="1:27" x14ac:dyDescent="0.25">
      <c r="A41504"/>
      <c r="AA41504"/>
    </row>
    <row r="41505" spans="1:27" x14ac:dyDescent="0.25">
      <c r="A41505"/>
      <c r="AA41505"/>
    </row>
    <row r="41506" spans="1:27" x14ac:dyDescent="0.25">
      <c r="A41506"/>
      <c r="AA41506"/>
    </row>
    <row r="41507" spans="1:27" x14ac:dyDescent="0.25">
      <c r="A41507"/>
      <c r="AA41507"/>
    </row>
    <row r="41508" spans="1:27" x14ac:dyDescent="0.25">
      <c r="A41508"/>
      <c r="AA41508"/>
    </row>
    <row r="41509" spans="1:27" x14ac:dyDescent="0.25">
      <c r="A41509"/>
      <c r="AA41509"/>
    </row>
    <row r="41510" spans="1:27" x14ac:dyDescent="0.25">
      <c r="A41510"/>
      <c r="AA41510"/>
    </row>
    <row r="41511" spans="1:27" x14ac:dyDescent="0.25">
      <c r="A41511"/>
      <c r="AA41511"/>
    </row>
    <row r="41512" spans="1:27" x14ac:dyDescent="0.25">
      <c r="A41512"/>
      <c r="AA41512"/>
    </row>
    <row r="41513" spans="1:27" x14ac:dyDescent="0.25">
      <c r="A41513"/>
      <c r="AA41513"/>
    </row>
    <row r="41514" spans="1:27" x14ac:dyDescent="0.25">
      <c r="A41514"/>
      <c r="AA41514"/>
    </row>
    <row r="41515" spans="1:27" x14ac:dyDescent="0.25">
      <c r="A41515"/>
      <c r="AA41515"/>
    </row>
    <row r="41516" spans="1:27" x14ac:dyDescent="0.25">
      <c r="A41516"/>
      <c r="AA41516"/>
    </row>
    <row r="41517" spans="1:27" x14ac:dyDescent="0.25">
      <c r="A41517"/>
      <c r="AA41517"/>
    </row>
    <row r="41518" spans="1:27" x14ac:dyDescent="0.25">
      <c r="A41518"/>
      <c r="AA41518"/>
    </row>
    <row r="41519" spans="1:27" x14ac:dyDescent="0.25">
      <c r="A41519"/>
      <c r="AA41519"/>
    </row>
    <row r="41520" spans="1:27" x14ac:dyDescent="0.25">
      <c r="A41520"/>
      <c r="AA41520"/>
    </row>
    <row r="41521" spans="1:27" x14ac:dyDescent="0.25">
      <c r="A41521"/>
      <c r="AA41521"/>
    </row>
    <row r="41522" spans="1:27" x14ac:dyDescent="0.25">
      <c r="A41522"/>
      <c r="AA41522"/>
    </row>
    <row r="41523" spans="1:27" x14ac:dyDescent="0.25">
      <c r="A41523"/>
      <c r="AA41523"/>
    </row>
    <row r="41524" spans="1:27" x14ac:dyDescent="0.25">
      <c r="A41524"/>
      <c r="AA41524"/>
    </row>
    <row r="41525" spans="1:27" x14ac:dyDescent="0.25">
      <c r="A41525"/>
      <c r="AA41525"/>
    </row>
    <row r="41526" spans="1:27" x14ac:dyDescent="0.25">
      <c r="A41526"/>
      <c r="AA41526"/>
    </row>
    <row r="41527" spans="1:27" x14ac:dyDescent="0.25">
      <c r="A41527"/>
      <c r="AA41527"/>
    </row>
    <row r="41528" spans="1:27" x14ac:dyDescent="0.25">
      <c r="A41528"/>
      <c r="AA41528"/>
    </row>
    <row r="41529" spans="1:27" x14ac:dyDescent="0.25">
      <c r="A41529"/>
      <c r="AA41529"/>
    </row>
    <row r="41530" spans="1:27" x14ac:dyDescent="0.25">
      <c r="A41530"/>
      <c r="AA41530"/>
    </row>
    <row r="41531" spans="1:27" x14ac:dyDescent="0.25">
      <c r="A41531"/>
      <c r="AA41531"/>
    </row>
    <row r="41532" spans="1:27" x14ac:dyDescent="0.25">
      <c r="A41532"/>
      <c r="AA41532"/>
    </row>
    <row r="41533" spans="1:27" x14ac:dyDescent="0.25">
      <c r="A41533"/>
      <c r="AA41533"/>
    </row>
    <row r="41534" spans="1:27" x14ac:dyDescent="0.25">
      <c r="A41534"/>
      <c r="AA41534"/>
    </row>
    <row r="41535" spans="1:27" x14ac:dyDescent="0.25">
      <c r="A41535"/>
      <c r="AA41535"/>
    </row>
    <row r="41536" spans="1:27" x14ac:dyDescent="0.25">
      <c r="A41536"/>
      <c r="AA41536"/>
    </row>
    <row r="41537" spans="1:27" x14ac:dyDescent="0.25">
      <c r="A41537"/>
      <c r="AA41537"/>
    </row>
    <row r="41538" spans="1:27" x14ac:dyDescent="0.25">
      <c r="A41538"/>
      <c r="AA41538"/>
    </row>
    <row r="41539" spans="1:27" x14ac:dyDescent="0.25">
      <c r="A41539"/>
      <c r="AA41539"/>
    </row>
    <row r="41540" spans="1:27" x14ac:dyDescent="0.25">
      <c r="A41540"/>
      <c r="AA41540"/>
    </row>
    <row r="41541" spans="1:27" x14ac:dyDescent="0.25">
      <c r="A41541"/>
      <c r="AA41541"/>
    </row>
    <row r="41542" spans="1:27" x14ac:dyDescent="0.25">
      <c r="A41542"/>
      <c r="AA41542"/>
    </row>
    <row r="41543" spans="1:27" x14ac:dyDescent="0.25">
      <c r="A41543"/>
      <c r="AA41543"/>
    </row>
    <row r="41544" spans="1:27" x14ac:dyDescent="0.25">
      <c r="A41544"/>
      <c r="AA41544"/>
    </row>
    <row r="41545" spans="1:27" x14ac:dyDescent="0.25">
      <c r="A41545"/>
      <c r="AA41545"/>
    </row>
    <row r="41546" spans="1:27" x14ac:dyDescent="0.25">
      <c r="A41546"/>
      <c r="AA41546"/>
    </row>
    <row r="41547" spans="1:27" x14ac:dyDescent="0.25">
      <c r="A41547"/>
      <c r="AA41547"/>
    </row>
    <row r="41548" spans="1:27" x14ac:dyDescent="0.25">
      <c r="A41548"/>
      <c r="AA41548"/>
    </row>
    <row r="41549" spans="1:27" x14ac:dyDescent="0.25">
      <c r="A41549"/>
      <c r="AA41549"/>
    </row>
    <row r="41550" spans="1:27" x14ac:dyDescent="0.25">
      <c r="A41550"/>
      <c r="AA41550"/>
    </row>
    <row r="41551" spans="1:27" x14ac:dyDescent="0.25">
      <c r="A41551"/>
      <c r="AA41551"/>
    </row>
    <row r="41552" spans="1:27" x14ac:dyDescent="0.25">
      <c r="A41552"/>
      <c r="AA41552"/>
    </row>
    <row r="41553" spans="1:27" x14ac:dyDescent="0.25">
      <c r="A41553"/>
      <c r="AA41553"/>
    </row>
    <row r="41554" spans="1:27" x14ac:dyDescent="0.25">
      <c r="A41554"/>
      <c r="AA41554"/>
    </row>
    <row r="41555" spans="1:27" x14ac:dyDescent="0.25">
      <c r="A41555"/>
      <c r="AA41555"/>
    </row>
    <row r="41556" spans="1:27" x14ac:dyDescent="0.25">
      <c r="A41556"/>
      <c r="AA41556"/>
    </row>
    <row r="41557" spans="1:27" x14ac:dyDescent="0.25">
      <c r="A41557"/>
      <c r="AA41557"/>
    </row>
    <row r="41558" spans="1:27" x14ac:dyDescent="0.25">
      <c r="A41558"/>
      <c r="AA41558"/>
    </row>
    <row r="41559" spans="1:27" x14ac:dyDescent="0.25">
      <c r="A41559"/>
      <c r="AA41559"/>
    </row>
    <row r="41560" spans="1:27" x14ac:dyDescent="0.25">
      <c r="A41560"/>
      <c r="AA41560"/>
    </row>
    <row r="41561" spans="1:27" x14ac:dyDescent="0.25">
      <c r="A41561"/>
      <c r="AA41561"/>
    </row>
    <row r="41562" spans="1:27" x14ac:dyDescent="0.25">
      <c r="A41562"/>
      <c r="AA41562"/>
    </row>
    <row r="41563" spans="1:27" x14ac:dyDescent="0.25">
      <c r="A41563"/>
      <c r="AA41563"/>
    </row>
    <row r="41564" spans="1:27" x14ac:dyDescent="0.25">
      <c r="A41564"/>
      <c r="AA41564"/>
    </row>
    <row r="41565" spans="1:27" x14ac:dyDescent="0.25">
      <c r="A41565"/>
      <c r="AA41565"/>
    </row>
    <row r="41566" spans="1:27" x14ac:dyDescent="0.25">
      <c r="A41566"/>
      <c r="AA41566"/>
    </row>
    <row r="41567" spans="1:27" x14ac:dyDescent="0.25">
      <c r="A41567"/>
      <c r="AA41567"/>
    </row>
    <row r="41568" spans="1:27" x14ac:dyDescent="0.25">
      <c r="A41568"/>
      <c r="AA41568"/>
    </row>
    <row r="41569" spans="1:27" x14ac:dyDescent="0.25">
      <c r="A41569"/>
      <c r="AA41569"/>
    </row>
    <row r="41570" spans="1:27" x14ac:dyDescent="0.25">
      <c r="A41570"/>
      <c r="AA41570"/>
    </row>
    <row r="41571" spans="1:27" x14ac:dyDescent="0.25">
      <c r="A41571"/>
      <c r="AA41571"/>
    </row>
    <row r="41572" spans="1:27" x14ac:dyDescent="0.25">
      <c r="A41572"/>
      <c r="AA41572"/>
    </row>
    <row r="41573" spans="1:27" x14ac:dyDescent="0.25">
      <c r="A41573"/>
      <c r="AA41573"/>
    </row>
    <row r="41574" spans="1:27" x14ac:dyDescent="0.25">
      <c r="A41574"/>
      <c r="AA41574"/>
    </row>
    <row r="41575" spans="1:27" x14ac:dyDescent="0.25">
      <c r="A41575"/>
      <c r="AA41575"/>
    </row>
    <row r="41576" spans="1:27" x14ac:dyDescent="0.25">
      <c r="A41576"/>
      <c r="AA41576"/>
    </row>
    <row r="41577" spans="1:27" x14ac:dyDescent="0.25">
      <c r="A41577"/>
      <c r="AA41577"/>
    </row>
    <row r="41578" spans="1:27" x14ac:dyDescent="0.25">
      <c r="A41578"/>
      <c r="AA41578"/>
    </row>
    <row r="41579" spans="1:27" x14ac:dyDescent="0.25">
      <c r="A41579"/>
      <c r="AA41579"/>
    </row>
    <row r="41580" spans="1:27" x14ac:dyDescent="0.25">
      <c r="A41580"/>
      <c r="AA41580"/>
    </row>
    <row r="41581" spans="1:27" x14ac:dyDescent="0.25">
      <c r="A41581"/>
      <c r="AA41581"/>
    </row>
    <row r="41582" spans="1:27" x14ac:dyDescent="0.25">
      <c r="A41582"/>
      <c r="AA41582"/>
    </row>
    <row r="41583" spans="1:27" x14ac:dyDescent="0.25">
      <c r="A41583"/>
      <c r="AA41583"/>
    </row>
    <row r="41584" spans="1:27" x14ac:dyDescent="0.25">
      <c r="A41584"/>
      <c r="AA41584"/>
    </row>
    <row r="41585" spans="1:27" x14ac:dyDescent="0.25">
      <c r="A41585"/>
      <c r="AA41585"/>
    </row>
    <row r="41586" spans="1:27" x14ac:dyDescent="0.25">
      <c r="A41586"/>
      <c r="AA41586"/>
    </row>
    <row r="41587" spans="1:27" x14ac:dyDescent="0.25">
      <c r="A41587"/>
      <c r="AA41587"/>
    </row>
    <row r="41588" spans="1:27" x14ac:dyDescent="0.25">
      <c r="A41588"/>
      <c r="AA41588"/>
    </row>
    <row r="41589" spans="1:27" x14ac:dyDescent="0.25">
      <c r="A41589"/>
      <c r="AA41589"/>
    </row>
    <row r="41590" spans="1:27" x14ac:dyDescent="0.25">
      <c r="A41590"/>
      <c r="AA41590"/>
    </row>
    <row r="41591" spans="1:27" x14ac:dyDescent="0.25">
      <c r="A41591"/>
      <c r="AA41591"/>
    </row>
    <row r="41592" spans="1:27" x14ac:dyDescent="0.25">
      <c r="A41592"/>
      <c r="AA41592"/>
    </row>
    <row r="41593" spans="1:27" x14ac:dyDescent="0.25">
      <c r="A41593"/>
      <c r="AA41593"/>
    </row>
    <row r="41594" spans="1:27" x14ac:dyDescent="0.25">
      <c r="A41594"/>
      <c r="AA41594"/>
    </row>
    <row r="41595" spans="1:27" x14ac:dyDescent="0.25">
      <c r="A41595"/>
      <c r="AA41595"/>
    </row>
    <row r="41596" spans="1:27" x14ac:dyDescent="0.25">
      <c r="A41596"/>
      <c r="AA41596"/>
    </row>
    <row r="41597" spans="1:27" x14ac:dyDescent="0.25">
      <c r="A41597"/>
      <c r="AA41597"/>
    </row>
    <row r="41598" spans="1:27" x14ac:dyDescent="0.25">
      <c r="A41598"/>
      <c r="AA41598"/>
    </row>
    <row r="41599" spans="1:27" x14ac:dyDescent="0.25">
      <c r="A41599"/>
      <c r="AA41599"/>
    </row>
    <row r="41600" spans="1:27" x14ac:dyDescent="0.25">
      <c r="A41600"/>
      <c r="AA41600"/>
    </row>
    <row r="41601" spans="1:27" x14ac:dyDescent="0.25">
      <c r="A41601"/>
      <c r="AA41601"/>
    </row>
    <row r="41602" spans="1:27" x14ac:dyDescent="0.25">
      <c r="A41602"/>
      <c r="AA41602"/>
    </row>
    <row r="41603" spans="1:27" x14ac:dyDescent="0.25">
      <c r="A41603"/>
      <c r="AA41603"/>
    </row>
    <row r="41604" spans="1:27" x14ac:dyDescent="0.25">
      <c r="A41604"/>
      <c r="AA41604"/>
    </row>
    <row r="41605" spans="1:27" x14ac:dyDescent="0.25">
      <c r="A41605"/>
      <c r="AA41605"/>
    </row>
    <row r="41606" spans="1:27" x14ac:dyDescent="0.25">
      <c r="A41606"/>
      <c r="AA41606"/>
    </row>
    <row r="41607" spans="1:27" x14ac:dyDescent="0.25">
      <c r="A41607"/>
      <c r="AA41607"/>
    </row>
    <row r="41608" spans="1:27" x14ac:dyDescent="0.25">
      <c r="A41608"/>
      <c r="AA41608"/>
    </row>
    <row r="41609" spans="1:27" x14ac:dyDescent="0.25">
      <c r="A41609"/>
      <c r="AA41609"/>
    </row>
    <row r="41610" spans="1:27" x14ac:dyDescent="0.25">
      <c r="A41610"/>
      <c r="AA41610"/>
    </row>
    <row r="41611" spans="1:27" x14ac:dyDescent="0.25">
      <c r="A41611"/>
      <c r="AA41611"/>
    </row>
    <row r="41612" spans="1:27" x14ac:dyDescent="0.25">
      <c r="A41612"/>
      <c r="AA41612"/>
    </row>
    <row r="41613" spans="1:27" x14ac:dyDescent="0.25">
      <c r="A41613"/>
      <c r="AA41613"/>
    </row>
    <row r="41614" spans="1:27" x14ac:dyDescent="0.25">
      <c r="A41614"/>
      <c r="AA41614"/>
    </row>
    <row r="41615" spans="1:27" x14ac:dyDescent="0.25">
      <c r="A41615"/>
      <c r="AA41615"/>
    </row>
    <row r="41616" spans="1:27" x14ac:dyDescent="0.25">
      <c r="A41616"/>
      <c r="AA41616"/>
    </row>
    <row r="41617" spans="1:27" x14ac:dyDescent="0.25">
      <c r="A41617"/>
      <c r="AA41617"/>
    </row>
    <row r="41618" spans="1:27" x14ac:dyDescent="0.25">
      <c r="A41618"/>
      <c r="AA41618"/>
    </row>
    <row r="41619" spans="1:27" x14ac:dyDescent="0.25">
      <c r="A41619"/>
      <c r="AA41619"/>
    </row>
    <row r="41620" spans="1:27" x14ac:dyDescent="0.25">
      <c r="A41620"/>
      <c r="AA41620"/>
    </row>
    <row r="41621" spans="1:27" x14ac:dyDescent="0.25">
      <c r="A41621"/>
      <c r="AA41621"/>
    </row>
    <row r="41622" spans="1:27" x14ac:dyDescent="0.25">
      <c r="A41622"/>
      <c r="AA41622"/>
    </row>
    <row r="41623" spans="1:27" x14ac:dyDescent="0.25">
      <c r="A41623"/>
      <c r="AA41623"/>
    </row>
    <row r="41624" spans="1:27" x14ac:dyDescent="0.25">
      <c r="A41624"/>
      <c r="AA41624"/>
    </row>
    <row r="41625" spans="1:27" x14ac:dyDescent="0.25">
      <c r="A41625"/>
      <c r="AA41625"/>
    </row>
    <row r="41626" spans="1:27" x14ac:dyDescent="0.25">
      <c r="A41626"/>
      <c r="AA41626"/>
    </row>
    <row r="41627" spans="1:27" x14ac:dyDescent="0.25">
      <c r="A41627"/>
      <c r="AA41627"/>
    </row>
    <row r="41628" spans="1:27" x14ac:dyDescent="0.25">
      <c r="A41628"/>
      <c r="AA41628"/>
    </row>
    <row r="41629" spans="1:27" x14ac:dyDescent="0.25">
      <c r="A41629"/>
      <c r="AA41629"/>
    </row>
    <row r="41630" spans="1:27" x14ac:dyDescent="0.25">
      <c r="A41630"/>
      <c r="AA41630"/>
    </row>
    <row r="41631" spans="1:27" x14ac:dyDescent="0.25">
      <c r="A41631"/>
      <c r="AA41631"/>
    </row>
    <row r="41632" spans="1:27" x14ac:dyDescent="0.25">
      <c r="A41632"/>
      <c r="AA41632"/>
    </row>
    <row r="41633" spans="1:27" x14ac:dyDescent="0.25">
      <c r="A41633"/>
      <c r="AA41633"/>
    </row>
    <row r="41634" spans="1:27" x14ac:dyDescent="0.25">
      <c r="A41634"/>
      <c r="AA41634"/>
    </row>
    <row r="41635" spans="1:27" x14ac:dyDescent="0.25">
      <c r="A41635"/>
      <c r="AA41635"/>
    </row>
    <row r="41636" spans="1:27" x14ac:dyDescent="0.25">
      <c r="A41636"/>
      <c r="AA41636"/>
    </row>
    <row r="41637" spans="1:27" x14ac:dyDescent="0.25">
      <c r="A41637"/>
      <c r="AA41637"/>
    </row>
    <row r="41638" spans="1:27" x14ac:dyDescent="0.25">
      <c r="A41638"/>
      <c r="AA41638"/>
    </row>
    <row r="41639" spans="1:27" x14ac:dyDescent="0.25">
      <c r="A41639"/>
      <c r="AA41639"/>
    </row>
    <row r="41640" spans="1:27" x14ac:dyDescent="0.25">
      <c r="A41640"/>
      <c r="AA41640"/>
    </row>
    <row r="41641" spans="1:27" x14ac:dyDescent="0.25">
      <c r="A41641"/>
      <c r="AA41641"/>
    </row>
    <row r="41642" spans="1:27" x14ac:dyDescent="0.25">
      <c r="A41642"/>
      <c r="AA41642"/>
    </row>
    <row r="41643" spans="1:27" x14ac:dyDescent="0.25">
      <c r="A41643"/>
      <c r="AA41643"/>
    </row>
    <row r="41644" spans="1:27" x14ac:dyDescent="0.25">
      <c r="A41644"/>
      <c r="AA41644"/>
    </row>
    <row r="41645" spans="1:27" x14ac:dyDescent="0.25">
      <c r="A41645"/>
      <c r="AA41645"/>
    </row>
    <row r="41646" spans="1:27" x14ac:dyDescent="0.25">
      <c r="A41646"/>
      <c r="AA41646"/>
    </row>
    <row r="41647" spans="1:27" x14ac:dyDescent="0.25">
      <c r="A41647"/>
      <c r="AA41647"/>
    </row>
    <row r="41648" spans="1:27" x14ac:dyDescent="0.25">
      <c r="A41648"/>
      <c r="AA41648"/>
    </row>
    <row r="41649" spans="1:27" x14ac:dyDescent="0.25">
      <c r="A41649"/>
      <c r="AA41649"/>
    </row>
    <row r="41650" spans="1:27" x14ac:dyDescent="0.25">
      <c r="A41650"/>
      <c r="AA41650"/>
    </row>
    <row r="41651" spans="1:27" x14ac:dyDescent="0.25">
      <c r="A41651"/>
      <c r="AA41651"/>
    </row>
    <row r="41652" spans="1:27" x14ac:dyDescent="0.25">
      <c r="A41652"/>
      <c r="AA41652"/>
    </row>
    <row r="41653" spans="1:27" x14ac:dyDescent="0.25">
      <c r="A41653"/>
      <c r="AA41653"/>
    </row>
    <row r="41654" spans="1:27" x14ac:dyDescent="0.25">
      <c r="A41654"/>
      <c r="AA41654"/>
    </row>
    <row r="41655" spans="1:27" x14ac:dyDescent="0.25">
      <c r="A41655"/>
      <c r="AA41655"/>
    </row>
    <row r="41656" spans="1:27" x14ac:dyDescent="0.25">
      <c r="A41656"/>
      <c r="AA41656"/>
    </row>
    <row r="41657" spans="1:27" x14ac:dyDescent="0.25">
      <c r="A41657"/>
      <c r="AA41657"/>
    </row>
    <row r="41658" spans="1:27" x14ac:dyDescent="0.25">
      <c r="A41658"/>
      <c r="AA41658"/>
    </row>
    <row r="41659" spans="1:27" x14ac:dyDescent="0.25">
      <c r="A41659"/>
      <c r="AA41659"/>
    </row>
    <row r="41660" spans="1:27" x14ac:dyDescent="0.25">
      <c r="A41660"/>
      <c r="AA41660"/>
    </row>
    <row r="41661" spans="1:27" x14ac:dyDescent="0.25">
      <c r="A41661"/>
      <c r="AA41661"/>
    </row>
    <row r="41662" spans="1:27" x14ac:dyDescent="0.25">
      <c r="A41662"/>
      <c r="AA41662"/>
    </row>
    <row r="41663" spans="1:27" x14ac:dyDescent="0.25">
      <c r="A41663"/>
      <c r="AA41663"/>
    </row>
    <row r="41664" spans="1:27" x14ac:dyDescent="0.25">
      <c r="A41664"/>
      <c r="AA41664"/>
    </row>
    <row r="41665" spans="1:27" x14ac:dyDescent="0.25">
      <c r="A41665"/>
      <c r="AA41665"/>
    </row>
    <row r="41666" spans="1:27" x14ac:dyDescent="0.25">
      <c r="A41666"/>
      <c r="AA41666"/>
    </row>
    <row r="41667" spans="1:27" x14ac:dyDescent="0.25">
      <c r="A41667"/>
      <c r="AA41667"/>
    </row>
    <row r="41668" spans="1:27" x14ac:dyDescent="0.25">
      <c r="A41668"/>
      <c r="AA41668"/>
    </row>
    <row r="41669" spans="1:27" x14ac:dyDescent="0.25">
      <c r="A41669"/>
      <c r="AA41669"/>
    </row>
    <row r="41670" spans="1:27" x14ac:dyDescent="0.25">
      <c r="A41670"/>
      <c r="AA41670"/>
    </row>
    <row r="41671" spans="1:27" x14ac:dyDescent="0.25">
      <c r="A41671"/>
      <c r="AA41671"/>
    </row>
    <row r="41672" spans="1:27" x14ac:dyDescent="0.25">
      <c r="A41672"/>
      <c r="AA41672"/>
    </row>
    <row r="41673" spans="1:27" x14ac:dyDescent="0.25">
      <c r="A41673"/>
      <c r="AA41673"/>
    </row>
    <row r="41674" spans="1:27" x14ac:dyDescent="0.25">
      <c r="A41674"/>
      <c r="AA41674"/>
    </row>
    <row r="41675" spans="1:27" x14ac:dyDescent="0.25">
      <c r="A41675"/>
      <c r="AA41675"/>
    </row>
    <row r="41676" spans="1:27" x14ac:dyDescent="0.25">
      <c r="A41676"/>
      <c r="AA41676"/>
    </row>
    <row r="41677" spans="1:27" x14ac:dyDescent="0.25">
      <c r="A41677"/>
      <c r="AA41677"/>
    </row>
    <row r="41678" spans="1:27" x14ac:dyDescent="0.25">
      <c r="A41678"/>
      <c r="AA41678"/>
    </row>
    <row r="41679" spans="1:27" x14ac:dyDescent="0.25">
      <c r="A41679"/>
      <c r="AA41679"/>
    </row>
    <row r="41680" spans="1:27" x14ac:dyDescent="0.25">
      <c r="A41680"/>
      <c r="AA41680"/>
    </row>
    <row r="41681" spans="1:27" x14ac:dyDescent="0.25">
      <c r="A41681"/>
      <c r="AA41681"/>
    </row>
    <row r="41682" spans="1:27" x14ac:dyDescent="0.25">
      <c r="A41682"/>
      <c r="AA41682"/>
    </row>
    <row r="41683" spans="1:27" x14ac:dyDescent="0.25">
      <c r="A41683"/>
      <c r="AA41683"/>
    </row>
    <row r="41684" spans="1:27" x14ac:dyDescent="0.25">
      <c r="A41684"/>
      <c r="AA41684"/>
    </row>
    <row r="41685" spans="1:27" x14ac:dyDescent="0.25">
      <c r="A41685"/>
      <c r="AA41685"/>
    </row>
    <row r="41686" spans="1:27" x14ac:dyDescent="0.25">
      <c r="A41686"/>
      <c r="AA41686"/>
    </row>
    <row r="41687" spans="1:27" x14ac:dyDescent="0.25">
      <c r="A41687"/>
      <c r="AA41687"/>
    </row>
    <row r="41688" spans="1:27" x14ac:dyDescent="0.25">
      <c r="A41688"/>
      <c r="AA41688"/>
    </row>
    <row r="41689" spans="1:27" x14ac:dyDescent="0.25">
      <c r="A41689"/>
      <c r="AA41689"/>
    </row>
    <row r="41690" spans="1:27" x14ac:dyDescent="0.25">
      <c r="A41690"/>
      <c r="AA41690"/>
    </row>
    <row r="41691" spans="1:27" x14ac:dyDescent="0.25">
      <c r="A41691"/>
      <c r="AA41691"/>
    </row>
    <row r="41692" spans="1:27" x14ac:dyDescent="0.25">
      <c r="A41692"/>
      <c r="AA41692"/>
    </row>
    <row r="41693" spans="1:27" x14ac:dyDescent="0.25">
      <c r="A41693"/>
      <c r="AA41693"/>
    </row>
    <row r="41694" spans="1:27" x14ac:dyDescent="0.25">
      <c r="A41694"/>
      <c r="AA41694"/>
    </row>
    <row r="41695" spans="1:27" x14ac:dyDescent="0.25">
      <c r="A41695"/>
      <c r="AA41695"/>
    </row>
    <row r="41696" spans="1:27" x14ac:dyDescent="0.25">
      <c r="A41696"/>
      <c r="AA41696"/>
    </row>
    <row r="41697" spans="1:27" x14ac:dyDescent="0.25">
      <c r="A41697"/>
      <c r="AA41697"/>
    </row>
    <row r="41698" spans="1:27" x14ac:dyDescent="0.25">
      <c r="A41698"/>
      <c r="AA41698"/>
    </row>
    <row r="41699" spans="1:27" x14ac:dyDescent="0.25">
      <c r="A41699"/>
      <c r="AA41699"/>
    </row>
    <row r="41700" spans="1:27" x14ac:dyDescent="0.25">
      <c r="A41700"/>
      <c r="AA41700"/>
    </row>
    <row r="41701" spans="1:27" x14ac:dyDescent="0.25">
      <c r="A41701"/>
      <c r="AA41701"/>
    </row>
    <row r="41702" spans="1:27" x14ac:dyDescent="0.25">
      <c r="A41702"/>
      <c r="AA41702"/>
    </row>
    <row r="41703" spans="1:27" x14ac:dyDescent="0.25">
      <c r="A41703"/>
      <c r="AA41703"/>
    </row>
    <row r="41704" spans="1:27" x14ac:dyDescent="0.25">
      <c r="A41704"/>
      <c r="AA41704"/>
    </row>
    <row r="41705" spans="1:27" x14ac:dyDescent="0.25">
      <c r="A41705"/>
      <c r="AA41705"/>
    </row>
    <row r="41706" spans="1:27" x14ac:dyDescent="0.25">
      <c r="A41706"/>
      <c r="AA41706"/>
    </row>
    <row r="41707" spans="1:27" x14ac:dyDescent="0.25">
      <c r="A41707"/>
      <c r="AA41707"/>
    </row>
    <row r="41708" spans="1:27" x14ac:dyDescent="0.25">
      <c r="A41708"/>
      <c r="AA41708"/>
    </row>
    <row r="41709" spans="1:27" x14ac:dyDescent="0.25">
      <c r="A41709"/>
      <c r="AA41709"/>
    </row>
    <row r="41710" spans="1:27" x14ac:dyDescent="0.25">
      <c r="A41710"/>
      <c r="AA41710"/>
    </row>
    <row r="41711" spans="1:27" x14ac:dyDescent="0.25">
      <c r="A41711"/>
      <c r="AA41711"/>
    </row>
    <row r="41712" spans="1:27" x14ac:dyDescent="0.25">
      <c r="A41712"/>
      <c r="AA41712"/>
    </row>
    <row r="41713" spans="1:27" x14ac:dyDescent="0.25">
      <c r="A41713"/>
      <c r="AA41713"/>
    </row>
    <row r="41714" spans="1:27" x14ac:dyDescent="0.25">
      <c r="A41714"/>
      <c r="AA41714"/>
    </row>
    <row r="41715" spans="1:27" x14ac:dyDescent="0.25">
      <c r="A41715"/>
      <c r="AA41715"/>
    </row>
    <row r="41716" spans="1:27" x14ac:dyDescent="0.25">
      <c r="A41716"/>
      <c r="AA41716"/>
    </row>
    <row r="41717" spans="1:27" x14ac:dyDescent="0.25">
      <c r="A41717"/>
      <c r="AA41717"/>
    </row>
    <row r="41718" spans="1:27" x14ac:dyDescent="0.25">
      <c r="A41718"/>
      <c r="AA41718"/>
    </row>
    <row r="41719" spans="1:27" x14ac:dyDescent="0.25">
      <c r="A41719"/>
      <c r="AA41719"/>
    </row>
    <row r="41720" spans="1:27" x14ac:dyDescent="0.25">
      <c r="A41720"/>
      <c r="AA41720"/>
    </row>
    <row r="41721" spans="1:27" x14ac:dyDescent="0.25">
      <c r="A41721"/>
      <c r="AA41721"/>
    </row>
    <row r="41722" spans="1:27" x14ac:dyDescent="0.25">
      <c r="A41722"/>
      <c r="AA41722"/>
    </row>
    <row r="41723" spans="1:27" x14ac:dyDescent="0.25">
      <c r="A41723"/>
      <c r="AA41723"/>
    </row>
    <row r="41724" spans="1:27" x14ac:dyDescent="0.25">
      <c r="A41724"/>
      <c r="AA41724"/>
    </row>
    <row r="41725" spans="1:27" x14ac:dyDescent="0.25">
      <c r="A41725"/>
      <c r="AA41725"/>
    </row>
    <row r="41726" spans="1:27" x14ac:dyDescent="0.25">
      <c r="A41726"/>
      <c r="AA41726"/>
    </row>
    <row r="41727" spans="1:27" x14ac:dyDescent="0.25">
      <c r="A41727"/>
      <c r="AA41727"/>
    </row>
    <row r="41728" spans="1:27" x14ac:dyDescent="0.25">
      <c r="A41728"/>
      <c r="AA41728"/>
    </row>
    <row r="41729" spans="1:27" x14ac:dyDescent="0.25">
      <c r="A41729"/>
      <c r="AA41729"/>
    </row>
    <row r="41730" spans="1:27" x14ac:dyDescent="0.25">
      <c r="A41730"/>
      <c r="AA41730"/>
    </row>
    <row r="41731" spans="1:27" x14ac:dyDescent="0.25">
      <c r="A41731"/>
      <c r="AA41731"/>
    </row>
    <row r="41732" spans="1:27" x14ac:dyDescent="0.25">
      <c r="A41732"/>
      <c r="AA41732"/>
    </row>
    <row r="41733" spans="1:27" x14ac:dyDescent="0.25">
      <c r="A41733"/>
      <c r="AA41733"/>
    </row>
    <row r="41734" spans="1:27" x14ac:dyDescent="0.25">
      <c r="A41734"/>
      <c r="AA41734"/>
    </row>
    <row r="41735" spans="1:27" x14ac:dyDescent="0.25">
      <c r="A41735"/>
      <c r="AA41735"/>
    </row>
    <row r="41736" spans="1:27" x14ac:dyDescent="0.25">
      <c r="A41736"/>
      <c r="AA41736"/>
    </row>
    <row r="41737" spans="1:27" x14ac:dyDescent="0.25">
      <c r="A41737"/>
      <c r="AA41737"/>
    </row>
    <row r="41738" spans="1:27" x14ac:dyDescent="0.25">
      <c r="A41738"/>
      <c r="AA41738"/>
    </row>
    <row r="41739" spans="1:27" x14ac:dyDescent="0.25">
      <c r="A41739"/>
      <c r="AA41739"/>
    </row>
    <row r="41740" spans="1:27" x14ac:dyDescent="0.25">
      <c r="A41740"/>
      <c r="AA41740"/>
    </row>
    <row r="41741" spans="1:27" x14ac:dyDescent="0.25">
      <c r="A41741"/>
      <c r="AA41741"/>
    </row>
    <row r="41742" spans="1:27" x14ac:dyDescent="0.25">
      <c r="A41742"/>
      <c r="AA41742"/>
    </row>
    <row r="41743" spans="1:27" x14ac:dyDescent="0.25">
      <c r="A41743"/>
      <c r="AA41743"/>
    </row>
    <row r="41744" spans="1:27" x14ac:dyDescent="0.25">
      <c r="A41744"/>
      <c r="AA41744"/>
    </row>
    <row r="41745" spans="1:27" x14ac:dyDescent="0.25">
      <c r="A41745"/>
      <c r="AA41745"/>
    </row>
    <row r="41746" spans="1:27" x14ac:dyDescent="0.25">
      <c r="A41746"/>
      <c r="AA41746"/>
    </row>
    <row r="41747" spans="1:27" x14ac:dyDescent="0.25">
      <c r="A41747"/>
      <c r="AA41747"/>
    </row>
    <row r="41748" spans="1:27" x14ac:dyDescent="0.25">
      <c r="A41748"/>
      <c r="AA41748"/>
    </row>
    <row r="41749" spans="1:27" x14ac:dyDescent="0.25">
      <c r="A41749"/>
      <c r="AA41749"/>
    </row>
    <row r="41750" spans="1:27" x14ac:dyDescent="0.25">
      <c r="A41750"/>
      <c r="AA41750"/>
    </row>
    <row r="41751" spans="1:27" x14ac:dyDescent="0.25">
      <c r="A41751"/>
      <c r="AA41751"/>
    </row>
    <row r="41752" spans="1:27" x14ac:dyDescent="0.25">
      <c r="A41752"/>
      <c r="AA41752"/>
    </row>
    <row r="41753" spans="1:27" x14ac:dyDescent="0.25">
      <c r="A41753"/>
      <c r="AA41753"/>
    </row>
    <row r="41754" spans="1:27" x14ac:dyDescent="0.25">
      <c r="A41754"/>
      <c r="AA41754"/>
    </row>
    <row r="41755" spans="1:27" x14ac:dyDescent="0.25">
      <c r="A41755"/>
      <c r="AA41755"/>
    </row>
    <row r="41756" spans="1:27" x14ac:dyDescent="0.25">
      <c r="A41756"/>
      <c r="AA41756"/>
    </row>
    <row r="41757" spans="1:27" x14ac:dyDescent="0.25">
      <c r="A41757"/>
      <c r="AA41757"/>
    </row>
    <row r="41758" spans="1:27" x14ac:dyDescent="0.25">
      <c r="A41758"/>
      <c r="AA41758"/>
    </row>
    <row r="41759" spans="1:27" x14ac:dyDescent="0.25">
      <c r="A41759"/>
      <c r="AA41759"/>
    </row>
    <row r="41760" spans="1:27" x14ac:dyDescent="0.25">
      <c r="A41760"/>
      <c r="AA41760"/>
    </row>
    <row r="41761" spans="1:27" x14ac:dyDescent="0.25">
      <c r="A41761"/>
      <c r="AA41761"/>
    </row>
    <row r="41762" spans="1:27" x14ac:dyDescent="0.25">
      <c r="A41762"/>
      <c r="AA41762"/>
    </row>
    <row r="41763" spans="1:27" x14ac:dyDescent="0.25">
      <c r="A41763"/>
      <c r="AA41763"/>
    </row>
    <row r="41764" spans="1:27" x14ac:dyDescent="0.25">
      <c r="A41764"/>
      <c r="AA41764"/>
    </row>
    <row r="41765" spans="1:27" x14ac:dyDescent="0.25">
      <c r="A41765"/>
      <c r="AA41765"/>
    </row>
    <row r="41766" spans="1:27" x14ac:dyDescent="0.25">
      <c r="A41766"/>
      <c r="AA41766"/>
    </row>
    <row r="41767" spans="1:27" x14ac:dyDescent="0.25">
      <c r="A41767"/>
      <c r="AA41767"/>
    </row>
    <row r="41768" spans="1:27" x14ac:dyDescent="0.25">
      <c r="A41768"/>
      <c r="AA41768"/>
    </row>
    <row r="41769" spans="1:27" x14ac:dyDescent="0.25">
      <c r="A41769"/>
      <c r="AA41769"/>
    </row>
    <row r="41770" spans="1:27" x14ac:dyDescent="0.25">
      <c r="A41770"/>
      <c r="AA41770"/>
    </row>
    <row r="41771" spans="1:27" x14ac:dyDescent="0.25">
      <c r="A41771"/>
      <c r="AA41771"/>
    </row>
    <row r="41772" spans="1:27" x14ac:dyDescent="0.25">
      <c r="A41772"/>
      <c r="AA41772"/>
    </row>
    <row r="41773" spans="1:27" x14ac:dyDescent="0.25">
      <c r="A41773"/>
      <c r="AA41773"/>
    </row>
    <row r="41774" spans="1:27" x14ac:dyDescent="0.25">
      <c r="A41774"/>
      <c r="AA41774"/>
    </row>
    <row r="41775" spans="1:27" x14ac:dyDescent="0.25">
      <c r="A41775"/>
      <c r="AA41775"/>
    </row>
    <row r="41776" spans="1:27" x14ac:dyDescent="0.25">
      <c r="A41776"/>
      <c r="AA41776"/>
    </row>
    <row r="41777" spans="1:27" x14ac:dyDescent="0.25">
      <c r="A41777"/>
      <c r="AA41777"/>
    </row>
    <row r="41778" spans="1:27" x14ac:dyDescent="0.25">
      <c r="A41778"/>
      <c r="AA41778"/>
    </row>
    <row r="41779" spans="1:27" x14ac:dyDescent="0.25">
      <c r="A41779"/>
      <c r="AA41779"/>
    </row>
    <row r="41780" spans="1:27" x14ac:dyDescent="0.25">
      <c r="A41780"/>
      <c r="AA41780"/>
    </row>
    <row r="41781" spans="1:27" x14ac:dyDescent="0.25">
      <c r="A41781"/>
      <c r="AA41781"/>
    </row>
    <row r="41782" spans="1:27" x14ac:dyDescent="0.25">
      <c r="A41782"/>
      <c r="AA41782"/>
    </row>
    <row r="41783" spans="1:27" x14ac:dyDescent="0.25">
      <c r="A41783"/>
      <c r="AA41783"/>
    </row>
    <row r="41784" spans="1:27" x14ac:dyDescent="0.25">
      <c r="A41784"/>
      <c r="AA41784"/>
    </row>
    <row r="41785" spans="1:27" x14ac:dyDescent="0.25">
      <c r="A41785"/>
      <c r="AA41785"/>
    </row>
    <row r="41786" spans="1:27" x14ac:dyDescent="0.25">
      <c r="A41786"/>
      <c r="AA41786"/>
    </row>
    <row r="41787" spans="1:27" x14ac:dyDescent="0.25">
      <c r="A41787"/>
      <c r="AA41787"/>
    </row>
    <row r="41788" spans="1:27" x14ac:dyDescent="0.25">
      <c r="A41788"/>
      <c r="AA41788"/>
    </row>
    <row r="41789" spans="1:27" x14ac:dyDescent="0.25">
      <c r="A41789"/>
      <c r="AA41789"/>
    </row>
    <row r="41790" spans="1:27" x14ac:dyDescent="0.25">
      <c r="A41790"/>
      <c r="AA41790"/>
    </row>
    <row r="41791" spans="1:27" x14ac:dyDescent="0.25">
      <c r="A41791"/>
      <c r="AA41791"/>
    </row>
    <row r="41792" spans="1:27" x14ac:dyDescent="0.25">
      <c r="A41792"/>
      <c r="AA41792"/>
    </row>
    <row r="41793" spans="1:27" x14ac:dyDescent="0.25">
      <c r="A41793"/>
      <c r="AA41793"/>
    </row>
    <row r="41794" spans="1:27" x14ac:dyDescent="0.25">
      <c r="A41794"/>
      <c r="AA41794"/>
    </row>
    <row r="41795" spans="1:27" x14ac:dyDescent="0.25">
      <c r="A41795"/>
      <c r="AA41795"/>
    </row>
    <row r="41796" spans="1:27" x14ac:dyDescent="0.25">
      <c r="A41796"/>
      <c r="AA41796"/>
    </row>
    <row r="41797" spans="1:27" x14ac:dyDescent="0.25">
      <c r="A41797"/>
      <c r="AA41797"/>
    </row>
    <row r="41798" spans="1:27" x14ac:dyDescent="0.25">
      <c r="A41798"/>
      <c r="AA41798"/>
    </row>
    <row r="41799" spans="1:27" x14ac:dyDescent="0.25">
      <c r="A41799"/>
      <c r="AA41799"/>
    </row>
    <row r="41800" spans="1:27" x14ac:dyDescent="0.25">
      <c r="A41800"/>
      <c r="AA41800"/>
    </row>
    <row r="41801" spans="1:27" x14ac:dyDescent="0.25">
      <c r="A41801"/>
      <c r="AA41801"/>
    </row>
    <row r="41802" spans="1:27" x14ac:dyDescent="0.25">
      <c r="A41802"/>
      <c r="AA41802"/>
    </row>
    <row r="41803" spans="1:27" x14ac:dyDescent="0.25">
      <c r="A41803"/>
      <c r="AA41803"/>
    </row>
    <row r="41804" spans="1:27" x14ac:dyDescent="0.25">
      <c r="A41804"/>
      <c r="AA41804"/>
    </row>
    <row r="41805" spans="1:27" x14ac:dyDescent="0.25">
      <c r="A41805"/>
      <c r="AA41805"/>
    </row>
    <row r="41806" spans="1:27" x14ac:dyDescent="0.25">
      <c r="A41806"/>
      <c r="AA41806"/>
    </row>
    <row r="41807" spans="1:27" x14ac:dyDescent="0.25">
      <c r="A41807"/>
      <c r="AA41807"/>
    </row>
    <row r="41808" spans="1:27" x14ac:dyDescent="0.25">
      <c r="A41808"/>
      <c r="AA41808"/>
    </row>
    <row r="41809" spans="1:27" x14ac:dyDescent="0.25">
      <c r="A41809"/>
      <c r="AA41809"/>
    </row>
    <row r="41810" spans="1:27" x14ac:dyDescent="0.25">
      <c r="A41810"/>
      <c r="AA41810"/>
    </row>
    <row r="41811" spans="1:27" x14ac:dyDescent="0.25">
      <c r="A41811"/>
      <c r="AA41811"/>
    </row>
    <row r="41812" spans="1:27" x14ac:dyDescent="0.25">
      <c r="A41812"/>
      <c r="AA41812"/>
    </row>
    <row r="41813" spans="1:27" x14ac:dyDescent="0.25">
      <c r="A41813"/>
      <c r="AA41813"/>
    </row>
    <row r="41814" spans="1:27" x14ac:dyDescent="0.25">
      <c r="A41814"/>
      <c r="AA41814"/>
    </row>
    <row r="41815" spans="1:27" x14ac:dyDescent="0.25">
      <c r="A41815"/>
      <c r="AA41815"/>
    </row>
    <row r="41816" spans="1:27" x14ac:dyDescent="0.25">
      <c r="A41816"/>
      <c r="AA41816"/>
    </row>
    <row r="41817" spans="1:27" x14ac:dyDescent="0.25">
      <c r="A41817"/>
      <c r="AA41817"/>
    </row>
    <row r="41818" spans="1:27" x14ac:dyDescent="0.25">
      <c r="A41818"/>
      <c r="AA41818"/>
    </row>
    <row r="41819" spans="1:27" x14ac:dyDescent="0.25">
      <c r="A41819"/>
      <c r="AA41819"/>
    </row>
    <row r="41820" spans="1:27" x14ac:dyDescent="0.25">
      <c r="A41820"/>
      <c r="AA41820"/>
    </row>
    <row r="41821" spans="1:27" x14ac:dyDescent="0.25">
      <c r="A41821"/>
      <c r="AA41821"/>
    </row>
    <row r="41822" spans="1:27" x14ac:dyDescent="0.25">
      <c r="A41822"/>
      <c r="AA41822"/>
    </row>
    <row r="41823" spans="1:27" x14ac:dyDescent="0.25">
      <c r="A41823"/>
      <c r="AA41823"/>
    </row>
    <row r="41824" spans="1:27" x14ac:dyDescent="0.25">
      <c r="A41824"/>
      <c r="AA41824"/>
    </row>
    <row r="41825" spans="1:27" x14ac:dyDescent="0.25">
      <c r="A41825"/>
      <c r="AA41825"/>
    </row>
    <row r="41826" spans="1:27" x14ac:dyDescent="0.25">
      <c r="A41826"/>
      <c r="AA41826"/>
    </row>
    <row r="41827" spans="1:27" x14ac:dyDescent="0.25">
      <c r="A41827"/>
      <c r="AA41827"/>
    </row>
    <row r="41828" spans="1:27" x14ac:dyDescent="0.25">
      <c r="A41828"/>
      <c r="AA41828"/>
    </row>
    <row r="41829" spans="1:27" x14ac:dyDescent="0.25">
      <c r="A41829"/>
      <c r="AA41829"/>
    </row>
    <row r="41830" spans="1:27" x14ac:dyDescent="0.25">
      <c r="A41830"/>
      <c r="AA41830"/>
    </row>
    <row r="41831" spans="1:27" x14ac:dyDescent="0.25">
      <c r="A41831"/>
      <c r="AA41831"/>
    </row>
    <row r="41832" spans="1:27" x14ac:dyDescent="0.25">
      <c r="A41832"/>
      <c r="AA41832"/>
    </row>
    <row r="41833" spans="1:27" x14ac:dyDescent="0.25">
      <c r="A41833"/>
      <c r="AA41833"/>
    </row>
    <row r="41834" spans="1:27" x14ac:dyDescent="0.25">
      <c r="A41834"/>
      <c r="AA41834"/>
    </row>
    <row r="41835" spans="1:27" x14ac:dyDescent="0.25">
      <c r="A41835"/>
      <c r="AA41835"/>
    </row>
    <row r="41836" spans="1:27" x14ac:dyDescent="0.25">
      <c r="A41836"/>
      <c r="AA41836"/>
    </row>
    <row r="41837" spans="1:27" x14ac:dyDescent="0.25">
      <c r="A41837"/>
      <c r="AA41837"/>
    </row>
    <row r="41838" spans="1:27" x14ac:dyDescent="0.25">
      <c r="A41838"/>
      <c r="AA41838"/>
    </row>
    <row r="41839" spans="1:27" x14ac:dyDescent="0.25">
      <c r="A41839"/>
      <c r="AA41839"/>
    </row>
    <row r="41840" spans="1:27" x14ac:dyDescent="0.25">
      <c r="A41840"/>
      <c r="AA41840"/>
    </row>
    <row r="41841" spans="1:27" x14ac:dyDescent="0.25">
      <c r="A41841"/>
      <c r="AA41841"/>
    </row>
    <row r="41842" spans="1:27" x14ac:dyDescent="0.25">
      <c r="A41842"/>
      <c r="AA41842"/>
    </row>
    <row r="41843" spans="1:27" x14ac:dyDescent="0.25">
      <c r="A41843"/>
      <c r="AA41843"/>
    </row>
    <row r="41844" spans="1:27" x14ac:dyDescent="0.25">
      <c r="A41844"/>
      <c r="AA41844"/>
    </row>
    <row r="41845" spans="1:27" x14ac:dyDescent="0.25">
      <c r="A41845"/>
      <c r="AA41845"/>
    </row>
    <row r="41846" spans="1:27" x14ac:dyDescent="0.25">
      <c r="A41846"/>
      <c r="AA41846"/>
    </row>
    <row r="41847" spans="1:27" x14ac:dyDescent="0.25">
      <c r="A41847"/>
      <c r="AA41847"/>
    </row>
    <row r="41848" spans="1:27" x14ac:dyDescent="0.25">
      <c r="A41848"/>
      <c r="AA41848"/>
    </row>
    <row r="41849" spans="1:27" x14ac:dyDescent="0.25">
      <c r="A41849"/>
      <c r="AA41849"/>
    </row>
    <row r="41850" spans="1:27" x14ac:dyDescent="0.25">
      <c r="A41850"/>
      <c r="AA41850"/>
    </row>
    <row r="41851" spans="1:27" x14ac:dyDescent="0.25">
      <c r="A41851"/>
      <c r="AA41851"/>
    </row>
    <row r="41852" spans="1:27" x14ac:dyDescent="0.25">
      <c r="A41852"/>
      <c r="AA41852"/>
    </row>
    <row r="41853" spans="1:27" x14ac:dyDescent="0.25">
      <c r="A41853"/>
      <c r="AA41853"/>
    </row>
    <row r="41854" spans="1:27" x14ac:dyDescent="0.25">
      <c r="A41854"/>
      <c r="AA41854"/>
    </row>
    <row r="41855" spans="1:27" x14ac:dyDescent="0.25">
      <c r="A41855"/>
      <c r="AA41855"/>
    </row>
    <row r="41856" spans="1:27" x14ac:dyDescent="0.25">
      <c r="A41856"/>
      <c r="AA41856"/>
    </row>
    <row r="41857" spans="1:27" x14ac:dyDescent="0.25">
      <c r="A41857"/>
      <c r="AA41857"/>
    </row>
    <row r="41858" spans="1:27" x14ac:dyDescent="0.25">
      <c r="A41858"/>
      <c r="AA41858"/>
    </row>
    <row r="41859" spans="1:27" x14ac:dyDescent="0.25">
      <c r="A41859"/>
      <c r="AA41859"/>
    </row>
    <row r="41860" spans="1:27" x14ac:dyDescent="0.25">
      <c r="A41860"/>
      <c r="AA41860"/>
    </row>
    <row r="41861" spans="1:27" x14ac:dyDescent="0.25">
      <c r="A41861"/>
      <c r="AA41861"/>
    </row>
    <row r="41862" spans="1:27" x14ac:dyDescent="0.25">
      <c r="A41862"/>
      <c r="AA41862"/>
    </row>
    <row r="41863" spans="1:27" x14ac:dyDescent="0.25">
      <c r="A41863"/>
      <c r="AA41863"/>
    </row>
    <row r="41864" spans="1:27" x14ac:dyDescent="0.25">
      <c r="A41864"/>
      <c r="AA41864"/>
    </row>
    <row r="41865" spans="1:27" x14ac:dyDescent="0.25">
      <c r="A41865"/>
      <c r="AA41865"/>
    </row>
    <row r="41866" spans="1:27" x14ac:dyDescent="0.25">
      <c r="A41866"/>
      <c r="AA41866"/>
    </row>
    <row r="41867" spans="1:27" x14ac:dyDescent="0.25">
      <c r="A41867"/>
      <c r="AA41867"/>
    </row>
    <row r="41868" spans="1:27" x14ac:dyDescent="0.25">
      <c r="A41868"/>
      <c r="AA41868"/>
    </row>
    <row r="41869" spans="1:27" x14ac:dyDescent="0.25">
      <c r="A41869"/>
      <c r="AA41869"/>
    </row>
    <row r="41870" spans="1:27" x14ac:dyDescent="0.25">
      <c r="A41870"/>
      <c r="AA41870"/>
    </row>
    <row r="41871" spans="1:27" x14ac:dyDescent="0.25">
      <c r="A41871"/>
      <c r="AA41871"/>
    </row>
    <row r="41872" spans="1:27" x14ac:dyDescent="0.25">
      <c r="A41872"/>
      <c r="AA41872"/>
    </row>
    <row r="41873" spans="1:27" x14ac:dyDescent="0.25">
      <c r="A41873"/>
      <c r="AA41873"/>
    </row>
    <row r="41874" spans="1:27" x14ac:dyDescent="0.25">
      <c r="A41874"/>
      <c r="AA41874"/>
    </row>
    <row r="41875" spans="1:27" x14ac:dyDescent="0.25">
      <c r="A41875"/>
      <c r="AA41875"/>
    </row>
    <row r="41876" spans="1:27" x14ac:dyDescent="0.25">
      <c r="A41876"/>
      <c r="AA41876"/>
    </row>
    <row r="41877" spans="1:27" x14ac:dyDescent="0.25">
      <c r="A41877"/>
      <c r="AA41877"/>
    </row>
    <row r="41878" spans="1:27" x14ac:dyDescent="0.25">
      <c r="A41878"/>
      <c r="AA41878"/>
    </row>
    <row r="41879" spans="1:27" x14ac:dyDescent="0.25">
      <c r="A41879"/>
      <c r="AA41879"/>
    </row>
    <row r="41880" spans="1:27" x14ac:dyDescent="0.25">
      <c r="A41880"/>
      <c r="AA41880"/>
    </row>
    <row r="41881" spans="1:27" x14ac:dyDescent="0.25">
      <c r="A41881"/>
      <c r="AA41881"/>
    </row>
    <row r="41882" spans="1:27" x14ac:dyDescent="0.25">
      <c r="A41882"/>
      <c r="AA41882"/>
    </row>
    <row r="41883" spans="1:27" x14ac:dyDescent="0.25">
      <c r="A41883"/>
      <c r="AA41883"/>
    </row>
    <row r="41884" spans="1:27" x14ac:dyDescent="0.25">
      <c r="A41884"/>
      <c r="AA41884"/>
    </row>
    <row r="41885" spans="1:27" x14ac:dyDescent="0.25">
      <c r="A41885"/>
      <c r="AA41885"/>
    </row>
    <row r="41886" spans="1:27" x14ac:dyDescent="0.25">
      <c r="A41886"/>
      <c r="AA41886"/>
    </row>
    <row r="41887" spans="1:27" x14ac:dyDescent="0.25">
      <c r="A41887"/>
      <c r="AA41887"/>
    </row>
    <row r="41888" spans="1:27" x14ac:dyDescent="0.25">
      <c r="A41888"/>
      <c r="AA41888"/>
    </row>
    <row r="41889" spans="1:27" x14ac:dyDescent="0.25">
      <c r="A41889"/>
      <c r="AA41889"/>
    </row>
    <row r="41890" spans="1:27" x14ac:dyDescent="0.25">
      <c r="A41890"/>
      <c r="AA41890"/>
    </row>
    <row r="41891" spans="1:27" x14ac:dyDescent="0.25">
      <c r="A41891"/>
      <c r="AA41891"/>
    </row>
    <row r="41892" spans="1:27" x14ac:dyDescent="0.25">
      <c r="A41892"/>
      <c r="AA41892"/>
    </row>
    <row r="41893" spans="1:27" x14ac:dyDescent="0.25">
      <c r="A41893"/>
      <c r="AA41893"/>
    </row>
    <row r="41894" spans="1:27" x14ac:dyDescent="0.25">
      <c r="A41894"/>
      <c r="AA41894"/>
    </row>
    <row r="41895" spans="1:27" x14ac:dyDescent="0.25">
      <c r="A41895"/>
      <c r="AA41895"/>
    </row>
    <row r="41896" spans="1:27" x14ac:dyDescent="0.25">
      <c r="A41896"/>
      <c r="AA41896"/>
    </row>
    <row r="41897" spans="1:27" x14ac:dyDescent="0.25">
      <c r="A41897"/>
      <c r="AA41897"/>
    </row>
    <row r="41898" spans="1:27" x14ac:dyDescent="0.25">
      <c r="A41898"/>
      <c r="AA41898"/>
    </row>
    <row r="41899" spans="1:27" x14ac:dyDescent="0.25">
      <c r="A41899"/>
      <c r="AA41899"/>
    </row>
    <row r="41900" spans="1:27" x14ac:dyDescent="0.25">
      <c r="A41900"/>
      <c r="AA41900"/>
    </row>
    <row r="41901" spans="1:27" x14ac:dyDescent="0.25">
      <c r="A41901"/>
      <c r="AA41901"/>
    </row>
    <row r="41902" spans="1:27" x14ac:dyDescent="0.25">
      <c r="A41902"/>
      <c r="AA41902"/>
    </row>
    <row r="41903" spans="1:27" x14ac:dyDescent="0.25">
      <c r="A41903"/>
      <c r="AA41903"/>
    </row>
    <row r="41904" spans="1:27" x14ac:dyDescent="0.25">
      <c r="A41904"/>
      <c r="AA41904"/>
    </row>
    <row r="41905" spans="1:27" x14ac:dyDescent="0.25">
      <c r="A41905"/>
      <c r="AA41905"/>
    </row>
    <row r="41906" spans="1:27" x14ac:dyDescent="0.25">
      <c r="A41906"/>
      <c r="AA41906"/>
    </row>
    <row r="41907" spans="1:27" x14ac:dyDescent="0.25">
      <c r="A41907"/>
      <c r="AA41907"/>
    </row>
    <row r="41908" spans="1:27" x14ac:dyDescent="0.25">
      <c r="A41908"/>
      <c r="AA41908"/>
    </row>
    <row r="41909" spans="1:27" x14ac:dyDescent="0.25">
      <c r="A41909"/>
      <c r="AA41909"/>
    </row>
    <row r="41910" spans="1:27" x14ac:dyDescent="0.25">
      <c r="A41910"/>
      <c r="AA41910"/>
    </row>
    <row r="41911" spans="1:27" x14ac:dyDescent="0.25">
      <c r="A41911"/>
      <c r="AA41911"/>
    </row>
    <row r="41912" spans="1:27" x14ac:dyDescent="0.25">
      <c r="A41912"/>
      <c r="AA41912"/>
    </row>
    <row r="41913" spans="1:27" x14ac:dyDescent="0.25">
      <c r="A41913"/>
      <c r="AA41913"/>
    </row>
    <row r="41914" spans="1:27" x14ac:dyDescent="0.25">
      <c r="A41914"/>
      <c r="AA41914"/>
    </row>
    <row r="41915" spans="1:27" x14ac:dyDescent="0.25">
      <c r="A41915"/>
      <c r="AA41915"/>
    </row>
    <row r="41916" spans="1:27" x14ac:dyDescent="0.25">
      <c r="A41916"/>
      <c r="AA41916"/>
    </row>
    <row r="41917" spans="1:27" x14ac:dyDescent="0.25">
      <c r="A41917"/>
      <c r="AA41917"/>
    </row>
    <row r="41918" spans="1:27" x14ac:dyDescent="0.25">
      <c r="A41918"/>
      <c r="AA41918"/>
    </row>
    <row r="41919" spans="1:27" x14ac:dyDescent="0.25">
      <c r="A41919"/>
      <c r="AA41919"/>
    </row>
    <row r="41920" spans="1:27" x14ac:dyDescent="0.25">
      <c r="A41920"/>
      <c r="AA41920"/>
    </row>
    <row r="41921" spans="1:27" x14ac:dyDescent="0.25">
      <c r="A41921"/>
      <c r="AA41921"/>
    </row>
    <row r="41922" spans="1:27" x14ac:dyDescent="0.25">
      <c r="A41922"/>
      <c r="AA41922"/>
    </row>
    <row r="41923" spans="1:27" x14ac:dyDescent="0.25">
      <c r="A41923"/>
      <c r="AA41923"/>
    </row>
    <row r="41924" spans="1:27" x14ac:dyDescent="0.25">
      <c r="A41924"/>
      <c r="AA41924"/>
    </row>
    <row r="41925" spans="1:27" x14ac:dyDescent="0.25">
      <c r="A41925"/>
      <c r="AA41925"/>
    </row>
    <row r="41926" spans="1:27" x14ac:dyDescent="0.25">
      <c r="A41926"/>
      <c r="AA41926"/>
    </row>
    <row r="41927" spans="1:27" x14ac:dyDescent="0.25">
      <c r="A41927"/>
      <c r="AA41927"/>
    </row>
    <row r="41928" spans="1:27" x14ac:dyDescent="0.25">
      <c r="A41928"/>
      <c r="AA41928"/>
    </row>
    <row r="41929" spans="1:27" x14ac:dyDescent="0.25">
      <c r="A41929"/>
      <c r="AA41929"/>
    </row>
    <row r="41930" spans="1:27" x14ac:dyDescent="0.25">
      <c r="A41930"/>
      <c r="AA41930"/>
    </row>
    <row r="41931" spans="1:27" x14ac:dyDescent="0.25">
      <c r="A41931"/>
      <c r="AA41931"/>
    </row>
    <row r="41932" spans="1:27" x14ac:dyDescent="0.25">
      <c r="A41932"/>
      <c r="AA41932"/>
    </row>
    <row r="41933" spans="1:27" x14ac:dyDescent="0.25">
      <c r="A41933"/>
      <c r="AA41933"/>
    </row>
    <row r="41934" spans="1:27" x14ac:dyDescent="0.25">
      <c r="A41934"/>
      <c r="AA41934"/>
    </row>
    <row r="41935" spans="1:27" x14ac:dyDescent="0.25">
      <c r="A41935"/>
      <c r="AA41935"/>
    </row>
    <row r="41936" spans="1:27" x14ac:dyDescent="0.25">
      <c r="A41936"/>
      <c r="AA41936"/>
    </row>
    <row r="41937" spans="1:27" x14ac:dyDescent="0.25">
      <c r="A41937"/>
      <c r="AA41937"/>
    </row>
    <row r="41938" spans="1:27" x14ac:dyDescent="0.25">
      <c r="A41938"/>
      <c r="AA41938"/>
    </row>
    <row r="41939" spans="1:27" x14ac:dyDescent="0.25">
      <c r="A41939"/>
      <c r="AA41939"/>
    </row>
    <row r="41940" spans="1:27" x14ac:dyDescent="0.25">
      <c r="A41940"/>
      <c r="AA41940"/>
    </row>
    <row r="41941" spans="1:27" x14ac:dyDescent="0.25">
      <c r="A41941"/>
      <c r="AA41941"/>
    </row>
    <row r="41942" spans="1:27" x14ac:dyDescent="0.25">
      <c r="A41942"/>
      <c r="AA41942"/>
    </row>
    <row r="41943" spans="1:27" x14ac:dyDescent="0.25">
      <c r="A41943"/>
      <c r="AA41943"/>
    </row>
    <row r="41944" spans="1:27" x14ac:dyDescent="0.25">
      <c r="A41944"/>
      <c r="AA41944"/>
    </row>
    <row r="41945" spans="1:27" x14ac:dyDescent="0.25">
      <c r="A41945"/>
      <c r="AA41945"/>
    </row>
    <row r="41946" spans="1:27" x14ac:dyDescent="0.25">
      <c r="A41946"/>
      <c r="AA41946"/>
    </row>
    <row r="41947" spans="1:27" x14ac:dyDescent="0.25">
      <c r="A41947"/>
      <c r="AA41947"/>
    </row>
    <row r="41948" spans="1:27" x14ac:dyDescent="0.25">
      <c r="A41948"/>
      <c r="AA41948"/>
    </row>
    <row r="41949" spans="1:27" x14ac:dyDescent="0.25">
      <c r="A41949"/>
      <c r="AA41949"/>
    </row>
    <row r="41950" spans="1:27" x14ac:dyDescent="0.25">
      <c r="A41950"/>
      <c r="AA41950"/>
    </row>
    <row r="41951" spans="1:27" x14ac:dyDescent="0.25">
      <c r="A41951"/>
      <c r="AA41951"/>
    </row>
    <row r="41952" spans="1:27" x14ac:dyDescent="0.25">
      <c r="A41952"/>
      <c r="AA41952"/>
    </row>
    <row r="41953" spans="1:27" x14ac:dyDescent="0.25">
      <c r="A41953"/>
      <c r="AA41953"/>
    </row>
    <row r="41954" spans="1:27" x14ac:dyDescent="0.25">
      <c r="A41954"/>
      <c r="AA41954"/>
    </row>
    <row r="41955" spans="1:27" x14ac:dyDescent="0.25">
      <c r="A41955"/>
      <c r="AA41955"/>
    </row>
    <row r="41956" spans="1:27" x14ac:dyDescent="0.25">
      <c r="A41956"/>
      <c r="AA41956"/>
    </row>
    <row r="41957" spans="1:27" x14ac:dyDescent="0.25">
      <c r="A41957"/>
      <c r="AA41957"/>
    </row>
    <row r="41958" spans="1:27" x14ac:dyDescent="0.25">
      <c r="A41958"/>
      <c r="AA41958"/>
    </row>
    <row r="41959" spans="1:27" x14ac:dyDescent="0.25">
      <c r="A41959"/>
      <c r="AA41959"/>
    </row>
    <row r="41960" spans="1:27" x14ac:dyDescent="0.25">
      <c r="A41960"/>
      <c r="AA41960"/>
    </row>
    <row r="41961" spans="1:27" x14ac:dyDescent="0.25">
      <c r="A41961"/>
      <c r="AA41961"/>
    </row>
    <row r="41962" spans="1:27" x14ac:dyDescent="0.25">
      <c r="A41962"/>
      <c r="AA41962"/>
    </row>
    <row r="41963" spans="1:27" x14ac:dyDescent="0.25">
      <c r="A41963"/>
      <c r="AA41963"/>
    </row>
    <row r="41964" spans="1:27" x14ac:dyDescent="0.25">
      <c r="A41964"/>
      <c r="AA41964"/>
    </row>
    <row r="41965" spans="1:27" x14ac:dyDescent="0.25">
      <c r="A41965"/>
      <c r="AA41965"/>
    </row>
    <row r="41966" spans="1:27" x14ac:dyDescent="0.25">
      <c r="A41966"/>
      <c r="AA41966"/>
    </row>
    <row r="41967" spans="1:27" x14ac:dyDescent="0.25">
      <c r="A41967"/>
      <c r="AA41967"/>
    </row>
    <row r="41968" spans="1:27" x14ac:dyDescent="0.25">
      <c r="A41968"/>
      <c r="AA41968"/>
    </row>
    <row r="41969" spans="1:27" x14ac:dyDescent="0.25">
      <c r="A41969"/>
      <c r="AA41969"/>
    </row>
    <row r="41970" spans="1:27" x14ac:dyDescent="0.25">
      <c r="A41970"/>
      <c r="AA41970"/>
    </row>
    <row r="41971" spans="1:27" x14ac:dyDescent="0.25">
      <c r="A41971"/>
      <c r="AA41971"/>
    </row>
    <row r="41972" spans="1:27" x14ac:dyDescent="0.25">
      <c r="A41972"/>
      <c r="AA41972"/>
    </row>
    <row r="41973" spans="1:27" x14ac:dyDescent="0.25">
      <c r="A41973"/>
      <c r="AA41973"/>
    </row>
    <row r="41974" spans="1:27" x14ac:dyDescent="0.25">
      <c r="A41974"/>
      <c r="AA41974"/>
    </row>
    <row r="41975" spans="1:27" x14ac:dyDescent="0.25">
      <c r="A41975"/>
      <c r="AA41975"/>
    </row>
    <row r="41976" spans="1:27" x14ac:dyDescent="0.25">
      <c r="A41976"/>
      <c r="AA41976"/>
    </row>
    <row r="41977" spans="1:27" x14ac:dyDescent="0.25">
      <c r="A41977"/>
      <c r="AA41977"/>
    </row>
    <row r="41978" spans="1:27" x14ac:dyDescent="0.25">
      <c r="A41978"/>
      <c r="AA41978"/>
    </row>
    <row r="41979" spans="1:27" x14ac:dyDescent="0.25">
      <c r="A41979"/>
      <c r="AA41979"/>
    </row>
    <row r="41980" spans="1:27" x14ac:dyDescent="0.25">
      <c r="A41980"/>
      <c r="AA41980"/>
    </row>
    <row r="41981" spans="1:27" x14ac:dyDescent="0.25">
      <c r="A41981"/>
      <c r="AA41981"/>
    </row>
    <row r="41982" spans="1:27" x14ac:dyDescent="0.25">
      <c r="A41982"/>
      <c r="AA41982"/>
    </row>
    <row r="41983" spans="1:27" x14ac:dyDescent="0.25">
      <c r="A41983"/>
      <c r="AA41983"/>
    </row>
    <row r="41984" spans="1:27" x14ac:dyDescent="0.25">
      <c r="A41984"/>
      <c r="AA41984"/>
    </row>
    <row r="41985" spans="1:27" x14ac:dyDescent="0.25">
      <c r="A41985"/>
      <c r="AA41985"/>
    </row>
    <row r="41986" spans="1:27" x14ac:dyDescent="0.25">
      <c r="A41986"/>
      <c r="AA41986"/>
    </row>
    <row r="41987" spans="1:27" x14ac:dyDescent="0.25">
      <c r="A41987"/>
      <c r="AA41987"/>
    </row>
    <row r="41988" spans="1:27" x14ac:dyDescent="0.25">
      <c r="A41988"/>
      <c r="AA41988"/>
    </row>
    <row r="41989" spans="1:27" x14ac:dyDescent="0.25">
      <c r="A41989"/>
      <c r="AA41989"/>
    </row>
    <row r="41990" spans="1:27" x14ac:dyDescent="0.25">
      <c r="A41990"/>
      <c r="AA41990"/>
    </row>
    <row r="41991" spans="1:27" x14ac:dyDescent="0.25">
      <c r="A41991"/>
      <c r="AA41991"/>
    </row>
    <row r="41992" spans="1:27" x14ac:dyDescent="0.25">
      <c r="A41992"/>
      <c r="AA41992"/>
    </row>
    <row r="41993" spans="1:27" x14ac:dyDescent="0.25">
      <c r="A41993"/>
      <c r="AA41993"/>
    </row>
    <row r="41994" spans="1:27" x14ac:dyDescent="0.25">
      <c r="A41994"/>
      <c r="AA41994"/>
    </row>
    <row r="41995" spans="1:27" x14ac:dyDescent="0.25">
      <c r="A41995"/>
      <c r="AA41995"/>
    </row>
    <row r="41996" spans="1:27" x14ac:dyDescent="0.25">
      <c r="A41996"/>
      <c r="AA41996"/>
    </row>
    <row r="41997" spans="1:27" x14ac:dyDescent="0.25">
      <c r="A41997"/>
      <c r="AA41997"/>
    </row>
    <row r="41998" spans="1:27" x14ac:dyDescent="0.25">
      <c r="A41998"/>
      <c r="AA41998"/>
    </row>
    <row r="41999" spans="1:27" x14ac:dyDescent="0.25">
      <c r="A41999"/>
      <c r="AA41999"/>
    </row>
    <row r="42000" spans="1:27" x14ac:dyDescent="0.25">
      <c r="A42000"/>
      <c r="AA42000"/>
    </row>
    <row r="42001" spans="1:27" x14ac:dyDescent="0.25">
      <c r="A42001"/>
      <c r="AA42001"/>
    </row>
    <row r="42002" spans="1:27" x14ac:dyDescent="0.25">
      <c r="A42002"/>
      <c r="AA42002"/>
    </row>
    <row r="42003" spans="1:27" x14ac:dyDescent="0.25">
      <c r="A42003"/>
      <c r="AA42003"/>
    </row>
    <row r="42004" spans="1:27" x14ac:dyDescent="0.25">
      <c r="A42004"/>
      <c r="AA42004"/>
    </row>
    <row r="42005" spans="1:27" x14ac:dyDescent="0.25">
      <c r="A42005"/>
      <c r="AA42005"/>
    </row>
    <row r="42006" spans="1:27" x14ac:dyDescent="0.25">
      <c r="A42006"/>
      <c r="AA42006"/>
    </row>
    <row r="42007" spans="1:27" x14ac:dyDescent="0.25">
      <c r="A42007"/>
      <c r="AA42007"/>
    </row>
    <row r="42008" spans="1:27" x14ac:dyDescent="0.25">
      <c r="A42008"/>
      <c r="AA42008"/>
    </row>
    <row r="42009" spans="1:27" x14ac:dyDescent="0.25">
      <c r="A42009"/>
      <c r="AA42009"/>
    </row>
    <row r="42010" spans="1:27" x14ac:dyDescent="0.25">
      <c r="A42010"/>
      <c r="AA42010"/>
    </row>
    <row r="42011" spans="1:27" x14ac:dyDescent="0.25">
      <c r="A42011"/>
      <c r="AA42011"/>
    </row>
    <row r="42012" spans="1:27" x14ac:dyDescent="0.25">
      <c r="A42012"/>
      <c r="AA42012"/>
    </row>
    <row r="42013" spans="1:27" x14ac:dyDescent="0.25">
      <c r="A42013"/>
      <c r="AA42013"/>
    </row>
    <row r="42014" spans="1:27" x14ac:dyDescent="0.25">
      <c r="A42014"/>
      <c r="AA42014"/>
    </row>
    <row r="42015" spans="1:27" x14ac:dyDescent="0.25">
      <c r="A42015"/>
      <c r="AA42015"/>
    </row>
    <row r="42016" spans="1:27" x14ac:dyDescent="0.25">
      <c r="A42016"/>
      <c r="AA42016"/>
    </row>
    <row r="42017" spans="1:27" x14ac:dyDescent="0.25">
      <c r="A42017"/>
      <c r="AA42017"/>
    </row>
    <row r="42018" spans="1:27" x14ac:dyDescent="0.25">
      <c r="A42018"/>
      <c r="AA42018"/>
    </row>
    <row r="42019" spans="1:27" x14ac:dyDescent="0.25">
      <c r="A42019"/>
      <c r="AA42019"/>
    </row>
    <row r="42020" spans="1:27" x14ac:dyDescent="0.25">
      <c r="A42020"/>
      <c r="AA42020"/>
    </row>
    <row r="42021" spans="1:27" x14ac:dyDescent="0.25">
      <c r="A42021"/>
      <c r="AA42021"/>
    </row>
    <row r="42022" spans="1:27" x14ac:dyDescent="0.25">
      <c r="A42022"/>
      <c r="AA42022"/>
    </row>
    <row r="42023" spans="1:27" x14ac:dyDescent="0.25">
      <c r="A42023"/>
      <c r="AA42023"/>
    </row>
    <row r="42024" spans="1:27" x14ac:dyDescent="0.25">
      <c r="A42024"/>
      <c r="AA42024"/>
    </row>
    <row r="42025" spans="1:27" x14ac:dyDescent="0.25">
      <c r="A42025"/>
      <c r="AA42025"/>
    </row>
    <row r="42026" spans="1:27" x14ac:dyDescent="0.25">
      <c r="A42026"/>
      <c r="AA42026"/>
    </row>
    <row r="42027" spans="1:27" x14ac:dyDescent="0.25">
      <c r="A42027"/>
      <c r="AA42027"/>
    </row>
    <row r="42028" spans="1:27" x14ac:dyDescent="0.25">
      <c r="A42028"/>
      <c r="AA42028"/>
    </row>
    <row r="42029" spans="1:27" x14ac:dyDescent="0.25">
      <c r="A42029"/>
      <c r="AA42029"/>
    </row>
    <row r="42030" spans="1:27" x14ac:dyDescent="0.25">
      <c r="A42030"/>
      <c r="AA42030"/>
    </row>
    <row r="42031" spans="1:27" x14ac:dyDescent="0.25">
      <c r="A42031"/>
      <c r="AA42031"/>
    </row>
    <row r="42032" spans="1:27" x14ac:dyDescent="0.25">
      <c r="A42032"/>
      <c r="AA42032"/>
    </row>
    <row r="42033" spans="1:27" x14ac:dyDescent="0.25">
      <c r="A42033"/>
      <c r="AA42033"/>
    </row>
    <row r="42034" spans="1:27" x14ac:dyDescent="0.25">
      <c r="A42034"/>
      <c r="AA42034"/>
    </row>
    <row r="42035" spans="1:27" x14ac:dyDescent="0.25">
      <c r="A42035"/>
      <c r="AA42035"/>
    </row>
    <row r="42036" spans="1:27" x14ac:dyDescent="0.25">
      <c r="A42036"/>
      <c r="AA42036"/>
    </row>
    <row r="42037" spans="1:27" x14ac:dyDescent="0.25">
      <c r="A42037"/>
      <c r="AA42037"/>
    </row>
    <row r="42038" spans="1:27" x14ac:dyDescent="0.25">
      <c r="A42038"/>
      <c r="AA42038"/>
    </row>
    <row r="42039" spans="1:27" x14ac:dyDescent="0.25">
      <c r="A42039"/>
      <c r="AA42039"/>
    </row>
    <row r="42040" spans="1:27" x14ac:dyDescent="0.25">
      <c r="A42040"/>
      <c r="AA42040"/>
    </row>
    <row r="42041" spans="1:27" x14ac:dyDescent="0.25">
      <c r="A42041"/>
      <c r="AA42041"/>
    </row>
    <row r="42042" spans="1:27" x14ac:dyDescent="0.25">
      <c r="A42042"/>
      <c r="AA42042"/>
    </row>
    <row r="42043" spans="1:27" x14ac:dyDescent="0.25">
      <c r="A42043"/>
      <c r="AA42043"/>
    </row>
    <row r="42044" spans="1:27" x14ac:dyDescent="0.25">
      <c r="A42044"/>
      <c r="AA42044"/>
    </row>
    <row r="42045" spans="1:27" x14ac:dyDescent="0.25">
      <c r="A42045"/>
      <c r="AA42045"/>
    </row>
    <row r="42046" spans="1:27" x14ac:dyDescent="0.25">
      <c r="A42046"/>
      <c r="AA42046"/>
    </row>
    <row r="42047" spans="1:27" x14ac:dyDescent="0.25">
      <c r="A42047"/>
      <c r="AA42047"/>
    </row>
    <row r="42048" spans="1:27" x14ac:dyDescent="0.25">
      <c r="A42048"/>
      <c r="AA42048"/>
    </row>
    <row r="42049" spans="1:27" x14ac:dyDescent="0.25">
      <c r="A42049"/>
      <c r="AA42049"/>
    </row>
    <row r="42050" spans="1:27" x14ac:dyDescent="0.25">
      <c r="A42050"/>
      <c r="AA42050"/>
    </row>
    <row r="42051" spans="1:27" x14ac:dyDescent="0.25">
      <c r="A42051"/>
      <c r="AA42051"/>
    </row>
    <row r="42052" spans="1:27" x14ac:dyDescent="0.25">
      <c r="A42052"/>
      <c r="AA42052"/>
    </row>
    <row r="42053" spans="1:27" x14ac:dyDescent="0.25">
      <c r="A42053"/>
      <c r="AA42053"/>
    </row>
    <row r="42054" spans="1:27" x14ac:dyDescent="0.25">
      <c r="A42054"/>
      <c r="AA42054"/>
    </row>
    <row r="42055" spans="1:27" x14ac:dyDescent="0.25">
      <c r="A42055"/>
      <c r="AA42055"/>
    </row>
    <row r="42056" spans="1:27" x14ac:dyDescent="0.25">
      <c r="A42056"/>
      <c r="AA42056"/>
    </row>
    <row r="42057" spans="1:27" x14ac:dyDescent="0.25">
      <c r="A42057"/>
      <c r="AA42057"/>
    </row>
    <row r="42058" spans="1:27" x14ac:dyDescent="0.25">
      <c r="A42058"/>
      <c r="AA42058"/>
    </row>
    <row r="42059" spans="1:27" x14ac:dyDescent="0.25">
      <c r="A42059"/>
      <c r="AA42059"/>
    </row>
    <row r="42060" spans="1:27" x14ac:dyDescent="0.25">
      <c r="A42060"/>
      <c r="AA42060"/>
    </row>
    <row r="42061" spans="1:27" x14ac:dyDescent="0.25">
      <c r="A42061"/>
      <c r="AA42061"/>
    </row>
    <row r="42062" spans="1:27" x14ac:dyDescent="0.25">
      <c r="A42062"/>
      <c r="AA42062"/>
    </row>
    <row r="42063" spans="1:27" x14ac:dyDescent="0.25">
      <c r="A42063"/>
      <c r="AA42063"/>
    </row>
    <row r="42064" spans="1:27" x14ac:dyDescent="0.25">
      <c r="A42064"/>
      <c r="AA42064"/>
    </row>
    <row r="42065" spans="1:27" x14ac:dyDescent="0.25">
      <c r="A42065"/>
      <c r="AA42065"/>
    </row>
    <row r="42066" spans="1:27" x14ac:dyDescent="0.25">
      <c r="A42066"/>
      <c r="AA42066"/>
    </row>
    <row r="42067" spans="1:27" x14ac:dyDescent="0.25">
      <c r="A42067"/>
      <c r="AA42067"/>
    </row>
    <row r="42068" spans="1:27" x14ac:dyDescent="0.25">
      <c r="A42068"/>
      <c r="AA42068"/>
    </row>
    <row r="42069" spans="1:27" x14ac:dyDescent="0.25">
      <c r="A42069"/>
      <c r="AA42069"/>
    </row>
    <row r="42070" spans="1:27" x14ac:dyDescent="0.25">
      <c r="A42070"/>
      <c r="AA42070"/>
    </row>
    <row r="42071" spans="1:27" x14ac:dyDescent="0.25">
      <c r="A42071"/>
      <c r="AA42071"/>
    </row>
    <row r="42072" spans="1:27" x14ac:dyDescent="0.25">
      <c r="A42072"/>
      <c r="AA42072"/>
    </row>
    <row r="42073" spans="1:27" x14ac:dyDescent="0.25">
      <c r="A42073"/>
      <c r="AA42073"/>
    </row>
    <row r="42074" spans="1:27" x14ac:dyDescent="0.25">
      <c r="A42074"/>
      <c r="AA42074"/>
    </row>
    <row r="42075" spans="1:27" x14ac:dyDescent="0.25">
      <c r="A42075"/>
      <c r="AA42075"/>
    </row>
    <row r="42076" spans="1:27" x14ac:dyDescent="0.25">
      <c r="A42076"/>
      <c r="AA42076"/>
    </row>
    <row r="42077" spans="1:27" x14ac:dyDescent="0.25">
      <c r="A42077"/>
      <c r="AA42077"/>
    </row>
    <row r="42078" spans="1:27" x14ac:dyDescent="0.25">
      <c r="A42078"/>
      <c r="AA42078"/>
    </row>
    <row r="42079" spans="1:27" x14ac:dyDescent="0.25">
      <c r="A42079"/>
      <c r="AA42079"/>
    </row>
    <row r="42080" spans="1:27" x14ac:dyDescent="0.25">
      <c r="A42080"/>
      <c r="AA42080"/>
    </row>
    <row r="42081" spans="1:27" x14ac:dyDescent="0.25">
      <c r="A42081"/>
      <c r="AA42081"/>
    </row>
    <row r="42082" spans="1:27" x14ac:dyDescent="0.25">
      <c r="A42082"/>
      <c r="AA42082"/>
    </row>
    <row r="42083" spans="1:27" x14ac:dyDescent="0.25">
      <c r="A42083"/>
      <c r="AA42083"/>
    </row>
    <row r="42084" spans="1:27" x14ac:dyDescent="0.25">
      <c r="A42084"/>
      <c r="AA42084"/>
    </row>
    <row r="42085" spans="1:27" x14ac:dyDescent="0.25">
      <c r="A42085"/>
      <c r="AA42085"/>
    </row>
    <row r="42086" spans="1:27" x14ac:dyDescent="0.25">
      <c r="A42086"/>
      <c r="AA42086"/>
    </row>
    <row r="42087" spans="1:27" x14ac:dyDescent="0.25">
      <c r="A42087"/>
      <c r="AA42087"/>
    </row>
    <row r="42088" spans="1:27" x14ac:dyDescent="0.25">
      <c r="A42088"/>
      <c r="AA42088"/>
    </row>
    <row r="42089" spans="1:27" x14ac:dyDescent="0.25">
      <c r="A42089"/>
      <c r="AA42089"/>
    </row>
    <row r="42090" spans="1:27" x14ac:dyDescent="0.25">
      <c r="A42090"/>
      <c r="AA42090"/>
    </row>
    <row r="42091" spans="1:27" x14ac:dyDescent="0.25">
      <c r="A42091"/>
      <c r="AA42091"/>
    </row>
    <row r="42092" spans="1:27" x14ac:dyDescent="0.25">
      <c r="A42092"/>
      <c r="AA42092"/>
    </row>
    <row r="42093" spans="1:27" x14ac:dyDescent="0.25">
      <c r="A42093"/>
      <c r="AA42093"/>
    </row>
    <row r="42094" spans="1:27" x14ac:dyDescent="0.25">
      <c r="A42094"/>
      <c r="AA42094"/>
    </row>
    <row r="42095" spans="1:27" x14ac:dyDescent="0.25">
      <c r="A42095"/>
      <c r="AA42095"/>
    </row>
    <row r="42096" spans="1:27" x14ac:dyDescent="0.25">
      <c r="A42096"/>
      <c r="AA42096"/>
    </row>
    <row r="42097" spans="1:27" x14ac:dyDescent="0.25">
      <c r="A42097"/>
      <c r="AA42097"/>
    </row>
    <row r="42098" spans="1:27" x14ac:dyDescent="0.25">
      <c r="A42098"/>
      <c r="AA42098"/>
    </row>
    <row r="42099" spans="1:27" x14ac:dyDescent="0.25">
      <c r="A42099"/>
      <c r="AA42099"/>
    </row>
    <row r="42100" spans="1:27" x14ac:dyDescent="0.25">
      <c r="A42100"/>
      <c r="AA42100"/>
    </row>
    <row r="42101" spans="1:27" x14ac:dyDescent="0.25">
      <c r="A42101"/>
      <c r="AA42101"/>
    </row>
    <row r="42102" spans="1:27" x14ac:dyDescent="0.25">
      <c r="A42102"/>
      <c r="AA42102"/>
    </row>
    <row r="42103" spans="1:27" x14ac:dyDescent="0.25">
      <c r="A42103"/>
      <c r="AA42103"/>
    </row>
    <row r="42104" spans="1:27" x14ac:dyDescent="0.25">
      <c r="A42104"/>
      <c r="AA42104"/>
    </row>
    <row r="42105" spans="1:27" x14ac:dyDescent="0.25">
      <c r="A42105"/>
      <c r="AA42105"/>
    </row>
    <row r="42106" spans="1:27" x14ac:dyDescent="0.25">
      <c r="A42106"/>
      <c r="AA42106"/>
    </row>
    <row r="42107" spans="1:27" x14ac:dyDescent="0.25">
      <c r="A42107"/>
      <c r="AA42107"/>
    </row>
    <row r="42108" spans="1:27" x14ac:dyDescent="0.25">
      <c r="A42108"/>
      <c r="AA42108"/>
    </row>
    <row r="42109" spans="1:27" x14ac:dyDescent="0.25">
      <c r="A42109"/>
      <c r="AA42109"/>
    </row>
    <row r="42110" spans="1:27" x14ac:dyDescent="0.25">
      <c r="A42110"/>
      <c r="AA42110"/>
    </row>
    <row r="42111" spans="1:27" x14ac:dyDescent="0.25">
      <c r="A42111"/>
      <c r="AA42111"/>
    </row>
    <row r="42112" spans="1:27" x14ac:dyDescent="0.25">
      <c r="A42112"/>
      <c r="AA42112"/>
    </row>
    <row r="42113" spans="1:27" x14ac:dyDescent="0.25">
      <c r="A42113"/>
      <c r="AA42113"/>
    </row>
    <row r="42114" spans="1:27" x14ac:dyDescent="0.25">
      <c r="A42114"/>
      <c r="AA42114"/>
    </row>
    <row r="42115" spans="1:27" x14ac:dyDescent="0.25">
      <c r="A42115"/>
      <c r="AA42115"/>
    </row>
    <row r="42116" spans="1:27" x14ac:dyDescent="0.25">
      <c r="A42116"/>
      <c r="AA42116"/>
    </row>
    <row r="42117" spans="1:27" x14ac:dyDescent="0.25">
      <c r="A42117"/>
      <c r="AA42117"/>
    </row>
    <row r="42118" spans="1:27" x14ac:dyDescent="0.25">
      <c r="A42118"/>
      <c r="AA42118"/>
    </row>
    <row r="42119" spans="1:27" x14ac:dyDescent="0.25">
      <c r="A42119"/>
      <c r="AA42119"/>
    </row>
    <row r="42120" spans="1:27" x14ac:dyDescent="0.25">
      <c r="A42120"/>
      <c r="AA42120"/>
    </row>
    <row r="42121" spans="1:27" x14ac:dyDescent="0.25">
      <c r="A42121"/>
      <c r="AA42121"/>
    </row>
    <row r="42122" spans="1:27" x14ac:dyDescent="0.25">
      <c r="A42122"/>
      <c r="AA42122"/>
    </row>
    <row r="42123" spans="1:27" x14ac:dyDescent="0.25">
      <c r="A42123"/>
      <c r="AA42123"/>
    </row>
    <row r="42124" spans="1:27" x14ac:dyDescent="0.25">
      <c r="A42124"/>
      <c r="AA42124"/>
    </row>
    <row r="42125" spans="1:27" x14ac:dyDescent="0.25">
      <c r="A42125"/>
      <c r="AA42125"/>
    </row>
    <row r="42126" spans="1:27" x14ac:dyDescent="0.25">
      <c r="A42126"/>
      <c r="AA42126"/>
    </row>
    <row r="42127" spans="1:27" x14ac:dyDescent="0.25">
      <c r="A42127"/>
      <c r="AA42127"/>
    </row>
    <row r="42128" spans="1:27" x14ac:dyDescent="0.25">
      <c r="A42128"/>
      <c r="AA42128"/>
    </row>
    <row r="42129" spans="1:27" x14ac:dyDescent="0.25">
      <c r="A42129"/>
      <c r="AA42129"/>
    </row>
    <row r="42130" spans="1:27" x14ac:dyDescent="0.25">
      <c r="A42130"/>
      <c r="AA42130"/>
    </row>
    <row r="42131" spans="1:27" x14ac:dyDescent="0.25">
      <c r="A42131"/>
      <c r="AA42131"/>
    </row>
    <row r="42132" spans="1:27" x14ac:dyDescent="0.25">
      <c r="A42132"/>
      <c r="AA42132"/>
    </row>
    <row r="42133" spans="1:27" x14ac:dyDescent="0.25">
      <c r="A42133"/>
      <c r="AA42133"/>
    </row>
    <row r="42134" spans="1:27" x14ac:dyDescent="0.25">
      <c r="A42134"/>
      <c r="AA42134"/>
    </row>
    <row r="42135" spans="1:27" x14ac:dyDescent="0.25">
      <c r="A42135"/>
      <c r="AA42135"/>
    </row>
    <row r="42136" spans="1:27" x14ac:dyDescent="0.25">
      <c r="A42136"/>
      <c r="AA42136"/>
    </row>
    <row r="42137" spans="1:27" x14ac:dyDescent="0.25">
      <c r="A42137"/>
      <c r="AA42137"/>
    </row>
    <row r="42138" spans="1:27" x14ac:dyDescent="0.25">
      <c r="A42138"/>
      <c r="AA42138"/>
    </row>
    <row r="42139" spans="1:27" x14ac:dyDescent="0.25">
      <c r="A42139"/>
      <c r="AA42139"/>
    </row>
    <row r="42140" spans="1:27" x14ac:dyDescent="0.25">
      <c r="A42140"/>
      <c r="AA42140"/>
    </row>
    <row r="42141" spans="1:27" x14ac:dyDescent="0.25">
      <c r="A42141"/>
      <c r="AA42141"/>
    </row>
    <row r="42142" spans="1:27" x14ac:dyDescent="0.25">
      <c r="A42142"/>
      <c r="AA42142"/>
    </row>
    <row r="42143" spans="1:27" x14ac:dyDescent="0.25">
      <c r="A42143"/>
      <c r="AA42143"/>
    </row>
    <row r="42144" spans="1:27" x14ac:dyDescent="0.25">
      <c r="A42144"/>
      <c r="AA42144"/>
    </row>
    <row r="42145" spans="1:27" x14ac:dyDescent="0.25">
      <c r="A42145"/>
      <c r="AA42145"/>
    </row>
    <row r="42146" spans="1:27" x14ac:dyDescent="0.25">
      <c r="A42146"/>
      <c r="AA42146"/>
    </row>
    <row r="42147" spans="1:27" x14ac:dyDescent="0.25">
      <c r="A42147"/>
      <c r="AA42147"/>
    </row>
    <row r="42148" spans="1:27" x14ac:dyDescent="0.25">
      <c r="A42148"/>
      <c r="AA42148"/>
    </row>
    <row r="42149" spans="1:27" x14ac:dyDescent="0.25">
      <c r="A42149"/>
      <c r="AA42149"/>
    </row>
    <row r="42150" spans="1:27" x14ac:dyDescent="0.25">
      <c r="A42150"/>
      <c r="AA42150"/>
    </row>
    <row r="42151" spans="1:27" x14ac:dyDescent="0.25">
      <c r="A42151"/>
      <c r="AA42151"/>
    </row>
    <row r="42152" spans="1:27" x14ac:dyDescent="0.25">
      <c r="A42152"/>
      <c r="AA42152"/>
    </row>
    <row r="42153" spans="1:27" x14ac:dyDescent="0.25">
      <c r="A42153"/>
      <c r="AA42153"/>
    </row>
    <row r="42154" spans="1:27" x14ac:dyDescent="0.25">
      <c r="A42154"/>
      <c r="AA42154"/>
    </row>
    <row r="42155" spans="1:27" x14ac:dyDescent="0.25">
      <c r="A42155"/>
      <c r="AA42155"/>
    </row>
    <row r="42156" spans="1:27" x14ac:dyDescent="0.25">
      <c r="A42156"/>
      <c r="AA42156"/>
    </row>
    <row r="42157" spans="1:27" x14ac:dyDescent="0.25">
      <c r="A42157"/>
      <c r="AA42157"/>
    </row>
    <row r="42158" spans="1:27" x14ac:dyDescent="0.25">
      <c r="A42158"/>
      <c r="AA42158"/>
    </row>
    <row r="42159" spans="1:27" x14ac:dyDescent="0.25">
      <c r="A42159"/>
      <c r="AA42159"/>
    </row>
    <row r="42160" spans="1:27" x14ac:dyDescent="0.25">
      <c r="A42160"/>
      <c r="AA42160"/>
    </row>
    <row r="42161" spans="1:27" x14ac:dyDescent="0.25">
      <c r="A42161"/>
      <c r="AA42161"/>
    </row>
    <row r="42162" spans="1:27" x14ac:dyDescent="0.25">
      <c r="A42162"/>
      <c r="AA42162"/>
    </row>
    <row r="42163" spans="1:27" x14ac:dyDescent="0.25">
      <c r="A42163"/>
      <c r="AA42163"/>
    </row>
    <row r="42164" spans="1:27" x14ac:dyDescent="0.25">
      <c r="A42164"/>
      <c r="AA42164"/>
    </row>
    <row r="42165" spans="1:27" x14ac:dyDescent="0.25">
      <c r="A42165"/>
      <c r="AA42165"/>
    </row>
    <row r="42166" spans="1:27" x14ac:dyDescent="0.25">
      <c r="A42166"/>
      <c r="AA42166"/>
    </row>
    <row r="42167" spans="1:27" x14ac:dyDescent="0.25">
      <c r="A42167"/>
      <c r="AA42167"/>
    </row>
    <row r="42168" spans="1:27" x14ac:dyDescent="0.25">
      <c r="A42168"/>
      <c r="AA42168"/>
    </row>
    <row r="42169" spans="1:27" x14ac:dyDescent="0.25">
      <c r="A42169"/>
      <c r="AA42169"/>
    </row>
    <row r="42170" spans="1:27" x14ac:dyDescent="0.25">
      <c r="A42170"/>
      <c r="AA42170"/>
    </row>
    <row r="42171" spans="1:27" x14ac:dyDescent="0.25">
      <c r="A42171"/>
      <c r="AA42171"/>
    </row>
    <row r="42172" spans="1:27" x14ac:dyDescent="0.25">
      <c r="A42172"/>
      <c r="AA42172"/>
    </row>
    <row r="42173" spans="1:27" x14ac:dyDescent="0.25">
      <c r="A42173"/>
      <c r="AA42173"/>
    </row>
    <row r="42174" spans="1:27" x14ac:dyDescent="0.25">
      <c r="A42174"/>
      <c r="AA42174"/>
    </row>
    <row r="42175" spans="1:27" x14ac:dyDescent="0.25">
      <c r="A42175"/>
      <c r="AA42175"/>
    </row>
    <row r="42176" spans="1:27" x14ac:dyDescent="0.25">
      <c r="A42176"/>
      <c r="AA42176"/>
    </row>
    <row r="42177" spans="1:27" x14ac:dyDescent="0.25">
      <c r="A42177"/>
      <c r="AA42177"/>
    </row>
    <row r="42178" spans="1:27" x14ac:dyDescent="0.25">
      <c r="A42178"/>
      <c r="AA42178"/>
    </row>
    <row r="42179" spans="1:27" x14ac:dyDescent="0.25">
      <c r="A42179"/>
      <c r="AA42179"/>
    </row>
    <row r="42180" spans="1:27" x14ac:dyDescent="0.25">
      <c r="A42180"/>
      <c r="AA42180"/>
    </row>
    <row r="42181" spans="1:27" x14ac:dyDescent="0.25">
      <c r="A42181"/>
      <c r="AA42181"/>
    </row>
    <row r="42182" spans="1:27" x14ac:dyDescent="0.25">
      <c r="A42182"/>
      <c r="AA42182"/>
    </row>
    <row r="42183" spans="1:27" x14ac:dyDescent="0.25">
      <c r="A42183"/>
      <c r="AA42183"/>
    </row>
    <row r="42184" spans="1:27" x14ac:dyDescent="0.25">
      <c r="A42184"/>
      <c r="AA42184"/>
    </row>
    <row r="42185" spans="1:27" x14ac:dyDescent="0.25">
      <c r="A42185"/>
      <c r="AA42185"/>
    </row>
    <row r="42186" spans="1:27" x14ac:dyDescent="0.25">
      <c r="A42186"/>
      <c r="AA42186"/>
    </row>
    <row r="42187" spans="1:27" x14ac:dyDescent="0.25">
      <c r="A42187"/>
      <c r="AA42187"/>
    </row>
    <row r="42188" spans="1:27" x14ac:dyDescent="0.25">
      <c r="A42188"/>
      <c r="AA42188"/>
    </row>
    <row r="42189" spans="1:27" x14ac:dyDescent="0.25">
      <c r="A42189"/>
      <c r="AA42189"/>
    </row>
    <row r="42190" spans="1:27" x14ac:dyDescent="0.25">
      <c r="A42190"/>
      <c r="AA42190"/>
    </row>
    <row r="42191" spans="1:27" x14ac:dyDescent="0.25">
      <c r="A42191"/>
      <c r="AA42191"/>
    </row>
    <row r="42192" spans="1:27" x14ac:dyDescent="0.25">
      <c r="A42192"/>
      <c r="AA42192"/>
    </row>
    <row r="42193" spans="1:27" x14ac:dyDescent="0.25">
      <c r="A42193"/>
      <c r="AA42193"/>
    </row>
    <row r="42194" spans="1:27" x14ac:dyDescent="0.25">
      <c r="A42194"/>
      <c r="AA42194"/>
    </row>
    <row r="42195" spans="1:27" x14ac:dyDescent="0.25">
      <c r="A42195"/>
      <c r="AA42195"/>
    </row>
    <row r="42196" spans="1:27" x14ac:dyDescent="0.25">
      <c r="A42196"/>
      <c r="AA42196"/>
    </row>
    <row r="42197" spans="1:27" x14ac:dyDescent="0.25">
      <c r="A42197"/>
      <c r="AA42197"/>
    </row>
    <row r="42198" spans="1:27" x14ac:dyDescent="0.25">
      <c r="A42198"/>
      <c r="AA42198"/>
    </row>
    <row r="42199" spans="1:27" x14ac:dyDescent="0.25">
      <c r="A42199"/>
      <c r="AA42199"/>
    </row>
    <row r="42200" spans="1:27" x14ac:dyDescent="0.25">
      <c r="A42200"/>
      <c r="AA42200"/>
    </row>
    <row r="42201" spans="1:27" x14ac:dyDescent="0.25">
      <c r="A42201"/>
      <c r="AA42201"/>
    </row>
    <row r="42202" spans="1:27" x14ac:dyDescent="0.25">
      <c r="A42202"/>
      <c r="AA42202"/>
    </row>
    <row r="42203" spans="1:27" x14ac:dyDescent="0.25">
      <c r="A42203"/>
      <c r="AA42203"/>
    </row>
    <row r="42204" spans="1:27" x14ac:dyDescent="0.25">
      <c r="A42204"/>
      <c r="AA42204"/>
    </row>
    <row r="42205" spans="1:27" x14ac:dyDescent="0.25">
      <c r="A42205"/>
      <c r="AA42205"/>
    </row>
    <row r="42206" spans="1:27" x14ac:dyDescent="0.25">
      <c r="A42206"/>
      <c r="AA42206"/>
    </row>
    <row r="42207" spans="1:27" x14ac:dyDescent="0.25">
      <c r="A42207"/>
      <c r="AA42207"/>
    </row>
    <row r="42208" spans="1:27" x14ac:dyDescent="0.25">
      <c r="A42208"/>
      <c r="AA42208"/>
    </row>
    <row r="42209" spans="1:27" x14ac:dyDescent="0.25">
      <c r="A42209"/>
      <c r="AA42209"/>
    </row>
    <row r="42210" spans="1:27" x14ac:dyDescent="0.25">
      <c r="A42210"/>
      <c r="AA42210"/>
    </row>
    <row r="42211" spans="1:27" x14ac:dyDescent="0.25">
      <c r="A42211"/>
      <c r="AA42211"/>
    </row>
    <row r="42212" spans="1:27" x14ac:dyDescent="0.25">
      <c r="A42212"/>
      <c r="AA42212"/>
    </row>
    <row r="42213" spans="1:27" x14ac:dyDescent="0.25">
      <c r="A42213"/>
      <c r="AA42213"/>
    </row>
    <row r="42214" spans="1:27" x14ac:dyDescent="0.25">
      <c r="A42214"/>
      <c r="AA42214"/>
    </row>
    <row r="42215" spans="1:27" x14ac:dyDescent="0.25">
      <c r="A42215"/>
      <c r="AA42215"/>
    </row>
    <row r="42216" spans="1:27" x14ac:dyDescent="0.25">
      <c r="A42216"/>
      <c r="AA42216"/>
    </row>
    <row r="42217" spans="1:27" x14ac:dyDescent="0.25">
      <c r="A42217"/>
      <c r="AA42217"/>
    </row>
    <row r="42218" spans="1:27" x14ac:dyDescent="0.25">
      <c r="A42218"/>
      <c r="AA42218"/>
    </row>
    <row r="42219" spans="1:27" x14ac:dyDescent="0.25">
      <c r="A42219"/>
      <c r="AA42219"/>
    </row>
    <row r="42220" spans="1:27" x14ac:dyDescent="0.25">
      <c r="A42220"/>
      <c r="AA42220"/>
    </row>
    <row r="42221" spans="1:27" x14ac:dyDescent="0.25">
      <c r="A42221"/>
      <c r="AA42221"/>
    </row>
    <row r="42222" spans="1:27" x14ac:dyDescent="0.25">
      <c r="A42222"/>
      <c r="AA42222"/>
    </row>
    <row r="42223" spans="1:27" x14ac:dyDescent="0.25">
      <c r="A42223"/>
      <c r="AA42223"/>
    </row>
    <row r="42224" spans="1:27" x14ac:dyDescent="0.25">
      <c r="A42224"/>
      <c r="AA42224"/>
    </row>
    <row r="42225" spans="1:27" x14ac:dyDescent="0.25">
      <c r="A42225"/>
      <c r="AA42225"/>
    </row>
    <row r="42226" spans="1:27" x14ac:dyDescent="0.25">
      <c r="A42226"/>
      <c r="AA42226"/>
    </row>
    <row r="42227" spans="1:27" x14ac:dyDescent="0.25">
      <c r="A42227"/>
      <c r="AA42227"/>
    </row>
    <row r="42228" spans="1:27" x14ac:dyDescent="0.25">
      <c r="A42228"/>
      <c r="AA42228"/>
    </row>
    <row r="42229" spans="1:27" x14ac:dyDescent="0.25">
      <c r="A42229"/>
      <c r="AA42229"/>
    </row>
    <row r="42230" spans="1:27" x14ac:dyDescent="0.25">
      <c r="A42230"/>
      <c r="AA42230"/>
    </row>
    <row r="42231" spans="1:27" x14ac:dyDescent="0.25">
      <c r="A42231"/>
      <c r="AA42231"/>
    </row>
    <row r="42232" spans="1:27" x14ac:dyDescent="0.25">
      <c r="A42232"/>
      <c r="AA42232"/>
    </row>
    <row r="42233" spans="1:27" x14ac:dyDescent="0.25">
      <c r="A42233"/>
      <c r="AA42233"/>
    </row>
    <row r="42234" spans="1:27" x14ac:dyDescent="0.25">
      <c r="A42234"/>
      <c r="AA42234"/>
    </row>
    <row r="42235" spans="1:27" x14ac:dyDescent="0.25">
      <c r="A42235"/>
      <c r="AA42235"/>
    </row>
    <row r="42236" spans="1:27" x14ac:dyDescent="0.25">
      <c r="A42236"/>
      <c r="AA42236"/>
    </row>
    <row r="42237" spans="1:27" x14ac:dyDescent="0.25">
      <c r="A42237"/>
      <c r="AA42237"/>
    </row>
    <row r="42238" spans="1:27" x14ac:dyDescent="0.25">
      <c r="A42238"/>
      <c r="AA42238"/>
    </row>
    <row r="42239" spans="1:27" x14ac:dyDescent="0.25">
      <c r="A42239"/>
      <c r="AA42239"/>
    </row>
    <row r="42240" spans="1:27" x14ac:dyDescent="0.25">
      <c r="A42240"/>
      <c r="AA42240"/>
    </row>
    <row r="42241" spans="1:27" x14ac:dyDescent="0.25">
      <c r="A42241"/>
      <c r="AA42241"/>
    </row>
    <row r="42242" spans="1:27" x14ac:dyDescent="0.25">
      <c r="A42242"/>
      <c r="AA42242"/>
    </row>
    <row r="42243" spans="1:27" x14ac:dyDescent="0.25">
      <c r="A42243"/>
      <c r="AA42243"/>
    </row>
    <row r="42244" spans="1:27" x14ac:dyDescent="0.25">
      <c r="A42244"/>
      <c r="AA42244"/>
    </row>
    <row r="42245" spans="1:27" x14ac:dyDescent="0.25">
      <c r="A42245"/>
      <c r="AA42245"/>
    </row>
    <row r="42246" spans="1:27" x14ac:dyDescent="0.25">
      <c r="A42246"/>
      <c r="AA42246"/>
    </row>
    <row r="42247" spans="1:27" x14ac:dyDescent="0.25">
      <c r="A42247"/>
      <c r="AA42247"/>
    </row>
    <row r="42248" spans="1:27" x14ac:dyDescent="0.25">
      <c r="A42248"/>
      <c r="AA42248"/>
    </row>
    <row r="42249" spans="1:27" x14ac:dyDescent="0.25">
      <c r="A42249"/>
      <c r="AA42249"/>
    </row>
    <row r="42250" spans="1:27" x14ac:dyDescent="0.25">
      <c r="A42250"/>
      <c r="AA42250"/>
    </row>
    <row r="42251" spans="1:27" x14ac:dyDescent="0.25">
      <c r="A42251"/>
      <c r="AA42251"/>
    </row>
    <row r="42252" spans="1:27" x14ac:dyDescent="0.25">
      <c r="A42252"/>
      <c r="AA42252"/>
    </row>
    <row r="42253" spans="1:27" x14ac:dyDescent="0.25">
      <c r="A42253"/>
      <c r="AA42253"/>
    </row>
    <row r="42254" spans="1:27" x14ac:dyDescent="0.25">
      <c r="A42254"/>
      <c r="AA42254"/>
    </row>
    <row r="42255" spans="1:27" x14ac:dyDescent="0.25">
      <c r="A42255"/>
      <c r="AA42255"/>
    </row>
    <row r="42256" spans="1:27" x14ac:dyDescent="0.25">
      <c r="A42256"/>
      <c r="AA42256"/>
    </row>
    <row r="42257" spans="1:27" x14ac:dyDescent="0.25">
      <c r="A42257"/>
      <c r="AA42257"/>
    </row>
    <row r="42258" spans="1:27" x14ac:dyDescent="0.25">
      <c r="A42258"/>
      <c r="AA42258"/>
    </row>
    <row r="42259" spans="1:27" x14ac:dyDescent="0.25">
      <c r="A42259"/>
      <c r="AA42259"/>
    </row>
    <row r="42260" spans="1:27" x14ac:dyDescent="0.25">
      <c r="A42260"/>
      <c r="AA42260"/>
    </row>
    <row r="42261" spans="1:27" x14ac:dyDescent="0.25">
      <c r="A42261"/>
      <c r="AA42261"/>
    </row>
    <row r="42262" spans="1:27" x14ac:dyDescent="0.25">
      <c r="A42262"/>
      <c r="AA42262"/>
    </row>
    <row r="42263" spans="1:27" x14ac:dyDescent="0.25">
      <c r="A42263"/>
      <c r="AA42263"/>
    </row>
    <row r="42264" spans="1:27" x14ac:dyDescent="0.25">
      <c r="A42264"/>
      <c r="AA42264"/>
    </row>
    <row r="42265" spans="1:27" x14ac:dyDescent="0.25">
      <c r="A42265"/>
      <c r="AA42265"/>
    </row>
    <row r="42266" spans="1:27" x14ac:dyDescent="0.25">
      <c r="A42266"/>
      <c r="AA42266"/>
    </row>
    <row r="42267" spans="1:27" x14ac:dyDescent="0.25">
      <c r="A42267"/>
      <c r="AA42267"/>
    </row>
    <row r="42268" spans="1:27" x14ac:dyDescent="0.25">
      <c r="A42268"/>
      <c r="AA42268"/>
    </row>
    <row r="42269" spans="1:27" x14ac:dyDescent="0.25">
      <c r="A42269"/>
      <c r="AA42269"/>
    </row>
    <row r="42270" spans="1:27" x14ac:dyDescent="0.25">
      <c r="A42270"/>
      <c r="AA42270"/>
    </row>
    <row r="42271" spans="1:27" x14ac:dyDescent="0.25">
      <c r="A42271"/>
      <c r="AA42271"/>
    </row>
    <row r="42272" spans="1:27" x14ac:dyDescent="0.25">
      <c r="A42272"/>
      <c r="AA42272"/>
    </row>
    <row r="42273" spans="1:27" x14ac:dyDescent="0.25">
      <c r="A42273"/>
      <c r="AA42273"/>
    </row>
    <row r="42274" spans="1:27" x14ac:dyDescent="0.25">
      <c r="A42274"/>
      <c r="AA42274"/>
    </row>
    <row r="42275" spans="1:27" x14ac:dyDescent="0.25">
      <c r="A42275"/>
      <c r="AA42275"/>
    </row>
    <row r="42276" spans="1:27" x14ac:dyDescent="0.25">
      <c r="A42276"/>
      <c r="AA42276"/>
    </row>
    <row r="42277" spans="1:27" x14ac:dyDescent="0.25">
      <c r="A42277"/>
      <c r="AA42277"/>
    </row>
    <row r="42278" spans="1:27" x14ac:dyDescent="0.25">
      <c r="A42278"/>
      <c r="AA42278"/>
    </row>
    <row r="42279" spans="1:27" x14ac:dyDescent="0.25">
      <c r="A42279"/>
      <c r="AA42279"/>
    </row>
    <row r="42280" spans="1:27" x14ac:dyDescent="0.25">
      <c r="A42280"/>
      <c r="AA42280"/>
    </row>
    <row r="42281" spans="1:27" x14ac:dyDescent="0.25">
      <c r="A42281"/>
      <c r="AA42281"/>
    </row>
    <row r="42282" spans="1:27" x14ac:dyDescent="0.25">
      <c r="A42282"/>
      <c r="AA42282"/>
    </row>
    <row r="42283" spans="1:27" x14ac:dyDescent="0.25">
      <c r="A42283"/>
      <c r="AA42283"/>
    </row>
    <row r="42284" spans="1:27" x14ac:dyDescent="0.25">
      <c r="A42284"/>
      <c r="AA42284"/>
    </row>
    <row r="42285" spans="1:27" x14ac:dyDescent="0.25">
      <c r="A42285"/>
      <c r="AA42285"/>
    </row>
    <row r="42286" spans="1:27" x14ac:dyDescent="0.25">
      <c r="A42286"/>
      <c r="AA42286"/>
    </row>
    <row r="42287" spans="1:27" x14ac:dyDescent="0.25">
      <c r="A42287"/>
      <c r="AA42287"/>
    </row>
    <row r="42288" spans="1:27" x14ac:dyDescent="0.25">
      <c r="A42288"/>
      <c r="AA42288"/>
    </row>
    <row r="42289" spans="1:27" x14ac:dyDescent="0.25">
      <c r="A42289"/>
      <c r="AA42289"/>
    </row>
    <row r="42290" spans="1:27" x14ac:dyDescent="0.25">
      <c r="A42290"/>
      <c r="AA42290"/>
    </row>
    <row r="42291" spans="1:27" x14ac:dyDescent="0.25">
      <c r="A42291"/>
      <c r="AA42291"/>
    </row>
    <row r="42292" spans="1:27" x14ac:dyDescent="0.25">
      <c r="A42292"/>
      <c r="AA42292"/>
    </row>
    <row r="42293" spans="1:27" x14ac:dyDescent="0.25">
      <c r="A42293"/>
      <c r="AA42293"/>
    </row>
    <row r="42294" spans="1:27" x14ac:dyDescent="0.25">
      <c r="A42294"/>
      <c r="AA42294"/>
    </row>
    <row r="42295" spans="1:27" x14ac:dyDescent="0.25">
      <c r="A42295"/>
      <c r="AA42295"/>
    </row>
    <row r="42296" spans="1:27" x14ac:dyDescent="0.25">
      <c r="A42296"/>
      <c r="AA42296"/>
    </row>
    <row r="42297" spans="1:27" x14ac:dyDescent="0.25">
      <c r="A42297"/>
      <c r="AA42297"/>
    </row>
    <row r="42298" spans="1:27" x14ac:dyDescent="0.25">
      <c r="A42298"/>
      <c r="AA42298"/>
    </row>
    <row r="42299" spans="1:27" x14ac:dyDescent="0.25">
      <c r="A42299"/>
      <c r="AA42299"/>
    </row>
    <row r="42300" spans="1:27" x14ac:dyDescent="0.25">
      <c r="A42300"/>
      <c r="AA42300"/>
    </row>
    <row r="42301" spans="1:27" x14ac:dyDescent="0.25">
      <c r="A42301"/>
      <c r="AA42301"/>
    </row>
    <row r="42302" spans="1:27" x14ac:dyDescent="0.25">
      <c r="A42302"/>
      <c r="AA42302"/>
    </row>
    <row r="42303" spans="1:27" x14ac:dyDescent="0.25">
      <c r="A42303"/>
      <c r="AA42303"/>
    </row>
    <row r="42304" spans="1:27" x14ac:dyDescent="0.25">
      <c r="A42304"/>
      <c r="AA42304"/>
    </row>
    <row r="42305" spans="1:27" x14ac:dyDescent="0.25">
      <c r="A42305"/>
      <c r="AA42305"/>
    </row>
    <row r="42306" spans="1:27" x14ac:dyDescent="0.25">
      <c r="A42306"/>
      <c r="AA42306"/>
    </row>
    <row r="42307" spans="1:27" x14ac:dyDescent="0.25">
      <c r="A42307"/>
      <c r="AA42307"/>
    </row>
    <row r="42308" spans="1:27" x14ac:dyDescent="0.25">
      <c r="A42308"/>
      <c r="AA42308"/>
    </row>
    <row r="42309" spans="1:27" x14ac:dyDescent="0.25">
      <c r="A42309"/>
      <c r="AA42309"/>
    </row>
    <row r="42310" spans="1:27" x14ac:dyDescent="0.25">
      <c r="A42310"/>
      <c r="AA42310"/>
    </row>
    <row r="42311" spans="1:27" x14ac:dyDescent="0.25">
      <c r="A42311"/>
      <c r="AA42311"/>
    </row>
    <row r="42312" spans="1:27" x14ac:dyDescent="0.25">
      <c r="A42312"/>
      <c r="AA42312"/>
    </row>
    <row r="42313" spans="1:27" x14ac:dyDescent="0.25">
      <c r="A42313"/>
      <c r="AA42313"/>
    </row>
    <row r="42314" spans="1:27" x14ac:dyDescent="0.25">
      <c r="A42314"/>
      <c r="AA42314"/>
    </row>
    <row r="42315" spans="1:27" x14ac:dyDescent="0.25">
      <c r="A42315"/>
      <c r="AA42315"/>
    </row>
    <row r="42316" spans="1:27" x14ac:dyDescent="0.25">
      <c r="A42316"/>
      <c r="AA42316"/>
    </row>
    <row r="42317" spans="1:27" x14ac:dyDescent="0.25">
      <c r="A42317"/>
      <c r="AA42317"/>
    </row>
    <row r="42318" spans="1:27" x14ac:dyDescent="0.25">
      <c r="A42318"/>
      <c r="AA42318"/>
    </row>
    <row r="42319" spans="1:27" x14ac:dyDescent="0.25">
      <c r="A42319"/>
      <c r="AA42319"/>
    </row>
    <row r="42320" spans="1:27" x14ac:dyDescent="0.25">
      <c r="A42320"/>
      <c r="AA42320"/>
    </row>
    <row r="42321" spans="1:27" x14ac:dyDescent="0.25">
      <c r="A42321"/>
      <c r="AA42321"/>
    </row>
    <row r="42322" spans="1:27" x14ac:dyDescent="0.25">
      <c r="A42322"/>
      <c r="AA42322"/>
    </row>
    <row r="42323" spans="1:27" x14ac:dyDescent="0.25">
      <c r="A42323"/>
      <c r="AA42323"/>
    </row>
    <row r="42324" spans="1:27" x14ac:dyDescent="0.25">
      <c r="A42324"/>
      <c r="AA42324"/>
    </row>
    <row r="42325" spans="1:27" x14ac:dyDescent="0.25">
      <c r="A42325"/>
      <c r="AA42325"/>
    </row>
    <row r="42326" spans="1:27" x14ac:dyDescent="0.25">
      <c r="A42326"/>
      <c r="AA42326"/>
    </row>
    <row r="42327" spans="1:27" x14ac:dyDescent="0.25">
      <c r="A42327"/>
      <c r="AA42327"/>
    </row>
    <row r="42328" spans="1:27" x14ac:dyDescent="0.25">
      <c r="A42328"/>
      <c r="AA42328"/>
    </row>
    <row r="42329" spans="1:27" x14ac:dyDescent="0.25">
      <c r="A42329"/>
      <c r="AA42329"/>
    </row>
    <row r="42330" spans="1:27" x14ac:dyDescent="0.25">
      <c r="A42330"/>
      <c r="AA42330"/>
    </row>
    <row r="42331" spans="1:27" x14ac:dyDescent="0.25">
      <c r="A42331"/>
      <c r="AA42331"/>
    </row>
    <row r="42332" spans="1:27" x14ac:dyDescent="0.25">
      <c r="A42332"/>
      <c r="AA42332"/>
    </row>
    <row r="42333" spans="1:27" x14ac:dyDescent="0.25">
      <c r="A42333"/>
      <c r="AA42333"/>
    </row>
    <row r="42334" spans="1:27" x14ac:dyDescent="0.25">
      <c r="A42334"/>
      <c r="AA42334"/>
    </row>
    <row r="42335" spans="1:27" x14ac:dyDescent="0.25">
      <c r="A42335"/>
      <c r="AA42335"/>
    </row>
    <row r="42336" spans="1:27" x14ac:dyDescent="0.25">
      <c r="A42336"/>
      <c r="AA42336"/>
    </row>
    <row r="42337" spans="1:27" x14ac:dyDescent="0.25">
      <c r="A42337"/>
      <c r="AA42337"/>
    </row>
    <row r="42338" spans="1:27" x14ac:dyDescent="0.25">
      <c r="A42338"/>
      <c r="AA42338"/>
    </row>
    <row r="42339" spans="1:27" x14ac:dyDescent="0.25">
      <c r="A42339"/>
      <c r="AA42339"/>
    </row>
    <row r="42340" spans="1:27" x14ac:dyDescent="0.25">
      <c r="A42340"/>
      <c r="AA42340"/>
    </row>
    <row r="42341" spans="1:27" x14ac:dyDescent="0.25">
      <c r="A42341"/>
      <c r="AA42341"/>
    </row>
    <row r="42342" spans="1:27" x14ac:dyDescent="0.25">
      <c r="A42342"/>
      <c r="AA42342"/>
    </row>
    <row r="42343" spans="1:27" x14ac:dyDescent="0.25">
      <c r="A42343"/>
      <c r="AA42343"/>
    </row>
    <row r="42344" spans="1:27" x14ac:dyDescent="0.25">
      <c r="A42344"/>
      <c r="AA42344"/>
    </row>
    <row r="42345" spans="1:27" x14ac:dyDescent="0.25">
      <c r="A42345"/>
      <c r="AA42345"/>
    </row>
    <row r="42346" spans="1:27" x14ac:dyDescent="0.25">
      <c r="A42346"/>
      <c r="AA42346"/>
    </row>
    <row r="42347" spans="1:27" x14ac:dyDescent="0.25">
      <c r="A42347"/>
      <c r="AA42347"/>
    </row>
    <row r="42348" spans="1:27" x14ac:dyDescent="0.25">
      <c r="A42348"/>
      <c r="AA42348"/>
    </row>
    <row r="42349" spans="1:27" x14ac:dyDescent="0.25">
      <c r="A42349"/>
      <c r="AA42349"/>
    </row>
    <row r="42350" spans="1:27" x14ac:dyDescent="0.25">
      <c r="A42350"/>
      <c r="AA42350"/>
    </row>
    <row r="42351" spans="1:27" x14ac:dyDescent="0.25">
      <c r="A42351"/>
      <c r="AA42351"/>
    </row>
    <row r="42352" spans="1:27" x14ac:dyDescent="0.25">
      <c r="A42352"/>
      <c r="AA42352"/>
    </row>
    <row r="42353" spans="1:27" x14ac:dyDescent="0.25">
      <c r="A42353"/>
      <c r="AA42353"/>
    </row>
    <row r="42354" spans="1:27" x14ac:dyDescent="0.25">
      <c r="A42354"/>
      <c r="AA42354"/>
    </row>
    <row r="42355" spans="1:27" x14ac:dyDescent="0.25">
      <c r="A42355"/>
      <c r="AA42355"/>
    </row>
    <row r="42356" spans="1:27" x14ac:dyDescent="0.25">
      <c r="A42356"/>
      <c r="AA42356"/>
    </row>
    <row r="42357" spans="1:27" x14ac:dyDescent="0.25">
      <c r="A42357"/>
      <c r="AA42357"/>
    </row>
    <row r="42358" spans="1:27" x14ac:dyDescent="0.25">
      <c r="A42358"/>
      <c r="AA42358"/>
    </row>
    <row r="42359" spans="1:27" x14ac:dyDescent="0.25">
      <c r="A42359"/>
      <c r="AA42359"/>
    </row>
    <row r="42360" spans="1:27" x14ac:dyDescent="0.25">
      <c r="A42360"/>
      <c r="AA42360"/>
    </row>
    <row r="42361" spans="1:27" x14ac:dyDescent="0.25">
      <c r="A42361"/>
      <c r="AA42361"/>
    </row>
    <row r="42362" spans="1:27" x14ac:dyDescent="0.25">
      <c r="A42362"/>
      <c r="AA42362"/>
    </row>
    <row r="42363" spans="1:27" x14ac:dyDescent="0.25">
      <c r="A42363"/>
      <c r="AA42363"/>
    </row>
    <row r="42364" spans="1:27" x14ac:dyDescent="0.25">
      <c r="A42364"/>
      <c r="AA42364"/>
    </row>
    <row r="42365" spans="1:27" x14ac:dyDescent="0.25">
      <c r="A42365"/>
      <c r="AA42365"/>
    </row>
    <row r="42366" spans="1:27" x14ac:dyDescent="0.25">
      <c r="A42366"/>
      <c r="AA42366"/>
    </row>
    <row r="42367" spans="1:27" x14ac:dyDescent="0.25">
      <c r="A42367"/>
      <c r="AA42367"/>
    </row>
    <row r="42368" spans="1:27" x14ac:dyDescent="0.25">
      <c r="A42368"/>
      <c r="AA42368"/>
    </row>
    <row r="42369" spans="1:27" x14ac:dyDescent="0.25">
      <c r="A42369"/>
      <c r="AA42369"/>
    </row>
    <row r="42370" spans="1:27" x14ac:dyDescent="0.25">
      <c r="A42370"/>
      <c r="AA42370"/>
    </row>
    <row r="42371" spans="1:27" x14ac:dyDescent="0.25">
      <c r="A42371"/>
      <c r="AA42371"/>
    </row>
    <row r="42372" spans="1:27" x14ac:dyDescent="0.25">
      <c r="A42372"/>
      <c r="AA42372"/>
    </row>
    <row r="42373" spans="1:27" x14ac:dyDescent="0.25">
      <c r="A42373"/>
      <c r="AA42373"/>
    </row>
    <row r="42374" spans="1:27" x14ac:dyDescent="0.25">
      <c r="A42374"/>
      <c r="AA42374"/>
    </row>
    <row r="42375" spans="1:27" x14ac:dyDescent="0.25">
      <c r="A42375"/>
      <c r="AA42375"/>
    </row>
    <row r="42376" spans="1:27" x14ac:dyDescent="0.25">
      <c r="A42376"/>
      <c r="AA42376"/>
    </row>
    <row r="42377" spans="1:27" x14ac:dyDescent="0.25">
      <c r="A42377"/>
      <c r="AA42377"/>
    </row>
    <row r="42378" spans="1:27" x14ac:dyDescent="0.25">
      <c r="A42378"/>
      <c r="AA42378"/>
    </row>
    <row r="42379" spans="1:27" x14ac:dyDescent="0.25">
      <c r="A42379"/>
      <c r="AA42379"/>
    </row>
    <row r="42380" spans="1:27" x14ac:dyDescent="0.25">
      <c r="A42380"/>
      <c r="AA42380"/>
    </row>
    <row r="42381" spans="1:27" x14ac:dyDescent="0.25">
      <c r="A42381"/>
      <c r="AA42381"/>
    </row>
    <row r="42382" spans="1:27" x14ac:dyDescent="0.25">
      <c r="A42382"/>
      <c r="AA42382"/>
    </row>
    <row r="42383" spans="1:27" x14ac:dyDescent="0.25">
      <c r="A42383"/>
      <c r="AA42383"/>
    </row>
    <row r="42384" spans="1:27" x14ac:dyDescent="0.25">
      <c r="A42384"/>
      <c r="AA42384"/>
    </row>
    <row r="42385" spans="1:27" x14ac:dyDescent="0.25">
      <c r="A42385"/>
      <c r="AA42385"/>
    </row>
    <row r="42386" spans="1:27" x14ac:dyDescent="0.25">
      <c r="A42386"/>
      <c r="AA42386"/>
    </row>
    <row r="42387" spans="1:27" x14ac:dyDescent="0.25">
      <c r="A42387"/>
      <c r="AA42387"/>
    </row>
    <row r="42388" spans="1:27" x14ac:dyDescent="0.25">
      <c r="A42388"/>
      <c r="AA42388"/>
    </row>
    <row r="42389" spans="1:27" x14ac:dyDescent="0.25">
      <c r="A42389"/>
      <c r="AA42389"/>
    </row>
    <row r="42390" spans="1:27" x14ac:dyDescent="0.25">
      <c r="A42390"/>
      <c r="AA42390"/>
    </row>
    <row r="42391" spans="1:27" x14ac:dyDescent="0.25">
      <c r="A42391"/>
      <c r="AA42391"/>
    </row>
    <row r="42392" spans="1:27" x14ac:dyDescent="0.25">
      <c r="A42392"/>
      <c r="AA42392"/>
    </row>
    <row r="42393" spans="1:27" x14ac:dyDescent="0.25">
      <c r="A42393"/>
      <c r="AA42393"/>
    </row>
    <row r="42394" spans="1:27" x14ac:dyDescent="0.25">
      <c r="A42394"/>
      <c r="AA42394"/>
    </row>
    <row r="42395" spans="1:27" x14ac:dyDescent="0.25">
      <c r="A42395"/>
      <c r="AA42395"/>
    </row>
    <row r="42396" spans="1:27" x14ac:dyDescent="0.25">
      <c r="A42396"/>
      <c r="AA42396"/>
    </row>
    <row r="42397" spans="1:27" x14ac:dyDescent="0.25">
      <c r="A42397"/>
      <c r="AA42397"/>
    </row>
    <row r="42398" spans="1:27" x14ac:dyDescent="0.25">
      <c r="A42398"/>
      <c r="AA42398"/>
    </row>
    <row r="42399" spans="1:27" x14ac:dyDescent="0.25">
      <c r="A42399"/>
      <c r="AA42399"/>
    </row>
    <row r="42400" spans="1:27" x14ac:dyDescent="0.25">
      <c r="A42400"/>
      <c r="AA42400"/>
    </row>
    <row r="42401" spans="1:27" x14ac:dyDescent="0.25">
      <c r="A42401"/>
      <c r="AA42401"/>
    </row>
    <row r="42402" spans="1:27" x14ac:dyDescent="0.25">
      <c r="A42402"/>
      <c r="AA42402"/>
    </row>
    <row r="42403" spans="1:27" x14ac:dyDescent="0.25">
      <c r="A42403"/>
      <c r="AA42403"/>
    </row>
    <row r="42404" spans="1:27" x14ac:dyDescent="0.25">
      <c r="A42404"/>
      <c r="AA42404"/>
    </row>
    <row r="42405" spans="1:27" x14ac:dyDescent="0.25">
      <c r="A42405"/>
      <c r="AA42405"/>
    </row>
    <row r="42406" spans="1:27" x14ac:dyDescent="0.25">
      <c r="A42406"/>
      <c r="AA42406"/>
    </row>
    <row r="42407" spans="1:27" x14ac:dyDescent="0.25">
      <c r="A42407"/>
      <c r="AA42407"/>
    </row>
    <row r="42408" spans="1:27" x14ac:dyDescent="0.25">
      <c r="A42408"/>
      <c r="AA42408"/>
    </row>
    <row r="42409" spans="1:27" x14ac:dyDescent="0.25">
      <c r="A42409"/>
      <c r="AA42409"/>
    </row>
    <row r="42410" spans="1:27" x14ac:dyDescent="0.25">
      <c r="A42410"/>
      <c r="AA42410"/>
    </row>
    <row r="42411" spans="1:27" x14ac:dyDescent="0.25">
      <c r="A42411"/>
      <c r="AA42411"/>
    </row>
    <row r="42412" spans="1:27" x14ac:dyDescent="0.25">
      <c r="A42412"/>
      <c r="AA42412"/>
    </row>
    <row r="42413" spans="1:27" x14ac:dyDescent="0.25">
      <c r="A42413"/>
      <c r="AA42413"/>
    </row>
    <row r="42414" spans="1:27" x14ac:dyDescent="0.25">
      <c r="A42414"/>
      <c r="AA42414"/>
    </row>
    <row r="42415" spans="1:27" x14ac:dyDescent="0.25">
      <c r="A42415"/>
      <c r="AA42415"/>
    </row>
    <row r="42416" spans="1:27" x14ac:dyDescent="0.25">
      <c r="A42416"/>
      <c r="AA42416"/>
    </row>
    <row r="42417" spans="1:27" x14ac:dyDescent="0.25">
      <c r="A42417"/>
      <c r="AA42417"/>
    </row>
    <row r="42418" spans="1:27" x14ac:dyDescent="0.25">
      <c r="A42418"/>
      <c r="AA42418"/>
    </row>
    <row r="42419" spans="1:27" x14ac:dyDescent="0.25">
      <c r="A42419"/>
      <c r="AA42419"/>
    </row>
    <row r="42420" spans="1:27" x14ac:dyDescent="0.25">
      <c r="A42420"/>
      <c r="AA42420"/>
    </row>
    <row r="42421" spans="1:27" x14ac:dyDescent="0.25">
      <c r="A42421"/>
      <c r="AA42421"/>
    </row>
    <row r="42422" spans="1:27" x14ac:dyDescent="0.25">
      <c r="A42422"/>
      <c r="AA42422"/>
    </row>
    <row r="42423" spans="1:27" x14ac:dyDescent="0.25">
      <c r="A42423"/>
      <c r="AA42423"/>
    </row>
    <row r="42424" spans="1:27" x14ac:dyDescent="0.25">
      <c r="A42424"/>
      <c r="AA42424"/>
    </row>
    <row r="42425" spans="1:27" x14ac:dyDescent="0.25">
      <c r="A42425"/>
      <c r="AA42425"/>
    </row>
    <row r="42426" spans="1:27" x14ac:dyDescent="0.25">
      <c r="A42426"/>
      <c r="AA42426"/>
    </row>
    <row r="42427" spans="1:27" x14ac:dyDescent="0.25">
      <c r="A42427"/>
      <c r="AA42427"/>
    </row>
    <row r="42428" spans="1:27" x14ac:dyDescent="0.25">
      <c r="A42428"/>
      <c r="AA42428"/>
    </row>
    <row r="42429" spans="1:27" x14ac:dyDescent="0.25">
      <c r="A42429"/>
      <c r="AA42429"/>
    </row>
    <row r="42430" spans="1:27" x14ac:dyDescent="0.25">
      <c r="A42430"/>
      <c r="AA42430"/>
    </row>
    <row r="42431" spans="1:27" x14ac:dyDescent="0.25">
      <c r="A42431"/>
      <c r="AA42431"/>
    </row>
    <row r="42432" spans="1:27" x14ac:dyDescent="0.25">
      <c r="A42432"/>
      <c r="AA42432"/>
    </row>
    <row r="42433" spans="1:27" x14ac:dyDescent="0.25">
      <c r="A42433"/>
      <c r="AA42433"/>
    </row>
    <row r="42434" spans="1:27" x14ac:dyDescent="0.25">
      <c r="A42434"/>
      <c r="AA42434"/>
    </row>
    <row r="42435" spans="1:27" x14ac:dyDescent="0.25">
      <c r="A42435"/>
      <c r="AA42435"/>
    </row>
    <row r="42436" spans="1:27" x14ac:dyDescent="0.25">
      <c r="A42436"/>
      <c r="AA42436"/>
    </row>
    <row r="42437" spans="1:27" x14ac:dyDescent="0.25">
      <c r="A42437"/>
      <c r="AA42437"/>
    </row>
    <row r="42438" spans="1:27" x14ac:dyDescent="0.25">
      <c r="A42438"/>
      <c r="AA42438"/>
    </row>
    <row r="42439" spans="1:27" x14ac:dyDescent="0.25">
      <c r="A42439"/>
      <c r="AA42439"/>
    </row>
    <row r="42440" spans="1:27" x14ac:dyDescent="0.25">
      <c r="A42440"/>
      <c r="AA42440"/>
    </row>
    <row r="42441" spans="1:27" x14ac:dyDescent="0.25">
      <c r="A42441"/>
      <c r="AA42441"/>
    </row>
    <row r="42442" spans="1:27" x14ac:dyDescent="0.25">
      <c r="A42442"/>
      <c r="AA42442"/>
    </row>
    <row r="42443" spans="1:27" x14ac:dyDescent="0.25">
      <c r="A42443"/>
      <c r="AA42443"/>
    </row>
    <row r="42444" spans="1:27" x14ac:dyDescent="0.25">
      <c r="A42444"/>
      <c r="AA42444"/>
    </row>
    <row r="42445" spans="1:27" x14ac:dyDescent="0.25">
      <c r="A42445"/>
      <c r="AA42445"/>
    </row>
    <row r="42446" spans="1:27" x14ac:dyDescent="0.25">
      <c r="A42446"/>
      <c r="AA42446"/>
    </row>
    <row r="42447" spans="1:27" x14ac:dyDescent="0.25">
      <c r="A42447"/>
      <c r="AA42447"/>
    </row>
    <row r="42448" spans="1:27" x14ac:dyDescent="0.25">
      <c r="A42448"/>
      <c r="AA42448"/>
    </row>
    <row r="42449" spans="1:27" x14ac:dyDescent="0.25">
      <c r="A42449"/>
      <c r="AA42449"/>
    </row>
    <row r="42450" spans="1:27" x14ac:dyDescent="0.25">
      <c r="A42450"/>
      <c r="AA42450"/>
    </row>
    <row r="42451" spans="1:27" x14ac:dyDescent="0.25">
      <c r="A42451"/>
      <c r="AA42451"/>
    </row>
    <row r="42452" spans="1:27" x14ac:dyDescent="0.25">
      <c r="A42452"/>
      <c r="AA42452"/>
    </row>
    <row r="42453" spans="1:27" x14ac:dyDescent="0.25">
      <c r="A42453"/>
      <c r="AA42453"/>
    </row>
    <row r="42454" spans="1:27" x14ac:dyDescent="0.25">
      <c r="A42454"/>
      <c r="AA42454"/>
    </row>
    <row r="42455" spans="1:27" x14ac:dyDescent="0.25">
      <c r="A42455"/>
      <c r="AA42455"/>
    </row>
    <row r="42456" spans="1:27" x14ac:dyDescent="0.25">
      <c r="A42456"/>
      <c r="AA42456"/>
    </row>
    <row r="42457" spans="1:27" x14ac:dyDescent="0.25">
      <c r="A42457"/>
      <c r="AA42457"/>
    </row>
    <row r="42458" spans="1:27" x14ac:dyDescent="0.25">
      <c r="A42458"/>
      <c r="AA42458"/>
    </row>
    <row r="42459" spans="1:27" x14ac:dyDescent="0.25">
      <c r="A42459"/>
      <c r="AA42459"/>
    </row>
    <row r="42460" spans="1:27" x14ac:dyDescent="0.25">
      <c r="A42460"/>
      <c r="AA42460"/>
    </row>
    <row r="42461" spans="1:27" x14ac:dyDescent="0.25">
      <c r="A42461"/>
      <c r="AA42461"/>
    </row>
    <row r="42462" spans="1:27" x14ac:dyDescent="0.25">
      <c r="A42462"/>
      <c r="AA42462"/>
    </row>
    <row r="42463" spans="1:27" x14ac:dyDescent="0.25">
      <c r="A42463"/>
      <c r="AA42463"/>
    </row>
    <row r="42464" spans="1:27" x14ac:dyDescent="0.25">
      <c r="A42464"/>
      <c r="AA42464"/>
    </row>
    <row r="42465" spans="1:27" x14ac:dyDescent="0.25">
      <c r="A42465"/>
      <c r="AA42465"/>
    </row>
    <row r="42466" spans="1:27" x14ac:dyDescent="0.25">
      <c r="A42466"/>
      <c r="AA42466"/>
    </row>
    <row r="42467" spans="1:27" x14ac:dyDescent="0.25">
      <c r="A42467"/>
      <c r="AA42467"/>
    </row>
    <row r="42468" spans="1:27" x14ac:dyDescent="0.25">
      <c r="A42468"/>
      <c r="AA42468"/>
    </row>
    <row r="42469" spans="1:27" x14ac:dyDescent="0.25">
      <c r="A42469"/>
      <c r="AA42469"/>
    </row>
    <row r="42470" spans="1:27" x14ac:dyDescent="0.25">
      <c r="A42470"/>
      <c r="AA42470"/>
    </row>
    <row r="42471" spans="1:27" x14ac:dyDescent="0.25">
      <c r="A42471"/>
      <c r="AA42471"/>
    </row>
    <row r="42472" spans="1:27" x14ac:dyDescent="0.25">
      <c r="A42472"/>
      <c r="AA42472"/>
    </row>
    <row r="42473" spans="1:27" x14ac:dyDescent="0.25">
      <c r="A42473"/>
      <c r="AA42473"/>
    </row>
    <row r="42474" spans="1:27" x14ac:dyDescent="0.25">
      <c r="A42474"/>
      <c r="AA42474"/>
    </row>
    <row r="42475" spans="1:27" x14ac:dyDescent="0.25">
      <c r="A42475"/>
      <c r="AA42475"/>
    </row>
    <row r="42476" spans="1:27" x14ac:dyDescent="0.25">
      <c r="A42476"/>
      <c r="AA42476"/>
    </row>
    <row r="42477" spans="1:27" x14ac:dyDescent="0.25">
      <c r="A42477"/>
      <c r="AA42477"/>
    </row>
    <row r="42478" spans="1:27" x14ac:dyDescent="0.25">
      <c r="A42478"/>
      <c r="AA42478"/>
    </row>
    <row r="42479" spans="1:27" x14ac:dyDescent="0.25">
      <c r="A42479"/>
      <c r="AA42479"/>
    </row>
    <row r="42480" spans="1:27" x14ac:dyDescent="0.25">
      <c r="A42480"/>
      <c r="AA42480"/>
    </row>
    <row r="42481" spans="1:27" x14ac:dyDescent="0.25">
      <c r="A42481"/>
      <c r="AA42481"/>
    </row>
    <row r="42482" spans="1:27" x14ac:dyDescent="0.25">
      <c r="A42482"/>
      <c r="AA42482"/>
    </row>
    <row r="42483" spans="1:27" x14ac:dyDescent="0.25">
      <c r="A42483"/>
      <c r="AA42483"/>
    </row>
    <row r="42484" spans="1:27" x14ac:dyDescent="0.25">
      <c r="A42484"/>
      <c r="AA42484"/>
    </row>
    <row r="42485" spans="1:27" x14ac:dyDescent="0.25">
      <c r="A42485"/>
      <c r="AA42485"/>
    </row>
    <row r="42486" spans="1:27" x14ac:dyDescent="0.25">
      <c r="A42486"/>
      <c r="AA42486"/>
    </row>
    <row r="42487" spans="1:27" x14ac:dyDescent="0.25">
      <c r="A42487"/>
      <c r="AA42487"/>
    </row>
    <row r="42488" spans="1:27" x14ac:dyDescent="0.25">
      <c r="A42488"/>
      <c r="AA42488"/>
    </row>
    <row r="42489" spans="1:27" x14ac:dyDescent="0.25">
      <c r="A42489"/>
      <c r="AA42489"/>
    </row>
    <row r="42490" spans="1:27" x14ac:dyDescent="0.25">
      <c r="A42490"/>
      <c r="AA42490"/>
    </row>
    <row r="42491" spans="1:27" x14ac:dyDescent="0.25">
      <c r="A42491"/>
      <c r="AA42491"/>
    </row>
    <row r="42492" spans="1:27" x14ac:dyDescent="0.25">
      <c r="A42492"/>
      <c r="AA42492"/>
    </row>
    <row r="42493" spans="1:27" x14ac:dyDescent="0.25">
      <c r="A42493"/>
      <c r="AA42493"/>
    </row>
    <row r="42494" spans="1:27" x14ac:dyDescent="0.25">
      <c r="A42494"/>
      <c r="AA42494"/>
    </row>
    <row r="42495" spans="1:27" x14ac:dyDescent="0.25">
      <c r="A42495"/>
      <c r="AA42495"/>
    </row>
    <row r="42496" spans="1:27" x14ac:dyDescent="0.25">
      <c r="A42496"/>
      <c r="AA42496"/>
    </row>
    <row r="42497" spans="1:27" x14ac:dyDescent="0.25">
      <c r="A42497"/>
      <c r="AA42497"/>
    </row>
    <row r="42498" spans="1:27" x14ac:dyDescent="0.25">
      <c r="A42498"/>
      <c r="AA42498"/>
    </row>
    <row r="42499" spans="1:27" x14ac:dyDescent="0.25">
      <c r="A42499"/>
      <c r="AA42499"/>
    </row>
    <row r="42500" spans="1:27" x14ac:dyDescent="0.25">
      <c r="A42500"/>
      <c r="AA42500"/>
    </row>
    <row r="42501" spans="1:27" x14ac:dyDescent="0.25">
      <c r="A42501"/>
      <c r="AA42501"/>
    </row>
    <row r="42502" spans="1:27" x14ac:dyDescent="0.25">
      <c r="A42502"/>
      <c r="AA42502"/>
    </row>
    <row r="42503" spans="1:27" x14ac:dyDescent="0.25">
      <c r="A42503"/>
      <c r="AA42503"/>
    </row>
    <row r="42504" spans="1:27" x14ac:dyDescent="0.25">
      <c r="A42504"/>
      <c r="AA42504"/>
    </row>
    <row r="42505" spans="1:27" x14ac:dyDescent="0.25">
      <c r="A42505"/>
      <c r="AA42505"/>
    </row>
    <row r="42506" spans="1:27" x14ac:dyDescent="0.25">
      <c r="A42506"/>
      <c r="AA42506"/>
    </row>
    <row r="42507" spans="1:27" x14ac:dyDescent="0.25">
      <c r="A42507"/>
      <c r="AA42507"/>
    </row>
    <row r="42508" spans="1:27" x14ac:dyDescent="0.25">
      <c r="A42508"/>
      <c r="AA42508"/>
    </row>
    <row r="42509" spans="1:27" x14ac:dyDescent="0.25">
      <c r="A42509"/>
      <c r="AA42509"/>
    </row>
    <row r="42510" spans="1:27" x14ac:dyDescent="0.25">
      <c r="A42510"/>
      <c r="AA42510"/>
    </row>
    <row r="42511" spans="1:27" x14ac:dyDescent="0.25">
      <c r="A42511"/>
      <c r="AA42511"/>
    </row>
    <row r="42512" spans="1:27" x14ac:dyDescent="0.25">
      <c r="A42512"/>
      <c r="AA42512"/>
    </row>
    <row r="42513" spans="1:27" x14ac:dyDescent="0.25">
      <c r="A42513"/>
      <c r="AA42513"/>
    </row>
    <row r="42514" spans="1:27" x14ac:dyDescent="0.25">
      <c r="A42514"/>
      <c r="AA42514"/>
    </row>
    <row r="42515" spans="1:27" x14ac:dyDescent="0.25">
      <c r="A42515"/>
      <c r="AA42515"/>
    </row>
    <row r="42516" spans="1:27" x14ac:dyDescent="0.25">
      <c r="A42516"/>
      <c r="AA42516"/>
    </row>
    <row r="42517" spans="1:27" x14ac:dyDescent="0.25">
      <c r="A42517"/>
      <c r="AA42517"/>
    </row>
    <row r="42518" spans="1:27" x14ac:dyDescent="0.25">
      <c r="A42518"/>
      <c r="AA42518"/>
    </row>
    <row r="42519" spans="1:27" x14ac:dyDescent="0.25">
      <c r="A42519"/>
      <c r="AA42519"/>
    </row>
    <row r="42520" spans="1:27" x14ac:dyDescent="0.25">
      <c r="A42520"/>
      <c r="AA42520"/>
    </row>
    <row r="42521" spans="1:27" x14ac:dyDescent="0.25">
      <c r="A42521"/>
      <c r="AA42521"/>
    </row>
    <row r="42522" spans="1:27" x14ac:dyDescent="0.25">
      <c r="A42522"/>
      <c r="AA42522"/>
    </row>
    <row r="42523" spans="1:27" x14ac:dyDescent="0.25">
      <c r="A42523"/>
      <c r="AA42523"/>
    </row>
    <row r="42524" spans="1:27" x14ac:dyDescent="0.25">
      <c r="A42524"/>
      <c r="AA42524"/>
    </row>
    <row r="42525" spans="1:27" x14ac:dyDescent="0.25">
      <c r="A42525"/>
      <c r="AA42525"/>
    </row>
    <row r="42526" spans="1:27" x14ac:dyDescent="0.25">
      <c r="A42526"/>
      <c r="AA42526"/>
    </row>
    <row r="42527" spans="1:27" x14ac:dyDescent="0.25">
      <c r="A42527"/>
      <c r="AA42527"/>
    </row>
    <row r="42528" spans="1:27" x14ac:dyDescent="0.25">
      <c r="A42528"/>
      <c r="AA42528"/>
    </row>
    <row r="42529" spans="1:27" x14ac:dyDescent="0.25">
      <c r="A42529"/>
      <c r="AA42529"/>
    </row>
    <row r="42530" spans="1:27" x14ac:dyDescent="0.25">
      <c r="A42530"/>
      <c r="AA42530"/>
    </row>
    <row r="42531" spans="1:27" x14ac:dyDescent="0.25">
      <c r="A42531"/>
      <c r="AA42531"/>
    </row>
    <row r="42532" spans="1:27" x14ac:dyDescent="0.25">
      <c r="A42532"/>
      <c r="AA42532"/>
    </row>
    <row r="42533" spans="1:27" x14ac:dyDescent="0.25">
      <c r="A42533"/>
      <c r="AA42533"/>
    </row>
    <row r="42534" spans="1:27" x14ac:dyDescent="0.25">
      <c r="A42534"/>
      <c r="AA42534"/>
    </row>
    <row r="42535" spans="1:27" x14ac:dyDescent="0.25">
      <c r="A42535"/>
      <c r="AA42535"/>
    </row>
    <row r="42536" spans="1:27" x14ac:dyDescent="0.25">
      <c r="A42536"/>
      <c r="AA42536"/>
    </row>
    <row r="42537" spans="1:27" x14ac:dyDescent="0.25">
      <c r="A42537"/>
      <c r="AA42537"/>
    </row>
    <row r="42538" spans="1:27" x14ac:dyDescent="0.25">
      <c r="A42538"/>
      <c r="AA42538"/>
    </row>
    <row r="42539" spans="1:27" x14ac:dyDescent="0.25">
      <c r="A42539"/>
      <c r="AA42539"/>
    </row>
    <row r="42540" spans="1:27" x14ac:dyDescent="0.25">
      <c r="A42540"/>
      <c r="AA42540"/>
    </row>
    <row r="42541" spans="1:27" x14ac:dyDescent="0.25">
      <c r="A42541"/>
      <c r="AA42541"/>
    </row>
    <row r="42542" spans="1:27" x14ac:dyDescent="0.25">
      <c r="A42542"/>
      <c r="AA42542"/>
    </row>
    <row r="42543" spans="1:27" x14ac:dyDescent="0.25">
      <c r="A42543"/>
      <c r="AA42543"/>
    </row>
    <row r="42544" spans="1:27" x14ac:dyDescent="0.25">
      <c r="A42544"/>
      <c r="AA42544"/>
    </row>
    <row r="42545" spans="1:27" x14ac:dyDescent="0.25">
      <c r="A42545"/>
      <c r="AA42545"/>
    </row>
    <row r="42546" spans="1:27" x14ac:dyDescent="0.25">
      <c r="A42546"/>
      <c r="AA42546"/>
    </row>
    <row r="42547" spans="1:27" x14ac:dyDescent="0.25">
      <c r="A42547"/>
      <c r="AA42547"/>
    </row>
    <row r="42548" spans="1:27" x14ac:dyDescent="0.25">
      <c r="A42548"/>
      <c r="AA42548"/>
    </row>
    <row r="42549" spans="1:27" x14ac:dyDescent="0.25">
      <c r="A42549"/>
      <c r="AA42549"/>
    </row>
    <row r="42550" spans="1:27" x14ac:dyDescent="0.25">
      <c r="A42550"/>
      <c r="AA42550"/>
    </row>
    <row r="42551" spans="1:27" x14ac:dyDescent="0.25">
      <c r="A42551"/>
      <c r="AA42551"/>
    </row>
    <row r="42552" spans="1:27" x14ac:dyDescent="0.25">
      <c r="A42552"/>
      <c r="AA42552"/>
    </row>
    <row r="42553" spans="1:27" x14ac:dyDescent="0.25">
      <c r="A42553"/>
      <c r="AA42553"/>
    </row>
    <row r="42554" spans="1:27" x14ac:dyDescent="0.25">
      <c r="A42554"/>
      <c r="AA42554"/>
    </row>
    <row r="42555" spans="1:27" x14ac:dyDescent="0.25">
      <c r="A42555"/>
      <c r="AA42555"/>
    </row>
    <row r="42556" spans="1:27" x14ac:dyDescent="0.25">
      <c r="A42556"/>
      <c r="AA42556"/>
    </row>
    <row r="42557" spans="1:27" x14ac:dyDescent="0.25">
      <c r="A42557"/>
      <c r="AA42557"/>
    </row>
    <row r="42558" spans="1:27" x14ac:dyDescent="0.25">
      <c r="A42558"/>
      <c r="AA42558"/>
    </row>
    <row r="42559" spans="1:27" x14ac:dyDescent="0.25">
      <c r="A42559"/>
      <c r="AA42559"/>
    </row>
    <row r="42560" spans="1:27" x14ac:dyDescent="0.25">
      <c r="A42560"/>
      <c r="AA42560"/>
    </row>
    <row r="42561" spans="1:27" x14ac:dyDescent="0.25">
      <c r="A42561"/>
      <c r="AA42561"/>
    </row>
    <row r="42562" spans="1:27" x14ac:dyDescent="0.25">
      <c r="A42562"/>
      <c r="AA42562"/>
    </row>
    <row r="42563" spans="1:27" x14ac:dyDescent="0.25">
      <c r="A42563"/>
      <c r="AA42563"/>
    </row>
    <row r="42564" spans="1:27" x14ac:dyDescent="0.25">
      <c r="A42564"/>
      <c r="AA42564"/>
    </row>
    <row r="42565" spans="1:27" x14ac:dyDescent="0.25">
      <c r="A42565"/>
      <c r="AA42565"/>
    </row>
    <row r="42566" spans="1:27" x14ac:dyDescent="0.25">
      <c r="A42566"/>
      <c r="AA42566"/>
    </row>
    <row r="42567" spans="1:27" x14ac:dyDescent="0.25">
      <c r="A42567"/>
      <c r="AA42567"/>
    </row>
    <row r="42568" spans="1:27" x14ac:dyDescent="0.25">
      <c r="A42568"/>
      <c r="AA42568"/>
    </row>
    <row r="42569" spans="1:27" x14ac:dyDescent="0.25">
      <c r="A42569"/>
      <c r="AA42569"/>
    </row>
    <row r="42570" spans="1:27" x14ac:dyDescent="0.25">
      <c r="A42570"/>
      <c r="AA42570"/>
    </row>
    <row r="42571" spans="1:27" x14ac:dyDescent="0.25">
      <c r="A42571"/>
      <c r="AA42571"/>
    </row>
    <row r="42572" spans="1:27" x14ac:dyDescent="0.25">
      <c r="A42572"/>
      <c r="AA42572"/>
    </row>
    <row r="42573" spans="1:27" x14ac:dyDescent="0.25">
      <c r="A42573"/>
      <c r="AA42573"/>
    </row>
    <row r="42574" spans="1:27" x14ac:dyDescent="0.25">
      <c r="A42574"/>
      <c r="AA42574"/>
    </row>
    <row r="42575" spans="1:27" x14ac:dyDescent="0.25">
      <c r="A42575"/>
      <c r="AA42575"/>
    </row>
    <row r="42576" spans="1:27" x14ac:dyDescent="0.25">
      <c r="A42576"/>
      <c r="AA42576"/>
    </row>
    <row r="42577" spans="1:27" x14ac:dyDescent="0.25">
      <c r="A42577"/>
      <c r="AA42577"/>
    </row>
    <row r="42578" spans="1:27" x14ac:dyDescent="0.25">
      <c r="A42578"/>
      <c r="AA42578"/>
    </row>
    <row r="42579" spans="1:27" x14ac:dyDescent="0.25">
      <c r="A42579"/>
      <c r="AA42579"/>
    </row>
    <row r="42580" spans="1:27" x14ac:dyDescent="0.25">
      <c r="A42580"/>
      <c r="AA42580"/>
    </row>
    <row r="42581" spans="1:27" x14ac:dyDescent="0.25">
      <c r="A42581"/>
      <c r="AA42581"/>
    </row>
    <row r="42582" spans="1:27" x14ac:dyDescent="0.25">
      <c r="A42582"/>
      <c r="AA42582"/>
    </row>
    <row r="42583" spans="1:27" x14ac:dyDescent="0.25">
      <c r="A42583"/>
      <c r="AA42583"/>
    </row>
    <row r="42584" spans="1:27" x14ac:dyDescent="0.25">
      <c r="A42584"/>
      <c r="AA42584"/>
    </row>
    <row r="42585" spans="1:27" x14ac:dyDescent="0.25">
      <c r="A42585"/>
      <c r="AA42585"/>
    </row>
    <row r="42586" spans="1:27" x14ac:dyDescent="0.25">
      <c r="A42586"/>
      <c r="AA42586"/>
    </row>
    <row r="42587" spans="1:27" x14ac:dyDescent="0.25">
      <c r="A42587"/>
      <c r="AA42587"/>
    </row>
    <row r="42588" spans="1:27" x14ac:dyDescent="0.25">
      <c r="A42588"/>
      <c r="AA42588"/>
    </row>
    <row r="42589" spans="1:27" x14ac:dyDescent="0.25">
      <c r="A42589"/>
      <c r="AA42589"/>
    </row>
    <row r="42590" spans="1:27" x14ac:dyDescent="0.25">
      <c r="A42590"/>
      <c r="AA42590"/>
    </row>
    <row r="42591" spans="1:27" x14ac:dyDescent="0.25">
      <c r="A42591"/>
      <c r="AA42591"/>
    </row>
    <row r="42592" spans="1:27" x14ac:dyDescent="0.25">
      <c r="A42592"/>
      <c r="AA42592"/>
    </row>
    <row r="42593" spans="1:27" x14ac:dyDescent="0.25">
      <c r="A42593"/>
      <c r="AA42593"/>
    </row>
    <row r="42594" spans="1:27" x14ac:dyDescent="0.25">
      <c r="A42594"/>
      <c r="AA42594"/>
    </row>
    <row r="42595" spans="1:27" x14ac:dyDescent="0.25">
      <c r="A42595"/>
      <c r="AA42595"/>
    </row>
    <row r="42596" spans="1:27" x14ac:dyDescent="0.25">
      <c r="A42596"/>
      <c r="AA42596"/>
    </row>
    <row r="42597" spans="1:27" x14ac:dyDescent="0.25">
      <c r="A42597"/>
      <c r="AA42597"/>
    </row>
    <row r="42598" spans="1:27" x14ac:dyDescent="0.25">
      <c r="A42598"/>
      <c r="AA42598"/>
    </row>
    <row r="42599" spans="1:27" x14ac:dyDescent="0.25">
      <c r="A42599"/>
      <c r="AA42599"/>
    </row>
    <row r="42600" spans="1:27" x14ac:dyDescent="0.25">
      <c r="A42600"/>
      <c r="AA42600"/>
    </row>
    <row r="42601" spans="1:27" x14ac:dyDescent="0.25">
      <c r="A42601"/>
      <c r="AA42601"/>
    </row>
    <row r="42602" spans="1:27" x14ac:dyDescent="0.25">
      <c r="A42602"/>
      <c r="AA42602"/>
    </row>
    <row r="42603" spans="1:27" x14ac:dyDescent="0.25">
      <c r="A42603"/>
      <c r="AA42603"/>
    </row>
    <row r="42604" spans="1:27" x14ac:dyDescent="0.25">
      <c r="A42604"/>
      <c r="AA42604"/>
    </row>
    <row r="42605" spans="1:27" x14ac:dyDescent="0.25">
      <c r="A42605"/>
      <c r="AA42605"/>
    </row>
    <row r="42606" spans="1:27" x14ac:dyDescent="0.25">
      <c r="A42606"/>
      <c r="AA42606"/>
    </row>
    <row r="42607" spans="1:27" x14ac:dyDescent="0.25">
      <c r="A42607"/>
      <c r="AA42607"/>
    </row>
    <row r="42608" spans="1:27" x14ac:dyDescent="0.25">
      <c r="A42608"/>
      <c r="AA42608"/>
    </row>
    <row r="42609" spans="1:27" x14ac:dyDescent="0.25">
      <c r="A42609"/>
      <c r="AA42609"/>
    </row>
    <row r="42610" spans="1:27" x14ac:dyDescent="0.25">
      <c r="A42610"/>
      <c r="AA42610"/>
    </row>
    <row r="42611" spans="1:27" x14ac:dyDescent="0.25">
      <c r="A42611"/>
      <c r="AA42611"/>
    </row>
    <row r="42612" spans="1:27" x14ac:dyDescent="0.25">
      <c r="A42612"/>
      <c r="AA42612"/>
    </row>
    <row r="42613" spans="1:27" x14ac:dyDescent="0.25">
      <c r="A42613"/>
      <c r="AA42613"/>
    </row>
    <row r="42614" spans="1:27" x14ac:dyDescent="0.25">
      <c r="A42614"/>
      <c r="AA42614"/>
    </row>
    <row r="42615" spans="1:27" x14ac:dyDescent="0.25">
      <c r="A42615"/>
      <c r="AA42615"/>
    </row>
    <row r="42616" spans="1:27" x14ac:dyDescent="0.25">
      <c r="A42616"/>
      <c r="AA42616"/>
    </row>
    <row r="42617" spans="1:27" x14ac:dyDescent="0.25">
      <c r="A42617"/>
      <c r="AA42617"/>
    </row>
    <row r="42618" spans="1:27" x14ac:dyDescent="0.25">
      <c r="A42618"/>
      <c r="AA42618"/>
    </row>
    <row r="42619" spans="1:27" x14ac:dyDescent="0.25">
      <c r="A42619"/>
      <c r="AA42619"/>
    </row>
    <row r="42620" spans="1:27" x14ac:dyDescent="0.25">
      <c r="A42620"/>
      <c r="AA42620"/>
    </row>
    <row r="42621" spans="1:27" x14ac:dyDescent="0.25">
      <c r="A42621"/>
      <c r="AA42621"/>
    </row>
    <row r="42622" spans="1:27" x14ac:dyDescent="0.25">
      <c r="A42622"/>
      <c r="AA42622"/>
    </row>
    <row r="42623" spans="1:27" x14ac:dyDescent="0.25">
      <c r="A42623"/>
      <c r="AA42623"/>
    </row>
    <row r="42624" spans="1:27" x14ac:dyDescent="0.25">
      <c r="A42624"/>
      <c r="AA42624"/>
    </row>
    <row r="42625" spans="1:27" x14ac:dyDescent="0.25">
      <c r="A42625"/>
      <c r="AA42625"/>
    </row>
    <row r="42626" spans="1:27" x14ac:dyDescent="0.25">
      <c r="A42626"/>
      <c r="AA42626"/>
    </row>
    <row r="42627" spans="1:27" x14ac:dyDescent="0.25">
      <c r="A42627"/>
      <c r="AA42627"/>
    </row>
    <row r="42628" spans="1:27" x14ac:dyDescent="0.25">
      <c r="A42628"/>
      <c r="AA42628"/>
    </row>
    <row r="42629" spans="1:27" x14ac:dyDescent="0.25">
      <c r="A42629"/>
      <c r="AA42629"/>
    </row>
    <row r="42630" spans="1:27" x14ac:dyDescent="0.25">
      <c r="A42630"/>
      <c r="AA42630"/>
    </row>
    <row r="42631" spans="1:27" x14ac:dyDescent="0.25">
      <c r="A42631"/>
      <c r="AA42631"/>
    </row>
    <row r="42632" spans="1:27" x14ac:dyDescent="0.25">
      <c r="A42632"/>
      <c r="AA42632"/>
    </row>
    <row r="42633" spans="1:27" x14ac:dyDescent="0.25">
      <c r="A42633"/>
      <c r="AA42633"/>
    </row>
    <row r="42634" spans="1:27" x14ac:dyDescent="0.25">
      <c r="A42634"/>
      <c r="AA42634"/>
    </row>
    <row r="42635" spans="1:27" x14ac:dyDescent="0.25">
      <c r="A42635"/>
      <c r="AA42635"/>
    </row>
    <row r="42636" spans="1:27" x14ac:dyDescent="0.25">
      <c r="A42636"/>
      <c r="AA42636"/>
    </row>
    <row r="42637" spans="1:27" x14ac:dyDescent="0.25">
      <c r="A42637"/>
      <c r="AA42637"/>
    </row>
    <row r="42638" spans="1:27" x14ac:dyDescent="0.25">
      <c r="A42638"/>
      <c r="AA42638"/>
    </row>
    <row r="42639" spans="1:27" x14ac:dyDescent="0.25">
      <c r="A42639"/>
      <c r="AA42639"/>
    </row>
    <row r="42640" spans="1:27" x14ac:dyDescent="0.25">
      <c r="A42640"/>
      <c r="AA42640"/>
    </row>
    <row r="42641" spans="1:27" x14ac:dyDescent="0.25">
      <c r="A42641"/>
      <c r="AA42641"/>
    </row>
    <row r="42642" spans="1:27" x14ac:dyDescent="0.25">
      <c r="A42642"/>
      <c r="AA42642"/>
    </row>
    <row r="42643" spans="1:27" x14ac:dyDescent="0.25">
      <c r="A42643"/>
      <c r="AA42643"/>
    </row>
    <row r="42644" spans="1:27" x14ac:dyDescent="0.25">
      <c r="A42644"/>
      <c r="AA42644"/>
    </row>
    <row r="42645" spans="1:27" x14ac:dyDescent="0.25">
      <c r="A42645"/>
      <c r="AA42645"/>
    </row>
    <row r="42646" spans="1:27" x14ac:dyDescent="0.25">
      <c r="A42646"/>
      <c r="AA42646"/>
    </row>
    <row r="42647" spans="1:27" x14ac:dyDescent="0.25">
      <c r="A42647"/>
      <c r="AA42647"/>
    </row>
    <row r="42648" spans="1:27" x14ac:dyDescent="0.25">
      <c r="A42648"/>
      <c r="AA42648"/>
    </row>
    <row r="42649" spans="1:27" x14ac:dyDescent="0.25">
      <c r="A42649"/>
      <c r="AA42649"/>
    </row>
    <row r="42650" spans="1:27" x14ac:dyDescent="0.25">
      <c r="A42650"/>
      <c r="AA42650"/>
    </row>
    <row r="42651" spans="1:27" x14ac:dyDescent="0.25">
      <c r="A42651"/>
      <c r="AA42651"/>
    </row>
    <row r="42652" spans="1:27" x14ac:dyDescent="0.25">
      <c r="A42652"/>
      <c r="AA42652"/>
    </row>
    <row r="42653" spans="1:27" x14ac:dyDescent="0.25">
      <c r="A42653"/>
      <c r="AA42653"/>
    </row>
    <row r="42654" spans="1:27" x14ac:dyDescent="0.25">
      <c r="A42654"/>
      <c r="AA42654"/>
    </row>
    <row r="42655" spans="1:27" x14ac:dyDescent="0.25">
      <c r="A42655"/>
      <c r="AA42655"/>
    </row>
    <row r="42656" spans="1:27" x14ac:dyDescent="0.25">
      <c r="A42656"/>
      <c r="AA42656"/>
    </row>
    <row r="42657" spans="1:27" x14ac:dyDescent="0.25">
      <c r="A42657"/>
      <c r="AA42657"/>
    </row>
    <row r="42658" spans="1:27" x14ac:dyDescent="0.25">
      <c r="A42658"/>
      <c r="AA42658"/>
    </row>
    <row r="42659" spans="1:27" x14ac:dyDescent="0.25">
      <c r="A42659"/>
      <c r="AA42659"/>
    </row>
    <row r="42660" spans="1:27" x14ac:dyDescent="0.25">
      <c r="A42660"/>
      <c r="AA42660"/>
    </row>
    <row r="42661" spans="1:27" x14ac:dyDescent="0.25">
      <c r="A42661"/>
      <c r="AA42661"/>
    </row>
    <row r="42662" spans="1:27" x14ac:dyDescent="0.25">
      <c r="A42662"/>
      <c r="AA42662"/>
    </row>
    <row r="42663" spans="1:27" x14ac:dyDescent="0.25">
      <c r="A42663"/>
      <c r="AA42663"/>
    </row>
    <row r="42664" spans="1:27" x14ac:dyDescent="0.25">
      <c r="A42664"/>
      <c r="AA42664"/>
    </row>
    <row r="42665" spans="1:27" x14ac:dyDescent="0.25">
      <c r="A42665"/>
      <c r="AA42665"/>
    </row>
    <row r="42666" spans="1:27" x14ac:dyDescent="0.25">
      <c r="A42666"/>
      <c r="AA42666"/>
    </row>
    <row r="42667" spans="1:27" x14ac:dyDescent="0.25">
      <c r="A42667"/>
      <c r="AA42667"/>
    </row>
    <row r="42668" spans="1:27" x14ac:dyDescent="0.25">
      <c r="A42668"/>
      <c r="AA42668"/>
    </row>
    <row r="42669" spans="1:27" x14ac:dyDescent="0.25">
      <c r="A42669"/>
      <c r="AA42669"/>
    </row>
    <row r="42670" spans="1:27" x14ac:dyDescent="0.25">
      <c r="A42670"/>
      <c r="AA42670"/>
    </row>
    <row r="42671" spans="1:27" x14ac:dyDescent="0.25">
      <c r="A42671"/>
      <c r="AA42671"/>
    </row>
    <row r="42672" spans="1:27" x14ac:dyDescent="0.25">
      <c r="A42672"/>
      <c r="AA42672"/>
    </row>
    <row r="42673" spans="1:27" x14ac:dyDescent="0.25">
      <c r="A42673"/>
      <c r="AA42673"/>
    </row>
    <row r="42674" spans="1:27" x14ac:dyDescent="0.25">
      <c r="A42674"/>
      <c r="AA42674"/>
    </row>
    <row r="42675" spans="1:27" x14ac:dyDescent="0.25">
      <c r="A42675"/>
      <c r="AA42675"/>
    </row>
    <row r="42676" spans="1:27" x14ac:dyDescent="0.25">
      <c r="A42676"/>
      <c r="AA42676"/>
    </row>
    <row r="42677" spans="1:27" x14ac:dyDescent="0.25">
      <c r="A42677"/>
      <c r="AA42677"/>
    </row>
    <row r="42678" spans="1:27" x14ac:dyDescent="0.25">
      <c r="A42678"/>
      <c r="AA42678"/>
    </row>
    <row r="42679" spans="1:27" x14ac:dyDescent="0.25">
      <c r="A42679"/>
      <c r="AA42679"/>
    </row>
    <row r="42680" spans="1:27" x14ac:dyDescent="0.25">
      <c r="A42680"/>
      <c r="AA42680"/>
    </row>
    <row r="42681" spans="1:27" x14ac:dyDescent="0.25">
      <c r="A42681"/>
      <c r="AA42681"/>
    </row>
    <row r="42682" spans="1:27" x14ac:dyDescent="0.25">
      <c r="A42682"/>
      <c r="AA42682"/>
    </row>
    <row r="42683" spans="1:27" x14ac:dyDescent="0.25">
      <c r="A42683"/>
      <c r="AA42683"/>
    </row>
    <row r="42684" spans="1:27" x14ac:dyDescent="0.25">
      <c r="A42684"/>
      <c r="AA42684"/>
    </row>
    <row r="42685" spans="1:27" x14ac:dyDescent="0.25">
      <c r="A42685"/>
      <c r="AA42685"/>
    </row>
    <row r="42686" spans="1:27" x14ac:dyDescent="0.25">
      <c r="A42686"/>
      <c r="AA42686"/>
    </row>
    <row r="42687" spans="1:27" x14ac:dyDescent="0.25">
      <c r="A42687"/>
      <c r="AA42687"/>
    </row>
    <row r="42688" spans="1:27" x14ac:dyDescent="0.25">
      <c r="A42688"/>
      <c r="AA42688"/>
    </row>
    <row r="42689" spans="1:27" x14ac:dyDescent="0.25">
      <c r="A42689"/>
      <c r="AA42689"/>
    </row>
    <row r="42690" spans="1:27" x14ac:dyDescent="0.25">
      <c r="A42690"/>
      <c r="AA42690"/>
    </row>
    <row r="42691" spans="1:27" x14ac:dyDescent="0.25">
      <c r="A42691"/>
      <c r="AA42691"/>
    </row>
    <row r="42692" spans="1:27" x14ac:dyDescent="0.25">
      <c r="A42692"/>
      <c r="AA42692"/>
    </row>
    <row r="42693" spans="1:27" x14ac:dyDescent="0.25">
      <c r="A42693"/>
      <c r="AA42693"/>
    </row>
    <row r="42694" spans="1:27" x14ac:dyDescent="0.25">
      <c r="A42694"/>
      <c r="AA42694"/>
    </row>
    <row r="42695" spans="1:27" x14ac:dyDescent="0.25">
      <c r="A42695"/>
      <c r="AA42695"/>
    </row>
    <row r="42696" spans="1:27" x14ac:dyDescent="0.25">
      <c r="A42696"/>
      <c r="AA42696"/>
    </row>
    <row r="42697" spans="1:27" x14ac:dyDescent="0.25">
      <c r="A42697"/>
      <c r="AA42697"/>
    </row>
    <row r="42698" spans="1:27" x14ac:dyDescent="0.25">
      <c r="A42698"/>
      <c r="AA42698"/>
    </row>
    <row r="42699" spans="1:27" x14ac:dyDescent="0.25">
      <c r="A42699"/>
      <c r="AA42699"/>
    </row>
    <row r="42700" spans="1:27" x14ac:dyDescent="0.25">
      <c r="A42700"/>
      <c r="AA42700"/>
    </row>
    <row r="42701" spans="1:27" x14ac:dyDescent="0.25">
      <c r="A42701"/>
      <c r="AA42701"/>
    </row>
    <row r="42702" spans="1:27" x14ac:dyDescent="0.25">
      <c r="A42702"/>
      <c r="AA42702"/>
    </row>
    <row r="42703" spans="1:27" x14ac:dyDescent="0.25">
      <c r="A42703"/>
      <c r="AA42703"/>
    </row>
    <row r="42704" spans="1:27" x14ac:dyDescent="0.25">
      <c r="A42704"/>
      <c r="AA42704"/>
    </row>
    <row r="42705" spans="1:27" x14ac:dyDescent="0.25">
      <c r="A42705"/>
      <c r="AA42705"/>
    </row>
    <row r="42706" spans="1:27" x14ac:dyDescent="0.25">
      <c r="A42706"/>
      <c r="AA42706"/>
    </row>
    <row r="42707" spans="1:27" x14ac:dyDescent="0.25">
      <c r="A42707"/>
      <c r="AA42707"/>
    </row>
    <row r="42708" spans="1:27" x14ac:dyDescent="0.25">
      <c r="A42708"/>
      <c r="AA42708"/>
    </row>
    <row r="42709" spans="1:27" x14ac:dyDescent="0.25">
      <c r="A42709"/>
      <c r="AA42709"/>
    </row>
    <row r="42710" spans="1:27" x14ac:dyDescent="0.25">
      <c r="A42710"/>
      <c r="AA42710"/>
    </row>
    <row r="42711" spans="1:27" x14ac:dyDescent="0.25">
      <c r="A42711"/>
      <c r="AA42711"/>
    </row>
    <row r="42712" spans="1:27" x14ac:dyDescent="0.25">
      <c r="A42712"/>
      <c r="AA42712"/>
    </row>
    <row r="42713" spans="1:27" x14ac:dyDescent="0.25">
      <c r="A42713"/>
      <c r="AA42713"/>
    </row>
    <row r="42714" spans="1:27" x14ac:dyDescent="0.25">
      <c r="A42714"/>
      <c r="AA42714"/>
    </row>
    <row r="42715" spans="1:27" x14ac:dyDescent="0.25">
      <c r="A42715"/>
      <c r="AA42715"/>
    </row>
    <row r="42716" spans="1:27" x14ac:dyDescent="0.25">
      <c r="A42716"/>
      <c r="AA42716"/>
    </row>
    <row r="42717" spans="1:27" x14ac:dyDescent="0.25">
      <c r="A42717"/>
      <c r="AA42717"/>
    </row>
    <row r="42718" spans="1:27" x14ac:dyDescent="0.25">
      <c r="A42718"/>
      <c r="AA42718"/>
    </row>
    <row r="42719" spans="1:27" x14ac:dyDescent="0.25">
      <c r="A42719"/>
      <c r="AA42719"/>
    </row>
    <row r="42720" spans="1:27" x14ac:dyDescent="0.25">
      <c r="A42720"/>
      <c r="AA42720"/>
    </row>
    <row r="42721" spans="1:27" x14ac:dyDescent="0.25">
      <c r="A42721"/>
      <c r="AA42721"/>
    </row>
    <row r="42722" spans="1:27" x14ac:dyDescent="0.25">
      <c r="A42722"/>
      <c r="AA42722"/>
    </row>
    <row r="42723" spans="1:27" x14ac:dyDescent="0.25">
      <c r="A42723"/>
      <c r="AA42723"/>
    </row>
    <row r="42724" spans="1:27" x14ac:dyDescent="0.25">
      <c r="A42724"/>
      <c r="AA42724"/>
    </row>
    <row r="42725" spans="1:27" x14ac:dyDescent="0.25">
      <c r="A42725"/>
      <c r="AA42725"/>
    </row>
    <row r="42726" spans="1:27" x14ac:dyDescent="0.25">
      <c r="A42726"/>
      <c r="AA42726"/>
    </row>
    <row r="42727" spans="1:27" x14ac:dyDescent="0.25">
      <c r="A42727"/>
      <c r="AA42727"/>
    </row>
    <row r="42728" spans="1:27" x14ac:dyDescent="0.25">
      <c r="A42728"/>
      <c r="AA42728"/>
    </row>
    <row r="42729" spans="1:27" x14ac:dyDescent="0.25">
      <c r="A42729"/>
      <c r="AA42729"/>
    </row>
    <row r="42730" spans="1:27" x14ac:dyDescent="0.25">
      <c r="A42730"/>
      <c r="AA42730"/>
    </row>
    <row r="42731" spans="1:27" x14ac:dyDescent="0.25">
      <c r="A42731"/>
      <c r="AA42731"/>
    </row>
    <row r="42732" spans="1:27" x14ac:dyDescent="0.25">
      <c r="A42732"/>
      <c r="AA42732"/>
    </row>
    <row r="42733" spans="1:27" x14ac:dyDescent="0.25">
      <c r="A42733"/>
      <c r="AA42733"/>
    </row>
    <row r="42734" spans="1:27" x14ac:dyDescent="0.25">
      <c r="A42734"/>
      <c r="AA42734"/>
    </row>
    <row r="42735" spans="1:27" x14ac:dyDescent="0.25">
      <c r="A42735"/>
      <c r="AA42735"/>
    </row>
    <row r="42736" spans="1:27" x14ac:dyDescent="0.25">
      <c r="A42736"/>
      <c r="AA42736"/>
    </row>
    <row r="42737" spans="1:27" x14ac:dyDescent="0.25">
      <c r="A42737"/>
      <c r="AA42737"/>
    </row>
    <row r="42738" spans="1:27" x14ac:dyDescent="0.25">
      <c r="A42738"/>
      <c r="AA42738"/>
    </row>
    <row r="42739" spans="1:27" x14ac:dyDescent="0.25">
      <c r="A42739"/>
      <c r="AA42739"/>
    </row>
    <row r="42740" spans="1:27" x14ac:dyDescent="0.25">
      <c r="A42740"/>
      <c r="AA42740"/>
    </row>
    <row r="42741" spans="1:27" x14ac:dyDescent="0.25">
      <c r="A42741"/>
      <c r="AA42741"/>
    </row>
    <row r="42742" spans="1:27" x14ac:dyDescent="0.25">
      <c r="A42742"/>
      <c r="AA42742"/>
    </row>
    <row r="42743" spans="1:27" x14ac:dyDescent="0.25">
      <c r="A42743"/>
      <c r="AA42743"/>
    </row>
    <row r="42744" spans="1:27" x14ac:dyDescent="0.25">
      <c r="A42744"/>
      <c r="AA42744"/>
    </row>
    <row r="42745" spans="1:27" x14ac:dyDescent="0.25">
      <c r="A42745"/>
      <c r="AA42745"/>
    </row>
    <row r="42746" spans="1:27" x14ac:dyDescent="0.25">
      <c r="A42746"/>
      <c r="AA42746"/>
    </row>
    <row r="42747" spans="1:27" x14ac:dyDescent="0.25">
      <c r="A42747"/>
      <c r="AA42747"/>
    </row>
    <row r="42748" spans="1:27" x14ac:dyDescent="0.25">
      <c r="A42748"/>
      <c r="AA42748"/>
    </row>
    <row r="42749" spans="1:27" x14ac:dyDescent="0.25">
      <c r="A42749"/>
      <c r="AA42749"/>
    </row>
    <row r="42750" spans="1:27" x14ac:dyDescent="0.25">
      <c r="A42750"/>
      <c r="AA42750"/>
    </row>
    <row r="42751" spans="1:27" x14ac:dyDescent="0.25">
      <c r="A42751"/>
      <c r="AA42751"/>
    </row>
    <row r="42752" spans="1:27" x14ac:dyDescent="0.25">
      <c r="A42752"/>
      <c r="AA42752"/>
    </row>
    <row r="42753" spans="1:27" x14ac:dyDescent="0.25">
      <c r="A42753"/>
      <c r="AA42753"/>
    </row>
    <row r="42754" spans="1:27" x14ac:dyDescent="0.25">
      <c r="A42754"/>
      <c r="AA42754"/>
    </row>
    <row r="42755" spans="1:27" x14ac:dyDescent="0.25">
      <c r="A42755"/>
      <c r="AA42755"/>
    </row>
    <row r="42756" spans="1:27" x14ac:dyDescent="0.25">
      <c r="A42756"/>
      <c r="AA42756"/>
    </row>
    <row r="42757" spans="1:27" x14ac:dyDescent="0.25">
      <c r="A42757"/>
      <c r="AA42757"/>
    </row>
    <row r="42758" spans="1:27" x14ac:dyDescent="0.25">
      <c r="A42758"/>
      <c r="AA42758"/>
    </row>
    <row r="42759" spans="1:27" x14ac:dyDescent="0.25">
      <c r="A42759"/>
      <c r="AA42759"/>
    </row>
    <row r="42760" spans="1:27" x14ac:dyDescent="0.25">
      <c r="A42760"/>
      <c r="AA42760"/>
    </row>
    <row r="42761" spans="1:27" x14ac:dyDescent="0.25">
      <c r="A42761"/>
      <c r="AA42761"/>
    </row>
    <row r="42762" spans="1:27" x14ac:dyDescent="0.25">
      <c r="A42762"/>
      <c r="AA42762"/>
    </row>
    <row r="42763" spans="1:27" x14ac:dyDescent="0.25">
      <c r="A42763"/>
      <c r="AA42763"/>
    </row>
    <row r="42764" spans="1:27" x14ac:dyDescent="0.25">
      <c r="A42764"/>
      <c r="AA42764"/>
    </row>
    <row r="42765" spans="1:27" x14ac:dyDescent="0.25">
      <c r="A42765"/>
      <c r="AA42765"/>
    </row>
    <row r="42766" spans="1:27" x14ac:dyDescent="0.25">
      <c r="A42766"/>
      <c r="AA42766"/>
    </row>
    <row r="42767" spans="1:27" x14ac:dyDescent="0.25">
      <c r="A42767"/>
      <c r="AA42767"/>
    </row>
    <row r="42768" spans="1:27" x14ac:dyDescent="0.25">
      <c r="A42768"/>
      <c r="AA42768"/>
    </row>
    <row r="42769" spans="1:27" x14ac:dyDescent="0.25">
      <c r="A42769"/>
      <c r="AA42769"/>
    </row>
    <row r="42770" spans="1:27" x14ac:dyDescent="0.25">
      <c r="A42770"/>
      <c r="AA42770"/>
    </row>
    <row r="42771" spans="1:27" x14ac:dyDescent="0.25">
      <c r="A42771"/>
      <c r="AA42771"/>
    </row>
    <row r="42772" spans="1:27" x14ac:dyDescent="0.25">
      <c r="A42772"/>
      <c r="AA42772"/>
    </row>
    <row r="42773" spans="1:27" x14ac:dyDescent="0.25">
      <c r="A42773"/>
      <c r="AA42773"/>
    </row>
    <row r="42774" spans="1:27" x14ac:dyDescent="0.25">
      <c r="A42774"/>
      <c r="AA42774"/>
    </row>
    <row r="42775" spans="1:27" x14ac:dyDescent="0.25">
      <c r="A42775"/>
      <c r="AA42775"/>
    </row>
    <row r="42776" spans="1:27" x14ac:dyDescent="0.25">
      <c r="A42776"/>
      <c r="AA42776"/>
    </row>
    <row r="42777" spans="1:27" x14ac:dyDescent="0.25">
      <c r="A42777"/>
      <c r="AA42777"/>
    </row>
    <row r="42778" spans="1:27" x14ac:dyDescent="0.25">
      <c r="A42778"/>
      <c r="AA42778"/>
    </row>
    <row r="42779" spans="1:27" x14ac:dyDescent="0.25">
      <c r="A42779"/>
      <c r="AA42779"/>
    </row>
    <row r="42780" spans="1:27" x14ac:dyDescent="0.25">
      <c r="A42780"/>
      <c r="AA42780"/>
    </row>
    <row r="42781" spans="1:27" x14ac:dyDescent="0.25">
      <c r="A42781"/>
      <c r="AA42781"/>
    </row>
    <row r="42782" spans="1:27" x14ac:dyDescent="0.25">
      <c r="A42782"/>
      <c r="AA42782"/>
    </row>
    <row r="42783" spans="1:27" x14ac:dyDescent="0.25">
      <c r="A42783"/>
      <c r="AA42783"/>
    </row>
    <row r="42784" spans="1:27" x14ac:dyDescent="0.25">
      <c r="A42784"/>
      <c r="AA42784"/>
    </row>
    <row r="42785" spans="1:27" x14ac:dyDescent="0.25">
      <c r="A42785"/>
      <c r="AA42785"/>
    </row>
    <row r="42786" spans="1:27" x14ac:dyDescent="0.25">
      <c r="A42786"/>
      <c r="AA42786"/>
    </row>
    <row r="42787" spans="1:27" x14ac:dyDescent="0.25">
      <c r="A42787"/>
      <c r="AA42787"/>
    </row>
    <row r="42788" spans="1:27" x14ac:dyDescent="0.25">
      <c r="A42788"/>
      <c r="AA42788"/>
    </row>
    <row r="42789" spans="1:27" x14ac:dyDescent="0.25">
      <c r="A42789"/>
      <c r="AA42789"/>
    </row>
    <row r="42790" spans="1:27" x14ac:dyDescent="0.25">
      <c r="A42790"/>
      <c r="AA42790"/>
    </row>
    <row r="42791" spans="1:27" x14ac:dyDescent="0.25">
      <c r="A42791"/>
      <c r="AA42791"/>
    </row>
    <row r="42792" spans="1:27" x14ac:dyDescent="0.25">
      <c r="A42792"/>
      <c r="AA42792"/>
    </row>
    <row r="42793" spans="1:27" x14ac:dyDescent="0.25">
      <c r="A42793"/>
      <c r="AA42793"/>
    </row>
    <row r="42794" spans="1:27" x14ac:dyDescent="0.25">
      <c r="A42794"/>
      <c r="AA42794"/>
    </row>
    <row r="42795" spans="1:27" x14ac:dyDescent="0.25">
      <c r="A42795"/>
      <c r="AA42795"/>
    </row>
    <row r="42796" spans="1:27" x14ac:dyDescent="0.25">
      <c r="A42796"/>
      <c r="AA42796"/>
    </row>
    <row r="42797" spans="1:27" x14ac:dyDescent="0.25">
      <c r="A42797"/>
      <c r="AA42797"/>
    </row>
    <row r="42798" spans="1:27" x14ac:dyDescent="0.25">
      <c r="A42798"/>
      <c r="AA42798"/>
    </row>
    <row r="42799" spans="1:27" x14ac:dyDescent="0.25">
      <c r="A42799"/>
      <c r="AA42799"/>
    </row>
    <row r="42800" spans="1:27" x14ac:dyDescent="0.25">
      <c r="A42800"/>
      <c r="AA42800"/>
    </row>
    <row r="42801" spans="1:27" x14ac:dyDescent="0.25">
      <c r="A42801"/>
      <c r="AA42801"/>
    </row>
    <row r="42802" spans="1:27" x14ac:dyDescent="0.25">
      <c r="A42802"/>
      <c r="AA42802"/>
    </row>
    <row r="42803" spans="1:27" x14ac:dyDescent="0.25">
      <c r="A42803"/>
      <c r="AA42803"/>
    </row>
    <row r="42804" spans="1:27" x14ac:dyDescent="0.25">
      <c r="A42804"/>
      <c r="AA42804"/>
    </row>
    <row r="42805" spans="1:27" x14ac:dyDescent="0.25">
      <c r="A42805"/>
      <c r="AA42805"/>
    </row>
    <row r="42806" spans="1:27" x14ac:dyDescent="0.25">
      <c r="A42806"/>
      <c r="AA42806"/>
    </row>
    <row r="42807" spans="1:27" x14ac:dyDescent="0.25">
      <c r="A42807"/>
      <c r="AA42807"/>
    </row>
    <row r="42808" spans="1:27" x14ac:dyDescent="0.25">
      <c r="A42808"/>
      <c r="AA42808"/>
    </row>
    <row r="42809" spans="1:27" x14ac:dyDescent="0.25">
      <c r="A42809"/>
      <c r="AA42809"/>
    </row>
    <row r="42810" spans="1:27" x14ac:dyDescent="0.25">
      <c r="A42810"/>
      <c r="AA42810"/>
    </row>
    <row r="42811" spans="1:27" x14ac:dyDescent="0.25">
      <c r="A42811"/>
      <c r="AA42811"/>
    </row>
    <row r="42812" spans="1:27" x14ac:dyDescent="0.25">
      <c r="A42812"/>
      <c r="AA42812"/>
    </row>
    <row r="42813" spans="1:27" x14ac:dyDescent="0.25">
      <c r="A42813"/>
      <c r="AA42813"/>
    </row>
    <row r="42814" spans="1:27" x14ac:dyDescent="0.25">
      <c r="A42814"/>
      <c r="AA42814"/>
    </row>
    <row r="42815" spans="1:27" x14ac:dyDescent="0.25">
      <c r="A42815"/>
      <c r="AA42815"/>
    </row>
    <row r="42816" spans="1:27" x14ac:dyDescent="0.25">
      <c r="A42816"/>
      <c r="AA42816"/>
    </row>
    <row r="42817" spans="1:27" x14ac:dyDescent="0.25">
      <c r="A42817"/>
      <c r="AA42817"/>
    </row>
    <row r="42818" spans="1:27" x14ac:dyDescent="0.25">
      <c r="A42818"/>
      <c r="AA42818"/>
    </row>
    <row r="42819" spans="1:27" x14ac:dyDescent="0.25">
      <c r="A42819"/>
      <c r="AA42819"/>
    </row>
    <row r="42820" spans="1:27" x14ac:dyDescent="0.25">
      <c r="A42820"/>
      <c r="AA42820"/>
    </row>
    <row r="42821" spans="1:27" x14ac:dyDescent="0.25">
      <c r="A42821"/>
      <c r="AA42821"/>
    </row>
    <row r="42822" spans="1:27" x14ac:dyDescent="0.25">
      <c r="A42822"/>
      <c r="AA42822"/>
    </row>
    <row r="42823" spans="1:27" x14ac:dyDescent="0.25">
      <c r="A42823"/>
      <c r="AA42823"/>
    </row>
    <row r="42824" spans="1:27" x14ac:dyDescent="0.25">
      <c r="A42824"/>
      <c r="AA42824"/>
    </row>
    <row r="42825" spans="1:27" x14ac:dyDescent="0.25">
      <c r="A42825"/>
      <c r="AA42825"/>
    </row>
    <row r="42826" spans="1:27" x14ac:dyDescent="0.25">
      <c r="A42826"/>
      <c r="AA42826"/>
    </row>
    <row r="42827" spans="1:27" x14ac:dyDescent="0.25">
      <c r="A42827"/>
      <c r="AA42827"/>
    </row>
    <row r="42828" spans="1:27" x14ac:dyDescent="0.25">
      <c r="A42828"/>
      <c r="AA42828"/>
    </row>
    <row r="42829" spans="1:27" x14ac:dyDescent="0.25">
      <c r="A42829"/>
      <c r="AA42829"/>
    </row>
    <row r="42830" spans="1:27" x14ac:dyDescent="0.25">
      <c r="A42830"/>
      <c r="AA42830"/>
    </row>
    <row r="42831" spans="1:27" x14ac:dyDescent="0.25">
      <c r="A42831"/>
      <c r="AA42831"/>
    </row>
    <row r="42832" spans="1:27" x14ac:dyDescent="0.25">
      <c r="A42832"/>
      <c r="AA42832"/>
    </row>
    <row r="42833" spans="1:27" x14ac:dyDescent="0.25">
      <c r="A42833"/>
      <c r="AA42833"/>
    </row>
    <row r="42834" spans="1:27" x14ac:dyDescent="0.25">
      <c r="A42834"/>
      <c r="AA42834"/>
    </row>
    <row r="42835" spans="1:27" x14ac:dyDescent="0.25">
      <c r="A42835"/>
      <c r="AA42835"/>
    </row>
    <row r="42836" spans="1:27" x14ac:dyDescent="0.25">
      <c r="A42836"/>
      <c r="AA42836"/>
    </row>
    <row r="42837" spans="1:27" x14ac:dyDescent="0.25">
      <c r="A42837"/>
      <c r="AA42837"/>
    </row>
    <row r="42838" spans="1:27" x14ac:dyDescent="0.25">
      <c r="A42838"/>
      <c r="AA42838"/>
    </row>
    <row r="42839" spans="1:27" x14ac:dyDescent="0.25">
      <c r="A42839"/>
      <c r="AA42839"/>
    </row>
    <row r="42840" spans="1:27" x14ac:dyDescent="0.25">
      <c r="A42840"/>
      <c r="AA42840"/>
    </row>
    <row r="42841" spans="1:27" x14ac:dyDescent="0.25">
      <c r="A42841"/>
      <c r="AA42841"/>
    </row>
    <row r="42842" spans="1:27" x14ac:dyDescent="0.25">
      <c r="A42842"/>
      <c r="AA42842"/>
    </row>
    <row r="42843" spans="1:27" x14ac:dyDescent="0.25">
      <c r="A42843"/>
      <c r="AA42843"/>
    </row>
    <row r="42844" spans="1:27" x14ac:dyDescent="0.25">
      <c r="A42844"/>
      <c r="AA42844"/>
    </row>
    <row r="42845" spans="1:27" x14ac:dyDescent="0.25">
      <c r="A42845"/>
      <c r="AA42845"/>
    </row>
    <row r="42846" spans="1:27" x14ac:dyDescent="0.25">
      <c r="A42846"/>
      <c r="AA42846"/>
    </row>
    <row r="42847" spans="1:27" x14ac:dyDescent="0.25">
      <c r="A42847"/>
      <c r="AA42847"/>
    </row>
    <row r="42848" spans="1:27" x14ac:dyDescent="0.25">
      <c r="A42848"/>
      <c r="AA42848"/>
    </row>
    <row r="42849" spans="1:27" x14ac:dyDescent="0.25">
      <c r="A42849"/>
      <c r="AA42849"/>
    </row>
    <row r="42850" spans="1:27" x14ac:dyDescent="0.25">
      <c r="A42850"/>
      <c r="AA42850"/>
    </row>
    <row r="42851" spans="1:27" x14ac:dyDescent="0.25">
      <c r="A42851"/>
      <c r="AA42851"/>
    </row>
    <row r="42852" spans="1:27" x14ac:dyDescent="0.25">
      <c r="A42852"/>
      <c r="AA42852"/>
    </row>
    <row r="42853" spans="1:27" x14ac:dyDescent="0.25">
      <c r="A42853"/>
      <c r="AA42853"/>
    </row>
    <row r="42854" spans="1:27" x14ac:dyDescent="0.25">
      <c r="A42854"/>
      <c r="AA42854"/>
    </row>
    <row r="42855" spans="1:27" x14ac:dyDescent="0.25">
      <c r="A42855"/>
      <c r="AA42855"/>
    </row>
    <row r="42856" spans="1:27" x14ac:dyDescent="0.25">
      <c r="A42856"/>
      <c r="AA42856"/>
    </row>
    <row r="42857" spans="1:27" x14ac:dyDescent="0.25">
      <c r="A42857"/>
      <c r="AA42857"/>
    </row>
    <row r="42858" spans="1:27" x14ac:dyDescent="0.25">
      <c r="A42858"/>
      <c r="AA42858"/>
    </row>
    <row r="42859" spans="1:27" x14ac:dyDescent="0.25">
      <c r="A42859"/>
      <c r="AA42859"/>
    </row>
    <row r="42860" spans="1:27" x14ac:dyDescent="0.25">
      <c r="A42860"/>
      <c r="AA42860"/>
    </row>
    <row r="42861" spans="1:27" x14ac:dyDescent="0.25">
      <c r="A42861"/>
      <c r="AA42861"/>
    </row>
    <row r="42862" spans="1:27" x14ac:dyDescent="0.25">
      <c r="A42862"/>
      <c r="AA42862"/>
    </row>
    <row r="42863" spans="1:27" x14ac:dyDescent="0.25">
      <c r="A42863"/>
      <c r="AA42863"/>
    </row>
    <row r="42864" spans="1:27" x14ac:dyDescent="0.25">
      <c r="A42864"/>
      <c r="AA42864"/>
    </row>
    <row r="42865" spans="1:27" x14ac:dyDescent="0.25">
      <c r="A42865"/>
      <c r="AA42865"/>
    </row>
    <row r="42866" spans="1:27" x14ac:dyDescent="0.25">
      <c r="A42866"/>
      <c r="AA42866"/>
    </row>
    <row r="42867" spans="1:27" x14ac:dyDescent="0.25">
      <c r="A42867"/>
      <c r="AA42867"/>
    </row>
    <row r="42868" spans="1:27" x14ac:dyDescent="0.25">
      <c r="A42868"/>
      <c r="AA42868"/>
    </row>
    <row r="42869" spans="1:27" x14ac:dyDescent="0.25">
      <c r="A42869"/>
      <c r="AA42869"/>
    </row>
    <row r="42870" spans="1:27" x14ac:dyDescent="0.25">
      <c r="A42870"/>
      <c r="AA42870"/>
    </row>
    <row r="42871" spans="1:27" x14ac:dyDescent="0.25">
      <c r="A42871"/>
      <c r="AA42871"/>
    </row>
    <row r="42872" spans="1:27" x14ac:dyDescent="0.25">
      <c r="A42872"/>
      <c r="AA42872"/>
    </row>
    <row r="42873" spans="1:27" x14ac:dyDescent="0.25">
      <c r="A42873"/>
      <c r="AA42873"/>
    </row>
    <row r="42874" spans="1:27" x14ac:dyDescent="0.25">
      <c r="A42874"/>
      <c r="AA42874"/>
    </row>
    <row r="42875" spans="1:27" x14ac:dyDescent="0.25">
      <c r="A42875"/>
      <c r="AA42875"/>
    </row>
    <row r="42876" spans="1:27" x14ac:dyDescent="0.25">
      <c r="A42876"/>
      <c r="AA42876"/>
    </row>
    <row r="42877" spans="1:27" x14ac:dyDescent="0.25">
      <c r="A42877"/>
      <c r="AA42877"/>
    </row>
    <row r="42878" spans="1:27" x14ac:dyDescent="0.25">
      <c r="A42878"/>
      <c r="AA42878"/>
    </row>
    <row r="42879" spans="1:27" x14ac:dyDescent="0.25">
      <c r="A42879"/>
      <c r="AA42879"/>
    </row>
    <row r="42880" spans="1:27" x14ac:dyDescent="0.25">
      <c r="A42880"/>
      <c r="AA42880"/>
    </row>
    <row r="42881" spans="1:27" x14ac:dyDescent="0.25">
      <c r="A42881"/>
      <c r="AA42881"/>
    </row>
    <row r="42882" spans="1:27" x14ac:dyDescent="0.25">
      <c r="A42882"/>
      <c r="AA42882"/>
    </row>
    <row r="42883" spans="1:27" x14ac:dyDescent="0.25">
      <c r="A42883"/>
      <c r="AA42883"/>
    </row>
    <row r="42884" spans="1:27" x14ac:dyDescent="0.25">
      <c r="A42884"/>
      <c r="AA42884"/>
    </row>
    <row r="42885" spans="1:27" x14ac:dyDescent="0.25">
      <c r="A42885"/>
      <c r="AA42885"/>
    </row>
    <row r="42886" spans="1:27" x14ac:dyDescent="0.25">
      <c r="A42886"/>
      <c r="AA42886"/>
    </row>
    <row r="42887" spans="1:27" x14ac:dyDescent="0.25">
      <c r="A42887"/>
      <c r="AA42887"/>
    </row>
    <row r="42888" spans="1:27" x14ac:dyDescent="0.25">
      <c r="A42888"/>
      <c r="AA42888"/>
    </row>
    <row r="42889" spans="1:27" x14ac:dyDescent="0.25">
      <c r="A42889"/>
      <c r="AA42889"/>
    </row>
    <row r="42890" spans="1:27" x14ac:dyDescent="0.25">
      <c r="A42890"/>
      <c r="AA42890"/>
    </row>
    <row r="42891" spans="1:27" x14ac:dyDescent="0.25">
      <c r="A42891"/>
      <c r="AA42891"/>
    </row>
    <row r="42892" spans="1:27" x14ac:dyDescent="0.25">
      <c r="A42892"/>
      <c r="AA42892"/>
    </row>
    <row r="42893" spans="1:27" x14ac:dyDescent="0.25">
      <c r="A42893"/>
      <c r="AA42893"/>
    </row>
    <row r="42894" spans="1:27" x14ac:dyDescent="0.25">
      <c r="A42894"/>
      <c r="AA42894"/>
    </row>
    <row r="42895" spans="1:27" x14ac:dyDescent="0.25">
      <c r="A42895"/>
      <c r="AA42895"/>
    </row>
    <row r="42896" spans="1:27" x14ac:dyDescent="0.25">
      <c r="A42896"/>
      <c r="AA42896"/>
    </row>
    <row r="42897" spans="1:27" x14ac:dyDescent="0.25">
      <c r="A42897"/>
      <c r="AA42897"/>
    </row>
    <row r="42898" spans="1:27" x14ac:dyDescent="0.25">
      <c r="A42898"/>
      <c r="AA42898"/>
    </row>
    <row r="42899" spans="1:27" x14ac:dyDescent="0.25">
      <c r="A42899"/>
      <c r="AA42899"/>
    </row>
    <row r="42900" spans="1:27" x14ac:dyDescent="0.25">
      <c r="A42900"/>
      <c r="AA42900"/>
    </row>
    <row r="42901" spans="1:27" x14ac:dyDescent="0.25">
      <c r="A42901"/>
      <c r="AA42901"/>
    </row>
    <row r="42902" spans="1:27" x14ac:dyDescent="0.25">
      <c r="A42902"/>
      <c r="AA42902"/>
    </row>
    <row r="42903" spans="1:27" x14ac:dyDescent="0.25">
      <c r="A42903"/>
      <c r="AA42903"/>
    </row>
    <row r="42904" spans="1:27" x14ac:dyDescent="0.25">
      <c r="A42904"/>
      <c r="AA42904"/>
    </row>
    <row r="42905" spans="1:27" x14ac:dyDescent="0.25">
      <c r="A42905"/>
      <c r="AA42905"/>
    </row>
    <row r="42906" spans="1:27" x14ac:dyDescent="0.25">
      <c r="A42906"/>
      <c r="AA42906"/>
    </row>
    <row r="42907" spans="1:27" x14ac:dyDescent="0.25">
      <c r="A42907"/>
      <c r="AA42907"/>
    </row>
    <row r="42908" spans="1:27" x14ac:dyDescent="0.25">
      <c r="A42908"/>
      <c r="AA42908"/>
    </row>
    <row r="42909" spans="1:27" x14ac:dyDescent="0.25">
      <c r="A42909"/>
      <c r="AA42909"/>
    </row>
    <row r="42910" spans="1:27" x14ac:dyDescent="0.25">
      <c r="A42910"/>
      <c r="AA42910"/>
    </row>
    <row r="42911" spans="1:27" x14ac:dyDescent="0.25">
      <c r="A42911"/>
      <c r="AA42911"/>
    </row>
    <row r="42912" spans="1:27" x14ac:dyDescent="0.25">
      <c r="A42912"/>
      <c r="AA42912"/>
    </row>
    <row r="42913" spans="1:27" x14ac:dyDescent="0.25">
      <c r="A42913"/>
      <c r="AA42913"/>
    </row>
    <row r="42914" spans="1:27" x14ac:dyDescent="0.25">
      <c r="A42914"/>
      <c r="AA42914"/>
    </row>
    <row r="42915" spans="1:27" x14ac:dyDescent="0.25">
      <c r="A42915"/>
      <c r="AA42915"/>
    </row>
    <row r="42916" spans="1:27" x14ac:dyDescent="0.25">
      <c r="A42916"/>
      <c r="AA42916"/>
    </row>
    <row r="42917" spans="1:27" x14ac:dyDescent="0.25">
      <c r="A42917"/>
      <c r="AA42917"/>
    </row>
    <row r="42918" spans="1:27" x14ac:dyDescent="0.25">
      <c r="A42918"/>
      <c r="AA42918"/>
    </row>
    <row r="42919" spans="1:27" x14ac:dyDescent="0.25">
      <c r="A42919"/>
      <c r="AA42919"/>
    </row>
    <row r="42920" spans="1:27" x14ac:dyDescent="0.25">
      <c r="A42920"/>
      <c r="AA42920"/>
    </row>
    <row r="42921" spans="1:27" x14ac:dyDescent="0.25">
      <c r="A42921"/>
      <c r="AA42921"/>
    </row>
    <row r="42922" spans="1:27" x14ac:dyDescent="0.25">
      <c r="A42922"/>
      <c r="AA42922"/>
    </row>
    <row r="42923" spans="1:27" x14ac:dyDescent="0.25">
      <c r="A42923"/>
      <c r="AA42923"/>
    </row>
    <row r="42924" spans="1:27" x14ac:dyDescent="0.25">
      <c r="A42924"/>
      <c r="AA42924"/>
    </row>
    <row r="42925" spans="1:27" x14ac:dyDescent="0.25">
      <c r="A42925"/>
      <c r="AA42925"/>
    </row>
    <row r="42926" spans="1:27" x14ac:dyDescent="0.25">
      <c r="A42926"/>
      <c r="AA42926"/>
    </row>
    <row r="42927" spans="1:27" x14ac:dyDescent="0.25">
      <c r="A42927"/>
      <c r="AA42927"/>
    </row>
    <row r="42928" spans="1:27" x14ac:dyDescent="0.25">
      <c r="A42928"/>
      <c r="AA42928"/>
    </row>
    <row r="42929" spans="1:27" x14ac:dyDescent="0.25">
      <c r="A42929"/>
      <c r="AA42929"/>
    </row>
    <row r="42930" spans="1:27" x14ac:dyDescent="0.25">
      <c r="A42930"/>
      <c r="AA42930"/>
    </row>
    <row r="42931" spans="1:27" x14ac:dyDescent="0.25">
      <c r="A42931"/>
      <c r="AA42931"/>
    </row>
    <row r="42932" spans="1:27" x14ac:dyDescent="0.25">
      <c r="A42932"/>
      <c r="AA42932"/>
    </row>
    <row r="42933" spans="1:27" x14ac:dyDescent="0.25">
      <c r="A42933"/>
      <c r="AA42933"/>
    </row>
    <row r="42934" spans="1:27" x14ac:dyDescent="0.25">
      <c r="A42934"/>
      <c r="AA42934"/>
    </row>
    <row r="42935" spans="1:27" x14ac:dyDescent="0.25">
      <c r="A42935"/>
      <c r="AA42935"/>
    </row>
    <row r="42936" spans="1:27" x14ac:dyDescent="0.25">
      <c r="A42936"/>
      <c r="AA42936"/>
    </row>
    <row r="42937" spans="1:27" x14ac:dyDescent="0.25">
      <c r="A42937"/>
      <c r="AA42937"/>
    </row>
    <row r="42938" spans="1:27" x14ac:dyDescent="0.25">
      <c r="A42938"/>
      <c r="AA42938"/>
    </row>
    <row r="42939" spans="1:27" x14ac:dyDescent="0.25">
      <c r="A42939"/>
      <c r="AA42939"/>
    </row>
    <row r="42940" spans="1:27" x14ac:dyDescent="0.25">
      <c r="A42940"/>
      <c r="AA42940"/>
    </row>
    <row r="42941" spans="1:27" x14ac:dyDescent="0.25">
      <c r="A42941"/>
      <c r="AA42941"/>
    </row>
    <row r="42942" spans="1:27" x14ac:dyDescent="0.25">
      <c r="A42942"/>
      <c r="AA42942"/>
    </row>
    <row r="42943" spans="1:27" x14ac:dyDescent="0.25">
      <c r="A42943"/>
      <c r="AA42943"/>
    </row>
    <row r="42944" spans="1:27" x14ac:dyDescent="0.25">
      <c r="A42944"/>
      <c r="AA42944"/>
    </row>
    <row r="42945" spans="1:27" x14ac:dyDescent="0.25">
      <c r="A42945"/>
      <c r="AA42945"/>
    </row>
    <row r="42946" spans="1:27" x14ac:dyDescent="0.25">
      <c r="A42946"/>
      <c r="AA42946"/>
    </row>
    <row r="42947" spans="1:27" x14ac:dyDescent="0.25">
      <c r="A42947"/>
      <c r="AA42947"/>
    </row>
    <row r="42948" spans="1:27" x14ac:dyDescent="0.25">
      <c r="A42948"/>
      <c r="AA42948"/>
    </row>
    <row r="42949" spans="1:27" x14ac:dyDescent="0.25">
      <c r="A42949"/>
      <c r="AA42949"/>
    </row>
    <row r="42950" spans="1:27" x14ac:dyDescent="0.25">
      <c r="A42950"/>
      <c r="AA42950"/>
    </row>
    <row r="42951" spans="1:27" x14ac:dyDescent="0.25">
      <c r="A42951"/>
      <c r="AA42951"/>
    </row>
    <row r="42952" spans="1:27" x14ac:dyDescent="0.25">
      <c r="A42952"/>
      <c r="AA42952"/>
    </row>
    <row r="42953" spans="1:27" x14ac:dyDescent="0.25">
      <c r="A42953"/>
      <c r="AA42953"/>
    </row>
    <row r="42954" spans="1:27" x14ac:dyDescent="0.25">
      <c r="A42954"/>
      <c r="AA42954"/>
    </row>
    <row r="42955" spans="1:27" x14ac:dyDescent="0.25">
      <c r="A42955"/>
      <c r="AA42955"/>
    </row>
    <row r="42956" spans="1:27" x14ac:dyDescent="0.25">
      <c r="A42956"/>
      <c r="AA42956"/>
    </row>
    <row r="42957" spans="1:27" x14ac:dyDescent="0.25">
      <c r="A42957"/>
      <c r="AA42957"/>
    </row>
    <row r="42958" spans="1:27" x14ac:dyDescent="0.25">
      <c r="A42958"/>
      <c r="AA42958"/>
    </row>
    <row r="42959" spans="1:27" x14ac:dyDescent="0.25">
      <c r="A42959"/>
      <c r="AA42959"/>
    </row>
    <row r="42960" spans="1:27" x14ac:dyDescent="0.25">
      <c r="A42960"/>
      <c r="AA42960"/>
    </row>
    <row r="42961" spans="1:27" x14ac:dyDescent="0.25">
      <c r="A42961"/>
      <c r="AA42961"/>
    </row>
    <row r="42962" spans="1:27" x14ac:dyDescent="0.25">
      <c r="A42962"/>
      <c r="AA42962"/>
    </row>
    <row r="42963" spans="1:27" x14ac:dyDescent="0.25">
      <c r="A42963"/>
      <c r="AA42963"/>
    </row>
    <row r="42964" spans="1:27" x14ac:dyDescent="0.25">
      <c r="A42964"/>
      <c r="AA42964"/>
    </row>
    <row r="42965" spans="1:27" x14ac:dyDescent="0.25">
      <c r="A42965"/>
      <c r="AA42965"/>
    </row>
    <row r="42966" spans="1:27" x14ac:dyDescent="0.25">
      <c r="A42966"/>
      <c r="AA42966"/>
    </row>
    <row r="42967" spans="1:27" x14ac:dyDescent="0.25">
      <c r="A42967"/>
      <c r="AA42967"/>
    </row>
    <row r="42968" spans="1:27" x14ac:dyDescent="0.25">
      <c r="A42968"/>
      <c r="AA42968"/>
    </row>
    <row r="42969" spans="1:27" x14ac:dyDescent="0.25">
      <c r="A42969"/>
      <c r="AA42969"/>
    </row>
    <row r="42970" spans="1:27" x14ac:dyDescent="0.25">
      <c r="A42970"/>
      <c r="AA42970"/>
    </row>
    <row r="42971" spans="1:27" x14ac:dyDescent="0.25">
      <c r="A42971"/>
      <c r="AA42971"/>
    </row>
    <row r="42972" spans="1:27" x14ac:dyDescent="0.25">
      <c r="A42972"/>
      <c r="AA42972"/>
    </row>
    <row r="42973" spans="1:27" x14ac:dyDescent="0.25">
      <c r="A42973"/>
      <c r="AA42973"/>
    </row>
    <row r="42974" spans="1:27" x14ac:dyDescent="0.25">
      <c r="A42974"/>
      <c r="AA42974"/>
    </row>
    <row r="42975" spans="1:27" x14ac:dyDescent="0.25">
      <c r="A42975"/>
      <c r="AA42975"/>
    </row>
    <row r="42976" spans="1:27" x14ac:dyDescent="0.25">
      <c r="A42976"/>
      <c r="AA42976"/>
    </row>
    <row r="42977" spans="1:27" x14ac:dyDescent="0.25">
      <c r="A42977"/>
      <c r="AA42977"/>
    </row>
    <row r="42978" spans="1:27" x14ac:dyDescent="0.25">
      <c r="A42978"/>
      <c r="AA42978"/>
    </row>
    <row r="42979" spans="1:27" x14ac:dyDescent="0.25">
      <c r="A42979"/>
      <c r="AA42979"/>
    </row>
    <row r="42980" spans="1:27" x14ac:dyDescent="0.25">
      <c r="A42980"/>
      <c r="AA42980"/>
    </row>
    <row r="42981" spans="1:27" x14ac:dyDescent="0.25">
      <c r="A42981"/>
      <c r="AA42981"/>
    </row>
    <row r="42982" spans="1:27" x14ac:dyDescent="0.25">
      <c r="A42982"/>
      <c r="AA42982"/>
    </row>
    <row r="42983" spans="1:27" x14ac:dyDescent="0.25">
      <c r="A42983"/>
      <c r="AA42983"/>
    </row>
    <row r="42984" spans="1:27" x14ac:dyDescent="0.25">
      <c r="A42984"/>
      <c r="AA42984"/>
    </row>
    <row r="42985" spans="1:27" x14ac:dyDescent="0.25">
      <c r="A42985"/>
      <c r="AA42985"/>
    </row>
    <row r="42986" spans="1:27" x14ac:dyDescent="0.25">
      <c r="A42986"/>
      <c r="AA42986"/>
    </row>
    <row r="42987" spans="1:27" x14ac:dyDescent="0.25">
      <c r="A42987"/>
      <c r="AA42987"/>
    </row>
    <row r="42988" spans="1:27" x14ac:dyDescent="0.25">
      <c r="A42988"/>
      <c r="AA42988"/>
    </row>
    <row r="42989" spans="1:27" x14ac:dyDescent="0.25">
      <c r="A42989"/>
      <c r="AA42989"/>
    </row>
    <row r="42990" spans="1:27" x14ac:dyDescent="0.25">
      <c r="A42990"/>
      <c r="AA42990"/>
    </row>
    <row r="42991" spans="1:27" x14ac:dyDescent="0.25">
      <c r="A42991"/>
      <c r="AA42991"/>
    </row>
    <row r="42992" spans="1:27" x14ac:dyDescent="0.25">
      <c r="A42992"/>
      <c r="AA42992"/>
    </row>
    <row r="42993" spans="1:27" x14ac:dyDescent="0.25">
      <c r="A42993"/>
      <c r="AA42993"/>
    </row>
    <row r="42994" spans="1:27" x14ac:dyDescent="0.25">
      <c r="A42994"/>
      <c r="AA42994"/>
    </row>
    <row r="42995" spans="1:27" x14ac:dyDescent="0.25">
      <c r="A42995"/>
      <c r="AA42995"/>
    </row>
    <row r="42996" spans="1:27" x14ac:dyDescent="0.25">
      <c r="A42996"/>
      <c r="AA42996"/>
    </row>
    <row r="42997" spans="1:27" x14ac:dyDescent="0.25">
      <c r="A42997"/>
      <c r="AA42997"/>
    </row>
    <row r="42998" spans="1:27" x14ac:dyDescent="0.25">
      <c r="A42998"/>
      <c r="AA42998"/>
    </row>
    <row r="42999" spans="1:27" x14ac:dyDescent="0.25">
      <c r="A42999"/>
      <c r="AA42999"/>
    </row>
    <row r="43000" spans="1:27" x14ac:dyDescent="0.25">
      <c r="A43000"/>
      <c r="AA43000"/>
    </row>
    <row r="43001" spans="1:27" x14ac:dyDescent="0.25">
      <c r="A43001"/>
      <c r="AA43001"/>
    </row>
    <row r="43002" spans="1:27" x14ac:dyDescent="0.25">
      <c r="A43002"/>
      <c r="AA43002"/>
    </row>
    <row r="43003" spans="1:27" x14ac:dyDescent="0.25">
      <c r="A43003"/>
      <c r="AA43003"/>
    </row>
    <row r="43004" spans="1:27" x14ac:dyDescent="0.25">
      <c r="A43004"/>
      <c r="AA43004"/>
    </row>
    <row r="43005" spans="1:27" x14ac:dyDescent="0.25">
      <c r="A43005"/>
      <c r="AA43005"/>
    </row>
    <row r="43006" spans="1:27" x14ac:dyDescent="0.25">
      <c r="A43006"/>
      <c r="AA43006"/>
    </row>
    <row r="43007" spans="1:27" x14ac:dyDescent="0.25">
      <c r="A43007"/>
      <c r="AA43007"/>
    </row>
    <row r="43008" spans="1:27" x14ac:dyDescent="0.25">
      <c r="A43008"/>
      <c r="AA43008"/>
    </row>
    <row r="43009" spans="1:27" x14ac:dyDescent="0.25">
      <c r="A43009"/>
      <c r="AA43009"/>
    </row>
    <row r="43010" spans="1:27" x14ac:dyDescent="0.25">
      <c r="A43010"/>
      <c r="AA43010"/>
    </row>
    <row r="43011" spans="1:27" x14ac:dyDescent="0.25">
      <c r="A43011"/>
      <c r="AA43011"/>
    </row>
    <row r="43012" spans="1:27" x14ac:dyDescent="0.25">
      <c r="A43012"/>
      <c r="AA43012"/>
    </row>
    <row r="43013" spans="1:27" x14ac:dyDescent="0.25">
      <c r="A43013"/>
      <c r="AA43013"/>
    </row>
    <row r="43014" spans="1:27" x14ac:dyDescent="0.25">
      <c r="A43014"/>
      <c r="AA43014"/>
    </row>
    <row r="43015" spans="1:27" x14ac:dyDescent="0.25">
      <c r="A43015"/>
      <c r="AA43015"/>
    </row>
    <row r="43016" spans="1:27" x14ac:dyDescent="0.25">
      <c r="A43016"/>
      <c r="AA43016"/>
    </row>
    <row r="43017" spans="1:27" x14ac:dyDescent="0.25">
      <c r="A43017"/>
      <c r="AA43017"/>
    </row>
    <row r="43018" spans="1:27" x14ac:dyDescent="0.25">
      <c r="A43018"/>
      <c r="AA43018"/>
    </row>
    <row r="43019" spans="1:27" x14ac:dyDescent="0.25">
      <c r="A43019"/>
      <c r="AA43019"/>
    </row>
    <row r="43020" spans="1:27" x14ac:dyDescent="0.25">
      <c r="A43020"/>
      <c r="AA43020"/>
    </row>
    <row r="43021" spans="1:27" x14ac:dyDescent="0.25">
      <c r="A43021"/>
      <c r="AA43021"/>
    </row>
    <row r="43022" spans="1:27" x14ac:dyDescent="0.25">
      <c r="A43022"/>
      <c r="AA43022"/>
    </row>
    <row r="43023" spans="1:27" x14ac:dyDescent="0.25">
      <c r="A43023"/>
      <c r="AA43023"/>
    </row>
    <row r="43024" spans="1:27" x14ac:dyDescent="0.25">
      <c r="A43024"/>
      <c r="AA43024"/>
    </row>
    <row r="43025" spans="1:27" x14ac:dyDescent="0.25">
      <c r="A43025"/>
      <c r="AA43025"/>
    </row>
    <row r="43026" spans="1:27" x14ac:dyDescent="0.25">
      <c r="A43026"/>
      <c r="AA43026"/>
    </row>
    <row r="43027" spans="1:27" x14ac:dyDescent="0.25">
      <c r="A43027"/>
      <c r="AA43027"/>
    </row>
    <row r="43028" spans="1:27" x14ac:dyDescent="0.25">
      <c r="A43028"/>
      <c r="AA43028"/>
    </row>
    <row r="43029" spans="1:27" x14ac:dyDescent="0.25">
      <c r="A43029"/>
      <c r="AA43029"/>
    </row>
    <row r="43030" spans="1:27" x14ac:dyDescent="0.25">
      <c r="A43030"/>
      <c r="AA43030"/>
    </row>
    <row r="43031" spans="1:27" x14ac:dyDescent="0.25">
      <c r="A43031"/>
      <c r="AA43031"/>
    </row>
    <row r="43032" spans="1:27" x14ac:dyDescent="0.25">
      <c r="A43032"/>
      <c r="AA43032"/>
    </row>
    <row r="43033" spans="1:27" x14ac:dyDescent="0.25">
      <c r="A43033"/>
      <c r="AA43033"/>
    </row>
    <row r="43034" spans="1:27" x14ac:dyDescent="0.25">
      <c r="A43034"/>
      <c r="AA43034"/>
    </row>
    <row r="43035" spans="1:27" x14ac:dyDescent="0.25">
      <c r="A43035"/>
      <c r="AA43035"/>
    </row>
    <row r="43036" spans="1:27" x14ac:dyDescent="0.25">
      <c r="A43036"/>
      <c r="AA43036"/>
    </row>
    <row r="43037" spans="1:27" x14ac:dyDescent="0.25">
      <c r="A43037"/>
      <c r="AA43037"/>
    </row>
    <row r="43038" spans="1:27" x14ac:dyDescent="0.25">
      <c r="A43038"/>
      <c r="AA43038"/>
    </row>
    <row r="43039" spans="1:27" x14ac:dyDescent="0.25">
      <c r="A43039"/>
      <c r="AA43039"/>
    </row>
    <row r="43040" spans="1:27" x14ac:dyDescent="0.25">
      <c r="A43040"/>
      <c r="AA43040"/>
    </row>
    <row r="43041" spans="1:27" x14ac:dyDescent="0.25">
      <c r="A43041"/>
      <c r="AA43041"/>
    </row>
    <row r="43042" spans="1:27" x14ac:dyDescent="0.25">
      <c r="A43042"/>
      <c r="AA43042"/>
    </row>
    <row r="43043" spans="1:27" x14ac:dyDescent="0.25">
      <c r="A43043"/>
      <c r="AA43043"/>
    </row>
    <row r="43044" spans="1:27" x14ac:dyDescent="0.25">
      <c r="A43044"/>
      <c r="AA43044"/>
    </row>
    <row r="43045" spans="1:27" x14ac:dyDescent="0.25">
      <c r="A43045"/>
      <c r="AA43045"/>
    </row>
    <row r="43046" spans="1:27" x14ac:dyDescent="0.25">
      <c r="A43046"/>
      <c r="AA43046"/>
    </row>
    <row r="43047" spans="1:27" x14ac:dyDescent="0.25">
      <c r="A43047"/>
      <c r="AA43047"/>
    </row>
    <row r="43048" spans="1:27" x14ac:dyDescent="0.25">
      <c r="A43048"/>
      <c r="AA43048"/>
    </row>
    <row r="43049" spans="1:27" x14ac:dyDescent="0.25">
      <c r="A43049"/>
      <c r="AA43049"/>
    </row>
    <row r="43050" spans="1:27" x14ac:dyDescent="0.25">
      <c r="A43050"/>
      <c r="AA43050"/>
    </row>
    <row r="43051" spans="1:27" x14ac:dyDescent="0.25">
      <c r="A43051"/>
      <c r="AA43051"/>
    </row>
    <row r="43052" spans="1:27" x14ac:dyDescent="0.25">
      <c r="A43052"/>
      <c r="AA43052"/>
    </row>
    <row r="43053" spans="1:27" x14ac:dyDescent="0.25">
      <c r="A43053"/>
      <c r="AA43053"/>
    </row>
    <row r="43054" spans="1:27" x14ac:dyDescent="0.25">
      <c r="A43054"/>
      <c r="AA43054"/>
    </row>
    <row r="43055" spans="1:27" x14ac:dyDescent="0.25">
      <c r="A43055"/>
      <c r="AA43055"/>
    </row>
    <row r="43056" spans="1:27" x14ac:dyDescent="0.25">
      <c r="A43056"/>
      <c r="AA43056"/>
    </row>
    <row r="43057" spans="1:27" x14ac:dyDescent="0.25">
      <c r="A43057"/>
      <c r="AA43057"/>
    </row>
    <row r="43058" spans="1:27" x14ac:dyDescent="0.25">
      <c r="A43058"/>
      <c r="AA43058"/>
    </row>
    <row r="43059" spans="1:27" x14ac:dyDescent="0.25">
      <c r="A43059"/>
      <c r="AA43059"/>
    </row>
    <row r="43060" spans="1:27" x14ac:dyDescent="0.25">
      <c r="A43060"/>
      <c r="AA43060"/>
    </row>
    <row r="43061" spans="1:27" x14ac:dyDescent="0.25">
      <c r="A43061"/>
      <c r="AA43061"/>
    </row>
    <row r="43062" spans="1:27" x14ac:dyDescent="0.25">
      <c r="A43062"/>
      <c r="AA43062"/>
    </row>
    <row r="43063" spans="1:27" x14ac:dyDescent="0.25">
      <c r="A43063"/>
      <c r="AA43063"/>
    </row>
    <row r="43064" spans="1:27" x14ac:dyDescent="0.25">
      <c r="A43064"/>
      <c r="AA43064"/>
    </row>
    <row r="43065" spans="1:27" x14ac:dyDescent="0.25">
      <c r="A43065"/>
      <c r="AA43065"/>
    </row>
    <row r="43066" spans="1:27" x14ac:dyDescent="0.25">
      <c r="A43066"/>
      <c r="AA43066"/>
    </row>
    <row r="43067" spans="1:27" x14ac:dyDescent="0.25">
      <c r="A43067"/>
      <c r="AA43067"/>
    </row>
    <row r="43068" spans="1:27" x14ac:dyDescent="0.25">
      <c r="A43068"/>
      <c r="AA43068"/>
    </row>
    <row r="43069" spans="1:27" x14ac:dyDescent="0.25">
      <c r="A43069"/>
      <c r="AA43069"/>
    </row>
    <row r="43070" spans="1:27" x14ac:dyDescent="0.25">
      <c r="A43070"/>
      <c r="AA43070"/>
    </row>
    <row r="43071" spans="1:27" x14ac:dyDescent="0.25">
      <c r="A43071"/>
      <c r="AA43071"/>
    </row>
    <row r="43072" spans="1:27" x14ac:dyDescent="0.25">
      <c r="A43072"/>
      <c r="AA43072"/>
    </row>
    <row r="43073" spans="1:27" x14ac:dyDescent="0.25">
      <c r="A43073"/>
      <c r="AA43073"/>
    </row>
    <row r="43074" spans="1:27" x14ac:dyDescent="0.25">
      <c r="A43074"/>
      <c r="AA43074"/>
    </row>
    <row r="43075" spans="1:27" x14ac:dyDescent="0.25">
      <c r="A43075"/>
      <c r="AA43075"/>
    </row>
    <row r="43076" spans="1:27" x14ac:dyDescent="0.25">
      <c r="A43076"/>
      <c r="AA43076"/>
    </row>
    <row r="43077" spans="1:27" x14ac:dyDescent="0.25">
      <c r="A43077"/>
      <c r="AA43077"/>
    </row>
    <row r="43078" spans="1:27" x14ac:dyDescent="0.25">
      <c r="A43078"/>
      <c r="AA43078"/>
    </row>
    <row r="43079" spans="1:27" x14ac:dyDescent="0.25">
      <c r="A43079"/>
      <c r="AA43079"/>
    </row>
    <row r="43080" spans="1:27" x14ac:dyDescent="0.25">
      <c r="A43080"/>
      <c r="AA43080"/>
    </row>
    <row r="43081" spans="1:27" x14ac:dyDescent="0.25">
      <c r="A43081"/>
      <c r="AA43081"/>
    </row>
    <row r="43082" spans="1:27" x14ac:dyDescent="0.25">
      <c r="A43082"/>
      <c r="AA43082"/>
    </row>
    <row r="43083" spans="1:27" x14ac:dyDescent="0.25">
      <c r="A43083"/>
      <c r="AA43083"/>
    </row>
    <row r="43084" spans="1:27" x14ac:dyDescent="0.25">
      <c r="A43084"/>
      <c r="AA43084"/>
    </row>
    <row r="43085" spans="1:27" x14ac:dyDescent="0.25">
      <c r="A43085"/>
      <c r="AA43085"/>
    </row>
    <row r="43086" spans="1:27" x14ac:dyDescent="0.25">
      <c r="A43086"/>
      <c r="AA43086"/>
    </row>
    <row r="43087" spans="1:27" x14ac:dyDescent="0.25">
      <c r="A43087"/>
      <c r="AA43087"/>
    </row>
    <row r="43088" spans="1:27" x14ac:dyDescent="0.25">
      <c r="A43088"/>
      <c r="AA43088"/>
    </row>
    <row r="43089" spans="1:27" x14ac:dyDescent="0.25">
      <c r="A43089"/>
      <c r="AA43089"/>
    </row>
    <row r="43090" spans="1:27" x14ac:dyDescent="0.25">
      <c r="A43090"/>
      <c r="AA43090"/>
    </row>
    <row r="43091" spans="1:27" x14ac:dyDescent="0.25">
      <c r="A43091"/>
      <c r="AA43091"/>
    </row>
    <row r="43092" spans="1:27" x14ac:dyDescent="0.25">
      <c r="A43092"/>
      <c r="AA43092"/>
    </row>
    <row r="43093" spans="1:27" x14ac:dyDescent="0.25">
      <c r="A43093"/>
      <c r="AA43093"/>
    </row>
    <row r="43094" spans="1:27" x14ac:dyDescent="0.25">
      <c r="A43094"/>
      <c r="AA43094"/>
    </row>
    <row r="43095" spans="1:27" x14ac:dyDescent="0.25">
      <c r="A43095"/>
      <c r="AA43095"/>
    </row>
    <row r="43096" spans="1:27" x14ac:dyDescent="0.25">
      <c r="A43096"/>
      <c r="AA43096"/>
    </row>
    <row r="43097" spans="1:27" x14ac:dyDescent="0.25">
      <c r="A43097"/>
      <c r="AA43097"/>
    </row>
    <row r="43098" spans="1:27" x14ac:dyDescent="0.25">
      <c r="A43098"/>
      <c r="AA43098"/>
    </row>
    <row r="43099" spans="1:27" x14ac:dyDescent="0.25">
      <c r="A43099"/>
      <c r="AA43099"/>
    </row>
    <row r="43100" spans="1:27" x14ac:dyDescent="0.25">
      <c r="A43100"/>
      <c r="AA43100"/>
    </row>
    <row r="43101" spans="1:27" x14ac:dyDescent="0.25">
      <c r="A43101"/>
      <c r="AA43101"/>
    </row>
    <row r="43102" spans="1:27" x14ac:dyDescent="0.25">
      <c r="A43102"/>
      <c r="AA43102"/>
    </row>
    <row r="43103" spans="1:27" x14ac:dyDescent="0.25">
      <c r="A43103"/>
      <c r="AA43103"/>
    </row>
    <row r="43104" spans="1:27" x14ac:dyDescent="0.25">
      <c r="A43104"/>
      <c r="AA43104"/>
    </row>
    <row r="43105" spans="1:27" x14ac:dyDescent="0.25">
      <c r="A43105"/>
      <c r="AA43105"/>
    </row>
    <row r="43106" spans="1:27" x14ac:dyDescent="0.25">
      <c r="A43106"/>
      <c r="AA43106"/>
    </row>
    <row r="43107" spans="1:27" x14ac:dyDescent="0.25">
      <c r="A43107"/>
      <c r="AA43107"/>
    </row>
    <row r="43108" spans="1:27" x14ac:dyDescent="0.25">
      <c r="A43108"/>
      <c r="AA43108"/>
    </row>
    <row r="43109" spans="1:27" x14ac:dyDescent="0.25">
      <c r="A43109"/>
      <c r="AA43109"/>
    </row>
    <row r="43110" spans="1:27" x14ac:dyDescent="0.25">
      <c r="A43110"/>
      <c r="AA43110"/>
    </row>
    <row r="43111" spans="1:27" x14ac:dyDescent="0.25">
      <c r="A43111"/>
      <c r="AA43111"/>
    </row>
    <row r="43112" spans="1:27" x14ac:dyDescent="0.25">
      <c r="A43112"/>
      <c r="AA43112"/>
    </row>
    <row r="43113" spans="1:27" x14ac:dyDescent="0.25">
      <c r="A43113"/>
      <c r="AA43113"/>
    </row>
    <row r="43114" spans="1:27" x14ac:dyDescent="0.25">
      <c r="A43114"/>
      <c r="AA43114"/>
    </row>
    <row r="43115" spans="1:27" x14ac:dyDescent="0.25">
      <c r="A43115"/>
      <c r="AA43115"/>
    </row>
    <row r="43116" spans="1:27" x14ac:dyDescent="0.25">
      <c r="A43116"/>
      <c r="AA43116"/>
    </row>
    <row r="43117" spans="1:27" x14ac:dyDescent="0.25">
      <c r="A43117"/>
      <c r="AA43117"/>
    </row>
    <row r="43118" spans="1:27" x14ac:dyDescent="0.25">
      <c r="A43118"/>
      <c r="AA43118"/>
    </row>
    <row r="43119" spans="1:27" x14ac:dyDescent="0.25">
      <c r="A43119"/>
      <c r="AA43119"/>
    </row>
    <row r="43120" spans="1:27" x14ac:dyDescent="0.25">
      <c r="A43120"/>
      <c r="AA43120"/>
    </row>
    <row r="43121" spans="1:27" x14ac:dyDescent="0.25">
      <c r="A43121"/>
      <c r="AA43121"/>
    </row>
    <row r="43122" spans="1:27" x14ac:dyDescent="0.25">
      <c r="A43122"/>
      <c r="AA43122"/>
    </row>
    <row r="43123" spans="1:27" x14ac:dyDescent="0.25">
      <c r="A43123"/>
      <c r="AA43123"/>
    </row>
    <row r="43124" spans="1:27" x14ac:dyDescent="0.25">
      <c r="A43124"/>
      <c r="AA43124"/>
    </row>
    <row r="43125" spans="1:27" x14ac:dyDescent="0.25">
      <c r="A43125"/>
      <c r="AA43125"/>
    </row>
    <row r="43126" spans="1:27" x14ac:dyDescent="0.25">
      <c r="A43126"/>
      <c r="AA43126"/>
    </row>
    <row r="43127" spans="1:27" x14ac:dyDescent="0.25">
      <c r="A43127"/>
      <c r="AA43127"/>
    </row>
    <row r="43128" spans="1:27" x14ac:dyDescent="0.25">
      <c r="A43128"/>
      <c r="AA43128"/>
    </row>
    <row r="43129" spans="1:27" x14ac:dyDescent="0.25">
      <c r="A43129"/>
      <c r="AA43129"/>
    </row>
    <row r="43130" spans="1:27" x14ac:dyDescent="0.25">
      <c r="A43130"/>
      <c r="AA43130"/>
    </row>
    <row r="43131" spans="1:27" x14ac:dyDescent="0.25">
      <c r="A43131"/>
      <c r="AA43131"/>
    </row>
    <row r="43132" spans="1:27" x14ac:dyDescent="0.25">
      <c r="A43132"/>
      <c r="AA43132"/>
    </row>
    <row r="43133" spans="1:27" x14ac:dyDescent="0.25">
      <c r="A43133"/>
      <c r="AA43133"/>
    </row>
    <row r="43134" spans="1:27" x14ac:dyDescent="0.25">
      <c r="A43134"/>
      <c r="AA43134"/>
    </row>
    <row r="43135" spans="1:27" x14ac:dyDescent="0.25">
      <c r="A43135"/>
      <c r="AA43135"/>
    </row>
    <row r="43136" spans="1:27" x14ac:dyDescent="0.25">
      <c r="A43136"/>
      <c r="AA43136"/>
    </row>
    <row r="43137" spans="1:27" x14ac:dyDescent="0.25">
      <c r="A43137"/>
      <c r="AA43137"/>
    </row>
    <row r="43138" spans="1:27" x14ac:dyDescent="0.25">
      <c r="A43138"/>
      <c r="AA43138"/>
    </row>
    <row r="43139" spans="1:27" x14ac:dyDescent="0.25">
      <c r="A43139"/>
      <c r="AA43139"/>
    </row>
    <row r="43140" spans="1:27" x14ac:dyDescent="0.25">
      <c r="A43140"/>
      <c r="AA43140"/>
    </row>
    <row r="43141" spans="1:27" x14ac:dyDescent="0.25">
      <c r="A43141"/>
      <c r="AA43141"/>
    </row>
    <row r="43142" spans="1:27" x14ac:dyDescent="0.25">
      <c r="A43142"/>
      <c r="AA43142"/>
    </row>
    <row r="43143" spans="1:27" x14ac:dyDescent="0.25">
      <c r="A43143"/>
      <c r="AA43143"/>
    </row>
    <row r="43144" spans="1:27" x14ac:dyDescent="0.25">
      <c r="A43144"/>
      <c r="AA43144"/>
    </row>
    <row r="43145" spans="1:27" x14ac:dyDescent="0.25">
      <c r="A43145"/>
      <c r="AA43145"/>
    </row>
    <row r="43146" spans="1:27" x14ac:dyDescent="0.25">
      <c r="A43146"/>
      <c r="AA43146"/>
    </row>
    <row r="43147" spans="1:27" x14ac:dyDescent="0.25">
      <c r="A43147"/>
      <c r="AA43147"/>
    </row>
    <row r="43148" spans="1:27" x14ac:dyDescent="0.25">
      <c r="A43148"/>
      <c r="AA43148"/>
    </row>
    <row r="43149" spans="1:27" x14ac:dyDescent="0.25">
      <c r="A43149"/>
      <c r="AA43149"/>
    </row>
    <row r="43150" spans="1:27" x14ac:dyDescent="0.25">
      <c r="A43150"/>
      <c r="AA43150"/>
    </row>
    <row r="43151" spans="1:27" x14ac:dyDescent="0.25">
      <c r="A43151"/>
      <c r="AA43151"/>
    </row>
    <row r="43152" spans="1:27" x14ac:dyDescent="0.25">
      <c r="A43152"/>
      <c r="AA43152"/>
    </row>
    <row r="43153" spans="1:27" x14ac:dyDescent="0.25">
      <c r="A43153"/>
      <c r="AA43153"/>
    </row>
    <row r="43154" spans="1:27" x14ac:dyDescent="0.25">
      <c r="A43154"/>
      <c r="AA43154"/>
    </row>
    <row r="43155" spans="1:27" x14ac:dyDescent="0.25">
      <c r="A43155"/>
      <c r="AA43155"/>
    </row>
    <row r="43156" spans="1:27" x14ac:dyDescent="0.25">
      <c r="A43156"/>
      <c r="AA43156"/>
    </row>
    <row r="43157" spans="1:27" x14ac:dyDescent="0.25">
      <c r="A43157"/>
      <c r="AA43157"/>
    </row>
    <row r="43158" spans="1:27" x14ac:dyDescent="0.25">
      <c r="A43158"/>
      <c r="AA43158"/>
    </row>
    <row r="43159" spans="1:27" x14ac:dyDescent="0.25">
      <c r="A43159"/>
      <c r="AA43159"/>
    </row>
    <row r="43160" spans="1:27" x14ac:dyDescent="0.25">
      <c r="A43160"/>
      <c r="AA43160"/>
    </row>
    <row r="43161" spans="1:27" x14ac:dyDescent="0.25">
      <c r="A43161"/>
      <c r="AA43161"/>
    </row>
    <row r="43162" spans="1:27" x14ac:dyDescent="0.25">
      <c r="A43162"/>
      <c r="AA43162"/>
    </row>
    <row r="43163" spans="1:27" x14ac:dyDescent="0.25">
      <c r="A43163"/>
      <c r="AA43163"/>
    </row>
    <row r="43164" spans="1:27" x14ac:dyDescent="0.25">
      <c r="A43164"/>
      <c r="AA43164"/>
    </row>
    <row r="43165" spans="1:27" x14ac:dyDescent="0.25">
      <c r="A43165"/>
      <c r="AA43165"/>
    </row>
    <row r="43166" spans="1:27" x14ac:dyDescent="0.25">
      <c r="A43166"/>
      <c r="AA43166"/>
    </row>
    <row r="43167" spans="1:27" x14ac:dyDescent="0.25">
      <c r="A43167"/>
      <c r="AA43167"/>
    </row>
    <row r="43168" spans="1:27" x14ac:dyDescent="0.25">
      <c r="A43168"/>
      <c r="AA43168"/>
    </row>
    <row r="43169" spans="1:27" x14ac:dyDescent="0.25">
      <c r="A43169"/>
      <c r="AA43169"/>
    </row>
    <row r="43170" spans="1:27" x14ac:dyDescent="0.25">
      <c r="A43170"/>
      <c r="AA43170"/>
    </row>
    <row r="43171" spans="1:27" x14ac:dyDescent="0.25">
      <c r="A43171"/>
      <c r="AA43171"/>
    </row>
    <row r="43172" spans="1:27" x14ac:dyDescent="0.25">
      <c r="A43172"/>
      <c r="AA43172"/>
    </row>
    <row r="43173" spans="1:27" x14ac:dyDescent="0.25">
      <c r="A43173"/>
      <c r="AA43173"/>
    </row>
    <row r="43174" spans="1:27" x14ac:dyDescent="0.25">
      <c r="A43174"/>
      <c r="AA43174"/>
    </row>
    <row r="43175" spans="1:27" x14ac:dyDescent="0.25">
      <c r="A43175"/>
      <c r="AA43175"/>
    </row>
    <row r="43176" spans="1:27" x14ac:dyDescent="0.25">
      <c r="A43176"/>
      <c r="AA43176"/>
    </row>
    <row r="43177" spans="1:27" x14ac:dyDescent="0.25">
      <c r="A43177"/>
      <c r="AA43177"/>
    </row>
    <row r="43178" spans="1:27" x14ac:dyDescent="0.25">
      <c r="A43178"/>
      <c r="AA43178"/>
    </row>
    <row r="43179" spans="1:27" x14ac:dyDescent="0.25">
      <c r="A43179"/>
      <c r="AA43179"/>
    </row>
    <row r="43180" spans="1:27" x14ac:dyDescent="0.25">
      <c r="A43180"/>
      <c r="AA43180"/>
    </row>
    <row r="43181" spans="1:27" x14ac:dyDescent="0.25">
      <c r="A43181"/>
      <c r="AA43181"/>
    </row>
    <row r="43182" spans="1:27" x14ac:dyDescent="0.25">
      <c r="A43182"/>
      <c r="AA43182"/>
    </row>
    <row r="43183" spans="1:27" x14ac:dyDescent="0.25">
      <c r="A43183"/>
      <c r="AA43183"/>
    </row>
    <row r="43184" spans="1:27" x14ac:dyDescent="0.25">
      <c r="A43184"/>
      <c r="AA43184"/>
    </row>
    <row r="43185" spans="1:27" x14ac:dyDescent="0.25">
      <c r="A43185"/>
      <c r="AA43185"/>
    </row>
    <row r="43186" spans="1:27" x14ac:dyDescent="0.25">
      <c r="A43186"/>
      <c r="AA43186"/>
    </row>
    <row r="43187" spans="1:27" x14ac:dyDescent="0.25">
      <c r="A43187"/>
      <c r="AA43187"/>
    </row>
    <row r="43188" spans="1:27" x14ac:dyDescent="0.25">
      <c r="A43188"/>
      <c r="AA43188"/>
    </row>
    <row r="43189" spans="1:27" x14ac:dyDescent="0.25">
      <c r="A43189"/>
      <c r="AA43189"/>
    </row>
    <row r="43190" spans="1:27" x14ac:dyDescent="0.25">
      <c r="A43190"/>
      <c r="AA43190"/>
    </row>
    <row r="43191" spans="1:27" x14ac:dyDescent="0.25">
      <c r="A43191"/>
      <c r="AA43191"/>
    </row>
    <row r="43192" spans="1:27" x14ac:dyDescent="0.25">
      <c r="A43192"/>
      <c r="AA43192"/>
    </row>
    <row r="43193" spans="1:27" x14ac:dyDescent="0.25">
      <c r="A43193"/>
      <c r="AA43193"/>
    </row>
    <row r="43194" spans="1:27" x14ac:dyDescent="0.25">
      <c r="A43194"/>
      <c r="AA43194"/>
    </row>
    <row r="43195" spans="1:27" x14ac:dyDescent="0.25">
      <c r="A43195"/>
      <c r="AA43195"/>
    </row>
    <row r="43196" spans="1:27" x14ac:dyDescent="0.25">
      <c r="A43196"/>
      <c r="AA43196"/>
    </row>
    <row r="43197" spans="1:27" x14ac:dyDescent="0.25">
      <c r="A43197"/>
      <c r="AA43197"/>
    </row>
    <row r="43198" spans="1:27" x14ac:dyDescent="0.25">
      <c r="A43198"/>
      <c r="AA43198"/>
    </row>
    <row r="43199" spans="1:27" x14ac:dyDescent="0.25">
      <c r="A43199"/>
      <c r="AA43199"/>
    </row>
    <row r="43200" spans="1:27" x14ac:dyDescent="0.25">
      <c r="A43200"/>
      <c r="AA43200"/>
    </row>
    <row r="43201" spans="1:27" x14ac:dyDescent="0.25">
      <c r="A43201"/>
      <c r="AA43201"/>
    </row>
    <row r="43202" spans="1:27" x14ac:dyDescent="0.25">
      <c r="A43202"/>
      <c r="AA43202"/>
    </row>
    <row r="43203" spans="1:27" x14ac:dyDescent="0.25">
      <c r="A43203"/>
      <c r="AA43203"/>
    </row>
    <row r="43204" spans="1:27" x14ac:dyDescent="0.25">
      <c r="A43204"/>
      <c r="AA43204"/>
    </row>
    <row r="43205" spans="1:27" x14ac:dyDescent="0.25">
      <c r="A43205"/>
      <c r="AA43205"/>
    </row>
    <row r="43206" spans="1:27" x14ac:dyDescent="0.25">
      <c r="A43206"/>
      <c r="AA43206"/>
    </row>
    <row r="43207" spans="1:27" x14ac:dyDescent="0.25">
      <c r="A43207"/>
      <c r="AA43207"/>
    </row>
    <row r="43208" spans="1:27" x14ac:dyDescent="0.25">
      <c r="A43208"/>
      <c r="AA43208"/>
    </row>
    <row r="43209" spans="1:27" x14ac:dyDescent="0.25">
      <c r="A43209"/>
      <c r="AA43209"/>
    </row>
    <row r="43210" spans="1:27" x14ac:dyDescent="0.25">
      <c r="A43210"/>
      <c r="AA43210"/>
    </row>
    <row r="43211" spans="1:27" x14ac:dyDescent="0.25">
      <c r="A43211"/>
      <c r="AA43211"/>
    </row>
    <row r="43212" spans="1:27" x14ac:dyDescent="0.25">
      <c r="A43212"/>
      <c r="AA43212"/>
    </row>
    <row r="43213" spans="1:27" x14ac:dyDescent="0.25">
      <c r="A43213"/>
      <c r="AA43213"/>
    </row>
    <row r="43214" spans="1:27" x14ac:dyDescent="0.25">
      <c r="A43214"/>
      <c r="AA43214"/>
    </row>
    <row r="43215" spans="1:27" x14ac:dyDescent="0.25">
      <c r="A43215"/>
      <c r="AA43215"/>
    </row>
    <row r="43216" spans="1:27" x14ac:dyDescent="0.25">
      <c r="A43216"/>
      <c r="AA43216"/>
    </row>
    <row r="43217" spans="1:27" x14ac:dyDescent="0.25">
      <c r="A43217"/>
      <c r="AA43217"/>
    </row>
    <row r="43218" spans="1:27" x14ac:dyDescent="0.25">
      <c r="A43218"/>
      <c r="AA43218"/>
    </row>
    <row r="43219" spans="1:27" x14ac:dyDescent="0.25">
      <c r="A43219"/>
      <c r="AA43219"/>
    </row>
    <row r="43220" spans="1:27" x14ac:dyDescent="0.25">
      <c r="A43220"/>
      <c r="AA43220"/>
    </row>
    <row r="43221" spans="1:27" x14ac:dyDescent="0.25">
      <c r="A43221"/>
      <c r="AA43221"/>
    </row>
    <row r="43222" spans="1:27" x14ac:dyDescent="0.25">
      <c r="A43222"/>
      <c r="AA43222"/>
    </row>
    <row r="43223" spans="1:27" x14ac:dyDescent="0.25">
      <c r="A43223"/>
      <c r="AA43223"/>
    </row>
    <row r="43224" spans="1:27" x14ac:dyDescent="0.25">
      <c r="A43224"/>
      <c r="AA43224"/>
    </row>
    <row r="43225" spans="1:27" x14ac:dyDescent="0.25">
      <c r="A43225"/>
      <c r="AA43225"/>
    </row>
    <row r="43226" spans="1:27" x14ac:dyDescent="0.25">
      <c r="A43226"/>
      <c r="AA43226"/>
    </row>
    <row r="43227" spans="1:27" x14ac:dyDescent="0.25">
      <c r="A43227"/>
      <c r="AA43227"/>
    </row>
    <row r="43228" spans="1:27" x14ac:dyDescent="0.25">
      <c r="A43228"/>
      <c r="AA43228"/>
    </row>
    <row r="43229" spans="1:27" x14ac:dyDescent="0.25">
      <c r="A43229"/>
      <c r="AA43229"/>
    </row>
    <row r="43230" spans="1:27" x14ac:dyDescent="0.25">
      <c r="A43230"/>
      <c r="AA43230"/>
    </row>
    <row r="43231" spans="1:27" x14ac:dyDescent="0.25">
      <c r="A43231"/>
      <c r="AA43231"/>
    </row>
    <row r="43232" spans="1:27" x14ac:dyDescent="0.25">
      <c r="A43232"/>
      <c r="AA43232"/>
    </row>
    <row r="43233" spans="1:27" x14ac:dyDescent="0.25">
      <c r="A43233"/>
      <c r="AA43233"/>
    </row>
    <row r="43234" spans="1:27" x14ac:dyDescent="0.25">
      <c r="A43234"/>
      <c r="AA43234"/>
    </row>
    <row r="43235" spans="1:27" x14ac:dyDescent="0.25">
      <c r="A43235"/>
      <c r="AA43235"/>
    </row>
    <row r="43236" spans="1:27" x14ac:dyDescent="0.25">
      <c r="A43236"/>
      <c r="AA43236"/>
    </row>
    <row r="43237" spans="1:27" x14ac:dyDescent="0.25">
      <c r="A43237"/>
      <c r="AA43237"/>
    </row>
    <row r="43238" spans="1:27" x14ac:dyDescent="0.25">
      <c r="A43238"/>
      <c r="AA43238"/>
    </row>
    <row r="43239" spans="1:27" x14ac:dyDescent="0.25">
      <c r="A43239"/>
      <c r="AA43239"/>
    </row>
    <row r="43240" spans="1:27" x14ac:dyDescent="0.25">
      <c r="A43240"/>
      <c r="AA43240"/>
    </row>
    <row r="43241" spans="1:27" x14ac:dyDescent="0.25">
      <c r="A43241"/>
      <c r="AA43241"/>
    </row>
    <row r="43242" spans="1:27" x14ac:dyDescent="0.25">
      <c r="A43242"/>
      <c r="AA43242"/>
    </row>
    <row r="43243" spans="1:27" x14ac:dyDescent="0.25">
      <c r="A43243"/>
      <c r="AA43243"/>
    </row>
    <row r="43244" spans="1:27" x14ac:dyDescent="0.25">
      <c r="A43244"/>
      <c r="AA43244"/>
    </row>
    <row r="43245" spans="1:27" x14ac:dyDescent="0.25">
      <c r="A43245"/>
      <c r="AA43245"/>
    </row>
    <row r="43246" spans="1:27" x14ac:dyDescent="0.25">
      <c r="A43246"/>
      <c r="AA43246"/>
    </row>
    <row r="43247" spans="1:27" x14ac:dyDescent="0.25">
      <c r="A43247"/>
      <c r="AA43247"/>
    </row>
    <row r="43248" spans="1:27" x14ac:dyDescent="0.25">
      <c r="A43248"/>
      <c r="AA43248"/>
    </row>
    <row r="43249" spans="1:27" x14ac:dyDescent="0.25">
      <c r="A43249"/>
      <c r="AA43249"/>
    </row>
    <row r="43250" spans="1:27" x14ac:dyDescent="0.25">
      <c r="A43250"/>
      <c r="AA43250"/>
    </row>
    <row r="43251" spans="1:27" x14ac:dyDescent="0.25">
      <c r="A43251"/>
      <c r="AA43251"/>
    </row>
    <row r="43252" spans="1:27" x14ac:dyDescent="0.25">
      <c r="A43252"/>
      <c r="AA43252"/>
    </row>
    <row r="43253" spans="1:27" x14ac:dyDescent="0.25">
      <c r="A43253"/>
      <c r="AA43253"/>
    </row>
    <row r="43254" spans="1:27" x14ac:dyDescent="0.25">
      <c r="A43254"/>
      <c r="AA43254"/>
    </row>
    <row r="43255" spans="1:27" x14ac:dyDescent="0.25">
      <c r="A43255"/>
      <c r="AA43255"/>
    </row>
    <row r="43256" spans="1:27" x14ac:dyDescent="0.25">
      <c r="A43256"/>
      <c r="AA43256"/>
    </row>
    <row r="43257" spans="1:27" x14ac:dyDescent="0.25">
      <c r="A43257"/>
      <c r="AA43257"/>
    </row>
    <row r="43258" spans="1:27" x14ac:dyDescent="0.25">
      <c r="A43258"/>
      <c r="AA43258"/>
    </row>
    <row r="43259" spans="1:27" x14ac:dyDescent="0.25">
      <c r="A43259"/>
      <c r="AA43259"/>
    </row>
    <row r="43260" spans="1:27" x14ac:dyDescent="0.25">
      <c r="A43260"/>
      <c r="AA43260"/>
    </row>
    <row r="43261" spans="1:27" x14ac:dyDescent="0.25">
      <c r="A43261"/>
      <c r="AA43261"/>
    </row>
    <row r="43262" spans="1:27" x14ac:dyDescent="0.25">
      <c r="A43262"/>
      <c r="AA43262"/>
    </row>
    <row r="43263" spans="1:27" x14ac:dyDescent="0.25">
      <c r="A43263"/>
      <c r="AA43263"/>
    </row>
    <row r="43264" spans="1:27" x14ac:dyDescent="0.25">
      <c r="A43264"/>
      <c r="AA43264"/>
    </row>
    <row r="43265" spans="1:27" x14ac:dyDescent="0.25">
      <c r="A43265"/>
      <c r="AA43265"/>
    </row>
    <row r="43266" spans="1:27" x14ac:dyDescent="0.25">
      <c r="A43266"/>
      <c r="AA43266"/>
    </row>
    <row r="43267" spans="1:27" x14ac:dyDescent="0.25">
      <c r="A43267"/>
      <c r="AA43267"/>
    </row>
    <row r="43268" spans="1:27" x14ac:dyDescent="0.25">
      <c r="A43268"/>
      <c r="AA43268"/>
    </row>
    <row r="43269" spans="1:27" x14ac:dyDescent="0.25">
      <c r="A43269"/>
      <c r="AA43269"/>
    </row>
    <row r="43270" spans="1:27" x14ac:dyDescent="0.25">
      <c r="A43270"/>
      <c r="AA43270"/>
    </row>
    <row r="43271" spans="1:27" x14ac:dyDescent="0.25">
      <c r="A43271"/>
      <c r="AA43271"/>
    </row>
    <row r="43272" spans="1:27" x14ac:dyDescent="0.25">
      <c r="A43272"/>
      <c r="AA43272"/>
    </row>
    <row r="43273" spans="1:27" x14ac:dyDescent="0.25">
      <c r="A43273"/>
      <c r="AA43273"/>
    </row>
    <row r="43274" spans="1:27" x14ac:dyDescent="0.25">
      <c r="A43274"/>
      <c r="AA43274"/>
    </row>
    <row r="43275" spans="1:27" x14ac:dyDescent="0.25">
      <c r="A43275"/>
      <c r="AA43275"/>
    </row>
    <row r="43276" spans="1:27" x14ac:dyDescent="0.25">
      <c r="A43276"/>
      <c r="AA43276"/>
    </row>
    <row r="43277" spans="1:27" x14ac:dyDescent="0.25">
      <c r="A43277"/>
      <c r="AA43277"/>
    </row>
    <row r="43278" spans="1:27" x14ac:dyDescent="0.25">
      <c r="A43278"/>
      <c r="AA43278"/>
    </row>
    <row r="43279" spans="1:27" x14ac:dyDescent="0.25">
      <c r="A43279"/>
      <c r="AA43279"/>
    </row>
    <row r="43280" spans="1:27" x14ac:dyDescent="0.25">
      <c r="A43280"/>
      <c r="AA43280"/>
    </row>
    <row r="43281" spans="1:27" x14ac:dyDescent="0.25">
      <c r="A43281"/>
      <c r="AA43281"/>
    </row>
    <row r="43282" spans="1:27" x14ac:dyDescent="0.25">
      <c r="A43282"/>
      <c r="AA43282"/>
    </row>
    <row r="43283" spans="1:27" x14ac:dyDescent="0.25">
      <c r="A43283"/>
      <c r="AA43283"/>
    </row>
    <row r="43284" spans="1:27" x14ac:dyDescent="0.25">
      <c r="A43284"/>
      <c r="AA43284"/>
    </row>
    <row r="43285" spans="1:27" x14ac:dyDescent="0.25">
      <c r="A43285"/>
      <c r="AA43285"/>
    </row>
    <row r="43286" spans="1:27" x14ac:dyDescent="0.25">
      <c r="A43286"/>
      <c r="AA43286"/>
    </row>
    <row r="43287" spans="1:27" x14ac:dyDescent="0.25">
      <c r="A43287"/>
      <c r="AA43287"/>
    </row>
    <row r="43288" spans="1:27" x14ac:dyDescent="0.25">
      <c r="A43288"/>
      <c r="AA43288"/>
    </row>
    <row r="43289" spans="1:27" x14ac:dyDescent="0.25">
      <c r="A43289"/>
      <c r="AA43289"/>
    </row>
    <row r="43290" spans="1:27" x14ac:dyDescent="0.25">
      <c r="A43290"/>
      <c r="AA43290"/>
    </row>
    <row r="43291" spans="1:27" x14ac:dyDescent="0.25">
      <c r="A43291"/>
      <c r="AA43291"/>
    </row>
    <row r="43292" spans="1:27" x14ac:dyDescent="0.25">
      <c r="A43292"/>
      <c r="AA43292"/>
    </row>
    <row r="43293" spans="1:27" x14ac:dyDescent="0.25">
      <c r="A43293"/>
      <c r="AA43293"/>
    </row>
    <row r="43294" spans="1:27" x14ac:dyDescent="0.25">
      <c r="A43294"/>
      <c r="AA43294"/>
    </row>
    <row r="43295" spans="1:27" x14ac:dyDescent="0.25">
      <c r="A43295"/>
      <c r="AA43295"/>
    </row>
    <row r="43296" spans="1:27" x14ac:dyDescent="0.25">
      <c r="A43296"/>
      <c r="AA43296"/>
    </row>
    <row r="43297" spans="1:27" x14ac:dyDescent="0.25">
      <c r="A43297"/>
      <c r="AA43297"/>
    </row>
    <row r="43298" spans="1:27" x14ac:dyDescent="0.25">
      <c r="A43298"/>
      <c r="AA43298"/>
    </row>
    <row r="43299" spans="1:27" x14ac:dyDescent="0.25">
      <c r="A43299"/>
      <c r="AA43299"/>
    </row>
    <row r="43300" spans="1:27" x14ac:dyDescent="0.25">
      <c r="A43300"/>
      <c r="AA43300"/>
    </row>
    <row r="43301" spans="1:27" x14ac:dyDescent="0.25">
      <c r="A43301"/>
      <c r="AA43301"/>
    </row>
    <row r="43302" spans="1:27" x14ac:dyDescent="0.25">
      <c r="A43302"/>
      <c r="AA43302"/>
    </row>
    <row r="43303" spans="1:27" x14ac:dyDescent="0.25">
      <c r="A43303"/>
      <c r="AA43303"/>
    </row>
    <row r="43304" spans="1:27" x14ac:dyDescent="0.25">
      <c r="A43304"/>
      <c r="AA43304"/>
    </row>
    <row r="43305" spans="1:27" x14ac:dyDescent="0.25">
      <c r="A43305"/>
      <c r="AA43305"/>
    </row>
    <row r="43306" spans="1:27" x14ac:dyDescent="0.25">
      <c r="A43306"/>
      <c r="AA43306"/>
    </row>
    <row r="43307" spans="1:27" x14ac:dyDescent="0.25">
      <c r="A43307"/>
      <c r="AA43307"/>
    </row>
    <row r="43308" spans="1:27" x14ac:dyDescent="0.25">
      <c r="A43308"/>
      <c r="AA43308"/>
    </row>
    <row r="43309" spans="1:27" x14ac:dyDescent="0.25">
      <c r="A43309"/>
      <c r="AA43309"/>
    </row>
    <row r="43310" spans="1:27" x14ac:dyDescent="0.25">
      <c r="A43310"/>
      <c r="AA43310"/>
    </row>
    <row r="43311" spans="1:27" x14ac:dyDescent="0.25">
      <c r="A43311"/>
      <c r="AA43311"/>
    </row>
    <row r="43312" spans="1:27" x14ac:dyDescent="0.25">
      <c r="A43312"/>
      <c r="AA43312"/>
    </row>
    <row r="43313" spans="1:27" x14ac:dyDescent="0.25">
      <c r="A43313"/>
      <c r="AA43313"/>
    </row>
    <row r="43314" spans="1:27" x14ac:dyDescent="0.25">
      <c r="A43314"/>
      <c r="AA43314"/>
    </row>
    <row r="43315" spans="1:27" x14ac:dyDescent="0.25">
      <c r="A43315"/>
      <c r="AA43315"/>
    </row>
    <row r="43316" spans="1:27" x14ac:dyDescent="0.25">
      <c r="A43316"/>
      <c r="AA43316"/>
    </row>
    <row r="43317" spans="1:27" x14ac:dyDescent="0.25">
      <c r="A43317"/>
      <c r="AA43317"/>
    </row>
    <row r="43318" spans="1:27" x14ac:dyDescent="0.25">
      <c r="A43318"/>
      <c r="AA43318"/>
    </row>
    <row r="43319" spans="1:27" x14ac:dyDescent="0.25">
      <c r="A43319"/>
      <c r="AA43319"/>
    </row>
    <row r="43320" spans="1:27" x14ac:dyDescent="0.25">
      <c r="A43320"/>
      <c r="AA43320"/>
    </row>
    <row r="43321" spans="1:27" x14ac:dyDescent="0.25">
      <c r="A43321"/>
      <c r="AA43321"/>
    </row>
    <row r="43322" spans="1:27" x14ac:dyDescent="0.25">
      <c r="A43322"/>
      <c r="AA43322"/>
    </row>
    <row r="43323" spans="1:27" x14ac:dyDescent="0.25">
      <c r="A43323"/>
      <c r="AA43323"/>
    </row>
    <row r="43324" spans="1:27" x14ac:dyDescent="0.25">
      <c r="A43324"/>
      <c r="AA43324"/>
    </row>
    <row r="43325" spans="1:27" x14ac:dyDescent="0.25">
      <c r="A43325"/>
      <c r="AA43325"/>
    </row>
    <row r="43326" spans="1:27" x14ac:dyDescent="0.25">
      <c r="A43326"/>
      <c r="AA43326"/>
    </row>
    <row r="43327" spans="1:27" x14ac:dyDescent="0.25">
      <c r="A43327"/>
      <c r="AA43327"/>
    </row>
    <row r="43328" spans="1:27" x14ac:dyDescent="0.25">
      <c r="A43328"/>
      <c r="AA43328"/>
    </row>
    <row r="43329" spans="1:27" x14ac:dyDescent="0.25">
      <c r="A43329"/>
      <c r="AA43329"/>
    </row>
    <row r="43330" spans="1:27" x14ac:dyDescent="0.25">
      <c r="A43330"/>
      <c r="AA43330"/>
    </row>
    <row r="43331" spans="1:27" x14ac:dyDescent="0.25">
      <c r="A43331"/>
      <c r="AA43331"/>
    </row>
    <row r="43332" spans="1:27" x14ac:dyDescent="0.25">
      <c r="A43332"/>
      <c r="AA43332"/>
    </row>
    <row r="43333" spans="1:27" x14ac:dyDescent="0.25">
      <c r="A43333"/>
      <c r="AA43333"/>
    </row>
    <row r="43334" spans="1:27" x14ac:dyDescent="0.25">
      <c r="A43334"/>
      <c r="AA43334"/>
    </row>
    <row r="43335" spans="1:27" x14ac:dyDescent="0.25">
      <c r="A43335"/>
      <c r="AA43335"/>
    </row>
    <row r="43336" spans="1:27" x14ac:dyDescent="0.25">
      <c r="A43336"/>
      <c r="AA43336"/>
    </row>
    <row r="43337" spans="1:27" x14ac:dyDescent="0.25">
      <c r="A43337"/>
      <c r="AA43337"/>
    </row>
    <row r="43338" spans="1:27" x14ac:dyDescent="0.25">
      <c r="A43338"/>
      <c r="AA43338"/>
    </row>
    <row r="43339" spans="1:27" x14ac:dyDescent="0.25">
      <c r="A43339"/>
      <c r="AA43339"/>
    </row>
    <row r="43340" spans="1:27" x14ac:dyDescent="0.25">
      <c r="A43340"/>
      <c r="AA43340"/>
    </row>
    <row r="43341" spans="1:27" x14ac:dyDescent="0.25">
      <c r="A43341"/>
      <c r="AA43341"/>
    </row>
    <row r="43342" spans="1:27" x14ac:dyDescent="0.25">
      <c r="A43342"/>
      <c r="AA43342"/>
    </row>
    <row r="43343" spans="1:27" x14ac:dyDescent="0.25">
      <c r="A43343"/>
      <c r="AA43343"/>
    </row>
    <row r="43344" spans="1:27" x14ac:dyDescent="0.25">
      <c r="A43344"/>
      <c r="AA43344"/>
    </row>
    <row r="43345" spans="1:27" x14ac:dyDescent="0.25">
      <c r="A43345"/>
      <c r="AA43345"/>
    </row>
    <row r="43346" spans="1:27" x14ac:dyDescent="0.25">
      <c r="A43346"/>
      <c r="AA43346"/>
    </row>
    <row r="43347" spans="1:27" x14ac:dyDescent="0.25">
      <c r="A43347"/>
      <c r="AA43347"/>
    </row>
    <row r="43348" spans="1:27" x14ac:dyDescent="0.25">
      <c r="A43348"/>
      <c r="AA43348"/>
    </row>
    <row r="43349" spans="1:27" x14ac:dyDescent="0.25">
      <c r="A43349"/>
      <c r="AA43349"/>
    </row>
    <row r="43350" spans="1:27" x14ac:dyDescent="0.25">
      <c r="A43350"/>
      <c r="AA43350"/>
    </row>
    <row r="43351" spans="1:27" x14ac:dyDescent="0.25">
      <c r="A43351"/>
      <c r="AA43351"/>
    </row>
    <row r="43352" spans="1:27" x14ac:dyDescent="0.25">
      <c r="A43352"/>
      <c r="AA43352"/>
    </row>
    <row r="43353" spans="1:27" x14ac:dyDescent="0.25">
      <c r="A43353"/>
      <c r="AA43353"/>
    </row>
    <row r="43354" spans="1:27" x14ac:dyDescent="0.25">
      <c r="A43354"/>
      <c r="AA43354"/>
    </row>
    <row r="43355" spans="1:27" x14ac:dyDescent="0.25">
      <c r="A43355"/>
      <c r="AA43355"/>
    </row>
    <row r="43356" spans="1:27" x14ac:dyDescent="0.25">
      <c r="A43356"/>
      <c r="AA43356"/>
    </row>
    <row r="43357" spans="1:27" x14ac:dyDescent="0.25">
      <c r="A43357"/>
      <c r="AA43357"/>
    </row>
    <row r="43358" spans="1:27" x14ac:dyDescent="0.25">
      <c r="A43358"/>
      <c r="AA43358"/>
    </row>
    <row r="43359" spans="1:27" x14ac:dyDescent="0.25">
      <c r="A43359"/>
      <c r="AA43359"/>
    </row>
    <row r="43360" spans="1:27" x14ac:dyDescent="0.25">
      <c r="A43360"/>
      <c r="AA43360"/>
    </row>
    <row r="43361" spans="1:27" x14ac:dyDescent="0.25">
      <c r="A43361"/>
      <c r="AA43361"/>
    </row>
    <row r="43362" spans="1:27" x14ac:dyDescent="0.25">
      <c r="A43362"/>
      <c r="AA43362"/>
    </row>
    <row r="43363" spans="1:27" x14ac:dyDescent="0.25">
      <c r="A43363"/>
      <c r="AA43363"/>
    </row>
    <row r="43364" spans="1:27" x14ac:dyDescent="0.25">
      <c r="A43364"/>
      <c r="AA43364"/>
    </row>
    <row r="43365" spans="1:27" x14ac:dyDescent="0.25">
      <c r="A43365"/>
      <c r="AA43365"/>
    </row>
    <row r="43366" spans="1:27" x14ac:dyDescent="0.25">
      <c r="A43366"/>
      <c r="AA43366"/>
    </row>
    <row r="43367" spans="1:27" x14ac:dyDescent="0.25">
      <c r="A43367"/>
      <c r="AA43367"/>
    </row>
    <row r="43368" spans="1:27" x14ac:dyDescent="0.25">
      <c r="A43368"/>
      <c r="AA43368"/>
    </row>
    <row r="43369" spans="1:27" x14ac:dyDescent="0.25">
      <c r="A43369"/>
      <c r="AA43369"/>
    </row>
    <row r="43370" spans="1:27" x14ac:dyDescent="0.25">
      <c r="A43370"/>
      <c r="AA43370"/>
    </row>
    <row r="43371" spans="1:27" x14ac:dyDescent="0.25">
      <c r="A43371"/>
      <c r="AA43371"/>
    </row>
    <row r="43372" spans="1:27" x14ac:dyDescent="0.25">
      <c r="A43372"/>
      <c r="AA43372"/>
    </row>
    <row r="43373" spans="1:27" x14ac:dyDescent="0.25">
      <c r="A43373"/>
      <c r="AA43373"/>
    </row>
    <row r="43374" spans="1:27" x14ac:dyDescent="0.25">
      <c r="A43374"/>
      <c r="AA43374"/>
    </row>
    <row r="43375" spans="1:27" x14ac:dyDescent="0.25">
      <c r="A43375"/>
      <c r="AA43375"/>
    </row>
    <row r="43376" spans="1:27" x14ac:dyDescent="0.25">
      <c r="A43376"/>
      <c r="AA43376"/>
    </row>
    <row r="43377" spans="1:27" x14ac:dyDescent="0.25">
      <c r="A43377"/>
      <c r="AA43377"/>
    </row>
    <row r="43378" spans="1:27" x14ac:dyDescent="0.25">
      <c r="A43378"/>
      <c r="AA43378"/>
    </row>
    <row r="43379" spans="1:27" x14ac:dyDescent="0.25">
      <c r="A43379"/>
      <c r="AA43379"/>
    </row>
    <row r="43380" spans="1:27" x14ac:dyDescent="0.25">
      <c r="A43380"/>
      <c r="AA43380"/>
    </row>
    <row r="43381" spans="1:27" x14ac:dyDescent="0.25">
      <c r="A43381"/>
      <c r="AA43381"/>
    </row>
    <row r="43382" spans="1:27" x14ac:dyDescent="0.25">
      <c r="A43382"/>
      <c r="AA43382"/>
    </row>
    <row r="43383" spans="1:27" x14ac:dyDescent="0.25">
      <c r="A43383"/>
      <c r="AA43383"/>
    </row>
    <row r="43384" spans="1:27" x14ac:dyDescent="0.25">
      <c r="A43384"/>
      <c r="AA43384"/>
    </row>
    <row r="43385" spans="1:27" x14ac:dyDescent="0.25">
      <c r="A43385"/>
      <c r="AA43385"/>
    </row>
    <row r="43386" spans="1:27" x14ac:dyDescent="0.25">
      <c r="A43386"/>
      <c r="AA43386"/>
    </row>
    <row r="43387" spans="1:27" x14ac:dyDescent="0.25">
      <c r="A43387"/>
      <c r="AA43387"/>
    </row>
    <row r="43388" spans="1:27" x14ac:dyDescent="0.25">
      <c r="A43388"/>
      <c r="AA43388"/>
    </row>
    <row r="43389" spans="1:27" x14ac:dyDescent="0.25">
      <c r="A43389"/>
      <c r="AA43389"/>
    </row>
    <row r="43390" spans="1:27" x14ac:dyDescent="0.25">
      <c r="A43390"/>
      <c r="AA43390"/>
    </row>
    <row r="43391" spans="1:27" x14ac:dyDescent="0.25">
      <c r="A43391"/>
      <c r="AA43391"/>
    </row>
    <row r="43392" spans="1:27" x14ac:dyDescent="0.25">
      <c r="A43392"/>
      <c r="AA43392"/>
    </row>
    <row r="43393" spans="1:27" x14ac:dyDescent="0.25">
      <c r="A43393"/>
      <c r="AA43393"/>
    </row>
    <row r="43394" spans="1:27" x14ac:dyDescent="0.25">
      <c r="A43394"/>
      <c r="AA43394"/>
    </row>
    <row r="43395" spans="1:27" x14ac:dyDescent="0.25">
      <c r="A43395"/>
      <c r="AA43395"/>
    </row>
    <row r="43396" spans="1:27" x14ac:dyDescent="0.25">
      <c r="A43396"/>
      <c r="AA43396"/>
    </row>
    <row r="43397" spans="1:27" x14ac:dyDescent="0.25">
      <c r="A43397"/>
      <c r="AA43397"/>
    </row>
    <row r="43398" spans="1:27" x14ac:dyDescent="0.25">
      <c r="A43398"/>
      <c r="AA43398"/>
    </row>
    <row r="43399" spans="1:27" x14ac:dyDescent="0.25">
      <c r="A43399"/>
      <c r="AA43399"/>
    </row>
    <row r="43400" spans="1:27" x14ac:dyDescent="0.25">
      <c r="A43400"/>
      <c r="AA43400"/>
    </row>
    <row r="43401" spans="1:27" x14ac:dyDescent="0.25">
      <c r="A43401"/>
      <c r="AA43401"/>
    </row>
    <row r="43402" spans="1:27" x14ac:dyDescent="0.25">
      <c r="A43402"/>
      <c r="AA43402"/>
    </row>
    <row r="43403" spans="1:27" x14ac:dyDescent="0.25">
      <c r="A43403"/>
      <c r="AA43403"/>
    </row>
    <row r="43404" spans="1:27" x14ac:dyDescent="0.25">
      <c r="A43404"/>
      <c r="AA43404"/>
    </row>
    <row r="43405" spans="1:27" x14ac:dyDescent="0.25">
      <c r="A43405"/>
      <c r="AA43405"/>
    </row>
    <row r="43406" spans="1:27" x14ac:dyDescent="0.25">
      <c r="A43406"/>
      <c r="AA43406"/>
    </row>
    <row r="43407" spans="1:27" x14ac:dyDescent="0.25">
      <c r="A43407"/>
      <c r="AA43407"/>
    </row>
    <row r="43408" spans="1:27" x14ac:dyDescent="0.25">
      <c r="A43408"/>
      <c r="AA43408"/>
    </row>
    <row r="43409" spans="1:27" x14ac:dyDescent="0.25">
      <c r="A43409"/>
      <c r="AA43409"/>
    </row>
    <row r="43410" spans="1:27" x14ac:dyDescent="0.25">
      <c r="A43410"/>
      <c r="AA43410"/>
    </row>
    <row r="43411" spans="1:27" x14ac:dyDescent="0.25">
      <c r="A43411"/>
      <c r="AA43411"/>
    </row>
    <row r="43412" spans="1:27" x14ac:dyDescent="0.25">
      <c r="A43412"/>
      <c r="AA43412"/>
    </row>
    <row r="43413" spans="1:27" x14ac:dyDescent="0.25">
      <c r="A43413"/>
      <c r="AA43413"/>
    </row>
    <row r="43414" spans="1:27" x14ac:dyDescent="0.25">
      <c r="A43414"/>
      <c r="AA43414"/>
    </row>
    <row r="43415" spans="1:27" x14ac:dyDescent="0.25">
      <c r="A43415"/>
      <c r="AA43415"/>
    </row>
    <row r="43416" spans="1:27" x14ac:dyDescent="0.25">
      <c r="A43416"/>
      <c r="AA43416"/>
    </row>
    <row r="43417" spans="1:27" x14ac:dyDescent="0.25">
      <c r="A43417"/>
      <c r="AA43417"/>
    </row>
    <row r="43418" spans="1:27" x14ac:dyDescent="0.25">
      <c r="A43418"/>
      <c r="AA43418"/>
    </row>
    <row r="43419" spans="1:27" x14ac:dyDescent="0.25">
      <c r="A43419"/>
      <c r="AA43419"/>
    </row>
    <row r="43420" spans="1:27" x14ac:dyDescent="0.25">
      <c r="A43420"/>
      <c r="AA43420"/>
    </row>
    <row r="43421" spans="1:27" x14ac:dyDescent="0.25">
      <c r="A43421"/>
      <c r="AA43421"/>
    </row>
    <row r="43422" spans="1:27" x14ac:dyDescent="0.25">
      <c r="A43422"/>
      <c r="AA43422"/>
    </row>
    <row r="43423" spans="1:27" x14ac:dyDescent="0.25">
      <c r="A43423"/>
      <c r="AA43423"/>
    </row>
    <row r="43424" spans="1:27" x14ac:dyDescent="0.25">
      <c r="A43424"/>
      <c r="AA43424"/>
    </row>
    <row r="43425" spans="1:27" x14ac:dyDescent="0.25">
      <c r="A43425"/>
      <c r="AA43425"/>
    </row>
    <row r="43426" spans="1:27" x14ac:dyDescent="0.25">
      <c r="A43426"/>
      <c r="AA43426"/>
    </row>
    <row r="43427" spans="1:27" x14ac:dyDescent="0.25">
      <c r="A43427"/>
      <c r="AA43427"/>
    </row>
    <row r="43428" spans="1:27" x14ac:dyDescent="0.25">
      <c r="A43428"/>
      <c r="AA43428"/>
    </row>
    <row r="43429" spans="1:27" x14ac:dyDescent="0.25">
      <c r="A43429"/>
      <c r="AA43429"/>
    </row>
    <row r="43430" spans="1:27" x14ac:dyDescent="0.25">
      <c r="A43430"/>
      <c r="AA43430"/>
    </row>
    <row r="43431" spans="1:27" x14ac:dyDescent="0.25">
      <c r="A43431"/>
      <c r="AA43431"/>
    </row>
    <row r="43432" spans="1:27" x14ac:dyDescent="0.25">
      <c r="A43432"/>
      <c r="AA43432"/>
    </row>
    <row r="43433" spans="1:27" x14ac:dyDescent="0.25">
      <c r="A43433"/>
      <c r="AA43433"/>
    </row>
    <row r="43434" spans="1:27" x14ac:dyDescent="0.25">
      <c r="A43434"/>
      <c r="AA43434"/>
    </row>
    <row r="43435" spans="1:27" x14ac:dyDescent="0.25">
      <c r="A43435"/>
      <c r="AA43435"/>
    </row>
    <row r="43436" spans="1:27" x14ac:dyDescent="0.25">
      <c r="A43436"/>
      <c r="AA43436"/>
    </row>
    <row r="43437" spans="1:27" x14ac:dyDescent="0.25">
      <c r="A43437"/>
      <c r="AA43437"/>
    </row>
    <row r="43438" spans="1:27" x14ac:dyDescent="0.25">
      <c r="A43438"/>
      <c r="AA43438"/>
    </row>
    <row r="43439" spans="1:27" x14ac:dyDescent="0.25">
      <c r="A43439"/>
      <c r="AA43439"/>
    </row>
    <row r="43440" spans="1:27" x14ac:dyDescent="0.25">
      <c r="A43440"/>
      <c r="AA43440"/>
    </row>
    <row r="43441" spans="1:27" x14ac:dyDescent="0.25">
      <c r="A43441"/>
      <c r="AA43441"/>
    </row>
    <row r="43442" spans="1:27" x14ac:dyDescent="0.25">
      <c r="A43442"/>
      <c r="AA43442"/>
    </row>
    <row r="43443" spans="1:27" x14ac:dyDescent="0.25">
      <c r="A43443"/>
      <c r="AA43443"/>
    </row>
    <row r="43444" spans="1:27" x14ac:dyDescent="0.25">
      <c r="A43444"/>
      <c r="AA43444"/>
    </row>
    <row r="43445" spans="1:27" x14ac:dyDescent="0.25">
      <c r="A43445"/>
      <c r="AA43445"/>
    </row>
    <row r="43446" spans="1:27" x14ac:dyDescent="0.25">
      <c r="A43446"/>
      <c r="AA43446"/>
    </row>
    <row r="43447" spans="1:27" x14ac:dyDescent="0.25">
      <c r="A43447"/>
      <c r="AA43447"/>
    </row>
    <row r="43448" spans="1:27" x14ac:dyDescent="0.25">
      <c r="A43448"/>
      <c r="AA43448"/>
    </row>
    <row r="43449" spans="1:27" x14ac:dyDescent="0.25">
      <c r="A43449"/>
      <c r="AA43449"/>
    </row>
    <row r="43450" spans="1:27" x14ac:dyDescent="0.25">
      <c r="A43450"/>
      <c r="AA43450"/>
    </row>
    <row r="43451" spans="1:27" x14ac:dyDescent="0.25">
      <c r="A43451"/>
      <c r="AA43451"/>
    </row>
    <row r="43452" spans="1:27" x14ac:dyDescent="0.25">
      <c r="A43452"/>
      <c r="AA43452"/>
    </row>
    <row r="43453" spans="1:27" x14ac:dyDescent="0.25">
      <c r="A43453"/>
      <c r="AA43453"/>
    </row>
    <row r="43454" spans="1:27" x14ac:dyDescent="0.25">
      <c r="A43454"/>
      <c r="AA43454"/>
    </row>
    <row r="43455" spans="1:27" x14ac:dyDescent="0.25">
      <c r="A43455"/>
      <c r="AA43455"/>
    </row>
    <row r="43456" spans="1:27" x14ac:dyDescent="0.25">
      <c r="A43456"/>
      <c r="AA43456"/>
    </row>
    <row r="43457" spans="1:27" x14ac:dyDescent="0.25">
      <c r="A43457"/>
      <c r="AA43457"/>
    </row>
    <row r="43458" spans="1:27" x14ac:dyDescent="0.25">
      <c r="A43458"/>
      <c r="AA43458"/>
    </row>
    <row r="43459" spans="1:27" x14ac:dyDescent="0.25">
      <c r="A43459"/>
      <c r="AA43459"/>
    </row>
    <row r="43460" spans="1:27" x14ac:dyDescent="0.25">
      <c r="A43460"/>
      <c r="AA43460"/>
    </row>
    <row r="43461" spans="1:27" x14ac:dyDescent="0.25">
      <c r="A43461"/>
      <c r="AA43461"/>
    </row>
    <row r="43462" spans="1:27" x14ac:dyDescent="0.25">
      <c r="A43462"/>
      <c r="AA43462"/>
    </row>
    <row r="43463" spans="1:27" x14ac:dyDescent="0.25">
      <c r="A43463"/>
      <c r="AA43463"/>
    </row>
    <row r="43464" spans="1:27" x14ac:dyDescent="0.25">
      <c r="A43464"/>
      <c r="AA43464"/>
    </row>
    <row r="43465" spans="1:27" x14ac:dyDescent="0.25">
      <c r="A43465"/>
      <c r="AA43465"/>
    </row>
    <row r="43466" spans="1:27" x14ac:dyDescent="0.25">
      <c r="A43466"/>
      <c r="AA43466"/>
    </row>
    <row r="43467" spans="1:27" x14ac:dyDescent="0.25">
      <c r="A43467"/>
      <c r="AA43467"/>
    </row>
    <row r="43468" spans="1:27" x14ac:dyDescent="0.25">
      <c r="A43468"/>
      <c r="AA43468"/>
    </row>
    <row r="43469" spans="1:27" x14ac:dyDescent="0.25">
      <c r="A43469"/>
      <c r="AA43469"/>
    </row>
    <row r="43470" spans="1:27" x14ac:dyDescent="0.25">
      <c r="A43470"/>
      <c r="AA43470"/>
    </row>
    <row r="43471" spans="1:27" x14ac:dyDescent="0.25">
      <c r="A43471"/>
      <c r="AA43471"/>
    </row>
    <row r="43472" spans="1:27" x14ac:dyDescent="0.25">
      <c r="A43472"/>
      <c r="AA43472"/>
    </row>
    <row r="43473" spans="1:27" x14ac:dyDescent="0.25">
      <c r="A43473"/>
      <c r="AA43473"/>
    </row>
    <row r="43474" spans="1:27" x14ac:dyDescent="0.25">
      <c r="A43474"/>
      <c r="AA43474"/>
    </row>
    <row r="43475" spans="1:27" x14ac:dyDescent="0.25">
      <c r="A43475"/>
      <c r="AA43475"/>
    </row>
    <row r="43476" spans="1:27" x14ac:dyDescent="0.25">
      <c r="A43476"/>
      <c r="AA43476"/>
    </row>
    <row r="43477" spans="1:27" x14ac:dyDescent="0.25">
      <c r="A43477"/>
      <c r="AA43477"/>
    </row>
    <row r="43478" spans="1:27" x14ac:dyDescent="0.25">
      <c r="A43478"/>
      <c r="AA43478"/>
    </row>
    <row r="43479" spans="1:27" x14ac:dyDescent="0.25">
      <c r="A43479"/>
      <c r="AA43479"/>
    </row>
    <row r="43480" spans="1:27" x14ac:dyDescent="0.25">
      <c r="A43480"/>
      <c r="AA43480"/>
    </row>
    <row r="43481" spans="1:27" x14ac:dyDescent="0.25">
      <c r="A43481"/>
      <c r="AA43481"/>
    </row>
    <row r="43482" spans="1:27" x14ac:dyDescent="0.25">
      <c r="A43482"/>
      <c r="AA43482"/>
    </row>
    <row r="43483" spans="1:27" x14ac:dyDescent="0.25">
      <c r="A43483"/>
      <c r="AA43483"/>
    </row>
    <row r="43484" spans="1:27" x14ac:dyDescent="0.25">
      <c r="A43484"/>
      <c r="AA43484"/>
    </row>
    <row r="43485" spans="1:27" x14ac:dyDescent="0.25">
      <c r="A43485"/>
      <c r="AA43485"/>
    </row>
    <row r="43486" spans="1:27" x14ac:dyDescent="0.25">
      <c r="A43486"/>
      <c r="AA43486"/>
    </row>
    <row r="43487" spans="1:27" x14ac:dyDescent="0.25">
      <c r="A43487"/>
      <c r="AA43487"/>
    </row>
    <row r="43488" spans="1:27" x14ac:dyDescent="0.25">
      <c r="A43488"/>
      <c r="AA43488"/>
    </row>
    <row r="43489" spans="1:27" x14ac:dyDescent="0.25">
      <c r="A43489"/>
      <c r="AA43489"/>
    </row>
    <row r="43490" spans="1:27" x14ac:dyDescent="0.25">
      <c r="A43490"/>
      <c r="AA43490"/>
    </row>
    <row r="43491" spans="1:27" x14ac:dyDescent="0.25">
      <c r="A43491"/>
      <c r="AA43491"/>
    </row>
    <row r="43492" spans="1:27" x14ac:dyDescent="0.25">
      <c r="A43492"/>
      <c r="AA43492"/>
    </row>
    <row r="43493" spans="1:27" x14ac:dyDescent="0.25">
      <c r="A43493"/>
      <c r="AA43493"/>
    </row>
    <row r="43494" spans="1:27" x14ac:dyDescent="0.25">
      <c r="A43494"/>
      <c r="AA43494"/>
    </row>
    <row r="43495" spans="1:27" x14ac:dyDescent="0.25">
      <c r="A43495"/>
      <c r="AA43495"/>
    </row>
    <row r="43496" spans="1:27" x14ac:dyDescent="0.25">
      <c r="A43496"/>
      <c r="AA43496"/>
    </row>
    <row r="43497" spans="1:27" x14ac:dyDescent="0.25">
      <c r="A43497"/>
      <c r="AA43497"/>
    </row>
    <row r="43498" spans="1:27" x14ac:dyDescent="0.25">
      <c r="A43498"/>
      <c r="AA43498"/>
    </row>
    <row r="43499" spans="1:27" x14ac:dyDescent="0.25">
      <c r="A43499"/>
      <c r="AA43499"/>
    </row>
    <row r="43500" spans="1:27" x14ac:dyDescent="0.25">
      <c r="A43500"/>
      <c r="AA43500"/>
    </row>
    <row r="43501" spans="1:27" x14ac:dyDescent="0.25">
      <c r="A43501"/>
      <c r="AA43501"/>
    </row>
    <row r="43502" spans="1:27" x14ac:dyDescent="0.25">
      <c r="A43502"/>
      <c r="AA43502"/>
    </row>
    <row r="43503" spans="1:27" x14ac:dyDescent="0.25">
      <c r="A43503"/>
      <c r="AA43503"/>
    </row>
    <row r="43504" spans="1:27" x14ac:dyDescent="0.25">
      <c r="A43504"/>
      <c r="AA43504"/>
    </row>
    <row r="43505" spans="1:27" x14ac:dyDescent="0.25">
      <c r="A43505"/>
      <c r="AA43505"/>
    </row>
    <row r="43506" spans="1:27" x14ac:dyDescent="0.25">
      <c r="A43506"/>
      <c r="AA43506"/>
    </row>
    <row r="43507" spans="1:27" x14ac:dyDescent="0.25">
      <c r="A43507"/>
      <c r="AA43507"/>
    </row>
    <row r="43508" spans="1:27" x14ac:dyDescent="0.25">
      <c r="A43508"/>
      <c r="AA43508"/>
    </row>
    <row r="43509" spans="1:27" x14ac:dyDescent="0.25">
      <c r="A43509"/>
      <c r="AA43509"/>
    </row>
    <row r="43510" spans="1:27" x14ac:dyDescent="0.25">
      <c r="A43510"/>
      <c r="AA43510"/>
    </row>
    <row r="43511" spans="1:27" x14ac:dyDescent="0.25">
      <c r="A43511"/>
      <c r="AA43511"/>
    </row>
    <row r="43512" spans="1:27" x14ac:dyDescent="0.25">
      <c r="A43512"/>
      <c r="AA43512"/>
    </row>
    <row r="43513" spans="1:27" x14ac:dyDescent="0.25">
      <c r="A43513"/>
      <c r="AA43513"/>
    </row>
    <row r="43514" spans="1:27" x14ac:dyDescent="0.25">
      <c r="A43514"/>
      <c r="AA43514"/>
    </row>
    <row r="43515" spans="1:27" x14ac:dyDescent="0.25">
      <c r="A43515"/>
      <c r="AA43515"/>
    </row>
    <row r="43516" spans="1:27" x14ac:dyDescent="0.25">
      <c r="A43516"/>
      <c r="AA43516"/>
    </row>
    <row r="43517" spans="1:27" x14ac:dyDescent="0.25">
      <c r="A43517"/>
      <c r="AA43517"/>
    </row>
    <row r="43518" spans="1:27" x14ac:dyDescent="0.25">
      <c r="A43518"/>
      <c r="AA43518"/>
    </row>
    <row r="43519" spans="1:27" x14ac:dyDescent="0.25">
      <c r="A43519"/>
      <c r="AA43519"/>
    </row>
    <row r="43520" spans="1:27" x14ac:dyDescent="0.25">
      <c r="A43520"/>
      <c r="AA43520"/>
    </row>
    <row r="43521" spans="1:27" x14ac:dyDescent="0.25">
      <c r="A43521"/>
      <c r="AA43521"/>
    </row>
    <row r="43522" spans="1:27" x14ac:dyDescent="0.25">
      <c r="A43522"/>
      <c r="AA43522"/>
    </row>
    <row r="43523" spans="1:27" x14ac:dyDescent="0.25">
      <c r="A43523"/>
      <c r="AA43523"/>
    </row>
    <row r="43524" spans="1:27" x14ac:dyDescent="0.25">
      <c r="A43524"/>
      <c r="AA43524"/>
    </row>
    <row r="43525" spans="1:27" x14ac:dyDescent="0.25">
      <c r="A43525"/>
      <c r="AA43525"/>
    </row>
    <row r="43526" spans="1:27" x14ac:dyDescent="0.25">
      <c r="A43526"/>
      <c r="AA43526"/>
    </row>
    <row r="43527" spans="1:27" x14ac:dyDescent="0.25">
      <c r="A43527"/>
      <c r="AA43527"/>
    </row>
    <row r="43528" spans="1:27" x14ac:dyDescent="0.25">
      <c r="A43528"/>
      <c r="AA43528"/>
    </row>
    <row r="43529" spans="1:27" x14ac:dyDescent="0.25">
      <c r="A43529"/>
      <c r="AA43529"/>
    </row>
    <row r="43530" spans="1:27" x14ac:dyDescent="0.25">
      <c r="A43530"/>
      <c r="AA43530"/>
    </row>
    <row r="43531" spans="1:27" x14ac:dyDescent="0.25">
      <c r="A43531"/>
      <c r="AA43531"/>
    </row>
    <row r="43532" spans="1:27" x14ac:dyDescent="0.25">
      <c r="A43532"/>
      <c r="AA43532"/>
    </row>
    <row r="43533" spans="1:27" x14ac:dyDescent="0.25">
      <c r="A43533"/>
      <c r="AA43533"/>
    </row>
    <row r="43534" spans="1:27" x14ac:dyDescent="0.25">
      <c r="A43534"/>
      <c r="AA43534"/>
    </row>
    <row r="43535" spans="1:27" x14ac:dyDescent="0.25">
      <c r="A43535"/>
      <c r="AA43535"/>
    </row>
    <row r="43536" spans="1:27" x14ac:dyDescent="0.25">
      <c r="A43536"/>
      <c r="AA43536"/>
    </row>
    <row r="43537" spans="1:27" x14ac:dyDescent="0.25">
      <c r="A43537"/>
      <c r="AA43537"/>
    </row>
    <row r="43538" spans="1:27" x14ac:dyDescent="0.25">
      <c r="A43538"/>
      <c r="AA43538"/>
    </row>
    <row r="43539" spans="1:27" x14ac:dyDescent="0.25">
      <c r="A43539"/>
      <c r="AA43539"/>
    </row>
    <row r="43540" spans="1:27" x14ac:dyDescent="0.25">
      <c r="A43540"/>
      <c r="AA43540"/>
    </row>
    <row r="43541" spans="1:27" x14ac:dyDescent="0.25">
      <c r="A43541"/>
      <c r="AA43541"/>
    </row>
    <row r="43542" spans="1:27" x14ac:dyDescent="0.25">
      <c r="A43542"/>
      <c r="AA43542"/>
    </row>
    <row r="43543" spans="1:27" x14ac:dyDescent="0.25">
      <c r="A43543"/>
      <c r="AA43543"/>
    </row>
    <row r="43544" spans="1:27" x14ac:dyDescent="0.25">
      <c r="A43544"/>
      <c r="AA43544"/>
    </row>
    <row r="43545" spans="1:27" x14ac:dyDescent="0.25">
      <c r="A43545"/>
      <c r="AA43545"/>
    </row>
    <row r="43546" spans="1:27" x14ac:dyDescent="0.25">
      <c r="A43546"/>
      <c r="AA43546"/>
    </row>
    <row r="43547" spans="1:27" x14ac:dyDescent="0.25">
      <c r="A43547"/>
      <c r="AA43547"/>
    </row>
    <row r="43548" spans="1:27" x14ac:dyDescent="0.25">
      <c r="A43548"/>
      <c r="AA43548"/>
    </row>
    <row r="43549" spans="1:27" x14ac:dyDescent="0.25">
      <c r="A43549"/>
      <c r="AA43549"/>
    </row>
    <row r="43550" spans="1:27" x14ac:dyDescent="0.25">
      <c r="A43550"/>
      <c r="AA43550"/>
    </row>
    <row r="43551" spans="1:27" x14ac:dyDescent="0.25">
      <c r="A43551"/>
      <c r="AA43551"/>
    </row>
    <row r="43552" spans="1:27" x14ac:dyDescent="0.25">
      <c r="A43552"/>
      <c r="AA43552"/>
    </row>
    <row r="43553" spans="1:27" x14ac:dyDescent="0.25">
      <c r="A43553"/>
      <c r="AA43553"/>
    </row>
    <row r="43554" spans="1:27" x14ac:dyDescent="0.25">
      <c r="A43554"/>
      <c r="AA43554"/>
    </row>
    <row r="43555" spans="1:27" x14ac:dyDescent="0.25">
      <c r="A43555"/>
      <c r="AA43555"/>
    </row>
    <row r="43556" spans="1:27" x14ac:dyDescent="0.25">
      <c r="A43556"/>
      <c r="AA43556"/>
    </row>
    <row r="43557" spans="1:27" x14ac:dyDescent="0.25">
      <c r="A43557"/>
      <c r="AA43557"/>
    </row>
    <row r="43558" spans="1:27" x14ac:dyDescent="0.25">
      <c r="A43558"/>
      <c r="AA43558"/>
    </row>
    <row r="43559" spans="1:27" x14ac:dyDescent="0.25">
      <c r="A43559"/>
      <c r="AA43559"/>
    </row>
    <row r="43560" spans="1:27" x14ac:dyDescent="0.25">
      <c r="A43560"/>
      <c r="AA43560"/>
    </row>
    <row r="43561" spans="1:27" x14ac:dyDescent="0.25">
      <c r="A43561"/>
      <c r="AA43561"/>
    </row>
    <row r="43562" spans="1:27" x14ac:dyDescent="0.25">
      <c r="A43562"/>
      <c r="AA43562"/>
    </row>
    <row r="43563" spans="1:27" x14ac:dyDescent="0.25">
      <c r="A43563"/>
      <c r="AA43563"/>
    </row>
    <row r="43564" spans="1:27" x14ac:dyDescent="0.25">
      <c r="A43564"/>
      <c r="AA43564"/>
    </row>
    <row r="43565" spans="1:27" x14ac:dyDescent="0.25">
      <c r="A43565"/>
      <c r="AA43565"/>
    </row>
    <row r="43566" spans="1:27" x14ac:dyDescent="0.25">
      <c r="A43566"/>
      <c r="AA43566"/>
    </row>
    <row r="43567" spans="1:27" x14ac:dyDescent="0.25">
      <c r="A43567"/>
      <c r="AA43567"/>
    </row>
    <row r="43568" spans="1:27" x14ac:dyDescent="0.25">
      <c r="A43568"/>
      <c r="AA43568"/>
    </row>
    <row r="43569" spans="1:27" x14ac:dyDescent="0.25">
      <c r="A43569"/>
      <c r="AA43569"/>
    </row>
    <row r="43570" spans="1:27" x14ac:dyDescent="0.25">
      <c r="A43570"/>
      <c r="AA43570"/>
    </row>
    <row r="43571" spans="1:27" x14ac:dyDescent="0.25">
      <c r="A43571"/>
      <c r="AA43571"/>
    </row>
    <row r="43572" spans="1:27" x14ac:dyDescent="0.25">
      <c r="A43572"/>
      <c r="AA43572"/>
    </row>
    <row r="43573" spans="1:27" x14ac:dyDescent="0.25">
      <c r="A43573"/>
      <c r="AA43573"/>
    </row>
    <row r="43574" spans="1:27" x14ac:dyDescent="0.25">
      <c r="A43574"/>
      <c r="AA43574"/>
    </row>
    <row r="43575" spans="1:27" x14ac:dyDescent="0.25">
      <c r="A43575"/>
      <c r="AA43575"/>
    </row>
    <row r="43576" spans="1:27" x14ac:dyDescent="0.25">
      <c r="A43576"/>
      <c r="AA43576"/>
    </row>
    <row r="43577" spans="1:27" x14ac:dyDescent="0.25">
      <c r="A43577"/>
      <c r="AA43577"/>
    </row>
    <row r="43578" spans="1:27" x14ac:dyDescent="0.25">
      <c r="A43578"/>
      <c r="AA43578"/>
    </row>
    <row r="43579" spans="1:27" x14ac:dyDescent="0.25">
      <c r="A43579"/>
      <c r="AA43579"/>
    </row>
    <row r="43580" spans="1:27" x14ac:dyDescent="0.25">
      <c r="A43580"/>
      <c r="AA43580"/>
    </row>
    <row r="43581" spans="1:27" x14ac:dyDescent="0.25">
      <c r="A43581"/>
      <c r="AA43581"/>
    </row>
    <row r="43582" spans="1:27" x14ac:dyDescent="0.25">
      <c r="A43582"/>
      <c r="AA43582"/>
    </row>
    <row r="43583" spans="1:27" x14ac:dyDescent="0.25">
      <c r="A43583"/>
      <c r="AA43583"/>
    </row>
    <row r="43584" spans="1:27" x14ac:dyDescent="0.25">
      <c r="A43584"/>
      <c r="AA43584"/>
    </row>
    <row r="43585" spans="1:27" x14ac:dyDescent="0.25">
      <c r="A43585"/>
      <c r="AA43585"/>
    </row>
    <row r="43586" spans="1:27" x14ac:dyDescent="0.25">
      <c r="A43586"/>
      <c r="AA43586"/>
    </row>
    <row r="43587" spans="1:27" x14ac:dyDescent="0.25">
      <c r="A43587"/>
      <c r="AA43587"/>
    </row>
    <row r="43588" spans="1:27" x14ac:dyDescent="0.25">
      <c r="A43588"/>
      <c r="AA43588"/>
    </row>
    <row r="43589" spans="1:27" x14ac:dyDescent="0.25">
      <c r="A43589"/>
      <c r="AA43589"/>
    </row>
    <row r="43590" spans="1:27" x14ac:dyDescent="0.25">
      <c r="A43590"/>
      <c r="AA43590"/>
    </row>
    <row r="43591" spans="1:27" x14ac:dyDescent="0.25">
      <c r="A43591"/>
      <c r="AA43591"/>
    </row>
    <row r="43592" spans="1:27" x14ac:dyDescent="0.25">
      <c r="A43592"/>
      <c r="AA43592"/>
    </row>
    <row r="43593" spans="1:27" x14ac:dyDescent="0.25">
      <c r="A43593"/>
      <c r="AA43593"/>
    </row>
    <row r="43594" spans="1:27" x14ac:dyDescent="0.25">
      <c r="A43594"/>
      <c r="AA43594"/>
    </row>
    <row r="43595" spans="1:27" x14ac:dyDescent="0.25">
      <c r="A43595"/>
      <c r="AA43595"/>
    </row>
    <row r="43596" spans="1:27" x14ac:dyDescent="0.25">
      <c r="A43596"/>
      <c r="AA43596"/>
    </row>
    <row r="43597" spans="1:27" x14ac:dyDescent="0.25">
      <c r="A43597"/>
      <c r="AA43597"/>
    </row>
    <row r="43598" spans="1:27" x14ac:dyDescent="0.25">
      <c r="A43598"/>
      <c r="AA43598"/>
    </row>
    <row r="43599" spans="1:27" x14ac:dyDescent="0.25">
      <c r="A43599"/>
      <c r="AA43599"/>
    </row>
    <row r="43600" spans="1:27" x14ac:dyDescent="0.25">
      <c r="A43600"/>
      <c r="AA43600"/>
    </row>
    <row r="43601" spans="1:27" x14ac:dyDescent="0.25">
      <c r="A43601"/>
      <c r="AA43601"/>
    </row>
    <row r="43602" spans="1:27" x14ac:dyDescent="0.25">
      <c r="A43602"/>
      <c r="AA43602"/>
    </row>
    <row r="43603" spans="1:27" x14ac:dyDescent="0.25">
      <c r="A43603"/>
      <c r="AA43603"/>
    </row>
    <row r="43604" spans="1:27" x14ac:dyDescent="0.25">
      <c r="A43604"/>
      <c r="AA43604"/>
    </row>
    <row r="43605" spans="1:27" x14ac:dyDescent="0.25">
      <c r="A43605"/>
      <c r="AA43605"/>
    </row>
    <row r="43606" spans="1:27" x14ac:dyDescent="0.25">
      <c r="A43606"/>
      <c r="AA43606"/>
    </row>
    <row r="43607" spans="1:27" x14ac:dyDescent="0.25">
      <c r="A43607"/>
      <c r="AA43607"/>
    </row>
    <row r="43608" spans="1:27" x14ac:dyDescent="0.25">
      <c r="A43608"/>
      <c r="AA43608"/>
    </row>
    <row r="43609" spans="1:27" x14ac:dyDescent="0.25">
      <c r="A43609"/>
      <c r="AA43609"/>
    </row>
    <row r="43610" spans="1:27" x14ac:dyDescent="0.25">
      <c r="A43610"/>
      <c r="AA43610"/>
    </row>
    <row r="43611" spans="1:27" x14ac:dyDescent="0.25">
      <c r="A43611"/>
      <c r="AA43611"/>
    </row>
    <row r="43612" spans="1:27" x14ac:dyDescent="0.25">
      <c r="A43612"/>
      <c r="AA43612"/>
    </row>
    <row r="43613" spans="1:27" x14ac:dyDescent="0.25">
      <c r="A43613"/>
      <c r="AA43613"/>
    </row>
    <row r="43614" spans="1:27" x14ac:dyDescent="0.25">
      <c r="A43614"/>
      <c r="AA43614"/>
    </row>
    <row r="43615" spans="1:27" x14ac:dyDescent="0.25">
      <c r="A43615"/>
      <c r="AA43615"/>
    </row>
    <row r="43616" spans="1:27" x14ac:dyDescent="0.25">
      <c r="A43616"/>
      <c r="AA43616"/>
    </row>
    <row r="43617" spans="1:27" x14ac:dyDescent="0.25">
      <c r="A43617"/>
      <c r="AA43617"/>
    </row>
    <row r="43618" spans="1:27" x14ac:dyDescent="0.25">
      <c r="A43618"/>
      <c r="AA43618"/>
    </row>
    <row r="43619" spans="1:27" x14ac:dyDescent="0.25">
      <c r="A43619"/>
      <c r="AA43619"/>
    </row>
    <row r="43620" spans="1:27" x14ac:dyDescent="0.25">
      <c r="A43620"/>
      <c r="AA43620"/>
    </row>
    <row r="43621" spans="1:27" x14ac:dyDescent="0.25">
      <c r="A43621"/>
      <c r="AA43621"/>
    </row>
    <row r="43622" spans="1:27" x14ac:dyDescent="0.25">
      <c r="A43622"/>
      <c r="AA43622"/>
    </row>
    <row r="43623" spans="1:27" x14ac:dyDescent="0.25">
      <c r="A43623"/>
      <c r="AA43623"/>
    </row>
    <row r="43624" spans="1:27" x14ac:dyDescent="0.25">
      <c r="A43624"/>
      <c r="AA43624"/>
    </row>
    <row r="43625" spans="1:27" x14ac:dyDescent="0.25">
      <c r="A43625"/>
      <c r="AA43625"/>
    </row>
    <row r="43626" spans="1:27" x14ac:dyDescent="0.25">
      <c r="A43626"/>
      <c r="AA43626"/>
    </row>
    <row r="43627" spans="1:27" x14ac:dyDescent="0.25">
      <c r="A43627"/>
      <c r="AA43627"/>
    </row>
    <row r="43628" spans="1:27" x14ac:dyDescent="0.25">
      <c r="A43628"/>
      <c r="AA43628"/>
    </row>
    <row r="43629" spans="1:27" x14ac:dyDescent="0.25">
      <c r="A43629"/>
      <c r="AA43629"/>
    </row>
    <row r="43630" spans="1:27" x14ac:dyDescent="0.25">
      <c r="A43630"/>
      <c r="AA43630"/>
    </row>
    <row r="43631" spans="1:27" x14ac:dyDescent="0.25">
      <c r="A43631"/>
      <c r="AA43631"/>
    </row>
    <row r="43632" spans="1:27" x14ac:dyDescent="0.25">
      <c r="A43632"/>
      <c r="AA43632"/>
    </row>
    <row r="43633" spans="1:27" x14ac:dyDescent="0.25">
      <c r="A43633"/>
      <c r="AA43633"/>
    </row>
    <row r="43634" spans="1:27" x14ac:dyDescent="0.25">
      <c r="A43634"/>
      <c r="AA43634"/>
    </row>
    <row r="43635" spans="1:27" x14ac:dyDescent="0.25">
      <c r="A43635"/>
      <c r="AA43635"/>
    </row>
    <row r="43636" spans="1:27" x14ac:dyDescent="0.25">
      <c r="A43636"/>
      <c r="AA43636"/>
    </row>
    <row r="43637" spans="1:27" x14ac:dyDescent="0.25">
      <c r="A43637"/>
      <c r="AA43637"/>
    </row>
    <row r="43638" spans="1:27" x14ac:dyDescent="0.25">
      <c r="A43638"/>
      <c r="AA43638"/>
    </row>
    <row r="43639" spans="1:27" x14ac:dyDescent="0.25">
      <c r="A43639"/>
      <c r="AA43639"/>
    </row>
    <row r="43640" spans="1:27" x14ac:dyDescent="0.25">
      <c r="A43640"/>
      <c r="AA43640"/>
    </row>
    <row r="43641" spans="1:27" x14ac:dyDescent="0.25">
      <c r="A43641"/>
      <c r="AA43641"/>
    </row>
    <row r="43642" spans="1:27" x14ac:dyDescent="0.25">
      <c r="A43642"/>
      <c r="AA43642"/>
    </row>
    <row r="43643" spans="1:27" x14ac:dyDescent="0.25">
      <c r="A43643"/>
      <c r="AA43643"/>
    </row>
    <row r="43644" spans="1:27" x14ac:dyDescent="0.25">
      <c r="A43644"/>
      <c r="AA43644"/>
    </row>
    <row r="43645" spans="1:27" x14ac:dyDescent="0.25">
      <c r="A43645"/>
      <c r="AA43645"/>
    </row>
    <row r="43646" spans="1:27" x14ac:dyDescent="0.25">
      <c r="A43646"/>
      <c r="AA43646"/>
    </row>
    <row r="43647" spans="1:27" x14ac:dyDescent="0.25">
      <c r="A43647"/>
      <c r="AA43647"/>
    </row>
    <row r="43648" spans="1:27" x14ac:dyDescent="0.25">
      <c r="A43648"/>
      <c r="AA43648"/>
    </row>
    <row r="43649" spans="1:27" x14ac:dyDescent="0.25">
      <c r="A43649"/>
      <c r="AA43649"/>
    </row>
    <row r="43650" spans="1:27" x14ac:dyDescent="0.25">
      <c r="A43650"/>
      <c r="AA43650"/>
    </row>
    <row r="43651" spans="1:27" x14ac:dyDescent="0.25">
      <c r="A43651"/>
      <c r="AA43651"/>
    </row>
    <row r="43652" spans="1:27" x14ac:dyDescent="0.25">
      <c r="A43652"/>
      <c r="AA43652"/>
    </row>
    <row r="43653" spans="1:27" x14ac:dyDescent="0.25">
      <c r="A43653"/>
      <c r="AA43653"/>
    </row>
    <row r="43654" spans="1:27" x14ac:dyDescent="0.25">
      <c r="A43654"/>
      <c r="AA43654"/>
    </row>
    <row r="43655" spans="1:27" x14ac:dyDescent="0.25">
      <c r="A43655"/>
      <c r="AA43655"/>
    </row>
    <row r="43656" spans="1:27" x14ac:dyDescent="0.25">
      <c r="A43656"/>
      <c r="AA43656"/>
    </row>
    <row r="43657" spans="1:27" x14ac:dyDescent="0.25">
      <c r="A43657"/>
      <c r="AA43657"/>
    </row>
    <row r="43658" spans="1:27" x14ac:dyDescent="0.25">
      <c r="A43658"/>
      <c r="AA43658"/>
    </row>
    <row r="43659" spans="1:27" x14ac:dyDescent="0.25">
      <c r="A43659"/>
      <c r="AA43659"/>
    </row>
    <row r="43660" spans="1:27" x14ac:dyDescent="0.25">
      <c r="A43660"/>
      <c r="AA43660"/>
    </row>
    <row r="43661" spans="1:27" x14ac:dyDescent="0.25">
      <c r="A43661"/>
      <c r="AA43661"/>
    </row>
    <row r="43662" spans="1:27" x14ac:dyDescent="0.25">
      <c r="A43662"/>
      <c r="AA43662"/>
    </row>
    <row r="43663" spans="1:27" x14ac:dyDescent="0.25">
      <c r="A43663"/>
      <c r="AA43663"/>
    </row>
    <row r="43664" spans="1:27" x14ac:dyDescent="0.25">
      <c r="A43664"/>
      <c r="AA43664"/>
    </row>
    <row r="43665" spans="1:27" x14ac:dyDescent="0.25">
      <c r="A43665"/>
      <c r="AA43665"/>
    </row>
    <row r="43666" spans="1:27" x14ac:dyDescent="0.25">
      <c r="A43666"/>
      <c r="AA43666"/>
    </row>
    <row r="43667" spans="1:27" x14ac:dyDescent="0.25">
      <c r="A43667"/>
      <c r="AA43667"/>
    </row>
    <row r="43668" spans="1:27" x14ac:dyDescent="0.25">
      <c r="A43668"/>
      <c r="AA43668"/>
    </row>
    <row r="43669" spans="1:27" x14ac:dyDescent="0.25">
      <c r="A43669"/>
      <c r="AA43669"/>
    </row>
    <row r="43670" spans="1:27" x14ac:dyDescent="0.25">
      <c r="A43670"/>
      <c r="AA43670"/>
    </row>
    <row r="43671" spans="1:27" x14ac:dyDescent="0.25">
      <c r="A43671"/>
      <c r="AA43671"/>
    </row>
    <row r="43672" spans="1:27" x14ac:dyDescent="0.25">
      <c r="A43672"/>
      <c r="AA43672"/>
    </row>
    <row r="43673" spans="1:27" x14ac:dyDescent="0.25">
      <c r="A43673"/>
      <c r="AA43673"/>
    </row>
    <row r="43674" spans="1:27" x14ac:dyDescent="0.25">
      <c r="A43674"/>
      <c r="AA43674"/>
    </row>
    <row r="43675" spans="1:27" x14ac:dyDescent="0.25">
      <c r="A43675"/>
      <c r="AA43675"/>
    </row>
    <row r="43676" spans="1:27" x14ac:dyDescent="0.25">
      <c r="A43676"/>
      <c r="AA43676"/>
    </row>
    <row r="43677" spans="1:27" x14ac:dyDescent="0.25">
      <c r="A43677"/>
      <c r="AA43677"/>
    </row>
    <row r="43678" spans="1:27" x14ac:dyDescent="0.25">
      <c r="A43678"/>
      <c r="AA43678"/>
    </row>
    <row r="43679" spans="1:27" x14ac:dyDescent="0.25">
      <c r="A43679"/>
      <c r="AA43679"/>
    </row>
    <row r="43680" spans="1:27" x14ac:dyDescent="0.25">
      <c r="A43680"/>
      <c r="AA43680"/>
    </row>
    <row r="43681" spans="1:27" x14ac:dyDescent="0.25">
      <c r="A43681"/>
      <c r="AA43681"/>
    </row>
    <row r="43682" spans="1:27" x14ac:dyDescent="0.25">
      <c r="A43682"/>
      <c r="AA43682"/>
    </row>
    <row r="43683" spans="1:27" x14ac:dyDescent="0.25">
      <c r="A43683"/>
      <c r="AA43683"/>
    </row>
    <row r="43684" spans="1:27" x14ac:dyDescent="0.25">
      <c r="A43684"/>
      <c r="AA43684"/>
    </row>
    <row r="43685" spans="1:27" x14ac:dyDescent="0.25">
      <c r="A43685"/>
      <c r="AA43685"/>
    </row>
    <row r="43686" spans="1:27" x14ac:dyDescent="0.25">
      <c r="A43686"/>
      <c r="AA43686"/>
    </row>
    <row r="43687" spans="1:27" x14ac:dyDescent="0.25">
      <c r="A43687"/>
      <c r="AA43687"/>
    </row>
    <row r="43688" spans="1:27" x14ac:dyDescent="0.25">
      <c r="A43688"/>
      <c r="AA43688"/>
    </row>
    <row r="43689" spans="1:27" x14ac:dyDescent="0.25">
      <c r="A43689"/>
      <c r="AA43689"/>
    </row>
    <row r="43690" spans="1:27" x14ac:dyDescent="0.25">
      <c r="A43690"/>
      <c r="AA43690"/>
    </row>
    <row r="43691" spans="1:27" x14ac:dyDescent="0.25">
      <c r="A43691"/>
      <c r="AA43691"/>
    </row>
    <row r="43692" spans="1:27" x14ac:dyDescent="0.25">
      <c r="A43692"/>
      <c r="AA43692"/>
    </row>
    <row r="43693" spans="1:27" x14ac:dyDescent="0.25">
      <c r="A43693"/>
      <c r="AA43693"/>
    </row>
    <row r="43694" spans="1:27" x14ac:dyDescent="0.25">
      <c r="A43694"/>
      <c r="AA43694"/>
    </row>
    <row r="43695" spans="1:27" x14ac:dyDescent="0.25">
      <c r="A43695"/>
      <c r="AA43695"/>
    </row>
    <row r="43696" spans="1:27" x14ac:dyDescent="0.25">
      <c r="A43696"/>
      <c r="AA43696"/>
    </row>
    <row r="43697" spans="1:27" x14ac:dyDescent="0.25">
      <c r="A43697"/>
      <c r="AA43697"/>
    </row>
    <row r="43698" spans="1:27" x14ac:dyDescent="0.25">
      <c r="A43698"/>
      <c r="AA43698"/>
    </row>
    <row r="43699" spans="1:27" x14ac:dyDescent="0.25">
      <c r="A43699"/>
      <c r="AA43699"/>
    </row>
    <row r="43700" spans="1:27" x14ac:dyDescent="0.25">
      <c r="A43700"/>
      <c r="AA43700"/>
    </row>
    <row r="43701" spans="1:27" x14ac:dyDescent="0.25">
      <c r="A43701"/>
      <c r="AA43701"/>
    </row>
    <row r="43702" spans="1:27" x14ac:dyDescent="0.25">
      <c r="A43702"/>
      <c r="AA43702"/>
    </row>
    <row r="43703" spans="1:27" x14ac:dyDescent="0.25">
      <c r="A43703"/>
      <c r="AA43703"/>
    </row>
    <row r="43704" spans="1:27" x14ac:dyDescent="0.25">
      <c r="A43704"/>
      <c r="AA43704"/>
    </row>
    <row r="43705" spans="1:27" x14ac:dyDescent="0.25">
      <c r="A43705"/>
      <c r="AA43705"/>
    </row>
    <row r="43706" spans="1:27" x14ac:dyDescent="0.25">
      <c r="A43706"/>
      <c r="AA43706"/>
    </row>
    <row r="43707" spans="1:27" x14ac:dyDescent="0.25">
      <c r="A43707"/>
      <c r="AA43707"/>
    </row>
    <row r="43708" spans="1:27" x14ac:dyDescent="0.25">
      <c r="A43708"/>
      <c r="AA43708"/>
    </row>
    <row r="43709" spans="1:27" x14ac:dyDescent="0.25">
      <c r="A43709"/>
      <c r="AA43709"/>
    </row>
    <row r="43710" spans="1:27" x14ac:dyDescent="0.25">
      <c r="A43710"/>
      <c r="AA43710"/>
    </row>
    <row r="43711" spans="1:27" x14ac:dyDescent="0.25">
      <c r="A43711"/>
      <c r="AA43711"/>
    </row>
    <row r="43712" spans="1:27" x14ac:dyDescent="0.25">
      <c r="A43712"/>
      <c r="AA43712"/>
    </row>
    <row r="43713" spans="1:27" x14ac:dyDescent="0.25">
      <c r="A43713"/>
      <c r="AA43713"/>
    </row>
    <row r="43714" spans="1:27" x14ac:dyDescent="0.25">
      <c r="A43714"/>
      <c r="AA43714"/>
    </row>
    <row r="43715" spans="1:27" x14ac:dyDescent="0.25">
      <c r="A43715"/>
      <c r="AA43715"/>
    </row>
    <row r="43716" spans="1:27" x14ac:dyDescent="0.25">
      <c r="A43716"/>
      <c r="AA43716"/>
    </row>
    <row r="43717" spans="1:27" x14ac:dyDescent="0.25">
      <c r="A43717"/>
      <c r="AA43717"/>
    </row>
    <row r="43718" spans="1:27" x14ac:dyDescent="0.25">
      <c r="A43718"/>
      <c r="AA43718"/>
    </row>
    <row r="43719" spans="1:27" x14ac:dyDescent="0.25">
      <c r="A43719"/>
      <c r="AA43719"/>
    </row>
    <row r="43720" spans="1:27" x14ac:dyDescent="0.25">
      <c r="A43720"/>
      <c r="AA43720"/>
    </row>
    <row r="43721" spans="1:27" x14ac:dyDescent="0.25">
      <c r="A43721"/>
      <c r="AA43721"/>
    </row>
    <row r="43722" spans="1:27" x14ac:dyDescent="0.25">
      <c r="A43722"/>
      <c r="AA43722"/>
    </row>
    <row r="43723" spans="1:27" x14ac:dyDescent="0.25">
      <c r="A43723"/>
      <c r="AA43723"/>
    </row>
    <row r="43724" spans="1:27" x14ac:dyDescent="0.25">
      <c r="A43724"/>
      <c r="AA43724"/>
    </row>
    <row r="43725" spans="1:27" x14ac:dyDescent="0.25">
      <c r="A43725"/>
      <c r="AA43725"/>
    </row>
    <row r="43726" spans="1:27" x14ac:dyDescent="0.25">
      <c r="A43726"/>
      <c r="AA43726"/>
    </row>
    <row r="43727" spans="1:27" x14ac:dyDescent="0.25">
      <c r="A43727"/>
      <c r="AA43727"/>
    </row>
    <row r="43728" spans="1:27" x14ac:dyDescent="0.25">
      <c r="A43728"/>
      <c r="AA43728"/>
    </row>
    <row r="43729" spans="1:27" x14ac:dyDescent="0.25">
      <c r="A43729"/>
      <c r="AA43729"/>
    </row>
    <row r="43730" spans="1:27" x14ac:dyDescent="0.25">
      <c r="A43730"/>
      <c r="AA43730"/>
    </row>
    <row r="43731" spans="1:27" x14ac:dyDescent="0.25">
      <c r="A43731"/>
      <c r="AA43731"/>
    </row>
    <row r="43732" spans="1:27" x14ac:dyDescent="0.25">
      <c r="A43732"/>
      <c r="AA43732"/>
    </row>
    <row r="43733" spans="1:27" x14ac:dyDescent="0.25">
      <c r="A43733"/>
      <c r="AA43733"/>
    </row>
    <row r="43734" spans="1:27" x14ac:dyDescent="0.25">
      <c r="A43734"/>
      <c r="AA43734"/>
    </row>
    <row r="43735" spans="1:27" x14ac:dyDescent="0.25">
      <c r="A43735"/>
      <c r="AA43735"/>
    </row>
    <row r="43736" spans="1:27" x14ac:dyDescent="0.25">
      <c r="A43736"/>
      <c r="AA43736"/>
    </row>
    <row r="43737" spans="1:27" x14ac:dyDescent="0.25">
      <c r="A43737"/>
      <c r="AA43737"/>
    </row>
    <row r="43738" spans="1:27" x14ac:dyDescent="0.25">
      <c r="A43738"/>
      <c r="AA43738"/>
    </row>
    <row r="43739" spans="1:27" x14ac:dyDescent="0.25">
      <c r="A43739"/>
      <c r="AA43739"/>
    </row>
    <row r="43740" spans="1:27" x14ac:dyDescent="0.25">
      <c r="A43740"/>
      <c r="AA43740"/>
    </row>
    <row r="43741" spans="1:27" x14ac:dyDescent="0.25">
      <c r="A43741"/>
      <c r="AA43741"/>
    </row>
    <row r="43742" spans="1:27" x14ac:dyDescent="0.25">
      <c r="A43742"/>
      <c r="AA43742"/>
    </row>
    <row r="43743" spans="1:27" x14ac:dyDescent="0.25">
      <c r="A43743"/>
      <c r="AA43743"/>
    </row>
    <row r="43744" spans="1:27" x14ac:dyDescent="0.25">
      <c r="A43744"/>
      <c r="AA43744"/>
    </row>
    <row r="43745" spans="1:27" x14ac:dyDescent="0.25">
      <c r="A43745"/>
      <c r="AA43745"/>
    </row>
    <row r="43746" spans="1:27" x14ac:dyDescent="0.25">
      <c r="A43746"/>
      <c r="AA43746"/>
    </row>
    <row r="43747" spans="1:27" x14ac:dyDescent="0.25">
      <c r="A43747"/>
      <c r="AA43747"/>
    </row>
    <row r="43748" spans="1:27" x14ac:dyDescent="0.25">
      <c r="A43748"/>
      <c r="AA43748"/>
    </row>
    <row r="43749" spans="1:27" x14ac:dyDescent="0.25">
      <c r="A43749"/>
      <c r="AA43749"/>
    </row>
    <row r="43750" spans="1:27" x14ac:dyDescent="0.25">
      <c r="A43750"/>
      <c r="AA43750"/>
    </row>
    <row r="43751" spans="1:27" x14ac:dyDescent="0.25">
      <c r="A43751"/>
      <c r="AA43751"/>
    </row>
    <row r="43752" spans="1:27" x14ac:dyDescent="0.25">
      <c r="A43752"/>
      <c r="AA43752"/>
    </row>
    <row r="43753" spans="1:27" x14ac:dyDescent="0.25">
      <c r="A43753"/>
      <c r="AA43753"/>
    </row>
    <row r="43754" spans="1:27" x14ac:dyDescent="0.25">
      <c r="A43754"/>
      <c r="AA43754"/>
    </row>
    <row r="43755" spans="1:27" x14ac:dyDescent="0.25">
      <c r="A43755"/>
      <c r="AA43755"/>
    </row>
    <row r="43756" spans="1:27" x14ac:dyDescent="0.25">
      <c r="A43756"/>
      <c r="AA43756"/>
    </row>
    <row r="43757" spans="1:27" x14ac:dyDescent="0.25">
      <c r="A43757"/>
      <c r="AA43757"/>
    </row>
    <row r="43758" spans="1:27" x14ac:dyDescent="0.25">
      <c r="A43758"/>
      <c r="AA43758"/>
    </row>
    <row r="43759" spans="1:27" x14ac:dyDescent="0.25">
      <c r="A43759"/>
      <c r="AA43759"/>
    </row>
    <row r="43760" spans="1:27" x14ac:dyDescent="0.25">
      <c r="A43760"/>
      <c r="AA43760"/>
    </row>
    <row r="43761" spans="1:27" x14ac:dyDescent="0.25">
      <c r="A43761"/>
      <c r="AA43761"/>
    </row>
    <row r="43762" spans="1:27" x14ac:dyDescent="0.25">
      <c r="A43762"/>
      <c r="AA43762"/>
    </row>
    <row r="43763" spans="1:27" x14ac:dyDescent="0.25">
      <c r="A43763"/>
      <c r="AA43763"/>
    </row>
    <row r="43764" spans="1:27" x14ac:dyDescent="0.25">
      <c r="A43764"/>
      <c r="AA43764"/>
    </row>
    <row r="43765" spans="1:27" x14ac:dyDescent="0.25">
      <c r="A43765"/>
      <c r="AA43765"/>
    </row>
    <row r="43766" spans="1:27" x14ac:dyDescent="0.25">
      <c r="A43766"/>
      <c r="AA43766"/>
    </row>
    <row r="43767" spans="1:27" x14ac:dyDescent="0.25">
      <c r="A43767"/>
      <c r="AA43767"/>
    </row>
    <row r="43768" spans="1:27" x14ac:dyDescent="0.25">
      <c r="A43768"/>
      <c r="AA43768"/>
    </row>
    <row r="43769" spans="1:27" x14ac:dyDescent="0.25">
      <c r="A43769"/>
      <c r="AA43769"/>
    </row>
    <row r="43770" spans="1:27" x14ac:dyDescent="0.25">
      <c r="A43770"/>
      <c r="AA43770"/>
    </row>
    <row r="43771" spans="1:27" x14ac:dyDescent="0.25">
      <c r="A43771"/>
      <c r="AA43771"/>
    </row>
    <row r="43772" spans="1:27" x14ac:dyDescent="0.25">
      <c r="A43772"/>
      <c r="AA43772"/>
    </row>
    <row r="43773" spans="1:27" x14ac:dyDescent="0.25">
      <c r="A43773"/>
      <c r="AA43773"/>
    </row>
    <row r="43774" spans="1:27" x14ac:dyDescent="0.25">
      <c r="A43774"/>
      <c r="AA43774"/>
    </row>
    <row r="43775" spans="1:27" x14ac:dyDescent="0.25">
      <c r="A43775"/>
      <c r="AA43775"/>
    </row>
    <row r="43776" spans="1:27" x14ac:dyDescent="0.25">
      <c r="A43776"/>
      <c r="AA43776"/>
    </row>
    <row r="43777" spans="1:27" x14ac:dyDescent="0.25">
      <c r="A43777"/>
      <c r="AA43777"/>
    </row>
    <row r="43778" spans="1:27" x14ac:dyDescent="0.25">
      <c r="A43778"/>
      <c r="AA43778"/>
    </row>
    <row r="43779" spans="1:27" x14ac:dyDescent="0.25">
      <c r="A43779"/>
      <c r="AA43779"/>
    </row>
    <row r="43780" spans="1:27" x14ac:dyDescent="0.25">
      <c r="A43780"/>
      <c r="AA43780"/>
    </row>
    <row r="43781" spans="1:27" x14ac:dyDescent="0.25">
      <c r="A43781"/>
      <c r="AA43781"/>
    </row>
    <row r="43782" spans="1:27" x14ac:dyDescent="0.25">
      <c r="A43782"/>
      <c r="AA43782"/>
    </row>
    <row r="43783" spans="1:27" x14ac:dyDescent="0.25">
      <c r="A43783"/>
      <c r="AA43783"/>
    </row>
    <row r="43784" spans="1:27" x14ac:dyDescent="0.25">
      <c r="A43784"/>
      <c r="AA43784"/>
    </row>
    <row r="43785" spans="1:27" x14ac:dyDescent="0.25">
      <c r="A43785"/>
      <c r="AA43785"/>
    </row>
    <row r="43786" spans="1:27" x14ac:dyDescent="0.25">
      <c r="A43786"/>
      <c r="AA43786"/>
    </row>
    <row r="43787" spans="1:27" x14ac:dyDescent="0.25">
      <c r="A43787"/>
      <c r="AA43787"/>
    </row>
    <row r="43788" spans="1:27" x14ac:dyDescent="0.25">
      <c r="A43788"/>
      <c r="AA43788"/>
    </row>
    <row r="43789" spans="1:27" x14ac:dyDescent="0.25">
      <c r="A43789"/>
      <c r="AA43789"/>
    </row>
    <row r="43790" spans="1:27" x14ac:dyDescent="0.25">
      <c r="A43790"/>
      <c r="AA43790"/>
    </row>
    <row r="43791" spans="1:27" x14ac:dyDescent="0.25">
      <c r="A43791"/>
      <c r="AA43791"/>
    </row>
    <row r="43792" spans="1:27" x14ac:dyDescent="0.25">
      <c r="A43792"/>
      <c r="AA43792"/>
    </row>
    <row r="43793" spans="1:27" x14ac:dyDescent="0.25">
      <c r="A43793"/>
      <c r="AA43793"/>
    </row>
    <row r="43794" spans="1:27" x14ac:dyDescent="0.25">
      <c r="A43794"/>
      <c r="AA43794"/>
    </row>
    <row r="43795" spans="1:27" x14ac:dyDescent="0.25">
      <c r="A43795"/>
      <c r="AA43795"/>
    </row>
    <row r="43796" spans="1:27" x14ac:dyDescent="0.25">
      <c r="A43796"/>
      <c r="AA43796"/>
    </row>
    <row r="43797" spans="1:27" x14ac:dyDescent="0.25">
      <c r="A43797"/>
      <c r="AA43797"/>
    </row>
    <row r="43798" spans="1:27" x14ac:dyDescent="0.25">
      <c r="A43798"/>
      <c r="AA43798"/>
    </row>
    <row r="43799" spans="1:27" x14ac:dyDescent="0.25">
      <c r="A43799"/>
      <c r="AA43799"/>
    </row>
    <row r="43800" spans="1:27" x14ac:dyDescent="0.25">
      <c r="A43800"/>
      <c r="AA43800"/>
    </row>
    <row r="43801" spans="1:27" x14ac:dyDescent="0.25">
      <c r="A43801"/>
      <c r="AA43801"/>
    </row>
    <row r="43802" spans="1:27" x14ac:dyDescent="0.25">
      <c r="A43802"/>
      <c r="AA43802"/>
    </row>
    <row r="43803" spans="1:27" x14ac:dyDescent="0.25">
      <c r="A43803"/>
      <c r="AA43803"/>
    </row>
    <row r="43804" spans="1:27" x14ac:dyDescent="0.25">
      <c r="A43804"/>
      <c r="AA43804"/>
    </row>
    <row r="43805" spans="1:27" x14ac:dyDescent="0.25">
      <c r="A43805"/>
      <c r="AA43805"/>
    </row>
    <row r="43806" spans="1:27" x14ac:dyDescent="0.25">
      <c r="A43806"/>
      <c r="AA43806"/>
    </row>
    <row r="43807" spans="1:27" x14ac:dyDescent="0.25">
      <c r="A43807"/>
      <c r="AA43807"/>
    </row>
    <row r="43808" spans="1:27" x14ac:dyDescent="0.25">
      <c r="A43808"/>
      <c r="AA43808"/>
    </row>
    <row r="43809" spans="1:27" x14ac:dyDescent="0.25">
      <c r="A43809"/>
      <c r="AA43809"/>
    </row>
    <row r="43810" spans="1:27" x14ac:dyDescent="0.25">
      <c r="A43810"/>
      <c r="AA43810"/>
    </row>
    <row r="43811" spans="1:27" x14ac:dyDescent="0.25">
      <c r="A43811"/>
      <c r="AA43811"/>
    </row>
    <row r="43812" spans="1:27" x14ac:dyDescent="0.25">
      <c r="A43812"/>
      <c r="AA43812"/>
    </row>
    <row r="43813" spans="1:27" x14ac:dyDescent="0.25">
      <c r="A43813"/>
      <c r="AA43813"/>
    </row>
    <row r="43814" spans="1:27" x14ac:dyDescent="0.25">
      <c r="A43814"/>
      <c r="AA43814"/>
    </row>
    <row r="43815" spans="1:27" x14ac:dyDescent="0.25">
      <c r="A43815"/>
      <c r="AA43815"/>
    </row>
    <row r="43816" spans="1:27" x14ac:dyDescent="0.25">
      <c r="A43816"/>
      <c r="AA43816"/>
    </row>
    <row r="43817" spans="1:27" x14ac:dyDescent="0.25">
      <c r="A43817"/>
      <c r="AA43817"/>
    </row>
    <row r="43818" spans="1:27" x14ac:dyDescent="0.25">
      <c r="A43818"/>
      <c r="AA43818"/>
    </row>
    <row r="43819" spans="1:27" x14ac:dyDescent="0.25">
      <c r="A43819"/>
      <c r="AA43819"/>
    </row>
    <row r="43820" spans="1:27" x14ac:dyDescent="0.25">
      <c r="A43820"/>
      <c r="AA43820"/>
    </row>
    <row r="43821" spans="1:27" x14ac:dyDescent="0.25">
      <c r="A43821"/>
      <c r="AA43821"/>
    </row>
    <row r="43822" spans="1:27" x14ac:dyDescent="0.25">
      <c r="A43822"/>
      <c r="AA43822"/>
    </row>
    <row r="43823" spans="1:27" x14ac:dyDescent="0.25">
      <c r="A43823"/>
      <c r="AA43823"/>
    </row>
    <row r="43824" spans="1:27" x14ac:dyDescent="0.25">
      <c r="A43824"/>
      <c r="AA43824"/>
    </row>
    <row r="43825" spans="1:27" x14ac:dyDescent="0.25">
      <c r="A43825"/>
      <c r="AA43825"/>
    </row>
    <row r="43826" spans="1:27" x14ac:dyDescent="0.25">
      <c r="A43826"/>
      <c r="AA43826"/>
    </row>
    <row r="43827" spans="1:27" x14ac:dyDescent="0.25">
      <c r="A43827"/>
      <c r="AA43827"/>
    </row>
    <row r="43828" spans="1:27" x14ac:dyDescent="0.25">
      <c r="A43828"/>
      <c r="AA43828"/>
    </row>
    <row r="43829" spans="1:27" x14ac:dyDescent="0.25">
      <c r="A43829"/>
      <c r="AA43829"/>
    </row>
    <row r="43830" spans="1:27" x14ac:dyDescent="0.25">
      <c r="A43830"/>
      <c r="AA43830"/>
    </row>
    <row r="43831" spans="1:27" x14ac:dyDescent="0.25">
      <c r="A43831"/>
      <c r="AA43831"/>
    </row>
    <row r="43832" spans="1:27" x14ac:dyDescent="0.25">
      <c r="A43832"/>
      <c r="AA43832"/>
    </row>
    <row r="43833" spans="1:27" x14ac:dyDescent="0.25">
      <c r="A43833"/>
      <c r="AA43833"/>
    </row>
    <row r="43834" spans="1:27" x14ac:dyDescent="0.25">
      <c r="A43834"/>
      <c r="AA43834"/>
    </row>
    <row r="43835" spans="1:27" x14ac:dyDescent="0.25">
      <c r="A43835"/>
      <c r="AA43835"/>
    </row>
    <row r="43836" spans="1:27" x14ac:dyDescent="0.25">
      <c r="A43836"/>
      <c r="AA43836"/>
    </row>
    <row r="43837" spans="1:27" x14ac:dyDescent="0.25">
      <c r="A43837"/>
      <c r="AA43837"/>
    </row>
    <row r="43838" spans="1:27" x14ac:dyDescent="0.25">
      <c r="A43838"/>
      <c r="AA43838"/>
    </row>
    <row r="43839" spans="1:27" x14ac:dyDescent="0.25">
      <c r="A43839"/>
      <c r="AA43839"/>
    </row>
    <row r="43840" spans="1:27" x14ac:dyDescent="0.25">
      <c r="A43840"/>
      <c r="AA43840"/>
    </row>
    <row r="43841" spans="1:27" x14ac:dyDescent="0.25">
      <c r="A43841"/>
      <c r="AA43841"/>
    </row>
    <row r="43842" spans="1:27" x14ac:dyDescent="0.25">
      <c r="A43842"/>
      <c r="AA43842"/>
    </row>
    <row r="43843" spans="1:27" x14ac:dyDescent="0.25">
      <c r="A43843"/>
      <c r="AA43843"/>
    </row>
    <row r="43844" spans="1:27" x14ac:dyDescent="0.25">
      <c r="A43844"/>
      <c r="AA43844"/>
    </row>
    <row r="43845" spans="1:27" x14ac:dyDescent="0.25">
      <c r="A43845"/>
      <c r="AA43845"/>
    </row>
    <row r="43846" spans="1:27" x14ac:dyDescent="0.25">
      <c r="A43846"/>
      <c r="AA43846"/>
    </row>
    <row r="43847" spans="1:27" x14ac:dyDescent="0.25">
      <c r="A43847"/>
      <c r="AA43847"/>
    </row>
    <row r="43848" spans="1:27" x14ac:dyDescent="0.25">
      <c r="A43848"/>
      <c r="AA43848"/>
    </row>
    <row r="43849" spans="1:27" x14ac:dyDescent="0.25">
      <c r="A43849"/>
      <c r="AA43849"/>
    </row>
    <row r="43850" spans="1:27" x14ac:dyDescent="0.25">
      <c r="A43850"/>
      <c r="AA43850"/>
    </row>
    <row r="43851" spans="1:27" x14ac:dyDescent="0.25">
      <c r="A43851"/>
      <c r="AA43851"/>
    </row>
    <row r="43852" spans="1:27" x14ac:dyDescent="0.25">
      <c r="A43852"/>
      <c r="AA43852"/>
    </row>
    <row r="43853" spans="1:27" x14ac:dyDescent="0.25">
      <c r="A43853"/>
      <c r="AA43853"/>
    </row>
    <row r="43854" spans="1:27" x14ac:dyDescent="0.25">
      <c r="A43854"/>
      <c r="AA43854"/>
    </row>
    <row r="43855" spans="1:27" x14ac:dyDescent="0.25">
      <c r="A43855"/>
      <c r="AA43855"/>
    </row>
    <row r="43856" spans="1:27" x14ac:dyDescent="0.25">
      <c r="A43856"/>
      <c r="AA43856"/>
    </row>
    <row r="43857" spans="1:27" x14ac:dyDescent="0.25">
      <c r="A43857"/>
      <c r="AA43857"/>
    </row>
    <row r="43858" spans="1:27" x14ac:dyDescent="0.25">
      <c r="A43858"/>
      <c r="AA43858"/>
    </row>
    <row r="43859" spans="1:27" x14ac:dyDescent="0.25">
      <c r="A43859"/>
      <c r="AA43859"/>
    </row>
    <row r="43860" spans="1:27" x14ac:dyDescent="0.25">
      <c r="A43860"/>
      <c r="AA43860"/>
    </row>
    <row r="43861" spans="1:27" x14ac:dyDescent="0.25">
      <c r="A43861"/>
      <c r="AA43861"/>
    </row>
    <row r="43862" spans="1:27" x14ac:dyDescent="0.25">
      <c r="A43862"/>
      <c r="AA43862"/>
    </row>
    <row r="43863" spans="1:27" x14ac:dyDescent="0.25">
      <c r="A43863"/>
      <c r="AA43863"/>
    </row>
    <row r="43864" spans="1:27" x14ac:dyDescent="0.25">
      <c r="A43864"/>
      <c r="AA43864"/>
    </row>
    <row r="43865" spans="1:27" x14ac:dyDescent="0.25">
      <c r="A43865"/>
      <c r="AA43865"/>
    </row>
    <row r="43866" spans="1:27" x14ac:dyDescent="0.25">
      <c r="A43866"/>
      <c r="AA43866"/>
    </row>
    <row r="43867" spans="1:27" x14ac:dyDescent="0.25">
      <c r="A43867"/>
      <c r="AA43867"/>
    </row>
    <row r="43868" spans="1:27" x14ac:dyDescent="0.25">
      <c r="A43868"/>
      <c r="AA43868"/>
    </row>
    <row r="43869" spans="1:27" x14ac:dyDescent="0.25">
      <c r="A43869"/>
      <c r="AA43869"/>
    </row>
    <row r="43870" spans="1:27" x14ac:dyDescent="0.25">
      <c r="A43870"/>
      <c r="AA43870"/>
    </row>
    <row r="43871" spans="1:27" x14ac:dyDescent="0.25">
      <c r="A43871"/>
      <c r="AA43871"/>
    </row>
    <row r="43872" spans="1:27" x14ac:dyDescent="0.25">
      <c r="A43872"/>
      <c r="AA43872"/>
    </row>
    <row r="43873" spans="1:27" x14ac:dyDescent="0.25">
      <c r="A43873"/>
      <c r="AA43873"/>
    </row>
    <row r="43874" spans="1:27" x14ac:dyDescent="0.25">
      <c r="A43874"/>
      <c r="AA43874"/>
    </row>
    <row r="43875" spans="1:27" x14ac:dyDescent="0.25">
      <c r="A43875"/>
      <c r="AA43875"/>
    </row>
    <row r="43876" spans="1:27" x14ac:dyDescent="0.25">
      <c r="A43876"/>
      <c r="AA43876"/>
    </row>
    <row r="43877" spans="1:27" x14ac:dyDescent="0.25">
      <c r="A43877"/>
      <c r="AA43877"/>
    </row>
    <row r="43878" spans="1:27" x14ac:dyDescent="0.25">
      <c r="A43878"/>
      <c r="AA43878"/>
    </row>
    <row r="43879" spans="1:27" x14ac:dyDescent="0.25">
      <c r="A43879"/>
      <c r="AA43879"/>
    </row>
    <row r="43880" spans="1:27" x14ac:dyDescent="0.25">
      <c r="A43880"/>
      <c r="AA43880"/>
    </row>
    <row r="43881" spans="1:27" x14ac:dyDescent="0.25">
      <c r="A43881"/>
      <c r="AA43881"/>
    </row>
    <row r="43882" spans="1:27" x14ac:dyDescent="0.25">
      <c r="A43882"/>
      <c r="AA43882"/>
    </row>
    <row r="43883" spans="1:27" x14ac:dyDescent="0.25">
      <c r="A43883"/>
      <c r="AA43883"/>
    </row>
    <row r="43884" spans="1:27" x14ac:dyDescent="0.25">
      <c r="A43884"/>
      <c r="AA43884"/>
    </row>
    <row r="43885" spans="1:27" x14ac:dyDescent="0.25">
      <c r="A43885"/>
      <c r="AA43885"/>
    </row>
    <row r="43886" spans="1:27" x14ac:dyDescent="0.25">
      <c r="A43886"/>
      <c r="AA43886"/>
    </row>
    <row r="43887" spans="1:27" x14ac:dyDescent="0.25">
      <c r="A43887"/>
      <c r="AA43887"/>
    </row>
    <row r="43888" spans="1:27" x14ac:dyDescent="0.25">
      <c r="A43888"/>
      <c r="AA43888"/>
    </row>
    <row r="43889" spans="1:27" x14ac:dyDescent="0.25">
      <c r="A43889"/>
      <c r="AA43889"/>
    </row>
    <row r="43890" spans="1:27" x14ac:dyDescent="0.25">
      <c r="A43890"/>
      <c r="AA43890"/>
    </row>
    <row r="43891" spans="1:27" x14ac:dyDescent="0.25">
      <c r="A43891"/>
      <c r="AA43891"/>
    </row>
    <row r="43892" spans="1:27" x14ac:dyDescent="0.25">
      <c r="A43892"/>
      <c r="AA43892"/>
    </row>
    <row r="43893" spans="1:27" x14ac:dyDescent="0.25">
      <c r="A43893"/>
      <c r="AA43893"/>
    </row>
    <row r="43894" spans="1:27" x14ac:dyDescent="0.25">
      <c r="A43894"/>
      <c r="AA43894"/>
    </row>
    <row r="43895" spans="1:27" x14ac:dyDescent="0.25">
      <c r="A43895"/>
      <c r="AA43895"/>
    </row>
    <row r="43896" spans="1:27" x14ac:dyDescent="0.25">
      <c r="A43896"/>
      <c r="AA43896"/>
    </row>
    <row r="43897" spans="1:27" x14ac:dyDescent="0.25">
      <c r="A43897"/>
      <c r="AA43897"/>
    </row>
    <row r="43898" spans="1:27" x14ac:dyDescent="0.25">
      <c r="A43898"/>
      <c r="AA43898"/>
    </row>
    <row r="43899" spans="1:27" x14ac:dyDescent="0.25">
      <c r="A43899"/>
      <c r="AA43899"/>
    </row>
    <row r="43900" spans="1:27" x14ac:dyDescent="0.25">
      <c r="A43900"/>
      <c r="AA43900"/>
    </row>
    <row r="43901" spans="1:27" x14ac:dyDescent="0.25">
      <c r="A43901"/>
      <c r="AA43901"/>
    </row>
    <row r="43902" spans="1:27" x14ac:dyDescent="0.25">
      <c r="A43902"/>
      <c r="AA43902"/>
    </row>
    <row r="43903" spans="1:27" x14ac:dyDescent="0.25">
      <c r="A43903"/>
      <c r="AA43903"/>
    </row>
    <row r="43904" spans="1:27" x14ac:dyDescent="0.25">
      <c r="A43904"/>
      <c r="AA43904"/>
    </row>
    <row r="43905" spans="1:27" x14ac:dyDescent="0.25">
      <c r="A43905"/>
      <c r="AA43905"/>
    </row>
    <row r="43906" spans="1:27" x14ac:dyDescent="0.25">
      <c r="A43906"/>
      <c r="AA43906"/>
    </row>
    <row r="43907" spans="1:27" x14ac:dyDescent="0.25">
      <c r="A43907"/>
      <c r="AA43907"/>
    </row>
    <row r="43908" spans="1:27" x14ac:dyDescent="0.25">
      <c r="A43908"/>
      <c r="AA43908"/>
    </row>
    <row r="43909" spans="1:27" x14ac:dyDescent="0.25">
      <c r="A43909"/>
      <c r="AA43909"/>
    </row>
    <row r="43910" spans="1:27" x14ac:dyDescent="0.25">
      <c r="A43910"/>
      <c r="AA43910"/>
    </row>
    <row r="43911" spans="1:27" x14ac:dyDescent="0.25">
      <c r="A43911"/>
      <c r="AA43911"/>
    </row>
    <row r="43912" spans="1:27" x14ac:dyDescent="0.25">
      <c r="A43912"/>
      <c r="AA43912"/>
    </row>
    <row r="43913" spans="1:27" x14ac:dyDescent="0.25">
      <c r="A43913"/>
      <c r="AA43913"/>
    </row>
    <row r="43914" spans="1:27" x14ac:dyDescent="0.25">
      <c r="A43914"/>
      <c r="AA43914"/>
    </row>
    <row r="43915" spans="1:27" x14ac:dyDescent="0.25">
      <c r="A43915"/>
      <c r="AA43915"/>
    </row>
    <row r="43916" spans="1:27" x14ac:dyDescent="0.25">
      <c r="A43916"/>
      <c r="AA43916"/>
    </row>
    <row r="43917" spans="1:27" x14ac:dyDescent="0.25">
      <c r="A43917"/>
      <c r="AA43917"/>
    </row>
    <row r="43918" spans="1:27" x14ac:dyDescent="0.25">
      <c r="A43918"/>
      <c r="AA43918"/>
    </row>
    <row r="43919" spans="1:27" x14ac:dyDescent="0.25">
      <c r="A43919"/>
      <c r="AA43919"/>
    </row>
    <row r="43920" spans="1:27" x14ac:dyDescent="0.25">
      <c r="A43920"/>
      <c r="AA43920"/>
    </row>
    <row r="43921" spans="1:27" x14ac:dyDescent="0.25">
      <c r="A43921"/>
      <c r="AA43921"/>
    </row>
    <row r="43922" spans="1:27" x14ac:dyDescent="0.25">
      <c r="A43922"/>
      <c r="AA43922"/>
    </row>
    <row r="43923" spans="1:27" x14ac:dyDescent="0.25">
      <c r="A43923"/>
      <c r="AA43923"/>
    </row>
    <row r="43924" spans="1:27" x14ac:dyDescent="0.25">
      <c r="A43924"/>
      <c r="AA43924"/>
    </row>
    <row r="43925" spans="1:27" x14ac:dyDescent="0.25">
      <c r="A43925"/>
      <c r="AA43925"/>
    </row>
    <row r="43926" spans="1:27" x14ac:dyDescent="0.25">
      <c r="A43926"/>
      <c r="AA43926"/>
    </row>
    <row r="43927" spans="1:27" x14ac:dyDescent="0.25">
      <c r="A43927"/>
      <c r="AA43927"/>
    </row>
    <row r="43928" spans="1:27" x14ac:dyDescent="0.25">
      <c r="A43928"/>
      <c r="AA43928"/>
    </row>
    <row r="43929" spans="1:27" x14ac:dyDescent="0.25">
      <c r="A43929"/>
      <c r="AA43929"/>
    </row>
    <row r="43930" spans="1:27" x14ac:dyDescent="0.25">
      <c r="A43930"/>
      <c r="AA43930"/>
    </row>
    <row r="43931" spans="1:27" x14ac:dyDescent="0.25">
      <c r="A43931"/>
      <c r="AA43931"/>
    </row>
    <row r="43932" spans="1:27" x14ac:dyDescent="0.25">
      <c r="A43932"/>
      <c r="AA43932"/>
    </row>
    <row r="43933" spans="1:27" x14ac:dyDescent="0.25">
      <c r="A43933"/>
      <c r="AA43933"/>
    </row>
    <row r="43934" spans="1:27" x14ac:dyDescent="0.25">
      <c r="A43934"/>
      <c r="AA43934"/>
    </row>
    <row r="43935" spans="1:27" x14ac:dyDescent="0.25">
      <c r="A43935"/>
      <c r="AA43935"/>
    </row>
    <row r="43936" spans="1:27" x14ac:dyDescent="0.25">
      <c r="A43936"/>
      <c r="AA43936"/>
    </row>
    <row r="43937" spans="1:27" x14ac:dyDescent="0.25">
      <c r="A43937"/>
      <c r="AA43937"/>
    </row>
    <row r="43938" spans="1:27" x14ac:dyDescent="0.25">
      <c r="A43938"/>
      <c r="AA43938"/>
    </row>
    <row r="43939" spans="1:27" x14ac:dyDescent="0.25">
      <c r="A43939"/>
      <c r="AA43939"/>
    </row>
    <row r="43940" spans="1:27" x14ac:dyDescent="0.25">
      <c r="A43940"/>
      <c r="AA43940"/>
    </row>
    <row r="43941" spans="1:27" x14ac:dyDescent="0.25">
      <c r="A43941"/>
      <c r="AA43941"/>
    </row>
    <row r="43942" spans="1:27" x14ac:dyDescent="0.25">
      <c r="A43942"/>
      <c r="AA43942"/>
    </row>
    <row r="43943" spans="1:27" x14ac:dyDescent="0.25">
      <c r="A43943"/>
      <c r="AA43943"/>
    </row>
    <row r="43944" spans="1:27" x14ac:dyDescent="0.25">
      <c r="A43944"/>
      <c r="AA43944"/>
    </row>
    <row r="43945" spans="1:27" x14ac:dyDescent="0.25">
      <c r="A43945"/>
      <c r="AA43945"/>
    </row>
    <row r="43946" spans="1:27" x14ac:dyDescent="0.25">
      <c r="A43946"/>
      <c r="AA43946"/>
    </row>
    <row r="43947" spans="1:27" x14ac:dyDescent="0.25">
      <c r="A43947"/>
      <c r="AA43947"/>
    </row>
    <row r="43948" spans="1:27" x14ac:dyDescent="0.25">
      <c r="A43948"/>
      <c r="AA43948"/>
    </row>
    <row r="43949" spans="1:27" x14ac:dyDescent="0.25">
      <c r="A43949"/>
      <c r="AA43949"/>
    </row>
    <row r="43950" spans="1:27" x14ac:dyDescent="0.25">
      <c r="A43950"/>
      <c r="AA43950"/>
    </row>
    <row r="43951" spans="1:27" x14ac:dyDescent="0.25">
      <c r="A43951"/>
      <c r="AA43951"/>
    </row>
    <row r="43952" spans="1:27" x14ac:dyDescent="0.25">
      <c r="A43952"/>
      <c r="AA43952"/>
    </row>
    <row r="43953" spans="1:27" x14ac:dyDescent="0.25">
      <c r="A43953"/>
      <c r="AA43953"/>
    </row>
    <row r="43954" spans="1:27" x14ac:dyDescent="0.25">
      <c r="A43954"/>
      <c r="AA43954"/>
    </row>
    <row r="43955" spans="1:27" x14ac:dyDescent="0.25">
      <c r="A43955"/>
      <c r="AA43955"/>
    </row>
    <row r="43956" spans="1:27" x14ac:dyDescent="0.25">
      <c r="A43956"/>
      <c r="AA43956"/>
    </row>
    <row r="43957" spans="1:27" x14ac:dyDescent="0.25">
      <c r="A43957"/>
      <c r="AA43957"/>
    </row>
    <row r="43958" spans="1:27" x14ac:dyDescent="0.25">
      <c r="A43958"/>
      <c r="AA43958"/>
    </row>
    <row r="43959" spans="1:27" x14ac:dyDescent="0.25">
      <c r="A43959"/>
      <c r="AA43959"/>
    </row>
    <row r="43960" spans="1:27" x14ac:dyDescent="0.25">
      <c r="A43960"/>
      <c r="AA43960"/>
    </row>
    <row r="43961" spans="1:27" x14ac:dyDescent="0.25">
      <c r="A43961"/>
      <c r="AA43961"/>
    </row>
    <row r="43962" spans="1:27" x14ac:dyDescent="0.25">
      <c r="A43962"/>
      <c r="AA43962"/>
    </row>
    <row r="43963" spans="1:27" x14ac:dyDescent="0.25">
      <c r="A43963"/>
      <c r="AA43963"/>
    </row>
    <row r="43964" spans="1:27" x14ac:dyDescent="0.25">
      <c r="A43964"/>
      <c r="AA43964"/>
    </row>
    <row r="43965" spans="1:27" x14ac:dyDescent="0.25">
      <c r="A43965"/>
      <c r="AA43965"/>
    </row>
    <row r="43966" spans="1:27" x14ac:dyDescent="0.25">
      <c r="A43966"/>
      <c r="AA43966"/>
    </row>
    <row r="43967" spans="1:27" x14ac:dyDescent="0.25">
      <c r="A43967"/>
      <c r="AA43967"/>
    </row>
    <row r="43968" spans="1:27" x14ac:dyDescent="0.25">
      <c r="A43968"/>
      <c r="AA43968"/>
    </row>
    <row r="43969" spans="1:27" x14ac:dyDescent="0.25">
      <c r="A43969"/>
      <c r="AA43969"/>
    </row>
    <row r="43970" spans="1:27" x14ac:dyDescent="0.25">
      <c r="A43970"/>
      <c r="AA43970"/>
    </row>
    <row r="43971" spans="1:27" x14ac:dyDescent="0.25">
      <c r="A43971"/>
      <c r="AA43971"/>
    </row>
    <row r="43972" spans="1:27" x14ac:dyDescent="0.25">
      <c r="A43972"/>
      <c r="AA43972"/>
    </row>
    <row r="43973" spans="1:27" x14ac:dyDescent="0.25">
      <c r="A43973"/>
      <c r="AA43973"/>
    </row>
    <row r="43974" spans="1:27" x14ac:dyDescent="0.25">
      <c r="A43974"/>
      <c r="AA43974"/>
    </row>
    <row r="43975" spans="1:27" x14ac:dyDescent="0.25">
      <c r="A43975"/>
      <c r="AA43975"/>
    </row>
    <row r="43976" spans="1:27" x14ac:dyDescent="0.25">
      <c r="A43976"/>
      <c r="AA43976"/>
    </row>
    <row r="43977" spans="1:27" x14ac:dyDescent="0.25">
      <c r="A43977"/>
      <c r="AA43977"/>
    </row>
    <row r="43978" spans="1:27" x14ac:dyDescent="0.25">
      <c r="A43978"/>
      <c r="AA43978"/>
    </row>
    <row r="43979" spans="1:27" x14ac:dyDescent="0.25">
      <c r="A43979"/>
      <c r="AA43979"/>
    </row>
    <row r="43980" spans="1:27" x14ac:dyDescent="0.25">
      <c r="A43980"/>
      <c r="AA43980"/>
    </row>
    <row r="43981" spans="1:27" x14ac:dyDescent="0.25">
      <c r="A43981"/>
      <c r="AA43981"/>
    </row>
    <row r="43982" spans="1:27" x14ac:dyDescent="0.25">
      <c r="A43982"/>
      <c r="AA43982"/>
    </row>
    <row r="43983" spans="1:27" x14ac:dyDescent="0.25">
      <c r="A43983"/>
      <c r="AA43983"/>
    </row>
    <row r="43984" spans="1:27" x14ac:dyDescent="0.25">
      <c r="A43984"/>
      <c r="AA43984"/>
    </row>
    <row r="43985" spans="1:27" x14ac:dyDescent="0.25">
      <c r="A43985"/>
      <c r="AA43985"/>
    </row>
    <row r="43986" spans="1:27" x14ac:dyDescent="0.25">
      <c r="A43986"/>
      <c r="AA43986"/>
    </row>
    <row r="43987" spans="1:27" x14ac:dyDescent="0.25">
      <c r="A43987"/>
      <c r="AA43987"/>
    </row>
    <row r="43988" spans="1:27" x14ac:dyDescent="0.25">
      <c r="A43988"/>
      <c r="AA43988"/>
    </row>
    <row r="43989" spans="1:27" x14ac:dyDescent="0.25">
      <c r="A43989"/>
      <c r="AA43989"/>
    </row>
    <row r="43990" spans="1:27" x14ac:dyDescent="0.25">
      <c r="A43990"/>
      <c r="AA43990"/>
    </row>
    <row r="43991" spans="1:27" x14ac:dyDescent="0.25">
      <c r="A43991"/>
      <c r="AA43991"/>
    </row>
    <row r="43992" spans="1:27" x14ac:dyDescent="0.25">
      <c r="A43992"/>
      <c r="AA43992"/>
    </row>
    <row r="43993" spans="1:27" x14ac:dyDescent="0.25">
      <c r="A43993"/>
      <c r="AA43993"/>
    </row>
    <row r="43994" spans="1:27" x14ac:dyDescent="0.25">
      <c r="A43994"/>
      <c r="AA43994"/>
    </row>
    <row r="43995" spans="1:27" x14ac:dyDescent="0.25">
      <c r="A43995"/>
      <c r="AA43995"/>
    </row>
    <row r="43996" spans="1:27" x14ac:dyDescent="0.25">
      <c r="A43996"/>
      <c r="AA43996"/>
    </row>
    <row r="43997" spans="1:27" x14ac:dyDescent="0.25">
      <c r="A43997"/>
      <c r="AA43997"/>
    </row>
    <row r="43998" spans="1:27" x14ac:dyDescent="0.25">
      <c r="A43998"/>
      <c r="AA43998"/>
    </row>
    <row r="43999" spans="1:27" x14ac:dyDescent="0.25">
      <c r="A43999"/>
      <c r="AA43999"/>
    </row>
    <row r="44000" spans="1:27" x14ac:dyDescent="0.25">
      <c r="A44000"/>
      <c r="AA44000"/>
    </row>
    <row r="44001" spans="1:27" x14ac:dyDescent="0.25">
      <c r="A44001"/>
      <c r="AA44001"/>
    </row>
    <row r="44002" spans="1:27" x14ac:dyDescent="0.25">
      <c r="A44002"/>
      <c r="AA44002"/>
    </row>
    <row r="44003" spans="1:27" x14ac:dyDescent="0.25">
      <c r="A44003"/>
      <c r="AA44003"/>
    </row>
    <row r="44004" spans="1:27" x14ac:dyDescent="0.25">
      <c r="A44004"/>
      <c r="AA44004"/>
    </row>
    <row r="44005" spans="1:27" x14ac:dyDescent="0.25">
      <c r="A44005"/>
      <c r="AA44005"/>
    </row>
    <row r="44006" spans="1:27" x14ac:dyDescent="0.25">
      <c r="A44006"/>
      <c r="AA44006"/>
    </row>
    <row r="44007" spans="1:27" x14ac:dyDescent="0.25">
      <c r="A44007"/>
      <c r="AA44007"/>
    </row>
    <row r="44008" spans="1:27" x14ac:dyDescent="0.25">
      <c r="A44008"/>
      <c r="AA44008"/>
    </row>
    <row r="44009" spans="1:27" x14ac:dyDescent="0.25">
      <c r="A44009"/>
      <c r="AA44009"/>
    </row>
    <row r="44010" spans="1:27" x14ac:dyDescent="0.25">
      <c r="A44010"/>
      <c r="AA44010"/>
    </row>
    <row r="44011" spans="1:27" x14ac:dyDescent="0.25">
      <c r="A44011"/>
      <c r="AA44011"/>
    </row>
    <row r="44012" spans="1:27" x14ac:dyDescent="0.25">
      <c r="A44012"/>
      <c r="AA44012"/>
    </row>
    <row r="44013" spans="1:27" x14ac:dyDescent="0.25">
      <c r="A44013"/>
      <c r="AA44013"/>
    </row>
    <row r="44014" spans="1:27" x14ac:dyDescent="0.25">
      <c r="A44014"/>
      <c r="AA44014"/>
    </row>
    <row r="44015" spans="1:27" x14ac:dyDescent="0.25">
      <c r="A44015"/>
      <c r="AA44015"/>
    </row>
    <row r="44016" spans="1:27" x14ac:dyDescent="0.25">
      <c r="A44016"/>
      <c r="AA44016"/>
    </row>
    <row r="44017" spans="1:27" x14ac:dyDescent="0.25">
      <c r="A44017"/>
      <c r="AA44017"/>
    </row>
    <row r="44018" spans="1:27" x14ac:dyDescent="0.25">
      <c r="A44018"/>
      <c r="AA44018"/>
    </row>
    <row r="44019" spans="1:27" x14ac:dyDescent="0.25">
      <c r="A44019"/>
      <c r="AA44019"/>
    </row>
    <row r="44020" spans="1:27" x14ac:dyDescent="0.25">
      <c r="A44020"/>
      <c r="AA44020"/>
    </row>
    <row r="44021" spans="1:27" x14ac:dyDescent="0.25">
      <c r="A44021"/>
      <c r="AA44021"/>
    </row>
    <row r="44022" spans="1:27" x14ac:dyDescent="0.25">
      <c r="A44022"/>
      <c r="AA44022"/>
    </row>
    <row r="44023" spans="1:27" x14ac:dyDescent="0.25">
      <c r="A44023"/>
      <c r="AA44023"/>
    </row>
    <row r="44024" spans="1:27" x14ac:dyDescent="0.25">
      <c r="A44024"/>
      <c r="AA44024"/>
    </row>
    <row r="44025" spans="1:27" x14ac:dyDescent="0.25">
      <c r="A44025"/>
      <c r="AA44025"/>
    </row>
    <row r="44026" spans="1:27" x14ac:dyDescent="0.25">
      <c r="A44026"/>
      <c r="AA44026"/>
    </row>
    <row r="44027" spans="1:27" x14ac:dyDescent="0.25">
      <c r="A44027"/>
      <c r="AA44027"/>
    </row>
    <row r="44028" spans="1:27" x14ac:dyDescent="0.25">
      <c r="A44028"/>
      <c r="AA44028"/>
    </row>
    <row r="44029" spans="1:27" x14ac:dyDescent="0.25">
      <c r="A44029"/>
      <c r="AA44029"/>
    </row>
    <row r="44030" spans="1:27" x14ac:dyDescent="0.25">
      <c r="A44030"/>
      <c r="AA44030"/>
    </row>
    <row r="44031" spans="1:27" x14ac:dyDescent="0.25">
      <c r="A44031"/>
      <c r="AA44031"/>
    </row>
    <row r="44032" spans="1:27" x14ac:dyDescent="0.25">
      <c r="A44032"/>
      <c r="AA44032"/>
    </row>
    <row r="44033" spans="1:27" x14ac:dyDescent="0.25">
      <c r="A44033"/>
      <c r="AA44033"/>
    </row>
    <row r="44034" spans="1:27" x14ac:dyDescent="0.25">
      <c r="A44034"/>
      <c r="AA44034"/>
    </row>
    <row r="44035" spans="1:27" x14ac:dyDescent="0.25">
      <c r="A44035"/>
      <c r="AA44035"/>
    </row>
    <row r="44036" spans="1:27" x14ac:dyDescent="0.25">
      <c r="A44036"/>
      <c r="AA44036"/>
    </row>
    <row r="44037" spans="1:27" x14ac:dyDescent="0.25">
      <c r="A44037"/>
      <c r="AA44037"/>
    </row>
    <row r="44038" spans="1:27" x14ac:dyDescent="0.25">
      <c r="A44038"/>
      <c r="AA44038"/>
    </row>
    <row r="44039" spans="1:27" x14ac:dyDescent="0.25">
      <c r="A44039"/>
      <c r="AA44039"/>
    </row>
    <row r="44040" spans="1:27" x14ac:dyDescent="0.25">
      <c r="A44040"/>
      <c r="AA44040"/>
    </row>
    <row r="44041" spans="1:27" x14ac:dyDescent="0.25">
      <c r="A44041"/>
      <c r="AA44041"/>
    </row>
    <row r="44042" spans="1:27" x14ac:dyDescent="0.25">
      <c r="A44042"/>
      <c r="AA44042"/>
    </row>
    <row r="44043" spans="1:27" x14ac:dyDescent="0.25">
      <c r="A44043"/>
      <c r="AA44043"/>
    </row>
    <row r="44044" spans="1:27" x14ac:dyDescent="0.25">
      <c r="A44044"/>
      <c r="AA44044"/>
    </row>
    <row r="44045" spans="1:27" x14ac:dyDescent="0.25">
      <c r="A44045"/>
      <c r="AA44045"/>
    </row>
    <row r="44046" spans="1:27" x14ac:dyDescent="0.25">
      <c r="A44046"/>
      <c r="AA44046"/>
    </row>
    <row r="44047" spans="1:27" x14ac:dyDescent="0.25">
      <c r="A44047"/>
      <c r="AA44047"/>
    </row>
    <row r="44048" spans="1:27" x14ac:dyDescent="0.25">
      <c r="A44048"/>
      <c r="AA44048"/>
    </row>
    <row r="44049" spans="1:27" x14ac:dyDescent="0.25">
      <c r="A44049"/>
      <c r="AA44049"/>
    </row>
    <row r="44050" spans="1:27" x14ac:dyDescent="0.25">
      <c r="A44050"/>
      <c r="AA44050"/>
    </row>
    <row r="44051" spans="1:27" x14ac:dyDescent="0.25">
      <c r="A44051"/>
      <c r="AA44051"/>
    </row>
    <row r="44052" spans="1:27" x14ac:dyDescent="0.25">
      <c r="A44052"/>
      <c r="AA44052"/>
    </row>
    <row r="44053" spans="1:27" x14ac:dyDescent="0.25">
      <c r="A44053"/>
      <c r="AA44053"/>
    </row>
    <row r="44054" spans="1:27" x14ac:dyDescent="0.25">
      <c r="A44054"/>
      <c r="AA44054"/>
    </row>
    <row r="44055" spans="1:27" x14ac:dyDescent="0.25">
      <c r="A44055"/>
      <c r="AA44055"/>
    </row>
    <row r="44056" spans="1:27" x14ac:dyDescent="0.25">
      <c r="A44056"/>
      <c r="AA44056"/>
    </row>
    <row r="44057" spans="1:27" x14ac:dyDescent="0.25">
      <c r="A44057"/>
      <c r="AA44057"/>
    </row>
    <row r="44058" spans="1:27" x14ac:dyDescent="0.25">
      <c r="A44058"/>
      <c r="AA44058"/>
    </row>
    <row r="44059" spans="1:27" x14ac:dyDescent="0.25">
      <c r="A44059"/>
      <c r="AA44059"/>
    </row>
    <row r="44060" spans="1:27" x14ac:dyDescent="0.25">
      <c r="A44060"/>
      <c r="AA44060"/>
    </row>
    <row r="44061" spans="1:27" x14ac:dyDescent="0.25">
      <c r="A44061"/>
      <c r="AA44061"/>
    </row>
    <row r="44062" spans="1:27" x14ac:dyDescent="0.25">
      <c r="A44062"/>
      <c r="AA44062"/>
    </row>
    <row r="44063" spans="1:27" x14ac:dyDescent="0.25">
      <c r="A44063"/>
      <c r="AA44063"/>
    </row>
    <row r="44064" spans="1:27" x14ac:dyDescent="0.25">
      <c r="A44064"/>
      <c r="AA44064"/>
    </row>
    <row r="44065" spans="1:27" x14ac:dyDescent="0.25">
      <c r="A44065"/>
      <c r="AA44065"/>
    </row>
    <row r="44066" spans="1:27" x14ac:dyDescent="0.25">
      <c r="A44066"/>
      <c r="AA44066"/>
    </row>
    <row r="44067" spans="1:27" x14ac:dyDescent="0.25">
      <c r="A44067"/>
      <c r="AA44067"/>
    </row>
    <row r="44068" spans="1:27" x14ac:dyDescent="0.25">
      <c r="A44068"/>
      <c r="AA44068"/>
    </row>
    <row r="44069" spans="1:27" x14ac:dyDescent="0.25">
      <c r="A44069"/>
      <c r="AA44069"/>
    </row>
    <row r="44070" spans="1:27" x14ac:dyDescent="0.25">
      <c r="A44070"/>
      <c r="AA44070"/>
    </row>
    <row r="44071" spans="1:27" x14ac:dyDescent="0.25">
      <c r="A44071"/>
      <c r="AA44071"/>
    </row>
    <row r="44072" spans="1:27" x14ac:dyDescent="0.25">
      <c r="A44072"/>
      <c r="AA44072"/>
    </row>
    <row r="44073" spans="1:27" x14ac:dyDescent="0.25">
      <c r="A44073"/>
      <c r="AA44073"/>
    </row>
    <row r="44074" spans="1:27" x14ac:dyDescent="0.25">
      <c r="A44074"/>
      <c r="AA44074"/>
    </row>
    <row r="44075" spans="1:27" x14ac:dyDescent="0.25">
      <c r="A44075"/>
      <c r="AA44075"/>
    </row>
    <row r="44076" spans="1:27" x14ac:dyDescent="0.25">
      <c r="A44076"/>
      <c r="AA44076"/>
    </row>
    <row r="44077" spans="1:27" x14ac:dyDescent="0.25">
      <c r="A44077"/>
      <c r="AA44077"/>
    </row>
    <row r="44078" spans="1:27" x14ac:dyDescent="0.25">
      <c r="A44078"/>
      <c r="AA44078"/>
    </row>
    <row r="44079" spans="1:27" x14ac:dyDescent="0.25">
      <c r="A44079"/>
      <c r="AA44079"/>
    </row>
    <row r="44080" spans="1:27" x14ac:dyDescent="0.25">
      <c r="A44080"/>
      <c r="AA44080"/>
    </row>
    <row r="44081" spans="1:27" x14ac:dyDescent="0.25">
      <c r="A44081"/>
      <c r="AA44081"/>
    </row>
    <row r="44082" spans="1:27" x14ac:dyDescent="0.25">
      <c r="A44082"/>
      <c r="AA44082"/>
    </row>
    <row r="44083" spans="1:27" x14ac:dyDescent="0.25">
      <c r="A44083"/>
      <c r="AA44083"/>
    </row>
    <row r="44084" spans="1:27" x14ac:dyDescent="0.25">
      <c r="A44084"/>
      <c r="AA44084"/>
    </row>
    <row r="44085" spans="1:27" x14ac:dyDescent="0.25">
      <c r="A44085"/>
      <c r="AA44085"/>
    </row>
    <row r="44086" spans="1:27" x14ac:dyDescent="0.25">
      <c r="A44086"/>
      <c r="AA44086"/>
    </row>
    <row r="44087" spans="1:27" x14ac:dyDescent="0.25">
      <c r="A44087"/>
      <c r="AA44087"/>
    </row>
    <row r="44088" spans="1:27" x14ac:dyDescent="0.25">
      <c r="A44088"/>
      <c r="AA44088"/>
    </row>
    <row r="44089" spans="1:27" x14ac:dyDescent="0.25">
      <c r="A44089"/>
      <c r="AA44089"/>
    </row>
    <row r="44090" spans="1:27" x14ac:dyDescent="0.25">
      <c r="A44090"/>
      <c r="AA44090"/>
    </row>
    <row r="44091" spans="1:27" x14ac:dyDescent="0.25">
      <c r="A44091"/>
      <c r="AA44091"/>
    </row>
    <row r="44092" spans="1:27" x14ac:dyDescent="0.25">
      <c r="A44092"/>
      <c r="AA44092"/>
    </row>
    <row r="44093" spans="1:27" x14ac:dyDescent="0.25">
      <c r="A44093"/>
      <c r="AA44093"/>
    </row>
    <row r="44094" spans="1:27" x14ac:dyDescent="0.25">
      <c r="A44094"/>
      <c r="AA44094"/>
    </row>
    <row r="44095" spans="1:27" x14ac:dyDescent="0.25">
      <c r="A44095"/>
      <c r="AA44095"/>
    </row>
    <row r="44096" spans="1:27" x14ac:dyDescent="0.25">
      <c r="A44096"/>
      <c r="AA44096"/>
    </row>
    <row r="44097" spans="1:27" x14ac:dyDescent="0.25">
      <c r="A44097"/>
      <c r="AA44097"/>
    </row>
    <row r="44098" spans="1:27" x14ac:dyDescent="0.25">
      <c r="A44098"/>
      <c r="AA44098"/>
    </row>
    <row r="44099" spans="1:27" x14ac:dyDescent="0.25">
      <c r="A44099"/>
      <c r="AA44099"/>
    </row>
    <row r="44100" spans="1:27" x14ac:dyDescent="0.25">
      <c r="A44100"/>
      <c r="AA44100"/>
    </row>
    <row r="44101" spans="1:27" x14ac:dyDescent="0.25">
      <c r="A44101"/>
      <c r="AA44101"/>
    </row>
    <row r="44102" spans="1:27" x14ac:dyDescent="0.25">
      <c r="A44102"/>
      <c r="AA44102"/>
    </row>
    <row r="44103" spans="1:27" x14ac:dyDescent="0.25">
      <c r="A44103"/>
      <c r="AA44103"/>
    </row>
    <row r="44104" spans="1:27" x14ac:dyDescent="0.25">
      <c r="A44104"/>
      <c r="AA44104"/>
    </row>
    <row r="44105" spans="1:27" x14ac:dyDescent="0.25">
      <c r="A44105"/>
      <c r="AA44105"/>
    </row>
    <row r="44106" spans="1:27" x14ac:dyDescent="0.25">
      <c r="A44106"/>
      <c r="AA44106"/>
    </row>
    <row r="44107" spans="1:27" x14ac:dyDescent="0.25">
      <c r="A44107"/>
      <c r="AA44107"/>
    </row>
    <row r="44108" spans="1:27" x14ac:dyDescent="0.25">
      <c r="A44108"/>
      <c r="AA44108"/>
    </row>
    <row r="44109" spans="1:27" x14ac:dyDescent="0.25">
      <c r="A44109"/>
      <c r="AA44109"/>
    </row>
    <row r="44110" spans="1:27" x14ac:dyDescent="0.25">
      <c r="A44110"/>
      <c r="AA44110"/>
    </row>
    <row r="44111" spans="1:27" x14ac:dyDescent="0.25">
      <c r="A44111"/>
      <c r="AA44111"/>
    </row>
    <row r="44112" spans="1:27" x14ac:dyDescent="0.25">
      <c r="A44112"/>
      <c r="AA44112"/>
    </row>
    <row r="44113" spans="1:27" x14ac:dyDescent="0.25">
      <c r="A44113"/>
      <c r="AA44113"/>
    </row>
    <row r="44114" spans="1:27" x14ac:dyDescent="0.25">
      <c r="A44114"/>
      <c r="AA44114"/>
    </row>
    <row r="44115" spans="1:27" x14ac:dyDescent="0.25">
      <c r="A44115"/>
      <c r="AA44115"/>
    </row>
    <row r="44116" spans="1:27" x14ac:dyDescent="0.25">
      <c r="A44116"/>
      <c r="AA44116"/>
    </row>
    <row r="44117" spans="1:27" x14ac:dyDescent="0.25">
      <c r="A44117"/>
      <c r="AA44117"/>
    </row>
    <row r="44118" spans="1:27" x14ac:dyDescent="0.25">
      <c r="A44118"/>
      <c r="AA44118"/>
    </row>
    <row r="44119" spans="1:27" x14ac:dyDescent="0.25">
      <c r="A44119"/>
      <c r="AA44119"/>
    </row>
    <row r="44120" spans="1:27" x14ac:dyDescent="0.25">
      <c r="A44120"/>
      <c r="AA44120"/>
    </row>
    <row r="44121" spans="1:27" x14ac:dyDescent="0.25">
      <c r="A44121"/>
      <c r="AA44121"/>
    </row>
    <row r="44122" spans="1:27" x14ac:dyDescent="0.25">
      <c r="A44122"/>
      <c r="AA44122"/>
    </row>
    <row r="44123" spans="1:27" x14ac:dyDescent="0.25">
      <c r="A44123"/>
      <c r="AA44123"/>
    </row>
    <row r="44124" spans="1:27" x14ac:dyDescent="0.25">
      <c r="A44124"/>
      <c r="AA44124"/>
    </row>
    <row r="44125" spans="1:27" x14ac:dyDescent="0.25">
      <c r="A44125"/>
      <c r="AA44125"/>
    </row>
    <row r="44126" spans="1:27" x14ac:dyDescent="0.25">
      <c r="A44126"/>
      <c r="AA44126"/>
    </row>
    <row r="44127" spans="1:27" x14ac:dyDescent="0.25">
      <c r="A44127"/>
      <c r="AA44127"/>
    </row>
    <row r="44128" spans="1:27" x14ac:dyDescent="0.25">
      <c r="A44128"/>
      <c r="AA44128"/>
    </row>
    <row r="44129" spans="1:27" x14ac:dyDescent="0.25">
      <c r="A44129"/>
      <c r="AA44129"/>
    </row>
    <row r="44130" spans="1:27" x14ac:dyDescent="0.25">
      <c r="A44130"/>
      <c r="AA44130"/>
    </row>
    <row r="44131" spans="1:27" x14ac:dyDescent="0.25">
      <c r="A44131"/>
      <c r="AA44131"/>
    </row>
    <row r="44132" spans="1:27" x14ac:dyDescent="0.25">
      <c r="A44132"/>
      <c r="AA44132"/>
    </row>
    <row r="44133" spans="1:27" x14ac:dyDescent="0.25">
      <c r="A44133"/>
      <c r="AA44133"/>
    </row>
    <row r="44134" spans="1:27" x14ac:dyDescent="0.25">
      <c r="A44134"/>
      <c r="AA44134"/>
    </row>
    <row r="44135" spans="1:27" x14ac:dyDescent="0.25">
      <c r="A44135"/>
      <c r="AA44135"/>
    </row>
    <row r="44136" spans="1:27" x14ac:dyDescent="0.25">
      <c r="A44136"/>
      <c r="AA44136"/>
    </row>
    <row r="44137" spans="1:27" x14ac:dyDescent="0.25">
      <c r="A44137"/>
      <c r="AA44137"/>
    </row>
    <row r="44138" spans="1:27" x14ac:dyDescent="0.25">
      <c r="A44138"/>
      <c r="AA44138"/>
    </row>
    <row r="44139" spans="1:27" x14ac:dyDescent="0.25">
      <c r="A44139"/>
      <c r="AA44139"/>
    </row>
    <row r="44140" spans="1:27" x14ac:dyDescent="0.25">
      <c r="A44140"/>
      <c r="AA44140"/>
    </row>
    <row r="44141" spans="1:27" x14ac:dyDescent="0.25">
      <c r="A44141"/>
      <c r="AA44141"/>
    </row>
    <row r="44142" spans="1:27" x14ac:dyDescent="0.25">
      <c r="A44142"/>
      <c r="AA44142"/>
    </row>
    <row r="44143" spans="1:27" x14ac:dyDescent="0.25">
      <c r="A44143"/>
      <c r="AA44143"/>
    </row>
    <row r="44144" spans="1:27" x14ac:dyDescent="0.25">
      <c r="A44144"/>
      <c r="AA44144"/>
    </row>
    <row r="44145" spans="1:27" x14ac:dyDescent="0.25">
      <c r="A44145"/>
      <c r="AA44145"/>
    </row>
    <row r="44146" spans="1:27" x14ac:dyDescent="0.25">
      <c r="A44146"/>
      <c r="AA44146"/>
    </row>
    <row r="44147" spans="1:27" x14ac:dyDescent="0.25">
      <c r="A44147"/>
      <c r="AA44147"/>
    </row>
    <row r="44148" spans="1:27" x14ac:dyDescent="0.25">
      <c r="A44148"/>
      <c r="AA44148"/>
    </row>
    <row r="44149" spans="1:27" x14ac:dyDescent="0.25">
      <c r="A44149"/>
      <c r="AA44149"/>
    </row>
    <row r="44150" spans="1:27" x14ac:dyDescent="0.25">
      <c r="A44150"/>
      <c r="AA44150"/>
    </row>
    <row r="44151" spans="1:27" x14ac:dyDescent="0.25">
      <c r="A44151"/>
      <c r="AA44151"/>
    </row>
    <row r="44152" spans="1:27" x14ac:dyDescent="0.25">
      <c r="A44152"/>
      <c r="AA44152"/>
    </row>
    <row r="44153" spans="1:27" x14ac:dyDescent="0.25">
      <c r="A44153"/>
      <c r="AA44153"/>
    </row>
    <row r="44154" spans="1:27" x14ac:dyDescent="0.25">
      <c r="A44154"/>
      <c r="AA44154"/>
    </row>
    <row r="44155" spans="1:27" x14ac:dyDescent="0.25">
      <c r="A44155"/>
      <c r="AA44155"/>
    </row>
    <row r="44156" spans="1:27" x14ac:dyDescent="0.25">
      <c r="A44156"/>
      <c r="AA44156"/>
    </row>
    <row r="44157" spans="1:27" x14ac:dyDescent="0.25">
      <c r="A44157"/>
      <c r="AA44157"/>
    </row>
    <row r="44158" spans="1:27" x14ac:dyDescent="0.25">
      <c r="A44158"/>
      <c r="AA44158"/>
    </row>
    <row r="44159" spans="1:27" x14ac:dyDescent="0.25">
      <c r="A44159"/>
      <c r="AA44159"/>
    </row>
    <row r="44160" spans="1:27" x14ac:dyDescent="0.25">
      <c r="A44160"/>
      <c r="AA44160"/>
    </row>
    <row r="44161" spans="1:27" x14ac:dyDescent="0.25">
      <c r="A44161"/>
      <c r="AA44161"/>
    </row>
    <row r="44162" spans="1:27" x14ac:dyDescent="0.25">
      <c r="A44162"/>
      <c r="AA44162"/>
    </row>
    <row r="44163" spans="1:27" x14ac:dyDescent="0.25">
      <c r="A44163"/>
      <c r="AA44163"/>
    </row>
    <row r="44164" spans="1:27" x14ac:dyDescent="0.25">
      <c r="A44164"/>
      <c r="AA44164"/>
    </row>
    <row r="44165" spans="1:27" x14ac:dyDescent="0.25">
      <c r="A44165"/>
      <c r="AA44165"/>
    </row>
    <row r="44166" spans="1:27" x14ac:dyDescent="0.25">
      <c r="A44166"/>
      <c r="AA44166"/>
    </row>
    <row r="44167" spans="1:27" x14ac:dyDescent="0.25">
      <c r="A44167"/>
      <c r="AA44167"/>
    </row>
    <row r="44168" spans="1:27" x14ac:dyDescent="0.25">
      <c r="A44168"/>
      <c r="AA44168"/>
    </row>
    <row r="44169" spans="1:27" x14ac:dyDescent="0.25">
      <c r="A44169"/>
      <c r="AA44169"/>
    </row>
    <row r="44170" spans="1:27" x14ac:dyDescent="0.25">
      <c r="A44170"/>
      <c r="AA44170"/>
    </row>
    <row r="44171" spans="1:27" x14ac:dyDescent="0.25">
      <c r="A44171"/>
      <c r="AA44171"/>
    </row>
    <row r="44172" spans="1:27" x14ac:dyDescent="0.25">
      <c r="A44172"/>
      <c r="AA44172"/>
    </row>
    <row r="44173" spans="1:27" x14ac:dyDescent="0.25">
      <c r="A44173"/>
      <c r="AA44173"/>
    </row>
    <row r="44174" spans="1:27" x14ac:dyDescent="0.25">
      <c r="A44174"/>
      <c r="AA44174"/>
    </row>
    <row r="44175" spans="1:27" x14ac:dyDescent="0.25">
      <c r="A44175"/>
      <c r="AA44175"/>
    </row>
    <row r="44176" spans="1:27" x14ac:dyDescent="0.25">
      <c r="A44176"/>
      <c r="AA44176"/>
    </row>
    <row r="44177" spans="1:27" x14ac:dyDescent="0.25">
      <c r="A44177"/>
      <c r="AA44177"/>
    </row>
    <row r="44178" spans="1:27" x14ac:dyDescent="0.25">
      <c r="A44178"/>
      <c r="AA44178"/>
    </row>
    <row r="44179" spans="1:27" x14ac:dyDescent="0.25">
      <c r="A44179"/>
      <c r="AA44179"/>
    </row>
    <row r="44180" spans="1:27" x14ac:dyDescent="0.25">
      <c r="A44180"/>
      <c r="AA44180"/>
    </row>
    <row r="44181" spans="1:27" x14ac:dyDescent="0.25">
      <c r="A44181"/>
      <c r="AA44181"/>
    </row>
    <row r="44182" spans="1:27" x14ac:dyDescent="0.25">
      <c r="A44182"/>
      <c r="AA44182"/>
    </row>
    <row r="44183" spans="1:27" x14ac:dyDescent="0.25">
      <c r="A44183"/>
      <c r="AA44183"/>
    </row>
    <row r="44184" spans="1:27" x14ac:dyDescent="0.25">
      <c r="A44184"/>
      <c r="AA44184"/>
    </row>
    <row r="44185" spans="1:27" x14ac:dyDescent="0.25">
      <c r="A44185"/>
      <c r="AA44185"/>
    </row>
    <row r="44186" spans="1:27" x14ac:dyDescent="0.25">
      <c r="A44186"/>
      <c r="AA44186"/>
    </row>
    <row r="44187" spans="1:27" x14ac:dyDescent="0.25">
      <c r="A44187"/>
      <c r="AA44187"/>
    </row>
    <row r="44188" spans="1:27" x14ac:dyDescent="0.25">
      <c r="A44188"/>
      <c r="AA44188"/>
    </row>
    <row r="44189" spans="1:27" x14ac:dyDescent="0.25">
      <c r="A44189"/>
      <c r="AA44189"/>
    </row>
    <row r="44190" spans="1:27" x14ac:dyDescent="0.25">
      <c r="A44190"/>
      <c r="AA44190"/>
    </row>
    <row r="44191" spans="1:27" x14ac:dyDescent="0.25">
      <c r="A44191"/>
      <c r="AA44191"/>
    </row>
    <row r="44192" spans="1:27" x14ac:dyDescent="0.25">
      <c r="A44192"/>
      <c r="AA44192"/>
    </row>
    <row r="44193" spans="1:27" x14ac:dyDescent="0.25">
      <c r="A44193"/>
      <c r="AA44193"/>
    </row>
    <row r="44194" spans="1:27" x14ac:dyDescent="0.25">
      <c r="A44194"/>
      <c r="AA44194"/>
    </row>
    <row r="44195" spans="1:27" x14ac:dyDescent="0.25">
      <c r="A44195"/>
      <c r="AA44195"/>
    </row>
    <row r="44196" spans="1:27" x14ac:dyDescent="0.25">
      <c r="A44196"/>
      <c r="AA44196"/>
    </row>
    <row r="44197" spans="1:27" x14ac:dyDescent="0.25">
      <c r="A44197"/>
      <c r="AA44197"/>
    </row>
    <row r="44198" spans="1:27" x14ac:dyDescent="0.25">
      <c r="A44198"/>
      <c r="AA44198"/>
    </row>
    <row r="44199" spans="1:27" x14ac:dyDescent="0.25">
      <c r="A44199"/>
      <c r="AA44199"/>
    </row>
    <row r="44200" spans="1:27" x14ac:dyDescent="0.25">
      <c r="A44200"/>
      <c r="AA44200"/>
    </row>
    <row r="44201" spans="1:27" x14ac:dyDescent="0.25">
      <c r="A44201"/>
      <c r="AA44201"/>
    </row>
    <row r="44202" spans="1:27" x14ac:dyDescent="0.25">
      <c r="A44202"/>
      <c r="AA44202"/>
    </row>
    <row r="44203" spans="1:27" x14ac:dyDescent="0.25">
      <c r="A44203"/>
      <c r="AA44203"/>
    </row>
    <row r="44204" spans="1:27" x14ac:dyDescent="0.25">
      <c r="A44204"/>
      <c r="AA44204"/>
    </row>
    <row r="44205" spans="1:27" x14ac:dyDescent="0.25">
      <c r="A44205"/>
      <c r="AA44205"/>
    </row>
    <row r="44206" spans="1:27" x14ac:dyDescent="0.25">
      <c r="A44206"/>
      <c r="AA44206"/>
    </row>
    <row r="44207" spans="1:27" x14ac:dyDescent="0.25">
      <c r="A44207"/>
      <c r="AA44207"/>
    </row>
    <row r="44208" spans="1:27" x14ac:dyDescent="0.25">
      <c r="A44208"/>
      <c r="AA44208"/>
    </row>
    <row r="44209" spans="1:27" x14ac:dyDescent="0.25">
      <c r="A44209"/>
      <c r="AA44209"/>
    </row>
    <row r="44210" spans="1:27" x14ac:dyDescent="0.25">
      <c r="A44210"/>
      <c r="AA44210"/>
    </row>
    <row r="44211" spans="1:27" x14ac:dyDescent="0.25">
      <c r="A44211"/>
      <c r="AA44211"/>
    </row>
    <row r="44212" spans="1:27" x14ac:dyDescent="0.25">
      <c r="A44212"/>
      <c r="AA44212"/>
    </row>
    <row r="44213" spans="1:27" x14ac:dyDescent="0.25">
      <c r="A44213"/>
      <c r="AA44213"/>
    </row>
    <row r="44214" spans="1:27" x14ac:dyDescent="0.25">
      <c r="A44214"/>
      <c r="AA44214"/>
    </row>
    <row r="44215" spans="1:27" x14ac:dyDescent="0.25">
      <c r="A44215"/>
      <c r="AA44215"/>
    </row>
    <row r="44216" spans="1:27" x14ac:dyDescent="0.25">
      <c r="A44216"/>
      <c r="AA44216"/>
    </row>
    <row r="44217" spans="1:27" x14ac:dyDescent="0.25">
      <c r="A44217"/>
      <c r="AA44217"/>
    </row>
    <row r="44218" spans="1:27" x14ac:dyDescent="0.25">
      <c r="A44218"/>
      <c r="AA44218"/>
    </row>
    <row r="44219" spans="1:27" x14ac:dyDescent="0.25">
      <c r="A44219"/>
      <c r="AA44219"/>
    </row>
    <row r="44220" spans="1:27" x14ac:dyDescent="0.25">
      <c r="A44220"/>
      <c r="AA44220"/>
    </row>
    <row r="44221" spans="1:27" x14ac:dyDescent="0.25">
      <c r="A44221"/>
      <c r="AA44221"/>
    </row>
    <row r="44222" spans="1:27" x14ac:dyDescent="0.25">
      <c r="A44222"/>
      <c r="AA44222"/>
    </row>
    <row r="44223" spans="1:27" x14ac:dyDescent="0.25">
      <c r="A44223"/>
      <c r="AA44223"/>
    </row>
    <row r="44224" spans="1:27" x14ac:dyDescent="0.25">
      <c r="A44224"/>
      <c r="AA44224"/>
    </row>
    <row r="44225" spans="1:27" x14ac:dyDescent="0.25">
      <c r="A44225"/>
      <c r="AA44225"/>
    </row>
    <row r="44226" spans="1:27" x14ac:dyDescent="0.25">
      <c r="A44226"/>
      <c r="AA44226"/>
    </row>
    <row r="44227" spans="1:27" x14ac:dyDescent="0.25">
      <c r="A44227"/>
      <c r="AA44227"/>
    </row>
    <row r="44228" spans="1:27" x14ac:dyDescent="0.25">
      <c r="A44228"/>
      <c r="AA44228"/>
    </row>
    <row r="44229" spans="1:27" x14ac:dyDescent="0.25">
      <c r="A44229"/>
      <c r="AA44229"/>
    </row>
    <row r="44230" spans="1:27" x14ac:dyDescent="0.25">
      <c r="A44230"/>
      <c r="AA44230"/>
    </row>
    <row r="44231" spans="1:27" x14ac:dyDescent="0.25">
      <c r="A44231"/>
      <c r="AA44231"/>
    </row>
    <row r="44232" spans="1:27" x14ac:dyDescent="0.25">
      <c r="A44232"/>
      <c r="AA44232"/>
    </row>
    <row r="44233" spans="1:27" x14ac:dyDescent="0.25">
      <c r="A44233"/>
      <c r="AA44233"/>
    </row>
    <row r="44234" spans="1:27" x14ac:dyDescent="0.25">
      <c r="A44234"/>
      <c r="AA44234"/>
    </row>
    <row r="44235" spans="1:27" x14ac:dyDescent="0.25">
      <c r="A44235"/>
      <c r="AA44235"/>
    </row>
    <row r="44236" spans="1:27" x14ac:dyDescent="0.25">
      <c r="A44236"/>
      <c r="AA44236"/>
    </row>
    <row r="44237" spans="1:27" x14ac:dyDescent="0.25">
      <c r="A44237"/>
      <c r="AA44237"/>
    </row>
    <row r="44238" spans="1:27" x14ac:dyDescent="0.25">
      <c r="A44238"/>
      <c r="AA44238"/>
    </row>
    <row r="44239" spans="1:27" x14ac:dyDescent="0.25">
      <c r="A44239"/>
      <c r="AA44239"/>
    </row>
    <row r="44240" spans="1:27" x14ac:dyDescent="0.25">
      <c r="A44240"/>
      <c r="AA44240"/>
    </row>
    <row r="44241" spans="1:27" x14ac:dyDescent="0.25">
      <c r="A44241"/>
      <c r="AA44241"/>
    </row>
    <row r="44242" spans="1:27" x14ac:dyDescent="0.25">
      <c r="A44242"/>
      <c r="AA44242"/>
    </row>
    <row r="44243" spans="1:27" x14ac:dyDescent="0.25">
      <c r="A44243"/>
      <c r="AA44243"/>
    </row>
    <row r="44244" spans="1:27" x14ac:dyDescent="0.25">
      <c r="A44244"/>
      <c r="AA44244"/>
    </row>
    <row r="44245" spans="1:27" x14ac:dyDescent="0.25">
      <c r="A44245"/>
      <c r="AA44245"/>
    </row>
    <row r="44246" spans="1:27" x14ac:dyDescent="0.25">
      <c r="A44246"/>
      <c r="AA44246"/>
    </row>
    <row r="44247" spans="1:27" x14ac:dyDescent="0.25">
      <c r="A44247"/>
      <c r="AA44247"/>
    </row>
    <row r="44248" spans="1:27" x14ac:dyDescent="0.25">
      <c r="A44248"/>
      <c r="AA44248"/>
    </row>
    <row r="44249" spans="1:27" x14ac:dyDescent="0.25">
      <c r="A44249"/>
      <c r="AA44249"/>
    </row>
    <row r="44250" spans="1:27" x14ac:dyDescent="0.25">
      <c r="A44250"/>
      <c r="AA44250"/>
    </row>
    <row r="44251" spans="1:27" x14ac:dyDescent="0.25">
      <c r="A44251"/>
      <c r="AA44251"/>
    </row>
    <row r="44252" spans="1:27" x14ac:dyDescent="0.25">
      <c r="A44252"/>
      <c r="AA44252"/>
    </row>
    <row r="44253" spans="1:27" x14ac:dyDescent="0.25">
      <c r="A44253"/>
      <c r="AA44253"/>
    </row>
    <row r="44254" spans="1:27" x14ac:dyDescent="0.25">
      <c r="A44254"/>
      <c r="AA44254"/>
    </row>
    <row r="44255" spans="1:27" x14ac:dyDescent="0.25">
      <c r="A44255"/>
      <c r="AA44255"/>
    </row>
    <row r="44256" spans="1:27" x14ac:dyDescent="0.25">
      <c r="A44256"/>
      <c r="AA44256"/>
    </row>
    <row r="44257" spans="1:27" x14ac:dyDescent="0.25">
      <c r="A44257"/>
      <c r="AA44257"/>
    </row>
    <row r="44258" spans="1:27" x14ac:dyDescent="0.25">
      <c r="A44258"/>
      <c r="AA44258"/>
    </row>
    <row r="44259" spans="1:27" x14ac:dyDescent="0.25">
      <c r="A44259"/>
      <c r="AA44259"/>
    </row>
    <row r="44260" spans="1:27" x14ac:dyDescent="0.25">
      <c r="A44260"/>
      <c r="AA44260"/>
    </row>
    <row r="44261" spans="1:27" x14ac:dyDescent="0.25">
      <c r="A44261"/>
      <c r="AA44261"/>
    </row>
    <row r="44262" spans="1:27" x14ac:dyDescent="0.25">
      <c r="A44262"/>
      <c r="AA44262"/>
    </row>
    <row r="44263" spans="1:27" x14ac:dyDescent="0.25">
      <c r="A44263"/>
      <c r="AA44263"/>
    </row>
    <row r="44264" spans="1:27" x14ac:dyDescent="0.25">
      <c r="A44264"/>
      <c r="AA44264"/>
    </row>
    <row r="44265" spans="1:27" x14ac:dyDescent="0.25">
      <c r="A44265"/>
      <c r="AA44265"/>
    </row>
    <row r="44266" spans="1:27" x14ac:dyDescent="0.25">
      <c r="A44266"/>
      <c r="AA44266"/>
    </row>
    <row r="44267" spans="1:27" x14ac:dyDescent="0.25">
      <c r="A44267"/>
      <c r="AA44267"/>
    </row>
    <row r="44268" spans="1:27" x14ac:dyDescent="0.25">
      <c r="A44268"/>
      <c r="AA44268"/>
    </row>
    <row r="44269" spans="1:27" x14ac:dyDescent="0.25">
      <c r="A44269"/>
      <c r="AA44269"/>
    </row>
    <row r="44270" spans="1:27" x14ac:dyDescent="0.25">
      <c r="A44270"/>
      <c r="AA44270"/>
    </row>
    <row r="44271" spans="1:27" x14ac:dyDescent="0.25">
      <c r="A44271"/>
      <c r="AA44271"/>
    </row>
    <row r="44272" spans="1:27" x14ac:dyDescent="0.25">
      <c r="A44272"/>
      <c r="AA44272"/>
    </row>
    <row r="44273" spans="1:27" x14ac:dyDescent="0.25">
      <c r="A44273"/>
      <c r="AA44273"/>
    </row>
    <row r="44274" spans="1:27" x14ac:dyDescent="0.25">
      <c r="A44274"/>
      <c r="AA44274"/>
    </row>
    <row r="44275" spans="1:27" x14ac:dyDescent="0.25">
      <c r="A44275"/>
      <c r="AA44275"/>
    </row>
    <row r="44276" spans="1:27" x14ac:dyDescent="0.25">
      <c r="A44276"/>
      <c r="AA44276"/>
    </row>
    <row r="44277" spans="1:27" x14ac:dyDescent="0.25">
      <c r="A44277"/>
      <c r="AA44277"/>
    </row>
    <row r="44278" spans="1:27" x14ac:dyDescent="0.25">
      <c r="A44278"/>
      <c r="AA44278"/>
    </row>
    <row r="44279" spans="1:27" x14ac:dyDescent="0.25">
      <c r="A44279"/>
      <c r="AA44279"/>
    </row>
    <row r="44280" spans="1:27" x14ac:dyDescent="0.25">
      <c r="A44280"/>
      <c r="AA44280"/>
    </row>
    <row r="44281" spans="1:27" x14ac:dyDescent="0.25">
      <c r="A44281"/>
      <c r="AA44281"/>
    </row>
    <row r="44282" spans="1:27" x14ac:dyDescent="0.25">
      <c r="A44282"/>
      <c r="AA44282"/>
    </row>
    <row r="44283" spans="1:27" x14ac:dyDescent="0.25">
      <c r="A44283"/>
      <c r="AA44283"/>
    </row>
    <row r="44284" spans="1:27" x14ac:dyDescent="0.25">
      <c r="A44284"/>
      <c r="AA44284"/>
    </row>
    <row r="44285" spans="1:27" x14ac:dyDescent="0.25">
      <c r="A44285"/>
      <c r="AA44285"/>
    </row>
    <row r="44286" spans="1:27" x14ac:dyDescent="0.25">
      <c r="A44286"/>
      <c r="AA44286"/>
    </row>
    <row r="44287" spans="1:27" x14ac:dyDescent="0.25">
      <c r="A44287"/>
      <c r="AA44287"/>
    </row>
    <row r="44288" spans="1:27" x14ac:dyDescent="0.25">
      <c r="A44288"/>
      <c r="AA44288"/>
    </row>
    <row r="44289" spans="1:27" x14ac:dyDescent="0.25">
      <c r="A44289"/>
      <c r="AA44289"/>
    </row>
    <row r="44290" spans="1:27" x14ac:dyDescent="0.25">
      <c r="A44290"/>
      <c r="AA44290"/>
    </row>
    <row r="44291" spans="1:27" x14ac:dyDescent="0.25">
      <c r="A44291"/>
      <c r="AA44291"/>
    </row>
    <row r="44292" spans="1:27" x14ac:dyDescent="0.25">
      <c r="A44292"/>
      <c r="AA44292"/>
    </row>
    <row r="44293" spans="1:27" x14ac:dyDescent="0.25">
      <c r="A44293"/>
      <c r="AA44293"/>
    </row>
    <row r="44294" spans="1:27" x14ac:dyDescent="0.25">
      <c r="A44294"/>
      <c r="AA44294"/>
    </row>
    <row r="44295" spans="1:27" x14ac:dyDescent="0.25">
      <c r="A44295"/>
      <c r="AA44295"/>
    </row>
    <row r="44296" spans="1:27" x14ac:dyDescent="0.25">
      <c r="A44296"/>
      <c r="AA44296"/>
    </row>
    <row r="44297" spans="1:27" x14ac:dyDescent="0.25">
      <c r="A44297"/>
      <c r="AA44297"/>
    </row>
    <row r="44298" spans="1:27" x14ac:dyDescent="0.25">
      <c r="A44298"/>
      <c r="AA44298"/>
    </row>
    <row r="44299" spans="1:27" x14ac:dyDescent="0.25">
      <c r="A44299"/>
      <c r="AA44299"/>
    </row>
    <row r="44300" spans="1:27" x14ac:dyDescent="0.25">
      <c r="A44300"/>
      <c r="AA44300"/>
    </row>
    <row r="44301" spans="1:27" x14ac:dyDescent="0.25">
      <c r="A44301"/>
      <c r="AA44301"/>
    </row>
    <row r="44302" spans="1:27" x14ac:dyDescent="0.25">
      <c r="A44302"/>
      <c r="AA44302"/>
    </row>
    <row r="44303" spans="1:27" x14ac:dyDescent="0.25">
      <c r="A44303"/>
      <c r="AA44303"/>
    </row>
    <row r="44304" spans="1:27" x14ac:dyDescent="0.25">
      <c r="A44304"/>
      <c r="AA44304"/>
    </row>
    <row r="44305" spans="1:27" x14ac:dyDescent="0.25">
      <c r="A44305"/>
      <c r="AA44305"/>
    </row>
    <row r="44306" spans="1:27" x14ac:dyDescent="0.25">
      <c r="A44306"/>
      <c r="AA44306"/>
    </row>
    <row r="44307" spans="1:27" x14ac:dyDescent="0.25">
      <c r="A44307"/>
      <c r="AA44307"/>
    </row>
    <row r="44308" spans="1:27" x14ac:dyDescent="0.25">
      <c r="A44308"/>
      <c r="AA44308"/>
    </row>
    <row r="44309" spans="1:27" x14ac:dyDescent="0.25">
      <c r="A44309"/>
      <c r="AA44309"/>
    </row>
    <row r="44310" spans="1:27" x14ac:dyDescent="0.25">
      <c r="A44310"/>
      <c r="AA44310"/>
    </row>
    <row r="44311" spans="1:27" x14ac:dyDescent="0.25">
      <c r="A44311"/>
      <c r="AA44311"/>
    </row>
    <row r="44312" spans="1:27" x14ac:dyDescent="0.25">
      <c r="A44312"/>
      <c r="AA44312"/>
    </row>
    <row r="44313" spans="1:27" x14ac:dyDescent="0.25">
      <c r="A44313"/>
      <c r="AA44313"/>
    </row>
    <row r="44314" spans="1:27" x14ac:dyDescent="0.25">
      <c r="A44314"/>
      <c r="AA44314"/>
    </row>
    <row r="44315" spans="1:27" x14ac:dyDescent="0.25">
      <c r="A44315"/>
      <c r="AA44315"/>
    </row>
    <row r="44316" spans="1:27" x14ac:dyDescent="0.25">
      <c r="A44316"/>
      <c r="AA44316"/>
    </row>
    <row r="44317" spans="1:27" x14ac:dyDescent="0.25">
      <c r="A44317"/>
      <c r="AA44317"/>
    </row>
    <row r="44318" spans="1:27" x14ac:dyDescent="0.25">
      <c r="A44318"/>
      <c r="AA44318"/>
    </row>
    <row r="44319" spans="1:27" x14ac:dyDescent="0.25">
      <c r="A44319"/>
      <c r="AA44319"/>
    </row>
    <row r="44320" spans="1:27" x14ac:dyDescent="0.25">
      <c r="A44320"/>
      <c r="AA44320"/>
    </row>
    <row r="44321" spans="1:27" x14ac:dyDescent="0.25">
      <c r="A44321"/>
      <c r="AA44321"/>
    </row>
    <row r="44322" spans="1:27" x14ac:dyDescent="0.25">
      <c r="A44322"/>
      <c r="AA44322"/>
    </row>
    <row r="44323" spans="1:27" x14ac:dyDescent="0.25">
      <c r="A44323"/>
      <c r="AA44323"/>
    </row>
    <row r="44324" spans="1:27" x14ac:dyDescent="0.25">
      <c r="A44324"/>
      <c r="AA44324"/>
    </row>
    <row r="44325" spans="1:27" x14ac:dyDescent="0.25">
      <c r="A44325"/>
      <c r="AA44325"/>
    </row>
    <row r="44326" spans="1:27" x14ac:dyDescent="0.25">
      <c r="A44326"/>
      <c r="AA44326"/>
    </row>
    <row r="44327" spans="1:27" x14ac:dyDescent="0.25">
      <c r="A44327"/>
      <c r="AA44327"/>
    </row>
    <row r="44328" spans="1:27" x14ac:dyDescent="0.25">
      <c r="A44328"/>
      <c r="AA44328"/>
    </row>
    <row r="44329" spans="1:27" x14ac:dyDescent="0.25">
      <c r="A44329"/>
      <c r="AA44329"/>
    </row>
    <row r="44330" spans="1:27" x14ac:dyDescent="0.25">
      <c r="A44330"/>
      <c r="AA44330"/>
    </row>
    <row r="44331" spans="1:27" x14ac:dyDescent="0.25">
      <c r="A44331"/>
      <c r="AA44331"/>
    </row>
    <row r="44332" spans="1:27" x14ac:dyDescent="0.25">
      <c r="A44332"/>
      <c r="AA44332"/>
    </row>
    <row r="44333" spans="1:27" x14ac:dyDescent="0.25">
      <c r="A44333"/>
      <c r="AA44333"/>
    </row>
    <row r="44334" spans="1:27" x14ac:dyDescent="0.25">
      <c r="A44334"/>
      <c r="AA44334"/>
    </row>
    <row r="44335" spans="1:27" x14ac:dyDescent="0.25">
      <c r="A44335"/>
      <c r="AA44335"/>
    </row>
    <row r="44336" spans="1:27" x14ac:dyDescent="0.25">
      <c r="A44336"/>
      <c r="AA44336"/>
    </row>
    <row r="44337" spans="1:27" x14ac:dyDescent="0.25">
      <c r="A44337"/>
      <c r="AA44337"/>
    </row>
    <row r="44338" spans="1:27" x14ac:dyDescent="0.25">
      <c r="A44338"/>
      <c r="AA44338"/>
    </row>
    <row r="44339" spans="1:27" x14ac:dyDescent="0.25">
      <c r="A44339"/>
      <c r="AA44339"/>
    </row>
    <row r="44340" spans="1:27" x14ac:dyDescent="0.25">
      <c r="A44340"/>
      <c r="AA44340"/>
    </row>
    <row r="44341" spans="1:27" x14ac:dyDescent="0.25">
      <c r="A44341"/>
      <c r="AA44341"/>
    </row>
    <row r="44342" spans="1:27" x14ac:dyDescent="0.25">
      <c r="A44342"/>
      <c r="AA44342"/>
    </row>
    <row r="44343" spans="1:27" x14ac:dyDescent="0.25">
      <c r="A44343"/>
      <c r="AA44343"/>
    </row>
    <row r="44344" spans="1:27" x14ac:dyDescent="0.25">
      <c r="A44344"/>
      <c r="AA44344"/>
    </row>
    <row r="44345" spans="1:27" x14ac:dyDescent="0.25">
      <c r="A44345"/>
      <c r="AA44345"/>
    </row>
    <row r="44346" spans="1:27" x14ac:dyDescent="0.25">
      <c r="A44346"/>
      <c r="AA44346"/>
    </row>
    <row r="44347" spans="1:27" x14ac:dyDescent="0.25">
      <c r="A44347"/>
      <c r="AA44347"/>
    </row>
    <row r="44348" spans="1:27" x14ac:dyDescent="0.25">
      <c r="A44348"/>
      <c r="AA44348"/>
    </row>
    <row r="44349" spans="1:27" x14ac:dyDescent="0.25">
      <c r="A44349"/>
      <c r="AA44349"/>
    </row>
    <row r="44350" spans="1:27" x14ac:dyDescent="0.25">
      <c r="A44350"/>
      <c r="AA44350"/>
    </row>
    <row r="44351" spans="1:27" x14ac:dyDescent="0.25">
      <c r="A44351"/>
      <c r="AA44351"/>
    </row>
    <row r="44352" spans="1:27" x14ac:dyDescent="0.25">
      <c r="A44352"/>
      <c r="AA44352"/>
    </row>
    <row r="44353" spans="1:27" x14ac:dyDescent="0.25">
      <c r="A44353"/>
      <c r="AA44353"/>
    </row>
    <row r="44354" spans="1:27" x14ac:dyDescent="0.25">
      <c r="A44354"/>
      <c r="AA44354"/>
    </row>
    <row r="44355" spans="1:27" x14ac:dyDescent="0.25">
      <c r="A44355"/>
      <c r="AA44355"/>
    </row>
    <row r="44356" spans="1:27" x14ac:dyDescent="0.25">
      <c r="A44356"/>
      <c r="AA44356"/>
    </row>
    <row r="44357" spans="1:27" x14ac:dyDescent="0.25">
      <c r="A44357"/>
      <c r="AA44357"/>
    </row>
    <row r="44358" spans="1:27" x14ac:dyDescent="0.25">
      <c r="A44358"/>
      <c r="AA44358"/>
    </row>
    <row r="44359" spans="1:27" x14ac:dyDescent="0.25">
      <c r="A44359"/>
      <c r="AA44359"/>
    </row>
    <row r="44360" spans="1:27" x14ac:dyDescent="0.25">
      <c r="A44360"/>
      <c r="AA44360"/>
    </row>
    <row r="44361" spans="1:27" x14ac:dyDescent="0.25">
      <c r="A44361"/>
      <c r="AA44361"/>
    </row>
    <row r="44362" spans="1:27" x14ac:dyDescent="0.25">
      <c r="A44362"/>
      <c r="AA44362"/>
    </row>
    <row r="44363" spans="1:27" x14ac:dyDescent="0.25">
      <c r="A44363"/>
      <c r="AA44363"/>
    </row>
    <row r="44364" spans="1:27" x14ac:dyDescent="0.25">
      <c r="A44364"/>
      <c r="AA44364"/>
    </row>
    <row r="44365" spans="1:27" x14ac:dyDescent="0.25">
      <c r="A44365"/>
      <c r="AA44365"/>
    </row>
    <row r="44366" spans="1:27" x14ac:dyDescent="0.25">
      <c r="A44366"/>
      <c r="AA44366"/>
    </row>
    <row r="44367" spans="1:27" x14ac:dyDescent="0.25">
      <c r="A44367"/>
      <c r="AA44367"/>
    </row>
    <row r="44368" spans="1:27" x14ac:dyDescent="0.25">
      <c r="A44368"/>
      <c r="AA44368"/>
    </row>
    <row r="44369" spans="1:27" x14ac:dyDescent="0.25">
      <c r="A44369"/>
      <c r="AA44369"/>
    </row>
    <row r="44370" spans="1:27" x14ac:dyDescent="0.25">
      <c r="A44370"/>
      <c r="AA44370"/>
    </row>
    <row r="44371" spans="1:27" x14ac:dyDescent="0.25">
      <c r="A44371"/>
      <c r="AA44371"/>
    </row>
    <row r="44372" spans="1:27" x14ac:dyDescent="0.25">
      <c r="A44372"/>
      <c r="AA44372"/>
    </row>
    <row r="44373" spans="1:27" x14ac:dyDescent="0.25">
      <c r="A44373"/>
      <c r="AA44373"/>
    </row>
    <row r="44374" spans="1:27" x14ac:dyDescent="0.25">
      <c r="A44374"/>
      <c r="AA44374"/>
    </row>
    <row r="44375" spans="1:27" x14ac:dyDescent="0.25">
      <c r="A44375"/>
      <c r="AA44375"/>
    </row>
    <row r="44376" spans="1:27" x14ac:dyDescent="0.25">
      <c r="A44376"/>
      <c r="AA44376"/>
    </row>
    <row r="44377" spans="1:27" x14ac:dyDescent="0.25">
      <c r="A44377"/>
      <c r="AA44377"/>
    </row>
    <row r="44378" spans="1:27" x14ac:dyDescent="0.25">
      <c r="A44378"/>
      <c r="AA44378"/>
    </row>
    <row r="44379" spans="1:27" x14ac:dyDescent="0.25">
      <c r="A44379"/>
      <c r="AA44379"/>
    </row>
    <row r="44380" spans="1:27" x14ac:dyDescent="0.25">
      <c r="A44380"/>
      <c r="AA44380"/>
    </row>
    <row r="44381" spans="1:27" x14ac:dyDescent="0.25">
      <c r="A44381"/>
      <c r="AA44381"/>
    </row>
    <row r="44382" spans="1:27" x14ac:dyDescent="0.25">
      <c r="A44382"/>
      <c r="AA44382"/>
    </row>
    <row r="44383" spans="1:27" x14ac:dyDescent="0.25">
      <c r="A44383"/>
      <c r="AA44383"/>
    </row>
    <row r="44384" spans="1:27" x14ac:dyDescent="0.25">
      <c r="A44384"/>
      <c r="AA44384"/>
    </row>
    <row r="44385" spans="1:27" x14ac:dyDescent="0.25">
      <c r="A44385"/>
      <c r="AA44385"/>
    </row>
    <row r="44386" spans="1:27" x14ac:dyDescent="0.25">
      <c r="A44386"/>
      <c r="AA44386"/>
    </row>
    <row r="44387" spans="1:27" x14ac:dyDescent="0.25">
      <c r="A44387"/>
      <c r="AA44387"/>
    </row>
    <row r="44388" spans="1:27" x14ac:dyDescent="0.25">
      <c r="A44388"/>
      <c r="AA44388"/>
    </row>
    <row r="44389" spans="1:27" x14ac:dyDescent="0.25">
      <c r="A44389"/>
      <c r="AA44389"/>
    </row>
    <row r="44390" spans="1:27" x14ac:dyDescent="0.25">
      <c r="A44390"/>
      <c r="AA44390"/>
    </row>
    <row r="44391" spans="1:27" x14ac:dyDescent="0.25">
      <c r="A44391"/>
      <c r="AA44391"/>
    </row>
    <row r="44392" spans="1:27" x14ac:dyDescent="0.25">
      <c r="A44392"/>
      <c r="AA44392"/>
    </row>
    <row r="44393" spans="1:27" x14ac:dyDescent="0.25">
      <c r="A44393"/>
      <c r="AA44393"/>
    </row>
    <row r="44394" spans="1:27" x14ac:dyDescent="0.25">
      <c r="A44394"/>
      <c r="AA44394"/>
    </row>
    <row r="44395" spans="1:27" x14ac:dyDescent="0.25">
      <c r="A44395"/>
      <c r="AA44395"/>
    </row>
    <row r="44396" spans="1:27" x14ac:dyDescent="0.25">
      <c r="A44396"/>
      <c r="AA44396"/>
    </row>
    <row r="44397" spans="1:27" x14ac:dyDescent="0.25">
      <c r="A44397"/>
      <c r="AA44397"/>
    </row>
    <row r="44398" spans="1:27" x14ac:dyDescent="0.25">
      <c r="A44398"/>
      <c r="AA44398"/>
    </row>
    <row r="44399" spans="1:27" x14ac:dyDescent="0.25">
      <c r="A44399"/>
      <c r="AA44399"/>
    </row>
    <row r="44400" spans="1:27" x14ac:dyDescent="0.25">
      <c r="A44400"/>
      <c r="AA44400"/>
    </row>
    <row r="44401" spans="1:27" x14ac:dyDescent="0.25">
      <c r="A44401"/>
      <c r="AA44401"/>
    </row>
    <row r="44402" spans="1:27" x14ac:dyDescent="0.25">
      <c r="A44402"/>
      <c r="AA44402"/>
    </row>
    <row r="44403" spans="1:27" x14ac:dyDescent="0.25">
      <c r="A44403"/>
      <c r="AA44403"/>
    </row>
    <row r="44404" spans="1:27" x14ac:dyDescent="0.25">
      <c r="A44404"/>
      <c r="AA44404"/>
    </row>
    <row r="44405" spans="1:27" x14ac:dyDescent="0.25">
      <c r="A44405"/>
      <c r="AA44405"/>
    </row>
    <row r="44406" spans="1:27" x14ac:dyDescent="0.25">
      <c r="A44406"/>
      <c r="AA44406"/>
    </row>
    <row r="44407" spans="1:27" x14ac:dyDescent="0.25">
      <c r="A44407"/>
      <c r="AA44407"/>
    </row>
    <row r="44408" spans="1:27" x14ac:dyDescent="0.25">
      <c r="A44408"/>
      <c r="AA44408"/>
    </row>
    <row r="44409" spans="1:27" x14ac:dyDescent="0.25">
      <c r="A44409"/>
      <c r="AA44409"/>
    </row>
    <row r="44410" spans="1:27" x14ac:dyDescent="0.25">
      <c r="A44410"/>
      <c r="AA44410"/>
    </row>
    <row r="44411" spans="1:27" x14ac:dyDescent="0.25">
      <c r="A44411"/>
      <c r="AA44411"/>
    </row>
    <row r="44412" spans="1:27" x14ac:dyDescent="0.25">
      <c r="A44412"/>
      <c r="AA44412"/>
    </row>
    <row r="44413" spans="1:27" x14ac:dyDescent="0.25">
      <c r="A44413"/>
      <c r="AA44413"/>
    </row>
    <row r="44414" spans="1:27" x14ac:dyDescent="0.25">
      <c r="A44414"/>
      <c r="AA44414"/>
    </row>
    <row r="44415" spans="1:27" x14ac:dyDescent="0.25">
      <c r="A44415"/>
      <c r="AA44415"/>
    </row>
    <row r="44416" spans="1:27" x14ac:dyDescent="0.25">
      <c r="A44416"/>
      <c r="AA44416"/>
    </row>
    <row r="44417" spans="1:27" x14ac:dyDescent="0.25">
      <c r="A44417"/>
      <c r="AA44417"/>
    </row>
    <row r="44418" spans="1:27" x14ac:dyDescent="0.25">
      <c r="A44418"/>
      <c r="AA44418"/>
    </row>
    <row r="44419" spans="1:27" x14ac:dyDescent="0.25">
      <c r="A44419"/>
      <c r="AA44419"/>
    </row>
    <row r="44420" spans="1:27" x14ac:dyDescent="0.25">
      <c r="A44420"/>
      <c r="AA44420"/>
    </row>
    <row r="44421" spans="1:27" x14ac:dyDescent="0.25">
      <c r="A44421"/>
      <c r="AA44421"/>
    </row>
    <row r="44422" spans="1:27" x14ac:dyDescent="0.25">
      <c r="A44422"/>
      <c r="AA44422"/>
    </row>
    <row r="44423" spans="1:27" x14ac:dyDescent="0.25">
      <c r="A44423"/>
      <c r="AA44423"/>
    </row>
    <row r="44424" spans="1:27" x14ac:dyDescent="0.25">
      <c r="A44424"/>
      <c r="AA44424"/>
    </row>
    <row r="44425" spans="1:27" x14ac:dyDescent="0.25">
      <c r="A44425"/>
      <c r="AA44425"/>
    </row>
    <row r="44426" spans="1:27" x14ac:dyDescent="0.25">
      <c r="A44426"/>
      <c r="AA44426"/>
    </row>
    <row r="44427" spans="1:27" x14ac:dyDescent="0.25">
      <c r="A44427"/>
      <c r="AA44427"/>
    </row>
    <row r="44428" spans="1:27" x14ac:dyDescent="0.25">
      <c r="A44428"/>
      <c r="AA44428"/>
    </row>
    <row r="44429" spans="1:27" x14ac:dyDescent="0.25">
      <c r="A44429"/>
      <c r="AA44429"/>
    </row>
    <row r="44430" spans="1:27" x14ac:dyDescent="0.25">
      <c r="A44430"/>
      <c r="AA44430"/>
    </row>
    <row r="44431" spans="1:27" x14ac:dyDescent="0.25">
      <c r="A44431"/>
      <c r="AA44431"/>
    </row>
    <row r="44432" spans="1:27" x14ac:dyDescent="0.25">
      <c r="A44432"/>
      <c r="AA44432"/>
    </row>
    <row r="44433" spans="1:27" x14ac:dyDescent="0.25">
      <c r="A44433"/>
      <c r="AA44433"/>
    </row>
    <row r="44434" spans="1:27" x14ac:dyDescent="0.25">
      <c r="A44434"/>
      <c r="AA44434"/>
    </row>
    <row r="44435" spans="1:27" x14ac:dyDescent="0.25">
      <c r="A44435"/>
      <c r="AA44435"/>
    </row>
    <row r="44436" spans="1:27" x14ac:dyDescent="0.25">
      <c r="A44436"/>
      <c r="AA44436"/>
    </row>
    <row r="44437" spans="1:27" x14ac:dyDescent="0.25">
      <c r="A44437"/>
      <c r="AA44437"/>
    </row>
    <row r="44438" spans="1:27" x14ac:dyDescent="0.25">
      <c r="A44438"/>
      <c r="AA44438"/>
    </row>
    <row r="44439" spans="1:27" x14ac:dyDescent="0.25">
      <c r="A44439"/>
      <c r="AA44439"/>
    </row>
    <row r="44440" spans="1:27" x14ac:dyDescent="0.25">
      <c r="A44440"/>
      <c r="AA44440"/>
    </row>
    <row r="44441" spans="1:27" x14ac:dyDescent="0.25">
      <c r="A44441"/>
      <c r="AA44441"/>
    </row>
    <row r="44442" spans="1:27" x14ac:dyDescent="0.25">
      <c r="A44442"/>
      <c r="AA44442"/>
    </row>
    <row r="44443" spans="1:27" x14ac:dyDescent="0.25">
      <c r="A44443"/>
      <c r="AA44443"/>
    </row>
    <row r="44444" spans="1:27" x14ac:dyDescent="0.25">
      <c r="A44444"/>
      <c r="AA44444"/>
    </row>
    <row r="44445" spans="1:27" x14ac:dyDescent="0.25">
      <c r="A44445"/>
      <c r="AA44445"/>
    </row>
    <row r="44446" spans="1:27" x14ac:dyDescent="0.25">
      <c r="A44446"/>
      <c r="AA44446"/>
    </row>
    <row r="44447" spans="1:27" x14ac:dyDescent="0.25">
      <c r="A44447"/>
      <c r="AA44447"/>
    </row>
    <row r="44448" spans="1:27" x14ac:dyDescent="0.25">
      <c r="A44448"/>
      <c r="AA44448"/>
    </row>
    <row r="44449" spans="1:27" x14ac:dyDescent="0.25">
      <c r="A44449"/>
      <c r="AA44449"/>
    </row>
    <row r="44450" spans="1:27" x14ac:dyDescent="0.25">
      <c r="A44450"/>
      <c r="AA44450"/>
    </row>
    <row r="44451" spans="1:27" x14ac:dyDescent="0.25">
      <c r="A44451"/>
      <c r="AA44451"/>
    </row>
    <row r="44452" spans="1:27" x14ac:dyDescent="0.25">
      <c r="A44452"/>
      <c r="AA44452"/>
    </row>
    <row r="44453" spans="1:27" x14ac:dyDescent="0.25">
      <c r="A44453"/>
      <c r="AA44453"/>
    </row>
    <row r="44454" spans="1:27" x14ac:dyDescent="0.25">
      <c r="A44454"/>
      <c r="AA44454"/>
    </row>
    <row r="44455" spans="1:27" x14ac:dyDescent="0.25">
      <c r="A44455"/>
      <c r="AA44455"/>
    </row>
    <row r="44456" spans="1:27" x14ac:dyDescent="0.25">
      <c r="A44456"/>
      <c r="AA44456"/>
    </row>
    <row r="44457" spans="1:27" x14ac:dyDescent="0.25">
      <c r="A44457"/>
      <c r="AA44457"/>
    </row>
    <row r="44458" spans="1:27" x14ac:dyDescent="0.25">
      <c r="A44458"/>
      <c r="AA44458"/>
    </row>
    <row r="44459" spans="1:27" x14ac:dyDescent="0.25">
      <c r="A44459"/>
      <c r="AA44459"/>
    </row>
    <row r="44460" spans="1:27" x14ac:dyDescent="0.25">
      <c r="A44460"/>
      <c r="AA44460"/>
    </row>
    <row r="44461" spans="1:27" x14ac:dyDescent="0.25">
      <c r="A44461"/>
      <c r="AA44461"/>
    </row>
    <row r="44462" spans="1:27" x14ac:dyDescent="0.25">
      <c r="A44462"/>
      <c r="AA44462"/>
    </row>
    <row r="44463" spans="1:27" x14ac:dyDescent="0.25">
      <c r="A44463"/>
      <c r="AA44463"/>
    </row>
    <row r="44464" spans="1:27" x14ac:dyDescent="0.25">
      <c r="A44464"/>
      <c r="AA44464"/>
    </row>
    <row r="44465" spans="1:27" x14ac:dyDescent="0.25">
      <c r="A44465"/>
      <c r="AA44465"/>
    </row>
    <row r="44466" spans="1:27" x14ac:dyDescent="0.25">
      <c r="A44466"/>
      <c r="AA44466"/>
    </row>
    <row r="44467" spans="1:27" x14ac:dyDescent="0.25">
      <c r="A44467"/>
      <c r="AA44467"/>
    </row>
    <row r="44468" spans="1:27" x14ac:dyDescent="0.25">
      <c r="A44468"/>
      <c r="AA44468"/>
    </row>
    <row r="44469" spans="1:27" x14ac:dyDescent="0.25">
      <c r="A44469"/>
      <c r="AA44469"/>
    </row>
    <row r="44470" spans="1:27" x14ac:dyDescent="0.25">
      <c r="A44470"/>
      <c r="AA44470"/>
    </row>
    <row r="44471" spans="1:27" x14ac:dyDescent="0.25">
      <c r="A44471"/>
      <c r="AA44471"/>
    </row>
    <row r="44472" spans="1:27" x14ac:dyDescent="0.25">
      <c r="A44472"/>
      <c r="AA44472"/>
    </row>
    <row r="44473" spans="1:27" x14ac:dyDescent="0.25">
      <c r="A44473"/>
      <c r="AA44473"/>
    </row>
    <row r="44474" spans="1:27" x14ac:dyDescent="0.25">
      <c r="A44474"/>
      <c r="AA44474"/>
    </row>
    <row r="44475" spans="1:27" x14ac:dyDescent="0.25">
      <c r="A44475"/>
      <c r="AA44475"/>
    </row>
    <row r="44476" spans="1:27" x14ac:dyDescent="0.25">
      <c r="A44476"/>
      <c r="AA44476"/>
    </row>
    <row r="44477" spans="1:27" x14ac:dyDescent="0.25">
      <c r="A44477"/>
      <c r="AA44477"/>
    </row>
    <row r="44478" spans="1:27" x14ac:dyDescent="0.25">
      <c r="A44478"/>
      <c r="AA44478"/>
    </row>
    <row r="44479" spans="1:27" x14ac:dyDescent="0.25">
      <c r="A44479"/>
      <c r="AA44479"/>
    </row>
    <row r="44480" spans="1:27" x14ac:dyDescent="0.25">
      <c r="A44480"/>
      <c r="AA44480"/>
    </row>
    <row r="44481" spans="1:27" x14ac:dyDescent="0.25">
      <c r="A44481"/>
      <c r="AA44481"/>
    </row>
    <row r="44482" spans="1:27" x14ac:dyDescent="0.25">
      <c r="A44482"/>
      <c r="AA44482"/>
    </row>
    <row r="44483" spans="1:27" x14ac:dyDescent="0.25">
      <c r="A44483"/>
      <c r="AA44483"/>
    </row>
    <row r="44484" spans="1:27" x14ac:dyDescent="0.25">
      <c r="A44484"/>
      <c r="AA44484"/>
    </row>
    <row r="44485" spans="1:27" x14ac:dyDescent="0.25">
      <c r="A44485"/>
      <c r="AA44485"/>
    </row>
    <row r="44486" spans="1:27" x14ac:dyDescent="0.25">
      <c r="A44486"/>
      <c r="AA44486"/>
    </row>
    <row r="44487" spans="1:27" x14ac:dyDescent="0.25">
      <c r="A44487"/>
      <c r="AA44487"/>
    </row>
    <row r="44488" spans="1:27" x14ac:dyDescent="0.25">
      <c r="A44488"/>
      <c r="AA44488"/>
    </row>
    <row r="44489" spans="1:27" x14ac:dyDescent="0.25">
      <c r="A44489"/>
      <c r="AA44489"/>
    </row>
    <row r="44490" spans="1:27" x14ac:dyDescent="0.25">
      <c r="A44490"/>
      <c r="AA44490"/>
    </row>
    <row r="44491" spans="1:27" x14ac:dyDescent="0.25">
      <c r="A44491"/>
      <c r="AA44491"/>
    </row>
    <row r="44492" spans="1:27" x14ac:dyDescent="0.25">
      <c r="A44492"/>
      <c r="AA44492"/>
    </row>
    <row r="44493" spans="1:27" x14ac:dyDescent="0.25">
      <c r="A44493"/>
      <c r="AA44493"/>
    </row>
    <row r="44494" spans="1:27" x14ac:dyDescent="0.25">
      <c r="A44494"/>
      <c r="AA44494"/>
    </row>
    <row r="44495" spans="1:27" x14ac:dyDescent="0.25">
      <c r="A44495"/>
      <c r="AA44495"/>
    </row>
    <row r="44496" spans="1:27" x14ac:dyDescent="0.25">
      <c r="A44496"/>
      <c r="AA44496"/>
    </row>
    <row r="44497" spans="1:27" x14ac:dyDescent="0.25">
      <c r="A44497"/>
      <c r="AA44497"/>
    </row>
    <row r="44498" spans="1:27" x14ac:dyDescent="0.25">
      <c r="A44498"/>
      <c r="AA44498"/>
    </row>
    <row r="44499" spans="1:27" x14ac:dyDescent="0.25">
      <c r="A44499"/>
      <c r="AA44499"/>
    </row>
    <row r="44500" spans="1:27" x14ac:dyDescent="0.25">
      <c r="A44500"/>
      <c r="AA44500"/>
    </row>
    <row r="44501" spans="1:27" x14ac:dyDescent="0.25">
      <c r="A44501"/>
      <c r="AA44501"/>
    </row>
    <row r="44502" spans="1:27" x14ac:dyDescent="0.25">
      <c r="A44502"/>
      <c r="AA44502"/>
    </row>
    <row r="44503" spans="1:27" x14ac:dyDescent="0.25">
      <c r="A44503"/>
      <c r="AA44503"/>
    </row>
    <row r="44504" spans="1:27" x14ac:dyDescent="0.25">
      <c r="A44504"/>
      <c r="AA44504"/>
    </row>
    <row r="44505" spans="1:27" x14ac:dyDescent="0.25">
      <c r="A44505"/>
      <c r="AA44505"/>
    </row>
    <row r="44506" spans="1:27" x14ac:dyDescent="0.25">
      <c r="A44506"/>
      <c r="AA44506"/>
    </row>
    <row r="44507" spans="1:27" x14ac:dyDescent="0.25">
      <c r="A44507"/>
      <c r="AA44507"/>
    </row>
    <row r="44508" spans="1:27" x14ac:dyDescent="0.25">
      <c r="A44508"/>
      <c r="AA44508"/>
    </row>
    <row r="44509" spans="1:27" x14ac:dyDescent="0.25">
      <c r="A44509"/>
      <c r="AA44509"/>
    </row>
    <row r="44510" spans="1:27" x14ac:dyDescent="0.25">
      <c r="A44510"/>
      <c r="AA44510"/>
    </row>
    <row r="44511" spans="1:27" x14ac:dyDescent="0.25">
      <c r="A44511"/>
      <c r="AA44511"/>
    </row>
    <row r="44512" spans="1:27" x14ac:dyDescent="0.25">
      <c r="A44512"/>
      <c r="AA44512"/>
    </row>
    <row r="44513" spans="1:27" x14ac:dyDescent="0.25">
      <c r="A44513"/>
      <c r="AA44513"/>
    </row>
    <row r="44514" spans="1:27" x14ac:dyDescent="0.25">
      <c r="A44514"/>
      <c r="AA44514"/>
    </row>
    <row r="44515" spans="1:27" x14ac:dyDescent="0.25">
      <c r="A44515"/>
      <c r="AA44515"/>
    </row>
    <row r="44516" spans="1:27" x14ac:dyDescent="0.25">
      <c r="A44516"/>
      <c r="AA44516"/>
    </row>
    <row r="44517" spans="1:27" x14ac:dyDescent="0.25">
      <c r="A44517"/>
      <c r="AA44517"/>
    </row>
    <row r="44518" spans="1:27" x14ac:dyDescent="0.25">
      <c r="A44518"/>
      <c r="AA44518"/>
    </row>
    <row r="44519" spans="1:27" x14ac:dyDescent="0.25">
      <c r="A44519"/>
      <c r="AA44519"/>
    </row>
    <row r="44520" spans="1:27" x14ac:dyDescent="0.25">
      <c r="A44520"/>
      <c r="AA44520"/>
    </row>
    <row r="44521" spans="1:27" x14ac:dyDescent="0.25">
      <c r="A44521"/>
      <c r="AA44521"/>
    </row>
    <row r="44522" spans="1:27" x14ac:dyDescent="0.25">
      <c r="A44522"/>
      <c r="AA44522"/>
    </row>
    <row r="44523" spans="1:27" x14ac:dyDescent="0.25">
      <c r="A44523"/>
      <c r="AA44523"/>
    </row>
    <row r="44524" spans="1:27" x14ac:dyDescent="0.25">
      <c r="A44524"/>
      <c r="AA44524"/>
    </row>
    <row r="44525" spans="1:27" x14ac:dyDescent="0.25">
      <c r="A44525"/>
      <c r="AA44525"/>
    </row>
    <row r="44526" spans="1:27" x14ac:dyDescent="0.25">
      <c r="A44526"/>
      <c r="AA44526"/>
    </row>
    <row r="44527" spans="1:27" x14ac:dyDescent="0.25">
      <c r="A44527"/>
      <c r="AA44527"/>
    </row>
    <row r="44528" spans="1:27" x14ac:dyDescent="0.25">
      <c r="A44528"/>
      <c r="AA44528"/>
    </row>
    <row r="44529" spans="1:27" x14ac:dyDescent="0.25">
      <c r="A44529"/>
      <c r="AA44529"/>
    </row>
    <row r="44530" spans="1:27" x14ac:dyDescent="0.25">
      <c r="A44530"/>
      <c r="AA44530"/>
    </row>
    <row r="44531" spans="1:27" x14ac:dyDescent="0.25">
      <c r="A44531"/>
      <c r="AA44531"/>
    </row>
    <row r="44532" spans="1:27" x14ac:dyDescent="0.25">
      <c r="A44532"/>
      <c r="AA44532"/>
    </row>
    <row r="44533" spans="1:27" x14ac:dyDescent="0.25">
      <c r="A44533"/>
      <c r="AA44533"/>
    </row>
    <row r="44534" spans="1:27" x14ac:dyDescent="0.25">
      <c r="A44534"/>
      <c r="AA44534"/>
    </row>
    <row r="44535" spans="1:27" x14ac:dyDescent="0.25">
      <c r="A44535"/>
      <c r="AA44535"/>
    </row>
    <row r="44536" spans="1:27" x14ac:dyDescent="0.25">
      <c r="A44536"/>
      <c r="AA44536"/>
    </row>
    <row r="44537" spans="1:27" x14ac:dyDescent="0.25">
      <c r="A44537"/>
      <c r="AA44537"/>
    </row>
    <row r="44538" spans="1:27" x14ac:dyDescent="0.25">
      <c r="A44538"/>
      <c r="AA44538"/>
    </row>
    <row r="44539" spans="1:27" x14ac:dyDescent="0.25">
      <c r="A44539"/>
      <c r="AA44539"/>
    </row>
    <row r="44540" spans="1:27" x14ac:dyDescent="0.25">
      <c r="A44540"/>
      <c r="AA44540"/>
    </row>
    <row r="44541" spans="1:27" x14ac:dyDescent="0.25">
      <c r="A44541"/>
      <c r="AA44541"/>
    </row>
    <row r="44542" spans="1:27" x14ac:dyDescent="0.25">
      <c r="A44542"/>
      <c r="AA44542"/>
    </row>
    <row r="44543" spans="1:27" x14ac:dyDescent="0.25">
      <c r="A44543"/>
      <c r="AA44543"/>
    </row>
    <row r="44544" spans="1:27" x14ac:dyDescent="0.25">
      <c r="A44544"/>
      <c r="AA44544"/>
    </row>
    <row r="44545" spans="1:27" x14ac:dyDescent="0.25">
      <c r="A44545"/>
      <c r="AA44545"/>
    </row>
    <row r="44546" spans="1:27" x14ac:dyDescent="0.25">
      <c r="A44546"/>
      <c r="AA44546"/>
    </row>
    <row r="44547" spans="1:27" x14ac:dyDescent="0.25">
      <c r="A44547"/>
      <c r="AA44547"/>
    </row>
    <row r="44548" spans="1:27" x14ac:dyDescent="0.25">
      <c r="A44548"/>
      <c r="AA44548"/>
    </row>
    <row r="44549" spans="1:27" x14ac:dyDescent="0.25">
      <c r="A44549"/>
      <c r="AA44549"/>
    </row>
    <row r="44550" spans="1:27" x14ac:dyDescent="0.25">
      <c r="A44550"/>
      <c r="AA44550"/>
    </row>
    <row r="44551" spans="1:27" x14ac:dyDescent="0.25">
      <c r="A44551"/>
      <c r="AA44551"/>
    </row>
    <row r="44552" spans="1:27" x14ac:dyDescent="0.25">
      <c r="A44552"/>
      <c r="AA44552"/>
    </row>
    <row r="44553" spans="1:27" x14ac:dyDescent="0.25">
      <c r="A44553"/>
      <c r="AA44553"/>
    </row>
    <row r="44554" spans="1:27" x14ac:dyDescent="0.25">
      <c r="A44554"/>
      <c r="AA44554"/>
    </row>
    <row r="44555" spans="1:27" x14ac:dyDescent="0.25">
      <c r="A44555"/>
      <c r="AA44555"/>
    </row>
    <row r="44556" spans="1:27" x14ac:dyDescent="0.25">
      <c r="A44556"/>
      <c r="AA44556"/>
    </row>
    <row r="44557" spans="1:27" x14ac:dyDescent="0.25">
      <c r="A44557"/>
      <c r="AA44557"/>
    </row>
    <row r="44558" spans="1:27" x14ac:dyDescent="0.25">
      <c r="A44558"/>
      <c r="AA44558"/>
    </row>
    <row r="44559" spans="1:27" x14ac:dyDescent="0.25">
      <c r="A44559"/>
      <c r="AA44559"/>
    </row>
    <row r="44560" spans="1:27" x14ac:dyDescent="0.25">
      <c r="A44560"/>
      <c r="AA44560"/>
    </row>
    <row r="44561" spans="1:27" x14ac:dyDescent="0.25">
      <c r="A44561"/>
      <c r="AA44561"/>
    </row>
    <row r="44562" spans="1:27" x14ac:dyDescent="0.25">
      <c r="A44562"/>
      <c r="AA44562"/>
    </row>
    <row r="44563" spans="1:27" x14ac:dyDescent="0.25">
      <c r="A44563"/>
      <c r="AA44563"/>
    </row>
    <row r="44564" spans="1:27" x14ac:dyDescent="0.25">
      <c r="A44564"/>
      <c r="AA44564"/>
    </row>
    <row r="44565" spans="1:27" x14ac:dyDescent="0.25">
      <c r="A44565"/>
      <c r="AA44565"/>
    </row>
    <row r="44566" spans="1:27" x14ac:dyDescent="0.25">
      <c r="A44566"/>
      <c r="AA44566"/>
    </row>
    <row r="44567" spans="1:27" x14ac:dyDescent="0.25">
      <c r="A44567"/>
      <c r="AA44567"/>
    </row>
    <row r="44568" spans="1:27" x14ac:dyDescent="0.25">
      <c r="A44568"/>
      <c r="AA44568"/>
    </row>
    <row r="44569" spans="1:27" x14ac:dyDescent="0.25">
      <c r="A44569"/>
      <c r="AA44569"/>
    </row>
    <row r="44570" spans="1:27" x14ac:dyDescent="0.25">
      <c r="A44570"/>
      <c r="AA44570"/>
    </row>
    <row r="44571" spans="1:27" x14ac:dyDescent="0.25">
      <c r="A44571"/>
      <c r="AA44571"/>
    </row>
    <row r="44572" spans="1:27" x14ac:dyDescent="0.25">
      <c r="A44572"/>
      <c r="AA44572"/>
    </row>
    <row r="44573" spans="1:27" x14ac:dyDescent="0.25">
      <c r="A44573"/>
      <c r="AA44573"/>
    </row>
    <row r="44574" spans="1:27" x14ac:dyDescent="0.25">
      <c r="A44574"/>
      <c r="AA44574"/>
    </row>
    <row r="44575" spans="1:27" x14ac:dyDescent="0.25">
      <c r="A44575"/>
      <c r="AA44575"/>
    </row>
    <row r="44576" spans="1:27" x14ac:dyDescent="0.25">
      <c r="A44576"/>
      <c r="AA44576"/>
    </row>
    <row r="44577" spans="1:27" x14ac:dyDescent="0.25">
      <c r="A44577"/>
      <c r="AA44577"/>
    </row>
    <row r="44578" spans="1:27" x14ac:dyDescent="0.25">
      <c r="A44578"/>
      <c r="AA44578"/>
    </row>
    <row r="44579" spans="1:27" x14ac:dyDescent="0.25">
      <c r="A44579"/>
      <c r="AA44579"/>
    </row>
    <row r="44580" spans="1:27" x14ac:dyDescent="0.25">
      <c r="A44580"/>
      <c r="AA44580"/>
    </row>
    <row r="44581" spans="1:27" x14ac:dyDescent="0.25">
      <c r="A44581"/>
      <c r="AA44581"/>
    </row>
    <row r="44582" spans="1:27" x14ac:dyDescent="0.25">
      <c r="A44582"/>
      <c r="AA44582"/>
    </row>
    <row r="44583" spans="1:27" x14ac:dyDescent="0.25">
      <c r="A44583"/>
      <c r="AA44583"/>
    </row>
    <row r="44584" spans="1:27" x14ac:dyDescent="0.25">
      <c r="A44584"/>
      <c r="AA44584"/>
    </row>
    <row r="44585" spans="1:27" x14ac:dyDescent="0.25">
      <c r="A44585"/>
      <c r="AA44585"/>
    </row>
    <row r="44586" spans="1:27" x14ac:dyDescent="0.25">
      <c r="A44586"/>
      <c r="AA44586"/>
    </row>
    <row r="44587" spans="1:27" x14ac:dyDescent="0.25">
      <c r="A44587"/>
      <c r="AA44587"/>
    </row>
    <row r="44588" spans="1:27" x14ac:dyDescent="0.25">
      <c r="A44588"/>
      <c r="AA44588"/>
    </row>
    <row r="44589" spans="1:27" x14ac:dyDescent="0.25">
      <c r="A44589"/>
      <c r="AA44589"/>
    </row>
    <row r="44590" spans="1:27" x14ac:dyDescent="0.25">
      <c r="A44590"/>
      <c r="AA44590"/>
    </row>
    <row r="44591" spans="1:27" x14ac:dyDescent="0.25">
      <c r="A44591"/>
      <c r="AA44591"/>
    </row>
    <row r="44592" spans="1:27" x14ac:dyDescent="0.25">
      <c r="A44592"/>
      <c r="AA44592"/>
    </row>
    <row r="44593" spans="1:27" x14ac:dyDescent="0.25">
      <c r="A44593"/>
      <c r="AA44593"/>
    </row>
    <row r="44594" spans="1:27" x14ac:dyDescent="0.25">
      <c r="A44594"/>
      <c r="AA44594"/>
    </row>
    <row r="44595" spans="1:27" x14ac:dyDescent="0.25">
      <c r="A44595"/>
      <c r="AA44595"/>
    </row>
    <row r="44596" spans="1:27" x14ac:dyDescent="0.25">
      <c r="A44596"/>
      <c r="AA44596"/>
    </row>
    <row r="44597" spans="1:27" x14ac:dyDescent="0.25">
      <c r="A44597"/>
      <c r="AA44597"/>
    </row>
    <row r="44598" spans="1:27" x14ac:dyDescent="0.25">
      <c r="A44598"/>
      <c r="AA44598"/>
    </row>
    <row r="44599" spans="1:27" x14ac:dyDescent="0.25">
      <c r="A44599"/>
      <c r="AA44599"/>
    </row>
    <row r="44600" spans="1:27" x14ac:dyDescent="0.25">
      <c r="A44600"/>
      <c r="AA44600"/>
    </row>
    <row r="44601" spans="1:27" x14ac:dyDescent="0.25">
      <c r="A44601"/>
      <c r="AA44601"/>
    </row>
    <row r="44602" spans="1:27" x14ac:dyDescent="0.25">
      <c r="A44602"/>
      <c r="AA44602"/>
    </row>
    <row r="44603" spans="1:27" x14ac:dyDescent="0.25">
      <c r="A44603"/>
      <c r="AA44603"/>
    </row>
    <row r="44604" spans="1:27" x14ac:dyDescent="0.25">
      <c r="A44604"/>
      <c r="AA44604"/>
    </row>
    <row r="44605" spans="1:27" x14ac:dyDescent="0.25">
      <c r="A44605"/>
      <c r="AA44605"/>
    </row>
    <row r="44606" spans="1:27" x14ac:dyDescent="0.25">
      <c r="A44606"/>
      <c r="AA44606"/>
    </row>
    <row r="44607" spans="1:27" x14ac:dyDescent="0.25">
      <c r="A44607"/>
      <c r="AA44607"/>
    </row>
    <row r="44608" spans="1:27" x14ac:dyDescent="0.25">
      <c r="A44608"/>
      <c r="AA44608"/>
    </row>
    <row r="44609" spans="1:27" x14ac:dyDescent="0.25">
      <c r="A44609"/>
      <c r="AA44609"/>
    </row>
    <row r="44610" spans="1:27" x14ac:dyDescent="0.25">
      <c r="A44610"/>
      <c r="AA44610"/>
    </row>
    <row r="44611" spans="1:27" x14ac:dyDescent="0.25">
      <c r="A44611"/>
      <c r="AA44611"/>
    </row>
    <row r="44612" spans="1:27" x14ac:dyDescent="0.25">
      <c r="A44612"/>
      <c r="AA44612"/>
    </row>
    <row r="44613" spans="1:27" x14ac:dyDescent="0.25">
      <c r="A44613"/>
      <c r="AA44613"/>
    </row>
    <row r="44614" spans="1:27" x14ac:dyDescent="0.25">
      <c r="A44614"/>
      <c r="AA44614"/>
    </row>
    <row r="44615" spans="1:27" x14ac:dyDescent="0.25">
      <c r="A44615"/>
      <c r="AA44615"/>
    </row>
    <row r="44616" spans="1:27" x14ac:dyDescent="0.25">
      <c r="A44616"/>
      <c r="AA44616"/>
    </row>
    <row r="44617" spans="1:27" x14ac:dyDescent="0.25">
      <c r="A44617"/>
      <c r="AA44617"/>
    </row>
    <row r="44618" spans="1:27" x14ac:dyDescent="0.25">
      <c r="A44618"/>
      <c r="AA44618"/>
    </row>
    <row r="44619" spans="1:27" x14ac:dyDescent="0.25">
      <c r="A44619"/>
      <c r="AA44619"/>
    </row>
    <row r="44620" spans="1:27" x14ac:dyDescent="0.25">
      <c r="A44620"/>
      <c r="AA44620"/>
    </row>
    <row r="44621" spans="1:27" x14ac:dyDescent="0.25">
      <c r="A44621"/>
      <c r="AA44621"/>
    </row>
    <row r="44622" spans="1:27" x14ac:dyDescent="0.25">
      <c r="A44622"/>
      <c r="AA44622"/>
    </row>
    <row r="44623" spans="1:27" x14ac:dyDescent="0.25">
      <c r="A44623"/>
      <c r="AA44623"/>
    </row>
    <row r="44624" spans="1:27" x14ac:dyDescent="0.25">
      <c r="A44624"/>
      <c r="AA44624"/>
    </row>
    <row r="44625" spans="1:27" x14ac:dyDescent="0.25">
      <c r="A44625"/>
      <c r="AA44625"/>
    </row>
    <row r="44626" spans="1:27" x14ac:dyDescent="0.25">
      <c r="A44626"/>
      <c r="AA44626"/>
    </row>
    <row r="44627" spans="1:27" x14ac:dyDescent="0.25">
      <c r="A44627"/>
      <c r="AA44627"/>
    </row>
    <row r="44628" spans="1:27" x14ac:dyDescent="0.25">
      <c r="A44628"/>
      <c r="AA44628"/>
    </row>
    <row r="44629" spans="1:27" x14ac:dyDescent="0.25">
      <c r="A44629"/>
      <c r="AA44629"/>
    </row>
    <row r="44630" spans="1:27" x14ac:dyDescent="0.25">
      <c r="A44630"/>
      <c r="AA44630"/>
    </row>
    <row r="44631" spans="1:27" x14ac:dyDescent="0.25">
      <c r="A44631"/>
      <c r="AA44631"/>
    </row>
    <row r="44632" spans="1:27" x14ac:dyDescent="0.25">
      <c r="A44632"/>
      <c r="AA44632"/>
    </row>
    <row r="44633" spans="1:27" x14ac:dyDescent="0.25">
      <c r="A44633"/>
      <c r="AA44633"/>
    </row>
    <row r="44634" spans="1:27" x14ac:dyDescent="0.25">
      <c r="A44634"/>
      <c r="AA44634"/>
    </row>
    <row r="44635" spans="1:27" x14ac:dyDescent="0.25">
      <c r="A44635"/>
      <c r="AA44635"/>
    </row>
    <row r="44636" spans="1:27" x14ac:dyDescent="0.25">
      <c r="A44636"/>
      <c r="AA44636"/>
    </row>
    <row r="44637" spans="1:27" x14ac:dyDescent="0.25">
      <c r="A44637"/>
      <c r="AA44637"/>
    </row>
    <row r="44638" spans="1:27" x14ac:dyDescent="0.25">
      <c r="A44638"/>
      <c r="AA44638"/>
    </row>
    <row r="44639" spans="1:27" x14ac:dyDescent="0.25">
      <c r="A44639"/>
      <c r="AA44639"/>
    </row>
    <row r="44640" spans="1:27" x14ac:dyDescent="0.25">
      <c r="A44640"/>
      <c r="AA44640"/>
    </row>
    <row r="44641" spans="1:27" x14ac:dyDescent="0.25">
      <c r="A44641"/>
      <c r="AA44641"/>
    </row>
    <row r="44642" spans="1:27" x14ac:dyDescent="0.25">
      <c r="A44642"/>
      <c r="AA44642"/>
    </row>
    <row r="44643" spans="1:27" x14ac:dyDescent="0.25">
      <c r="A44643"/>
      <c r="AA44643"/>
    </row>
    <row r="44644" spans="1:27" x14ac:dyDescent="0.25">
      <c r="A44644"/>
      <c r="AA44644"/>
    </row>
    <row r="44645" spans="1:27" x14ac:dyDescent="0.25">
      <c r="A44645"/>
      <c r="AA44645"/>
    </row>
    <row r="44646" spans="1:27" x14ac:dyDescent="0.25">
      <c r="A44646"/>
      <c r="AA44646"/>
    </row>
    <row r="44647" spans="1:27" x14ac:dyDescent="0.25">
      <c r="A44647"/>
      <c r="AA44647"/>
    </row>
    <row r="44648" spans="1:27" x14ac:dyDescent="0.25">
      <c r="A44648"/>
      <c r="AA44648"/>
    </row>
    <row r="44649" spans="1:27" x14ac:dyDescent="0.25">
      <c r="A44649"/>
      <c r="AA44649"/>
    </row>
    <row r="44650" spans="1:27" x14ac:dyDescent="0.25">
      <c r="A44650"/>
      <c r="AA44650"/>
    </row>
    <row r="44651" spans="1:27" x14ac:dyDescent="0.25">
      <c r="A44651"/>
      <c r="AA44651"/>
    </row>
    <row r="44652" spans="1:27" x14ac:dyDescent="0.25">
      <c r="A44652"/>
      <c r="AA44652"/>
    </row>
    <row r="44653" spans="1:27" x14ac:dyDescent="0.25">
      <c r="A44653"/>
      <c r="AA44653"/>
    </row>
    <row r="44654" spans="1:27" x14ac:dyDescent="0.25">
      <c r="A44654"/>
      <c r="AA44654"/>
    </row>
    <row r="44655" spans="1:27" x14ac:dyDescent="0.25">
      <c r="A44655"/>
      <c r="AA44655"/>
    </row>
    <row r="44656" spans="1:27" x14ac:dyDescent="0.25">
      <c r="A44656"/>
      <c r="AA44656"/>
    </row>
    <row r="44657" spans="1:27" x14ac:dyDescent="0.25">
      <c r="A44657"/>
      <c r="AA44657"/>
    </row>
    <row r="44658" spans="1:27" x14ac:dyDescent="0.25">
      <c r="A44658"/>
      <c r="AA44658"/>
    </row>
    <row r="44659" spans="1:27" x14ac:dyDescent="0.25">
      <c r="A44659"/>
      <c r="AA44659"/>
    </row>
    <row r="44660" spans="1:27" x14ac:dyDescent="0.25">
      <c r="A44660"/>
      <c r="AA44660"/>
    </row>
    <row r="44661" spans="1:27" x14ac:dyDescent="0.25">
      <c r="A44661"/>
      <c r="AA44661"/>
    </row>
    <row r="44662" spans="1:27" x14ac:dyDescent="0.25">
      <c r="A44662"/>
      <c r="AA44662"/>
    </row>
    <row r="44663" spans="1:27" x14ac:dyDescent="0.25">
      <c r="A44663"/>
      <c r="AA44663"/>
    </row>
    <row r="44664" spans="1:27" x14ac:dyDescent="0.25">
      <c r="A44664"/>
      <c r="AA44664"/>
    </row>
    <row r="44665" spans="1:27" x14ac:dyDescent="0.25">
      <c r="A44665"/>
      <c r="AA44665"/>
    </row>
    <row r="44666" spans="1:27" x14ac:dyDescent="0.25">
      <c r="A44666"/>
      <c r="AA44666"/>
    </row>
    <row r="44667" spans="1:27" x14ac:dyDescent="0.25">
      <c r="A44667"/>
      <c r="AA44667"/>
    </row>
    <row r="44668" spans="1:27" x14ac:dyDescent="0.25">
      <c r="A44668"/>
      <c r="AA44668"/>
    </row>
    <row r="44669" spans="1:27" x14ac:dyDescent="0.25">
      <c r="A44669"/>
      <c r="AA44669"/>
    </row>
    <row r="44670" spans="1:27" x14ac:dyDescent="0.25">
      <c r="A44670"/>
      <c r="AA44670"/>
    </row>
    <row r="44671" spans="1:27" x14ac:dyDescent="0.25">
      <c r="A44671"/>
      <c r="AA44671"/>
    </row>
    <row r="44672" spans="1:27" x14ac:dyDescent="0.25">
      <c r="A44672"/>
      <c r="AA44672"/>
    </row>
    <row r="44673" spans="1:27" x14ac:dyDescent="0.25">
      <c r="A44673"/>
      <c r="AA44673"/>
    </row>
    <row r="44674" spans="1:27" x14ac:dyDescent="0.25">
      <c r="A44674"/>
      <c r="AA44674"/>
    </row>
    <row r="44675" spans="1:27" x14ac:dyDescent="0.25">
      <c r="A44675"/>
      <c r="AA44675"/>
    </row>
    <row r="44676" spans="1:27" x14ac:dyDescent="0.25">
      <c r="A44676"/>
      <c r="AA44676"/>
    </row>
    <row r="44677" spans="1:27" x14ac:dyDescent="0.25">
      <c r="A44677"/>
      <c r="AA44677"/>
    </row>
    <row r="44678" spans="1:27" x14ac:dyDescent="0.25">
      <c r="A44678"/>
      <c r="AA44678"/>
    </row>
    <row r="44679" spans="1:27" x14ac:dyDescent="0.25">
      <c r="A44679"/>
      <c r="AA44679"/>
    </row>
    <row r="44680" spans="1:27" x14ac:dyDescent="0.25">
      <c r="A44680"/>
      <c r="AA44680"/>
    </row>
    <row r="44681" spans="1:27" x14ac:dyDescent="0.25">
      <c r="A44681"/>
      <c r="AA44681"/>
    </row>
    <row r="44682" spans="1:27" x14ac:dyDescent="0.25">
      <c r="A44682"/>
      <c r="AA44682"/>
    </row>
    <row r="44683" spans="1:27" x14ac:dyDescent="0.25">
      <c r="A44683"/>
      <c r="AA44683"/>
    </row>
    <row r="44684" spans="1:27" x14ac:dyDescent="0.25">
      <c r="A44684"/>
      <c r="AA44684"/>
    </row>
    <row r="44685" spans="1:27" x14ac:dyDescent="0.25">
      <c r="A44685"/>
      <c r="AA44685"/>
    </row>
    <row r="44686" spans="1:27" x14ac:dyDescent="0.25">
      <c r="A44686"/>
      <c r="AA44686"/>
    </row>
    <row r="44687" spans="1:27" x14ac:dyDescent="0.25">
      <c r="A44687"/>
      <c r="AA44687"/>
    </row>
    <row r="44688" spans="1:27" x14ac:dyDescent="0.25">
      <c r="A44688"/>
      <c r="AA44688"/>
    </row>
    <row r="44689" spans="1:27" x14ac:dyDescent="0.25">
      <c r="A44689"/>
      <c r="AA44689"/>
    </row>
    <row r="44690" spans="1:27" x14ac:dyDescent="0.25">
      <c r="A44690"/>
      <c r="AA44690"/>
    </row>
    <row r="44691" spans="1:27" x14ac:dyDescent="0.25">
      <c r="A44691"/>
      <c r="AA44691"/>
    </row>
    <row r="44692" spans="1:27" x14ac:dyDescent="0.25">
      <c r="A44692"/>
      <c r="AA44692"/>
    </row>
    <row r="44693" spans="1:27" x14ac:dyDescent="0.25">
      <c r="A44693"/>
      <c r="AA44693"/>
    </row>
    <row r="44694" spans="1:27" x14ac:dyDescent="0.25">
      <c r="A44694"/>
      <c r="AA44694"/>
    </row>
    <row r="44695" spans="1:27" x14ac:dyDescent="0.25">
      <c r="A44695"/>
      <c r="AA44695"/>
    </row>
    <row r="44696" spans="1:27" x14ac:dyDescent="0.25">
      <c r="A44696"/>
      <c r="AA44696"/>
    </row>
    <row r="44697" spans="1:27" x14ac:dyDescent="0.25">
      <c r="A44697"/>
      <c r="AA44697"/>
    </row>
    <row r="44698" spans="1:27" x14ac:dyDescent="0.25">
      <c r="A44698"/>
      <c r="AA44698"/>
    </row>
    <row r="44699" spans="1:27" x14ac:dyDescent="0.25">
      <c r="A44699"/>
      <c r="AA44699"/>
    </row>
    <row r="44700" spans="1:27" x14ac:dyDescent="0.25">
      <c r="A44700"/>
      <c r="AA44700"/>
    </row>
    <row r="44701" spans="1:27" x14ac:dyDescent="0.25">
      <c r="A44701"/>
      <c r="AA44701"/>
    </row>
    <row r="44702" spans="1:27" x14ac:dyDescent="0.25">
      <c r="A44702"/>
      <c r="AA44702"/>
    </row>
    <row r="44703" spans="1:27" x14ac:dyDescent="0.25">
      <c r="A44703"/>
      <c r="AA44703"/>
    </row>
    <row r="44704" spans="1:27" x14ac:dyDescent="0.25">
      <c r="A44704"/>
      <c r="AA44704"/>
    </row>
    <row r="44705" spans="1:27" x14ac:dyDescent="0.25">
      <c r="A44705"/>
      <c r="AA44705"/>
    </row>
    <row r="44706" spans="1:27" x14ac:dyDescent="0.25">
      <c r="A44706"/>
      <c r="AA44706"/>
    </row>
    <row r="44707" spans="1:27" x14ac:dyDescent="0.25">
      <c r="A44707"/>
      <c r="AA44707"/>
    </row>
    <row r="44708" spans="1:27" x14ac:dyDescent="0.25">
      <c r="A44708"/>
      <c r="AA44708"/>
    </row>
    <row r="44709" spans="1:27" x14ac:dyDescent="0.25">
      <c r="A44709"/>
      <c r="AA44709"/>
    </row>
    <row r="44710" spans="1:27" x14ac:dyDescent="0.25">
      <c r="A44710"/>
      <c r="AA44710"/>
    </row>
    <row r="44711" spans="1:27" x14ac:dyDescent="0.25">
      <c r="A44711"/>
      <c r="AA44711"/>
    </row>
    <row r="44712" spans="1:27" x14ac:dyDescent="0.25">
      <c r="A44712"/>
      <c r="AA44712"/>
    </row>
    <row r="44713" spans="1:27" x14ac:dyDescent="0.25">
      <c r="A44713"/>
      <c r="AA44713"/>
    </row>
    <row r="44714" spans="1:27" x14ac:dyDescent="0.25">
      <c r="A44714"/>
      <c r="AA44714"/>
    </row>
    <row r="44715" spans="1:27" x14ac:dyDescent="0.25">
      <c r="A44715"/>
      <c r="AA44715"/>
    </row>
    <row r="44716" spans="1:27" x14ac:dyDescent="0.25">
      <c r="A44716"/>
      <c r="AA44716"/>
    </row>
    <row r="44717" spans="1:27" x14ac:dyDescent="0.25">
      <c r="A44717"/>
      <c r="AA44717"/>
    </row>
    <row r="44718" spans="1:27" x14ac:dyDescent="0.25">
      <c r="A44718"/>
      <c r="AA44718"/>
    </row>
    <row r="44719" spans="1:27" x14ac:dyDescent="0.25">
      <c r="A44719"/>
      <c r="AA44719"/>
    </row>
    <row r="44720" spans="1:27" x14ac:dyDescent="0.25">
      <c r="A44720"/>
      <c r="AA44720"/>
    </row>
    <row r="44721" spans="1:27" x14ac:dyDescent="0.25">
      <c r="A44721"/>
      <c r="AA44721"/>
    </row>
    <row r="44722" spans="1:27" x14ac:dyDescent="0.25">
      <c r="A44722"/>
      <c r="AA44722"/>
    </row>
    <row r="44723" spans="1:27" x14ac:dyDescent="0.25">
      <c r="A44723"/>
      <c r="AA44723"/>
    </row>
    <row r="44724" spans="1:27" x14ac:dyDescent="0.25">
      <c r="A44724"/>
      <c r="AA44724"/>
    </row>
    <row r="44725" spans="1:27" x14ac:dyDescent="0.25">
      <c r="A44725"/>
      <c r="AA44725"/>
    </row>
    <row r="44726" spans="1:27" x14ac:dyDescent="0.25">
      <c r="A44726"/>
      <c r="AA44726"/>
    </row>
    <row r="44727" spans="1:27" x14ac:dyDescent="0.25">
      <c r="A44727"/>
      <c r="AA44727"/>
    </row>
    <row r="44728" spans="1:27" x14ac:dyDescent="0.25">
      <c r="A44728"/>
      <c r="AA44728"/>
    </row>
    <row r="44729" spans="1:27" x14ac:dyDescent="0.25">
      <c r="A44729"/>
      <c r="AA44729"/>
    </row>
    <row r="44730" spans="1:27" x14ac:dyDescent="0.25">
      <c r="A44730"/>
      <c r="AA44730"/>
    </row>
    <row r="44731" spans="1:27" x14ac:dyDescent="0.25">
      <c r="A44731"/>
      <c r="AA44731"/>
    </row>
    <row r="44732" spans="1:27" x14ac:dyDescent="0.25">
      <c r="A44732"/>
      <c r="AA44732"/>
    </row>
    <row r="44733" spans="1:27" x14ac:dyDescent="0.25">
      <c r="A44733"/>
      <c r="AA44733"/>
    </row>
    <row r="44734" spans="1:27" x14ac:dyDescent="0.25">
      <c r="A44734"/>
      <c r="AA44734"/>
    </row>
    <row r="44735" spans="1:27" x14ac:dyDescent="0.25">
      <c r="A44735"/>
      <c r="AA44735"/>
    </row>
    <row r="44736" spans="1:27" x14ac:dyDescent="0.25">
      <c r="A44736"/>
      <c r="AA44736"/>
    </row>
    <row r="44737" spans="1:27" x14ac:dyDescent="0.25">
      <c r="A44737"/>
      <c r="AA44737"/>
    </row>
    <row r="44738" spans="1:27" x14ac:dyDescent="0.25">
      <c r="A44738"/>
      <c r="AA44738"/>
    </row>
    <row r="44739" spans="1:27" x14ac:dyDescent="0.25">
      <c r="A44739"/>
      <c r="AA44739"/>
    </row>
    <row r="44740" spans="1:27" x14ac:dyDescent="0.25">
      <c r="A44740"/>
      <c r="AA44740"/>
    </row>
    <row r="44741" spans="1:27" x14ac:dyDescent="0.25">
      <c r="A44741"/>
      <c r="AA44741"/>
    </row>
    <row r="44742" spans="1:27" x14ac:dyDescent="0.25">
      <c r="A44742"/>
      <c r="AA44742"/>
    </row>
    <row r="44743" spans="1:27" x14ac:dyDescent="0.25">
      <c r="A44743"/>
      <c r="AA44743"/>
    </row>
    <row r="44744" spans="1:27" x14ac:dyDescent="0.25">
      <c r="A44744"/>
      <c r="AA44744"/>
    </row>
    <row r="44745" spans="1:27" x14ac:dyDescent="0.25">
      <c r="A44745"/>
      <c r="AA44745"/>
    </row>
    <row r="44746" spans="1:27" x14ac:dyDescent="0.25">
      <c r="A44746"/>
      <c r="AA44746"/>
    </row>
    <row r="44747" spans="1:27" x14ac:dyDescent="0.25">
      <c r="A44747"/>
      <c r="AA44747"/>
    </row>
    <row r="44748" spans="1:27" x14ac:dyDescent="0.25">
      <c r="A44748"/>
      <c r="AA44748"/>
    </row>
    <row r="44749" spans="1:27" x14ac:dyDescent="0.25">
      <c r="A44749"/>
      <c r="AA44749"/>
    </row>
    <row r="44750" spans="1:27" x14ac:dyDescent="0.25">
      <c r="A44750"/>
      <c r="AA44750"/>
    </row>
    <row r="44751" spans="1:27" x14ac:dyDescent="0.25">
      <c r="A44751"/>
      <c r="AA44751"/>
    </row>
    <row r="44752" spans="1:27" x14ac:dyDescent="0.25">
      <c r="A44752"/>
      <c r="AA44752"/>
    </row>
    <row r="44753" spans="1:27" x14ac:dyDescent="0.25">
      <c r="A44753"/>
      <c r="AA44753"/>
    </row>
    <row r="44754" spans="1:27" x14ac:dyDescent="0.25">
      <c r="A44754"/>
      <c r="AA44754"/>
    </row>
    <row r="44755" spans="1:27" x14ac:dyDescent="0.25">
      <c r="A44755"/>
      <c r="AA44755"/>
    </row>
    <row r="44756" spans="1:27" x14ac:dyDescent="0.25">
      <c r="A44756"/>
      <c r="AA44756"/>
    </row>
    <row r="44757" spans="1:27" x14ac:dyDescent="0.25">
      <c r="A44757"/>
      <c r="AA44757"/>
    </row>
    <row r="44758" spans="1:27" x14ac:dyDescent="0.25">
      <c r="A44758"/>
      <c r="AA44758"/>
    </row>
    <row r="44759" spans="1:27" x14ac:dyDescent="0.25">
      <c r="A44759"/>
      <c r="AA44759"/>
    </row>
    <row r="44760" spans="1:27" x14ac:dyDescent="0.25">
      <c r="A44760"/>
      <c r="AA44760"/>
    </row>
    <row r="44761" spans="1:27" x14ac:dyDescent="0.25">
      <c r="A44761"/>
      <c r="AA44761"/>
    </row>
    <row r="44762" spans="1:27" x14ac:dyDescent="0.25">
      <c r="A44762"/>
      <c r="AA44762"/>
    </row>
    <row r="44763" spans="1:27" x14ac:dyDescent="0.25">
      <c r="A44763"/>
      <c r="AA44763"/>
    </row>
    <row r="44764" spans="1:27" x14ac:dyDescent="0.25">
      <c r="A44764"/>
      <c r="AA44764"/>
    </row>
    <row r="44765" spans="1:27" x14ac:dyDescent="0.25">
      <c r="A44765"/>
      <c r="AA44765"/>
    </row>
    <row r="44766" spans="1:27" x14ac:dyDescent="0.25">
      <c r="A44766"/>
      <c r="AA44766"/>
    </row>
    <row r="44767" spans="1:27" x14ac:dyDescent="0.25">
      <c r="A44767"/>
      <c r="AA44767"/>
    </row>
    <row r="44768" spans="1:27" x14ac:dyDescent="0.25">
      <c r="A44768"/>
      <c r="AA44768"/>
    </row>
    <row r="44769" spans="1:27" x14ac:dyDescent="0.25">
      <c r="A44769"/>
      <c r="AA44769"/>
    </row>
    <row r="44770" spans="1:27" x14ac:dyDescent="0.25">
      <c r="A44770"/>
      <c r="AA44770"/>
    </row>
    <row r="44771" spans="1:27" x14ac:dyDescent="0.25">
      <c r="A44771"/>
      <c r="AA44771"/>
    </row>
    <row r="44772" spans="1:27" x14ac:dyDescent="0.25">
      <c r="A44772"/>
      <c r="AA44772"/>
    </row>
    <row r="44773" spans="1:27" x14ac:dyDescent="0.25">
      <c r="A44773"/>
      <c r="AA44773"/>
    </row>
    <row r="44774" spans="1:27" x14ac:dyDescent="0.25">
      <c r="A44774"/>
      <c r="AA44774"/>
    </row>
    <row r="44775" spans="1:27" x14ac:dyDescent="0.25">
      <c r="A44775"/>
      <c r="AA44775"/>
    </row>
    <row r="44776" spans="1:27" x14ac:dyDescent="0.25">
      <c r="A44776"/>
      <c r="AA44776"/>
    </row>
    <row r="44777" spans="1:27" x14ac:dyDescent="0.25">
      <c r="A44777"/>
      <c r="AA44777"/>
    </row>
    <row r="44778" spans="1:27" x14ac:dyDescent="0.25">
      <c r="A44778"/>
      <c r="AA44778"/>
    </row>
    <row r="44779" spans="1:27" x14ac:dyDescent="0.25">
      <c r="A44779"/>
      <c r="AA44779"/>
    </row>
    <row r="44780" spans="1:27" x14ac:dyDescent="0.25">
      <c r="A44780"/>
      <c r="AA44780"/>
    </row>
    <row r="44781" spans="1:27" x14ac:dyDescent="0.25">
      <c r="A44781"/>
      <c r="AA44781"/>
    </row>
    <row r="44782" spans="1:27" x14ac:dyDescent="0.25">
      <c r="A44782"/>
      <c r="AA44782"/>
    </row>
    <row r="44783" spans="1:27" x14ac:dyDescent="0.25">
      <c r="A44783"/>
      <c r="AA44783"/>
    </row>
    <row r="44784" spans="1:27" x14ac:dyDescent="0.25">
      <c r="A44784"/>
      <c r="AA44784"/>
    </row>
    <row r="44785" spans="1:27" x14ac:dyDescent="0.25">
      <c r="A44785"/>
      <c r="AA44785"/>
    </row>
    <row r="44786" spans="1:27" x14ac:dyDescent="0.25">
      <c r="A44786"/>
      <c r="AA44786"/>
    </row>
    <row r="44787" spans="1:27" x14ac:dyDescent="0.25">
      <c r="A44787"/>
      <c r="AA44787"/>
    </row>
    <row r="44788" spans="1:27" x14ac:dyDescent="0.25">
      <c r="A44788"/>
      <c r="AA44788"/>
    </row>
    <row r="44789" spans="1:27" x14ac:dyDescent="0.25">
      <c r="A44789"/>
      <c r="AA44789"/>
    </row>
    <row r="44790" spans="1:27" x14ac:dyDescent="0.25">
      <c r="A44790"/>
      <c r="AA44790"/>
    </row>
    <row r="44791" spans="1:27" x14ac:dyDescent="0.25">
      <c r="A44791"/>
      <c r="AA44791"/>
    </row>
    <row r="44792" spans="1:27" x14ac:dyDescent="0.25">
      <c r="A44792"/>
      <c r="AA44792"/>
    </row>
    <row r="44793" spans="1:27" x14ac:dyDescent="0.25">
      <c r="A44793"/>
      <c r="AA44793"/>
    </row>
    <row r="44794" spans="1:27" x14ac:dyDescent="0.25">
      <c r="A44794"/>
      <c r="AA44794"/>
    </row>
    <row r="44795" spans="1:27" x14ac:dyDescent="0.25">
      <c r="A44795"/>
      <c r="AA44795"/>
    </row>
    <row r="44796" spans="1:27" x14ac:dyDescent="0.25">
      <c r="A44796"/>
      <c r="AA44796"/>
    </row>
    <row r="44797" spans="1:27" x14ac:dyDescent="0.25">
      <c r="A44797"/>
      <c r="AA44797"/>
    </row>
    <row r="44798" spans="1:27" x14ac:dyDescent="0.25">
      <c r="A44798"/>
      <c r="AA44798"/>
    </row>
    <row r="44799" spans="1:27" x14ac:dyDescent="0.25">
      <c r="A44799"/>
      <c r="AA44799"/>
    </row>
    <row r="44800" spans="1:27" x14ac:dyDescent="0.25">
      <c r="A44800"/>
      <c r="AA44800"/>
    </row>
    <row r="44801" spans="1:27" x14ac:dyDescent="0.25">
      <c r="A44801"/>
      <c r="AA44801"/>
    </row>
    <row r="44802" spans="1:27" x14ac:dyDescent="0.25">
      <c r="A44802"/>
      <c r="AA44802"/>
    </row>
    <row r="44803" spans="1:27" x14ac:dyDescent="0.25">
      <c r="A44803"/>
      <c r="AA44803"/>
    </row>
    <row r="44804" spans="1:27" x14ac:dyDescent="0.25">
      <c r="A44804"/>
      <c r="AA44804"/>
    </row>
    <row r="44805" spans="1:27" x14ac:dyDescent="0.25">
      <c r="A44805"/>
      <c r="AA44805"/>
    </row>
    <row r="44806" spans="1:27" x14ac:dyDescent="0.25">
      <c r="A44806"/>
      <c r="AA44806"/>
    </row>
    <row r="44807" spans="1:27" x14ac:dyDescent="0.25">
      <c r="A44807"/>
      <c r="AA44807"/>
    </row>
    <row r="44808" spans="1:27" x14ac:dyDescent="0.25">
      <c r="A44808"/>
      <c r="AA44808"/>
    </row>
    <row r="44809" spans="1:27" x14ac:dyDescent="0.25">
      <c r="A44809"/>
      <c r="AA44809"/>
    </row>
    <row r="44810" spans="1:27" x14ac:dyDescent="0.25">
      <c r="A44810"/>
      <c r="AA44810"/>
    </row>
    <row r="44811" spans="1:27" x14ac:dyDescent="0.25">
      <c r="A44811"/>
      <c r="AA44811"/>
    </row>
    <row r="44812" spans="1:27" x14ac:dyDescent="0.25">
      <c r="A44812"/>
      <c r="AA44812"/>
    </row>
    <row r="44813" spans="1:27" x14ac:dyDescent="0.25">
      <c r="A44813"/>
      <c r="AA44813"/>
    </row>
    <row r="44814" spans="1:27" x14ac:dyDescent="0.25">
      <c r="A44814"/>
      <c r="AA44814"/>
    </row>
    <row r="44815" spans="1:27" x14ac:dyDescent="0.25">
      <c r="A44815"/>
      <c r="AA44815"/>
    </row>
    <row r="44816" spans="1:27" x14ac:dyDescent="0.25">
      <c r="A44816"/>
      <c r="AA44816"/>
    </row>
    <row r="44817" spans="1:27" x14ac:dyDescent="0.25">
      <c r="A44817"/>
      <c r="AA44817"/>
    </row>
    <row r="44818" spans="1:27" x14ac:dyDescent="0.25">
      <c r="A44818"/>
      <c r="AA44818"/>
    </row>
    <row r="44819" spans="1:27" x14ac:dyDescent="0.25">
      <c r="A44819"/>
      <c r="AA44819"/>
    </row>
    <row r="44820" spans="1:27" x14ac:dyDescent="0.25">
      <c r="A44820"/>
      <c r="AA44820"/>
    </row>
    <row r="44821" spans="1:27" x14ac:dyDescent="0.25">
      <c r="A44821"/>
      <c r="AA44821"/>
    </row>
    <row r="44822" spans="1:27" x14ac:dyDescent="0.25">
      <c r="A44822"/>
      <c r="AA44822"/>
    </row>
    <row r="44823" spans="1:27" x14ac:dyDescent="0.25">
      <c r="A44823"/>
      <c r="AA44823"/>
    </row>
    <row r="44824" spans="1:27" x14ac:dyDescent="0.25">
      <c r="A44824"/>
      <c r="AA44824"/>
    </row>
    <row r="44825" spans="1:27" x14ac:dyDescent="0.25">
      <c r="A44825"/>
      <c r="AA44825"/>
    </row>
    <row r="44826" spans="1:27" x14ac:dyDescent="0.25">
      <c r="A44826"/>
      <c r="AA44826"/>
    </row>
    <row r="44827" spans="1:27" x14ac:dyDescent="0.25">
      <c r="A44827"/>
      <c r="AA44827"/>
    </row>
    <row r="44828" spans="1:27" x14ac:dyDescent="0.25">
      <c r="A44828"/>
      <c r="AA44828"/>
    </row>
    <row r="44829" spans="1:27" x14ac:dyDescent="0.25">
      <c r="A44829"/>
      <c r="AA44829"/>
    </row>
    <row r="44830" spans="1:27" x14ac:dyDescent="0.25">
      <c r="A44830"/>
      <c r="AA44830"/>
    </row>
    <row r="44831" spans="1:27" x14ac:dyDescent="0.25">
      <c r="A44831"/>
      <c r="AA44831"/>
    </row>
    <row r="44832" spans="1:27" x14ac:dyDescent="0.25">
      <c r="A44832"/>
      <c r="AA44832"/>
    </row>
    <row r="44833" spans="1:27" x14ac:dyDescent="0.25">
      <c r="A44833"/>
      <c r="AA44833"/>
    </row>
    <row r="44834" spans="1:27" x14ac:dyDescent="0.25">
      <c r="A44834"/>
      <c r="AA44834"/>
    </row>
    <row r="44835" spans="1:27" x14ac:dyDescent="0.25">
      <c r="A44835"/>
      <c r="AA44835"/>
    </row>
    <row r="44836" spans="1:27" x14ac:dyDescent="0.25">
      <c r="A44836"/>
      <c r="AA44836"/>
    </row>
    <row r="44837" spans="1:27" x14ac:dyDescent="0.25">
      <c r="A44837"/>
      <c r="AA44837"/>
    </row>
    <row r="44838" spans="1:27" x14ac:dyDescent="0.25">
      <c r="A44838"/>
      <c r="AA44838"/>
    </row>
    <row r="44839" spans="1:27" x14ac:dyDescent="0.25">
      <c r="A44839"/>
      <c r="AA44839"/>
    </row>
    <row r="44840" spans="1:27" x14ac:dyDescent="0.25">
      <c r="A44840"/>
      <c r="AA44840"/>
    </row>
    <row r="44841" spans="1:27" x14ac:dyDescent="0.25">
      <c r="A44841"/>
      <c r="AA44841"/>
    </row>
    <row r="44842" spans="1:27" x14ac:dyDescent="0.25">
      <c r="A44842"/>
      <c r="AA44842"/>
    </row>
    <row r="44843" spans="1:27" x14ac:dyDescent="0.25">
      <c r="A44843"/>
      <c r="AA44843"/>
    </row>
    <row r="44844" spans="1:27" x14ac:dyDescent="0.25">
      <c r="A44844"/>
      <c r="AA44844"/>
    </row>
    <row r="44845" spans="1:27" x14ac:dyDescent="0.25">
      <c r="A44845"/>
      <c r="AA44845"/>
    </row>
    <row r="44846" spans="1:27" x14ac:dyDescent="0.25">
      <c r="A44846"/>
      <c r="AA44846"/>
    </row>
    <row r="44847" spans="1:27" x14ac:dyDescent="0.25">
      <c r="A44847"/>
      <c r="AA44847"/>
    </row>
    <row r="44848" spans="1:27" x14ac:dyDescent="0.25">
      <c r="A44848"/>
      <c r="AA44848"/>
    </row>
    <row r="44849" spans="1:27" x14ac:dyDescent="0.25">
      <c r="A44849"/>
      <c r="AA44849"/>
    </row>
    <row r="44850" spans="1:27" x14ac:dyDescent="0.25">
      <c r="A44850"/>
      <c r="AA44850"/>
    </row>
    <row r="44851" spans="1:27" x14ac:dyDescent="0.25">
      <c r="A44851"/>
      <c r="AA44851"/>
    </row>
    <row r="44852" spans="1:27" x14ac:dyDescent="0.25">
      <c r="A44852"/>
      <c r="AA44852"/>
    </row>
    <row r="44853" spans="1:27" x14ac:dyDescent="0.25">
      <c r="A44853"/>
      <c r="AA44853"/>
    </row>
    <row r="44854" spans="1:27" x14ac:dyDescent="0.25">
      <c r="A44854"/>
      <c r="AA44854"/>
    </row>
    <row r="44855" spans="1:27" x14ac:dyDescent="0.25">
      <c r="A44855"/>
      <c r="AA44855"/>
    </row>
    <row r="44856" spans="1:27" x14ac:dyDescent="0.25">
      <c r="A44856"/>
      <c r="AA44856"/>
    </row>
    <row r="44857" spans="1:27" x14ac:dyDescent="0.25">
      <c r="A44857"/>
      <c r="AA44857"/>
    </row>
    <row r="44858" spans="1:27" x14ac:dyDescent="0.25">
      <c r="A44858"/>
      <c r="AA44858"/>
    </row>
    <row r="44859" spans="1:27" x14ac:dyDescent="0.25">
      <c r="A44859"/>
      <c r="AA44859"/>
    </row>
    <row r="44860" spans="1:27" x14ac:dyDescent="0.25">
      <c r="A44860"/>
      <c r="AA44860"/>
    </row>
    <row r="44861" spans="1:27" x14ac:dyDescent="0.25">
      <c r="A44861"/>
      <c r="AA44861"/>
    </row>
    <row r="44862" spans="1:27" x14ac:dyDescent="0.25">
      <c r="A44862"/>
      <c r="AA44862"/>
    </row>
    <row r="44863" spans="1:27" x14ac:dyDescent="0.25">
      <c r="A44863"/>
      <c r="AA44863"/>
    </row>
    <row r="44864" spans="1:27" x14ac:dyDescent="0.25">
      <c r="A44864"/>
      <c r="AA44864"/>
    </row>
    <row r="44865" spans="1:27" x14ac:dyDescent="0.25">
      <c r="A44865"/>
      <c r="AA44865"/>
    </row>
    <row r="44866" spans="1:27" x14ac:dyDescent="0.25">
      <c r="A44866"/>
      <c r="AA44866"/>
    </row>
    <row r="44867" spans="1:27" x14ac:dyDescent="0.25">
      <c r="A44867"/>
      <c r="AA44867"/>
    </row>
    <row r="44868" spans="1:27" x14ac:dyDescent="0.25">
      <c r="A44868"/>
      <c r="AA44868"/>
    </row>
    <row r="44869" spans="1:27" x14ac:dyDescent="0.25">
      <c r="A44869"/>
      <c r="AA44869"/>
    </row>
    <row r="44870" spans="1:27" x14ac:dyDescent="0.25">
      <c r="A44870"/>
      <c r="AA44870"/>
    </row>
    <row r="44871" spans="1:27" x14ac:dyDescent="0.25">
      <c r="A44871"/>
      <c r="AA44871"/>
    </row>
    <row r="44872" spans="1:27" x14ac:dyDescent="0.25">
      <c r="A44872"/>
      <c r="AA44872"/>
    </row>
    <row r="44873" spans="1:27" x14ac:dyDescent="0.25">
      <c r="A44873"/>
      <c r="AA44873"/>
    </row>
    <row r="44874" spans="1:27" x14ac:dyDescent="0.25">
      <c r="A44874"/>
      <c r="AA44874"/>
    </row>
    <row r="44875" spans="1:27" x14ac:dyDescent="0.25">
      <c r="A44875"/>
      <c r="AA44875"/>
    </row>
    <row r="44876" spans="1:27" x14ac:dyDescent="0.25">
      <c r="A44876"/>
      <c r="AA44876"/>
    </row>
    <row r="44877" spans="1:27" x14ac:dyDescent="0.25">
      <c r="A44877"/>
      <c r="AA44877"/>
    </row>
    <row r="44878" spans="1:27" x14ac:dyDescent="0.25">
      <c r="A44878"/>
      <c r="AA44878"/>
    </row>
    <row r="44879" spans="1:27" x14ac:dyDescent="0.25">
      <c r="A44879"/>
      <c r="AA44879"/>
    </row>
    <row r="44880" spans="1:27" x14ac:dyDescent="0.25">
      <c r="A44880"/>
      <c r="AA44880"/>
    </row>
    <row r="44881" spans="1:27" x14ac:dyDescent="0.25">
      <c r="A44881"/>
      <c r="AA44881"/>
    </row>
    <row r="44882" spans="1:27" x14ac:dyDescent="0.25">
      <c r="A44882"/>
      <c r="AA44882"/>
    </row>
    <row r="44883" spans="1:27" x14ac:dyDescent="0.25">
      <c r="A44883"/>
      <c r="AA44883"/>
    </row>
    <row r="44884" spans="1:27" x14ac:dyDescent="0.25">
      <c r="A44884"/>
      <c r="AA44884"/>
    </row>
    <row r="44885" spans="1:27" x14ac:dyDescent="0.25">
      <c r="A44885"/>
      <c r="AA44885"/>
    </row>
    <row r="44886" spans="1:27" x14ac:dyDescent="0.25">
      <c r="A44886"/>
      <c r="AA44886"/>
    </row>
    <row r="44887" spans="1:27" x14ac:dyDescent="0.25">
      <c r="A44887"/>
      <c r="AA44887"/>
    </row>
    <row r="44888" spans="1:27" x14ac:dyDescent="0.25">
      <c r="A44888"/>
      <c r="AA44888"/>
    </row>
    <row r="44889" spans="1:27" x14ac:dyDescent="0.25">
      <c r="A44889"/>
      <c r="AA44889"/>
    </row>
    <row r="44890" spans="1:27" x14ac:dyDescent="0.25">
      <c r="A44890"/>
      <c r="AA44890"/>
    </row>
    <row r="44891" spans="1:27" x14ac:dyDescent="0.25">
      <c r="A44891"/>
      <c r="AA44891"/>
    </row>
    <row r="44892" spans="1:27" x14ac:dyDescent="0.25">
      <c r="A44892"/>
      <c r="AA44892"/>
    </row>
    <row r="44893" spans="1:27" x14ac:dyDescent="0.25">
      <c r="A44893"/>
      <c r="AA44893"/>
    </row>
    <row r="44894" spans="1:27" x14ac:dyDescent="0.25">
      <c r="A44894"/>
      <c r="AA44894"/>
    </row>
    <row r="44895" spans="1:27" x14ac:dyDescent="0.25">
      <c r="A44895"/>
      <c r="AA44895"/>
    </row>
    <row r="44896" spans="1:27" x14ac:dyDescent="0.25">
      <c r="A44896"/>
      <c r="AA44896"/>
    </row>
    <row r="44897" spans="1:27" x14ac:dyDescent="0.25">
      <c r="A44897"/>
      <c r="AA44897"/>
    </row>
    <row r="44898" spans="1:27" x14ac:dyDescent="0.25">
      <c r="A44898"/>
      <c r="AA44898"/>
    </row>
    <row r="44899" spans="1:27" x14ac:dyDescent="0.25">
      <c r="A44899"/>
      <c r="AA44899"/>
    </row>
    <row r="44900" spans="1:27" x14ac:dyDescent="0.25">
      <c r="A44900"/>
      <c r="AA44900"/>
    </row>
    <row r="44901" spans="1:27" x14ac:dyDescent="0.25">
      <c r="A44901"/>
      <c r="AA44901"/>
    </row>
    <row r="44902" spans="1:27" x14ac:dyDescent="0.25">
      <c r="A44902"/>
      <c r="AA44902"/>
    </row>
    <row r="44903" spans="1:27" x14ac:dyDescent="0.25">
      <c r="A44903"/>
      <c r="AA44903"/>
    </row>
    <row r="44904" spans="1:27" x14ac:dyDescent="0.25">
      <c r="A44904"/>
      <c r="AA44904"/>
    </row>
    <row r="44905" spans="1:27" x14ac:dyDescent="0.25">
      <c r="A44905"/>
      <c r="AA44905"/>
    </row>
    <row r="44906" spans="1:27" x14ac:dyDescent="0.25">
      <c r="A44906"/>
      <c r="AA44906"/>
    </row>
    <row r="44907" spans="1:27" x14ac:dyDescent="0.25">
      <c r="A44907"/>
      <c r="AA44907"/>
    </row>
    <row r="44908" spans="1:27" x14ac:dyDescent="0.25">
      <c r="A44908"/>
      <c r="AA44908"/>
    </row>
    <row r="44909" spans="1:27" x14ac:dyDescent="0.25">
      <c r="A44909"/>
      <c r="AA44909"/>
    </row>
    <row r="44910" spans="1:27" x14ac:dyDescent="0.25">
      <c r="A44910"/>
      <c r="AA44910"/>
    </row>
    <row r="44911" spans="1:27" x14ac:dyDescent="0.25">
      <c r="A44911"/>
      <c r="AA44911"/>
    </row>
    <row r="44912" spans="1:27" x14ac:dyDescent="0.25">
      <c r="A44912"/>
      <c r="AA44912"/>
    </row>
    <row r="44913" spans="1:27" x14ac:dyDescent="0.25">
      <c r="A44913"/>
      <c r="AA44913"/>
    </row>
    <row r="44914" spans="1:27" x14ac:dyDescent="0.25">
      <c r="A44914"/>
      <c r="AA44914"/>
    </row>
    <row r="44915" spans="1:27" x14ac:dyDescent="0.25">
      <c r="A44915"/>
      <c r="AA44915"/>
    </row>
    <row r="44916" spans="1:27" x14ac:dyDescent="0.25">
      <c r="A44916"/>
      <c r="AA44916"/>
    </row>
    <row r="44917" spans="1:27" x14ac:dyDescent="0.25">
      <c r="A44917"/>
      <c r="AA44917"/>
    </row>
    <row r="44918" spans="1:27" x14ac:dyDescent="0.25">
      <c r="A44918"/>
      <c r="AA44918"/>
    </row>
    <row r="44919" spans="1:27" x14ac:dyDescent="0.25">
      <c r="A44919"/>
      <c r="AA44919"/>
    </row>
    <row r="44920" spans="1:27" x14ac:dyDescent="0.25">
      <c r="A44920"/>
      <c r="AA44920"/>
    </row>
    <row r="44921" spans="1:27" x14ac:dyDescent="0.25">
      <c r="A44921"/>
      <c r="AA44921"/>
    </row>
    <row r="44922" spans="1:27" x14ac:dyDescent="0.25">
      <c r="A44922"/>
      <c r="AA44922"/>
    </row>
    <row r="44923" spans="1:27" x14ac:dyDescent="0.25">
      <c r="A44923"/>
      <c r="AA44923"/>
    </row>
    <row r="44924" spans="1:27" x14ac:dyDescent="0.25">
      <c r="A44924"/>
      <c r="AA44924"/>
    </row>
    <row r="44925" spans="1:27" x14ac:dyDescent="0.25">
      <c r="A44925"/>
      <c r="AA44925"/>
    </row>
    <row r="44926" spans="1:27" x14ac:dyDescent="0.25">
      <c r="A44926"/>
      <c r="AA44926"/>
    </row>
    <row r="44927" spans="1:27" x14ac:dyDescent="0.25">
      <c r="A44927"/>
      <c r="AA44927"/>
    </row>
    <row r="44928" spans="1:27" x14ac:dyDescent="0.25">
      <c r="A44928"/>
      <c r="AA44928"/>
    </row>
    <row r="44929" spans="1:27" x14ac:dyDescent="0.25">
      <c r="A44929"/>
      <c r="AA44929"/>
    </row>
    <row r="44930" spans="1:27" x14ac:dyDescent="0.25">
      <c r="A44930"/>
      <c r="AA44930"/>
    </row>
    <row r="44931" spans="1:27" x14ac:dyDescent="0.25">
      <c r="A44931"/>
      <c r="AA44931"/>
    </row>
    <row r="44932" spans="1:27" x14ac:dyDescent="0.25">
      <c r="A44932"/>
      <c r="AA44932"/>
    </row>
    <row r="44933" spans="1:27" x14ac:dyDescent="0.25">
      <c r="A44933"/>
      <c r="AA44933"/>
    </row>
    <row r="44934" spans="1:27" x14ac:dyDescent="0.25">
      <c r="A44934"/>
      <c r="AA44934"/>
    </row>
    <row r="44935" spans="1:27" x14ac:dyDescent="0.25">
      <c r="A44935"/>
      <c r="AA44935"/>
    </row>
    <row r="44936" spans="1:27" x14ac:dyDescent="0.25">
      <c r="A44936"/>
      <c r="AA44936"/>
    </row>
    <row r="44937" spans="1:27" x14ac:dyDescent="0.25">
      <c r="A44937"/>
      <c r="AA44937"/>
    </row>
    <row r="44938" spans="1:27" x14ac:dyDescent="0.25">
      <c r="A44938"/>
      <c r="AA44938"/>
    </row>
    <row r="44939" spans="1:27" x14ac:dyDescent="0.25">
      <c r="A44939"/>
      <c r="AA44939"/>
    </row>
    <row r="44940" spans="1:27" x14ac:dyDescent="0.25">
      <c r="A44940"/>
      <c r="AA44940"/>
    </row>
    <row r="44941" spans="1:27" x14ac:dyDescent="0.25">
      <c r="A44941"/>
      <c r="AA44941"/>
    </row>
    <row r="44942" spans="1:27" x14ac:dyDescent="0.25">
      <c r="A44942"/>
      <c r="AA44942"/>
    </row>
    <row r="44943" spans="1:27" x14ac:dyDescent="0.25">
      <c r="A44943"/>
      <c r="AA44943"/>
    </row>
    <row r="44944" spans="1:27" x14ac:dyDescent="0.25">
      <c r="A44944"/>
      <c r="AA44944"/>
    </row>
    <row r="44945" spans="1:27" x14ac:dyDescent="0.25">
      <c r="A44945"/>
      <c r="AA44945"/>
    </row>
    <row r="44946" spans="1:27" x14ac:dyDescent="0.25">
      <c r="A44946"/>
      <c r="AA44946"/>
    </row>
    <row r="44947" spans="1:27" x14ac:dyDescent="0.25">
      <c r="A44947"/>
      <c r="AA44947"/>
    </row>
    <row r="44948" spans="1:27" x14ac:dyDescent="0.25">
      <c r="A44948"/>
      <c r="AA44948"/>
    </row>
    <row r="44949" spans="1:27" x14ac:dyDescent="0.25">
      <c r="A44949"/>
      <c r="AA44949"/>
    </row>
    <row r="44950" spans="1:27" x14ac:dyDescent="0.25">
      <c r="A44950"/>
      <c r="AA44950"/>
    </row>
    <row r="44951" spans="1:27" x14ac:dyDescent="0.25">
      <c r="A44951"/>
      <c r="AA44951"/>
    </row>
    <row r="44952" spans="1:27" x14ac:dyDescent="0.25">
      <c r="A44952"/>
      <c r="AA44952"/>
    </row>
    <row r="44953" spans="1:27" x14ac:dyDescent="0.25">
      <c r="A44953"/>
      <c r="AA44953"/>
    </row>
    <row r="44954" spans="1:27" x14ac:dyDescent="0.25">
      <c r="A44954"/>
      <c r="AA44954"/>
    </row>
    <row r="44955" spans="1:27" x14ac:dyDescent="0.25">
      <c r="A44955"/>
      <c r="AA44955"/>
    </row>
    <row r="44956" spans="1:27" x14ac:dyDescent="0.25">
      <c r="A44956"/>
      <c r="AA44956"/>
    </row>
    <row r="44957" spans="1:27" x14ac:dyDescent="0.25">
      <c r="A44957"/>
      <c r="AA44957"/>
    </row>
    <row r="44958" spans="1:27" x14ac:dyDescent="0.25">
      <c r="A44958"/>
      <c r="AA44958"/>
    </row>
    <row r="44959" spans="1:27" x14ac:dyDescent="0.25">
      <c r="A44959"/>
      <c r="AA44959"/>
    </row>
    <row r="44960" spans="1:27" x14ac:dyDescent="0.25">
      <c r="A44960"/>
      <c r="AA44960"/>
    </row>
    <row r="44961" spans="1:27" x14ac:dyDescent="0.25">
      <c r="A44961"/>
      <c r="AA44961"/>
    </row>
    <row r="44962" spans="1:27" x14ac:dyDescent="0.25">
      <c r="A44962"/>
      <c r="AA44962"/>
    </row>
    <row r="44963" spans="1:27" x14ac:dyDescent="0.25">
      <c r="A44963"/>
      <c r="AA44963"/>
    </row>
    <row r="44964" spans="1:27" x14ac:dyDescent="0.25">
      <c r="A44964"/>
      <c r="AA44964"/>
    </row>
    <row r="44965" spans="1:27" x14ac:dyDescent="0.25">
      <c r="A44965"/>
      <c r="AA44965"/>
    </row>
    <row r="44966" spans="1:27" x14ac:dyDescent="0.25">
      <c r="A44966"/>
      <c r="AA44966"/>
    </row>
    <row r="44967" spans="1:27" x14ac:dyDescent="0.25">
      <c r="A44967"/>
      <c r="AA44967"/>
    </row>
    <row r="44968" spans="1:27" x14ac:dyDescent="0.25">
      <c r="A44968"/>
      <c r="AA44968"/>
    </row>
    <row r="44969" spans="1:27" x14ac:dyDescent="0.25">
      <c r="A44969"/>
      <c r="AA44969"/>
    </row>
    <row r="44970" spans="1:27" x14ac:dyDescent="0.25">
      <c r="A44970"/>
      <c r="AA44970"/>
    </row>
    <row r="44971" spans="1:27" x14ac:dyDescent="0.25">
      <c r="A44971"/>
      <c r="AA44971"/>
    </row>
    <row r="44972" spans="1:27" x14ac:dyDescent="0.25">
      <c r="A44972"/>
      <c r="AA44972"/>
    </row>
    <row r="44973" spans="1:27" x14ac:dyDescent="0.25">
      <c r="A44973"/>
      <c r="AA44973"/>
    </row>
    <row r="44974" spans="1:27" x14ac:dyDescent="0.25">
      <c r="A44974"/>
      <c r="AA44974"/>
    </row>
    <row r="44975" spans="1:27" x14ac:dyDescent="0.25">
      <c r="A44975"/>
      <c r="AA44975"/>
    </row>
    <row r="44976" spans="1:27" x14ac:dyDescent="0.25">
      <c r="A44976"/>
      <c r="AA44976"/>
    </row>
    <row r="44977" spans="1:27" x14ac:dyDescent="0.25">
      <c r="A44977"/>
      <c r="AA44977"/>
    </row>
    <row r="44978" spans="1:27" x14ac:dyDescent="0.25">
      <c r="A44978"/>
      <c r="AA44978"/>
    </row>
    <row r="44979" spans="1:27" x14ac:dyDescent="0.25">
      <c r="A44979"/>
      <c r="AA44979"/>
    </row>
    <row r="44980" spans="1:27" x14ac:dyDescent="0.25">
      <c r="A44980"/>
      <c r="AA44980"/>
    </row>
    <row r="44981" spans="1:27" x14ac:dyDescent="0.25">
      <c r="A44981"/>
      <c r="AA44981"/>
    </row>
    <row r="44982" spans="1:27" x14ac:dyDescent="0.25">
      <c r="A44982"/>
      <c r="AA44982"/>
    </row>
    <row r="44983" spans="1:27" x14ac:dyDescent="0.25">
      <c r="A44983"/>
      <c r="AA44983"/>
    </row>
    <row r="44984" spans="1:27" x14ac:dyDescent="0.25">
      <c r="A44984"/>
      <c r="AA44984"/>
    </row>
    <row r="44985" spans="1:27" x14ac:dyDescent="0.25">
      <c r="A44985"/>
      <c r="AA44985"/>
    </row>
    <row r="44986" spans="1:27" x14ac:dyDescent="0.25">
      <c r="A44986"/>
      <c r="AA44986"/>
    </row>
    <row r="44987" spans="1:27" x14ac:dyDescent="0.25">
      <c r="A44987"/>
      <c r="AA44987"/>
    </row>
    <row r="44988" spans="1:27" x14ac:dyDescent="0.25">
      <c r="A44988"/>
      <c r="AA44988"/>
    </row>
    <row r="44989" spans="1:27" x14ac:dyDescent="0.25">
      <c r="A44989"/>
      <c r="AA44989"/>
    </row>
    <row r="44990" spans="1:27" x14ac:dyDescent="0.25">
      <c r="A44990"/>
      <c r="AA44990"/>
    </row>
    <row r="44991" spans="1:27" x14ac:dyDescent="0.25">
      <c r="A44991"/>
      <c r="AA44991"/>
    </row>
    <row r="44992" spans="1:27" x14ac:dyDescent="0.25">
      <c r="A44992"/>
      <c r="AA44992"/>
    </row>
    <row r="44993" spans="1:27" x14ac:dyDescent="0.25">
      <c r="A44993"/>
      <c r="AA44993"/>
    </row>
    <row r="44994" spans="1:27" x14ac:dyDescent="0.25">
      <c r="A44994"/>
      <c r="AA44994"/>
    </row>
    <row r="44995" spans="1:27" x14ac:dyDescent="0.25">
      <c r="A44995"/>
      <c r="AA44995"/>
    </row>
    <row r="44996" spans="1:27" x14ac:dyDescent="0.25">
      <c r="A44996"/>
      <c r="AA44996"/>
    </row>
    <row r="44997" spans="1:27" x14ac:dyDescent="0.25">
      <c r="A44997"/>
      <c r="AA44997"/>
    </row>
    <row r="44998" spans="1:27" x14ac:dyDescent="0.25">
      <c r="A44998"/>
      <c r="AA44998"/>
    </row>
    <row r="44999" spans="1:27" x14ac:dyDescent="0.25">
      <c r="A44999"/>
      <c r="AA44999"/>
    </row>
    <row r="45000" spans="1:27" x14ac:dyDescent="0.25">
      <c r="A45000"/>
      <c r="AA45000"/>
    </row>
    <row r="45001" spans="1:27" x14ac:dyDescent="0.25">
      <c r="A45001"/>
      <c r="AA45001"/>
    </row>
    <row r="45002" spans="1:27" x14ac:dyDescent="0.25">
      <c r="A45002"/>
      <c r="AA45002"/>
    </row>
    <row r="45003" spans="1:27" x14ac:dyDescent="0.25">
      <c r="A45003"/>
      <c r="AA45003"/>
    </row>
    <row r="45004" spans="1:27" x14ac:dyDescent="0.25">
      <c r="A45004"/>
      <c r="AA45004"/>
    </row>
    <row r="45005" spans="1:27" x14ac:dyDescent="0.25">
      <c r="A45005"/>
      <c r="AA45005"/>
    </row>
    <row r="45006" spans="1:27" x14ac:dyDescent="0.25">
      <c r="A45006"/>
      <c r="AA45006"/>
    </row>
    <row r="45007" spans="1:27" x14ac:dyDescent="0.25">
      <c r="A45007"/>
      <c r="AA45007"/>
    </row>
    <row r="45008" spans="1:27" x14ac:dyDescent="0.25">
      <c r="A45008"/>
      <c r="AA45008"/>
    </row>
    <row r="45009" spans="1:27" x14ac:dyDescent="0.25">
      <c r="A45009"/>
      <c r="AA45009"/>
    </row>
    <row r="45010" spans="1:27" x14ac:dyDescent="0.25">
      <c r="A45010"/>
      <c r="AA45010"/>
    </row>
    <row r="45011" spans="1:27" x14ac:dyDescent="0.25">
      <c r="A45011"/>
      <c r="AA45011"/>
    </row>
    <row r="45012" spans="1:27" x14ac:dyDescent="0.25">
      <c r="A45012"/>
      <c r="AA45012"/>
    </row>
    <row r="45013" spans="1:27" x14ac:dyDescent="0.25">
      <c r="A45013"/>
      <c r="AA45013"/>
    </row>
    <row r="45014" spans="1:27" x14ac:dyDescent="0.25">
      <c r="A45014"/>
      <c r="AA45014"/>
    </row>
    <row r="45015" spans="1:27" x14ac:dyDescent="0.25">
      <c r="A45015"/>
      <c r="AA45015"/>
    </row>
    <row r="45016" spans="1:27" x14ac:dyDescent="0.25">
      <c r="A45016"/>
      <c r="AA45016"/>
    </row>
    <row r="45017" spans="1:27" x14ac:dyDescent="0.25">
      <c r="A45017"/>
      <c r="AA45017"/>
    </row>
    <row r="45018" spans="1:27" x14ac:dyDescent="0.25">
      <c r="A45018"/>
      <c r="AA45018"/>
    </row>
    <row r="45019" spans="1:27" x14ac:dyDescent="0.25">
      <c r="A45019"/>
      <c r="AA45019"/>
    </row>
    <row r="45020" spans="1:27" x14ac:dyDescent="0.25">
      <c r="A45020"/>
      <c r="AA45020"/>
    </row>
    <row r="45021" spans="1:27" x14ac:dyDescent="0.25">
      <c r="A45021"/>
      <c r="AA45021"/>
    </row>
    <row r="45022" spans="1:27" x14ac:dyDescent="0.25">
      <c r="A45022"/>
      <c r="AA45022"/>
    </row>
    <row r="45023" spans="1:27" x14ac:dyDescent="0.25">
      <c r="A45023"/>
      <c r="AA45023"/>
    </row>
    <row r="45024" spans="1:27" x14ac:dyDescent="0.25">
      <c r="A45024"/>
      <c r="AA45024"/>
    </row>
    <row r="45025" spans="1:27" x14ac:dyDescent="0.25">
      <c r="A45025"/>
      <c r="AA45025"/>
    </row>
    <row r="45026" spans="1:27" x14ac:dyDescent="0.25">
      <c r="A45026"/>
      <c r="AA45026"/>
    </row>
    <row r="45027" spans="1:27" x14ac:dyDescent="0.25">
      <c r="A45027"/>
      <c r="AA45027"/>
    </row>
    <row r="45028" spans="1:27" x14ac:dyDescent="0.25">
      <c r="A45028"/>
      <c r="AA45028"/>
    </row>
    <row r="45029" spans="1:27" x14ac:dyDescent="0.25">
      <c r="A45029"/>
      <c r="AA45029"/>
    </row>
    <row r="45030" spans="1:27" x14ac:dyDescent="0.25">
      <c r="A45030"/>
      <c r="AA45030"/>
    </row>
    <row r="45031" spans="1:27" x14ac:dyDescent="0.25">
      <c r="A45031"/>
      <c r="AA45031"/>
    </row>
    <row r="45032" spans="1:27" x14ac:dyDescent="0.25">
      <c r="A45032"/>
      <c r="AA45032"/>
    </row>
    <row r="45033" spans="1:27" x14ac:dyDescent="0.25">
      <c r="A45033"/>
      <c r="AA45033"/>
    </row>
    <row r="45034" spans="1:27" x14ac:dyDescent="0.25">
      <c r="A45034"/>
      <c r="AA45034"/>
    </row>
    <row r="45035" spans="1:27" x14ac:dyDescent="0.25">
      <c r="A45035"/>
      <c r="AA45035"/>
    </row>
    <row r="45036" spans="1:27" x14ac:dyDescent="0.25">
      <c r="A45036"/>
      <c r="AA45036"/>
    </row>
    <row r="45037" spans="1:27" x14ac:dyDescent="0.25">
      <c r="A45037"/>
      <c r="AA45037"/>
    </row>
    <row r="45038" spans="1:27" x14ac:dyDescent="0.25">
      <c r="A45038"/>
      <c r="AA45038"/>
    </row>
    <row r="45039" spans="1:27" x14ac:dyDescent="0.25">
      <c r="A45039"/>
      <c r="AA45039"/>
    </row>
    <row r="45040" spans="1:27" x14ac:dyDescent="0.25">
      <c r="A45040"/>
      <c r="AA45040"/>
    </row>
    <row r="45041" spans="1:27" x14ac:dyDescent="0.25">
      <c r="A45041"/>
      <c r="AA45041"/>
    </row>
    <row r="45042" spans="1:27" x14ac:dyDescent="0.25">
      <c r="A45042"/>
      <c r="AA45042"/>
    </row>
    <row r="45043" spans="1:27" x14ac:dyDescent="0.25">
      <c r="A45043"/>
      <c r="AA45043"/>
    </row>
    <row r="45044" spans="1:27" x14ac:dyDescent="0.25">
      <c r="A45044"/>
      <c r="AA45044"/>
    </row>
    <row r="45045" spans="1:27" x14ac:dyDescent="0.25">
      <c r="A45045"/>
      <c r="AA45045"/>
    </row>
    <row r="45046" spans="1:27" x14ac:dyDescent="0.25">
      <c r="A45046"/>
      <c r="AA45046"/>
    </row>
    <row r="45047" spans="1:27" x14ac:dyDescent="0.25">
      <c r="A45047"/>
      <c r="AA45047"/>
    </row>
    <row r="45048" spans="1:27" x14ac:dyDescent="0.25">
      <c r="A45048"/>
      <c r="AA45048"/>
    </row>
    <row r="45049" spans="1:27" x14ac:dyDescent="0.25">
      <c r="A45049"/>
      <c r="AA45049"/>
    </row>
    <row r="45050" spans="1:27" x14ac:dyDescent="0.25">
      <c r="A45050"/>
      <c r="AA45050"/>
    </row>
    <row r="45051" spans="1:27" x14ac:dyDescent="0.25">
      <c r="A45051"/>
      <c r="AA45051"/>
    </row>
    <row r="45052" spans="1:27" x14ac:dyDescent="0.25">
      <c r="A45052"/>
      <c r="AA45052"/>
    </row>
    <row r="45053" spans="1:27" x14ac:dyDescent="0.25">
      <c r="A45053"/>
      <c r="AA45053"/>
    </row>
    <row r="45054" spans="1:27" x14ac:dyDescent="0.25">
      <c r="A45054"/>
      <c r="AA45054"/>
    </row>
    <row r="45055" spans="1:27" x14ac:dyDescent="0.25">
      <c r="A45055"/>
      <c r="AA45055"/>
    </row>
    <row r="45056" spans="1:27" x14ac:dyDescent="0.25">
      <c r="A45056"/>
      <c r="AA45056"/>
    </row>
    <row r="45057" spans="1:27" x14ac:dyDescent="0.25">
      <c r="A45057"/>
      <c r="AA45057"/>
    </row>
    <row r="45058" spans="1:27" x14ac:dyDescent="0.25">
      <c r="A45058"/>
      <c r="AA45058"/>
    </row>
    <row r="45059" spans="1:27" x14ac:dyDescent="0.25">
      <c r="A45059"/>
      <c r="AA45059"/>
    </row>
    <row r="45060" spans="1:27" x14ac:dyDescent="0.25">
      <c r="A45060"/>
      <c r="AA45060"/>
    </row>
    <row r="45061" spans="1:27" x14ac:dyDescent="0.25">
      <c r="A45061"/>
      <c r="AA45061"/>
    </row>
    <row r="45062" spans="1:27" x14ac:dyDescent="0.25">
      <c r="A45062"/>
      <c r="AA45062"/>
    </row>
    <row r="45063" spans="1:27" x14ac:dyDescent="0.25">
      <c r="A45063"/>
      <c r="AA45063"/>
    </row>
    <row r="45064" spans="1:27" x14ac:dyDescent="0.25">
      <c r="A45064"/>
      <c r="AA45064"/>
    </row>
    <row r="45065" spans="1:27" x14ac:dyDescent="0.25">
      <c r="A45065"/>
      <c r="AA45065"/>
    </row>
    <row r="45066" spans="1:27" x14ac:dyDescent="0.25">
      <c r="A45066"/>
      <c r="AA45066"/>
    </row>
    <row r="45067" spans="1:27" x14ac:dyDescent="0.25">
      <c r="A45067"/>
      <c r="AA45067"/>
    </row>
    <row r="45068" spans="1:27" x14ac:dyDescent="0.25">
      <c r="A45068"/>
      <c r="AA45068"/>
    </row>
    <row r="45069" spans="1:27" x14ac:dyDescent="0.25">
      <c r="A45069"/>
      <c r="AA45069"/>
    </row>
    <row r="45070" spans="1:27" x14ac:dyDescent="0.25">
      <c r="A45070"/>
      <c r="AA45070"/>
    </row>
    <row r="45071" spans="1:27" x14ac:dyDescent="0.25">
      <c r="A45071"/>
      <c r="AA45071"/>
    </row>
    <row r="45072" spans="1:27" x14ac:dyDescent="0.25">
      <c r="A45072"/>
      <c r="AA45072"/>
    </row>
    <row r="45073" spans="1:27" x14ac:dyDescent="0.25">
      <c r="A45073"/>
      <c r="AA45073"/>
    </row>
    <row r="45074" spans="1:27" x14ac:dyDescent="0.25">
      <c r="A45074"/>
      <c r="AA45074"/>
    </row>
    <row r="45075" spans="1:27" x14ac:dyDescent="0.25">
      <c r="A45075"/>
      <c r="AA45075"/>
    </row>
    <row r="45076" spans="1:27" x14ac:dyDescent="0.25">
      <c r="A45076"/>
      <c r="AA45076"/>
    </row>
    <row r="45077" spans="1:27" x14ac:dyDescent="0.25">
      <c r="A45077"/>
      <c r="AA45077"/>
    </row>
    <row r="45078" spans="1:27" x14ac:dyDescent="0.25">
      <c r="A45078"/>
      <c r="AA45078"/>
    </row>
    <row r="45079" spans="1:27" x14ac:dyDescent="0.25">
      <c r="A45079"/>
      <c r="AA45079"/>
    </row>
    <row r="45080" spans="1:27" x14ac:dyDescent="0.25">
      <c r="A45080"/>
      <c r="AA45080"/>
    </row>
    <row r="45081" spans="1:27" x14ac:dyDescent="0.25">
      <c r="A45081"/>
      <c r="AA45081"/>
    </row>
    <row r="45082" spans="1:27" x14ac:dyDescent="0.25">
      <c r="A45082"/>
      <c r="AA45082"/>
    </row>
    <row r="45083" spans="1:27" x14ac:dyDescent="0.25">
      <c r="A45083"/>
      <c r="AA45083"/>
    </row>
    <row r="45084" spans="1:27" x14ac:dyDescent="0.25">
      <c r="A45084"/>
      <c r="AA45084"/>
    </row>
    <row r="45085" spans="1:27" x14ac:dyDescent="0.25">
      <c r="A45085"/>
      <c r="AA45085"/>
    </row>
    <row r="45086" spans="1:27" x14ac:dyDescent="0.25">
      <c r="A45086"/>
      <c r="AA45086"/>
    </row>
    <row r="45087" spans="1:27" x14ac:dyDescent="0.25">
      <c r="A45087"/>
      <c r="AA45087"/>
    </row>
    <row r="45088" spans="1:27" x14ac:dyDescent="0.25">
      <c r="A45088"/>
      <c r="AA45088"/>
    </row>
    <row r="45089" spans="1:27" x14ac:dyDescent="0.25">
      <c r="A45089"/>
      <c r="AA45089"/>
    </row>
    <row r="45090" spans="1:27" x14ac:dyDescent="0.25">
      <c r="A45090"/>
      <c r="AA45090"/>
    </row>
    <row r="45091" spans="1:27" x14ac:dyDescent="0.25">
      <c r="A45091"/>
      <c r="AA45091"/>
    </row>
    <row r="45092" spans="1:27" x14ac:dyDescent="0.25">
      <c r="A45092"/>
      <c r="AA45092"/>
    </row>
    <row r="45093" spans="1:27" x14ac:dyDescent="0.25">
      <c r="A45093"/>
      <c r="AA45093"/>
    </row>
    <row r="45094" spans="1:27" x14ac:dyDescent="0.25">
      <c r="A45094"/>
      <c r="AA45094"/>
    </row>
    <row r="45095" spans="1:27" x14ac:dyDescent="0.25">
      <c r="A45095"/>
      <c r="AA45095"/>
    </row>
    <row r="45096" spans="1:27" x14ac:dyDescent="0.25">
      <c r="A45096"/>
      <c r="AA45096"/>
    </row>
    <row r="45097" spans="1:27" x14ac:dyDescent="0.25">
      <c r="A45097"/>
      <c r="AA45097"/>
    </row>
    <row r="45098" spans="1:27" x14ac:dyDescent="0.25">
      <c r="A45098"/>
      <c r="AA45098"/>
    </row>
    <row r="45099" spans="1:27" x14ac:dyDescent="0.25">
      <c r="A45099"/>
      <c r="AA45099"/>
    </row>
    <row r="45100" spans="1:27" x14ac:dyDescent="0.25">
      <c r="A45100"/>
      <c r="AA45100"/>
    </row>
    <row r="45101" spans="1:27" x14ac:dyDescent="0.25">
      <c r="A45101"/>
      <c r="AA45101"/>
    </row>
    <row r="45102" spans="1:27" x14ac:dyDescent="0.25">
      <c r="A45102"/>
      <c r="AA45102"/>
    </row>
    <row r="45103" spans="1:27" x14ac:dyDescent="0.25">
      <c r="A45103"/>
      <c r="AA45103"/>
    </row>
    <row r="45104" spans="1:27" x14ac:dyDescent="0.25">
      <c r="A45104"/>
      <c r="AA45104"/>
    </row>
    <row r="45105" spans="1:27" x14ac:dyDescent="0.25">
      <c r="A45105"/>
      <c r="AA45105"/>
    </row>
    <row r="45106" spans="1:27" x14ac:dyDescent="0.25">
      <c r="A45106"/>
      <c r="AA45106"/>
    </row>
    <row r="45107" spans="1:27" x14ac:dyDescent="0.25">
      <c r="A45107"/>
      <c r="AA45107"/>
    </row>
    <row r="45108" spans="1:27" x14ac:dyDescent="0.25">
      <c r="A45108"/>
      <c r="AA45108"/>
    </row>
    <row r="45109" spans="1:27" x14ac:dyDescent="0.25">
      <c r="A45109"/>
      <c r="AA45109"/>
    </row>
    <row r="45110" spans="1:27" x14ac:dyDescent="0.25">
      <c r="A45110"/>
      <c r="AA45110"/>
    </row>
    <row r="45111" spans="1:27" x14ac:dyDescent="0.25">
      <c r="A45111"/>
      <c r="AA45111"/>
    </row>
    <row r="45112" spans="1:27" x14ac:dyDescent="0.25">
      <c r="A45112"/>
      <c r="AA45112"/>
    </row>
    <row r="45113" spans="1:27" x14ac:dyDescent="0.25">
      <c r="A45113"/>
      <c r="AA45113"/>
    </row>
    <row r="45114" spans="1:27" x14ac:dyDescent="0.25">
      <c r="A45114"/>
      <c r="AA45114"/>
    </row>
    <row r="45115" spans="1:27" x14ac:dyDescent="0.25">
      <c r="A45115"/>
      <c r="AA45115"/>
    </row>
    <row r="45116" spans="1:27" x14ac:dyDescent="0.25">
      <c r="A45116"/>
      <c r="AA45116"/>
    </row>
    <row r="45117" spans="1:27" x14ac:dyDescent="0.25">
      <c r="A45117"/>
      <c r="AA45117"/>
    </row>
    <row r="45118" spans="1:27" x14ac:dyDescent="0.25">
      <c r="A45118"/>
      <c r="AA45118"/>
    </row>
    <row r="45119" spans="1:27" x14ac:dyDescent="0.25">
      <c r="A45119"/>
      <c r="AA45119"/>
    </row>
    <row r="45120" spans="1:27" x14ac:dyDescent="0.25">
      <c r="A45120"/>
      <c r="AA45120"/>
    </row>
    <row r="45121" spans="1:27" x14ac:dyDescent="0.25">
      <c r="A45121"/>
      <c r="AA45121"/>
    </row>
    <row r="45122" spans="1:27" x14ac:dyDescent="0.25">
      <c r="A45122"/>
      <c r="AA45122"/>
    </row>
    <row r="45123" spans="1:27" x14ac:dyDescent="0.25">
      <c r="A45123"/>
      <c r="AA45123"/>
    </row>
    <row r="45124" spans="1:27" x14ac:dyDescent="0.25">
      <c r="A45124"/>
      <c r="AA45124"/>
    </row>
    <row r="45125" spans="1:27" x14ac:dyDescent="0.25">
      <c r="A45125"/>
      <c r="AA45125"/>
    </row>
    <row r="45126" spans="1:27" x14ac:dyDescent="0.25">
      <c r="A45126"/>
      <c r="AA45126"/>
    </row>
    <row r="45127" spans="1:27" x14ac:dyDescent="0.25">
      <c r="A45127"/>
      <c r="AA45127"/>
    </row>
    <row r="45128" spans="1:27" x14ac:dyDescent="0.25">
      <c r="A45128"/>
      <c r="AA45128"/>
    </row>
    <row r="45129" spans="1:27" x14ac:dyDescent="0.25">
      <c r="A45129"/>
      <c r="AA45129"/>
    </row>
    <row r="45130" spans="1:27" x14ac:dyDescent="0.25">
      <c r="A45130"/>
      <c r="AA45130"/>
    </row>
    <row r="45131" spans="1:27" x14ac:dyDescent="0.25">
      <c r="A45131"/>
      <c r="AA45131"/>
    </row>
    <row r="45132" spans="1:27" x14ac:dyDescent="0.25">
      <c r="A45132"/>
      <c r="AA45132"/>
    </row>
    <row r="45133" spans="1:27" x14ac:dyDescent="0.25">
      <c r="A45133"/>
      <c r="AA45133"/>
    </row>
    <row r="45134" spans="1:27" x14ac:dyDescent="0.25">
      <c r="A45134"/>
      <c r="AA45134"/>
    </row>
    <row r="45135" spans="1:27" x14ac:dyDescent="0.25">
      <c r="A45135"/>
      <c r="AA45135"/>
    </row>
    <row r="45136" spans="1:27" x14ac:dyDescent="0.25">
      <c r="A45136"/>
      <c r="AA45136"/>
    </row>
    <row r="45137" spans="1:27" x14ac:dyDescent="0.25">
      <c r="A45137"/>
      <c r="AA45137"/>
    </row>
    <row r="45138" spans="1:27" x14ac:dyDescent="0.25">
      <c r="A45138"/>
      <c r="AA45138"/>
    </row>
    <row r="45139" spans="1:27" x14ac:dyDescent="0.25">
      <c r="A45139"/>
      <c r="AA45139"/>
    </row>
    <row r="45140" spans="1:27" x14ac:dyDescent="0.25">
      <c r="A45140"/>
      <c r="AA45140"/>
    </row>
    <row r="45141" spans="1:27" x14ac:dyDescent="0.25">
      <c r="A45141"/>
      <c r="AA45141"/>
    </row>
    <row r="45142" spans="1:27" x14ac:dyDescent="0.25">
      <c r="A45142"/>
      <c r="AA45142"/>
    </row>
    <row r="45143" spans="1:27" x14ac:dyDescent="0.25">
      <c r="A45143"/>
      <c r="AA45143"/>
    </row>
    <row r="45144" spans="1:27" x14ac:dyDescent="0.25">
      <c r="A45144"/>
      <c r="AA45144"/>
    </row>
    <row r="45145" spans="1:27" x14ac:dyDescent="0.25">
      <c r="A45145"/>
      <c r="AA45145"/>
    </row>
    <row r="45146" spans="1:27" x14ac:dyDescent="0.25">
      <c r="A45146"/>
      <c r="AA45146"/>
    </row>
    <row r="45147" spans="1:27" x14ac:dyDescent="0.25">
      <c r="A45147"/>
      <c r="AA45147"/>
    </row>
    <row r="45148" spans="1:27" x14ac:dyDescent="0.25">
      <c r="A45148"/>
      <c r="AA45148"/>
    </row>
    <row r="45149" spans="1:27" x14ac:dyDescent="0.25">
      <c r="A45149"/>
      <c r="AA45149"/>
    </row>
    <row r="45150" spans="1:27" x14ac:dyDescent="0.25">
      <c r="A45150"/>
      <c r="AA45150"/>
    </row>
    <row r="45151" spans="1:27" x14ac:dyDescent="0.25">
      <c r="A45151"/>
      <c r="AA45151"/>
    </row>
    <row r="45152" spans="1:27" x14ac:dyDescent="0.25">
      <c r="A45152"/>
      <c r="AA45152"/>
    </row>
    <row r="45153" spans="1:27" x14ac:dyDescent="0.25">
      <c r="A45153"/>
      <c r="AA45153"/>
    </row>
    <row r="45154" spans="1:27" x14ac:dyDescent="0.25">
      <c r="A45154"/>
      <c r="AA45154"/>
    </row>
    <row r="45155" spans="1:27" x14ac:dyDescent="0.25">
      <c r="A45155"/>
      <c r="AA45155"/>
    </row>
    <row r="45156" spans="1:27" x14ac:dyDescent="0.25">
      <c r="A45156"/>
      <c r="AA45156"/>
    </row>
    <row r="45157" spans="1:27" x14ac:dyDescent="0.25">
      <c r="A45157"/>
      <c r="AA45157"/>
    </row>
    <row r="45158" spans="1:27" x14ac:dyDescent="0.25">
      <c r="A45158"/>
      <c r="AA45158"/>
    </row>
    <row r="45159" spans="1:27" x14ac:dyDescent="0.25">
      <c r="A45159"/>
      <c r="AA45159"/>
    </row>
    <row r="45160" spans="1:27" x14ac:dyDescent="0.25">
      <c r="A45160"/>
      <c r="AA45160"/>
    </row>
    <row r="45161" spans="1:27" x14ac:dyDescent="0.25">
      <c r="A45161"/>
      <c r="AA45161"/>
    </row>
    <row r="45162" spans="1:27" x14ac:dyDescent="0.25">
      <c r="A45162"/>
      <c r="AA45162"/>
    </row>
    <row r="45163" spans="1:27" x14ac:dyDescent="0.25">
      <c r="A45163"/>
      <c r="AA45163"/>
    </row>
    <row r="45164" spans="1:27" x14ac:dyDescent="0.25">
      <c r="A45164"/>
      <c r="AA45164"/>
    </row>
    <row r="45165" spans="1:27" x14ac:dyDescent="0.25">
      <c r="A45165"/>
      <c r="AA45165"/>
    </row>
    <row r="45166" spans="1:27" x14ac:dyDescent="0.25">
      <c r="A45166"/>
      <c r="AA45166"/>
    </row>
    <row r="45167" spans="1:27" x14ac:dyDescent="0.25">
      <c r="A45167"/>
      <c r="AA45167"/>
    </row>
    <row r="45168" spans="1:27" x14ac:dyDescent="0.25">
      <c r="A45168"/>
      <c r="AA45168"/>
    </row>
    <row r="45169" spans="1:27" x14ac:dyDescent="0.25">
      <c r="A45169"/>
      <c r="AA45169"/>
    </row>
    <row r="45170" spans="1:27" x14ac:dyDescent="0.25">
      <c r="A45170"/>
      <c r="AA45170"/>
    </row>
    <row r="45171" spans="1:27" x14ac:dyDescent="0.25">
      <c r="A45171"/>
      <c r="AA45171"/>
    </row>
    <row r="45172" spans="1:27" x14ac:dyDescent="0.25">
      <c r="A45172"/>
      <c r="AA45172"/>
    </row>
    <row r="45173" spans="1:27" x14ac:dyDescent="0.25">
      <c r="A45173"/>
      <c r="AA45173"/>
    </row>
    <row r="45174" spans="1:27" x14ac:dyDescent="0.25">
      <c r="A45174"/>
      <c r="AA45174"/>
    </row>
    <row r="45175" spans="1:27" x14ac:dyDescent="0.25">
      <c r="A45175"/>
      <c r="AA45175"/>
    </row>
    <row r="45176" spans="1:27" x14ac:dyDescent="0.25">
      <c r="A45176"/>
      <c r="AA45176"/>
    </row>
    <row r="45177" spans="1:27" x14ac:dyDescent="0.25">
      <c r="A45177"/>
      <c r="AA45177"/>
    </row>
    <row r="45178" spans="1:27" x14ac:dyDescent="0.25">
      <c r="A45178"/>
      <c r="AA45178"/>
    </row>
    <row r="45179" spans="1:27" x14ac:dyDescent="0.25">
      <c r="A45179"/>
      <c r="AA45179"/>
    </row>
    <row r="45180" spans="1:27" x14ac:dyDescent="0.25">
      <c r="A45180"/>
      <c r="AA45180"/>
    </row>
    <row r="45181" spans="1:27" x14ac:dyDescent="0.25">
      <c r="A45181"/>
      <c r="AA45181"/>
    </row>
    <row r="45182" spans="1:27" x14ac:dyDescent="0.25">
      <c r="A45182"/>
      <c r="AA45182"/>
    </row>
    <row r="45183" spans="1:27" x14ac:dyDescent="0.25">
      <c r="A45183"/>
      <c r="AA45183"/>
    </row>
    <row r="45184" spans="1:27" x14ac:dyDescent="0.25">
      <c r="A45184"/>
      <c r="AA45184"/>
    </row>
    <row r="45185" spans="1:27" x14ac:dyDescent="0.25">
      <c r="A45185"/>
      <c r="AA45185"/>
    </row>
    <row r="45186" spans="1:27" x14ac:dyDescent="0.25">
      <c r="A45186"/>
      <c r="AA45186"/>
    </row>
    <row r="45187" spans="1:27" x14ac:dyDescent="0.25">
      <c r="A45187"/>
      <c r="AA45187"/>
    </row>
    <row r="45188" spans="1:27" x14ac:dyDescent="0.25">
      <c r="A45188"/>
      <c r="AA45188"/>
    </row>
    <row r="45189" spans="1:27" x14ac:dyDescent="0.25">
      <c r="A45189"/>
      <c r="AA45189"/>
    </row>
    <row r="45190" spans="1:27" x14ac:dyDescent="0.25">
      <c r="A45190"/>
      <c r="AA45190"/>
    </row>
    <row r="45191" spans="1:27" x14ac:dyDescent="0.25">
      <c r="A45191"/>
      <c r="AA45191"/>
    </row>
    <row r="45192" spans="1:27" x14ac:dyDescent="0.25">
      <c r="A45192"/>
      <c r="AA45192"/>
    </row>
    <row r="45193" spans="1:27" x14ac:dyDescent="0.25">
      <c r="A45193"/>
      <c r="AA45193"/>
    </row>
    <row r="45194" spans="1:27" x14ac:dyDescent="0.25">
      <c r="A45194"/>
      <c r="AA45194"/>
    </row>
    <row r="45195" spans="1:27" x14ac:dyDescent="0.25">
      <c r="A45195"/>
      <c r="AA45195"/>
    </row>
    <row r="45196" spans="1:27" x14ac:dyDescent="0.25">
      <c r="A45196"/>
      <c r="AA45196"/>
    </row>
    <row r="45197" spans="1:27" x14ac:dyDescent="0.25">
      <c r="A45197"/>
      <c r="AA45197"/>
    </row>
    <row r="45198" spans="1:27" x14ac:dyDescent="0.25">
      <c r="A45198"/>
      <c r="AA45198"/>
    </row>
    <row r="45199" spans="1:27" x14ac:dyDescent="0.25">
      <c r="A45199"/>
      <c r="AA45199"/>
    </row>
    <row r="45200" spans="1:27" x14ac:dyDescent="0.25">
      <c r="A45200"/>
      <c r="AA45200"/>
    </row>
    <row r="45201" spans="1:27" x14ac:dyDescent="0.25">
      <c r="A45201"/>
      <c r="AA45201"/>
    </row>
    <row r="45202" spans="1:27" x14ac:dyDescent="0.25">
      <c r="A45202"/>
      <c r="AA45202"/>
    </row>
    <row r="45203" spans="1:27" x14ac:dyDescent="0.25">
      <c r="A45203"/>
      <c r="AA45203"/>
    </row>
    <row r="45204" spans="1:27" x14ac:dyDescent="0.25">
      <c r="A45204"/>
      <c r="AA45204"/>
    </row>
    <row r="45205" spans="1:27" x14ac:dyDescent="0.25">
      <c r="A45205"/>
      <c r="AA45205"/>
    </row>
    <row r="45206" spans="1:27" x14ac:dyDescent="0.25">
      <c r="A45206"/>
      <c r="AA45206"/>
    </row>
    <row r="45207" spans="1:27" x14ac:dyDescent="0.25">
      <c r="A45207"/>
      <c r="AA45207"/>
    </row>
    <row r="45208" spans="1:27" x14ac:dyDescent="0.25">
      <c r="A45208"/>
      <c r="AA45208"/>
    </row>
    <row r="45209" spans="1:27" x14ac:dyDescent="0.25">
      <c r="A45209"/>
      <c r="AA45209"/>
    </row>
    <row r="45210" spans="1:27" x14ac:dyDescent="0.25">
      <c r="A45210"/>
      <c r="AA45210"/>
    </row>
    <row r="45211" spans="1:27" x14ac:dyDescent="0.25">
      <c r="A45211"/>
      <c r="AA45211"/>
    </row>
    <row r="45212" spans="1:27" x14ac:dyDescent="0.25">
      <c r="A45212"/>
      <c r="AA45212"/>
    </row>
    <row r="45213" spans="1:27" x14ac:dyDescent="0.25">
      <c r="A45213"/>
      <c r="AA45213"/>
    </row>
    <row r="45214" spans="1:27" x14ac:dyDescent="0.25">
      <c r="A45214"/>
      <c r="AA45214"/>
    </row>
    <row r="45215" spans="1:27" x14ac:dyDescent="0.25">
      <c r="A45215"/>
      <c r="AA45215"/>
    </row>
    <row r="45216" spans="1:27" x14ac:dyDescent="0.25">
      <c r="A45216"/>
      <c r="AA45216"/>
    </row>
    <row r="45217" spans="1:27" x14ac:dyDescent="0.25">
      <c r="A45217"/>
      <c r="AA45217"/>
    </row>
    <row r="45218" spans="1:27" x14ac:dyDescent="0.25">
      <c r="A45218"/>
      <c r="AA45218"/>
    </row>
    <row r="45219" spans="1:27" x14ac:dyDescent="0.25">
      <c r="A45219"/>
      <c r="AA45219"/>
    </row>
    <row r="45220" spans="1:27" x14ac:dyDescent="0.25">
      <c r="A45220"/>
      <c r="AA45220"/>
    </row>
    <row r="45221" spans="1:27" x14ac:dyDescent="0.25">
      <c r="A45221"/>
      <c r="AA45221"/>
    </row>
    <row r="45222" spans="1:27" x14ac:dyDescent="0.25">
      <c r="A45222"/>
      <c r="AA45222"/>
    </row>
    <row r="45223" spans="1:27" x14ac:dyDescent="0.25">
      <c r="A45223"/>
      <c r="AA45223"/>
    </row>
    <row r="45224" spans="1:27" x14ac:dyDescent="0.25">
      <c r="A45224"/>
      <c r="AA45224"/>
    </row>
    <row r="45225" spans="1:27" x14ac:dyDescent="0.25">
      <c r="A45225"/>
      <c r="AA45225"/>
    </row>
    <row r="45226" spans="1:27" x14ac:dyDescent="0.25">
      <c r="A45226"/>
      <c r="AA45226"/>
    </row>
    <row r="45227" spans="1:27" x14ac:dyDescent="0.25">
      <c r="A45227"/>
      <c r="AA45227"/>
    </row>
    <row r="45228" spans="1:27" x14ac:dyDescent="0.25">
      <c r="A45228"/>
      <c r="AA45228"/>
    </row>
    <row r="45229" spans="1:27" x14ac:dyDescent="0.25">
      <c r="A45229"/>
      <c r="AA45229"/>
    </row>
    <row r="45230" spans="1:27" x14ac:dyDescent="0.25">
      <c r="A45230"/>
      <c r="AA45230"/>
    </row>
    <row r="45231" spans="1:27" x14ac:dyDescent="0.25">
      <c r="A45231"/>
      <c r="AA45231"/>
    </row>
    <row r="45232" spans="1:27" x14ac:dyDescent="0.25">
      <c r="A45232"/>
      <c r="AA45232"/>
    </row>
    <row r="45233" spans="1:27" x14ac:dyDescent="0.25">
      <c r="A45233"/>
      <c r="AA45233"/>
    </row>
    <row r="45234" spans="1:27" x14ac:dyDescent="0.25">
      <c r="A45234"/>
      <c r="AA45234"/>
    </row>
    <row r="45235" spans="1:27" x14ac:dyDescent="0.25">
      <c r="A45235"/>
      <c r="AA45235"/>
    </row>
    <row r="45236" spans="1:27" x14ac:dyDescent="0.25">
      <c r="A45236"/>
      <c r="AA45236"/>
    </row>
    <row r="45237" spans="1:27" x14ac:dyDescent="0.25">
      <c r="A45237"/>
      <c r="AA45237"/>
    </row>
    <row r="45238" spans="1:27" x14ac:dyDescent="0.25">
      <c r="A45238"/>
      <c r="AA45238"/>
    </row>
    <row r="45239" spans="1:27" x14ac:dyDescent="0.25">
      <c r="A45239"/>
      <c r="AA45239"/>
    </row>
    <row r="45240" spans="1:27" x14ac:dyDescent="0.25">
      <c r="A45240"/>
      <c r="AA45240"/>
    </row>
    <row r="45241" spans="1:27" x14ac:dyDescent="0.25">
      <c r="A45241"/>
      <c r="AA45241"/>
    </row>
    <row r="45242" spans="1:27" x14ac:dyDescent="0.25">
      <c r="A45242"/>
      <c r="AA45242"/>
    </row>
    <row r="45243" spans="1:27" x14ac:dyDescent="0.25">
      <c r="A45243"/>
      <c r="AA45243"/>
    </row>
    <row r="45244" spans="1:27" x14ac:dyDescent="0.25">
      <c r="A45244"/>
      <c r="AA45244"/>
    </row>
    <row r="45245" spans="1:27" x14ac:dyDescent="0.25">
      <c r="A45245"/>
      <c r="AA45245"/>
    </row>
    <row r="45246" spans="1:27" x14ac:dyDescent="0.25">
      <c r="A45246"/>
      <c r="AA45246"/>
    </row>
    <row r="45247" spans="1:27" x14ac:dyDescent="0.25">
      <c r="A45247"/>
      <c r="AA45247"/>
    </row>
    <row r="45248" spans="1:27" x14ac:dyDescent="0.25">
      <c r="A45248"/>
      <c r="AA45248"/>
    </row>
    <row r="45249" spans="1:27" x14ac:dyDescent="0.25">
      <c r="A45249"/>
      <c r="AA45249"/>
    </row>
    <row r="45250" spans="1:27" x14ac:dyDescent="0.25">
      <c r="A45250"/>
      <c r="AA45250"/>
    </row>
    <row r="45251" spans="1:27" x14ac:dyDescent="0.25">
      <c r="A45251"/>
      <c r="AA45251"/>
    </row>
    <row r="45252" spans="1:27" x14ac:dyDescent="0.25">
      <c r="A45252"/>
      <c r="AA45252"/>
    </row>
    <row r="45253" spans="1:27" x14ac:dyDescent="0.25">
      <c r="A45253"/>
      <c r="AA45253"/>
    </row>
    <row r="45254" spans="1:27" x14ac:dyDescent="0.25">
      <c r="A45254"/>
      <c r="AA45254"/>
    </row>
    <row r="45255" spans="1:27" x14ac:dyDescent="0.25">
      <c r="A45255"/>
      <c r="AA45255"/>
    </row>
    <row r="45256" spans="1:27" x14ac:dyDescent="0.25">
      <c r="A45256"/>
      <c r="AA45256"/>
    </row>
    <row r="45257" spans="1:27" x14ac:dyDescent="0.25">
      <c r="A45257"/>
      <c r="AA45257"/>
    </row>
    <row r="45258" spans="1:27" x14ac:dyDescent="0.25">
      <c r="A45258"/>
      <c r="AA45258"/>
    </row>
    <row r="45259" spans="1:27" x14ac:dyDescent="0.25">
      <c r="A45259"/>
      <c r="AA45259"/>
    </row>
    <row r="45260" spans="1:27" x14ac:dyDescent="0.25">
      <c r="A45260"/>
      <c r="AA45260"/>
    </row>
    <row r="45261" spans="1:27" x14ac:dyDescent="0.25">
      <c r="A45261"/>
      <c r="AA45261"/>
    </row>
    <row r="45262" spans="1:27" x14ac:dyDescent="0.25">
      <c r="A45262"/>
      <c r="AA45262"/>
    </row>
    <row r="45263" spans="1:27" x14ac:dyDescent="0.25">
      <c r="A45263"/>
      <c r="AA45263"/>
    </row>
    <row r="45264" spans="1:27" x14ac:dyDescent="0.25">
      <c r="A45264"/>
      <c r="AA45264"/>
    </row>
    <row r="45265" spans="1:27" x14ac:dyDescent="0.25">
      <c r="A45265"/>
      <c r="AA45265"/>
    </row>
    <row r="45266" spans="1:27" x14ac:dyDescent="0.25">
      <c r="A45266"/>
      <c r="AA45266"/>
    </row>
    <row r="45267" spans="1:27" x14ac:dyDescent="0.25">
      <c r="A45267"/>
      <c r="AA45267"/>
    </row>
    <row r="45268" spans="1:27" x14ac:dyDescent="0.25">
      <c r="A45268"/>
      <c r="AA45268"/>
    </row>
    <row r="45269" spans="1:27" x14ac:dyDescent="0.25">
      <c r="A45269"/>
      <c r="AA45269"/>
    </row>
    <row r="45270" spans="1:27" x14ac:dyDescent="0.25">
      <c r="A45270"/>
      <c r="AA45270"/>
    </row>
    <row r="45271" spans="1:27" x14ac:dyDescent="0.25">
      <c r="A45271"/>
      <c r="AA45271"/>
    </row>
    <row r="45272" spans="1:27" x14ac:dyDescent="0.25">
      <c r="A45272"/>
      <c r="AA45272"/>
    </row>
    <row r="45273" spans="1:27" x14ac:dyDescent="0.25">
      <c r="A45273"/>
      <c r="AA45273"/>
    </row>
    <row r="45274" spans="1:27" x14ac:dyDescent="0.25">
      <c r="A45274"/>
      <c r="AA45274"/>
    </row>
    <row r="45275" spans="1:27" x14ac:dyDescent="0.25">
      <c r="A45275"/>
      <c r="AA45275"/>
    </row>
    <row r="45276" spans="1:27" x14ac:dyDescent="0.25">
      <c r="A45276"/>
      <c r="AA45276"/>
    </row>
    <row r="45277" spans="1:27" x14ac:dyDescent="0.25">
      <c r="A45277"/>
      <c r="AA45277"/>
    </row>
    <row r="45278" spans="1:27" x14ac:dyDescent="0.25">
      <c r="A45278"/>
      <c r="AA45278"/>
    </row>
    <row r="45279" spans="1:27" x14ac:dyDescent="0.25">
      <c r="A45279"/>
      <c r="AA45279"/>
    </row>
    <row r="45280" spans="1:27" x14ac:dyDescent="0.25">
      <c r="A45280"/>
      <c r="AA45280"/>
    </row>
    <row r="45281" spans="1:27" x14ac:dyDescent="0.25">
      <c r="A45281"/>
      <c r="AA45281"/>
    </row>
    <row r="45282" spans="1:27" x14ac:dyDescent="0.25">
      <c r="A45282"/>
      <c r="AA45282"/>
    </row>
    <row r="45283" spans="1:27" x14ac:dyDescent="0.25">
      <c r="A45283"/>
      <c r="AA45283"/>
    </row>
    <row r="45284" spans="1:27" x14ac:dyDescent="0.25">
      <c r="A45284"/>
      <c r="AA45284"/>
    </row>
    <row r="45285" spans="1:27" x14ac:dyDescent="0.25">
      <c r="A45285"/>
      <c r="AA45285"/>
    </row>
    <row r="45286" spans="1:27" x14ac:dyDescent="0.25">
      <c r="A45286"/>
      <c r="AA45286"/>
    </row>
    <row r="45287" spans="1:27" x14ac:dyDescent="0.25">
      <c r="A45287"/>
      <c r="AA45287"/>
    </row>
    <row r="45288" spans="1:27" x14ac:dyDescent="0.25">
      <c r="A45288"/>
      <c r="AA45288"/>
    </row>
    <row r="45289" spans="1:27" x14ac:dyDescent="0.25">
      <c r="A45289"/>
      <c r="AA45289"/>
    </row>
    <row r="45290" spans="1:27" x14ac:dyDescent="0.25">
      <c r="A45290"/>
      <c r="AA45290"/>
    </row>
    <row r="45291" spans="1:27" x14ac:dyDescent="0.25">
      <c r="A45291"/>
      <c r="AA45291"/>
    </row>
    <row r="45292" spans="1:27" x14ac:dyDescent="0.25">
      <c r="A45292"/>
      <c r="AA45292"/>
    </row>
    <row r="45293" spans="1:27" x14ac:dyDescent="0.25">
      <c r="A45293"/>
      <c r="AA45293"/>
    </row>
    <row r="45294" spans="1:27" x14ac:dyDescent="0.25">
      <c r="A45294"/>
      <c r="AA45294"/>
    </row>
    <row r="45295" spans="1:27" x14ac:dyDescent="0.25">
      <c r="A45295"/>
      <c r="AA45295"/>
    </row>
    <row r="45296" spans="1:27" x14ac:dyDescent="0.25">
      <c r="A45296"/>
      <c r="AA45296"/>
    </row>
    <row r="45297" spans="1:27" x14ac:dyDescent="0.25">
      <c r="A45297"/>
      <c r="AA45297"/>
    </row>
    <row r="45298" spans="1:27" x14ac:dyDescent="0.25">
      <c r="A45298"/>
      <c r="AA45298"/>
    </row>
    <row r="45299" spans="1:27" x14ac:dyDescent="0.25">
      <c r="A45299"/>
      <c r="AA45299"/>
    </row>
    <row r="45300" spans="1:27" x14ac:dyDescent="0.25">
      <c r="A45300"/>
      <c r="AA45300"/>
    </row>
    <row r="45301" spans="1:27" x14ac:dyDescent="0.25">
      <c r="A45301"/>
      <c r="AA45301"/>
    </row>
    <row r="45302" spans="1:27" x14ac:dyDescent="0.25">
      <c r="A45302"/>
      <c r="AA45302"/>
    </row>
    <row r="45303" spans="1:27" x14ac:dyDescent="0.25">
      <c r="A45303"/>
      <c r="AA45303"/>
    </row>
    <row r="45304" spans="1:27" x14ac:dyDescent="0.25">
      <c r="A45304"/>
      <c r="AA45304"/>
    </row>
    <row r="45305" spans="1:27" x14ac:dyDescent="0.25">
      <c r="A45305"/>
      <c r="AA45305"/>
    </row>
    <row r="45306" spans="1:27" x14ac:dyDescent="0.25">
      <c r="A45306"/>
      <c r="AA45306"/>
    </row>
    <row r="45307" spans="1:27" x14ac:dyDescent="0.25">
      <c r="A45307"/>
      <c r="AA45307"/>
    </row>
    <row r="45308" spans="1:27" x14ac:dyDescent="0.25">
      <c r="A45308"/>
      <c r="AA45308"/>
    </row>
    <row r="45309" spans="1:27" x14ac:dyDescent="0.25">
      <c r="A45309"/>
      <c r="AA45309"/>
    </row>
    <row r="45310" spans="1:27" x14ac:dyDescent="0.25">
      <c r="A45310"/>
      <c r="AA45310"/>
    </row>
    <row r="45311" spans="1:27" x14ac:dyDescent="0.25">
      <c r="A45311"/>
      <c r="AA45311"/>
    </row>
    <row r="45312" spans="1:27" x14ac:dyDescent="0.25">
      <c r="A45312"/>
      <c r="AA45312"/>
    </row>
    <row r="45313" spans="1:27" x14ac:dyDescent="0.25">
      <c r="A45313"/>
      <c r="AA45313"/>
    </row>
    <row r="45314" spans="1:27" x14ac:dyDescent="0.25">
      <c r="A45314"/>
      <c r="AA45314"/>
    </row>
    <row r="45315" spans="1:27" x14ac:dyDescent="0.25">
      <c r="A45315"/>
      <c r="AA45315"/>
    </row>
    <row r="45316" spans="1:27" x14ac:dyDescent="0.25">
      <c r="A45316"/>
      <c r="AA45316"/>
    </row>
    <row r="45317" spans="1:27" x14ac:dyDescent="0.25">
      <c r="A45317"/>
      <c r="AA45317"/>
    </row>
    <row r="45318" spans="1:27" x14ac:dyDescent="0.25">
      <c r="A45318"/>
      <c r="AA45318"/>
    </row>
    <row r="45319" spans="1:27" x14ac:dyDescent="0.25">
      <c r="A45319"/>
      <c r="AA45319"/>
    </row>
    <row r="45320" spans="1:27" x14ac:dyDescent="0.25">
      <c r="A45320"/>
      <c r="AA45320"/>
    </row>
    <row r="45321" spans="1:27" x14ac:dyDescent="0.25">
      <c r="A45321"/>
      <c r="AA45321"/>
    </row>
    <row r="45322" spans="1:27" x14ac:dyDescent="0.25">
      <c r="A45322"/>
      <c r="AA45322"/>
    </row>
    <row r="45323" spans="1:27" x14ac:dyDescent="0.25">
      <c r="A45323"/>
      <c r="AA45323"/>
    </row>
    <row r="45324" spans="1:27" x14ac:dyDescent="0.25">
      <c r="A45324"/>
      <c r="AA45324"/>
    </row>
    <row r="45325" spans="1:27" x14ac:dyDescent="0.25">
      <c r="A45325"/>
      <c r="AA45325"/>
    </row>
    <row r="45326" spans="1:27" x14ac:dyDescent="0.25">
      <c r="A45326"/>
      <c r="AA45326"/>
    </row>
    <row r="45327" spans="1:27" x14ac:dyDescent="0.25">
      <c r="A45327"/>
      <c r="AA45327"/>
    </row>
    <row r="45328" spans="1:27" x14ac:dyDescent="0.25">
      <c r="A45328"/>
      <c r="AA45328"/>
    </row>
    <row r="45329" spans="1:27" x14ac:dyDescent="0.25">
      <c r="A45329"/>
      <c r="AA45329"/>
    </row>
    <row r="45330" spans="1:27" x14ac:dyDescent="0.25">
      <c r="A45330"/>
      <c r="AA45330"/>
    </row>
    <row r="45331" spans="1:27" x14ac:dyDescent="0.25">
      <c r="A45331"/>
      <c r="AA45331"/>
    </row>
    <row r="45332" spans="1:27" x14ac:dyDescent="0.25">
      <c r="A45332"/>
      <c r="AA45332"/>
    </row>
    <row r="45333" spans="1:27" x14ac:dyDescent="0.25">
      <c r="A45333"/>
      <c r="AA45333"/>
    </row>
    <row r="45334" spans="1:27" x14ac:dyDescent="0.25">
      <c r="A45334"/>
      <c r="AA45334"/>
    </row>
    <row r="45335" spans="1:27" x14ac:dyDescent="0.25">
      <c r="A45335"/>
      <c r="AA45335"/>
    </row>
    <row r="45336" spans="1:27" x14ac:dyDescent="0.25">
      <c r="A45336"/>
      <c r="AA45336"/>
    </row>
    <row r="45337" spans="1:27" x14ac:dyDescent="0.25">
      <c r="A45337"/>
      <c r="AA45337"/>
    </row>
    <row r="45338" spans="1:27" x14ac:dyDescent="0.25">
      <c r="A45338"/>
      <c r="AA45338"/>
    </row>
    <row r="45339" spans="1:27" x14ac:dyDescent="0.25">
      <c r="A45339"/>
      <c r="AA45339"/>
    </row>
    <row r="45340" spans="1:27" x14ac:dyDescent="0.25">
      <c r="A45340"/>
      <c r="AA45340"/>
    </row>
    <row r="45341" spans="1:27" x14ac:dyDescent="0.25">
      <c r="A45341"/>
      <c r="AA45341"/>
    </row>
    <row r="45342" spans="1:27" x14ac:dyDescent="0.25">
      <c r="A45342"/>
      <c r="AA45342"/>
    </row>
    <row r="45343" spans="1:27" x14ac:dyDescent="0.25">
      <c r="A45343"/>
      <c r="AA45343"/>
    </row>
    <row r="45344" spans="1:27" x14ac:dyDescent="0.25">
      <c r="A45344"/>
      <c r="AA45344"/>
    </row>
    <row r="45345" spans="1:27" x14ac:dyDescent="0.25">
      <c r="A45345"/>
      <c r="AA45345"/>
    </row>
    <row r="45346" spans="1:27" x14ac:dyDescent="0.25">
      <c r="A45346"/>
      <c r="AA45346"/>
    </row>
    <row r="45347" spans="1:27" x14ac:dyDescent="0.25">
      <c r="A45347"/>
      <c r="AA45347"/>
    </row>
    <row r="45348" spans="1:27" x14ac:dyDescent="0.25">
      <c r="A45348"/>
      <c r="AA45348"/>
    </row>
    <row r="45349" spans="1:27" x14ac:dyDescent="0.25">
      <c r="A45349"/>
      <c r="AA45349"/>
    </row>
    <row r="45350" spans="1:27" x14ac:dyDescent="0.25">
      <c r="A45350"/>
      <c r="AA45350"/>
    </row>
    <row r="45351" spans="1:27" x14ac:dyDescent="0.25">
      <c r="A45351"/>
      <c r="AA45351"/>
    </row>
    <row r="45352" spans="1:27" x14ac:dyDescent="0.25">
      <c r="A45352"/>
      <c r="AA45352"/>
    </row>
    <row r="45353" spans="1:27" x14ac:dyDescent="0.25">
      <c r="A45353"/>
      <c r="AA45353"/>
    </row>
    <row r="45354" spans="1:27" x14ac:dyDescent="0.25">
      <c r="A45354"/>
      <c r="AA45354"/>
    </row>
    <row r="45355" spans="1:27" x14ac:dyDescent="0.25">
      <c r="A45355"/>
      <c r="AA45355"/>
    </row>
    <row r="45356" spans="1:27" x14ac:dyDescent="0.25">
      <c r="A45356"/>
      <c r="AA45356"/>
    </row>
    <row r="45357" spans="1:27" x14ac:dyDescent="0.25">
      <c r="A45357"/>
      <c r="AA45357"/>
    </row>
    <row r="45358" spans="1:27" x14ac:dyDescent="0.25">
      <c r="A45358"/>
      <c r="AA45358"/>
    </row>
    <row r="45359" spans="1:27" x14ac:dyDescent="0.25">
      <c r="A45359"/>
      <c r="AA45359"/>
    </row>
    <row r="45360" spans="1:27" x14ac:dyDescent="0.25">
      <c r="A45360"/>
      <c r="AA45360"/>
    </row>
    <row r="45361" spans="1:27" x14ac:dyDescent="0.25">
      <c r="A45361"/>
      <c r="AA45361"/>
    </row>
    <row r="45362" spans="1:27" x14ac:dyDescent="0.25">
      <c r="A45362"/>
      <c r="AA45362"/>
    </row>
    <row r="45363" spans="1:27" x14ac:dyDescent="0.25">
      <c r="A45363"/>
      <c r="AA45363"/>
    </row>
    <row r="45364" spans="1:27" x14ac:dyDescent="0.25">
      <c r="A45364"/>
      <c r="AA45364"/>
    </row>
    <row r="45365" spans="1:27" x14ac:dyDescent="0.25">
      <c r="A45365"/>
      <c r="AA45365"/>
    </row>
    <row r="45366" spans="1:27" x14ac:dyDescent="0.25">
      <c r="A45366"/>
      <c r="AA45366"/>
    </row>
    <row r="45367" spans="1:27" x14ac:dyDescent="0.25">
      <c r="A45367"/>
      <c r="AA45367"/>
    </row>
    <row r="45368" spans="1:27" x14ac:dyDescent="0.25">
      <c r="A45368"/>
      <c r="AA45368"/>
    </row>
    <row r="45369" spans="1:27" x14ac:dyDescent="0.25">
      <c r="A45369"/>
      <c r="AA45369"/>
    </row>
    <row r="45370" spans="1:27" x14ac:dyDescent="0.25">
      <c r="A45370"/>
      <c r="AA45370"/>
    </row>
    <row r="45371" spans="1:27" x14ac:dyDescent="0.25">
      <c r="A45371"/>
      <c r="AA45371"/>
    </row>
    <row r="45372" spans="1:27" x14ac:dyDescent="0.25">
      <c r="A45372"/>
      <c r="AA45372"/>
    </row>
    <row r="45373" spans="1:27" x14ac:dyDescent="0.25">
      <c r="A45373"/>
      <c r="AA45373"/>
    </row>
    <row r="45374" spans="1:27" x14ac:dyDescent="0.25">
      <c r="A45374"/>
      <c r="AA45374"/>
    </row>
    <row r="45375" spans="1:27" x14ac:dyDescent="0.25">
      <c r="A45375"/>
      <c r="AA45375"/>
    </row>
    <row r="45376" spans="1:27" x14ac:dyDescent="0.25">
      <c r="A45376"/>
      <c r="AA45376"/>
    </row>
    <row r="45377" spans="1:27" x14ac:dyDescent="0.25">
      <c r="A45377"/>
      <c r="AA45377"/>
    </row>
    <row r="45378" spans="1:27" x14ac:dyDescent="0.25">
      <c r="A45378"/>
      <c r="AA45378"/>
    </row>
    <row r="45379" spans="1:27" x14ac:dyDescent="0.25">
      <c r="A45379"/>
      <c r="AA45379"/>
    </row>
    <row r="45380" spans="1:27" x14ac:dyDescent="0.25">
      <c r="A45380"/>
      <c r="AA45380"/>
    </row>
    <row r="45381" spans="1:27" x14ac:dyDescent="0.25">
      <c r="A45381"/>
      <c r="AA45381"/>
    </row>
    <row r="45382" spans="1:27" x14ac:dyDescent="0.25">
      <c r="A45382"/>
      <c r="AA45382"/>
    </row>
    <row r="45383" spans="1:27" x14ac:dyDescent="0.25">
      <c r="A45383"/>
      <c r="AA45383"/>
    </row>
    <row r="45384" spans="1:27" x14ac:dyDescent="0.25">
      <c r="A45384"/>
      <c r="AA45384"/>
    </row>
    <row r="45385" spans="1:27" x14ac:dyDescent="0.25">
      <c r="A45385"/>
      <c r="AA45385"/>
    </row>
    <row r="45386" spans="1:27" x14ac:dyDescent="0.25">
      <c r="A45386"/>
      <c r="AA45386"/>
    </row>
    <row r="45387" spans="1:27" x14ac:dyDescent="0.25">
      <c r="A45387"/>
      <c r="AA45387"/>
    </row>
    <row r="45388" spans="1:27" x14ac:dyDescent="0.25">
      <c r="A45388"/>
      <c r="AA45388"/>
    </row>
    <row r="45389" spans="1:27" x14ac:dyDescent="0.25">
      <c r="A45389"/>
      <c r="AA45389"/>
    </row>
    <row r="45390" spans="1:27" x14ac:dyDescent="0.25">
      <c r="A45390"/>
      <c r="AA45390"/>
    </row>
    <row r="45391" spans="1:27" x14ac:dyDescent="0.25">
      <c r="A45391"/>
      <c r="AA45391"/>
    </row>
    <row r="45392" spans="1:27" x14ac:dyDescent="0.25">
      <c r="A45392"/>
      <c r="AA45392"/>
    </row>
    <row r="45393" spans="1:27" x14ac:dyDescent="0.25">
      <c r="A45393"/>
      <c r="AA45393"/>
    </row>
    <row r="45394" spans="1:27" x14ac:dyDescent="0.25">
      <c r="A45394"/>
      <c r="AA45394"/>
    </row>
    <row r="45395" spans="1:27" x14ac:dyDescent="0.25">
      <c r="A45395"/>
      <c r="AA45395"/>
    </row>
    <row r="45396" spans="1:27" x14ac:dyDescent="0.25">
      <c r="A45396"/>
      <c r="AA45396"/>
    </row>
    <row r="45397" spans="1:27" x14ac:dyDescent="0.25">
      <c r="A45397"/>
      <c r="AA45397"/>
    </row>
    <row r="45398" spans="1:27" x14ac:dyDescent="0.25">
      <c r="A45398"/>
      <c r="AA45398"/>
    </row>
    <row r="45399" spans="1:27" x14ac:dyDescent="0.25">
      <c r="A45399"/>
      <c r="AA45399"/>
    </row>
    <row r="45400" spans="1:27" x14ac:dyDescent="0.25">
      <c r="A45400"/>
      <c r="AA45400"/>
    </row>
    <row r="45401" spans="1:27" x14ac:dyDescent="0.25">
      <c r="A45401"/>
      <c r="AA45401"/>
    </row>
    <row r="45402" spans="1:27" x14ac:dyDescent="0.25">
      <c r="A45402"/>
      <c r="AA45402"/>
    </row>
    <row r="45403" spans="1:27" x14ac:dyDescent="0.25">
      <c r="A45403"/>
      <c r="AA45403"/>
    </row>
    <row r="45404" spans="1:27" x14ac:dyDescent="0.25">
      <c r="A45404"/>
      <c r="AA45404"/>
    </row>
    <row r="45405" spans="1:27" x14ac:dyDescent="0.25">
      <c r="A45405"/>
      <c r="AA45405"/>
    </row>
    <row r="45406" spans="1:27" x14ac:dyDescent="0.25">
      <c r="A45406"/>
      <c r="AA45406"/>
    </row>
    <row r="45407" spans="1:27" x14ac:dyDescent="0.25">
      <c r="A45407"/>
      <c r="AA45407"/>
    </row>
    <row r="45408" spans="1:27" x14ac:dyDescent="0.25">
      <c r="A45408"/>
      <c r="AA45408"/>
    </row>
    <row r="45409" spans="1:27" x14ac:dyDescent="0.25">
      <c r="A45409"/>
      <c r="AA45409"/>
    </row>
    <row r="45410" spans="1:27" x14ac:dyDescent="0.25">
      <c r="A45410"/>
      <c r="AA45410"/>
    </row>
    <row r="45411" spans="1:27" x14ac:dyDescent="0.25">
      <c r="A45411"/>
      <c r="AA45411"/>
    </row>
    <row r="45412" spans="1:27" x14ac:dyDescent="0.25">
      <c r="A45412"/>
      <c r="AA45412"/>
    </row>
    <row r="45413" spans="1:27" x14ac:dyDescent="0.25">
      <c r="A45413"/>
      <c r="AA45413"/>
    </row>
    <row r="45414" spans="1:27" x14ac:dyDescent="0.25">
      <c r="A45414"/>
      <c r="AA45414"/>
    </row>
    <row r="45415" spans="1:27" x14ac:dyDescent="0.25">
      <c r="A45415"/>
      <c r="AA45415"/>
    </row>
    <row r="45416" spans="1:27" x14ac:dyDescent="0.25">
      <c r="A45416"/>
      <c r="AA45416"/>
    </row>
    <row r="45417" spans="1:27" x14ac:dyDescent="0.25">
      <c r="A45417"/>
      <c r="AA45417"/>
    </row>
    <row r="45418" spans="1:27" x14ac:dyDescent="0.25">
      <c r="A45418"/>
      <c r="AA45418"/>
    </row>
    <row r="45419" spans="1:27" x14ac:dyDescent="0.25">
      <c r="A45419"/>
      <c r="AA45419"/>
    </row>
    <row r="45420" spans="1:27" x14ac:dyDescent="0.25">
      <c r="A45420"/>
      <c r="AA45420"/>
    </row>
    <row r="45421" spans="1:27" x14ac:dyDescent="0.25">
      <c r="A45421"/>
      <c r="AA45421"/>
    </row>
    <row r="45422" spans="1:27" x14ac:dyDescent="0.25">
      <c r="A45422"/>
      <c r="AA45422"/>
    </row>
    <row r="45423" spans="1:27" x14ac:dyDescent="0.25">
      <c r="A45423"/>
      <c r="AA45423"/>
    </row>
    <row r="45424" spans="1:27" x14ac:dyDescent="0.25">
      <c r="A45424"/>
      <c r="AA45424"/>
    </row>
    <row r="45425" spans="1:27" x14ac:dyDescent="0.25">
      <c r="A45425"/>
      <c r="AA45425"/>
    </row>
    <row r="45426" spans="1:27" x14ac:dyDescent="0.25">
      <c r="A45426"/>
      <c r="AA45426"/>
    </row>
    <row r="45427" spans="1:27" x14ac:dyDescent="0.25">
      <c r="A45427"/>
      <c r="AA45427"/>
    </row>
    <row r="45428" spans="1:27" x14ac:dyDescent="0.25">
      <c r="A45428"/>
      <c r="AA45428"/>
    </row>
    <row r="45429" spans="1:27" x14ac:dyDescent="0.25">
      <c r="A45429"/>
      <c r="AA45429"/>
    </row>
    <row r="45430" spans="1:27" x14ac:dyDescent="0.25">
      <c r="A45430"/>
      <c r="AA45430"/>
    </row>
    <row r="45431" spans="1:27" x14ac:dyDescent="0.25">
      <c r="A45431"/>
      <c r="AA45431"/>
    </row>
    <row r="45432" spans="1:27" x14ac:dyDescent="0.25">
      <c r="A45432"/>
      <c r="AA45432"/>
    </row>
    <row r="45433" spans="1:27" x14ac:dyDescent="0.25">
      <c r="A45433"/>
      <c r="AA45433"/>
    </row>
    <row r="45434" spans="1:27" x14ac:dyDescent="0.25">
      <c r="A45434"/>
      <c r="AA45434"/>
    </row>
    <row r="45435" spans="1:27" x14ac:dyDescent="0.25">
      <c r="A45435"/>
      <c r="AA45435"/>
    </row>
    <row r="45436" spans="1:27" x14ac:dyDescent="0.25">
      <c r="A45436"/>
      <c r="AA45436"/>
    </row>
    <row r="45437" spans="1:27" x14ac:dyDescent="0.25">
      <c r="A45437"/>
      <c r="AA45437"/>
    </row>
    <row r="45438" spans="1:27" x14ac:dyDescent="0.25">
      <c r="A45438"/>
      <c r="AA45438"/>
    </row>
    <row r="45439" spans="1:27" x14ac:dyDescent="0.25">
      <c r="A45439"/>
      <c r="AA45439"/>
    </row>
    <row r="45440" spans="1:27" x14ac:dyDescent="0.25">
      <c r="A45440"/>
      <c r="AA45440"/>
    </row>
    <row r="45441" spans="1:27" x14ac:dyDescent="0.25">
      <c r="A45441"/>
      <c r="AA45441"/>
    </row>
    <row r="45442" spans="1:27" x14ac:dyDescent="0.25">
      <c r="A45442"/>
      <c r="AA45442"/>
    </row>
    <row r="45443" spans="1:27" x14ac:dyDescent="0.25">
      <c r="A45443"/>
      <c r="AA45443"/>
    </row>
    <row r="45444" spans="1:27" x14ac:dyDescent="0.25">
      <c r="A45444"/>
      <c r="AA45444"/>
    </row>
    <row r="45445" spans="1:27" x14ac:dyDescent="0.25">
      <c r="A45445"/>
      <c r="AA45445"/>
    </row>
    <row r="45446" spans="1:27" x14ac:dyDescent="0.25">
      <c r="A45446"/>
      <c r="AA45446"/>
    </row>
    <row r="45447" spans="1:27" x14ac:dyDescent="0.25">
      <c r="A45447"/>
      <c r="AA45447"/>
    </row>
    <row r="45448" spans="1:27" x14ac:dyDescent="0.25">
      <c r="A45448"/>
      <c r="AA45448"/>
    </row>
    <row r="45449" spans="1:27" x14ac:dyDescent="0.25">
      <c r="A45449"/>
      <c r="AA45449"/>
    </row>
    <row r="45450" spans="1:27" x14ac:dyDescent="0.25">
      <c r="A45450"/>
      <c r="AA45450"/>
    </row>
    <row r="45451" spans="1:27" x14ac:dyDescent="0.25">
      <c r="A45451"/>
      <c r="AA45451"/>
    </row>
    <row r="45452" spans="1:27" x14ac:dyDescent="0.25">
      <c r="A45452"/>
      <c r="AA45452"/>
    </row>
    <row r="45453" spans="1:27" x14ac:dyDescent="0.25">
      <c r="A45453"/>
      <c r="AA45453"/>
    </row>
    <row r="45454" spans="1:27" x14ac:dyDescent="0.25">
      <c r="A45454"/>
      <c r="AA45454"/>
    </row>
    <row r="45455" spans="1:27" x14ac:dyDescent="0.25">
      <c r="A45455"/>
      <c r="AA45455"/>
    </row>
    <row r="45456" spans="1:27" x14ac:dyDescent="0.25">
      <c r="A45456"/>
      <c r="AA45456"/>
    </row>
    <row r="45457" spans="1:27" x14ac:dyDescent="0.25">
      <c r="A45457"/>
      <c r="AA45457"/>
    </row>
    <row r="45458" spans="1:27" x14ac:dyDescent="0.25">
      <c r="A45458"/>
      <c r="AA45458"/>
    </row>
    <row r="45459" spans="1:27" x14ac:dyDescent="0.25">
      <c r="A45459"/>
      <c r="AA45459"/>
    </row>
    <row r="45460" spans="1:27" x14ac:dyDescent="0.25">
      <c r="A45460"/>
      <c r="AA45460"/>
    </row>
    <row r="45461" spans="1:27" x14ac:dyDescent="0.25">
      <c r="A45461"/>
      <c r="AA45461"/>
    </row>
    <row r="45462" spans="1:27" x14ac:dyDescent="0.25">
      <c r="A45462"/>
      <c r="AA45462"/>
    </row>
    <row r="45463" spans="1:27" x14ac:dyDescent="0.25">
      <c r="A45463"/>
      <c r="AA45463"/>
    </row>
    <row r="45464" spans="1:27" x14ac:dyDescent="0.25">
      <c r="A45464"/>
      <c r="AA45464"/>
    </row>
    <row r="45465" spans="1:27" x14ac:dyDescent="0.25">
      <c r="A45465"/>
      <c r="AA45465"/>
    </row>
    <row r="45466" spans="1:27" x14ac:dyDescent="0.25">
      <c r="A45466"/>
      <c r="AA45466"/>
    </row>
    <row r="45467" spans="1:27" x14ac:dyDescent="0.25">
      <c r="A45467"/>
      <c r="AA45467"/>
    </row>
    <row r="45468" spans="1:27" x14ac:dyDescent="0.25">
      <c r="A45468"/>
      <c r="AA45468"/>
    </row>
    <row r="45469" spans="1:27" x14ac:dyDescent="0.25">
      <c r="A45469"/>
      <c r="AA45469"/>
    </row>
    <row r="45470" spans="1:27" x14ac:dyDescent="0.25">
      <c r="A45470"/>
      <c r="AA45470"/>
    </row>
    <row r="45471" spans="1:27" x14ac:dyDescent="0.25">
      <c r="A45471"/>
      <c r="AA45471"/>
    </row>
    <row r="45472" spans="1:27" x14ac:dyDescent="0.25">
      <c r="A45472"/>
      <c r="AA45472"/>
    </row>
    <row r="45473" spans="1:27" x14ac:dyDescent="0.25">
      <c r="A45473"/>
      <c r="AA45473"/>
    </row>
    <row r="45474" spans="1:27" x14ac:dyDescent="0.25">
      <c r="A45474"/>
      <c r="AA45474"/>
    </row>
    <row r="45475" spans="1:27" x14ac:dyDescent="0.25">
      <c r="A45475"/>
      <c r="AA45475"/>
    </row>
    <row r="45476" spans="1:27" x14ac:dyDescent="0.25">
      <c r="A45476"/>
      <c r="AA45476"/>
    </row>
    <row r="45477" spans="1:27" x14ac:dyDescent="0.25">
      <c r="A45477"/>
      <c r="AA45477"/>
    </row>
    <row r="45478" spans="1:27" x14ac:dyDescent="0.25">
      <c r="A45478"/>
      <c r="AA45478"/>
    </row>
    <row r="45479" spans="1:27" x14ac:dyDescent="0.25">
      <c r="A45479"/>
      <c r="AA45479"/>
    </row>
    <row r="45480" spans="1:27" x14ac:dyDescent="0.25">
      <c r="A45480"/>
      <c r="AA45480"/>
    </row>
    <row r="45481" spans="1:27" x14ac:dyDescent="0.25">
      <c r="A45481"/>
      <c r="AA45481"/>
    </row>
    <row r="45482" spans="1:27" x14ac:dyDescent="0.25">
      <c r="A45482"/>
      <c r="AA45482"/>
    </row>
    <row r="45483" spans="1:27" x14ac:dyDescent="0.25">
      <c r="A45483"/>
      <c r="AA45483"/>
    </row>
    <row r="45484" spans="1:27" x14ac:dyDescent="0.25">
      <c r="A45484"/>
      <c r="AA45484"/>
    </row>
    <row r="45485" spans="1:27" x14ac:dyDescent="0.25">
      <c r="A45485"/>
      <c r="AA45485"/>
    </row>
    <row r="45486" spans="1:27" x14ac:dyDescent="0.25">
      <c r="A45486"/>
      <c r="AA45486"/>
    </row>
    <row r="45487" spans="1:27" x14ac:dyDescent="0.25">
      <c r="A45487"/>
      <c r="AA45487"/>
    </row>
    <row r="45488" spans="1:27" x14ac:dyDescent="0.25">
      <c r="A45488"/>
      <c r="AA45488"/>
    </row>
    <row r="45489" spans="1:27" x14ac:dyDescent="0.25">
      <c r="A45489"/>
      <c r="AA45489"/>
    </row>
    <row r="45490" spans="1:27" x14ac:dyDescent="0.25">
      <c r="A45490"/>
      <c r="AA45490"/>
    </row>
    <row r="45491" spans="1:27" x14ac:dyDescent="0.25">
      <c r="A45491"/>
      <c r="AA45491"/>
    </row>
    <row r="45492" spans="1:27" x14ac:dyDescent="0.25">
      <c r="A45492"/>
      <c r="AA45492"/>
    </row>
    <row r="45493" spans="1:27" x14ac:dyDescent="0.25">
      <c r="A45493"/>
      <c r="AA45493"/>
    </row>
    <row r="45494" spans="1:27" x14ac:dyDescent="0.25">
      <c r="A45494"/>
      <c r="AA45494"/>
    </row>
    <row r="45495" spans="1:27" x14ac:dyDescent="0.25">
      <c r="A45495"/>
      <c r="AA45495"/>
    </row>
    <row r="45496" spans="1:27" x14ac:dyDescent="0.25">
      <c r="A45496"/>
      <c r="AA45496"/>
    </row>
    <row r="45497" spans="1:27" x14ac:dyDescent="0.25">
      <c r="A45497"/>
      <c r="AA45497"/>
    </row>
    <row r="45498" spans="1:27" x14ac:dyDescent="0.25">
      <c r="A45498"/>
      <c r="AA45498"/>
    </row>
    <row r="45499" spans="1:27" x14ac:dyDescent="0.25">
      <c r="A45499"/>
      <c r="AA45499"/>
    </row>
    <row r="45500" spans="1:27" x14ac:dyDescent="0.25">
      <c r="A45500"/>
      <c r="AA45500"/>
    </row>
    <row r="45501" spans="1:27" x14ac:dyDescent="0.25">
      <c r="A45501"/>
      <c r="AA45501"/>
    </row>
    <row r="45502" spans="1:27" x14ac:dyDescent="0.25">
      <c r="A45502"/>
      <c r="AA45502"/>
    </row>
    <row r="45503" spans="1:27" x14ac:dyDescent="0.25">
      <c r="A45503"/>
      <c r="AA45503"/>
    </row>
    <row r="45504" spans="1:27" x14ac:dyDescent="0.25">
      <c r="A45504"/>
      <c r="AA45504"/>
    </row>
    <row r="45505" spans="1:27" x14ac:dyDescent="0.25">
      <c r="A45505"/>
      <c r="AA45505"/>
    </row>
    <row r="45506" spans="1:27" x14ac:dyDescent="0.25">
      <c r="A45506"/>
      <c r="AA45506"/>
    </row>
    <row r="45507" spans="1:27" x14ac:dyDescent="0.25">
      <c r="A45507"/>
      <c r="AA45507"/>
    </row>
    <row r="45508" spans="1:27" x14ac:dyDescent="0.25">
      <c r="A45508"/>
      <c r="AA45508"/>
    </row>
    <row r="45509" spans="1:27" x14ac:dyDescent="0.25">
      <c r="A45509"/>
      <c r="AA45509"/>
    </row>
    <row r="45510" spans="1:27" x14ac:dyDescent="0.25">
      <c r="A45510"/>
      <c r="AA45510"/>
    </row>
    <row r="45511" spans="1:27" x14ac:dyDescent="0.25">
      <c r="A45511"/>
      <c r="AA45511"/>
    </row>
    <row r="45512" spans="1:27" x14ac:dyDescent="0.25">
      <c r="A45512"/>
      <c r="AA45512"/>
    </row>
    <row r="45513" spans="1:27" x14ac:dyDescent="0.25">
      <c r="A45513"/>
      <c r="AA45513"/>
    </row>
    <row r="45514" spans="1:27" x14ac:dyDescent="0.25">
      <c r="A45514"/>
      <c r="AA45514"/>
    </row>
    <row r="45515" spans="1:27" x14ac:dyDescent="0.25">
      <c r="A45515"/>
      <c r="AA45515"/>
    </row>
    <row r="45516" spans="1:27" x14ac:dyDescent="0.25">
      <c r="A45516"/>
      <c r="AA45516"/>
    </row>
    <row r="45517" spans="1:27" x14ac:dyDescent="0.25">
      <c r="A45517"/>
      <c r="AA45517"/>
    </row>
    <row r="45518" spans="1:27" x14ac:dyDescent="0.25">
      <c r="A45518"/>
      <c r="AA45518"/>
    </row>
    <row r="45519" spans="1:27" x14ac:dyDescent="0.25">
      <c r="A45519"/>
      <c r="AA45519"/>
    </row>
    <row r="45520" spans="1:27" x14ac:dyDescent="0.25">
      <c r="A45520"/>
      <c r="AA45520"/>
    </row>
    <row r="45521" spans="1:27" x14ac:dyDescent="0.25">
      <c r="A45521"/>
      <c r="AA45521"/>
    </row>
    <row r="45522" spans="1:27" x14ac:dyDescent="0.25">
      <c r="A45522"/>
      <c r="AA45522"/>
    </row>
    <row r="45523" spans="1:27" x14ac:dyDescent="0.25">
      <c r="A45523"/>
      <c r="AA45523"/>
    </row>
    <row r="45524" spans="1:27" x14ac:dyDescent="0.25">
      <c r="A45524"/>
      <c r="AA45524"/>
    </row>
    <row r="45525" spans="1:27" x14ac:dyDescent="0.25">
      <c r="A45525"/>
      <c r="AA45525"/>
    </row>
    <row r="45526" spans="1:27" x14ac:dyDescent="0.25">
      <c r="A45526"/>
      <c r="AA45526"/>
    </row>
    <row r="45527" spans="1:27" x14ac:dyDescent="0.25">
      <c r="A45527"/>
      <c r="AA45527"/>
    </row>
    <row r="45528" spans="1:27" x14ac:dyDescent="0.25">
      <c r="A45528"/>
      <c r="AA45528"/>
    </row>
    <row r="45529" spans="1:27" x14ac:dyDescent="0.25">
      <c r="A45529"/>
      <c r="AA45529"/>
    </row>
    <row r="45530" spans="1:27" x14ac:dyDescent="0.25">
      <c r="A45530"/>
      <c r="AA45530"/>
    </row>
    <row r="45531" spans="1:27" x14ac:dyDescent="0.25">
      <c r="A45531"/>
      <c r="AA45531"/>
    </row>
    <row r="45532" spans="1:27" x14ac:dyDescent="0.25">
      <c r="A45532"/>
      <c r="AA45532"/>
    </row>
    <row r="45533" spans="1:27" x14ac:dyDescent="0.25">
      <c r="A45533"/>
      <c r="AA45533"/>
    </row>
    <row r="45534" spans="1:27" x14ac:dyDescent="0.25">
      <c r="A45534"/>
      <c r="AA45534"/>
    </row>
    <row r="45535" spans="1:27" x14ac:dyDescent="0.25">
      <c r="A45535"/>
      <c r="AA45535"/>
    </row>
    <row r="45536" spans="1:27" x14ac:dyDescent="0.25">
      <c r="A45536"/>
      <c r="AA45536"/>
    </row>
    <row r="45537" spans="1:27" x14ac:dyDescent="0.25">
      <c r="A45537"/>
      <c r="AA45537"/>
    </row>
    <row r="45538" spans="1:27" x14ac:dyDescent="0.25">
      <c r="A45538"/>
      <c r="AA45538"/>
    </row>
    <row r="45539" spans="1:27" x14ac:dyDescent="0.25">
      <c r="A45539"/>
      <c r="AA45539"/>
    </row>
    <row r="45540" spans="1:27" x14ac:dyDescent="0.25">
      <c r="A45540"/>
      <c r="AA45540"/>
    </row>
    <row r="45541" spans="1:27" x14ac:dyDescent="0.25">
      <c r="A45541"/>
      <c r="AA45541"/>
    </row>
    <row r="45542" spans="1:27" x14ac:dyDescent="0.25">
      <c r="A45542"/>
      <c r="AA45542"/>
    </row>
    <row r="45543" spans="1:27" x14ac:dyDescent="0.25">
      <c r="A45543"/>
      <c r="AA45543"/>
    </row>
    <row r="45544" spans="1:27" x14ac:dyDescent="0.25">
      <c r="A45544"/>
      <c r="AA45544"/>
    </row>
    <row r="45545" spans="1:27" x14ac:dyDescent="0.25">
      <c r="A45545"/>
      <c r="AA45545"/>
    </row>
    <row r="45546" spans="1:27" x14ac:dyDescent="0.25">
      <c r="A45546"/>
      <c r="AA45546"/>
    </row>
    <row r="45547" spans="1:27" x14ac:dyDescent="0.25">
      <c r="A45547"/>
      <c r="AA45547"/>
    </row>
    <row r="45548" spans="1:27" x14ac:dyDescent="0.25">
      <c r="A45548"/>
      <c r="AA45548"/>
    </row>
    <row r="45549" spans="1:27" x14ac:dyDescent="0.25">
      <c r="A45549"/>
      <c r="AA45549"/>
    </row>
    <row r="45550" spans="1:27" x14ac:dyDescent="0.25">
      <c r="A45550"/>
      <c r="AA45550"/>
    </row>
    <row r="45551" spans="1:27" x14ac:dyDescent="0.25">
      <c r="A45551"/>
      <c r="AA45551"/>
    </row>
    <row r="45552" spans="1:27" x14ac:dyDescent="0.25">
      <c r="A45552"/>
      <c r="AA45552"/>
    </row>
    <row r="45553" spans="1:27" x14ac:dyDescent="0.25">
      <c r="A45553"/>
      <c r="AA45553"/>
    </row>
    <row r="45554" spans="1:27" x14ac:dyDescent="0.25">
      <c r="A45554"/>
      <c r="AA45554"/>
    </row>
    <row r="45555" spans="1:27" x14ac:dyDescent="0.25">
      <c r="A45555"/>
      <c r="AA45555"/>
    </row>
    <row r="45556" spans="1:27" x14ac:dyDescent="0.25">
      <c r="A45556"/>
      <c r="AA45556"/>
    </row>
    <row r="45557" spans="1:27" x14ac:dyDescent="0.25">
      <c r="A45557"/>
      <c r="AA45557"/>
    </row>
    <row r="45558" spans="1:27" x14ac:dyDescent="0.25">
      <c r="A45558"/>
      <c r="AA45558"/>
    </row>
    <row r="45559" spans="1:27" x14ac:dyDescent="0.25">
      <c r="A45559"/>
      <c r="AA45559"/>
    </row>
    <row r="45560" spans="1:27" x14ac:dyDescent="0.25">
      <c r="A45560"/>
      <c r="AA45560"/>
    </row>
    <row r="45561" spans="1:27" x14ac:dyDescent="0.25">
      <c r="A45561"/>
      <c r="AA45561"/>
    </row>
    <row r="45562" spans="1:27" x14ac:dyDescent="0.25">
      <c r="A45562"/>
      <c r="AA45562"/>
    </row>
    <row r="45563" spans="1:27" x14ac:dyDescent="0.25">
      <c r="A45563"/>
      <c r="AA45563"/>
    </row>
    <row r="45564" spans="1:27" x14ac:dyDescent="0.25">
      <c r="A45564"/>
      <c r="AA45564"/>
    </row>
    <row r="45565" spans="1:27" x14ac:dyDescent="0.25">
      <c r="A45565"/>
      <c r="AA45565"/>
    </row>
    <row r="45566" spans="1:27" x14ac:dyDescent="0.25">
      <c r="A45566"/>
      <c r="AA45566"/>
    </row>
    <row r="45567" spans="1:27" x14ac:dyDescent="0.25">
      <c r="A45567"/>
      <c r="AA45567"/>
    </row>
    <row r="45568" spans="1:27" x14ac:dyDescent="0.25">
      <c r="A45568"/>
      <c r="AA45568"/>
    </row>
    <row r="45569" spans="1:27" x14ac:dyDescent="0.25">
      <c r="A45569"/>
      <c r="AA45569"/>
    </row>
    <row r="45570" spans="1:27" x14ac:dyDescent="0.25">
      <c r="A45570"/>
      <c r="AA45570"/>
    </row>
    <row r="45571" spans="1:27" x14ac:dyDescent="0.25">
      <c r="A45571"/>
      <c r="AA45571"/>
    </row>
    <row r="45572" spans="1:27" x14ac:dyDescent="0.25">
      <c r="A45572"/>
      <c r="AA45572"/>
    </row>
    <row r="45573" spans="1:27" x14ac:dyDescent="0.25">
      <c r="A45573"/>
      <c r="AA45573"/>
    </row>
    <row r="45574" spans="1:27" x14ac:dyDescent="0.25">
      <c r="A45574"/>
      <c r="AA45574"/>
    </row>
    <row r="45575" spans="1:27" x14ac:dyDescent="0.25">
      <c r="A45575"/>
      <c r="AA45575"/>
    </row>
    <row r="45576" spans="1:27" x14ac:dyDescent="0.25">
      <c r="A45576"/>
      <c r="AA45576"/>
    </row>
    <row r="45577" spans="1:27" x14ac:dyDescent="0.25">
      <c r="A45577"/>
      <c r="AA45577"/>
    </row>
    <row r="45578" spans="1:27" x14ac:dyDescent="0.25">
      <c r="A45578"/>
      <c r="AA45578"/>
    </row>
    <row r="45579" spans="1:27" x14ac:dyDescent="0.25">
      <c r="A45579"/>
      <c r="AA45579"/>
    </row>
    <row r="45580" spans="1:27" x14ac:dyDescent="0.25">
      <c r="A45580"/>
      <c r="AA45580"/>
    </row>
    <row r="45581" spans="1:27" x14ac:dyDescent="0.25">
      <c r="A45581"/>
      <c r="AA45581"/>
    </row>
    <row r="45582" spans="1:27" x14ac:dyDescent="0.25">
      <c r="A45582"/>
      <c r="AA45582"/>
    </row>
    <row r="45583" spans="1:27" x14ac:dyDescent="0.25">
      <c r="A45583"/>
      <c r="AA45583"/>
    </row>
    <row r="45584" spans="1:27" x14ac:dyDescent="0.25">
      <c r="A45584"/>
      <c r="AA45584"/>
    </row>
    <row r="45585" spans="1:27" x14ac:dyDescent="0.25">
      <c r="A45585"/>
      <c r="AA45585"/>
    </row>
    <row r="45586" spans="1:27" x14ac:dyDescent="0.25">
      <c r="A45586"/>
      <c r="AA45586"/>
    </row>
    <row r="45587" spans="1:27" x14ac:dyDescent="0.25">
      <c r="A45587"/>
      <c r="AA45587"/>
    </row>
    <row r="45588" spans="1:27" x14ac:dyDescent="0.25">
      <c r="A45588"/>
      <c r="AA45588"/>
    </row>
    <row r="45589" spans="1:27" x14ac:dyDescent="0.25">
      <c r="A45589"/>
      <c r="AA45589"/>
    </row>
    <row r="45590" spans="1:27" x14ac:dyDescent="0.25">
      <c r="A45590"/>
      <c r="AA45590"/>
    </row>
    <row r="45591" spans="1:27" x14ac:dyDescent="0.25">
      <c r="A45591"/>
      <c r="AA45591"/>
    </row>
    <row r="45592" spans="1:27" x14ac:dyDescent="0.25">
      <c r="A45592"/>
      <c r="AA45592"/>
    </row>
    <row r="45593" spans="1:27" x14ac:dyDescent="0.25">
      <c r="A45593"/>
      <c r="AA45593"/>
    </row>
    <row r="45594" spans="1:27" x14ac:dyDescent="0.25">
      <c r="A45594"/>
      <c r="AA45594"/>
    </row>
    <row r="45595" spans="1:27" x14ac:dyDescent="0.25">
      <c r="A45595"/>
      <c r="AA45595"/>
    </row>
    <row r="45596" spans="1:27" x14ac:dyDescent="0.25">
      <c r="A45596"/>
      <c r="AA45596"/>
    </row>
    <row r="45597" spans="1:27" x14ac:dyDescent="0.25">
      <c r="A45597"/>
      <c r="AA45597"/>
    </row>
    <row r="45598" spans="1:27" x14ac:dyDescent="0.25">
      <c r="A45598"/>
      <c r="AA45598"/>
    </row>
    <row r="45599" spans="1:27" x14ac:dyDescent="0.25">
      <c r="A45599"/>
      <c r="AA45599"/>
    </row>
    <row r="45600" spans="1:27" x14ac:dyDescent="0.25">
      <c r="A45600"/>
      <c r="AA45600"/>
    </row>
    <row r="45601" spans="1:27" x14ac:dyDescent="0.25">
      <c r="A45601"/>
      <c r="AA45601"/>
    </row>
    <row r="45602" spans="1:27" x14ac:dyDescent="0.25">
      <c r="A45602"/>
      <c r="AA45602"/>
    </row>
    <row r="45603" spans="1:27" x14ac:dyDescent="0.25">
      <c r="A45603"/>
      <c r="AA45603"/>
    </row>
    <row r="45604" spans="1:27" x14ac:dyDescent="0.25">
      <c r="A45604"/>
      <c r="AA45604"/>
    </row>
    <row r="45605" spans="1:27" x14ac:dyDescent="0.25">
      <c r="A45605"/>
      <c r="AA45605"/>
    </row>
    <row r="45606" spans="1:27" x14ac:dyDescent="0.25">
      <c r="A45606"/>
      <c r="AA45606"/>
    </row>
    <row r="45607" spans="1:27" x14ac:dyDescent="0.25">
      <c r="A45607"/>
      <c r="AA45607"/>
    </row>
    <row r="45608" spans="1:27" x14ac:dyDescent="0.25">
      <c r="A45608"/>
      <c r="AA45608"/>
    </row>
    <row r="45609" spans="1:27" x14ac:dyDescent="0.25">
      <c r="A45609"/>
      <c r="AA45609"/>
    </row>
    <row r="45610" spans="1:27" x14ac:dyDescent="0.25">
      <c r="A45610"/>
      <c r="AA45610"/>
    </row>
    <row r="45611" spans="1:27" x14ac:dyDescent="0.25">
      <c r="A45611"/>
      <c r="AA45611"/>
    </row>
    <row r="45612" spans="1:27" x14ac:dyDescent="0.25">
      <c r="A45612"/>
      <c r="AA45612"/>
    </row>
    <row r="45613" spans="1:27" x14ac:dyDescent="0.25">
      <c r="A45613"/>
      <c r="AA45613"/>
    </row>
    <row r="45614" spans="1:27" x14ac:dyDescent="0.25">
      <c r="A45614"/>
      <c r="AA45614"/>
    </row>
    <row r="45615" spans="1:27" x14ac:dyDescent="0.25">
      <c r="A45615"/>
      <c r="AA45615"/>
    </row>
    <row r="45616" spans="1:27" x14ac:dyDescent="0.25">
      <c r="A45616"/>
      <c r="AA45616"/>
    </row>
    <row r="45617" spans="1:27" x14ac:dyDescent="0.25">
      <c r="A45617"/>
      <c r="AA45617"/>
    </row>
    <row r="45618" spans="1:27" x14ac:dyDescent="0.25">
      <c r="A45618"/>
      <c r="AA45618"/>
    </row>
    <row r="45619" spans="1:27" x14ac:dyDescent="0.25">
      <c r="A45619"/>
      <c r="AA45619"/>
    </row>
    <row r="45620" spans="1:27" x14ac:dyDescent="0.25">
      <c r="A45620"/>
      <c r="AA45620"/>
    </row>
    <row r="45621" spans="1:27" x14ac:dyDescent="0.25">
      <c r="A45621"/>
      <c r="AA45621"/>
    </row>
    <row r="45622" spans="1:27" x14ac:dyDescent="0.25">
      <c r="A45622"/>
      <c r="AA45622"/>
    </row>
    <row r="45623" spans="1:27" x14ac:dyDescent="0.25">
      <c r="A45623"/>
      <c r="AA45623"/>
    </row>
    <row r="45624" spans="1:27" x14ac:dyDescent="0.25">
      <c r="A45624"/>
      <c r="AA45624"/>
    </row>
    <row r="45625" spans="1:27" x14ac:dyDescent="0.25">
      <c r="A45625"/>
      <c r="AA45625"/>
    </row>
    <row r="45626" spans="1:27" x14ac:dyDescent="0.25">
      <c r="A45626"/>
      <c r="AA45626"/>
    </row>
    <row r="45627" spans="1:27" x14ac:dyDescent="0.25">
      <c r="A45627"/>
      <c r="AA45627"/>
    </row>
    <row r="45628" spans="1:27" x14ac:dyDescent="0.25">
      <c r="A45628"/>
      <c r="AA45628"/>
    </row>
    <row r="45629" spans="1:27" x14ac:dyDescent="0.25">
      <c r="A45629"/>
      <c r="AA45629"/>
    </row>
    <row r="45630" spans="1:27" x14ac:dyDescent="0.25">
      <c r="A45630"/>
      <c r="AA45630"/>
    </row>
    <row r="45631" spans="1:27" x14ac:dyDescent="0.25">
      <c r="A45631"/>
      <c r="AA45631"/>
    </row>
    <row r="45632" spans="1:27" x14ac:dyDescent="0.25">
      <c r="A45632"/>
      <c r="AA45632"/>
    </row>
    <row r="45633" spans="1:27" x14ac:dyDescent="0.25">
      <c r="A45633"/>
      <c r="AA45633"/>
    </row>
    <row r="45634" spans="1:27" x14ac:dyDescent="0.25">
      <c r="A45634"/>
      <c r="AA45634"/>
    </row>
    <row r="45635" spans="1:27" x14ac:dyDescent="0.25">
      <c r="A45635"/>
      <c r="AA45635"/>
    </row>
    <row r="45636" spans="1:27" x14ac:dyDescent="0.25">
      <c r="A45636"/>
      <c r="AA45636"/>
    </row>
    <row r="45637" spans="1:27" x14ac:dyDescent="0.25">
      <c r="A45637"/>
      <c r="AA45637"/>
    </row>
    <row r="45638" spans="1:27" x14ac:dyDescent="0.25">
      <c r="A45638"/>
      <c r="AA45638"/>
    </row>
    <row r="45639" spans="1:27" x14ac:dyDescent="0.25">
      <c r="A45639"/>
      <c r="AA45639"/>
    </row>
    <row r="45640" spans="1:27" x14ac:dyDescent="0.25">
      <c r="A45640"/>
      <c r="AA45640"/>
    </row>
    <row r="45641" spans="1:27" x14ac:dyDescent="0.25">
      <c r="A45641"/>
      <c r="AA45641"/>
    </row>
    <row r="45642" spans="1:27" x14ac:dyDescent="0.25">
      <c r="A45642"/>
      <c r="AA45642"/>
    </row>
    <row r="45643" spans="1:27" x14ac:dyDescent="0.25">
      <c r="A45643"/>
      <c r="AA45643"/>
    </row>
    <row r="45644" spans="1:27" x14ac:dyDescent="0.25">
      <c r="A45644"/>
      <c r="AA45644"/>
    </row>
    <row r="45645" spans="1:27" x14ac:dyDescent="0.25">
      <c r="A45645"/>
      <c r="AA45645"/>
    </row>
    <row r="45646" spans="1:27" x14ac:dyDescent="0.25">
      <c r="A45646"/>
      <c r="AA45646"/>
    </row>
    <row r="45647" spans="1:27" x14ac:dyDescent="0.25">
      <c r="A45647"/>
      <c r="AA45647"/>
    </row>
    <row r="45648" spans="1:27" x14ac:dyDescent="0.25">
      <c r="A45648"/>
      <c r="AA45648"/>
    </row>
    <row r="45649" spans="1:27" x14ac:dyDescent="0.25">
      <c r="A45649"/>
      <c r="AA45649"/>
    </row>
    <row r="45650" spans="1:27" x14ac:dyDescent="0.25">
      <c r="A45650"/>
      <c r="AA45650"/>
    </row>
    <row r="45651" spans="1:27" x14ac:dyDescent="0.25">
      <c r="A45651"/>
      <c r="AA45651"/>
    </row>
    <row r="45652" spans="1:27" x14ac:dyDescent="0.25">
      <c r="A45652"/>
      <c r="AA45652"/>
    </row>
    <row r="45653" spans="1:27" x14ac:dyDescent="0.25">
      <c r="A45653"/>
      <c r="AA45653"/>
    </row>
    <row r="45654" spans="1:27" x14ac:dyDescent="0.25">
      <c r="A45654"/>
      <c r="AA45654"/>
    </row>
    <row r="45655" spans="1:27" x14ac:dyDescent="0.25">
      <c r="A45655"/>
      <c r="AA45655"/>
    </row>
    <row r="45656" spans="1:27" x14ac:dyDescent="0.25">
      <c r="A45656"/>
      <c r="AA45656"/>
    </row>
    <row r="45657" spans="1:27" x14ac:dyDescent="0.25">
      <c r="A45657"/>
      <c r="AA45657"/>
    </row>
    <row r="45658" spans="1:27" x14ac:dyDescent="0.25">
      <c r="A45658"/>
      <c r="AA45658"/>
    </row>
    <row r="45659" spans="1:27" x14ac:dyDescent="0.25">
      <c r="A45659"/>
      <c r="AA45659"/>
    </row>
    <row r="45660" spans="1:27" x14ac:dyDescent="0.25">
      <c r="A45660"/>
      <c r="AA45660"/>
    </row>
    <row r="45661" spans="1:27" x14ac:dyDescent="0.25">
      <c r="A45661"/>
      <c r="AA45661"/>
    </row>
    <row r="45662" spans="1:27" x14ac:dyDescent="0.25">
      <c r="A45662"/>
      <c r="AA45662"/>
    </row>
    <row r="45663" spans="1:27" x14ac:dyDescent="0.25">
      <c r="A45663"/>
      <c r="AA45663"/>
    </row>
    <row r="45664" spans="1:27" x14ac:dyDescent="0.25">
      <c r="A45664"/>
      <c r="AA45664"/>
    </row>
    <row r="45665" spans="1:27" x14ac:dyDescent="0.25">
      <c r="A45665"/>
      <c r="AA45665"/>
    </row>
    <row r="45666" spans="1:27" x14ac:dyDescent="0.25">
      <c r="A45666"/>
      <c r="AA45666"/>
    </row>
    <row r="45667" spans="1:27" x14ac:dyDescent="0.25">
      <c r="A45667"/>
      <c r="AA45667"/>
    </row>
    <row r="45668" spans="1:27" x14ac:dyDescent="0.25">
      <c r="A45668"/>
      <c r="AA45668"/>
    </row>
    <row r="45669" spans="1:27" x14ac:dyDescent="0.25">
      <c r="A45669"/>
      <c r="AA45669"/>
    </row>
    <row r="45670" spans="1:27" x14ac:dyDescent="0.25">
      <c r="A45670"/>
      <c r="AA45670"/>
    </row>
    <row r="45671" spans="1:27" x14ac:dyDescent="0.25">
      <c r="A45671"/>
      <c r="AA45671"/>
    </row>
    <row r="45672" spans="1:27" x14ac:dyDescent="0.25">
      <c r="A45672"/>
      <c r="AA45672"/>
    </row>
    <row r="45673" spans="1:27" x14ac:dyDescent="0.25">
      <c r="A45673"/>
      <c r="AA45673"/>
    </row>
    <row r="45674" spans="1:27" x14ac:dyDescent="0.25">
      <c r="A45674"/>
      <c r="AA45674"/>
    </row>
    <row r="45675" spans="1:27" x14ac:dyDescent="0.25">
      <c r="A45675"/>
      <c r="AA45675"/>
    </row>
    <row r="45676" spans="1:27" x14ac:dyDescent="0.25">
      <c r="A45676"/>
      <c r="AA45676"/>
    </row>
    <row r="45677" spans="1:27" x14ac:dyDescent="0.25">
      <c r="A45677"/>
      <c r="AA45677"/>
    </row>
    <row r="45678" spans="1:27" x14ac:dyDescent="0.25">
      <c r="A45678"/>
      <c r="AA45678"/>
    </row>
    <row r="45679" spans="1:27" x14ac:dyDescent="0.25">
      <c r="A45679"/>
      <c r="AA45679"/>
    </row>
    <row r="45680" spans="1:27" x14ac:dyDescent="0.25">
      <c r="A45680"/>
      <c r="AA45680"/>
    </row>
    <row r="45681" spans="1:27" x14ac:dyDescent="0.25">
      <c r="A45681"/>
      <c r="AA45681"/>
    </row>
    <row r="45682" spans="1:27" x14ac:dyDescent="0.25">
      <c r="A45682"/>
      <c r="AA45682"/>
    </row>
    <row r="45683" spans="1:27" x14ac:dyDescent="0.25">
      <c r="A45683"/>
      <c r="AA45683"/>
    </row>
    <row r="45684" spans="1:27" x14ac:dyDescent="0.25">
      <c r="A45684"/>
      <c r="AA45684"/>
    </row>
    <row r="45685" spans="1:27" x14ac:dyDescent="0.25">
      <c r="A45685"/>
      <c r="AA45685"/>
    </row>
    <row r="45686" spans="1:27" x14ac:dyDescent="0.25">
      <c r="A45686"/>
      <c r="AA45686"/>
    </row>
    <row r="45687" spans="1:27" x14ac:dyDescent="0.25">
      <c r="A45687"/>
      <c r="AA45687"/>
    </row>
    <row r="45688" spans="1:27" x14ac:dyDescent="0.25">
      <c r="A45688"/>
      <c r="AA45688"/>
    </row>
    <row r="45689" spans="1:27" x14ac:dyDescent="0.25">
      <c r="A45689"/>
      <c r="AA45689"/>
    </row>
    <row r="45690" spans="1:27" x14ac:dyDescent="0.25">
      <c r="A45690"/>
      <c r="AA45690"/>
    </row>
    <row r="45691" spans="1:27" x14ac:dyDescent="0.25">
      <c r="A45691"/>
      <c r="AA45691"/>
    </row>
    <row r="45692" spans="1:27" x14ac:dyDescent="0.25">
      <c r="A45692"/>
      <c r="AA45692"/>
    </row>
    <row r="45693" spans="1:27" x14ac:dyDescent="0.25">
      <c r="A45693"/>
      <c r="AA45693"/>
    </row>
    <row r="45694" spans="1:27" x14ac:dyDescent="0.25">
      <c r="A45694"/>
      <c r="AA45694"/>
    </row>
    <row r="45695" spans="1:27" x14ac:dyDescent="0.25">
      <c r="A45695"/>
      <c r="AA45695"/>
    </row>
    <row r="45696" spans="1:27" x14ac:dyDescent="0.25">
      <c r="A45696"/>
      <c r="AA45696"/>
    </row>
    <row r="45697" spans="1:27" x14ac:dyDescent="0.25">
      <c r="A45697"/>
      <c r="AA45697"/>
    </row>
    <row r="45698" spans="1:27" x14ac:dyDescent="0.25">
      <c r="A45698"/>
      <c r="AA45698"/>
    </row>
    <row r="45699" spans="1:27" x14ac:dyDescent="0.25">
      <c r="A45699"/>
      <c r="AA45699"/>
    </row>
    <row r="45700" spans="1:27" x14ac:dyDescent="0.25">
      <c r="A45700"/>
      <c r="AA45700"/>
    </row>
    <row r="45701" spans="1:27" x14ac:dyDescent="0.25">
      <c r="A45701"/>
      <c r="AA45701"/>
    </row>
    <row r="45702" spans="1:27" x14ac:dyDescent="0.25">
      <c r="A45702"/>
      <c r="AA45702"/>
    </row>
    <row r="45703" spans="1:27" x14ac:dyDescent="0.25">
      <c r="A45703"/>
      <c r="AA45703"/>
    </row>
    <row r="45704" spans="1:27" x14ac:dyDescent="0.25">
      <c r="A45704"/>
      <c r="AA45704"/>
    </row>
    <row r="45705" spans="1:27" x14ac:dyDescent="0.25">
      <c r="A45705"/>
      <c r="AA45705"/>
    </row>
    <row r="45706" spans="1:27" x14ac:dyDescent="0.25">
      <c r="A45706"/>
      <c r="AA45706"/>
    </row>
    <row r="45707" spans="1:27" x14ac:dyDescent="0.25">
      <c r="A45707"/>
      <c r="AA45707"/>
    </row>
    <row r="45708" spans="1:27" x14ac:dyDescent="0.25">
      <c r="A45708"/>
      <c r="AA45708"/>
    </row>
    <row r="45709" spans="1:27" x14ac:dyDescent="0.25">
      <c r="A45709"/>
      <c r="AA45709"/>
    </row>
    <row r="45710" spans="1:27" x14ac:dyDescent="0.25">
      <c r="A45710"/>
      <c r="AA45710"/>
    </row>
    <row r="45711" spans="1:27" x14ac:dyDescent="0.25">
      <c r="A45711"/>
      <c r="AA45711"/>
    </row>
    <row r="45712" spans="1:27" x14ac:dyDescent="0.25">
      <c r="A45712"/>
      <c r="AA45712"/>
    </row>
    <row r="45713" spans="1:27" x14ac:dyDescent="0.25">
      <c r="A45713"/>
      <c r="AA45713"/>
    </row>
    <row r="45714" spans="1:27" x14ac:dyDescent="0.25">
      <c r="A45714"/>
      <c r="AA45714"/>
    </row>
    <row r="45715" spans="1:27" x14ac:dyDescent="0.25">
      <c r="A45715"/>
      <c r="AA45715"/>
    </row>
    <row r="45716" spans="1:27" x14ac:dyDescent="0.25">
      <c r="A45716"/>
      <c r="AA45716"/>
    </row>
    <row r="45717" spans="1:27" x14ac:dyDescent="0.25">
      <c r="A45717"/>
      <c r="AA45717"/>
    </row>
    <row r="45718" spans="1:27" x14ac:dyDescent="0.25">
      <c r="A45718"/>
      <c r="AA45718"/>
    </row>
    <row r="45719" spans="1:27" x14ac:dyDescent="0.25">
      <c r="A45719"/>
      <c r="AA45719"/>
    </row>
    <row r="45720" spans="1:27" x14ac:dyDescent="0.25">
      <c r="A45720"/>
      <c r="AA45720"/>
    </row>
    <row r="45721" spans="1:27" x14ac:dyDescent="0.25">
      <c r="A45721"/>
      <c r="AA45721"/>
    </row>
    <row r="45722" spans="1:27" x14ac:dyDescent="0.25">
      <c r="A45722"/>
      <c r="AA45722"/>
    </row>
    <row r="45723" spans="1:27" x14ac:dyDescent="0.25">
      <c r="A45723"/>
      <c r="AA45723"/>
    </row>
    <row r="45724" spans="1:27" x14ac:dyDescent="0.25">
      <c r="A45724"/>
      <c r="AA45724"/>
    </row>
    <row r="45725" spans="1:27" x14ac:dyDescent="0.25">
      <c r="A45725"/>
      <c r="AA45725"/>
    </row>
    <row r="45726" spans="1:27" x14ac:dyDescent="0.25">
      <c r="A45726"/>
      <c r="AA45726"/>
    </row>
    <row r="45727" spans="1:27" x14ac:dyDescent="0.25">
      <c r="A45727"/>
      <c r="AA45727"/>
    </row>
    <row r="45728" spans="1:27" x14ac:dyDescent="0.25">
      <c r="A45728"/>
      <c r="AA45728"/>
    </row>
    <row r="45729" spans="1:27" x14ac:dyDescent="0.25">
      <c r="A45729"/>
      <c r="AA45729"/>
    </row>
    <row r="45730" spans="1:27" x14ac:dyDescent="0.25">
      <c r="A45730"/>
      <c r="AA45730"/>
    </row>
    <row r="45731" spans="1:27" x14ac:dyDescent="0.25">
      <c r="A45731"/>
      <c r="AA45731"/>
    </row>
    <row r="45732" spans="1:27" x14ac:dyDescent="0.25">
      <c r="A45732"/>
      <c r="AA45732"/>
    </row>
    <row r="45733" spans="1:27" x14ac:dyDescent="0.25">
      <c r="A45733"/>
      <c r="AA45733"/>
    </row>
    <row r="45734" spans="1:27" x14ac:dyDescent="0.25">
      <c r="A45734"/>
      <c r="AA45734"/>
    </row>
    <row r="45735" spans="1:27" x14ac:dyDescent="0.25">
      <c r="A45735"/>
      <c r="AA45735"/>
    </row>
    <row r="45736" spans="1:27" x14ac:dyDescent="0.25">
      <c r="A45736"/>
      <c r="AA45736"/>
    </row>
    <row r="45737" spans="1:27" x14ac:dyDescent="0.25">
      <c r="A45737"/>
      <c r="AA45737"/>
    </row>
    <row r="45738" spans="1:27" x14ac:dyDescent="0.25">
      <c r="A45738"/>
      <c r="AA45738"/>
    </row>
    <row r="45739" spans="1:27" x14ac:dyDescent="0.25">
      <c r="A45739"/>
      <c r="AA45739"/>
    </row>
    <row r="45740" spans="1:27" x14ac:dyDescent="0.25">
      <c r="A45740"/>
      <c r="AA45740"/>
    </row>
    <row r="45741" spans="1:27" x14ac:dyDescent="0.25">
      <c r="A45741"/>
      <c r="AA45741"/>
    </row>
    <row r="45742" spans="1:27" x14ac:dyDescent="0.25">
      <c r="A45742"/>
      <c r="AA45742"/>
    </row>
    <row r="45743" spans="1:27" x14ac:dyDescent="0.25">
      <c r="A45743"/>
      <c r="AA45743"/>
    </row>
    <row r="45744" spans="1:27" x14ac:dyDescent="0.25">
      <c r="A45744"/>
      <c r="AA45744"/>
    </row>
    <row r="45745" spans="1:27" x14ac:dyDescent="0.25">
      <c r="A45745"/>
      <c r="AA45745"/>
    </row>
    <row r="45746" spans="1:27" x14ac:dyDescent="0.25">
      <c r="A45746"/>
      <c r="AA45746"/>
    </row>
    <row r="45747" spans="1:27" x14ac:dyDescent="0.25">
      <c r="A45747"/>
      <c r="AA45747"/>
    </row>
    <row r="45748" spans="1:27" x14ac:dyDescent="0.25">
      <c r="A45748"/>
      <c r="AA45748"/>
    </row>
    <row r="45749" spans="1:27" x14ac:dyDescent="0.25">
      <c r="A45749"/>
      <c r="AA45749"/>
    </row>
    <row r="45750" spans="1:27" x14ac:dyDescent="0.25">
      <c r="A45750"/>
      <c r="AA45750"/>
    </row>
    <row r="45751" spans="1:27" x14ac:dyDescent="0.25">
      <c r="A45751"/>
      <c r="AA45751"/>
    </row>
    <row r="45752" spans="1:27" x14ac:dyDescent="0.25">
      <c r="A45752"/>
      <c r="AA45752"/>
    </row>
    <row r="45753" spans="1:27" x14ac:dyDescent="0.25">
      <c r="A45753"/>
      <c r="AA45753"/>
    </row>
    <row r="45754" spans="1:27" x14ac:dyDescent="0.25">
      <c r="A45754"/>
      <c r="AA45754"/>
    </row>
    <row r="45755" spans="1:27" x14ac:dyDescent="0.25">
      <c r="A45755"/>
      <c r="AA45755"/>
    </row>
    <row r="45756" spans="1:27" x14ac:dyDescent="0.25">
      <c r="A45756"/>
      <c r="AA45756"/>
    </row>
    <row r="45757" spans="1:27" x14ac:dyDescent="0.25">
      <c r="A45757"/>
      <c r="AA45757"/>
    </row>
    <row r="45758" spans="1:27" x14ac:dyDescent="0.25">
      <c r="A45758"/>
      <c r="AA45758"/>
    </row>
    <row r="45759" spans="1:27" x14ac:dyDescent="0.25">
      <c r="A45759"/>
      <c r="AA45759"/>
    </row>
    <row r="45760" spans="1:27" x14ac:dyDescent="0.25">
      <c r="A45760"/>
      <c r="AA45760"/>
    </row>
    <row r="45761" spans="1:27" x14ac:dyDescent="0.25">
      <c r="A45761"/>
      <c r="AA45761"/>
    </row>
    <row r="45762" spans="1:27" x14ac:dyDescent="0.25">
      <c r="A45762"/>
      <c r="AA45762"/>
    </row>
    <row r="45763" spans="1:27" x14ac:dyDescent="0.25">
      <c r="A45763"/>
      <c r="AA45763"/>
    </row>
    <row r="45764" spans="1:27" x14ac:dyDescent="0.25">
      <c r="A45764"/>
      <c r="AA45764"/>
    </row>
    <row r="45765" spans="1:27" x14ac:dyDescent="0.25">
      <c r="A45765"/>
      <c r="AA45765"/>
    </row>
    <row r="45766" spans="1:27" x14ac:dyDescent="0.25">
      <c r="A45766"/>
      <c r="AA45766"/>
    </row>
    <row r="45767" spans="1:27" x14ac:dyDescent="0.25">
      <c r="A45767"/>
      <c r="AA45767"/>
    </row>
    <row r="45768" spans="1:27" x14ac:dyDescent="0.25">
      <c r="A45768"/>
      <c r="AA45768"/>
    </row>
    <row r="45769" spans="1:27" x14ac:dyDescent="0.25">
      <c r="A45769"/>
      <c r="AA45769"/>
    </row>
    <row r="45770" spans="1:27" x14ac:dyDescent="0.25">
      <c r="A45770"/>
      <c r="AA45770"/>
    </row>
    <row r="45771" spans="1:27" x14ac:dyDescent="0.25">
      <c r="A45771"/>
      <c r="AA45771"/>
    </row>
    <row r="45772" spans="1:27" x14ac:dyDescent="0.25">
      <c r="A45772"/>
      <c r="AA45772"/>
    </row>
    <row r="45773" spans="1:27" x14ac:dyDescent="0.25">
      <c r="A45773"/>
      <c r="AA45773"/>
    </row>
    <row r="45774" spans="1:27" x14ac:dyDescent="0.25">
      <c r="A45774"/>
      <c r="AA45774"/>
    </row>
    <row r="45775" spans="1:27" x14ac:dyDescent="0.25">
      <c r="A45775"/>
      <c r="AA45775"/>
    </row>
    <row r="45776" spans="1:27" x14ac:dyDescent="0.25">
      <c r="A45776"/>
      <c r="AA45776"/>
    </row>
    <row r="45777" spans="1:27" x14ac:dyDescent="0.25">
      <c r="A45777"/>
      <c r="AA45777"/>
    </row>
    <row r="45778" spans="1:27" x14ac:dyDescent="0.25">
      <c r="A45778"/>
      <c r="AA45778"/>
    </row>
    <row r="45779" spans="1:27" x14ac:dyDescent="0.25">
      <c r="A45779"/>
      <c r="AA45779"/>
    </row>
    <row r="45780" spans="1:27" x14ac:dyDescent="0.25">
      <c r="A45780"/>
      <c r="AA45780"/>
    </row>
    <row r="45781" spans="1:27" x14ac:dyDescent="0.25">
      <c r="A45781"/>
      <c r="AA45781"/>
    </row>
    <row r="45782" spans="1:27" x14ac:dyDescent="0.25">
      <c r="A45782"/>
      <c r="AA45782"/>
    </row>
    <row r="45783" spans="1:27" x14ac:dyDescent="0.25">
      <c r="A45783"/>
      <c r="AA45783"/>
    </row>
    <row r="45784" spans="1:27" x14ac:dyDescent="0.25">
      <c r="A45784"/>
      <c r="AA45784"/>
    </row>
    <row r="45785" spans="1:27" x14ac:dyDescent="0.25">
      <c r="A45785"/>
      <c r="AA45785"/>
    </row>
    <row r="45786" spans="1:27" x14ac:dyDescent="0.25">
      <c r="A45786"/>
      <c r="AA45786"/>
    </row>
    <row r="45787" spans="1:27" x14ac:dyDescent="0.25">
      <c r="A45787"/>
      <c r="AA45787"/>
    </row>
    <row r="45788" spans="1:27" x14ac:dyDescent="0.25">
      <c r="A45788"/>
      <c r="AA45788"/>
    </row>
    <row r="45789" spans="1:27" x14ac:dyDescent="0.25">
      <c r="A45789"/>
      <c r="AA45789"/>
    </row>
    <row r="45790" spans="1:27" x14ac:dyDescent="0.25">
      <c r="A45790"/>
      <c r="AA45790"/>
    </row>
    <row r="45791" spans="1:27" x14ac:dyDescent="0.25">
      <c r="A45791"/>
      <c r="AA45791"/>
    </row>
    <row r="45792" spans="1:27" x14ac:dyDescent="0.25">
      <c r="A45792"/>
      <c r="AA45792"/>
    </row>
    <row r="45793" spans="1:27" x14ac:dyDescent="0.25">
      <c r="A45793"/>
      <c r="AA45793"/>
    </row>
    <row r="45794" spans="1:27" x14ac:dyDescent="0.25">
      <c r="A45794"/>
      <c r="AA45794"/>
    </row>
    <row r="45795" spans="1:27" x14ac:dyDescent="0.25">
      <c r="A45795"/>
      <c r="AA45795"/>
    </row>
    <row r="45796" spans="1:27" x14ac:dyDescent="0.25">
      <c r="A45796"/>
      <c r="AA45796"/>
    </row>
    <row r="45797" spans="1:27" x14ac:dyDescent="0.25">
      <c r="A45797"/>
      <c r="AA45797"/>
    </row>
    <row r="45798" spans="1:27" x14ac:dyDescent="0.25">
      <c r="A45798"/>
      <c r="AA45798"/>
    </row>
    <row r="45799" spans="1:27" x14ac:dyDescent="0.25">
      <c r="A45799"/>
      <c r="AA45799"/>
    </row>
    <row r="45800" spans="1:27" x14ac:dyDescent="0.25">
      <c r="A45800"/>
      <c r="AA45800"/>
    </row>
    <row r="45801" spans="1:27" x14ac:dyDescent="0.25">
      <c r="A45801"/>
      <c r="AA45801"/>
    </row>
    <row r="45802" spans="1:27" x14ac:dyDescent="0.25">
      <c r="A45802"/>
      <c r="AA45802"/>
    </row>
    <row r="45803" spans="1:27" x14ac:dyDescent="0.25">
      <c r="A45803"/>
      <c r="AA45803"/>
    </row>
    <row r="45804" spans="1:27" x14ac:dyDescent="0.25">
      <c r="A45804"/>
      <c r="AA45804"/>
    </row>
    <row r="45805" spans="1:27" x14ac:dyDescent="0.25">
      <c r="A45805"/>
      <c r="AA45805"/>
    </row>
    <row r="45806" spans="1:27" x14ac:dyDescent="0.25">
      <c r="A45806"/>
      <c r="AA45806"/>
    </row>
    <row r="45807" spans="1:27" x14ac:dyDescent="0.25">
      <c r="A45807"/>
      <c r="AA45807"/>
    </row>
    <row r="45808" spans="1:27" x14ac:dyDescent="0.25">
      <c r="A45808"/>
      <c r="AA45808"/>
    </row>
    <row r="45809" spans="1:27" x14ac:dyDescent="0.25">
      <c r="A45809"/>
      <c r="AA45809"/>
    </row>
    <row r="45810" spans="1:27" x14ac:dyDescent="0.25">
      <c r="A45810"/>
      <c r="AA45810"/>
    </row>
    <row r="45811" spans="1:27" x14ac:dyDescent="0.25">
      <c r="A45811"/>
      <c r="AA45811"/>
    </row>
    <row r="45812" spans="1:27" x14ac:dyDescent="0.25">
      <c r="A45812"/>
      <c r="AA45812"/>
    </row>
    <row r="45813" spans="1:27" x14ac:dyDescent="0.25">
      <c r="A45813"/>
      <c r="AA45813"/>
    </row>
    <row r="45814" spans="1:27" x14ac:dyDescent="0.25">
      <c r="A45814"/>
      <c r="AA45814"/>
    </row>
    <row r="45815" spans="1:27" x14ac:dyDescent="0.25">
      <c r="A45815"/>
      <c r="AA45815"/>
    </row>
    <row r="45816" spans="1:27" x14ac:dyDescent="0.25">
      <c r="A45816"/>
      <c r="AA45816"/>
    </row>
    <row r="45817" spans="1:27" x14ac:dyDescent="0.25">
      <c r="A45817"/>
      <c r="AA45817"/>
    </row>
    <row r="45818" spans="1:27" x14ac:dyDescent="0.25">
      <c r="A45818"/>
      <c r="AA45818"/>
    </row>
    <row r="45819" spans="1:27" x14ac:dyDescent="0.25">
      <c r="A45819"/>
      <c r="AA45819"/>
    </row>
    <row r="45820" spans="1:27" x14ac:dyDescent="0.25">
      <c r="A45820"/>
      <c r="AA45820"/>
    </row>
    <row r="45821" spans="1:27" x14ac:dyDescent="0.25">
      <c r="A45821"/>
      <c r="AA45821"/>
    </row>
    <row r="45822" spans="1:27" x14ac:dyDescent="0.25">
      <c r="A45822"/>
      <c r="AA45822"/>
    </row>
    <row r="45823" spans="1:27" x14ac:dyDescent="0.25">
      <c r="A45823"/>
      <c r="AA45823"/>
    </row>
    <row r="45824" spans="1:27" x14ac:dyDescent="0.25">
      <c r="A45824"/>
      <c r="AA45824"/>
    </row>
    <row r="45825" spans="1:27" x14ac:dyDescent="0.25">
      <c r="A45825"/>
      <c r="AA45825"/>
    </row>
    <row r="45826" spans="1:27" x14ac:dyDescent="0.25">
      <c r="A45826"/>
      <c r="AA45826"/>
    </row>
    <row r="45827" spans="1:27" x14ac:dyDescent="0.25">
      <c r="A45827"/>
      <c r="AA45827"/>
    </row>
    <row r="45828" spans="1:27" x14ac:dyDescent="0.25">
      <c r="A45828"/>
      <c r="AA45828"/>
    </row>
    <row r="45829" spans="1:27" x14ac:dyDescent="0.25">
      <c r="A45829"/>
      <c r="AA45829"/>
    </row>
    <row r="45830" spans="1:27" x14ac:dyDescent="0.25">
      <c r="A45830"/>
      <c r="AA45830"/>
    </row>
    <row r="45831" spans="1:27" x14ac:dyDescent="0.25">
      <c r="A45831"/>
      <c r="AA45831"/>
    </row>
    <row r="45832" spans="1:27" x14ac:dyDescent="0.25">
      <c r="A45832"/>
      <c r="AA45832"/>
    </row>
    <row r="45833" spans="1:27" x14ac:dyDescent="0.25">
      <c r="A45833"/>
      <c r="AA45833"/>
    </row>
    <row r="45834" spans="1:27" x14ac:dyDescent="0.25">
      <c r="A45834"/>
      <c r="AA45834"/>
    </row>
    <row r="45835" spans="1:27" x14ac:dyDescent="0.25">
      <c r="A45835"/>
      <c r="AA45835"/>
    </row>
    <row r="45836" spans="1:27" x14ac:dyDescent="0.25">
      <c r="A45836"/>
      <c r="AA45836"/>
    </row>
    <row r="45837" spans="1:27" x14ac:dyDescent="0.25">
      <c r="A45837"/>
      <c r="AA45837"/>
    </row>
    <row r="45838" spans="1:27" x14ac:dyDescent="0.25">
      <c r="A45838"/>
      <c r="AA45838"/>
    </row>
    <row r="45839" spans="1:27" x14ac:dyDescent="0.25">
      <c r="A45839"/>
      <c r="AA45839"/>
    </row>
    <row r="45840" spans="1:27" x14ac:dyDescent="0.25">
      <c r="A45840"/>
      <c r="AA45840"/>
    </row>
    <row r="45841" spans="1:27" x14ac:dyDescent="0.25">
      <c r="A45841"/>
      <c r="AA45841"/>
    </row>
    <row r="45842" spans="1:27" x14ac:dyDescent="0.25">
      <c r="A45842"/>
      <c r="AA45842"/>
    </row>
    <row r="45843" spans="1:27" x14ac:dyDescent="0.25">
      <c r="A45843"/>
      <c r="AA45843"/>
    </row>
    <row r="45844" spans="1:27" x14ac:dyDescent="0.25">
      <c r="A45844"/>
      <c r="AA45844"/>
    </row>
    <row r="45845" spans="1:27" x14ac:dyDescent="0.25">
      <c r="A45845"/>
      <c r="AA45845"/>
    </row>
    <row r="45846" spans="1:27" x14ac:dyDescent="0.25">
      <c r="A45846"/>
      <c r="AA45846"/>
    </row>
    <row r="45847" spans="1:27" x14ac:dyDescent="0.25">
      <c r="A45847"/>
      <c r="AA45847"/>
    </row>
    <row r="45848" spans="1:27" x14ac:dyDescent="0.25">
      <c r="A45848"/>
      <c r="AA45848"/>
    </row>
    <row r="45849" spans="1:27" x14ac:dyDescent="0.25">
      <c r="A45849"/>
      <c r="AA45849"/>
    </row>
    <row r="45850" spans="1:27" x14ac:dyDescent="0.25">
      <c r="A45850"/>
      <c r="AA45850"/>
    </row>
    <row r="45851" spans="1:27" x14ac:dyDescent="0.25">
      <c r="A45851"/>
      <c r="AA45851"/>
    </row>
    <row r="45852" spans="1:27" x14ac:dyDescent="0.25">
      <c r="A45852"/>
      <c r="AA45852"/>
    </row>
    <row r="45853" spans="1:27" x14ac:dyDescent="0.25">
      <c r="A45853"/>
      <c r="AA45853"/>
    </row>
    <row r="45854" spans="1:27" x14ac:dyDescent="0.25">
      <c r="A45854"/>
      <c r="AA45854"/>
    </row>
    <row r="45855" spans="1:27" x14ac:dyDescent="0.25">
      <c r="A45855"/>
      <c r="AA45855"/>
    </row>
    <row r="45856" spans="1:27" x14ac:dyDescent="0.25">
      <c r="A45856"/>
      <c r="AA45856"/>
    </row>
    <row r="45857" spans="1:27" x14ac:dyDescent="0.25">
      <c r="A45857"/>
      <c r="AA45857"/>
    </row>
    <row r="45858" spans="1:27" x14ac:dyDescent="0.25">
      <c r="A45858"/>
      <c r="AA45858"/>
    </row>
    <row r="45859" spans="1:27" x14ac:dyDescent="0.25">
      <c r="A45859"/>
      <c r="AA45859"/>
    </row>
    <row r="45860" spans="1:27" x14ac:dyDescent="0.25">
      <c r="A45860"/>
      <c r="AA45860"/>
    </row>
    <row r="45861" spans="1:27" x14ac:dyDescent="0.25">
      <c r="A45861"/>
      <c r="AA45861"/>
    </row>
    <row r="45862" spans="1:27" x14ac:dyDescent="0.25">
      <c r="A45862"/>
      <c r="AA45862"/>
    </row>
    <row r="45863" spans="1:27" x14ac:dyDescent="0.25">
      <c r="A45863"/>
      <c r="AA45863"/>
    </row>
    <row r="45864" spans="1:27" x14ac:dyDescent="0.25">
      <c r="A45864"/>
      <c r="AA45864"/>
    </row>
    <row r="45865" spans="1:27" x14ac:dyDescent="0.25">
      <c r="A45865"/>
      <c r="AA45865"/>
    </row>
    <row r="45866" spans="1:27" x14ac:dyDescent="0.25">
      <c r="A45866"/>
      <c r="AA45866"/>
    </row>
    <row r="45867" spans="1:27" x14ac:dyDescent="0.25">
      <c r="A45867"/>
      <c r="AA45867"/>
    </row>
    <row r="45868" spans="1:27" x14ac:dyDescent="0.25">
      <c r="A45868"/>
      <c r="AA45868"/>
    </row>
    <row r="45869" spans="1:27" x14ac:dyDescent="0.25">
      <c r="A45869"/>
      <c r="AA45869"/>
    </row>
    <row r="45870" spans="1:27" x14ac:dyDescent="0.25">
      <c r="A45870"/>
      <c r="AA45870"/>
    </row>
    <row r="45871" spans="1:27" x14ac:dyDescent="0.25">
      <c r="A45871"/>
      <c r="AA45871"/>
    </row>
    <row r="45872" spans="1:27" x14ac:dyDescent="0.25">
      <c r="A45872"/>
      <c r="AA45872"/>
    </row>
    <row r="45873" spans="1:27" x14ac:dyDescent="0.25">
      <c r="A45873"/>
      <c r="AA45873"/>
    </row>
    <row r="45874" spans="1:27" x14ac:dyDescent="0.25">
      <c r="A45874"/>
      <c r="AA45874"/>
    </row>
    <row r="45875" spans="1:27" x14ac:dyDescent="0.25">
      <c r="A45875"/>
      <c r="AA45875"/>
    </row>
    <row r="45876" spans="1:27" x14ac:dyDescent="0.25">
      <c r="A45876"/>
      <c r="AA45876"/>
    </row>
    <row r="45877" spans="1:27" x14ac:dyDescent="0.25">
      <c r="A45877"/>
      <c r="AA45877"/>
    </row>
    <row r="45878" spans="1:27" x14ac:dyDescent="0.25">
      <c r="A45878"/>
      <c r="AA45878"/>
    </row>
    <row r="45879" spans="1:27" x14ac:dyDescent="0.25">
      <c r="A45879"/>
      <c r="AA45879"/>
    </row>
    <row r="45880" spans="1:27" x14ac:dyDescent="0.25">
      <c r="A45880"/>
      <c r="AA45880"/>
    </row>
    <row r="45881" spans="1:27" x14ac:dyDescent="0.25">
      <c r="A45881"/>
      <c r="AA45881"/>
    </row>
    <row r="45882" spans="1:27" x14ac:dyDescent="0.25">
      <c r="A45882"/>
      <c r="AA45882"/>
    </row>
    <row r="45883" spans="1:27" x14ac:dyDescent="0.25">
      <c r="A45883"/>
      <c r="AA45883"/>
    </row>
    <row r="45884" spans="1:27" x14ac:dyDescent="0.25">
      <c r="A45884"/>
      <c r="AA45884"/>
    </row>
    <row r="45885" spans="1:27" x14ac:dyDescent="0.25">
      <c r="A45885"/>
      <c r="AA45885"/>
    </row>
    <row r="45886" spans="1:27" x14ac:dyDescent="0.25">
      <c r="A45886"/>
      <c r="AA45886"/>
    </row>
    <row r="45887" spans="1:27" x14ac:dyDescent="0.25">
      <c r="A45887"/>
      <c r="AA45887"/>
    </row>
    <row r="45888" spans="1:27" x14ac:dyDescent="0.25">
      <c r="A45888"/>
      <c r="AA45888"/>
    </row>
    <row r="45889" spans="1:27" x14ac:dyDescent="0.25">
      <c r="A45889"/>
      <c r="AA45889"/>
    </row>
    <row r="45890" spans="1:27" x14ac:dyDescent="0.25">
      <c r="A45890"/>
      <c r="AA45890"/>
    </row>
    <row r="45891" spans="1:27" x14ac:dyDescent="0.25">
      <c r="A45891"/>
      <c r="AA45891"/>
    </row>
    <row r="45892" spans="1:27" x14ac:dyDescent="0.25">
      <c r="A45892"/>
      <c r="AA45892"/>
    </row>
    <row r="45893" spans="1:27" x14ac:dyDescent="0.25">
      <c r="A45893"/>
      <c r="AA45893"/>
    </row>
    <row r="45894" spans="1:27" x14ac:dyDescent="0.25">
      <c r="A45894"/>
      <c r="AA45894"/>
    </row>
    <row r="45895" spans="1:27" x14ac:dyDescent="0.25">
      <c r="A45895"/>
      <c r="AA45895"/>
    </row>
    <row r="45896" spans="1:27" x14ac:dyDescent="0.25">
      <c r="A45896"/>
      <c r="AA45896"/>
    </row>
    <row r="45897" spans="1:27" x14ac:dyDescent="0.25">
      <c r="A45897"/>
      <c r="AA45897"/>
    </row>
    <row r="45898" spans="1:27" x14ac:dyDescent="0.25">
      <c r="A45898"/>
      <c r="AA45898"/>
    </row>
    <row r="45899" spans="1:27" x14ac:dyDescent="0.25">
      <c r="A45899"/>
      <c r="AA45899"/>
    </row>
    <row r="45900" spans="1:27" x14ac:dyDescent="0.25">
      <c r="A45900"/>
      <c r="AA45900"/>
    </row>
    <row r="45901" spans="1:27" x14ac:dyDescent="0.25">
      <c r="A45901"/>
      <c r="AA45901"/>
    </row>
    <row r="45902" spans="1:27" x14ac:dyDescent="0.25">
      <c r="A45902"/>
      <c r="AA45902"/>
    </row>
    <row r="45903" spans="1:27" x14ac:dyDescent="0.25">
      <c r="A45903"/>
      <c r="AA45903"/>
    </row>
    <row r="45904" spans="1:27" x14ac:dyDescent="0.25">
      <c r="A45904"/>
      <c r="AA45904"/>
    </row>
    <row r="45905" spans="1:27" x14ac:dyDescent="0.25">
      <c r="A45905"/>
      <c r="AA45905"/>
    </row>
    <row r="45906" spans="1:27" x14ac:dyDescent="0.25">
      <c r="A45906"/>
      <c r="AA45906"/>
    </row>
    <row r="45907" spans="1:27" x14ac:dyDescent="0.25">
      <c r="A45907"/>
      <c r="AA45907"/>
    </row>
    <row r="45908" spans="1:27" x14ac:dyDescent="0.25">
      <c r="A45908"/>
      <c r="AA45908"/>
    </row>
    <row r="45909" spans="1:27" x14ac:dyDescent="0.25">
      <c r="A45909"/>
      <c r="AA45909"/>
    </row>
    <row r="45910" spans="1:27" x14ac:dyDescent="0.25">
      <c r="A45910"/>
      <c r="AA45910"/>
    </row>
    <row r="45911" spans="1:27" x14ac:dyDescent="0.25">
      <c r="A45911"/>
      <c r="AA45911"/>
    </row>
    <row r="45912" spans="1:27" x14ac:dyDescent="0.25">
      <c r="A45912"/>
      <c r="AA45912"/>
    </row>
    <row r="45913" spans="1:27" x14ac:dyDescent="0.25">
      <c r="A45913"/>
      <c r="AA45913"/>
    </row>
    <row r="45914" spans="1:27" x14ac:dyDescent="0.25">
      <c r="A45914"/>
      <c r="AA45914"/>
    </row>
    <row r="45915" spans="1:27" x14ac:dyDescent="0.25">
      <c r="A45915"/>
      <c r="AA45915"/>
    </row>
    <row r="45916" spans="1:27" x14ac:dyDescent="0.25">
      <c r="A45916"/>
      <c r="AA45916"/>
    </row>
    <row r="45917" spans="1:27" x14ac:dyDescent="0.25">
      <c r="A45917"/>
      <c r="AA45917"/>
    </row>
    <row r="45918" spans="1:27" x14ac:dyDescent="0.25">
      <c r="A45918"/>
      <c r="AA45918"/>
    </row>
    <row r="45919" spans="1:27" x14ac:dyDescent="0.25">
      <c r="A45919"/>
      <c r="AA45919"/>
    </row>
    <row r="45920" spans="1:27" x14ac:dyDescent="0.25">
      <c r="A45920"/>
      <c r="AA45920"/>
    </row>
    <row r="45921" spans="1:27" x14ac:dyDescent="0.25">
      <c r="A45921"/>
      <c r="AA45921"/>
    </row>
    <row r="45922" spans="1:27" x14ac:dyDescent="0.25">
      <c r="A45922"/>
      <c r="AA45922"/>
    </row>
    <row r="45923" spans="1:27" x14ac:dyDescent="0.25">
      <c r="A45923"/>
      <c r="AA45923"/>
    </row>
    <row r="45924" spans="1:27" x14ac:dyDescent="0.25">
      <c r="A45924"/>
      <c r="AA45924"/>
    </row>
    <row r="45925" spans="1:27" x14ac:dyDescent="0.25">
      <c r="A45925"/>
      <c r="AA45925"/>
    </row>
    <row r="45926" spans="1:27" x14ac:dyDescent="0.25">
      <c r="A45926"/>
      <c r="AA45926"/>
    </row>
    <row r="45927" spans="1:27" x14ac:dyDescent="0.25">
      <c r="A45927"/>
      <c r="AA45927"/>
    </row>
    <row r="45928" spans="1:27" x14ac:dyDescent="0.25">
      <c r="A45928"/>
      <c r="AA45928"/>
    </row>
    <row r="45929" spans="1:27" x14ac:dyDescent="0.25">
      <c r="A45929"/>
      <c r="AA45929"/>
    </row>
    <row r="45930" spans="1:27" x14ac:dyDescent="0.25">
      <c r="A45930"/>
      <c r="AA45930"/>
    </row>
    <row r="45931" spans="1:27" x14ac:dyDescent="0.25">
      <c r="A45931"/>
      <c r="AA45931"/>
    </row>
    <row r="45932" spans="1:27" x14ac:dyDescent="0.25">
      <c r="A45932"/>
      <c r="AA45932"/>
    </row>
    <row r="45933" spans="1:27" x14ac:dyDescent="0.25">
      <c r="A45933"/>
      <c r="AA45933"/>
    </row>
    <row r="45934" spans="1:27" x14ac:dyDescent="0.25">
      <c r="A45934"/>
      <c r="AA45934"/>
    </row>
    <row r="45935" spans="1:27" x14ac:dyDescent="0.25">
      <c r="A45935"/>
      <c r="AA45935"/>
    </row>
    <row r="45936" spans="1:27" x14ac:dyDescent="0.25">
      <c r="A45936"/>
      <c r="AA45936"/>
    </row>
    <row r="45937" spans="1:27" x14ac:dyDescent="0.25">
      <c r="A45937"/>
      <c r="AA45937"/>
    </row>
    <row r="45938" spans="1:27" x14ac:dyDescent="0.25">
      <c r="A45938"/>
      <c r="AA45938"/>
    </row>
    <row r="45939" spans="1:27" x14ac:dyDescent="0.25">
      <c r="A45939"/>
      <c r="AA45939"/>
    </row>
    <row r="45940" spans="1:27" x14ac:dyDescent="0.25">
      <c r="A45940"/>
      <c r="AA45940"/>
    </row>
    <row r="45941" spans="1:27" x14ac:dyDescent="0.25">
      <c r="A45941"/>
      <c r="AA45941"/>
    </row>
    <row r="45942" spans="1:27" x14ac:dyDescent="0.25">
      <c r="A45942"/>
      <c r="AA45942"/>
    </row>
    <row r="45943" spans="1:27" x14ac:dyDescent="0.25">
      <c r="A45943"/>
      <c r="AA45943"/>
    </row>
    <row r="45944" spans="1:27" x14ac:dyDescent="0.25">
      <c r="A45944"/>
      <c r="AA45944"/>
    </row>
    <row r="45945" spans="1:27" x14ac:dyDescent="0.25">
      <c r="A45945"/>
      <c r="AA45945"/>
    </row>
    <row r="45946" spans="1:27" x14ac:dyDescent="0.25">
      <c r="A45946"/>
      <c r="AA45946"/>
    </row>
    <row r="45947" spans="1:27" x14ac:dyDescent="0.25">
      <c r="A45947"/>
      <c r="AA45947"/>
    </row>
    <row r="45948" spans="1:27" x14ac:dyDescent="0.25">
      <c r="A45948"/>
      <c r="AA45948"/>
    </row>
    <row r="45949" spans="1:27" x14ac:dyDescent="0.25">
      <c r="A45949"/>
      <c r="AA45949"/>
    </row>
    <row r="45950" spans="1:27" x14ac:dyDescent="0.25">
      <c r="A45950"/>
      <c r="AA45950"/>
    </row>
    <row r="45951" spans="1:27" x14ac:dyDescent="0.25">
      <c r="A45951"/>
      <c r="AA45951"/>
    </row>
    <row r="45952" spans="1:27" x14ac:dyDescent="0.25">
      <c r="A45952"/>
      <c r="AA45952"/>
    </row>
    <row r="45953" spans="1:27" x14ac:dyDescent="0.25">
      <c r="A45953"/>
      <c r="AA45953"/>
    </row>
    <row r="45954" spans="1:27" x14ac:dyDescent="0.25">
      <c r="A45954"/>
      <c r="AA45954"/>
    </row>
    <row r="45955" spans="1:27" x14ac:dyDescent="0.25">
      <c r="A45955"/>
      <c r="AA45955"/>
    </row>
    <row r="45956" spans="1:27" x14ac:dyDescent="0.25">
      <c r="A45956"/>
      <c r="AA45956"/>
    </row>
    <row r="45957" spans="1:27" x14ac:dyDescent="0.25">
      <c r="A45957"/>
      <c r="AA45957"/>
    </row>
    <row r="45958" spans="1:27" x14ac:dyDescent="0.25">
      <c r="A45958"/>
      <c r="AA45958"/>
    </row>
    <row r="45959" spans="1:27" x14ac:dyDescent="0.25">
      <c r="A45959"/>
      <c r="AA45959"/>
    </row>
    <row r="45960" spans="1:27" x14ac:dyDescent="0.25">
      <c r="A45960"/>
      <c r="AA45960"/>
    </row>
    <row r="45961" spans="1:27" x14ac:dyDescent="0.25">
      <c r="A45961"/>
      <c r="AA45961"/>
    </row>
    <row r="45962" spans="1:27" x14ac:dyDescent="0.25">
      <c r="A45962"/>
      <c r="AA45962"/>
    </row>
    <row r="45963" spans="1:27" x14ac:dyDescent="0.25">
      <c r="A45963"/>
      <c r="AA45963"/>
    </row>
    <row r="45964" spans="1:27" x14ac:dyDescent="0.25">
      <c r="A45964"/>
      <c r="AA45964"/>
    </row>
    <row r="45965" spans="1:27" x14ac:dyDescent="0.25">
      <c r="A45965"/>
      <c r="AA45965"/>
    </row>
    <row r="45966" spans="1:27" x14ac:dyDescent="0.25">
      <c r="A45966"/>
      <c r="AA45966"/>
    </row>
    <row r="45967" spans="1:27" x14ac:dyDescent="0.25">
      <c r="A45967"/>
      <c r="AA45967"/>
    </row>
    <row r="45968" spans="1:27" x14ac:dyDescent="0.25">
      <c r="A45968"/>
      <c r="AA45968"/>
    </row>
    <row r="45969" spans="1:27" x14ac:dyDescent="0.25">
      <c r="A45969"/>
      <c r="AA45969"/>
    </row>
    <row r="45970" spans="1:27" x14ac:dyDescent="0.25">
      <c r="A45970"/>
      <c r="AA45970"/>
    </row>
    <row r="45971" spans="1:27" x14ac:dyDescent="0.25">
      <c r="A45971"/>
      <c r="AA45971"/>
    </row>
    <row r="45972" spans="1:27" x14ac:dyDescent="0.25">
      <c r="A45972"/>
      <c r="AA45972"/>
    </row>
    <row r="45973" spans="1:27" x14ac:dyDescent="0.25">
      <c r="A45973"/>
      <c r="AA45973"/>
    </row>
    <row r="45974" spans="1:27" x14ac:dyDescent="0.25">
      <c r="A45974"/>
      <c r="AA45974"/>
    </row>
    <row r="45975" spans="1:27" x14ac:dyDescent="0.25">
      <c r="A45975"/>
      <c r="AA45975"/>
    </row>
    <row r="45976" spans="1:27" x14ac:dyDescent="0.25">
      <c r="A45976"/>
      <c r="AA45976"/>
    </row>
    <row r="45977" spans="1:27" x14ac:dyDescent="0.25">
      <c r="A45977"/>
      <c r="AA45977"/>
    </row>
    <row r="45978" spans="1:27" x14ac:dyDescent="0.25">
      <c r="A45978"/>
      <c r="AA45978"/>
    </row>
    <row r="45979" spans="1:27" x14ac:dyDescent="0.25">
      <c r="A45979"/>
      <c r="AA45979"/>
    </row>
    <row r="45980" spans="1:27" x14ac:dyDescent="0.25">
      <c r="A45980"/>
      <c r="AA45980"/>
    </row>
    <row r="45981" spans="1:27" x14ac:dyDescent="0.25">
      <c r="A45981"/>
      <c r="AA45981"/>
    </row>
    <row r="45982" spans="1:27" x14ac:dyDescent="0.25">
      <c r="A45982"/>
      <c r="AA45982"/>
    </row>
    <row r="45983" spans="1:27" x14ac:dyDescent="0.25">
      <c r="A45983"/>
      <c r="AA45983"/>
    </row>
    <row r="45984" spans="1:27" x14ac:dyDescent="0.25">
      <c r="A45984"/>
      <c r="AA45984"/>
    </row>
    <row r="45985" spans="1:27" x14ac:dyDescent="0.25">
      <c r="A45985"/>
      <c r="AA45985"/>
    </row>
    <row r="45986" spans="1:27" x14ac:dyDescent="0.25">
      <c r="A45986"/>
      <c r="AA45986"/>
    </row>
    <row r="45987" spans="1:27" x14ac:dyDescent="0.25">
      <c r="A45987"/>
      <c r="AA45987"/>
    </row>
    <row r="45988" spans="1:27" x14ac:dyDescent="0.25">
      <c r="A45988"/>
      <c r="AA45988"/>
    </row>
    <row r="45989" spans="1:27" x14ac:dyDescent="0.25">
      <c r="A45989"/>
      <c r="AA45989"/>
    </row>
    <row r="45990" spans="1:27" x14ac:dyDescent="0.25">
      <c r="A45990"/>
      <c r="AA45990"/>
    </row>
    <row r="45991" spans="1:27" x14ac:dyDescent="0.25">
      <c r="A45991"/>
      <c r="AA45991"/>
    </row>
    <row r="45992" spans="1:27" x14ac:dyDescent="0.25">
      <c r="A45992"/>
      <c r="AA45992"/>
    </row>
    <row r="45993" spans="1:27" x14ac:dyDescent="0.25">
      <c r="A45993"/>
      <c r="AA45993"/>
    </row>
    <row r="45994" spans="1:27" x14ac:dyDescent="0.25">
      <c r="A45994"/>
      <c r="AA45994"/>
    </row>
    <row r="45995" spans="1:27" x14ac:dyDescent="0.25">
      <c r="A45995"/>
      <c r="AA45995"/>
    </row>
    <row r="45996" spans="1:27" x14ac:dyDescent="0.25">
      <c r="A45996"/>
      <c r="AA45996"/>
    </row>
    <row r="45997" spans="1:27" x14ac:dyDescent="0.25">
      <c r="A45997"/>
      <c r="AA45997"/>
    </row>
    <row r="45998" spans="1:27" x14ac:dyDescent="0.25">
      <c r="A45998"/>
      <c r="AA45998"/>
    </row>
    <row r="45999" spans="1:27" x14ac:dyDescent="0.25">
      <c r="A45999"/>
      <c r="AA45999"/>
    </row>
    <row r="46000" spans="1:27" x14ac:dyDescent="0.25">
      <c r="A46000"/>
      <c r="AA46000"/>
    </row>
    <row r="46001" spans="1:27" x14ac:dyDescent="0.25">
      <c r="A46001"/>
      <c r="AA46001"/>
    </row>
    <row r="46002" spans="1:27" x14ac:dyDescent="0.25">
      <c r="A46002"/>
      <c r="AA46002"/>
    </row>
    <row r="46003" spans="1:27" x14ac:dyDescent="0.25">
      <c r="A46003"/>
      <c r="AA46003"/>
    </row>
    <row r="46004" spans="1:27" x14ac:dyDescent="0.25">
      <c r="A46004"/>
      <c r="AA46004"/>
    </row>
    <row r="46005" spans="1:27" x14ac:dyDescent="0.25">
      <c r="A46005"/>
      <c r="AA46005"/>
    </row>
    <row r="46006" spans="1:27" x14ac:dyDescent="0.25">
      <c r="A46006"/>
      <c r="AA46006"/>
    </row>
    <row r="46007" spans="1:27" x14ac:dyDescent="0.25">
      <c r="A46007"/>
      <c r="AA46007"/>
    </row>
    <row r="46008" spans="1:27" x14ac:dyDescent="0.25">
      <c r="A46008"/>
      <c r="AA46008"/>
    </row>
    <row r="46009" spans="1:27" x14ac:dyDescent="0.25">
      <c r="A46009"/>
      <c r="AA46009"/>
    </row>
    <row r="46010" spans="1:27" x14ac:dyDescent="0.25">
      <c r="A46010"/>
      <c r="AA46010"/>
    </row>
    <row r="46011" spans="1:27" x14ac:dyDescent="0.25">
      <c r="A46011"/>
      <c r="AA46011"/>
    </row>
    <row r="46012" spans="1:27" x14ac:dyDescent="0.25">
      <c r="A46012"/>
      <c r="AA46012"/>
    </row>
    <row r="46013" spans="1:27" x14ac:dyDescent="0.25">
      <c r="A46013"/>
      <c r="AA46013"/>
    </row>
    <row r="46014" spans="1:27" x14ac:dyDescent="0.25">
      <c r="A46014"/>
      <c r="AA46014"/>
    </row>
    <row r="46015" spans="1:27" x14ac:dyDescent="0.25">
      <c r="A46015"/>
      <c r="AA46015"/>
    </row>
    <row r="46016" spans="1:27" x14ac:dyDescent="0.25">
      <c r="A46016"/>
      <c r="AA46016"/>
    </row>
    <row r="46017" spans="1:27" x14ac:dyDescent="0.25">
      <c r="A46017"/>
      <c r="AA46017"/>
    </row>
    <row r="46018" spans="1:27" x14ac:dyDescent="0.25">
      <c r="A46018"/>
      <c r="AA46018"/>
    </row>
    <row r="46019" spans="1:27" x14ac:dyDescent="0.25">
      <c r="A46019"/>
      <c r="AA46019"/>
    </row>
    <row r="46020" spans="1:27" x14ac:dyDescent="0.25">
      <c r="A46020"/>
      <c r="AA46020"/>
    </row>
    <row r="46021" spans="1:27" x14ac:dyDescent="0.25">
      <c r="A46021"/>
      <c r="AA46021"/>
    </row>
    <row r="46022" spans="1:27" x14ac:dyDescent="0.25">
      <c r="A46022"/>
      <c r="AA46022"/>
    </row>
    <row r="46023" spans="1:27" x14ac:dyDescent="0.25">
      <c r="A46023"/>
      <c r="AA46023"/>
    </row>
    <row r="46024" spans="1:27" x14ac:dyDescent="0.25">
      <c r="A46024"/>
      <c r="AA46024"/>
    </row>
    <row r="46025" spans="1:27" x14ac:dyDescent="0.25">
      <c r="A46025"/>
      <c r="AA46025"/>
    </row>
    <row r="46026" spans="1:27" x14ac:dyDescent="0.25">
      <c r="A46026"/>
      <c r="AA46026"/>
    </row>
    <row r="46027" spans="1:27" x14ac:dyDescent="0.25">
      <c r="A46027"/>
      <c r="AA46027"/>
    </row>
    <row r="46028" spans="1:27" x14ac:dyDescent="0.25">
      <c r="A46028"/>
      <c r="AA46028"/>
    </row>
    <row r="46029" spans="1:27" x14ac:dyDescent="0.25">
      <c r="A46029"/>
      <c r="AA46029"/>
    </row>
    <row r="46030" spans="1:27" x14ac:dyDescent="0.25">
      <c r="A46030"/>
      <c r="AA46030"/>
    </row>
    <row r="46031" spans="1:27" x14ac:dyDescent="0.25">
      <c r="A46031"/>
      <c r="AA46031"/>
    </row>
    <row r="46032" spans="1:27" x14ac:dyDescent="0.25">
      <c r="A46032"/>
      <c r="AA46032"/>
    </row>
    <row r="46033" spans="1:27" x14ac:dyDescent="0.25">
      <c r="A46033"/>
      <c r="AA46033"/>
    </row>
    <row r="46034" spans="1:27" x14ac:dyDescent="0.25">
      <c r="A46034"/>
      <c r="AA46034"/>
    </row>
    <row r="46035" spans="1:27" x14ac:dyDescent="0.25">
      <c r="A46035"/>
      <c r="AA46035"/>
    </row>
    <row r="46036" spans="1:27" x14ac:dyDescent="0.25">
      <c r="A46036"/>
      <c r="AA46036"/>
    </row>
    <row r="46037" spans="1:27" x14ac:dyDescent="0.25">
      <c r="A46037"/>
      <c r="AA46037"/>
    </row>
    <row r="46038" spans="1:27" x14ac:dyDescent="0.25">
      <c r="A46038"/>
      <c r="AA46038"/>
    </row>
    <row r="46039" spans="1:27" x14ac:dyDescent="0.25">
      <c r="A46039"/>
      <c r="AA46039"/>
    </row>
    <row r="46040" spans="1:27" x14ac:dyDescent="0.25">
      <c r="A46040"/>
      <c r="AA46040"/>
    </row>
    <row r="46041" spans="1:27" x14ac:dyDescent="0.25">
      <c r="A46041"/>
      <c r="AA46041"/>
    </row>
    <row r="46042" spans="1:27" x14ac:dyDescent="0.25">
      <c r="A46042"/>
      <c r="AA46042"/>
    </row>
    <row r="46043" spans="1:27" x14ac:dyDescent="0.25">
      <c r="A46043"/>
      <c r="AA46043"/>
    </row>
    <row r="46044" spans="1:27" x14ac:dyDescent="0.25">
      <c r="A46044"/>
      <c r="AA46044"/>
    </row>
    <row r="46045" spans="1:27" x14ac:dyDescent="0.25">
      <c r="A46045"/>
      <c r="AA46045"/>
    </row>
    <row r="46046" spans="1:27" x14ac:dyDescent="0.25">
      <c r="A46046"/>
      <c r="AA46046"/>
    </row>
    <row r="46047" spans="1:27" x14ac:dyDescent="0.25">
      <c r="A46047"/>
      <c r="AA46047"/>
    </row>
    <row r="46048" spans="1:27" x14ac:dyDescent="0.25">
      <c r="A46048"/>
      <c r="AA46048"/>
    </row>
    <row r="46049" spans="1:27" x14ac:dyDescent="0.25">
      <c r="A46049"/>
      <c r="AA46049"/>
    </row>
    <row r="46050" spans="1:27" x14ac:dyDescent="0.25">
      <c r="A46050"/>
      <c r="AA46050"/>
    </row>
    <row r="46051" spans="1:27" x14ac:dyDescent="0.25">
      <c r="A46051"/>
      <c r="AA46051"/>
    </row>
    <row r="46052" spans="1:27" x14ac:dyDescent="0.25">
      <c r="A46052"/>
      <c r="AA46052"/>
    </row>
    <row r="46053" spans="1:27" x14ac:dyDescent="0.25">
      <c r="A46053"/>
      <c r="AA46053"/>
    </row>
    <row r="46054" spans="1:27" x14ac:dyDescent="0.25">
      <c r="A46054"/>
      <c r="AA46054"/>
    </row>
    <row r="46055" spans="1:27" x14ac:dyDescent="0.25">
      <c r="A46055"/>
      <c r="AA46055"/>
    </row>
    <row r="46056" spans="1:27" x14ac:dyDescent="0.25">
      <c r="A46056"/>
      <c r="AA46056"/>
    </row>
    <row r="46057" spans="1:27" x14ac:dyDescent="0.25">
      <c r="A46057"/>
      <c r="AA46057"/>
    </row>
    <row r="46058" spans="1:27" x14ac:dyDescent="0.25">
      <c r="A46058"/>
      <c r="AA46058"/>
    </row>
    <row r="46059" spans="1:27" x14ac:dyDescent="0.25">
      <c r="A46059"/>
      <c r="AA46059"/>
    </row>
    <row r="46060" spans="1:27" x14ac:dyDescent="0.25">
      <c r="A46060"/>
      <c r="AA46060"/>
    </row>
    <row r="46061" spans="1:27" x14ac:dyDescent="0.25">
      <c r="A46061"/>
      <c r="AA46061"/>
    </row>
    <row r="46062" spans="1:27" x14ac:dyDescent="0.25">
      <c r="A46062"/>
      <c r="AA46062"/>
    </row>
    <row r="46063" spans="1:27" x14ac:dyDescent="0.25">
      <c r="A46063"/>
      <c r="AA46063"/>
    </row>
    <row r="46064" spans="1:27" x14ac:dyDescent="0.25">
      <c r="A46064"/>
      <c r="AA46064"/>
    </row>
    <row r="46065" spans="1:27" x14ac:dyDescent="0.25">
      <c r="A46065"/>
      <c r="AA46065"/>
    </row>
    <row r="46066" spans="1:27" x14ac:dyDescent="0.25">
      <c r="A46066"/>
      <c r="AA46066"/>
    </row>
    <row r="46067" spans="1:27" x14ac:dyDescent="0.25">
      <c r="A46067"/>
      <c r="AA46067"/>
    </row>
    <row r="46068" spans="1:27" x14ac:dyDescent="0.25">
      <c r="A46068"/>
      <c r="AA46068"/>
    </row>
    <row r="46069" spans="1:27" x14ac:dyDescent="0.25">
      <c r="A46069"/>
      <c r="AA46069"/>
    </row>
    <row r="46070" spans="1:27" x14ac:dyDescent="0.25">
      <c r="A46070"/>
      <c r="AA46070"/>
    </row>
    <row r="46071" spans="1:27" x14ac:dyDescent="0.25">
      <c r="A46071"/>
      <c r="AA46071"/>
    </row>
    <row r="46072" spans="1:27" x14ac:dyDescent="0.25">
      <c r="A46072"/>
      <c r="AA46072"/>
    </row>
    <row r="46073" spans="1:27" x14ac:dyDescent="0.25">
      <c r="A46073"/>
      <c r="AA46073"/>
    </row>
    <row r="46074" spans="1:27" x14ac:dyDescent="0.25">
      <c r="A46074"/>
      <c r="AA46074"/>
    </row>
    <row r="46075" spans="1:27" x14ac:dyDescent="0.25">
      <c r="A46075"/>
      <c r="AA46075"/>
    </row>
    <row r="46076" spans="1:27" x14ac:dyDescent="0.25">
      <c r="A46076"/>
      <c r="AA46076"/>
    </row>
    <row r="46077" spans="1:27" x14ac:dyDescent="0.25">
      <c r="A46077"/>
      <c r="AA46077"/>
    </row>
    <row r="46078" spans="1:27" x14ac:dyDescent="0.25">
      <c r="A46078"/>
      <c r="AA46078"/>
    </row>
    <row r="46079" spans="1:27" x14ac:dyDescent="0.25">
      <c r="A46079"/>
      <c r="AA46079"/>
    </row>
    <row r="46080" spans="1:27" x14ac:dyDescent="0.25">
      <c r="A46080"/>
      <c r="AA46080"/>
    </row>
    <row r="46081" spans="1:27" x14ac:dyDescent="0.25">
      <c r="A46081"/>
      <c r="AA46081"/>
    </row>
    <row r="46082" spans="1:27" x14ac:dyDescent="0.25">
      <c r="A46082"/>
      <c r="AA46082"/>
    </row>
    <row r="46083" spans="1:27" x14ac:dyDescent="0.25">
      <c r="A46083"/>
      <c r="AA46083"/>
    </row>
    <row r="46084" spans="1:27" x14ac:dyDescent="0.25">
      <c r="A46084"/>
      <c r="AA46084"/>
    </row>
    <row r="46085" spans="1:27" x14ac:dyDescent="0.25">
      <c r="A46085"/>
      <c r="AA46085"/>
    </row>
    <row r="46086" spans="1:27" x14ac:dyDescent="0.25">
      <c r="A46086"/>
      <c r="AA46086"/>
    </row>
    <row r="46087" spans="1:27" x14ac:dyDescent="0.25">
      <c r="A46087"/>
      <c r="AA46087"/>
    </row>
    <row r="46088" spans="1:27" x14ac:dyDescent="0.25">
      <c r="A46088"/>
      <c r="AA46088"/>
    </row>
    <row r="46089" spans="1:27" x14ac:dyDescent="0.25">
      <c r="A46089"/>
      <c r="AA46089"/>
    </row>
    <row r="46090" spans="1:27" x14ac:dyDescent="0.25">
      <c r="A46090"/>
      <c r="AA46090"/>
    </row>
    <row r="46091" spans="1:27" x14ac:dyDescent="0.25">
      <c r="A46091"/>
      <c r="AA46091"/>
    </row>
    <row r="46092" spans="1:27" x14ac:dyDescent="0.25">
      <c r="A46092"/>
      <c r="AA46092"/>
    </row>
    <row r="46093" spans="1:27" x14ac:dyDescent="0.25">
      <c r="A46093"/>
      <c r="AA46093"/>
    </row>
    <row r="46094" spans="1:27" x14ac:dyDescent="0.25">
      <c r="A46094"/>
      <c r="AA46094"/>
    </row>
    <row r="46095" spans="1:27" x14ac:dyDescent="0.25">
      <c r="A46095"/>
      <c r="AA46095"/>
    </row>
    <row r="46096" spans="1:27" x14ac:dyDescent="0.25">
      <c r="A46096"/>
      <c r="AA46096"/>
    </row>
    <row r="46097" spans="1:27" x14ac:dyDescent="0.25">
      <c r="A46097"/>
      <c r="AA46097"/>
    </row>
    <row r="46098" spans="1:27" x14ac:dyDescent="0.25">
      <c r="A46098"/>
      <c r="AA46098"/>
    </row>
    <row r="46099" spans="1:27" x14ac:dyDescent="0.25">
      <c r="A46099"/>
      <c r="AA46099"/>
    </row>
    <row r="46100" spans="1:27" x14ac:dyDescent="0.25">
      <c r="A46100"/>
      <c r="AA46100"/>
    </row>
    <row r="46101" spans="1:27" x14ac:dyDescent="0.25">
      <c r="A46101"/>
      <c r="AA46101"/>
    </row>
    <row r="46102" spans="1:27" x14ac:dyDescent="0.25">
      <c r="A46102"/>
      <c r="AA46102"/>
    </row>
    <row r="46103" spans="1:27" x14ac:dyDescent="0.25">
      <c r="A46103"/>
      <c r="AA46103"/>
    </row>
    <row r="46104" spans="1:27" x14ac:dyDescent="0.25">
      <c r="A46104"/>
      <c r="AA46104"/>
    </row>
    <row r="46105" spans="1:27" x14ac:dyDescent="0.25">
      <c r="A46105"/>
      <c r="AA46105"/>
    </row>
    <row r="46106" spans="1:27" x14ac:dyDescent="0.25">
      <c r="A46106"/>
      <c r="AA46106"/>
    </row>
    <row r="46107" spans="1:27" x14ac:dyDescent="0.25">
      <c r="A46107"/>
      <c r="AA46107"/>
    </row>
    <row r="46108" spans="1:27" x14ac:dyDescent="0.25">
      <c r="A46108"/>
      <c r="AA46108"/>
    </row>
    <row r="46109" spans="1:27" x14ac:dyDescent="0.25">
      <c r="A46109"/>
      <c r="AA46109"/>
    </row>
    <row r="46110" spans="1:27" x14ac:dyDescent="0.25">
      <c r="A46110"/>
      <c r="AA46110"/>
    </row>
    <row r="46111" spans="1:27" x14ac:dyDescent="0.25">
      <c r="A46111"/>
      <c r="AA46111"/>
    </row>
    <row r="46112" spans="1:27" x14ac:dyDescent="0.25">
      <c r="A46112"/>
      <c r="AA46112"/>
    </row>
    <row r="46113" spans="1:27" x14ac:dyDescent="0.25">
      <c r="A46113"/>
      <c r="AA46113"/>
    </row>
    <row r="46114" spans="1:27" x14ac:dyDescent="0.25">
      <c r="A46114"/>
      <c r="AA46114"/>
    </row>
    <row r="46115" spans="1:27" x14ac:dyDescent="0.25">
      <c r="A46115"/>
      <c r="AA46115"/>
    </row>
    <row r="46116" spans="1:27" x14ac:dyDescent="0.25">
      <c r="A46116"/>
      <c r="AA46116"/>
    </row>
    <row r="46117" spans="1:27" x14ac:dyDescent="0.25">
      <c r="A46117"/>
      <c r="AA46117"/>
    </row>
    <row r="46118" spans="1:27" x14ac:dyDescent="0.25">
      <c r="A46118"/>
      <c r="AA46118"/>
    </row>
    <row r="46119" spans="1:27" x14ac:dyDescent="0.25">
      <c r="A46119"/>
      <c r="AA46119"/>
    </row>
    <row r="46120" spans="1:27" x14ac:dyDescent="0.25">
      <c r="A46120"/>
      <c r="AA46120"/>
    </row>
    <row r="46121" spans="1:27" x14ac:dyDescent="0.25">
      <c r="A46121"/>
      <c r="AA46121"/>
    </row>
    <row r="46122" spans="1:27" x14ac:dyDescent="0.25">
      <c r="A46122"/>
      <c r="AA46122"/>
    </row>
    <row r="46123" spans="1:27" x14ac:dyDescent="0.25">
      <c r="A46123"/>
      <c r="AA46123"/>
    </row>
    <row r="46124" spans="1:27" x14ac:dyDescent="0.25">
      <c r="A46124"/>
      <c r="AA46124"/>
    </row>
    <row r="46125" spans="1:27" x14ac:dyDescent="0.25">
      <c r="A46125"/>
      <c r="AA46125"/>
    </row>
    <row r="46126" spans="1:27" x14ac:dyDescent="0.25">
      <c r="A46126"/>
      <c r="AA46126"/>
    </row>
    <row r="46127" spans="1:27" x14ac:dyDescent="0.25">
      <c r="A46127"/>
      <c r="AA46127"/>
    </row>
    <row r="46128" spans="1:27" x14ac:dyDescent="0.25">
      <c r="A46128"/>
      <c r="AA46128"/>
    </row>
    <row r="46129" spans="1:27" x14ac:dyDescent="0.25">
      <c r="A46129"/>
      <c r="AA46129"/>
    </row>
    <row r="46130" spans="1:27" x14ac:dyDescent="0.25">
      <c r="A46130"/>
      <c r="AA46130"/>
    </row>
    <row r="46131" spans="1:27" x14ac:dyDescent="0.25">
      <c r="A46131"/>
      <c r="AA46131"/>
    </row>
    <row r="46132" spans="1:27" x14ac:dyDescent="0.25">
      <c r="A46132"/>
      <c r="AA46132"/>
    </row>
    <row r="46133" spans="1:27" x14ac:dyDescent="0.25">
      <c r="A46133"/>
      <c r="AA46133"/>
    </row>
    <row r="46134" spans="1:27" x14ac:dyDescent="0.25">
      <c r="A46134"/>
      <c r="AA46134"/>
    </row>
    <row r="46135" spans="1:27" x14ac:dyDescent="0.25">
      <c r="A46135"/>
      <c r="AA46135"/>
    </row>
    <row r="46136" spans="1:27" x14ac:dyDescent="0.25">
      <c r="A46136"/>
      <c r="AA46136"/>
    </row>
    <row r="46137" spans="1:27" x14ac:dyDescent="0.25">
      <c r="A46137"/>
      <c r="AA46137"/>
    </row>
    <row r="46138" spans="1:27" x14ac:dyDescent="0.25">
      <c r="A46138"/>
      <c r="AA46138"/>
    </row>
    <row r="46139" spans="1:27" x14ac:dyDescent="0.25">
      <c r="A46139"/>
      <c r="AA46139"/>
    </row>
    <row r="46140" spans="1:27" x14ac:dyDescent="0.25">
      <c r="A46140"/>
      <c r="AA46140"/>
    </row>
    <row r="46141" spans="1:27" x14ac:dyDescent="0.25">
      <c r="A46141"/>
      <c r="AA46141"/>
    </row>
    <row r="46142" spans="1:27" x14ac:dyDescent="0.25">
      <c r="A46142"/>
      <c r="AA46142"/>
    </row>
    <row r="46143" spans="1:27" x14ac:dyDescent="0.25">
      <c r="A46143"/>
      <c r="AA46143"/>
    </row>
    <row r="46144" spans="1:27" x14ac:dyDescent="0.25">
      <c r="A46144"/>
      <c r="AA46144"/>
    </row>
    <row r="46145" spans="1:27" x14ac:dyDescent="0.25">
      <c r="A46145"/>
      <c r="AA46145"/>
    </row>
    <row r="46146" spans="1:27" x14ac:dyDescent="0.25">
      <c r="A46146"/>
      <c r="AA46146"/>
    </row>
    <row r="46147" spans="1:27" x14ac:dyDescent="0.25">
      <c r="A46147"/>
      <c r="AA46147"/>
    </row>
    <row r="46148" spans="1:27" x14ac:dyDescent="0.25">
      <c r="A46148"/>
      <c r="AA46148"/>
    </row>
    <row r="46149" spans="1:27" x14ac:dyDescent="0.25">
      <c r="A46149"/>
      <c r="AA46149"/>
    </row>
    <row r="46150" spans="1:27" x14ac:dyDescent="0.25">
      <c r="A46150"/>
      <c r="AA46150"/>
    </row>
    <row r="46151" spans="1:27" x14ac:dyDescent="0.25">
      <c r="A46151"/>
      <c r="AA46151"/>
    </row>
    <row r="46152" spans="1:27" x14ac:dyDescent="0.25">
      <c r="A46152"/>
      <c r="AA46152"/>
    </row>
    <row r="46153" spans="1:27" x14ac:dyDescent="0.25">
      <c r="A46153"/>
      <c r="AA46153"/>
    </row>
    <row r="46154" spans="1:27" x14ac:dyDescent="0.25">
      <c r="A46154"/>
      <c r="AA46154"/>
    </row>
    <row r="46155" spans="1:27" x14ac:dyDescent="0.25">
      <c r="A46155"/>
      <c r="AA46155"/>
    </row>
    <row r="46156" spans="1:27" x14ac:dyDescent="0.25">
      <c r="A46156"/>
      <c r="AA46156"/>
    </row>
    <row r="46157" spans="1:27" x14ac:dyDescent="0.25">
      <c r="A46157"/>
      <c r="AA46157"/>
    </row>
    <row r="46158" spans="1:27" x14ac:dyDescent="0.25">
      <c r="A46158"/>
      <c r="AA46158"/>
    </row>
    <row r="46159" spans="1:27" x14ac:dyDescent="0.25">
      <c r="A46159"/>
      <c r="AA46159"/>
    </row>
    <row r="46160" spans="1:27" x14ac:dyDescent="0.25">
      <c r="A46160"/>
      <c r="AA46160"/>
    </row>
    <row r="46161" spans="1:27" x14ac:dyDescent="0.25">
      <c r="A46161"/>
      <c r="AA46161"/>
    </row>
    <row r="46162" spans="1:27" x14ac:dyDescent="0.25">
      <c r="A46162"/>
      <c r="AA46162"/>
    </row>
    <row r="46163" spans="1:27" x14ac:dyDescent="0.25">
      <c r="A46163"/>
      <c r="AA46163"/>
    </row>
    <row r="46164" spans="1:27" x14ac:dyDescent="0.25">
      <c r="A46164"/>
      <c r="AA46164"/>
    </row>
    <row r="46165" spans="1:27" x14ac:dyDescent="0.25">
      <c r="A46165"/>
      <c r="AA46165"/>
    </row>
    <row r="46166" spans="1:27" x14ac:dyDescent="0.25">
      <c r="A46166"/>
      <c r="AA46166"/>
    </row>
    <row r="46167" spans="1:27" x14ac:dyDescent="0.25">
      <c r="A46167"/>
      <c r="AA46167"/>
    </row>
    <row r="46168" spans="1:27" x14ac:dyDescent="0.25">
      <c r="A46168"/>
      <c r="AA46168"/>
    </row>
    <row r="46169" spans="1:27" x14ac:dyDescent="0.25">
      <c r="A46169"/>
      <c r="AA46169"/>
    </row>
    <row r="46170" spans="1:27" x14ac:dyDescent="0.25">
      <c r="A46170"/>
      <c r="AA46170"/>
    </row>
    <row r="46171" spans="1:27" x14ac:dyDescent="0.25">
      <c r="A46171"/>
      <c r="AA46171"/>
    </row>
    <row r="46172" spans="1:27" x14ac:dyDescent="0.25">
      <c r="A46172"/>
      <c r="AA46172"/>
    </row>
    <row r="46173" spans="1:27" x14ac:dyDescent="0.25">
      <c r="A46173"/>
      <c r="AA46173"/>
    </row>
    <row r="46174" spans="1:27" x14ac:dyDescent="0.25">
      <c r="A46174"/>
      <c r="AA46174"/>
    </row>
    <row r="46175" spans="1:27" x14ac:dyDescent="0.25">
      <c r="A46175"/>
      <c r="AA46175"/>
    </row>
    <row r="46176" spans="1:27" x14ac:dyDescent="0.25">
      <c r="A46176"/>
      <c r="AA46176"/>
    </row>
    <row r="46177" spans="1:27" x14ac:dyDescent="0.25">
      <c r="A46177"/>
      <c r="AA46177"/>
    </row>
    <row r="46178" spans="1:27" x14ac:dyDescent="0.25">
      <c r="A46178"/>
      <c r="AA46178"/>
    </row>
    <row r="46179" spans="1:27" x14ac:dyDescent="0.25">
      <c r="A46179"/>
      <c r="AA46179"/>
    </row>
    <row r="46180" spans="1:27" x14ac:dyDescent="0.25">
      <c r="A46180"/>
      <c r="AA46180"/>
    </row>
    <row r="46181" spans="1:27" x14ac:dyDescent="0.25">
      <c r="A46181"/>
      <c r="AA46181"/>
    </row>
    <row r="46182" spans="1:27" x14ac:dyDescent="0.25">
      <c r="A46182"/>
      <c r="AA46182"/>
    </row>
    <row r="46183" spans="1:27" x14ac:dyDescent="0.25">
      <c r="A46183"/>
      <c r="AA46183"/>
    </row>
    <row r="46184" spans="1:27" x14ac:dyDescent="0.25">
      <c r="A46184"/>
      <c r="AA46184"/>
    </row>
    <row r="46185" spans="1:27" x14ac:dyDescent="0.25">
      <c r="A46185"/>
      <c r="AA46185"/>
    </row>
    <row r="46186" spans="1:27" x14ac:dyDescent="0.25">
      <c r="A46186"/>
      <c r="AA46186"/>
    </row>
    <row r="46187" spans="1:27" x14ac:dyDescent="0.25">
      <c r="A46187"/>
      <c r="AA46187"/>
    </row>
    <row r="46188" spans="1:27" x14ac:dyDescent="0.25">
      <c r="A46188"/>
      <c r="AA46188"/>
    </row>
    <row r="46189" spans="1:27" x14ac:dyDescent="0.25">
      <c r="A46189"/>
      <c r="AA46189"/>
    </row>
    <row r="46190" spans="1:27" x14ac:dyDescent="0.25">
      <c r="A46190"/>
      <c r="AA46190"/>
    </row>
    <row r="46191" spans="1:27" x14ac:dyDescent="0.25">
      <c r="A46191"/>
      <c r="AA46191"/>
    </row>
    <row r="46192" spans="1:27" x14ac:dyDescent="0.25">
      <c r="A46192"/>
      <c r="AA46192"/>
    </row>
    <row r="46193" spans="1:27" x14ac:dyDescent="0.25">
      <c r="A46193"/>
      <c r="AA46193"/>
    </row>
    <row r="46194" spans="1:27" x14ac:dyDescent="0.25">
      <c r="A46194"/>
      <c r="AA46194"/>
    </row>
    <row r="46195" spans="1:27" x14ac:dyDescent="0.25">
      <c r="A46195"/>
      <c r="AA46195"/>
    </row>
    <row r="46196" spans="1:27" x14ac:dyDescent="0.25">
      <c r="A46196"/>
      <c r="AA46196"/>
    </row>
    <row r="46197" spans="1:27" x14ac:dyDescent="0.25">
      <c r="A46197"/>
      <c r="AA46197"/>
    </row>
    <row r="46198" spans="1:27" x14ac:dyDescent="0.25">
      <c r="A46198"/>
      <c r="AA46198"/>
    </row>
    <row r="46199" spans="1:27" x14ac:dyDescent="0.25">
      <c r="A46199"/>
      <c r="AA46199"/>
    </row>
    <row r="46200" spans="1:27" x14ac:dyDescent="0.25">
      <c r="A46200"/>
      <c r="AA46200"/>
    </row>
    <row r="46201" spans="1:27" x14ac:dyDescent="0.25">
      <c r="A46201"/>
      <c r="AA46201"/>
    </row>
    <row r="46202" spans="1:27" x14ac:dyDescent="0.25">
      <c r="A46202"/>
      <c r="AA46202"/>
    </row>
    <row r="46203" spans="1:27" x14ac:dyDescent="0.25">
      <c r="A46203"/>
      <c r="AA46203"/>
    </row>
    <row r="46204" spans="1:27" x14ac:dyDescent="0.25">
      <c r="A46204"/>
      <c r="AA46204"/>
    </row>
    <row r="46205" spans="1:27" x14ac:dyDescent="0.25">
      <c r="A46205"/>
      <c r="AA46205"/>
    </row>
    <row r="46206" spans="1:27" x14ac:dyDescent="0.25">
      <c r="A46206"/>
      <c r="AA46206"/>
    </row>
    <row r="46207" spans="1:27" x14ac:dyDescent="0.25">
      <c r="A46207"/>
      <c r="AA46207"/>
    </row>
    <row r="46208" spans="1:27" x14ac:dyDescent="0.25">
      <c r="A46208"/>
      <c r="AA46208"/>
    </row>
    <row r="46209" spans="1:27" x14ac:dyDescent="0.25">
      <c r="A46209"/>
      <c r="AA46209"/>
    </row>
    <row r="46210" spans="1:27" x14ac:dyDescent="0.25">
      <c r="A46210"/>
      <c r="AA46210"/>
    </row>
    <row r="46211" spans="1:27" x14ac:dyDescent="0.25">
      <c r="A46211"/>
      <c r="AA46211"/>
    </row>
    <row r="46212" spans="1:27" x14ac:dyDescent="0.25">
      <c r="A46212"/>
      <c r="AA46212"/>
    </row>
    <row r="46213" spans="1:27" x14ac:dyDescent="0.25">
      <c r="A46213"/>
      <c r="AA46213"/>
    </row>
    <row r="46214" spans="1:27" x14ac:dyDescent="0.25">
      <c r="A46214"/>
      <c r="AA46214"/>
    </row>
    <row r="46215" spans="1:27" x14ac:dyDescent="0.25">
      <c r="A46215"/>
      <c r="AA46215"/>
    </row>
    <row r="46216" spans="1:27" x14ac:dyDescent="0.25">
      <c r="A46216"/>
      <c r="AA46216"/>
    </row>
    <row r="46217" spans="1:27" x14ac:dyDescent="0.25">
      <c r="A46217"/>
      <c r="AA46217"/>
    </row>
    <row r="46218" spans="1:27" x14ac:dyDescent="0.25">
      <c r="A46218"/>
      <c r="AA46218"/>
    </row>
    <row r="46219" spans="1:27" x14ac:dyDescent="0.25">
      <c r="A46219"/>
      <c r="AA46219"/>
    </row>
    <row r="46220" spans="1:27" x14ac:dyDescent="0.25">
      <c r="A46220"/>
      <c r="AA46220"/>
    </row>
    <row r="46221" spans="1:27" x14ac:dyDescent="0.25">
      <c r="A46221"/>
      <c r="AA46221"/>
    </row>
    <row r="46222" spans="1:27" x14ac:dyDescent="0.25">
      <c r="A46222"/>
      <c r="AA46222"/>
    </row>
    <row r="46223" spans="1:27" x14ac:dyDescent="0.25">
      <c r="A46223"/>
      <c r="AA46223"/>
    </row>
    <row r="46224" spans="1:27" x14ac:dyDescent="0.25">
      <c r="A46224"/>
      <c r="AA46224"/>
    </row>
    <row r="46225" spans="1:27" x14ac:dyDescent="0.25">
      <c r="A46225"/>
      <c r="AA46225"/>
    </row>
    <row r="46226" spans="1:27" x14ac:dyDescent="0.25">
      <c r="A46226"/>
      <c r="AA46226"/>
    </row>
    <row r="46227" spans="1:27" x14ac:dyDescent="0.25">
      <c r="A46227"/>
      <c r="AA46227"/>
    </row>
    <row r="46228" spans="1:27" x14ac:dyDescent="0.25">
      <c r="A46228"/>
      <c r="AA46228"/>
    </row>
    <row r="46229" spans="1:27" x14ac:dyDescent="0.25">
      <c r="A46229"/>
      <c r="AA46229"/>
    </row>
    <row r="46230" spans="1:27" x14ac:dyDescent="0.25">
      <c r="A46230"/>
      <c r="AA46230"/>
    </row>
    <row r="46231" spans="1:27" x14ac:dyDescent="0.25">
      <c r="A46231"/>
      <c r="AA46231"/>
    </row>
    <row r="46232" spans="1:27" x14ac:dyDescent="0.25">
      <c r="A46232"/>
      <c r="AA46232"/>
    </row>
    <row r="46233" spans="1:27" x14ac:dyDescent="0.25">
      <c r="A46233"/>
      <c r="AA46233"/>
    </row>
    <row r="46234" spans="1:27" x14ac:dyDescent="0.25">
      <c r="A46234"/>
      <c r="AA46234"/>
    </row>
    <row r="46235" spans="1:27" x14ac:dyDescent="0.25">
      <c r="A46235"/>
      <c r="AA46235"/>
    </row>
    <row r="46236" spans="1:27" x14ac:dyDescent="0.25">
      <c r="A46236"/>
      <c r="AA46236"/>
    </row>
    <row r="46237" spans="1:27" x14ac:dyDescent="0.25">
      <c r="A46237"/>
      <c r="AA46237"/>
    </row>
    <row r="46238" spans="1:27" x14ac:dyDescent="0.25">
      <c r="A46238"/>
      <c r="AA46238"/>
    </row>
    <row r="46239" spans="1:27" x14ac:dyDescent="0.25">
      <c r="A46239"/>
      <c r="AA46239"/>
    </row>
    <row r="46240" spans="1:27" x14ac:dyDescent="0.25">
      <c r="A46240"/>
      <c r="AA46240"/>
    </row>
    <row r="46241" spans="1:27" x14ac:dyDescent="0.25">
      <c r="A46241"/>
      <c r="AA46241"/>
    </row>
    <row r="46242" spans="1:27" x14ac:dyDescent="0.25">
      <c r="A46242"/>
      <c r="AA46242"/>
    </row>
    <row r="46243" spans="1:27" x14ac:dyDescent="0.25">
      <c r="A46243"/>
      <c r="AA46243"/>
    </row>
    <row r="46244" spans="1:27" x14ac:dyDescent="0.25">
      <c r="A46244"/>
      <c r="AA46244"/>
    </row>
    <row r="46245" spans="1:27" x14ac:dyDescent="0.25">
      <c r="A46245"/>
      <c r="AA46245"/>
    </row>
    <row r="46246" spans="1:27" x14ac:dyDescent="0.25">
      <c r="A46246"/>
      <c r="AA46246"/>
    </row>
    <row r="46247" spans="1:27" x14ac:dyDescent="0.25">
      <c r="A46247"/>
      <c r="AA46247"/>
    </row>
    <row r="46248" spans="1:27" x14ac:dyDescent="0.25">
      <c r="A46248"/>
      <c r="AA46248"/>
    </row>
    <row r="46249" spans="1:27" x14ac:dyDescent="0.25">
      <c r="A46249"/>
      <c r="AA46249"/>
    </row>
    <row r="46250" spans="1:27" x14ac:dyDescent="0.25">
      <c r="A46250"/>
      <c r="AA46250"/>
    </row>
    <row r="46251" spans="1:27" x14ac:dyDescent="0.25">
      <c r="A46251"/>
      <c r="AA46251"/>
    </row>
    <row r="46252" spans="1:27" x14ac:dyDescent="0.25">
      <c r="A46252"/>
      <c r="AA46252"/>
    </row>
    <row r="46253" spans="1:27" x14ac:dyDescent="0.25">
      <c r="A46253"/>
      <c r="AA46253"/>
    </row>
    <row r="46254" spans="1:27" x14ac:dyDescent="0.25">
      <c r="A46254"/>
      <c r="AA46254"/>
    </row>
    <row r="46255" spans="1:27" x14ac:dyDescent="0.25">
      <c r="A46255"/>
      <c r="AA46255"/>
    </row>
    <row r="46256" spans="1:27" x14ac:dyDescent="0.25">
      <c r="A46256"/>
      <c r="AA46256"/>
    </row>
    <row r="46257" spans="1:27" x14ac:dyDescent="0.25">
      <c r="A46257"/>
      <c r="AA46257"/>
    </row>
    <row r="46258" spans="1:27" x14ac:dyDescent="0.25">
      <c r="A46258"/>
      <c r="AA46258"/>
    </row>
    <row r="46259" spans="1:27" x14ac:dyDescent="0.25">
      <c r="A46259"/>
      <c r="AA46259"/>
    </row>
    <row r="46260" spans="1:27" x14ac:dyDescent="0.25">
      <c r="A46260"/>
      <c r="AA46260"/>
    </row>
    <row r="46261" spans="1:27" x14ac:dyDescent="0.25">
      <c r="A46261"/>
      <c r="AA46261"/>
    </row>
    <row r="46262" spans="1:27" x14ac:dyDescent="0.25">
      <c r="A46262"/>
      <c r="AA46262"/>
    </row>
    <row r="46263" spans="1:27" x14ac:dyDescent="0.25">
      <c r="A46263"/>
      <c r="AA46263"/>
    </row>
    <row r="46264" spans="1:27" x14ac:dyDescent="0.25">
      <c r="A46264"/>
      <c r="AA46264"/>
    </row>
    <row r="46265" spans="1:27" x14ac:dyDescent="0.25">
      <c r="A46265"/>
      <c r="AA46265"/>
    </row>
    <row r="46266" spans="1:27" x14ac:dyDescent="0.25">
      <c r="A46266"/>
      <c r="AA46266"/>
    </row>
    <row r="46267" spans="1:27" x14ac:dyDescent="0.25">
      <c r="A46267"/>
      <c r="AA46267"/>
    </row>
    <row r="46268" spans="1:27" x14ac:dyDescent="0.25">
      <c r="A46268"/>
      <c r="AA46268"/>
    </row>
    <row r="46269" spans="1:27" x14ac:dyDescent="0.25">
      <c r="A46269"/>
      <c r="AA46269"/>
    </row>
    <row r="46270" spans="1:27" x14ac:dyDescent="0.25">
      <c r="A46270"/>
      <c r="AA46270"/>
    </row>
    <row r="46271" spans="1:27" x14ac:dyDescent="0.25">
      <c r="A46271"/>
      <c r="AA46271"/>
    </row>
    <row r="46272" spans="1:27" x14ac:dyDescent="0.25">
      <c r="A46272"/>
      <c r="AA46272"/>
    </row>
    <row r="46273" spans="1:27" x14ac:dyDescent="0.25">
      <c r="A46273"/>
      <c r="AA46273"/>
    </row>
    <row r="46274" spans="1:27" x14ac:dyDescent="0.25">
      <c r="A46274"/>
      <c r="AA46274"/>
    </row>
    <row r="46275" spans="1:27" x14ac:dyDescent="0.25">
      <c r="A46275"/>
      <c r="AA46275"/>
    </row>
    <row r="46276" spans="1:27" x14ac:dyDescent="0.25">
      <c r="A46276"/>
      <c r="AA46276"/>
    </row>
    <row r="46277" spans="1:27" x14ac:dyDescent="0.25">
      <c r="A46277"/>
      <c r="AA46277"/>
    </row>
    <row r="46278" spans="1:27" x14ac:dyDescent="0.25">
      <c r="A46278"/>
      <c r="AA46278"/>
    </row>
    <row r="46279" spans="1:27" x14ac:dyDescent="0.25">
      <c r="A46279"/>
      <c r="AA46279"/>
    </row>
    <row r="46280" spans="1:27" x14ac:dyDescent="0.25">
      <c r="A46280"/>
      <c r="AA46280"/>
    </row>
    <row r="46281" spans="1:27" x14ac:dyDescent="0.25">
      <c r="A46281"/>
      <c r="AA46281"/>
    </row>
    <row r="46282" spans="1:27" x14ac:dyDescent="0.25">
      <c r="A46282"/>
      <c r="AA46282"/>
    </row>
    <row r="46283" spans="1:27" x14ac:dyDescent="0.25">
      <c r="A46283"/>
      <c r="AA46283"/>
    </row>
    <row r="46284" spans="1:27" x14ac:dyDescent="0.25">
      <c r="A46284"/>
      <c r="AA46284"/>
    </row>
    <row r="46285" spans="1:27" x14ac:dyDescent="0.25">
      <c r="A46285"/>
      <c r="AA46285"/>
    </row>
    <row r="46286" spans="1:27" x14ac:dyDescent="0.25">
      <c r="A46286"/>
      <c r="AA46286"/>
    </row>
    <row r="46287" spans="1:27" x14ac:dyDescent="0.25">
      <c r="A46287"/>
      <c r="AA46287"/>
    </row>
    <row r="46288" spans="1:27" x14ac:dyDescent="0.25">
      <c r="A46288"/>
      <c r="AA46288"/>
    </row>
    <row r="46289" spans="1:27" x14ac:dyDescent="0.25">
      <c r="A46289"/>
      <c r="AA46289"/>
    </row>
    <row r="46290" spans="1:27" x14ac:dyDescent="0.25">
      <c r="A46290"/>
      <c r="AA46290"/>
    </row>
    <row r="46291" spans="1:27" x14ac:dyDescent="0.25">
      <c r="A46291"/>
      <c r="AA46291"/>
    </row>
    <row r="46292" spans="1:27" x14ac:dyDescent="0.25">
      <c r="A46292"/>
      <c r="AA46292"/>
    </row>
    <row r="46293" spans="1:27" x14ac:dyDescent="0.25">
      <c r="A46293"/>
      <c r="AA46293"/>
    </row>
    <row r="46294" spans="1:27" x14ac:dyDescent="0.25">
      <c r="A46294"/>
      <c r="AA46294"/>
    </row>
    <row r="46295" spans="1:27" x14ac:dyDescent="0.25">
      <c r="A46295"/>
      <c r="AA46295"/>
    </row>
    <row r="46296" spans="1:27" x14ac:dyDescent="0.25">
      <c r="A46296"/>
      <c r="AA46296"/>
    </row>
    <row r="46297" spans="1:27" x14ac:dyDescent="0.25">
      <c r="A46297"/>
      <c r="AA46297"/>
    </row>
    <row r="46298" spans="1:27" x14ac:dyDescent="0.25">
      <c r="A46298"/>
      <c r="AA46298"/>
    </row>
    <row r="46299" spans="1:27" x14ac:dyDescent="0.25">
      <c r="A46299"/>
      <c r="AA46299"/>
    </row>
    <row r="46300" spans="1:27" x14ac:dyDescent="0.25">
      <c r="A46300"/>
      <c r="AA46300"/>
    </row>
    <row r="46301" spans="1:27" x14ac:dyDescent="0.25">
      <c r="A46301"/>
      <c r="AA46301"/>
    </row>
    <row r="46302" spans="1:27" x14ac:dyDescent="0.25">
      <c r="A46302"/>
      <c r="AA46302"/>
    </row>
    <row r="46303" spans="1:27" x14ac:dyDescent="0.25">
      <c r="A46303"/>
      <c r="AA46303"/>
    </row>
    <row r="46304" spans="1:27" x14ac:dyDescent="0.25">
      <c r="A46304"/>
      <c r="AA46304"/>
    </row>
    <row r="46305" spans="1:27" x14ac:dyDescent="0.25">
      <c r="A46305"/>
      <c r="AA46305"/>
    </row>
    <row r="46306" spans="1:27" x14ac:dyDescent="0.25">
      <c r="A46306"/>
      <c r="AA46306"/>
    </row>
    <row r="46307" spans="1:27" x14ac:dyDescent="0.25">
      <c r="A46307"/>
      <c r="AA46307"/>
    </row>
    <row r="46308" spans="1:27" x14ac:dyDescent="0.25">
      <c r="A46308"/>
      <c r="AA46308"/>
    </row>
    <row r="46309" spans="1:27" x14ac:dyDescent="0.25">
      <c r="A46309"/>
      <c r="AA46309"/>
    </row>
    <row r="46310" spans="1:27" x14ac:dyDescent="0.25">
      <c r="A46310"/>
      <c r="AA46310"/>
    </row>
    <row r="46311" spans="1:27" x14ac:dyDescent="0.25">
      <c r="A46311"/>
      <c r="AA46311"/>
    </row>
    <row r="46312" spans="1:27" x14ac:dyDescent="0.25">
      <c r="A46312"/>
      <c r="AA46312"/>
    </row>
    <row r="46313" spans="1:27" x14ac:dyDescent="0.25">
      <c r="A46313"/>
      <c r="AA46313"/>
    </row>
    <row r="46314" spans="1:27" x14ac:dyDescent="0.25">
      <c r="A46314"/>
      <c r="AA46314"/>
    </row>
    <row r="46315" spans="1:27" x14ac:dyDescent="0.25">
      <c r="A46315"/>
      <c r="AA46315"/>
    </row>
    <row r="46316" spans="1:27" x14ac:dyDescent="0.25">
      <c r="A46316"/>
      <c r="AA46316"/>
    </row>
    <row r="46317" spans="1:27" x14ac:dyDescent="0.25">
      <c r="A46317"/>
      <c r="AA46317"/>
    </row>
    <row r="46318" spans="1:27" x14ac:dyDescent="0.25">
      <c r="A46318"/>
      <c r="AA46318"/>
    </row>
    <row r="46319" spans="1:27" x14ac:dyDescent="0.25">
      <c r="A46319"/>
      <c r="AA46319"/>
    </row>
    <row r="46320" spans="1:27" x14ac:dyDescent="0.25">
      <c r="A46320"/>
      <c r="AA46320"/>
    </row>
    <row r="46321" spans="1:27" x14ac:dyDescent="0.25">
      <c r="A46321"/>
      <c r="AA46321"/>
    </row>
    <row r="46322" spans="1:27" x14ac:dyDescent="0.25">
      <c r="A46322"/>
      <c r="AA46322"/>
    </row>
    <row r="46323" spans="1:27" x14ac:dyDescent="0.25">
      <c r="A46323"/>
      <c r="AA46323"/>
    </row>
    <row r="46324" spans="1:27" x14ac:dyDescent="0.25">
      <c r="A46324"/>
      <c r="AA46324"/>
    </row>
    <row r="46325" spans="1:27" x14ac:dyDescent="0.25">
      <c r="A46325"/>
      <c r="AA46325"/>
    </row>
    <row r="46326" spans="1:27" x14ac:dyDescent="0.25">
      <c r="A46326"/>
      <c r="AA46326"/>
    </row>
    <row r="46327" spans="1:27" x14ac:dyDescent="0.25">
      <c r="A46327"/>
      <c r="AA46327"/>
    </row>
    <row r="46328" spans="1:27" x14ac:dyDescent="0.25">
      <c r="A46328"/>
      <c r="AA46328"/>
    </row>
    <row r="46329" spans="1:27" x14ac:dyDescent="0.25">
      <c r="A46329"/>
      <c r="AA46329"/>
    </row>
    <row r="46330" spans="1:27" x14ac:dyDescent="0.25">
      <c r="A46330"/>
      <c r="AA46330"/>
    </row>
    <row r="46331" spans="1:27" x14ac:dyDescent="0.25">
      <c r="A46331"/>
      <c r="AA46331"/>
    </row>
    <row r="46332" spans="1:27" x14ac:dyDescent="0.25">
      <c r="A46332"/>
      <c r="AA46332"/>
    </row>
    <row r="46333" spans="1:27" x14ac:dyDescent="0.25">
      <c r="A46333"/>
      <c r="AA46333"/>
    </row>
    <row r="46334" spans="1:27" x14ac:dyDescent="0.25">
      <c r="A46334"/>
      <c r="AA46334"/>
    </row>
    <row r="46335" spans="1:27" x14ac:dyDescent="0.25">
      <c r="A46335"/>
      <c r="AA46335"/>
    </row>
    <row r="46336" spans="1:27" x14ac:dyDescent="0.25">
      <c r="A46336"/>
      <c r="AA46336"/>
    </row>
    <row r="46337" spans="1:27" x14ac:dyDescent="0.25">
      <c r="A46337"/>
      <c r="AA46337"/>
    </row>
    <row r="46338" spans="1:27" x14ac:dyDescent="0.25">
      <c r="A46338"/>
      <c r="AA46338"/>
    </row>
    <row r="46339" spans="1:27" x14ac:dyDescent="0.25">
      <c r="A46339"/>
      <c r="AA46339"/>
    </row>
    <row r="46340" spans="1:27" x14ac:dyDescent="0.25">
      <c r="A46340"/>
      <c r="AA46340"/>
    </row>
    <row r="46341" spans="1:27" x14ac:dyDescent="0.25">
      <c r="A46341"/>
      <c r="AA46341"/>
    </row>
    <row r="46342" spans="1:27" x14ac:dyDescent="0.25">
      <c r="A46342"/>
      <c r="AA46342"/>
    </row>
    <row r="46343" spans="1:27" x14ac:dyDescent="0.25">
      <c r="A46343"/>
      <c r="AA46343"/>
    </row>
    <row r="46344" spans="1:27" x14ac:dyDescent="0.25">
      <c r="A46344"/>
      <c r="AA46344"/>
    </row>
    <row r="46345" spans="1:27" x14ac:dyDescent="0.25">
      <c r="A46345"/>
      <c r="AA46345"/>
    </row>
    <row r="46346" spans="1:27" x14ac:dyDescent="0.25">
      <c r="A46346"/>
      <c r="AA46346"/>
    </row>
    <row r="46347" spans="1:27" x14ac:dyDescent="0.25">
      <c r="A46347"/>
      <c r="AA46347"/>
    </row>
    <row r="46348" spans="1:27" x14ac:dyDescent="0.25">
      <c r="A46348"/>
      <c r="AA46348"/>
    </row>
    <row r="46349" spans="1:27" x14ac:dyDescent="0.25">
      <c r="A46349"/>
      <c r="AA46349"/>
    </row>
    <row r="46350" spans="1:27" x14ac:dyDescent="0.25">
      <c r="A46350"/>
      <c r="AA46350"/>
    </row>
    <row r="46351" spans="1:27" x14ac:dyDescent="0.25">
      <c r="A46351"/>
      <c r="AA46351"/>
    </row>
    <row r="46352" spans="1:27" x14ac:dyDescent="0.25">
      <c r="A46352"/>
      <c r="AA46352"/>
    </row>
    <row r="46353" spans="1:27" x14ac:dyDescent="0.25">
      <c r="A46353"/>
      <c r="AA46353"/>
    </row>
    <row r="46354" spans="1:27" x14ac:dyDescent="0.25">
      <c r="A46354"/>
      <c r="AA46354"/>
    </row>
    <row r="46355" spans="1:27" x14ac:dyDescent="0.25">
      <c r="A46355"/>
      <c r="AA46355"/>
    </row>
    <row r="46356" spans="1:27" x14ac:dyDescent="0.25">
      <c r="A46356"/>
      <c r="AA46356"/>
    </row>
    <row r="46357" spans="1:27" x14ac:dyDescent="0.25">
      <c r="A46357"/>
      <c r="AA46357"/>
    </row>
    <row r="46358" spans="1:27" x14ac:dyDescent="0.25">
      <c r="A46358"/>
      <c r="AA46358"/>
    </row>
    <row r="46359" spans="1:27" x14ac:dyDescent="0.25">
      <c r="A46359"/>
      <c r="AA46359"/>
    </row>
    <row r="46360" spans="1:27" x14ac:dyDescent="0.25">
      <c r="A46360"/>
      <c r="AA46360"/>
    </row>
    <row r="46361" spans="1:27" x14ac:dyDescent="0.25">
      <c r="A46361"/>
      <c r="AA46361"/>
    </row>
    <row r="46362" spans="1:27" x14ac:dyDescent="0.25">
      <c r="A46362"/>
      <c r="AA46362"/>
    </row>
    <row r="46363" spans="1:27" x14ac:dyDescent="0.25">
      <c r="A46363"/>
      <c r="AA46363"/>
    </row>
    <row r="46364" spans="1:27" x14ac:dyDescent="0.25">
      <c r="A46364"/>
      <c r="AA46364"/>
    </row>
    <row r="46365" spans="1:27" x14ac:dyDescent="0.25">
      <c r="A46365"/>
      <c r="AA46365"/>
    </row>
    <row r="46366" spans="1:27" x14ac:dyDescent="0.25">
      <c r="A46366"/>
      <c r="AA46366"/>
    </row>
    <row r="46367" spans="1:27" x14ac:dyDescent="0.25">
      <c r="A46367"/>
      <c r="AA46367"/>
    </row>
    <row r="46368" spans="1:27" x14ac:dyDescent="0.25">
      <c r="A46368"/>
      <c r="AA46368"/>
    </row>
    <row r="46369" spans="1:27" x14ac:dyDescent="0.25">
      <c r="A46369"/>
      <c r="AA46369"/>
    </row>
    <row r="46370" spans="1:27" x14ac:dyDescent="0.25">
      <c r="A46370"/>
      <c r="AA46370"/>
    </row>
    <row r="46371" spans="1:27" x14ac:dyDescent="0.25">
      <c r="A46371"/>
      <c r="AA46371"/>
    </row>
    <row r="46372" spans="1:27" x14ac:dyDescent="0.25">
      <c r="A46372"/>
      <c r="AA46372"/>
    </row>
    <row r="46373" spans="1:27" x14ac:dyDescent="0.25">
      <c r="A46373"/>
      <c r="AA46373"/>
    </row>
    <row r="46374" spans="1:27" x14ac:dyDescent="0.25">
      <c r="A46374"/>
      <c r="AA46374"/>
    </row>
    <row r="46375" spans="1:27" x14ac:dyDescent="0.25">
      <c r="A46375"/>
      <c r="AA46375"/>
    </row>
    <row r="46376" spans="1:27" x14ac:dyDescent="0.25">
      <c r="A46376"/>
      <c r="AA46376"/>
    </row>
    <row r="46377" spans="1:27" x14ac:dyDescent="0.25">
      <c r="A46377"/>
      <c r="AA46377"/>
    </row>
    <row r="46378" spans="1:27" x14ac:dyDescent="0.25">
      <c r="A46378"/>
      <c r="AA46378"/>
    </row>
    <row r="46379" spans="1:27" x14ac:dyDescent="0.25">
      <c r="A46379"/>
      <c r="AA46379"/>
    </row>
    <row r="46380" spans="1:27" x14ac:dyDescent="0.25">
      <c r="A46380"/>
      <c r="AA46380"/>
    </row>
    <row r="46381" spans="1:27" x14ac:dyDescent="0.25">
      <c r="A46381"/>
      <c r="AA46381"/>
    </row>
    <row r="46382" spans="1:27" x14ac:dyDescent="0.25">
      <c r="A46382"/>
      <c r="AA46382"/>
    </row>
    <row r="46383" spans="1:27" x14ac:dyDescent="0.25">
      <c r="A46383"/>
      <c r="AA46383"/>
    </row>
    <row r="46384" spans="1:27" x14ac:dyDescent="0.25">
      <c r="A46384"/>
      <c r="AA46384"/>
    </row>
    <row r="46385" spans="1:27" x14ac:dyDescent="0.25">
      <c r="A46385"/>
      <c r="AA46385"/>
    </row>
    <row r="46386" spans="1:27" x14ac:dyDescent="0.25">
      <c r="A46386"/>
      <c r="AA46386"/>
    </row>
    <row r="46387" spans="1:27" x14ac:dyDescent="0.25">
      <c r="A46387"/>
      <c r="AA46387"/>
    </row>
    <row r="46388" spans="1:27" x14ac:dyDescent="0.25">
      <c r="A46388"/>
      <c r="AA46388"/>
    </row>
    <row r="46389" spans="1:27" x14ac:dyDescent="0.25">
      <c r="A46389"/>
      <c r="AA46389"/>
    </row>
    <row r="46390" spans="1:27" x14ac:dyDescent="0.25">
      <c r="A46390"/>
      <c r="AA46390"/>
    </row>
    <row r="46391" spans="1:27" x14ac:dyDescent="0.25">
      <c r="A46391"/>
      <c r="AA46391"/>
    </row>
    <row r="46392" spans="1:27" x14ac:dyDescent="0.25">
      <c r="A46392"/>
      <c r="AA46392"/>
    </row>
    <row r="46393" spans="1:27" x14ac:dyDescent="0.25">
      <c r="A46393"/>
      <c r="AA46393"/>
    </row>
    <row r="46394" spans="1:27" x14ac:dyDescent="0.25">
      <c r="A46394"/>
      <c r="AA46394"/>
    </row>
    <row r="46395" spans="1:27" x14ac:dyDescent="0.25">
      <c r="A46395"/>
      <c r="AA46395"/>
    </row>
    <row r="46396" spans="1:27" x14ac:dyDescent="0.25">
      <c r="A46396"/>
      <c r="AA46396"/>
    </row>
    <row r="46397" spans="1:27" x14ac:dyDescent="0.25">
      <c r="A46397"/>
      <c r="AA46397"/>
    </row>
    <row r="46398" spans="1:27" x14ac:dyDescent="0.25">
      <c r="A46398"/>
      <c r="AA46398"/>
    </row>
    <row r="46399" spans="1:27" x14ac:dyDescent="0.25">
      <c r="A46399"/>
      <c r="AA46399"/>
    </row>
    <row r="46400" spans="1:27" x14ac:dyDescent="0.25">
      <c r="A46400"/>
      <c r="AA46400"/>
    </row>
    <row r="46401" spans="1:27" x14ac:dyDescent="0.25">
      <c r="A46401"/>
      <c r="AA46401"/>
    </row>
    <row r="46402" spans="1:27" x14ac:dyDescent="0.25">
      <c r="A46402"/>
      <c r="AA46402"/>
    </row>
    <row r="46403" spans="1:27" x14ac:dyDescent="0.25">
      <c r="A46403"/>
      <c r="AA46403"/>
    </row>
    <row r="46404" spans="1:27" x14ac:dyDescent="0.25">
      <c r="A46404"/>
      <c r="AA46404"/>
    </row>
    <row r="46405" spans="1:27" x14ac:dyDescent="0.25">
      <c r="A46405"/>
      <c r="AA46405"/>
    </row>
    <row r="46406" spans="1:27" x14ac:dyDescent="0.25">
      <c r="A46406"/>
      <c r="AA46406"/>
    </row>
    <row r="46407" spans="1:27" x14ac:dyDescent="0.25">
      <c r="A46407"/>
      <c r="AA46407"/>
    </row>
    <row r="46408" spans="1:27" x14ac:dyDescent="0.25">
      <c r="A46408"/>
      <c r="AA46408"/>
    </row>
    <row r="46409" spans="1:27" x14ac:dyDescent="0.25">
      <c r="A46409"/>
      <c r="AA46409"/>
    </row>
    <row r="46410" spans="1:27" x14ac:dyDescent="0.25">
      <c r="A46410"/>
      <c r="AA46410"/>
    </row>
    <row r="46411" spans="1:27" x14ac:dyDescent="0.25">
      <c r="A46411"/>
      <c r="AA46411"/>
    </row>
    <row r="46412" spans="1:27" x14ac:dyDescent="0.25">
      <c r="A46412"/>
      <c r="AA46412"/>
    </row>
    <row r="46413" spans="1:27" x14ac:dyDescent="0.25">
      <c r="A46413"/>
      <c r="AA46413"/>
    </row>
    <row r="46414" spans="1:27" x14ac:dyDescent="0.25">
      <c r="A46414"/>
      <c r="AA46414"/>
    </row>
    <row r="46415" spans="1:27" x14ac:dyDescent="0.25">
      <c r="A46415"/>
      <c r="AA46415"/>
    </row>
    <row r="46416" spans="1:27" x14ac:dyDescent="0.25">
      <c r="A46416"/>
      <c r="AA46416"/>
    </row>
    <row r="46417" spans="1:27" x14ac:dyDescent="0.25">
      <c r="A46417"/>
      <c r="AA46417"/>
    </row>
    <row r="46418" spans="1:27" x14ac:dyDescent="0.25">
      <c r="A46418"/>
      <c r="AA46418"/>
    </row>
    <row r="46419" spans="1:27" x14ac:dyDescent="0.25">
      <c r="A46419"/>
      <c r="AA46419"/>
    </row>
    <row r="46420" spans="1:27" x14ac:dyDescent="0.25">
      <c r="A46420"/>
      <c r="AA46420"/>
    </row>
    <row r="46421" spans="1:27" x14ac:dyDescent="0.25">
      <c r="A46421"/>
      <c r="AA46421"/>
    </row>
    <row r="46422" spans="1:27" x14ac:dyDescent="0.25">
      <c r="A46422"/>
      <c r="AA46422"/>
    </row>
    <row r="46423" spans="1:27" x14ac:dyDescent="0.25">
      <c r="A46423"/>
      <c r="AA46423"/>
    </row>
    <row r="46424" spans="1:27" x14ac:dyDescent="0.25">
      <c r="A46424"/>
      <c r="AA46424"/>
    </row>
    <row r="46425" spans="1:27" x14ac:dyDescent="0.25">
      <c r="A46425"/>
      <c r="AA46425"/>
    </row>
    <row r="46426" spans="1:27" x14ac:dyDescent="0.25">
      <c r="A46426"/>
      <c r="AA46426"/>
    </row>
    <row r="46427" spans="1:27" x14ac:dyDescent="0.25">
      <c r="A46427"/>
      <c r="AA46427"/>
    </row>
    <row r="46428" spans="1:27" x14ac:dyDescent="0.25">
      <c r="A46428"/>
      <c r="AA46428"/>
    </row>
    <row r="46429" spans="1:27" x14ac:dyDescent="0.25">
      <c r="A46429"/>
      <c r="AA46429"/>
    </row>
    <row r="46430" spans="1:27" x14ac:dyDescent="0.25">
      <c r="A46430"/>
      <c r="AA46430"/>
    </row>
    <row r="46431" spans="1:27" x14ac:dyDescent="0.25">
      <c r="A46431"/>
      <c r="AA46431"/>
    </row>
    <row r="46432" spans="1:27" x14ac:dyDescent="0.25">
      <c r="A46432"/>
      <c r="AA46432"/>
    </row>
    <row r="46433" spans="1:27" x14ac:dyDescent="0.25">
      <c r="A46433"/>
      <c r="AA46433"/>
    </row>
    <row r="46434" spans="1:27" x14ac:dyDescent="0.25">
      <c r="A46434"/>
      <c r="AA46434"/>
    </row>
    <row r="46435" spans="1:27" x14ac:dyDescent="0.25">
      <c r="A46435"/>
      <c r="AA46435"/>
    </row>
    <row r="46436" spans="1:27" x14ac:dyDescent="0.25">
      <c r="A46436"/>
      <c r="AA46436"/>
    </row>
    <row r="46437" spans="1:27" x14ac:dyDescent="0.25">
      <c r="A46437"/>
      <c r="AA46437"/>
    </row>
    <row r="46438" spans="1:27" x14ac:dyDescent="0.25">
      <c r="A46438"/>
      <c r="AA46438"/>
    </row>
    <row r="46439" spans="1:27" x14ac:dyDescent="0.25">
      <c r="A46439"/>
      <c r="AA46439"/>
    </row>
    <row r="46440" spans="1:27" x14ac:dyDescent="0.25">
      <c r="A46440"/>
      <c r="AA46440"/>
    </row>
    <row r="46441" spans="1:27" x14ac:dyDescent="0.25">
      <c r="A46441"/>
      <c r="AA46441"/>
    </row>
    <row r="46442" spans="1:27" x14ac:dyDescent="0.25">
      <c r="A46442"/>
      <c r="AA46442"/>
    </row>
    <row r="46443" spans="1:27" x14ac:dyDescent="0.25">
      <c r="A46443"/>
      <c r="AA46443"/>
    </row>
    <row r="46444" spans="1:27" x14ac:dyDescent="0.25">
      <c r="A46444"/>
      <c r="AA46444"/>
    </row>
    <row r="46445" spans="1:27" x14ac:dyDescent="0.25">
      <c r="A46445"/>
      <c r="AA46445"/>
    </row>
    <row r="46446" spans="1:27" x14ac:dyDescent="0.25">
      <c r="A46446"/>
      <c r="AA46446"/>
    </row>
    <row r="46447" spans="1:27" x14ac:dyDescent="0.25">
      <c r="A46447"/>
      <c r="AA46447"/>
    </row>
    <row r="46448" spans="1:27" x14ac:dyDescent="0.25">
      <c r="A46448"/>
      <c r="AA46448"/>
    </row>
    <row r="46449" spans="1:27" x14ac:dyDescent="0.25">
      <c r="A46449"/>
      <c r="AA46449"/>
    </row>
    <row r="46450" spans="1:27" x14ac:dyDescent="0.25">
      <c r="A46450"/>
      <c r="AA46450"/>
    </row>
    <row r="46451" spans="1:27" x14ac:dyDescent="0.25">
      <c r="A46451"/>
      <c r="AA46451"/>
    </row>
    <row r="46452" spans="1:27" x14ac:dyDescent="0.25">
      <c r="A46452"/>
      <c r="AA46452"/>
    </row>
    <row r="46453" spans="1:27" x14ac:dyDescent="0.25">
      <c r="A46453"/>
      <c r="AA46453"/>
    </row>
    <row r="46454" spans="1:27" x14ac:dyDescent="0.25">
      <c r="A46454"/>
      <c r="AA46454"/>
    </row>
    <row r="46455" spans="1:27" x14ac:dyDescent="0.25">
      <c r="A46455"/>
      <c r="AA46455"/>
    </row>
    <row r="46456" spans="1:27" x14ac:dyDescent="0.25">
      <c r="A46456"/>
      <c r="AA46456"/>
    </row>
    <row r="46457" spans="1:27" x14ac:dyDescent="0.25">
      <c r="A46457"/>
      <c r="AA46457"/>
    </row>
    <row r="46458" spans="1:27" x14ac:dyDescent="0.25">
      <c r="A46458"/>
      <c r="AA46458"/>
    </row>
    <row r="46459" spans="1:27" x14ac:dyDescent="0.25">
      <c r="A46459"/>
      <c r="AA46459"/>
    </row>
    <row r="46460" spans="1:27" x14ac:dyDescent="0.25">
      <c r="A46460"/>
      <c r="AA46460"/>
    </row>
    <row r="46461" spans="1:27" x14ac:dyDescent="0.25">
      <c r="A46461"/>
      <c r="AA46461"/>
    </row>
    <row r="46462" spans="1:27" x14ac:dyDescent="0.25">
      <c r="A46462"/>
      <c r="AA46462"/>
    </row>
    <row r="46463" spans="1:27" x14ac:dyDescent="0.25">
      <c r="A46463"/>
      <c r="AA46463"/>
    </row>
    <row r="46464" spans="1:27" x14ac:dyDescent="0.25">
      <c r="A46464"/>
      <c r="AA46464"/>
    </row>
    <row r="46465" spans="1:27" x14ac:dyDescent="0.25">
      <c r="A46465"/>
      <c r="AA46465"/>
    </row>
    <row r="46466" spans="1:27" x14ac:dyDescent="0.25">
      <c r="A46466"/>
      <c r="AA46466"/>
    </row>
    <row r="46467" spans="1:27" x14ac:dyDescent="0.25">
      <c r="A46467"/>
      <c r="AA46467"/>
    </row>
    <row r="46468" spans="1:27" x14ac:dyDescent="0.25">
      <c r="A46468"/>
      <c r="AA46468"/>
    </row>
    <row r="46469" spans="1:27" x14ac:dyDescent="0.25">
      <c r="A46469"/>
      <c r="AA46469"/>
    </row>
    <row r="46470" spans="1:27" x14ac:dyDescent="0.25">
      <c r="A46470"/>
      <c r="AA46470"/>
    </row>
    <row r="46471" spans="1:27" x14ac:dyDescent="0.25">
      <c r="A46471"/>
      <c r="AA46471"/>
    </row>
    <row r="46472" spans="1:27" x14ac:dyDescent="0.25">
      <c r="A46472"/>
      <c r="AA46472"/>
    </row>
    <row r="46473" spans="1:27" x14ac:dyDescent="0.25">
      <c r="A46473"/>
      <c r="AA46473"/>
    </row>
    <row r="46474" spans="1:27" x14ac:dyDescent="0.25">
      <c r="A46474"/>
      <c r="AA46474"/>
    </row>
    <row r="46475" spans="1:27" x14ac:dyDescent="0.25">
      <c r="A46475"/>
      <c r="AA46475"/>
    </row>
    <row r="46476" spans="1:27" x14ac:dyDescent="0.25">
      <c r="A46476"/>
      <c r="AA46476"/>
    </row>
    <row r="46477" spans="1:27" x14ac:dyDescent="0.25">
      <c r="A46477"/>
      <c r="AA46477"/>
    </row>
    <row r="46478" spans="1:27" x14ac:dyDescent="0.25">
      <c r="A46478"/>
      <c r="AA46478"/>
    </row>
    <row r="46479" spans="1:27" x14ac:dyDescent="0.25">
      <c r="A46479"/>
      <c r="AA46479"/>
    </row>
    <row r="46480" spans="1:27" x14ac:dyDescent="0.25">
      <c r="A46480"/>
      <c r="AA46480"/>
    </row>
    <row r="46481" spans="1:27" x14ac:dyDescent="0.25">
      <c r="A46481"/>
      <c r="AA46481"/>
    </row>
    <row r="46482" spans="1:27" x14ac:dyDescent="0.25">
      <c r="A46482"/>
      <c r="AA46482"/>
    </row>
    <row r="46483" spans="1:27" x14ac:dyDescent="0.25">
      <c r="A46483"/>
      <c r="AA46483"/>
    </row>
    <row r="46484" spans="1:27" x14ac:dyDescent="0.25">
      <c r="A46484"/>
      <c r="AA46484"/>
    </row>
    <row r="46485" spans="1:27" x14ac:dyDescent="0.25">
      <c r="A46485"/>
      <c r="AA46485"/>
    </row>
    <row r="46486" spans="1:27" x14ac:dyDescent="0.25">
      <c r="A46486"/>
      <c r="AA46486"/>
    </row>
    <row r="46487" spans="1:27" x14ac:dyDescent="0.25">
      <c r="A46487"/>
      <c r="AA46487"/>
    </row>
    <row r="46488" spans="1:27" x14ac:dyDescent="0.25">
      <c r="A46488"/>
      <c r="AA46488"/>
    </row>
    <row r="46489" spans="1:27" x14ac:dyDescent="0.25">
      <c r="A46489"/>
      <c r="AA46489"/>
    </row>
    <row r="46490" spans="1:27" x14ac:dyDescent="0.25">
      <c r="A46490"/>
      <c r="AA46490"/>
    </row>
    <row r="46491" spans="1:27" x14ac:dyDescent="0.25">
      <c r="A46491"/>
      <c r="AA46491"/>
    </row>
    <row r="46492" spans="1:27" x14ac:dyDescent="0.25">
      <c r="A46492"/>
      <c r="AA46492"/>
    </row>
    <row r="46493" spans="1:27" x14ac:dyDescent="0.25">
      <c r="A46493"/>
      <c r="AA46493"/>
    </row>
    <row r="46494" spans="1:27" x14ac:dyDescent="0.25">
      <c r="A46494"/>
      <c r="AA46494"/>
    </row>
    <row r="46495" spans="1:27" x14ac:dyDescent="0.25">
      <c r="A46495"/>
      <c r="AA46495"/>
    </row>
    <row r="46496" spans="1:27" x14ac:dyDescent="0.25">
      <c r="A46496"/>
      <c r="AA46496"/>
    </row>
    <row r="46497" spans="1:27" x14ac:dyDescent="0.25">
      <c r="A46497"/>
      <c r="AA46497"/>
    </row>
    <row r="46498" spans="1:27" x14ac:dyDescent="0.25">
      <c r="A46498"/>
      <c r="AA46498"/>
    </row>
    <row r="46499" spans="1:27" x14ac:dyDescent="0.25">
      <c r="A46499"/>
      <c r="AA46499"/>
    </row>
    <row r="46500" spans="1:27" x14ac:dyDescent="0.25">
      <c r="A46500"/>
      <c r="AA46500"/>
    </row>
    <row r="46501" spans="1:27" x14ac:dyDescent="0.25">
      <c r="A46501"/>
      <c r="AA46501"/>
    </row>
    <row r="46502" spans="1:27" x14ac:dyDescent="0.25">
      <c r="A46502"/>
      <c r="AA46502"/>
    </row>
    <row r="46503" spans="1:27" x14ac:dyDescent="0.25">
      <c r="A46503"/>
      <c r="AA46503"/>
    </row>
    <row r="46504" spans="1:27" x14ac:dyDescent="0.25">
      <c r="A46504"/>
      <c r="AA46504"/>
    </row>
    <row r="46505" spans="1:27" x14ac:dyDescent="0.25">
      <c r="A46505"/>
      <c r="AA46505"/>
    </row>
    <row r="46506" spans="1:27" x14ac:dyDescent="0.25">
      <c r="A46506"/>
      <c r="AA46506"/>
    </row>
    <row r="46507" spans="1:27" x14ac:dyDescent="0.25">
      <c r="A46507"/>
      <c r="AA46507"/>
    </row>
    <row r="46508" spans="1:27" x14ac:dyDescent="0.25">
      <c r="A46508"/>
      <c r="AA46508"/>
    </row>
    <row r="46509" spans="1:27" x14ac:dyDescent="0.25">
      <c r="A46509"/>
      <c r="AA46509"/>
    </row>
    <row r="46510" spans="1:27" x14ac:dyDescent="0.25">
      <c r="A46510"/>
      <c r="AA46510"/>
    </row>
    <row r="46511" spans="1:27" x14ac:dyDescent="0.25">
      <c r="A46511"/>
      <c r="AA46511"/>
    </row>
    <row r="46512" spans="1:27" x14ac:dyDescent="0.25">
      <c r="A46512"/>
      <c r="AA46512"/>
    </row>
    <row r="46513" spans="1:27" x14ac:dyDescent="0.25">
      <c r="A46513"/>
      <c r="AA46513"/>
    </row>
    <row r="46514" spans="1:27" x14ac:dyDescent="0.25">
      <c r="A46514"/>
      <c r="AA46514"/>
    </row>
    <row r="46515" spans="1:27" x14ac:dyDescent="0.25">
      <c r="A46515"/>
      <c r="AA46515"/>
    </row>
    <row r="46516" spans="1:27" x14ac:dyDescent="0.25">
      <c r="A46516"/>
      <c r="AA46516"/>
    </row>
    <row r="46517" spans="1:27" x14ac:dyDescent="0.25">
      <c r="A46517"/>
      <c r="AA46517"/>
    </row>
    <row r="46518" spans="1:27" x14ac:dyDescent="0.25">
      <c r="A46518"/>
      <c r="AA46518"/>
    </row>
    <row r="46519" spans="1:27" x14ac:dyDescent="0.25">
      <c r="A46519"/>
      <c r="AA46519"/>
    </row>
    <row r="46520" spans="1:27" x14ac:dyDescent="0.25">
      <c r="A46520"/>
      <c r="AA46520"/>
    </row>
    <row r="46521" spans="1:27" x14ac:dyDescent="0.25">
      <c r="A46521"/>
      <c r="AA46521"/>
    </row>
    <row r="46522" spans="1:27" x14ac:dyDescent="0.25">
      <c r="A46522"/>
      <c r="AA46522"/>
    </row>
    <row r="46523" spans="1:27" x14ac:dyDescent="0.25">
      <c r="A46523"/>
      <c r="AA46523"/>
    </row>
    <row r="46524" spans="1:27" x14ac:dyDescent="0.25">
      <c r="A46524"/>
      <c r="AA46524"/>
    </row>
    <row r="46525" spans="1:27" x14ac:dyDescent="0.25">
      <c r="A46525"/>
      <c r="AA46525"/>
    </row>
    <row r="46526" spans="1:27" x14ac:dyDescent="0.25">
      <c r="A46526"/>
      <c r="AA46526"/>
    </row>
    <row r="46527" spans="1:27" x14ac:dyDescent="0.25">
      <c r="A46527"/>
      <c r="AA46527"/>
    </row>
    <row r="46528" spans="1:27" x14ac:dyDescent="0.25">
      <c r="A46528"/>
      <c r="AA46528"/>
    </row>
    <row r="46529" spans="1:27" x14ac:dyDescent="0.25">
      <c r="A46529"/>
      <c r="AA46529"/>
    </row>
    <row r="46530" spans="1:27" x14ac:dyDescent="0.25">
      <c r="A46530"/>
      <c r="AA46530"/>
    </row>
    <row r="46531" spans="1:27" x14ac:dyDescent="0.25">
      <c r="A46531"/>
      <c r="AA46531"/>
    </row>
    <row r="46532" spans="1:27" x14ac:dyDescent="0.25">
      <c r="A46532"/>
      <c r="AA46532"/>
    </row>
    <row r="46533" spans="1:27" x14ac:dyDescent="0.25">
      <c r="A46533"/>
      <c r="AA46533"/>
    </row>
    <row r="46534" spans="1:27" x14ac:dyDescent="0.25">
      <c r="A46534"/>
      <c r="AA46534"/>
    </row>
    <row r="46535" spans="1:27" x14ac:dyDescent="0.25">
      <c r="A46535"/>
      <c r="AA46535"/>
    </row>
    <row r="46536" spans="1:27" x14ac:dyDescent="0.25">
      <c r="A46536"/>
      <c r="AA46536"/>
    </row>
    <row r="46537" spans="1:27" x14ac:dyDescent="0.25">
      <c r="A46537"/>
      <c r="AA46537"/>
    </row>
    <row r="46538" spans="1:27" x14ac:dyDescent="0.25">
      <c r="A46538"/>
      <c r="AA46538"/>
    </row>
    <row r="46539" spans="1:27" x14ac:dyDescent="0.25">
      <c r="A46539"/>
      <c r="AA46539"/>
    </row>
    <row r="46540" spans="1:27" x14ac:dyDescent="0.25">
      <c r="A46540"/>
      <c r="AA46540"/>
    </row>
    <row r="46541" spans="1:27" x14ac:dyDescent="0.25">
      <c r="A46541"/>
      <c r="AA46541"/>
    </row>
    <row r="46542" spans="1:27" x14ac:dyDescent="0.25">
      <c r="A46542"/>
      <c r="AA46542"/>
    </row>
    <row r="46543" spans="1:27" x14ac:dyDescent="0.25">
      <c r="A46543"/>
      <c r="AA46543"/>
    </row>
    <row r="46544" spans="1:27" x14ac:dyDescent="0.25">
      <c r="A46544"/>
      <c r="AA46544"/>
    </row>
    <row r="46545" spans="1:27" x14ac:dyDescent="0.25">
      <c r="A46545"/>
      <c r="AA46545"/>
    </row>
    <row r="46546" spans="1:27" x14ac:dyDescent="0.25">
      <c r="A46546"/>
      <c r="AA46546"/>
    </row>
    <row r="46547" spans="1:27" x14ac:dyDescent="0.25">
      <c r="A46547"/>
      <c r="AA46547"/>
    </row>
    <row r="46548" spans="1:27" x14ac:dyDescent="0.25">
      <c r="A46548"/>
      <c r="AA46548"/>
    </row>
    <row r="46549" spans="1:27" x14ac:dyDescent="0.25">
      <c r="A46549"/>
      <c r="AA46549"/>
    </row>
    <row r="46550" spans="1:27" x14ac:dyDescent="0.25">
      <c r="A46550"/>
      <c r="AA46550"/>
    </row>
    <row r="46551" spans="1:27" x14ac:dyDescent="0.25">
      <c r="A46551"/>
      <c r="AA46551"/>
    </row>
    <row r="46552" spans="1:27" x14ac:dyDescent="0.25">
      <c r="A46552"/>
      <c r="AA46552"/>
    </row>
    <row r="46553" spans="1:27" x14ac:dyDescent="0.25">
      <c r="A46553"/>
      <c r="AA46553"/>
    </row>
    <row r="46554" spans="1:27" x14ac:dyDescent="0.25">
      <c r="A46554"/>
      <c r="AA46554"/>
    </row>
    <row r="46555" spans="1:27" x14ac:dyDescent="0.25">
      <c r="A46555"/>
      <c r="AA46555"/>
    </row>
    <row r="46556" spans="1:27" x14ac:dyDescent="0.25">
      <c r="A46556"/>
      <c r="AA46556"/>
    </row>
    <row r="46557" spans="1:27" x14ac:dyDescent="0.25">
      <c r="A46557"/>
      <c r="AA46557"/>
    </row>
    <row r="46558" spans="1:27" x14ac:dyDescent="0.25">
      <c r="A46558"/>
      <c r="AA46558"/>
    </row>
    <row r="46559" spans="1:27" x14ac:dyDescent="0.25">
      <c r="A46559"/>
      <c r="AA46559"/>
    </row>
    <row r="46560" spans="1:27" x14ac:dyDescent="0.25">
      <c r="A46560"/>
      <c r="AA46560"/>
    </row>
    <row r="46561" spans="1:27" x14ac:dyDescent="0.25">
      <c r="A46561"/>
      <c r="AA46561"/>
    </row>
    <row r="46562" spans="1:27" x14ac:dyDescent="0.25">
      <c r="A46562"/>
      <c r="AA46562"/>
    </row>
    <row r="46563" spans="1:27" x14ac:dyDescent="0.25">
      <c r="A46563"/>
      <c r="AA46563"/>
    </row>
    <row r="46564" spans="1:27" x14ac:dyDescent="0.25">
      <c r="A46564"/>
      <c r="AA46564"/>
    </row>
    <row r="46565" spans="1:27" x14ac:dyDescent="0.25">
      <c r="A46565"/>
      <c r="AA46565"/>
    </row>
    <row r="46566" spans="1:27" x14ac:dyDescent="0.25">
      <c r="A46566"/>
      <c r="AA46566"/>
    </row>
    <row r="46567" spans="1:27" x14ac:dyDescent="0.25">
      <c r="A46567"/>
      <c r="AA46567"/>
    </row>
    <row r="46568" spans="1:27" x14ac:dyDescent="0.25">
      <c r="A46568"/>
      <c r="AA46568"/>
    </row>
    <row r="46569" spans="1:27" x14ac:dyDescent="0.25">
      <c r="A46569"/>
      <c r="AA46569"/>
    </row>
    <row r="46570" spans="1:27" x14ac:dyDescent="0.25">
      <c r="A46570"/>
      <c r="AA46570"/>
    </row>
    <row r="46571" spans="1:27" x14ac:dyDescent="0.25">
      <c r="A46571"/>
      <c r="AA46571"/>
    </row>
    <row r="46572" spans="1:27" x14ac:dyDescent="0.25">
      <c r="A46572"/>
      <c r="AA46572"/>
    </row>
    <row r="46573" spans="1:27" x14ac:dyDescent="0.25">
      <c r="A46573"/>
      <c r="AA46573"/>
    </row>
    <row r="46574" spans="1:27" x14ac:dyDescent="0.25">
      <c r="A46574"/>
      <c r="AA46574"/>
    </row>
    <row r="46575" spans="1:27" x14ac:dyDescent="0.25">
      <c r="A46575"/>
      <c r="AA46575"/>
    </row>
    <row r="46576" spans="1:27" x14ac:dyDescent="0.25">
      <c r="A46576"/>
      <c r="AA46576"/>
    </row>
    <row r="46577" spans="1:27" x14ac:dyDescent="0.25">
      <c r="A46577"/>
      <c r="AA46577"/>
    </row>
    <row r="46578" spans="1:27" x14ac:dyDescent="0.25">
      <c r="A46578"/>
      <c r="AA46578"/>
    </row>
    <row r="46579" spans="1:27" x14ac:dyDescent="0.25">
      <c r="A46579"/>
      <c r="AA46579"/>
    </row>
    <row r="46580" spans="1:27" x14ac:dyDescent="0.25">
      <c r="A46580"/>
      <c r="AA46580"/>
    </row>
    <row r="46581" spans="1:27" x14ac:dyDescent="0.25">
      <c r="A46581"/>
      <c r="AA46581"/>
    </row>
    <row r="46582" spans="1:27" x14ac:dyDescent="0.25">
      <c r="A46582"/>
      <c r="AA46582"/>
    </row>
    <row r="46583" spans="1:27" x14ac:dyDescent="0.25">
      <c r="A46583"/>
      <c r="AA46583"/>
    </row>
    <row r="46584" spans="1:27" x14ac:dyDescent="0.25">
      <c r="A46584"/>
      <c r="AA46584"/>
    </row>
    <row r="46585" spans="1:27" x14ac:dyDescent="0.25">
      <c r="A46585"/>
      <c r="AA46585"/>
    </row>
    <row r="46586" spans="1:27" x14ac:dyDescent="0.25">
      <c r="A46586"/>
      <c r="AA46586"/>
    </row>
    <row r="46587" spans="1:27" x14ac:dyDescent="0.25">
      <c r="A46587"/>
      <c r="AA46587"/>
    </row>
    <row r="46588" spans="1:27" x14ac:dyDescent="0.25">
      <c r="A46588"/>
      <c r="AA46588"/>
    </row>
    <row r="46589" spans="1:27" x14ac:dyDescent="0.25">
      <c r="A46589"/>
      <c r="AA46589"/>
    </row>
    <row r="46590" spans="1:27" x14ac:dyDescent="0.25">
      <c r="A46590"/>
      <c r="AA46590"/>
    </row>
    <row r="46591" spans="1:27" x14ac:dyDescent="0.25">
      <c r="A46591"/>
      <c r="AA46591"/>
    </row>
    <row r="46592" spans="1:27" x14ac:dyDescent="0.25">
      <c r="A46592"/>
      <c r="AA46592"/>
    </row>
    <row r="46593" spans="1:27" x14ac:dyDescent="0.25">
      <c r="A46593"/>
      <c r="AA46593"/>
    </row>
    <row r="46594" spans="1:27" x14ac:dyDescent="0.25">
      <c r="A46594"/>
      <c r="AA46594"/>
    </row>
    <row r="46595" spans="1:27" x14ac:dyDescent="0.25">
      <c r="A46595"/>
      <c r="AA46595"/>
    </row>
    <row r="46596" spans="1:27" x14ac:dyDescent="0.25">
      <c r="A46596"/>
      <c r="AA46596"/>
    </row>
    <row r="46597" spans="1:27" x14ac:dyDescent="0.25">
      <c r="A46597"/>
      <c r="AA46597"/>
    </row>
    <row r="46598" spans="1:27" x14ac:dyDescent="0.25">
      <c r="A46598"/>
      <c r="AA46598"/>
    </row>
    <row r="46599" spans="1:27" x14ac:dyDescent="0.25">
      <c r="A46599"/>
      <c r="AA46599"/>
    </row>
    <row r="46600" spans="1:27" x14ac:dyDescent="0.25">
      <c r="A46600"/>
      <c r="AA46600"/>
    </row>
    <row r="46601" spans="1:27" x14ac:dyDescent="0.25">
      <c r="A46601"/>
      <c r="AA46601"/>
    </row>
    <row r="46602" spans="1:27" x14ac:dyDescent="0.25">
      <c r="A46602"/>
      <c r="AA46602"/>
    </row>
    <row r="46603" spans="1:27" x14ac:dyDescent="0.25">
      <c r="A46603"/>
      <c r="AA46603"/>
    </row>
    <row r="46604" spans="1:27" x14ac:dyDescent="0.25">
      <c r="A46604"/>
      <c r="AA46604"/>
    </row>
    <row r="46605" spans="1:27" x14ac:dyDescent="0.25">
      <c r="A46605"/>
      <c r="AA46605"/>
    </row>
    <row r="46606" spans="1:27" x14ac:dyDescent="0.25">
      <c r="A46606"/>
      <c r="AA46606"/>
    </row>
    <row r="46607" spans="1:27" x14ac:dyDescent="0.25">
      <c r="A46607"/>
      <c r="AA46607"/>
    </row>
    <row r="46608" spans="1:27" x14ac:dyDescent="0.25">
      <c r="A46608"/>
      <c r="AA46608"/>
    </row>
    <row r="46609" spans="1:27" x14ac:dyDescent="0.25">
      <c r="A46609"/>
      <c r="AA46609"/>
    </row>
    <row r="46610" spans="1:27" x14ac:dyDescent="0.25">
      <c r="A46610"/>
      <c r="AA46610"/>
    </row>
    <row r="46611" spans="1:27" x14ac:dyDescent="0.25">
      <c r="A46611"/>
      <c r="AA46611"/>
    </row>
    <row r="46612" spans="1:27" x14ac:dyDescent="0.25">
      <c r="A46612"/>
      <c r="AA46612"/>
    </row>
    <row r="46613" spans="1:27" x14ac:dyDescent="0.25">
      <c r="A46613"/>
      <c r="AA46613"/>
    </row>
    <row r="46614" spans="1:27" x14ac:dyDescent="0.25">
      <c r="A46614"/>
      <c r="AA46614"/>
    </row>
    <row r="46615" spans="1:27" x14ac:dyDescent="0.25">
      <c r="A46615"/>
      <c r="AA46615"/>
    </row>
    <row r="46616" spans="1:27" x14ac:dyDescent="0.25">
      <c r="A46616"/>
      <c r="AA46616"/>
    </row>
    <row r="46617" spans="1:27" x14ac:dyDescent="0.25">
      <c r="A46617"/>
      <c r="AA46617"/>
    </row>
    <row r="46618" spans="1:27" x14ac:dyDescent="0.25">
      <c r="A46618"/>
      <c r="AA46618"/>
    </row>
    <row r="46619" spans="1:27" x14ac:dyDescent="0.25">
      <c r="A46619"/>
      <c r="AA46619"/>
    </row>
    <row r="46620" spans="1:27" x14ac:dyDescent="0.25">
      <c r="A46620"/>
      <c r="AA46620"/>
    </row>
    <row r="46621" spans="1:27" x14ac:dyDescent="0.25">
      <c r="A46621"/>
      <c r="AA46621"/>
    </row>
    <row r="46622" spans="1:27" x14ac:dyDescent="0.25">
      <c r="A46622"/>
      <c r="AA46622"/>
    </row>
    <row r="46623" spans="1:27" x14ac:dyDescent="0.25">
      <c r="A46623"/>
      <c r="AA46623"/>
    </row>
    <row r="46624" spans="1:27" x14ac:dyDescent="0.25">
      <c r="A46624"/>
      <c r="AA46624"/>
    </row>
    <row r="46625" spans="1:27" x14ac:dyDescent="0.25">
      <c r="A46625"/>
      <c r="AA46625"/>
    </row>
    <row r="46626" spans="1:27" x14ac:dyDescent="0.25">
      <c r="A46626"/>
      <c r="AA46626"/>
    </row>
    <row r="46627" spans="1:27" x14ac:dyDescent="0.25">
      <c r="A46627"/>
      <c r="AA46627"/>
    </row>
    <row r="46628" spans="1:27" x14ac:dyDescent="0.25">
      <c r="A46628"/>
      <c r="AA46628"/>
    </row>
    <row r="46629" spans="1:27" x14ac:dyDescent="0.25">
      <c r="A46629"/>
      <c r="AA46629"/>
    </row>
    <row r="46630" spans="1:27" x14ac:dyDescent="0.25">
      <c r="A46630"/>
      <c r="AA46630"/>
    </row>
    <row r="46631" spans="1:27" x14ac:dyDescent="0.25">
      <c r="A46631"/>
      <c r="AA46631"/>
    </row>
    <row r="46632" spans="1:27" x14ac:dyDescent="0.25">
      <c r="A46632"/>
      <c r="AA46632"/>
    </row>
    <row r="46633" spans="1:27" x14ac:dyDescent="0.25">
      <c r="A46633"/>
      <c r="AA46633"/>
    </row>
    <row r="46634" spans="1:27" x14ac:dyDescent="0.25">
      <c r="A46634"/>
      <c r="AA46634"/>
    </row>
    <row r="46635" spans="1:27" x14ac:dyDescent="0.25">
      <c r="A46635"/>
      <c r="AA46635"/>
    </row>
    <row r="46636" spans="1:27" x14ac:dyDescent="0.25">
      <c r="A46636"/>
      <c r="AA46636"/>
    </row>
    <row r="46637" spans="1:27" x14ac:dyDescent="0.25">
      <c r="A46637"/>
      <c r="AA46637"/>
    </row>
    <row r="46638" spans="1:27" x14ac:dyDescent="0.25">
      <c r="A46638"/>
      <c r="AA46638"/>
    </row>
    <row r="46639" spans="1:27" x14ac:dyDescent="0.25">
      <c r="A46639"/>
      <c r="AA46639"/>
    </row>
    <row r="46640" spans="1:27" x14ac:dyDescent="0.25">
      <c r="A46640"/>
      <c r="AA46640"/>
    </row>
    <row r="46641" spans="1:27" x14ac:dyDescent="0.25">
      <c r="A46641"/>
      <c r="AA46641"/>
    </row>
    <row r="46642" spans="1:27" x14ac:dyDescent="0.25">
      <c r="A46642"/>
      <c r="AA46642"/>
    </row>
    <row r="46643" spans="1:27" x14ac:dyDescent="0.25">
      <c r="A46643"/>
      <c r="AA46643"/>
    </row>
    <row r="46644" spans="1:27" x14ac:dyDescent="0.25">
      <c r="A46644"/>
      <c r="AA46644"/>
    </row>
    <row r="46645" spans="1:27" x14ac:dyDescent="0.25">
      <c r="A46645"/>
      <c r="AA46645"/>
    </row>
    <row r="46646" spans="1:27" x14ac:dyDescent="0.25">
      <c r="A46646"/>
      <c r="AA46646"/>
    </row>
    <row r="46647" spans="1:27" x14ac:dyDescent="0.25">
      <c r="A46647"/>
      <c r="AA46647"/>
    </row>
    <row r="46648" spans="1:27" x14ac:dyDescent="0.25">
      <c r="A46648"/>
      <c r="AA46648"/>
    </row>
    <row r="46649" spans="1:27" x14ac:dyDescent="0.25">
      <c r="A46649"/>
      <c r="AA46649"/>
    </row>
    <row r="46650" spans="1:27" x14ac:dyDescent="0.25">
      <c r="A46650"/>
      <c r="AA46650"/>
    </row>
    <row r="46651" spans="1:27" x14ac:dyDescent="0.25">
      <c r="A46651"/>
      <c r="AA46651"/>
    </row>
    <row r="46652" spans="1:27" x14ac:dyDescent="0.25">
      <c r="A46652"/>
      <c r="AA46652"/>
    </row>
    <row r="46653" spans="1:27" x14ac:dyDescent="0.25">
      <c r="A46653"/>
      <c r="AA46653"/>
    </row>
    <row r="46654" spans="1:27" x14ac:dyDescent="0.25">
      <c r="A46654"/>
      <c r="AA46654"/>
    </row>
    <row r="46655" spans="1:27" x14ac:dyDescent="0.25">
      <c r="A46655"/>
      <c r="AA46655"/>
    </row>
    <row r="46656" spans="1:27" x14ac:dyDescent="0.25">
      <c r="A46656"/>
      <c r="AA46656"/>
    </row>
    <row r="46657" spans="1:27" x14ac:dyDescent="0.25">
      <c r="A46657"/>
      <c r="AA46657"/>
    </row>
    <row r="46658" spans="1:27" x14ac:dyDescent="0.25">
      <c r="A46658"/>
      <c r="AA46658"/>
    </row>
    <row r="46659" spans="1:27" x14ac:dyDescent="0.25">
      <c r="A46659"/>
      <c r="AA46659"/>
    </row>
    <row r="46660" spans="1:27" x14ac:dyDescent="0.25">
      <c r="A46660"/>
      <c r="AA46660"/>
    </row>
    <row r="46661" spans="1:27" x14ac:dyDescent="0.25">
      <c r="A46661"/>
      <c r="AA46661"/>
    </row>
    <row r="46662" spans="1:27" x14ac:dyDescent="0.25">
      <c r="A46662"/>
      <c r="AA46662"/>
    </row>
    <row r="46663" spans="1:27" x14ac:dyDescent="0.25">
      <c r="A46663"/>
      <c r="AA46663"/>
    </row>
    <row r="46664" spans="1:27" x14ac:dyDescent="0.25">
      <c r="A46664"/>
      <c r="AA46664"/>
    </row>
    <row r="46665" spans="1:27" x14ac:dyDescent="0.25">
      <c r="A46665"/>
      <c r="AA46665"/>
    </row>
    <row r="46666" spans="1:27" x14ac:dyDescent="0.25">
      <c r="A46666"/>
      <c r="AA46666"/>
    </row>
    <row r="46667" spans="1:27" x14ac:dyDescent="0.25">
      <c r="A46667"/>
      <c r="AA46667"/>
    </row>
    <row r="46668" spans="1:27" x14ac:dyDescent="0.25">
      <c r="A46668"/>
      <c r="AA46668"/>
    </row>
    <row r="46669" spans="1:27" x14ac:dyDescent="0.25">
      <c r="A46669"/>
      <c r="AA46669"/>
    </row>
    <row r="46670" spans="1:27" x14ac:dyDescent="0.25">
      <c r="A46670"/>
      <c r="AA46670"/>
    </row>
    <row r="46671" spans="1:27" x14ac:dyDescent="0.25">
      <c r="A46671"/>
      <c r="AA46671"/>
    </row>
    <row r="46672" spans="1:27" x14ac:dyDescent="0.25">
      <c r="A46672"/>
      <c r="AA46672"/>
    </row>
    <row r="46673" spans="1:27" x14ac:dyDescent="0.25">
      <c r="A46673"/>
      <c r="AA46673"/>
    </row>
    <row r="46674" spans="1:27" x14ac:dyDescent="0.25">
      <c r="A46674"/>
      <c r="AA46674"/>
    </row>
    <row r="46675" spans="1:27" x14ac:dyDescent="0.25">
      <c r="A46675"/>
      <c r="AA46675"/>
    </row>
    <row r="46676" spans="1:27" x14ac:dyDescent="0.25">
      <c r="A46676"/>
      <c r="AA46676"/>
    </row>
    <row r="46677" spans="1:27" x14ac:dyDescent="0.25">
      <c r="A46677"/>
      <c r="AA46677"/>
    </row>
    <row r="46678" spans="1:27" x14ac:dyDescent="0.25">
      <c r="A46678"/>
      <c r="AA46678"/>
    </row>
    <row r="46679" spans="1:27" x14ac:dyDescent="0.25">
      <c r="A46679"/>
      <c r="AA46679"/>
    </row>
    <row r="46680" spans="1:27" x14ac:dyDescent="0.25">
      <c r="A46680"/>
      <c r="AA46680"/>
    </row>
    <row r="46681" spans="1:27" x14ac:dyDescent="0.25">
      <c r="A46681"/>
      <c r="AA46681"/>
    </row>
    <row r="46682" spans="1:27" x14ac:dyDescent="0.25">
      <c r="A46682"/>
      <c r="AA46682"/>
    </row>
    <row r="46683" spans="1:27" x14ac:dyDescent="0.25">
      <c r="A46683"/>
      <c r="AA46683"/>
    </row>
    <row r="46684" spans="1:27" x14ac:dyDescent="0.25">
      <c r="A46684"/>
      <c r="AA46684"/>
    </row>
    <row r="46685" spans="1:27" x14ac:dyDescent="0.25">
      <c r="A46685"/>
      <c r="AA46685"/>
    </row>
    <row r="46686" spans="1:27" x14ac:dyDescent="0.25">
      <c r="A46686"/>
      <c r="AA46686"/>
    </row>
    <row r="46687" spans="1:27" x14ac:dyDescent="0.25">
      <c r="A46687"/>
      <c r="AA46687"/>
    </row>
    <row r="46688" spans="1:27" x14ac:dyDescent="0.25">
      <c r="A46688"/>
      <c r="AA46688"/>
    </row>
    <row r="46689" spans="1:27" x14ac:dyDescent="0.25">
      <c r="A46689"/>
      <c r="AA46689"/>
    </row>
    <row r="46690" spans="1:27" x14ac:dyDescent="0.25">
      <c r="A46690"/>
      <c r="AA46690"/>
    </row>
    <row r="46691" spans="1:27" x14ac:dyDescent="0.25">
      <c r="A46691"/>
      <c r="AA46691"/>
    </row>
    <row r="46692" spans="1:27" x14ac:dyDescent="0.25">
      <c r="A46692"/>
      <c r="AA46692"/>
    </row>
    <row r="46693" spans="1:27" x14ac:dyDescent="0.25">
      <c r="A46693"/>
      <c r="AA46693"/>
    </row>
    <row r="46694" spans="1:27" x14ac:dyDescent="0.25">
      <c r="A46694"/>
      <c r="AA46694"/>
    </row>
    <row r="46695" spans="1:27" x14ac:dyDescent="0.25">
      <c r="A46695"/>
      <c r="AA46695"/>
    </row>
    <row r="46696" spans="1:27" x14ac:dyDescent="0.25">
      <c r="A46696"/>
      <c r="AA46696"/>
    </row>
    <row r="46697" spans="1:27" x14ac:dyDescent="0.25">
      <c r="A46697"/>
      <c r="AA46697"/>
    </row>
    <row r="46698" spans="1:27" x14ac:dyDescent="0.25">
      <c r="A46698"/>
      <c r="AA46698"/>
    </row>
    <row r="46699" spans="1:27" x14ac:dyDescent="0.25">
      <c r="A46699"/>
      <c r="AA46699"/>
    </row>
    <row r="46700" spans="1:27" x14ac:dyDescent="0.25">
      <c r="A46700"/>
      <c r="AA46700"/>
    </row>
    <row r="46701" spans="1:27" x14ac:dyDescent="0.25">
      <c r="A46701"/>
      <c r="AA46701"/>
    </row>
    <row r="46702" spans="1:27" x14ac:dyDescent="0.25">
      <c r="A46702"/>
      <c r="AA46702"/>
    </row>
    <row r="46703" spans="1:27" x14ac:dyDescent="0.25">
      <c r="A46703"/>
      <c r="AA46703"/>
    </row>
    <row r="46704" spans="1:27" x14ac:dyDescent="0.25">
      <c r="A46704"/>
      <c r="AA46704"/>
    </row>
    <row r="46705" spans="1:27" x14ac:dyDescent="0.25">
      <c r="A46705"/>
      <c r="AA46705"/>
    </row>
    <row r="46706" spans="1:27" x14ac:dyDescent="0.25">
      <c r="A46706"/>
      <c r="AA46706"/>
    </row>
    <row r="46707" spans="1:27" x14ac:dyDescent="0.25">
      <c r="A46707"/>
      <c r="AA46707"/>
    </row>
    <row r="46708" spans="1:27" x14ac:dyDescent="0.25">
      <c r="A46708"/>
      <c r="AA46708"/>
    </row>
    <row r="46709" spans="1:27" x14ac:dyDescent="0.25">
      <c r="A46709"/>
      <c r="AA46709"/>
    </row>
    <row r="46710" spans="1:27" x14ac:dyDescent="0.25">
      <c r="A46710"/>
      <c r="AA46710"/>
    </row>
    <row r="46711" spans="1:27" x14ac:dyDescent="0.25">
      <c r="A46711"/>
      <c r="AA46711"/>
    </row>
    <row r="46712" spans="1:27" x14ac:dyDescent="0.25">
      <c r="A46712"/>
      <c r="AA46712"/>
    </row>
    <row r="46713" spans="1:27" x14ac:dyDescent="0.25">
      <c r="A46713"/>
      <c r="AA46713"/>
    </row>
    <row r="46714" spans="1:27" x14ac:dyDescent="0.25">
      <c r="A46714"/>
      <c r="AA46714"/>
    </row>
    <row r="46715" spans="1:27" x14ac:dyDescent="0.25">
      <c r="A46715"/>
      <c r="AA46715"/>
    </row>
    <row r="46716" spans="1:27" x14ac:dyDescent="0.25">
      <c r="A46716"/>
      <c r="AA46716"/>
    </row>
    <row r="46717" spans="1:27" x14ac:dyDescent="0.25">
      <c r="A46717"/>
      <c r="AA46717"/>
    </row>
    <row r="46718" spans="1:27" x14ac:dyDescent="0.25">
      <c r="A46718"/>
      <c r="AA46718"/>
    </row>
    <row r="46719" spans="1:27" x14ac:dyDescent="0.25">
      <c r="A46719"/>
      <c r="AA46719"/>
    </row>
    <row r="46720" spans="1:27" x14ac:dyDescent="0.25">
      <c r="A46720"/>
      <c r="AA46720"/>
    </row>
    <row r="46721" spans="1:27" x14ac:dyDescent="0.25">
      <c r="A46721"/>
      <c r="AA46721"/>
    </row>
    <row r="46722" spans="1:27" x14ac:dyDescent="0.25">
      <c r="A46722"/>
      <c r="AA46722"/>
    </row>
    <row r="46723" spans="1:27" x14ac:dyDescent="0.25">
      <c r="A46723"/>
      <c r="AA46723"/>
    </row>
    <row r="46724" spans="1:27" x14ac:dyDescent="0.25">
      <c r="A46724"/>
      <c r="AA46724"/>
    </row>
    <row r="46725" spans="1:27" x14ac:dyDescent="0.25">
      <c r="A46725"/>
      <c r="AA46725"/>
    </row>
    <row r="46726" spans="1:27" x14ac:dyDescent="0.25">
      <c r="A46726"/>
      <c r="AA46726"/>
    </row>
    <row r="46727" spans="1:27" x14ac:dyDescent="0.25">
      <c r="A46727"/>
      <c r="AA46727"/>
    </row>
    <row r="46728" spans="1:27" x14ac:dyDescent="0.25">
      <c r="A46728"/>
      <c r="AA46728"/>
    </row>
    <row r="46729" spans="1:27" x14ac:dyDescent="0.25">
      <c r="A46729"/>
      <c r="AA46729"/>
    </row>
    <row r="46730" spans="1:27" x14ac:dyDescent="0.25">
      <c r="A46730"/>
      <c r="AA46730"/>
    </row>
    <row r="46731" spans="1:27" x14ac:dyDescent="0.25">
      <c r="A46731"/>
      <c r="AA46731"/>
    </row>
    <row r="46732" spans="1:27" x14ac:dyDescent="0.25">
      <c r="A46732"/>
      <c r="AA46732"/>
    </row>
    <row r="46733" spans="1:27" x14ac:dyDescent="0.25">
      <c r="A46733"/>
      <c r="AA46733"/>
    </row>
    <row r="46734" spans="1:27" x14ac:dyDescent="0.25">
      <c r="A46734"/>
      <c r="AA46734"/>
    </row>
    <row r="46735" spans="1:27" x14ac:dyDescent="0.25">
      <c r="A46735"/>
      <c r="AA46735"/>
    </row>
    <row r="46736" spans="1:27" x14ac:dyDescent="0.25">
      <c r="A46736"/>
      <c r="AA46736"/>
    </row>
    <row r="46737" spans="1:27" x14ac:dyDescent="0.25">
      <c r="A46737"/>
      <c r="AA46737"/>
    </row>
    <row r="46738" spans="1:27" x14ac:dyDescent="0.25">
      <c r="A46738"/>
      <c r="AA46738"/>
    </row>
    <row r="46739" spans="1:27" x14ac:dyDescent="0.25">
      <c r="A46739"/>
      <c r="AA46739"/>
    </row>
    <row r="46740" spans="1:27" x14ac:dyDescent="0.25">
      <c r="A46740"/>
      <c r="AA46740"/>
    </row>
    <row r="46741" spans="1:27" x14ac:dyDescent="0.25">
      <c r="A46741"/>
      <c r="AA46741"/>
    </row>
    <row r="46742" spans="1:27" x14ac:dyDescent="0.25">
      <c r="A46742"/>
      <c r="AA46742"/>
    </row>
    <row r="46743" spans="1:27" x14ac:dyDescent="0.25">
      <c r="A46743"/>
      <c r="AA46743"/>
    </row>
    <row r="46744" spans="1:27" x14ac:dyDescent="0.25">
      <c r="A46744"/>
      <c r="AA46744"/>
    </row>
    <row r="46745" spans="1:27" x14ac:dyDescent="0.25">
      <c r="A46745"/>
      <c r="AA46745"/>
    </row>
    <row r="46746" spans="1:27" x14ac:dyDescent="0.25">
      <c r="A46746"/>
      <c r="AA46746"/>
    </row>
    <row r="46747" spans="1:27" x14ac:dyDescent="0.25">
      <c r="A46747"/>
      <c r="AA46747"/>
    </row>
    <row r="46748" spans="1:27" x14ac:dyDescent="0.25">
      <c r="A46748"/>
      <c r="AA46748"/>
    </row>
    <row r="46749" spans="1:27" x14ac:dyDescent="0.25">
      <c r="A46749"/>
      <c r="AA46749"/>
    </row>
    <row r="46750" spans="1:27" x14ac:dyDescent="0.25">
      <c r="A46750"/>
      <c r="AA46750"/>
    </row>
    <row r="46751" spans="1:27" x14ac:dyDescent="0.25">
      <c r="A46751"/>
      <c r="AA46751"/>
    </row>
    <row r="46752" spans="1:27" x14ac:dyDescent="0.25">
      <c r="A46752"/>
      <c r="AA46752"/>
    </row>
    <row r="46753" spans="1:27" x14ac:dyDescent="0.25">
      <c r="A46753"/>
      <c r="AA46753"/>
    </row>
    <row r="46754" spans="1:27" x14ac:dyDescent="0.25">
      <c r="A46754"/>
      <c r="AA46754"/>
    </row>
    <row r="46755" spans="1:27" x14ac:dyDescent="0.25">
      <c r="A46755"/>
      <c r="AA46755"/>
    </row>
    <row r="46756" spans="1:27" x14ac:dyDescent="0.25">
      <c r="A46756"/>
      <c r="AA46756"/>
    </row>
    <row r="46757" spans="1:27" x14ac:dyDescent="0.25">
      <c r="A46757"/>
      <c r="AA46757"/>
    </row>
    <row r="46758" spans="1:27" x14ac:dyDescent="0.25">
      <c r="A46758"/>
      <c r="AA46758"/>
    </row>
    <row r="46759" spans="1:27" x14ac:dyDescent="0.25">
      <c r="A46759"/>
      <c r="AA46759"/>
    </row>
    <row r="46760" spans="1:27" x14ac:dyDescent="0.25">
      <c r="A46760"/>
      <c r="AA46760"/>
    </row>
    <row r="46761" spans="1:27" x14ac:dyDescent="0.25">
      <c r="A46761"/>
      <c r="AA46761"/>
    </row>
    <row r="46762" spans="1:27" x14ac:dyDescent="0.25">
      <c r="A46762"/>
      <c r="AA46762"/>
    </row>
    <row r="46763" spans="1:27" x14ac:dyDescent="0.25">
      <c r="A46763"/>
      <c r="AA46763"/>
    </row>
    <row r="46764" spans="1:27" x14ac:dyDescent="0.25">
      <c r="A46764"/>
      <c r="AA46764"/>
    </row>
    <row r="46765" spans="1:27" x14ac:dyDescent="0.25">
      <c r="A46765"/>
      <c r="AA46765"/>
    </row>
    <row r="46766" spans="1:27" x14ac:dyDescent="0.25">
      <c r="A46766"/>
      <c r="AA46766"/>
    </row>
    <row r="46767" spans="1:27" x14ac:dyDescent="0.25">
      <c r="A46767"/>
      <c r="AA46767"/>
    </row>
    <row r="46768" spans="1:27" x14ac:dyDescent="0.25">
      <c r="A46768"/>
      <c r="AA46768"/>
    </row>
    <row r="46769" spans="1:27" x14ac:dyDescent="0.25">
      <c r="A46769"/>
      <c r="AA46769"/>
    </row>
    <row r="46770" spans="1:27" x14ac:dyDescent="0.25">
      <c r="A46770"/>
      <c r="AA46770"/>
    </row>
    <row r="46771" spans="1:27" x14ac:dyDescent="0.25">
      <c r="A46771"/>
      <c r="AA46771"/>
    </row>
    <row r="46772" spans="1:27" x14ac:dyDescent="0.25">
      <c r="A46772"/>
      <c r="AA46772"/>
    </row>
    <row r="46773" spans="1:27" x14ac:dyDescent="0.25">
      <c r="A46773"/>
      <c r="AA46773"/>
    </row>
    <row r="46774" spans="1:27" x14ac:dyDescent="0.25">
      <c r="A46774"/>
      <c r="AA46774"/>
    </row>
    <row r="46775" spans="1:27" x14ac:dyDescent="0.25">
      <c r="A46775"/>
      <c r="AA46775"/>
    </row>
    <row r="46776" spans="1:27" x14ac:dyDescent="0.25">
      <c r="A46776"/>
      <c r="AA46776"/>
    </row>
    <row r="46777" spans="1:27" x14ac:dyDescent="0.25">
      <c r="A46777"/>
      <c r="AA46777"/>
    </row>
    <row r="46778" spans="1:27" x14ac:dyDescent="0.25">
      <c r="A46778"/>
      <c r="AA46778"/>
    </row>
    <row r="46779" spans="1:27" x14ac:dyDescent="0.25">
      <c r="A46779"/>
      <c r="AA46779"/>
    </row>
    <row r="46780" spans="1:27" x14ac:dyDescent="0.25">
      <c r="A46780"/>
      <c r="AA46780"/>
    </row>
    <row r="46781" spans="1:27" x14ac:dyDescent="0.25">
      <c r="A46781"/>
      <c r="AA46781"/>
    </row>
    <row r="46782" spans="1:27" x14ac:dyDescent="0.25">
      <c r="A46782"/>
      <c r="AA46782"/>
    </row>
    <row r="46783" spans="1:27" x14ac:dyDescent="0.25">
      <c r="A46783"/>
      <c r="AA46783"/>
    </row>
    <row r="46784" spans="1:27" x14ac:dyDescent="0.25">
      <c r="A46784"/>
      <c r="AA46784"/>
    </row>
    <row r="46785" spans="1:27" x14ac:dyDescent="0.25">
      <c r="A46785"/>
      <c r="AA46785"/>
    </row>
    <row r="46786" spans="1:27" x14ac:dyDescent="0.25">
      <c r="A46786"/>
      <c r="AA46786"/>
    </row>
    <row r="46787" spans="1:27" x14ac:dyDescent="0.25">
      <c r="A46787"/>
      <c r="AA46787"/>
    </row>
    <row r="46788" spans="1:27" x14ac:dyDescent="0.25">
      <c r="A46788"/>
      <c r="AA46788"/>
    </row>
    <row r="46789" spans="1:27" x14ac:dyDescent="0.25">
      <c r="A46789"/>
      <c r="AA46789"/>
    </row>
    <row r="46790" spans="1:27" x14ac:dyDescent="0.25">
      <c r="A46790"/>
      <c r="AA46790"/>
    </row>
    <row r="46791" spans="1:27" x14ac:dyDescent="0.25">
      <c r="A46791"/>
      <c r="AA46791"/>
    </row>
    <row r="46792" spans="1:27" x14ac:dyDescent="0.25">
      <c r="A46792"/>
      <c r="AA46792"/>
    </row>
    <row r="46793" spans="1:27" x14ac:dyDescent="0.25">
      <c r="A46793"/>
      <c r="AA46793"/>
    </row>
    <row r="46794" spans="1:27" x14ac:dyDescent="0.25">
      <c r="A46794"/>
      <c r="AA46794"/>
    </row>
    <row r="46795" spans="1:27" x14ac:dyDescent="0.25">
      <c r="A46795"/>
      <c r="AA46795"/>
    </row>
    <row r="46796" spans="1:27" x14ac:dyDescent="0.25">
      <c r="A46796"/>
      <c r="AA46796"/>
    </row>
    <row r="46797" spans="1:27" x14ac:dyDescent="0.25">
      <c r="A46797"/>
      <c r="AA46797"/>
    </row>
    <row r="46798" spans="1:27" x14ac:dyDescent="0.25">
      <c r="A46798"/>
      <c r="AA46798"/>
    </row>
    <row r="46799" spans="1:27" x14ac:dyDescent="0.25">
      <c r="A46799"/>
      <c r="AA46799"/>
    </row>
    <row r="46800" spans="1:27" x14ac:dyDescent="0.25">
      <c r="A46800"/>
      <c r="AA46800"/>
    </row>
    <row r="46801" spans="1:27" x14ac:dyDescent="0.25">
      <c r="A46801"/>
      <c r="AA46801"/>
    </row>
    <row r="46802" spans="1:27" x14ac:dyDescent="0.25">
      <c r="A46802"/>
      <c r="AA46802"/>
    </row>
    <row r="46803" spans="1:27" x14ac:dyDescent="0.25">
      <c r="A46803"/>
      <c r="AA46803"/>
    </row>
    <row r="46804" spans="1:27" x14ac:dyDescent="0.25">
      <c r="A46804"/>
      <c r="AA46804"/>
    </row>
    <row r="46805" spans="1:27" x14ac:dyDescent="0.25">
      <c r="A46805"/>
      <c r="AA46805"/>
    </row>
    <row r="46806" spans="1:27" x14ac:dyDescent="0.25">
      <c r="A46806"/>
      <c r="AA46806"/>
    </row>
    <row r="46807" spans="1:27" x14ac:dyDescent="0.25">
      <c r="A46807"/>
      <c r="AA46807"/>
    </row>
    <row r="46808" spans="1:27" x14ac:dyDescent="0.25">
      <c r="A46808"/>
      <c r="AA46808"/>
    </row>
    <row r="46809" spans="1:27" x14ac:dyDescent="0.25">
      <c r="A46809"/>
      <c r="AA46809"/>
    </row>
    <row r="46810" spans="1:27" x14ac:dyDescent="0.25">
      <c r="A46810"/>
      <c r="AA46810"/>
    </row>
    <row r="46811" spans="1:27" x14ac:dyDescent="0.25">
      <c r="A46811"/>
      <c r="AA46811"/>
    </row>
    <row r="46812" spans="1:27" x14ac:dyDescent="0.25">
      <c r="A46812"/>
      <c r="AA46812"/>
    </row>
    <row r="46813" spans="1:27" x14ac:dyDescent="0.25">
      <c r="A46813"/>
      <c r="AA46813"/>
    </row>
    <row r="46814" spans="1:27" x14ac:dyDescent="0.25">
      <c r="A46814"/>
      <c r="AA46814"/>
    </row>
    <row r="46815" spans="1:27" x14ac:dyDescent="0.25">
      <c r="A46815"/>
      <c r="AA46815"/>
    </row>
    <row r="46816" spans="1:27" x14ac:dyDescent="0.25">
      <c r="A46816"/>
      <c r="AA46816"/>
    </row>
    <row r="46817" spans="1:27" x14ac:dyDescent="0.25">
      <c r="A46817"/>
      <c r="AA46817"/>
    </row>
    <row r="46818" spans="1:27" x14ac:dyDescent="0.25">
      <c r="A46818"/>
      <c r="AA46818"/>
    </row>
    <row r="46819" spans="1:27" x14ac:dyDescent="0.25">
      <c r="A46819"/>
      <c r="AA46819"/>
    </row>
    <row r="46820" spans="1:27" x14ac:dyDescent="0.25">
      <c r="A46820"/>
      <c r="AA46820"/>
    </row>
    <row r="46821" spans="1:27" x14ac:dyDescent="0.25">
      <c r="A46821"/>
      <c r="AA46821"/>
    </row>
    <row r="46822" spans="1:27" x14ac:dyDescent="0.25">
      <c r="A46822"/>
      <c r="AA46822"/>
    </row>
    <row r="46823" spans="1:27" x14ac:dyDescent="0.25">
      <c r="A46823"/>
      <c r="AA46823"/>
    </row>
    <row r="46824" spans="1:27" x14ac:dyDescent="0.25">
      <c r="A46824"/>
      <c r="AA46824"/>
    </row>
    <row r="46825" spans="1:27" x14ac:dyDescent="0.25">
      <c r="A46825"/>
      <c r="AA46825"/>
    </row>
    <row r="46826" spans="1:27" x14ac:dyDescent="0.25">
      <c r="A46826"/>
      <c r="AA46826"/>
    </row>
    <row r="46827" spans="1:27" x14ac:dyDescent="0.25">
      <c r="A46827"/>
      <c r="AA46827"/>
    </row>
    <row r="46828" spans="1:27" x14ac:dyDescent="0.25">
      <c r="A46828"/>
      <c r="AA46828"/>
    </row>
    <row r="46829" spans="1:27" x14ac:dyDescent="0.25">
      <c r="A46829"/>
      <c r="AA46829"/>
    </row>
    <row r="46830" spans="1:27" x14ac:dyDescent="0.25">
      <c r="A46830"/>
      <c r="AA46830"/>
    </row>
    <row r="46831" spans="1:27" x14ac:dyDescent="0.25">
      <c r="A46831"/>
      <c r="AA46831"/>
    </row>
    <row r="46832" spans="1:27" x14ac:dyDescent="0.25">
      <c r="A46832"/>
      <c r="AA46832"/>
    </row>
    <row r="46833" spans="1:27" x14ac:dyDescent="0.25">
      <c r="A46833"/>
      <c r="AA46833"/>
    </row>
    <row r="46834" spans="1:27" x14ac:dyDescent="0.25">
      <c r="A46834"/>
      <c r="AA46834"/>
    </row>
    <row r="46835" spans="1:27" x14ac:dyDescent="0.25">
      <c r="A46835"/>
      <c r="AA46835"/>
    </row>
    <row r="46836" spans="1:27" x14ac:dyDescent="0.25">
      <c r="A46836"/>
      <c r="AA46836"/>
    </row>
    <row r="46837" spans="1:27" x14ac:dyDescent="0.25">
      <c r="A46837"/>
      <c r="AA46837"/>
    </row>
    <row r="46838" spans="1:27" x14ac:dyDescent="0.25">
      <c r="A46838"/>
      <c r="AA46838"/>
    </row>
    <row r="46839" spans="1:27" x14ac:dyDescent="0.25">
      <c r="A46839"/>
      <c r="AA46839"/>
    </row>
    <row r="46840" spans="1:27" x14ac:dyDescent="0.25">
      <c r="A46840"/>
      <c r="AA46840"/>
    </row>
    <row r="46841" spans="1:27" x14ac:dyDescent="0.25">
      <c r="A46841"/>
      <c r="AA46841"/>
    </row>
    <row r="46842" spans="1:27" x14ac:dyDescent="0.25">
      <c r="A46842"/>
      <c r="AA46842"/>
    </row>
    <row r="46843" spans="1:27" x14ac:dyDescent="0.25">
      <c r="A46843"/>
      <c r="AA46843"/>
    </row>
    <row r="46844" spans="1:27" x14ac:dyDescent="0.25">
      <c r="A46844"/>
      <c r="AA46844"/>
    </row>
    <row r="46845" spans="1:27" x14ac:dyDescent="0.25">
      <c r="A46845"/>
      <c r="AA46845"/>
    </row>
    <row r="46846" spans="1:27" x14ac:dyDescent="0.25">
      <c r="A46846"/>
      <c r="AA46846"/>
    </row>
    <row r="46847" spans="1:27" x14ac:dyDescent="0.25">
      <c r="A46847"/>
      <c r="AA46847"/>
    </row>
    <row r="46848" spans="1:27" x14ac:dyDescent="0.25">
      <c r="A46848"/>
      <c r="AA46848"/>
    </row>
    <row r="46849" spans="1:27" x14ac:dyDescent="0.25">
      <c r="A46849"/>
      <c r="AA46849"/>
    </row>
    <row r="46850" spans="1:27" x14ac:dyDescent="0.25">
      <c r="A46850"/>
      <c r="AA46850"/>
    </row>
    <row r="46851" spans="1:27" x14ac:dyDescent="0.25">
      <c r="A46851"/>
      <c r="AA46851"/>
    </row>
    <row r="46852" spans="1:27" x14ac:dyDescent="0.25">
      <c r="A46852"/>
      <c r="AA46852"/>
    </row>
    <row r="46853" spans="1:27" x14ac:dyDescent="0.25">
      <c r="A46853"/>
      <c r="AA46853"/>
    </row>
    <row r="46854" spans="1:27" x14ac:dyDescent="0.25">
      <c r="A46854"/>
      <c r="AA46854"/>
    </row>
    <row r="46855" spans="1:27" x14ac:dyDescent="0.25">
      <c r="A46855"/>
      <c r="AA46855"/>
    </row>
    <row r="46856" spans="1:27" x14ac:dyDescent="0.25">
      <c r="A46856"/>
      <c r="AA46856"/>
    </row>
    <row r="46857" spans="1:27" x14ac:dyDescent="0.25">
      <c r="A46857"/>
      <c r="AA46857"/>
    </row>
    <row r="46858" spans="1:27" x14ac:dyDescent="0.25">
      <c r="A46858"/>
      <c r="AA46858"/>
    </row>
    <row r="46859" spans="1:27" x14ac:dyDescent="0.25">
      <c r="A46859"/>
      <c r="AA46859"/>
    </row>
    <row r="46860" spans="1:27" x14ac:dyDescent="0.25">
      <c r="A46860"/>
      <c r="AA46860"/>
    </row>
    <row r="46861" spans="1:27" x14ac:dyDescent="0.25">
      <c r="A46861"/>
      <c r="AA46861"/>
    </row>
    <row r="46862" spans="1:27" x14ac:dyDescent="0.25">
      <c r="A46862"/>
      <c r="AA46862"/>
    </row>
    <row r="46863" spans="1:27" x14ac:dyDescent="0.25">
      <c r="A46863"/>
      <c r="AA46863"/>
    </row>
    <row r="46864" spans="1:27" x14ac:dyDescent="0.25">
      <c r="A46864"/>
      <c r="AA46864"/>
    </row>
    <row r="46865" spans="1:27" x14ac:dyDescent="0.25">
      <c r="A46865"/>
      <c r="AA46865"/>
    </row>
    <row r="46866" spans="1:27" x14ac:dyDescent="0.25">
      <c r="A46866"/>
      <c r="AA46866"/>
    </row>
    <row r="46867" spans="1:27" x14ac:dyDescent="0.25">
      <c r="A46867"/>
      <c r="AA46867"/>
    </row>
    <row r="46868" spans="1:27" x14ac:dyDescent="0.25">
      <c r="A46868"/>
      <c r="AA46868"/>
    </row>
    <row r="46869" spans="1:27" x14ac:dyDescent="0.25">
      <c r="A46869"/>
      <c r="AA46869"/>
    </row>
    <row r="46870" spans="1:27" x14ac:dyDescent="0.25">
      <c r="A46870"/>
      <c r="AA46870"/>
    </row>
    <row r="46871" spans="1:27" x14ac:dyDescent="0.25">
      <c r="A46871"/>
      <c r="AA46871"/>
    </row>
    <row r="46872" spans="1:27" x14ac:dyDescent="0.25">
      <c r="A46872"/>
      <c r="AA46872"/>
    </row>
    <row r="46873" spans="1:27" x14ac:dyDescent="0.25">
      <c r="A46873"/>
      <c r="AA46873"/>
    </row>
    <row r="46874" spans="1:27" x14ac:dyDescent="0.25">
      <c r="A46874"/>
      <c r="AA46874"/>
    </row>
    <row r="46875" spans="1:27" x14ac:dyDescent="0.25">
      <c r="A46875"/>
      <c r="AA46875"/>
    </row>
    <row r="46876" spans="1:27" x14ac:dyDescent="0.25">
      <c r="A46876"/>
      <c r="AA46876"/>
    </row>
    <row r="46877" spans="1:27" x14ac:dyDescent="0.25">
      <c r="A46877"/>
      <c r="AA46877"/>
    </row>
    <row r="46878" spans="1:27" x14ac:dyDescent="0.25">
      <c r="A46878"/>
      <c r="AA46878"/>
    </row>
    <row r="46879" spans="1:27" x14ac:dyDescent="0.25">
      <c r="A46879"/>
      <c r="AA46879"/>
    </row>
    <row r="46880" spans="1:27" x14ac:dyDescent="0.25">
      <c r="A46880"/>
      <c r="AA46880"/>
    </row>
    <row r="46881" spans="1:27" x14ac:dyDescent="0.25">
      <c r="A46881"/>
      <c r="AA46881"/>
    </row>
    <row r="46882" spans="1:27" x14ac:dyDescent="0.25">
      <c r="A46882"/>
      <c r="AA46882"/>
    </row>
    <row r="46883" spans="1:27" x14ac:dyDescent="0.25">
      <c r="A46883"/>
      <c r="AA46883"/>
    </row>
    <row r="46884" spans="1:27" x14ac:dyDescent="0.25">
      <c r="A46884"/>
      <c r="AA46884"/>
    </row>
    <row r="46885" spans="1:27" x14ac:dyDescent="0.25">
      <c r="A46885"/>
      <c r="AA46885"/>
    </row>
    <row r="46886" spans="1:27" x14ac:dyDescent="0.25">
      <c r="A46886"/>
      <c r="AA46886"/>
    </row>
    <row r="46887" spans="1:27" x14ac:dyDescent="0.25">
      <c r="A46887"/>
      <c r="AA46887"/>
    </row>
    <row r="46888" spans="1:27" x14ac:dyDescent="0.25">
      <c r="A46888"/>
      <c r="AA46888"/>
    </row>
    <row r="46889" spans="1:27" x14ac:dyDescent="0.25">
      <c r="A46889"/>
      <c r="AA46889"/>
    </row>
    <row r="46890" spans="1:27" x14ac:dyDescent="0.25">
      <c r="A46890"/>
      <c r="AA46890"/>
    </row>
    <row r="46891" spans="1:27" x14ac:dyDescent="0.25">
      <c r="A46891"/>
      <c r="AA46891"/>
    </row>
    <row r="46892" spans="1:27" x14ac:dyDescent="0.25">
      <c r="A46892"/>
      <c r="AA46892"/>
    </row>
    <row r="46893" spans="1:27" x14ac:dyDescent="0.25">
      <c r="A46893"/>
      <c r="AA46893"/>
    </row>
    <row r="46894" spans="1:27" x14ac:dyDescent="0.25">
      <c r="A46894"/>
      <c r="AA46894"/>
    </row>
    <row r="46895" spans="1:27" x14ac:dyDescent="0.25">
      <c r="A46895"/>
      <c r="AA46895"/>
    </row>
    <row r="46896" spans="1:27" x14ac:dyDescent="0.25">
      <c r="A46896"/>
      <c r="AA46896"/>
    </row>
    <row r="46897" spans="1:27" x14ac:dyDescent="0.25">
      <c r="A46897"/>
      <c r="AA46897"/>
    </row>
    <row r="46898" spans="1:27" x14ac:dyDescent="0.25">
      <c r="A46898"/>
      <c r="AA46898"/>
    </row>
    <row r="46899" spans="1:27" x14ac:dyDescent="0.25">
      <c r="A46899"/>
      <c r="AA46899"/>
    </row>
    <row r="46900" spans="1:27" x14ac:dyDescent="0.25">
      <c r="A46900"/>
      <c r="AA46900"/>
    </row>
    <row r="46901" spans="1:27" x14ac:dyDescent="0.25">
      <c r="A46901"/>
      <c r="AA46901"/>
    </row>
    <row r="46902" spans="1:27" x14ac:dyDescent="0.25">
      <c r="A46902"/>
      <c r="AA46902"/>
    </row>
    <row r="46903" spans="1:27" x14ac:dyDescent="0.25">
      <c r="A46903"/>
      <c r="AA46903"/>
    </row>
    <row r="46904" spans="1:27" x14ac:dyDescent="0.25">
      <c r="A46904"/>
      <c r="AA46904"/>
    </row>
    <row r="46905" spans="1:27" x14ac:dyDescent="0.25">
      <c r="A46905"/>
      <c r="AA46905"/>
    </row>
    <row r="46906" spans="1:27" x14ac:dyDescent="0.25">
      <c r="A46906"/>
      <c r="AA46906"/>
    </row>
    <row r="46907" spans="1:27" x14ac:dyDescent="0.25">
      <c r="A46907"/>
      <c r="AA46907"/>
    </row>
    <row r="46908" spans="1:27" x14ac:dyDescent="0.25">
      <c r="A46908"/>
      <c r="AA46908"/>
    </row>
    <row r="46909" spans="1:27" x14ac:dyDescent="0.25">
      <c r="A46909"/>
      <c r="AA46909"/>
    </row>
    <row r="46910" spans="1:27" x14ac:dyDescent="0.25">
      <c r="A46910"/>
      <c r="AA46910"/>
    </row>
    <row r="46911" spans="1:27" x14ac:dyDescent="0.25">
      <c r="A46911"/>
      <c r="AA46911"/>
    </row>
    <row r="46912" spans="1:27" x14ac:dyDescent="0.25">
      <c r="A46912"/>
      <c r="AA46912"/>
    </row>
    <row r="46913" spans="1:27" x14ac:dyDescent="0.25">
      <c r="A46913"/>
      <c r="AA46913"/>
    </row>
    <row r="46914" spans="1:27" x14ac:dyDescent="0.25">
      <c r="A46914"/>
      <c r="AA46914"/>
    </row>
    <row r="46915" spans="1:27" x14ac:dyDescent="0.25">
      <c r="A46915"/>
      <c r="AA46915"/>
    </row>
    <row r="46916" spans="1:27" x14ac:dyDescent="0.25">
      <c r="A46916"/>
      <c r="AA46916"/>
    </row>
    <row r="46917" spans="1:27" x14ac:dyDescent="0.25">
      <c r="A46917"/>
      <c r="AA46917"/>
    </row>
    <row r="46918" spans="1:27" x14ac:dyDescent="0.25">
      <c r="A46918"/>
      <c r="AA46918"/>
    </row>
    <row r="46919" spans="1:27" x14ac:dyDescent="0.25">
      <c r="A46919"/>
      <c r="AA46919"/>
    </row>
    <row r="46920" spans="1:27" x14ac:dyDescent="0.25">
      <c r="A46920"/>
      <c r="AA46920"/>
    </row>
    <row r="46921" spans="1:27" x14ac:dyDescent="0.25">
      <c r="A46921"/>
      <c r="AA46921"/>
    </row>
    <row r="46922" spans="1:27" x14ac:dyDescent="0.25">
      <c r="A46922"/>
      <c r="AA46922"/>
    </row>
    <row r="46923" spans="1:27" x14ac:dyDescent="0.25">
      <c r="A46923"/>
      <c r="AA46923"/>
    </row>
    <row r="46924" spans="1:27" x14ac:dyDescent="0.25">
      <c r="A46924"/>
      <c r="AA46924"/>
    </row>
    <row r="46925" spans="1:27" x14ac:dyDescent="0.25">
      <c r="A46925"/>
      <c r="AA46925"/>
    </row>
    <row r="46926" spans="1:27" x14ac:dyDescent="0.25">
      <c r="A46926"/>
      <c r="AA46926"/>
    </row>
    <row r="46927" spans="1:27" x14ac:dyDescent="0.25">
      <c r="A46927"/>
      <c r="AA46927"/>
    </row>
    <row r="46928" spans="1:27" x14ac:dyDescent="0.25">
      <c r="A46928"/>
      <c r="AA46928"/>
    </row>
    <row r="46929" spans="1:27" x14ac:dyDescent="0.25">
      <c r="A46929"/>
      <c r="AA46929"/>
    </row>
    <row r="46930" spans="1:27" x14ac:dyDescent="0.25">
      <c r="A46930"/>
      <c r="AA46930"/>
    </row>
    <row r="46931" spans="1:27" x14ac:dyDescent="0.25">
      <c r="A46931"/>
      <c r="AA46931"/>
    </row>
    <row r="46932" spans="1:27" x14ac:dyDescent="0.25">
      <c r="A46932"/>
      <c r="AA46932"/>
    </row>
    <row r="46933" spans="1:27" x14ac:dyDescent="0.25">
      <c r="A46933"/>
      <c r="AA46933"/>
    </row>
    <row r="46934" spans="1:27" x14ac:dyDescent="0.25">
      <c r="A46934"/>
      <c r="AA46934"/>
    </row>
    <row r="46935" spans="1:27" x14ac:dyDescent="0.25">
      <c r="A46935"/>
      <c r="AA46935"/>
    </row>
    <row r="46936" spans="1:27" x14ac:dyDescent="0.25">
      <c r="A46936"/>
      <c r="AA46936"/>
    </row>
    <row r="46937" spans="1:27" x14ac:dyDescent="0.25">
      <c r="A46937"/>
      <c r="AA46937"/>
    </row>
    <row r="46938" spans="1:27" x14ac:dyDescent="0.25">
      <c r="A46938"/>
      <c r="AA46938"/>
    </row>
    <row r="46939" spans="1:27" x14ac:dyDescent="0.25">
      <c r="A46939"/>
      <c r="AA46939"/>
    </row>
    <row r="46940" spans="1:27" x14ac:dyDescent="0.25">
      <c r="A46940"/>
      <c r="AA46940"/>
    </row>
    <row r="46941" spans="1:27" x14ac:dyDescent="0.25">
      <c r="A46941"/>
      <c r="AA46941"/>
    </row>
    <row r="46942" spans="1:27" x14ac:dyDescent="0.25">
      <c r="A46942"/>
      <c r="AA46942"/>
    </row>
    <row r="46943" spans="1:27" x14ac:dyDescent="0.25">
      <c r="A46943"/>
      <c r="AA46943"/>
    </row>
    <row r="46944" spans="1:27" x14ac:dyDescent="0.25">
      <c r="A46944"/>
      <c r="AA46944"/>
    </row>
    <row r="46945" spans="1:27" x14ac:dyDescent="0.25">
      <c r="A46945"/>
      <c r="AA46945"/>
    </row>
    <row r="46946" spans="1:27" x14ac:dyDescent="0.25">
      <c r="A46946"/>
      <c r="AA46946"/>
    </row>
    <row r="46947" spans="1:27" x14ac:dyDescent="0.25">
      <c r="A46947"/>
      <c r="AA46947"/>
    </row>
    <row r="46948" spans="1:27" x14ac:dyDescent="0.25">
      <c r="A46948"/>
      <c r="AA46948"/>
    </row>
    <row r="46949" spans="1:27" x14ac:dyDescent="0.25">
      <c r="A46949"/>
      <c r="AA46949"/>
    </row>
    <row r="46950" spans="1:27" x14ac:dyDescent="0.25">
      <c r="A46950"/>
      <c r="AA46950"/>
    </row>
    <row r="46951" spans="1:27" x14ac:dyDescent="0.25">
      <c r="A46951"/>
      <c r="AA46951"/>
    </row>
    <row r="46952" spans="1:27" x14ac:dyDescent="0.25">
      <c r="A46952"/>
      <c r="AA46952"/>
    </row>
    <row r="46953" spans="1:27" x14ac:dyDescent="0.25">
      <c r="A46953"/>
      <c r="AA46953"/>
    </row>
    <row r="46954" spans="1:27" x14ac:dyDescent="0.25">
      <c r="A46954"/>
      <c r="AA46954"/>
    </row>
    <row r="46955" spans="1:27" x14ac:dyDescent="0.25">
      <c r="A46955"/>
      <c r="AA46955"/>
    </row>
    <row r="46956" spans="1:27" x14ac:dyDescent="0.25">
      <c r="A46956"/>
      <c r="AA46956"/>
    </row>
    <row r="46957" spans="1:27" x14ac:dyDescent="0.25">
      <c r="A46957"/>
      <c r="AA46957"/>
    </row>
    <row r="46958" spans="1:27" x14ac:dyDescent="0.25">
      <c r="A46958"/>
      <c r="AA46958"/>
    </row>
    <row r="46959" spans="1:27" x14ac:dyDescent="0.25">
      <c r="A46959"/>
      <c r="AA46959"/>
    </row>
    <row r="46960" spans="1:27" x14ac:dyDescent="0.25">
      <c r="A46960"/>
      <c r="AA46960"/>
    </row>
    <row r="46961" spans="1:27" x14ac:dyDescent="0.25">
      <c r="A46961"/>
      <c r="AA46961"/>
    </row>
    <row r="46962" spans="1:27" x14ac:dyDescent="0.25">
      <c r="A46962"/>
      <c r="AA46962"/>
    </row>
    <row r="46963" spans="1:27" x14ac:dyDescent="0.25">
      <c r="A46963"/>
      <c r="AA46963"/>
    </row>
    <row r="46964" spans="1:27" x14ac:dyDescent="0.25">
      <c r="A46964"/>
      <c r="AA46964"/>
    </row>
    <row r="46965" spans="1:27" x14ac:dyDescent="0.25">
      <c r="A46965"/>
      <c r="AA46965"/>
    </row>
    <row r="46966" spans="1:27" x14ac:dyDescent="0.25">
      <c r="A46966"/>
      <c r="AA46966"/>
    </row>
    <row r="46967" spans="1:27" x14ac:dyDescent="0.25">
      <c r="A46967"/>
      <c r="AA46967"/>
    </row>
    <row r="46968" spans="1:27" x14ac:dyDescent="0.25">
      <c r="A46968"/>
      <c r="AA46968"/>
    </row>
    <row r="46969" spans="1:27" x14ac:dyDescent="0.25">
      <c r="A46969"/>
      <c r="AA46969"/>
    </row>
    <row r="46970" spans="1:27" x14ac:dyDescent="0.25">
      <c r="A46970"/>
      <c r="AA46970"/>
    </row>
    <row r="46971" spans="1:27" x14ac:dyDescent="0.25">
      <c r="A46971"/>
      <c r="AA46971"/>
    </row>
    <row r="46972" spans="1:27" x14ac:dyDescent="0.25">
      <c r="A46972"/>
      <c r="AA46972"/>
    </row>
    <row r="46973" spans="1:27" x14ac:dyDescent="0.25">
      <c r="A46973"/>
      <c r="AA46973"/>
    </row>
    <row r="46974" spans="1:27" x14ac:dyDescent="0.25">
      <c r="A46974"/>
      <c r="AA46974"/>
    </row>
    <row r="46975" spans="1:27" x14ac:dyDescent="0.25">
      <c r="A46975"/>
      <c r="AA46975"/>
    </row>
    <row r="46976" spans="1:27" x14ac:dyDescent="0.25">
      <c r="A46976"/>
      <c r="AA46976"/>
    </row>
    <row r="46977" spans="1:27" x14ac:dyDescent="0.25">
      <c r="A46977"/>
      <c r="AA46977"/>
    </row>
    <row r="46978" spans="1:27" x14ac:dyDescent="0.25">
      <c r="A46978"/>
      <c r="AA46978"/>
    </row>
    <row r="46979" spans="1:27" x14ac:dyDescent="0.25">
      <c r="A46979"/>
      <c r="AA46979"/>
    </row>
    <row r="46980" spans="1:27" x14ac:dyDescent="0.25">
      <c r="A46980"/>
      <c r="AA46980"/>
    </row>
    <row r="46981" spans="1:27" x14ac:dyDescent="0.25">
      <c r="A46981"/>
      <c r="AA46981"/>
    </row>
    <row r="46982" spans="1:27" x14ac:dyDescent="0.25">
      <c r="A46982"/>
      <c r="AA46982"/>
    </row>
    <row r="46983" spans="1:27" x14ac:dyDescent="0.25">
      <c r="A46983"/>
      <c r="AA46983"/>
    </row>
    <row r="46984" spans="1:27" x14ac:dyDescent="0.25">
      <c r="A46984"/>
      <c r="AA46984"/>
    </row>
    <row r="46985" spans="1:27" x14ac:dyDescent="0.25">
      <c r="A46985"/>
      <c r="AA46985"/>
    </row>
    <row r="46986" spans="1:27" x14ac:dyDescent="0.25">
      <c r="A46986"/>
      <c r="AA46986"/>
    </row>
    <row r="46987" spans="1:27" x14ac:dyDescent="0.25">
      <c r="A46987"/>
      <c r="AA46987"/>
    </row>
    <row r="46988" spans="1:27" x14ac:dyDescent="0.25">
      <c r="A46988"/>
      <c r="AA46988"/>
    </row>
    <row r="46989" spans="1:27" x14ac:dyDescent="0.25">
      <c r="A46989"/>
      <c r="AA46989"/>
    </row>
    <row r="46990" spans="1:27" x14ac:dyDescent="0.25">
      <c r="A46990"/>
      <c r="AA46990"/>
    </row>
    <row r="46991" spans="1:27" x14ac:dyDescent="0.25">
      <c r="A46991"/>
      <c r="AA46991"/>
    </row>
    <row r="46992" spans="1:27" x14ac:dyDescent="0.25">
      <c r="A46992"/>
      <c r="AA46992"/>
    </row>
    <row r="46993" spans="1:27" x14ac:dyDescent="0.25">
      <c r="A46993"/>
      <c r="AA46993"/>
    </row>
    <row r="46994" spans="1:27" x14ac:dyDescent="0.25">
      <c r="A46994"/>
      <c r="AA46994"/>
    </row>
    <row r="46995" spans="1:27" x14ac:dyDescent="0.25">
      <c r="A46995"/>
      <c r="AA46995"/>
    </row>
    <row r="46996" spans="1:27" x14ac:dyDescent="0.25">
      <c r="A46996"/>
      <c r="AA46996"/>
    </row>
    <row r="46997" spans="1:27" x14ac:dyDescent="0.25">
      <c r="A46997"/>
      <c r="AA46997"/>
    </row>
    <row r="46998" spans="1:27" x14ac:dyDescent="0.25">
      <c r="A46998"/>
      <c r="AA46998"/>
    </row>
    <row r="46999" spans="1:27" x14ac:dyDescent="0.25">
      <c r="A46999"/>
      <c r="AA46999"/>
    </row>
    <row r="47000" spans="1:27" x14ac:dyDescent="0.25">
      <c r="A47000"/>
      <c r="AA47000"/>
    </row>
    <row r="47001" spans="1:27" x14ac:dyDescent="0.25">
      <c r="A47001"/>
      <c r="AA47001"/>
    </row>
    <row r="47002" spans="1:27" x14ac:dyDescent="0.25">
      <c r="A47002"/>
      <c r="AA47002"/>
    </row>
    <row r="47003" spans="1:27" x14ac:dyDescent="0.25">
      <c r="A47003"/>
      <c r="AA47003"/>
    </row>
    <row r="47004" spans="1:27" x14ac:dyDescent="0.25">
      <c r="A47004"/>
      <c r="AA47004"/>
    </row>
    <row r="47005" spans="1:27" x14ac:dyDescent="0.25">
      <c r="A47005"/>
      <c r="AA47005"/>
    </row>
    <row r="47006" spans="1:27" x14ac:dyDescent="0.25">
      <c r="A47006"/>
      <c r="AA47006"/>
    </row>
    <row r="47007" spans="1:27" x14ac:dyDescent="0.25">
      <c r="A47007"/>
      <c r="AA47007"/>
    </row>
    <row r="47008" spans="1:27" x14ac:dyDescent="0.25">
      <c r="A47008"/>
      <c r="AA47008"/>
    </row>
    <row r="47009" spans="1:27" x14ac:dyDescent="0.25">
      <c r="A47009"/>
      <c r="AA47009"/>
    </row>
    <row r="47010" spans="1:27" x14ac:dyDescent="0.25">
      <c r="A47010"/>
      <c r="AA47010"/>
    </row>
    <row r="47011" spans="1:27" x14ac:dyDescent="0.25">
      <c r="A47011"/>
      <c r="AA47011"/>
    </row>
    <row r="47012" spans="1:27" x14ac:dyDescent="0.25">
      <c r="A47012"/>
      <c r="AA47012"/>
    </row>
    <row r="47013" spans="1:27" x14ac:dyDescent="0.25">
      <c r="A47013"/>
      <c r="AA47013"/>
    </row>
    <row r="47014" spans="1:27" x14ac:dyDescent="0.25">
      <c r="A47014"/>
      <c r="AA47014"/>
    </row>
    <row r="47015" spans="1:27" x14ac:dyDescent="0.25">
      <c r="A47015"/>
      <c r="AA47015"/>
    </row>
    <row r="47016" spans="1:27" x14ac:dyDescent="0.25">
      <c r="A47016"/>
      <c r="AA47016"/>
    </row>
    <row r="47017" spans="1:27" x14ac:dyDescent="0.25">
      <c r="A47017"/>
      <c r="AA47017"/>
    </row>
    <row r="47018" spans="1:27" x14ac:dyDescent="0.25">
      <c r="A47018"/>
      <c r="AA47018"/>
    </row>
    <row r="47019" spans="1:27" x14ac:dyDescent="0.25">
      <c r="A47019"/>
      <c r="AA47019"/>
    </row>
    <row r="47020" spans="1:27" x14ac:dyDescent="0.25">
      <c r="A47020"/>
      <c r="AA47020"/>
    </row>
    <row r="47021" spans="1:27" x14ac:dyDescent="0.25">
      <c r="A47021"/>
      <c r="AA47021"/>
    </row>
    <row r="47022" spans="1:27" x14ac:dyDescent="0.25">
      <c r="A47022"/>
      <c r="AA47022"/>
    </row>
    <row r="47023" spans="1:27" x14ac:dyDescent="0.25">
      <c r="A47023"/>
      <c r="AA47023"/>
    </row>
    <row r="47024" spans="1:27" x14ac:dyDescent="0.25">
      <c r="A47024"/>
      <c r="AA47024"/>
    </row>
    <row r="47025" spans="1:27" x14ac:dyDescent="0.25">
      <c r="A47025"/>
      <c r="AA47025"/>
    </row>
    <row r="47026" spans="1:27" x14ac:dyDescent="0.25">
      <c r="A47026"/>
      <c r="AA47026"/>
    </row>
    <row r="47027" spans="1:27" x14ac:dyDescent="0.25">
      <c r="A47027"/>
      <c r="AA47027"/>
    </row>
    <row r="47028" spans="1:27" x14ac:dyDescent="0.25">
      <c r="A47028"/>
      <c r="AA47028"/>
    </row>
    <row r="47029" spans="1:27" x14ac:dyDescent="0.25">
      <c r="A47029"/>
      <c r="AA47029"/>
    </row>
    <row r="47030" spans="1:27" x14ac:dyDescent="0.25">
      <c r="A47030"/>
      <c r="AA47030"/>
    </row>
    <row r="47031" spans="1:27" x14ac:dyDescent="0.25">
      <c r="A47031"/>
      <c r="AA47031"/>
    </row>
    <row r="47032" spans="1:27" x14ac:dyDescent="0.25">
      <c r="A47032"/>
      <c r="AA47032"/>
    </row>
    <row r="47033" spans="1:27" x14ac:dyDescent="0.25">
      <c r="A47033"/>
      <c r="AA47033"/>
    </row>
    <row r="47034" spans="1:27" x14ac:dyDescent="0.25">
      <c r="A47034"/>
      <c r="AA47034"/>
    </row>
    <row r="47035" spans="1:27" x14ac:dyDescent="0.25">
      <c r="A47035"/>
      <c r="AA47035"/>
    </row>
    <row r="47036" spans="1:27" x14ac:dyDescent="0.25">
      <c r="A47036"/>
      <c r="AA47036"/>
    </row>
    <row r="47037" spans="1:27" x14ac:dyDescent="0.25">
      <c r="A47037"/>
      <c r="AA47037"/>
    </row>
    <row r="47038" spans="1:27" x14ac:dyDescent="0.25">
      <c r="A47038"/>
      <c r="AA47038"/>
    </row>
    <row r="47039" spans="1:27" x14ac:dyDescent="0.25">
      <c r="A47039"/>
      <c r="AA47039"/>
    </row>
    <row r="47040" spans="1:27" x14ac:dyDescent="0.25">
      <c r="A47040"/>
      <c r="AA47040"/>
    </row>
    <row r="47041" spans="1:27" x14ac:dyDescent="0.25">
      <c r="A47041"/>
      <c r="AA47041"/>
    </row>
    <row r="47042" spans="1:27" x14ac:dyDescent="0.25">
      <c r="A47042"/>
      <c r="AA47042"/>
    </row>
    <row r="47043" spans="1:27" x14ac:dyDescent="0.25">
      <c r="A47043"/>
      <c r="AA47043"/>
    </row>
    <row r="47044" spans="1:27" x14ac:dyDescent="0.25">
      <c r="A47044"/>
      <c r="AA47044"/>
    </row>
    <row r="47045" spans="1:27" x14ac:dyDescent="0.25">
      <c r="A47045"/>
      <c r="AA47045"/>
    </row>
    <row r="47046" spans="1:27" x14ac:dyDescent="0.25">
      <c r="A47046"/>
      <c r="AA47046"/>
    </row>
    <row r="47047" spans="1:27" x14ac:dyDescent="0.25">
      <c r="A47047"/>
      <c r="AA47047"/>
    </row>
    <row r="47048" spans="1:27" x14ac:dyDescent="0.25">
      <c r="A47048"/>
      <c r="AA47048"/>
    </row>
    <row r="47049" spans="1:27" x14ac:dyDescent="0.25">
      <c r="A47049"/>
      <c r="AA47049"/>
    </row>
    <row r="47050" spans="1:27" x14ac:dyDescent="0.25">
      <c r="A47050"/>
      <c r="AA47050"/>
    </row>
    <row r="47051" spans="1:27" x14ac:dyDescent="0.25">
      <c r="A47051"/>
      <c r="AA47051"/>
    </row>
    <row r="47052" spans="1:27" x14ac:dyDescent="0.25">
      <c r="A47052"/>
      <c r="AA47052"/>
    </row>
    <row r="47053" spans="1:27" x14ac:dyDescent="0.25">
      <c r="A47053"/>
      <c r="AA47053"/>
    </row>
    <row r="47054" spans="1:27" x14ac:dyDescent="0.25">
      <c r="A47054"/>
      <c r="AA47054"/>
    </row>
    <row r="47055" spans="1:27" x14ac:dyDescent="0.25">
      <c r="A47055"/>
      <c r="AA47055"/>
    </row>
    <row r="47056" spans="1:27" x14ac:dyDescent="0.25">
      <c r="A47056"/>
      <c r="AA47056"/>
    </row>
    <row r="47057" spans="1:27" x14ac:dyDescent="0.25">
      <c r="A47057"/>
      <c r="AA47057"/>
    </row>
    <row r="47058" spans="1:27" x14ac:dyDescent="0.25">
      <c r="A47058"/>
      <c r="AA47058"/>
    </row>
    <row r="47059" spans="1:27" x14ac:dyDescent="0.25">
      <c r="A47059"/>
      <c r="AA47059"/>
    </row>
    <row r="47060" spans="1:27" x14ac:dyDescent="0.25">
      <c r="A47060"/>
      <c r="AA47060"/>
    </row>
    <row r="47061" spans="1:27" x14ac:dyDescent="0.25">
      <c r="A47061"/>
      <c r="AA47061"/>
    </row>
    <row r="47062" spans="1:27" x14ac:dyDescent="0.25">
      <c r="A47062"/>
      <c r="AA47062"/>
    </row>
    <row r="47063" spans="1:27" x14ac:dyDescent="0.25">
      <c r="A47063"/>
      <c r="AA47063"/>
    </row>
    <row r="47064" spans="1:27" x14ac:dyDescent="0.25">
      <c r="A47064"/>
      <c r="AA47064"/>
    </row>
    <row r="47065" spans="1:27" x14ac:dyDescent="0.25">
      <c r="A47065"/>
      <c r="AA47065"/>
    </row>
    <row r="47066" spans="1:27" x14ac:dyDescent="0.25">
      <c r="A47066"/>
      <c r="AA47066"/>
    </row>
    <row r="47067" spans="1:27" x14ac:dyDescent="0.25">
      <c r="A47067"/>
      <c r="AA47067"/>
    </row>
    <row r="47068" spans="1:27" x14ac:dyDescent="0.25">
      <c r="A47068"/>
      <c r="AA47068"/>
    </row>
    <row r="47069" spans="1:27" x14ac:dyDescent="0.25">
      <c r="A47069"/>
      <c r="AA47069"/>
    </row>
    <row r="47070" spans="1:27" x14ac:dyDescent="0.25">
      <c r="A47070"/>
      <c r="AA47070"/>
    </row>
    <row r="47071" spans="1:27" x14ac:dyDescent="0.25">
      <c r="A47071"/>
      <c r="AA47071"/>
    </row>
    <row r="47072" spans="1:27" x14ac:dyDescent="0.25">
      <c r="A47072"/>
      <c r="AA47072"/>
    </row>
    <row r="47073" spans="1:27" x14ac:dyDescent="0.25">
      <c r="A47073"/>
      <c r="AA47073"/>
    </row>
    <row r="47074" spans="1:27" x14ac:dyDescent="0.25">
      <c r="A47074"/>
      <c r="AA47074"/>
    </row>
    <row r="47075" spans="1:27" x14ac:dyDescent="0.25">
      <c r="A47075"/>
      <c r="AA47075"/>
    </row>
    <row r="47076" spans="1:27" x14ac:dyDescent="0.25">
      <c r="A47076"/>
      <c r="AA47076"/>
    </row>
    <row r="47077" spans="1:27" x14ac:dyDescent="0.25">
      <c r="A47077"/>
      <c r="AA47077"/>
    </row>
    <row r="47078" spans="1:27" x14ac:dyDescent="0.25">
      <c r="A47078"/>
      <c r="AA47078"/>
    </row>
    <row r="47079" spans="1:27" x14ac:dyDescent="0.25">
      <c r="A47079"/>
      <c r="AA47079"/>
    </row>
    <row r="47080" spans="1:27" x14ac:dyDescent="0.25">
      <c r="A47080"/>
      <c r="AA47080"/>
    </row>
    <row r="47081" spans="1:27" x14ac:dyDescent="0.25">
      <c r="A47081"/>
      <c r="AA47081"/>
    </row>
    <row r="47082" spans="1:27" x14ac:dyDescent="0.25">
      <c r="A47082"/>
      <c r="AA47082"/>
    </row>
    <row r="47083" spans="1:27" x14ac:dyDescent="0.25">
      <c r="A47083"/>
      <c r="AA47083"/>
    </row>
    <row r="47084" spans="1:27" x14ac:dyDescent="0.25">
      <c r="A47084"/>
      <c r="AA47084"/>
    </row>
    <row r="47085" spans="1:27" x14ac:dyDescent="0.25">
      <c r="A47085"/>
      <c r="AA47085"/>
    </row>
    <row r="47086" spans="1:27" x14ac:dyDescent="0.25">
      <c r="A47086"/>
      <c r="AA47086"/>
    </row>
    <row r="47087" spans="1:27" x14ac:dyDescent="0.25">
      <c r="A47087"/>
      <c r="AA47087"/>
    </row>
    <row r="47088" spans="1:27" x14ac:dyDescent="0.25">
      <c r="A47088"/>
      <c r="AA47088"/>
    </row>
    <row r="47089" spans="1:27" x14ac:dyDescent="0.25">
      <c r="A47089"/>
      <c r="AA47089"/>
    </row>
    <row r="47090" spans="1:27" x14ac:dyDescent="0.25">
      <c r="A47090"/>
      <c r="AA47090"/>
    </row>
    <row r="47091" spans="1:27" x14ac:dyDescent="0.25">
      <c r="A47091"/>
      <c r="AA47091"/>
    </row>
    <row r="47092" spans="1:27" x14ac:dyDescent="0.25">
      <c r="A47092"/>
      <c r="AA47092"/>
    </row>
    <row r="47093" spans="1:27" x14ac:dyDescent="0.25">
      <c r="A47093"/>
      <c r="AA47093"/>
    </row>
    <row r="47094" spans="1:27" x14ac:dyDescent="0.25">
      <c r="A47094"/>
      <c r="AA47094"/>
    </row>
    <row r="47095" spans="1:27" x14ac:dyDescent="0.25">
      <c r="A47095"/>
      <c r="AA47095"/>
    </row>
    <row r="47096" spans="1:27" x14ac:dyDescent="0.25">
      <c r="A47096"/>
      <c r="AA47096"/>
    </row>
    <row r="47097" spans="1:27" x14ac:dyDescent="0.25">
      <c r="A47097"/>
      <c r="AA47097"/>
    </row>
    <row r="47098" spans="1:27" x14ac:dyDescent="0.25">
      <c r="A47098"/>
      <c r="AA47098"/>
    </row>
    <row r="47099" spans="1:27" x14ac:dyDescent="0.25">
      <c r="A47099"/>
      <c r="AA47099"/>
    </row>
    <row r="47100" spans="1:27" x14ac:dyDescent="0.25">
      <c r="A47100"/>
      <c r="AA47100"/>
    </row>
    <row r="47101" spans="1:27" x14ac:dyDescent="0.25">
      <c r="A47101"/>
      <c r="AA47101"/>
    </row>
    <row r="47102" spans="1:27" x14ac:dyDescent="0.25">
      <c r="A47102"/>
      <c r="AA47102"/>
    </row>
    <row r="47103" spans="1:27" x14ac:dyDescent="0.25">
      <c r="A47103"/>
      <c r="AA47103"/>
    </row>
    <row r="47104" spans="1:27" x14ac:dyDescent="0.25">
      <c r="A47104"/>
      <c r="AA47104"/>
    </row>
    <row r="47105" spans="1:27" x14ac:dyDescent="0.25">
      <c r="A47105"/>
      <c r="AA47105"/>
    </row>
    <row r="47106" spans="1:27" x14ac:dyDescent="0.25">
      <c r="A47106"/>
      <c r="AA47106"/>
    </row>
    <row r="47107" spans="1:27" x14ac:dyDescent="0.25">
      <c r="A47107"/>
      <c r="AA47107"/>
    </row>
    <row r="47108" spans="1:27" x14ac:dyDescent="0.25">
      <c r="A47108"/>
      <c r="AA47108"/>
    </row>
    <row r="47109" spans="1:27" x14ac:dyDescent="0.25">
      <c r="A47109"/>
      <c r="AA47109"/>
    </row>
    <row r="47110" spans="1:27" x14ac:dyDescent="0.25">
      <c r="A47110"/>
      <c r="AA47110"/>
    </row>
    <row r="47111" spans="1:27" x14ac:dyDescent="0.25">
      <c r="A47111"/>
      <c r="AA47111"/>
    </row>
    <row r="47112" spans="1:27" x14ac:dyDescent="0.25">
      <c r="A47112"/>
      <c r="AA47112"/>
    </row>
    <row r="47113" spans="1:27" x14ac:dyDescent="0.25">
      <c r="A47113"/>
      <c r="AA47113"/>
    </row>
    <row r="47114" spans="1:27" x14ac:dyDescent="0.25">
      <c r="A47114"/>
      <c r="AA47114"/>
    </row>
    <row r="47115" spans="1:27" x14ac:dyDescent="0.25">
      <c r="A47115"/>
      <c r="AA47115"/>
    </row>
    <row r="47116" spans="1:27" x14ac:dyDescent="0.25">
      <c r="A47116"/>
      <c r="AA47116"/>
    </row>
    <row r="47117" spans="1:27" x14ac:dyDescent="0.25">
      <c r="A47117"/>
      <c r="AA47117"/>
    </row>
    <row r="47118" spans="1:27" x14ac:dyDescent="0.25">
      <c r="A47118"/>
      <c r="AA47118"/>
    </row>
    <row r="47119" spans="1:27" x14ac:dyDescent="0.25">
      <c r="A47119"/>
      <c r="AA47119"/>
    </row>
    <row r="47120" spans="1:27" x14ac:dyDescent="0.25">
      <c r="A47120"/>
      <c r="AA47120"/>
    </row>
    <row r="47121" spans="1:27" x14ac:dyDescent="0.25">
      <c r="A47121"/>
      <c r="AA47121"/>
    </row>
    <row r="47122" spans="1:27" x14ac:dyDescent="0.25">
      <c r="A47122"/>
      <c r="AA47122"/>
    </row>
    <row r="47123" spans="1:27" x14ac:dyDescent="0.25">
      <c r="A47123"/>
      <c r="AA47123"/>
    </row>
    <row r="47124" spans="1:27" x14ac:dyDescent="0.25">
      <c r="A47124"/>
      <c r="AA47124"/>
    </row>
    <row r="47125" spans="1:27" x14ac:dyDescent="0.25">
      <c r="A47125"/>
      <c r="AA47125"/>
    </row>
    <row r="47126" spans="1:27" x14ac:dyDescent="0.25">
      <c r="A47126"/>
      <c r="AA47126"/>
    </row>
    <row r="47127" spans="1:27" x14ac:dyDescent="0.25">
      <c r="A47127"/>
      <c r="AA47127"/>
    </row>
    <row r="47128" spans="1:27" x14ac:dyDescent="0.25">
      <c r="A47128"/>
      <c r="AA47128"/>
    </row>
    <row r="47129" spans="1:27" x14ac:dyDescent="0.25">
      <c r="A47129"/>
      <c r="AA47129"/>
    </row>
    <row r="47130" spans="1:27" x14ac:dyDescent="0.25">
      <c r="A47130"/>
      <c r="AA47130"/>
    </row>
    <row r="47131" spans="1:27" x14ac:dyDescent="0.25">
      <c r="A47131"/>
      <c r="AA47131"/>
    </row>
    <row r="47132" spans="1:27" x14ac:dyDescent="0.25">
      <c r="A47132"/>
      <c r="AA47132"/>
    </row>
    <row r="47133" spans="1:27" x14ac:dyDescent="0.25">
      <c r="A47133"/>
      <c r="AA47133"/>
    </row>
    <row r="47134" spans="1:27" x14ac:dyDescent="0.25">
      <c r="A47134"/>
      <c r="AA47134"/>
    </row>
    <row r="47135" spans="1:27" x14ac:dyDescent="0.25">
      <c r="A47135"/>
      <c r="AA47135"/>
    </row>
    <row r="47136" spans="1:27" x14ac:dyDescent="0.25">
      <c r="A47136"/>
      <c r="AA47136"/>
    </row>
    <row r="47137" spans="1:27" x14ac:dyDescent="0.25">
      <c r="A47137"/>
      <c r="AA47137"/>
    </row>
    <row r="47138" spans="1:27" x14ac:dyDescent="0.25">
      <c r="A47138"/>
      <c r="AA47138"/>
    </row>
    <row r="47139" spans="1:27" x14ac:dyDescent="0.25">
      <c r="A47139"/>
      <c r="AA47139"/>
    </row>
    <row r="47140" spans="1:27" x14ac:dyDescent="0.25">
      <c r="A47140"/>
      <c r="AA47140"/>
    </row>
    <row r="47141" spans="1:27" x14ac:dyDescent="0.25">
      <c r="A47141"/>
      <c r="AA47141"/>
    </row>
    <row r="47142" spans="1:27" x14ac:dyDescent="0.25">
      <c r="A47142"/>
      <c r="AA47142"/>
    </row>
    <row r="47143" spans="1:27" x14ac:dyDescent="0.25">
      <c r="A47143"/>
      <c r="AA47143"/>
    </row>
    <row r="47144" spans="1:27" x14ac:dyDescent="0.25">
      <c r="A47144"/>
      <c r="AA47144"/>
    </row>
    <row r="47145" spans="1:27" x14ac:dyDescent="0.25">
      <c r="A47145"/>
      <c r="AA47145"/>
    </row>
    <row r="47146" spans="1:27" x14ac:dyDescent="0.25">
      <c r="A47146"/>
      <c r="AA47146"/>
    </row>
    <row r="47147" spans="1:27" x14ac:dyDescent="0.25">
      <c r="A47147"/>
      <c r="AA47147"/>
    </row>
    <row r="47148" spans="1:27" x14ac:dyDescent="0.25">
      <c r="A47148"/>
      <c r="AA47148"/>
    </row>
    <row r="47149" spans="1:27" x14ac:dyDescent="0.25">
      <c r="A47149"/>
      <c r="AA47149"/>
    </row>
    <row r="47150" spans="1:27" x14ac:dyDescent="0.25">
      <c r="A47150"/>
      <c r="AA47150"/>
    </row>
    <row r="47151" spans="1:27" x14ac:dyDescent="0.25">
      <c r="A47151"/>
      <c r="AA47151"/>
    </row>
    <row r="47152" spans="1:27" x14ac:dyDescent="0.25">
      <c r="A47152"/>
      <c r="AA47152"/>
    </row>
    <row r="47153" spans="1:27" x14ac:dyDescent="0.25">
      <c r="A47153"/>
      <c r="AA47153"/>
    </row>
    <row r="47154" spans="1:27" x14ac:dyDescent="0.25">
      <c r="A47154"/>
      <c r="AA47154"/>
    </row>
    <row r="47155" spans="1:27" x14ac:dyDescent="0.25">
      <c r="A47155"/>
      <c r="AA47155"/>
    </row>
    <row r="47156" spans="1:27" x14ac:dyDescent="0.25">
      <c r="A47156"/>
      <c r="AA47156"/>
    </row>
    <row r="47157" spans="1:27" x14ac:dyDescent="0.25">
      <c r="A47157"/>
      <c r="AA47157"/>
    </row>
    <row r="47158" spans="1:27" x14ac:dyDescent="0.25">
      <c r="A47158"/>
      <c r="AA47158"/>
    </row>
    <row r="47159" spans="1:27" x14ac:dyDescent="0.25">
      <c r="A47159"/>
      <c r="AA47159"/>
    </row>
    <row r="47160" spans="1:27" x14ac:dyDescent="0.25">
      <c r="A47160"/>
      <c r="AA47160"/>
    </row>
    <row r="47161" spans="1:27" x14ac:dyDescent="0.25">
      <c r="A47161"/>
      <c r="AA47161"/>
    </row>
    <row r="47162" spans="1:27" x14ac:dyDescent="0.25">
      <c r="A47162"/>
      <c r="AA47162"/>
    </row>
    <row r="47163" spans="1:27" x14ac:dyDescent="0.25">
      <c r="A47163"/>
      <c r="AA47163"/>
    </row>
    <row r="47164" spans="1:27" x14ac:dyDescent="0.25">
      <c r="A47164"/>
      <c r="AA47164"/>
    </row>
    <row r="47165" spans="1:27" x14ac:dyDescent="0.25">
      <c r="A47165"/>
      <c r="AA47165"/>
    </row>
    <row r="47166" spans="1:27" x14ac:dyDescent="0.25">
      <c r="A47166"/>
      <c r="AA47166"/>
    </row>
    <row r="47167" spans="1:27" x14ac:dyDescent="0.25">
      <c r="A47167"/>
      <c r="AA47167"/>
    </row>
    <row r="47168" spans="1:27" x14ac:dyDescent="0.25">
      <c r="A47168"/>
      <c r="AA47168"/>
    </row>
    <row r="47169" spans="1:27" x14ac:dyDescent="0.25">
      <c r="A47169"/>
      <c r="AA47169"/>
    </row>
    <row r="47170" spans="1:27" x14ac:dyDescent="0.25">
      <c r="A47170"/>
      <c r="AA47170"/>
    </row>
    <row r="47171" spans="1:27" x14ac:dyDescent="0.25">
      <c r="A47171"/>
      <c r="AA47171"/>
    </row>
    <row r="47172" spans="1:27" x14ac:dyDescent="0.25">
      <c r="A47172"/>
      <c r="AA47172"/>
    </row>
    <row r="47173" spans="1:27" x14ac:dyDescent="0.25">
      <c r="A47173"/>
      <c r="AA47173"/>
    </row>
    <row r="47174" spans="1:27" x14ac:dyDescent="0.25">
      <c r="A47174"/>
      <c r="AA47174"/>
    </row>
    <row r="47175" spans="1:27" x14ac:dyDescent="0.25">
      <c r="A47175"/>
      <c r="AA47175"/>
    </row>
    <row r="47176" spans="1:27" x14ac:dyDescent="0.25">
      <c r="A47176"/>
      <c r="AA47176"/>
    </row>
    <row r="47177" spans="1:27" x14ac:dyDescent="0.25">
      <c r="A47177"/>
      <c r="AA47177"/>
    </row>
    <row r="47178" spans="1:27" x14ac:dyDescent="0.25">
      <c r="A47178"/>
      <c r="AA47178"/>
    </row>
    <row r="47179" spans="1:27" x14ac:dyDescent="0.25">
      <c r="A47179"/>
      <c r="AA47179"/>
    </row>
    <row r="47180" spans="1:27" x14ac:dyDescent="0.25">
      <c r="A47180"/>
      <c r="AA47180"/>
    </row>
    <row r="47181" spans="1:27" x14ac:dyDescent="0.25">
      <c r="A47181"/>
      <c r="AA47181"/>
    </row>
    <row r="47182" spans="1:27" x14ac:dyDescent="0.25">
      <c r="A47182"/>
      <c r="AA47182"/>
    </row>
    <row r="47183" spans="1:27" x14ac:dyDescent="0.25">
      <c r="A47183"/>
      <c r="AA47183"/>
    </row>
    <row r="47184" spans="1:27" x14ac:dyDescent="0.25">
      <c r="A47184"/>
      <c r="AA47184"/>
    </row>
    <row r="47185" spans="1:27" x14ac:dyDescent="0.25">
      <c r="A47185"/>
      <c r="AA47185"/>
    </row>
    <row r="47186" spans="1:27" x14ac:dyDescent="0.25">
      <c r="A47186"/>
      <c r="AA47186"/>
    </row>
    <row r="47187" spans="1:27" x14ac:dyDescent="0.25">
      <c r="A47187"/>
      <c r="AA47187"/>
    </row>
    <row r="47188" spans="1:27" x14ac:dyDescent="0.25">
      <c r="A47188"/>
      <c r="AA47188"/>
    </row>
    <row r="47189" spans="1:27" x14ac:dyDescent="0.25">
      <c r="A47189"/>
      <c r="AA47189"/>
    </row>
    <row r="47190" spans="1:27" x14ac:dyDescent="0.25">
      <c r="A47190"/>
      <c r="AA47190"/>
    </row>
    <row r="47191" spans="1:27" x14ac:dyDescent="0.25">
      <c r="A47191"/>
      <c r="AA47191"/>
    </row>
    <row r="47192" spans="1:27" x14ac:dyDescent="0.25">
      <c r="A47192"/>
      <c r="AA47192"/>
    </row>
    <row r="47193" spans="1:27" x14ac:dyDescent="0.25">
      <c r="A47193"/>
      <c r="AA47193"/>
    </row>
    <row r="47194" spans="1:27" x14ac:dyDescent="0.25">
      <c r="A47194"/>
      <c r="AA47194"/>
    </row>
    <row r="47195" spans="1:27" x14ac:dyDescent="0.25">
      <c r="A47195"/>
      <c r="AA47195"/>
    </row>
    <row r="47196" spans="1:27" x14ac:dyDescent="0.25">
      <c r="A47196"/>
      <c r="AA47196"/>
    </row>
    <row r="47197" spans="1:27" x14ac:dyDescent="0.25">
      <c r="A47197"/>
      <c r="AA47197"/>
    </row>
    <row r="47198" spans="1:27" x14ac:dyDescent="0.25">
      <c r="A47198"/>
      <c r="AA47198"/>
    </row>
    <row r="47199" spans="1:27" x14ac:dyDescent="0.25">
      <c r="A47199"/>
      <c r="AA47199"/>
    </row>
    <row r="47200" spans="1:27" x14ac:dyDescent="0.25">
      <c r="A47200"/>
      <c r="AA47200"/>
    </row>
    <row r="47201" spans="1:27" x14ac:dyDescent="0.25">
      <c r="A47201"/>
      <c r="AA47201"/>
    </row>
    <row r="47202" spans="1:27" x14ac:dyDescent="0.25">
      <c r="A47202"/>
      <c r="AA47202"/>
    </row>
    <row r="47203" spans="1:27" x14ac:dyDescent="0.25">
      <c r="A47203"/>
      <c r="AA47203"/>
    </row>
    <row r="47204" spans="1:27" x14ac:dyDescent="0.25">
      <c r="A47204"/>
      <c r="AA47204"/>
    </row>
    <row r="47205" spans="1:27" x14ac:dyDescent="0.25">
      <c r="A47205"/>
      <c r="AA47205"/>
    </row>
    <row r="47206" spans="1:27" x14ac:dyDescent="0.25">
      <c r="A47206"/>
      <c r="AA47206"/>
    </row>
    <row r="47207" spans="1:27" x14ac:dyDescent="0.25">
      <c r="A47207"/>
      <c r="AA47207"/>
    </row>
    <row r="47208" spans="1:27" x14ac:dyDescent="0.25">
      <c r="A47208"/>
      <c r="AA47208"/>
    </row>
    <row r="47209" spans="1:27" x14ac:dyDescent="0.25">
      <c r="A47209"/>
      <c r="AA47209"/>
    </row>
    <row r="47210" spans="1:27" x14ac:dyDescent="0.25">
      <c r="A47210"/>
      <c r="AA47210"/>
    </row>
    <row r="47211" spans="1:27" x14ac:dyDescent="0.25">
      <c r="A47211"/>
      <c r="AA47211"/>
    </row>
    <row r="47212" spans="1:27" x14ac:dyDescent="0.25">
      <c r="A47212"/>
      <c r="AA47212"/>
    </row>
    <row r="47213" spans="1:27" x14ac:dyDescent="0.25">
      <c r="A47213"/>
      <c r="AA47213"/>
    </row>
    <row r="47214" spans="1:27" x14ac:dyDescent="0.25">
      <c r="A47214"/>
      <c r="AA47214"/>
    </row>
    <row r="47215" spans="1:27" x14ac:dyDescent="0.25">
      <c r="A47215"/>
      <c r="AA47215"/>
    </row>
    <row r="47216" spans="1:27" x14ac:dyDescent="0.25">
      <c r="A47216"/>
      <c r="AA47216"/>
    </row>
    <row r="47217" spans="1:27" x14ac:dyDescent="0.25">
      <c r="A47217"/>
      <c r="AA47217"/>
    </row>
    <row r="47218" spans="1:27" x14ac:dyDescent="0.25">
      <c r="A47218"/>
      <c r="AA47218"/>
    </row>
    <row r="47219" spans="1:27" x14ac:dyDescent="0.25">
      <c r="A47219"/>
      <c r="AA47219"/>
    </row>
    <row r="47220" spans="1:27" x14ac:dyDescent="0.25">
      <c r="A47220"/>
      <c r="AA47220"/>
    </row>
    <row r="47221" spans="1:27" x14ac:dyDescent="0.25">
      <c r="A47221"/>
      <c r="AA47221"/>
    </row>
    <row r="47222" spans="1:27" x14ac:dyDescent="0.25">
      <c r="A47222"/>
      <c r="AA47222"/>
    </row>
    <row r="47223" spans="1:27" x14ac:dyDescent="0.25">
      <c r="A47223"/>
      <c r="AA47223"/>
    </row>
    <row r="47224" spans="1:27" x14ac:dyDescent="0.25">
      <c r="A47224"/>
      <c r="AA47224"/>
    </row>
    <row r="47225" spans="1:27" x14ac:dyDescent="0.25">
      <c r="A47225"/>
      <c r="AA47225"/>
    </row>
    <row r="47226" spans="1:27" x14ac:dyDescent="0.25">
      <c r="A47226"/>
      <c r="AA47226"/>
    </row>
    <row r="47227" spans="1:27" x14ac:dyDescent="0.25">
      <c r="A47227"/>
      <c r="AA47227"/>
    </row>
    <row r="47228" spans="1:27" x14ac:dyDescent="0.25">
      <c r="A47228"/>
      <c r="AA47228"/>
    </row>
    <row r="47229" spans="1:27" x14ac:dyDescent="0.25">
      <c r="A47229"/>
      <c r="AA47229"/>
    </row>
    <row r="47230" spans="1:27" x14ac:dyDescent="0.25">
      <c r="A47230"/>
      <c r="AA47230"/>
    </row>
    <row r="47231" spans="1:27" x14ac:dyDescent="0.25">
      <c r="A47231"/>
      <c r="AA47231"/>
    </row>
    <row r="47232" spans="1:27" x14ac:dyDescent="0.25">
      <c r="A47232"/>
      <c r="AA47232"/>
    </row>
    <row r="47233" spans="1:27" x14ac:dyDescent="0.25">
      <c r="A47233"/>
      <c r="AA47233"/>
    </row>
    <row r="47234" spans="1:27" x14ac:dyDescent="0.25">
      <c r="A47234"/>
      <c r="AA47234"/>
    </row>
    <row r="47235" spans="1:27" x14ac:dyDescent="0.25">
      <c r="A47235"/>
      <c r="AA47235"/>
    </row>
    <row r="47236" spans="1:27" x14ac:dyDescent="0.25">
      <c r="A47236"/>
      <c r="AA47236"/>
    </row>
    <row r="47237" spans="1:27" x14ac:dyDescent="0.25">
      <c r="A47237"/>
      <c r="AA47237"/>
    </row>
    <row r="47238" spans="1:27" x14ac:dyDescent="0.25">
      <c r="A47238"/>
      <c r="AA47238"/>
    </row>
    <row r="47239" spans="1:27" x14ac:dyDescent="0.25">
      <c r="A47239"/>
      <c r="AA47239"/>
    </row>
    <row r="47240" spans="1:27" x14ac:dyDescent="0.25">
      <c r="A47240"/>
      <c r="AA47240"/>
    </row>
    <row r="47241" spans="1:27" x14ac:dyDescent="0.25">
      <c r="A47241"/>
      <c r="AA47241"/>
    </row>
    <row r="47242" spans="1:27" x14ac:dyDescent="0.25">
      <c r="A47242"/>
      <c r="AA47242"/>
    </row>
    <row r="47243" spans="1:27" x14ac:dyDescent="0.25">
      <c r="A47243"/>
      <c r="AA47243"/>
    </row>
    <row r="47244" spans="1:27" x14ac:dyDescent="0.25">
      <c r="A47244"/>
      <c r="AA47244"/>
    </row>
    <row r="47245" spans="1:27" x14ac:dyDescent="0.25">
      <c r="A47245"/>
      <c r="AA47245"/>
    </row>
    <row r="47246" spans="1:27" x14ac:dyDescent="0.25">
      <c r="A47246"/>
      <c r="AA47246"/>
    </row>
    <row r="47247" spans="1:27" x14ac:dyDescent="0.25">
      <c r="A47247"/>
      <c r="AA47247"/>
    </row>
    <row r="47248" spans="1:27" x14ac:dyDescent="0.25">
      <c r="A47248"/>
      <c r="AA47248"/>
    </row>
    <row r="47249" spans="1:27" x14ac:dyDescent="0.25">
      <c r="A47249"/>
      <c r="AA47249"/>
    </row>
    <row r="47250" spans="1:27" x14ac:dyDescent="0.25">
      <c r="A47250"/>
      <c r="AA47250"/>
    </row>
    <row r="47251" spans="1:27" x14ac:dyDescent="0.25">
      <c r="A47251"/>
      <c r="AA47251"/>
    </row>
    <row r="47252" spans="1:27" x14ac:dyDescent="0.25">
      <c r="A47252"/>
      <c r="AA47252"/>
    </row>
    <row r="47253" spans="1:27" x14ac:dyDescent="0.25">
      <c r="A47253"/>
      <c r="AA47253"/>
    </row>
    <row r="47254" spans="1:27" x14ac:dyDescent="0.25">
      <c r="A47254"/>
      <c r="AA47254"/>
    </row>
    <row r="47255" spans="1:27" x14ac:dyDescent="0.25">
      <c r="A47255"/>
      <c r="AA47255"/>
    </row>
    <row r="47256" spans="1:27" x14ac:dyDescent="0.25">
      <c r="A47256"/>
      <c r="AA47256"/>
    </row>
    <row r="47257" spans="1:27" x14ac:dyDescent="0.25">
      <c r="A47257"/>
      <c r="AA47257"/>
    </row>
    <row r="47258" spans="1:27" x14ac:dyDescent="0.25">
      <c r="A47258"/>
      <c r="AA47258"/>
    </row>
    <row r="47259" spans="1:27" x14ac:dyDescent="0.25">
      <c r="A47259"/>
      <c r="AA47259"/>
    </row>
    <row r="47260" spans="1:27" x14ac:dyDescent="0.25">
      <c r="A47260"/>
      <c r="AA47260"/>
    </row>
    <row r="47261" spans="1:27" x14ac:dyDescent="0.25">
      <c r="A47261"/>
      <c r="AA47261"/>
    </row>
    <row r="47262" spans="1:27" x14ac:dyDescent="0.25">
      <c r="A47262"/>
      <c r="AA47262"/>
    </row>
    <row r="47263" spans="1:27" x14ac:dyDescent="0.25">
      <c r="A47263"/>
      <c r="AA47263"/>
    </row>
    <row r="47264" spans="1:27" x14ac:dyDescent="0.25">
      <c r="A47264"/>
      <c r="AA47264"/>
    </row>
    <row r="47265" spans="1:27" x14ac:dyDescent="0.25">
      <c r="A47265"/>
      <c r="AA47265"/>
    </row>
    <row r="47266" spans="1:27" x14ac:dyDescent="0.25">
      <c r="A47266"/>
      <c r="AA47266"/>
    </row>
    <row r="47267" spans="1:27" x14ac:dyDescent="0.25">
      <c r="A47267"/>
      <c r="AA47267"/>
    </row>
    <row r="47268" spans="1:27" x14ac:dyDescent="0.25">
      <c r="A47268"/>
      <c r="AA47268"/>
    </row>
    <row r="47269" spans="1:27" x14ac:dyDescent="0.25">
      <c r="A47269"/>
      <c r="AA47269"/>
    </row>
    <row r="47270" spans="1:27" x14ac:dyDescent="0.25">
      <c r="A47270"/>
      <c r="AA47270"/>
    </row>
    <row r="47271" spans="1:27" x14ac:dyDescent="0.25">
      <c r="A47271"/>
      <c r="AA47271"/>
    </row>
    <row r="47272" spans="1:27" x14ac:dyDescent="0.25">
      <c r="A47272"/>
      <c r="AA47272"/>
    </row>
    <row r="47273" spans="1:27" x14ac:dyDescent="0.25">
      <c r="A47273"/>
      <c r="AA47273"/>
    </row>
    <row r="47274" spans="1:27" x14ac:dyDescent="0.25">
      <c r="A47274"/>
      <c r="AA47274"/>
    </row>
    <row r="47275" spans="1:27" x14ac:dyDescent="0.25">
      <c r="A47275"/>
      <c r="AA47275"/>
    </row>
    <row r="47276" spans="1:27" x14ac:dyDescent="0.25">
      <c r="A47276"/>
      <c r="AA47276"/>
    </row>
    <row r="47277" spans="1:27" x14ac:dyDescent="0.25">
      <c r="A47277"/>
      <c r="AA47277"/>
    </row>
    <row r="47278" spans="1:27" x14ac:dyDescent="0.25">
      <c r="A47278"/>
      <c r="AA47278"/>
    </row>
    <row r="47279" spans="1:27" x14ac:dyDescent="0.25">
      <c r="A47279"/>
      <c r="AA47279"/>
    </row>
    <row r="47280" spans="1:27" x14ac:dyDescent="0.25">
      <c r="A47280"/>
      <c r="AA47280"/>
    </row>
    <row r="47281" spans="1:27" x14ac:dyDescent="0.25">
      <c r="A47281"/>
      <c r="AA47281"/>
    </row>
    <row r="47282" spans="1:27" x14ac:dyDescent="0.25">
      <c r="A47282"/>
      <c r="AA47282"/>
    </row>
    <row r="47283" spans="1:27" x14ac:dyDescent="0.25">
      <c r="A47283"/>
      <c r="AA47283"/>
    </row>
    <row r="47284" spans="1:27" x14ac:dyDescent="0.25">
      <c r="A47284"/>
      <c r="AA47284"/>
    </row>
    <row r="47285" spans="1:27" x14ac:dyDescent="0.25">
      <c r="A47285"/>
      <c r="AA47285"/>
    </row>
    <row r="47286" spans="1:27" x14ac:dyDescent="0.25">
      <c r="A47286"/>
      <c r="AA47286"/>
    </row>
    <row r="47287" spans="1:27" x14ac:dyDescent="0.25">
      <c r="A47287"/>
      <c r="AA47287"/>
    </row>
    <row r="47288" spans="1:27" x14ac:dyDescent="0.25">
      <c r="A47288"/>
      <c r="AA47288"/>
    </row>
    <row r="47289" spans="1:27" x14ac:dyDescent="0.25">
      <c r="A47289"/>
      <c r="AA47289"/>
    </row>
    <row r="47290" spans="1:27" x14ac:dyDescent="0.25">
      <c r="A47290"/>
      <c r="AA47290"/>
    </row>
    <row r="47291" spans="1:27" x14ac:dyDescent="0.25">
      <c r="A47291"/>
      <c r="AA47291"/>
    </row>
    <row r="47292" spans="1:27" x14ac:dyDescent="0.25">
      <c r="A47292"/>
      <c r="AA47292"/>
    </row>
    <row r="47293" spans="1:27" x14ac:dyDescent="0.25">
      <c r="A47293"/>
      <c r="AA47293"/>
    </row>
    <row r="47294" spans="1:27" x14ac:dyDescent="0.25">
      <c r="A47294"/>
      <c r="AA47294"/>
    </row>
    <row r="47295" spans="1:27" x14ac:dyDescent="0.25">
      <c r="A47295"/>
      <c r="AA47295"/>
    </row>
    <row r="47296" spans="1:27" x14ac:dyDescent="0.25">
      <c r="A47296"/>
      <c r="AA47296"/>
    </row>
    <row r="47297" spans="1:27" x14ac:dyDescent="0.25">
      <c r="A47297"/>
      <c r="AA47297"/>
    </row>
    <row r="47298" spans="1:27" x14ac:dyDescent="0.25">
      <c r="A47298"/>
      <c r="AA47298"/>
    </row>
    <row r="47299" spans="1:27" x14ac:dyDescent="0.25">
      <c r="A47299"/>
      <c r="AA47299"/>
    </row>
    <row r="47300" spans="1:27" x14ac:dyDescent="0.25">
      <c r="A47300"/>
      <c r="AA47300"/>
    </row>
    <row r="47301" spans="1:27" x14ac:dyDescent="0.25">
      <c r="A47301"/>
      <c r="AA47301"/>
    </row>
    <row r="47302" spans="1:27" x14ac:dyDescent="0.25">
      <c r="A47302"/>
      <c r="AA47302"/>
    </row>
    <row r="47303" spans="1:27" x14ac:dyDescent="0.25">
      <c r="A47303"/>
      <c r="AA47303"/>
    </row>
    <row r="47304" spans="1:27" x14ac:dyDescent="0.25">
      <c r="A47304"/>
      <c r="AA47304"/>
    </row>
    <row r="47305" spans="1:27" x14ac:dyDescent="0.25">
      <c r="A47305"/>
      <c r="AA47305"/>
    </row>
    <row r="47306" spans="1:27" x14ac:dyDescent="0.25">
      <c r="A47306"/>
      <c r="AA47306"/>
    </row>
    <row r="47307" spans="1:27" x14ac:dyDescent="0.25">
      <c r="A47307"/>
      <c r="AA47307"/>
    </row>
    <row r="47308" spans="1:27" x14ac:dyDescent="0.25">
      <c r="A47308"/>
      <c r="AA47308"/>
    </row>
    <row r="47309" spans="1:27" x14ac:dyDescent="0.25">
      <c r="A47309"/>
      <c r="AA47309"/>
    </row>
    <row r="47310" spans="1:27" x14ac:dyDescent="0.25">
      <c r="A47310"/>
      <c r="AA47310"/>
    </row>
    <row r="47311" spans="1:27" x14ac:dyDescent="0.25">
      <c r="A47311"/>
      <c r="AA47311"/>
    </row>
    <row r="47312" spans="1:27" x14ac:dyDescent="0.25">
      <c r="A47312"/>
      <c r="AA47312"/>
    </row>
    <row r="47313" spans="1:27" x14ac:dyDescent="0.25">
      <c r="A47313"/>
      <c r="AA47313"/>
    </row>
    <row r="47314" spans="1:27" x14ac:dyDescent="0.25">
      <c r="A47314"/>
      <c r="AA47314"/>
    </row>
    <row r="47315" spans="1:27" x14ac:dyDescent="0.25">
      <c r="A47315"/>
      <c r="AA47315"/>
    </row>
    <row r="47316" spans="1:27" x14ac:dyDescent="0.25">
      <c r="A47316"/>
      <c r="AA47316"/>
    </row>
    <row r="47317" spans="1:27" x14ac:dyDescent="0.25">
      <c r="A47317"/>
      <c r="AA47317"/>
    </row>
    <row r="47318" spans="1:27" x14ac:dyDescent="0.25">
      <c r="A47318"/>
      <c r="AA47318"/>
    </row>
    <row r="47319" spans="1:27" x14ac:dyDescent="0.25">
      <c r="A47319"/>
      <c r="AA47319"/>
    </row>
    <row r="47320" spans="1:27" x14ac:dyDescent="0.25">
      <c r="A47320"/>
      <c r="AA47320"/>
    </row>
    <row r="47321" spans="1:27" x14ac:dyDescent="0.25">
      <c r="A47321"/>
      <c r="AA47321"/>
    </row>
    <row r="47322" spans="1:27" x14ac:dyDescent="0.25">
      <c r="A47322"/>
      <c r="AA47322"/>
    </row>
    <row r="47323" spans="1:27" x14ac:dyDescent="0.25">
      <c r="A47323"/>
      <c r="AA47323"/>
    </row>
    <row r="47324" spans="1:27" x14ac:dyDescent="0.25">
      <c r="A47324"/>
      <c r="AA47324"/>
    </row>
    <row r="47325" spans="1:27" x14ac:dyDescent="0.25">
      <c r="A47325"/>
      <c r="AA47325"/>
    </row>
    <row r="47326" spans="1:27" x14ac:dyDescent="0.25">
      <c r="A47326"/>
      <c r="AA47326"/>
    </row>
    <row r="47327" spans="1:27" x14ac:dyDescent="0.25">
      <c r="A47327"/>
      <c r="AA47327"/>
    </row>
    <row r="47328" spans="1:27" x14ac:dyDescent="0.25">
      <c r="A47328"/>
      <c r="AA47328"/>
    </row>
    <row r="47329" spans="1:27" x14ac:dyDescent="0.25">
      <c r="A47329"/>
      <c r="AA47329"/>
    </row>
    <row r="47330" spans="1:27" x14ac:dyDescent="0.25">
      <c r="A47330"/>
      <c r="AA47330"/>
    </row>
    <row r="47331" spans="1:27" x14ac:dyDescent="0.25">
      <c r="A47331"/>
      <c r="AA47331"/>
    </row>
    <row r="47332" spans="1:27" x14ac:dyDescent="0.25">
      <c r="A47332"/>
      <c r="AA47332"/>
    </row>
    <row r="47333" spans="1:27" x14ac:dyDescent="0.25">
      <c r="A47333"/>
      <c r="AA47333"/>
    </row>
    <row r="47334" spans="1:27" x14ac:dyDescent="0.25">
      <c r="A47334"/>
      <c r="AA47334"/>
    </row>
    <row r="47335" spans="1:27" x14ac:dyDescent="0.25">
      <c r="A47335"/>
      <c r="AA47335"/>
    </row>
    <row r="47336" spans="1:27" x14ac:dyDescent="0.25">
      <c r="A47336"/>
      <c r="AA47336"/>
    </row>
    <row r="47337" spans="1:27" x14ac:dyDescent="0.25">
      <c r="A47337"/>
      <c r="AA47337"/>
    </row>
    <row r="47338" spans="1:27" x14ac:dyDescent="0.25">
      <c r="A47338"/>
      <c r="AA47338"/>
    </row>
    <row r="47339" spans="1:27" x14ac:dyDescent="0.25">
      <c r="A47339"/>
      <c r="AA47339"/>
    </row>
    <row r="47340" spans="1:27" x14ac:dyDescent="0.25">
      <c r="A47340"/>
      <c r="AA47340"/>
    </row>
    <row r="47341" spans="1:27" x14ac:dyDescent="0.25">
      <c r="A47341"/>
      <c r="AA47341"/>
    </row>
    <row r="47342" spans="1:27" x14ac:dyDescent="0.25">
      <c r="A47342"/>
      <c r="AA47342"/>
    </row>
    <row r="47343" spans="1:27" x14ac:dyDescent="0.25">
      <c r="A47343"/>
      <c r="AA47343"/>
    </row>
    <row r="47344" spans="1:27" x14ac:dyDescent="0.25">
      <c r="A47344"/>
      <c r="AA47344"/>
    </row>
    <row r="47345" spans="1:27" x14ac:dyDescent="0.25">
      <c r="A47345"/>
      <c r="AA47345"/>
    </row>
    <row r="47346" spans="1:27" x14ac:dyDescent="0.25">
      <c r="A47346"/>
      <c r="AA47346"/>
    </row>
    <row r="47347" spans="1:27" x14ac:dyDescent="0.25">
      <c r="A47347"/>
      <c r="AA47347"/>
    </row>
    <row r="47348" spans="1:27" x14ac:dyDescent="0.25">
      <c r="A47348"/>
      <c r="AA47348"/>
    </row>
    <row r="47349" spans="1:27" x14ac:dyDescent="0.25">
      <c r="A47349"/>
      <c r="AA47349"/>
    </row>
    <row r="47350" spans="1:27" x14ac:dyDescent="0.25">
      <c r="A47350"/>
      <c r="AA47350"/>
    </row>
    <row r="47351" spans="1:27" x14ac:dyDescent="0.25">
      <c r="A47351"/>
      <c r="AA47351"/>
    </row>
    <row r="47352" spans="1:27" x14ac:dyDescent="0.25">
      <c r="A47352"/>
      <c r="AA47352"/>
    </row>
    <row r="47353" spans="1:27" x14ac:dyDescent="0.25">
      <c r="A47353"/>
      <c r="AA47353"/>
    </row>
    <row r="47354" spans="1:27" x14ac:dyDescent="0.25">
      <c r="A47354"/>
      <c r="AA47354"/>
    </row>
    <row r="47355" spans="1:27" x14ac:dyDescent="0.25">
      <c r="A47355"/>
      <c r="AA47355"/>
    </row>
    <row r="47356" spans="1:27" x14ac:dyDescent="0.25">
      <c r="A47356"/>
      <c r="AA47356"/>
    </row>
    <row r="47357" spans="1:27" x14ac:dyDescent="0.25">
      <c r="A47357"/>
      <c r="AA47357"/>
    </row>
    <row r="47358" spans="1:27" x14ac:dyDescent="0.25">
      <c r="A47358"/>
      <c r="AA47358"/>
    </row>
    <row r="47359" spans="1:27" x14ac:dyDescent="0.25">
      <c r="A47359"/>
      <c r="AA47359"/>
    </row>
    <row r="47360" spans="1:27" x14ac:dyDescent="0.25">
      <c r="A47360"/>
      <c r="AA47360"/>
    </row>
    <row r="47361" spans="1:27" x14ac:dyDescent="0.25">
      <c r="A47361"/>
      <c r="AA47361"/>
    </row>
    <row r="47362" spans="1:27" x14ac:dyDescent="0.25">
      <c r="A47362"/>
      <c r="AA47362"/>
    </row>
    <row r="47363" spans="1:27" x14ac:dyDescent="0.25">
      <c r="A47363"/>
      <c r="AA47363"/>
    </row>
    <row r="47364" spans="1:27" x14ac:dyDescent="0.25">
      <c r="A47364"/>
      <c r="AA47364"/>
    </row>
    <row r="47365" spans="1:27" x14ac:dyDescent="0.25">
      <c r="A47365"/>
      <c r="AA47365"/>
    </row>
    <row r="47366" spans="1:27" x14ac:dyDescent="0.25">
      <c r="A47366"/>
      <c r="AA47366"/>
    </row>
    <row r="47367" spans="1:27" x14ac:dyDescent="0.25">
      <c r="A47367"/>
      <c r="AA47367"/>
    </row>
    <row r="47368" spans="1:27" x14ac:dyDescent="0.25">
      <c r="A47368"/>
      <c r="AA47368"/>
    </row>
    <row r="47369" spans="1:27" x14ac:dyDescent="0.25">
      <c r="A47369"/>
      <c r="AA47369"/>
    </row>
    <row r="47370" spans="1:27" x14ac:dyDescent="0.25">
      <c r="A47370"/>
      <c r="AA47370"/>
    </row>
    <row r="47371" spans="1:27" x14ac:dyDescent="0.25">
      <c r="A47371"/>
      <c r="AA47371"/>
    </row>
    <row r="47372" spans="1:27" x14ac:dyDescent="0.25">
      <c r="A47372"/>
      <c r="AA47372"/>
    </row>
    <row r="47373" spans="1:27" x14ac:dyDescent="0.25">
      <c r="A47373"/>
      <c r="AA47373"/>
    </row>
    <row r="47374" spans="1:27" x14ac:dyDescent="0.25">
      <c r="A47374"/>
      <c r="AA47374"/>
    </row>
    <row r="47375" spans="1:27" x14ac:dyDescent="0.25">
      <c r="A47375"/>
      <c r="AA47375"/>
    </row>
    <row r="47376" spans="1:27" x14ac:dyDescent="0.25">
      <c r="A47376"/>
      <c r="AA47376"/>
    </row>
    <row r="47377" spans="1:27" x14ac:dyDescent="0.25">
      <c r="A47377"/>
      <c r="AA47377"/>
    </row>
    <row r="47378" spans="1:27" x14ac:dyDescent="0.25">
      <c r="A47378"/>
      <c r="AA47378"/>
    </row>
    <row r="47379" spans="1:27" x14ac:dyDescent="0.25">
      <c r="A47379"/>
      <c r="AA47379"/>
    </row>
    <row r="47380" spans="1:27" x14ac:dyDescent="0.25">
      <c r="A47380"/>
      <c r="AA47380"/>
    </row>
    <row r="47381" spans="1:27" x14ac:dyDescent="0.25">
      <c r="A47381"/>
      <c r="AA47381"/>
    </row>
    <row r="47382" spans="1:27" x14ac:dyDescent="0.25">
      <c r="A47382"/>
      <c r="AA47382"/>
    </row>
    <row r="47383" spans="1:27" x14ac:dyDescent="0.25">
      <c r="A47383"/>
      <c r="AA47383"/>
    </row>
    <row r="47384" spans="1:27" x14ac:dyDescent="0.25">
      <c r="A47384"/>
      <c r="AA47384"/>
    </row>
    <row r="47385" spans="1:27" x14ac:dyDescent="0.25">
      <c r="A47385"/>
      <c r="AA47385"/>
    </row>
    <row r="47386" spans="1:27" x14ac:dyDescent="0.25">
      <c r="A47386"/>
      <c r="AA47386"/>
    </row>
    <row r="47387" spans="1:27" x14ac:dyDescent="0.25">
      <c r="A47387"/>
      <c r="AA47387"/>
    </row>
    <row r="47388" spans="1:27" x14ac:dyDescent="0.25">
      <c r="A47388"/>
      <c r="AA47388"/>
    </row>
    <row r="47389" spans="1:27" x14ac:dyDescent="0.25">
      <c r="A47389"/>
      <c r="AA47389"/>
    </row>
    <row r="47390" spans="1:27" x14ac:dyDescent="0.25">
      <c r="A47390"/>
      <c r="AA47390"/>
    </row>
    <row r="47391" spans="1:27" x14ac:dyDescent="0.25">
      <c r="A47391"/>
      <c r="AA47391"/>
    </row>
    <row r="47392" spans="1:27" x14ac:dyDescent="0.25">
      <c r="A47392"/>
      <c r="AA47392"/>
    </row>
    <row r="47393" spans="1:27" x14ac:dyDescent="0.25">
      <c r="A47393"/>
      <c r="AA47393"/>
    </row>
    <row r="47394" spans="1:27" x14ac:dyDescent="0.25">
      <c r="A47394"/>
      <c r="AA47394"/>
    </row>
    <row r="47395" spans="1:27" x14ac:dyDescent="0.25">
      <c r="A47395"/>
      <c r="AA47395"/>
    </row>
    <row r="47396" spans="1:27" x14ac:dyDescent="0.25">
      <c r="A47396"/>
      <c r="AA47396"/>
    </row>
    <row r="47397" spans="1:27" x14ac:dyDescent="0.25">
      <c r="A47397"/>
      <c r="AA47397"/>
    </row>
    <row r="47398" spans="1:27" x14ac:dyDescent="0.25">
      <c r="A47398"/>
      <c r="AA47398"/>
    </row>
    <row r="47399" spans="1:27" x14ac:dyDescent="0.25">
      <c r="A47399"/>
      <c r="AA47399"/>
    </row>
    <row r="47400" spans="1:27" x14ac:dyDescent="0.25">
      <c r="A47400"/>
      <c r="AA47400"/>
    </row>
    <row r="47401" spans="1:27" x14ac:dyDescent="0.25">
      <c r="A47401"/>
      <c r="AA47401"/>
    </row>
    <row r="47402" spans="1:27" x14ac:dyDescent="0.25">
      <c r="A47402"/>
      <c r="AA47402"/>
    </row>
    <row r="47403" spans="1:27" x14ac:dyDescent="0.25">
      <c r="A47403"/>
      <c r="AA47403"/>
    </row>
    <row r="47404" spans="1:27" x14ac:dyDescent="0.25">
      <c r="A47404"/>
      <c r="AA47404"/>
    </row>
    <row r="47405" spans="1:27" x14ac:dyDescent="0.25">
      <c r="A47405"/>
      <c r="AA47405"/>
    </row>
    <row r="47406" spans="1:27" x14ac:dyDescent="0.25">
      <c r="A47406"/>
      <c r="AA47406"/>
    </row>
    <row r="47407" spans="1:27" x14ac:dyDescent="0.25">
      <c r="A47407"/>
      <c r="AA47407"/>
    </row>
    <row r="47408" spans="1:27" x14ac:dyDescent="0.25">
      <c r="A47408"/>
      <c r="AA47408"/>
    </row>
    <row r="47409" spans="1:27" x14ac:dyDescent="0.25">
      <c r="A47409"/>
      <c r="AA47409"/>
    </row>
    <row r="47410" spans="1:27" x14ac:dyDescent="0.25">
      <c r="A47410"/>
      <c r="AA47410"/>
    </row>
    <row r="47411" spans="1:27" x14ac:dyDescent="0.25">
      <c r="A47411"/>
      <c r="AA47411"/>
    </row>
    <row r="47412" spans="1:27" x14ac:dyDescent="0.25">
      <c r="A47412"/>
      <c r="AA47412"/>
    </row>
    <row r="47413" spans="1:27" x14ac:dyDescent="0.25">
      <c r="A47413"/>
      <c r="AA47413"/>
    </row>
    <row r="47414" spans="1:27" x14ac:dyDescent="0.25">
      <c r="A47414"/>
      <c r="AA47414"/>
    </row>
    <row r="47415" spans="1:27" x14ac:dyDescent="0.25">
      <c r="A47415"/>
      <c r="AA47415"/>
    </row>
    <row r="47416" spans="1:27" x14ac:dyDescent="0.25">
      <c r="A47416"/>
      <c r="AA47416"/>
    </row>
    <row r="47417" spans="1:27" x14ac:dyDescent="0.25">
      <c r="A47417"/>
      <c r="AA47417"/>
    </row>
    <row r="47418" spans="1:27" x14ac:dyDescent="0.25">
      <c r="A47418"/>
      <c r="AA47418"/>
    </row>
    <row r="47419" spans="1:27" x14ac:dyDescent="0.25">
      <c r="A47419"/>
      <c r="AA47419"/>
    </row>
    <row r="47420" spans="1:27" x14ac:dyDescent="0.25">
      <c r="A47420"/>
      <c r="AA47420"/>
    </row>
    <row r="47421" spans="1:27" x14ac:dyDescent="0.25">
      <c r="A47421"/>
      <c r="AA47421"/>
    </row>
    <row r="47422" spans="1:27" x14ac:dyDescent="0.25">
      <c r="A47422"/>
      <c r="AA47422"/>
    </row>
    <row r="47423" spans="1:27" x14ac:dyDescent="0.25">
      <c r="A47423"/>
      <c r="AA47423"/>
    </row>
    <row r="47424" spans="1:27" x14ac:dyDescent="0.25">
      <c r="A47424"/>
      <c r="AA47424"/>
    </row>
    <row r="47425" spans="1:27" x14ac:dyDescent="0.25">
      <c r="A47425"/>
      <c r="AA47425"/>
    </row>
    <row r="47426" spans="1:27" x14ac:dyDescent="0.25">
      <c r="A47426"/>
      <c r="AA47426"/>
    </row>
    <row r="47427" spans="1:27" x14ac:dyDescent="0.25">
      <c r="A47427"/>
      <c r="AA47427"/>
    </row>
    <row r="47428" spans="1:27" x14ac:dyDescent="0.25">
      <c r="A47428"/>
      <c r="AA47428"/>
    </row>
    <row r="47429" spans="1:27" x14ac:dyDescent="0.25">
      <c r="A47429"/>
      <c r="AA47429"/>
    </row>
    <row r="47430" spans="1:27" x14ac:dyDescent="0.25">
      <c r="A47430"/>
      <c r="AA47430"/>
    </row>
    <row r="47431" spans="1:27" x14ac:dyDescent="0.25">
      <c r="A47431"/>
      <c r="AA47431"/>
    </row>
    <row r="47432" spans="1:27" x14ac:dyDescent="0.25">
      <c r="A47432"/>
      <c r="AA47432"/>
    </row>
    <row r="47433" spans="1:27" x14ac:dyDescent="0.25">
      <c r="A47433"/>
      <c r="AA47433"/>
    </row>
    <row r="47434" spans="1:27" x14ac:dyDescent="0.25">
      <c r="A47434"/>
      <c r="AA47434"/>
    </row>
    <row r="47435" spans="1:27" x14ac:dyDescent="0.25">
      <c r="A47435"/>
      <c r="AA47435"/>
    </row>
    <row r="47436" spans="1:27" x14ac:dyDescent="0.25">
      <c r="A47436"/>
      <c r="AA47436"/>
    </row>
    <row r="47437" spans="1:27" x14ac:dyDescent="0.25">
      <c r="A47437"/>
      <c r="AA47437"/>
    </row>
    <row r="47438" spans="1:27" x14ac:dyDescent="0.25">
      <c r="A47438"/>
      <c r="AA47438"/>
    </row>
    <row r="47439" spans="1:27" x14ac:dyDescent="0.25">
      <c r="A47439"/>
      <c r="AA47439"/>
    </row>
    <row r="47440" spans="1:27" x14ac:dyDescent="0.25">
      <c r="A47440"/>
      <c r="AA47440"/>
    </row>
    <row r="47441" spans="1:27" x14ac:dyDescent="0.25">
      <c r="A47441"/>
      <c r="AA47441"/>
    </row>
    <row r="47442" spans="1:27" x14ac:dyDescent="0.25">
      <c r="A47442"/>
      <c r="AA47442"/>
    </row>
    <row r="47443" spans="1:27" x14ac:dyDescent="0.25">
      <c r="A47443"/>
      <c r="AA47443"/>
    </row>
    <row r="47444" spans="1:27" x14ac:dyDescent="0.25">
      <c r="A47444"/>
      <c r="AA47444"/>
    </row>
    <row r="47445" spans="1:27" x14ac:dyDescent="0.25">
      <c r="A47445"/>
      <c r="AA47445"/>
    </row>
    <row r="47446" spans="1:27" x14ac:dyDescent="0.25">
      <c r="A47446"/>
      <c r="AA47446"/>
    </row>
    <row r="47447" spans="1:27" x14ac:dyDescent="0.25">
      <c r="A47447"/>
      <c r="AA47447"/>
    </row>
    <row r="47448" spans="1:27" x14ac:dyDescent="0.25">
      <c r="A47448"/>
      <c r="AA47448"/>
    </row>
    <row r="47449" spans="1:27" x14ac:dyDescent="0.25">
      <c r="A47449"/>
      <c r="AA47449"/>
    </row>
    <row r="47450" spans="1:27" x14ac:dyDescent="0.25">
      <c r="A47450"/>
      <c r="AA47450"/>
    </row>
    <row r="47451" spans="1:27" x14ac:dyDescent="0.25">
      <c r="A47451"/>
      <c r="AA47451"/>
    </row>
    <row r="47452" spans="1:27" x14ac:dyDescent="0.25">
      <c r="A47452"/>
      <c r="AA47452"/>
    </row>
    <row r="47453" spans="1:27" x14ac:dyDescent="0.25">
      <c r="A47453"/>
      <c r="AA47453"/>
    </row>
    <row r="47454" spans="1:27" x14ac:dyDescent="0.25">
      <c r="A47454"/>
      <c r="AA47454"/>
    </row>
    <row r="47455" spans="1:27" x14ac:dyDescent="0.25">
      <c r="A47455"/>
      <c r="AA47455"/>
    </row>
    <row r="47456" spans="1:27" x14ac:dyDescent="0.25">
      <c r="A47456"/>
      <c r="AA47456"/>
    </row>
    <row r="47457" spans="1:27" x14ac:dyDescent="0.25">
      <c r="A47457"/>
      <c r="AA47457"/>
    </row>
    <row r="47458" spans="1:27" x14ac:dyDescent="0.25">
      <c r="A47458"/>
      <c r="AA47458"/>
    </row>
    <row r="47459" spans="1:27" x14ac:dyDescent="0.25">
      <c r="A47459"/>
      <c r="AA47459"/>
    </row>
    <row r="47460" spans="1:27" x14ac:dyDescent="0.25">
      <c r="A47460"/>
      <c r="AA47460"/>
    </row>
    <row r="47461" spans="1:27" x14ac:dyDescent="0.25">
      <c r="A47461"/>
      <c r="AA47461"/>
    </row>
    <row r="47462" spans="1:27" x14ac:dyDescent="0.25">
      <c r="A47462"/>
      <c r="AA47462"/>
    </row>
    <row r="47463" spans="1:27" x14ac:dyDescent="0.25">
      <c r="A47463"/>
      <c r="AA47463"/>
    </row>
    <row r="47464" spans="1:27" x14ac:dyDescent="0.25">
      <c r="A47464"/>
      <c r="AA47464"/>
    </row>
    <row r="47465" spans="1:27" x14ac:dyDescent="0.25">
      <c r="A47465"/>
      <c r="AA47465"/>
    </row>
    <row r="47466" spans="1:27" x14ac:dyDescent="0.25">
      <c r="A47466"/>
      <c r="AA47466"/>
    </row>
    <row r="47467" spans="1:27" x14ac:dyDescent="0.25">
      <c r="A47467"/>
      <c r="AA47467"/>
    </row>
    <row r="47468" spans="1:27" x14ac:dyDescent="0.25">
      <c r="A47468"/>
      <c r="AA47468"/>
    </row>
    <row r="47469" spans="1:27" x14ac:dyDescent="0.25">
      <c r="A47469"/>
      <c r="AA47469"/>
    </row>
    <row r="47470" spans="1:27" x14ac:dyDescent="0.25">
      <c r="A47470"/>
      <c r="AA47470"/>
    </row>
    <row r="47471" spans="1:27" x14ac:dyDescent="0.25">
      <c r="A47471"/>
      <c r="AA47471"/>
    </row>
    <row r="47472" spans="1:27" x14ac:dyDescent="0.25">
      <c r="A47472"/>
      <c r="AA47472"/>
    </row>
    <row r="47473" spans="1:27" x14ac:dyDescent="0.25">
      <c r="A47473"/>
      <c r="AA47473"/>
    </row>
    <row r="47474" spans="1:27" x14ac:dyDescent="0.25">
      <c r="A47474"/>
      <c r="AA47474"/>
    </row>
    <row r="47475" spans="1:27" x14ac:dyDescent="0.25">
      <c r="A47475"/>
      <c r="AA47475"/>
    </row>
    <row r="47476" spans="1:27" x14ac:dyDescent="0.25">
      <c r="A47476"/>
      <c r="AA47476"/>
    </row>
    <row r="47477" spans="1:27" x14ac:dyDescent="0.25">
      <c r="A47477"/>
      <c r="AA47477"/>
    </row>
    <row r="47478" spans="1:27" x14ac:dyDescent="0.25">
      <c r="A47478"/>
      <c r="AA47478"/>
    </row>
    <row r="47479" spans="1:27" x14ac:dyDescent="0.25">
      <c r="A47479"/>
      <c r="AA47479"/>
    </row>
    <row r="47480" spans="1:27" x14ac:dyDescent="0.25">
      <c r="A47480"/>
      <c r="AA47480"/>
    </row>
    <row r="47481" spans="1:27" x14ac:dyDescent="0.25">
      <c r="A47481"/>
      <c r="AA47481"/>
    </row>
    <row r="47482" spans="1:27" x14ac:dyDescent="0.25">
      <c r="A47482"/>
      <c r="AA47482"/>
    </row>
    <row r="47483" spans="1:27" x14ac:dyDescent="0.25">
      <c r="A47483"/>
      <c r="AA47483"/>
    </row>
    <row r="47484" spans="1:27" x14ac:dyDescent="0.25">
      <c r="A47484"/>
      <c r="AA47484"/>
    </row>
    <row r="47485" spans="1:27" x14ac:dyDescent="0.25">
      <c r="A47485"/>
      <c r="AA47485"/>
    </row>
    <row r="47486" spans="1:27" x14ac:dyDescent="0.25">
      <c r="A47486"/>
      <c r="AA47486"/>
    </row>
    <row r="47487" spans="1:27" x14ac:dyDescent="0.25">
      <c r="A47487"/>
      <c r="AA47487"/>
    </row>
    <row r="47488" spans="1:27" x14ac:dyDescent="0.25">
      <c r="A47488"/>
      <c r="AA47488"/>
    </row>
    <row r="47489" spans="1:27" x14ac:dyDescent="0.25">
      <c r="A47489"/>
      <c r="AA47489"/>
    </row>
    <row r="47490" spans="1:27" x14ac:dyDescent="0.25">
      <c r="A47490"/>
      <c r="AA47490"/>
    </row>
    <row r="47491" spans="1:27" x14ac:dyDescent="0.25">
      <c r="A47491"/>
      <c r="AA47491"/>
    </row>
    <row r="47492" spans="1:27" x14ac:dyDescent="0.25">
      <c r="A47492"/>
      <c r="AA47492"/>
    </row>
    <row r="47493" spans="1:27" x14ac:dyDescent="0.25">
      <c r="A47493"/>
      <c r="AA47493"/>
    </row>
    <row r="47494" spans="1:27" x14ac:dyDescent="0.25">
      <c r="A47494"/>
      <c r="AA47494"/>
    </row>
    <row r="47495" spans="1:27" x14ac:dyDescent="0.25">
      <c r="A47495"/>
      <c r="AA47495"/>
    </row>
    <row r="47496" spans="1:27" x14ac:dyDescent="0.25">
      <c r="A47496"/>
      <c r="AA47496"/>
    </row>
    <row r="47497" spans="1:27" x14ac:dyDescent="0.25">
      <c r="A47497"/>
      <c r="AA47497"/>
    </row>
    <row r="47498" spans="1:27" x14ac:dyDescent="0.25">
      <c r="A47498"/>
      <c r="AA47498"/>
    </row>
    <row r="47499" spans="1:27" x14ac:dyDescent="0.25">
      <c r="A47499"/>
      <c r="AA47499"/>
    </row>
    <row r="47500" spans="1:27" x14ac:dyDescent="0.25">
      <c r="A47500"/>
      <c r="AA47500"/>
    </row>
    <row r="47501" spans="1:27" x14ac:dyDescent="0.25">
      <c r="A47501"/>
      <c r="AA47501"/>
    </row>
    <row r="47502" spans="1:27" x14ac:dyDescent="0.25">
      <c r="A47502"/>
      <c r="AA47502"/>
    </row>
    <row r="47503" spans="1:27" x14ac:dyDescent="0.25">
      <c r="A47503"/>
      <c r="AA47503"/>
    </row>
    <row r="47504" spans="1:27" x14ac:dyDescent="0.25">
      <c r="A47504"/>
      <c r="AA47504"/>
    </row>
    <row r="47505" spans="1:27" x14ac:dyDescent="0.25">
      <c r="A47505"/>
      <c r="AA47505"/>
    </row>
    <row r="47506" spans="1:27" x14ac:dyDescent="0.25">
      <c r="A47506"/>
      <c r="AA47506"/>
    </row>
    <row r="47507" spans="1:27" x14ac:dyDescent="0.25">
      <c r="A47507"/>
      <c r="AA47507"/>
    </row>
    <row r="47508" spans="1:27" x14ac:dyDescent="0.25">
      <c r="A47508"/>
      <c r="AA47508"/>
    </row>
    <row r="47509" spans="1:27" x14ac:dyDescent="0.25">
      <c r="A47509"/>
      <c r="AA47509"/>
    </row>
    <row r="47510" spans="1:27" x14ac:dyDescent="0.25">
      <c r="A47510"/>
      <c r="AA47510"/>
    </row>
    <row r="47511" spans="1:27" x14ac:dyDescent="0.25">
      <c r="A47511"/>
      <c r="AA47511"/>
    </row>
    <row r="47512" spans="1:27" x14ac:dyDescent="0.25">
      <c r="A47512"/>
      <c r="AA47512"/>
    </row>
    <row r="47513" spans="1:27" x14ac:dyDescent="0.25">
      <c r="A47513"/>
      <c r="AA47513"/>
    </row>
    <row r="47514" spans="1:27" x14ac:dyDescent="0.25">
      <c r="A47514"/>
      <c r="AA47514"/>
    </row>
    <row r="47515" spans="1:27" x14ac:dyDescent="0.25">
      <c r="A47515"/>
      <c r="AA47515"/>
    </row>
    <row r="47516" spans="1:27" x14ac:dyDescent="0.25">
      <c r="A47516"/>
      <c r="AA47516"/>
    </row>
    <row r="47517" spans="1:27" x14ac:dyDescent="0.25">
      <c r="A47517"/>
      <c r="AA47517"/>
    </row>
    <row r="47518" spans="1:27" x14ac:dyDescent="0.25">
      <c r="A47518"/>
      <c r="AA47518"/>
    </row>
    <row r="47519" spans="1:27" x14ac:dyDescent="0.25">
      <c r="A47519"/>
      <c r="AA47519"/>
    </row>
    <row r="47520" spans="1:27" x14ac:dyDescent="0.25">
      <c r="A47520"/>
      <c r="AA47520"/>
    </row>
    <row r="47521" spans="1:27" x14ac:dyDescent="0.25">
      <c r="A47521"/>
      <c r="AA47521"/>
    </row>
    <row r="47522" spans="1:27" x14ac:dyDescent="0.25">
      <c r="A47522"/>
      <c r="AA47522"/>
    </row>
    <row r="47523" spans="1:27" x14ac:dyDescent="0.25">
      <c r="A47523"/>
      <c r="AA47523"/>
    </row>
    <row r="47524" spans="1:27" x14ac:dyDescent="0.25">
      <c r="A47524"/>
      <c r="AA47524"/>
    </row>
    <row r="47525" spans="1:27" x14ac:dyDescent="0.25">
      <c r="A47525"/>
      <c r="AA47525"/>
    </row>
    <row r="47526" spans="1:27" x14ac:dyDescent="0.25">
      <c r="A47526"/>
      <c r="AA47526"/>
    </row>
    <row r="47527" spans="1:27" x14ac:dyDescent="0.25">
      <c r="A47527"/>
      <c r="AA47527"/>
    </row>
    <row r="47528" spans="1:27" x14ac:dyDescent="0.25">
      <c r="A47528"/>
      <c r="AA47528"/>
    </row>
    <row r="47529" spans="1:27" x14ac:dyDescent="0.25">
      <c r="A47529"/>
      <c r="AA47529"/>
    </row>
    <row r="47530" spans="1:27" x14ac:dyDescent="0.25">
      <c r="A47530"/>
      <c r="AA47530"/>
    </row>
    <row r="47531" spans="1:27" x14ac:dyDescent="0.25">
      <c r="A47531"/>
      <c r="AA47531"/>
    </row>
    <row r="47532" spans="1:27" x14ac:dyDescent="0.25">
      <c r="A47532"/>
      <c r="AA47532"/>
    </row>
    <row r="47533" spans="1:27" x14ac:dyDescent="0.25">
      <c r="A47533"/>
      <c r="AA47533"/>
    </row>
    <row r="47534" spans="1:27" x14ac:dyDescent="0.25">
      <c r="A47534"/>
      <c r="AA47534"/>
    </row>
    <row r="47535" spans="1:27" x14ac:dyDescent="0.25">
      <c r="A47535"/>
      <c r="AA47535"/>
    </row>
    <row r="47536" spans="1:27" x14ac:dyDescent="0.25">
      <c r="A47536"/>
      <c r="AA47536"/>
    </row>
    <row r="47537" spans="1:27" x14ac:dyDescent="0.25">
      <c r="A47537"/>
      <c r="AA47537"/>
    </row>
    <row r="47538" spans="1:27" x14ac:dyDescent="0.25">
      <c r="A47538"/>
      <c r="AA47538"/>
    </row>
    <row r="47539" spans="1:27" x14ac:dyDescent="0.25">
      <c r="A47539"/>
      <c r="AA47539"/>
    </row>
    <row r="47540" spans="1:27" x14ac:dyDescent="0.25">
      <c r="A47540"/>
      <c r="AA47540"/>
    </row>
    <row r="47541" spans="1:27" x14ac:dyDescent="0.25">
      <c r="A47541"/>
      <c r="AA47541"/>
    </row>
    <row r="47542" spans="1:27" x14ac:dyDescent="0.25">
      <c r="A47542"/>
      <c r="AA47542"/>
    </row>
    <row r="47543" spans="1:27" x14ac:dyDescent="0.25">
      <c r="A47543"/>
      <c r="AA47543"/>
    </row>
    <row r="47544" spans="1:27" x14ac:dyDescent="0.25">
      <c r="A47544"/>
      <c r="AA47544"/>
    </row>
    <row r="47545" spans="1:27" x14ac:dyDescent="0.25">
      <c r="A47545"/>
      <c r="AA47545"/>
    </row>
    <row r="47546" spans="1:27" x14ac:dyDescent="0.25">
      <c r="A47546"/>
      <c r="AA47546"/>
    </row>
    <row r="47547" spans="1:27" x14ac:dyDescent="0.25">
      <c r="A47547"/>
      <c r="AA47547"/>
    </row>
    <row r="47548" spans="1:27" x14ac:dyDescent="0.25">
      <c r="A47548"/>
      <c r="AA47548"/>
    </row>
    <row r="47549" spans="1:27" x14ac:dyDescent="0.25">
      <c r="A47549"/>
      <c r="AA47549"/>
    </row>
    <row r="47550" spans="1:27" x14ac:dyDescent="0.25">
      <c r="A47550"/>
      <c r="AA47550"/>
    </row>
    <row r="47551" spans="1:27" x14ac:dyDescent="0.25">
      <c r="A47551"/>
      <c r="AA47551"/>
    </row>
    <row r="47552" spans="1:27" x14ac:dyDescent="0.25">
      <c r="A47552"/>
      <c r="AA47552"/>
    </row>
    <row r="47553" spans="1:27" x14ac:dyDescent="0.25">
      <c r="A47553"/>
      <c r="AA47553"/>
    </row>
    <row r="47554" spans="1:27" x14ac:dyDescent="0.25">
      <c r="A47554"/>
      <c r="AA47554"/>
    </row>
    <row r="47555" spans="1:27" x14ac:dyDescent="0.25">
      <c r="A47555"/>
      <c r="AA47555"/>
    </row>
    <row r="47556" spans="1:27" x14ac:dyDescent="0.25">
      <c r="A47556"/>
      <c r="AA47556"/>
    </row>
    <row r="47557" spans="1:27" x14ac:dyDescent="0.25">
      <c r="A47557"/>
      <c r="AA47557"/>
    </row>
    <row r="47558" spans="1:27" x14ac:dyDescent="0.25">
      <c r="A47558"/>
      <c r="AA47558"/>
    </row>
    <row r="47559" spans="1:27" x14ac:dyDescent="0.25">
      <c r="A47559"/>
      <c r="AA47559"/>
    </row>
    <row r="47560" spans="1:27" x14ac:dyDescent="0.25">
      <c r="A47560"/>
      <c r="AA47560"/>
    </row>
    <row r="47561" spans="1:27" x14ac:dyDescent="0.25">
      <c r="A47561"/>
      <c r="AA47561"/>
    </row>
    <row r="47562" spans="1:27" x14ac:dyDescent="0.25">
      <c r="A47562"/>
      <c r="AA47562"/>
    </row>
    <row r="47563" spans="1:27" x14ac:dyDescent="0.25">
      <c r="A47563"/>
      <c r="AA47563"/>
    </row>
    <row r="47564" spans="1:27" x14ac:dyDescent="0.25">
      <c r="A47564"/>
      <c r="AA47564"/>
    </row>
    <row r="47565" spans="1:27" x14ac:dyDescent="0.25">
      <c r="A47565"/>
      <c r="AA47565"/>
    </row>
    <row r="47566" spans="1:27" x14ac:dyDescent="0.25">
      <c r="A47566"/>
      <c r="AA47566"/>
    </row>
    <row r="47567" spans="1:27" x14ac:dyDescent="0.25">
      <c r="A47567"/>
      <c r="AA47567"/>
    </row>
    <row r="47568" spans="1:27" x14ac:dyDescent="0.25">
      <c r="A47568"/>
      <c r="AA47568"/>
    </row>
    <row r="47569" spans="1:27" x14ac:dyDescent="0.25">
      <c r="A47569"/>
      <c r="AA47569"/>
    </row>
    <row r="47570" spans="1:27" x14ac:dyDescent="0.25">
      <c r="A47570"/>
      <c r="AA47570"/>
    </row>
    <row r="47571" spans="1:27" x14ac:dyDescent="0.25">
      <c r="A47571"/>
      <c r="AA47571"/>
    </row>
    <row r="47572" spans="1:27" x14ac:dyDescent="0.25">
      <c r="A47572"/>
      <c r="AA47572"/>
    </row>
    <row r="47573" spans="1:27" x14ac:dyDescent="0.25">
      <c r="A47573"/>
      <c r="AA47573"/>
    </row>
    <row r="47574" spans="1:27" x14ac:dyDescent="0.25">
      <c r="A47574"/>
      <c r="AA47574"/>
    </row>
    <row r="47575" spans="1:27" x14ac:dyDescent="0.25">
      <c r="A47575"/>
      <c r="AA47575"/>
    </row>
    <row r="47576" spans="1:27" x14ac:dyDescent="0.25">
      <c r="A47576"/>
      <c r="AA47576"/>
    </row>
    <row r="47577" spans="1:27" x14ac:dyDescent="0.25">
      <c r="A47577"/>
      <c r="AA47577"/>
    </row>
    <row r="47578" spans="1:27" x14ac:dyDescent="0.25">
      <c r="A47578"/>
      <c r="AA47578"/>
    </row>
    <row r="47579" spans="1:27" x14ac:dyDescent="0.25">
      <c r="A47579"/>
      <c r="AA47579"/>
    </row>
    <row r="47580" spans="1:27" x14ac:dyDescent="0.25">
      <c r="A47580"/>
      <c r="AA47580"/>
    </row>
    <row r="47581" spans="1:27" x14ac:dyDescent="0.25">
      <c r="A47581"/>
      <c r="AA47581"/>
    </row>
    <row r="47582" spans="1:27" x14ac:dyDescent="0.25">
      <c r="A47582"/>
      <c r="AA47582"/>
    </row>
    <row r="47583" spans="1:27" x14ac:dyDescent="0.25">
      <c r="A47583"/>
      <c r="AA47583"/>
    </row>
    <row r="47584" spans="1:27" x14ac:dyDescent="0.25">
      <c r="A47584"/>
      <c r="AA47584"/>
    </row>
    <row r="47585" spans="1:27" x14ac:dyDescent="0.25">
      <c r="A47585"/>
      <c r="AA47585"/>
    </row>
    <row r="47586" spans="1:27" x14ac:dyDescent="0.25">
      <c r="A47586"/>
      <c r="AA47586"/>
    </row>
    <row r="47587" spans="1:27" x14ac:dyDescent="0.25">
      <c r="A47587"/>
      <c r="AA47587"/>
    </row>
    <row r="47588" spans="1:27" x14ac:dyDescent="0.25">
      <c r="A47588"/>
      <c r="AA47588"/>
    </row>
    <row r="47589" spans="1:27" x14ac:dyDescent="0.25">
      <c r="A47589"/>
      <c r="AA47589"/>
    </row>
    <row r="47590" spans="1:27" x14ac:dyDescent="0.25">
      <c r="A47590"/>
      <c r="AA47590"/>
    </row>
    <row r="47591" spans="1:27" x14ac:dyDescent="0.25">
      <c r="A47591"/>
      <c r="AA47591"/>
    </row>
    <row r="47592" spans="1:27" x14ac:dyDescent="0.25">
      <c r="A47592"/>
      <c r="AA47592"/>
    </row>
    <row r="47593" spans="1:27" x14ac:dyDescent="0.25">
      <c r="A47593"/>
      <c r="AA47593"/>
    </row>
    <row r="47594" spans="1:27" x14ac:dyDescent="0.25">
      <c r="A47594"/>
      <c r="AA47594"/>
    </row>
    <row r="47595" spans="1:27" x14ac:dyDescent="0.25">
      <c r="A47595"/>
      <c r="AA47595"/>
    </row>
    <row r="47596" spans="1:27" x14ac:dyDescent="0.25">
      <c r="A47596"/>
      <c r="AA47596"/>
    </row>
    <row r="47597" spans="1:27" x14ac:dyDescent="0.25">
      <c r="A47597"/>
      <c r="AA47597"/>
    </row>
    <row r="47598" spans="1:27" x14ac:dyDescent="0.25">
      <c r="A47598"/>
      <c r="AA47598"/>
    </row>
    <row r="47599" spans="1:27" x14ac:dyDescent="0.25">
      <c r="A47599"/>
      <c r="AA47599"/>
    </row>
    <row r="47600" spans="1:27" x14ac:dyDescent="0.25">
      <c r="A47600"/>
      <c r="AA47600"/>
    </row>
    <row r="47601" spans="1:27" x14ac:dyDescent="0.25">
      <c r="A47601"/>
      <c r="AA47601"/>
    </row>
    <row r="47602" spans="1:27" x14ac:dyDescent="0.25">
      <c r="A47602"/>
      <c r="AA47602"/>
    </row>
    <row r="47603" spans="1:27" x14ac:dyDescent="0.25">
      <c r="A47603"/>
      <c r="AA47603"/>
    </row>
    <row r="47604" spans="1:27" x14ac:dyDescent="0.25">
      <c r="A47604"/>
      <c r="AA47604"/>
    </row>
    <row r="47605" spans="1:27" x14ac:dyDescent="0.25">
      <c r="A47605"/>
      <c r="AA47605"/>
    </row>
    <row r="47606" spans="1:27" x14ac:dyDescent="0.25">
      <c r="A47606"/>
      <c r="AA47606"/>
    </row>
    <row r="47607" spans="1:27" x14ac:dyDescent="0.25">
      <c r="A47607"/>
      <c r="AA47607"/>
    </row>
    <row r="47608" spans="1:27" x14ac:dyDescent="0.25">
      <c r="A47608"/>
      <c r="AA47608"/>
    </row>
    <row r="47609" spans="1:27" x14ac:dyDescent="0.25">
      <c r="A47609"/>
      <c r="AA47609"/>
    </row>
    <row r="47610" spans="1:27" x14ac:dyDescent="0.25">
      <c r="A47610"/>
      <c r="AA47610"/>
    </row>
    <row r="47611" spans="1:27" x14ac:dyDescent="0.25">
      <c r="A47611"/>
      <c r="AA47611"/>
    </row>
    <row r="47612" spans="1:27" x14ac:dyDescent="0.25">
      <c r="A47612"/>
      <c r="AA47612"/>
    </row>
    <row r="47613" spans="1:27" x14ac:dyDescent="0.25">
      <c r="A47613"/>
      <c r="AA47613"/>
    </row>
    <row r="47614" spans="1:27" x14ac:dyDescent="0.25">
      <c r="A47614"/>
      <c r="AA47614"/>
    </row>
    <row r="47615" spans="1:27" x14ac:dyDescent="0.25">
      <c r="A47615"/>
      <c r="AA47615"/>
    </row>
    <row r="47616" spans="1:27" x14ac:dyDescent="0.25">
      <c r="A47616"/>
      <c r="AA47616"/>
    </row>
    <row r="47617" spans="1:27" x14ac:dyDescent="0.25">
      <c r="A47617"/>
      <c r="AA47617"/>
    </row>
    <row r="47618" spans="1:27" x14ac:dyDescent="0.25">
      <c r="A47618"/>
      <c r="AA47618"/>
    </row>
    <row r="47619" spans="1:27" x14ac:dyDescent="0.25">
      <c r="A47619"/>
      <c r="AA47619"/>
    </row>
    <row r="47620" spans="1:27" x14ac:dyDescent="0.25">
      <c r="A47620"/>
      <c r="AA47620"/>
    </row>
    <row r="47621" spans="1:27" x14ac:dyDescent="0.25">
      <c r="A47621"/>
      <c r="AA47621"/>
    </row>
    <row r="47622" spans="1:27" x14ac:dyDescent="0.25">
      <c r="A47622"/>
      <c r="AA47622"/>
    </row>
    <row r="47623" spans="1:27" x14ac:dyDescent="0.25">
      <c r="A47623"/>
      <c r="AA47623"/>
    </row>
    <row r="47624" spans="1:27" x14ac:dyDescent="0.25">
      <c r="A47624"/>
      <c r="AA47624"/>
    </row>
    <row r="47625" spans="1:27" x14ac:dyDescent="0.25">
      <c r="A47625"/>
      <c r="AA47625"/>
    </row>
    <row r="47626" spans="1:27" x14ac:dyDescent="0.25">
      <c r="A47626"/>
      <c r="AA47626"/>
    </row>
    <row r="47627" spans="1:27" x14ac:dyDescent="0.25">
      <c r="A47627"/>
      <c r="AA47627"/>
    </row>
    <row r="47628" spans="1:27" x14ac:dyDescent="0.25">
      <c r="A47628"/>
      <c r="AA47628"/>
    </row>
    <row r="47629" spans="1:27" x14ac:dyDescent="0.25">
      <c r="A47629"/>
      <c r="AA47629"/>
    </row>
    <row r="47630" spans="1:27" x14ac:dyDescent="0.25">
      <c r="A47630"/>
      <c r="AA47630"/>
    </row>
    <row r="47631" spans="1:27" x14ac:dyDescent="0.25">
      <c r="A47631"/>
      <c r="AA47631"/>
    </row>
    <row r="47632" spans="1:27" x14ac:dyDescent="0.25">
      <c r="A47632"/>
      <c r="AA47632"/>
    </row>
    <row r="47633" spans="1:27" x14ac:dyDescent="0.25">
      <c r="A47633"/>
      <c r="AA47633"/>
    </row>
    <row r="47634" spans="1:27" x14ac:dyDescent="0.25">
      <c r="A47634"/>
      <c r="AA47634"/>
    </row>
    <row r="47635" spans="1:27" x14ac:dyDescent="0.25">
      <c r="A47635"/>
      <c r="AA47635"/>
    </row>
    <row r="47636" spans="1:27" x14ac:dyDescent="0.25">
      <c r="A47636"/>
      <c r="AA47636"/>
    </row>
    <row r="47637" spans="1:27" x14ac:dyDescent="0.25">
      <c r="A47637"/>
      <c r="AA47637"/>
    </row>
    <row r="47638" spans="1:27" x14ac:dyDescent="0.25">
      <c r="A47638"/>
      <c r="AA47638"/>
    </row>
    <row r="47639" spans="1:27" x14ac:dyDescent="0.25">
      <c r="A47639"/>
      <c r="AA47639"/>
    </row>
    <row r="47640" spans="1:27" x14ac:dyDescent="0.25">
      <c r="A47640"/>
      <c r="AA47640"/>
    </row>
    <row r="47641" spans="1:27" x14ac:dyDescent="0.25">
      <c r="A47641"/>
      <c r="AA47641"/>
    </row>
    <row r="47642" spans="1:27" x14ac:dyDescent="0.25">
      <c r="A47642"/>
      <c r="AA47642"/>
    </row>
    <row r="47643" spans="1:27" x14ac:dyDescent="0.25">
      <c r="A47643"/>
      <c r="AA47643"/>
    </row>
    <row r="47644" spans="1:27" x14ac:dyDescent="0.25">
      <c r="A47644"/>
      <c r="AA47644"/>
    </row>
    <row r="47645" spans="1:27" x14ac:dyDescent="0.25">
      <c r="A47645"/>
      <c r="AA47645"/>
    </row>
    <row r="47646" spans="1:27" x14ac:dyDescent="0.25">
      <c r="A47646"/>
      <c r="AA47646"/>
    </row>
    <row r="47647" spans="1:27" x14ac:dyDescent="0.25">
      <c r="A47647"/>
      <c r="AA47647"/>
    </row>
    <row r="47648" spans="1:27" x14ac:dyDescent="0.25">
      <c r="A47648"/>
      <c r="AA47648"/>
    </row>
    <row r="47649" spans="1:27" x14ac:dyDescent="0.25">
      <c r="A47649"/>
      <c r="AA47649"/>
    </row>
    <row r="47650" spans="1:27" x14ac:dyDescent="0.25">
      <c r="A47650"/>
      <c r="AA47650"/>
    </row>
    <row r="47651" spans="1:27" x14ac:dyDescent="0.25">
      <c r="A47651"/>
      <c r="AA47651"/>
    </row>
    <row r="47652" spans="1:27" x14ac:dyDescent="0.25">
      <c r="A47652"/>
      <c r="AA47652"/>
    </row>
    <row r="47653" spans="1:27" x14ac:dyDescent="0.25">
      <c r="A47653"/>
      <c r="AA47653"/>
    </row>
    <row r="47654" spans="1:27" x14ac:dyDescent="0.25">
      <c r="A47654"/>
      <c r="AA47654"/>
    </row>
    <row r="47655" spans="1:27" x14ac:dyDescent="0.25">
      <c r="A47655"/>
      <c r="AA47655"/>
    </row>
    <row r="47656" spans="1:27" x14ac:dyDescent="0.25">
      <c r="A47656"/>
      <c r="AA47656"/>
    </row>
    <row r="47657" spans="1:27" x14ac:dyDescent="0.25">
      <c r="A47657"/>
      <c r="AA47657"/>
    </row>
    <row r="47658" spans="1:27" x14ac:dyDescent="0.25">
      <c r="A47658"/>
      <c r="AA47658"/>
    </row>
    <row r="47659" spans="1:27" x14ac:dyDescent="0.25">
      <c r="A47659"/>
      <c r="AA47659"/>
    </row>
    <row r="47660" spans="1:27" x14ac:dyDescent="0.25">
      <c r="A47660"/>
      <c r="AA47660"/>
    </row>
    <row r="47661" spans="1:27" x14ac:dyDescent="0.25">
      <c r="A47661"/>
      <c r="AA47661"/>
    </row>
    <row r="47662" spans="1:27" x14ac:dyDescent="0.25">
      <c r="A47662"/>
      <c r="AA47662"/>
    </row>
    <row r="47663" spans="1:27" x14ac:dyDescent="0.25">
      <c r="A47663"/>
      <c r="AA47663"/>
    </row>
    <row r="47664" spans="1:27" x14ac:dyDescent="0.25">
      <c r="A47664"/>
      <c r="AA47664"/>
    </row>
    <row r="47665" spans="1:27" x14ac:dyDescent="0.25">
      <c r="A47665"/>
      <c r="AA47665"/>
    </row>
    <row r="47666" spans="1:27" x14ac:dyDescent="0.25">
      <c r="A47666"/>
      <c r="AA47666"/>
    </row>
    <row r="47667" spans="1:27" x14ac:dyDescent="0.25">
      <c r="A47667"/>
      <c r="AA47667"/>
    </row>
    <row r="47668" spans="1:27" x14ac:dyDescent="0.25">
      <c r="A47668"/>
      <c r="AA47668"/>
    </row>
    <row r="47669" spans="1:27" x14ac:dyDescent="0.25">
      <c r="A47669"/>
      <c r="AA47669"/>
    </row>
    <row r="47670" spans="1:27" x14ac:dyDescent="0.25">
      <c r="A47670"/>
      <c r="AA47670"/>
    </row>
    <row r="47671" spans="1:27" x14ac:dyDescent="0.25">
      <c r="A47671"/>
      <c r="AA47671"/>
    </row>
    <row r="47672" spans="1:27" x14ac:dyDescent="0.25">
      <c r="A47672"/>
      <c r="AA47672"/>
    </row>
    <row r="47673" spans="1:27" x14ac:dyDescent="0.25">
      <c r="A47673"/>
      <c r="AA47673"/>
    </row>
    <row r="47674" spans="1:27" x14ac:dyDescent="0.25">
      <c r="A47674"/>
      <c r="AA47674"/>
    </row>
    <row r="47675" spans="1:27" x14ac:dyDescent="0.25">
      <c r="A47675"/>
      <c r="AA47675"/>
    </row>
    <row r="47676" spans="1:27" x14ac:dyDescent="0.25">
      <c r="A47676"/>
      <c r="AA47676"/>
    </row>
    <row r="47677" spans="1:27" x14ac:dyDescent="0.25">
      <c r="A47677"/>
      <c r="AA47677"/>
    </row>
    <row r="47678" spans="1:27" x14ac:dyDescent="0.25">
      <c r="A47678"/>
      <c r="AA47678"/>
    </row>
    <row r="47679" spans="1:27" x14ac:dyDescent="0.25">
      <c r="A47679"/>
      <c r="AA47679"/>
    </row>
    <row r="47680" spans="1:27" x14ac:dyDescent="0.25">
      <c r="A47680"/>
      <c r="AA47680"/>
    </row>
    <row r="47681" spans="1:27" x14ac:dyDescent="0.25">
      <c r="A47681"/>
      <c r="AA47681"/>
    </row>
    <row r="47682" spans="1:27" x14ac:dyDescent="0.25">
      <c r="A47682"/>
      <c r="AA47682"/>
    </row>
    <row r="47683" spans="1:27" x14ac:dyDescent="0.25">
      <c r="A47683"/>
      <c r="AA47683"/>
    </row>
    <row r="47684" spans="1:27" x14ac:dyDescent="0.25">
      <c r="A47684"/>
      <c r="AA47684"/>
    </row>
    <row r="47685" spans="1:27" x14ac:dyDescent="0.25">
      <c r="A47685"/>
      <c r="AA47685"/>
    </row>
    <row r="47686" spans="1:27" x14ac:dyDescent="0.25">
      <c r="A47686"/>
      <c r="AA47686"/>
    </row>
    <row r="47687" spans="1:27" x14ac:dyDescent="0.25">
      <c r="A47687"/>
      <c r="AA47687"/>
    </row>
    <row r="47688" spans="1:27" x14ac:dyDescent="0.25">
      <c r="A47688"/>
      <c r="AA47688"/>
    </row>
    <row r="47689" spans="1:27" x14ac:dyDescent="0.25">
      <c r="A47689"/>
      <c r="AA47689"/>
    </row>
    <row r="47690" spans="1:27" x14ac:dyDescent="0.25">
      <c r="A47690"/>
      <c r="AA47690"/>
    </row>
    <row r="47691" spans="1:27" x14ac:dyDescent="0.25">
      <c r="A47691"/>
      <c r="AA47691"/>
    </row>
    <row r="47692" spans="1:27" x14ac:dyDescent="0.25">
      <c r="A47692"/>
      <c r="AA47692"/>
    </row>
    <row r="47693" spans="1:27" x14ac:dyDescent="0.25">
      <c r="A47693"/>
      <c r="AA47693"/>
    </row>
    <row r="47694" spans="1:27" x14ac:dyDescent="0.25">
      <c r="A47694"/>
      <c r="AA47694"/>
    </row>
    <row r="47695" spans="1:27" x14ac:dyDescent="0.25">
      <c r="A47695"/>
      <c r="AA47695"/>
    </row>
    <row r="47696" spans="1:27" x14ac:dyDescent="0.25">
      <c r="A47696"/>
      <c r="AA47696"/>
    </row>
    <row r="47697" spans="1:27" x14ac:dyDescent="0.25">
      <c r="A47697"/>
      <c r="AA47697"/>
    </row>
    <row r="47698" spans="1:27" x14ac:dyDescent="0.25">
      <c r="A47698"/>
      <c r="AA47698"/>
    </row>
    <row r="47699" spans="1:27" x14ac:dyDescent="0.25">
      <c r="A47699"/>
      <c r="AA47699"/>
    </row>
    <row r="47700" spans="1:27" x14ac:dyDescent="0.25">
      <c r="A47700"/>
      <c r="AA47700"/>
    </row>
    <row r="47701" spans="1:27" x14ac:dyDescent="0.25">
      <c r="A47701"/>
      <c r="AA47701"/>
    </row>
    <row r="47702" spans="1:27" x14ac:dyDescent="0.25">
      <c r="A47702"/>
      <c r="AA47702"/>
    </row>
    <row r="47703" spans="1:27" x14ac:dyDescent="0.25">
      <c r="A47703"/>
      <c r="AA47703"/>
    </row>
    <row r="47704" spans="1:27" x14ac:dyDescent="0.25">
      <c r="A47704"/>
      <c r="AA47704"/>
    </row>
    <row r="47705" spans="1:27" x14ac:dyDescent="0.25">
      <c r="A47705"/>
      <c r="AA47705"/>
    </row>
    <row r="47706" spans="1:27" x14ac:dyDescent="0.25">
      <c r="A47706"/>
      <c r="AA47706"/>
    </row>
    <row r="47707" spans="1:27" x14ac:dyDescent="0.25">
      <c r="A47707"/>
      <c r="AA47707"/>
    </row>
    <row r="47708" spans="1:27" x14ac:dyDescent="0.25">
      <c r="A47708"/>
      <c r="AA47708"/>
    </row>
    <row r="47709" spans="1:27" x14ac:dyDescent="0.25">
      <c r="A47709"/>
      <c r="AA47709"/>
    </row>
    <row r="47710" spans="1:27" x14ac:dyDescent="0.25">
      <c r="A47710"/>
      <c r="AA47710"/>
    </row>
    <row r="47711" spans="1:27" x14ac:dyDescent="0.25">
      <c r="A47711"/>
      <c r="AA47711"/>
    </row>
    <row r="47712" spans="1:27" x14ac:dyDescent="0.25">
      <c r="A47712"/>
      <c r="AA47712"/>
    </row>
    <row r="47713" spans="1:27" x14ac:dyDescent="0.25">
      <c r="A47713"/>
      <c r="AA47713"/>
    </row>
    <row r="47714" spans="1:27" x14ac:dyDescent="0.25">
      <c r="A47714"/>
      <c r="AA47714"/>
    </row>
    <row r="47715" spans="1:27" x14ac:dyDescent="0.25">
      <c r="A47715"/>
      <c r="AA47715"/>
    </row>
    <row r="47716" spans="1:27" x14ac:dyDescent="0.25">
      <c r="A47716"/>
      <c r="AA47716"/>
    </row>
    <row r="47717" spans="1:27" x14ac:dyDescent="0.25">
      <c r="A47717"/>
      <c r="AA47717"/>
    </row>
    <row r="47718" spans="1:27" x14ac:dyDescent="0.25">
      <c r="A47718"/>
      <c r="AA47718"/>
    </row>
    <row r="47719" spans="1:27" x14ac:dyDescent="0.25">
      <c r="A47719"/>
      <c r="AA47719"/>
    </row>
    <row r="47720" spans="1:27" x14ac:dyDescent="0.25">
      <c r="A47720"/>
      <c r="AA47720"/>
    </row>
    <row r="47721" spans="1:27" x14ac:dyDescent="0.25">
      <c r="A47721"/>
      <c r="AA47721"/>
    </row>
    <row r="47722" spans="1:27" x14ac:dyDescent="0.25">
      <c r="A47722"/>
      <c r="AA47722"/>
    </row>
    <row r="47723" spans="1:27" x14ac:dyDescent="0.25">
      <c r="A47723"/>
      <c r="AA47723"/>
    </row>
    <row r="47724" spans="1:27" x14ac:dyDescent="0.25">
      <c r="A47724"/>
      <c r="AA47724"/>
    </row>
    <row r="47725" spans="1:27" x14ac:dyDescent="0.25">
      <c r="A47725"/>
      <c r="AA47725"/>
    </row>
    <row r="47726" spans="1:27" x14ac:dyDescent="0.25">
      <c r="A47726"/>
      <c r="AA47726"/>
    </row>
    <row r="47727" spans="1:27" x14ac:dyDescent="0.25">
      <c r="A47727"/>
      <c r="AA47727"/>
    </row>
    <row r="47728" spans="1:27" x14ac:dyDescent="0.25">
      <c r="A47728"/>
      <c r="AA47728"/>
    </row>
    <row r="47729" spans="1:27" x14ac:dyDescent="0.25">
      <c r="A47729"/>
      <c r="AA47729"/>
    </row>
    <row r="47730" spans="1:27" x14ac:dyDescent="0.25">
      <c r="A47730"/>
      <c r="AA47730"/>
    </row>
    <row r="47731" spans="1:27" x14ac:dyDescent="0.25">
      <c r="A47731"/>
      <c r="AA47731"/>
    </row>
    <row r="47732" spans="1:27" x14ac:dyDescent="0.25">
      <c r="A47732"/>
      <c r="AA47732"/>
    </row>
    <row r="47733" spans="1:27" x14ac:dyDescent="0.25">
      <c r="A47733"/>
      <c r="AA47733"/>
    </row>
    <row r="47734" spans="1:27" x14ac:dyDescent="0.25">
      <c r="A47734"/>
      <c r="AA47734"/>
    </row>
    <row r="47735" spans="1:27" x14ac:dyDescent="0.25">
      <c r="A47735"/>
      <c r="AA47735"/>
    </row>
    <row r="47736" spans="1:27" x14ac:dyDescent="0.25">
      <c r="A47736"/>
      <c r="AA47736"/>
    </row>
    <row r="47737" spans="1:27" x14ac:dyDescent="0.25">
      <c r="A47737"/>
      <c r="AA47737"/>
    </row>
    <row r="47738" spans="1:27" x14ac:dyDescent="0.25">
      <c r="A47738"/>
      <c r="AA47738"/>
    </row>
    <row r="47739" spans="1:27" x14ac:dyDescent="0.25">
      <c r="A47739"/>
      <c r="AA47739"/>
    </row>
    <row r="47740" spans="1:27" x14ac:dyDescent="0.25">
      <c r="A47740"/>
      <c r="AA47740"/>
    </row>
    <row r="47741" spans="1:27" x14ac:dyDescent="0.25">
      <c r="A47741"/>
      <c r="AA47741"/>
    </row>
    <row r="47742" spans="1:27" x14ac:dyDescent="0.25">
      <c r="A47742"/>
      <c r="AA47742"/>
    </row>
    <row r="47743" spans="1:27" x14ac:dyDescent="0.25">
      <c r="A47743"/>
      <c r="AA47743"/>
    </row>
    <row r="47744" spans="1:27" x14ac:dyDescent="0.25">
      <c r="A47744"/>
      <c r="AA47744"/>
    </row>
    <row r="47745" spans="1:27" x14ac:dyDescent="0.25">
      <c r="A47745"/>
      <c r="AA47745"/>
    </row>
    <row r="47746" spans="1:27" x14ac:dyDescent="0.25">
      <c r="A47746"/>
      <c r="AA47746"/>
    </row>
    <row r="47747" spans="1:27" x14ac:dyDescent="0.25">
      <c r="A47747"/>
      <c r="AA47747"/>
    </row>
    <row r="47748" spans="1:27" x14ac:dyDescent="0.25">
      <c r="A47748"/>
      <c r="AA47748"/>
    </row>
    <row r="47749" spans="1:27" x14ac:dyDescent="0.25">
      <c r="A47749"/>
      <c r="AA47749"/>
    </row>
    <row r="47750" spans="1:27" x14ac:dyDescent="0.25">
      <c r="A47750"/>
      <c r="AA47750"/>
    </row>
    <row r="47751" spans="1:27" x14ac:dyDescent="0.25">
      <c r="A47751"/>
      <c r="AA47751"/>
    </row>
    <row r="47752" spans="1:27" x14ac:dyDescent="0.25">
      <c r="A47752"/>
      <c r="AA47752"/>
    </row>
    <row r="47753" spans="1:27" x14ac:dyDescent="0.25">
      <c r="A47753"/>
      <c r="AA47753"/>
    </row>
    <row r="47754" spans="1:27" x14ac:dyDescent="0.25">
      <c r="A47754"/>
      <c r="AA47754"/>
    </row>
    <row r="47755" spans="1:27" x14ac:dyDescent="0.25">
      <c r="A47755"/>
      <c r="AA47755"/>
    </row>
    <row r="47756" spans="1:27" x14ac:dyDescent="0.25">
      <c r="A47756"/>
      <c r="AA47756"/>
    </row>
    <row r="47757" spans="1:27" x14ac:dyDescent="0.25">
      <c r="A47757"/>
      <c r="AA47757"/>
    </row>
    <row r="47758" spans="1:27" x14ac:dyDescent="0.25">
      <c r="A47758"/>
      <c r="AA47758"/>
    </row>
    <row r="47759" spans="1:27" x14ac:dyDescent="0.25">
      <c r="A47759"/>
      <c r="AA47759"/>
    </row>
    <row r="47760" spans="1:27" x14ac:dyDescent="0.25">
      <c r="A47760"/>
      <c r="AA47760"/>
    </row>
    <row r="47761" spans="1:27" x14ac:dyDescent="0.25">
      <c r="A47761"/>
      <c r="AA47761"/>
    </row>
    <row r="47762" spans="1:27" x14ac:dyDescent="0.25">
      <c r="A47762"/>
      <c r="AA47762"/>
    </row>
    <row r="47763" spans="1:27" x14ac:dyDescent="0.25">
      <c r="A47763"/>
      <c r="AA47763"/>
    </row>
    <row r="47764" spans="1:27" x14ac:dyDescent="0.25">
      <c r="A47764"/>
      <c r="AA47764"/>
    </row>
    <row r="47765" spans="1:27" x14ac:dyDescent="0.25">
      <c r="A47765"/>
      <c r="AA47765"/>
    </row>
    <row r="47766" spans="1:27" x14ac:dyDescent="0.25">
      <c r="A47766"/>
      <c r="AA47766"/>
    </row>
    <row r="47767" spans="1:27" x14ac:dyDescent="0.25">
      <c r="A47767"/>
      <c r="AA47767"/>
    </row>
    <row r="47768" spans="1:27" x14ac:dyDescent="0.25">
      <c r="A47768"/>
      <c r="AA47768"/>
    </row>
    <row r="47769" spans="1:27" x14ac:dyDescent="0.25">
      <c r="A47769"/>
      <c r="AA47769"/>
    </row>
    <row r="47770" spans="1:27" x14ac:dyDescent="0.25">
      <c r="A47770"/>
      <c r="AA47770"/>
    </row>
    <row r="47771" spans="1:27" x14ac:dyDescent="0.25">
      <c r="A47771"/>
      <c r="AA47771"/>
    </row>
    <row r="47772" spans="1:27" x14ac:dyDescent="0.25">
      <c r="A47772"/>
      <c r="AA47772"/>
    </row>
    <row r="47773" spans="1:27" x14ac:dyDescent="0.25">
      <c r="A47773"/>
      <c r="AA47773"/>
    </row>
    <row r="47774" spans="1:27" x14ac:dyDescent="0.25">
      <c r="A47774"/>
      <c r="AA47774"/>
    </row>
    <row r="47775" spans="1:27" x14ac:dyDescent="0.25">
      <c r="A47775"/>
      <c r="AA47775"/>
    </row>
    <row r="47776" spans="1:27" x14ac:dyDescent="0.25">
      <c r="A47776"/>
      <c r="AA47776"/>
    </row>
    <row r="47777" spans="1:27" x14ac:dyDescent="0.25">
      <c r="A47777"/>
      <c r="AA47777"/>
    </row>
    <row r="47778" spans="1:27" x14ac:dyDescent="0.25">
      <c r="A47778"/>
      <c r="AA47778"/>
    </row>
    <row r="47779" spans="1:27" x14ac:dyDescent="0.25">
      <c r="A47779"/>
      <c r="AA47779"/>
    </row>
    <row r="47780" spans="1:27" x14ac:dyDescent="0.25">
      <c r="A47780"/>
      <c r="AA47780"/>
    </row>
    <row r="47781" spans="1:27" x14ac:dyDescent="0.25">
      <c r="A47781"/>
      <c r="AA47781"/>
    </row>
    <row r="47782" spans="1:27" x14ac:dyDescent="0.25">
      <c r="A47782"/>
      <c r="AA47782"/>
    </row>
    <row r="47783" spans="1:27" x14ac:dyDescent="0.25">
      <c r="A47783"/>
      <c r="AA47783"/>
    </row>
    <row r="47784" spans="1:27" x14ac:dyDescent="0.25">
      <c r="A47784"/>
      <c r="AA47784"/>
    </row>
    <row r="47785" spans="1:27" x14ac:dyDescent="0.25">
      <c r="A47785"/>
      <c r="AA47785"/>
    </row>
    <row r="47786" spans="1:27" x14ac:dyDescent="0.25">
      <c r="A47786"/>
      <c r="AA47786"/>
    </row>
    <row r="47787" spans="1:27" x14ac:dyDescent="0.25">
      <c r="A47787"/>
      <c r="AA47787"/>
    </row>
    <row r="47788" spans="1:27" x14ac:dyDescent="0.25">
      <c r="A47788"/>
      <c r="AA47788"/>
    </row>
    <row r="47789" spans="1:27" x14ac:dyDescent="0.25">
      <c r="A47789"/>
      <c r="AA47789"/>
    </row>
    <row r="47790" spans="1:27" x14ac:dyDescent="0.25">
      <c r="A47790"/>
      <c r="AA47790"/>
    </row>
    <row r="47791" spans="1:27" x14ac:dyDescent="0.25">
      <c r="A47791"/>
      <c r="AA47791"/>
    </row>
    <row r="47792" spans="1:27" x14ac:dyDescent="0.25">
      <c r="A47792"/>
      <c r="AA47792"/>
    </row>
    <row r="47793" spans="1:27" x14ac:dyDescent="0.25">
      <c r="A47793"/>
      <c r="AA47793"/>
    </row>
    <row r="47794" spans="1:27" x14ac:dyDescent="0.25">
      <c r="A47794"/>
      <c r="AA47794"/>
    </row>
    <row r="47795" spans="1:27" x14ac:dyDescent="0.25">
      <c r="A47795"/>
      <c r="AA47795"/>
    </row>
    <row r="47796" spans="1:27" x14ac:dyDescent="0.25">
      <c r="A47796"/>
      <c r="AA47796"/>
    </row>
    <row r="47797" spans="1:27" x14ac:dyDescent="0.25">
      <c r="A47797"/>
      <c r="AA47797"/>
    </row>
    <row r="47798" spans="1:27" x14ac:dyDescent="0.25">
      <c r="A47798"/>
      <c r="AA47798"/>
    </row>
    <row r="47799" spans="1:27" x14ac:dyDescent="0.25">
      <c r="A47799"/>
      <c r="AA47799"/>
    </row>
    <row r="47800" spans="1:27" x14ac:dyDescent="0.25">
      <c r="A47800"/>
      <c r="AA47800"/>
    </row>
    <row r="47801" spans="1:27" x14ac:dyDescent="0.25">
      <c r="A47801"/>
      <c r="AA47801"/>
    </row>
    <row r="47802" spans="1:27" x14ac:dyDescent="0.25">
      <c r="A47802"/>
      <c r="AA47802"/>
    </row>
    <row r="47803" spans="1:27" x14ac:dyDescent="0.25">
      <c r="A47803"/>
      <c r="AA47803"/>
    </row>
    <row r="47804" spans="1:27" x14ac:dyDescent="0.25">
      <c r="A47804"/>
      <c r="AA47804"/>
    </row>
    <row r="47805" spans="1:27" x14ac:dyDescent="0.25">
      <c r="A47805"/>
      <c r="AA47805"/>
    </row>
    <row r="47806" spans="1:27" x14ac:dyDescent="0.25">
      <c r="A47806"/>
      <c r="AA47806"/>
    </row>
    <row r="47807" spans="1:27" x14ac:dyDescent="0.25">
      <c r="A47807"/>
      <c r="AA47807"/>
    </row>
    <row r="47808" spans="1:27" x14ac:dyDescent="0.25">
      <c r="A47808"/>
      <c r="AA47808"/>
    </row>
    <row r="47809" spans="1:27" x14ac:dyDescent="0.25">
      <c r="A47809"/>
      <c r="AA47809"/>
    </row>
    <row r="47810" spans="1:27" x14ac:dyDescent="0.25">
      <c r="A47810"/>
      <c r="AA47810"/>
    </row>
    <row r="47811" spans="1:27" x14ac:dyDescent="0.25">
      <c r="A47811"/>
      <c r="AA47811"/>
    </row>
    <row r="47812" spans="1:27" x14ac:dyDescent="0.25">
      <c r="A47812"/>
      <c r="AA47812"/>
    </row>
    <row r="47813" spans="1:27" x14ac:dyDescent="0.25">
      <c r="A47813"/>
      <c r="AA47813"/>
    </row>
    <row r="47814" spans="1:27" x14ac:dyDescent="0.25">
      <c r="A47814"/>
      <c r="AA47814"/>
    </row>
    <row r="47815" spans="1:27" x14ac:dyDescent="0.25">
      <c r="A47815"/>
      <c r="AA47815"/>
    </row>
    <row r="47816" spans="1:27" x14ac:dyDescent="0.25">
      <c r="A47816"/>
      <c r="AA47816"/>
    </row>
    <row r="47817" spans="1:27" x14ac:dyDescent="0.25">
      <c r="A47817"/>
      <c r="AA47817"/>
    </row>
    <row r="47818" spans="1:27" x14ac:dyDescent="0.25">
      <c r="A47818"/>
      <c r="AA47818"/>
    </row>
    <row r="47819" spans="1:27" x14ac:dyDescent="0.25">
      <c r="A47819"/>
      <c r="AA47819"/>
    </row>
    <row r="47820" spans="1:27" x14ac:dyDescent="0.25">
      <c r="A47820"/>
      <c r="AA47820"/>
    </row>
    <row r="47821" spans="1:27" x14ac:dyDescent="0.25">
      <c r="A47821"/>
      <c r="AA47821"/>
    </row>
    <row r="47822" spans="1:27" x14ac:dyDescent="0.25">
      <c r="A47822"/>
      <c r="AA47822"/>
    </row>
    <row r="47823" spans="1:27" x14ac:dyDescent="0.25">
      <c r="A47823"/>
      <c r="AA47823"/>
    </row>
    <row r="47824" spans="1:27" x14ac:dyDescent="0.25">
      <c r="A47824"/>
      <c r="AA47824"/>
    </row>
    <row r="47825" spans="1:27" x14ac:dyDescent="0.25">
      <c r="A47825"/>
      <c r="AA47825"/>
    </row>
    <row r="47826" spans="1:27" x14ac:dyDescent="0.25">
      <c r="A47826"/>
      <c r="AA47826"/>
    </row>
    <row r="47827" spans="1:27" x14ac:dyDescent="0.25">
      <c r="A47827"/>
      <c r="AA47827"/>
    </row>
    <row r="47828" spans="1:27" x14ac:dyDescent="0.25">
      <c r="A47828"/>
      <c r="AA47828"/>
    </row>
    <row r="47829" spans="1:27" x14ac:dyDescent="0.25">
      <c r="A47829"/>
      <c r="AA47829"/>
    </row>
    <row r="47830" spans="1:27" x14ac:dyDescent="0.25">
      <c r="A47830"/>
      <c r="AA47830"/>
    </row>
    <row r="47831" spans="1:27" x14ac:dyDescent="0.25">
      <c r="A47831"/>
      <c r="AA47831"/>
    </row>
    <row r="47832" spans="1:27" x14ac:dyDescent="0.25">
      <c r="A47832"/>
      <c r="AA47832"/>
    </row>
    <row r="47833" spans="1:27" x14ac:dyDescent="0.25">
      <c r="A47833"/>
      <c r="AA47833"/>
    </row>
    <row r="47834" spans="1:27" x14ac:dyDescent="0.25">
      <c r="A47834"/>
      <c r="AA47834"/>
    </row>
    <row r="47835" spans="1:27" x14ac:dyDescent="0.25">
      <c r="A47835"/>
      <c r="AA47835"/>
    </row>
    <row r="47836" spans="1:27" x14ac:dyDescent="0.25">
      <c r="A47836"/>
      <c r="AA47836"/>
    </row>
    <row r="47837" spans="1:27" x14ac:dyDescent="0.25">
      <c r="A47837"/>
      <c r="AA47837"/>
    </row>
    <row r="47838" spans="1:27" x14ac:dyDescent="0.25">
      <c r="A47838"/>
      <c r="AA47838"/>
    </row>
    <row r="47839" spans="1:27" x14ac:dyDescent="0.25">
      <c r="A47839"/>
      <c r="AA47839"/>
    </row>
    <row r="47840" spans="1:27" x14ac:dyDescent="0.25">
      <c r="A47840"/>
      <c r="AA47840"/>
    </row>
    <row r="47841" spans="1:27" x14ac:dyDescent="0.25">
      <c r="A47841"/>
      <c r="AA47841"/>
    </row>
    <row r="47842" spans="1:27" x14ac:dyDescent="0.25">
      <c r="A47842"/>
      <c r="AA47842"/>
    </row>
    <row r="47843" spans="1:27" x14ac:dyDescent="0.25">
      <c r="A47843"/>
      <c r="AA47843"/>
    </row>
    <row r="47844" spans="1:27" x14ac:dyDescent="0.25">
      <c r="A47844"/>
      <c r="AA47844"/>
    </row>
    <row r="47845" spans="1:27" x14ac:dyDescent="0.25">
      <c r="A47845"/>
      <c r="AA47845"/>
    </row>
    <row r="47846" spans="1:27" x14ac:dyDescent="0.25">
      <c r="A47846"/>
      <c r="AA47846"/>
    </row>
    <row r="47847" spans="1:27" x14ac:dyDescent="0.25">
      <c r="A47847"/>
      <c r="AA47847"/>
    </row>
    <row r="47848" spans="1:27" x14ac:dyDescent="0.25">
      <c r="A47848"/>
      <c r="AA47848"/>
    </row>
    <row r="47849" spans="1:27" x14ac:dyDescent="0.25">
      <c r="A47849"/>
      <c r="AA47849"/>
    </row>
    <row r="47850" spans="1:27" x14ac:dyDescent="0.25">
      <c r="A47850"/>
      <c r="AA47850"/>
    </row>
    <row r="47851" spans="1:27" x14ac:dyDescent="0.25">
      <c r="A47851"/>
      <c r="AA47851"/>
    </row>
    <row r="47852" spans="1:27" x14ac:dyDescent="0.25">
      <c r="A47852"/>
      <c r="AA47852"/>
    </row>
    <row r="47853" spans="1:27" x14ac:dyDescent="0.25">
      <c r="A47853"/>
      <c r="AA47853"/>
    </row>
    <row r="47854" spans="1:27" x14ac:dyDescent="0.25">
      <c r="A47854"/>
      <c r="AA47854"/>
    </row>
    <row r="47855" spans="1:27" x14ac:dyDescent="0.25">
      <c r="A47855"/>
      <c r="AA47855"/>
    </row>
    <row r="47856" spans="1:27" x14ac:dyDescent="0.25">
      <c r="A47856"/>
      <c r="AA47856"/>
    </row>
    <row r="47857" spans="1:27" x14ac:dyDescent="0.25">
      <c r="A47857"/>
      <c r="AA47857"/>
    </row>
    <row r="47858" spans="1:27" x14ac:dyDescent="0.25">
      <c r="A47858"/>
      <c r="AA47858"/>
    </row>
    <row r="47859" spans="1:27" x14ac:dyDescent="0.25">
      <c r="A47859"/>
      <c r="AA47859"/>
    </row>
    <row r="47860" spans="1:27" x14ac:dyDescent="0.25">
      <c r="A47860"/>
      <c r="AA47860"/>
    </row>
    <row r="47861" spans="1:27" x14ac:dyDescent="0.25">
      <c r="A47861"/>
      <c r="AA47861"/>
    </row>
    <row r="47862" spans="1:27" x14ac:dyDescent="0.25">
      <c r="A47862"/>
      <c r="AA47862"/>
    </row>
    <row r="47863" spans="1:27" x14ac:dyDescent="0.25">
      <c r="A47863"/>
      <c r="AA47863"/>
    </row>
    <row r="47864" spans="1:27" x14ac:dyDescent="0.25">
      <c r="A47864"/>
      <c r="AA47864"/>
    </row>
    <row r="47865" spans="1:27" x14ac:dyDescent="0.25">
      <c r="A47865"/>
      <c r="AA47865"/>
    </row>
    <row r="47866" spans="1:27" x14ac:dyDescent="0.25">
      <c r="A47866"/>
      <c r="AA47866"/>
    </row>
    <row r="47867" spans="1:27" x14ac:dyDescent="0.25">
      <c r="A47867"/>
      <c r="AA47867"/>
    </row>
    <row r="47868" spans="1:27" x14ac:dyDescent="0.25">
      <c r="A47868"/>
      <c r="AA47868"/>
    </row>
    <row r="47869" spans="1:27" x14ac:dyDescent="0.25">
      <c r="A47869"/>
      <c r="AA47869"/>
    </row>
    <row r="47870" spans="1:27" x14ac:dyDescent="0.25">
      <c r="A47870"/>
      <c r="AA47870"/>
    </row>
    <row r="47871" spans="1:27" x14ac:dyDescent="0.25">
      <c r="A47871"/>
      <c r="AA47871"/>
    </row>
    <row r="47872" spans="1:27" x14ac:dyDescent="0.25">
      <c r="A47872"/>
      <c r="AA47872"/>
    </row>
    <row r="47873" spans="1:27" x14ac:dyDescent="0.25">
      <c r="A47873"/>
      <c r="AA47873"/>
    </row>
    <row r="47874" spans="1:27" x14ac:dyDescent="0.25">
      <c r="A47874"/>
      <c r="AA47874"/>
    </row>
    <row r="47875" spans="1:27" x14ac:dyDescent="0.25">
      <c r="A47875"/>
      <c r="AA47875"/>
    </row>
    <row r="47876" spans="1:27" x14ac:dyDescent="0.25">
      <c r="A47876"/>
      <c r="AA47876"/>
    </row>
    <row r="47877" spans="1:27" x14ac:dyDescent="0.25">
      <c r="A47877"/>
      <c r="AA47877"/>
    </row>
    <row r="47878" spans="1:27" x14ac:dyDescent="0.25">
      <c r="A47878"/>
      <c r="AA47878"/>
    </row>
    <row r="47879" spans="1:27" x14ac:dyDescent="0.25">
      <c r="A47879"/>
      <c r="AA47879"/>
    </row>
    <row r="47880" spans="1:27" x14ac:dyDescent="0.25">
      <c r="A47880"/>
      <c r="AA47880"/>
    </row>
    <row r="47881" spans="1:27" x14ac:dyDescent="0.25">
      <c r="A47881"/>
      <c r="AA47881"/>
    </row>
    <row r="47882" spans="1:27" x14ac:dyDescent="0.25">
      <c r="A47882"/>
      <c r="AA47882"/>
    </row>
    <row r="47883" spans="1:27" x14ac:dyDescent="0.25">
      <c r="A47883"/>
      <c r="AA47883"/>
    </row>
    <row r="47884" spans="1:27" x14ac:dyDescent="0.25">
      <c r="A47884"/>
      <c r="AA47884"/>
    </row>
    <row r="47885" spans="1:27" x14ac:dyDescent="0.25">
      <c r="A47885"/>
      <c r="AA47885"/>
    </row>
    <row r="47886" spans="1:27" x14ac:dyDescent="0.25">
      <c r="A47886"/>
      <c r="AA47886"/>
    </row>
    <row r="47887" spans="1:27" x14ac:dyDescent="0.25">
      <c r="A47887"/>
      <c r="AA47887"/>
    </row>
    <row r="47888" spans="1:27" x14ac:dyDescent="0.25">
      <c r="A47888"/>
      <c r="AA47888"/>
    </row>
    <row r="47889" spans="1:27" x14ac:dyDescent="0.25">
      <c r="A47889"/>
      <c r="AA47889"/>
    </row>
    <row r="47890" spans="1:27" x14ac:dyDescent="0.25">
      <c r="A47890"/>
      <c r="AA47890"/>
    </row>
    <row r="47891" spans="1:27" x14ac:dyDescent="0.25">
      <c r="A47891"/>
      <c r="AA47891"/>
    </row>
    <row r="47892" spans="1:27" x14ac:dyDescent="0.25">
      <c r="A47892"/>
      <c r="AA47892"/>
    </row>
    <row r="47893" spans="1:27" x14ac:dyDescent="0.25">
      <c r="A47893"/>
      <c r="AA47893"/>
    </row>
    <row r="47894" spans="1:27" x14ac:dyDescent="0.25">
      <c r="A47894"/>
      <c r="AA47894"/>
    </row>
    <row r="47895" spans="1:27" x14ac:dyDescent="0.25">
      <c r="A47895"/>
      <c r="AA47895"/>
    </row>
    <row r="47896" spans="1:27" x14ac:dyDescent="0.25">
      <c r="A47896"/>
      <c r="AA47896"/>
    </row>
    <row r="47897" spans="1:27" x14ac:dyDescent="0.25">
      <c r="A47897"/>
      <c r="AA47897"/>
    </row>
    <row r="47898" spans="1:27" x14ac:dyDescent="0.25">
      <c r="A47898"/>
      <c r="AA47898"/>
    </row>
    <row r="47899" spans="1:27" x14ac:dyDescent="0.25">
      <c r="A47899"/>
      <c r="AA47899"/>
    </row>
    <row r="47900" spans="1:27" x14ac:dyDescent="0.25">
      <c r="A47900"/>
      <c r="AA47900"/>
    </row>
    <row r="47901" spans="1:27" x14ac:dyDescent="0.25">
      <c r="A47901"/>
      <c r="AA47901"/>
    </row>
    <row r="47902" spans="1:27" x14ac:dyDescent="0.25">
      <c r="A47902"/>
      <c r="AA47902"/>
    </row>
    <row r="47903" spans="1:27" x14ac:dyDescent="0.25">
      <c r="A47903"/>
      <c r="AA47903"/>
    </row>
    <row r="47904" spans="1:27" x14ac:dyDescent="0.25">
      <c r="A47904"/>
      <c r="AA47904"/>
    </row>
    <row r="47905" spans="1:27" x14ac:dyDescent="0.25">
      <c r="A47905"/>
      <c r="AA47905"/>
    </row>
    <row r="47906" spans="1:27" x14ac:dyDescent="0.25">
      <c r="A47906"/>
      <c r="AA47906"/>
    </row>
    <row r="47907" spans="1:27" x14ac:dyDescent="0.25">
      <c r="A47907"/>
      <c r="AA47907"/>
    </row>
    <row r="47908" spans="1:27" x14ac:dyDescent="0.25">
      <c r="A47908"/>
      <c r="AA47908"/>
    </row>
    <row r="47909" spans="1:27" x14ac:dyDescent="0.25">
      <c r="A47909"/>
      <c r="AA47909"/>
    </row>
    <row r="47910" spans="1:27" x14ac:dyDescent="0.25">
      <c r="A47910"/>
      <c r="AA47910"/>
    </row>
    <row r="47911" spans="1:27" x14ac:dyDescent="0.25">
      <c r="A47911"/>
      <c r="AA47911"/>
    </row>
    <row r="47912" spans="1:27" x14ac:dyDescent="0.25">
      <c r="A47912"/>
      <c r="AA47912"/>
    </row>
    <row r="47913" spans="1:27" x14ac:dyDescent="0.25">
      <c r="A47913"/>
      <c r="AA47913"/>
    </row>
    <row r="47914" spans="1:27" x14ac:dyDescent="0.25">
      <c r="A47914"/>
      <c r="AA47914"/>
    </row>
    <row r="47915" spans="1:27" x14ac:dyDescent="0.25">
      <c r="A47915"/>
      <c r="AA47915"/>
    </row>
    <row r="47916" spans="1:27" x14ac:dyDescent="0.25">
      <c r="A47916"/>
      <c r="AA47916"/>
    </row>
    <row r="47917" spans="1:27" x14ac:dyDescent="0.25">
      <c r="A47917"/>
      <c r="AA47917"/>
    </row>
    <row r="47918" spans="1:27" x14ac:dyDescent="0.25">
      <c r="A47918"/>
      <c r="AA47918"/>
    </row>
    <row r="47919" spans="1:27" x14ac:dyDescent="0.25">
      <c r="A47919"/>
      <c r="AA47919"/>
    </row>
    <row r="47920" spans="1:27" x14ac:dyDescent="0.25">
      <c r="A47920"/>
      <c r="AA47920"/>
    </row>
    <row r="47921" spans="1:27" x14ac:dyDescent="0.25">
      <c r="A47921"/>
      <c r="AA47921"/>
    </row>
    <row r="47922" spans="1:27" x14ac:dyDescent="0.25">
      <c r="A47922"/>
      <c r="AA47922"/>
    </row>
    <row r="47923" spans="1:27" x14ac:dyDescent="0.25">
      <c r="A47923"/>
      <c r="AA47923"/>
    </row>
    <row r="47924" spans="1:27" x14ac:dyDescent="0.25">
      <c r="A47924"/>
      <c r="AA47924"/>
    </row>
    <row r="47925" spans="1:27" x14ac:dyDescent="0.25">
      <c r="A47925"/>
      <c r="AA47925"/>
    </row>
    <row r="47926" spans="1:27" x14ac:dyDescent="0.25">
      <c r="A47926"/>
      <c r="AA47926"/>
    </row>
    <row r="47927" spans="1:27" x14ac:dyDescent="0.25">
      <c r="A47927"/>
      <c r="AA47927"/>
    </row>
    <row r="47928" spans="1:27" x14ac:dyDescent="0.25">
      <c r="A47928"/>
      <c r="AA47928"/>
    </row>
    <row r="47929" spans="1:27" x14ac:dyDescent="0.25">
      <c r="A47929"/>
      <c r="AA47929"/>
    </row>
    <row r="47930" spans="1:27" x14ac:dyDescent="0.25">
      <c r="A47930"/>
      <c r="AA47930"/>
    </row>
    <row r="47931" spans="1:27" x14ac:dyDescent="0.25">
      <c r="A47931"/>
      <c r="AA47931"/>
    </row>
    <row r="47932" spans="1:27" x14ac:dyDescent="0.25">
      <c r="A47932"/>
      <c r="AA47932"/>
    </row>
    <row r="47933" spans="1:27" x14ac:dyDescent="0.25">
      <c r="A47933"/>
      <c r="AA47933"/>
    </row>
    <row r="47934" spans="1:27" x14ac:dyDescent="0.25">
      <c r="A47934"/>
      <c r="AA47934"/>
    </row>
    <row r="47935" spans="1:27" x14ac:dyDescent="0.25">
      <c r="A47935"/>
      <c r="AA47935"/>
    </row>
    <row r="47936" spans="1:27" x14ac:dyDescent="0.25">
      <c r="A47936"/>
      <c r="AA47936"/>
    </row>
    <row r="47937" spans="1:27" x14ac:dyDescent="0.25">
      <c r="A47937"/>
      <c r="AA47937"/>
    </row>
    <row r="47938" spans="1:27" x14ac:dyDescent="0.25">
      <c r="A47938"/>
      <c r="AA47938"/>
    </row>
    <row r="47939" spans="1:27" x14ac:dyDescent="0.25">
      <c r="A47939"/>
      <c r="AA47939"/>
    </row>
    <row r="47940" spans="1:27" x14ac:dyDescent="0.25">
      <c r="A47940"/>
      <c r="AA47940"/>
    </row>
    <row r="47941" spans="1:27" x14ac:dyDescent="0.25">
      <c r="A47941"/>
      <c r="AA47941"/>
    </row>
    <row r="47942" spans="1:27" x14ac:dyDescent="0.25">
      <c r="A47942"/>
      <c r="AA47942"/>
    </row>
    <row r="47943" spans="1:27" x14ac:dyDescent="0.25">
      <c r="A47943"/>
      <c r="AA47943"/>
    </row>
    <row r="47944" spans="1:27" x14ac:dyDescent="0.25">
      <c r="A47944"/>
      <c r="AA47944"/>
    </row>
    <row r="47945" spans="1:27" x14ac:dyDescent="0.25">
      <c r="A47945"/>
      <c r="AA47945"/>
    </row>
    <row r="47946" spans="1:27" x14ac:dyDescent="0.25">
      <c r="A47946"/>
      <c r="AA47946"/>
    </row>
    <row r="47947" spans="1:27" x14ac:dyDescent="0.25">
      <c r="A47947"/>
      <c r="AA47947"/>
    </row>
    <row r="47948" spans="1:27" x14ac:dyDescent="0.25">
      <c r="A47948"/>
      <c r="AA47948"/>
    </row>
    <row r="47949" spans="1:27" x14ac:dyDescent="0.25">
      <c r="A47949"/>
      <c r="AA47949"/>
    </row>
    <row r="47950" spans="1:27" x14ac:dyDescent="0.25">
      <c r="A47950"/>
      <c r="AA47950"/>
    </row>
    <row r="47951" spans="1:27" x14ac:dyDescent="0.25">
      <c r="A47951"/>
      <c r="AA47951"/>
    </row>
    <row r="47952" spans="1:27" x14ac:dyDescent="0.25">
      <c r="A47952"/>
      <c r="AA47952"/>
    </row>
    <row r="47953" spans="1:27" x14ac:dyDescent="0.25">
      <c r="A47953"/>
      <c r="AA47953"/>
    </row>
    <row r="47954" spans="1:27" x14ac:dyDescent="0.25">
      <c r="A47954"/>
      <c r="AA47954"/>
    </row>
    <row r="47955" spans="1:27" x14ac:dyDescent="0.25">
      <c r="A47955"/>
      <c r="AA47955"/>
    </row>
    <row r="47956" spans="1:27" x14ac:dyDescent="0.25">
      <c r="A47956"/>
      <c r="AA47956"/>
    </row>
    <row r="47957" spans="1:27" x14ac:dyDescent="0.25">
      <c r="A47957"/>
      <c r="AA47957"/>
    </row>
    <row r="47958" spans="1:27" x14ac:dyDescent="0.25">
      <c r="A47958"/>
      <c r="AA47958"/>
    </row>
    <row r="47959" spans="1:27" x14ac:dyDescent="0.25">
      <c r="A47959"/>
      <c r="AA47959"/>
    </row>
    <row r="47960" spans="1:27" x14ac:dyDescent="0.25">
      <c r="A47960"/>
      <c r="AA47960"/>
    </row>
    <row r="47961" spans="1:27" x14ac:dyDescent="0.25">
      <c r="A47961"/>
      <c r="AA47961"/>
    </row>
    <row r="47962" spans="1:27" x14ac:dyDescent="0.25">
      <c r="A47962"/>
      <c r="AA47962"/>
    </row>
    <row r="47963" spans="1:27" x14ac:dyDescent="0.25">
      <c r="A47963"/>
      <c r="AA47963"/>
    </row>
    <row r="47964" spans="1:27" x14ac:dyDescent="0.25">
      <c r="A47964"/>
      <c r="AA47964"/>
    </row>
    <row r="47965" spans="1:27" x14ac:dyDescent="0.25">
      <c r="A47965"/>
      <c r="AA47965"/>
    </row>
    <row r="47966" spans="1:27" x14ac:dyDescent="0.25">
      <c r="A47966"/>
      <c r="AA47966"/>
    </row>
    <row r="47967" spans="1:27" x14ac:dyDescent="0.25">
      <c r="A47967"/>
      <c r="AA47967"/>
    </row>
    <row r="47968" spans="1:27" x14ac:dyDescent="0.25">
      <c r="A47968"/>
      <c r="AA47968"/>
    </row>
    <row r="47969" spans="1:27" x14ac:dyDescent="0.25">
      <c r="A47969"/>
      <c r="AA47969"/>
    </row>
    <row r="47970" spans="1:27" x14ac:dyDescent="0.25">
      <c r="A47970"/>
      <c r="AA47970"/>
    </row>
    <row r="47971" spans="1:27" x14ac:dyDescent="0.25">
      <c r="A47971"/>
      <c r="AA47971"/>
    </row>
    <row r="47972" spans="1:27" x14ac:dyDescent="0.25">
      <c r="A47972"/>
      <c r="AA47972"/>
    </row>
    <row r="47973" spans="1:27" x14ac:dyDescent="0.25">
      <c r="A47973"/>
      <c r="AA47973"/>
    </row>
    <row r="47974" spans="1:27" x14ac:dyDescent="0.25">
      <c r="A47974"/>
      <c r="AA47974"/>
    </row>
    <row r="47975" spans="1:27" x14ac:dyDescent="0.25">
      <c r="A47975"/>
      <c r="AA47975"/>
    </row>
    <row r="47976" spans="1:27" x14ac:dyDescent="0.25">
      <c r="A47976"/>
      <c r="AA47976"/>
    </row>
    <row r="47977" spans="1:27" x14ac:dyDescent="0.25">
      <c r="A47977"/>
      <c r="AA47977"/>
    </row>
    <row r="47978" spans="1:27" x14ac:dyDescent="0.25">
      <c r="A47978"/>
      <c r="AA47978"/>
    </row>
    <row r="47979" spans="1:27" x14ac:dyDescent="0.25">
      <c r="A47979"/>
      <c r="AA47979"/>
    </row>
    <row r="47980" spans="1:27" x14ac:dyDescent="0.25">
      <c r="A47980"/>
      <c r="AA47980"/>
    </row>
    <row r="47981" spans="1:27" x14ac:dyDescent="0.25">
      <c r="A47981"/>
      <c r="AA47981"/>
    </row>
    <row r="47982" spans="1:27" x14ac:dyDescent="0.25">
      <c r="A47982"/>
      <c r="AA47982"/>
    </row>
    <row r="47983" spans="1:27" x14ac:dyDescent="0.25">
      <c r="A47983"/>
      <c r="AA47983"/>
    </row>
    <row r="47984" spans="1:27" x14ac:dyDescent="0.25">
      <c r="A47984"/>
      <c r="AA47984"/>
    </row>
    <row r="47985" spans="1:27" x14ac:dyDescent="0.25">
      <c r="A47985"/>
      <c r="AA47985"/>
    </row>
    <row r="47986" spans="1:27" x14ac:dyDescent="0.25">
      <c r="A47986"/>
      <c r="AA47986"/>
    </row>
    <row r="47987" spans="1:27" x14ac:dyDescent="0.25">
      <c r="A47987"/>
      <c r="AA47987"/>
    </row>
    <row r="47988" spans="1:27" x14ac:dyDescent="0.25">
      <c r="A47988"/>
      <c r="AA47988"/>
    </row>
    <row r="47989" spans="1:27" x14ac:dyDescent="0.25">
      <c r="A47989"/>
      <c r="AA47989"/>
    </row>
    <row r="47990" spans="1:27" x14ac:dyDescent="0.25">
      <c r="A47990"/>
      <c r="AA47990"/>
    </row>
    <row r="47991" spans="1:27" x14ac:dyDescent="0.25">
      <c r="A47991"/>
      <c r="AA47991"/>
    </row>
    <row r="47992" spans="1:27" x14ac:dyDescent="0.25">
      <c r="A47992"/>
      <c r="AA47992"/>
    </row>
    <row r="47993" spans="1:27" x14ac:dyDescent="0.25">
      <c r="A47993"/>
      <c r="AA47993"/>
    </row>
    <row r="47994" spans="1:27" x14ac:dyDescent="0.25">
      <c r="A47994"/>
      <c r="AA47994"/>
    </row>
    <row r="47995" spans="1:27" x14ac:dyDescent="0.25">
      <c r="A47995"/>
      <c r="AA47995"/>
    </row>
    <row r="47996" spans="1:27" x14ac:dyDescent="0.25">
      <c r="A47996"/>
      <c r="AA47996"/>
    </row>
    <row r="47997" spans="1:27" x14ac:dyDescent="0.25">
      <c r="A47997"/>
      <c r="AA47997"/>
    </row>
    <row r="47998" spans="1:27" x14ac:dyDescent="0.25">
      <c r="A47998"/>
      <c r="AA47998"/>
    </row>
    <row r="47999" spans="1:27" x14ac:dyDescent="0.25">
      <c r="A47999"/>
      <c r="AA47999"/>
    </row>
    <row r="48000" spans="1:27" x14ac:dyDescent="0.25">
      <c r="A48000"/>
      <c r="AA48000"/>
    </row>
    <row r="48001" spans="1:27" x14ac:dyDescent="0.25">
      <c r="A48001"/>
      <c r="AA48001"/>
    </row>
    <row r="48002" spans="1:27" x14ac:dyDescent="0.25">
      <c r="A48002"/>
      <c r="AA48002"/>
    </row>
    <row r="48003" spans="1:27" x14ac:dyDescent="0.25">
      <c r="A48003"/>
      <c r="AA48003"/>
    </row>
    <row r="48004" spans="1:27" x14ac:dyDescent="0.25">
      <c r="A48004"/>
      <c r="AA48004"/>
    </row>
    <row r="48005" spans="1:27" x14ac:dyDescent="0.25">
      <c r="A48005"/>
      <c r="AA48005"/>
    </row>
    <row r="48006" spans="1:27" x14ac:dyDescent="0.25">
      <c r="A48006"/>
      <c r="AA48006"/>
    </row>
    <row r="48007" spans="1:27" x14ac:dyDescent="0.25">
      <c r="A48007"/>
      <c r="AA48007"/>
    </row>
    <row r="48008" spans="1:27" x14ac:dyDescent="0.25">
      <c r="A48008"/>
      <c r="AA48008"/>
    </row>
    <row r="48009" spans="1:27" x14ac:dyDescent="0.25">
      <c r="A48009"/>
      <c r="AA48009"/>
    </row>
    <row r="48010" spans="1:27" x14ac:dyDescent="0.25">
      <c r="A48010"/>
      <c r="AA48010"/>
    </row>
    <row r="48011" spans="1:27" x14ac:dyDescent="0.25">
      <c r="A48011"/>
      <c r="AA48011"/>
    </row>
    <row r="48012" spans="1:27" x14ac:dyDescent="0.25">
      <c r="A48012"/>
      <c r="AA48012"/>
    </row>
    <row r="48013" spans="1:27" x14ac:dyDescent="0.25">
      <c r="A48013"/>
      <c r="AA48013"/>
    </row>
    <row r="48014" spans="1:27" x14ac:dyDescent="0.25">
      <c r="A48014"/>
      <c r="AA48014"/>
    </row>
    <row r="48015" spans="1:27" x14ac:dyDescent="0.25">
      <c r="A48015"/>
      <c r="AA48015"/>
    </row>
    <row r="48016" spans="1:27" x14ac:dyDescent="0.25">
      <c r="A48016"/>
      <c r="AA48016"/>
    </row>
    <row r="48017" spans="1:27" x14ac:dyDescent="0.25">
      <c r="A48017"/>
      <c r="AA48017"/>
    </row>
    <row r="48018" spans="1:27" x14ac:dyDescent="0.25">
      <c r="A48018"/>
      <c r="AA48018"/>
    </row>
    <row r="48019" spans="1:27" x14ac:dyDescent="0.25">
      <c r="A48019"/>
      <c r="AA48019"/>
    </row>
    <row r="48020" spans="1:27" x14ac:dyDescent="0.25">
      <c r="A48020"/>
      <c r="AA48020"/>
    </row>
    <row r="48021" spans="1:27" x14ac:dyDescent="0.25">
      <c r="A48021"/>
      <c r="AA48021"/>
    </row>
    <row r="48022" spans="1:27" x14ac:dyDescent="0.25">
      <c r="A48022"/>
      <c r="AA48022"/>
    </row>
    <row r="48023" spans="1:27" x14ac:dyDescent="0.25">
      <c r="A48023"/>
      <c r="AA48023"/>
    </row>
    <row r="48024" spans="1:27" x14ac:dyDescent="0.25">
      <c r="A48024"/>
      <c r="AA48024"/>
    </row>
    <row r="48025" spans="1:27" x14ac:dyDescent="0.25">
      <c r="A48025"/>
      <c r="AA48025"/>
    </row>
    <row r="48026" spans="1:27" x14ac:dyDescent="0.25">
      <c r="A48026"/>
      <c r="AA48026"/>
    </row>
    <row r="48027" spans="1:27" x14ac:dyDescent="0.25">
      <c r="A48027"/>
      <c r="AA48027"/>
    </row>
    <row r="48028" spans="1:27" x14ac:dyDescent="0.25">
      <c r="A48028"/>
      <c r="AA48028"/>
    </row>
    <row r="48029" spans="1:27" x14ac:dyDescent="0.25">
      <c r="A48029"/>
      <c r="AA48029"/>
    </row>
    <row r="48030" spans="1:27" x14ac:dyDescent="0.25">
      <c r="A48030"/>
      <c r="AA48030"/>
    </row>
    <row r="48031" spans="1:27" x14ac:dyDescent="0.25">
      <c r="A48031"/>
      <c r="AA48031"/>
    </row>
    <row r="48032" spans="1:27" x14ac:dyDescent="0.25">
      <c r="A48032"/>
      <c r="AA48032"/>
    </row>
    <row r="48033" spans="1:27" x14ac:dyDescent="0.25">
      <c r="A48033"/>
      <c r="AA48033"/>
    </row>
    <row r="48034" spans="1:27" x14ac:dyDescent="0.25">
      <c r="A48034"/>
      <c r="AA48034"/>
    </row>
    <row r="48035" spans="1:27" x14ac:dyDescent="0.25">
      <c r="A48035"/>
      <c r="AA48035"/>
    </row>
    <row r="48036" spans="1:27" x14ac:dyDescent="0.25">
      <c r="A48036"/>
      <c r="AA48036"/>
    </row>
    <row r="48037" spans="1:27" x14ac:dyDescent="0.25">
      <c r="A48037"/>
      <c r="AA48037"/>
    </row>
    <row r="48038" spans="1:27" x14ac:dyDescent="0.25">
      <c r="A48038"/>
      <c r="AA48038"/>
    </row>
    <row r="48039" spans="1:27" x14ac:dyDescent="0.25">
      <c r="A48039"/>
      <c r="AA48039"/>
    </row>
    <row r="48040" spans="1:27" x14ac:dyDescent="0.25">
      <c r="A48040"/>
      <c r="AA48040"/>
    </row>
    <row r="48041" spans="1:27" x14ac:dyDescent="0.25">
      <c r="A48041"/>
      <c r="AA48041"/>
    </row>
    <row r="48042" spans="1:27" x14ac:dyDescent="0.25">
      <c r="A48042"/>
      <c r="AA48042"/>
    </row>
    <row r="48043" spans="1:27" x14ac:dyDescent="0.25">
      <c r="A48043"/>
      <c r="AA48043"/>
    </row>
    <row r="48044" spans="1:27" x14ac:dyDescent="0.25">
      <c r="A48044"/>
      <c r="AA48044"/>
    </row>
    <row r="48045" spans="1:27" x14ac:dyDescent="0.25">
      <c r="A48045"/>
      <c r="AA48045"/>
    </row>
    <row r="48046" spans="1:27" x14ac:dyDescent="0.25">
      <c r="A48046"/>
      <c r="AA48046"/>
    </row>
    <row r="48047" spans="1:27" x14ac:dyDescent="0.25">
      <c r="A48047"/>
      <c r="AA48047"/>
    </row>
    <row r="48048" spans="1:27" x14ac:dyDescent="0.25">
      <c r="A48048"/>
      <c r="AA48048"/>
    </row>
    <row r="48049" spans="1:27" x14ac:dyDescent="0.25">
      <c r="A48049"/>
      <c r="AA48049"/>
    </row>
    <row r="48050" spans="1:27" x14ac:dyDescent="0.25">
      <c r="A48050"/>
      <c r="AA48050"/>
    </row>
    <row r="48051" spans="1:27" x14ac:dyDescent="0.25">
      <c r="A48051"/>
      <c r="AA48051"/>
    </row>
    <row r="48052" spans="1:27" x14ac:dyDescent="0.25">
      <c r="A48052"/>
      <c r="AA48052"/>
    </row>
    <row r="48053" spans="1:27" x14ac:dyDescent="0.25">
      <c r="A48053"/>
      <c r="AA48053"/>
    </row>
    <row r="48054" spans="1:27" x14ac:dyDescent="0.25">
      <c r="A48054"/>
      <c r="AA48054"/>
    </row>
    <row r="48055" spans="1:27" x14ac:dyDescent="0.25">
      <c r="A48055"/>
      <c r="AA48055"/>
    </row>
    <row r="48056" spans="1:27" x14ac:dyDescent="0.25">
      <c r="A48056"/>
      <c r="AA48056"/>
    </row>
    <row r="48057" spans="1:27" x14ac:dyDescent="0.25">
      <c r="A48057"/>
      <c r="AA48057"/>
    </row>
    <row r="48058" spans="1:27" x14ac:dyDescent="0.25">
      <c r="A48058"/>
      <c r="AA48058"/>
    </row>
    <row r="48059" spans="1:27" x14ac:dyDescent="0.25">
      <c r="A48059"/>
      <c r="AA48059"/>
    </row>
    <row r="48060" spans="1:27" x14ac:dyDescent="0.25">
      <c r="A48060"/>
      <c r="AA48060"/>
    </row>
    <row r="48061" spans="1:27" x14ac:dyDescent="0.25">
      <c r="A48061"/>
      <c r="AA48061"/>
    </row>
    <row r="48062" spans="1:27" x14ac:dyDescent="0.25">
      <c r="A48062"/>
      <c r="AA48062"/>
    </row>
    <row r="48063" spans="1:27" x14ac:dyDescent="0.25">
      <c r="A48063"/>
      <c r="AA48063"/>
    </row>
    <row r="48064" spans="1:27" x14ac:dyDescent="0.25">
      <c r="A48064"/>
      <c r="AA48064"/>
    </row>
    <row r="48065" spans="1:27" x14ac:dyDescent="0.25">
      <c r="A48065"/>
      <c r="AA48065"/>
    </row>
    <row r="48066" spans="1:27" x14ac:dyDescent="0.25">
      <c r="A48066"/>
      <c r="AA48066"/>
    </row>
    <row r="48067" spans="1:27" x14ac:dyDescent="0.25">
      <c r="A48067"/>
      <c r="AA48067"/>
    </row>
    <row r="48068" spans="1:27" x14ac:dyDescent="0.25">
      <c r="A48068"/>
      <c r="AA48068"/>
    </row>
    <row r="48069" spans="1:27" x14ac:dyDescent="0.25">
      <c r="A48069"/>
      <c r="AA48069"/>
    </row>
    <row r="48070" spans="1:27" x14ac:dyDescent="0.25">
      <c r="A48070"/>
      <c r="AA48070"/>
    </row>
    <row r="48071" spans="1:27" x14ac:dyDescent="0.25">
      <c r="A48071"/>
      <c r="AA48071"/>
    </row>
    <row r="48072" spans="1:27" x14ac:dyDescent="0.25">
      <c r="A48072"/>
      <c r="AA48072"/>
    </row>
    <row r="48073" spans="1:27" x14ac:dyDescent="0.25">
      <c r="A48073"/>
      <c r="AA48073"/>
    </row>
    <row r="48074" spans="1:27" x14ac:dyDescent="0.25">
      <c r="A48074"/>
      <c r="AA48074"/>
    </row>
    <row r="48075" spans="1:27" x14ac:dyDescent="0.25">
      <c r="A48075"/>
      <c r="AA48075"/>
    </row>
    <row r="48076" spans="1:27" x14ac:dyDescent="0.25">
      <c r="A48076"/>
      <c r="AA48076"/>
    </row>
    <row r="48077" spans="1:27" x14ac:dyDescent="0.25">
      <c r="A48077"/>
      <c r="AA48077"/>
    </row>
    <row r="48078" spans="1:27" x14ac:dyDescent="0.25">
      <c r="A48078"/>
      <c r="AA48078"/>
    </row>
    <row r="48079" spans="1:27" x14ac:dyDescent="0.25">
      <c r="A48079"/>
      <c r="AA48079"/>
    </row>
    <row r="48080" spans="1:27" x14ac:dyDescent="0.25">
      <c r="A48080"/>
      <c r="AA48080"/>
    </row>
    <row r="48081" spans="1:27" x14ac:dyDescent="0.25">
      <c r="A48081"/>
      <c r="AA48081"/>
    </row>
    <row r="48082" spans="1:27" x14ac:dyDescent="0.25">
      <c r="A48082"/>
      <c r="AA48082"/>
    </row>
    <row r="48083" spans="1:27" x14ac:dyDescent="0.25">
      <c r="A48083"/>
      <c r="AA48083"/>
    </row>
    <row r="48084" spans="1:27" x14ac:dyDescent="0.25">
      <c r="A48084"/>
      <c r="AA48084"/>
    </row>
    <row r="48085" spans="1:27" x14ac:dyDescent="0.25">
      <c r="A48085"/>
      <c r="AA48085"/>
    </row>
    <row r="48086" spans="1:27" x14ac:dyDescent="0.25">
      <c r="A48086"/>
      <c r="AA48086"/>
    </row>
    <row r="48087" spans="1:27" x14ac:dyDescent="0.25">
      <c r="A48087"/>
      <c r="AA48087"/>
    </row>
    <row r="48088" spans="1:27" x14ac:dyDescent="0.25">
      <c r="A48088"/>
      <c r="AA48088"/>
    </row>
    <row r="48089" spans="1:27" x14ac:dyDescent="0.25">
      <c r="A48089"/>
      <c r="AA48089"/>
    </row>
    <row r="48090" spans="1:27" x14ac:dyDescent="0.25">
      <c r="A48090"/>
      <c r="AA48090"/>
    </row>
    <row r="48091" spans="1:27" x14ac:dyDescent="0.25">
      <c r="A48091"/>
      <c r="AA48091"/>
    </row>
    <row r="48092" spans="1:27" x14ac:dyDescent="0.25">
      <c r="A48092"/>
      <c r="AA48092"/>
    </row>
    <row r="48093" spans="1:27" x14ac:dyDescent="0.25">
      <c r="A48093"/>
      <c r="AA48093"/>
    </row>
    <row r="48094" spans="1:27" x14ac:dyDescent="0.25">
      <c r="A48094"/>
      <c r="AA48094"/>
    </row>
    <row r="48095" spans="1:27" x14ac:dyDescent="0.25">
      <c r="A48095"/>
      <c r="AA48095"/>
    </row>
    <row r="48096" spans="1:27" x14ac:dyDescent="0.25">
      <c r="A48096"/>
      <c r="AA48096"/>
    </row>
    <row r="48097" spans="1:27" x14ac:dyDescent="0.25">
      <c r="A48097"/>
      <c r="AA48097"/>
    </row>
    <row r="48098" spans="1:27" x14ac:dyDescent="0.25">
      <c r="A48098"/>
      <c r="AA48098"/>
    </row>
    <row r="48099" spans="1:27" x14ac:dyDescent="0.25">
      <c r="A48099"/>
      <c r="AA48099"/>
    </row>
    <row r="48100" spans="1:27" x14ac:dyDescent="0.25">
      <c r="A48100"/>
      <c r="AA48100"/>
    </row>
    <row r="48101" spans="1:27" x14ac:dyDescent="0.25">
      <c r="A48101"/>
      <c r="AA48101"/>
    </row>
    <row r="48102" spans="1:27" x14ac:dyDescent="0.25">
      <c r="A48102"/>
      <c r="AA48102"/>
    </row>
    <row r="48103" spans="1:27" x14ac:dyDescent="0.25">
      <c r="A48103"/>
      <c r="AA48103"/>
    </row>
    <row r="48104" spans="1:27" x14ac:dyDescent="0.25">
      <c r="A48104"/>
      <c r="AA48104"/>
    </row>
    <row r="48105" spans="1:27" x14ac:dyDescent="0.25">
      <c r="A48105"/>
      <c r="AA48105"/>
    </row>
    <row r="48106" spans="1:27" x14ac:dyDescent="0.25">
      <c r="A48106"/>
      <c r="AA48106"/>
    </row>
    <row r="48107" spans="1:27" x14ac:dyDescent="0.25">
      <c r="A48107"/>
      <c r="AA48107"/>
    </row>
    <row r="48108" spans="1:27" x14ac:dyDescent="0.25">
      <c r="A48108"/>
      <c r="AA48108"/>
    </row>
    <row r="48109" spans="1:27" x14ac:dyDescent="0.25">
      <c r="A48109"/>
      <c r="AA48109"/>
    </row>
    <row r="48110" spans="1:27" x14ac:dyDescent="0.25">
      <c r="A48110"/>
      <c r="AA48110"/>
    </row>
    <row r="48111" spans="1:27" x14ac:dyDescent="0.25">
      <c r="A48111"/>
      <c r="AA48111"/>
    </row>
    <row r="48112" spans="1:27" x14ac:dyDescent="0.25">
      <c r="A48112"/>
      <c r="AA48112"/>
    </row>
    <row r="48113" spans="1:27" x14ac:dyDescent="0.25">
      <c r="A48113"/>
      <c r="AA48113"/>
    </row>
    <row r="48114" spans="1:27" x14ac:dyDescent="0.25">
      <c r="A48114"/>
      <c r="AA48114"/>
    </row>
    <row r="48115" spans="1:27" x14ac:dyDescent="0.25">
      <c r="A48115"/>
      <c r="AA48115"/>
    </row>
    <row r="48116" spans="1:27" x14ac:dyDescent="0.25">
      <c r="A48116"/>
      <c r="AA48116"/>
    </row>
    <row r="48117" spans="1:27" x14ac:dyDescent="0.25">
      <c r="A48117"/>
      <c r="AA48117"/>
    </row>
    <row r="48118" spans="1:27" x14ac:dyDescent="0.25">
      <c r="A48118"/>
      <c r="AA48118"/>
    </row>
    <row r="48119" spans="1:27" x14ac:dyDescent="0.25">
      <c r="A48119"/>
      <c r="AA48119"/>
    </row>
    <row r="48120" spans="1:27" x14ac:dyDescent="0.25">
      <c r="A48120"/>
      <c r="AA48120"/>
    </row>
    <row r="48121" spans="1:27" x14ac:dyDescent="0.25">
      <c r="A48121"/>
      <c r="AA48121"/>
    </row>
    <row r="48122" spans="1:27" x14ac:dyDescent="0.25">
      <c r="A48122"/>
      <c r="AA48122"/>
    </row>
    <row r="48123" spans="1:27" x14ac:dyDescent="0.25">
      <c r="A48123"/>
      <c r="AA48123"/>
    </row>
    <row r="48124" spans="1:27" x14ac:dyDescent="0.25">
      <c r="A48124"/>
      <c r="AA48124"/>
    </row>
    <row r="48125" spans="1:27" x14ac:dyDescent="0.25">
      <c r="A48125"/>
      <c r="AA48125"/>
    </row>
    <row r="48126" spans="1:27" x14ac:dyDescent="0.25">
      <c r="A48126"/>
      <c r="AA48126"/>
    </row>
    <row r="48127" spans="1:27" x14ac:dyDescent="0.25">
      <c r="A48127"/>
      <c r="AA48127"/>
    </row>
    <row r="48128" spans="1:27" x14ac:dyDescent="0.25">
      <c r="A48128"/>
      <c r="AA48128"/>
    </row>
    <row r="48129" spans="1:27" x14ac:dyDescent="0.25">
      <c r="A48129"/>
      <c r="AA48129"/>
    </row>
    <row r="48130" spans="1:27" x14ac:dyDescent="0.25">
      <c r="A48130"/>
      <c r="AA48130"/>
    </row>
    <row r="48131" spans="1:27" x14ac:dyDescent="0.25">
      <c r="A48131"/>
      <c r="AA48131"/>
    </row>
    <row r="48132" spans="1:27" x14ac:dyDescent="0.25">
      <c r="A48132"/>
      <c r="AA48132"/>
    </row>
    <row r="48133" spans="1:27" x14ac:dyDescent="0.25">
      <c r="A48133"/>
      <c r="AA48133"/>
    </row>
    <row r="48134" spans="1:27" x14ac:dyDescent="0.25">
      <c r="A48134"/>
      <c r="AA48134"/>
    </row>
    <row r="48135" spans="1:27" x14ac:dyDescent="0.25">
      <c r="A48135"/>
      <c r="AA48135"/>
    </row>
    <row r="48136" spans="1:27" x14ac:dyDescent="0.25">
      <c r="A48136"/>
      <c r="AA48136"/>
    </row>
    <row r="48137" spans="1:27" x14ac:dyDescent="0.25">
      <c r="A48137"/>
      <c r="AA48137"/>
    </row>
    <row r="48138" spans="1:27" x14ac:dyDescent="0.25">
      <c r="A48138"/>
      <c r="AA48138"/>
    </row>
    <row r="48139" spans="1:27" x14ac:dyDescent="0.25">
      <c r="A48139"/>
      <c r="AA48139"/>
    </row>
    <row r="48140" spans="1:27" x14ac:dyDescent="0.25">
      <c r="A48140"/>
      <c r="AA48140"/>
    </row>
    <row r="48141" spans="1:27" x14ac:dyDescent="0.25">
      <c r="A48141"/>
      <c r="AA48141"/>
    </row>
    <row r="48142" spans="1:27" x14ac:dyDescent="0.25">
      <c r="A48142"/>
      <c r="AA48142"/>
    </row>
    <row r="48143" spans="1:27" x14ac:dyDescent="0.25">
      <c r="A48143"/>
      <c r="AA48143"/>
    </row>
    <row r="48144" spans="1:27" x14ac:dyDescent="0.25">
      <c r="A48144"/>
      <c r="AA48144"/>
    </row>
    <row r="48145" spans="1:27" x14ac:dyDescent="0.25">
      <c r="A48145"/>
      <c r="AA48145"/>
    </row>
    <row r="48146" spans="1:27" x14ac:dyDescent="0.25">
      <c r="A48146"/>
      <c r="AA48146"/>
    </row>
    <row r="48147" spans="1:27" x14ac:dyDescent="0.25">
      <c r="A48147"/>
      <c r="AA48147"/>
    </row>
    <row r="48148" spans="1:27" x14ac:dyDescent="0.25">
      <c r="A48148"/>
      <c r="AA48148"/>
    </row>
    <row r="48149" spans="1:27" x14ac:dyDescent="0.25">
      <c r="A48149"/>
      <c r="AA48149"/>
    </row>
    <row r="48150" spans="1:27" x14ac:dyDescent="0.25">
      <c r="A48150"/>
      <c r="AA48150"/>
    </row>
    <row r="48151" spans="1:27" x14ac:dyDescent="0.25">
      <c r="A48151"/>
      <c r="AA48151"/>
    </row>
    <row r="48152" spans="1:27" x14ac:dyDescent="0.25">
      <c r="A48152"/>
      <c r="AA48152"/>
    </row>
    <row r="48153" spans="1:27" x14ac:dyDescent="0.25">
      <c r="A48153"/>
      <c r="AA48153"/>
    </row>
    <row r="48154" spans="1:27" x14ac:dyDescent="0.25">
      <c r="A48154"/>
      <c r="AA48154"/>
    </row>
    <row r="48155" spans="1:27" x14ac:dyDescent="0.25">
      <c r="A48155"/>
      <c r="AA48155"/>
    </row>
    <row r="48156" spans="1:27" x14ac:dyDescent="0.25">
      <c r="A48156"/>
      <c r="AA48156"/>
    </row>
    <row r="48157" spans="1:27" x14ac:dyDescent="0.25">
      <c r="A48157"/>
      <c r="AA48157"/>
    </row>
    <row r="48158" spans="1:27" x14ac:dyDescent="0.25">
      <c r="A48158"/>
      <c r="AA48158"/>
    </row>
    <row r="48159" spans="1:27" x14ac:dyDescent="0.25">
      <c r="A48159"/>
      <c r="AA48159"/>
    </row>
    <row r="48160" spans="1:27" x14ac:dyDescent="0.25">
      <c r="A48160"/>
      <c r="AA48160"/>
    </row>
    <row r="48161" spans="1:27" x14ac:dyDescent="0.25">
      <c r="A48161"/>
      <c r="AA48161"/>
    </row>
    <row r="48162" spans="1:27" x14ac:dyDescent="0.25">
      <c r="A48162"/>
      <c r="AA48162"/>
    </row>
    <row r="48163" spans="1:27" x14ac:dyDescent="0.25">
      <c r="A48163"/>
      <c r="AA48163"/>
    </row>
    <row r="48164" spans="1:27" x14ac:dyDescent="0.25">
      <c r="A48164"/>
      <c r="AA48164"/>
    </row>
    <row r="48165" spans="1:27" x14ac:dyDescent="0.25">
      <c r="A48165"/>
      <c r="AA48165"/>
    </row>
    <row r="48166" spans="1:27" x14ac:dyDescent="0.25">
      <c r="A48166"/>
      <c r="AA48166"/>
    </row>
    <row r="48167" spans="1:27" x14ac:dyDescent="0.25">
      <c r="A48167"/>
      <c r="AA48167"/>
    </row>
    <row r="48168" spans="1:27" x14ac:dyDescent="0.25">
      <c r="A48168"/>
      <c r="AA48168"/>
    </row>
    <row r="48169" spans="1:27" x14ac:dyDescent="0.25">
      <c r="A48169"/>
      <c r="AA48169"/>
    </row>
    <row r="48170" spans="1:27" x14ac:dyDescent="0.25">
      <c r="A48170"/>
      <c r="AA48170"/>
    </row>
    <row r="48171" spans="1:27" x14ac:dyDescent="0.25">
      <c r="A48171"/>
      <c r="AA48171"/>
    </row>
    <row r="48172" spans="1:27" x14ac:dyDescent="0.25">
      <c r="A48172"/>
      <c r="AA48172"/>
    </row>
    <row r="48173" spans="1:27" x14ac:dyDescent="0.25">
      <c r="A48173"/>
      <c r="AA48173"/>
    </row>
    <row r="48174" spans="1:27" x14ac:dyDescent="0.25">
      <c r="A48174"/>
      <c r="AA48174"/>
    </row>
    <row r="48175" spans="1:27" x14ac:dyDescent="0.25">
      <c r="A48175"/>
      <c r="AA48175"/>
    </row>
    <row r="48176" spans="1:27" x14ac:dyDescent="0.25">
      <c r="A48176"/>
      <c r="AA48176"/>
    </row>
    <row r="48177" spans="1:27" x14ac:dyDescent="0.25">
      <c r="A48177"/>
      <c r="AA48177"/>
    </row>
    <row r="48178" spans="1:27" x14ac:dyDescent="0.25">
      <c r="A48178"/>
      <c r="AA48178"/>
    </row>
    <row r="48179" spans="1:27" x14ac:dyDescent="0.25">
      <c r="A48179"/>
      <c r="AA48179"/>
    </row>
    <row r="48180" spans="1:27" x14ac:dyDescent="0.25">
      <c r="A48180"/>
      <c r="AA48180"/>
    </row>
    <row r="48181" spans="1:27" x14ac:dyDescent="0.25">
      <c r="A48181"/>
      <c r="AA48181"/>
    </row>
    <row r="48182" spans="1:27" x14ac:dyDescent="0.25">
      <c r="A48182"/>
      <c r="AA48182"/>
    </row>
    <row r="48183" spans="1:27" x14ac:dyDescent="0.25">
      <c r="A48183"/>
      <c r="AA48183"/>
    </row>
    <row r="48184" spans="1:27" x14ac:dyDescent="0.25">
      <c r="A48184"/>
      <c r="AA48184"/>
    </row>
    <row r="48185" spans="1:27" x14ac:dyDescent="0.25">
      <c r="A48185"/>
      <c r="AA48185"/>
    </row>
    <row r="48186" spans="1:27" x14ac:dyDescent="0.25">
      <c r="A48186"/>
      <c r="AA48186"/>
    </row>
    <row r="48187" spans="1:27" x14ac:dyDescent="0.25">
      <c r="A48187"/>
      <c r="AA48187"/>
    </row>
    <row r="48188" spans="1:27" x14ac:dyDescent="0.25">
      <c r="A48188"/>
      <c r="AA48188"/>
    </row>
    <row r="48189" spans="1:27" x14ac:dyDescent="0.25">
      <c r="A48189"/>
      <c r="AA48189"/>
    </row>
    <row r="48190" spans="1:27" x14ac:dyDescent="0.25">
      <c r="A48190"/>
      <c r="AA48190"/>
    </row>
    <row r="48191" spans="1:27" x14ac:dyDescent="0.25">
      <c r="A48191"/>
      <c r="AA48191"/>
    </row>
    <row r="48192" spans="1:27" x14ac:dyDescent="0.25">
      <c r="A48192"/>
      <c r="AA48192"/>
    </row>
    <row r="48193" spans="1:27" x14ac:dyDescent="0.25">
      <c r="A48193"/>
      <c r="AA48193"/>
    </row>
    <row r="48194" spans="1:27" x14ac:dyDescent="0.25">
      <c r="A48194"/>
      <c r="AA48194"/>
    </row>
    <row r="48195" spans="1:27" x14ac:dyDescent="0.25">
      <c r="A48195"/>
      <c r="AA48195"/>
    </row>
    <row r="48196" spans="1:27" x14ac:dyDescent="0.25">
      <c r="A48196"/>
      <c r="AA48196"/>
    </row>
    <row r="48197" spans="1:27" x14ac:dyDescent="0.25">
      <c r="A48197"/>
      <c r="AA48197"/>
    </row>
    <row r="48198" spans="1:27" x14ac:dyDescent="0.25">
      <c r="A48198"/>
      <c r="AA48198"/>
    </row>
    <row r="48199" spans="1:27" x14ac:dyDescent="0.25">
      <c r="A48199"/>
      <c r="AA48199"/>
    </row>
    <row r="48200" spans="1:27" x14ac:dyDescent="0.25">
      <c r="A48200"/>
      <c r="AA48200"/>
    </row>
    <row r="48201" spans="1:27" x14ac:dyDescent="0.25">
      <c r="A48201"/>
      <c r="AA48201"/>
    </row>
    <row r="48202" spans="1:27" x14ac:dyDescent="0.25">
      <c r="A48202"/>
      <c r="AA48202"/>
    </row>
    <row r="48203" spans="1:27" x14ac:dyDescent="0.25">
      <c r="A48203"/>
      <c r="AA48203"/>
    </row>
    <row r="48204" spans="1:27" x14ac:dyDescent="0.25">
      <c r="A48204"/>
      <c r="AA48204"/>
    </row>
    <row r="48205" spans="1:27" x14ac:dyDescent="0.25">
      <c r="A48205"/>
      <c r="AA48205"/>
    </row>
    <row r="48206" spans="1:27" x14ac:dyDescent="0.25">
      <c r="A48206"/>
      <c r="AA48206"/>
    </row>
    <row r="48207" spans="1:27" x14ac:dyDescent="0.25">
      <c r="A48207"/>
      <c r="AA48207"/>
    </row>
    <row r="48208" spans="1:27" x14ac:dyDescent="0.25">
      <c r="A48208"/>
      <c r="AA48208"/>
    </row>
    <row r="48209" spans="1:27" x14ac:dyDescent="0.25">
      <c r="A48209"/>
      <c r="AA48209"/>
    </row>
    <row r="48210" spans="1:27" x14ac:dyDescent="0.25">
      <c r="A48210"/>
      <c r="AA48210"/>
    </row>
    <row r="48211" spans="1:27" x14ac:dyDescent="0.25">
      <c r="A48211"/>
      <c r="AA48211"/>
    </row>
    <row r="48212" spans="1:27" x14ac:dyDescent="0.25">
      <c r="A48212"/>
      <c r="AA48212"/>
    </row>
    <row r="48213" spans="1:27" x14ac:dyDescent="0.25">
      <c r="A48213"/>
      <c r="AA48213"/>
    </row>
    <row r="48214" spans="1:27" x14ac:dyDescent="0.25">
      <c r="A48214"/>
      <c r="AA48214"/>
    </row>
    <row r="48215" spans="1:27" x14ac:dyDescent="0.25">
      <c r="A48215"/>
      <c r="AA48215"/>
    </row>
    <row r="48216" spans="1:27" x14ac:dyDescent="0.25">
      <c r="A48216"/>
      <c r="AA48216"/>
    </row>
    <row r="48217" spans="1:27" x14ac:dyDescent="0.25">
      <c r="A48217"/>
      <c r="AA48217"/>
    </row>
    <row r="48218" spans="1:27" x14ac:dyDescent="0.25">
      <c r="A48218"/>
      <c r="AA48218"/>
    </row>
    <row r="48219" spans="1:27" x14ac:dyDescent="0.25">
      <c r="A48219"/>
      <c r="AA48219"/>
    </row>
    <row r="48220" spans="1:27" x14ac:dyDescent="0.25">
      <c r="A48220"/>
      <c r="AA48220"/>
    </row>
    <row r="48221" spans="1:27" x14ac:dyDescent="0.25">
      <c r="A48221"/>
      <c r="AA48221"/>
    </row>
    <row r="48222" spans="1:27" x14ac:dyDescent="0.25">
      <c r="A48222"/>
      <c r="AA48222"/>
    </row>
    <row r="48223" spans="1:27" x14ac:dyDescent="0.25">
      <c r="A48223"/>
      <c r="AA48223"/>
    </row>
    <row r="48224" spans="1:27" x14ac:dyDescent="0.25">
      <c r="A48224"/>
      <c r="AA48224"/>
    </row>
    <row r="48225" spans="1:27" x14ac:dyDescent="0.25">
      <c r="A48225"/>
      <c r="AA48225"/>
    </row>
    <row r="48226" spans="1:27" x14ac:dyDescent="0.25">
      <c r="A48226"/>
      <c r="AA48226"/>
    </row>
    <row r="48227" spans="1:27" x14ac:dyDescent="0.25">
      <c r="A48227"/>
      <c r="AA48227"/>
    </row>
    <row r="48228" spans="1:27" x14ac:dyDescent="0.25">
      <c r="A48228"/>
      <c r="AA48228"/>
    </row>
    <row r="48229" spans="1:27" x14ac:dyDescent="0.25">
      <c r="A48229"/>
      <c r="AA48229"/>
    </row>
    <row r="48230" spans="1:27" x14ac:dyDescent="0.25">
      <c r="A48230"/>
      <c r="AA48230"/>
    </row>
    <row r="48231" spans="1:27" x14ac:dyDescent="0.25">
      <c r="A48231"/>
      <c r="AA48231"/>
    </row>
    <row r="48232" spans="1:27" x14ac:dyDescent="0.25">
      <c r="A48232"/>
      <c r="AA48232"/>
    </row>
    <row r="48233" spans="1:27" x14ac:dyDescent="0.25">
      <c r="A48233"/>
      <c r="AA48233"/>
    </row>
    <row r="48234" spans="1:27" x14ac:dyDescent="0.25">
      <c r="A48234"/>
      <c r="AA48234"/>
    </row>
    <row r="48235" spans="1:27" x14ac:dyDescent="0.25">
      <c r="A48235"/>
      <c r="AA48235"/>
    </row>
    <row r="48236" spans="1:27" x14ac:dyDescent="0.25">
      <c r="A48236"/>
      <c r="AA48236"/>
    </row>
    <row r="48237" spans="1:27" x14ac:dyDescent="0.25">
      <c r="A48237"/>
      <c r="AA48237"/>
    </row>
    <row r="48238" spans="1:27" x14ac:dyDescent="0.25">
      <c r="A48238"/>
      <c r="AA48238"/>
    </row>
    <row r="48239" spans="1:27" x14ac:dyDescent="0.25">
      <c r="A48239"/>
      <c r="AA48239"/>
    </row>
    <row r="48240" spans="1:27" x14ac:dyDescent="0.25">
      <c r="A48240"/>
      <c r="AA48240"/>
    </row>
    <row r="48241" spans="1:27" x14ac:dyDescent="0.25">
      <c r="A48241"/>
      <c r="AA48241"/>
    </row>
    <row r="48242" spans="1:27" x14ac:dyDescent="0.25">
      <c r="A48242"/>
      <c r="AA48242"/>
    </row>
    <row r="48243" spans="1:27" x14ac:dyDescent="0.25">
      <c r="A48243"/>
      <c r="AA48243"/>
    </row>
    <row r="48244" spans="1:27" x14ac:dyDescent="0.25">
      <c r="A48244"/>
      <c r="AA48244"/>
    </row>
    <row r="48245" spans="1:27" x14ac:dyDescent="0.25">
      <c r="A48245"/>
      <c r="AA48245"/>
    </row>
    <row r="48246" spans="1:27" x14ac:dyDescent="0.25">
      <c r="A48246"/>
      <c r="AA48246"/>
    </row>
    <row r="48247" spans="1:27" x14ac:dyDescent="0.25">
      <c r="A48247"/>
      <c r="AA48247"/>
    </row>
    <row r="48248" spans="1:27" x14ac:dyDescent="0.25">
      <c r="A48248"/>
      <c r="AA48248"/>
    </row>
    <row r="48249" spans="1:27" x14ac:dyDescent="0.25">
      <c r="A48249"/>
      <c r="AA48249"/>
    </row>
    <row r="48250" spans="1:27" x14ac:dyDescent="0.25">
      <c r="A48250"/>
      <c r="AA48250"/>
    </row>
    <row r="48251" spans="1:27" x14ac:dyDescent="0.25">
      <c r="A48251"/>
      <c r="AA48251"/>
    </row>
    <row r="48252" spans="1:27" x14ac:dyDescent="0.25">
      <c r="A48252"/>
      <c r="AA48252"/>
    </row>
    <row r="48253" spans="1:27" x14ac:dyDescent="0.25">
      <c r="A48253"/>
      <c r="AA48253"/>
    </row>
    <row r="48254" spans="1:27" x14ac:dyDescent="0.25">
      <c r="A48254"/>
      <c r="AA48254"/>
    </row>
    <row r="48255" spans="1:27" x14ac:dyDescent="0.25">
      <c r="A48255"/>
      <c r="AA48255"/>
    </row>
    <row r="48256" spans="1:27" x14ac:dyDescent="0.25">
      <c r="A48256"/>
      <c r="AA48256"/>
    </row>
    <row r="48257" spans="1:27" x14ac:dyDescent="0.25">
      <c r="A48257"/>
      <c r="AA48257"/>
    </row>
    <row r="48258" spans="1:27" x14ac:dyDescent="0.25">
      <c r="A48258"/>
      <c r="AA48258"/>
    </row>
    <row r="48259" spans="1:27" x14ac:dyDescent="0.25">
      <c r="A48259"/>
      <c r="AA48259"/>
    </row>
    <row r="48260" spans="1:27" x14ac:dyDescent="0.25">
      <c r="A48260"/>
      <c r="AA48260"/>
    </row>
    <row r="48261" spans="1:27" x14ac:dyDescent="0.25">
      <c r="A48261"/>
      <c r="AA48261"/>
    </row>
    <row r="48262" spans="1:27" x14ac:dyDescent="0.25">
      <c r="A48262"/>
      <c r="AA48262"/>
    </row>
    <row r="48263" spans="1:27" x14ac:dyDescent="0.25">
      <c r="A48263"/>
      <c r="AA48263"/>
    </row>
    <row r="48264" spans="1:27" x14ac:dyDescent="0.25">
      <c r="A48264"/>
      <c r="AA48264"/>
    </row>
    <row r="48265" spans="1:27" x14ac:dyDescent="0.25">
      <c r="A48265"/>
      <c r="AA48265"/>
    </row>
    <row r="48266" spans="1:27" x14ac:dyDescent="0.25">
      <c r="A48266"/>
      <c r="AA48266"/>
    </row>
    <row r="48267" spans="1:27" x14ac:dyDescent="0.25">
      <c r="A48267"/>
      <c r="AA48267"/>
    </row>
    <row r="48268" spans="1:27" x14ac:dyDescent="0.25">
      <c r="A48268"/>
      <c r="AA48268"/>
    </row>
    <row r="48269" spans="1:27" x14ac:dyDescent="0.25">
      <c r="A48269"/>
      <c r="AA48269"/>
    </row>
    <row r="48270" spans="1:27" x14ac:dyDescent="0.25">
      <c r="A48270"/>
      <c r="AA48270"/>
    </row>
    <row r="48271" spans="1:27" x14ac:dyDescent="0.25">
      <c r="A48271"/>
      <c r="AA48271"/>
    </row>
    <row r="48272" spans="1:27" x14ac:dyDescent="0.25">
      <c r="A48272"/>
      <c r="AA48272"/>
    </row>
    <row r="48273" spans="1:27" x14ac:dyDescent="0.25">
      <c r="A48273"/>
      <c r="AA48273"/>
    </row>
    <row r="48274" spans="1:27" x14ac:dyDescent="0.25">
      <c r="A48274"/>
      <c r="AA48274"/>
    </row>
    <row r="48275" spans="1:27" x14ac:dyDescent="0.25">
      <c r="A48275"/>
      <c r="AA48275"/>
    </row>
    <row r="48276" spans="1:27" x14ac:dyDescent="0.25">
      <c r="A48276"/>
      <c r="AA48276"/>
    </row>
    <row r="48277" spans="1:27" x14ac:dyDescent="0.25">
      <c r="A48277"/>
      <c r="AA48277"/>
    </row>
    <row r="48278" spans="1:27" x14ac:dyDescent="0.25">
      <c r="A48278"/>
      <c r="AA48278"/>
    </row>
    <row r="48279" spans="1:27" x14ac:dyDescent="0.25">
      <c r="A48279"/>
      <c r="AA48279"/>
    </row>
    <row r="48280" spans="1:27" x14ac:dyDescent="0.25">
      <c r="A48280"/>
      <c r="AA48280"/>
    </row>
    <row r="48281" spans="1:27" x14ac:dyDescent="0.25">
      <c r="A48281"/>
      <c r="AA48281"/>
    </row>
    <row r="48282" spans="1:27" x14ac:dyDescent="0.25">
      <c r="A48282"/>
      <c r="AA48282"/>
    </row>
    <row r="48283" spans="1:27" x14ac:dyDescent="0.25">
      <c r="A48283"/>
      <c r="AA48283"/>
    </row>
    <row r="48284" spans="1:27" x14ac:dyDescent="0.25">
      <c r="A48284"/>
      <c r="AA48284"/>
    </row>
    <row r="48285" spans="1:27" x14ac:dyDescent="0.25">
      <c r="A48285"/>
      <c r="AA48285"/>
    </row>
    <row r="48286" spans="1:27" x14ac:dyDescent="0.25">
      <c r="A48286"/>
      <c r="AA48286"/>
    </row>
    <row r="48287" spans="1:27" x14ac:dyDescent="0.25">
      <c r="A48287"/>
      <c r="AA48287"/>
    </row>
    <row r="48288" spans="1:27" x14ac:dyDescent="0.25">
      <c r="A48288"/>
      <c r="AA48288"/>
    </row>
    <row r="48289" spans="1:27" x14ac:dyDescent="0.25">
      <c r="A48289"/>
      <c r="AA48289"/>
    </row>
    <row r="48290" spans="1:27" x14ac:dyDescent="0.25">
      <c r="A48290"/>
      <c r="AA48290"/>
    </row>
    <row r="48291" spans="1:27" x14ac:dyDescent="0.25">
      <c r="A48291"/>
      <c r="AA48291"/>
    </row>
    <row r="48292" spans="1:27" x14ac:dyDescent="0.25">
      <c r="A48292"/>
      <c r="AA48292"/>
    </row>
    <row r="48293" spans="1:27" x14ac:dyDescent="0.25">
      <c r="A48293"/>
      <c r="AA48293"/>
    </row>
    <row r="48294" spans="1:27" x14ac:dyDescent="0.25">
      <c r="A48294"/>
      <c r="AA48294"/>
    </row>
    <row r="48295" spans="1:27" x14ac:dyDescent="0.25">
      <c r="A48295"/>
      <c r="AA48295"/>
    </row>
    <row r="48296" spans="1:27" x14ac:dyDescent="0.25">
      <c r="A48296"/>
      <c r="AA48296"/>
    </row>
    <row r="48297" spans="1:27" x14ac:dyDescent="0.25">
      <c r="A48297"/>
      <c r="AA48297"/>
    </row>
    <row r="48298" spans="1:27" x14ac:dyDescent="0.25">
      <c r="A48298"/>
      <c r="AA48298"/>
    </row>
    <row r="48299" spans="1:27" x14ac:dyDescent="0.25">
      <c r="A48299"/>
      <c r="AA48299"/>
    </row>
    <row r="48300" spans="1:27" x14ac:dyDescent="0.25">
      <c r="A48300"/>
      <c r="AA48300"/>
    </row>
    <row r="48301" spans="1:27" x14ac:dyDescent="0.25">
      <c r="A48301"/>
      <c r="AA48301"/>
    </row>
    <row r="48302" spans="1:27" x14ac:dyDescent="0.25">
      <c r="A48302"/>
      <c r="AA48302"/>
    </row>
    <row r="48303" spans="1:27" x14ac:dyDescent="0.25">
      <c r="A48303"/>
      <c r="AA48303"/>
    </row>
    <row r="48304" spans="1:27" x14ac:dyDescent="0.25">
      <c r="A48304"/>
      <c r="AA48304"/>
    </row>
    <row r="48305" spans="1:27" x14ac:dyDescent="0.25">
      <c r="A48305"/>
      <c r="AA48305"/>
    </row>
    <row r="48306" spans="1:27" x14ac:dyDescent="0.25">
      <c r="A48306"/>
      <c r="AA48306"/>
    </row>
    <row r="48307" spans="1:27" x14ac:dyDescent="0.25">
      <c r="A48307"/>
      <c r="AA48307"/>
    </row>
    <row r="48308" spans="1:27" x14ac:dyDescent="0.25">
      <c r="A48308"/>
      <c r="AA48308"/>
    </row>
    <row r="48309" spans="1:27" x14ac:dyDescent="0.25">
      <c r="A48309"/>
      <c r="AA48309"/>
    </row>
    <row r="48310" spans="1:27" x14ac:dyDescent="0.25">
      <c r="A48310"/>
      <c r="AA48310"/>
    </row>
    <row r="48311" spans="1:27" x14ac:dyDescent="0.25">
      <c r="A48311"/>
      <c r="AA48311"/>
    </row>
    <row r="48312" spans="1:27" x14ac:dyDescent="0.25">
      <c r="A48312"/>
      <c r="AA48312"/>
    </row>
    <row r="48313" spans="1:27" x14ac:dyDescent="0.25">
      <c r="A48313"/>
      <c r="AA48313"/>
    </row>
    <row r="48314" spans="1:27" x14ac:dyDescent="0.25">
      <c r="A48314"/>
      <c r="AA48314"/>
    </row>
    <row r="48315" spans="1:27" x14ac:dyDescent="0.25">
      <c r="A48315"/>
      <c r="AA48315"/>
    </row>
    <row r="48316" spans="1:27" x14ac:dyDescent="0.25">
      <c r="A48316"/>
      <c r="AA48316"/>
    </row>
    <row r="48317" spans="1:27" x14ac:dyDescent="0.25">
      <c r="A48317"/>
      <c r="AA48317"/>
    </row>
    <row r="48318" spans="1:27" x14ac:dyDescent="0.25">
      <c r="A48318"/>
      <c r="AA48318"/>
    </row>
    <row r="48319" spans="1:27" x14ac:dyDescent="0.25">
      <c r="A48319"/>
      <c r="AA48319"/>
    </row>
    <row r="48320" spans="1:27" x14ac:dyDescent="0.25">
      <c r="A48320"/>
      <c r="AA48320"/>
    </row>
    <row r="48321" spans="1:27" x14ac:dyDescent="0.25">
      <c r="A48321"/>
      <c r="AA48321"/>
    </row>
    <row r="48322" spans="1:27" x14ac:dyDescent="0.25">
      <c r="A48322"/>
      <c r="AA48322"/>
    </row>
    <row r="48323" spans="1:27" x14ac:dyDescent="0.25">
      <c r="A48323"/>
      <c r="AA48323"/>
    </row>
    <row r="48324" spans="1:27" x14ac:dyDescent="0.25">
      <c r="A48324"/>
      <c r="AA48324"/>
    </row>
    <row r="48325" spans="1:27" x14ac:dyDescent="0.25">
      <c r="A48325"/>
      <c r="AA48325"/>
    </row>
    <row r="48326" spans="1:27" x14ac:dyDescent="0.25">
      <c r="A48326"/>
      <c r="AA48326"/>
    </row>
    <row r="48327" spans="1:27" x14ac:dyDescent="0.25">
      <c r="A48327"/>
      <c r="AA48327"/>
    </row>
    <row r="48328" spans="1:27" x14ac:dyDescent="0.25">
      <c r="A48328"/>
      <c r="AA48328"/>
    </row>
    <row r="48329" spans="1:27" x14ac:dyDescent="0.25">
      <c r="A48329"/>
      <c r="AA48329"/>
    </row>
    <row r="48330" spans="1:27" x14ac:dyDescent="0.25">
      <c r="A48330"/>
      <c r="AA48330"/>
    </row>
    <row r="48331" spans="1:27" x14ac:dyDescent="0.25">
      <c r="A48331"/>
      <c r="AA48331"/>
    </row>
    <row r="48332" spans="1:27" x14ac:dyDescent="0.25">
      <c r="A48332"/>
      <c r="AA48332"/>
    </row>
    <row r="48333" spans="1:27" x14ac:dyDescent="0.25">
      <c r="A48333"/>
      <c r="AA48333"/>
    </row>
    <row r="48334" spans="1:27" x14ac:dyDescent="0.25">
      <c r="A48334"/>
      <c r="AA48334"/>
    </row>
    <row r="48335" spans="1:27" x14ac:dyDescent="0.25">
      <c r="A48335"/>
      <c r="AA48335"/>
    </row>
    <row r="48336" spans="1:27" x14ac:dyDescent="0.25">
      <c r="A48336"/>
      <c r="AA48336"/>
    </row>
    <row r="48337" spans="1:27" x14ac:dyDescent="0.25">
      <c r="A48337"/>
      <c r="AA48337"/>
    </row>
    <row r="48338" spans="1:27" x14ac:dyDescent="0.25">
      <c r="A48338"/>
      <c r="AA48338"/>
    </row>
    <row r="48339" spans="1:27" x14ac:dyDescent="0.25">
      <c r="A48339"/>
      <c r="AA48339"/>
    </row>
    <row r="48340" spans="1:27" x14ac:dyDescent="0.25">
      <c r="A48340"/>
      <c r="AA48340"/>
    </row>
    <row r="48341" spans="1:27" x14ac:dyDescent="0.25">
      <c r="A48341"/>
      <c r="AA48341"/>
    </row>
    <row r="48342" spans="1:27" x14ac:dyDescent="0.25">
      <c r="A48342"/>
      <c r="AA48342"/>
    </row>
    <row r="48343" spans="1:27" x14ac:dyDescent="0.25">
      <c r="A48343"/>
      <c r="AA48343"/>
    </row>
    <row r="48344" spans="1:27" x14ac:dyDescent="0.25">
      <c r="A48344"/>
      <c r="AA48344"/>
    </row>
    <row r="48345" spans="1:27" x14ac:dyDescent="0.25">
      <c r="A48345"/>
      <c r="AA48345"/>
    </row>
    <row r="48346" spans="1:27" x14ac:dyDescent="0.25">
      <c r="A48346"/>
      <c r="AA48346"/>
    </row>
    <row r="48347" spans="1:27" x14ac:dyDescent="0.25">
      <c r="A48347"/>
      <c r="AA48347"/>
    </row>
    <row r="48348" spans="1:27" x14ac:dyDescent="0.25">
      <c r="A48348"/>
      <c r="AA48348"/>
    </row>
    <row r="48349" spans="1:27" x14ac:dyDescent="0.25">
      <c r="A48349"/>
      <c r="AA48349"/>
    </row>
    <row r="48350" spans="1:27" x14ac:dyDescent="0.25">
      <c r="A48350"/>
      <c r="AA48350"/>
    </row>
    <row r="48351" spans="1:27" x14ac:dyDescent="0.25">
      <c r="A48351"/>
      <c r="AA48351"/>
    </row>
    <row r="48352" spans="1:27" x14ac:dyDescent="0.25">
      <c r="A48352"/>
      <c r="AA48352"/>
    </row>
    <row r="48353" spans="1:27" x14ac:dyDescent="0.25">
      <c r="A48353"/>
      <c r="AA48353"/>
    </row>
    <row r="48354" spans="1:27" x14ac:dyDescent="0.25">
      <c r="A48354"/>
      <c r="AA48354"/>
    </row>
    <row r="48355" spans="1:27" x14ac:dyDescent="0.25">
      <c r="A48355"/>
      <c r="AA48355"/>
    </row>
    <row r="48356" spans="1:27" x14ac:dyDescent="0.25">
      <c r="A48356"/>
      <c r="AA48356"/>
    </row>
    <row r="48357" spans="1:27" x14ac:dyDescent="0.25">
      <c r="A48357"/>
      <c r="AA48357"/>
    </row>
    <row r="48358" spans="1:27" x14ac:dyDescent="0.25">
      <c r="A48358"/>
      <c r="AA48358"/>
    </row>
    <row r="48359" spans="1:27" x14ac:dyDescent="0.25">
      <c r="A48359"/>
      <c r="AA48359"/>
    </row>
    <row r="48360" spans="1:27" x14ac:dyDescent="0.25">
      <c r="A48360"/>
      <c r="AA48360"/>
    </row>
    <row r="48361" spans="1:27" x14ac:dyDescent="0.25">
      <c r="A48361"/>
      <c r="AA48361"/>
    </row>
    <row r="48362" spans="1:27" x14ac:dyDescent="0.25">
      <c r="A48362"/>
      <c r="AA48362"/>
    </row>
    <row r="48363" spans="1:27" x14ac:dyDescent="0.25">
      <c r="A48363"/>
      <c r="AA48363"/>
    </row>
    <row r="48364" spans="1:27" x14ac:dyDescent="0.25">
      <c r="A48364"/>
      <c r="AA48364"/>
    </row>
    <row r="48365" spans="1:27" x14ac:dyDescent="0.25">
      <c r="A48365"/>
      <c r="AA48365"/>
    </row>
    <row r="48366" spans="1:27" x14ac:dyDescent="0.25">
      <c r="A48366"/>
      <c r="AA48366"/>
    </row>
    <row r="48367" spans="1:27" x14ac:dyDescent="0.25">
      <c r="A48367"/>
      <c r="AA48367"/>
    </row>
    <row r="48368" spans="1:27" x14ac:dyDescent="0.25">
      <c r="A48368"/>
      <c r="AA48368"/>
    </row>
    <row r="48369" spans="1:27" x14ac:dyDescent="0.25">
      <c r="A48369"/>
      <c r="AA48369"/>
    </row>
    <row r="48370" spans="1:27" x14ac:dyDescent="0.25">
      <c r="A48370"/>
      <c r="AA48370"/>
    </row>
    <row r="48371" spans="1:27" x14ac:dyDescent="0.25">
      <c r="A48371"/>
      <c r="AA48371"/>
    </row>
    <row r="48372" spans="1:27" x14ac:dyDescent="0.25">
      <c r="A48372"/>
      <c r="AA48372"/>
    </row>
    <row r="48373" spans="1:27" x14ac:dyDescent="0.25">
      <c r="A48373"/>
      <c r="AA48373"/>
    </row>
    <row r="48374" spans="1:27" x14ac:dyDescent="0.25">
      <c r="A48374"/>
      <c r="AA48374"/>
    </row>
    <row r="48375" spans="1:27" x14ac:dyDescent="0.25">
      <c r="A48375"/>
      <c r="AA48375"/>
    </row>
    <row r="48376" spans="1:27" x14ac:dyDescent="0.25">
      <c r="A48376"/>
      <c r="AA48376"/>
    </row>
    <row r="48377" spans="1:27" x14ac:dyDescent="0.25">
      <c r="A48377"/>
      <c r="AA48377"/>
    </row>
    <row r="48378" spans="1:27" x14ac:dyDescent="0.25">
      <c r="A48378"/>
      <c r="AA48378"/>
    </row>
    <row r="48379" spans="1:27" x14ac:dyDescent="0.25">
      <c r="A48379"/>
      <c r="AA48379"/>
    </row>
    <row r="48380" spans="1:27" x14ac:dyDescent="0.25">
      <c r="A48380"/>
      <c r="AA48380"/>
    </row>
    <row r="48381" spans="1:27" x14ac:dyDescent="0.25">
      <c r="A48381"/>
      <c r="AA48381"/>
    </row>
    <row r="48382" spans="1:27" x14ac:dyDescent="0.25">
      <c r="A48382"/>
      <c r="AA48382"/>
    </row>
    <row r="48383" spans="1:27" x14ac:dyDescent="0.25">
      <c r="A48383"/>
      <c r="AA48383"/>
    </row>
    <row r="48384" spans="1:27" x14ac:dyDescent="0.25">
      <c r="A48384"/>
      <c r="AA48384"/>
    </row>
    <row r="48385" spans="1:27" x14ac:dyDescent="0.25">
      <c r="A48385"/>
      <c r="AA48385"/>
    </row>
    <row r="48386" spans="1:27" x14ac:dyDescent="0.25">
      <c r="A48386"/>
      <c r="AA48386"/>
    </row>
    <row r="48387" spans="1:27" x14ac:dyDescent="0.25">
      <c r="A48387"/>
      <c r="AA48387"/>
    </row>
    <row r="48388" spans="1:27" x14ac:dyDescent="0.25">
      <c r="A48388"/>
      <c r="AA48388"/>
    </row>
    <row r="48389" spans="1:27" x14ac:dyDescent="0.25">
      <c r="A48389"/>
      <c r="AA48389"/>
    </row>
    <row r="48390" spans="1:27" x14ac:dyDescent="0.25">
      <c r="A48390"/>
      <c r="AA48390"/>
    </row>
    <row r="48391" spans="1:27" x14ac:dyDescent="0.25">
      <c r="A48391"/>
      <c r="AA48391"/>
    </row>
    <row r="48392" spans="1:27" x14ac:dyDescent="0.25">
      <c r="A48392"/>
      <c r="AA48392"/>
    </row>
    <row r="48393" spans="1:27" x14ac:dyDescent="0.25">
      <c r="A48393"/>
      <c r="AA48393"/>
    </row>
    <row r="48394" spans="1:27" x14ac:dyDescent="0.25">
      <c r="A48394"/>
      <c r="AA48394"/>
    </row>
    <row r="48395" spans="1:27" x14ac:dyDescent="0.25">
      <c r="A48395"/>
      <c r="AA48395"/>
    </row>
    <row r="48396" spans="1:27" x14ac:dyDescent="0.25">
      <c r="A48396"/>
      <c r="AA48396"/>
    </row>
    <row r="48397" spans="1:27" x14ac:dyDescent="0.25">
      <c r="A48397"/>
      <c r="AA48397"/>
    </row>
    <row r="48398" spans="1:27" x14ac:dyDescent="0.25">
      <c r="A48398"/>
      <c r="AA48398"/>
    </row>
    <row r="48399" spans="1:27" x14ac:dyDescent="0.25">
      <c r="A48399"/>
      <c r="AA48399"/>
    </row>
    <row r="48400" spans="1:27" x14ac:dyDescent="0.25">
      <c r="A48400"/>
      <c r="AA48400"/>
    </row>
    <row r="48401" spans="1:27" x14ac:dyDescent="0.25">
      <c r="A48401"/>
      <c r="AA48401"/>
    </row>
    <row r="48402" spans="1:27" x14ac:dyDescent="0.25">
      <c r="A48402"/>
      <c r="AA48402"/>
    </row>
    <row r="48403" spans="1:27" x14ac:dyDescent="0.25">
      <c r="A48403"/>
      <c r="AA48403"/>
    </row>
    <row r="48404" spans="1:27" x14ac:dyDescent="0.25">
      <c r="A48404"/>
      <c r="AA48404"/>
    </row>
    <row r="48405" spans="1:27" x14ac:dyDescent="0.25">
      <c r="A48405"/>
      <c r="AA48405"/>
    </row>
    <row r="48406" spans="1:27" x14ac:dyDescent="0.25">
      <c r="A48406"/>
      <c r="AA48406"/>
    </row>
    <row r="48407" spans="1:27" x14ac:dyDescent="0.25">
      <c r="A48407"/>
      <c r="AA48407"/>
    </row>
    <row r="48408" spans="1:27" x14ac:dyDescent="0.25">
      <c r="A48408"/>
      <c r="AA48408"/>
    </row>
    <row r="48409" spans="1:27" x14ac:dyDescent="0.25">
      <c r="A48409"/>
      <c r="AA48409"/>
    </row>
    <row r="48410" spans="1:27" x14ac:dyDescent="0.25">
      <c r="A48410"/>
      <c r="AA48410"/>
    </row>
    <row r="48411" spans="1:27" x14ac:dyDescent="0.25">
      <c r="A48411"/>
      <c r="AA48411"/>
    </row>
    <row r="48412" spans="1:27" x14ac:dyDescent="0.25">
      <c r="A48412"/>
      <c r="AA48412"/>
    </row>
    <row r="48413" spans="1:27" x14ac:dyDescent="0.25">
      <c r="A48413"/>
      <c r="AA48413"/>
    </row>
    <row r="48414" spans="1:27" x14ac:dyDescent="0.25">
      <c r="A48414"/>
      <c r="AA48414"/>
    </row>
    <row r="48415" spans="1:27" x14ac:dyDescent="0.25">
      <c r="A48415"/>
      <c r="AA48415"/>
    </row>
    <row r="48416" spans="1:27" x14ac:dyDescent="0.25">
      <c r="A48416"/>
      <c r="AA48416"/>
    </row>
    <row r="48417" spans="1:27" x14ac:dyDescent="0.25">
      <c r="A48417"/>
      <c r="AA48417"/>
    </row>
    <row r="48418" spans="1:27" x14ac:dyDescent="0.25">
      <c r="A48418"/>
      <c r="AA48418"/>
    </row>
    <row r="48419" spans="1:27" x14ac:dyDescent="0.25">
      <c r="A48419"/>
      <c r="AA48419"/>
    </row>
    <row r="48420" spans="1:27" x14ac:dyDescent="0.25">
      <c r="A48420"/>
      <c r="AA48420"/>
    </row>
    <row r="48421" spans="1:27" x14ac:dyDescent="0.25">
      <c r="A48421"/>
      <c r="AA48421"/>
    </row>
    <row r="48422" spans="1:27" x14ac:dyDescent="0.25">
      <c r="A48422"/>
      <c r="AA48422"/>
    </row>
    <row r="48423" spans="1:27" x14ac:dyDescent="0.25">
      <c r="A48423"/>
      <c r="AA48423"/>
    </row>
    <row r="48424" spans="1:27" x14ac:dyDescent="0.25">
      <c r="A48424"/>
      <c r="AA48424"/>
    </row>
    <row r="48425" spans="1:27" x14ac:dyDescent="0.25">
      <c r="A48425"/>
      <c r="AA48425"/>
    </row>
    <row r="48426" spans="1:27" x14ac:dyDescent="0.25">
      <c r="A48426"/>
      <c r="AA48426"/>
    </row>
    <row r="48427" spans="1:27" x14ac:dyDescent="0.25">
      <c r="A48427"/>
      <c r="AA48427"/>
    </row>
    <row r="48428" spans="1:27" x14ac:dyDescent="0.25">
      <c r="A48428"/>
      <c r="AA48428"/>
    </row>
    <row r="48429" spans="1:27" x14ac:dyDescent="0.25">
      <c r="A48429"/>
      <c r="AA48429"/>
    </row>
    <row r="48430" spans="1:27" x14ac:dyDescent="0.25">
      <c r="A48430"/>
      <c r="AA48430"/>
    </row>
    <row r="48431" spans="1:27" x14ac:dyDescent="0.25">
      <c r="A48431"/>
      <c r="AA48431"/>
    </row>
    <row r="48432" spans="1:27" x14ac:dyDescent="0.25">
      <c r="A48432"/>
      <c r="AA48432"/>
    </row>
    <row r="48433" spans="1:27" x14ac:dyDescent="0.25">
      <c r="A48433"/>
      <c r="AA48433"/>
    </row>
    <row r="48434" spans="1:27" x14ac:dyDescent="0.25">
      <c r="A48434"/>
      <c r="AA48434"/>
    </row>
    <row r="48435" spans="1:27" x14ac:dyDescent="0.25">
      <c r="A48435"/>
      <c r="AA48435"/>
    </row>
    <row r="48436" spans="1:27" x14ac:dyDescent="0.25">
      <c r="A48436"/>
      <c r="AA48436"/>
    </row>
    <row r="48437" spans="1:27" x14ac:dyDescent="0.25">
      <c r="A48437"/>
      <c r="AA48437"/>
    </row>
    <row r="48438" spans="1:27" x14ac:dyDescent="0.25">
      <c r="A48438"/>
      <c r="AA48438"/>
    </row>
    <row r="48439" spans="1:27" x14ac:dyDescent="0.25">
      <c r="A48439"/>
      <c r="AA48439"/>
    </row>
    <row r="48440" spans="1:27" x14ac:dyDescent="0.25">
      <c r="A48440"/>
      <c r="AA48440"/>
    </row>
    <row r="48441" spans="1:27" x14ac:dyDescent="0.25">
      <c r="A48441"/>
      <c r="AA48441"/>
    </row>
    <row r="48442" spans="1:27" x14ac:dyDescent="0.25">
      <c r="A48442"/>
      <c r="AA48442"/>
    </row>
    <row r="48443" spans="1:27" x14ac:dyDescent="0.25">
      <c r="A48443"/>
      <c r="AA48443"/>
    </row>
    <row r="48444" spans="1:27" x14ac:dyDescent="0.25">
      <c r="A48444"/>
      <c r="AA48444"/>
    </row>
    <row r="48445" spans="1:27" x14ac:dyDescent="0.25">
      <c r="A48445"/>
      <c r="AA48445"/>
    </row>
    <row r="48446" spans="1:27" x14ac:dyDescent="0.25">
      <c r="A48446"/>
      <c r="AA48446"/>
    </row>
    <row r="48447" spans="1:27" x14ac:dyDescent="0.25">
      <c r="A48447"/>
      <c r="AA48447"/>
    </row>
    <row r="48448" spans="1:27" x14ac:dyDescent="0.25">
      <c r="A48448"/>
      <c r="AA48448"/>
    </row>
    <row r="48449" spans="1:27" x14ac:dyDescent="0.25">
      <c r="A48449"/>
      <c r="AA48449"/>
    </row>
    <row r="48450" spans="1:27" x14ac:dyDescent="0.25">
      <c r="A48450"/>
      <c r="AA48450"/>
    </row>
    <row r="48451" spans="1:27" x14ac:dyDescent="0.25">
      <c r="A48451"/>
      <c r="AA48451"/>
    </row>
    <row r="48452" spans="1:27" x14ac:dyDescent="0.25">
      <c r="A48452"/>
      <c r="AA48452"/>
    </row>
    <row r="48453" spans="1:27" x14ac:dyDescent="0.25">
      <c r="A48453"/>
      <c r="AA48453"/>
    </row>
    <row r="48454" spans="1:27" x14ac:dyDescent="0.25">
      <c r="A48454"/>
      <c r="AA48454"/>
    </row>
    <row r="48455" spans="1:27" x14ac:dyDescent="0.25">
      <c r="A48455"/>
      <c r="AA48455"/>
    </row>
    <row r="48456" spans="1:27" x14ac:dyDescent="0.25">
      <c r="A48456"/>
      <c r="AA48456"/>
    </row>
    <row r="48457" spans="1:27" x14ac:dyDescent="0.25">
      <c r="A48457"/>
      <c r="AA48457"/>
    </row>
    <row r="48458" spans="1:27" x14ac:dyDescent="0.25">
      <c r="A48458"/>
      <c r="AA48458"/>
    </row>
    <row r="48459" spans="1:27" x14ac:dyDescent="0.25">
      <c r="A48459"/>
      <c r="AA48459"/>
    </row>
    <row r="48460" spans="1:27" x14ac:dyDescent="0.25">
      <c r="A48460"/>
      <c r="AA48460"/>
    </row>
    <row r="48461" spans="1:27" x14ac:dyDescent="0.25">
      <c r="A48461"/>
      <c r="AA48461"/>
    </row>
    <row r="48462" spans="1:27" x14ac:dyDescent="0.25">
      <c r="A48462"/>
      <c r="AA48462"/>
    </row>
    <row r="48463" spans="1:27" x14ac:dyDescent="0.25">
      <c r="A48463"/>
      <c r="AA48463"/>
    </row>
    <row r="48464" spans="1:27" x14ac:dyDescent="0.25">
      <c r="A48464"/>
      <c r="AA48464"/>
    </row>
    <row r="48465" spans="1:27" x14ac:dyDescent="0.25">
      <c r="A48465"/>
      <c r="AA48465"/>
    </row>
    <row r="48466" spans="1:27" x14ac:dyDescent="0.25">
      <c r="A48466"/>
      <c r="AA48466"/>
    </row>
    <row r="48467" spans="1:27" x14ac:dyDescent="0.25">
      <c r="A48467"/>
      <c r="AA48467"/>
    </row>
    <row r="48468" spans="1:27" x14ac:dyDescent="0.25">
      <c r="A48468"/>
      <c r="AA48468"/>
    </row>
    <row r="48469" spans="1:27" x14ac:dyDescent="0.25">
      <c r="A48469"/>
      <c r="AA48469"/>
    </row>
    <row r="48470" spans="1:27" x14ac:dyDescent="0.25">
      <c r="A48470"/>
      <c r="AA48470"/>
    </row>
    <row r="48471" spans="1:27" x14ac:dyDescent="0.25">
      <c r="A48471"/>
      <c r="AA48471"/>
    </row>
    <row r="48472" spans="1:27" x14ac:dyDescent="0.25">
      <c r="A48472"/>
      <c r="AA48472"/>
    </row>
    <row r="48473" spans="1:27" x14ac:dyDescent="0.25">
      <c r="A48473"/>
      <c r="AA48473"/>
    </row>
    <row r="48474" spans="1:27" x14ac:dyDescent="0.25">
      <c r="A48474"/>
      <c r="AA48474"/>
    </row>
    <row r="48475" spans="1:27" x14ac:dyDescent="0.25">
      <c r="A48475"/>
      <c r="AA48475"/>
    </row>
    <row r="48476" spans="1:27" x14ac:dyDescent="0.25">
      <c r="A48476"/>
      <c r="AA48476"/>
    </row>
    <row r="48477" spans="1:27" x14ac:dyDescent="0.25">
      <c r="A48477"/>
      <c r="AA48477"/>
    </row>
    <row r="48478" spans="1:27" x14ac:dyDescent="0.25">
      <c r="A48478"/>
      <c r="AA48478"/>
    </row>
    <row r="48479" spans="1:27" x14ac:dyDescent="0.25">
      <c r="A48479"/>
      <c r="AA48479"/>
    </row>
    <row r="48480" spans="1:27" x14ac:dyDescent="0.25">
      <c r="A48480"/>
      <c r="AA48480"/>
    </row>
    <row r="48481" spans="1:27" x14ac:dyDescent="0.25">
      <c r="A48481"/>
      <c r="AA48481"/>
    </row>
    <row r="48482" spans="1:27" x14ac:dyDescent="0.25">
      <c r="A48482"/>
      <c r="AA48482"/>
    </row>
    <row r="48483" spans="1:27" x14ac:dyDescent="0.25">
      <c r="A48483"/>
      <c r="AA48483"/>
    </row>
    <row r="48484" spans="1:27" x14ac:dyDescent="0.25">
      <c r="A48484"/>
      <c r="AA48484"/>
    </row>
    <row r="48485" spans="1:27" x14ac:dyDescent="0.25">
      <c r="A48485"/>
      <c r="AA48485"/>
    </row>
    <row r="48486" spans="1:27" x14ac:dyDescent="0.25">
      <c r="A48486"/>
      <c r="AA48486"/>
    </row>
    <row r="48487" spans="1:27" x14ac:dyDescent="0.25">
      <c r="A48487"/>
      <c r="AA48487"/>
    </row>
    <row r="48488" spans="1:27" x14ac:dyDescent="0.25">
      <c r="A48488"/>
      <c r="AA48488"/>
    </row>
    <row r="48489" spans="1:27" x14ac:dyDescent="0.25">
      <c r="A48489"/>
      <c r="AA48489"/>
    </row>
    <row r="48490" spans="1:27" x14ac:dyDescent="0.25">
      <c r="A48490"/>
      <c r="AA48490"/>
    </row>
    <row r="48491" spans="1:27" x14ac:dyDescent="0.25">
      <c r="A48491"/>
      <c r="AA48491"/>
    </row>
    <row r="48492" spans="1:27" x14ac:dyDescent="0.25">
      <c r="A48492"/>
      <c r="AA48492"/>
    </row>
    <row r="48493" spans="1:27" x14ac:dyDescent="0.25">
      <c r="A48493"/>
      <c r="AA48493"/>
    </row>
    <row r="48494" spans="1:27" x14ac:dyDescent="0.25">
      <c r="A48494"/>
      <c r="AA48494"/>
    </row>
    <row r="48495" spans="1:27" x14ac:dyDescent="0.25">
      <c r="A48495"/>
      <c r="AA48495"/>
    </row>
    <row r="48496" spans="1:27" x14ac:dyDescent="0.25">
      <c r="A48496"/>
      <c r="AA48496"/>
    </row>
    <row r="48497" spans="1:27" x14ac:dyDescent="0.25">
      <c r="A48497"/>
      <c r="AA48497"/>
    </row>
    <row r="48498" spans="1:27" x14ac:dyDescent="0.25">
      <c r="A48498"/>
      <c r="AA48498"/>
    </row>
    <row r="48499" spans="1:27" x14ac:dyDescent="0.25">
      <c r="A48499"/>
      <c r="AA48499"/>
    </row>
    <row r="48500" spans="1:27" x14ac:dyDescent="0.25">
      <c r="A48500"/>
      <c r="AA48500"/>
    </row>
    <row r="48501" spans="1:27" x14ac:dyDescent="0.25">
      <c r="A48501"/>
      <c r="AA48501"/>
    </row>
    <row r="48502" spans="1:27" x14ac:dyDescent="0.25">
      <c r="A48502"/>
      <c r="AA48502"/>
    </row>
    <row r="48503" spans="1:27" x14ac:dyDescent="0.25">
      <c r="A48503"/>
      <c r="AA48503"/>
    </row>
    <row r="48504" spans="1:27" x14ac:dyDescent="0.25">
      <c r="A48504"/>
      <c r="AA48504"/>
    </row>
    <row r="48505" spans="1:27" x14ac:dyDescent="0.25">
      <c r="A48505"/>
      <c r="AA48505"/>
    </row>
    <row r="48506" spans="1:27" x14ac:dyDescent="0.25">
      <c r="A48506"/>
      <c r="AA48506"/>
    </row>
    <row r="48507" spans="1:27" x14ac:dyDescent="0.25">
      <c r="A48507"/>
      <c r="AA48507"/>
    </row>
    <row r="48508" spans="1:27" x14ac:dyDescent="0.25">
      <c r="A48508"/>
      <c r="AA48508"/>
    </row>
    <row r="48509" spans="1:27" x14ac:dyDescent="0.25">
      <c r="A48509"/>
      <c r="AA48509"/>
    </row>
    <row r="48510" spans="1:27" x14ac:dyDescent="0.25">
      <c r="A48510"/>
      <c r="AA48510"/>
    </row>
    <row r="48511" spans="1:27" x14ac:dyDescent="0.25">
      <c r="A48511"/>
      <c r="AA48511"/>
    </row>
    <row r="48512" spans="1:27" x14ac:dyDescent="0.25">
      <c r="A48512"/>
      <c r="AA48512"/>
    </row>
    <row r="48513" spans="1:27" x14ac:dyDescent="0.25">
      <c r="A48513"/>
      <c r="AA48513"/>
    </row>
    <row r="48514" spans="1:27" x14ac:dyDescent="0.25">
      <c r="A48514"/>
      <c r="AA48514"/>
    </row>
    <row r="48515" spans="1:27" x14ac:dyDescent="0.25">
      <c r="A48515"/>
      <c r="AA48515"/>
    </row>
    <row r="48516" spans="1:27" x14ac:dyDescent="0.25">
      <c r="A48516"/>
      <c r="AA48516"/>
    </row>
    <row r="48517" spans="1:27" x14ac:dyDescent="0.25">
      <c r="A48517"/>
      <c r="AA48517"/>
    </row>
    <row r="48518" spans="1:27" x14ac:dyDescent="0.25">
      <c r="A48518"/>
      <c r="AA48518"/>
    </row>
    <row r="48519" spans="1:27" x14ac:dyDescent="0.25">
      <c r="A48519"/>
      <c r="AA48519"/>
    </row>
    <row r="48520" spans="1:27" x14ac:dyDescent="0.25">
      <c r="A48520"/>
      <c r="AA48520"/>
    </row>
    <row r="48521" spans="1:27" x14ac:dyDescent="0.25">
      <c r="A48521"/>
      <c r="AA48521"/>
    </row>
    <row r="48522" spans="1:27" x14ac:dyDescent="0.25">
      <c r="A48522"/>
      <c r="AA48522"/>
    </row>
    <row r="48523" spans="1:27" x14ac:dyDescent="0.25">
      <c r="A48523"/>
      <c r="AA48523"/>
    </row>
    <row r="48524" spans="1:27" x14ac:dyDescent="0.25">
      <c r="A48524"/>
      <c r="AA48524"/>
    </row>
    <row r="48525" spans="1:27" x14ac:dyDescent="0.25">
      <c r="A48525"/>
      <c r="AA48525"/>
    </row>
    <row r="48526" spans="1:27" x14ac:dyDescent="0.25">
      <c r="A48526"/>
      <c r="AA48526"/>
    </row>
    <row r="48527" spans="1:27" x14ac:dyDescent="0.25">
      <c r="A48527"/>
      <c r="AA48527"/>
    </row>
    <row r="48528" spans="1:27" x14ac:dyDescent="0.25">
      <c r="A48528"/>
      <c r="AA48528"/>
    </row>
    <row r="48529" spans="1:27" x14ac:dyDescent="0.25">
      <c r="A48529"/>
      <c r="AA48529"/>
    </row>
    <row r="48530" spans="1:27" x14ac:dyDescent="0.25">
      <c r="A48530"/>
      <c r="AA48530"/>
    </row>
    <row r="48531" spans="1:27" x14ac:dyDescent="0.25">
      <c r="A48531"/>
      <c r="AA48531"/>
    </row>
    <row r="48532" spans="1:27" x14ac:dyDescent="0.25">
      <c r="A48532"/>
      <c r="AA48532"/>
    </row>
    <row r="48533" spans="1:27" x14ac:dyDescent="0.25">
      <c r="A48533"/>
      <c r="AA48533"/>
    </row>
    <row r="48534" spans="1:27" x14ac:dyDescent="0.25">
      <c r="A48534"/>
      <c r="AA48534"/>
    </row>
    <row r="48535" spans="1:27" x14ac:dyDescent="0.25">
      <c r="A48535"/>
      <c r="AA48535"/>
    </row>
    <row r="48536" spans="1:27" x14ac:dyDescent="0.25">
      <c r="A48536"/>
      <c r="AA48536"/>
    </row>
    <row r="48537" spans="1:27" x14ac:dyDescent="0.25">
      <c r="A48537"/>
      <c r="AA48537"/>
    </row>
    <row r="48538" spans="1:27" x14ac:dyDescent="0.25">
      <c r="A48538"/>
      <c r="AA48538"/>
    </row>
    <row r="48539" spans="1:27" x14ac:dyDescent="0.25">
      <c r="A48539"/>
      <c r="AA48539"/>
    </row>
    <row r="48540" spans="1:27" x14ac:dyDescent="0.25">
      <c r="A48540"/>
      <c r="AA48540"/>
    </row>
    <row r="48541" spans="1:27" x14ac:dyDescent="0.25">
      <c r="A48541"/>
      <c r="AA48541"/>
    </row>
    <row r="48542" spans="1:27" x14ac:dyDescent="0.25">
      <c r="A48542"/>
      <c r="AA48542"/>
    </row>
    <row r="48543" spans="1:27" x14ac:dyDescent="0.25">
      <c r="A48543"/>
      <c r="AA48543"/>
    </row>
    <row r="48544" spans="1:27" x14ac:dyDescent="0.25">
      <c r="A48544"/>
      <c r="AA48544"/>
    </row>
    <row r="48545" spans="1:27" x14ac:dyDescent="0.25">
      <c r="A48545"/>
      <c r="AA48545"/>
    </row>
    <row r="48546" spans="1:27" x14ac:dyDescent="0.25">
      <c r="A48546"/>
      <c r="AA48546"/>
    </row>
    <row r="48547" spans="1:27" x14ac:dyDescent="0.25">
      <c r="A48547"/>
      <c r="AA48547"/>
    </row>
    <row r="48548" spans="1:27" x14ac:dyDescent="0.25">
      <c r="A48548"/>
      <c r="AA48548"/>
    </row>
    <row r="48549" spans="1:27" x14ac:dyDescent="0.25">
      <c r="A48549"/>
      <c r="AA48549"/>
    </row>
    <row r="48550" spans="1:27" x14ac:dyDescent="0.25">
      <c r="A48550"/>
      <c r="AA48550"/>
    </row>
    <row r="48551" spans="1:27" x14ac:dyDescent="0.25">
      <c r="A48551"/>
      <c r="AA48551"/>
    </row>
    <row r="48552" spans="1:27" x14ac:dyDescent="0.25">
      <c r="A48552"/>
      <c r="AA48552"/>
    </row>
    <row r="48553" spans="1:27" x14ac:dyDescent="0.25">
      <c r="A48553"/>
      <c r="AA48553"/>
    </row>
    <row r="48554" spans="1:27" x14ac:dyDescent="0.25">
      <c r="A48554"/>
      <c r="AA48554"/>
    </row>
    <row r="48555" spans="1:27" x14ac:dyDescent="0.25">
      <c r="A48555"/>
      <c r="AA48555"/>
    </row>
    <row r="48556" spans="1:27" x14ac:dyDescent="0.25">
      <c r="A48556"/>
      <c r="AA48556"/>
    </row>
    <row r="48557" spans="1:27" x14ac:dyDescent="0.25">
      <c r="A48557"/>
      <c r="AA48557"/>
    </row>
    <row r="48558" spans="1:27" x14ac:dyDescent="0.25">
      <c r="A48558"/>
      <c r="AA48558"/>
    </row>
    <row r="48559" spans="1:27" x14ac:dyDescent="0.25">
      <c r="A48559"/>
      <c r="AA48559"/>
    </row>
    <row r="48560" spans="1:27" x14ac:dyDescent="0.25">
      <c r="A48560"/>
      <c r="AA48560"/>
    </row>
    <row r="48561" spans="1:27" x14ac:dyDescent="0.25">
      <c r="A48561"/>
      <c r="AA48561"/>
    </row>
    <row r="48562" spans="1:27" x14ac:dyDescent="0.25">
      <c r="A48562"/>
      <c r="AA48562"/>
    </row>
    <row r="48563" spans="1:27" x14ac:dyDescent="0.25">
      <c r="A48563"/>
      <c r="AA48563"/>
    </row>
    <row r="48564" spans="1:27" x14ac:dyDescent="0.25">
      <c r="A48564"/>
      <c r="AA48564"/>
    </row>
    <row r="48565" spans="1:27" x14ac:dyDescent="0.25">
      <c r="A48565"/>
      <c r="AA48565"/>
    </row>
    <row r="48566" spans="1:27" x14ac:dyDescent="0.25">
      <c r="A48566"/>
      <c r="AA48566"/>
    </row>
    <row r="48567" spans="1:27" x14ac:dyDescent="0.25">
      <c r="A48567"/>
      <c r="AA48567"/>
    </row>
    <row r="48568" spans="1:27" x14ac:dyDescent="0.25">
      <c r="A48568"/>
      <c r="AA48568"/>
    </row>
    <row r="48569" spans="1:27" x14ac:dyDescent="0.25">
      <c r="A48569"/>
      <c r="AA48569"/>
    </row>
    <row r="48570" spans="1:27" x14ac:dyDescent="0.25">
      <c r="A48570"/>
      <c r="AA48570"/>
    </row>
    <row r="48571" spans="1:27" x14ac:dyDescent="0.25">
      <c r="A48571"/>
      <c r="AA48571"/>
    </row>
    <row r="48572" spans="1:27" x14ac:dyDescent="0.25">
      <c r="A48572"/>
      <c r="AA48572"/>
    </row>
    <row r="48573" spans="1:27" x14ac:dyDescent="0.25">
      <c r="A48573"/>
      <c r="AA48573"/>
    </row>
    <row r="48574" spans="1:27" x14ac:dyDescent="0.25">
      <c r="A48574"/>
      <c r="AA48574"/>
    </row>
    <row r="48575" spans="1:27" x14ac:dyDescent="0.25">
      <c r="A48575"/>
      <c r="AA48575"/>
    </row>
    <row r="48576" spans="1:27" x14ac:dyDescent="0.25">
      <c r="A48576"/>
      <c r="AA48576"/>
    </row>
    <row r="48577" spans="1:27" x14ac:dyDescent="0.25">
      <c r="A48577"/>
      <c r="AA48577"/>
    </row>
    <row r="48578" spans="1:27" x14ac:dyDescent="0.25">
      <c r="A48578"/>
      <c r="AA48578"/>
    </row>
    <row r="48579" spans="1:27" x14ac:dyDescent="0.25">
      <c r="A48579"/>
      <c r="AA48579"/>
    </row>
    <row r="48580" spans="1:27" x14ac:dyDescent="0.25">
      <c r="A48580"/>
      <c r="AA48580"/>
    </row>
    <row r="48581" spans="1:27" x14ac:dyDescent="0.25">
      <c r="A48581"/>
      <c r="AA48581"/>
    </row>
    <row r="48582" spans="1:27" x14ac:dyDescent="0.25">
      <c r="A48582"/>
      <c r="AA48582"/>
    </row>
    <row r="48583" spans="1:27" x14ac:dyDescent="0.25">
      <c r="A48583"/>
      <c r="AA48583"/>
    </row>
    <row r="48584" spans="1:27" x14ac:dyDescent="0.25">
      <c r="A48584"/>
      <c r="AA48584"/>
    </row>
    <row r="48585" spans="1:27" x14ac:dyDescent="0.25">
      <c r="A48585"/>
      <c r="AA48585"/>
    </row>
    <row r="48586" spans="1:27" x14ac:dyDescent="0.25">
      <c r="A48586"/>
      <c r="AA48586"/>
    </row>
    <row r="48587" spans="1:27" x14ac:dyDescent="0.25">
      <c r="A48587"/>
      <c r="AA48587"/>
    </row>
    <row r="48588" spans="1:27" x14ac:dyDescent="0.25">
      <c r="A48588"/>
      <c r="AA48588"/>
    </row>
    <row r="48589" spans="1:27" x14ac:dyDescent="0.25">
      <c r="A48589"/>
      <c r="AA48589"/>
    </row>
    <row r="48590" spans="1:27" x14ac:dyDescent="0.25">
      <c r="A48590"/>
      <c r="AA48590"/>
    </row>
    <row r="48591" spans="1:27" x14ac:dyDescent="0.25">
      <c r="A48591"/>
      <c r="AA48591"/>
    </row>
    <row r="48592" spans="1:27" x14ac:dyDescent="0.25">
      <c r="A48592"/>
      <c r="AA48592"/>
    </row>
    <row r="48593" spans="1:27" x14ac:dyDescent="0.25">
      <c r="A48593"/>
      <c r="AA48593"/>
    </row>
    <row r="48594" spans="1:27" x14ac:dyDescent="0.25">
      <c r="A48594"/>
      <c r="AA48594"/>
    </row>
    <row r="48595" spans="1:27" x14ac:dyDescent="0.25">
      <c r="A48595"/>
      <c r="AA48595"/>
    </row>
    <row r="48596" spans="1:27" x14ac:dyDescent="0.25">
      <c r="A48596"/>
      <c r="AA48596"/>
    </row>
    <row r="48597" spans="1:27" x14ac:dyDescent="0.25">
      <c r="A48597"/>
      <c r="AA48597"/>
    </row>
    <row r="48598" spans="1:27" x14ac:dyDescent="0.25">
      <c r="A48598"/>
      <c r="AA48598"/>
    </row>
    <row r="48599" spans="1:27" x14ac:dyDescent="0.25">
      <c r="A48599"/>
      <c r="AA48599"/>
    </row>
    <row r="48600" spans="1:27" x14ac:dyDescent="0.25">
      <c r="A48600"/>
      <c r="AA48600"/>
    </row>
    <row r="48601" spans="1:27" x14ac:dyDescent="0.25">
      <c r="A48601"/>
      <c r="AA48601"/>
    </row>
    <row r="48602" spans="1:27" x14ac:dyDescent="0.25">
      <c r="A48602"/>
      <c r="AA48602"/>
    </row>
    <row r="48603" spans="1:27" x14ac:dyDescent="0.25">
      <c r="A48603"/>
      <c r="AA48603"/>
    </row>
    <row r="48604" spans="1:27" x14ac:dyDescent="0.25">
      <c r="A48604"/>
      <c r="AA48604"/>
    </row>
    <row r="48605" spans="1:27" x14ac:dyDescent="0.25">
      <c r="A48605"/>
      <c r="AA48605"/>
    </row>
    <row r="48606" spans="1:27" x14ac:dyDescent="0.25">
      <c r="A48606"/>
      <c r="AA48606"/>
    </row>
    <row r="48607" spans="1:27" x14ac:dyDescent="0.25">
      <c r="A48607"/>
      <c r="AA48607"/>
    </row>
    <row r="48608" spans="1:27" x14ac:dyDescent="0.25">
      <c r="A48608"/>
      <c r="AA48608"/>
    </row>
    <row r="48609" spans="1:27" x14ac:dyDescent="0.25">
      <c r="A48609"/>
      <c r="AA48609"/>
    </row>
    <row r="48610" spans="1:27" x14ac:dyDescent="0.25">
      <c r="A48610"/>
      <c r="AA48610"/>
    </row>
    <row r="48611" spans="1:27" x14ac:dyDescent="0.25">
      <c r="A48611"/>
      <c r="AA48611"/>
    </row>
    <row r="48612" spans="1:27" x14ac:dyDescent="0.25">
      <c r="A48612"/>
      <c r="AA48612"/>
    </row>
    <row r="48613" spans="1:27" x14ac:dyDescent="0.25">
      <c r="A48613"/>
      <c r="AA48613"/>
    </row>
    <row r="48614" spans="1:27" x14ac:dyDescent="0.25">
      <c r="A48614"/>
      <c r="AA48614"/>
    </row>
    <row r="48615" spans="1:27" x14ac:dyDescent="0.25">
      <c r="A48615"/>
      <c r="AA48615"/>
    </row>
    <row r="48616" spans="1:27" x14ac:dyDescent="0.25">
      <c r="A48616"/>
      <c r="AA48616"/>
    </row>
    <row r="48617" spans="1:27" x14ac:dyDescent="0.25">
      <c r="A48617"/>
      <c r="AA48617"/>
    </row>
    <row r="48618" spans="1:27" x14ac:dyDescent="0.25">
      <c r="A48618"/>
      <c r="AA48618"/>
    </row>
    <row r="48619" spans="1:27" x14ac:dyDescent="0.25">
      <c r="A48619"/>
      <c r="AA48619"/>
    </row>
    <row r="48620" spans="1:27" x14ac:dyDescent="0.25">
      <c r="A48620"/>
      <c r="AA48620"/>
    </row>
    <row r="48621" spans="1:27" x14ac:dyDescent="0.25">
      <c r="A48621"/>
      <c r="AA48621"/>
    </row>
    <row r="48622" spans="1:27" x14ac:dyDescent="0.25">
      <c r="A48622"/>
      <c r="AA48622"/>
    </row>
    <row r="48623" spans="1:27" x14ac:dyDescent="0.25">
      <c r="A48623"/>
      <c r="AA48623"/>
    </row>
    <row r="48624" spans="1:27" x14ac:dyDescent="0.25">
      <c r="A48624"/>
      <c r="AA48624"/>
    </row>
    <row r="48625" spans="1:27" x14ac:dyDescent="0.25">
      <c r="A48625"/>
      <c r="AA48625"/>
    </row>
    <row r="48626" spans="1:27" x14ac:dyDescent="0.25">
      <c r="A48626"/>
      <c r="AA48626"/>
    </row>
    <row r="48627" spans="1:27" x14ac:dyDescent="0.25">
      <c r="A48627"/>
      <c r="AA48627"/>
    </row>
    <row r="48628" spans="1:27" x14ac:dyDescent="0.25">
      <c r="A48628"/>
      <c r="AA48628"/>
    </row>
    <row r="48629" spans="1:27" x14ac:dyDescent="0.25">
      <c r="A48629"/>
      <c r="AA48629"/>
    </row>
    <row r="48630" spans="1:27" x14ac:dyDescent="0.25">
      <c r="A48630"/>
      <c r="AA48630"/>
    </row>
    <row r="48631" spans="1:27" x14ac:dyDescent="0.25">
      <c r="A48631"/>
      <c r="AA48631"/>
    </row>
    <row r="48632" spans="1:27" x14ac:dyDescent="0.25">
      <c r="A48632"/>
      <c r="AA48632"/>
    </row>
    <row r="48633" spans="1:27" x14ac:dyDescent="0.25">
      <c r="A48633"/>
      <c r="AA48633"/>
    </row>
    <row r="48634" spans="1:27" x14ac:dyDescent="0.25">
      <c r="A48634"/>
      <c r="AA48634"/>
    </row>
    <row r="48635" spans="1:27" x14ac:dyDescent="0.25">
      <c r="A48635"/>
      <c r="AA48635"/>
    </row>
    <row r="48636" spans="1:27" x14ac:dyDescent="0.25">
      <c r="A48636"/>
      <c r="AA48636"/>
    </row>
    <row r="48637" spans="1:27" x14ac:dyDescent="0.25">
      <c r="A48637"/>
      <c r="AA48637"/>
    </row>
    <row r="48638" spans="1:27" x14ac:dyDescent="0.25">
      <c r="A48638"/>
      <c r="AA48638"/>
    </row>
    <row r="48639" spans="1:27" x14ac:dyDescent="0.25">
      <c r="A48639"/>
      <c r="AA48639"/>
    </row>
    <row r="48640" spans="1:27" x14ac:dyDescent="0.25">
      <c r="A48640"/>
      <c r="AA48640"/>
    </row>
    <row r="48641" spans="1:27" x14ac:dyDescent="0.25">
      <c r="A48641"/>
      <c r="AA48641"/>
    </row>
    <row r="48642" spans="1:27" x14ac:dyDescent="0.25">
      <c r="A48642"/>
      <c r="AA48642"/>
    </row>
    <row r="48643" spans="1:27" x14ac:dyDescent="0.25">
      <c r="A48643"/>
      <c r="AA48643"/>
    </row>
    <row r="48644" spans="1:27" x14ac:dyDescent="0.25">
      <c r="A48644"/>
      <c r="AA48644"/>
    </row>
    <row r="48645" spans="1:27" x14ac:dyDescent="0.25">
      <c r="A48645"/>
      <c r="AA48645"/>
    </row>
    <row r="48646" spans="1:27" x14ac:dyDescent="0.25">
      <c r="A48646"/>
      <c r="AA48646"/>
    </row>
    <row r="48647" spans="1:27" x14ac:dyDescent="0.25">
      <c r="A48647"/>
      <c r="AA48647"/>
    </row>
    <row r="48648" spans="1:27" x14ac:dyDescent="0.25">
      <c r="A48648"/>
      <c r="AA48648"/>
    </row>
    <row r="48649" spans="1:27" x14ac:dyDescent="0.25">
      <c r="A48649"/>
      <c r="AA48649"/>
    </row>
    <row r="48650" spans="1:27" x14ac:dyDescent="0.25">
      <c r="A48650"/>
      <c r="AA48650"/>
    </row>
    <row r="48651" spans="1:27" x14ac:dyDescent="0.25">
      <c r="A48651"/>
      <c r="AA48651"/>
    </row>
    <row r="48652" spans="1:27" x14ac:dyDescent="0.25">
      <c r="A48652"/>
      <c r="AA48652"/>
    </row>
    <row r="48653" spans="1:27" x14ac:dyDescent="0.25">
      <c r="A48653"/>
      <c r="AA48653"/>
    </row>
    <row r="48654" spans="1:27" x14ac:dyDescent="0.25">
      <c r="A48654"/>
      <c r="AA48654"/>
    </row>
    <row r="48655" spans="1:27" x14ac:dyDescent="0.25">
      <c r="A48655"/>
      <c r="AA48655"/>
    </row>
    <row r="48656" spans="1:27" x14ac:dyDescent="0.25">
      <c r="A48656"/>
      <c r="AA48656"/>
    </row>
    <row r="48657" spans="1:27" x14ac:dyDescent="0.25">
      <c r="A48657"/>
      <c r="AA48657"/>
    </row>
    <row r="48658" spans="1:27" x14ac:dyDescent="0.25">
      <c r="A48658"/>
      <c r="AA48658"/>
    </row>
    <row r="48659" spans="1:27" x14ac:dyDescent="0.25">
      <c r="A48659"/>
      <c r="AA48659"/>
    </row>
    <row r="48660" spans="1:27" x14ac:dyDescent="0.25">
      <c r="A48660"/>
      <c r="AA48660"/>
    </row>
    <row r="48661" spans="1:27" x14ac:dyDescent="0.25">
      <c r="A48661"/>
      <c r="AA48661"/>
    </row>
    <row r="48662" spans="1:27" x14ac:dyDescent="0.25">
      <c r="A48662"/>
      <c r="AA48662"/>
    </row>
    <row r="48663" spans="1:27" x14ac:dyDescent="0.25">
      <c r="A48663"/>
      <c r="AA48663"/>
    </row>
    <row r="48664" spans="1:27" x14ac:dyDescent="0.25">
      <c r="A48664"/>
      <c r="AA48664"/>
    </row>
    <row r="48665" spans="1:27" x14ac:dyDescent="0.25">
      <c r="A48665"/>
      <c r="AA48665"/>
    </row>
    <row r="48666" spans="1:27" x14ac:dyDescent="0.25">
      <c r="A48666"/>
      <c r="AA48666"/>
    </row>
    <row r="48667" spans="1:27" x14ac:dyDescent="0.25">
      <c r="A48667"/>
      <c r="AA48667"/>
    </row>
    <row r="48668" spans="1:27" x14ac:dyDescent="0.25">
      <c r="A48668"/>
      <c r="AA48668"/>
    </row>
    <row r="48669" spans="1:27" x14ac:dyDescent="0.25">
      <c r="A48669"/>
      <c r="AA48669"/>
    </row>
    <row r="48670" spans="1:27" x14ac:dyDescent="0.25">
      <c r="A48670"/>
      <c r="AA48670"/>
    </row>
    <row r="48671" spans="1:27" x14ac:dyDescent="0.25">
      <c r="A48671"/>
      <c r="AA48671"/>
    </row>
    <row r="48672" spans="1:27" x14ac:dyDescent="0.25">
      <c r="A48672"/>
      <c r="AA48672"/>
    </row>
    <row r="48673" spans="1:27" x14ac:dyDescent="0.25">
      <c r="A48673"/>
      <c r="AA48673"/>
    </row>
    <row r="48674" spans="1:27" x14ac:dyDescent="0.25">
      <c r="A48674"/>
      <c r="AA48674"/>
    </row>
    <row r="48675" spans="1:27" x14ac:dyDescent="0.25">
      <c r="A48675"/>
      <c r="AA48675"/>
    </row>
    <row r="48676" spans="1:27" x14ac:dyDescent="0.25">
      <c r="A48676"/>
      <c r="AA48676"/>
    </row>
    <row r="48677" spans="1:27" x14ac:dyDescent="0.25">
      <c r="A48677"/>
      <c r="AA48677"/>
    </row>
    <row r="48678" spans="1:27" x14ac:dyDescent="0.25">
      <c r="A48678"/>
      <c r="AA48678"/>
    </row>
    <row r="48679" spans="1:27" x14ac:dyDescent="0.25">
      <c r="A48679"/>
      <c r="AA48679"/>
    </row>
    <row r="48680" spans="1:27" x14ac:dyDescent="0.25">
      <c r="A48680"/>
      <c r="AA48680"/>
    </row>
    <row r="48681" spans="1:27" x14ac:dyDescent="0.25">
      <c r="A48681"/>
      <c r="AA48681"/>
    </row>
    <row r="48682" spans="1:27" x14ac:dyDescent="0.25">
      <c r="A48682"/>
      <c r="AA48682"/>
    </row>
    <row r="48683" spans="1:27" x14ac:dyDescent="0.25">
      <c r="A48683"/>
      <c r="AA48683"/>
    </row>
    <row r="48684" spans="1:27" x14ac:dyDescent="0.25">
      <c r="A48684"/>
      <c r="AA48684"/>
    </row>
    <row r="48685" spans="1:27" x14ac:dyDescent="0.25">
      <c r="A48685"/>
      <c r="AA48685"/>
    </row>
    <row r="48686" spans="1:27" x14ac:dyDescent="0.25">
      <c r="A48686"/>
      <c r="AA48686"/>
    </row>
    <row r="48687" spans="1:27" x14ac:dyDescent="0.25">
      <c r="A48687"/>
      <c r="AA48687"/>
    </row>
    <row r="48688" spans="1:27" x14ac:dyDescent="0.25">
      <c r="A48688"/>
      <c r="AA48688"/>
    </row>
    <row r="48689" spans="1:27" x14ac:dyDescent="0.25">
      <c r="A48689"/>
      <c r="AA48689"/>
    </row>
    <row r="48690" spans="1:27" x14ac:dyDescent="0.25">
      <c r="A48690"/>
      <c r="AA48690"/>
    </row>
    <row r="48691" spans="1:27" x14ac:dyDescent="0.25">
      <c r="A48691"/>
      <c r="AA48691"/>
    </row>
    <row r="48692" spans="1:27" x14ac:dyDescent="0.25">
      <c r="A48692"/>
      <c r="AA48692"/>
    </row>
    <row r="48693" spans="1:27" x14ac:dyDescent="0.25">
      <c r="A48693"/>
      <c r="AA48693"/>
    </row>
    <row r="48694" spans="1:27" x14ac:dyDescent="0.25">
      <c r="A48694"/>
      <c r="AA48694"/>
    </row>
    <row r="48695" spans="1:27" x14ac:dyDescent="0.25">
      <c r="A48695"/>
      <c r="AA48695"/>
    </row>
    <row r="48696" spans="1:27" x14ac:dyDescent="0.25">
      <c r="A48696"/>
      <c r="AA48696"/>
    </row>
    <row r="48697" spans="1:27" x14ac:dyDescent="0.25">
      <c r="A48697"/>
      <c r="AA48697"/>
    </row>
    <row r="48698" spans="1:27" x14ac:dyDescent="0.25">
      <c r="A48698"/>
      <c r="AA48698"/>
    </row>
    <row r="48699" spans="1:27" x14ac:dyDescent="0.25">
      <c r="A48699"/>
      <c r="AA48699"/>
    </row>
    <row r="48700" spans="1:27" x14ac:dyDescent="0.25">
      <c r="A48700"/>
      <c r="AA48700"/>
    </row>
    <row r="48701" spans="1:27" x14ac:dyDescent="0.25">
      <c r="A48701"/>
      <c r="AA48701"/>
    </row>
    <row r="48702" spans="1:27" x14ac:dyDescent="0.25">
      <c r="A48702"/>
      <c r="AA48702"/>
    </row>
    <row r="48703" spans="1:27" x14ac:dyDescent="0.25">
      <c r="A48703"/>
      <c r="AA48703"/>
    </row>
    <row r="48704" spans="1:27" x14ac:dyDescent="0.25">
      <c r="A48704"/>
      <c r="AA48704"/>
    </row>
    <row r="48705" spans="1:27" x14ac:dyDescent="0.25">
      <c r="A48705"/>
      <c r="AA48705"/>
    </row>
    <row r="48706" spans="1:27" x14ac:dyDescent="0.25">
      <c r="A48706"/>
      <c r="AA48706"/>
    </row>
    <row r="48707" spans="1:27" x14ac:dyDescent="0.25">
      <c r="A48707"/>
      <c r="AA48707"/>
    </row>
    <row r="48708" spans="1:27" x14ac:dyDescent="0.25">
      <c r="A48708"/>
      <c r="AA48708"/>
    </row>
    <row r="48709" spans="1:27" x14ac:dyDescent="0.25">
      <c r="A48709"/>
      <c r="AA48709"/>
    </row>
    <row r="48710" spans="1:27" x14ac:dyDescent="0.25">
      <c r="A48710"/>
      <c r="AA48710"/>
    </row>
    <row r="48711" spans="1:27" x14ac:dyDescent="0.25">
      <c r="A48711"/>
      <c r="AA48711"/>
    </row>
    <row r="48712" spans="1:27" x14ac:dyDescent="0.25">
      <c r="A48712"/>
      <c r="AA48712"/>
    </row>
    <row r="48713" spans="1:27" x14ac:dyDescent="0.25">
      <c r="A48713"/>
      <c r="AA48713"/>
    </row>
    <row r="48714" spans="1:27" x14ac:dyDescent="0.25">
      <c r="A48714"/>
      <c r="AA48714"/>
    </row>
    <row r="48715" spans="1:27" x14ac:dyDescent="0.25">
      <c r="A48715"/>
      <c r="AA48715"/>
    </row>
    <row r="48716" spans="1:27" x14ac:dyDescent="0.25">
      <c r="A48716"/>
      <c r="AA48716"/>
    </row>
    <row r="48717" spans="1:27" x14ac:dyDescent="0.25">
      <c r="A48717"/>
      <c r="AA48717"/>
    </row>
    <row r="48718" spans="1:27" x14ac:dyDescent="0.25">
      <c r="A48718"/>
      <c r="AA48718"/>
    </row>
    <row r="48719" spans="1:27" x14ac:dyDescent="0.25">
      <c r="A48719"/>
      <c r="AA48719"/>
    </row>
    <row r="48720" spans="1:27" x14ac:dyDescent="0.25">
      <c r="A48720"/>
      <c r="AA48720"/>
    </row>
    <row r="48721" spans="1:27" x14ac:dyDescent="0.25">
      <c r="A48721"/>
      <c r="AA48721"/>
    </row>
    <row r="48722" spans="1:27" x14ac:dyDescent="0.25">
      <c r="A48722"/>
      <c r="AA48722"/>
    </row>
    <row r="48723" spans="1:27" x14ac:dyDescent="0.25">
      <c r="A48723"/>
      <c r="AA48723"/>
    </row>
    <row r="48724" spans="1:27" x14ac:dyDescent="0.25">
      <c r="A48724"/>
      <c r="AA48724"/>
    </row>
    <row r="48725" spans="1:27" x14ac:dyDescent="0.25">
      <c r="A48725"/>
      <c r="AA48725"/>
    </row>
    <row r="48726" spans="1:27" x14ac:dyDescent="0.25">
      <c r="A48726"/>
      <c r="AA48726"/>
    </row>
    <row r="48727" spans="1:27" x14ac:dyDescent="0.25">
      <c r="A48727"/>
      <c r="AA48727"/>
    </row>
    <row r="48728" spans="1:27" x14ac:dyDescent="0.25">
      <c r="A48728"/>
      <c r="AA48728"/>
    </row>
    <row r="48729" spans="1:27" x14ac:dyDescent="0.25">
      <c r="A48729"/>
      <c r="AA48729"/>
    </row>
    <row r="48730" spans="1:27" x14ac:dyDescent="0.25">
      <c r="A48730"/>
      <c r="AA48730"/>
    </row>
    <row r="48731" spans="1:27" x14ac:dyDescent="0.25">
      <c r="A48731"/>
      <c r="AA48731"/>
    </row>
    <row r="48732" spans="1:27" x14ac:dyDescent="0.25">
      <c r="A48732"/>
      <c r="AA48732"/>
    </row>
    <row r="48733" spans="1:27" x14ac:dyDescent="0.25">
      <c r="A48733"/>
      <c r="AA48733"/>
    </row>
    <row r="48734" spans="1:27" x14ac:dyDescent="0.25">
      <c r="A48734"/>
      <c r="AA48734"/>
    </row>
    <row r="48735" spans="1:27" x14ac:dyDescent="0.25">
      <c r="A48735"/>
      <c r="AA48735"/>
    </row>
    <row r="48736" spans="1:27" x14ac:dyDescent="0.25">
      <c r="A48736"/>
      <c r="AA48736"/>
    </row>
    <row r="48737" spans="1:27" x14ac:dyDescent="0.25">
      <c r="A48737"/>
      <c r="AA48737"/>
    </row>
    <row r="48738" spans="1:27" x14ac:dyDescent="0.25">
      <c r="A48738"/>
      <c r="AA48738"/>
    </row>
    <row r="48739" spans="1:27" x14ac:dyDescent="0.25">
      <c r="A48739"/>
      <c r="AA48739"/>
    </row>
    <row r="48740" spans="1:27" x14ac:dyDescent="0.25">
      <c r="A48740"/>
      <c r="AA48740"/>
    </row>
    <row r="48741" spans="1:27" x14ac:dyDescent="0.25">
      <c r="A48741"/>
      <c r="AA48741"/>
    </row>
    <row r="48742" spans="1:27" x14ac:dyDescent="0.25">
      <c r="A48742"/>
      <c r="AA48742"/>
    </row>
    <row r="48743" spans="1:27" x14ac:dyDescent="0.25">
      <c r="A48743"/>
      <c r="AA48743"/>
    </row>
    <row r="48744" spans="1:27" x14ac:dyDescent="0.25">
      <c r="A48744"/>
      <c r="AA48744"/>
    </row>
    <row r="48745" spans="1:27" x14ac:dyDescent="0.25">
      <c r="A48745"/>
      <c r="AA48745"/>
    </row>
    <row r="48746" spans="1:27" x14ac:dyDescent="0.25">
      <c r="A48746"/>
      <c r="AA48746"/>
    </row>
    <row r="48747" spans="1:27" x14ac:dyDescent="0.25">
      <c r="A48747"/>
      <c r="AA48747"/>
    </row>
    <row r="48748" spans="1:27" x14ac:dyDescent="0.25">
      <c r="A48748"/>
      <c r="AA48748"/>
    </row>
    <row r="48749" spans="1:27" x14ac:dyDescent="0.25">
      <c r="A48749"/>
      <c r="AA48749"/>
    </row>
    <row r="48750" spans="1:27" x14ac:dyDescent="0.25">
      <c r="A48750"/>
      <c r="AA48750"/>
    </row>
    <row r="48751" spans="1:27" x14ac:dyDescent="0.25">
      <c r="A48751"/>
      <c r="AA48751"/>
    </row>
    <row r="48752" spans="1:27" x14ac:dyDescent="0.25">
      <c r="A48752"/>
      <c r="AA48752"/>
    </row>
    <row r="48753" spans="1:27" x14ac:dyDescent="0.25">
      <c r="A48753"/>
      <c r="AA48753"/>
    </row>
    <row r="48754" spans="1:27" x14ac:dyDescent="0.25">
      <c r="A48754"/>
      <c r="AA48754"/>
    </row>
    <row r="48755" spans="1:27" x14ac:dyDescent="0.25">
      <c r="A48755"/>
      <c r="AA48755"/>
    </row>
    <row r="48756" spans="1:27" x14ac:dyDescent="0.25">
      <c r="A48756"/>
      <c r="AA48756"/>
    </row>
    <row r="48757" spans="1:27" x14ac:dyDescent="0.25">
      <c r="A48757"/>
      <c r="AA48757"/>
    </row>
    <row r="48758" spans="1:27" x14ac:dyDescent="0.25">
      <c r="A48758"/>
      <c r="AA48758"/>
    </row>
    <row r="48759" spans="1:27" x14ac:dyDescent="0.25">
      <c r="A48759"/>
      <c r="AA48759"/>
    </row>
    <row r="48760" spans="1:27" x14ac:dyDescent="0.25">
      <c r="A48760"/>
      <c r="AA48760"/>
    </row>
    <row r="48761" spans="1:27" x14ac:dyDescent="0.25">
      <c r="A48761"/>
      <c r="AA48761"/>
    </row>
    <row r="48762" spans="1:27" x14ac:dyDescent="0.25">
      <c r="A48762"/>
      <c r="AA48762"/>
    </row>
    <row r="48763" spans="1:27" x14ac:dyDescent="0.25">
      <c r="A48763"/>
      <c r="AA48763"/>
    </row>
    <row r="48764" spans="1:27" x14ac:dyDescent="0.25">
      <c r="A48764"/>
      <c r="AA48764"/>
    </row>
    <row r="48765" spans="1:27" x14ac:dyDescent="0.25">
      <c r="A48765"/>
      <c r="AA48765"/>
    </row>
    <row r="48766" spans="1:27" x14ac:dyDescent="0.25">
      <c r="A48766"/>
      <c r="AA48766"/>
    </row>
    <row r="48767" spans="1:27" x14ac:dyDescent="0.25">
      <c r="A48767"/>
      <c r="AA48767"/>
    </row>
    <row r="48768" spans="1:27" x14ac:dyDescent="0.25">
      <c r="A48768"/>
      <c r="AA48768"/>
    </row>
    <row r="48769" spans="1:27" x14ac:dyDescent="0.25">
      <c r="A48769"/>
      <c r="AA48769"/>
    </row>
    <row r="48770" spans="1:27" x14ac:dyDescent="0.25">
      <c r="A48770"/>
      <c r="AA48770"/>
    </row>
    <row r="48771" spans="1:27" x14ac:dyDescent="0.25">
      <c r="A48771"/>
      <c r="AA48771"/>
    </row>
    <row r="48772" spans="1:27" x14ac:dyDescent="0.25">
      <c r="A48772"/>
      <c r="AA48772"/>
    </row>
    <row r="48773" spans="1:27" x14ac:dyDescent="0.25">
      <c r="A48773"/>
      <c r="AA48773"/>
    </row>
    <row r="48774" spans="1:27" x14ac:dyDescent="0.25">
      <c r="A48774"/>
      <c r="AA48774"/>
    </row>
    <row r="48775" spans="1:27" x14ac:dyDescent="0.25">
      <c r="A48775"/>
      <c r="AA48775"/>
    </row>
    <row r="48776" spans="1:27" x14ac:dyDescent="0.25">
      <c r="A48776"/>
      <c r="AA48776"/>
    </row>
    <row r="48777" spans="1:27" x14ac:dyDescent="0.25">
      <c r="A48777"/>
      <c r="AA48777"/>
    </row>
    <row r="48778" spans="1:27" x14ac:dyDescent="0.25">
      <c r="A48778"/>
      <c r="AA48778"/>
    </row>
    <row r="48779" spans="1:27" x14ac:dyDescent="0.25">
      <c r="A48779"/>
      <c r="AA48779"/>
    </row>
    <row r="48780" spans="1:27" x14ac:dyDescent="0.25">
      <c r="A48780"/>
      <c r="AA48780"/>
    </row>
    <row r="48781" spans="1:27" x14ac:dyDescent="0.25">
      <c r="A48781"/>
      <c r="AA48781"/>
    </row>
    <row r="48782" spans="1:27" x14ac:dyDescent="0.25">
      <c r="A48782"/>
      <c r="AA48782"/>
    </row>
    <row r="48783" spans="1:27" x14ac:dyDescent="0.25">
      <c r="A48783"/>
      <c r="AA48783"/>
    </row>
    <row r="48784" spans="1:27" x14ac:dyDescent="0.25">
      <c r="A48784"/>
      <c r="AA48784"/>
    </row>
    <row r="48785" spans="1:27" x14ac:dyDescent="0.25">
      <c r="A48785"/>
      <c r="AA48785"/>
    </row>
    <row r="48786" spans="1:27" x14ac:dyDescent="0.25">
      <c r="A48786"/>
      <c r="AA48786"/>
    </row>
    <row r="48787" spans="1:27" x14ac:dyDescent="0.25">
      <c r="A48787"/>
      <c r="AA48787"/>
    </row>
    <row r="48788" spans="1:27" x14ac:dyDescent="0.25">
      <c r="A48788"/>
      <c r="AA48788"/>
    </row>
    <row r="48789" spans="1:27" x14ac:dyDescent="0.25">
      <c r="A48789"/>
      <c r="AA48789"/>
    </row>
    <row r="48790" spans="1:27" x14ac:dyDescent="0.25">
      <c r="A48790"/>
      <c r="AA48790"/>
    </row>
    <row r="48791" spans="1:27" x14ac:dyDescent="0.25">
      <c r="A48791"/>
      <c r="AA48791"/>
    </row>
    <row r="48792" spans="1:27" x14ac:dyDescent="0.25">
      <c r="A48792"/>
      <c r="AA48792"/>
    </row>
    <row r="48793" spans="1:27" x14ac:dyDescent="0.25">
      <c r="A48793"/>
      <c r="AA48793"/>
    </row>
    <row r="48794" spans="1:27" x14ac:dyDescent="0.25">
      <c r="A48794"/>
      <c r="AA48794"/>
    </row>
    <row r="48795" spans="1:27" x14ac:dyDescent="0.25">
      <c r="A48795"/>
      <c r="AA48795"/>
    </row>
    <row r="48796" spans="1:27" x14ac:dyDescent="0.25">
      <c r="A48796"/>
      <c r="AA48796"/>
    </row>
    <row r="48797" spans="1:27" x14ac:dyDescent="0.25">
      <c r="A48797"/>
      <c r="AA48797"/>
    </row>
    <row r="48798" spans="1:27" x14ac:dyDescent="0.25">
      <c r="A48798"/>
      <c r="AA48798"/>
    </row>
    <row r="48799" spans="1:27" x14ac:dyDescent="0.25">
      <c r="A48799"/>
      <c r="AA48799"/>
    </row>
    <row r="48800" spans="1:27" x14ac:dyDescent="0.25">
      <c r="A48800"/>
      <c r="AA48800"/>
    </row>
    <row r="48801" spans="1:27" x14ac:dyDescent="0.25">
      <c r="A48801"/>
      <c r="AA48801"/>
    </row>
    <row r="48802" spans="1:27" x14ac:dyDescent="0.25">
      <c r="A48802"/>
      <c r="AA48802"/>
    </row>
    <row r="48803" spans="1:27" x14ac:dyDescent="0.25">
      <c r="A48803"/>
      <c r="AA48803"/>
    </row>
    <row r="48804" spans="1:27" x14ac:dyDescent="0.25">
      <c r="A48804"/>
      <c r="AA48804"/>
    </row>
    <row r="48805" spans="1:27" x14ac:dyDescent="0.25">
      <c r="A48805"/>
      <c r="AA48805"/>
    </row>
    <row r="48806" spans="1:27" x14ac:dyDescent="0.25">
      <c r="A48806"/>
      <c r="AA48806"/>
    </row>
    <row r="48807" spans="1:27" x14ac:dyDescent="0.25">
      <c r="A48807"/>
      <c r="AA48807"/>
    </row>
    <row r="48808" spans="1:27" x14ac:dyDescent="0.25">
      <c r="A48808"/>
      <c r="AA48808"/>
    </row>
    <row r="48809" spans="1:27" x14ac:dyDescent="0.25">
      <c r="A48809"/>
      <c r="AA48809"/>
    </row>
    <row r="48810" spans="1:27" x14ac:dyDescent="0.25">
      <c r="A48810"/>
      <c r="AA48810"/>
    </row>
    <row r="48811" spans="1:27" x14ac:dyDescent="0.25">
      <c r="A48811"/>
      <c r="AA48811"/>
    </row>
    <row r="48812" spans="1:27" x14ac:dyDescent="0.25">
      <c r="A48812"/>
      <c r="AA48812"/>
    </row>
    <row r="48813" spans="1:27" x14ac:dyDescent="0.25">
      <c r="A48813"/>
      <c r="AA48813"/>
    </row>
    <row r="48814" spans="1:27" x14ac:dyDescent="0.25">
      <c r="A48814"/>
      <c r="AA48814"/>
    </row>
    <row r="48815" spans="1:27" x14ac:dyDescent="0.25">
      <c r="A48815"/>
      <c r="AA48815"/>
    </row>
    <row r="48816" spans="1:27" x14ac:dyDescent="0.25">
      <c r="A48816"/>
      <c r="AA48816"/>
    </row>
    <row r="48817" spans="1:27" x14ac:dyDescent="0.25">
      <c r="A48817"/>
      <c r="AA48817"/>
    </row>
    <row r="48818" spans="1:27" x14ac:dyDescent="0.25">
      <c r="A48818"/>
      <c r="AA48818"/>
    </row>
    <row r="48819" spans="1:27" x14ac:dyDescent="0.25">
      <c r="A48819"/>
      <c r="AA48819"/>
    </row>
    <row r="48820" spans="1:27" x14ac:dyDescent="0.25">
      <c r="A48820"/>
      <c r="AA48820"/>
    </row>
    <row r="48821" spans="1:27" x14ac:dyDescent="0.25">
      <c r="A48821"/>
      <c r="AA48821"/>
    </row>
    <row r="48822" spans="1:27" x14ac:dyDescent="0.25">
      <c r="A48822"/>
      <c r="AA48822"/>
    </row>
    <row r="48823" spans="1:27" x14ac:dyDescent="0.25">
      <c r="A48823"/>
      <c r="AA48823"/>
    </row>
    <row r="48824" spans="1:27" x14ac:dyDescent="0.25">
      <c r="A48824"/>
      <c r="AA48824"/>
    </row>
    <row r="48825" spans="1:27" x14ac:dyDescent="0.25">
      <c r="A48825"/>
      <c r="AA48825"/>
    </row>
    <row r="48826" spans="1:27" x14ac:dyDescent="0.25">
      <c r="A48826"/>
      <c r="AA48826"/>
    </row>
    <row r="48827" spans="1:27" x14ac:dyDescent="0.25">
      <c r="A48827"/>
      <c r="AA48827"/>
    </row>
    <row r="48828" spans="1:27" x14ac:dyDescent="0.25">
      <c r="A48828"/>
      <c r="AA48828"/>
    </row>
    <row r="48829" spans="1:27" x14ac:dyDescent="0.25">
      <c r="A48829"/>
      <c r="AA48829"/>
    </row>
    <row r="48830" spans="1:27" x14ac:dyDescent="0.25">
      <c r="A48830"/>
      <c r="AA48830"/>
    </row>
    <row r="48831" spans="1:27" x14ac:dyDescent="0.25">
      <c r="A48831"/>
      <c r="AA48831"/>
    </row>
    <row r="48832" spans="1:27" x14ac:dyDescent="0.25">
      <c r="A48832"/>
      <c r="AA48832"/>
    </row>
    <row r="48833" spans="1:27" x14ac:dyDescent="0.25">
      <c r="A48833"/>
      <c r="AA48833"/>
    </row>
    <row r="48834" spans="1:27" x14ac:dyDescent="0.25">
      <c r="A48834"/>
      <c r="AA48834"/>
    </row>
    <row r="48835" spans="1:27" x14ac:dyDescent="0.25">
      <c r="A48835"/>
      <c r="AA48835"/>
    </row>
    <row r="48836" spans="1:27" x14ac:dyDescent="0.25">
      <c r="A48836"/>
      <c r="AA48836"/>
    </row>
    <row r="48837" spans="1:27" x14ac:dyDescent="0.25">
      <c r="A48837"/>
      <c r="AA48837"/>
    </row>
    <row r="48838" spans="1:27" x14ac:dyDescent="0.25">
      <c r="A48838"/>
      <c r="AA48838"/>
    </row>
    <row r="48839" spans="1:27" x14ac:dyDescent="0.25">
      <c r="A48839"/>
      <c r="AA48839"/>
    </row>
    <row r="48840" spans="1:27" x14ac:dyDescent="0.25">
      <c r="A48840"/>
      <c r="AA48840"/>
    </row>
    <row r="48841" spans="1:27" x14ac:dyDescent="0.25">
      <c r="A48841"/>
      <c r="AA48841"/>
    </row>
    <row r="48842" spans="1:27" x14ac:dyDescent="0.25">
      <c r="A48842"/>
      <c r="AA48842"/>
    </row>
    <row r="48843" spans="1:27" x14ac:dyDescent="0.25">
      <c r="A48843"/>
      <c r="AA48843"/>
    </row>
    <row r="48844" spans="1:27" x14ac:dyDescent="0.25">
      <c r="A48844"/>
      <c r="AA48844"/>
    </row>
    <row r="48845" spans="1:27" x14ac:dyDescent="0.25">
      <c r="A48845"/>
      <c r="AA48845"/>
    </row>
    <row r="48846" spans="1:27" x14ac:dyDescent="0.25">
      <c r="A48846"/>
      <c r="AA48846"/>
    </row>
    <row r="48847" spans="1:27" x14ac:dyDescent="0.25">
      <c r="A48847"/>
      <c r="AA48847"/>
    </row>
    <row r="48848" spans="1:27" x14ac:dyDescent="0.25">
      <c r="A48848"/>
      <c r="AA48848"/>
    </row>
    <row r="48849" spans="1:27" x14ac:dyDescent="0.25">
      <c r="A48849"/>
      <c r="AA48849"/>
    </row>
    <row r="48850" spans="1:27" x14ac:dyDescent="0.25">
      <c r="A48850"/>
      <c r="AA48850"/>
    </row>
    <row r="48851" spans="1:27" x14ac:dyDescent="0.25">
      <c r="A48851"/>
      <c r="AA48851"/>
    </row>
    <row r="48852" spans="1:27" x14ac:dyDescent="0.25">
      <c r="A48852"/>
      <c r="AA48852"/>
    </row>
    <row r="48853" spans="1:27" x14ac:dyDescent="0.25">
      <c r="A48853"/>
      <c r="AA48853"/>
    </row>
    <row r="48854" spans="1:27" x14ac:dyDescent="0.25">
      <c r="A48854"/>
      <c r="AA48854"/>
    </row>
    <row r="48855" spans="1:27" x14ac:dyDescent="0.25">
      <c r="A48855"/>
      <c r="AA48855"/>
    </row>
    <row r="48856" spans="1:27" x14ac:dyDescent="0.25">
      <c r="A48856"/>
      <c r="AA48856"/>
    </row>
    <row r="48857" spans="1:27" x14ac:dyDescent="0.25">
      <c r="A48857"/>
      <c r="AA48857"/>
    </row>
    <row r="48858" spans="1:27" x14ac:dyDescent="0.25">
      <c r="A48858"/>
      <c r="AA48858"/>
    </row>
    <row r="48859" spans="1:27" x14ac:dyDescent="0.25">
      <c r="A48859"/>
      <c r="AA48859"/>
    </row>
    <row r="48860" spans="1:27" x14ac:dyDescent="0.25">
      <c r="A48860"/>
      <c r="AA48860"/>
    </row>
    <row r="48861" spans="1:27" x14ac:dyDescent="0.25">
      <c r="A48861"/>
      <c r="AA48861"/>
    </row>
    <row r="48862" spans="1:27" x14ac:dyDescent="0.25">
      <c r="A48862"/>
      <c r="AA48862"/>
    </row>
    <row r="48863" spans="1:27" x14ac:dyDescent="0.25">
      <c r="A48863"/>
      <c r="AA48863"/>
    </row>
    <row r="48864" spans="1:27" x14ac:dyDescent="0.25">
      <c r="A48864"/>
      <c r="AA48864"/>
    </row>
    <row r="48865" spans="1:27" x14ac:dyDescent="0.25">
      <c r="A48865"/>
      <c r="AA48865"/>
    </row>
    <row r="48866" spans="1:27" x14ac:dyDescent="0.25">
      <c r="A48866"/>
      <c r="AA48866"/>
    </row>
    <row r="48867" spans="1:27" x14ac:dyDescent="0.25">
      <c r="A48867"/>
      <c r="AA48867"/>
    </row>
    <row r="48868" spans="1:27" x14ac:dyDescent="0.25">
      <c r="A48868"/>
      <c r="AA48868"/>
    </row>
    <row r="48869" spans="1:27" x14ac:dyDescent="0.25">
      <c r="A48869"/>
      <c r="AA48869"/>
    </row>
    <row r="48870" spans="1:27" x14ac:dyDescent="0.25">
      <c r="A48870"/>
      <c r="AA48870"/>
    </row>
    <row r="48871" spans="1:27" x14ac:dyDescent="0.25">
      <c r="A48871"/>
      <c r="AA48871"/>
    </row>
    <row r="48872" spans="1:27" x14ac:dyDescent="0.25">
      <c r="A48872"/>
      <c r="AA48872"/>
    </row>
    <row r="48873" spans="1:27" x14ac:dyDescent="0.25">
      <c r="A48873"/>
      <c r="AA48873"/>
    </row>
    <row r="48874" spans="1:27" x14ac:dyDescent="0.25">
      <c r="A48874"/>
      <c r="AA48874"/>
    </row>
    <row r="48875" spans="1:27" x14ac:dyDescent="0.25">
      <c r="A48875"/>
      <c r="AA48875"/>
    </row>
    <row r="48876" spans="1:27" x14ac:dyDescent="0.25">
      <c r="A48876"/>
      <c r="AA48876"/>
    </row>
    <row r="48877" spans="1:27" x14ac:dyDescent="0.25">
      <c r="A48877"/>
      <c r="AA48877"/>
    </row>
    <row r="48878" spans="1:27" x14ac:dyDescent="0.25">
      <c r="A48878"/>
      <c r="AA48878"/>
    </row>
    <row r="48879" spans="1:27" x14ac:dyDescent="0.25">
      <c r="A48879"/>
      <c r="AA48879"/>
    </row>
    <row r="48880" spans="1:27" x14ac:dyDescent="0.25">
      <c r="A48880"/>
      <c r="AA48880"/>
    </row>
    <row r="48881" spans="1:27" x14ac:dyDescent="0.25">
      <c r="A48881"/>
      <c r="AA48881"/>
    </row>
    <row r="48882" spans="1:27" x14ac:dyDescent="0.25">
      <c r="A48882"/>
      <c r="AA48882"/>
    </row>
    <row r="48883" spans="1:27" x14ac:dyDescent="0.25">
      <c r="A48883"/>
      <c r="AA48883"/>
    </row>
    <row r="48884" spans="1:27" x14ac:dyDescent="0.25">
      <c r="A48884"/>
      <c r="AA48884"/>
    </row>
    <row r="48885" spans="1:27" x14ac:dyDescent="0.25">
      <c r="A48885"/>
      <c r="AA48885"/>
    </row>
    <row r="48886" spans="1:27" x14ac:dyDescent="0.25">
      <c r="A48886"/>
      <c r="AA48886"/>
    </row>
    <row r="48887" spans="1:27" x14ac:dyDescent="0.25">
      <c r="A48887"/>
      <c r="AA48887"/>
    </row>
    <row r="48888" spans="1:27" x14ac:dyDescent="0.25">
      <c r="A48888"/>
      <c r="AA48888"/>
    </row>
    <row r="48889" spans="1:27" x14ac:dyDescent="0.25">
      <c r="A48889"/>
      <c r="AA48889"/>
    </row>
    <row r="48890" spans="1:27" x14ac:dyDescent="0.25">
      <c r="A48890"/>
      <c r="AA48890"/>
    </row>
    <row r="48891" spans="1:27" x14ac:dyDescent="0.25">
      <c r="A48891"/>
      <c r="AA48891"/>
    </row>
    <row r="48892" spans="1:27" x14ac:dyDescent="0.25">
      <c r="A48892"/>
      <c r="AA48892"/>
    </row>
    <row r="48893" spans="1:27" x14ac:dyDescent="0.25">
      <c r="A48893"/>
      <c r="AA48893"/>
    </row>
    <row r="48894" spans="1:27" x14ac:dyDescent="0.25">
      <c r="A48894"/>
      <c r="AA48894"/>
    </row>
    <row r="48895" spans="1:27" x14ac:dyDescent="0.25">
      <c r="A48895"/>
      <c r="AA48895"/>
    </row>
    <row r="48896" spans="1:27" x14ac:dyDescent="0.25">
      <c r="A48896"/>
      <c r="AA48896"/>
    </row>
    <row r="48897" spans="1:27" x14ac:dyDescent="0.25">
      <c r="A48897"/>
      <c r="AA48897"/>
    </row>
    <row r="48898" spans="1:27" x14ac:dyDescent="0.25">
      <c r="A48898"/>
      <c r="AA48898"/>
    </row>
    <row r="48899" spans="1:27" x14ac:dyDescent="0.25">
      <c r="A48899"/>
      <c r="AA48899"/>
    </row>
    <row r="48900" spans="1:27" x14ac:dyDescent="0.25">
      <c r="A48900"/>
      <c r="AA48900"/>
    </row>
    <row r="48901" spans="1:27" x14ac:dyDescent="0.25">
      <c r="A48901"/>
      <c r="AA48901"/>
    </row>
    <row r="48902" spans="1:27" x14ac:dyDescent="0.25">
      <c r="A48902"/>
      <c r="AA48902"/>
    </row>
    <row r="48903" spans="1:27" x14ac:dyDescent="0.25">
      <c r="A48903"/>
      <c r="AA48903"/>
    </row>
    <row r="48904" spans="1:27" x14ac:dyDescent="0.25">
      <c r="A48904"/>
      <c r="AA48904"/>
    </row>
    <row r="48905" spans="1:27" x14ac:dyDescent="0.25">
      <c r="A48905"/>
      <c r="AA48905"/>
    </row>
    <row r="48906" spans="1:27" x14ac:dyDescent="0.25">
      <c r="A48906"/>
      <c r="AA48906"/>
    </row>
    <row r="48907" spans="1:27" x14ac:dyDescent="0.25">
      <c r="A48907"/>
      <c r="AA48907"/>
    </row>
    <row r="48908" spans="1:27" x14ac:dyDescent="0.25">
      <c r="A48908"/>
      <c r="AA48908"/>
    </row>
    <row r="48909" spans="1:27" x14ac:dyDescent="0.25">
      <c r="A48909"/>
      <c r="AA48909"/>
    </row>
    <row r="48910" spans="1:27" x14ac:dyDescent="0.25">
      <c r="A48910"/>
      <c r="AA48910"/>
    </row>
    <row r="48911" spans="1:27" x14ac:dyDescent="0.25">
      <c r="A48911"/>
      <c r="AA48911"/>
    </row>
    <row r="48912" spans="1:27" x14ac:dyDescent="0.25">
      <c r="A48912"/>
      <c r="AA48912"/>
    </row>
    <row r="48913" spans="1:27" x14ac:dyDescent="0.25">
      <c r="A48913"/>
      <c r="AA48913"/>
    </row>
    <row r="48914" spans="1:27" x14ac:dyDescent="0.25">
      <c r="A48914"/>
      <c r="AA48914"/>
    </row>
    <row r="48915" spans="1:27" x14ac:dyDescent="0.25">
      <c r="A48915"/>
      <c r="AA48915"/>
    </row>
    <row r="48916" spans="1:27" x14ac:dyDescent="0.25">
      <c r="A48916"/>
      <c r="AA48916"/>
    </row>
    <row r="48917" spans="1:27" x14ac:dyDescent="0.25">
      <c r="A48917"/>
      <c r="AA48917"/>
    </row>
    <row r="48918" spans="1:27" x14ac:dyDescent="0.25">
      <c r="A48918"/>
      <c r="AA48918"/>
    </row>
    <row r="48919" spans="1:27" x14ac:dyDescent="0.25">
      <c r="A48919"/>
      <c r="AA48919"/>
    </row>
    <row r="48920" spans="1:27" x14ac:dyDescent="0.25">
      <c r="A48920"/>
      <c r="AA48920"/>
    </row>
    <row r="48921" spans="1:27" x14ac:dyDescent="0.25">
      <c r="A48921"/>
      <c r="AA48921"/>
    </row>
    <row r="48922" spans="1:27" x14ac:dyDescent="0.25">
      <c r="A48922"/>
      <c r="AA48922"/>
    </row>
    <row r="48923" spans="1:27" x14ac:dyDescent="0.25">
      <c r="A48923"/>
      <c r="AA48923"/>
    </row>
    <row r="48924" spans="1:27" x14ac:dyDescent="0.25">
      <c r="A48924"/>
      <c r="AA48924"/>
    </row>
    <row r="48925" spans="1:27" x14ac:dyDescent="0.25">
      <c r="A48925"/>
      <c r="AA48925"/>
    </row>
    <row r="48926" spans="1:27" x14ac:dyDescent="0.25">
      <c r="A48926"/>
      <c r="AA48926"/>
    </row>
    <row r="48927" spans="1:27" x14ac:dyDescent="0.25">
      <c r="A48927"/>
      <c r="AA48927"/>
    </row>
    <row r="48928" spans="1:27" x14ac:dyDescent="0.25">
      <c r="A48928"/>
      <c r="AA48928"/>
    </row>
    <row r="48929" spans="1:27" x14ac:dyDescent="0.25">
      <c r="A48929"/>
      <c r="AA48929"/>
    </row>
    <row r="48930" spans="1:27" x14ac:dyDescent="0.25">
      <c r="A48930"/>
      <c r="AA48930"/>
    </row>
    <row r="48931" spans="1:27" x14ac:dyDescent="0.25">
      <c r="A48931"/>
      <c r="AA48931"/>
    </row>
    <row r="48932" spans="1:27" x14ac:dyDescent="0.25">
      <c r="A48932"/>
      <c r="AA48932"/>
    </row>
    <row r="48933" spans="1:27" x14ac:dyDescent="0.25">
      <c r="A48933"/>
      <c r="AA48933"/>
    </row>
    <row r="48934" spans="1:27" x14ac:dyDescent="0.25">
      <c r="A48934"/>
      <c r="AA48934"/>
    </row>
    <row r="48935" spans="1:27" x14ac:dyDescent="0.25">
      <c r="A48935"/>
      <c r="AA48935"/>
    </row>
    <row r="48936" spans="1:27" x14ac:dyDescent="0.25">
      <c r="A48936"/>
      <c r="AA48936"/>
    </row>
    <row r="48937" spans="1:27" x14ac:dyDescent="0.25">
      <c r="A48937"/>
      <c r="AA48937"/>
    </row>
    <row r="48938" spans="1:27" x14ac:dyDescent="0.25">
      <c r="A48938"/>
      <c r="AA48938"/>
    </row>
    <row r="48939" spans="1:27" x14ac:dyDescent="0.25">
      <c r="A48939"/>
      <c r="AA48939"/>
    </row>
    <row r="48940" spans="1:27" x14ac:dyDescent="0.25">
      <c r="A48940"/>
      <c r="AA48940"/>
    </row>
    <row r="48941" spans="1:27" x14ac:dyDescent="0.25">
      <c r="A48941"/>
      <c r="AA48941"/>
    </row>
    <row r="48942" spans="1:27" x14ac:dyDescent="0.25">
      <c r="A48942"/>
      <c r="AA48942"/>
    </row>
    <row r="48943" spans="1:27" x14ac:dyDescent="0.25">
      <c r="A48943"/>
      <c r="AA48943"/>
    </row>
    <row r="48944" spans="1:27" x14ac:dyDescent="0.25">
      <c r="A48944"/>
      <c r="AA48944"/>
    </row>
    <row r="48945" spans="1:27" x14ac:dyDescent="0.25">
      <c r="A48945"/>
      <c r="AA48945"/>
    </row>
    <row r="48946" spans="1:27" x14ac:dyDescent="0.25">
      <c r="A48946"/>
      <c r="AA48946"/>
    </row>
    <row r="48947" spans="1:27" x14ac:dyDescent="0.25">
      <c r="A48947"/>
      <c r="AA48947"/>
    </row>
    <row r="48948" spans="1:27" x14ac:dyDescent="0.25">
      <c r="A48948"/>
      <c r="AA48948"/>
    </row>
    <row r="48949" spans="1:27" x14ac:dyDescent="0.25">
      <c r="A48949"/>
      <c r="AA48949"/>
    </row>
    <row r="48950" spans="1:27" x14ac:dyDescent="0.25">
      <c r="A48950"/>
      <c r="AA48950"/>
    </row>
    <row r="48951" spans="1:27" x14ac:dyDescent="0.25">
      <c r="A48951"/>
      <c r="AA48951"/>
    </row>
    <row r="48952" spans="1:27" x14ac:dyDescent="0.25">
      <c r="A48952"/>
      <c r="AA48952"/>
    </row>
    <row r="48953" spans="1:27" x14ac:dyDescent="0.25">
      <c r="A48953"/>
      <c r="AA48953"/>
    </row>
    <row r="48954" spans="1:27" x14ac:dyDescent="0.25">
      <c r="A48954"/>
      <c r="AA48954"/>
    </row>
    <row r="48955" spans="1:27" x14ac:dyDescent="0.25">
      <c r="A48955"/>
      <c r="AA48955"/>
    </row>
    <row r="48956" spans="1:27" x14ac:dyDescent="0.25">
      <c r="A48956"/>
      <c r="AA48956"/>
    </row>
    <row r="48957" spans="1:27" x14ac:dyDescent="0.25">
      <c r="A48957"/>
      <c r="AA48957"/>
    </row>
    <row r="48958" spans="1:27" x14ac:dyDescent="0.25">
      <c r="A48958"/>
      <c r="AA48958"/>
    </row>
    <row r="48959" spans="1:27" x14ac:dyDescent="0.25">
      <c r="A48959"/>
      <c r="AA48959"/>
    </row>
    <row r="48960" spans="1:27" x14ac:dyDescent="0.25">
      <c r="A48960"/>
      <c r="AA48960"/>
    </row>
    <row r="48961" spans="1:27" x14ac:dyDescent="0.25">
      <c r="A48961"/>
      <c r="AA48961"/>
    </row>
    <row r="48962" spans="1:27" x14ac:dyDescent="0.25">
      <c r="A48962"/>
      <c r="AA48962"/>
    </row>
    <row r="48963" spans="1:27" x14ac:dyDescent="0.25">
      <c r="A48963"/>
      <c r="AA48963"/>
    </row>
    <row r="48964" spans="1:27" x14ac:dyDescent="0.25">
      <c r="A48964"/>
      <c r="AA48964"/>
    </row>
    <row r="48965" spans="1:27" x14ac:dyDescent="0.25">
      <c r="A48965"/>
      <c r="AA48965"/>
    </row>
    <row r="48966" spans="1:27" x14ac:dyDescent="0.25">
      <c r="A48966"/>
      <c r="AA48966"/>
    </row>
    <row r="48967" spans="1:27" x14ac:dyDescent="0.25">
      <c r="A48967"/>
      <c r="AA48967"/>
    </row>
    <row r="48968" spans="1:27" x14ac:dyDescent="0.25">
      <c r="A48968"/>
      <c r="AA48968"/>
    </row>
    <row r="48969" spans="1:27" x14ac:dyDescent="0.25">
      <c r="A48969"/>
      <c r="AA48969"/>
    </row>
    <row r="48970" spans="1:27" x14ac:dyDescent="0.25">
      <c r="A48970"/>
      <c r="AA48970"/>
    </row>
    <row r="48971" spans="1:27" x14ac:dyDescent="0.25">
      <c r="A48971"/>
      <c r="AA48971"/>
    </row>
    <row r="48972" spans="1:27" x14ac:dyDescent="0.25">
      <c r="A48972"/>
      <c r="AA48972"/>
    </row>
    <row r="48973" spans="1:27" x14ac:dyDescent="0.25">
      <c r="A48973"/>
      <c r="AA48973"/>
    </row>
    <row r="48974" spans="1:27" x14ac:dyDescent="0.25">
      <c r="A48974"/>
      <c r="AA48974"/>
    </row>
    <row r="48975" spans="1:27" x14ac:dyDescent="0.25">
      <c r="A48975"/>
      <c r="AA48975"/>
    </row>
    <row r="48976" spans="1:27" x14ac:dyDescent="0.25">
      <c r="A48976"/>
      <c r="AA48976"/>
    </row>
    <row r="48977" spans="1:27" x14ac:dyDescent="0.25">
      <c r="A48977"/>
      <c r="AA48977"/>
    </row>
    <row r="48978" spans="1:27" x14ac:dyDescent="0.25">
      <c r="A48978"/>
      <c r="AA48978"/>
    </row>
    <row r="48979" spans="1:27" x14ac:dyDescent="0.25">
      <c r="A48979"/>
      <c r="AA48979"/>
    </row>
    <row r="48980" spans="1:27" x14ac:dyDescent="0.25">
      <c r="A48980"/>
      <c r="AA48980"/>
    </row>
    <row r="48981" spans="1:27" x14ac:dyDescent="0.25">
      <c r="A48981"/>
      <c r="AA48981"/>
    </row>
    <row r="48982" spans="1:27" x14ac:dyDescent="0.25">
      <c r="A48982"/>
      <c r="AA48982"/>
    </row>
    <row r="48983" spans="1:27" x14ac:dyDescent="0.25">
      <c r="A48983"/>
      <c r="AA48983"/>
    </row>
    <row r="48984" spans="1:27" x14ac:dyDescent="0.25">
      <c r="A48984"/>
      <c r="AA48984"/>
    </row>
    <row r="48985" spans="1:27" x14ac:dyDescent="0.25">
      <c r="A48985"/>
      <c r="AA48985"/>
    </row>
    <row r="48986" spans="1:27" x14ac:dyDescent="0.25">
      <c r="A48986"/>
      <c r="AA48986"/>
    </row>
    <row r="48987" spans="1:27" x14ac:dyDescent="0.25">
      <c r="A48987"/>
      <c r="AA48987"/>
    </row>
    <row r="48988" spans="1:27" x14ac:dyDescent="0.25">
      <c r="A48988"/>
      <c r="AA48988"/>
    </row>
    <row r="48989" spans="1:27" x14ac:dyDescent="0.25">
      <c r="A48989"/>
      <c r="AA48989"/>
    </row>
    <row r="48990" spans="1:27" x14ac:dyDescent="0.25">
      <c r="A48990"/>
      <c r="AA48990"/>
    </row>
    <row r="48991" spans="1:27" x14ac:dyDescent="0.25">
      <c r="A48991"/>
      <c r="AA48991"/>
    </row>
    <row r="48992" spans="1:27" x14ac:dyDescent="0.25">
      <c r="A48992"/>
      <c r="AA48992"/>
    </row>
    <row r="48993" spans="1:27" x14ac:dyDescent="0.25">
      <c r="A48993"/>
      <c r="AA48993"/>
    </row>
    <row r="48994" spans="1:27" x14ac:dyDescent="0.25">
      <c r="A48994"/>
      <c r="AA48994"/>
    </row>
    <row r="48995" spans="1:27" x14ac:dyDescent="0.25">
      <c r="A48995"/>
      <c r="AA48995"/>
    </row>
    <row r="48996" spans="1:27" x14ac:dyDescent="0.25">
      <c r="A48996"/>
      <c r="AA48996"/>
    </row>
    <row r="48997" spans="1:27" x14ac:dyDescent="0.25">
      <c r="A48997"/>
      <c r="AA48997"/>
    </row>
    <row r="48998" spans="1:27" x14ac:dyDescent="0.25">
      <c r="A48998"/>
      <c r="AA48998"/>
    </row>
    <row r="48999" spans="1:27" x14ac:dyDescent="0.25">
      <c r="A48999"/>
      <c r="AA48999"/>
    </row>
    <row r="49000" spans="1:27" x14ac:dyDescent="0.25">
      <c r="A49000"/>
      <c r="AA49000"/>
    </row>
    <row r="49001" spans="1:27" x14ac:dyDescent="0.25">
      <c r="A49001"/>
      <c r="AA49001"/>
    </row>
    <row r="49002" spans="1:27" x14ac:dyDescent="0.25">
      <c r="A49002"/>
      <c r="AA49002"/>
    </row>
    <row r="49003" spans="1:27" x14ac:dyDescent="0.25">
      <c r="A49003"/>
      <c r="AA49003"/>
    </row>
    <row r="49004" spans="1:27" x14ac:dyDescent="0.25">
      <c r="A49004"/>
      <c r="AA49004"/>
    </row>
    <row r="49005" spans="1:27" x14ac:dyDescent="0.25">
      <c r="A49005"/>
      <c r="AA49005"/>
    </row>
    <row r="49006" spans="1:27" x14ac:dyDescent="0.25">
      <c r="A49006"/>
      <c r="AA49006"/>
    </row>
    <row r="49007" spans="1:27" x14ac:dyDescent="0.25">
      <c r="A49007"/>
      <c r="AA49007"/>
    </row>
    <row r="49008" spans="1:27" x14ac:dyDescent="0.25">
      <c r="A49008"/>
      <c r="AA49008"/>
    </row>
    <row r="49009" spans="1:27" x14ac:dyDescent="0.25">
      <c r="A49009"/>
      <c r="AA49009"/>
    </row>
    <row r="49010" spans="1:27" x14ac:dyDescent="0.25">
      <c r="A49010"/>
      <c r="AA49010"/>
    </row>
    <row r="49011" spans="1:27" x14ac:dyDescent="0.25">
      <c r="A49011"/>
      <c r="AA49011"/>
    </row>
    <row r="49012" spans="1:27" x14ac:dyDescent="0.25">
      <c r="A49012"/>
      <c r="AA49012"/>
    </row>
    <row r="49013" spans="1:27" x14ac:dyDescent="0.25">
      <c r="A49013"/>
      <c r="AA49013"/>
    </row>
    <row r="49014" spans="1:27" x14ac:dyDescent="0.25">
      <c r="A49014"/>
      <c r="AA49014"/>
    </row>
    <row r="49015" spans="1:27" x14ac:dyDescent="0.25">
      <c r="A49015"/>
      <c r="AA49015"/>
    </row>
    <row r="49016" spans="1:27" x14ac:dyDescent="0.25">
      <c r="A49016"/>
      <c r="AA49016"/>
    </row>
    <row r="49017" spans="1:27" x14ac:dyDescent="0.25">
      <c r="A49017"/>
      <c r="AA49017"/>
    </row>
    <row r="49018" spans="1:27" x14ac:dyDescent="0.25">
      <c r="A49018"/>
      <c r="AA49018"/>
    </row>
    <row r="49019" spans="1:27" x14ac:dyDescent="0.25">
      <c r="A49019"/>
      <c r="AA49019"/>
    </row>
    <row r="49020" spans="1:27" x14ac:dyDescent="0.25">
      <c r="A49020"/>
      <c r="AA49020"/>
    </row>
    <row r="49021" spans="1:27" x14ac:dyDescent="0.25">
      <c r="A49021"/>
      <c r="AA49021"/>
    </row>
    <row r="49022" spans="1:27" x14ac:dyDescent="0.25">
      <c r="A49022"/>
      <c r="AA49022"/>
    </row>
    <row r="49023" spans="1:27" x14ac:dyDescent="0.25">
      <c r="A49023"/>
      <c r="AA49023"/>
    </row>
    <row r="49024" spans="1:27" x14ac:dyDescent="0.25">
      <c r="A49024"/>
      <c r="AA49024"/>
    </row>
    <row r="49025" spans="1:27" x14ac:dyDescent="0.25">
      <c r="A49025"/>
      <c r="AA49025"/>
    </row>
    <row r="49026" spans="1:27" x14ac:dyDescent="0.25">
      <c r="A49026"/>
      <c r="AA49026"/>
    </row>
    <row r="49027" spans="1:27" x14ac:dyDescent="0.25">
      <c r="A49027"/>
      <c r="AA49027"/>
    </row>
    <row r="49028" spans="1:27" x14ac:dyDescent="0.25">
      <c r="A49028"/>
      <c r="AA49028"/>
    </row>
    <row r="49029" spans="1:27" x14ac:dyDescent="0.25">
      <c r="A49029"/>
      <c r="AA49029"/>
    </row>
    <row r="49030" spans="1:27" x14ac:dyDescent="0.25">
      <c r="A49030"/>
      <c r="AA49030"/>
    </row>
    <row r="49031" spans="1:27" x14ac:dyDescent="0.25">
      <c r="A49031"/>
      <c r="AA49031"/>
    </row>
    <row r="49032" spans="1:27" x14ac:dyDescent="0.25">
      <c r="A49032"/>
      <c r="AA49032"/>
    </row>
    <row r="49033" spans="1:27" x14ac:dyDescent="0.25">
      <c r="A49033"/>
      <c r="AA49033"/>
    </row>
    <row r="49034" spans="1:27" x14ac:dyDescent="0.25">
      <c r="A49034"/>
      <c r="AA49034"/>
    </row>
    <row r="49035" spans="1:27" x14ac:dyDescent="0.25">
      <c r="A49035"/>
      <c r="AA49035"/>
    </row>
    <row r="49036" spans="1:27" x14ac:dyDescent="0.25">
      <c r="A49036"/>
      <c r="AA49036"/>
    </row>
    <row r="49037" spans="1:27" x14ac:dyDescent="0.25">
      <c r="A49037"/>
      <c r="AA49037"/>
    </row>
    <row r="49038" spans="1:27" x14ac:dyDescent="0.25">
      <c r="A49038"/>
      <c r="AA49038"/>
    </row>
    <row r="49039" spans="1:27" x14ac:dyDescent="0.25">
      <c r="A49039"/>
      <c r="AA49039"/>
    </row>
    <row r="49040" spans="1:27" x14ac:dyDescent="0.25">
      <c r="A49040"/>
      <c r="AA49040"/>
    </row>
    <row r="49041" spans="1:27" x14ac:dyDescent="0.25">
      <c r="A49041"/>
      <c r="AA49041"/>
    </row>
    <row r="49042" spans="1:27" x14ac:dyDescent="0.25">
      <c r="A49042"/>
      <c r="AA49042"/>
    </row>
    <row r="49043" spans="1:27" x14ac:dyDescent="0.25">
      <c r="A49043"/>
      <c r="AA49043"/>
    </row>
    <row r="49044" spans="1:27" x14ac:dyDescent="0.25">
      <c r="A49044"/>
      <c r="AA49044"/>
    </row>
    <row r="49045" spans="1:27" x14ac:dyDescent="0.25">
      <c r="A49045"/>
      <c r="AA49045"/>
    </row>
    <row r="49046" spans="1:27" x14ac:dyDescent="0.25">
      <c r="A49046"/>
      <c r="AA49046"/>
    </row>
    <row r="49047" spans="1:27" x14ac:dyDescent="0.25">
      <c r="A49047"/>
      <c r="AA49047"/>
    </row>
    <row r="49048" spans="1:27" x14ac:dyDescent="0.25">
      <c r="A49048"/>
      <c r="AA49048"/>
    </row>
    <row r="49049" spans="1:27" x14ac:dyDescent="0.25">
      <c r="A49049"/>
      <c r="AA49049"/>
    </row>
    <row r="49050" spans="1:27" x14ac:dyDescent="0.25">
      <c r="A49050"/>
      <c r="AA49050"/>
    </row>
    <row r="49051" spans="1:27" x14ac:dyDescent="0.25">
      <c r="A49051"/>
      <c r="AA49051"/>
    </row>
    <row r="49052" spans="1:27" x14ac:dyDescent="0.25">
      <c r="A49052"/>
      <c r="AA49052"/>
    </row>
    <row r="49053" spans="1:27" x14ac:dyDescent="0.25">
      <c r="A49053"/>
      <c r="AA49053"/>
    </row>
    <row r="49054" spans="1:27" x14ac:dyDescent="0.25">
      <c r="A49054"/>
      <c r="AA49054"/>
    </row>
    <row r="49055" spans="1:27" x14ac:dyDescent="0.25">
      <c r="A49055"/>
      <c r="AA49055"/>
    </row>
    <row r="49056" spans="1:27" x14ac:dyDescent="0.25">
      <c r="A49056"/>
      <c r="AA49056"/>
    </row>
    <row r="49057" spans="1:27" x14ac:dyDescent="0.25">
      <c r="A49057"/>
      <c r="AA49057"/>
    </row>
    <row r="49058" spans="1:27" x14ac:dyDescent="0.25">
      <c r="A49058"/>
      <c r="AA49058"/>
    </row>
    <row r="49059" spans="1:27" x14ac:dyDescent="0.25">
      <c r="A49059"/>
      <c r="AA49059"/>
    </row>
    <row r="49060" spans="1:27" x14ac:dyDescent="0.25">
      <c r="A49060"/>
      <c r="AA49060"/>
    </row>
    <row r="49061" spans="1:27" x14ac:dyDescent="0.25">
      <c r="A49061"/>
      <c r="AA49061"/>
    </row>
    <row r="49062" spans="1:27" x14ac:dyDescent="0.25">
      <c r="A49062"/>
      <c r="AA49062"/>
    </row>
    <row r="49063" spans="1:27" x14ac:dyDescent="0.25">
      <c r="A49063"/>
      <c r="AA49063"/>
    </row>
    <row r="49064" spans="1:27" x14ac:dyDescent="0.25">
      <c r="A49064"/>
      <c r="AA49064"/>
    </row>
    <row r="49065" spans="1:27" x14ac:dyDescent="0.25">
      <c r="A49065"/>
      <c r="AA49065"/>
    </row>
    <row r="49066" spans="1:27" x14ac:dyDescent="0.25">
      <c r="A49066"/>
      <c r="AA49066"/>
    </row>
    <row r="49067" spans="1:27" x14ac:dyDescent="0.25">
      <c r="A49067"/>
      <c r="AA49067"/>
    </row>
    <row r="49068" spans="1:27" x14ac:dyDescent="0.25">
      <c r="A49068"/>
      <c r="AA49068"/>
    </row>
    <row r="49069" spans="1:27" x14ac:dyDescent="0.25">
      <c r="A49069"/>
      <c r="AA49069"/>
    </row>
    <row r="49070" spans="1:27" x14ac:dyDescent="0.25">
      <c r="A49070"/>
      <c r="AA49070"/>
    </row>
    <row r="49071" spans="1:27" x14ac:dyDescent="0.25">
      <c r="A49071"/>
      <c r="AA49071"/>
    </row>
    <row r="49072" spans="1:27" x14ac:dyDescent="0.25">
      <c r="A49072"/>
      <c r="AA49072"/>
    </row>
    <row r="49073" spans="1:27" x14ac:dyDescent="0.25">
      <c r="A49073"/>
      <c r="AA49073"/>
    </row>
    <row r="49074" spans="1:27" x14ac:dyDescent="0.25">
      <c r="A49074"/>
      <c r="AA49074"/>
    </row>
    <row r="49075" spans="1:27" x14ac:dyDescent="0.25">
      <c r="A49075"/>
      <c r="AA49075"/>
    </row>
    <row r="49076" spans="1:27" x14ac:dyDescent="0.25">
      <c r="A49076"/>
      <c r="AA49076"/>
    </row>
    <row r="49077" spans="1:27" x14ac:dyDescent="0.25">
      <c r="A49077"/>
      <c r="AA49077"/>
    </row>
    <row r="49078" spans="1:27" x14ac:dyDescent="0.25">
      <c r="A49078"/>
      <c r="AA49078"/>
    </row>
    <row r="49079" spans="1:27" x14ac:dyDescent="0.25">
      <c r="A49079"/>
      <c r="AA49079"/>
    </row>
    <row r="49080" spans="1:27" x14ac:dyDescent="0.25">
      <c r="A49080"/>
      <c r="AA49080"/>
    </row>
    <row r="49081" spans="1:27" x14ac:dyDescent="0.25">
      <c r="A49081"/>
      <c r="AA49081"/>
    </row>
    <row r="49082" spans="1:27" x14ac:dyDescent="0.25">
      <c r="A49082"/>
      <c r="AA49082"/>
    </row>
    <row r="49083" spans="1:27" x14ac:dyDescent="0.25">
      <c r="A49083"/>
      <c r="AA49083"/>
    </row>
    <row r="49084" spans="1:27" x14ac:dyDescent="0.25">
      <c r="A49084"/>
      <c r="AA49084"/>
    </row>
    <row r="49085" spans="1:27" x14ac:dyDescent="0.25">
      <c r="A49085"/>
      <c r="AA49085"/>
    </row>
    <row r="49086" spans="1:27" x14ac:dyDescent="0.25">
      <c r="A49086"/>
      <c r="AA49086"/>
    </row>
    <row r="49087" spans="1:27" x14ac:dyDescent="0.25">
      <c r="A49087"/>
      <c r="AA49087"/>
    </row>
    <row r="49088" spans="1:27" x14ac:dyDescent="0.25">
      <c r="A49088"/>
      <c r="AA49088"/>
    </row>
    <row r="49089" spans="1:27" x14ac:dyDescent="0.25">
      <c r="A49089"/>
      <c r="AA49089"/>
    </row>
    <row r="49090" spans="1:27" x14ac:dyDescent="0.25">
      <c r="A49090"/>
      <c r="AA49090"/>
    </row>
    <row r="49091" spans="1:27" x14ac:dyDescent="0.25">
      <c r="A49091"/>
      <c r="AA49091"/>
    </row>
    <row r="49092" spans="1:27" x14ac:dyDescent="0.25">
      <c r="A49092"/>
      <c r="AA49092"/>
    </row>
    <row r="49093" spans="1:27" x14ac:dyDescent="0.25">
      <c r="A49093"/>
      <c r="AA49093"/>
    </row>
    <row r="49094" spans="1:27" x14ac:dyDescent="0.25">
      <c r="A49094"/>
      <c r="AA49094"/>
    </row>
    <row r="49095" spans="1:27" x14ac:dyDescent="0.25">
      <c r="A49095"/>
      <c r="AA49095"/>
    </row>
    <row r="49096" spans="1:27" x14ac:dyDescent="0.25">
      <c r="A49096"/>
      <c r="AA49096"/>
    </row>
    <row r="49097" spans="1:27" x14ac:dyDescent="0.25">
      <c r="A49097"/>
      <c r="AA49097"/>
    </row>
    <row r="49098" spans="1:27" x14ac:dyDescent="0.25">
      <c r="A49098"/>
      <c r="AA49098"/>
    </row>
    <row r="49099" spans="1:27" x14ac:dyDescent="0.25">
      <c r="A49099"/>
      <c r="AA49099"/>
    </row>
    <row r="49100" spans="1:27" x14ac:dyDescent="0.25">
      <c r="A49100"/>
      <c r="AA49100"/>
    </row>
    <row r="49101" spans="1:27" x14ac:dyDescent="0.25">
      <c r="A49101"/>
      <c r="AA49101"/>
    </row>
    <row r="49102" spans="1:27" x14ac:dyDescent="0.25">
      <c r="A49102"/>
      <c r="AA49102"/>
    </row>
    <row r="49103" spans="1:27" x14ac:dyDescent="0.25">
      <c r="A49103"/>
      <c r="AA49103"/>
    </row>
    <row r="49104" spans="1:27" x14ac:dyDescent="0.25">
      <c r="A49104"/>
      <c r="AA49104"/>
    </row>
    <row r="49105" spans="1:27" x14ac:dyDescent="0.25">
      <c r="A49105"/>
      <c r="AA49105"/>
    </row>
    <row r="49106" spans="1:27" x14ac:dyDescent="0.25">
      <c r="A49106"/>
      <c r="AA49106"/>
    </row>
    <row r="49107" spans="1:27" x14ac:dyDescent="0.25">
      <c r="A49107"/>
      <c r="AA49107"/>
    </row>
    <row r="49108" spans="1:27" x14ac:dyDescent="0.25">
      <c r="A49108"/>
      <c r="AA49108"/>
    </row>
    <row r="49109" spans="1:27" x14ac:dyDescent="0.25">
      <c r="A49109"/>
      <c r="AA49109"/>
    </row>
    <row r="49110" spans="1:27" x14ac:dyDescent="0.25">
      <c r="A49110"/>
      <c r="AA49110"/>
    </row>
    <row r="49111" spans="1:27" x14ac:dyDescent="0.25">
      <c r="A49111"/>
      <c r="AA49111"/>
    </row>
    <row r="49112" spans="1:27" x14ac:dyDescent="0.25">
      <c r="A49112"/>
      <c r="AA49112"/>
    </row>
    <row r="49113" spans="1:27" x14ac:dyDescent="0.25">
      <c r="A49113"/>
      <c r="AA49113"/>
    </row>
    <row r="49114" spans="1:27" x14ac:dyDescent="0.25">
      <c r="A49114"/>
      <c r="AA49114"/>
    </row>
    <row r="49115" spans="1:27" x14ac:dyDescent="0.25">
      <c r="A49115"/>
      <c r="AA49115"/>
    </row>
    <row r="49116" spans="1:27" x14ac:dyDescent="0.25">
      <c r="A49116"/>
      <c r="AA49116"/>
    </row>
    <row r="49117" spans="1:27" x14ac:dyDescent="0.25">
      <c r="A49117"/>
      <c r="AA49117"/>
    </row>
    <row r="49118" spans="1:27" x14ac:dyDescent="0.25">
      <c r="A49118"/>
      <c r="AA49118"/>
    </row>
    <row r="49119" spans="1:27" x14ac:dyDescent="0.25">
      <c r="A49119"/>
      <c r="AA49119"/>
    </row>
    <row r="49120" spans="1:27" x14ac:dyDescent="0.25">
      <c r="A49120"/>
      <c r="AA49120"/>
    </row>
    <row r="49121" spans="1:27" x14ac:dyDescent="0.25">
      <c r="A49121"/>
      <c r="AA49121"/>
    </row>
    <row r="49122" spans="1:27" x14ac:dyDescent="0.25">
      <c r="A49122"/>
      <c r="AA49122"/>
    </row>
    <row r="49123" spans="1:27" x14ac:dyDescent="0.25">
      <c r="A49123"/>
      <c r="AA49123"/>
    </row>
    <row r="49124" spans="1:27" x14ac:dyDescent="0.25">
      <c r="A49124"/>
      <c r="AA49124"/>
    </row>
    <row r="49125" spans="1:27" x14ac:dyDescent="0.25">
      <c r="A49125"/>
      <c r="AA49125"/>
    </row>
    <row r="49126" spans="1:27" x14ac:dyDescent="0.25">
      <c r="A49126"/>
      <c r="AA49126"/>
    </row>
    <row r="49127" spans="1:27" x14ac:dyDescent="0.25">
      <c r="A49127"/>
      <c r="AA49127"/>
    </row>
    <row r="49128" spans="1:27" x14ac:dyDescent="0.25">
      <c r="A49128"/>
      <c r="AA49128"/>
    </row>
    <row r="49129" spans="1:27" x14ac:dyDescent="0.25">
      <c r="A49129"/>
      <c r="AA49129"/>
    </row>
    <row r="49130" spans="1:27" x14ac:dyDescent="0.25">
      <c r="A49130"/>
      <c r="AA49130"/>
    </row>
    <row r="49131" spans="1:27" x14ac:dyDescent="0.25">
      <c r="A49131"/>
      <c r="AA49131"/>
    </row>
    <row r="49132" spans="1:27" x14ac:dyDescent="0.25">
      <c r="A49132"/>
      <c r="AA49132"/>
    </row>
    <row r="49133" spans="1:27" x14ac:dyDescent="0.25">
      <c r="A49133"/>
      <c r="AA49133"/>
    </row>
    <row r="49134" spans="1:27" x14ac:dyDescent="0.25">
      <c r="A49134"/>
      <c r="AA49134"/>
    </row>
    <row r="49135" spans="1:27" x14ac:dyDescent="0.25">
      <c r="A49135"/>
      <c r="AA49135"/>
    </row>
    <row r="49136" spans="1:27" x14ac:dyDescent="0.25">
      <c r="A49136"/>
      <c r="AA49136"/>
    </row>
    <row r="49137" spans="1:27" x14ac:dyDescent="0.25">
      <c r="A49137"/>
      <c r="AA49137"/>
    </row>
    <row r="49138" spans="1:27" x14ac:dyDescent="0.25">
      <c r="A49138"/>
      <c r="AA49138"/>
    </row>
    <row r="49139" spans="1:27" x14ac:dyDescent="0.25">
      <c r="A49139"/>
      <c r="AA49139"/>
    </row>
    <row r="49140" spans="1:27" x14ac:dyDescent="0.25">
      <c r="A49140"/>
      <c r="AA49140"/>
    </row>
    <row r="49141" spans="1:27" x14ac:dyDescent="0.25">
      <c r="A49141"/>
      <c r="AA49141"/>
    </row>
    <row r="49142" spans="1:27" x14ac:dyDescent="0.25">
      <c r="A49142"/>
      <c r="AA49142"/>
    </row>
    <row r="49143" spans="1:27" x14ac:dyDescent="0.25">
      <c r="A49143"/>
      <c r="AA49143"/>
    </row>
    <row r="49144" spans="1:27" x14ac:dyDescent="0.25">
      <c r="A49144"/>
      <c r="AA49144"/>
    </row>
    <row r="49145" spans="1:27" x14ac:dyDescent="0.25">
      <c r="A49145"/>
      <c r="AA49145"/>
    </row>
    <row r="49146" spans="1:27" x14ac:dyDescent="0.25">
      <c r="A49146"/>
      <c r="AA49146"/>
    </row>
    <row r="49147" spans="1:27" x14ac:dyDescent="0.25">
      <c r="A49147"/>
      <c r="AA49147"/>
    </row>
    <row r="49148" spans="1:27" x14ac:dyDescent="0.25">
      <c r="A49148"/>
      <c r="AA49148"/>
    </row>
    <row r="49149" spans="1:27" x14ac:dyDescent="0.25">
      <c r="A49149"/>
      <c r="AA49149"/>
    </row>
    <row r="49150" spans="1:27" x14ac:dyDescent="0.25">
      <c r="A49150"/>
      <c r="AA49150"/>
    </row>
    <row r="49151" spans="1:27" x14ac:dyDescent="0.25">
      <c r="A49151"/>
      <c r="AA49151"/>
    </row>
    <row r="49152" spans="1:27" x14ac:dyDescent="0.25">
      <c r="A49152"/>
      <c r="AA49152"/>
    </row>
    <row r="49153" spans="1:27" x14ac:dyDescent="0.25">
      <c r="A49153"/>
      <c r="AA49153"/>
    </row>
    <row r="49154" spans="1:27" x14ac:dyDescent="0.25">
      <c r="A49154"/>
      <c r="AA49154"/>
    </row>
    <row r="49155" spans="1:27" x14ac:dyDescent="0.25">
      <c r="A49155"/>
      <c r="AA49155"/>
    </row>
    <row r="49156" spans="1:27" x14ac:dyDescent="0.25">
      <c r="A49156"/>
      <c r="AA49156"/>
    </row>
    <row r="49157" spans="1:27" x14ac:dyDescent="0.25">
      <c r="A49157"/>
      <c r="AA49157"/>
    </row>
    <row r="49158" spans="1:27" x14ac:dyDescent="0.25">
      <c r="A49158"/>
      <c r="AA49158"/>
    </row>
    <row r="49159" spans="1:27" x14ac:dyDescent="0.25">
      <c r="A49159"/>
      <c r="AA49159"/>
    </row>
    <row r="49160" spans="1:27" x14ac:dyDescent="0.25">
      <c r="A49160"/>
      <c r="AA49160"/>
    </row>
    <row r="49161" spans="1:27" x14ac:dyDescent="0.25">
      <c r="A49161"/>
      <c r="AA49161"/>
    </row>
    <row r="49162" spans="1:27" x14ac:dyDescent="0.25">
      <c r="A49162"/>
      <c r="AA49162"/>
    </row>
    <row r="49163" spans="1:27" x14ac:dyDescent="0.25">
      <c r="A49163"/>
      <c r="AA49163"/>
    </row>
    <row r="49164" spans="1:27" x14ac:dyDescent="0.25">
      <c r="A49164"/>
      <c r="AA49164"/>
    </row>
    <row r="49165" spans="1:27" x14ac:dyDescent="0.25">
      <c r="A49165"/>
      <c r="AA49165"/>
    </row>
    <row r="49166" spans="1:27" x14ac:dyDescent="0.25">
      <c r="A49166"/>
      <c r="AA49166"/>
    </row>
    <row r="49167" spans="1:27" x14ac:dyDescent="0.25">
      <c r="A49167"/>
      <c r="AA49167"/>
    </row>
    <row r="49168" spans="1:27" x14ac:dyDescent="0.25">
      <c r="A49168"/>
      <c r="AA49168"/>
    </row>
    <row r="49169" spans="1:27" x14ac:dyDescent="0.25">
      <c r="A49169"/>
      <c r="AA49169"/>
    </row>
    <row r="49170" spans="1:27" x14ac:dyDescent="0.25">
      <c r="A49170"/>
      <c r="AA49170"/>
    </row>
    <row r="49171" spans="1:27" x14ac:dyDescent="0.25">
      <c r="A49171"/>
      <c r="AA49171"/>
    </row>
    <row r="49172" spans="1:27" x14ac:dyDescent="0.25">
      <c r="A49172"/>
      <c r="AA49172"/>
    </row>
    <row r="49173" spans="1:27" x14ac:dyDescent="0.25">
      <c r="A49173"/>
      <c r="AA49173"/>
    </row>
    <row r="49174" spans="1:27" x14ac:dyDescent="0.25">
      <c r="A49174"/>
      <c r="AA49174"/>
    </row>
    <row r="49175" spans="1:27" x14ac:dyDescent="0.25">
      <c r="A49175"/>
      <c r="AA49175"/>
    </row>
    <row r="49176" spans="1:27" x14ac:dyDescent="0.25">
      <c r="A49176"/>
      <c r="AA49176"/>
    </row>
    <row r="49177" spans="1:27" x14ac:dyDescent="0.25">
      <c r="A49177"/>
      <c r="AA49177"/>
    </row>
    <row r="49178" spans="1:27" x14ac:dyDescent="0.25">
      <c r="A49178"/>
      <c r="AA49178"/>
    </row>
    <row r="49179" spans="1:27" x14ac:dyDescent="0.25">
      <c r="A49179"/>
      <c r="AA49179"/>
    </row>
    <row r="49180" spans="1:27" x14ac:dyDescent="0.25">
      <c r="A49180"/>
      <c r="AA49180"/>
    </row>
    <row r="49181" spans="1:27" x14ac:dyDescent="0.25">
      <c r="A49181"/>
      <c r="AA49181"/>
    </row>
    <row r="49182" spans="1:27" x14ac:dyDescent="0.25">
      <c r="A49182"/>
      <c r="AA49182"/>
    </row>
    <row r="49183" spans="1:27" x14ac:dyDescent="0.25">
      <c r="A49183"/>
      <c r="AA49183"/>
    </row>
    <row r="49184" spans="1:27" x14ac:dyDescent="0.25">
      <c r="A49184"/>
      <c r="AA49184"/>
    </row>
    <row r="49185" spans="1:27" x14ac:dyDescent="0.25">
      <c r="A49185"/>
      <c r="AA49185"/>
    </row>
    <row r="49186" spans="1:27" x14ac:dyDescent="0.25">
      <c r="A49186"/>
      <c r="AA49186"/>
    </row>
    <row r="49187" spans="1:27" x14ac:dyDescent="0.25">
      <c r="A49187"/>
      <c r="AA49187"/>
    </row>
    <row r="49188" spans="1:27" x14ac:dyDescent="0.25">
      <c r="A49188"/>
      <c r="AA49188"/>
    </row>
    <row r="49189" spans="1:27" x14ac:dyDescent="0.25">
      <c r="A49189"/>
      <c r="AA49189"/>
    </row>
    <row r="49190" spans="1:27" x14ac:dyDescent="0.25">
      <c r="A49190"/>
      <c r="AA49190"/>
    </row>
    <row r="49191" spans="1:27" x14ac:dyDescent="0.25">
      <c r="A49191"/>
      <c r="AA49191"/>
    </row>
    <row r="49192" spans="1:27" x14ac:dyDescent="0.25">
      <c r="A49192"/>
      <c r="AA49192"/>
    </row>
    <row r="49193" spans="1:27" x14ac:dyDescent="0.25">
      <c r="A49193"/>
      <c r="AA49193"/>
    </row>
    <row r="49194" spans="1:27" x14ac:dyDescent="0.25">
      <c r="A49194"/>
      <c r="AA49194"/>
    </row>
    <row r="49195" spans="1:27" x14ac:dyDescent="0.25">
      <c r="A49195"/>
      <c r="AA49195"/>
    </row>
    <row r="49196" spans="1:27" x14ac:dyDescent="0.25">
      <c r="A49196"/>
      <c r="AA49196"/>
    </row>
    <row r="49197" spans="1:27" x14ac:dyDescent="0.25">
      <c r="A49197"/>
      <c r="AA49197"/>
    </row>
    <row r="49198" spans="1:27" x14ac:dyDescent="0.25">
      <c r="A49198"/>
      <c r="AA49198"/>
    </row>
    <row r="49199" spans="1:27" x14ac:dyDescent="0.25">
      <c r="A49199"/>
      <c r="AA49199"/>
    </row>
    <row r="49200" spans="1:27" x14ac:dyDescent="0.25">
      <c r="A49200"/>
      <c r="AA49200"/>
    </row>
    <row r="49201" spans="1:27" x14ac:dyDescent="0.25">
      <c r="A49201"/>
      <c r="AA49201"/>
    </row>
    <row r="49202" spans="1:27" x14ac:dyDescent="0.25">
      <c r="A49202"/>
      <c r="AA49202"/>
    </row>
    <row r="49203" spans="1:27" x14ac:dyDescent="0.25">
      <c r="A49203"/>
      <c r="AA49203"/>
    </row>
    <row r="49204" spans="1:27" x14ac:dyDescent="0.25">
      <c r="A49204"/>
      <c r="AA49204"/>
    </row>
    <row r="49205" spans="1:27" x14ac:dyDescent="0.25">
      <c r="A49205"/>
      <c r="AA49205"/>
    </row>
    <row r="49206" spans="1:27" x14ac:dyDescent="0.25">
      <c r="A49206"/>
      <c r="AA49206"/>
    </row>
    <row r="49207" spans="1:27" x14ac:dyDescent="0.25">
      <c r="A49207"/>
      <c r="AA49207"/>
    </row>
    <row r="49208" spans="1:27" x14ac:dyDescent="0.25">
      <c r="A49208"/>
      <c r="AA49208"/>
    </row>
    <row r="49209" spans="1:27" x14ac:dyDescent="0.25">
      <c r="A49209"/>
      <c r="AA49209"/>
    </row>
    <row r="49210" spans="1:27" x14ac:dyDescent="0.25">
      <c r="A49210"/>
      <c r="AA49210"/>
    </row>
    <row r="49211" spans="1:27" x14ac:dyDescent="0.25">
      <c r="A49211"/>
      <c r="AA49211"/>
    </row>
    <row r="49212" spans="1:27" x14ac:dyDescent="0.25">
      <c r="A49212"/>
      <c r="AA49212"/>
    </row>
    <row r="49213" spans="1:27" x14ac:dyDescent="0.25">
      <c r="A49213"/>
      <c r="AA49213"/>
    </row>
    <row r="49214" spans="1:27" x14ac:dyDescent="0.25">
      <c r="A49214"/>
      <c r="AA49214"/>
    </row>
    <row r="49215" spans="1:27" x14ac:dyDescent="0.25">
      <c r="A49215"/>
      <c r="AA49215"/>
    </row>
    <row r="49216" spans="1:27" x14ac:dyDescent="0.25">
      <c r="A49216"/>
      <c r="AA49216"/>
    </row>
    <row r="49217" spans="1:27" x14ac:dyDescent="0.25">
      <c r="A49217"/>
      <c r="AA49217"/>
    </row>
    <row r="49218" spans="1:27" x14ac:dyDescent="0.25">
      <c r="A49218"/>
      <c r="AA49218"/>
    </row>
    <row r="49219" spans="1:27" x14ac:dyDescent="0.25">
      <c r="A49219"/>
      <c r="AA49219"/>
    </row>
    <row r="49220" spans="1:27" x14ac:dyDescent="0.25">
      <c r="A49220"/>
      <c r="AA49220"/>
    </row>
    <row r="49221" spans="1:27" x14ac:dyDescent="0.25">
      <c r="A49221"/>
      <c r="AA49221"/>
    </row>
    <row r="49222" spans="1:27" x14ac:dyDescent="0.25">
      <c r="A49222"/>
      <c r="AA49222"/>
    </row>
    <row r="49223" spans="1:27" x14ac:dyDescent="0.25">
      <c r="A49223"/>
      <c r="AA49223"/>
    </row>
    <row r="49224" spans="1:27" x14ac:dyDescent="0.25">
      <c r="A49224"/>
      <c r="AA49224"/>
    </row>
    <row r="49225" spans="1:27" x14ac:dyDescent="0.25">
      <c r="A49225"/>
      <c r="AA49225"/>
    </row>
    <row r="49226" spans="1:27" x14ac:dyDescent="0.25">
      <c r="A49226"/>
      <c r="AA49226"/>
    </row>
    <row r="49227" spans="1:27" x14ac:dyDescent="0.25">
      <c r="A49227"/>
      <c r="AA49227"/>
    </row>
    <row r="49228" spans="1:27" x14ac:dyDescent="0.25">
      <c r="A49228"/>
      <c r="AA49228"/>
    </row>
    <row r="49229" spans="1:27" x14ac:dyDescent="0.25">
      <c r="A49229"/>
      <c r="AA49229"/>
    </row>
    <row r="49230" spans="1:27" x14ac:dyDescent="0.25">
      <c r="A49230"/>
      <c r="AA49230"/>
    </row>
    <row r="49231" spans="1:27" x14ac:dyDescent="0.25">
      <c r="A49231"/>
      <c r="AA49231"/>
    </row>
    <row r="49232" spans="1:27" x14ac:dyDescent="0.25">
      <c r="A49232"/>
      <c r="AA49232"/>
    </row>
    <row r="49233" spans="1:27" x14ac:dyDescent="0.25">
      <c r="A49233"/>
      <c r="AA49233"/>
    </row>
    <row r="49234" spans="1:27" x14ac:dyDescent="0.25">
      <c r="A49234"/>
      <c r="AA49234"/>
    </row>
    <row r="49235" spans="1:27" x14ac:dyDescent="0.25">
      <c r="A49235"/>
      <c r="AA49235"/>
    </row>
    <row r="49236" spans="1:27" x14ac:dyDescent="0.25">
      <c r="A49236"/>
      <c r="AA49236"/>
    </row>
    <row r="49237" spans="1:27" x14ac:dyDescent="0.25">
      <c r="A49237"/>
      <c r="AA49237"/>
    </row>
    <row r="49238" spans="1:27" x14ac:dyDescent="0.25">
      <c r="A49238"/>
      <c r="AA49238"/>
    </row>
    <row r="49239" spans="1:27" x14ac:dyDescent="0.25">
      <c r="A49239"/>
      <c r="AA49239"/>
    </row>
    <row r="49240" spans="1:27" x14ac:dyDescent="0.25">
      <c r="A49240"/>
      <c r="AA49240"/>
    </row>
    <row r="49241" spans="1:27" x14ac:dyDescent="0.25">
      <c r="A49241"/>
      <c r="AA49241"/>
    </row>
    <row r="49242" spans="1:27" x14ac:dyDescent="0.25">
      <c r="A49242"/>
      <c r="AA49242"/>
    </row>
    <row r="49243" spans="1:27" x14ac:dyDescent="0.25">
      <c r="A49243"/>
      <c r="AA49243"/>
    </row>
    <row r="49244" spans="1:27" x14ac:dyDescent="0.25">
      <c r="A49244"/>
      <c r="AA49244"/>
    </row>
    <row r="49245" spans="1:27" x14ac:dyDescent="0.25">
      <c r="A49245"/>
      <c r="AA49245"/>
    </row>
    <row r="49246" spans="1:27" x14ac:dyDescent="0.25">
      <c r="A49246"/>
      <c r="AA49246"/>
    </row>
    <row r="49247" spans="1:27" x14ac:dyDescent="0.25">
      <c r="A49247"/>
      <c r="AA49247"/>
    </row>
    <row r="49248" spans="1:27" x14ac:dyDescent="0.25">
      <c r="A49248"/>
      <c r="AA49248"/>
    </row>
    <row r="49249" spans="1:27" x14ac:dyDescent="0.25">
      <c r="A49249"/>
      <c r="AA49249"/>
    </row>
    <row r="49250" spans="1:27" x14ac:dyDescent="0.25">
      <c r="A49250"/>
      <c r="AA49250"/>
    </row>
    <row r="49251" spans="1:27" x14ac:dyDescent="0.25">
      <c r="A49251"/>
      <c r="AA49251"/>
    </row>
    <row r="49252" spans="1:27" x14ac:dyDescent="0.25">
      <c r="A49252"/>
      <c r="AA49252"/>
    </row>
    <row r="49253" spans="1:27" x14ac:dyDescent="0.25">
      <c r="A49253"/>
      <c r="AA49253"/>
    </row>
    <row r="49254" spans="1:27" x14ac:dyDescent="0.25">
      <c r="A49254"/>
      <c r="AA49254"/>
    </row>
    <row r="49255" spans="1:27" x14ac:dyDescent="0.25">
      <c r="A49255"/>
      <c r="AA49255"/>
    </row>
    <row r="49256" spans="1:27" x14ac:dyDescent="0.25">
      <c r="A49256"/>
      <c r="AA49256"/>
    </row>
    <row r="49257" spans="1:27" x14ac:dyDescent="0.25">
      <c r="A49257"/>
      <c r="AA49257"/>
    </row>
    <row r="49258" spans="1:27" x14ac:dyDescent="0.25">
      <c r="A49258"/>
      <c r="AA49258"/>
    </row>
    <row r="49259" spans="1:27" x14ac:dyDescent="0.25">
      <c r="A49259"/>
      <c r="AA49259"/>
    </row>
    <row r="49260" spans="1:27" x14ac:dyDescent="0.25">
      <c r="A49260"/>
      <c r="AA49260"/>
    </row>
    <row r="49261" spans="1:27" x14ac:dyDescent="0.25">
      <c r="A49261"/>
      <c r="AA49261"/>
    </row>
    <row r="49262" spans="1:27" x14ac:dyDescent="0.25">
      <c r="A49262"/>
      <c r="AA49262"/>
    </row>
    <row r="49263" spans="1:27" x14ac:dyDescent="0.25">
      <c r="A49263"/>
      <c r="AA49263"/>
    </row>
    <row r="49264" spans="1:27" x14ac:dyDescent="0.25">
      <c r="A49264"/>
      <c r="AA49264"/>
    </row>
    <row r="49265" spans="1:27" x14ac:dyDescent="0.25">
      <c r="A49265"/>
      <c r="AA49265"/>
    </row>
    <row r="49266" spans="1:27" x14ac:dyDescent="0.25">
      <c r="A49266"/>
      <c r="AA49266"/>
    </row>
    <row r="49267" spans="1:27" x14ac:dyDescent="0.25">
      <c r="A49267"/>
      <c r="AA49267"/>
    </row>
    <row r="49268" spans="1:27" x14ac:dyDescent="0.25">
      <c r="A49268"/>
      <c r="AA49268"/>
    </row>
    <row r="49269" spans="1:27" x14ac:dyDescent="0.25">
      <c r="A49269"/>
      <c r="AA49269"/>
    </row>
    <row r="49270" spans="1:27" x14ac:dyDescent="0.25">
      <c r="A49270"/>
      <c r="AA49270"/>
    </row>
    <row r="49271" spans="1:27" x14ac:dyDescent="0.25">
      <c r="A49271"/>
      <c r="AA49271"/>
    </row>
    <row r="49272" spans="1:27" x14ac:dyDescent="0.25">
      <c r="A49272"/>
      <c r="AA49272"/>
    </row>
    <row r="49273" spans="1:27" x14ac:dyDescent="0.25">
      <c r="A49273"/>
      <c r="AA49273"/>
    </row>
    <row r="49274" spans="1:27" x14ac:dyDescent="0.25">
      <c r="A49274"/>
      <c r="AA49274"/>
    </row>
    <row r="49275" spans="1:27" x14ac:dyDescent="0.25">
      <c r="A49275"/>
      <c r="AA49275"/>
    </row>
    <row r="49276" spans="1:27" x14ac:dyDescent="0.25">
      <c r="A49276"/>
      <c r="AA49276"/>
    </row>
    <row r="49277" spans="1:27" x14ac:dyDescent="0.25">
      <c r="A49277"/>
      <c r="AA49277"/>
    </row>
    <row r="49278" spans="1:27" x14ac:dyDescent="0.25">
      <c r="A49278"/>
      <c r="AA49278"/>
    </row>
    <row r="49279" spans="1:27" x14ac:dyDescent="0.25">
      <c r="A49279"/>
      <c r="AA49279"/>
    </row>
    <row r="49280" spans="1:27" x14ac:dyDescent="0.25">
      <c r="A49280"/>
      <c r="AA49280"/>
    </row>
    <row r="49281" spans="1:27" x14ac:dyDescent="0.25">
      <c r="A49281"/>
      <c r="AA49281"/>
    </row>
    <row r="49282" spans="1:27" x14ac:dyDescent="0.25">
      <c r="A49282"/>
      <c r="AA49282"/>
    </row>
    <row r="49283" spans="1:27" x14ac:dyDescent="0.25">
      <c r="A49283"/>
      <c r="AA49283"/>
    </row>
    <row r="49284" spans="1:27" x14ac:dyDescent="0.25">
      <c r="A49284"/>
      <c r="AA49284"/>
    </row>
    <row r="49285" spans="1:27" x14ac:dyDescent="0.25">
      <c r="A49285"/>
      <c r="AA49285"/>
    </row>
    <row r="49286" spans="1:27" x14ac:dyDescent="0.25">
      <c r="A49286"/>
      <c r="AA49286"/>
    </row>
    <row r="49287" spans="1:27" x14ac:dyDescent="0.25">
      <c r="A49287"/>
      <c r="AA49287"/>
    </row>
    <row r="49288" spans="1:27" x14ac:dyDescent="0.25">
      <c r="A49288"/>
      <c r="AA49288"/>
    </row>
    <row r="49289" spans="1:27" x14ac:dyDescent="0.25">
      <c r="A49289"/>
      <c r="AA49289"/>
    </row>
    <row r="49290" spans="1:27" x14ac:dyDescent="0.25">
      <c r="A49290"/>
      <c r="AA49290"/>
    </row>
    <row r="49291" spans="1:27" x14ac:dyDescent="0.25">
      <c r="A49291"/>
      <c r="AA49291"/>
    </row>
    <row r="49292" spans="1:27" x14ac:dyDescent="0.25">
      <c r="A49292"/>
      <c r="AA49292"/>
    </row>
    <row r="49293" spans="1:27" x14ac:dyDescent="0.25">
      <c r="A49293"/>
      <c r="AA49293"/>
    </row>
    <row r="49294" spans="1:27" x14ac:dyDescent="0.25">
      <c r="A49294"/>
      <c r="AA49294"/>
    </row>
    <row r="49295" spans="1:27" x14ac:dyDescent="0.25">
      <c r="A49295"/>
      <c r="AA49295"/>
    </row>
    <row r="49296" spans="1:27" x14ac:dyDescent="0.25">
      <c r="A49296"/>
      <c r="AA49296"/>
    </row>
    <row r="49297" spans="1:27" x14ac:dyDescent="0.25">
      <c r="A49297"/>
      <c r="AA49297"/>
    </row>
    <row r="49298" spans="1:27" x14ac:dyDescent="0.25">
      <c r="A49298"/>
      <c r="AA49298"/>
    </row>
    <row r="49299" spans="1:27" x14ac:dyDescent="0.25">
      <c r="A49299"/>
      <c r="AA49299"/>
    </row>
    <row r="49300" spans="1:27" x14ac:dyDescent="0.25">
      <c r="A49300"/>
      <c r="AA49300"/>
    </row>
    <row r="49301" spans="1:27" x14ac:dyDescent="0.25">
      <c r="A49301"/>
      <c r="AA49301"/>
    </row>
    <row r="49302" spans="1:27" x14ac:dyDescent="0.25">
      <c r="A49302"/>
      <c r="AA49302"/>
    </row>
    <row r="49303" spans="1:27" x14ac:dyDescent="0.25">
      <c r="A49303"/>
      <c r="AA49303"/>
    </row>
    <row r="49304" spans="1:27" x14ac:dyDescent="0.25">
      <c r="A49304"/>
      <c r="AA49304"/>
    </row>
    <row r="49305" spans="1:27" x14ac:dyDescent="0.25">
      <c r="A49305"/>
      <c r="AA49305"/>
    </row>
    <row r="49306" spans="1:27" x14ac:dyDescent="0.25">
      <c r="A49306"/>
      <c r="AA49306"/>
    </row>
    <row r="49307" spans="1:27" x14ac:dyDescent="0.25">
      <c r="A49307"/>
      <c r="AA49307"/>
    </row>
    <row r="49308" spans="1:27" x14ac:dyDescent="0.25">
      <c r="A49308"/>
      <c r="AA49308"/>
    </row>
    <row r="49309" spans="1:27" x14ac:dyDescent="0.25">
      <c r="A49309"/>
      <c r="AA49309"/>
    </row>
    <row r="49310" spans="1:27" x14ac:dyDescent="0.25">
      <c r="A49310"/>
      <c r="AA49310"/>
    </row>
    <row r="49311" spans="1:27" x14ac:dyDescent="0.25">
      <c r="A49311"/>
      <c r="AA49311"/>
    </row>
    <row r="49312" spans="1:27" x14ac:dyDescent="0.25">
      <c r="A49312"/>
      <c r="AA49312"/>
    </row>
    <row r="49313" spans="1:27" x14ac:dyDescent="0.25">
      <c r="A49313"/>
      <c r="AA49313"/>
    </row>
    <row r="49314" spans="1:27" x14ac:dyDescent="0.25">
      <c r="A49314"/>
      <c r="AA49314"/>
    </row>
    <row r="49315" spans="1:27" x14ac:dyDescent="0.25">
      <c r="A49315"/>
      <c r="AA49315"/>
    </row>
    <row r="49316" spans="1:27" x14ac:dyDescent="0.25">
      <c r="A49316"/>
      <c r="AA49316"/>
    </row>
    <row r="49317" spans="1:27" x14ac:dyDescent="0.25">
      <c r="A49317"/>
      <c r="AA49317"/>
    </row>
    <row r="49318" spans="1:27" x14ac:dyDescent="0.25">
      <c r="A49318"/>
      <c r="AA49318"/>
    </row>
    <row r="49319" spans="1:27" x14ac:dyDescent="0.25">
      <c r="A49319"/>
      <c r="AA49319"/>
    </row>
    <row r="49320" spans="1:27" x14ac:dyDescent="0.25">
      <c r="A49320"/>
      <c r="AA49320"/>
    </row>
    <row r="49321" spans="1:27" x14ac:dyDescent="0.25">
      <c r="A49321"/>
      <c r="AA49321"/>
    </row>
    <row r="49322" spans="1:27" x14ac:dyDescent="0.25">
      <c r="A49322"/>
      <c r="AA49322"/>
    </row>
    <row r="49323" spans="1:27" x14ac:dyDescent="0.25">
      <c r="A49323"/>
      <c r="AA49323"/>
    </row>
    <row r="49324" spans="1:27" x14ac:dyDescent="0.25">
      <c r="A49324"/>
      <c r="AA49324"/>
    </row>
    <row r="49325" spans="1:27" x14ac:dyDescent="0.25">
      <c r="A49325"/>
      <c r="AA49325"/>
    </row>
    <row r="49326" spans="1:27" x14ac:dyDescent="0.25">
      <c r="A49326"/>
      <c r="AA49326"/>
    </row>
    <row r="49327" spans="1:27" x14ac:dyDescent="0.25">
      <c r="A49327"/>
      <c r="AA49327"/>
    </row>
    <row r="49328" spans="1:27" x14ac:dyDescent="0.25">
      <c r="A49328"/>
      <c r="AA49328"/>
    </row>
    <row r="49329" spans="1:27" x14ac:dyDescent="0.25">
      <c r="A49329"/>
      <c r="AA49329"/>
    </row>
    <row r="49330" spans="1:27" x14ac:dyDescent="0.25">
      <c r="A49330"/>
      <c r="AA49330"/>
    </row>
    <row r="49331" spans="1:27" x14ac:dyDescent="0.25">
      <c r="A49331"/>
      <c r="AA49331"/>
    </row>
    <row r="49332" spans="1:27" x14ac:dyDescent="0.25">
      <c r="A49332"/>
      <c r="AA49332"/>
    </row>
    <row r="49333" spans="1:27" x14ac:dyDescent="0.25">
      <c r="A49333"/>
      <c r="AA49333"/>
    </row>
    <row r="49334" spans="1:27" x14ac:dyDescent="0.25">
      <c r="A49334"/>
      <c r="AA49334"/>
    </row>
    <row r="49335" spans="1:27" x14ac:dyDescent="0.25">
      <c r="A49335"/>
      <c r="AA49335"/>
    </row>
    <row r="49336" spans="1:27" x14ac:dyDescent="0.25">
      <c r="A49336"/>
      <c r="AA49336"/>
    </row>
    <row r="49337" spans="1:27" x14ac:dyDescent="0.25">
      <c r="A49337"/>
      <c r="AA49337"/>
    </row>
    <row r="49338" spans="1:27" x14ac:dyDescent="0.25">
      <c r="A49338"/>
      <c r="AA49338"/>
    </row>
    <row r="49339" spans="1:27" x14ac:dyDescent="0.25">
      <c r="A49339"/>
      <c r="AA49339"/>
    </row>
    <row r="49340" spans="1:27" x14ac:dyDescent="0.25">
      <c r="A49340"/>
      <c r="AA49340"/>
    </row>
    <row r="49341" spans="1:27" x14ac:dyDescent="0.25">
      <c r="A49341"/>
      <c r="AA49341"/>
    </row>
    <row r="49342" spans="1:27" x14ac:dyDescent="0.25">
      <c r="A49342"/>
      <c r="AA49342"/>
    </row>
    <row r="49343" spans="1:27" x14ac:dyDescent="0.25">
      <c r="A49343"/>
      <c r="AA49343"/>
    </row>
    <row r="49344" spans="1:27" x14ac:dyDescent="0.25">
      <c r="A49344"/>
      <c r="AA49344"/>
    </row>
    <row r="49345" spans="1:27" x14ac:dyDescent="0.25">
      <c r="A49345"/>
      <c r="AA49345"/>
    </row>
    <row r="49346" spans="1:27" x14ac:dyDescent="0.25">
      <c r="A49346"/>
      <c r="AA49346"/>
    </row>
    <row r="49347" spans="1:27" x14ac:dyDescent="0.25">
      <c r="A49347"/>
      <c r="AA49347"/>
    </row>
    <row r="49348" spans="1:27" x14ac:dyDescent="0.25">
      <c r="A49348"/>
      <c r="AA49348"/>
    </row>
    <row r="49349" spans="1:27" x14ac:dyDescent="0.25">
      <c r="A49349"/>
      <c r="AA49349"/>
    </row>
    <row r="49350" spans="1:27" x14ac:dyDescent="0.25">
      <c r="A49350"/>
      <c r="AA49350"/>
    </row>
    <row r="49351" spans="1:27" x14ac:dyDescent="0.25">
      <c r="A49351"/>
      <c r="AA49351"/>
    </row>
    <row r="49352" spans="1:27" x14ac:dyDescent="0.25">
      <c r="A49352"/>
      <c r="AA49352"/>
    </row>
    <row r="49353" spans="1:27" x14ac:dyDescent="0.25">
      <c r="A49353"/>
      <c r="AA49353"/>
    </row>
    <row r="49354" spans="1:27" x14ac:dyDescent="0.25">
      <c r="A49354"/>
      <c r="AA49354"/>
    </row>
    <row r="49355" spans="1:27" x14ac:dyDescent="0.25">
      <c r="A49355"/>
      <c r="AA49355"/>
    </row>
    <row r="49356" spans="1:27" x14ac:dyDescent="0.25">
      <c r="A49356"/>
      <c r="AA49356"/>
    </row>
    <row r="49357" spans="1:27" x14ac:dyDescent="0.25">
      <c r="A49357"/>
      <c r="AA49357"/>
    </row>
    <row r="49358" spans="1:27" x14ac:dyDescent="0.25">
      <c r="A49358"/>
      <c r="AA49358"/>
    </row>
    <row r="49359" spans="1:27" x14ac:dyDescent="0.25">
      <c r="A49359"/>
      <c r="AA49359"/>
    </row>
    <row r="49360" spans="1:27" x14ac:dyDescent="0.25">
      <c r="A49360"/>
      <c r="AA49360"/>
    </row>
    <row r="49361" spans="1:27" x14ac:dyDescent="0.25">
      <c r="A49361"/>
      <c r="AA49361"/>
    </row>
    <row r="49362" spans="1:27" x14ac:dyDescent="0.25">
      <c r="A49362"/>
      <c r="AA49362"/>
    </row>
    <row r="49363" spans="1:27" x14ac:dyDescent="0.25">
      <c r="A49363"/>
      <c r="AA49363"/>
    </row>
    <row r="49364" spans="1:27" x14ac:dyDescent="0.25">
      <c r="A49364"/>
      <c r="AA49364"/>
    </row>
    <row r="49365" spans="1:27" x14ac:dyDescent="0.25">
      <c r="A49365"/>
      <c r="AA49365"/>
    </row>
    <row r="49366" spans="1:27" x14ac:dyDescent="0.25">
      <c r="A49366"/>
      <c r="AA49366"/>
    </row>
    <row r="49367" spans="1:27" x14ac:dyDescent="0.25">
      <c r="A49367"/>
      <c r="AA49367"/>
    </row>
    <row r="49368" spans="1:27" x14ac:dyDescent="0.25">
      <c r="A49368"/>
      <c r="AA49368"/>
    </row>
    <row r="49369" spans="1:27" x14ac:dyDescent="0.25">
      <c r="A49369"/>
      <c r="AA49369"/>
    </row>
    <row r="49370" spans="1:27" x14ac:dyDescent="0.25">
      <c r="A49370"/>
      <c r="AA49370"/>
    </row>
    <row r="49371" spans="1:27" x14ac:dyDescent="0.25">
      <c r="A49371"/>
      <c r="AA49371"/>
    </row>
    <row r="49372" spans="1:27" x14ac:dyDescent="0.25">
      <c r="A49372"/>
      <c r="AA49372"/>
    </row>
    <row r="49373" spans="1:27" x14ac:dyDescent="0.25">
      <c r="A49373"/>
      <c r="AA49373"/>
    </row>
    <row r="49374" spans="1:27" x14ac:dyDescent="0.25">
      <c r="A49374"/>
      <c r="AA49374"/>
    </row>
    <row r="49375" spans="1:27" x14ac:dyDescent="0.25">
      <c r="A49375"/>
      <c r="AA49375"/>
    </row>
    <row r="49376" spans="1:27" x14ac:dyDescent="0.25">
      <c r="A49376"/>
      <c r="AA49376"/>
    </row>
    <row r="49377" spans="1:27" x14ac:dyDescent="0.25">
      <c r="A49377"/>
      <c r="AA49377"/>
    </row>
    <row r="49378" spans="1:27" x14ac:dyDescent="0.25">
      <c r="A49378"/>
      <c r="AA49378"/>
    </row>
    <row r="49379" spans="1:27" x14ac:dyDescent="0.25">
      <c r="A49379"/>
      <c r="AA49379"/>
    </row>
    <row r="49380" spans="1:27" x14ac:dyDescent="0.25">
      <c r="A49380"/>
      <c r="AA49380"/>
    </row>
    <row r="49381" spans="1:27" x14ac:dyDescent="0.25">
      <c r="A49381"/>
      <c r="AA49381"/>
    </row>
    <row r="49382" spans="1:27" x14ac:dyDescent="0.25">
      <c r="A49382"/>
      <c r="AA49382"/>
    </row>
    <row r="49383" spans="1:27" x14ac:dyDescent="0.25">
      <c r="A49383"/>
      <c r="AA49383"/>
    </row>
    <row r="49384" spans="1:27" x14ac:dyDescent="0.25">
      <c r="A49384"/>
      <c r="AA49384"/>
    </row>
    <row r="49385" spans="1:27" x14ac:dyDescent="0.25">
      <c r="A49385"/>
      <c r="AA49385"/>
    </row>
    <row r="49386" spans="1:27" x14ac:dyDescent="0.25">
      <c r="A49386"/>
      <c r="AA49386"/>
    </row>
    <row r="49387" spans="1:27" x14ac:dyDescent="0.25">
      <c r="A49387"/>
      <c r="AA49387"/>
    </row>
    <row r="49388" spans="1:27" x14ac:dyDescent="0.25">
      <c r="A49388"/>
      <c r="AA49388"/>
    </row>
    <row r="49389" spans="1:27" x14ac:dyDescent="0.25">
      <c r="A49389"/>
      <c r="AA49389"/>
    </row>
    <row r="49390" spans="1:27" x14ac:dyDescent="0.25">
      <c r="A49390"/>
      <c r="AA49390"/>
    </row>
    <row r="49391" spans="1:27" x14ac:dyDescent="0.25">
      <c r="A49391"/>
      <c r="AA49391"/>
    </row>
    <row r="49392" spans="1:27" x14ac:dyDescent="0.25">
      <c r="A49392"/>
      <c r="AA49392"/>
    </row>
    <row r="49393" spans="1:27" x14ac:dyDescent="0.25">
      <c r="A49393"/>
      <c r="AA49393"/>
    </row>
    <row r="49394" spans="1:27" x14ac:dyDescent="0.25">
      <c r="A49394"/>
      <c r="AA49394"/>
    </row>
    <row r="49395" spans="1:27" x14ac:dyDescent="0.25">
      <c r="A49395"/>
      <c r="AA49395"/>
    </row>
    <row r="49396" spans="1:27" x14ac:dyDescent="0.25">
      <c r="A49396"/>
      <c r="AA49396"/>
    </row>
    <row r="49397" spans="1:27" x14ac:dyDescent="0.25">
      <c r="A49397"/>
      <c r="AA49397"/>
    </row>
    <row r="49398" spans="1:27" x14ac:dyDescent="0.25">
      <c r="A49398"/>
      <c r="AA49398"/>
    </row>
    <row r="49399" spans="1:27" x14ac:dyDescent="0.25">
      <c r="A49399"/>
      <c r="AA49399"/>
    </row>
    <row r="49400" spans="1:27" x14ac:dyDescent="0.25">
      <c r="A49400"/>
      <c r="AA49400"/>
    </row>
    <row r="49401" spans="1:27" x14ac:dyDescent="0.25">
      <c r="A49401"/>
      <c r="AA49401"/>
    </row>
    <row r="49402" spans="1:27" x14ac:dyDescent="0.25">
      <c r="A49402"/>
      <c r="AA49402"/>
    </row>
    <row r="49403" spans="1:27" x14ac:dyDescent="0.25">
      <c r="A49403"/>
      <c r="AA49403"/>
    </row>
    <row r="49404" spans="1:27" x14ac:dyDescent="0.25">
      <c r="A49404"/>
      <c r="AA49404"/>
    </row>
    <row r="49405" spans="1:27" x14ac:dyDescent="0.25">
      <c r="A49405"/>
      <c r="AA49405"/>
    </row>
    <row r="49406" spans="1:27" x14ac:dyDescent="0.25">
      <c r="A49406"/>
      <c r="AA49406"/>
    </row>
    <row r="49407" spans="1:27" x14ac:dyDescent="0.25">
      <c r="A49407"/>
      <c r="AA49407"/>
    </row>
    <row r="49408" spans="1:27" x14ac:dyDescent="0.25">
      <c r="A49408"/>
      <c r="AA49408"/>
    </row>
    <row r="49409" spans="1:27" x14ac:dyDescent="0.25">
      <c r="A49409"/>
      <c r="AA49409"/>
    </row>
    <row r="49410" spans="1:27" x14ac:dyDescent="0.25">
      <c r="A49410"/>
      <c r="AA49410"/>
    </row>
    <row r="49411" spans="1:27" x14ac:dyDescent="0.25">
      <c r="A49411"/>
      <c r="AA49411"/>
    </row>
    <row r="49412" spans="1:27" x14ac:dyDescent="0.25">
      <c r="A49412"/>
      <c r="AA49412"/>
    </row>
    <row r="49413" spans="1:27" x14ac:dyDescent="0.25">
      <c r="A49413"/>
      <c r="AA49413"/>
    </row>
    <row r="49414" spans="1:27" x14ac:dyDescent="0.25">
      <c r="A49414"/>
      <c r="AA49414"/>
    </row>
    <row r="49415" spans="1:27" x14ac:dyDescent="0.25">
      <c r="A49415"/>
      <c r="AA49415"/>
    </row>
    <row r="49416" spans="1:27" x14ac:dyDescent="0.25">
      <c r="A49416"/>
      <c r="AA49416"/>
    </row>
    <row r="49417" spans="1:27" x14ac:dyDescent="0.25">
      <c r="A49417"/>
      <c r="AA49417"/>
    </row>
    <row r="49418" spans="1:27" x14ac:dyDescent="0.25">
      <c r="A49418"/>
      <c r="AA49418"/>
    </row>
    <row r="49419" spans="1:27" x14ac:dyDescent="0.25">
      <c r="A49419"/>
      <c r="AA49419"/>
    </row>
    <row r="49420" spans="1:27" x14ac:dyDescent="0.25">
      <c r="A49420"/>
      <c r="AA49420"/>
    </row>
    <row r="49421" spans="1:27" x14ac:dyDescent="0.25">
      <c r="A49421"/>
      <c r="AA49421"/>
    </row>
    <row r="49422" spans="1:27" x14ac:dyDescent="0.25">
      <c r="A49422"/>
      <c r="AA49422"/>
    </row>
    <row r="49423" spans="1:27" x14ac:dyDescent="0.25">
      <c r="A49423"/>
      <c r="AA49423"/>
    </row>
    <row r="49424" spans="1:27" x14ac:dyDescent="0.25">
      <c r="A49424"/>
      <c r="AA49424"/>
    </row>
    <row r="49425" spans="1:27" x14ac:dyDescent="0.25">
      <c r="A49425"/>
      <c r="AA49425"/>
    </row>
    <row r="49426" spans="1:27" x14ac:dyDescent="0.25">
      <c r="A49426"/>
      <c r="AA49426"/>
    </row>
    <row r="49427" spans="1:27" x14ac:dyDescent="0.25">
      <c r="A49427"/>
      <c r="AA49427"/>
    </row>
    <row r="49428" spans="1:27" x14ac:dyDescent="0.25">
      <c r="A49428"/>
      <c r="AA49428"/>
    </row>
    <row r="49429" spans="1:27" x14ac:dyDescent="0.25">
      <c r="A49429"/>
      <c r="AA49429"/>
    </row>
    <row r="49430" spans="1:27" x14ac:dyDescent="0.25">
      <c r="A49430"/>
      <c r="AA49430"/>
    </row>
    <row r="49431" spans="1:27" x14ac:dyDescent="0.25">
      <c r="A49431"/>
      <c r="AA49431"/>
    </row>
    <row r="49432" spans="1:27" x14ac:dyDescent="0.25">
      <c r="A49432"/>
      <c r="AA49432"/>
    </row>
    <row r="49433" spans="1:27" x14ac:dyDescent="0.25">
      <c r="A49433"/>
      <c r="AA49433"/>
    </row>
    <row r="49434" spans="1:27" x14ac:dyDescent="0.25">
      <c r="A49434"/>
      <c r="AA49434"/>
    </row>
    <row r="49435" spans="1:27" x14ac:dyDescent="0.25">
      <c r="A49435"/>
      <c r="AA49435"/>
    </row>
    <row r="49436" spans="1:27" x14ac:dyDescent="0.25">
      <c r="A49436"/>
      <c r="AA49436"/>
    </row>
    <row r="49437" spans="1:27" x14ac:dyDescent="0.25">
      <c r="A49437"/>
      <c r="AA49437"/>
    </row>
    <row r="49438" spans="1:27" x14ac:dyDescent="0.25">
      <c r="A49438"/>
      <c r="AA49438"/>
    </row>
    <row r="49439" spans="1:27" x14ac:dyDescent="0.25">
      <c r="A49439"/>
      <c r="AA49439"/>
    </row>
    <row r="49440" spans="1:27" x14ac:dyDescent="0.25">
      <c r="A49440"/>
      <c r="AA49440"/>
    </row>
    <row r="49441" spans="1:27" x14ac:dyDescent="0.25">
      <c r="A49441"/>
      <c r="AA49441"/>
    </row>
    <row r="49442" spans="1:27" x14ac:dyDescent="0.25">
      <c r="A49442"/>
      <c r="AA49442"/>
    </row>
    <row r="49443" spans="1:27" x14ac:dyDescent="0.25">
      <c r="A49443"/>
      <c r="AA49443"/>
    </row>
    <row r="49444" spans="1:27" x14ac:dyDescent="0.25">
      <c r="A49444"/>
      <c r="AA49444"/>
    </row>
    <row r="49445" spans="1:27" x14ac:dyDescent="0.25">
      <c r="A49445"/>
      <c r="AA49445"/>
    </row>
    <row r="49446" spans="1:27" x14ac:dyDescent="0.25">
      <c r="A49446"/>
      <c r="AA49446"/>
    </row>
    <row r="49447" spans="1:27" x14ac:dyDescent="0.25">
      <c r="A49447"/>
      <c r="AA49447"/>
    </row>
    <row r="49448" spans="1:27" x14ac:dyDescent="0.25">
      <c r="A49448"/>
      <c r="AA49448"/>
    </row>
    <row r="49449" spans="1:27" x14ac:dyDescent="0.25">
      <c r="A49449"/>
      <c r="AA49449"/>
    </row>
    <row r="49450" spans="1:27" x14ac:dyDescent="0.25">
      <c r="A49450"/>
      <c r="AA49450"/>
    </row>
    <row r="49451" spans="1:27" x14ac:dyDescent="0.25">
      <c r="A49451"/>
      <c r="AA49451"/>
    </row>
    <row r="49452" spans="1:27" x14ac:dyDescent="0.25">
      <c r="A49452"/>
      <c r="AA49452"/>
    </row>
    <row r="49453" spans="1:27" x14ac:dyDescent="0.25">
      <c r="A49453"/>
      <c r="AA49453"/>
    </row>
    <row r="49454" spans="1:27" x14ac:dyDescent="0.25">
      <c r="A49454"/>
      <c r="AA49454"/>
    </row>
    <row r="49455" spans="1:27" x14ac:dyDescent="0.25">
      <c r="A49455"/>
      <c r="AA49455"/>
    </row>
    <row r="49456" spans="1:27" x14ac:dyDescent="0.25">
      <c r="A49456"/>
      <c r="AA49456"/>
    </row>
    <row r="49457" spans="1:27" x14ac:dyDescent="0.25">
      <c r="A49457"/>
      <c r="AA49457"/>
    </row>
    <row r="49458" spans="1:27" x14ac:dyDescent="0.25">
      <c r="A49458"/>
      <c r="AA49458"/>
    </row>
    <row r="49459" spans="1:27" x14ac:dyDescent="0.25">
      <c r="A49459"/>
      <c r="AA49459"/>
    </row>
    <row r="49460" spans="1:27" x14ac:dyDescent="0.25">
      <c r="A49460"/>
      <c r="AA49460"/>
    </row>
    <row r="49461" spans="1:27" x14ac:dyDescent="0.25">
      <c r="A49461"/>
      <c r="AA49461"/>
    </row>
    <row r="49462" spans="1:27" x14ac:dyDescent="0.25">
      <c r="A49462"/>
      <c r="AA49462"/>
    </row>
    <row r="49463" spans="1:27" x14ac:dyDescent="0.25">
      <c r="A49463"/>
      <c r="AA49463"/>
    </row>
    <row r="49464" spans="1:27" x14ac:dyDescent="0.25">
      <c r="A49464"/>
      <c r="AA49464"/>
    </row>
    <row r="49465" spans="1:27" x14ac:dyDescent="0.25">
      <c r="A49465"/>
      <c r="AA49465"/>
    </row>
    <row r="49466" spans="1:27" x14ac:dyDescent="0.25">
      <c r="A49466"/>
      <c r="AA49466"/>
    </row>
    <row r="49467" spans="1:27" x14ac:dyDescent="0.25">
      <c r="A49467"/>
      <c r="AA49467"/>
    </row>
    <row r="49468" spans="1:27" x14ac:dyDescent="0.25">
      <c r="A49468"/>
      <c r="AA49468"/>
    </row>
    <row r="49469" spans="1:27" x14ac:dyDescent="0.25">
      <c r="A49469"/>
      <c r="AA49469"/>
    </row>
    <row r="49470" spans="1:27" x14ac:dyDescent="0.25">
      <c r="A49470"/>
      <c r="AA49470"/>
    </row>
    <row r="49471" spans="1:27" x14ac:dyDescent="0.25">
      <c r="A49471"/>
      <c r="AA49471"/>
    </row>
    <row r="49472" spans="1:27" x14ac:dyDescent="0.25">
      <c r="A49472"/>
      <c r="AA49472"/>
    </row>
    <row r="49473" spans="1:27" x14ac:dyDescent="0.25">
      <c r="A49473"/>
      <c r="AA49473"/>
    </row>
    <row r="49474" spans="1:27" x14ac:dyDescent="0.25">
      <c r="A49474"/>
      <c r="AA49474"/>
    </row>
    <row r="49475" spans="1:27" x14ac:dyDescent="0.25">
      <c r="A49475"/>
      <c r="AA49475"/>
    </row>
    <row r="49476" spans="1:27" x14ac:dyDescent="0.25">
      <c r="A49476"/>
      <c r="AA49476"/>
    </row>
    <row r="49477" spans="1:27" x14ac:dyDescent="0.25">
      <c r="A49477"/>
      <c r="AA49477"/>
    </row>
    <row r="49478" spans="1:27" x14ac:dyDescent="0.25">
      <c r="A49478"/>
      <c r="AA49478"/>
    </row>
    <row r="49479" spans="1:27" x14ac:dyDescent="0.25">
      <c r="A49479"/>
      <c r="AA49479"/>
    </row>
    <row r="49480" spans="1:27" x14ac:dyDescent="0.25">
      <c r="A49480"/>
      <c r="AA49480"/>
    </row>
    <row r="49481" spans="1:27" x14ac:dyDescent="0.25">
      <c r="A49481"/>
      <c r="AA49481"/>
    </row>
    <row r="49482" spans="1:27" x14ac:dyDescent="0.25">
      <c r="A49482"/>
      <c r="AA49482"/>
    </row>
    <row r="49483" spans="1:27" x14ac:dyDescent="0.25">
      <c r="A49483"/>
      <c r="AA49483"/>
    </row>
    <row r="49484" spans="1:27" x14ac:dyDescent="0.25">
      <c r="A49484"/>
      <c r="AA49484"/>
    </row>
    <row r="49485" spans="1:27" x14ac:dyDescent="0.25">
      <c r="A49485"/>
      <c r="AA49485"/>
    </row>
    <row r="49486" spans="1:27" x14ac:dyDescent="0.25">
      <c r="A49486"/>
      <c r="AA49486"/>
    </row>
    <row r="49487" spans="1:27" x14ac:dyDescent="0.25">
      <c r="A49487"/>
      <c r="AA49487"/>
    </row>
    <row r="49488" spans="1:27" x14ac:dyDescent="0.25">
      <c r="A49488"/>
      <c r="AA49488"/>
    </row>
    <row r="49489" spans="1:27" x14ac:dyDescent="0.25">
      <c r="A49489"/>
      <c r="AA49489"/>
    </row>
    <row r="49490" spans="1:27" x14ac:dyDescent="0.25">
      <c r="A49490"/>
      <c r="AA49490"/>
    </row>
    <row r="49491" spans="1:27" x14ac:dyDescent="0.25">
      <c r="A49491"/>
      <c r="AA49491"/>
    </row>
    <row r="49492" spans="1:27" x14ac:dyDescent="0.25">
      <c r="A49492"/>
      <c r="AA49492"/>
    </row>
    <row r="49493" spans="1:27" x14ac:dyDescent="0.25">
      <c r="A49493"/>
      <c r="AA49493"/>
    </row>
    <row r="49494" spans="1:27" x14ac:dyDescent="0.25">
      <c r="A49494"/>
      <c r="AA49494"/>
    </row>
    <row r="49495" spans="1:27" x14ac:dyDescent="0.25">
      <c r="A49495"/>
      <c r="AA49495"/>
    </row>
    <row r="49496" spans="1:27" x14ac:dyDescent="0.25">
      <c r="A49496"/>
      <c r="AA49496"/>
    </row>
    <row r="49497" spans="1:27" x14ac:dyDescent="0.25">
      <c r="A49497"/>
      <c r="AA49497"/>
    </row>
    <row r="49498" spans="1:27" x14ac:dyDescent="0.25">
      <c r="A49498"/>
      <c r="AA49498"/>
    </row>
    <row r="49499" spans="1:27" x14ac:dyDescent="0.25">
      <c r="A49499"/>
      <c r="AA49499"/>
    </row>
    <row r="49500" spans="1:27" x14ac:dyDescent="0.25">
      <c r="A49500"/>
      <c r="AA49500"/>
    </row>
    <row r="49501" spans="1:27" x14ac:dyDescent="0.25">
      <c r="A49501"/>
      <c r="AA49501"/>
    </row>
    <row r="49502" spans="1:27" x14ac:dyDescent="0.25">
      <c r="A49502"/>
      <c r="AA49502"/>
    </row>
    <row r="49503" spans="1:27" x14ac:dyDescent="0.25">
      <c r="A49503"/>
      <c r="AA49503"/>
    </row>
    <row r="49504" spans="1:27" x14ac:dyDescent="0.25">
      <c r="A49504"/>
      <c r="AA49504"/>
    </row>
    <row r="49505" spans="1:27" x14ac:dyDescent="0.25">
      <c r="A49505"/>
      <c r="AA49505"/>
    </row>
    <row r="49506" spans="1:27" x14ac:dyDescent="0.25">
      <c r="A49506"/>
      <c r="AA49506"/>
    </row>
    <row r="49507" spans="1:27" x14ac:dyDescent="0.25">
      <c r="A49507"/>
      <c r="AA49507"/>
    </row>
    <row r="49508" spans="1:27" x14ac:dyDescent="0.25">
      <c r="A49508"/>
      <c r="AA49508"/>
    </row>
    <row r="49509" spans="1:27" x14ac:dyDescent="0.25">
      <c r="A49509"/>
      <c r="AA49509"/>
    </row>
    <row r="49510" spans="1:27" x14ac:dyDescent="0.25">
      <c r="A49510"/>
      <c r="AA49510"/>
    </row>
    <row r="49511" spans="1:27" x14ac:dyDescent="0.25">
      <c r="A49511"/>
      <c r="AA49511"/>
    </row>
    <row r="49512" spans="1:27" x14ac:dyDescent="0.25">
      <c r="A49512"/>
      <c r="AA49512"/>
    </row>
    <row r="49513" spans="1:27" x14ac:dyDescent="0.25">
      <c r="A49513"/>
      <c r="AA49513"/>
    </row>
    <row r="49514" spans="1:27" x14ac:dyDescent="0.25">
      <c r="A49514"/>
      <c r="AA49514"/>
    </row>
    <row r="49515" spans="1:27" x14ac:dyDescent="0.25">
      <c r="A49515"/>
      <c r="AA49515"/>
    </row>
    <row r="49516" spans="1:27" x14ac:dyDescent="0.25">
      <c r="A49516"/>
      <c r="AA49516"/>
    </row>
    <row r="49517" spans="1:27" x14ac:dyDescent="0.25">
      <c r="A49517"/>
      <c r="AA49517"/>
    </row>
    <row r="49518" spans="1:27" x14ac:dyDescent="0.25">
      <c r="A49518"/>
      <c r="AA49518"/>
    </row>
    <row r="49519" spans="1:27" x14ac:dyDescent="0.25">
      <c r="A49519"/>
      <c r="AA49519"/>
    </row>
    <row r="49520" spans="1:27" x14ac:dyDescent="0.25">
      <c r="A49520"/>
      <c r="AA49520"/>
    </row>
    <row r="49521" spans="1:27" x14ac:dyDescent="0.25">
      <c r="A49521"/>
      <c r="AA49521"/>
    </row>
    <row r="49522" spans="1:27" x14ac:dyDescent="0.25">
      <c r="A49522"/>
      <c r="AA49522"/>
    </row>
    <row r="49523" spans="1:27" x14ac:dyDescent="0.25">
      <c r="A49523"/>
      <c r="AA49523"/>
    </row>
    <row r="49524" spans="1:27" x14ac:dyDescent="0.25">
      <c r="A49524"/>
      <c r="AA49524"/>
    </row>
    <row r="49525" spans="1:27" x14ac:dyDescent="0.25">
      <c r="A49525"/>
      <c r="AA49525"/>
    </row>
    <row r="49526" spans="1:27" x14ac:dyDescent="0.25">
      <c r="A49526"/>
      <c r="AA49526"/>
    </row>
    <row r="49527" spans="1:27" x14ac:dyDescent="0.25">
      <c r="A49527"/>
      <c r="AA49527"/>
    </row>
    <row r="49528" spans="1:27" x14ac:dyDescent="0.25">
      <c r="A49528"/>
      <c r="AA49528"/>
    </row>
    <row r="49529" spans="1:27" x14ac:dyDescent="0.25">
      <c r="A49529"/>
      <c r="AA49529"/>
    </row>
    <row r="49530" spans="1:27" x14ac:dyDescent="0.25">
      <c r="A49530"/>
      <c r="AA49530"/>
    </row>
    <row r="49531" spans="1:27" x14ac:dyDescent="0.25">
      <c r="A49531"/>
      <c r="AA49531"/>
    </row>
    <row r="49532" spans="1:27" x14ac:dyDescent="0.25">
      <c r="A49532"/>
      <c r="AA49532"/>
    </row>
    <row r="49533" spans="1:27" x14ac:dyDescent="0.25">
      <c r="A49533"/>
      <c r="AA49533"/>
    </row>
    <row r="49534" spans="1:27" x14ac:dyDescent="0.25">
      <c r="A49534"/>
      <c r="AA49534"/>
    </row>
    <row r="49535" spans="1:27" x14ac:dyDescent="0.25">
      <c r="A49535"/>
      <c r="AA49535"/>
    </row>
    <row r="49536" spans="1:27" x14ac:dyDescent="0.25">
      <c r="A49536"/>
      <c r="AA49536"/>
    </row>
    <row r="49537" spans="1:27" x14ac:dyDescent="0.25">
      <c r="A49537"/>
      <c r="AA49537"/>
    </row>
    <row r="49538" spans="1:27" x14ac:dyDescent="0.25">
      <c r="A49538"/>
      <c r="AA49538"/>
    </row>
    <row r="49539" spans="1:27" x14ac:dyDescent="0.25">
      <c r="A49539"/>
      <c r="AA49539"/>
    </row>
    <row r="49540" spans="1:27" x14ac:dyDescent="0.25">
      <c r="A49540"/>
      <c r="AA49540"/>
    </row>
    <row r="49541" spans="1:27" x14ac:dyDescent="0.25">
      <c r="A49541"/>
      <c r="AA49541"/>
    </row>
    <row r="49542" spans="1:27" x14ac:dyDescent="0.25">
      <c r="A49542"/>
      <c r="AA49542"/>
    </row>
    <row r="49543" spans="1:27" x14ac:dyDescent="0.25">
      <c r="A49543"/>
      <c r="AA49543"/>
    </row>
    <row r="49544" spans="1:27" x14ac:dyDescent="0.25">
      <c r="A49544"/>
      <c r="AA49544"/>
    </row>
    <row r="49545" spans="1:27" x14ac:dyDescent="0.25">
      <c r="A49545"/>
      <c r="AA49545"/>
    </row>
    <row r="49546" spans="1:27" x14ac:dyDescent="0.25">
      <c r="A49546"/>
      <c r="AA49546"/>
    </row>
    <row r="49547" spans="1:27" x14ac:dyDescent="0.25">
      <c r="A49547"/>
      <c r="AA49547"/>
    </row>
    <row r="49548" spans="1:27" x14ac:dyDescent="0.25">
      <c r="A49548"/>
      <c r="AA49548"/>
    </row>
    <row r="49549" spans="1:27" x14ac:dyDescent="0.25">
      <c r="A49549"/>
      <c r="AA49549"/>
    </row>
    <row r="49550" spans="1:27" x14ac:dyDescent="0.25">
      <c r="A49550"/>
      <c r="AA49550"/>
    </row>
    <row r="49551" spans="1:27" x14ac:dyDescent="0.25">
      <c r="A49551"/>
      <c r="AA49551"/>
    </row>
    <row r="49552" spans="1:27" x14ac:dyDescent="0.25">
      <c r="A49552"/>
      <c r="AA49552"/>
    </row>
    <row r="49553" spans="1:27" x14ac:dyDescent="0.25">
      <c r="A49553"/>
      <c r="AA49553"/>
    </row>
    <row r="49554" spans="1:27" x14ac:dyDescent="0.25">
      <c r="A49554"/>
      <c r="AA49554"/>
    </row>
    <row r="49555" spans="1:27" x14ac:dyDescent="0.25">
      <c r="A49555"/>
      <c r="AA49555"/>
    </row>
    <row r="49556" spans="1:27" x14ac:dyDescent="0.25">
      <c r="A49556"/>
      <c r="AA49556"/>
    </row>
    <row r="49557" spans="1:27" x14ac:dyDescent="0.25">
      <c r="A49557"/>
      <c r="AA49557"/>
    </row>
    <row r="49558" spans="1:27" x14ac:dyDescent="0.25">
      <c r="A49558"/>
      <c r="AA49558"/>
    </row>
    <row r="49559" spans="1:27" x14ac:dyDescent="0.25">
      <c r="A49559"/>
      <c r="AA49559"/>
    </row>
    <row r="49560" spans="1:27" x14ac:dyDescent="0.25">
      <c r="A49560"/>
      <c r="AA49560"/>
    </row>
    <row r="49561" spans="1:27" x14ac:dyDescent="0.25">
      <c r="A49561"/>
      <c r="AA49561"/>
    </row>
    <row r="49562" spans="1:27" x14ac:dyDescent="0.25">
      <c r="A49562"/>
      <c r="AA49562"/>
    </row>
    <row r="49563" spans="1:27" x14ac:dyDescent="0.25">
      <c r="A49563"/>
      <c r="AA49563"/>
    </row>
    <row r="49564" spans="1:27" x14ac:dyDescent="0.25">
      <c r="A49564"/>
      <c r="AA49564"/>
    </row>
    <row r="49565" spans="1:27" x14ac:dyDescent="0.25">
      <c r="A49565"/>
      <c r="AA49565"/>
    </row>
    <row r="49566" spans="1:27" x14ac:dyDescent="0.25">
      <c r="A49566"/>
      <c r="AA49566"/>
    </row>
    <row r="49567" spans="1:27" x14ac:dyDescent="0.25">
      <c r="A49567"/>
      <c r="AA49567"/>
    </row>
    <row r="49568" spans="1:27" x14ac:dyDescent="0.25">
      <c r="A49568"/>
      <c r="AA49568"/>
    </row>
    <row r="49569" spans="1:27" x14ac:dyDescent="0.25">
      <c r="A49569"/>
      <c r="AA49569"/>
    </row>
    <row r="49570" spans="1:27" x14ac:dyDescent="0.25">
      <c r="A49570"/>
      <c r="AA49570"/>
    </row>
    <row r="49571" spans="1:27" x14ac:dyDescent="0.25">
      <c r="A49571"/>
      <c r="AA49571"/>
    </row>
    <row r="49572" spans="1:27" x14ac:dyDescent="0.25">
      <c r="A49572"/>
      <c r="AA49572"/>
    </row>
    <row r="49573" spans="1:27" x14ac:dyDescent="0.25">
      <c r="A49573"/>
      <c r="AA49573"/>
    </row>
    <row r="49574" spans="1:27" x14ac:dyDescent="0.25">
      <c r="A49574"/>
      <c r="AA49574"/>
    </row>
    <row r="49575" spans="1:27" x14ac:dyDescent="0.25">
      <c r="A49575"/>
      <c r="AA49575"/>
    </row>
    <row r="49576" spans="1:27" x14ac:dyDescent="0.25">
      <c r="A49576"/>
      <c r="AA49576"/>
    </row>
    <row r="49577" spans="1:27" x14ac:dyDescent="0.25">
      <c r="A49577"/>
      <c r="AA49577"/>
    </row>
    <row r="49578" spans="1:27" x14ac:dyDescent="0.25">
      <c r="A49578"/>
      <c r="AA49578"/>
    </row>
    <row r="49579" spans="1:27" x14ac:dyDescent="0.25">
      <c r="A49579"/>
      <c r="AA49579"/>
    </row>
    <row r="49580" spans="1:27" x14ac:dyDescent="0.25">
      <c r="A49580"/>
      <c r="AA49580"/>
    </row>
    <row r="49581" spans="1:27" x14ac:dyDescent="0.25">
      <c r="A49581"/>
      <c r="AA49581"/>
    </row>
    <row r="49582" spans="1:27" x14ac:dyDescent="0.25">
      <c r="A49582"/>
      <c r="AA49582"/>
    </row>
    <row r="49583" spans="1:27" x14ac:dyDescent="0.25">
      <c r="A49583"/>
      <c r="AA49583"/>
    </row>
    <row r="49584" spans="1:27" x14ac:dyDescent="0.25">
      <c r="A49584"/>
      <c r="AA49584"/>
    </row>
    <row r="49585" spans="1:27" x14ac:dyDescent="0.25">
      <c r="A49585"/>
      <c r="AA49585"/>
    </row>
    <row r="49586" spans="1:27" x14ac:dyDescent="0.25">
      <c r="A49586"/>
      <c r="AA49586"/>
    </row>
    <row r="49587" spans="1:27" x14ac:dyDescent="0.25">
      <c r="A49587"/>
      <c r="AA49587"/>
    </row>
    <row r="49588" spans="1:27" x14ac:dyDescent="0.25">
      <c r="A49588"/>
      <c r="AA49588"/>
    </row>
    <row r="49589" spans="1:27" x14ac:dyDescent="0.25">
      <c r="A49589"/>
      <c r="AA49589"/>
    </row>
    <row r="49590" spans="1:27" x14ac:dyDescent="0.25">
      <c r="A49590"/>
      <c r="AA49590"/>
    </row>
    <row r="49591" spans="1:27" x14ac:dyDescent="0.25">
      <c r="A49591"/>
      <c r="AA49591"/>
    </row>
    <row r="49592" spans="1:27" x14ac:dyDescent="0.25">
      <c r="A49592"/>
      <c r="AA49592"/>
    </row>
    <row r="49593" spans="1:27" x14ac:dyDescent="0.25">
      <c r="A49593"/>
      <c r="AA49593"/>
    </row>
    <row r="49594" spans="1:27" x14ac:dyDescent="0.25">
      <c r="A49594"/>
      <c r="AA49594"/>
    </row>
    <row r="49595" spans="1:27" x14ac:dyDescent="0.25">
      <c r="A49595"/>
      <c r="AA49595"/>
    </row>
    <row r="49596" spans="1:27" x14ac:dyDescent="0.25">
      <c r="A49596"/>
      <c r="AA49596"/>
    </row>
    <row r="49597" spans="1:27" x14ac:dyDescent="0.25">
      <c r="A49597"/>
      <c r="AA49597"/>
    </row>
    <row r="49598" spans="1:27" x14ac:dyDescent="0.25">
      <c r="A49598"/>
      <c r="AA49598"/>
    </row>
    <row r="49599" spans="1:27" x14ac:dyDescent="0.25">
      <c r="A49599"/>
      <c r="AA49599"/>
    </row>
    <row r="49600" spans="1:27" x14ac:dyDescent="0.25">
      <c r="A49600"/>
      <c r="AA49600"/>
    </row>
    <row r="49601" spans="1:27" x14ac:dyDescent="0.25">
      <c r="A49601"/>
      <c r="AA49601"/>
    </row>
    <row r="49602" spans="1:27" x14ac:dyDescent="0.25">
      <c r="A49602"/>
      <c r="AA49602"/>
    </row>
    <row r="49603" spans="1:27" x14ac:dyDescent="0.25">
      <c r="A49603"/>
      <c r="AA49603"/>
    </row>
    <row r="49604" spans="1:27" x14ac:dyDescent="0.25">
      <c r="A49604"/>
      <c r="AA49604"/>
    </row>
    <row r="49605" spans="1:27" x14ac:dyDescent="0.25">
      <c r="A49605"/>
      <c r="AA49605"/>
    </row>
    <row r="49606" spans="1:27" x14ac:dyDescent="0.25">
      <c r="A49606"/>
      <c r="AA49606"/>
    </row>
    <row r="49607" spans="1:27" x14ac:dyDescent="0.25">
      <c r="A49607"/>
      <c r="AA49607"/>
    </row>
    <row r="49608" spans="1:27" x14ac:dyDescent="0.25">
      <c r="A49608"/>
      <c r="AA49608"/>
    </row>
    <row r="49609" spans="1:27" x14ac:dyDescent="0.25">
      <c r="A49609"/>
      <c r="AA49609"/>
    </row>
    <row r="49610" spans="1:27" x14ac:dyDescent="0.25">
      <c r="A49610"/>
      <c r="AA49610"/>
    </row>
    <row r="49611" spans="1:27" x14ac:dyDescent="0.25">
      <c r="A49611"/>
      <c r="AA49611"/>
    </row>
    <row r="49612" spans="1:27" x14ac:dyDescent="0.25">
      <c r="A49612"/>
      <c r="AA49612"/>
    </row>
    <row r="49613" spans="1:27" x14ac:dyDescent="0.25">
      <c r="A49613"/>
      <c r="AA49613"/>
    </row>
    <row r="49614" spans="1:27" x14ac:dyDescent="0.25">
      <c r="A49614"/>
      <c r="AA49614"/>
    </row>
    <row r="49615" spans="1:27" x14ac:dyDescent="0.25">
      <c r="A49615"/>
      <c r="AA49615"/>
    </row>
    <row r="49616" spans="1:27" x14ac:dyDescent="0.25">
      <c r="A49616"/>
      <c r="AA49616"/>
    </row>
    <row r="49617" spans="1:27" x14ac:dyDescent="0.25">
      <c r="A49617"/>
      <c r="AA49617"/>
    </row>
    <row r="49618" spans="1:27" x14ac:dyDescent="0.25">
      <c r="A49618"/>
      <c r="AA49618"/>
    </row>
    <row r="49619" spans="1:27" x14ac:dyDescent="0.25">
      <c r="A49619"/>
      <c r="AA49619"/>
    </row>
    <row r="49620" spans="1:27" x14ac:dyDescent="0.25">
      <c r="A49620"/>
      <c r="AA49620"/>
    </row>
    <row r="49621" spans="1:27" x14ac:dyDescent="0.25">
      <c r="A49621"/>
      <c r="AA49621"/>
    </row>
    <row r="49622" spans="1:27" x14ac:dyDescent="0.25">
      <c r="A49622"/>
      <c r="AA49622"/>
    </row>
    <row r="49623" spans="1:27" x14ac:dyDescent="0.25">
      <c r="A49623"/>
      <c r="AA49623"/>
    </row>
    <row r="49624" spans="1:27" x14ac:dyDescent="0.25">
      <c r="A49624"/>
      <c r="AA49624"/>
    </row>
    <row r="49625" spans="1:27" x14ac:dyDescent="0.25">
      <c r="A49625"/>
      <c r="AA49625"/>
    </row>
    <row r="49626" spans="1:27" x14ac:dyDescent="0.25">
      <c r="A49626"/>
      <c r="AA49626"/>
    </row>
    <row r="49627" spans="1:27" x14ac:dyDescent="0.25">
      <c r="A49627"/>
      <c r="AA49627"/>
    </row>
    <row r="49628" spans="1:27" x14ac:dyDescent="0.25">
      <c r="A49628"/>
      <c r="AA49628"/>
    </row>
    <row r="49629" spans="1:27" x14ac:dyDescent="0.25">
      <c r="A49629"/>
      <c r="AA49629"/>
    </row>
    <row r="49630" spans="1:27" x14ac:dyDescent="0.25">
      <c r="A49630"/>
      <c r="AA49630"/>
    </row>
    <row r="49631" spans="1:27" x14ac:dyDescent="0.25">
      <c r="A49631"/>
      <c r="AA49631"/>
    </row>
    <row r="49632" spans="1:27" x14ac:dyDescent="0.25">
      <c r="A49632"/>
      <c r="AA49632"/>
    </row>
    <row r="49633" spans="1:27" x14ac:dyDescent="0.25">
      <c r="A49633"/>
      <c r="AA49633"/>
    </row>
    <row r="49634" spans="1:27" x14ac:dyDescent="0.25">
      <c r="A49634"/>
      <c r="AA49634"/>
    </row>
    <row r="49635" spans="1:27" x14ac:dyDescent="0.25">
      <c r="A49635"/>
      <c r="AA49635"/>
    </row>
    <row r="49636" spans="1:27" x14ac:dyDescent="0.25">
      <c r="A49636"/>
      <c r="AA49636"/>
    </row>
    <row r="49637" spans="1:27" x14ac:dyDescent="0.25">
      <c r="A49637"/>
      <c r="AA49637"/>
    </row>
    <row r="49638" spans="1:27" x14ac:dyDescent="0.25">
      <c r="A49638"/>
      <c r="AA49638"/>
    </row>
    <row r="49639" spans="1:27" x14ac:dyDescent="0.25">
      <c r="A49639"/>
      <c r="AA49639"/>
    </row>
    <row r="49640" spans="1:27" x14ac:dyDescent="0.25">
      <c r="A49640"/>
      <c r="AA49640"/>
    </row>
    <row r="49641" spans="1:27" x14ac:dyDescent="0.25">
      <c r="A49641"/>
      <c r="AA49641"/>
    </row>
    <row r="49642" spans="1:27" x14ac:dyDescent="0.25">
      <c r="A49642"/>
      <c r="AA49642"/>
    </row>
    <row r="49643" spans="1:27" x14ac:dyDescent="0.25">
      <c r="A49643"/>
      <c r="AA49643"/>
    </row>
    <row r="49644" spans="1:27" x14ac:dyDescent="0.25">
      <c r="A49644"/>
      <c r="AA49644"/>
    </row>
    <row r="49645" spans="1:27" x14ac:dyDescent="0.25">
      <c r="A49645"/>
      <c r="AA49645"/>
    </row>
    <row r="49646" spans="1:27" x14ac:dyDescent="0.25">
      <c r="A49646"/>
      <c r="AA49646"/>
    </row>
    <row r="49647" spans="1:27" x14ac:dyDescent="0.25">
      <c r="A49647"/>
      <c r="AA49647"/>
    </row>
    <row r="49648" spans="1:27" x14ac:dyDescent="0.25">
      <c r="A49648"/>
      <c r="AA49648"/>
    </row>
    <row r="49649" spans="1:27" x14ac:dyDescent="0.25">
      <c r="A49649"/>
      <c r="AA49649"/>
    </row>
    <row r="49650" spans="1:27" x14ac:dyDescent="0.25">
      <c r="A49650"/>
      <c r="AA49650"/>
    </row>
    <row r="49651" spans="1:27" x14ac:dyDescent="0.25">
      <c r="A49651"/>
      <c r="AA49651"/>
    </row>
    <row r="49652" spans="1:27" x14ac:dyDescent="0.25">
      <c r="A49652"/>
      <c r="AA49652"/>
    </row>
    <row r="49653" spans="1:27" x14ac:dyDescent="0.25">
      <c r="A49653"/>
      <c r="AA49653"/>
    </row>
    <row r="49654" spans="1:27" x14ac:dyDescent="0.25">
      <c r="A49654"/>
      <c r="AA49654"/>
    </row>
    <row r="49655" spans="1:27" x14ac:dyDescent="0.25">
      <c r="A49655"/>
      <c r="AA49655"/>
    </row>
    <row r="49656" spans="1:27" x14ac:dyDescent="0.25">
      <c r="A49656"/>
      <c r="AA49656"/>
    </row>
    <row r="49657" spans="1:27" x14ac:dyDescent="0.25">
      <c r="A49657"/>
      <c r="AA49657"/>
    </row>
    <row r="49658" spans="1:27" x14ac:dyDescent="0.25">
      <c r="A49658"/>
      <c r="AA49658"/>
    </row>
    <row r="49659" spans="1:27" x14ac:dyDescent="0.25">
      <c r="A49659"/>
      <c r="AA49659"/>
    </row>
    <row r="49660" spans="1:27" x14ac:dyDescent="0.25">
      <c r="A49660"/>
      <c r="AA49660"/>
    </row>
    <row r="49661" spans="1:27" x14ac:dyDescent="0.25">
      <c r="A49661"/>
      <c r="AA49661"/>
    </row>
    <row r="49662" spans="1:27" x14ac:dyDescent="0.25">
      <c r="A49662"/>
      <c r="AA49662"/>
    </row>
    <row r="49663" spans="1:27" x14ac:dyDescent="0.25">
      <c r="A49663"/>
      <c r="AA49663"/>
    </row>
    <row r="49664" spans="1:27" x14ac:dyDescent="0.25">
      <c r="A49664"/>
      <c r="AA49664"/>
    </row>
    <row r="49665" spans="1:27" x14ac:dyDescent="0.25">
      <c r="A49665"/>
      <c r="AA49665"/>
    </row>
    <row r="49666" spans="1:27" x14ac:dyDescent="0.25">
      <c r="A49666"/>
      <c r="AA49666"/>
    </row>
    <row r="49667" spans="1:27" x14ac:dyDescent="0.25">
      <c r="A49667"/>
      <c r="AA49667"/>
    </row>
    <row r="49668" spans="1:27" x14ac:dyDescent="0.25">
      <c r="A49668"/>
      <c r="AA49668"/>
    </row>
    <row r="49669" spans="1:27" x14ac:dyDescent="0.25">
      <c r="A49669"/>
      <c r="AA49669"/>
    </row>
    <row r="49670" spans="1:27" x14ac:dyDescent="0.25">
      <c r="A49670"/>
      <c r="AA49670"/>
    </row>
    <row r="49671" spans="1:27" x14ac:dyDescent="0.25">
      <c r="A49671"/>
      <c r="AA49671"/>
    </row>
    <row r="49672" spans="1:27" x14ac:dyDescent="0.25">
      <c r="A49672"/>
      <c r="AA49672"/>
    </row>
    <row r="49673" spans="1:27" x14ac:dyDescent="0.25">
      <c r="A49673"/>
      <c r="AA49673"/>
    </row>
    <row r="49674" spans="1:27" x14ac:dyDescent="0.25">
      <c r="A49674"/>
      <c r="AA49674"/>
    </row>
    <row r="49675" spans="1:27" x14ac:dyDescent="0.25">
      <c r="A49675"/>
      <c r="AA49675"/>
    </row>
    <row r="49676" spans="1:27" x14ac:dyDescent="0.25">
      <c r="A49676"/>
      <c r="AA49676"/>
    </row>
    <row r="49677" spans="1:27" x14ac:dyDescent="0.25">
      <c r="A49677"/>
      <c r="AA49677"/>
    </row>
    <row r="49678" spans="1:27" x14ac:dyDescent="0.25">
      <c r="A49678"/>
      <c r="AA49678"/>
    </row>
    <row r="49679" spans="1:27" x14ac:dyDescent="0.25">
      <c r="A49679"/>
      <c r="AA49679"/>
    </row>
    <row r="49680" spans="1:27" x14ac:dyDescent="0.25">
      <c r="A49680"/>
      <c r="AA49680"/>
    </row>
    <row r="49681" spans="1:27" x14ac:dyDescent="0.25">
      <c r="A49681"/>
      <c r="AA49681"/>
    </row>
    <row r="49682" spans="1:27" x14ac:dyDescent="0.25">
      <c r="A49682"/>
      <c r="AA49682"/>
    </row>
    <row r="49683" spans="1:27" x14ac:dyDescent="0.25">
      <c r="A49683"/>
      <c r="AA49683"/>
    </row>
    <row r="49684" spans="1:27" x14ac:dyDescent="0.25">
      <c r="A49684"/>
      <c r="AA49684"/>
    </row>
    <row r="49685" spans="1:27" x14ac:dyDescent="0.25">
      <c r="A49685"/>
      <c r="AA49685"/>
    </row>
    <row r="49686" spans="1:27" x14ac:dyDescent="0.25">
      <c r="A49686"/>
      <c r="AA49686"/>
    </row>
    <row r="49687" spans="1:27" x14ac:dyDescent="0.25">
      <c r="A49687"/>
      <c r="AA49687"/>
    </row>
    <row r="49688" spans="1:27" x14ac:dyDescent="0.25">
      <c r="A49688"/>
      <c r="AA49688"/>
    </row>
    <row r="49689" spans="1:27" x14ac:dyDescent="0.25">
      <c r="A49689"/>
      <c r="AA49689"/>
    </row>
    <row r="49690" spans="1:27" x14ac:dyDescent="0.25">
      <c r="A49690"/>
      <c r="AA49690"/>
    </row>
    <row r="49691" spans="1:27" x14ac:dyDescent="0.25">
      <c r="A49691"/>
      <c r="AA49691"/>
    </row>
    <row r="49692" spans="1:27" x14ac:dyDescent="0.25">
      <c r="A49692"/>
      <c r="AA49692"/>
    </row>
    <row r="49693" spans="1:27" x14ac:dyDescent="0.25">
      <c r="A49693"/>
      <c r="AA49693"/>
    </row>
    <row r="49694" spans="1:27" x14ac:dyDescent="0.25">
      <c r="A49694"/>
      <c r="AA49694"/>
    </row>
    <row r="49695" spans="1:27" x14ac:dyDescent="0.25">
      <c r="A49695"/>
      <c r="AA49695"/>
    </row>
    <row r="49696" spans="1:27" x14ac:dyDescent="0.25">
      <c r="A49696"/>
      <c r="AA49696"/>
    </row>
    <row r="49697" spans="1:27" x14ac:dyDescent="0.25">
      <c r="A49697"/>
      <c r="AA49697"/>
    </row>
    <row r="49698" spans="1:27" x14ac:dyDescent="0.25">
      <c r="A49698"/>
      <c r="AA49698"/>
    </row>
    <row r="49699" spans="1:27" x14ac:dyDescent="0.25">
      <c r="A49699"/>
      <c r="AA49699"/>
    </row>
    <row r="49700" spans="1:27" x14ac:dyDescent="0.25">
      <c r="A49700"/>
      <c r="AA49700"/>
    </row>
    <row r="49701" spans="1:27" x14ac:dyDescent="0.25">
      <c r="A49701"/>
      <c r="AA49701"/>
    </row>
    <row r="49702" spans="1:27" x14ac:dyDescent="0.25">
      <c r="A49702"/>
      <c r="AA49702"/>
    </row>
    <row r="49703" spans="1:27" x14ac:dyDescent="0.25">
      <c r="A49703"/>
      <c r="AA49703"/>
    </row>
    <row r="49704" spans="1:27" x14ac:dyDescent="0.25">
      <c r="A49704"/>
      <c r="AA49704"/>
    </row>
    <row r="49705" spans="1:27" x14ac:dyDescent="0.25">
      <c r="A49705"/>
      <c r="AA49705"/>
    </row>
    <row r="49706" spans="1:27" x14ac:dyDescent="0.25">
      <c r="A49706"/>
      <c r="AA49706"/>
    </row>
    <row r="49707" spans="1:27" x14ac:dyDescent="0.25">
      <c r="A49707"/>
      <c r="AA49707"/>
    </row>
    <row r="49708" spans="1:27" x14ac:dyDescent="0.25">
      <c r="A49708"/>
      <c r="AA49708"/>
    </row>
    <row r="49709" spans="1:27" x14ac:dyDescent="0.25">
      <c r="A49709"/>
      <c r="AA49709"/>
    </row>
    <row r="49710" spans="1:27" x14ac:dyDescent="0.25">
      <c r="A49710"/>
      <c r="AA49710"/>
    </row>
    <row r="49711" spans="1:27" x14ac:dyDescent="0.25">
      <c r="A49711"/>
      <c r="AA49711"/>
    </row>
    <row r="49712" spans="1:27" x14ac:dyDescent="0.25">
      <c r="A49712"/>
      <c r="AA49712"/>
    </row>
    <row r="49713" spans="1:27" x14ac:dyDescent="0.25">
      <c r="A49713"/>
      <c r="AA49713"/>
    </row>
    <row r="49714" spans="1:27" x14ac:dyDescent="0.25">
      <c r="A49714"/>
      <c r="AA49714"/>
    </row>
    <row r="49715" spans="1:27" x14ac:dyDescent="0.25">
      <c r="A49715"/>
      <c r="AA49715"/>
    </row>
    <row r="49716" spans="1:27" x14ac:dyDescent="0.25">
      <c r="A49716"/>
      <c r="AA49716"/>
    </row>
    <row r="49717" spans="1:27" x14ac:dyDescent="0.25">
      <c r="A49717"/>
      <c r="AA49717"/>
    </row>
    <row r="49718" spans="1:27" x14ac:dyDescent="0.25">
      <c r="A49718"/>
      <c r="AA49718"/>
    </row>
    <row r="49719" spans="1:27" x14ac:dyDescent="0.25">
      <c r="A49719"/>
      <c r="AA49719"/>
    </row>
    <row r="49720" spans="1:27" x14ac:dyDescent="0.25">
      <c r="A49720"/>
      <c r="AA49720"/>
    </row>
    <row r="49721" spans="1:27" x14ac:dyDescent="0.25">
      <c r="A49721"/>
      <c r="AA49721"/>
    </row>
    <row r="49722" spans="1:27" x14ac:dyDescent="0.25">
      <c r="A49722"/>
      <c r="AA49722"/>
    </row>
    <row r="49723" spans="1:27" x14ac:dyDescent="0.25">
      <c r="A49723"/>
      <c r="AA49723"/>
    </row>
    <row r="49724" spans="1:27" x14ac:dyDescent="0.25">
      <c r="A49724"/>
      <c r="AA49724"/>
    </row>
    <row r="49725" spans="1:27" x14ac:dyDescent="0.25">
      <c r="A49725"/>
      <c r="AA49725"/>
    </row>
    <row r="49726" spans="1:27" x14ac:dyDescent="0.25">
      <c r="A49726"/>
      <c r="AA49726"/>
    </row>
    <row r="49727" spans="1:27" x14ac:dyDescent="0.25">
      <c r="A49727"/>
      <c r="AA49727"/>
    </row>
    <row r="49728" spans="1:27" x14ac:dyDescent="0.25">
      <c r="A49728"/>
      <c r="AA49728"/>
    </row>
    <row r="49729" spans="1:27" x14ac:dyDescent="0.25">
      <c r="A49729"/>
      <c r="AA49729"/>
    </row>
    <row r="49730" spans="1:27" x14ac:dyDescent="0.25">
      <c r="A49730"/>
      <c r="AA49730"/>
    </row>
    <row r="49731" spans="1:27" x14ac:dyDescent="0.25">
      <c r="A49731"/>
      <c r="AA49731"/>
    </row>
    <row r="49732" spans="1:27" x14ac:dyDescent="0.25">
      <c r="A49732"/>
      <c r="AA49732"/>
    </row>
    <row r="49733" spans="1:27" x14ac:dyDescent="0.25">
      <c r="A49733"/>
      <c r="AA49733"/>
    </row>
    <row r="49734" spans="1:27" x14ac:dyDescent="0.25">
      <c r="A49734"/>
      <c r="AA49734"/>
    </row>
    <row r="49735" spans="1:27" x14ac:dyDescent="0.25">
      <c r="A49735"/>
      <c r="AA49735"/>
    </row>
    <row r="49736" spans="1:27" x14ac:dyDescent="0.25">
      <c r="A49736"/>
      <c r="AA49736"/>
    </row>
    <row r="49737" spans="1:27" x14ac:dyDescent="0.25">
      <c r="A49737"/>
      <c r="AA49737"/>
    </row>
    <row r="49738" spans="1:27" x14ac:dyDescent="0.25">
      <c r="A49738"/>
      <c r="AA49738"/>
    </row>
    <row r="49739" spans="1:27" x14ac:dyDescent="0.25">
      <c r="A49739"/>
      <c r="AA49739"/>
    </row>
    <row r="49740" spans="1:27" x14ac:dyDescent="0.25">
      <c r="A49740"/>
      <c r="AA49740"/>
    </row>
    <row r="49741" spans="1:27" x14ac:dyDescent="0.25">
      <c r="A49741"/>
      <c r="AA49741"/>
    </row>
    <row r="49742" spans="1:27" x14ac:dyDescent="0.25">
      <c r="A49742"/>
      <c r="AA49742"/>
    </row>
    <row r="49743" spans="1:27" x14ac:dyDescent="0.25">
      <c r="A49743"/>
      <c r="AA49743"/>
    </row>
    <row r="49744" spans="1:27" x14ac:dyDescent="0.25">
      <c r="A49744"/>
      <c r="AA49744"/>
    </row>
    <row r="49745" spans="1:27" x14ac:dyDescent="0.25">
      <c r="A49745"/>
      <c r="AA49745"/>
    </row>
    <row r="49746" spans="1:27" x14ac:dyDescent="0.25">
      <c r="A49746"/>
      <c r="AA49746"/>
    </row>
    <row r="49747" spans="1:27" x14ac:dyDescent="0.25">
      <c r="A49747"/>
      <c r="AA49747"/>
    </row>
    <row r="49748" spans="1:27" x14ac:dyDescent="0.25">
      <c r="A49748"/>
      <c r="AA49748"/>
    </row>
    <row r="49749" spans="1:27" x14ac:dyDescent="0.25">
      <c r="A49749"/>
      <c r="AA49749"/>
    </row>
    <row r="49750" spans="1:27" x14ac:dyDescent="0.25">
      <c r="A49750"/>
      <c r="AA49750"/>
    </row>
    <row r="49751" spans="1:27" x14ac:dyDescent="0.25">
      <c r="A49751"/>
      <c r="AA49751"/>
    </row>
    <row r="49752" spans="1:27" x14ac:dyDescent="0.25">
      <c r="A49752"/>
      <c r="AA49752"/>
    </row>
    <row r="49753" spans="1:27" x14ac:dyDescent="0.25">
      <c r="A49753"/>
      <c r="AA49753"/>
    </row>
    <row r="49754" spans="1:27" x14ac:dyDescent="0.25">
      <c r="A49754"/>
      <c r="AA49754"/>
    </row>
    <row r="49755" spans="1:27" x14ac:dyDescent="0.25">
      <c r="A49755"/>
      <c r="AA49755"/>
    </row>
    <row r="49756" spans="1:27" x14ac:dyDescent="0.25">
      <c r="A49756"/>
      <c r="AA49756"/>
    </row>
    <row r="49757" spans="1:27" x14ac:dyDescent="0.25">
      <c r="A49757"/>
      <c r="AA49757"/>
    </row>
    <row r="49758" spans="1:27" x14ac:dyDescent="0.25">
      <c r="A49758"/>
      <c r="AA49758"/>
    </row>
    <row r="49759" spans="1:27" x14ac:dyDescent="0.25">
      <c r="A49759"/>
      <c r="AA49759"/>
    </row>
    <row r="49760" spans="1:27" x14ac:dyDescent="0.25">
      <c r="A49760"/>
      <c r="AA49760"/>
    </row>
    <row r="49761" spans="1:27" x14ac:dyDescent="0.25">
      <c r="A49761"/>
      <c r="AA49761"/>
    </row>
    <row r="49762" spans="1:27" x14ac:dyDescent="0.25">
      <c r="A49762"/>
      <c r="AA49762"/>
    </row>
    <row r="49763" spans="1:27" x14ac:dyDescent="0.25">
      <c r="A49763"/>
      <c r="AA49763"/>
    </row>
    <row r="49764" spans="1:27" x14ac:dyDescent="0.25">
      <c r="A49764"/>
      <c r="AA49764"/>
    </row>
    <row r="49765" spans="1:27" x14ac:dyDescent="0.25">
      <c r="A49765"/>
      <c r="AA49765"/>
    </row>
    <row r="49766" spans="1:27" x14ac:dyDescent="0.25">
      <c r="A49766"/>
      <c r="AA49766"/>
    </row>
    <row r="49767" spans="1:27" x14ac:dyDescent="0.25">
      <c r="A49767"/>
      <c r="AA49767"/>
    </row>
    <row r="49768" spans="1:27" x14ac:dyDescent="0.25">
      <c r="A49768"/>
      <c r="AA49768"/>
    </row>
    <row r="49769" spans="1:27" x14ac:dyDescent="0.25">
      <c r="A49769"/>
      <c r="AA49769"/>
    </row>
    <row r="49770" spans="1:27" x14ac:dyDescent="0.25">
      <c r="A49770"/>
      <c r="AA49770"/>
    </row>
    <row r="49771" spans="1:27" x14ac:dyDescent="0.25">
      <c r="A49771"/>
      <c r="AA49771"/>
    </row>
    <row r="49772" spans="1:27" x14ac:dyDescent="0.25">
      <c r="A49772"/>
      <c r="AA49772"/>
    </row>
    <row r="49773" spans="1:27" x14ac:dyDescent="0.25">
      <c r="A49773"/>
      <c r="AA49773"/>
    </row>
    <row r="49774" spans="1:27" x14ac:dyDescent="0.25">
      <c r="A49774"/>
      <c r="AA49774"/>
    </row>
    <row r="49775" spans="1:27" x14ac:dyDescent="0.25">
      <c r="A49775"/>
      <c r="AA49775"/>
    </row>
    <row r="49776" spans="1:27" x14ac:dyDescent="0.25">
      <c r="A49776"/>
      <c r="AA49776"/>
    </row>
    <row r="49777" spans="1:27" x14ac:dyDescent="0.25">
      <c r="A49777"/>
      <c r="AA49777"/>
    </row>
    <row r="49778" spans="1:27" x14ac:dyDescent="0.25">
      <c r="A49778"/>
      <c r="AA49778"/>
    </row>
    <row r="49779" spans="1:27" x14ac:dyDescent="0.25">
      <c r="A49779"/>
      <c r="AA49779"/>
    </row>
    <row r="49780" spans="1:27" x14ac:dyDescent="0.25">
      <c r="A49780"/>
      <c r="AA49780"/>
    </row>
    <row r="49781" spans="1:27" x14ac:dyDescent="0.25">
      <c r="A49781"/>
      <c r="AA49781"/>
    </row>
    <row r="49782" spans="1:27" x14ac:dyDescent="0.25">
      <c r="A49782"/>
      <c r="AA49782"/>
    </row>
    <row r="49783" spans="1:27" x14ac:dyDescent="0.25">
      <c r="A49783"/>
      <c r="AA49783"/>
    </row>
    <row r="49784" spans="1:27" x14ac:dyDescent="0.25">
      <c r="A49784"/>
      <c r="AA49784"/>
    </row>
    <row r="49785" spans="1:27" x14ac:dyDescent="0.25">
      <c r="A49785"/>
      <c r="AA49785"/>
    </row>
    <row r="49786" spans="1:27" x14ac:dyDescent="0.25">
      <c r="A49786"/>
      <c r="AA49786"/>
    </row>
    <row r="49787" spans="1:27" x14ac:dyDescent="0.25">
      <c r="A49787"/>
      <c r="AA49787"/>
    </row>
    <row r="49788" spans="1:27" x14ac:dyDescent="0.25">
      <c r="A49788"/>
      <c r="AA49788"/>
    </row>
    <row r="49789" spans="1:27" x14ac:dyDescent="0.25">
      <c r="A49789"/>
      <c r="AA49789"/>
    </row>
    <row r="49790" spans="1:27" x14ac:dyDescent="0.25">
      <c r="A49790"/>
      <c r="AA49790"/>
    </row>
    <row r="49791" spans="1:27" x14ac:dyDescent="0.25">
      <c r="A49791"/>
      <c r="AA49791"/>
    </row>
    <row r="49792" spans="1:27" x14ac:dyDescent="0.25">
      <c r="A49792"/>
      <c r="AA49792"/>
    </row>
    <row r="49793" spans="1:27" x14ac:dyDescent="0.25">
      <c r="A49793"/>
      <c r="AA49793"/>
    </row>
    <row r="49794" spans="1:27" x14ac:dyDescent="0.25">
      <c r="A49794"/>
      <c r="AA49794"/>
    </row>
    <row r="49795" spans="1:27" x14ac:dyDescent="0.25">
      <c r="A49795"/>
      <c r="AA49795"/>
    </row>
    <row r="49796" spans="1:27" x14ac:dyDescent="0.25">
      <c r="A49796"/>
      <c r="AA49796"/>
    </row>
    <row r="49797" spans="1:27" x14ac:dyDescent="0.25">
      <c r="A49797"/>
      <c r="AA49797"/>
    </row>
    <row r="49798" spans="1:27" x14ac:dyDescent="0.25">
      <c r="A49798"/>
      <c r="AA49798"/>
    </row>
    <row r="49799" spans="1:27" x14ac:dyDescent="0.25">
      <c r="A49799"/>
      <c r="AA49799"/>
    </row>
    <row r="49800" spans="1:27" x14ac:dyDescent="0.25">
      <c r="A49800"/>
      <c r="AA49800"/>
    </row>
    <row r="49801" spans="1:27" x14ac:dyDescent="0.25">
      <c r="A49801"/>
      <c r="AA49801"/>
    </row>
    <row r="49802" spans="1:27" x14ac:dyDescent="0.25">
      <c r="A49802"/>
      <c r="AA49802"/>
    </row>
    <row r="49803" spans="1:27" x14ac:dyDescent="0.25">
      <c r="A49803"/>
      <c r="AA49803"/>
    </row>
    <row r="49804" spans="1:27" x14ac:dyDescent="0.25">
      <c r="A49804"/>
      <c r="AA49804"/>
    </row>
    <row r="49805" spans="1:27" x14ac:dyDescent="0.25">
      <c r="A49805"/>
      <c r="AA49805"/>
    </row>
    <row r="49806" spans="1:27" x14ac:dyDescent="0.25">
      <c r="A49806"/>
      <c r="AA49806"/>
    </row>
    <row r="49807" spans="1:27" x14ac:dyDescent="0.25">
      <c r="A49807"/>
      <c r="AA49807"/>
    </row>
    <row r="49808" spans="1:27" x14ac:dyDescent="0.25">
      <c r="A49808"/>
      <c r="AA49808"/>
    </row>
    <row r="49809" spans="1:27" x14ac:dyDescent="0.25">
      <c r="A49809"/>
      <c r="AA49809"/>
    </row>
    <row r="49810" spans="1:27" x14ac:dyDescent="0.25">
      <c r="A49810"/>
      <c r="AA49810"/>
    </row>
    <row r="49811" spans="1:27" x14ac:dyDescent="0.25">
      <c r="A49811"/>
      <c r="AA49811"/>
    </row>
    <row r="49812" spans="1:27" x14ac:dyDescent="0.25">
      <c r="A49812"/>
      <c r="AA49812"/>
    </row>
    <row r="49813" spans="1:27" x14ac:dyDescent="0.25">
      <c r="A49813"/>
      <c r="AA49813"/>
    </row>
    <row r="49814" spans="1:27" x14ac:dyDescent="0.25">
      <c r="A49814"/>
      <c r="AA49814"/>
    </row>
    <row r="49815" spans="1:27" x14ac:dyDescent="0.25">
      <c r="A49815"/>
      <c r="AA49815"/>
    </row>
    <row r="49816" spans="1:27" x14ac:dyDescent="0.25">
      <c r="A49816"/>
      <c r="AA49816"/>
    </row>
    <row r="49817" spans="1:27" x14ac:dyDescent="0.25">
      <c r="A49817"/>
      <c r="AA49817"/>
    </row>
    <row r="49818" spans="1:27" x14ac:dyDescent="0.25">
      <c r="A49818"/>
      <c r="AA49818"/>
    </row>
    <row r="49819" spans="1:27" x14ac:dyDescent="0.25">
      <c r="A49819"/>
      <c r="AA49819"/>
    </row>
    <row r="49820" spans="1:27" x14ac:dyDescent="0.25">
      <c r="A49820"/>
      <c r="AA49820"/>
    </row>
    <row r="49821" spans="1:27" x14ac:dyDescent="0.25">
      <c r="A49821"/>
      <c r="AA49821"/>
    </row>
    <row r="49822" spans="1:27" x14ac:dyDescent="0.25">
      <c r="A49822"/>
      <c r="AA49822"/>
    </row>
    <row r="49823" spans="1:27" x14ac:dyDescent="0.25">
      <c r="A49823"/>
      <c r="AA49823"/>
    </row>
    <row r="49824" spans="1:27" x14ac:dyDescent="0.25">
      <c r="A49824"/>
      <c r="AA49824"/>
    </row>
    <row r="49825" spans="1:27" x14ac:dyDescent="0.25">
      <c r="A49825"/>
      <c r="AA49825"/>
    </row>
    <row r="49826" spans="1:27" x14ac:dyDescent="0.25">
      <c r="A49826"/>
      <c r="AA49826"/>
    </row>
    <row r="49827" spans="1:27" x14ac:dyDescent="0.25">
      <c r="A49827"/>
      <c r="AA49827"/>
    </row>
    <row r="49828" spans="1:27" x14ac:dyDescent="0.25">
      <c r="A49828"/>
      <c r="AA49828"/>
    </row>
    <row r="49829" spans="1:27" x14ac:dyDescent="0.25">
      <c r="A49829"/>
      <c r="AA49829"/>
    </row>
    <row r="49830" spans="1:27" x14ac:dyDescent="0.25">
      <c r="A49830"/>
      <c r="AA49830"/>
    </row>
    <row r="49831" spans="1:27" x14ac:dyDescent="0.25">
      <c r="A49831"/>
      <c r="AA49831"/>
    </row>
    <row r="49832" spans="1:27" x14ac:dyDescent="0.25">
      <c r="A49832"/>
      <c r="AA49832"/>
    </row>
    <row r="49833" spans="1:27" x14ac:dyDescent="0.25">
      <c r="A49833"/>
      <c r="AA49833"/>
    </row>
    <row r="49834" spans="1:27" x14ac:dyDescent="0.25">
      <c r="A49834"/>
      <c r="AA49834"/>
    </row>
    <row r="49835" spans="1:27" x14ac:dyDescent="0.25">
      <c r="A49835"/>
      <c r="AA49835"/>
    </row>
    <row r="49836" spans="1:27" x14ac:dyDescent="0.25">
      <c r="A49836"/>
      <c r="AA49836"/>
    </row>
    <row r="49837" spans="1:27" x14ac:dyDescent="0.25">
      <c r="A49837"/>
      <c r="AA49837"/>
    </row>
    <row r="49838" spans="1:27" x14ac:dyDescent="0.25">
      <c r="A49838"/>
      <c r="AA49838"/>
    </row>
    <row r="49839" spans="1:27" x14ac:dyDescent="0.25">
      <c r="A49839"/>
      <c r="AA49839"/>
    </row>
    <row r="49840" spans="1:27" x14ac:dyDescent="0.25">
      <c r="A49840"/>
      <c r="AA49840"/>
    </row>
    <row r="49841" spans="1:27" x14ac:dyDescent="0.25">
      <c r="A49841"/>
      <c r="AA49841"/>
    </row>
    <row r="49842" spans="1:27" x14ac:dyDescent="0.25">
      <c r="A49842"/>
      <c r="AA49842"/>
    </row>
    <row r="49843" spans="1:27" x14ac:dyDescent="0.25">
      <c r="A49843"/>
      <c r="AA49843"/>
    </row>
    <row r="49844" spans="1:27" x14ac:dyDescent="0.25">
      <c r="A49844"/>
      <c r="AA49844"/>
    </row>
    <row r="49845" spans="1:27" x14ac:dyDescent="0.25">
      <c r="A49845"/>
      <c r="AA49845"/>
    </row>
    <row r="49846" spans="1:27" x14ac:dyDescent="0.25">
      <c r="A49846"/>
      <c r="AA49846"/>
    </row>
    <row r="49847" spans="1:27" x14ac:dyDescent="0.25">
      <c r="A49847"/>
      <c r="AA49847"/>
    </row>
    <row r="49848" spans="1:27" x14ac:dyDescent="0.25">
      <c r="A49848"/>
      <c r="AA49848"/>
    </row>
    <row r="49849" spans="1:27" x14ac:dyDescent="0.25">
      <c r="A49849"/>
      <c r="AA49849"/>
    </row>
    <row r="49850" spans="1:27" x14ac:dyDescent="0.25">
      <c r="A49850"/>
      <c r="AA49850"/>
    </row>
    <row r="49851" spans="1:27" x14ac:dyDescent="0.25">
      <c r="A49851"/>
      <c r="AA49851"/>
    </row>
    <row r="49852" spans="1:27" x14ac:dyDescent="0.25">
      <c r="A49852"/>
      <c r="AA49852"/>
    </row>
    <row r="49853" spans="1:27" x14ac:dyDescent="0.25">
      <c r="A49853"/>
      <c r="AA49853"/>
    </row>
    <row r="49854" spans="1:27" x14ac:dyDescent="0.25">
      <c r="A49854"/>
      <c r="AA49854"/>
    </row>
    <row r="49855" spans="1:27" x14ac:dyDescent="0.25">
      <c r="A49855"/>
      <c r="AA49855"/>
    </row>
    <row r="49856" spans="1:27" x14ac:dyDescent="0.25">
      <c r="A49856"/>
      <c r="AA49856"/>
    </row>
    <row r="49857" spans="1:27" x14ac:dyDescent="0.25">
      <c r="A49857"/>
      <c r="AA49857"/>
    </row>
    <row r="49858" spans="1:27" x14ac:dyDescent="0.25">
      <c r="A49858"/>
      <c r="AA49858"/>
    </row>
    <row r="49859" spans="1:27" x14ac:dyDescent="0.25">
      <c r="A49859"/>
      <c r="AA49859"/>
    </row>
    <row r="49860" spans="1:27" x14ac:dyDescent="0.25">
      <c r="A49860"/>
      <c r="AA49860"/>
    </row>
    <row r="49861" spans="1:27" x14ac:dyDescent="0.25">
      <c r="A49861"/>
      <c r="AA49861"/>
    </row>
    <row r="49862" spans="1:27" x14ac:dyDescent="0.25">
      <c r="A49862"/>
      <c r="AA49862"/>
    </row>
    <row r="49863" spans="1:27" x14ac:dyDescent="0.25">
      <c r="A49863"/>
      <c r="AA49863"/>
    </row>
    <row r="49864" spans="1:27" x14ac:dyDescent="0.25">
      <c r="A49864"/>
      <c r="AA49864"/>
    </row>
    <row r="49865" spans="1:27" x14ac:dyDescent="0.25">
      <c r="A49865"/>
      <c r="AA49865"/>
    </row>
    <row r="49866" spans="1:27" x14ac:dyDescent="0.25">
      <c r="A49866"/>
      <c r="AA49866"/>
    </row>
    <row r="49867" spans="1:27" x14ac:dyDescent="0.25">
      <c r="A49867"/>
      <c r="AA49867"/>
    </row>
    <row r="49868" spans="1:27" x14ac:dyDescent="0.25">
      <c r="A49868"/>
      <c r="AA49868"/>
    </row>
    <row r="49869" spans="1:27" x14ac:dyDescent="0.25">
      <c r="A49869"/>
      <c r="AA49869"/>
    </row>
    <row r="49870" spans="1:27" x14ac:dyDescent="0.25">
      <c r="A49870"/>
      <c r="AA49870"/>
    </row>
    <row r="49871" spans="1:27" x14ac:dyDescent="0.25">
      <c r="A49871"/>
      <c r="AA49871"/>
    </row>
    <row r="49872" spans="1:27" x14ac:dyDescent="0.25">
      <c r="A49872"/>
      <c r="AA49872"/>
    </row>
    <row r="49873" spans="1:27" x14ac:dyDescent="0.25">
      <c r="A49873"/>
      <c r="AA49873"/>
    </row>
    <row r="49874" spans="1:27" x14ac:dyDescent="0.25">
      <c r="A49874"/>
      <c r="AA49874"/>
    </row>
    <row r="49875" spans="1:27" x14ac:dyDescent="0.25">
      <c r="A49875"/>
      <c r="AA49875"/>
    </row>
    <row r="49876" spans="1:27" x14ac:dyDescent="0.25">
      <c r="A49876"/>
      <c r="AA49876"/>
    </row>
    <row r="49877" spans="1:27" x14ac:dyDescent="0.25">
      <c r="A49877"/>
      <c r="AA49877"/>
    </row>
    <row r="49878" spans="1:27" x14ac:dyDescent="0.25">
      <c r="A49878"/>
      <c r="AA49878"/>
    </row>
    <row r="49879" spans="1:27" x14ac:dyDescent="0.25">
      <c r="A49879"/>
      <c r="AA49879"/>
    </row>
    <row r="49880" spans="1:27" x14ac:dyDescent="0.25">
      <c r="A49880"/>
      <c r="AA49880"/>
    </row>
    <row r="49881" spans="1:27" x14ac:dyDescent="0.25">
      <c r="A49881"/>
      <c r="AA49881"/>
    </row>
    <row r="49882" spans="1:27" x14ac:dyDescent="0.25">
      <c r="A49882"/>
      <c r="AA49882"/>
    </row>
    <row r="49883" spans="1:27" x14ac:dyDescent="0.25">
      <c r="A49883"/>
      <c r="AA49883"/>
    </row>
    <row r="49884" spans="1:27" x14ac:dyDescent="0.25">
      <c r="A49884"/>
      <c r="AA49884"/>
    </row>
    <row r="49885" spans="1:27" x14ac:dyDescent="0.25">
      <c r="A49885"/>
      <c r="AA49885"/>
    </row>
    <row r="49886" spans="1:27" x14ac:dyDescent="0.25">
      <c r="A49886"/>
      <c r="AA49886"/>
    </row>
    <row r="49887" spans="1:27" x14ac:dyDescent="0.25">
      <c r="A49887"/>
      <c r="AA49887"/>
    </row>
    <row r="49888" spans="1:27" x14ac:dyDescent="0.25">
      <c r="A49888"/>
      <c r="AA49888"/>
    </row>
    <row r="49889" spans="1:27" x14ac:dyDescent="0.25">
      <c r="A49889"/>
      <c r="AA49889"/>
    </row>
    <row r="49890" spans="1:27" x14ac:dyDescent="0.25">
      <c r="A49890"/>
      <c r="AA49890"/>
    </row>
    <row r="49891" spans="1:27" x14ac:dyDescent="0.25">
      <c r="A49891"/>
      <c r="AA49891"/>
    </row>
    <row r="49892" spans="1:27" x14ac:dyDescent="0.25">
      <c r="A49892"/>
      <c r="AA49892"/>
    </row>
    <row r="49893" spans="1:27" x14ac:dyDescent="0.25">
      <c r="A49893"/>
      <c r="AA49893"/>
    </row>
    <row r="49894" spans="1:27" x14ac:dyDescent="0.25">
      <c r="A49894"/>
      <c r="AA49894"/>
    </row>
    <row r="49895" spans="1:27" x14ac:dyDescent="0.25">
      <c r="A49895"/>
      <c r="AA49895"/>
    </row>
    <row r="49896" spans="1:27" x14ac:dyDescent="0.25">
      <c r="A49896"/>
      <c r="AA49896"/>
    </row>
    <row r="49897" spans="1:27" x14ac:dyDescent="0.25">
      <c r="A49897"/>
      <c r="AA49897"/>
    </row>
    <row r="49898" spans="1:27" x14ac:dyDescent="0.25">
      <c r="A49898"/>
      <c r="AA49898"/>
    </row>
    <row r="49899" spans="1:27" x14ac:dyDescent="0.25">
      <c r="A49899"/>
      <c r="AA49899"/>
    </row>
    <row r="49900" spans="1:27" x14ac:dyDescent="0.25">
      <c r="A49900"/>
      <c r="AA49900"/>
    </row>
    <row r="49901" spans="1:27" x14ac:dyDescent="0.25">
      <c r="A49901"/>
      <c r="AA49901"/>
    </row>
    <row r="49902" spans="1:27" x14ac:dyDescent="0.25">
      <c r="A49902"/>
      <c r="AA49902"/>
    </row>
    <row r="49903" spans="1:27" x14ac:dyDescent="0.25">
      <c r="A49903"/>
      <c r="AA49903"/>
    </row>
    <row r="49904" spans="1:27" x14ac:dyDescent="0.25">
      <c r="A49904"/>
      <c r="AA49904"/>
    </row>
    <row r="49905" spans="1:27" x14ac:dyDescent="0.25">
      <c r="A49905"/>
      <c r="AA49905"/>
    </row>
    <row r="49906" spans="1:27" x14ac:dyDescent="0.25">
      <c r="A49906"/>
      <c r="AA49906"/>
    </row>
    <row r="49907" spans="1:27" x14ac:dyDescent="0.25">
      <c r="A49907"/>
      <c r="AA49907"/>
    </row>
    <row r="49908" spans="1:27" x14ac:dyDescent="0.25">
      <c r="A49908"/>
      <c r="AA49908"/>
    </row>
    <row r="49909" spans="1:27" x14ac:dyDescent="0.25">
      <c r="A49909"/>
      <c r="AA49909"/>
    </row>
    <row r="49910" spans="1:27" x14ac:dyDescent="0.25">
      <c r="A49910"/>
      <c r="AA49910"/>
    </row>
    <row r="49911" spans="1:27" x14ac:dyDescent="0.25">
      <c r="A49911"/>
      <c r="AA49911"/>
    </row>
    <row r="49912" spans="1:27" x14ac:dyDescent="0.25">
      <c r="A49912"/>
      <c r="AA49912"/>
    </row>
    <row r="49913" spans="1:27" x14ac:dyDescent="0.25">
      <c r="A49913"/>
      <c r="AA49913"/>
    </row>
    <row r="49914" spans="1:27" x14ac:dyDescent="0.25">
      <c r="A49914"/>
      <c r="AA49914"/>
    </row>
    <row r="49915" spans="1:27" x14ac:dyDescent="0.25">
      <c r="A49915"/>
      <c r="AA49915"/>
    </row>
    <row r="49916" spans="1:27" x14ac:dyDescent="0.25">
      <c r="A49916"/>
      <c r="AA49916"/>
    </row>
    <row r="49917" spans="1:27" x14ac:dyDescent="0.25">
      <c r="A49917"/>
      <c r="AA49917"/>
    </row>
    <row r="49918" spans="1:27" x14ac:dyDescent="0.25">
      <c r="A49918"/>
      <c r="AA49918"/>
    </row>
    <row r="49919" spans="1:27" x14ac:dyDescent="0.25">
      <c r="A49919"/>
      <c r="AA49919"/>
    </row>
    <row r="49920" spans="1:27" x14ac:dyDescent="0.25">
      <c r="A49920"/>
      <c r="AA49920"/>
    </row>
    <row r="49921" spans="1:27" x14ac:dyDescent="0.25">
      <c r="A49921"/>
      <c r="AA49921"/>
    </row>
    <row r="49922" spans="1:27" x14ac:dyDescent="0.25">
      <c r="A49922"/>
      <c r="AA49922"/>
    </row>
    <row r="49923" spans="1:27" x14ac:dyDescent="0.25">
      <c r="A49923"/>
      <c r="AA49923"/>
    </row>
    <row r="49924" spans="1:27" x14ac:dyDescent="0.25">
      <c r="A49924"/>
      <c r="AA49924"/>
    </row>
    <row r="49925" spans="1:27" x14ac:dyDescent="0.25">
      <c r="A49925"/>
      <c r="AA49925"/>
    </row>
    <row r="49926" spans="1:27" x14ac:dyDescent="0.25">
      <c r="A49926"/>
      <c r="AA49926"/>
    </row>
    <row r="49927" spans="1:27" x14ac:dyDescent="0.25">
      <c r="A49927"/>
      <c r="AA49927"/>
    </row>
    <row r="49928" spans="1:27" x14ac:dyDescent="0.25">
      <c r="A49928"/>
      <c r="AA49928"/>
    </row>
    <row r="49929" spans="1:27" x14ac:dyDescent="0.25">
      <c r="A49929"/>
      <c r="AA49929"/>
    </row>
    <row r="49930" spans="1:27" x14ac:dyDescent="0.25">
      <c r="A49930"/>
      <c r="AA49930"/>
    </row>
    <row r="49931" spans="1:27" x14ac:dyDescent="0.25">
      <c r="A49931"/>
      <c r="AA49931"/>
    </row>
    <row r="49932" spans="1:27" x14ac:dyDescent="0.25">
      <c r="A49932"/>
      <c r="AA49932"/>
    </row>
    <row r="49933" spans="1:27" x14ac:dyDescent="0.25">
      <c r="A49933"/>
      <c r="AA49933"/>
    </row>
    <row r="49934" spans="1:27" x14ac:dyDescent="0.25">
      <c r="A49934"/>
      <c r="AA49934"/>
    </row>
    <row r="49935" spans="1:27" x14ac:dyDescent="0.25">
      <c r="A49935"/>
      <c r="AA49935"/>
    </row>
    <row r="49936" spans="1:27" x14ac:dyDescent="0.25">
      <c r="A49936"/>
      <c r="AA49936"/>
    </row>
    <row r="49937" spans="1:27" x14ac:dyDescent="0.25">
      <c r="A49937"/>
      <c r="AA49937"/>
    </row>
    <row r="49938" spans="1:27" x14ac:dyDescent="0.25">
      <c r="A49938"/>
      <c r="AA49938"/>
    </row>
    <row r="49939" spans="1:27" x14ac:dyDescent="0.25">
      <c r="A49939"/>
      <c r="AA49939"/>
    </row>
    <row r="49940" spans="1:27" x14ac:dyDescent="0.25">
      <c r="A49940"/>
      <c r="AA49940"/>
    </row>
    <row r="49941" spans="1:27" x14ac:dyDescent="0.25">
      <c r="A49941"/>
      <c r="AA49941"/>
    </row>
    <row r="49942" spans="1:27" x14ac:dyDescent="0.25">
      <c r="A49942"/>
      <c r="AA49942"/>
    </row>
    <row r="49943" spans="1:27" x14ac:dyDescent="0.25">
      <c r="A49943"/>
      <c r="AA49943"/>
    </row>
    <row r="49944" spans="1:27" x14ac:dyDescent="0.25">
      <c r="A49944"/>
      <c r="AA49944"/>
    </row>
    <row r="49945" spans="1:27" x14ac:dyDescent="0.25">
      <c r="A49945"/>
      <c r="AA49945"/>
    </row>
    <row r="49946" spans="1:27" x14ac:dyDescent="0.25">
      <c r="A49946"/>
      <c r="AA49946"/>
    </row>
    <row r="49947" spans="1:27" x14ac:dyDescent="0.25">
      <c r="A49947"/>
      <c r="AA49947"/>
    </row>
    <row r="49948" spans="1:27" x14ac:dyDescent="0.25">
      <c r="A49948"/>
      <c r="AA49948"/>
    </row>
    <row r="49949" spans="1:27" x14ac:dyDescent="0.25">
      <c r="A49949"/>
      <c r="AA49949"/>
    </row>
    <row r="49950" spans="1:27" x14ac:dyDescent="0.25">
      <c r="A49950"/>
      <c r="AA49950"/>
    </row>
    <row r="49951" spans="1:27" x14ac:dyDescent="0.25">
      <c r="A49951"/>
      <c r="AA49951"/>
    </row>
    <row r="49952" spans="1:27" x14ac:dyDescent="0.25">
      <c r="A49952"/>
      <c r="AA49952"/>
    </row>
    <row r="49953" spans="1:27" x14ac:dyDescent="0.25">
      <c r="A49953"/>
      <c r="AA49953"/>
    </row>
    <row r="49954" spans="1:27" x14ac:dyDescent="0.25">
      <c r="A49954"/>
      <c r="AA49954"/>
    </row>
    <row r="49955" spans="1:27" x14ac:dyDescent="0.25">
      <c r="A49955"/>
      <c r="AA49955"/>
    </row>
    <row r="49956" spans="1:27" x14ac:dyDescent="0.25">
      <c r="A49956"/>
      <c r="AA49956"/>
    </row>
    <row r="49957" spans="1:27" x14ac:dyDescent="0.25">
      <c r="A49957"/>
      <c r="AA49957"/>
    </row>
    <row r="49958" spans="1:27" x14ac:dyDescent="0.25">
      <c r="A49958"/>
      <c r="AA49958"/>
    </row>
    <row r="49959" spans="1:27" x14ac:dyDescent="0.25">
      <c r="A49959"/>
      <c r="AA49959"/>
    </row>
    <row r="49960" spans="1:27" x14ac:dyDescent="0.25">
      <c r="A49960"/>
      <c r="AA49960"/>
    </row>
    <row r="49961" spans="1:27" x14ac:dyDescent="0.25">
      <c r="A49961"/>
      <c r="AA49961"/>
    </row>
    <row r="49962" spans="1:27" x14ac:dyDescent="0.25">
      <c r="A49962"/>
      <c r="AA49962"/>
    </row>
    <row r="49963" spans="1:27" x14ac:dyDescent="0.25">
      <c r="A49963"/>
      <c r="AA49963"/>
    </row>
    <row r="49964" spans="1:27" x14ac:dyDescent="0.25">
      <c r="A49964"/>
      <c r="AA49964"/>
    </row>
    <row r="49965" spans="1:27" x14ac:dyDescent="0.25">
      <c r="A49965"/>
      <c r="AA49965"/>
    </row>
    <row r="49966" spans="1:27" x14ac:dyDescent="0.25">
      <c r="A49966"/>
      <c r="AA49966"/>
    </row>
    <row r="49967" spans="1:27" x14ac:dyDescent="0.25">
      <c r="A49967"/>
      <c r="AA49967"/>
    </row>
    <row r="49968" spans="1:27" x14ac:dyDescent="0.25">
      <c r="A49968"/>
      <c r="AA49968"/>
    </row>
    <row r="49969" spans="1:27" x14ac:dyDescent="0.25">
      <c r="A49969"/>
      <c r="AA49969"/>
    </row>
    <row r="49970" spans="1:27" x14ac:dyDescent="0.25">
      <c r="A49970"/>
      <c r="AA49970"/>
    </row>
    <row r="49971" spans="1:27" x14ac:dyDescent="0.25">
      <c r="A49971"/>
      <c r="AA49971"/>
    </row>
    <row r="49972" spans="1:27" x14ac:dyDescent="0.25">
      <c r="A49972"/>
      <c r="AA49972"/>
    </row>
    <row r="49973" spans="1:27" x14ac:dyDescent="0.25">
      <c r="A49973"/>
      <c r="AA49973"/>
    </row>
    <row r="49974" spans="1:27" x14ac:dyDescent="0.25">
      <c r="A49974"/>
      <c r="AA49974"/>
    </row>
    <row r="49975" spans="1:27" x14ac:dyDescent="0.25">
      <c r="A49975"/>
      <c r="AA49975"/>
    </row>
    <row r="49976" spans="1:27" x14ac:dyDescent="0.25">
      <c r="A49976"/>
      <c r="AA49976"/>
    </row>
    <row r="49977" spans="1:27" x14ac:dyDescent="0.25">
      <c r="A49977"/>
      <c r="AA49977"/>
    </row>
    <row r="49978" spans="1:27" x14ac:dyDescent="0.25">
      <c r="A49978"/>
      <c r="AA49978"/>
    </row>
    <row r="49979" spans="1:27" x14ac:dyDescent="0.25">
      <c r="A49979"/>
      <c r="AA49979"/>
    </row>
    <row r="49980" spans="1:27" x14ac:dyDescent="0.25">
      <c r="A49980"/>
      <c r="AA49980"/>
    </row>
    <row r="49981" spans="1:27" x14ac:dyDescent="0.25">
      <c r="A49981"/>
      <c r="AA49981"/>
    </row>
    <row r="49982" spans="1:27" x14ac:dyDescent="0.25">
      <c r="A49982"/>
      <c r="AA49982"/>
    </row>
    <row r="49983" spans="1:27" x14ac:dyDescent="0.25">
      <c r="A49983"/>
      <c r="AA49983"/>
    </row>
    <row r="49984" spans="1:27" x14ac:dyDescent="0.25">
      <c r="A49984"/>
      <c r="AA49984"/>
    </row>
    <row r="49985" spans="1:27" x14ac:dyDescent="0.25">
      <c r="A49985"/>
      <c r="AA49985"/>
    </row>
    <row r="49986" spans="1:27" x14ac:dyDescent="0.25">
      <c r="A49986"/>
      <c r="AA49986"/>
    </row>
    <row r="49987" spans="1:27" x14ac:dyDescent="0.25">
      <c r="A49987"/>
      <c r="AA49987"/>
    </row>
    <row r="49988" spans="1:27" x14ac:dyDescent="0.25">
      <c r="A49988"/>
      <c r="AA49988"/>
    </row>
    <row r="49989" spans="1:27" x14ac:dyDescent="0.25">
      <c r="A49989"/>
      <c r="AA49989"/>
    </row>
    <row r="49990" spans="1:27" x14ac:dyDescent="0.25">
      <c r="A49990"/>
      <c r="AA49990"/>
    </row>
    <row r="49991" spans="1:27" x14ac:dyDescent="0.25">
      <c r="A49991"/>
      <c r="AA49991"/>
    </row>
    <row r="49992" spans="1:27" x14ac:dyDescent="0.25">
      <c r="A49992"/>
      <c r="AA49992"/>
    </row>
    <row r="49993" spans="1:27" x14ac:dyDescent="0.25">
      <c r="A49993"/>
      <c r="AA49993"/>
    </row>
    <row r="49994" spans="1:27" x14ac:dyDescent="0.25">
      <c r="A49994"/>
      <c r="AA49994"/>
    </row>
    <row r="49995" spans="1:27" x14ac:dyDescent="0.25">
      <c r="A49995"/>
      <c r="AA49995"/>
    </row>
    <row r="49996" spans="1:27" x14ac:dyDescent="0.25">
      <c r="A49996"/>
      <c r="AA49996"/>
    </row>
    <row r="49997" spans="1:27" x14ac:dyDescent="0.25">
      <c r="A49997"/>
      <c r="AA49997"/>
    </row>
    <row r="49998" spans="1:27" x14ac:dyDescent="0.25">
      <c r="A49998"/>
      <c r="AA49998"/>
    </row>
    <row r="49999" spans="1:27" x14ac:dyDescent="0.25">
      <c r="A49999"/>
      <c r="AA49999"/>
    </row>
    <row r="50000" spans="1:27" x14ac:dyDescent="0.25">
      <c r="A50000"/>
      <c r="AA50000"/>
    </row>
    <row r="50001" spans="1:27" x14ac:dyDescent="0.25">
      <c r="A50001"/>
      <c r="AA50001"/>
    </row>
    <row r="50002" spans="1:27" x14ac:dyDescent="0.25">
      <c r="A50002"/>
      <c r="AA50002"/>
    </row>
    <row r="50003" spans="1:27" x14ac:dyDescent="0.25">
      <c r="A50003"/>
      <c r="AA50003"/>
    </row>
    <row r="50004" spans="1:27" x14ac:dyDescent="0.25">
      <c r="A50004"/>
      <c r="AA50004"/>
    </row>
    <row r="50005" spans="1:27" x14ac:dyDescent="0.25">
      <c r="A50005"/>
      <c r="AA50005"/>
    </row>
    <row r="50006" spans="1:27" x14ac:dyDescent="0.25">
      <c r="A50006"/>
      <c r="AA50006"/>
    </row>
    <row r="50007" spans="1:27" x14ac:dyDescent="0.25">
      <c r="A50007"/>
      <c r="AA50007"/>
    </row>
    <row r="50008" spans="1:27" x14ac:dyDescent="0.25">
      <c r="A50008"/>
      <c r="AA50008"/>
    </row>
    <row r="50009" spans="1:27" x14ac:dyDescent="0.25">
      <c r="A50009"/>
      <c r="AA50009"/>
    </row>
    <row r="50010" spans="1:27" x14ac:dyDescent="0.25">
      <c r="A50010"/>
      <c r="AA50010"/>
    </row>
    <row r="50011" spans="1:27" x14ac:dyDescent="0.25">
      <c r="A50011"/>
      <c r="AA50011"/>
    </row>
    <row r="50012" spans="1:27" x14ac:dyDescent="0.25">
      <c r="A50012"/>
      <c r="AA50012"/>
    </row>
    <row r="50013" spans="1:27" x14ac:dyDescent="0.25">
      <c r="A50013"/>
      <c r="AA50013"/>
    </row>
    <row r="50014" spans="1:27" x14ac:dyDescent="0.25">
      <c r="A50014"/>
      <c r="AA50014"/>
    </row>
    <row r="50015" spans="1:27" x14ac:dyDescent="0.25">
      <c r="A50015"/>
      <c r="AA50015"/>
    </row>
    <row r="50016" spans="1:27" x14ac:dyDescent="0.25">
      <c r="A50016"/>
      <c r="AA50016"/>
    </row>
    <row r="50017" spans="1:27" x14ac:dyDescent="0.25">
      <c r="A50017"/>
      <c r="AA50017"/>
    </row>
    <row r="50018" spans="1:27" x14ac:dyDescent="0.25">
      <c r="A50018"/>
      <c r="AA50018"/>
    </row>
    <row r="50019" spans="1:27" x14ac:dyDescent="0.25">
      <c r="A50019"/>
      <c r="AA50019"/>
    </row>
    <row r="50020" spans="1:27" x14ac:dyDescent="0.25">
      <c r="A50020"/>
      <c r="AA50020"/>
    </row>
    <row r="50021" spans="1:27" x14ac:dyDescent="0.25">
      <c r="A50021"/>
      <c r="AA50021"/>
    </row>
    <row r="50022" spans="1:27" x14ac:dyDescent="0.25">
      <c r="A50022"/>
      <c r="AA50022"/>
    </row>
    <row r="50023" spans="1:27" x14ac:dyDescent="0.25">
      <c r="A50023"/>
      <c r="AA50023"/>
    </row>
    <row r="50024" spans="1:27" x14ac:dyDescent="0.25">
      <c r="A50024"/>
      <c r="AA50024"/>
    </row>
    <row r="50025" spans="1:27" x14ac:dyDescent="0.25">
      <c r="A50025"/>
      <c r="AA50025"/>
    </row>
    <row r="50026" spans="1:27" x14ac:dyDescent="0.25">
      <c r="A50026"/>
      <c r="AA50026"/>
    </row>
    <row r="50027" spans="1:27" x14ac:dyDescent="0.25">
      <c r="A50027"/>
      <c r="AA50027"/>
    </row>
    <row r="50028" spans="1:27" x14ac:dyDescent="0.25">
      <c r="A50028"/>
      <c r="AA50028"/>
    </row>
    <row r="50029" spans="1:27" x14ac:dyDescent="0.25">
      <c r="A50029"/>
      <c r="AA50029"/>
    </row>
    <row r="50030" spans="1:27" x14ac:dyDescent="0.25">
      <c r="A50030"/>
      <c r="AA50030"/>
    </row>
    <row r="50031" spans="1:27" x14ac:dyDescent="0.25">
      <c r="A50031"/>
      <c r="AA50031"/>
    </row>
    <row r="50032" spans="1:27" x14ac:dyDescent="0.25">
      <c r="A50032"/>
      <c r="AA50032"/>
    </row>
    <row r="50033" spans="1:27" x14ac:dyDescent="0.25">
      <c r="A50033"/>
      <c r="AA50033"/>
    </row>
    <row r="50034" spans="1:27" x14ac:dyDescent="0.25">
      <c r="A50034"/>
      <c r="AA50034"/>
    </row>
    <row r="50035" spans="1:27" x14ac:dyDescent="0.25">
      <c r="A50035"/>
      <c r="AA50035"/>
    </row>
    <row r="50036" spans="1:27" x14ac:dyDescent="0.25">
      <c r="A50036"/>
      <c r="AA50036"/>
    </row>
    <row r="50037" spans="1:27" x14ac:dyDescent="0.25">
      <c r="A50037"/>
      <c r="AA50037"/>
    </row>
    <row r="50038" spans="1:27" x14ac:dyDescent="0.25">
      <c r="A50038"/>
      <c r="AA50038"/>
    </row>
    <row r="50039" spans="1:27" x14ac:dyDescent="0.25">
      <c r="A50039"/>
      <c r="AA50039"/>
    </row>
    <row r="50040" spans="1:27" x14ac:dyDescent="0.25">
      <c r="A50040"/>
      <c r="AA50040"/>
    </row>
    <row r="50041" spans="1:27" x14ac:dyDescent="0.25">
      <c r="A50041"/>
      <c r="AA50041"/>
    </row>
    <row r="50042" spans="1:27" x14ac:dyDescent="0.25">
      <c r="A50042"/>
      <c r="AA50042"/>
    </row>
    <row r="50043" spans="1:27" x14ac:dyDescent="0.25">
      <c r="A50043"/>
      <c r="AA50043"/>
    </row>
    <row r="50044" spans="1:27" x14ac:dyDescent="0.25">
      <c r="A50044"/>
      <c r="AA50044"/>
    </row>
    <row r="50045" spans="1:27" x14ac:dyDescent="0.25">
      <c r="A50045"/>
      <c r="AA50045"/>
    </row>
    <row r="50046" spans="1:27" x14ac:dyDescent="0.25">
      <c r="A50046"/>
      <c r="AA50046"/>
    </row>
    <row r="50047" spans="1:27" x14ac:dyDescent="0.25">
      <c r="A50047"/>
      <c r="AA50047"/>
    </row>
    <row r="50048" spans="1:27" x14ac:dyDescent="0.25">
      <c r="A50048"/>
      <c r="AA50048"/>
    </row>
    <row r="50049" spans="1:27" x14ac:dyDescent="0.25">
      <c r="A50049"/>
      <c r="AA50049"/>
    </row>
    <row r="50050" spans="1:27" x14ac:dyDescent="0.25">
      <c r="A50050"/>
      <c r="AA50050"/>
    </row>
    <row r="50051" spans="1:27" x14ac:dyDescent="0.25">
      <c r="A50051"/>
      <c r="AA50051"/>
    </row>
    <row r="50052" spans="1:27" x14ac:dyDescent="0.25">
      <c r="A50052"/>
      <c r="AA50052"/>
    </row>
    <row r="50053" spans="1:27" x14ac:dyDescent="0.25">
      <c r="A50053"/>
      <c r="AA50053"/>
    </row>
    <row r="50054" spans="1:27" x14ac:dyDescent="0.25">
      <c r="A50054"/>
      <c r="AA50054"/>
    </row>
    <row r="50055" spans="1:27" x14ac:dyDescent="0.25">
      <c r="A50055"/>
      <c r="AA50055"/>
    </row>
    <row r="50056" spans="1:27" x14ac:dyDescent="0.25">
      <c r="A50056"/>
      <c r="AA50056"/>
    </row>
    <row r="50057" spans="1:27" x14ac:dyDescent="0.25">
      <c r="A50057"/>
      <c r="AA50057"/>
    </row>
    <row r="50058" spans="1:27" x14ac:dyDescent="0.25">
      <c r="A50058"/>
      <c r="AA50058"/>
    </row>
    <row r="50059" spans="1:27" x14ac:dyDescent="0.25">
      <c r="A50059"/>
      <c r="AA50059"/>
    </row>
    <row r="50060" spans="1:27" x14ac:dyDescent="0.25">
      <c r="A50060"/>
      <c r="AA50060"/>
    </row>
    <row r="50061" spans="1:27" x14ac:dyDescent="0.25">
      <c r="A50061"/>
      <c r="AA50061"/>
    </row>
    <row r="50062" spans="1:27" x14ac:dyDescent="0.25">
      <c r="A50062"/>
      <c r="AA50062"/>
    </row>
    <row r="50063" spans="1:27" x14ac:dyDescent="0.25">
      <c r="A50063"/>
      <c r="AA50063"/>
    </row>
    <row r="50064" spans="1:27" x14ac:dyDescent="0.25">
      <c r="A50064"/>
      <c r="AA50064"/>
    </row>
    <row r="50065" spans="1:27" x14ac:dyDescent="0.25">
      <c r="A50065"/>
      <c r="AA50065"/>
    </row>
    <row r="50066" spans="1:27" x14ac:dyDescent="0.25">
      <c r="A50066"/>
      <c r="AA50066"/>
    </row>
    <row r="50067" spans="1:27" x14ac:dyDescent="0.25">
      <c r="A50067"/>
      <c r="AA50067"/>
    </row>
    <row r="50068" spans="1:27" x14ac:dyDescent="0.25">
      <c r="A50068"/>
      <c r="AA50068"/>
    </row>
    <row r="50069" spans="1:27" x14ac:dyDescent="0.25">
      <c r="A50069"/>
      <c r="AA50069"/>
    </row>
    <row r="50070" spans="1:27" x14ac:dyDescent="0.25">
      <c r="A50070"/>
      <c r="AA50070"/>
    </row>
    <row r="50071" spans="1:27" x14ac:dyDescent="0.25">
      <c r="A50071"/>
      <c r="AA50071"/>
    </row>
    <row r="50072" spans="1:27" x14ac:dyDescent="0.25">
      <c r="A50072"/>
      <c r="AA50072"/>
    </row>
    <row r="50073" spans="1:27" x14ac:dyDescent="0.25">
      <c r="A50073"/>
      <c r="AA50073"/>
    </row>
    <row r="50074" spans="1:27" x14ac:dyDescent="0.25">
      <c r="A50074"/>
      <c r="AA50074"/>
    </row>
    <row r="50075" spans="1:27" x14ac:dyDescent="0.25">
      <c r="A50075"/>
      <c r="AA50075"/>
    </row>
    <row r="50076" spans="1:27" x14ac:dyDescent="0.25">
      <c r="A50076"/>
      <c r="AA50076"/>
    </row>
    <row r="50077" spans="1:27" x14ac:dyDescent="0.25">
      <c r="A50077"/>
      <c r="AA50077"/>
    </row>
    <row r="50078" spans="1:27" x14ac:dyDescent="0.25">
      <c r="A50078"/>
      <c r="AA50078"/>
    </row>
    <row r="50079" spans="1:27" x14ac:dyDescent="0.25">
      <c r="A50079"/>
      <c r="AA50079"/>
    </row>
    <row r="50080" spans="1:27" x14ac:dyDescent="0.25">
      <c r="A50080"/>
      <c r="AA50080"/>
    </row>
    <row r="50081" spans="1:27" x14ac:dyDescent="0.25">
      <c r="A50081"/>
      <c r="AA50081"/>
    </row>
    <row r="50082" spans="1:27" x14ac:dyDescent="0.25">
      <c r="A50082"/>
      <c r="AA50082"/>
    </row>
    <row r="50083" spans="1:27" x14ac:dyDescent="0.25">
      <c r="A50083"/>
      <c r="AA50083"/>
    </row>
    <row r="50084" spans="1:27" x14ac:dyDescent="0.25">
      <c r="A50084"/>
      <c r="AA50084"/>
    </row>
    <row r="50085" spans="1:27" x14ac:dyDescent="0.25">
      <c r="A50085"/>
      <c r="AA50085"/>
    </row>
    <row r="50086" spans="1:27" x14ac:dyDescent="0.25">
      <c r="A50086"/>
      <c r="AA50086"/>
    </row>
    <row r="50087" spans="1:27" x14ac:dyDescent="0.25">
      <c r="A50087"/>
      <c r="AA50087"/>
    </row>
    <row r="50088" spans="1:27" x14ac:dyDescent="0.25">
      <c r="A50088"/>
      <c r="AA50088"/>
    </row>
    <row r="50089" spans="1:27" x14ac:dyDescent="0.25">
      <c r="A50089"/>
      <c r="AA50089"/>
    </row>
    <row r="50090" spans="1:27" x14ac:dyDescent="0.25">
      <c r="A50090"/>
      <c r="AA50090"/>
    </row>
    <row r="50091" spans="1:27" x14ac:dyDescent="0.25">
      <c r="A50091"/>
      <c r="AA50091"/>
    </row>
    <row r="50092" spans="1:27" x14ac:dyDescent="0.25">
      <c r="A50092"/>
      <c r="AA50092"/>
    </row>
    <row r="50093" spans="1:27" x14ac:dyDescent="0.25">
      <c r="A50093"/>
      <c r="AA50093"/>
    </row>
    <row r="50094" spans="1:27" x14ac:dyDescent="0.25">
      <c r="A50094"/>
      <c r="AA50094"/>
    </row>
    <row r="50095" spans="1:27" x14ac:dyDescent="0.25">
      <c r="A50095"/>
      <c r="AA50095"/>
    </row>
    <row r="50096" spans="1:27" x14ac:dyDescent="0.25">
      <c r="A50096"/>
      <c r="AA50096"/>
    </row>
    <row r="50097" spans="1:27" x14ac:dyDescent="0.25">
      <c r="A50097"/>
      <c r="AA50097"/>
    </row>
    <row r="50098" spans="1:27" x14ac:dyDescent="0.25">
      <c r="A50098"/>
      <c r="AA50098"/>
    </row>
    <row r="50099" spans="1:27" x14ac:dyDescent="0.25">
      <c r="A50099"/>
      <c r="AA50099"/>
    </row>
    <row r="50100" spans="1:27" x14ac:dyDescent="0.25">
      <c r="A50100"/>
      <c r="AA50100"/>
    </row>
    <row r="50101" spans="1:27" x14ac:dyDescent="0.25">
      <c r="A50101"/>
      <c r="AA50101"/>
    </row>
    <row r="50102" spans="1:27" x14ac:dyDescent="0.25">
      <c r="A50102"/>
      <c r="AA50102"/>
    </row>
    <row r="50103" spans="1:27" x14ac:dyDescent="0.25">
      <c r="A50103"/>
      <c r="AA50103"/>
    </row>
    <row r="50104" spans="1:27" x14ac:dyDescent="0.25">
      <c r="A50104"/>
      <c r="AA50104"/>
    </row>
    <row r="50105" spans="1:27" x14ac:dyDescent="0.25">
      <c r="A50105"/>
      <c r="AA50105"/>
    </row>
    <row r="50106" spans="1:27" x14ac:dyDescent="0.25">
      <c r="A50106"/>
      <c r="AA50106"/>
    </row>
    <row r="50107" spans="1:27" x14ac:dyDescent="0.25">
      <c r="A50107"/>
      <c r="AA50107"/>
    </row>
    <row r="50108" spans="1:27" x14ac:dyDescent="0.25">
      <c r="A50108"/>
      <c r="AA50108"/>
    </row>
    <row r="50109" spans="1:27" x14ac:dyDescent="0.25">
      <c r="A50109"/>
      <c r="AA50109"/>
    </row>
    <row r="50110" spans="1:27" x14ac:dyDescent="0.25">
      <c r="A50110"/>
      <c r="AA50110"/>
    </row>
    <row r="50111" spans="1:27" x14ac:dyDescent="0.25">
      <c r="A50111"/>
      <c r="AA50111"/>
    </row>
    <row r="50112" spans="1:27" x14ac:dyDescent="0.25">
      <c r="A50112"/>
      <c r="AA50112"/>
    </row>
    <row r="50113" spans="1:27" x14ac:dyDescent="0.25">
      <c r="A50113"/>
      <c r="AA50113"/>
    </row>
    <row r="50114" spans="1:27" x14ac:dyDescent="0.25">
      <c r="A50114"/>
      <c r="AA50114"/>
    </row>
    <row r="50115" spans="1:27" x14ac:dyDescent="0.25">
      <c r="A50115"/>
      <c r="AA50115"/>
    </row>
    <row r="50116" spans="1:27" x14ac:dyDescent="0.25">
      <c r="A50116"/>
      <c r="AA50116"/>
    </row>
    <row r="50117" spans="1:27" x14ac:dyDescent="0.25">
      <c r="A50117"/>
      <c r="AA50117"/>
    </row>
    <row r="50118" spans="1:27" x14ac:dyDescent="0.25">
      <c r="A50118"/>
      <c r="AA50118"/>
    </row>
    <row r="50119" spans="1:27" x14ac:dyDescent="0.25">
      <c r="A50119"/>
      <c r="AA50119"/>
    </row>
    <row r="50120" spans="1:27" x14ac:dyDescent="0.25">
      <c r="A50120"/>
      <c r="AA50120"/>
    </row>
    <row r="50121" spans="1:27" x14ac:dyDescent="0.25">
      <c r="A50121"/>
      <c r="AA50121"/>
    </row>
    <row r="50122" spans="1:27" x14ac:dyDescent="0.25">
      <c r="A50122"/>
      <c r="AA50122"/>
    </row>
    <row r="50123" spans="1:27" x14ac:dyDescent="0.25">
      <c r="A50123"/>
      <c r="AA50123"/>
    </row>
    <row r="50124" spans="1:27" x14ac:dyDescent="0.25">
      <c r="A50124"/>
      <c r="AA50124"/>
    </row>
    <row r="50125" spans="1:27" x14ac:dyDescent="0.25">
      <c r="A50125"/>
      <c r="AA50125"/>
    </row>
    <row r="50126" spans="1:27" x14ac:dyDescent="0.25">
      <c r="A50126"/>
      <c r="AA50126"/>
    </row>
    <row r="50127" spans="1:27" x14ac:dyDescent="0.25">
      <c r="A50127"/>
      <c r="AA50127"/>
    </row>
    <row r="50128" spans="1:27" x14ac:dyDescent="0.25">
      <c r="A50128"/>
      <c r="AA50128"/>
    </row>
    <row r="50129" spans="1:27" x14ac:dyDescent="0.25">
      <c r="A50129"/>
      <c r="AA50129"/>
    </row>
    <row r="50130" spans="1:27" x14ac:dyDescent="0.25">
      <c r="A50130"/>
      <c r="AA50130"/>
    </row>
    <row r="50131" spans="1:27" x14ac:dyDescent="0.25">
      <c r="A50131"/>
      <c r="AA50131"/>
    </row>
    <row r="50132" spans="1:27" x14ac:dyDescent="0.25">
      <c r="A50132"/>
      <c r="AA50132"/>
    </row>
    <row r="50133" spans="1:27" x14ac:dyDescent="0.25">
      <c r="A50133"/>
      <c r="AA50133"/>
    </row>
    <row r="50134" spans="1:27" x14ac:dyDescent="0.25">
      <c r="A50134"/>
      <c r="AA50134"/>
    </row>
    <row r="50135" spans="1:27" x14ac:dyDescent="0.25">
      <c r="A50135"/>
      <c r="AA50135"/>
    </row>
    <row r="50136" spans="1:27" x14ac:dyDescent="0.25">
      <c r="A50136"/>
      <c r="AA50136"/>
    </row>
    <row r="50137" spans="1:27" x14ac:dyDescent="0.25">
      <c r="A50137"/>
      <c r="AA50137"/>
    </row>
    <row r="50138" spans="1:27" x14ac:dyDescent="0.25">
      <c r="A50138"/>
      <c r="AA50138"/>
    </row>
    <row r="50139" spans="1:27" x14ac:dyDescent="0.25">
      <c r="A50139"/>
      <c r="AA50139"/>
    </row>
    <row r="50140" spans="1:27" x14ac:dyDescent="0.25">
      <c r="A50140"/>
      <c r="AA50140"/>
    </row>
    <row r="50141" spans="1:27" x14ac:dyDescent="0.25">
      <c r="A50141"/>
      <c r="AA50141"/>
    </row>
    <row r="50142" spans="1:27" x14ac:dyDescent="0.25">
      <c r="A50142"/>
      <c r="AA50142"/>
    </row>
    <row r="50143" spans="1:27" x14ac:dyDescent="0.25">
      <c r="A50143"/>
      <c r="AA50143"/>
    </row>
    <row r="50144" spans="1:27" x14ac:dyDescent="0.25">
      <c r="A50144"/>
      <c r="AA50144"/>
    </row>
    <row r="50145" spans="1:27" x14ac:dyDescent="0.25">
      <c r="A50145"/>
      <c r="AA50145"/>
    </row>
    <row r="50146" spans="1:27" x14ac:dyDescent="0.25">
      <c r="A50146"/>
      <c r="AA50146"/>
    </row>
    <row r="50147" spans="1:27" x14ac:dyDescent="0.25">
      <c r="A50147"/>
      <c r="AA50147"/>
    </row>
    <row r="50148" spans="1:27" x14ac:dyDescent="0.25">
      <c r="A50148"/>
      <c r="AA50148"/>
    </row>
    <row r="50149" spans="1:27" x14ac:dyDescent="0.25">
      <c r="A50149"/>
      <c r="AA50149"/>
    </row>
    <row r="50150" spans="1:27" x14ac:dyDescent="0.25">
      <c r="A50150"/>
      <c r="AA50150"/>
    </row>
    <row r="50151" spans="1:27" x14ac:dyDescent="0.25">
      <c r="A50151"/>
      <c r="AA50151"/>
    </row>
    <row r="50152" spans="1:27" x14ac:dyDescent="0.25">
      <c r="A50152"/>
      <c r="AA50152"/>
    </row>
    <row r="50153" spans="1:27" x14ac:dyDescent="0.25">
      <c r="A50153"/>
      <c r="AA50153"/>
    </row>
    <row r="50154" spans="1:27" x14ac:dyDescent="0.25">
      <c r="A50154"/>
      <c r="AA50154"/>
    </row>
    <row r="50155" spans="1:27" x14ac:dyDescent="0.25">
      <c r="A50155"/>
      <c r="AA50155"/>
    </row>
    <row r="50156" spans="1:27" x14ac:dyDescent="0.25">
      <c r="A50156"/>
      <c r="AA50156"/>
    </row>
    <row r="50157" spans="1:27" x14ac:dyDescent="0.25">
      <c r="A50157"/>
      <c r="AA50157"/>
    </row>
    <row r="50158" spans="1:27" x14ac:dyDescent="0.25">
      <c r="A50158"/>
      <c r="AA50158"/>
    </row>
    <row r="50159" spans="1:27" x14ac:dyDescent="0.25">
      <c r="A50159"/>
      <c r="AA50159"/>
    </row>
    <row r="50160" spans="1:27" x14ac:dyDescent="0.25">
      <c r="A50160"/>
      <c r="AA50160"/>
    </row>
    <row r="50161" spans="1:27" x14ac:dyDescent="0.25">
      <c r="A50161"/>
      <c r="AA50161"/>
    </row>
    <row r="50162" spans="1:27" x14ac:dyDescent="0.25">
      <c r="A50162"/>
      <c r="AA50162"/>
    </row>
    <row r="50163" spans="1:27" x14ac:dyDescent="0.25">
      <c r="A50163"/>
      <c r="AA50163"/>
    </row>
    <row r="50164" spans="1:27" x14ac:dyDescent="0.25">
      <c r="A50164"/>
      <c r="AA50164"/>
    </row>
    <row r="50165" spans="1:27" x14ac:dyDescent="0.25">
      <c r="A50165"/>
      <c r="AA50165"/>
    </row>
    <row r="50166" spans="1:27" x14ac:dyDescent="0.25">
      <c r="A50166"/>
      <c r="AA50166"/>
    </row>
    <row r="50167" spans="1:27" x14ac:dyDescent="0.25">
      <c r="A50167"/>
      <c r="AA50167"/>
    </row>
    <row r="50168" spans="1:27" x14ac:dyDescent="0.25">
      <c r="A50168"/>
      <c r="AA50168"/>
    </row>
    <row r="50169" spans="1:27" x14ac:dyDescent="0.25">
      <c r="A50169"/>
      <c r="AA50169"/>
    </row>
    <row r="50170" spans="1:27" x14ac:dyDescent="0.25">
      <c r="A50170"/>
      <c r="AA50170"/>
    </row>
    <row r="50171" spans="1:27" x14ac:dyDescent="0.25">
      <c r="A50171"/>
      <c r="AA50171"/>
    </row>
    <row r="50172" spans="1:27" x14ac:dyDescent="0.25">
      <c r="A50172"/>
      <c r="AA50172"/>
    </row>
    <row r="50173" spans="1:27" x14ac:dyDescent="0.25">
      <c r="A50173"/>
      <c r="AA50173"/>
    </row>
    <row r="50174" spans="1:27" x14ac:dyDescent="0.25">
      <c r="A50174"/>
      <c r="AA50174"/>
    </row>
    <row r="50175" spans="1:27" x14ac:dyDescent="0.25">
      <c r="A50175"/>
      <c r="AA50175"/>
    </row>
    <row r="50176" spans="1:27" x14ac:dyDescent="0.25">
      <c r="A50176"/>
      <c r="AA50176"/>
    </row>
    <row r="50177" spans="1:27" x14ac:dyDescent="0.25">
      <c r="A50177"/>
      <c r="AA50177"/>
    </row>
    <row r="50178" spans="1:27" x14ac:dyDescent="0.25">
      <c r="A50178"/>
      <c r="AA50178"/>
    </row>
    <row r="50179" spans="1:27" x14ac:dyDescent="0.25">
      <c r="A50179"/>
      <c r="AA50179"/>
    </row>
    <row r="50180" spans="1:27" x14ac:dyDescent="0.25">
      <c r="A50180"/>
      <c r="AA50180"/>
    </row>
    <row r="50181" spans="1:27" x14ac:dyDescent="0.25">
      <c r="A50181"/>
      <c r="AA50181"/>
    </row>
    <row r="50182" spans="1:27" x14ac:dyDescent="0.25">
      <c r="A50182"/>
      <c r="AA50182"/>
    </row>
    <row r="50183" spans="1:27" x14ac:dyDescent="0.25">
      <c r="A50183"/>
      <c r="AA50183"/>
    </row>
    <row r="50184" spans="1:27" x14ac:dyDescent="0.25">
      <c r="A50184"/>
      <c r="AA50184"/>
    </row>
    <row r="50185" spans="1:27" x14ac:dyDescent="0.25">
      <c r="A50185"/>
      <c r="AA50185"/>
    </row>
    <row r="50186" spans="1:27" x14ac:dyDescent="0.25">
      <c r="A50186"/>
      <c r="AA50186"/>
    </row>
    <row r="50187" spans="1:27" x14ac:dyDescent="0.25">
      <c r="A50187"/>
      <c r="AA50187"/>
    </row>
    <row r="50188" spans="1:27" x14ac:dyDescent="0.25">
      <c r="A50188"/>
      <c r="AA50188"/>
    </row>
    <row r="50189" spans="1:27" x14ac:dyDescent="0.25">
      <c r="A50189"/>
      <c r="AA50189"/>
    </row>
    <row r="50190" spans="1:27" x14ac:dyDescent="0.25">
      <c r="A50190"/>
      <c r="AA50190"/>
    </row>
    <row r="50191" spans="1:27" x14ac:dyDescent="0.25">
      <c r="A50191"/>
      <c r="AA50191"/>
    </row>
    <row r="50192" spans="1:27" x14ac:dyDescent="0.25">
      <c r="A50192"/>
      <c r="AA50192"/>
    </row>
    <row r="50193" spans="1:27" x14ac:dyDescent="0.25">
      <c r="A50193"/>
      <c r="AA50193"/>
    </row>
    <row r="50194" spans="1:27" x14ac:dyDescent="0.25">
      <c r="A50194"/>
      <c r="AA50194"/>
    </row>
    <row r="50195" spans="1:27" x14ac:dyDescent="0.25">
      <c r="A50195"/>
      <c r="AA50195"/>
    </row>
    <row r="50196" spans="1:27" x14ac:dyDescent="0.25">
      <c r="A50196"/>
      <c r="AA50196"/>
    </row>
    <row r="50197" spans="1:27" x14ac:dyDescent="0.25">
      <c r="A50197"/>
      <c r="AA50197"/>
    </row>
    <row r="50198" spans="1:27" x14ac:dyDescent="0.25">
      <c r="A50198"/>
      <c r="AA50198"/>
    </row>
    <row r="50199" spans="1:27" x14ac:dyDescent="0.25">
      <c r="A50199"/>
      <c r="AA50199"/>
    </row>
    <row r="50200" spans="1:27" x14ac:dyDescent="0.25">
      <c r="A50200"/>
      <c r="AA50200"/>
    </row>
    <row r="50201" spans="1:27" x14ac:dyDescent="0.25">
      <c r="A50201"/>
      <c r="AA50201"/>
    </row>
    <row r="50202" spans="1:27" x14ac:dyDescent="0.25">
      <c r="A50202"/>
      <c r="AA50202"/>
    </row>
    <row r="50203" spans="1:27" x14ac:dyDescent="0.25">
      <c r="A50203"/>
      <c r="AA50203"/>
    </row>
    <row r="50204" spans="1:27" x14ac:dyDescent="0.25">
      <c r="A50204"/>
      <c r="AA50204"/>
    </row>
    <row r="50205" spans="1:27" x14ac:dyDescent="0.25">
      <c r="A50205"/>
      <c r="AA50205"/>
    </row>
    <row r="50206" spans="1:27" x14ac:dyDescent="0.25">
      <c r="A50206"/>
      <c r="AA50206"/>
    </row>
    <row r="50207" spans="1:27" x14ac:dyDescent="0.25">
      <c r="A50207"/>
      <c r="AA50207"/>
    </row>
    <row r="50208" spans="1:27" x14ac:dyDescent="0.25">
      <c r="A50208"/>
      <c r="AA50208"/>
    </row>
    <row r="50209" spans="1:27" x14ac:dyDescent="0.25">
      <c r="A50209"/>
      <c r="AA50209"/>
    </row>
    <row r="50210" spans="1:27" x14ac:dyDescent="0.25">
      <c r="A50210"/>
      <c r="AA50210"/>
    </row>
    <row r="50211" spans="1:27" x14ac:dyDescent="0.25">
      <c r="A50211"/>
      <c r="AA50211"/>
    </row>
    <row r="50212" spans="1:27" x14ac:dyDescent="0.25">
      <c r="A50212"/>
      <c r="AA50212"/>
    </row>
    <row r="50213" spans="1:27" x14ac:dyDescent="0.25">
      <c r="A50213"/>
      <c r="AA50213"/>
    </row>
    <row r="50214" spans="1:27" x14ac:dyDescent="0.25">
      <c r="A50214"/>
      <c r="AA50214"/>
    </row>
    <row r="50215" spans="1:27" x14ac:dyDescent="0.25">
      <c r="A50215"/>
      <c r="AA50215"/>
    </row>
    <row r="50216" spans="1:27" x14ac:dyDescent="0.25">
      <c r="A50216"/>
      <c r="AA50216"/>
    </row>
    <row r="50217" spans="1:27" x14ac:dyDescent="0.25">
      <c r="A50217"/>
      <c r="AA50217"/>
    </row>
    <row r="50218" spans="1:27" x14ac:dyDescent="0.25">
      <c r="A50218"/>
      <c r="AA50218"/>
    </row>
    <row r="50219" spans="1:27" x14ac:dyDescent="0.25">
      <c r="A50219"/>
      <c r="AA50219"/>
    </row>
    <row r="50220" spans="1:27" x14ac:dyDescent="0.25">
      <c r="A50220"/>
      <c r="AA50220"/>
    </row>
    <row r="50221" spans="1:27" x14ac:dyDescent="0.25">
      <c r="A50221"/>
      <c r="AA50221"/>
    </row>
    <row r="50222" spans="1:27" x14ac:dyDescent="0.25">
      <c r="A50222"/>
      <c r="AA50222"/>
    </row>
    <row r="50223" spans="1:27" x14ac:dyDescent="0.25">
      <c r="A50223"/>
      <c r="AA50223"/>
    </row>
    <row r="50224" spans="1:27" x14ac:dyDescent="0.25">
      <c r="A50224"/>
      <c r="AA50224"/>
    </row>
    <row r="50225" spans="1:27" x14ac:dyDescent="0.25">
      <c r="A50225"/>
      <c r="AA50225"/>
    </row>
    <row r="50226" spans="1:27" x14ac:dyDescent="0.25">
      <c r="A50226"/>
      <c r="AA50226"/>
    </row>
    <row r="50227" spans="1:27" x14ac:dyDescent="0.25">
      <c r="A50227"/>
      <c r="AA50227"/>
    </row>
    <row r="50228" spans="1:27" x14ac:dyDescent="0.25">
      <c r="A50228"/>
      <c r="AA50228"/>
    </row>
    <row r="50229" spans="1:27" x14ac:dyDescent="0.25">
      <c r="A50229"/>
      <c r="AA50229"/>
    </row>
    <row r="50230" spans="1:27" x14ac:dyDescent="0.25">
      <c r="A50230"/>
      <c r="AA50230"/>
    </row>
    <row r="50231" spans="1:27" x14ac:dyDescent="0.25">
      <c r="A50231"/>
      <c r="AA50231"/>
    </row>
    <row r="50232" spans="1:27" x14ac:dyDescent="0.25">
      <c r="A50232"/>
      <c r="AA50232"/>
    </row>
    <row r="50233" spans="1:27" x14ac:dyDescent="0.25">
      <c r="A50233"/>
      <c r="AA50233"/>
    </row>
    <row r="50234" spans="1:27" x14ac:dyDescent="0.25">
      <c r="A50234"/>
      <c r="AA50234"/>
    </row>
    <row r="50235" spans="1:27" x14ac:dyDescent="0.25">
      <c r="A50235"/>
      <c r="AA50235"/>
    </row>
    <row r="50236" spans="1:27" x14ac:dyDescent="0.25">
      <c r="A50236"/>
      <c r="AA50236"/>
    </row>
    <row r="50237" spans="1:27" x14ac:dyDescent="0.25">
      <c r="A50237"/>
      <c r="AA50237"/>
    </row>
    <row r="50238" spans="1:27" x14ac:dyDescent="0.25">
      <c r="A50238"/>
      <c r="AA50238"/>
    </row>
    <row r="50239" spans="1:27" x14ac:dyDescent="0.25">
      <c r="A50239"/>
      <c r="AA50239"/>
    </row>
    <row r="50240" spans="1:27" x14ac:dyDescent="0.25">
      <c r="A50240"/>
      <c r="AA50240"/>
    </row>
    <row r="50241" spans="1:27" x14ac:dyDescent="0.25">
      <c r="A50241"/>
      <c r="AA50241"/>
    </row>
    <row r="50242" spans="1:27" x14ac:dyDescent="0.25">
      <c r="A50242"/>
      <c r="AA50242"/>
    </row>
    <row r="50243" spans="1:27" x14ac:dyDescent="0.25">
      <c r="A50243"/>
      <c r="AA50243"/>
    </row>
    <row r="50244" spans="1:27" x14ac:dyDescent="0.25">
      <c r="A50244"/>
      <c r="AA50244"/>
    </row>
    <row r="50245" spans="1:27" x14ac:dyDescent="0.25">
      <c r="A50245"/>
      <c r="AA50245"/>
    </row>
    <row r="50246" spans="1:27" x14ac:dyDescent="0.25">
      <c r="A50246"/>
      <c r="AA50246"/>
    </row>
    <row r="50247" spans="1:27" x14ac:dyDescent="0.25">
      <c r="A50247"/>
      <c r="AA50247"/>
    </row>
    <row r="50248" spans="1:27" x14ac:dyDescent="0.25">
      <c r="A50248"/>
      <c r="AA50248"/>
    </row>
    <row r="50249" spans="1:27" x14ac:dyDescent="0.25">
      <c r="A50249"/>
      <c r="AA50249"/>
    </row>
    <row r="50250" spans="1:27" x14ac:dyDescent="0.25">
      <c r="A50250"/>
      <c r="AA50250"/>
    </row>
    <row r="50251" spans="1:27" x14ac:dyDescent="0.25">
      <c r="A50251"/>
      <c r="AA50251"/>
    </row>
    <row r="50252" spans="1:27" x14ac:dyDescent="0.25">
      <c r="A50252"/>
      <c r="AA50252"/>
    </row>
    <row r="50253" spans="1:27" x14ac:dyDescent="0.25">
      <c r="A50253"/>
      <c r="AA50253"/>
    </row>
    <row r="50254" spans="1:27" x14ac:dyDescent="0.25">
      <c r="A50254"/>
      <c r="AA50254"/>
    </row>
    <row r="50255" spans="1:27" x14ac:dyDescent="0.25">
      <c r="A50255"/>
      <c r="AA50255"/>
    </row>
    <row r="50256" spans="1:27" x14ac:dyDescent="0.25">
      <c r="A50256"/>
      <c r="AA50256"/>
    </row>
    <row r="50257" spans="1:27" x14ac:dyDescent="0.25">
      <c r="A50257"/>
      <c r="AA50257"/>
    </row>
    <row r="50258" spans="1:27" x14ac:dyDescent="0.25">
      <c r="A50258"/>
      <c r="AA50258"/>
    </row>
    <row r="50259" spans="1:27" x14ac:dyDescent="0.25">
      <c r="A50259"/>
      <c r="AA50259"/>
    </row>
    <row r="50260" spans="1:27" x14ac:dyDescent="0.25">
      <c r="A50260"/>
      <c r="AA50260"/>
    </row>
    <row r="50261" spans="1:27" x14ac:dyDescent="0.25">
      <c r="A50261"/>
      <c r="AA50261"/>
    </row>
    <row r="50262" spans="1:27" x14ac:dyDescent="0.25">
      <c r="A50262"/>
      <c r="AA50262"/>
    </row>
    <row r="50263" spans="1:27" x14ac:dyDescent="0.25">
      <c r="A50263"/>
      <c r="AA50263"/>
    </row>
    <row r="50264" spans="1:27" x14ac:dyDescent="0.25">
      <c r="A50264"/>
      <c r="AA50264"/>
    </row>
    <row r="50265" spans="1:27" x14ac:dyDescent="0.25">
      <c r="A50265"/>
      <c r="AA50265"/>
    </row>
    <row r="50266" spans="1:27" x14ac:dyDescent="0.25">
      <c r="A50266"/>
      <c r="AA50266"/>
    </row>
    <row r="50267" spans="1:27" x14ac:dyDescent="0.25">
      <c r="A50267"/>
      <c r="AA50267"/>
    </row>
    <row r="50268" spans="1:27" x14ac:dyDescent="0.25">
      <c r="A50268"/>
      <c r="AA50268"/>
    </row>
    <row r="50269" spans="1:27" x14ac:dyDescent="0.25">
      <c r="A50269"/>
      <c r="AA50269"/>
    </row>
    <row r="50270" spans="1:27" x14ac:dyDescent="0.25">
      <c r="A50270"/>
      <c r="AA50270"/>
    </row>
    <row r="50271" spans="1:27" x14ac:dyDescent="0.25">
      <c r="A50271"/>
      <c r="AA50271"/>
    </row>
    <row r="50272" spans="1:27" x14ac:dyDescent="0.25">
      <c r="A50272"/>
      <c r="AA50272"/>
    </row>
    <row r="50273" spans="1:27" x14ac:dyDescent="0.25">
      <c r="A50273"/>
      <c r="AA50273"/>
    </row>
    <row r="50274" spans="1:27" x14ac:dyDescent="0.25">
      <c r="A50274"/>
      <c r="AA50274"/>
    </row>
    <row r="50275" spans="1:27" x14ac:dyDescent="0.25">
      <c r="A50275"/>
      <c r="AA50275"/>
    </row>
    <row r="50276" spans="1:27" x14ac:dyDescent="0.25">
      <c r="A50276"/>
      <c r="AA50276"/>
    </row>
    <row r="50277" spans="1:27" x14ac:dyDescent="0.25">
      <c r="A50277"/>
      <c r="AA50277"/>
    </row>
    <row r="50278" spans="1:27" x14ac:dyDescent="0.25">
      <c r="A50278"/>
      <c r="AA50278"/>
    </row>
    <row r="50279" spans="1:27" x14ac:dyDescent="0.25">
      <c r="A50279"/>
      <c r="AA50279"/>
    </row>
    <row r="50280" spans="1:27" x14ac:dyDescent="0.25">
      <c r="A50280"/>
      <c r="AA50280"/>
    </row>
    <row r="50281" spans="1:27" x14ac:dyDescent="0.25">
      <c r="A50281"/>
      <c r="AA50281"/>
    </row>
    <row r="50282" spans="1:27" x14ac:dyDescent="0.25">
      <c r="A50282"/>
      <c r="AA50282"/>
    </row>
    <row r="50283" spans="1:27" x14ac:dyDescent="0.25">
      <c r="A50283"/>
      <c r="AA50283"/>
    </row>
    <row r="50284" spans="1:27" x14ac:dyDescent="0.25">
      <c r="A50284"/>
      <c r="AA50284"/>
    </row>
    <row r="50285" spans="1:27" x14ac:dyDescent="0.25">
      <c r="A50285"/>
      <c r="AA50285"/>
    </row>
    <row r="50286" spans="1:27" x14ac:dyDescent="0.25">
      <c r="A50286"/>
      <c r="AA50286"/>
    </row>
    <row r="50287" spans="1:27" x14ac:dyDescent="0.25">
      <c r="A50287"/>
      <c r="AA50287"/>
    </row>
    <row r="50288" spans="1:27" x14ac:dyDescent="0.25">
      <c r="A50288"/>
      <c r="AA50288"/>
    </row>
    <row r="50289" spans="1:27" x14ac:dyDescent="0.25">
      <c r="A50289"/>
      <c r="AA50289"/>
    </row>
    <row r="50290" spans="1:27" x14ac:dyDescent="0.25">
      <c r="A50290"/>
      <c r="AA50290"/>
    </row>
    <row r="50291" spans="1:27" x14ac:dyDescent="0.25">
      <c r="A50291"/>
      <c r="AA50291"/>
    </row>
    <row r="50292" spans="1:27" x14ac:dyDescent="0.25">
      <c r="A50292"/>
      <c r="AA50292"/>
    </row>
    <row r="50293" spans="1:27" x14ac:dyDescent="0.25">
      <c r="A50293"/>
      <c r="AA50293"/>
    </row>
    <row r="50294" spans="1:27" x14ac:dyDescent="0.25">
      <c r="A50294"/>
      <c r="AA50294"/>
    </row>
    <row r="50295" spans="1:27" x14ac:dyDescent="0.25">
      <c r="A50295"/>
      <c r="AA50295"/>
    </row>
    <row r="50296" spans="1:27" x14ac:dyDescent="0.25">
      <c r="A50296"/>
      <c r="AA50296"/>
    </row>
    <row r="50297" spans="1:27" x14ac:dyDescent="0.25">
      <c r="A50297"/>
      <c r="AA50297"/>
    </row>
    <row r="50298" spans="1:27" x14ac:dyDescent="0.25">
      <c r="A50298"/>
      <c r="AA50298"/>
    </row>
    <row r="50299" spans="1:27" x14ac:dyDescent="0.25">
      <c r="A50299"/>
      <c r="AA50299"/>
    </row>
    <row r="50300" spans="1:27" x14ac:dyDescent="0.25">
      <c r="A50300"/>
      <c r="AA50300"/>
    </row>
    <row r="50301" spans="1:27" x14ac:dyDescent="0.25">
      <c r="A50301"/>
      <c r="AA50301"/>
    </row>
    <row r="50302" spans="1:27" x14ac:dyDescent="0.25">
      <c r="A50302"/>
      <c r="AA50302"/>
    </row>
    <row r="50303" spans="1:27" x14ac:dyDescent="0.25">
      <c r="A50303"/>
      <c r="AA50303"/>
    </row>
    <row r="50304" spans="1:27" x14ac:dyDescent="0.25">
      <c r="A50304"/>
      <c r="AA50304"/>
    </row>
    <row r="50305" spans="1:27" x14ac:dyDescent="0.25">
      <c r="A50305"/>
      <c r="AA50305"/>
    </row>
    <row r="50306" spans="1:27" x14ac:dyDescent="0.25">
      <c r="A50306"/>
      <c r="AA50306"/>
    </row>
    <row r="50307" spans="1:27" x14ac:dyDescent="0.25">
      <c r="A50307"/>
      <c r="AA50307"/>
    </row>
    <row r="50308" spans="1:27" x14ac:dyDescent="0.25">
      <c r="A50308"/>
      <c r="AA50308"/>
    </row>
    <row r="50309" spans="1:27" x14ac:dyDescent="0.25">
      <c r="A50309"/>
      <c r="AA50309"/>
    </row>
    <row r="50310" spans="1:27" x14ac:dyDescent="0.25">
      <c r="A50310"/>
      <c r="AA50310"/>
    </row>
    <row r="50311" spans="1:27" x14ac:dyDescent="0.25">
      <c r="A50311"/>
      <c r="AA50311"/>
    </row>
    <row r="50312" spans="1:27" x14ac:dyDescent="0.25">
      <c r="A50312"/>
      <c r="AA50312"/>
    </row>
    <row r="50313" spans="1:27" x14ac:dyDescent="0.25">
      <c r="A50313"/>
      <c r="AA50313"/>
    </row>
    <row r="50314" spans="1:27" x14ac:dyDescent="0.25">
      <c r="A50314"/>
      <c r="AA50314"/>
    </row>
    <row r="50315" spans="1:27" x14ac:dyDescent="0.25">
      <c r="A50315"/>
      <c r="AA50315"/>
    </row>
    <row r="50316" spans="1:27" x14ac:dyDescent="0.25">
      <c r="A50316"/>
      <c r="AA50316"/>
    </row>
    <row r="50317" spans="1:27" x14ac:dyDescent="0.25">
      <c r="A50317"/>
      <c r="AA50317"/>
    </row>
    <row r="50318" spans="1:27" x14ac:dyDescent="0.25">
      <c r="A50318"/>
      <c r="AA50318"/>
    </row>
    <row r="50319" spans="1:27" x14ac:dyDescent="0.25">
      <c r="A50319"/>
      <c r="AA50319"/>
    </row>
    <row r="50320" spans="1:27" x14ac:dyDescent="0.25">
      <c r="A50320"/>
      <c r="AA50320"/>
    </row>
    <row r="50321" spans="1:27" x14ac:dyDescent="0.25">
      <c r="A50321"/>
      <c r="AA50321"/>
    </row>
    <row r="50322" spans="1:27" x14ac:dyDescent="0.25">
      <c r="A50322"/>
      <c r="AA50322"/>
    </row>
    <row r="50323" spans="1:27" x14ac:dyDescent="0.25">
      <c r="A50323"/>
      <c r="AA50323"/>
    </row>
    <row r="50324" spans="1:27" x14ac:dyDescent="0.25">
      <c r="A50324"/>
      <c r="AA50324"/>
    </row>
    <row r="50325" spans="1:27" x14ac:dyDescent="0.25">
      <c r="A50325"/>
      <c r="AA50325"/>
    </row>
    <row r="50326" spans="1:27" x14ac:dyDescent="0.25">
      <c r="A50326"/>
      <c r="AA50326"/>
    </row>
    <row r="50327" spans="1:27" x14ac:dyDescent="0.25">
      <c r="A50327"/>
      <c r="AA50327"/>
    </row>
    <row r="50328" spans="1:27" x14ac:dyDescent="0.25">
      <c r="A50328"/>
      <c r="AA50328"/>
    </row>
    <row r="50329" spans="1:27" x14ac:dyDescent="0.25">
      <c r="A50329"/>
      <c r="AA50329"/>
    </row>
    <row r="50330" spans="1:27" x14ac:dyDescent="0.25">
      <c r="A50330"/>
      <c r="AA50330"/>
    </row>
    <row r="50331" spans="1:27" x14ac:dyDescent="0.25">
      <c r="A50331"/>
      <c r="AA50331"/>
    </row>
    <row r="50332" spans="1:27" x14ac:dyDescent="0.25">
      <c r="A50332"/>
      <c r="AA50332"/>
    </row>
    <row r="50333" spans="1:27" x14ac:dyDescent="0.25">
      <c r="A50333"/>
      <c r="AA50333"/>
    </row>
    <row r="50334" spans="1:27" x14ac:dyDescent="0.25">
      <c r="A50334"/>
      <c r="AA50334"/>
    </row>
    <row r="50335" spans="1:27" x14ac:dyDescent="0.25">
      <c r="A50335"/>
      <c r="AA50335"/>
    </row>
    <row r="50336" spans="1:27" x14ac:dyDescent="0.25">
      <c r="A50336"/>
      <c r="AA50336"/>
    </row>
    <row r="50337" spans="1:27" x14ac:dyDescent="0.25">
      <c r="A50337"/>
      <c r="AA50337"/>
    </row>
    <row r="50338" spans="1:27" x14ac:dyDescent="0.25">
      <c r="A50338"/>
      <c r="AA50338"/>
    </row>
    <row r="50339" spans="1:27" x14ac:dyDescent="0.25">
      <c r="A50339"/>
      <c r="AA50339"/>
    </row>
    <row r="50340" spans="1:27" x14ac:dyDescent="0.25">
      <c r="A50340"/>
      <c r="AA50340"/>
    </row>
    <row r="50341" spans="1:27" x14ac:dyDescent="0.25">
      <c r="A50341"/>
      <c r="AA50341"/>
    </row>
    <row r="50342" spans="1:27" x14ac:dyDescent="0.25">
      <c r="A50342"/>
      <c r="AA50342"/>
    </row>
    <row r="50343" spans="1:27" x14ac:dyDescent="0.25">
      <c r="A50343"/>
      <c r="AA50343"/>
    </row>
    <row r="50344" spans="1:27" x14ac:dyDescent="0.25">
      <c r="A50344"/>
      <c r="AA50344"/>
    </row>
    <row r="50345" spans="1:27" x14ac:dyDescent="0.25">
      <c r="A50345"/>
      <c r="AA50345"/>
    </row>
    <row r="50346" spans="1:27" x14ac:dyDescent="0.25">
      <c r="A50346"/>
      <c r="AA50346"/>
    </row>
    <row r="50347" spans="1:27" x14ac:dyDescent="0.25">
      <c r="A50347"/>
      <c r="AA50347"/>
    </row>
    <row r="50348" spans="1:27" x14ac:dyDescent="0.25">
      <c r="A50348"/>
      <c r="AA50348"/>
    </row>
    <row r="50349" spans="1:27" x14ac:dyDescent="0.25">
      <c r="A50349"/>
      <c r="AA50349"/>
    </row>
    <row r="50350" spans="1:27" x14ac:dyDescent="0.25">
      <c r="A50350"/>
      <c r="AA50350"/>
    </row>
    <row r="50351" spans="1:27" x14ac:dyDescent="0.25">
      <c r="A50351"/>
      <c r="AA50351"/>
    </row>
    <row r="50352" spans="1:27" x14ac:dyDescent="0.25">
      <c r="A50352"/>
      <c r="AA50352"/>
    </row>
    <row r="50353" spans="1:27" x14ac:dyDescent="0.25">
      <c r="A50353"/>
      <c r="AA50353"/>
    </row>
    <row r="50354" spans="1:27" x14ac:dyDescent="0.25">
      <c r="A50354"/>
      <c r="AA50354"/>
    </row>
    <row r="50355" spans="1:27" x14ac:dyDescent="0.25">
      <c r="A50355"/>
      <c r="AA50355"/>
    </row>
    <row r="50356" spans="1:27" x14ac:dyDescent="0.25">
      <c r="A50356"/>
      <c r="AA50356"/>
    </row>
    <row r="50357" spans="1:27" x14ac:dyDescent="0.25">
      <c r="A50357"/>
      <c r="AA50357"/>
    </row>
    <row r="50358" spans="1:27" x14ac:dyDescent="0.25">
      <c r="A50358"/>
      <c r="AA50358"/>
    </row>
    <row r="50359" spans="1:27" x14ac:dyDescent="0.25">
      <c r="A50359"/>
      <c r="AA50359"/>
    </row>
    <row r="50360" spans="1:27" x14ac:dyDescent="0.25">
      <c r="A50360"/>
      <c r="AA50360"/>
    </row>
    <row r="50361" spans="1:27" x14ac:dyDescent="0.25">
      <c r="A50361"/>
      <c r="AA50361"/>
    </row>
    <row r="50362" spans="1:27" x14ac:dyDescent="0.25">
      <c r="A50362"/>
      <c r="AA50362"/>
    </row>
    <row r="50363" spans="1:27" x14ac:dyDescent="0.25">
      <c r="A50363"/>
      <c r="AA50363"/>
    </row>
    <row r="50364" spans="1:27" x14ac:dyDescent="0.25">
      <c r="A50364"/>
      <c r="AA50364"/>
    </row>
    <row r="50365" spans="1:27" x14ac:dyDescent="0.25">
      <c r="A50365"/>
      <c r="AA50365"/>
    </row>
    <row r="50366" spans="1:27" x14ac:dyDescent="0.25">
      <c r="A50366"/>
      <c r="AA50366"/>
    </row>
    <row r="50367" spans="1:27" x14ac:dyDescent="0.25">
      <c r="A50367"/>
      <c r="AA50367"/>
    </row>
    <row r="50368" spans="1:27" x14ac:dyDescent="0.25">
      <c r="A50368"/>
      <c r="AA50368"/>
    </row>
    <row r="50369" spans="1:27" x14ac:dyDescent="0.25">
      <c r="A50369"/>
      <c r="AA50369"/>
    </row>
    <row r="50370" spans="1:27" x14ac:dyDescent="0.25">
      <c r="A50370"/>
      <c r="AA50370"/>
    </row>
    <row r="50371" spans="1:27" x14ac:dyDescent="0.25">
      <c r="A50371"/>
      <c r="AA50371"/>
    </row>
    <row r="50372" spans="1:27" x14ac:dyDescent="0.25">
      <c r="A50372"/>
      <c r="AA50372"/>
    </row>
    <row r="50373" spans="1:27" x14ac:dyDescent="0.25">
      <c r="A50373"/>
      <c r="AA50373"/>
    </row>
    <row r="50374" spans="1:27" x14ac:dyDescent="0.25">
      <c r="A50374"/>
      <c r="AA50374"/>
    </row>
    <row r="50375" spans="1:27" x14ac:dyDescent="0.25">
      <c r="A50375"/>
      <c r="AA50375"/>
    </row>
    <row r="50376" spans="1:27" x14ac:dyDescent="0.25">
      <c r="A50376"/>
      <c r="AA50376"/>
    </row>
    <row r="50377" spans="1:27" x14ac:dyDescent="0.25">
      <c r="A50377"/>
      <c r="AA50377"/>
    </row>
    <row r="50378" spans="1:27" x14ac:dyDescent="0.25">
      <c r="A50378"/>
      <c r="AA50378"/>
    </row>
    <row r="50379" spans="1:27" x14ac:dyDescent="0.25">
      <c r="A50379"/>
      <c r="AA50379"/>
    </row>
    <row r="50380" spans="1:27" x14ac:dyDescent="0.25">
      <c r="A50380"/>
      <c r="AA50380"/>
    </row>
    <row r="50381" spans="1:27" x14ac:dyDescent="0.25">
      <c r="A50381"/>
      <c r="AA50381"/>
    </row>
    <row r="50382" spans="1:27" x14ac:dyDescent="0.25">
      <c r="A50382"/>
      <c r="AA50382"/>
    </row>
    <row r="50383" spans="1:27" x14ac:dyDescent="0.25">
      <c r="A50383"/>
      <c r="AA50383"/>
    </row>
    <row r="50384" spans="1:27" x14ac:dyDescent="0.25">
      <c r="A50384"/>
      <c r="AA50384"/>
    </row>
    <row r="50385" spans="1:27" x14ac:dyDescent="0.25">
      <c r="A50385"/>
      <c r="AA50385"/>
    </row>
    <row r="50386" spans="1:27" x14ac:dyDescent="0.25">
      <c r="A50386"/>
      <c r="AA50386"/>
    </row>
    <row r="50387" spans="1:27" x14ac:dyDescent="0.25">
      <c r="A50387"/>
      <c r="AA50387"/>
    </row>
    <row r="50388" spans="1:27" x14ac:dyDescent="0.25">
      <c r="A50388"/>
      <c r="AA50388"/>
    </row>
    <row r="50389" spans="1:27" x14ac:dyDescent="0.25">
      <c r="A50389"/>
      <c r="AA50389"/>
    </row>
    <row r="50390" spans="1:27" x14ac:dyDescent="0.25">
      <c r="A50390"/>
      <c r="AA50390"/>
    </row>
    <row r="50391" spans="1:27" x14ac:dyDescent="0.25">
      <c r="A50391"/>
      <c r="AA50391"/>
    </row>
    <row r="50392" spans="1:27" x14ac:dyDescent="0.25">
      <c r="A50392"/>
      <c r="AA50392"/>
    </row>
    <row r="50393" spans="1:27" x14ac:dyDescent="0.25">
      <c r="A50393"/>
      <c r="AA50393"/>
    </row>
    <row r="50394" spans="1:27" x14ac:dyDescent="0.25">
      <c r="A50394"/>
      <c r="AA50394"/>
    </row>
    <row r="50395" spans="1:27" x14ac:dyDescent="0.25">
      <c r="A50395"/>
      <c r="AA50395"/>
    </row>
    <row r="50396" spans="1:27" x14ac:dyDescent="0.25">
      <c r="A50396"/>
      <c r="AA50396"/>
    </row>
    <row r="50397" spans="1:27" x14ac:dyDescent="0.25">
      <c r="A50397"/>
      <c r="AA50397"/>
    </row>
    <row r="50398" spans="1:27" x14ac:dyDescent="0.25">
      <c r="A50398"/>
      <c r="AA50398"/>
    </row>
    <row r="50399" spans="1:27" x14ac:dyDescent="0.25">
      <c r="A50399"/>
      <c r="AA50399"/>
    </row>
    <row r="50400" spans="1:27" x14ac:dyDescent="0.25">
      <c r="A50400"/>
      <c r="AA50400"/>
    </row>
    <row r="50401" spans="1:27" x14ac:dyDescent="0.25">
      <c r="A50401"/>
      <c r="AA50401"/>
    </row>
    <row r="50402" spans="1:27" x14ac:dyDescent="0.25">
      <c r="A50402"/>
      <c r="AA50402"/>
    </row>
    <row r="50403" spans="1:27" x14ac:dyDescent="0.25">
      <c r="A50403"/>
      <c r="AA50403"/>
    </row>
    <row r="50404" spans="1:27" x14ac:dyDescent="0.25">
      <c r="A50404"/>
      <c r="AA50404"/>
    </row>
    <row r="50405" spans="1:27" x14ac:dyDescent="0.25">
      <c r="A50405"/>
      <c r="AA50405"/>
    </row>
    <row r="50406" spans="1:27" x14ac:dyDescent="0.25">
      <c r="A50406"/>
      <c r="AA50406"/>
    </row>
    <row r="50407" spans="1:27" x14ac:dyDescent="0.25">
      <c r="A50407"/>
      <c r="AA50407"/>
    </row>
    <row r="50408" spans="1:27" x14ac:dyDescent="0.25">
      <c r="A50408"/>
      <c r="AA50408"/>
    </row>
    <row r="50409" spans="1:27" x14ac:dyDescent="0.25">
      <c r="A50409"/>
      <c r="AA50409"/>
    </row>
    <row r="50410" spans="1:27" x14ac:dyDescent="0.25">
      <c r="A50410"/>
      <c r="AA50410"/>
    </row>
    <row r="50411" spans="1:27" x14ac:dyDescent="0.25">
      <c r="A50411"/>
      <c r="AA50411"/>
    </row>
    <row r="50412" spans="1:27" x14ac:dyDescent="0.25">
      <c r="A50412"/>
      <c r="AA50412"/>
    </row>
    <row r="50413" spans="1:27" x14ac:dyDescent="0.25">
      <c r="A50413"/>
      <c r="AA50413"/>
    </row>
    <row r="50414" spans="1:27" x14ac:dyDescent="0.25">
      <c r="A50414"/>
      <c r="AA50414"/>
    </row>
    <row r="50415" spans="1:27" x14ac:dyDescent="0.25">
      <c r="A50415"/>
      <c r="AA50415"/>
    </row>
    <row r="50416" spans="1:27" x14ac:dyDescent="0.25">
      <c r="A50416"/>
      <c r="AA50416"/>
    </row>
    <row r="50417" spans="1:27" x14ac:dyDescent="0.25">
      <c r="A50417"/>
      <c r="AA50417"/>
    </row>
    <row r="50418" spans="1:27" x14ac:dyDescent="0.25">
      <c r="A50418"/>
      <c r="AA50418"/>
    </row>
    <row r="50419" spans="1:27" x14ac:dyDescent="0.25">
      <c r="A50419"/>
      <c r="AA50419"/>
    </row>
    <row r="50420" spans="1:27" x14ac:dyDescent="0.25">
      <c r="A50420"/>
      <c r="AA50420"/>
    </row>
    <row r="50421" spans="1:27" x14ac:dyDescent="0.25">
      <c r="A50421"/>
      <c r="AA50421"/>
    </row>
    <row r="50422" spans="1:27" x14ac:dyDescent="0.25">
      <c r="A50422"/>
      <c r="AA50422"/>
    </row>
    <row r="50423" spans="1:27" x14ac:dyDescent="0.25">
      <c r="A50423"/>
      <c r="AA50423"/>
    </row>
    <row r="50424" spans="1:27" x14ac:dyDescent="0.25">
      <c r="A50424"/>
      <c r="AA50424"/>
    </row>
    <row r="50425" spans="1:27" x14ac:dyDescent="0.25">
      <c r="A50425"/>
      <c r="AA50425"/>
    </row>
    <row r="50426" spans="1:27" x14ac:dyDescent="0.25">
      <c r="A50426"/>
      <c r="AA50426"/>
    </row>
    <row r="50427" spans="1:27" x14ac:dyDescent="0.25">
      <c r="A50427"/>
      <c r="AA50427"/>
    </row>
    <row r="50428" spans="1:27" x14ac:dyDescent="0.25">
      <c r="A50428"/>
      <c r="AA50428"/>
    </row>
    <row r="50429" spans="1:27" x14ac:dyDescent="0.25">
      <c r="A50429"/>
      <c r="AA50429"/>
    </row>
    <row r="50430" spans="1:27" x14ac:dyDescent="0.25">
      <c r="A50430"/>
      <c r="AA50430"/>
    </row>
    <row r="50431" spans="1:27" x14ac:dyDescent="0.25">
      <c r="A50431"/>
      <c r="AA50431"/>
    </row>
    <row r="50432" spans="1:27" x14ac:dyDescent="0.25">
      <c r="A50432"/>
      <c r="AA50432"/>
    </row>
    <row r="50433" spans="1:27" x14ac:dyDescent="0.25">
      <c r="A50433"/>
      <c r="AA50433"/>
    </row>
    <row r="50434" spans="1:27" x14ac:dyDescent="0.25">
      <c r="A50434"/>
      <c r="AA50434"/>
    </row>
    <row r="50435" spans="1:27" x14ac:dyDescent="0.25">
      <c r="A50435"/>
      <c r="AA50435"/>
    </row>
    <row r="50436" spans="1:27" x14ac:dyDescent="0.25">
      <c r="A50436"/>
      <c r="AA50436"/>
    </row>
    <row r="50437" spans="1:27" x14ac:dyDescent="0.25">
      <c r="A50437"/>
      <c r="AA50437"/>
    </row>
    <row r="50438" spans="1:27" x14ac:dyDescent="0.25">
      <c r="A50438"/>
      <c r="AA50438"/>
    </row>
    <row r="50439" spans="1:27" x14ac:dyDescent="0.25">
      <c r="A50439"/>
      <c r="AA50439"/>
    </row>
    <row r="50440" spans="1:27" x14ac:dyDescent="0.25">
      <c r="A50440"/>
      <c r="AA50440"/>
    </row>
    <row r="50441" spans="1:27" x14ac:dyDescent="0.25">
      <c r="A50441"/>
      <c r="AA50441"/>
    </row>
    <row r="50442" spans="1:27" x14ac:dyDescent="0.25">
      <c r="A50442"/>
      <c r="AA50442"/>
    </row>
    <row r="50443" spans="1:27" x14ac:dyDescent="0.25">
      <c r="A50443"/>
      <c r="AA50443"/>
    </row>
    <row r="50444" spans="1:27" x14ac:dyDescent="0.25">
      <c r="A50444"/>
      <c r="AA50444"/>
    </row>
    <row r="50445" spans="1:27" x14ac:dyDescent="0.25">
      <c r="A50445"/>
      <c r="AA50445"/>
    </row>
    <row r="50446" spans="1:27" x14ac:dyDescent="0.25">
      <c r="A50446"/>
      <c r="AA50446"/>
    </row>
    <row r="50447" spans="1:27" x14ac:dyDescent="0.25">
      <c r="A50447"/>
      <c r="AA50447"/>
    </row>
    <row r="50448" spans="1:27" x14ac:dyDescent="0.25">
      <c r="A50448"/>
      <c r="AA50448"/>
    </row>
    <row r="50449" spans="1:27" x14ac:dyDescent="0.25">
      <c r="A50449"/>
      <c r="AA50449"/>
    </row>
    <row r="50450" spans="1:27" x14ac:dyDescent="0.25">
      <c r="A50450"/>
      <c r="AA50450"/>
    </row>
    <row r="50451" spans="1:27" x14ac:dyDescent="0.25">
      <c r="A50451"/>
      <c r="AA50451"/>
    </row>
    <row r="50452" spans="1:27" x14ac:dyDescent="0.25">
      <c r="A50452"/>
      <c r="AA50452"/>
    </row>
    <row r="50453" spans="1:27" x14ac:dyDescent="0.25">
      <c r="A50453"/>
      <c r="AA50453"/>
    </row>
    <row r="50454" spans="1:27" x14ac:dyDescent="0.25">
      <c r="A50454"/>
      <c r="AA50454"/>
    </row>
    <row r="50455" spans="1:27" x14ac:dyDescent="0.25">
      <c r="A50455"/>
      <c r="AA50455"/>
    </row>
    <row r="50456" spans="1:27" x14ac:dyDescent="0.25">
      <c r="A50456"/>
      <c r="AA50456"/>
    </row>
    <row r="50457" spans="1:27" x14ac:dyDescent="0.25">
      <c r="A50457"/>
      <c r="AA50457"/>
    </row>
    <row r="50458" spans="1:27" x14ac:dyDescent="0.25">
      <c r="A50458"/>
      <c r="AA50458"/>
    </row>
    <row r="50459" spans="1:27" x14ac:dyDescent="0.25">
      <c r="A50459"/>
      <c r="AA50459"/>
    </row>
    <row r="50460" spans="1:27" x14ac:dyDescent="0.25">
      <c r="A50460"/>
      <c r="AA50460"/>
    </row>
    <row r="50461" spans="1:27" x14ac:dyDescent="0.25">
      <c r="A50461"/>
      <c r="AA50461"/>
    </row>
    <row r="50462" spans="1:27" x14ac:dyDescent="0.25">
      <c r="A50462"/>
      <c r="AA50462"/>
    </row>
    <row r="50463" spans="1:27" x14ac:dyDescent="0.25">
      <c r="A50463"/>
      <c r="AA50463"/>
    </row>
    <row r="50464" spans="1:27" x14ac:dyDescent="0.25">
      <c r="A50464"/>
      <c r="AA50464"/>
    </row>
    <row r="50465" spans="1:27" x14ac:dyDescent="0.25">
      <c r="A50465"/>
      <c r="AA50465"/>
    </row>
    <row r="50466" spans="1:27" x14ac:dyDescent="0.25">
      <c r="A50466"/>
      <c r="AA50466"/>
    </row>
    <row r="50467" spans="1:27" x14ac:dyDescent="0.25">
      <c r="A50467"/>
      <c r="AA50467"/>
    </row>
    <row r="50468" spans="1:27" x14ac:dyDescent="0.25">
      <c r="A50468"/>
      <c r="AA50468"/>
    </row>
    <row r="50469" spans="1:27" x14ac:dyDescent="0.25">
      <c r="A50469"/>
      <c r="AA50469"/>
    </row>
    <row r="50470" spans="1:27" x14ac:dyDescent="0.25">
      <c r="A50470"/>
      <c r="AA50470"/>
    </row>
    <row r="50471" spans="1:27" x14ac:dyDescent="0.25">
      <c r="A50471"/>
      <c r="AA50471"/>
    </row>
    <row r="50472" spans="1:27" x14ac:dyDescent="0.25">
      <c r="A50472"/>
      <c r="AA50472"/>
    </row>
    <row r="50473" spans="1:27" x14ac:dyDescent="0.25">
      <c r="A50473"/>
      <c r="AA50473"/>
    </row>
    <row r="50474" spans="1:27" x14ac:dyDescent="0.25">
      <c r="A50474"/>
      <c r="AA50474"/>
    </row>
    <row r="50475" spans="1:27" x14ac:dyDescent="0.25">
      <c r="A50475"/>
      <c r="AA50475"/>
    </row>
    <row r="50476" spans="1:27" x14ac:dyDescent="0.25">
      <c r="A50476"/>
      <c r="AA50476"/>
    </row>
    <row r="50477" spans="1:27" x14ac:dyDescent="0.25">
      <c r="A50477"/>
      <c r="AA50477"/>
    </row>
    <row r="50478" spans="1:27" x14ac:dyDescent="0.25">
      <c r="A50478"/>
      <c r="AA50478"/>
    </row>
    <row r="50479" spans="1:27" x14ac:dyDescent="0.25">
      <c r="A50479"/>
      <c r="AA50479"/>
    </row>
    <row r="50480" spans="1:27" x14ac:dyDescent="0.25">
      <c r="A50480"/>
      <c r="AA50480"/>
    </row>
    <row r="50481" spans="1:27" x14ac:dyDescent="0.25">
      <c r="A50481"/>
      <c r="AA50481"/>
    </row>
    <row r="50482" spans="1:27" x14ac:dyDescent="0.25">
      <c r="A50482"/>
      <c r="AA50482"/>
    </row>
    <row r="50483" spans="1:27" x14ac:dyDescent="0.25">
      <c r="A50483"/>
      <c r="AA50483"/>
    </row>
    <row r="50484" spans="1:27" x14ac:dyDescent="0.25">
      <c r="A50484"/>
      <c r="AA50484"/>
    </row>
    <row r="50485" spans="1:27" x14ac:dyDescent="0.25">
      <c r="A50485"/>
      <c r="AA50485"/>
    </row>
    <row r="50486" spans="1:27" x14ac:dyDescent="0.25">
      <c r="A50486"/>
      <c r="AA50486"/>
    </row>
    <row r="50487" spans="1:27" x14ac:dyDescent="0.25">
      <c r="A50487"/>
      <c r="AA50487"/>
    </row>
    <row r="50488" spans="1:27" x14ac:dyDescent="0.25">
      <c r="A50488"/>
      <c r="AA50488"/>
    </row>
    <row r="50489" spans="1:27" x14ac:dyDescent="0.25">
      <c r="A50489"/>
      <c r="AA50489"/>
    </row>
    <row r="50490" spans="1:27" x14ac:dyDescent="0.25">
      <c r="A50490"/>
      <c r="AA50490"/>
    </row>
    <row r="50491" spans="1:27" x14ac:dyDescent="0.25">
      <c r="A50491"/>
      <c r="AA50491"/>
    </row>
    <row r="50492" spans="1:27" x14ac:dyDescent="0.25">
      <c r="A50492"/>
      <c r="AA50492"/>
    </row>
    <row r="50493" spans="1:27" x14ac:dyDescent="0.25">
      <c r="A50493"/>
      <c r="AA50493"/>
    </row>
    <row r="50494" spans="1:27" x14ac:dyDescent="0.25">
      <c r="A50494"/>
      <c r="AA50494"/>
    </row>
    <row r="50495" spans="1:27" x14ac:dyDescent="0.25">
      <c r="A50495"/>
      <c r="AA50495"/>
    </row>
    <row r="50496" spans="1:27" x14ac:dyDescent="0.25">
      <c r="A50496"/>
      <c r="AA50496"/>
    </row>
    <row r="50497" spans="1:27" x14ac:dyDescent="0.25">
      <c r="A50497"/>
      <c r="AA50497"/>
    </row>
    <row r="50498" spans="1:27" x14ac:dyDescent="0.25">
      <c r="A50498"/>
      <c r="AA50498"/>
    </row>
    <row r="50499" spans="1:27" x14ac:dyDescent="0.25">
      <c r="A50499"/>
      <c r="AA50499"/>
    </row>
    <row r="50500" spans="1:27" x14ac:dyDescent="0.25">
      <c r="A50500"/>
      <c r="AA50500"/>
    </row>
    <row r="50501" spans="1:27" x14ac:dyDescent="0.25">
      <c r="A50501"/>
      <c r="AA50501"/>
    </row>
    <row r="50502" spans="1:27" x14ac:dyDescent="0.25">
      <c r="A50502"/>
      <c r="AA50502"/>
    </row>
    <row r="50503" spans="1:27" x14ac:dyDescent="0.25">
      <c r="A50503"/>
      <c r="AA50503"/>
    </row>
    <row r="50504" spans="1:27" x14ac:dyDescent="0.25">
      <c r="A50504"/>
      <c r="AA50504"/>
    </row>
    <row r="50505" spans="1:27" x14ac:dyDescent="0.25">
      <c r="A50505"/>
      <c r="AA50505"/>
    </row>
    <row r="50506" spans="1:27" x14ac:dyDescent="0.25">
      <c r="A50506"/>
      <c r="AA50506"/>
    </row>
    <row r="50507" spans="1:27" x14ac:dyDescent="0.25">
      <c r="A50507"/>
      <c r="AA50507"/>
    </row>
    <row r="50508" spans="1:27" x14ac:dyDescent="0.25">
      <c r="A50508"/>
      <c r="AA50508"/>
    </row>
    <row r="50509" spans="1:27" x14ac:dyDescent="0.25">
      <c r="A50509"/>
      <c r="AA50509"/>
    </row>
    <row r="50510" spans="1:27" x14ac:dyDescent="0.25">
      <c r="A50510"/>
      <c r="AA50510"/>
    </row>
    <row r="50511" spans="1:27" x14ac:dyDescent="0.25">
      <c r="A50511"/>
      <c r="AA50511"/>
    </row>
    <row r="50512" spans="1:27" x14ac:dyDescent="0.25">
      <c r="A50512"/>
      <c r="AA50512"/>
    </row>
    <row r="50513" spans="1:27" x14ac:dyDescent="0.25">
      <c r="A50513"/>
      <c r="AA50513"/>
    </row>
    <row r="50514" spans="1:27" x14ac:dyDescent="0.25">
      <c r="A50514"/>
      <c r="AA50514"/>
    </row>
    <row r="50515" spans="1:27" x14ac:dyDescent="0.25">
      <c r="A50515"/>
      <c r="AA50515"/>
    </row>
    <row r="50516" spans="1:27" x14ac:dyDescent="0.25">
      <c r="A50516"/>
      <c r="AA50516"/>
    </row>
    <row r="50517" spans="1:27" x14ac:dyDescent="0.25">
      <c r="A50517"/>
      <c r="AA50517"/>
    </row>
    <row r="50518" spans="1:27" x14ac:dyDescent="0.25">
      <c r="A50518"/>
      <c r="AA50518"/>
    </row>
    <row r="50519" spans="1:27" x14ac:dyDescent="0.25">
      <c r="A50519"/>
      <c r="AA50519"/>
    </row>
    <row r="50520" spans="1:27" x14ac:dyDescent="0.25">
      <c r="A50520"/>
      <c r="AA50520"/>
    </row>
    <row r="50521" spans="1:27" x14ac:dyDescent="0.25">
      <c r="A50521"/>
      <c r="AA50521"/>
    </row>
    <row r="50522" spans="1:27" x14ac:dyDescent="0.25">
      <c r="A50522"/>
      <c r="AA50522"/>
    </row>
    <row r="50523" spans="1:27" x14ac:dyDescent="0.25">
      <c r="A50523"/>
      <c r="AA50523"/>
    </row>
    <row r="50524" spans="1:27" x14ac:dyDescent="0.25">
      <c r="A50524"/>
      <c r="AA50524"/>
    </row>
    <row r="50525" spans="1:27" x14ac:dyDescent="0.25">
      <c r="A50525"/>
      <c r="AA50525"/>
    </row>
    <row r="50526" spans="1:27" x14ac:dyDescent="0.25">
      <c r="A50526"/>
      <c r="AA50526"/>
    </row>
    <row r="50527" spans="1:27" x14ac:dyDescent="0.25">
      <c r="A50527"/>
      <c r="AA50527"/>
    </row>
    <row r="50528" spans="1:27" x14ac:dyDescent="0.25">
      <c r="A50528"/>
      <c r="AA50528"/>
    </row>
    <row r="50529" spans="1:27" x14ac:dyDescent="0.25">
      <c r="A50529"/>
      <c r="AA50529"/>
    </row>
    <row r="50530" spans="1:27" x14ac:dyDescent="0.25">
      <c r="A50530"/>
      <c r="AA50530"/>
    </row>
    <row r="50531" spans="1:27" x14ac:dyDescent="0.25">
      <c r="A50531"/>
      <c r="AA50531"/>
    </row>
    <row r="50532" spans="1:27" x14ac:dyDescent="0.25">
      <c r="A50532"/>
      <c r="AA50532"/>
    </row>
    <row r="50533" spans="1:27" x14ac:dyDescent="0.25">
      <c r="A50533"/>
      <c r="AA50533"/>
    </row>
    <row r="50534" spans="1:27" x14ac:dyDescent="0.25">
      <c r="A50534"/>
      <c r="AA50534"/>
    </row>
    <row r="50535" spans="1:27" x14ac:dyDescent="0.25">
      <c r="A50535"/>
      <c r="AA50535"/>
    </row>
    <row r="50536" spans="1:27" x14ac:dyDescent="0.25">
      <c r="A50536"/>
      <c r="AA50536"/>
    </row>
    <row r="50537" spans="1:27" x14ac:dyDescent="0.25">
      <c r="A50537"/>
      <c r="AA50537"/>
    </row>
    <row r="50538" spans="1:27" x14ac:dyDescent="0.25">
      <c r="A50538"/>
      <c r="AA50538"/>
    </row>
    <row r="50539" spans="1:27" x14ac:dyDescent="0.25">
      <c r="A50539"/>
      <c r="AA50539"/>
    </row>
    <row r="50540" spans="1:27" x14ac:dyDescent="0.25">
      <c r="A50540"/>
      <c r="AA50540"/>
    </row>
    <row r="50541" spans="1:27" x14ac:dyDescent="0.25">
      <c r="A50541"/>
      <c r="AA50541"/>
    </row>
    <row r="50542" spans="1:27" x14ac:dyDescent="0.25">
      <c r="A50542"/>
      <c r="AA50542"/>
    </row>
    <row r="50543" spans="1:27" x14ac:dyDescent="0.25">
      <c r="A50543"/>
      <c r="AA50543"/>
    </row>
    <row r="50544" spans="1:27" x14ac:dyDescent="0.25">
      <c r="A50544"/>
      <c r="AA50544"/>
    </row>
    <row r="50545" spans="1:27" x14ac:dyDescent="0.25">
      <c r="A50545"/>
      <c r="AA50545"/>
    </row>
    <row r="50546" spans="1:27" x14ac:dyDescent="0.25">
      <c r="A50546"/>
      <c r="AA50546"/>
    </row>
    <row r="50547" spans="1:27" x14ac:dyDescent="0.25">
      <c r="A50547"/>
      <c r="AA50547"/>
    </row>
    <row r="50548" spans="1:27" x14ac:dyDescent="0.25">
      <c r="A50548"/>
      <c r="AA50548"/>
    </row>
    <row r="50549" spans="1:27" x14ac:dyDescent="0.25">
      <c r="A50549"/>
      <c r="AA50549"/>
    </row>
    <row r="50550" spans="1:27" x14ac:dyDescent="0.25">
      <c r="A50550"/>
      <c r="AA50550"/>
    </row>
    <row r="50551" spans="1:27" x14ac:dyDescent="0.25">
      <c r="A50551"/>
      <c r="AA50551"/>
    </row>
    <row r="50552" spans="1:27" x14ac:dyDescent="0.25">
      <c r="A50552"/>
      <c r="AA50552"/>
    </row>
    <row r="50553" spans="1:27" x14ac:dyDescent="0.25">
      <c r="A50553"/>
      <c r="AA50553"/>
    </row>
    <row r="50554" spans="1:27" x14ac:dyDescent="0.25">
      <c r="A50554"/>
      <c r="AA50554"/>
    </row>
    <row r="50555" spans="1:27" x14ac:dyDescent="0.25">
      <c r="A50555"/>
      <c r="AA50555"/>
    </row>
    <row r="50556" spans="1:27" x14ac:dyDescent="0.25">
      <c r="A50556"/>
      <c r="AA50556"/>
    </row>
    <row r="50557" spans="1:27" x14ac:dyDescent="0.25">
      <c r="A50557"/>
      <c r="AA50557"/>
    </row>
    <row r="50558" spans="1:27" x14ac:dyDescent="0.25">
      <c r="A50558"/>
      <c r="AA50558"/>
    </row>
    <row r="50559" spans="1:27" x14ac:dyDescent="0.25">
      <c r="A50559"/>
      <c r="AA50559"/>
    </row>
    <row r="50560" spans="1:27" x14ac:dyDescent="0.25">
      <c r="A50560"/>
      <c r="AA50560"/>
    </row>
    <row r="50561" spans="1:27" x14ac:dyDescent="0.25">
      <c r="A50561"/>
      <c r="AA50561"/>
    </row>
    <row r="50562" spans="1:27" x14ac:dyDescent="0.25">
      <c r="A50562"/>
      <c r="AA50562"/>
    </row>
    <row r="50563" spans="1:27" x14ac:dyDescent="0.25">
      <c r="A50563"/>
      <c r="AA50563"/>
    </row>
    <row r="50564" spans="1:27" x14ac:dyDescent="0.25">
      <c r="A50564"/>
      <c r="AA50564"/>
    </row>
    <row r="50565" spans="1:27" x14ac:dyDescent="0.25">
      <c r="A50565"/>
      <c r="AA50565"/>
    </row>
    <row r="50566" spans="1:27" x14ac:dyDescent="0.25">
      <c r="A50566"/>
      <c r="AA50566"/>
    </row>
    <row r="50567" spans="1:27" x14ac:dyDescent="0.25">
      <c r="A50567"/>
      <c r="AA50567"/>
    </row>
    <row r="50568" spans="1:27" x14ac:dyDescent="0.25">
      <c r="A50568"/>
      <c r="AA50568"/>
    </row>
    <row r="50569" spans="1:27" x14ac:dyDescent="0.25">
      <c r="A50569"/>
      <c r="AA50569"/>
    </row>
    <row r="50570" spans="1:27" x14ac:dyDescent="0.25">
      <c r="A50570"/>
      <c r="AA50570"/>
    </row>
    <row r="50571" spans="1:27" x14ac:dyDescent="0.25">
      <c r="A50571"/>
      <c r="AA50571"/>
    </row>
    <row r="50572" spans="1:27" x14ac:dyDescent="0.25">
      <c r="A50572"/>
      <c r="AA50572"/>
    </row>
    <row r="50573" spans="1:27" x14ac:dyDescent="0.25">
      <c r="A50573"/>
      <c r="AA50573"/>
    </row>
    <row r="50574" spans="1:27" x14ac:dyDescent="0.25">
      <c r="A50574"/>
      <c r="AA50574"/>
    </row>
    <row r="50575" spans="1:27" x14ac:dyDescent="0.25">
      <c r="A50575"/>
      <c r="AA50575"/>
    </row>
    <row r="50576" spans="1:27" x14ac:dyDescent="0.25">
      <c r="A50576"/>
      <c r="AA50576"/>
    </row>
    <row r="50577" spans="1:27" x14ac:dyDescent="0.25">
      <c r="A50577"/>
      <c r="AA50577"/>
    </row>
    <row r="50578" spans="1:27" x14ac:dyDescent="0.25">
      <c r="A50578"/>
      <c r="AA50578"/>
    </row>
    <row r="50579" spans="1:27" x14ac:dyDescent="0.25">
      <c r="A50579"/>
      <c r="AA50579"/>
    </row>
    <row r="50580" spans="1:27" x14ac:dyDescent="0.25">
      <c r="A50580"/>
      <c r="AA50580"/>
    </row>
    <row r="50581" spans="1:27" x14ac:dyDescent="0.25">
      <c r="A50581"/>
      <c r="AA50581"/>
    </row>
    <row r="50582" spans="1:27" x14ac:dyDescent="0.25">
      <c r="A50582"/>
      <c r="AA50582"/>
    </row>
    <row r="50583" spans="1:27" x14ac:dyDescent="0.25">
      <c r="A50583"/>
      <c r="AA50583"/>
    </row>
    <row r="50584" spans="1:27" x14ac:dyDescent="0.25">
      <c r="A50584"/>
      <c r="AA50584"/>
    </row>
    <row r="50585" spans="1:27" x14ac:dyDescent="0.25">
      <c r="A50585"/>
      <c r="AA50585"/>
    </row>
    <row r="50586" spans="1:27" x14ac:dyDescent="0.25">
      <c r="A50586"/>
      <c r="AA50586"/>
    </row>
    <row r="50587" spans="1:27" x14ac:dyDescent="0.25">
      <c r="A50587"/>
      <c r="AA50587"/>
    </row>
    <row r="50588" spans="1:27" x14ac:dyDescent="0.25">
      <c r="A50588"/>
      <c r="AA50588"/>
    </row>
    <row r="50589" spans="1:27" x14ac:dyDescent="0.25">
      <c r="A50589"/>
      <c r="AA50589"/>
    </row>
    <row r="50590" spans="1:27" x14ac:dyDescent="0.25">
      <c r="A50590"/>
      <c r="AA50590"/>
    </row>
    <row r="50591" spans="1:27" x14ac:dyDescent="0.25">
      <c r="A50591"/>
      <c r="AA50591"/>
    </row>
    <row r="50592" spans="1:27" x14ac:dyDescent="0.25">
      <c r="A50592"/>
      <c r="AA50592"/>
    </row>
    <row r="50593" spans="1:27" x14ac:dyDescent="0.25">
      <c r="A50593"/>
      <c r="AA50593"/>
    </row>
    <row r="50594" spans="1:27" x14ac:dyDescent="0.25">
      <c r="A50594"/>
      <c r="AA50594"/>
    </row>
    <row r="50595" spans="1:27" x14ac:dyDescent="0.25">
      <c r="A50595"/>
      <c r="AA50595"/>
    </row>
    <row r="50596" spans="1:27" x14ac:dyDescent="0.25">
      <c r="A50596"/>
      <c r="AA50596"/>
    </row>
    <row r="50597" spans="1:27" x14ac:dyDescent="0.25">
      <c r="A50597"/>
      <c r="AA50597"/>
    </row>
    <row r="50598" spans="1:27" x14ac:dyDescent="0.25">
      <c r="A50598"/>
      <c r="AA50598"/>
    </row>
    <row r="50599" spans="1:27" x14ac:dyDescent="0.25">
      <c r="A50599"/>
      <c r="AA50599"/>
    </row>
    <row r="50600" spans="1:27" x14ac:dyDescent="0.25">
      <c r="A50600"/>
      <c r="AA50600"/>
    </row>
    <row r="50601" spans="1:27" x14ac:dyDescent="0.25">
      <c r="A50601"/>
      <c r="AA50601"/>
    </row>
    <row r="50602" spans="1:27" x14ac:dyDescent="0.25">
      <c r="A50602"/>
      <c r="AA50602"/>
    </row>
    <row r="50603" spans="1:27" x14ac:dyDescent="0.25">
      <c r="A50603"/>
      <c r="AA50603"/>
    </row>
    <row r="50604" spans="1:27" x14ac:dyDescent="0.25">
      <c r="A50604"/>
      <c r="AA50604"/>
    </row>
    <row r="50605" spans="1:27" x14ac:dyDescent="0.25">
      <c r="A50605"/>
      <c r="AA50605"/>
    </row>
    <row r="50606" spans="1:27" x14ac:dyDescent="0.25">
      <c r="A50606"/>
      <c r="AA50606"/>
    </row>
    <row r="50607" spans="1:27" x14ac:dyDescent="0.25">
      <c r="A50607"/>
      <c r="AA50607"/>
    </row>
    <row r="50608" spans="1:27" x14ac:dyDescent="0.25">
      <c r="A50608"/>
      <c r="AA50608"/>
    </row>
    <row r="50609" spans="1:27" x14ac:dyDescent="0.25">
      <c r="A50609"/>
      <c r="AA50609"/>
    </row>
    <row r="50610" spans="1:27" x14ac:dyDescent="0.25">
      <c r="A50610"/>
      <c r="AA50610"/>
    </row>
    <row r="50611" spans="1:27" x14ac:dyDescent="0.25">
      <c r="A50611"/>
      <c r="AA50611"/>
    </row>
    <row r="50612" spans="1:27" x14ac:dyDescent="0.25">
      <c r="A50612"/>
      <c r="AA50612"/>
    </row>
    <row r="50613" spans="1:27" x14ac:dyDescent="0.25">
      <c r="A50613"/>
      <c r="AA50613"/>
    </row>
    <row r="50614" spans="1:27" x14ac:dyDescent="0.25">
      <c r="A50614"/>
      <c r="AA50614"/>
    </row>
    <row r="50615" spans="1:27" x14ac:dyDescent="0.25">
      <c r="A50615"/>
      <c r="AA50615"/>
    </row>
    <row r="50616" spans="1:27" x14ac:dyDescent="0.25">
      <c r="A50616"/>
      <c r="AA50616"/>
    </row>
    <row r="50617" spans="1:27" x14ac:dyDescent="0.25">
      <c r="A50617"/>
      <c r="AA50617"/>
    </row>
    <row r="50618" spans="1:27" x14ac:dyDescent="0.25">
      <c r="A50618"/>
      <c r="AA50618"/>
    </row>
    <row r="50619" spans="1:27" x14ac:dyDescent="0.25">
      <c r="A50619"/>
      <c r="AA50619"/>
    </row>
    <row r="50620" spans="1:27" x14ac:dyDescent="0.25">
      <c r="A50620"/>
      <c r="AA50620"/>
    </row>
    <row r="50621" spans="1:27" x14ac:dyDescent="0.25">
      <c r="A50621"/>
      <c r="AA50621"/>
    </row>
    <row r="50622" spans="1:27" x14ac:dyDescent="0.25">
      <c r="A50622"/>
      <c r="AA50622"/>
    </row>
    <row r="50623" spans="1:27" x14ac:dyDescent="0.25">
      <c r="A50623"/>
      <c r="AA50623"/>
    </row>
    <row r="50624" spans="1:27" x14ac:dyDescent="0.25">
      <c r="A50624"/>
      <c r="AA50624"/>
    </row>
    <row r="50625" spans="1:27" x14ac:dyDescent="0.25">
      <c r="A50625"/>
      <c r="AA50625"/>
    </row>
    <row r="50626" spans="1:27" x14ac:dyDescent="0.25">
      <c r="A50626"/>
      <c r="AA50626"/>
    </row>
    <row r="50627" spans="1:27" x14ac:dyDescent="0.25">
      <c r="A50627"/>
      <c r="AA50627"/>
    </row>
    <row r="50628" spans="1:27" x14ac:dyDescent="0.25">
      <c r="A50628"/>
      <c r="AA50628"/>
    </row>
    <row r="50629" spans="1:27" x14ac:dyDescent="0.25">
      <c r="A50629"/>
      <c r="AA50629"/>
    </row>
    <row r="50630" spans="1:27" x14ac:dyDescent="0.25">
      <c r="A50630"/>
      <c r="AA50630"/>
    </row>
    <row r="50631" spans="1:27" x14ac:dyDescent="0.25">
      <c r="A50631"/>
      <c r="AA50631"/>
    </row>
    <row r="50632" spans="1:27" x14ac:dyDescent="0.25">
      <c r="A50632"/>
      <c r="AA50632"/>
    </row>
    <row r="50633" spans="1:27" x14ac:dyDescent="0.25">
      <c r="A50633"/>
      <c r="AA50633"/>
    </row>
    <row r="50634" spans="1:27" x14ac:dyDescent="0.25">
      <c r="A50634"/>
      <c r="AA50634"/>
    </row>
    <row r="50635" spans="1:27" x14ac:dyDescent="0.25">
      <c r="A50635"/>
      <c r="AA50635"/>
    </row>
    <row r="50636" spans="1:27" x14ac:dyDescent="0.25">
      <c r="A50636"/>
      <c r="AA50636"/>
    </row>
    <row r="50637" spans="1:27" x14ac:dyDescent="0.25">
      <c r="A50637"/>
      <c r="AA50637"/>
    </row>
    <row r="50638" spans="1:27" x14ac:dyDescent="0.25">
      <c r="A50638"/>
      <c r="AA50638"/>
    </row>
    <row r="50639" spans="1:27" x14ac:dyDescent="0.25">
      <c r="A50639"/>
      <c r="AA50639"/>
    </row>
    <row r="50640" spans="1:27" x14ac:dyDescent="0.25">
      <c r="A50640"/>
      <c r="AA50640"/>
    </row>
    <row r="50641" spans="1:27" x14ac:dyDescent="0.25">
      <c r="A50641"/>
      <c r="AA50641"/>
    </row>
    <row r="50642" spans="1:27" x14ac:dyDescent="0.25">
      <c r="A50642"/>
      <c r="AA50642"/>
    </row>
    <row r="50643" spans="1:27" x14ac:dyDescent="0.25">
      <c r="A50643"/>
      <c r="AA50643"/>
    </row>
    <row r="50644" spans="1:27" x14ac:dyDescent="0.25">
      <c r="A50644"/>
      <c r="AA50644"/>
    </row>
    <row r="50645" spans="1:27" x14ac:dyDescent="0.25">
      <c r="A50645"/>
      <c r="AA50645"/>
    </row>
    <row r="50646" spans="1:27" x14ac:dyDescent="0.25">
      <c r="A50646"/>
      <c r="AA50646"/>
    </row>
    <row r="50647" spans="1:27" x14ac:dyDescent="0.25">
      <c r="A50647"/>
      <c r="AA50647"/>
    </row>
    <row r="50648" spans="1:27" x14ac:dyDescent="0.25">
      <c r="A50648"/>
      <c r="AA50648"/>
    </row>
    <row r="50649" spans="1:27" x14ac:dyDescent="0.25">
      <c r="A50649"/>
      <c r="AA50649"/>
    </row>
    <row r="50650" spans="1:27" x14ac:dyDescent="0.25">
      <c r="A50650"/>
      <c r="AA50650"/>
    </row>
    <row r="50651" spans="1:27" x14ac:dyDescent="0.25">
      <c r="A50651"/>
      <c r="AA50651"/>
    </row>
    <row r="50652" spans="1:27" x14ac:dyDescent="0.25">
      <c r="A50652"/>
      <c r="AA50652"/>
    </row>
    <row r="50653" spans="1:27" x14ac:dyDescent="0.25">
      <c r="A50653"/>
      <c r="AA50653"/>
    </row>
    <row r="50654" spans="1:27" x14ac:dyDescent="0.25">
      <c r="A50654"/>
      <c r="AA50654"/>
    </row>
    <row r="50655" spans="1:27" x14ac:dyDescent="0.25">
      <c r="A50655"/>
      <c r="AA50655"/>
    </row>
    <row r="50656" spans="1:27" x14ac:dyDescent="0.25">
      <c r="A50656"/>
      <c r="AA50656"/>
    </row>
    <row r="50657" spans="1:27" x14ac:dyDescent="0.25">
      <c r="A50657"/>
      <c r="AA50657"/>
    </row>
    <row r="50658" spans="1:27" x14ac:dyDescent="0.25">
      <c r="A50658"/>
      <c r="AA50658"/>
    </row>
    <row r="50659" spans="1:27" x14ac:dyDescent="0.25">
      <c r="A50659"/>
      <c r="AA50659"/>
    </row>
    <row r="50660" spans="1:27" x14ac:dyDescent="0.25">
      <c r="A50660"/>
      <c r="AA50660"/>
    </row>
    <row r="50661" spans="1:27" x14ac:dyDescent="0.25">
      <c r="A50661"/>
      <c r="AA50661"/>
    </row>
    <row r="50662" spans="1:27" x14ac:dyDescent="0.25">
      <c r="A50662"/>
      <c r="AA50662"/>
    </row>
    <row r="50663" spans="1:27" x14ac:dyDescent="0.25">
      <c r="A50663"/>
      <c r="AA50663"/>
    </row>
    <row r="50664" spans="1:27" x14ac:dyDescent="0.25">
      <c r="A50664"/>
      <c r="AA50664"/>
    </row>
    <row r="50665" spans="1:27" x14ac:dyDescent="0.25">
      <c r="A50665"/>
      <c r="AA50665"/>
    </row>
    <row r="50666" spans="1:27" x14ac:dyDescent="0.25">
      <c r="A50666"/>
      <c r="AA50666"/>
    </row>
    <row r="50667" spans="1:27" x14ac:dyDescent="0.25">
      <c r="A50667"/>
      <c r="AA50667"/>
    </row>
    <row r="50668" spans="1:27" x14ac:dyDescent="0.25">
      <c r="A50668"/>
      <c r="AA50668"/>
    </row>
    <row r="50669" spans="1:27" x14ac:dyDescent="0.25">
      <c r="A50669"/>
      <c r="AA50669"/>
    </row>
    <row r="50670" spans="1:27" x14ac:dyDescent="0.25">
      <c r="A50670"/>
      <c r="AA50670"/>
    </row>
    <row r="50671" spans="1:27" x14ac:dyDescent="0.25">
      <c r="A50671"/>
      <c r="AA50671"/>
    </row>
    <row r="50672" spans="1:27" x14ac:dyDescent="0.25">
      <c r="A50672"/>
      <c r="AA50672"/>
    </row>
    <row r="50673" spans="1:27" x14ac:dyDescent="0.25">
      <c r="A50673"/>
      <c r="AA50673"/>
    </row>
    <row r="50674" spans="1:27" x14ac:dyDescent="0.25">
      <c r="A50674"/>
      <c r="AA50674"/>
    </row>
    <row r="50675" spans="1:27" x14ac:dyDescent="0.25">
      <c r="A50675"/>
      <c r="AA50675"/>
    </row>
    <row r="50676" spans="1:27" x14ac:dyDescent="0.25">
      <c r="A50676"/>
      <c r="AA50676"/>
    </row>
    <row r="50677" spans="1:27" x14ac:dyDescent="0.25">
      <c r="A50677"/>
      <c r="AA50677"/>
    </row>
    <row r="50678" spans="1:27" x14ac:dyDescent="0.25">
      <c r="A50678"/>
      <c r="AA50678"/>
    </row>
    <row r="50679" spans="1:27" x14ac:dyDescent="0.25">
      <c r="A50679"/>
      <c r="AA50679"/>
    </row>
    <row r="50680" spans="1:27" x14ac:dyDescent="0.25">
      <c r="A50680"/>
      <c r="AA50680"/>
    </row>
    <row r="50681" spans="1:27" x14ac:dyDescent="0.25">
      <c r="A50681"/>
      <c r="AA50681"/>
    </row>
    <row r="50682" spans="1:27" x14ac:dyDescent="0.25">
      <c r="A50682"/>
      <c r="AA50682"/>
    </row>
    <row r="50683" spans="1:27" x14ac:dyDescent="0.25">
      <c r="A50683"/>
      <c r="AA50683"/>
    </row>
    <row r="50684" spans="1:27" x14ac:dyDescent="0.25">
      <c r="A50684"/>
      <c r="AA50684"/>
    </row>
    <row r="50685" spans="1:27" x14ac:dyDescent="0.25">
      <c r="A50685"/>
      <c r="AA50685"/>
    </row>
    <row r="50686" spans="1:27" x14ac:dyDescent="0.25">
      <c r="A50686"/>
      <c r="AA50686"/>
    </row>
    <row r="50687" spans="1:27" x14ac:dyDescent="0.25">
      <c r="A50687"/>
      <c r="AA50687"/>
    </row>
    <row r="50688" spans="1:27" x14ac:dyDescent="0.25">
      <c r="A50688"/>
      <c r="AA50688"/>
    </row>
    <row r="50689" spans="1:27" x14ac:dyDescent="0.25">
      <c r="A50689"/>
      <c r="AA50689"/>
    </row>
    <row r="50690" spans="1:27" x14ac:dyDescent="0.25">
      <c r="A50690"/>
      <c r="AA50690"/>
    </row>
    <row r="50691" spans="1:27" x14ac:dyDescent="0.25">
      <c r="A50691"/>
      <c r="AA50691"/>
    </row>
    <row r="50692" spans="1:27" x14ac:dyDescent="0.25">
      <c r="A50692"/>
      <c r="AA50692"/>
    </row>
    <row r="50693" spans="1:27" x14ac:dyDescent="0.25">
      <c r="A50693"/>
      <c r="AA50693"/>
    </row>
    <row r="50694" spans="1:27" x14ac:dyDescent="0.25">
      <c r="A50694"/>
      <c r="AA50694"/>
    </row>
    <row r="50695" spans="1:27" x14ac:dyDescent="0.25">
      <c r="A50695"/>
      <c r="AA50695"/>
    </row>
    <row r="50696" spans="1:27" x14ac:dyDescent="0.25">
      <c r="A50696"/>
      <c r="AA50696"/>
    </row>
    <row r="50697" spans="1:27" x14ac:dyDescent="0.25">
      <c r="A50697"/>
      <c r="AA50697"/>
    </row>
    <row r="50698" spans="1:27" x14ac:dyDescent="0.25">
      <c r="A50698"/>
      <c r="AA50698"/>
    </row>
    <row r="50699" spans="1:27" x14ac:dyDescent="0.25">
      <c r="A50699"/>
      <c r="AA50699"/>
    </row>
    <row r="50700" spans="1:27" x14ac:dyDescent="0.25">
      <c r="A50700"/>
      <c r="AA50700"/>
    </row>
    <row r="50701" spans="1:27" x14ac:dyDescent="0.25">
      <c r="A50701"/>
      <c r="AA50701"/>
    </row>
    <row r="50702" spans="1:27" x14ac:dyDescent="0.25">
      <c r="A50702"/>
      <c r="AA50702"/>
    </row>
    <row r="50703" spans="1:27" x14ac:dyDescent="0.25">
      <c r="A50703"/>
      <c r="AA50703"/>
    </row>
    <row r="50704" spans="1:27" x14ac:dyDescent="0.25">
      <c r="A50704"/>
      <c r="AA50704"/>
    </row>
    <row r="50705" spans="1:27" x14ac:dyDescent="0.25">
      <c r="A50705"/>
      <c r="AA50705"/>
    </row>
    <row r="50706" spans="1:27" x14ac:dyDescent="0.25">
      <c r="A50706"/>
      <c r="AA50706"/>
    </row>
    <row r="50707" spans="1:27" x14ac:dyDescent="0.25">
      <c r="A50707"/>
      <c r="AA50707"/>
    </row>
    <row r="50708" spans="1:27" x14ac:dyDescent="0.25">
      <c r="A50708"/>
      <c r="AA50708"/>
    </row>
    <row r="50709" spans="1:27" x14ac:dyDescent="0.25">
      <c r="A50709"/>
      <c r="AA50709"/>
    </row>
    <row r="50710" spans="1:27" x14ac:dyDescent="0.25">
      <c r="A50710"/>
      <c r="AA50710"/>
    </row>
    <row r="50711" spans="1:27" x14ac:dyDescent="0.25">
      <c r="A50711"/>
      <c r="AA50711"/>
    </row>
    <row r="50712" spans="1:27" x14ac:dyDescent="0.25">
      <c r="A50712"/>
      <c r="AA50712"/>
    </row>
    <row r="50713" spans="1:27" x14ac:dyDescent="0.25">
      <c r="A50713"/>
      <c r="AA50713"/>
    </row>
    <row r="50714" spans="1:27" x14ac:dyDescent="0.25">
      <c r="A50714"/>
      <c r="AA50714"/>
    </row>
    <row r="50715" spans="1:27" x14ac:dyDescent="0.25">
      <c r="A50715"/>
      <c r="AA50715"/>
    </row>
    <row r="50716" spans="1:27" x14ac:dyDescent="0.25">
      <c r="A50716"/>
      <c r="AA50716"/>
    </row>
    <row r="50717" spans="1:27" x14ac:dyDescent="0.25">
      <c r="A50717"/>
      <c r="AA50717"/>
    </row>
    <row r="50718" spans="1:27" x14ac:dyDescent="0.25">
      <c r="A50718"/>
      <c r="AA50718"/>
    </row>
    <row r="50719" spans="1:27" x14ac:dyDescent="0.25">
      <c r="A50719"/>
      <c r="AA50719"/>
    </row>
    <row r="50720" spans="1:27" x14ac:dyDescent="0.25">
      <c r="A50720"/>
      <c r="AA50720"/>
    </row>
    <row r="50721" spans="1:27" x14ac:dyDescent="0.25">
      <c r="A50721"/>
      <c r="AA50721"/>
    </row>
    <row r="50722" spans="1:27" x14ac:dyDescent="0.25">
      <c r="A50722"/>
      <c r="AA50722"/>
    </row>
    <row r="50723" spans="1:27" x14ac:dyDescent="0.25">
      <c r="A50723"/>
      <c r="AA50723"/>
    </row>
    <row r="50724" spans="1:27" x14ac:dyDescent="0.25">
      <c r="A50724"/>
      <c r="AA50724"/>
    </row>
    <row r="50725" spans="1:27" x14ac:dyDescent="0.25">
      <c r="A50725"/>
      <c r="AA50725"/>
    </row>
    <row r="50726" spans="1:27" x14ac:dyDescent="0.25">
      <c r="A50726"/>
      <c r="AA50726"/>
    </row>
    <row r="50727" spans="1:27" x14ac:dyDescent="0.25">
      <c r="A50727"/>
      <c r="AA50727"/>
    </row>
    <row r="50728" spans="1:27" x14ac:dyDescent="0.25">
      <c r="A50728"/>
      <c r="AA50728"/>
    </row>
    <row r="50729" spans="1:27" x14ac:dyDescent="0.25">
      <c r="A50729"/>
      <c r="AA50729"/>
    </row>
    <row r="50730" spans="1:27" x14ac:dyDescent="0.25">
      <c r="A50730"/>
      <c r="AA50730"/>
    </row>
    <row r="50731" spans="1:27" x14ac:dyDescent="0.25">
      <c r="A50731"/>
      <c r="AA50731"/>
    </row>
    <row r="50732" spans="1:27" x14ac:dyDescent="0.25">
      <c r="A50732"/>
      <c r="AA50732"/>
    </row>
    <row r="50733" spans="1:27" x14ac:dyDescent="0.25">
      <c r="A50733"/>
      <c r="AA50733"/>
    </row>
    <row r="50734" spans="1:27" x14ac:dyDescent="0.25">
      <c r="A50734"/>
      <c r="AA50734"/>
    </row>
    <row r="50735" spans="1:27" x14ac:dyDescent="0.25">
      <c r="A50735"/>
      <c r="AA50735"/>
    </row>
    <row r="50736" spans="1:27" x14ac:dyDescent="0.25">
      <c r="A50736"/>
      <c r="AA50736"/>
    </row>
    <row r="50737" spans="1:27" x14ac:dyDescent="0.25">
      <c r="A50737"/>
      <c r="AA50737"/>
    </row>
    <row r="50738" spans="1:27" x14ac:dyDescent="0.25">
      <c r="A50738"/>
      <c r="AA50738"/>
    </row>
    <row r="50739" spans="1:27" x14ac:dyDescent="0.25">
      <c r="A50739"/>
      <c r="AA50739"/>
    </row>
    <row r="50740" spans="1:27" x14ac:dyDescent="0.25">
      <c r="A50740"/>
      <c r="AA50740"/>
    </row>
    <row r="50741" spans="1:27" x14ac:dyDescent="0.25">
      <c r="A50741"/>
      <c r="AA50741"/>
    </row>
    <row r="50742" spans="1:27" x14ac:dyDescent="0.25">
      <c r="A50742"/>
      <c r="AA50742"/>
    </row>
    <row r="50743" spans="1:27" x14ac:dyDescent="0.25">
      <c r="A50743"/>
      <c r="AA50743"/>
    </row>
    <row r="50744" spans="1:27" x14ac:dyDescent="0.25">
      <c r="A50744"/>
      <c r="AA50744"/>
    </row>
    <row r="50745" spans="1:27" x14ac:dyDescent="0.25">
      <c r="A50745"/>
      <c r="AA50745"/>
    </row>
    <row r="50746" spans="1:27" x14ac:dyDescent="0.25">
      <c r="A50746"/>
      <c r="AA50746"/>
    </row>
    <row r="50747" spans="1:27" x14ac:dyDescent="0.25">
      <c r="A50747"/>
      <c r="AA50747"/>
    </row>
    <row r="50748" spans="1:27" x14ac:dyDescent="0.25">
      <c r="A50748"/>
      <c r="AA50748"/>
    </row>
    <row r="50749" spans="1:27" x14ac:dyDescent="0.25">
      <c r="A50749"/>
      <c r="AA50749"/>
    </row>
    <row r="50750" spans="1:27" x14ac:dyDescent="0.25">
      <c r="A50750"/>
      <c r="AA50750"/>
    </row>
    <row r="50751" spans="1:27" x14ac:dyDescent="0.25">
      <c r="A50751"/>
      <c r="AA50751"/>
    </row>
    <row r="50752" spans="1:27" x14ac:dyDescent="0.25">
      <c r="A50752"/>
      <c r="AA50752"/>
    </row>
    <row r="50753" spans="1:27" x14ac:dyDescent="0.25">
      <c r="A50753"/>
      <c r="AA50753"/>
    </row>
    <row r="50754" spans="1:27" x14ac:dyDescent="0.25">
      <c r="A50754"/>
      <c r="AA50754"/>
    </row>
    <row r="50755" spans="1:27" x14ac:dyDescent="0.25">
      <c r="A50755"/>
      <c r="AA50755"/>
    </row>
    <row r="50756" spans="1:27" x14ac:dyDescent="0.25">
      <c r="A50756"/>
      <c r="AA50756"/>
    </row>
    <row r="50757" spans="1:27" x14ac:dyDescent="0.25">
      <c r="A50757"/>
      <c r="AA50757"/>
    </row>
    <row r="50758" spans="1:27" x14ac:dyDescent="0.25">
      <c r="A50758"/>
      <c r="AA50758"/>
    </row>
    <row r="50759" spans="1:27" x14ac:dyDescent="0.25">
      <c r="A50759"/>
      <c r="AA50759"/>
    </row>
    <row r="50760" spans="1:27" x14ac:dyDescent="0.25">
      <c r="A50760"/>
      <c r="AA50760"/>
    </row>
    <row r="50761" spans="1:27" x14ac:dyDescent="0.25">
      <c r="A50761"/>
      <c r="AA50761"/>
    </row>
    <row r="50762" spans="1:27" x14ac:dyDescent="0.25">
      <c r="A50762"/>
      <c r="AA50762"/>
    </row>
    <row r="50763" spans="1:27" x14ac:dyDescent="0.25">
      <c r="A50763"/>
      <c r="AA50763"/>
    </row>
    <row r="50764" spans="1:27" x14ac:dyDescent="0.25">
      <c r="A50764"/>
      <c r="AA50764"/>
    </row>
    <row r="50765" spans="1:27" x14ac:dyDescent="0.25">
      <c r="A50765"/>
      <c r="AA50765"/>
    </row>
    <row r="50766" spans="1:27" x14ac:dyDescent="0.25">
      <c r="A50766"/>
      <c r="AA50766"/>
    </row>
    <row r="50767" spans="1:27" x14ac:dyDescent="0.25">
      <c r="A50767"/>
      <c r="AA50767"/>
    </row>
    <row r="50768" spans="1:27" x14ac:dyDescent="0.25">
      <c r="A50768"/>
      <c r="AA50768"/>
    </row>
    <row r="50769" spans="1:27" x14ac:dyDescent="0.25">
      <c r="A50769"/>
      <c r="AA50769"/>
    </row>
    <row r="50770" spans="1:27" x14ac:dyDescent="0.25">
      <c r="A50770"/>
      <c r="AA50770"/>
    </row>
    <row r="50771" spans="1:27" x14ac:dyDescent="0.25">
      <c r="A50771"/>
      <c r="AA50771"/>
    </row>
    <row r="50772" spans="1:27" x14ac:dyDescent="0.25">
      <c r="A50772"/>
      <c r="AA50772"/>
    </row>
    <row r="50773" spans="1:27" x14ac:dyDescent="0.25">
      <c r="A50773"/>
      <c r="AA50773"/>
    </row>
    <row r="50774" spans="1:27" x14ac:dyDescent="0.25">
      <c r="A50774"/>
      <c r="AA50774"/>
    </row>
    <row r="50775" spans="1:27" x14ac:dyDescent="0.25">
      <c r="A50775"/>
      <c r="AA50775"/>
    </row>
    <row r="50776" spans="1:27" x14ac:dyDescent="0.25">
      <c r="A50776"/>
      <c r="AA50776"/>
    </row>
    <row r="50777" spans="1:27" x14ac:dyDescent="0.25">
      <c r="A50777"/>
      <c r="AA50777"/>
    </row>
    <row r="50778" spans="1:27" x14ac:dyDescent="0.25">
      <c r="A50778"/>
      <c r="AA50778"/>
    </row>
    <row r="50779" spans="1:27" x14ac:dyDescent="0.25">
      <c r="A50779"/>
      <c r="AA50779"/>
    </row>
    <row r="50780" spans="1:27" x14ac:dyDescent="0.25">
      <c r="A50780"/>
      <c r="AA50780"/>
    </row>
    <row r="50781" spans="1:27" x14ac:dyDescent="0.25">
      <c r="A50781"/>
      <c r="AA50781"/>
    </row>
    <row r="50782" spans="1:27" x14ac:dyDescent="0.25">
      <c r="A50782"/>
      <c r="AA50782"/>
    </row>
    <row r="50783" spans="1:27" x14ac:dyDescent="0.25">
      <c r="A50783"/>
      <c r="AA50783"/>
    </row>
    <row r="50784" spans="1:27" x14ac:dyDescent="0.25">
      <c r="A50784"/>
      <c r="AA50784"/>
    </row>
    <row r="50785" spans="1:27" x14ac:dyDescent="0.25">
      <c r="A50785"/>
      <c r="AA50785"/>
    </row>
    <row r="50786" spans="1:27" x14ac:dyDescent="0.25">
      <c r="A50786"/>
      <c r="AA50786"/>
    </row>
    <row r="50787" spans="1:27" x14ac:dyDescent="0.25">
      <c r="A50787"/>
      <c r="AA50787"/>
    </row>
    <row r="50788" spans="1:27" x14ac:dyDescent="0.25">
      <c r="A50788"/>
      <c r="AA50788"/>
    </row>
    <row r="50789" spans="1:27" x14ac:dyDescent="0.25">
      <c r="A50789"/>
      <c r="AA50789"/>
    </row>
    <row r="50790" spans="1:27" x14ac:dyDescent="0.25">
      <c r="A50790"/>
      <c r="AA50790"/>
    </row>
    <row r="50791" spans="1:27" x14ac:dyDescent="0.25">
      <c r="A50791"/>
      <c r="AA50791"/>
    </row>
    <row r="50792" spans="1:27" x14ac:dyDescent="0.25">
      <c r="A50792"/>
      <c r="AA50792"/>
    </row>
    <row r="50793" spans="1:27" x14ac:dyDescent="0.25">
      <c r="A50793"/>
      <c r="AA50793"/>
    </row>
    <row r="50794" spans="1:27" x14ac:dyDescent="0.25">
      <c r="A50794"/>
      <c r="AA50794"/>
    </row>
    <row r="50795" spans="1:27" x14ac:dyDescent="0.25">
      <c r="A50795"/>
      <c r="AA50795"/>
    </row>
    <row r="50796" spans="1:27" x14ac:dyDescent="0.25">
      <c r="A50796"/>
      <c r="AA50796"/>
    </row>
    <row r="50797" spans="1:27" x14ac:dyDescent="0.25">
      <c r="A50797"/>
      <c r="AA50797"/>
    </row>
    <row r="50798" spans="1:27" x14ac:dyDescent="0.25">
      <c r="A50798"/>
      <c r="AA50798"/>
    </row>
    <row r="50799" spans="1:27" x14ac:dyDescent="0.25">
      <c r="A50799"/>
      <c r="AA50799"/>
    </row>
    <row r="50800" spans="1:27" x14ac:dyDescent="0.25">
      <c r="A50800"/>
      <c r="AA50800"/>
    </row>
    <row r="50801" spans="1:27" x14ac:dyDescent="0.25">
      <c r="A50801"/>
      <c r="AA50801"/>
    </row>
    <row r="50802" spans="1:27" x14ac:dyDescent="0.25">
      <c r="A50802"/>
      <c r="AA50802"/>
    </row>
    <row r="50803" spans="1:27" x14ac:dyDescent="0.25">
      <c r="A50803"/>
      <c r="AA50803"/>
    </row>
    <row r="50804" spans="1:27" x14ac:dyDescent="0.25">
      <c r="A50804"/>
      <c r="AA50804"/>
    </row>
    <row r="50805" spans="1:27" x14ac:dyDescent="0.25">
      <c r="A50805"/>
      <c r="AA50805"/>
    </row>
    <row r="50806" spans="1:27" x14ac:dyDescent="0.25">
      <c r="A50806"/>
      <c r="AA50806"/>
    </row>
    <row r="50807" spans="1:27" x14ac:dyDescent="0.25">
      <c r="A50807"/>
      <c r="AA50807"/>
    </row>
    <row r="50808" spans="1:27" x14ac:dyDescent="0.25">
      <c r="A50808"/>
      <c r="AA50808"/>
    </row>
    <row r="50809" spans="1:27" x14ac:dyDescent="0.25">
      <c r="A50809"/>
      <c r="AA50809"/>
    </row>
    <row r="50810" spans="1:27" x14ac:dyDescent="0.25">
      <c r="A50810"/>
      <c r="AA50810"/>
    </row>
    <row r="50811" spans="1:27" x14ac:dyDescent="0.25">
      <c r="A50811"/>
      <c r="AA50811"/>
    </row>
    <row r="50812" spans="1:27" x14ac:dyDescent="0.25">
      <c r="A50812"/>
      <c r="AA50812"/>
    </row>
    <row r="50813" spans="1:27" x14ac:dyDescent="0.25">
      <c r="A50813"/>
      <c r="AA50813"/>
    </row>
    <row r="50814" spans="1:27" x14ac:dyDescent="0.25">
      <c r="A50814"/>
      <c r="AA50814"/>
    </row>
    <row r="50815" spans="1:27" x14ac:dyDescent="0.25">
      <c r="A50815"/>
      <c r="AA50815"/>
    </row>
    <row r="50816" spans="1:27" x14ac:dyDescent="0.25">
      <c r="A50816"/>
      <c r="AA50816"/>
    </row>
    <row r="50817" spans="1:27" x14ac:dyDescent="0.25">
      <c r="A50817"/>
      <c r="AA50817"/>
    </row>
    <row r="50818" spans="1:27" x14ac:dyDescent="0.25">
      <c r="A50818"/>
      <c r="AA50818"/>
    </row>
    <row r="50819" spans="1:27" x14ac:dyDescent="0.25">
      <c r="A50819"/>
      <c r="AA50819"/>
    </row>
    <row r="50820" spans="1:27" x14ac:dyDescent="0.25">
      <c r="A50820"/>
      <c r="AA50820"/>
    </row>
    <row r="50821" spans="1:27" x14ac:dyDescent="0.25">
      <c r="A50821"/>
      <c r="AA50821"/>
    </row>
    <row r="50822" spans="1:27" x14ac:dyDescent="0.25">
      <c r="A50822"/>
      <c r="AA50822"/>
    </row>
    <row r="50823" spans="1:27" x14ac:dyDescent="0.25">
      <c r="A50823"/>
      <c r="AA50823"/>
    </row>
    <row r="50824" spans="1:27" x14ac:dyDescent="0.25">
      <c r="A50824"/>
      <c r="AA50824"/>
    </row>
    <row r="50825" spans="1:27" x14ac:dyDescent="0.25">
      <c r="A50825"/>
      <c r="AA50825"/>
    </row>
    <row r="50826" spans="1:27" x14ac:dyDescent="0.25">
      <c r="A50826"/>
      <c r="AA50826"/>
    </row>
    <row r="50827" spans="1:27" x14ac:dyDescent="0.25">
      <c r="A50827"/>
      <c r="AA50827"/>
    </row>
    <row r="50828" spans="1:27" x14ac:dyDescent="0.25">
      <c r="A50828"/>
      <c r="AA50828"/>
    </row>
    <row r="50829" spans="1:27" x14ac:dyDescent="0.25">
      <c r="A50829"/>
      <c r="AA50829"/>
    </row>
    <row r="50830" spans="1:27" x14ac:dyDescent="0.25">
      <c r="A50830"/>
      <c r="AA50830"/>
    </row>
    <row r="50831" spans="1:27" x14ac:dyDescent="0.25">
      <c r="A50831"/>
      <c r="AA50831"/>
    </row>
    <row r="50832" spans="1:27" x14ac:dyDescent="0.25">
      <c r="A50832"/>
      <c r="AA50832"/>
    </row>
    <row r="50833" spans="1:27" x14ac:dyDescent="0.25">
      <c r="A50833"/>
      <c r="AA50833"/>
    </row>
    <row r="50834" spans="1:27" x14ac:dyDescent="0.25">
      <c r="A50834"/>
      <c r="AA50834"/>
    </row>
    <row r="50835" spans="1:27" x14ac:dyDescent="0.25">
      <c r="A50835"/>
      <c r="AA50835"/>
    </row>
    <row r="50836" spans="1:27" x14ac:dyDescent="0.25">
      <c r="A50836"/>
      <c r="AA50836"/>
    </row>
    <row r="50837" spans="1:27" x14ac:dyDescent="0.25">
      <c r="A50837"/>
      <c r="AA50837"/>
    </row>
    <row r="50838" spans="1:27" x14ac:dyDescent="0.25">
      <c r="A50838"/>
      <c r="AA50838"/>
    </row>
    <row r="50839" spans="1:27" x14ac:dyDescent="0.25">
      <c r="A50839"/>
      <c r="AA50839"/>
    </row>
    <row r="50840" spans="1:27" x14ac:dyDescent="0.25">
      <c r="A50840"/>
      <c r="AA50840"/>
    </row>
    <row r="50841" spans="1:27" x14ac:dyDescent="0.25">
      <c r="A50841"/>
      <c r="AA50841"/>
    </row>
    <row r="50842" spans="1:27" x14ac:dyDescent="0.25">
      <c r="A50842"/>
      <c r="AA50842"/>
    </row>
    <row r="50843" spans="1:27" x14ac:dyDescent="0.25">
      <c r="A50843"/>
      <c r="AA50843"/>
    </row>
    <row r="50844" spans="1:27" x14ac:dyDescent="0.25">
      <c r="A50844"/>
      <c r="AA50844"/>
    </row>
    <row r="50845" spans="1:27" x14ac:dyDescent="0.25">
      <c r="A50845"/>
      <c r="AA50845"/>
    </row>
    <row r="50846" spans="1:27" x14ac:dyDescent="0.25">
      <c r="A50846"/>
      <c r="AA50846"/>
    </row>
    <row r="50847" spans="1:27" x14ac:dyDescent="0.25">
      <c r="A50847"/>
      <c r="AA50847"/>
    </row>
    <row r="50848" spans="1:27" x14ac:dyDescent="0.25">
      <c r="A50848"/>
      <c r="AA50848"/>
    </row>
    <row r="50849" spans="1:27" x14ac:dyDescent="0.25">
      <c r="A50849"/>
      <c r="AA50849"/>
    </row>
    <row r="50850" spans="1:27" x14ac:dyDescent="0.25">
      <c r="A50850"/>
      <c r="AA50850"/>
    </row>
    <row r="50851" spans="1:27" x14ac:dyDescent="0.25">
      <c r="A50851"/>
      <c r="AA50851"/>
    </row>
    <row r="50852" spans="1:27" x14ac:dyDescent="0.25">
      <c r="A50852"/>
      <c r="AA50852"/>
    </row>
    <row r="50853" spans="1:27" x14ac:dyDescent="0.25">
      <c r="A50853"/>
      <c r="AA50853"/>
    </row>
    <row r="50854" spans="1:27" x14ac:dyDescent="0.25">
      <c r="A50854"/>
      <c r="AA50854"/>
    </row>
    <row r="50855" spans="1:27" x14ac:dyDescent="0.25">
      <c r="A50855"/>
      <c r="AA50855"/>
    </row>
    <row r="50856" spans="1:27" x14ac:dyDescent="0.25">
      <c r="A50856"/>
      <c r="AA50856"/>
    </row>
    <row r="50857" spans="1:27" x14ac:dyDescent="0.25">
      <c r="A50857"/>
      <c r="AA50857"/>
    </row>
    <row r="50858" spans="1:27" x14ac:dyDescent="0.25">
      <c r="A50858"/>
      <c r="AA50858"/>
    </row>
    <row r="50859" spans="1:27" x14ac:dyDescent="0.25">
      <c r="A50859"/>
      <c r="AA50859"/>
    </row>
    <row r="50860" spans="1:27" x14ac:dyDescent="0.25">
      <c r="A50860"/>
      <c r="AA50860"/>
    </row>
    <row r="50861" spans="1:27" x14ac:dyDescent="0.25">
      <c r="A50861"/>
      <c r="AA50861"/>
    </row>
    <row r="50862" spans="1:27" x14ac:dyDescent="0.25">
      <c r="A50862"/>
      <c r="AA50862"/>
    </row>
    <row r="50863" spans="1:27" x14ac:dyDescent="0.25">
      <c r="A50863"/>
      <c r="AA50863"/>
    </row>
    <row r="50864" spans="1:27" x14ac:dyDescent="0.25">
      <c r="A50864"/>
      <c r="AA50864"/>
    </row>
    <row r="50865" spans="1:27" x14ac:dyDescent="0.25">
      <c r="A50865"/>
      <c r="AA50865"/>
    </row>
    <row r="50866" spans="1:27" x14ac:dyDescent="0.25">
      <c r="A50866"/>
      <c r="AA50866"/>
    </row>
    <row r="50867" spans="1:27" x14ac:dyDescent="0.25">
      <c r="A50867"/>
      <c r="AA50867"/>
    </row>
    <row r="50868" spans="1:27" x14ac:dyDescent="0.25">
      <c r="A50868"/>
      <c r="AA50868"/>
    </row>
    <row r="50869" spans="1:27" x14ac:dyDescent="0.25">
      <c r="A50869"/>
      <c r="AA50869"/>
    </row>
    <row r="50870" spans="1:27" x14ac:dyDescent="0.25">
      <c r="A50870"/>
      <c r="AA50870"/>
    </row>
    <row r="50871" spans="1:27" x14ac:dyDescent="0.25">
      <c r="A50871"/>
      <c r="AA50871"/>
    </row>
    <row r="50872" spans="1:27" x14ac:dyDescent="0.25">
      <c r="A50872"/>
      <c r="AA50872"/>
    </row>
    <row r="50873" spans="1:27" x14ac:dyDescent="0.25">
      <c r="A50873"/>
      <c r="AA50873"/>
    </row>
    <row r="50874" spans="1:27" x14ac:dyDescent="0.25">
      <c r="A50874"/>
      <c r="AA50874"/>
    </row>
    <row r="50875" spans="1:27" x14ac:dyDescent="0.25">
      <c r="A50875"/>
      <c r="AA50875"/>
    </row>
    <row r="50876" spans="1:27" x14ac:dyDescent="0.25">
      <c r="A50876"/>
      <c r="AA50876"/>
    </row>
    <row r="50877" spans="1:27" x14ac:dyDescent="0.25">
      <c r="A50877"/>
      <c r="AA50877"/>
    </row>
    <row r="50878" spans="1:27" x14ac:dyDescent="0.25">
      <c r="A50878"/>
      <c r="AA50878"/>
    </row>
    <row r="50879" spans="1:27" x14ac:dyDescent="0.25">
      <c r="A50879"/>
      <c r="AA50879"/>
    </row>
    <row r="50880" spans="1:27" x14ac:dyDescent="0.25">
      <c r="A50880"/>
      <c r="AA50880"/>
    </row>
    <row r="50881" spans="1:27" x14ac:dyDescent="0.25">
      <c r="A50881"/>
      <c r="AA50881"/>
    </row>
    <row r="50882" spans="1:27" x14ac:dyDescent="0.25">
      <c r="A50882"/>
      <c r="AA50882"/>
    </row>
    <row r="50883" spans="1:27" x14ac:dyDescent="0.25">
      <c r="A50883"/>
      <c r="AA50883"/>
    </row>
    <row r="50884" spans="1:27" x14ac:dyDescent="0.25">
      <c r="A50884"/>
      <c r="AA50884"/>
    </row>
    <row r="50885" spans="1:27" x14ac:dyDescent="0.25">
      <c r="A50885"/>
      <c r="AA50885"/>
    </row>
    <row r="50886" spans="1:27" x14ac:dyDescent="0.25">
      <c r="A50886"/>
      <c r="AA50886"/>
    </row>
    <row r="50887" spans="1:27" x14ac:dyDescent="0.25">
      <c r="A50887"/>
      <c r="AA50887"/>
    </row>
    <row r="50888" spans="1:27" x14ac:dyDescent="0.25">
      <c r="A50888"/>
      <c r="AA50888"/>
    </row>
    <row r="50889" spans="1:27" x14ac:dyDescent="0.25">
      <c r="A50889"/>
      <c r="AA50889"/>
    </row>
    <row r="50890" spans="1:27" x14ac:dyDescent="0.25">
      <c r="A50890"/>
      <c r="AA50890"/>
    </row>
    <row r="50891" spans="1:27" x14ac:dyDescent="0.25">
      <c r="A50891"/>
      <c r="AA50891"/>
    </row>
    <row r="50892" spans="1:27" x14ac:dyDescent="0.25">
      <c r="A50892"/>
      <c r="AA50892"/>
    </row>
    <row r="50893" spans="1:27" x14ac:dyDescent="0.25">
      <c r="A50893"/>
      <c r="AA50893"/>
    </row>
    <row r="50894" spans="1:27" x14ac:dyDescent="0.25">
      <c r="A50894"/>
      <c r="AA50894"/>
    </row>
    <row r="50895" spans="1:27" x14ac:dyDescent="0.25">
      <c r="A50895"/>
      <c r="AA50895"/>
    </row>
    <row r="50896" spans="1:27" x14ac:dyDescent="0.25">
      <c r="A50896"/>
      <c r="AA50896"/>
    </row>
    <row r="50897" spans="1:27" x14ac:dyDescent="0.25">
      <c r="A50897"/>
      <c r="AA50897"/>
    </row>
    <row r="50898" spans="1:27" x14ac:dyDescent="0.25">
      <c r="A50898"/>
      <c r="AA50898"/>
    </row>
    <row r="50899" spans="1:27" x14ac:dyDescent="0.25">
      <c r="A50899"/>
      <c r="AA50899"/>
    </row>
    <row r="50900" spans="1:27" x14ac:dyDescent="0.25">
      <c r="A50900"/>
      <c r="AA50900"/>
    </row>
    <row r="50901" spans="1:27" x14ac:dyDescent="0.25">
      <c r="A50901"/>
      <c r="AA50901"/>
    </row>
    <row r="50902" spans="1:27" x14ac:dyDescent="0.25">
      <c r="A50902"/>
      <c r="AA50902"/>
    </row>
    <row r="50903" spans="1:27" x14ac:dyDescent="0.25">
      <c r="A50903"/>
      <c r="AA50903"/>
    </row>
    <row r="50904" spans="1:27" x14ac:dyDescent="0.25">
      <c r="A50904"/>
      <c r="AA50904"/>
    </row>
    <row r="50905" spans="1:27" x14ac:dyDescent="0.25">
      <c r="A50905"/>
      <c r="AA50905"/>
    </row>
    <row r="50906" spans="1:27" x14ac:dyDescent="0.25">
      <c r="A50906"/>
      <c r="AA50906"/>
    </row>
    <row r="50907" spans="1:27" x14ac:dyDescent="0.25">
      <c r="A50907"/>
      <c r="AA50907"/>
    </row>
    <row r="50908" spans="1:27" x14ac:dyDescent="0.25">
      <c r="A50908"/>
      <c r="AA50908"/>
    </row>
    <row r="50909" spans="1:27" x14ac:dyDescent="0.25">
      <c r="A50909"/>
      <c r="AA50909"/>
    </row>
    <row r="50910" spans="1:27" x14ac:dyDescent="0.25">
      <c r="A50910"/>
      <c r="AA50910"/>
    </row>
    <row r="50911" spans="1:27" x14ac:dyDescent="0.25">
      <c r="A50911"/>
      <c r="AA50911"/>
    </row>
    <row r="50912" spans="1:27" x14ac:dyDescent="0.25">
      <c r="A50912"/>
      <c r="AA50912"/>
    </row>
    <row r="50913" spans="1:27" x14ac:dyDescent="0.25">
      <c r="A50913"/>
      <c r="AA50913"/>
    </row>
    <row r="50914" spans="1:27" x14ac:dyDescent="0.25">
      <c r="A50914"/>
      <c r="AA50914"/>
    </row>
    <row r="50915" spans="1:27" x14ac:dyDescent="0.25">
      <c r="A50915"/>
      <c r="AA50915"/>
    </row>
    <row r="50916" spans="1:27" x14ac:dyDescent="0.25">
      <c r="A50916"/>
      <c r="AA50916"/>
    </row>
    <row r="50917" spans="1:27" x14ac:dyDescent="0.25">
      <c r="A50917"/>
      <c r="AA50917"/>
    </row>
    <row r="50918" spans="1:27" x14ac:dyDescent="0.25">
      <c r="A50918"/>
      <c r="AA50918"/>
    </row>
    <row r="50919" spans="1:27" x14ac:dyDescent="0.25">
      <c r="A50919"/>
      <c r="AA50919"/>
    </row>
    <row r="50920" spans="1:27" x14ac:dyDescent="0.25">
      <c r="A50920"/>
      <c r="AA50920"/>
    </row>
    <row r="50921" spans="1:27" x14ac:dyDescent="0.25">
      <c r="A50921"/>
      <c r="AA50921"/>
    </row>
    <row r="50922" spans="1:27" x14ac:dyDescent="0.25">
      <c r="A50922"/>
      <c r="AA50922"/>
    </row>
    <row r="50923" spans="1:27" x14ac:dyDescent="0.25">
      <c r="A50923"/>
      <c r="AA50923"/>
    </row>
    <row r="50924" spans="1:27" x14ac:dyDescent="0.25">
      <c r="A50924"/>
      <c r="AA50924"/>
    </row>
    <row r="50925" spans="1:27" x14ac:dyDescent="0.25">
      <c r="A50925"/>
      <c r="AA50925"/>
    </row>
    <row r="50926" spans="1:27" x14ac:dyDescent="0.25">
      <c r="A50926"/>
      <c r="AA50926"/>
    </row>
    <row r="50927" spans="1:27" x14ac:dyDescent="0.25">
      <c r="A50927"/>
      <c r="AA50927"/>
    </row>
    <row r="50928" spans="1:27" x14ac:dyDescent="0.25">
      <c r="A50928"/>
      <c r="AA50928"/>
    </row>
    <row r="50929" spans="1:27" x14ac:dyDescent="0.25">
      <c r="A50929"/>
      <c r="AA50929"/>
    </row>
    <row r="50930" spans="1:27" x14ac:dyDescent="0.25">
      <c r="A50930"/>
      <c r="AA50930"/>
    </row>
    <row r="50931" spans="1:27" x14ac:dyDescent="0.25">
      <c r="A50931"/>
      <c r="AA50931"/>
    </row>
    <row r="50932" spans="1:27" x14ac:dyDescent="0.25">
      <c r="A50932"/>
      <c r="AA50932"/>
    </row>
    <row r="50933" spans="1:27" x14ac:dyDescent="0.25">
      <c r="A50933"/>
      <c r="AA50933"/>
    </row>
    <row r="50934" spans="1:27" x14ac:dyDescent="0.25">
      <c r="A50934"/>
      <c r="AA50934"/>
    </row>
    <row r="50935" spans="1:27" x14ac:dyDescent="0.25">
      <c r="A50935"/>
      <c r="AA50935"/>
    </row>
    <row r="50936" spans="1:27" x14ac:dyDescent="0.25">
      <c r="A50936"/>
      <c r="AA50936"/>
    </row>
    <row r="50937" spans="1:27" x14ac:dyDescent="0.25">
      <c r="A50937"/>
      <c r="AA50937"/>
    </row>
    <row r="50938" spans="1:27" x14ac:dyDescent="0.25">
      <c r="A50938"/>
      <c r="AA50938"/>
    </row>
    <row r="50939" spans="1:27" x14ac:dyDescent="0.25">
      <c r="A50939"/>
      <c r="AA50939"/>
    </row>
    <row r="50940" spans="1:27" x14ac:dyDescent="0.25">
      <c r="A50940"/>
      <c r="AA50940"/>
    </row>
    <row r="50941" spans="1:27" x14ac:dyDescent="0.25">
      <c r="A50941"/>
      <c r="AA50941"/>
    </row>
    <row r="50942" spans="1:27" x14ac:dyDescent="0.25">
      <c r="A50942"/>
      <c r="AA50942"/>
    </row>
    <row r="50943" spans="1:27" x14ac:dyDescent="0.25">
      <c r="A50943"/>
      <c r="AA50943"/>
    </row>
    <row r="50944" spans="1:27" x14ac:dyDescent="0.25">
      <c r="A50944"/>
      <c r="AA50944"/>
    </row>
    <row r="50945" spans="1:27" x14ac:dyDescent="0.25">
      <c r="A50945"/>
      <c r="AA50945"/>
    </row>
    <row r="50946" spans="1:27" x14ac:dyDescent="0.25">
      <c r="A50946"/>
      <c r="AA50946"/>
    </row>
    <row r="50947" spans="1:27" x14ac:dyDescent="0.25">
      <c r="A50947"/>
      <c r="AA50947"/>
    </row>
    <row r="50948" spans="1:27" x14ac:dyDescent="0.25">
      <c r="A50948"/>
      <c r="AA50948"/>
    </row>
    <row r="50949" spans="1:27" x14ac:dyDescent="0.25">
      <c r="A50949"/>
      <c r="AA50949"/>
    </row>
    <row r="50950" spans="1:27" x14ac:dyDescent="0.25">
      <c r="A50950"/>
      <c r="AA50950"/>
    </row>
    <row r="50951" spans="1:27" x14ac:dyDescent="0.25">
      <c r="A50951"/>
      <c r="AA50951"/>
    </row>
    <row r="50952" spans="1:27" x14ac:dyDescent="0.25">
      <c r="A50952"/>
      <c r="AA50952"/>
    </row>
    <row r="50953" spans="1:27" x14ac:dyDescent="0.25">
      <c r="A50953"/>
      <c r="AA50953"/>
    </row>
    <row r="50954" spans="1:27" x14ac:dyDescent="0.25">
      <c r="A50954"/>
      <c r="AA50954"/>
    </row>
    <row r="50955" spans="1:27" x14ac:dyDescent="0.25">
      <c r="A50955"/>
      <c r="AA50955"/>
    </row>
    <row r="50956" spans="1:27" x14ac:dyDescent="0.25">
      <c r="A50956"/>
      <c r="AA50956"/>
    </row>
    <row r="50957" spans="1:27" x14ac:dyDescent="0.25">
      <c r="A50957"/>
      <c r="AA50957"/>
    </row>
    <row r="50958" spans="1:27" x14ac:dyDescent="0.25">
      <c r="A50958"/>
      <c r="AA50958"/>
    </row>
    <row r="50959" spans="1:27" x14ac:dyDescent="0.25">
      <c r="A50959"/>
      <c r="AA50959"/>
    </row>
    <row r="50960" spans="1:27" x14ac:dyDescent="0.25">
      <c r="A50960"/>
      <c r="AA50960"/>
    </row>
    <row r="50961" spans="1:27" x14ac:dyDescent="0.25">
      <c r="A50961"/>
      <c r="AA50961"/>
    </row>
    <row r="50962" spans="1:27" x14ac:dyDescent="0.25">
      <c r="A50962"/>
      <c r="AA50962"/>
    </row>
    <row r="50963" spans="1:27" x14ac:dyDescent="0.25">
      <c r="A50963"/>
      <c r="AA50963"/>
    </row>
    <row r="50964" spans="1:27" x14ac:dyDescent="0.25">
      <c r="A50964"/>
      <c r="AA50964"/>
    </row>
    <row r="50965" spans="1:27" x14ac:dyDescent="0.25">
      <c r="A50965"/>
      <c r="AA50965"/>
    </row>
    <row r="50966" spans="1:27" x14ac:dyDescent="0.25">
      <c r="A50966"/>
      <c r="AA50966"/>
    </row>
    <row r="50967" spans="1:27" x14ac:dyDescent="0.25">
      <c r="A50967"/>
      <c r="AA50967"/>
    </row>
    <row r="50968" spans="1:27" x14ac:dyDescent="0.25">
      <c r="A50968"/>
      <c r="AA50968"/>
    </row>
    <row r="50969" spans="1:27" x14ac:dyDescent="0.25">
      <c r="A50969"/>
      <c r="AA50969"/>
    </row>
    <row r="50970" spans="1:27" x14ac:dyDescent="0.25">
      <c r="A50970"/>
      <c r="AA50970"/>
    </row>
    <row r="50971" spans="1:27" x14ac:dyDescent="0.25">
      <c r="A50971"/>
      <c r="AA50971"/>
    </row>
    <row r="50972" spans="1:27" x14ac:dyDescent="0.25">
      <c r="A50972"/>
      <c r="AA50972"/>
    </row>
    <row r="50973" spans="1:27" x14ac:dyDescent="0.25">
      <c r="A50973"/>
      <c r="AA50973"/>
    </row>
    <row r="50974" spans="1:27" x14ac:dyDescent="0.25">
      <c r="A50974"/>
      <c r="AA50974"/>
    </row>
    <row r="50975" spans="1:27" x14ac:dyDescent="0.25">
      <c r="A50975"/>
      <c r="AA50975"/>
    </row>
    <row r="50976" spans="1:27" x14ac:dyDescent="0.25">
      <c r="A50976"/>
      <c r="AA50976"/>
    </row>
    <row r="50977" spans="1:27" x14ac:dyDescent="0.25">
      <c r="A50977"/>
      <c r="AA50977"/>
    </row>
    <row r="50978" spans="1:27" x14ac:dyDescent="0.25">
      <c r="A50978"/>
      <c r="AA50978"/>
    </row>
    <row r="50979" spans="1:27" x14ac:dyDescent="0.25">
      <c r="A50979"/>
      <c r="AA50979"/>
    </row>
    <row r="50980" spans="1:27" x14ac:dyDescent="0.25">
      <c r="A50980"/>
      <c r="AA50980"/>
    </row>
    <row r="50981" spans="1:27" x14ac:dyDescent="0.25">
      <c r="A50981"/>
      <c r="AA50981"/>
    </row>
    <row r="50982" spans="1:27" x14ac:dyDescent="0.25">
      <c r="A50982"/>
      <c r="AA50982"/>
    </row>
    <row r="50983" spans="1:27" x14ac:dyDescent="0.25">
      <c r="A50983"/>
      <c r="AA50983"/>
    </row>
    <row r="50984" spans="1:27" x14ac:dyDescent="0.25">
      <c r="A50984"/>
      <c r="AA50984"/>
    </row>
    <row r="50985" spans="1:27" x14ac:dyDescent="0.25">
      <c r="A50985"/>
      <c r="AA50985"/>
    </row>
    <row r="50986" spans="1:27" x14ac:dyDescent="0.25">
      <c r="A50986"/>
      <c r="AA50986"/>
    </row>
    <row r="50987" spans="1:27" x14ac:dyDescent="0.25">
      <c r="A50987"/>
      <c r="AA50987"/>
    </row>
    <row r="50988" spans="1:27" x14ac:dyDescent="0.25">
      <c r="A50988"/>
      <c r="AA50988"/>
    </row>
    <row r="50989" spans="1:27" x14ac:dyDescent="0.25">
      <c r="A50989"/>
      <c r="AA50989"/>
    </row>
    <row r="50990" spans="1:27" x14ac:dyDescent="0.25">
      <c r="A50990"/>
      <c r="AA50990"/>
    </row>
    <row r="50991" spans="1:27" x14ac:dyDescent="0.25">
      <c r="A50991"/>
      <c r="AA50991"/>
    </row>
    <row r="50992" spans="1:27" x14ac:dyDescent="0.25">
      <c r="A50992"/>
      <c r="AA50992"/>
    </row>
    <row r="50993" spans="1:27" x14ac:dyDescent="0.25">
      <c r="A50993"/>
      <c r="AA50993"/>
    </row>
    <row r="50994" spans="1:27" x14ac:dyDescent="0.25">
      <c r="A50994"/>
      <c r="AA50994"/>
    </row>
    <row r="50995" spans="1:27" x14ac:dyDescent="0.25">
      <c r="A50995"/>
      <c r="AA50995"/>
    </row>
    <row r="50996" spans="1:27" x14ac:dyDescent="0.25">
      <c r="A50996"/>
      <c r="AA50996"/>
    </row>
    <row r="50997" spans="1:27" x14ac:dyDescent="0.25">
      <c r="A50997"/>
      <c r="AA50997"/>
    </row>
    <row r="50998" spans="1:27" x14ac:dyDescent="0.25">
      <c r="A50998"/>
      <c r="AA50998"/>
    </row>
    <row r="50999" spans="1:27" x14ac:dyDescent="0.25">
      <c r="A50999"/>
      <c r="AA50999"/>
    </row>
    <row r="51000" spans="1:27" x14ac:dyDescent="0.25">
      <c r="A51000"/>
      <c r="AA51000"/>
    </row>
    <row r="51001" spans="1:27" x14ac:dyDescent="0.25">
      <c r="A51001"/>
      <c r="AA51001"/>
    </row>
    <row r="51002" spans="1:27" x14ac:dyDescent="0.25">
      <c r="A51002"/>
      <c r="AA51002"/>
    </row>
    <row r="51003" spans="1:27" x14ac:dyDescent="0.25">
      <c r="A51003"/>
      <c r="AA51003"/>
    </row>
    <row r="51004" spans="1:27" x14ac:dyDescent="0.25">
      <c r="A51004"/>
      <c r="AA51004"/>
    </row>
    <row r="51005" spans="1:27" x14ac:dyDescent="0.25">
      <c r="A51005"/>
      <c r="AA51005"/>
    </row>
    <row r="51006" spans="1:27" x14ac:dyDescent="0.25">
      <c r="A51006"/>
      <c r="AA51006"/>
    </row>
    <row r="51007" spans="1:27" x14ac:dyDescent="0.25">
      <c r="A51007"/>
      <c r="AA51007"/>
    </row>
    <row r="51008" spans="1:27" x14ac:dyDescent="0.25">
      <c r="A51008"/>
      <c r="AA51008"/>
    </row>
    <row r="51009" spans="1:27" x14ac:dyDescent="0.25">
      <c r="A51009"/>
      <c r="AA51009"/>
    </row>
    <row r="51010" spans="1:27" x14ac:dyDescent="0.25">
      <c r="A51010"/>
      <c r="AA51010"/>
    </row>
    <row r="51011" spans="1:27" x14ac:dyDescent="0.25">
      <c r="A51011"/>
      <c r="AA51011"/>
    </row>
    <row r="51012" spans="1:27" x14ac:dyDescent="0.25">
      <c r="A51012"/>
      <c r="AA51012"/>
    </row>
    <row r="51013" spans="1:27" x14ac:dyDescent="0.25">
      <c r="A51013"/>
      <c r="AA51013"/>
    </row>
    <row r="51014" spans="1:27" x14ac:dyDescent="0.25">
      <c r="A51014"/>
      <c r="AA51014"/>
    </row>
    <row r="51015" spans="1:27" x14ac:dyDescent="0.25">
      <c r="A51015"/>
      <c r="AA51015"/>
    </row>
    <row r="51016" spans="1:27" x14ac:dyDescent="0.25">
      <c r="A51016"/>
      <c r="AA51016"/>
    </row>
    <row r="51017" spans="1:27" x14ac:dyDescent="0.25">
      <c r="A51017"/>
      <c r="AA51017"/>
    </row>
    <row r="51018" spans="1:27" x14ac:dyDescent="0.25">
      <c r="A51018"/>
      <c r="AA51018"/>
    </row>
    <row r="51019" spans="1:27" x14ac:dyDescent="0.25">
      <c r="A51019"/>
      <c r="AA51019"/>
    </row>
    <row r="51020" spans="1:27" x14ac:dyDescent="0.25">
      <c r="A51020"/>
      <c r="AA51020"/>
    </row>
    <row r="51021" spans="1:27" x14ac:dyDescent="0.25">
      <c r="A51021"/>
      <c r="AA51021"/>
    </row>
    <row r="51022" spans="1:27" x14ac:dyDescent="0.25">
      <c r="A51022"/>
      <c r="AA51022"/>
    </row>
    <row r="51023" spans="1:27" x14ac:dyDescent="0.25">
      <c r="A51023"/>
      <c r="AA51023"/>
    </row>
    <row r="51024" spans="1:27" x14ac:dyDescent="0.25">
      <c r="A51024"/>
      <c r="AA51024"/>
    </row>
    <row r="51025" spans="1:27" x14ac:dyDescent="0.25">
      <c r="A51025"/>
      <c r="AA51025"/>
    </row>
    <row r="51026" spans="1:27" x14ac:dyDescent="0.25">
      <c r="A51026"/>
      <c r="AA51026"/>
    </row>
    <row r="51027" spans="1:27" x14ac:dyDescent="0.25">
      <c r="A51027"/>
      <c r="AA51027"/>
    </row>
    <row r="51028" spans="1:27" x14ac:dyDescent="0.25">
      <c r="A51028"/>
      <c r="AA51028"/>
    </row>
    <row r="51029" spans="1:27" x14ac:dyDescent="0.25">
      <c r="A51029"/>
      <c r="AA51029"/>
    </row>
    <row r="51030" spans="1:27" x14ac:dyDescent="0.25">
      <c r="A51030"/>
      <c r="AA51030"/>
    </row>
    <row r="51031" spans="1:27" x14ac:dyDescent="0.25">
      <c r="A51031"/>
      <c r="AA51031"/>
    </row>
    <row r="51032" spans="1:27" x14ac:dyDescent="0.25">
      <c r="A51032"/>
      <c r="AA51032"/>
    </row>
    <row r="51033" spans="1:27" x14ac:dyDescent="0.25">
      <c r="A51033"/>
      <c r="AA51033"/>
    </row>
    <row r="51034" spans="1:27" x14ac:dyDescent="0.25">
      <c r="A51034"/>
      <c r="AA51034"/>
    </row>
    <row r="51035" spans="1:27" x14ac:dyDescent="0.25">
      <c r="A51035"/>
      <c r="AA51035"/>
    </row>
    <row r="51036" spans="1:27" x14ac:dyDescent="0.25">
      <c r="A51036"/>
      <c r="AA51036"/>
    </row>
    <row r="51037" spans="1:27" x14ac:dyDescent="0.25">
      <c r="A51037"/>
      <c r="AA51037"/>
    </row>
    <row r="51038" spans="1:27" x14ac:dyDescent="0.25">
      <c r="A51038"/>
      <c r="AA51038"/>
    </row>
    <row r="51039" spans="1:27" x14ac:dyDescent="0.25">
      <c r="A51039"/>
      <c r="AA51039"/>
    </row>
    <row r="51040" spans="1:27" x14ac:dyDescent="0.25">
      <c r="A51040"/>
      <c r="AA51040"/>
    </row>
    <row r="51041" spans="1:27" x14ac:dyDescent="0.25">
      <c r="A51041"/>
      <c r="AA51041"/>
    </row>
    <row r="51042" spans="1:27" x14ac:dyDescent="0.25">
      <c r="A51042"/>
      <c r="AA51042"/>
    </row>
    <row r="51043" spans="1:27" x14ac:dyDescent="0.25">
      <c r="A51043"/>
      <c r="AA51043"/>
    </row>
    <row r="51044" spans="1:27" x14ac:dyDescent="0.25">
      <c r="A51044"/>
      <c r="AA51044"/>
    </row>
    <row r="51045" spans="1:27" x14ac:dyDescent="0.25">
      <c r="A51045"/>
      <c r="AA51045"/>
    </row>
    <row r="51046" spans="1:27" x14ac:dyDescent="0.25">
      <c r="A51046"/>
      <c r="AA51046"/>
    </row>
    <row r="51047" spans="1:27" x14ac:dyDescent="0.25">
      <c r="A51047"/>
      <c r="AA51047"/>
    </row>
    <row r="51048" spans="1:27" x14ac:dyDescent="0.25">
      <c r="A51048"/>
      <c r="AA51048"/>
    </row>
    <row r="51049" spans="1:27" x14ac:dyDescent="0.25">
      <c r="A51049"/>
      <c r="AA51049"/>
    </row>
    <row r="51050" spans="1:27" x14ac:dyDescent="0.25">
      <c r="A51050"/>
      <c r="AA51050"/>
    </row>
    <row r="51051" spans="1:27" x14ac:dyDescent="0.25">
      <c r="A51051"/>
      <c r="AA51051"/>
    </row>
    <row r="51052" spans="1:27" x14ac:dyDescent="0.25">
      <c r="A51052"/>
      <c r="AA51052"/>
    </row>
    <row r="51053" spans="1:27" x14ac:dyDescent="0.25">
      <c r="A51053"/>
      <c r="AA51053"/>
    </row>
    <row r="51054" spans="1:27" x14ac:dyDescent="0.25">
      <c r="A51054"/>
      <c r="AA51054"/>
    </row>
    <row r="51055" spans="1:27" x14ac:dyDescent="0.25">
      <c r="A51055"/>
      <c r="AA51055"/>
    </row>
    <row r="51056" spans="1:27" x14ac:dyDescent="0.25">
      <c r="A51056"/>
      <c r="AA51056"/>
    </row>
    <row r="51057" spans="1:27" x14ac:dyDescent="0.25">
      <c r="A51057"/>
      <c r="AA51057"/>
    </row>
    <row r="51058" spans="1:27" x14ac:dyDescent="0.25">
      <c r="A51058"/>
      <c r="AA51058"/>
    </row>
    <row r="51059" spans="1:27" x14ac:dyDescent="0.25">
      <c r="A51059"/>
      <c r="AA51059"/>
    </row>
    <row r="51060" spans="1:27" x14ac:dyDescent="0.25">
      <c r="A51060"/>
      <c r="AA51060"/>
    </row>
    <row r="51061" spans="1:27" x14ac:dyDescent="0.25">
      <c r="A51061"/>
      <c r="AA51061"/>
    </row>
    <row r="51062" spans="1:27" x14ac:dyDescent="0.25">
      <c r="A51062"/>
      <c r="AA51062"/>
    </row>
    <row r="51063" spans="1:27" x14ac:dyDescent="0.25">
      <c r="A51063"/>
      <c r="AA51063"/>
    </row>
    <row r="51064" spans="1:27" x14ac:dyDescent="0.25">
      <c r="A51064"/>
      <c r="AA51064"/>
    </row>
    <row r="51065" spans="1:27" x14ac:dyDescent="0.25">
      <c r="A51065"/>
      <c r="AA51065"/>
    </row>
    <row r="51066" spans="1:27" x14ac:dyDescent="0.25">
      <c r="A51066"/>
      <c r="AA51066"/>
    </row>
    <row r="51067" spans="1:27" x14ac:dyDescent="0.25">
      <c r="A51067"/>
      <c r="AA51067"/>
    </row>
    <row r="51068" spans="1:27" x14ac:dyDescent="0.25">
      <c r="A51068"/>
      <c r="AA51068"/>
    </row>
    <row r="51069" spans="1:27" x14ac:dyDescent="0.25">
      <c r="A51069"/>
      <c r="AA51069"/>
    </row>
    <row r="51070" spans="1:27" x14ac:dyDescent="0.25">
      <c r="A51070"/>
      <c r="AA51070"/>
    </row>
    <row r="51071" spans="1:27" x14ac:dyDescent="0.25">
      <c r="A51071"/>
      <c r="AA51071"/>
    </row>
    <row r="51072" spans="1:27" x14ac:dyDescent="0.25">
      <c r="A51072"/>
      <c r="AA51072"/>
    </row>
    <row r="51073" spans="1:27" x14ac:dyDescent="0.25">
      <c r="A51073"/>
      <c r="AA51073"/>
    </row>
    <row r="51074" spans="1:27" x14ac:dyDescent="0.25">
      <c r="A51074"/>
      <c r="AA51074"/>
    </row>
    <row r="51075" spans="1:27" x14ac:dyDescent="0.25">
      <c r="A51075"/>
      <c r="AA51075"/>
    </row>
    <row r="51076" spans="1:27" x14ac:dyDescent="0.25">
      <c r="A51076"/>
      <c r="AA51076"/>
    </row>
    <row r="51077" spans="1:27" x14ac:dyDescent="0.25">
      <c r="A51077"/>
      <c r="AA51077"/>
    </row>
    <row r="51078" spans="1:27" x14ac:dyDescent="0.25">
      <c r="A51078"/>
      <c r="AA51078"/>
    </row>
    <row r="51079" spans="1:27" x14ac:dyDescent="0.25">
      <c r="A51079"/>
      <c r="AA51079"/>
    </row>
    <row r="51080" spans="1:27" x14ac:dyDescent="0.25">
      <c r="A51080"/>
      <c r="AA51080"/>
    </row>
    <row r="51081" spans="1:27" x14ac:dyDescent="0.25">
      <c r="A51081"/>
      <c r="AA51081"/>
    </row>
    <row r="51082" spans="1:27" x14ac:dyDescent="0.25">
      <c r="A51082"/>
      <c r="AA51082"/>
    </row>
    <row r="51083" spans="1:27" x14ac:dyDescent="0.25">
      <c r="A51083"/>
      <c r="AA51083"/>
    </row>
    <row r="51084" spans="1:27" x14ac:dyDescent="0.25">
      <c r="A51084"/>
      <c r="AA51084"/>
    </row>
    <row r="51085" spans="1:27" x14ac:dyDescent="0.25">
      <c r="A51085"/>
      <c r="AA51085"/>
    </row>
    <row r="51086" spans="1:27" x14ac:dyDescent="0.25">
      <c r="A51086"/>
      <c r="AA51086"/>
    </row>
    <row r="51087" spans="1:27" x14ac:dyDescent="0.25">
      <c r="A51087"/>
      <c r="AA51087"/>
    </row>
    <row r="51088" spans="1:27" x14ac:dyDescent="0.25">
      <c r="A51088"/>
      <c r="AA51088"/>
    </row>
    <row r="51089" spans="1:27" x14ac:dyDescent="0.25">
      <c r="A51089"/>
      <c r="AA51089"/>
    </row>
    <row r="51090" spans="1:27" x14ac:dyDescent="0.25">
      <c r="A51090"/>
      <c r="AA51090"/>
    </row>
    <row r="51091" spans="1:27" x14ac:dyDescent="0.25">
      <c r="A51091"/>
      <c r="AA51091"/>
    </row>
    <row r="51092" spans="1:27" x14ac:dyDescent="0.25">
      <c r="A51092"/>
      <c r="AA51092"/>
    </row>
    <row r="51093" spans="1:27" x14ac:dyDescent="0.25">
      <c r="A51093"/>
      <c r="AA51093"/>
    </row>
    <row r="51094" spans="1:27" x14ac:dyDescent="0.25">
      <c r="A51094"/>
      <c r="AA51094"/>
    </row>
    <row r="51095" spans="1:27" x14ac:dyDescent="0.25">
      <c r="A51095"/>
      <c r="AA51095"/>
    </row>
    <row r="51096" spans="1:27" x14ac:dyDescent="0.25">
      <c r="A51096"/>
      <c r="AA51096"/>
    </row>
    <row r="51097" spans="1:27" x14ac:dyDescent="0.25">
      <c r="A51097"/>
      <c r="AA51097"/>
    </row>
    <row r="51098" spans="1:27" x14ac:dyDescent="0.25">
      <c r="A51098"/>
      <c r="AA51098"/>
    </row>
    <row r="51099" spans="1:27" x14ac:dyDescent="0.25">
      <c r="A51099"/>
      <c r="AA51099"/>
    </row>
    <row r="51100" spans="1:27" x14ac:dyDescent="0.25">
      <c r="A51100"/>
      <c r="AA51100"/>
    </row>
    <row r="51101" spans="1:27" x14ac:dyDescent="0.25">
      <c r="A51101"/>
      <c r="AA51101"/>
    </row>
    <row r="51102" spans="1:27" x14ac:dyDescent="0.25">
      <c r="A51102"/>
      <c r="AA51102"/>
    </row>
    <row r="51103" spans="1:27" x14ac:dyDescent="0.25">
      <c r="A51103"/>
      <c r="AA51103"/>
    </row>
    <row r="51104" spans="1:27" x14ac:dyDescent="0.25">
      <c r="A51104"/>
      <c r="AA51104"/>
    </row>
    <row r="51105" spans="1:27" x14ac:dyDescent="0.25">
      <c r="A51105"/>
      <c r="AA51105"/>
    </row>
    <row r="51106" spans="1:27" x14ac:dyDescent="0.25">
      <c r="A51106"/>
      <c r="AA51106"/>
    </row>
    <row r="51107" spans="1:27" x14ac:dyDescent="0.25">
      <c r="A51107"/>
      <c r="AA51107"/>
    </row>
    <row r="51108" spans="1:27" x14ac:dyDescent="0.25">
      <c r="A51108"/>
      <c r="AA51108"/>
    </row>
    <row r="51109" spans="1:27" x14ac:dyDescent="0.25">
      <c r="A51109"/>
      <c r="AA51109"/>
    </row>
    <row r="51110" spans="1:27" x14ac:dyDescent="0.25">
      <c r="A51110"/>
      <c r="AA51110"/>
    </row>
    <row r="51111" spans="1:27" x14ac:dyDescent="0.25">
      <c r="A51111"/>
      <c r="AA51111"/>
    </row>
    <row r="51112" spans="1:27" x14ac:dyDescent="0.25">
      <c r="A51112"/>
      <c r="AA51112"/>
    </row>
    <row r="51113" spans="1:27" x14ac:dyDescent="0.25">
      <c r="A51113"/>
      <c r="AA51113"/>
    </row>
    <row r="51114" spans="1:27" x14ac:dyDescent="0.25">
      <c r="A51114"/>
      <c r="AA51114"/>
    </row>
    <row r="51115" spans="1:27" x14ac:dyDescent="0.25">
      <c r="A51115"/>
      <c r="AA51115"/>
    </row>
    <row r="51116" spans="1:27" x14ac:dyDescent="0.25">
      <c r="A51116"/>
      <c r="AA51116"/>
    </row>
    <row r="51117" spans="1:27" x14ac:dyDescent="0.25">
      <c r="A51117"/>
      <c r="AA51117"/>
    </row>
    <row r="51118" spans="1:27" x14ac:dyDescent="0.25">
      <c r="A51118"/>
      <c r="AA51118"/>
    </row>
    <row r="51119" spans="1:27" x14ac:dyDescent="0.25">
      <c r="A51119"/>
      <c r="AA51119"/>
    </row>
    <row r="51120" spans="1:27" x14ac:dyDescent="0.25">
      <c r="A51120"/>
      <c r="AA51120"/>
    </row>
    <row r="51121" spans="1:27" x14ac:dyDescent="0.25">
      <c r="A51121"/>
      <c r="AA51121"/>
    </row>
    <row r="51122" spans="1:27" x14ac:dyDescent="0.25">
      <c r="A51122"/>
      <c r="AA51122"/>
    </row>
    <row r="51123" spans="1:27" x14ac:dyDescent="0.25">
      <c r="A51123"/>
      <c r="AA51123"/>
    </row>
    <row r="51124" spans="1:27" x14ac:dyDescent="0.25">
      <c r="A51124"/>
      <c r="AA51124"/>
    </row>
    <row r="51125" spans="1:27" x14ac:dyDescent="0.25">
      <c r="A51125"/>
      <c r="AA51125"/>
    </row>
    <row r="51126" spans="1:27" x14ac:dyDescent="0.25">
      <c r="A51126"/>
      <c r="AA51126"/>
    </row>
    <row r="51127" spans="1:27" x14ac:dyDescent="0.25">
      <c r="A51127"/>
      <c r="AA51127"/>
    </row>
    <row r="51128" spans="1:27" x14ac:dyDescent="0.25">
      <c r="A51128"/>
      <c r="AA51128"/>
    </row>
    <row r="51129" spans="1:27" x14ac:dyDescent="0.25">
      <c r="A51129"/>
      <c r="AA51129"/>
    </row>
    <row r="51130" spans="1:27" x14ac:dyDescent="0.25">
      <c r="A51130"/>
      <c r="AA51130"/>
    </row>
    <row r="51131" spans="1:27" x14ac:dyDescent="0.25">
      <c r="A51131"/>
      <c r="AA51131"/>
    </row>
    <row r="51132" spans="1:27" x14ac:dyDescent="0.25">
      <c r="A51132"/>
      <c r="AA51132"/>
    </row>
    <row r="51133" spans="1:27" x14ac:dyDescent="0.25">
      <c r="A51133"/>
      <c r="AA51133"/>
    </row>
    <row r="51134" spans="1:27" x14ac:dyDescent="0.25">
      <c r="A51134"/>
      <c r="AA51134"/>
    </row>
    <row r="51135" spans="1:27" x14ac:dyDescent="0.25">
      <c r="A51135"/>
      <c r="AA51135"/>
    </row>
    <row r="51136" spans="1:27" x14ac:dyDescent="0.25">
      <c r="A51136"/>
      <c r="AA51136"/>
    </row>
    <row r="51137" spans="1:27" x14ac:dyDescent="0.25">
      <c r="A51137"/>
      <c r="AA51137"/>
    </row>
    <row r="51138" spans="1:27" x14ac:dyDescent="0.25">
      <c r="A51138"/>
      <c r="AA51138"/>
    </row>
    <row r="51139" spans="1:27" x14ac:dyDescent="0.25">
      <c r="A51139"/>
      <c r="AA51139"/>
    </row>
    <row r="51140" spans="1:27" x14ac:dyDescent="0.25">
      <c r="A51140"/>
      <c r="AA51140"/>
    </row>
    <row r="51141" spans="1:27" x14ac:dyDescent="0.25">
      <c r="A51141"/>
      <c r="AA51141"/>
    </row>
    <row r="51142" spans="1:27" x14ac:dyDescent="0.25">
      <c r="A51142"/>
      <c r="AA51142"/>
    </row>
    <row r="51143" spans="1:27" x14ac:dyDescent="0.25">
      <c r="A51143"/>
      <c r="AA51143"/>
    </row>
    <row r="51144" spans="1:27" x14ac:dyDescent="0.25">
      <c r="A51144"/>
      <c r="AA51144"/>
    </row>
    <row r="51145" spans="1:27" x14ac:dyDescent="0.25">
      <c r="A51145"/>
      <c r="AA51145"/>
    </row>
    <row r="51146" spans="1:27" x14ac:dyDescent="0.25">
      <c r="A51146"/>
      <c r="AA51146"/>
    </row>
    <row r="51147" spans="1:27" x14ac:dyDescent="0.25">
      <c r="A51147"/>
      <c r="AA51147"/>
    </row>
    <row r="51148" spans="1:27" x14ac:dyDescent="0.25">
      <c r="A51148"/>
      <c r="AA51148"/>
    </row>
    <row r="51149" spans="1:27" x14ac:dyDescent="0.25">
      <c r="A51149"/>
      <c r="AA51149"/>
    </row>
    <row r="51150" spans="1:27" x14ac:dyDescent="0.25">
      <c r="A51150"/>
      <c r="AA51150"/>
    </row>
    <row r="51151" spans="1:27" x14ac:dyDescent="0.25">
      <c r="A51151"/>
      <c r="AA51151"/>
    </row>
    <row r="51152" spans="1:27" x14ac:dyDescent="0.25">
      <c r="A51152"/>
      <c r="AA51152"/>
    </row>
    <row r="51153" spans="1:27" x14ac:dyDescent="0.25">
      <c r="A51153"/>
      <c r="AA51153"/>
    </row>
    <row r="51154" spans="1:27" x14ac:dyDescent="0.25">
      <c r="A51154"/>
      <c r="AA51154"/>
    </row>
    <row r="51155" spans="1:27" x14ac:dyDescent="0.25">
      <c r="A51155"/>
      <c r="AA51155"/>
    </row>
    <row r="51156" spans="1:27" x14ac:dyDescent="0.25">
      <c r="A51156"/>
      <c r="AA51156"/>
    </row>
    <row r="51157" spans="1:27" x14ac:dyDescent="0.25">
      <c r="A51157"/>
      <c r="AA51157"/>
    </row>
    <row r="51158" spans="1:27" x14ac:dyDescent="0.25">
      <c r="A51158"/>
      <c r="AA51158"/>
    </row>
    <row r="51159" spans="1:27" x14ac:dyDescent="0.25">
      <c r="A51159"/>
      <c r="AA51159"/>
    </row>
    <row r="51160" spans="1:27" x14ac:dyDescent="0.25">
      <c r="A51160"/>
      <c r="AA51160"/>
    </row>
    <row r="51161" spans="1:27" x14ac:dyDescent="0.25">
      <c r="A51161"/>
      <c r="AA51161"/>
    </row>
    <row r="51162" spans="1:27" x14ac:dyDescent="0.25">
      <c r="A51162"/>
      <c r="AA51162"/>
    </row>
    <row r="51163" spans="1:27" x14ac:dyDescent="0.25">
      <c r="A51163"/>
      <c r="AA51163"/>
    </row>
    <row r="51164" spans="1:27" x14ac:dyDescent="0.25">
      <c r="A51164"/>
      <c r="AA51164"/>
    </row>
    <row r="51165" spans="1:27" x14ac:dyDescent="0.25">
      <c r="A51165"/>
      <c r="AA51165"/>
    </row>
    <row r="51166" spans="1:27" x14ac:dyDescent="0.25">
      <c r="A51166"/>
      <c r="AA51166"/>
    </row>
    <row r="51167" spans="1:27" x14ac:dyDescent="0.25">
      <c r="A51167"/>
      <c r="AA51167"/>
    </row>
    <row r="51168" spans="1:27" x14ac:dyDescent="0.25">
      <c r="A51168"/>
      <c r="AA51168"/>
    </row>
    <row r="51169" spans="1:27" x14ac:dyDescent="0.25">
      <c r="A51169"/>
      <c r="AA51169"/>
    </row>
    <row r="51170" spans="1:27" x14ac:dyDescent="0.25">
      <c r="A51170"/>
      <c r="AA51170"/>
    </row>
    <row r="51171" spans="1:27" x14ac:dyDescent="0.25">
      <c r="A51171"/>
      <c r="AA51171"/>
    </row>
    <row r="51172" spans="1:27" x14ac:dyDescent="0.25">
      <c r="A51172"/>
      <c r="AA51172"/>
    </row>
    <row r="51173" spans="1:27" x14ac:dyDescent="0.25">
      <c r="A51173"/>
      <c r="AA51173"/>
    </row>
    <row r="51174" spans="1:27" x14ac:dyDescent="0.25">
      <c r="A51174"/>
      <c r="AA51174"/>
    </row>
    <row r="51175" spans="1:27" x14ac:dyDescent="0.25">
      <c r="A51175"/>
      <c r="AA51175"/>
    </row>
    <row r="51176" spans="1:27" x14ac:dyDescent="0.25">
      <c r="A51176"/>
      <c r="AA51176"/>
    </row>
    <row r="51177" spans="1:27" x14ac:dyDescent="0.25">
      <c r="A51177"/>
      <c r="AA51177"/>
    </row>
    <row r="51178" spans="1:27" x14ac:dyDescent="0.25">
      <c r="A51178"/>
      <c r="AA51178"/>
    </row>
    <row r="51179" spans="1:27" x14ac:dyDescent="0.25">
      <c r="A51179"/>
      <c r="AA51179"/>
    </row>
    <row r="51180" spans="1:27" x14ac:dyDescent="0.25">
      <c r="A51180"/>
      <c r="AA51180"/>
    </row>
    <row r="51181" spans="1:27" x14ac:dyDescent="0.25">
      <c r="A51181"/>
      <c r="AA51181"/>
    </row>
    <row r="51182" spans="1:27" x14ac:dyDescent="0.25">
      <c r="A51182"/>
      <c r="AA51182"/>
    </row>
    <row r="51183" spans="1:27" x14ac:dyDescent="0.25">
      <c r="A51183"/>
      <c r="AA51183"/>
    </row>
    <row r="51184" spans="1:27" x14ac:dyDescent="0.25">
      <c r="A51184"/>
      <c r="AA51184"/>
    </row>
    <row r="51185" spans="1:27" x14ac:dyDescent="0.25">
      <c r="A51185"/>
      <c r="AA51185"/>
    </row>
    <row r="51186" spans="1:27" x14ac:dyDescent="0.25">
      <c r="A51186"/>
      <c r="AA51186"/>
    </row>
    <row r="51187" spans="1:27" x14ac:dyDescent="0.25">
      <c r="A51187"/>
      <c r="AA51187"/>
    </row>
    <row r="51188" spans="1:27" x14ac:dyDescent="0.25">
      <c r="A51188"/>
      <c r="AA51188"/>
    </row>
    <row r="51189" spans="1:27" x14ac:dyDescent="0.25">
      <c r="A51189"/>
      <c r="AA51189"/>
    </row>
    <row r="51190" spans="1:27" x14ac:dyDescent="0.25">
      <c r="A51190"/>
      <c r="AA51190"/>
    </row>
    <row r="51191" spans="1:27" x14ac:dyDescent="0.25">
      <c r="A51191"/>
      <c r="AA51191"/>
    </row>
    <row r="51192" spans="1:27" x14ac:dyDescent="0.25">
      <c r="A51192"/>
      <c r="AA51192"/>
    </row>
    <row r="51193" spans="1:27" x14ac:dyDescent="0.25">
      <c r="A51193"/>
      <c r="AA51193"/>
    </row>
    <row r="51194" spans="1:27" x14ac:dyDescent="0.25">
      <c r="A51194"/>
      <c r="AA51194"/>
    </row>
    <row r="51195" spans="1:27" x14ac:dyDescent="0.25">
      <c r="A51195"/>
      <c r="AA51195"/>
    </row>
    <row r="51196" spans="1:27" x14ac:dyDescent="0.25">
      <c r="A51196"/>
      <c r="AA51196"/>
    </row>
    <row r="51197" spans="1:27" x14ac:dyDescent="0.25">
      <c r="A51197"/>
      <c r="AA51197"/>
    </row>
    <row r="51198" spans="1:27" x14ac:dyDescent="0.25">
      <c r="A51198"/>
      <c r="AA51198"/>
    </row>
    <row r="51199" spans="1:27" x14ac:dyDescent="0.25">
      <c r="A51199"/>
      <c r="AA51199"/>
    </row>
    <row r="51200" spans="1:27" x14ac:dyDescent="0.25">
      <c r="A51200"/>
      <c r="AA51200"/>
    </row>
    <row r="51201" spans="1:27" x14ac:dyDescent="0.25">
      <c r="A51201"/>
      <c r="AA51201"/>
    </row>
    <row r="51202" spans="1:27" x14ac:dyDescent="0.25">
      <c r="A51202"/>
      <c r="AA51202"/>
    </row>
    <row r="51203" spans="1:27" x14ac:dyDescent="0.25">
      <c r="A51203"/>
      <c r="AA51203"/>
    </row>
    <row r="51204" spans="1:27" x14ac:dyDescent="0.25">
      <c r="A51204"/>
      <c r="AA51204"/>
    </row>
    <row r="51205" spans="1:27" x14ac:dyDescent="0.25">
      <c r="A51205"/>
      <c r="AA51205"/>
    </row>
    <row r="51206" spans="1:27" x14ac:dyDescent="0.25">
      <c r="A51206"/>
      <c r="AA51206"/>
    </row>
    <row r="51207" spans="1:27" x14ac:dyDescent="0.25">
      <c r="A51207"/>
      <c r="AA51207"/>
    </row>
    <row r="51208" spans="1:27" x14ac:dyDescent="0.25">
      <c r="A51208"/>
      <c r="AA51208"/>
    </row>
    <row r="51209" spans="1:27" x14ac:dyDescent="0.25">
      <c r="A51209"/>
      <c r="AA51209"/>
    </row>
    <row r="51210" spans="1:27" x14ac:dyDescent="0.25">
      <c r="A51210"/>
      <c r="AA51210"/>
    </row>
    <row r="51211" spans="1:27" x14ac:dyDescent="0.25">
      <c r="A51211"/>
      <c r="AA51211"/>
    </row>
    <row r="51212" spans="1:27" x14ac:dyDescent="0.25">
      <c r="A51212"/>
      <c r="AA51212"/>
    </row>
    <row r="51213" spans="1:27" x14ac:dyDescent="0.25">
      <c r="A51213"/>
      <c r="AA51213"/>
    </row>
    <row r="51214" spans="1:27" x14ac:dyDescent="0.25">
      <c r="A51214"/>
      <c r="AA51214"/>
    </row>
    <row r="51215" spans="1:27" x14ac:dyDescent="0.25">
      <c r="A51215"/>
      <c r="AA51215"/>
    </row>
    <row r="51216" spans="1:27" x14ac:dyDescent="0.25">
      <c r="A51216"/>
      <c r="AA51216"/>
    </row>
    <row r="51217" spans="1:27" x14ac:dyDescent="0.25">
      <c r="A51217"/>
      <c r="AA51217"/>
    </row>
    <row r="51218" spans="1:27" x14ac:dyDescent="0.25">
      <c r="A51218"/>
      <c r="AA51218"/>
    </row>
    <row r="51219" spans="1:27" x14ac:dyDescent="0.25">
      <c r="A51219"/>
      <c r="AA51219"/>
    </row>
    <row r="51220" spans="1:27" x14ac:dyDescent="0.25">
      <c r="A51220"/>
      <c r="AA51220"/>
    </row>
    <row r="51221" spans="1:27" x14ac:dyDescent="0.25">
      <c r="A51221"/>
      <c r="AA51221"/>
    </row>
    <row r="51222" spans="1:27" x14ac:dyDescent="0.25">
      <c r="A51222"/>
      <c r="AA51222"/>
    </row>
    <row r="51223" spans="1:27" x14ac:dyDescent="0.25">
      <c r="A51223"/>
      <c r="AA51223"/>
    </row>
    <row r="51224" spans="1:27" x14ac:dyDescent="0.25">
      <c r="A51224"/>
      <c r="AA51224"/>
    </row>
    <row r="51225" spans="1:27" x14ac:dyDescent="0.25">
      <c r="A51225"/>
      <c r="AA51225"/>
    </row>
    <row r="51226" spans="1:27" x14ac:dyDescent="0.25">
      <c r="A51226"/>
      <c r="AA51226"/>
    </row>
    <row r="51227" spans="1:27" x14ac:dyDescent="0.25">
      <c r="A51227"/>
      <c r="AA51227"/>
    </row>
    <row r="51228" spans="1:27" x14ac:dyDescent="0.25">
      <c r="A51228"/>
      <c r="AA51228"/>
    </row>
    <row r="51229" spans="1:27" x14ac:dyDescent="0.25">
      <c r="A51229"/>
      <c r="AA51229"/>
    </row>
    <row r="51230" spans="1:27" x14ac:dyDescent="0.25">
      <c r="A51230"/>
      <c r="AA51230"/>
    </row>
    <row r="51231" spans="1:27" x14ac:dyDescent="0.25">
      <c r="A51231"/>
      <c r="AA51231"/>
    </row>
    <row r="51232" spans="1:27" x14ac:dyDescent="0.25">
      <c r="A51232"/>
      <c r="AA51232"/>
    </row>
    <row r="51233" spans="1:27" x14ac:dyDescent="0.25">
      <c r="A51233"/>
      <c r="AA51233"/>
    </row>
    <row r="51234" spans="1:27" x14ac:dyDescent="0.25">
      <c r="A51234"/>
      <c r="AA51234"/>
    </row>
    <row r="51235" spans="1:27" x14ac:dyDescent="0.25">
      <c r="A51235"/>
      <c r="AA51235"/>
    </row>
    <row r="51236" spans="1:27" x14ac:dyDescent="0.25">
      <c r="A51236"/>
      <c r="AA51236"/>
    </row>
    <row r="51237" spans="1:27" x14ac:dyDescent="0.25">
      <c r="A51237"/>
      <c r="AA51237"/>
    </row>
    <row r="51238" spans="1:27" x14ac:dyDescent="0.25">
      <c r="A51238"/>
      <c r="AA51238"/>
    </row>
    <row r="51239" spans="1:27" x14ac:dyDescent="0.25">
      <c r="A51239"/>
      <c r="AA51239"/>
    </row>
    <row r="51240" spans="1:27" x14ac:dyDescent="0.25">
      <c r="A51240"/>
      <c r="AA51240"/>
    </row>
    <row r="51241" spans="1:27" x14ac:dyDescent="0.25">
      <c r="A51241"/>
      <c r="AA51241"/>
    </row>
    <row r="51242" spans="1:27" x14ac:dyDescent="0.25">
      <c r="A51242"/>
      <c r="AA51242"/>
    </row>
    <row r="51243" spans="1:27" x14ac:dyDescent="0.25">
      <c r="A51243"/>
      <c r="AA51243"/>
    </row>
    <row r="51244" spans="1:27" x14ac:dyDescent="0.25">
      <c r="A51244"/>
      <c r="AA51244"/>
    </row>
    <row r="51245" spans="1:27" x14ac:dyDescent="0.25">
      <c r="A51245"/>
      <c r="AA51245"/>
    </row>
    <row r="51246" spans="1:27" x14ac:dyDescent="0.25">
      <c r="A51246"/>
      <c r="AA51246"/>
    </row>
    <row r="51247" spans="1:27" x14ac:dyDescent="0.25">
      <c r="A51247"/>
      <c r="AA51247"/>
    </row>
    <row r="51248" spans="1:27" x14ac:dyDescent="0.25">
      <c r="A51248"/>
      <c r="AA51248"/>
    </row>
    <row r="51249" spans="1:27" x14ac:dyDescent="0.25">
      <c r="A51249"/>
      <c r="AA51249"/>
    </row>
    <row r="51250" spans="1:27" x14ac:dyDescent="0.25">
      <c r="A51250"/>
      <c r="AA51250"/>
    </row>
    <row r="51251" spans="1:27" x14ac:dyDescent="0.25">
      <c r="A51251"/>
      <c r="AA51251"/>
    </row>
    <row r="51252" spans="1:27" x14ac:dyDescent="0.25">
      <c r="A51252"/>
      <c r="AA51252"/>
    </row>
    <row r="51253" spans="1:27" x14ac:dyDescent="0.25">
      <c r="A51253"/>
      <c r="AA51253"/>
    </row>
    <row r="51254" spans="1:27" x14ac:dyDescent="0.25">
      <c r="A51254"/>
      <c r="AA51254"/>
    </row>
    <row r="51255" spans="1:27" x14ac:dyDescent="0.25">
      <c r="A51255"/>
      <c r="AA51255"/>
    </row>
    <row r="51256" spans="1:27" x14ac:dyDescent="0.25">
      <c r="A51256"/>
      <c r="AA51256"/>
    </row>
    <row r="51257" spans="1:27" x14ac:dyDescent="0.25">
      <c r="A51257"/>
      <c r="AA51257"/>
    </row>
    <row r="51258" spans="1:27" x14ac:dyDescent="0.25">
      <c r="A51258"/>
      <c r="AA51258"/>
    </row>
    <row r="51259" spans="1:27" x14ac:dyDescent="0.25">
      <c r="A51259"/>
      <c r="AA51259"/>
    </row>
    <row r="51260" spans="1:27" x14ac:dyDescent="0.25">
      <c r="A51260"/>
      <c r="AA51260"/>
    </row>
    <row r="51261" spans="1:27" x14ac:dyDescent="0.25">
      <c r="A51261"/>
      <c r="AA51261"/>
    </row>
    <row r="51262" spans="1:27" x14ac:dyDescent="0.25">
      <c r="A51262"/>
      <c r="AA51262"/>
    </row>
    <row r="51263" spans="1:27" x14ac:dyDescent="0.25">
      <c r="A51263"/>
      <c r="AA51263"/>
    </row>
    <row r="51264" spans="1:27" x14ac:dyDescent="0.25">
      <c r="A51264"/>
      <c r="AA51264"/>
    </row>
    <row r="51265" spans="1:27" x14ac:dyDescent="0.25">
      <c r="A51265"/>
      <c r="AA51265"/>
    </row>
    <row r="51266" spans="1:27" x14ac:dyDescent="0.25">
      <c r="A51266"/>
      <c r="AA51266"/>
    </row>
    <row r="51267" spans="1:27" x14ac:dyDescent="0.25">
      <c r="A51267"/>
      <c r="AA51267"/>
    </row>
    <row r="51268" spans="1:27" x14ac:dyDescent="0.25">
      <c r="A51268"/>
      <c r="AA51268"/>
    </row>
    <row r="51269" spans="1:27" x14ac:dyDescent="0.25">
      <c r="A51269"/>
      <c r="AA51269"/>
    </row>
    <row r="51270" spans="1:27" x14ac:dyDescent="0.25">
      <c r="A51270"/>
      <c r="AA51270"/>
    </row>
    <row r="51271" spans="1:27" x14ac:dyDescent="0.25">
      <c r="A51271"/>
      <c r="AA51271"/>
    </row>
    <row r="51272" spans="1:27" x14ac:dyDescent="0.25">
      <c r="A51272"/>
      <c r="AA51272"/>
    </row>
    <row r="51273" spans="1:27" x14ac:dyDescent="0.25">
      <c r="A51273"/>
      <c r="AA51273"/>
    </row>
    <row r="51274" spans="1:27" x14ac:dyDescent="0.25">
      <c r="A51274"/>
      <c r="AA51274"/>
    </row>
    <row r="51275" spans="1:27" x14ac:dyDescent="0.25">
      <c r="A51275"/>
      <c r="AA51275"/>
    </row>
    <row r="51276" spans="1:27" x14ac:dyDescent="0.25">
      <c r="A51276"/>
      <c r="AA51276"/>
    </row>
    <row r="51277" spans="1:27" x14ac:dyDescent="0.25">
      <c r="A51277"/>
      <c r="AA51277"/>
    </row>
    <row r="51278" spans="1:27" x14ac:dyDescent="0.25">
      <c r="A51278"/>
      <c r="AA51278"/>
    </row>
    <row r="51279" spans="1:27" x14ac:dyDescent="0.25">
      <c r="A51279"/>
      <c r="AA51279"/>
    </row>
    <row r="51280" spans="1:27" x14ac:dyDescent="0.25">
      <c r="A51280"/>
      <c r="AA51280"/>
    </row>
    <row r="51281" spans="1:27" x14ac:dyDescent="0.25">
      <c r="A51281"/>
      <c r="AA51281"/>
    </row>
    <row r="51282" spans="1:27" x14ac:dyDescent="0.25">
      <c r="A51282"/>
      <c r="AA51282"/>
    </row>
    <row r="51283" spans="1:27" x14ac:dyDescent="0.25">
      <c r="A51283"/>
      <c r="AA51283"/>
    </row>
    <row r="51284" spans="1:27" x14ac:dyDescent="0.25">
      <c r="A51284"/>
      <c r="AA51284"/>
    </row>
    <row r="51285" spans="1:27" x14ac:dyDescent="0.25">
      <c r="A51285"/>
      <c r="AA51285"/>
    </row>
    <row r="51286" spans="1:27" x14ac:dyDescent="0.25">
      <c r="A51286"/>
      <c r="AA51286"/>
    </row>
    <row r="51287" spans="1:27" x14ac:dyDescent="0.25">
      <c r="A51287"/>
      <c r="AA51287"/>
    </row>
    <row r="51288" spans="1:27" x14ac:dyDescent="0.25">
      <c r="A51288"/>
      <c r="AA51288"/>
    </row>
    <row r="51289" spans="1:27" x14ac:dyDescent="0.25">
      <c r="A51289"/>
      <c r="AA51289"/>
    </row>
    <row r="51290" spans="1:27" x14ac:dyDescent="0.25">
      <c r="A51290"/>
      <c r="AA51290"/>
    </row>
    <row r="51291" spans="1:27" x14ac:dyDescent="0.25">
      <c r="A51291"/>
      <c r="AA51291"/>
    </row>
    <row r="51292" spans="1:27" x14ac:dyDescent="0.25">
      <c r="A51292"/>
      <c r="AA51292"/>
    </row>
    <row r="51293" spans="1:27" x14ac:dyDescent="0.25">
      <c r="A51293"/>
      <c r="AA51293"/>
    </row>
    <row r="51294" spans="1:27" x14ac:dyDescent="0.25">
      <c r="A51294"/>
      <c r="AA51294"/>
    </row>
    <row r="51295" spans="1:27" x14ac:dyDescent="0.25">
      <c r="A51295"/>
      <c r="AA51295"/>
    </row>
    <row r="51296" spans="1:27" x14ac:dyDescent="0.25">
      <c r="A51296"/>
      <c r="AA51296"/>
    </row>
    <row r="51297" spans="1:27" x14ac:dyDescent="0.25">
      <c r="A51297"/>
      <c r="AA51297"/>
    </row>
    <row r="51298" spans="1:27" x14ac:dyDescent="0.25">
      <c r="A51298"/>
      <c r="AA51298"/>
    </row>
    <row r="51299" spans="1:27" x14ac:dyDescent="0.25">
      <c r="A51299"/>
      <c r="AA51299"/>
    </row>
    <row r="51300" spans="1:27" x14ac:dyDescent="0.25">
      <c r="A51300"/>
      <c r="AA51300"/>
    </row>
    <row r="51301" spans="1:27" x14ac:dyDescent="0.25">
      <c r="A51301"/>
      <c r="AA51301"/>
    </row>
    <row r="51302" spans="1:27" x14ac:dyDescent="0.25">
      <c r="A51302"/>
      <c r="AA51302"/>
    </row>
    <row r="51303" spans="1:27" x14ac:dyDescent="0.25">
      <c r="A51303"/>
      <c r="AA51303"/>
    </row>
    <row r="51304" spans="1:27" x14ac:dyDescent="0.25">
      <c r="A51304"/>
      <c r="AA51304"/>
    </row>
    <row r="51305" spans="1:27" x14ac:dyDescent="0.25">
      <c r="A51305"/>
      <c r="AA51305"/>
    </row>
    <row r="51306" spans="1:27" x14ac:dyDescent="0.25">
      <c r="A51306"/>
      <c r="AA51306"/>
    </row>
    <row r="51307" spans="1:27" x14ac:dyDescent="0.25">
      <c r="A51307"/>
      <c r="AA51307"/>
    </row>
    <row r="51308" spans="1:27" x14ac:dyDescent="0.25">
      <c r="A51308"/>
      <c r="AA51308"/>
    </row>
    <row r="51309" spans="1:27" x14ac:dyDescent="0.25">
      <c r="A51309"/>
      <c r="AA51309"/>
    </row>
    <row r="51310" spans="1:27" x14ac:dyDescent="0.25">
      <c r="A51310"/>
      <c r="AA51310"/>
    </row>
    <row r="51311" spans="1:27" x14ac:dyDescent="0.25">
      <c r="A51311"/>
      <c r="AA51311"/>
    </row>
    <row r="51312" spans="1:27" x14ac:dyDescent="0.25">
      <c r="A51312"/>
      <c r="AA51312"/>
    </row>
    <row r="51313" spans="1:27" x14ac:dyDescent="0.25">
      <c r="A51313"/>
      <c r="AA51313"/>
    </row>
    <row r="51314" spans="1:27" x14ac:dyDescent="0.25">
      <c r="A51314"/>
      <c r="AA51314"/>
    </row>
    <row r="51315" spans="1:27" x14ac:dyDescent="0.25">
      <c r="A51315"/>
      <c r="AA51315"/>
    </row>
    <row r="51316" spans="1:27" x14ac:dyDescent="0.25">
      <c r="A51316"/>
      <c r="AA51316"/>
    </row>
    <row r="51317" spans="1:27" x14ac:dyDescent="0.25">
      <c r="A51317"/>
      <c r="AA51317"/>
    </row>
    <row r="51318" spans="1:27" x14ac:dyDescent="0.25">
      <c r="A51318"/>
      <c r="AA51318"/>
    </row>
    <row r="51319" spans="1:27" x14ac:dyDescent="0.25">
      <c r="A51319"/>
      <c r="AA51319"/>
    </row>
    <row r="51320" spans="1:27" x14ac:dyDescent="0.25">
      <c r="A51320"/>
      <c r="AA51320"/>
    </row>
    <row r="51321" spans="1:27" x14ac:dyDescent="0.25">
      <c r="A51321"/>
      <c r="AA51321"/>
    </row>
    <row r="51322" spans="1:27" x14ac:dyDescent="0.25">
      <c r="A51322"/>
      <c r="AA51322"/>
    </row>
    <row r="51323" spans="1:27" x14ac:dyDescent="0.25">
      <c r="A51323"/>
      <c r="AA51323"/>
    </row>
    <row r="51324" spans="1:27" x14ac:dyDescent="0.25">
      <c r="A51324"/>
      <c r="AA51324"/>
    </row>
    <row r="51325" spans="1:27" x14ac:dyDescent="0.25">
      <c r="A51325"/>
      <c r="AA51325"/>
    </row>
    <row r="51326" spans="1:27" x14ac:dyDescent="0.25">
      <c r="A51326"/>
      <c r="AA51326"/>
    </row>
    <row r="51327" spans="1:27" x14ac:dyDescent="0.25">
      <c r="A51327"/>
      <c r="AA51327"/>
    </row>
    <row r="51328" spans="1:27" x14ac:dyDescent="0.25">
      <c r="A51328"/>
      <c r="AA51328"/>
    </row>
    <row r="51329" spans="1:27" x14ac:dyDescent="0.25">
      <c r="A51329"/>
      <c r="AA51329"/>
    </row>
    <row r="51330" spans="1:27" x14ac:dyDescent="0.25">
      <c r="A51330"/>
      <c r="AA51330"/>
    </row>
    <row r="51331" spans="1:27" x14ac:dyDescent="0.25">
      <c r="A51331"/>
      <c r="AA51331"/>
    </row>
    <row r="51332" spans="1:27" x14ac:dyDescent="0.25">
      <c r="A51332"/>
      <c r="AA51332"/>
    </row>
    <row r="51333" spans="1:27" x14ac:dyDescent="0.25">
      <c r="A51333"/>
      <c r="AA51333"/>
    </row>
    <row r="51334" spans="1:27" x14ac:dyDescent="0.25">
      <c r="A51334"/>
      <c r="AA51334"/>
    </row>
    <row r="51335" spans="1:27" x14ac:dyDescent="0.25">
      <c r="A51335"/>
      <c r="AA51335"/>
    </row>
    <row r="51336" spans="1:27" x14ac:dyDescent="0.25">
      <c r="A51336"/>
      <c r="AA51336"/>
    </row>
    <row r="51337" spans="1:27" x14ac:dyDescent="0.25">
      <c r="A51337"/>
      <c r="AA51337"/>
    </row>
    <row r="51338" spans="1:27" x14ac:dyDescent="0.25">
      <c r="A51338"/>
      <c r="AA51338"/>
    </row>
    <row r="51339" spans="1:27" x14ac:dyDescent="0.25">
      <c r="A51339"/>
      <c r="AA51339"/>
    </row>
    <row r="51340" spans="1:27" x14ac:dyDescent="0.25">
      <c r="A51340"/>
      <c r="AA51340"/>
    </row>
    <row r="51341" spans="1:27" x14ac:dyDescent="0.25">
      <c r="A51341"/>
      <c r="AA51341"/>
    </row>
    <row r="51342" spans="1:27" x14ac:dyDescent="0.25">
      <c r="A51342"/>
      <c r="AA51342"/>
    </row>
    <row r="51343" spans="1:27" x14ac:dyDescent="0.25">
      <c r="A51343"/>
      <c r="AA51343"/>
    </row>
    <row r="51344" spans="1:27" x14ac:dyDescent="0.25">
      <c r="A51344"/>
      <c r="AA51344"/>
    </row>
    <row r="51345" spans="1:27" x14ac:dyDescent="0.25">
      <c r="A51345"/>
      <c r="AA51345"/>
    </row>
    <row r="51346" spans="1:27" x14ac:dyDescent="0.25">
      <c r="A51346"/>
      <c r="AA51346"/>
    </row>
    <row r="51347" spans="1:27" x14ac:dyDescent="0.25">
      <c r="A51347"/>
      <c r="AA51347"/>
    </row>
    <row r="51348" spans="1:27" x14ac:dyDescent="0.25">
      <c r="A51348"/>
      <c r="AA51348"/>
    </row>
    <row r="51349" spans="1:27" x14ac:dyDescent="0.25">
      <c r="A51349"/>
      <c r="AA51349"/>
    </row>
    <row r="51350" spans="1:27" x14ac:dyDescent="0.25">
      <c r="A51350"/>
      <c r="AA51350"/>
    </row>
    <row r="51351" spans="1:27" x14ac:dyDescent="0.25">
      <c r="A51351"/>
      <c r="AA51351"/>
    </row>
    <row r="51352" spans="1:27" x14ac:dyDescent="0.25">
      <c r="A51352"/>
      <c r="AA51352"/>
    </row>
    <row r="51353" spans="1:27" x14ac:dyDescent="0.25">
      <c r="A51353"/>
      <c r="AA51353"/>
    </row>
    <row r="51354" spans="1:27" x14ac:dyDescent="0.25">
      <c r="A51354"/>
      <c r="AA51354"/>
    </row>
    <row r="51355" spans="1:27" x14ac:dyDescent="0.25">
      <c r="A51355"/>
      <c r="AA51355"/>
    </row>
    <row r="51356" spans="1:27" x14ac:dyDescent="0.25">
      <c r="A51356"/>
      <c r="AA51356"/>
    </row>
    <row r="51357" spans="1:27" x14ac:dyDescent="0.25">
      <c r="A51357"/>
      <c r="AA51357"/>
    </row>
    <row r="51358" spans="1:27" x14ac:dyDescent="0.25">
      <c r="A51358"/>
      <c r="AA51358"/>
    </row>
    <row r="51359" spans="1:27" x14ac:dyDescent="0.25">
      <c r="A51359"/>
      <c r="AA51359"/>
    </row>
    <row r="51360" spans="1:27" x14ac:dyDescent="0.25">
      <c r="A51360"/>
      <c r="AA51360"/>
    </row>
    <row r="51361" spans="1:27" x14ac:dyDescent="0.25">
      <c r="A51361"/>
      <c r="AA51361"/>
    </row>
    <row r="51362" spans="1:27" x14ac:dyDescent="0.25">
      <c r="A51362"/>
      <c r="AA51362"/>
    </row>
    <row r="51363" spans="1:27" x14ac:dyDescent="0.25">
      <c r="A51363"/>
      <c r="AA51363"/>
    </row>
    <row r="51364" spans="1:27" x14ac:dyDescent="0.25">
      <c r="A51364"/>
      <c r="AA51364"/>
    </row>
    <row r="51365" spans="1:27" x14ac:dyDescent="0.25">
      <c r="A51365"/>
      <c r="AA51365"/>
    </row>
    <row r="51366" spans="1:27" x14ac:dyDescent="0.25">
      <c r="A51366"/>
      <c r="AA51366"/>
    </row>
    <row r="51367" spans="1:27" x14ac:dyDescent="0.25">
      <c r="A51367"/>
      <c r="AA51367"/>
    </row>
    <row r="51368" spans="1:27" x14ac:dyDescent="0.25">
      <c r="A51368"/>
      <c r="AA51368"/>
    </row>
    <row r="51369" spans="1:27" x14ac:dyDescent="0.25">
      <c r="A51369"/>
      <c r="AA51369"/>
    </row>
    <row r="51370" spans="1:27" x14ac:dyDescent="0.25">
      <c r="A51370"/>
      <c r="AA51370"/>
    </row>
    <row r="51371" spans="1:27" x14ac:dyDescent="0.25">
      <c r="A51371"/>
      <c r="AA51371"/>
    </row>
    <row r="51372" spans="1:27" x14ac:dyDescent="0.25">
      <c r="A51372"/>
      <c r="AA51372"/>
    </row>
    <row r="51373" spans="1:27" x14ac:dyDescent="0.25">
      <c r="A51373"/>
      <c r="AA51373"/>
    </row>
    <row r="51374" spans="1:27" x14ac:dyDescent="0.25">
      <c r="A51374"/>
      <c r="AA51374"/>
    </row>
    <row r="51375" spans="1:27" x14ac:dyDescent="0.25">
      <c r="A51375"/>
      <c r="AA51375"/>
    </row>
    <row r="51376" spans="1:27" x14ac:dyDescent="0.25">
      <c r="A51376"/>
      <c r="AA51376"/>
    </row>
    <row r="51377" spans="1:27" x14ac:dyDescent="0.25">
      <c r="A51377"/>
      <c r="AA51377"/>
    </row>
    <row r="51378" spans="1:27" x14ac:dyDescent="0.25">
      <c r="A51378"/>
      <c r="AA51378"/>
    </row>
    <row r="51379" spans="1:27" x14ac:dyDescent="0.25">
      <c r="A51379"/>
      <c r="AA51379"/>
    </row>
    <row r="51380" spans="1:27" x14ac:dyDescent="0.25">
      <c r="A51380"/>
      <c r="AA51380"/>
    </row>
    <row r="51381" spans="1:27" x14ac:dyDescent="0.25">
      <c r="A51381"/>
      <c r="AA51381"/>
    </row>
    <row r="51382" spans="1:27" x14ac:dyDescent="0.25">
      <c r="A51382"/>
      <c r="AA51382"/>
    </row>
    <row r="51383" spans="1:27" x14ac:dyDescent="0.25">
      <c r="A51383"/>
      <c r="AA51383"/>
    </row>
    <row r="51384" spans="1:27" x14ac:dyDescent="0.25">
      <c r="A51384"/>
      <c r="AA51384"/>
    </row>
    <row r="51385" spans="1:27" x14ac:dyDescent="0.25">
      <c r="A51385"/>
      <c r="AA51385"/>
    </row>
    <row r="51386" spans="1:27" x14ac:dyDescent="0.25">
      <c r="A51386"/>
      <c r="AA51386"/>
    </row>
    <row r="51387" spans="1:27" x14ac:dyDescent="0.25">
      <c r="A51387"/>
      <c r="AA51387"/>
    </row>
    <row r="51388" spans="1:27" x14ac:dyDescent="0.25">
      <c r="A51388"/>
      <c r="AA51388"/>
    </row>
    <row r="51389" spans="1:27" x14ac:dyDescent="0.25">
      <c r="A51389"/>
      <c r="AA51389"/>
    </row>
    <row r="51390" spans="1:27" x14ac:dyDescent="0.25">
      <c r="A51390"/>
      <c r="AA51390"/>
    </row>
    <row r="51391" spans="1:27" x14ac:dyDescent="0.25">
      <c r="A51391"/>
      <c r="AA51391"/>
    </row>
    <row r="51392" spans="1:27" x14ac:dyDescent="0.25">
      <c r="A51392"/>
      <c r="AA51392"/>
    </row>
    <row r="51393" spans="1:27" x14ac:dyDescent="0.25">
      <c r="A51393"/>
      <c r="AA51393"/>
    </row>
    <row r="51394" spans="1:27" x14ac:dyDescent="0.25">
      <c r="A51394"/>
      <c r="AA51394"/>
    </row>
    <row r="51395" spans="1:27" x14ac:dyDescent="0.25">
      <c r="A51395"/>
      <c r="AA51395"/>
    </row>
    <row r="51396" spans="1:27" x14ac:dyDescent="0.25">
      <c r="A51396"/>
      <c r="AA51396"/>
    </row>
    <row r="51397" spans="1:27" x14ac:dyDescent="0.25">
      <c r="A51397"/>
      <c r="AA51397"/>
    </row>
    <row r="51398" spans="1:27" x14ac:dyDescent="0.25">
      <c r="A51398"/>
      <c r="AA51398"/>
    </row>
    <row r="51399" spans="1:27" x14ac:dyDescent="0.25">
      <c r="A51399"/>
      <c r="AA51399"/>
    </row>
    <row r="51400" spans="1:27" x14ac:dyDescent="0.25">
      <c r="A51400"/>
      <c r="AA51400"/>
    </row>
    <row r="51401" spans="1:27" x14ac:dyDescent="0.25">
      <c r="A51401"/>
      <c r="AA51401"/>
    </row>
    <row r="51402" spans="1:27" x14ac:dyDescent="0.25">
      <c r="A51402"/>
      <c r="AA51402"/>
    </row>
    <row r="51403" spans="1:27" x14ac:dyDescent="0.25">
      <c r="A51403"/>
      <c r="AA51403"/>
    </row>
    <row r="51404" spans="1:27" x14ac:dyDescent="0.25">
      <c r="A51404"/>
      <c r="AA51404"/>
    </row>
    <row r="51405" spans="1:27" x14ac:dyDescent="0.25">
      <c r="A51405"/>
      <c r="AA51405"/>
    </row>
    <row r="51406" spans="1:27" x14ac:dyDescent="0.25">
      <c r="A51406"/>
      <c r="AA51406"/>
    </row>
    <row r="51407" spans="1:27" x14ac:dyDescent="0.25">
      <c r="A51407"/>
      <c r="AA51407"/>
    </row>
    <row r="51408" spans="1:27" x14ac:dyDescent="0.25">
      <c r="A51408"/>
      <c r="AA51408"/>
    </row>
    <row r="51409" spans="1:27" x14ac:dyDescent="0.25">
      <c r="A51409"/>
      <c r="AA51409"/>
    </row>
    <row r="51410" spans="1:27" x14ac:dyDescent="0.25">
      <c r="A51410"/>
      <c r="AA51410"/>
    </row>
    <row r="51411" spans="1:27" x14ac:dyDescent="0.25">
      <c r="A51411"/>
      <c r="AA51411"/>
    </row>
    <row r="51412" spans="1:27" x14ac:dyDescent="0.25">
      <c r="A51412"/>
      <c r="AA51412"/>
    </row>
    <row r="51413" spans="1:27" x14ac:dyDescent="0.25">
      <c r="A51413"/>
      <c r="AA51413"/>
    </row>
    <row r="51414" spans="1:27" x14ac:dyDescent="0.25">
      <c r="A51414"/>
      <c r="AA51414"/>
    </row>
    <row r="51415" spans="1:27" x14ac:dyDescent="0.25">
      <c r="A51415"/>
      <c r="AA51415"/>
    </row>
    <row r="51416" spans="1:27" x14ac:dyDescent="0.25">
      <c r="A51416"/>
      <c r="AA51416"/>
    </row>
    <row r="51417" spans="1:27" x14ac:dyDescent="0.25">
      <c r="A51417"/>
      <c r="AA51417"/>
    </row>
    <row r="51418" spans="1:27" x14ac:dyDescent="0.25">
      <c r="A51418"/>
      <c r="AA51418"/>
    </row>
    <row r="51419" spans="1:27" x14ac:dyDescent="0.25">
      <c r="A51419"/>
      <c r="AA51419"/>
    </row>
    <row r="51420" spans="1:27" x14ac:dyDescent="0.25">
      <c r="A51420"/>
      <c r="AA51420"/>
    </row>
    <row r="51421" spans="1:27" x14ac:dyDescent="0.25">
      <c r="A51421"/>
      <c r="AA51421"/>
    </row>
    <row r="51422" spans="1:27" x14ac:dyDescent="0.25">
      <c r="A51422"/>
      <c r="AA51422"/>
    </row>
    <row r="51423" spans="1:27" x14ac:dyDescent="0.25">
      <c r="A51423"/>
      <c r="AA51423"/>
    </row>
    <row r="51424" spans="1:27" x14ac:dyDescent="0.25">
      <c r="A51424"/>
      <c r="AA51424"/>
    </row>
    <row r="51425" spans="1:27" x14ac:dyDescent="0.25">
      <c r="A51425"/>
      <c r="AA51425"/>
    </row>
    <row r="51426" spans="1:27" x14ac:dyDescent="0.25">
      <c r="A51426"/>
      <c r="AA51426"/>
    </row>
    <row r="51427" spans="1:27" x14ac:dyDescent="0.25">
      <c r="A51427"/>
      <c r="AA51427"/>
    </row>
    <row r="51428" spans="1:27" x14ac:dyDescent="0.25">
      <c r="A51428"/>
      <c r="AA51428"/>
    </row>
    <row r="51429" spans="1:27" x14ac:dyDescent="0.25">
      <c r="A51429"/>
      <c r="AA51429"/>
    </row>
    <row r="51430" spans="1:27" x14ac:dyDescent="0.25">
      <c r="A51430"/>
      <c r="AA51430"/>
    </row>
    <row r="51431" spans="1:27" x14ac:dyDescent="0.25">
      <c r="A51431"/>
      <c r="AA51431"/>
    </row>
    <row r="51432" spans="1:27" x14ac:dyDescent="0.25">
      <c r="A51432"/>
      <c r="AA51432"/>
    </row>
    <row r="51433" spans="1:27" x14ac:dyDescent="0.25">
      <c r="A51433"/>
      <c r="AA51433"/>
    </row>
    <row r="51434" spans="1:27" x14ac:dyDescent="0.25">
      <c r="A51434"/>
      <c r="AA51434"/>
    </row>
    <row r="51435" spans="1:27" x14ac:dyDescent="0.25">
      <c r="A51435"/>
      <c r="AA51435"/>
    </row>
    <row r="51436" spans="1:27" x14ac:dyDescent="0.25">
      <c r="A51436"/>
      <c r="AA51436"/>
    </row>
    <row r="51437" spans="1:27" x14ac:dyDescent="0.25">
      <c r="A51437"/>
      <c r="AA51437"/>
    </row>
    <row r="51438" spans="1:27" x14ac:dyDescent="0.25">
      <c r="A51438"/>
      <c r="AA51438"/>
    </row>
    <row r="51439" spans="1:27" x14ac:dyDescent="0.25">
      <c r="A51439"/>
      <c r="AA51439"/>
    </row>
    <row r="51440" spans="1:27" x14ac:dyDescent="0.25">
      <c r="A51440"/>
      <c r="AA51440"/>
    </row>
    <row r="51441" spans="1:27" x14ac:dyDescent="0.25">
      <c r="A51441"/>
      <c r="AA51441"/>
    </row>
    <row r="51442" spans="1:27" x14ac:dyDescent="0.25">
      <c r="A51442"/>
      <c r="AA51442"/>
    </row>
    <row r="51443" spans="1:27" x14ac:dyDescent="0.25">
      <c r="A51443"/>
      <c r="AA51443"/>
    </row>
    <row r="51444" spans="1:27" x14ac:dyDescent="0.25">
      <c r="A51444"/>
      <c r="AA51444"/>
    </row>
    <row r="51445" spans="1:27" x14ac:dyDescent="0.25">
      <c r="A51445"/>
      <c r="AA51445"/>
    </row>
    <row r="51446" spans="1:27" x14ac:dyDescent="0.25">
      <c r="A51446"/>
      <c r="AA51446"/>
    </row>
    <row r="51447" spans="1:27" x14ac:dyDescent="0.25">
      <c r="A51447"/>
      <c r="AA51447"/>
    </row>
    <row r="51448" spans="1:27" x14ac:dyDescent="0.25">
      <c r="A51448"/>
      <c r="AA51448"/>
    </row>
    <row r="51449" spans="1:27" x14ac:dyDescent="0.25">
      <c r="A51449"/>
      <c r="AA51449"/>
    </row>
    <row r="51450" spans="1:27" x14ac:dyDescent="0.25">
      <c r="A51450"/>
      <c r="AA51450"/>
    </row>
    <row r="51451" spans="1:27" x14ac:dyDescent="0.25">
      <c r="A51451"/>
      <c r="AA51451"/>
    </row>
    <row r="51452" spans="1:27" x14ac:dyDescent="0.25">
      <c r="A51452"/>
      <c r="AA51452"/>
    </row>
    <row r="51453" spans="1:27" x14ac:dyDescent="0.25">
      <c r="A51453"/>
      <c r="AA51453"/>
    </row>
    <row r="51454" spans="1:27" x14ac:dyDescent="0.25">
      <c r="A51454"/>
      <c r="AA51454"/>
    </row>
    <row r="51455" spans="1:27" x14ac:dyDescent="0.25">
      <c r="A51455"/>
      <c r="AA51455"/>
    </row>
    <row r="51456" spans="1:27" x14ac:dyDescent="0.25">
      <c r="A51456"/>
      <c r="AA51456"/>
    </row>
    <row r="51457" spans="1:27" x14ac:dyDescent="0.25">
      <c r="A51457"/>
      <c r="AA51457"/>
    </row>
    <row r="51458" spans="1:27" x14ac:dyDescent="0.25">
      <c r="A51458"/>
      <c r="AA51458"/>
    </row>
    <row r="51459" spans="1:27" x14ac:dyDescent="0.25">
      <c r="A51459"/>
      <c r="AA51459"/>
    </row>
    <row r="51460" spans="1:27" x14ac:dyDescent="0.25">
      <c r="A51460"/>
      <c r="AA51460"/>
    </row>
    <row r="51461" spans="1:27" x14ac:dyDescent="0.25">
      <c r="A51461"/>
      <c r="AA51461"/>
    </row>
    <row r="51462" spans="1:27" x14ac:dyDescent="0.25">
      <c r="A51462"/>
      <c r="AA51462"/>
    </row>
    <row r="51463" spans="1:27" x14ac:dyDescent="0.25">
      <c r="A51463"/>
      <c r="AA51463"/>
    </row>
    <row r="51464" spans="1:27" x14ac:dyDescent="0.25">
      <c r="A51464"/>
      <c r="AA51464"/>
    </row>
    <row r="51465" spans="1:27" x14ac:dyDescent="0.25">
      <c r="A51465"/>
      <c r="AA51465"/>
    </row>
    <row r="51466" spans="1:27" x14ac:dyDescent="0.25">
      <c r="A51466"/>
      <c r="AA51466"/>
    </row>
    <row r="51467" spans="1:27" x14ac:dyDescent="0.25">
      <c r="A51467"/>
      <c r="AA51467"/>
    </row>
    <row r="51468" spans="1:27" x14ac:dyDescent="0.25">
      <c r="A51468"/>
      <c r="AA51468"/>
    </row>
    <row r="51469" spans="1:27" x14ac:dyDescent="0.25">
      <c r="A51469"/>
      <c r="AA51469"/>
    </row>
    <row r="51470" spans="1:27" x14ac:dyDescent="0.25">
      <c r="A51470"/>
      <c r="AA51470"/>
    </row>
    <row r="51471" spans="1:27" x14ac:dyDescent="0.25">
      <c r="A51471"/>
      <c r="AA51471"/>
    </row>
    <row r="51472" spans="1:27" x14ac:dyDescent="0.25">
      <c r="A51472"/>
      <c r="AA51472"/>
    </row>
    <row r="51473" spans="1:27" x14ac:dyDescent="0.25">
      <c r="A51473"/>
      <c r="AA51473"/>
    </row>
    <row r="51474" spans="1:27" x14ac:dyDescent="0.25">
      <c r="A51474"/>
      <c r="AA51474"/>
    </row>
    <row r="51475" spans="1:27" x14ac:dyDescent="0.25">
      <c r="A51475"/>
      <c r="AA51475"/>
    </row>
    <row r="51476" spans="1:27" x14ac:dyDescent="0.25">
      <c r="A51476"/>
      <c r="AA51476"/>
    </row>
    <row r="51477" spans="1:27" x14ac:dyDescent="0.25">
      <c r="A51477"/>
      <c r="AA51477"/>
    </row>
    <row r="51478" spans="1:27" x14ac:dyDescent="0.25">
      <c r="A51478"/>
      <c r="AA51478"/>
    </row>
    <row r="51479" spans="1:27" x14ac:dyDescent="0.25">
      <c r="A51479"/>
      <c r="AA51479"/>
    </row>
    <row r="51480" spans="1:27" x14ac:dyDescent="0.25">
      <c r="A51480"/>
      <c r="AA51480"/>
    </row>
    <row r="51481" spans="1:27" x14ac:dyDescent="0.25">
      <c r="A51481"/>
      <c r="AA51481"/>
    </row>
    <row r="51482" spans="1:27" x14ac:dyDescent="0.25">
      <c r="A51482"/>
      <c r="AA51482"/>
    </row>
    <row r="51483" spans="1:27" x14ac:dyDescent="0.25">
      <c r="A51483"/>
      <c r="AA51483"/>
    </row>
    <row r="51484" spans="1:27" x14ac:dyDescent="0.25">
      <c r="A51484"/>
      <c r="AA51484"/>
    </row>
    <row r="51485" spans="1:27" x14ac:dyDescent="0.25">
      <c r="A51485"/>
      <c r="AA51485"/>
    </row>
    <row r="51486" spans="1:27" x14ac:dyDescent="0.25">
      <c r="A51486"/>
      <c r="AA51486"/>
    </row>
    <row r="51487" spans="1:27" x14ac:dyDescent="0.25">
      <c r="A51487"/>
      <c r="AA51487"/>
    </row>
    <row r="51488" spans="1:27" x14ac:dyDescent="0.25">
      <c r="A51488"/>
      <c r="AA51488"/>
    </row>
    <row r="51489" spans="1:27" x14ac:dyDescent="0.25">
      <c r="A51489"/>
      <c r="AA51489"/>
    </row>
    <row r="51490" spans="1:27" x14ac:dyDescent="0.25">
      <c r="A51490"/>
      <c r="AA51490"/>
    </row>
    <row r="51491" spans="1:27" x14ac:dyDescent="0.25">
      <c r="A51491"/>
      <c r="AA51491"/>
    </row>
    <row r="51492" spans="1:27" x14ac:dyDescent="0.25">
      <c r="A51492"/>
      <c r="AA51492"/>
    </row>
    <row r="51493" spans="1:27" x14ac:dyDescent="0.25">
      <c r="A51493"/>
      <c r="AA51493"/>
    </row>
    <row r="51494" spans="1:27" x14ac:dyDescent="0.25">
      <c r="A51494"/>
      <c r="AA51494"/>
    </row>
    <row r="51495" spans="1:27" x14ac:dyDescent="0.25">
      <c r="A51495"/>
      <c r="AA51495"/>
    </row>
    <row r="51496" spans="1:27" x14ac:dyDescent="0.25">
      <c r="A51496"/>
      <c r="AA51496"/>
    </row>
    <row r="51497" spans="1:27" x14ac:dyDescent="0.25">
      <c r="A51497"/>
      <c r="AA51497"/>
    </row>
    <row r="51498" spans="1:27" x14ac:dyDescent="0.25">
      <c r="A51498"/>
      <c r="AA51498"/>
    </row>
    <row r="51499" spans="1:27" x14ac:dyDescent="0.25">
      <c r="A51499"/>
      <c r="AA51499"/>
    </row>
    <row r="51500" spans="1:27" x14ac:dyDescent="0.25">
      <c r="A51500"/>
      <c r="AA51500"/>
    </row>
    <row r="51501" spans="1:27" x14ac:dyDescent="0.25">
      <c r="A51501"/>
      <c r="AA51501"/>
    </row>
    <row r="51502" spans="1:27" x14ac:dyDescent="0.25">
      <c r="A51502"/>
      <c r="AA51502"/>
    </row>
    <row r="51503" spans="1:27" x14ac:dyDescent="0.25">
      <c r="A51503"/>
      <c r="AA51503"/>
    </row>
    <row r="51504" spans="1:27" x14ac:dyDescent="0.25">
      <c r="A51504"/>
      <c r="AA51504"/>
    </row>
    <row r="51505" spans="1:27" x14ac:dyDescent="0.25">
      <c r="A51505"/>
      <c r="AA51505"/>
    </row>
    <row r="51506" spans="1:27" x14ac:dyDescent="0.25">
      <c r="A51506"/>
      <c r="AA51506"/>
    </row>
    <row r="51507" spans="1:27" x14ac:dyDescent="0.25">
      <c r="A51507"/>
      <c r="AA51507"/>
    </row>
    <row r="51508" spans="1:27" x14ac:dyDescent="0.25">
      <c r="A51508"/>
      <c r="AA51508"/>
    </row>
    <row r="51509" spans="1:27" x14ac:dyDescent="0.25">
      <c r="A51509"/>
      <c r="AA51509"/>
    </row>
    <row r="51510" spans="1:27" x14ac:dyDescent="0.25">
      <c r="A51510"/>
      <c r="AA51510"/>
    </row>
    <row r="51511" spans="1:27" x14ac:dyDescent="0.25">
      <c r="A51511"/>
      <c r="AA51511"/>
    </row>
    <row r="51512" spans="1:27" x14ac:dyDescent="0.25">
      <c r="A51512"/>
      <c r="AA51512"/>
    </row>
    <row r="51513" spans="1:27" x14ac:dyDescent="0.25">
      <c r="A51513"/>
      <c r="AA51513"/>
    </row>
    <row r="51514" spans="1:27" x14ac:dyDescent="0.25">
      <c r="A51514"/>
      <c r="AA51514"/>
    </row>
    <row r="51515" spans="1:27" x14ac:dyDescent="0.25">
      <c r="A51515"/>
      <c r="AA51515"/>
    </row>
    <row r="51516" spans="1:27" x14ac:dyDescent="0.25">
      <c r="A51516"/>
      <c r="AA51516"/>
    </row>
    <row r="51517" spans="1:27" x14ac:dyDescent="0.25">
      <c r="A51517"/>
      <c r="AA51517"/>
    </row>
    <row r="51518" spans="1:27" x14ac:dyDescent="0.25">
      <c r="A51518"/>
      <c r="AA51518"/>
    </row>
    <row r="51519" spans="1:27" x14ac:dyDescent="0.25">
      <c r="A51519"/>
      <c r="AA51519"/>
    </row>
    <row r="51520" spans="1:27" x14ac:dyDescent="0.25">
      <c r="A51520"/>
      <c r="AA51520"/>
    </row>
    <row r="51521" spans="1:27" x14ac:dyDescent="0.25">
      <c r="A51521"/>
      <c r="AA51521"/>
    </row>
    <row r="51522" spans="1:27" x14ac:dyDescent="0.25">
      <c r="A51522"/>
      <c r="AA51522"/>
    </row>
    <row r="51523" spans="1:27" x14ac:dyDescent="0.25">
      <c r="A51523"/>
      <c r="AA51523"/>
    </row>
    <row r="51524" spans="1:27" x14ac:dyDescent="0.25">
      <c r="A51524"/>
      <c r="AA51524"/>
    </row>
    <row r="51525" spans="1:27" x14ac:dyDescent="0.25">
      <c r="A51525"/>
      <c r="AA51525"/>
    </row>
    <row r="51526" spans="1:27" x14ac:dyDescent="0.25">
      <c r="A51526"/>
      <c r="AA51526"/>
    </row>
    <row r="51527" spans="1:27" x14ac:dyDescent="0.25">
      <c r="A51527"/>
      <c r="AA51527"/>
    </row>
    <row r="51528" spans="1:27" x14ac:dyDescent="0.25">
      <c r="A51528"/>
      <c r="AA51528"/>
    </row>
    <row r="51529" spans="1:27" x14ac:dyDescent="0.25">
      <c r="A51529"/>
      <c r="AA51529"/>
    </row>
    <row r="51530" spans="1:27" x14ac:dyDescent="0.25">
      <c r="A51530"/>
      <c r="AA51530"/>
    </row>
    <row r="51531" spans="1:27" x14ac:dyDescent="0.25">
      <c r="A51531"/>
      <c r="AA51531"/>
    </row>
    <row r="51532" spans="1:27" x14ac:dyDescent="0.25">
      <c r="A51532"/>
      <c r="AA51532"/>
    </row>
    <row r="51533" spans="1:27" x14ac:dyDescent="0.25">
      <c r="A51533"/>
      <c r="AA51533"/>
    </row>
    <row r="51534" spans="1:27" x14ac:dyDescent="0.25">
      <c r="A51534"/>
      <c r="AA51534"/>
    </row>
    <row r="51535" spans="1:27" x14ac:dyDescent="0.25">
      <c r="A51535"/>
      <c r="AA51535"/>
    </row>
    <row r="51536" spans="1:27" x14ac:dyDescent="0.25">
      <c r="A51536"/>
      <c r="AA51536"/>
    </row>
    <row r="51537" spans="1:27" x14ac:dyDescent="0.25">
      <c r="A51537"/>
      <c r="AA51537"/>
    </row>
    <row r="51538" spans="1:27" x14ac:dyDescent="0.25">
      <c r="A51538"/>
      <c r="AA51538"/>
    </row>
    <row r="51539" spans="1:27" x14ac:dyDescent="0.25">
      <c r="A51539"/>
      <c r="AA51539"/>
    </row>
    <row r="51540" spans="1:27" x14ac:dyDescent="0.25">
      <c r="A51540"/>
      <c r="AA51540"/>
    </row>
    <row r="51541" spans="1:27" x14ac:dyDescent="0.25">
      <c r="A51541"/>
      <c r="AA51541"/>
    </row>
    <row r="51542" spans="1:27" x14ac:dyDescent="0.25">
      <c r="A51542"/>
      <c r="AA51542"/>
    </row>
    <row r="51543" spans="1:27" x14ac:dyDescent="0.25">
      <c r="A51543"/>
      <c r="AA51543"/>
    </row>
    <row r="51544" spans="1:27" x14ac:dyDescent="0.25">
      <c r="A51544"/>
      <c r="AA51544"/>
    </row>
    <row r="51545" spans="1:27" x14ac:dyDescent="0.25">
      <c r="A51545"/>
      <c r="AA51545"/>
    </row>
    <row r="51546" spans="1:27" x14ac:dyDescent="0.25">
      <c r="A51546"/>
      <c r="AA51546"/>
    </row>
    <row r="51547" spans="1:27" x14ac:dyDescent="0.25">
      <c r="A51547"/>
      <c r="AA51547"/>
    </row>
    <row r="51548" spans="1:27" x14ac:dyDescent="0.25">
      <c r="A51548"/>
      <c r="AA51548"/>
    </row>
    <row r="51549" spans="1:27" x14ac:dyDescent="0.25">
      <c r="A51549"/>
      <c r="AA51549"/>
    </row>
    <row r="51550" spans="1:27" x14ac:dyDescent="0.25">
      <c r="A51550"/>
      <c r="AA51550"/>
    </row>
    <row r="51551" spans="1:27" x14ac:dyDescent="0.25">
      <c r="A51551"/>
      <c r="AA51551"/>
    </row>
    <row r="51552" spans="1:27" x14ac:dyDescent="0.25">
      <c r="A51552"/>
      <c r="AA51552"/>
    </row>
    <row r="51553" spans="1:27" x14ac:dyDescent="0.25">
      <c r="A51553"/>
      <c r="AA51553"/>
    </row>
    <row r="51554" spans="1:27" x14ac:dyDescent="0.25">
      <c r="A51554"/>
      <c r="AA51554"/>
    </row>
    <row r="51555" spans="1:27" x14ac:dyDescent="0.25">
      <c r="A51555"/>
      <c r="AA51555"/>
    </row>
    <row r="51556" spans="1:27" x14ac:dyDescent="0.25">
      <c r="A51556"/>
      <c r="AA51556"/>
    </row>
    <row r="51557" spans="1:27" x14ac:dyDescent="0.25">
      <c r="A51557"/>
      <c r="AA51557"/>
    </row>
    <row r="51558" spans="1:27" x14ac:dyDescent="0.25">
      <c r="A51558"/>
      <c r="AA51558"/>
    </row>
    <row r="51559" spans="1:27" x14ac:dyDescent="0.25">
      <c r="A51559"/>
      <c r="AA51559"/>
    </row>
    <row r="51560" spans="1:27" x14ac:dyDescent="0.25">
      <c r="A51560"/>
      <c r="AA51560"/>
    </row>
    <row r="51561" spans="1:27" x14ac:dyDescent="0.25">
      <c r="A51561"/>
      <c r="AA51561"/>
    </row>
    <row r="51562" spans="1:27" x14ac:dyDescent="0.25">
      <c r="A51562"/>
      <c r="AA51562"/>
    </row>
    <row r="51563" spans="1:27" x14ac:dyDescent="0.25">
      <c r="A51563"/>
      <c r="AA51563"/>
    </row>
    <row r="51564" spans="1:27" x14ac:dyDescent="0.25">
      <c r="A51564"/>
      <c r="AA51564"/>
    </row>
    <row r="51565" spans="1:27" x14ac:dyDescent="0.25">
      <c r="A51565"/>
      <c r="AA51565"/>
    </row>
    <row r="51566" spans="1:27" x14ac:dyDescent="0.25">
      <c r="A51566"/>
      <c r="AA51566"/>
    </row>
    <row r="51567" spans="1:27" x14ac:dyDescent="0.25">
      <c r="A51567"/>
      <c r="AA51567"/>
    </row>
    <row r="51568" spans="1:27" x14ac:dyDescent="0.25">
      <c r="A51568"/>
      <c r="AA51568"/>
    </row>
    <row r="51569" spans="1:27" x14ac:dyDescent="0.25">
      <c r="A51569"/>
      <c r="AA51569"/>
    </row>
    <row r="51570" spans="1:27" x14ac:dyDescent="0.25">
      <c r="A51570"/>
      <c r="AA51570"/>
    </row>
    <row r="51571" spans="1:27" x14ac:dyDescent="0.25">
      <c r="A51571"/>
      <c r="AA51571"/>
    </row>
    <row r="51572" spans="1:27" x14ac:dyDescent="0.25">
      <c r="A51572"/>
      <c r="AA51572"/>
    </row>
    <row r="51573" spans="1:27" x14ac:dyDescent="0.25">
      <c r="A51573"/>
      <c r="AA51573"/>
    </row>
    <row r="51574" spans="1:27" x14ac:dyDescent="0.25">
      <c r="A51574"/>
      <c r="AA51574"/>
    </row>
    <row r="51575" spans="1:27" x14ac:dyDescent="0.25">
      <c r="A51575"/>
      <c r="AA51575"/>
    </row>
    <row r="51576" spans="1:27" x14ac:dyDescent="0.25">
      <c r="A51576"/>
      <c r="AA51576"/>
    </row>
    <row r="51577" spans="1:27" x14ac:dyDescent="0.25">
      <c r="A51577"/>
      <c r="AA51577"/>
    </row>
    <row r="51578" spans="1:27" x14ac:dyDescent="0.25">
      <c r="A51578"/>
      <c r="AA51578"/>
    </row>
    <row r="51579" spans="1:27" x14ac:dyDescent="0.25">
      <c r="A51579"/>
      <c r="AA51579"/>
    </row>
    <row r="51580" spans="1:27" x14ac:dyDescent="0.25">
      <c r="A51580"/>
      <c r="AA51580"/>
    </row>
    <row r="51581" spans="1:27" x14ac:dyDescent="0.25">
      <c r="A51581"/>
      <c r="AA51581"/>
    </row>
    <row r="51582" spans="1:27" x14ac:dyDescent="0.25">
      <c r="A51582"/>
      <c r="AA51582"/>
    </row>
    <row r="51583" spans="1:27" x14ac:dyDescent="0.25">
      <c r="A51583"/>
      <c r="AA51583"/>
    </row>
    <row r="51584" spans="1:27" x14ac:dyDescent="0.25">
      <c r="A51584"/>
      <c r="AA51584"/>
    </row>
    <row r="51585" spans="1:27" x14ac:dyDescent="0.25">
      <c r="A51585"/>
      <c r="AA51585"/>
    </row>
    <row r="51586" spans="1:27" x14ac:dyDescent="0.25">
      <c r="A51586"/>
      <c r="AA51586"/>
    </row>
    <row r="51587" spans="1:27" x14ac:dyDescent="0.25">
      <c r="A51587"/>
      <c r="AA51587"/>
    </row>
    <row r="51588" spans="1:27" x14ac:dyDescent="0.25">
      <c r="A51588"/>
      <c r="AA51588"/>
    </row>
    <row r="51589" spans="1:27" x14ac:dyDescent="0.25">
      <c r="A51589"/>
      <c r="AA51589"/>
    </row>
    <row r="51590" spans="1:27" x14ac:dyDescent="0.25">
      <c r="A51590"/>
      <c r="AA51590"/>
    </row>
    <row r="51591" spans="1:27" x14ac:dyDescent="0.25">
      <c r="A51591"/>
      <c r="AA51591"/>
    </row>
    <row r="51592" spans="1:27" x14ac:dyDescent="0.25">
      <c r="A51592"/>
      <c r="AA51592"/>
    </row>
    <row r="51593" spans="1:27" x14ac:dyDescent="0.25">
      <c r="A51593"/>
      <c r="AA51593"/>
    </row>
    <row r="51594" spans="1:27" x14ac:dyDescent="0.25">
      <c r="A51594"/>
      <c r="AA51594"/>
    </row>
    <row r="51595" spans="1:27" x14ac:dyDescent="0.25">
      <c r="A51595"/>
      <c r="AA51595"/>
    </row>
    <row r="51596" spans="1:27" x14ac:dyDescent="0.25">
      <c r="A51596"/>
      <c r="AA51596"/>
    </row>
    <row r="51597" spans="1:27" x14ac:dyDescent="0.25">
      <c r="A51597"/>
      <c r="AA51597"/>
    </row>
    <row r="51598" spans="1:27" x14ac:dyDescent="0.25">
      <c r="A51598"/>
      <c r="AA51598"/>
    </row>
    <row r="51599" spans="1:27" x14ac:dyDescent="0.25">
      <c r="A51599"/>
      <c r="AA51599"/>
    </row>
    <row r="51600" spans="1:27" x14ac:dyDescent="0.25">
      <c r="A51600"/>
      <c r="AA51600"/>
    </row>
    <row r="51601" spans="1:27" x14ac:dyDescent="0.25">
      <c r="A51601"/>
      <c r="AA51601"/>
    </row>
    <row r="51602" spans="1:27" x14ac:dyDescent="0.25">
      <c r="A51602"/>
      <c r="AA51602"/>
    </row>
    <row r="51603" spans="1:27" x14ac:dyDescent="0.25">
      <c r="A51603"/>
      <c r="AA51603"/>
    </row>
    <row r="51604" spans="1:27" x14ac:dyDescent="0.25">
      <c r="A51604"/>
      <c r="AA51604"/>
    </row>
    <row r="51605" spans="1:27" x14ac:dyDescent="0.25">
      <c r="A51605"/>
      <c r="AA51605"/>
    </row>
    <row r="51606" spans="1:27" x14ac:dyDescent="0.25">
      <c r="A51606"/>
      <c r="AA51606"/>
    </row>
    <row r="51607" spans="1:27" x14ac:dyDescent="0.25">
      <c r="A51607"/>
      <c r="AA51607"/>
    </row>
    <row r="51608" spans="1:27" x14ac:dyDescent="0.25">
      <c r="A51608"/>
      <c r="AA51608"/>
    </row>
    <row r="51609" spans="1:27" x14ac:dyDescent="0.25">
      <c r="A51609"/>
      <c r="AA51609"/>
    </row>
    <row r="51610" spans="1:27" x14ac:dyDescent="0.25">
      <c r="A51610"/>
      <c r="AA51610"/>
    </row>
    <row r="51611" spans="1:27" x14ac:dyDescent="0.25">
      <c r="A51611"/>
      <c r="AA51611"/>
    </row>
    <row r="51612" spans="1:27" x14ac:dyDescent="0.25">
      <c r="A51612"/>
      <c r="AA51612"/>
    </row>
    <row r="51613" spans="1:27" x14ac:dyDescent="0.25">
      <c r="A51613"/>
      <c r="AA51613"/>
    </row>
    <row r="51614" spans="1:27" x14ac:dyDescent="0.25">
      <c r="A51614"/>
      <c r="AA51614"/>
    </row>
    <row r="51615" spans="1:27" x14ac:dyDescent="0.25">
      <c r="A51615"/>
      <c r="AA51615"/>
    </row>
    <row r="51616" spans="1:27" x14ac:dyDescent="0.25">
      <c r="A51616"/>
      <c r="AA51616"/>
    </row>
    <row r="51617" spans="1:27" x14ac:dyDescent="0.25">
      <c r="A51617"/>
      <c r="AA51617"/>
    </row>
    <row r="51618" spans="1:27" x14ac:dyDescent="0.25">
      <c r="A51618"/>
      <c r="AA51618"/>
    </row>
    <row r="51619" spans="1:27" x14ac:dyDescent="0.25">
      <c r="A51619"/>
      <c r="AA51619"/>
    </row>
    <row r="51620" spans="1:27" x14ac:dyDescent="0.25">
      <c r="A51620"/>
      <c r="AA51620"/>
    </row>
    <row r="51621" spans="1:27" x14ac:dyDescent="0.25">
      <c r="A51621"/>
      <c r="AA51621"/>
    </row>
    <row r="51622" spans="1:27" x14ac:dyDescent="0.25">
      <c r="A51622"/>
      <c r="AA51622"/>
    </row>
    <row r="51623" spans="1:27" x14ac:dyDescent="0.25">
      <c r="A51623"/>
      <c r="AA51623"/>
    </row>
    <row r="51624" spans="1:27" x14ac:dyDescent="0.25">
      <c r="A51624"/>
      <c r="AA51624"/>
    </row>
    <row r="51625" spans="1:27" x14ac:dyDescent="0.25">
      <c r="A51625"/>
      <c r="AA51625"/>
    </row>
    <row r="51626" spans="1:27" x14ac:dyDescent="0.25">
      <c r="A51626"/>
      <c r="AA51626"/>
    </row>
    <row r="51627" spans="1:27" x14ac:dyDescent="0.25">
      <c r="A51627"/>
      <c r="AA51627"/>
    </row>
    <row r="51628" spans="1:27" x14ac:dyDescent="0.25">
      <c r="A51628"/>
      <c r="AA51628"/>
    </row>
    <row r="51629" spans="1:27" x14ac:dyDescent="0.25">
      <c r="A51629"/>
      <c r="AA51629"/>
    </row>
    <row r="51630" spans="1:27" x14ac:dyDescent="0.25">
      <c r="A51630"/>
      <c r="AA51630"/>
    </row>
    <row r="51631" spans="1:27" x14ac:dyDescent="0.25">
      <c r="A51631"/>
      <c r="AA51631"/>
    </row>
    <row r="51632" spans="1:27" x14ac:dyDescent="0.25">
      <c r="A51632"/>
      <c r="AA51632"/>
    </row>
    <row r="51633" spans="1:27" x14ac:dyDescent="0.25">
      <c r="A51633"/>
      <c r="AA51633"/>
    </row>
    <row r="51634" spans="1:27" x14ac:dyDescent="0.25">
      <c r="A51634"/>
      <c r="AA51634"/>
    </row>
    <row r="51635" spans="1:27" x14ac:dyDescent="0.25">
      <c r="A51635"/>
      <c r="AA51635"/>
    </row>
    <row r="51636" spans="1:27" x14ac:dyDescent="0.25">
      <c r="A51636"/>
      <c r="AA51636"/>
    </row>
    <row r="51637" spans="1:27" x14ac:dyDescent="0.25">
      <c r="A51637"/>
      <c r="AA51637"/>
    </row>
    <row r="51638" spans="1:27" x14ac:dyDescent="0.25">
      <c r="A51638"/>
      <c r="AA51638"/>
    </row>
    <row r="51639" spans="1:27" x14ac:dyDescent="0.25">
      <c r="A51639"/>
      <c r="AA51639"/>
    </row>
    <row r="51640" spans="1:27" x14ac:dyDescent="0.25">
      <c r="A51640"/>
      <c r="AA51640"/>
    </row>
    <row r="51641" spans="1:27" x14ac:dyDescent="0.25">
      <c r="A51641"/>
      <c r="AA51641"/>
    </row>
    <row r="51642" spans="1:27" x14ac:dyDescent="0.25">
      <c r="A51642"/>
      <c r="AA51642"/>
    </row>
    <row r="51643" spans="1:27" x14ac:dyDescent="0.25">
      <c r="A51643"/>
      <c r="AA51643"/>
    </row>
    <row r="51644" spans="1:27" x14ac:dyDescent="0.25">
      <c r="A51644"/>
      <c r="AA51644"/>
    </row>
    <row r="51645" spans="1:27" x14ac:dyDescent="0.25">
      <c r="A51645"/>
      <c r="AA51645"/>
    </row>
    <row r="51646" spans="1:27" x14ac:dyDescent="0.25">
      <c r="A51646"/>
      <c r="AA51646"/>
    </row>
    <row r="51647" spans="1:27" x14ac:dyDescent="0.25">
      <c r="A51647"/>
      <c r="AA51647"/>
    </row>
    <row r="51648" spans="1:27" x14ac:dyDescent="0.25">
      <c r="A51648"/>
      <c r="AA51648"/>
    </row>
    <row r="51649" spans="1:27" x14ac:dyDescent="0.25">
      <c r="A51649"/>
      <c r="AA51649"/>
    </row>
    <row r="51650" spans="1:27" x14ac:dyDescent="0.25">
      <c r="A51650"/>
      <c r="AA51650"/>
    </row>
    <row r="51651" spans="1:27" x14ac:dyDescent="0.25">
      <c r="A51651"/>
      <c r="AA51651"/>
    </row>
    <row r="51652" spans="1:27" x14ac:dyDescent="0.25">
      <c r="A51652"/>
      <c r="AA51652"/>
    </row>
    <row r="51653" spans="1:27" x14ac:dyDescent="0.25">
      <c r="A51653"/>
      <c r="AA51653"/>
    </row>
    <row r="51654" spans="1:27" x14ac:dyDescent="0.25">
      <c r="A51654"/>
      <c r="AA51654"/>
    </row>
    <row r="51655" spans="1:27" x14ac:dyDescent="0.25">
      <c r="A51655"/>
      <c r="AA51655"/>
    </row>
    <row r="51656" spans="1:27" x14ac:dyDescent="0.25">
      <c r="A51656"/>
      <c r="AA51656"/>
    </row>
    <row r="51657" spans="1:27" x14ac:dyDescent="0.25">
      <c r="A51657"/>
      <c r="AA51657"/>
    </row>
    <row r="51658" spans="1:27" x14ac:dyDescent="0.25">
      <c r="A51658"/>
      <c r="AA51658"/>
    </row>
    <row r="51659" spans="1:27" x14ac:dyDescent="0.25">
      <c r="A51659"/>
      <c r="AA51659"/>
    </row>
    <row r="51660" spans="1:27" x14ac:dyDescent="0.25">
      <c r="A51660"/>
      <c r="AA51660"/>
    </row>
    <row r="51661" spans="1:27" x14ac:dyDescent="0.25">
      <c r="A51661"/>
      <c r="AA51661"/>
    </row>
    <row r="51662" spans="1:27" x14ac:dyDescent="0.25">
      <c r="A51662"/>
      <c r="AA51662"/>
    </row>
    <row r="51663" spans="1:27" x14ac:dyDescent="0.25">
      <c r="A51663"/>
      <c r="AA51663"/>
    </row>
    <row r="51664" spans="1:27" x14ac:dyDescent="0.25">
      <c r="A51664"/>
      <c r="AA51664"/>
    </row>
    <row r="51665" spans="1:27" x14ac:dyDescent="0.25">
      <c r="A51665"/>
      <c r="AA51665"/>
    </row>
    <row r="51666" spans="1:27" x14ac:dyDescent="0.25">
      <c r="A51666"/>
      <c r="AA51666"/>
    </row>
    <row r="51667" spans="1:27" x14ac:dyDescent="0.25">
      <c r="A51667"/>
      <c r="AA51667"/>
    </row>
    <row r="51668" spans="1:27" x14ac:dyDescent="0.25">
      <c r="A51668"/>
      <c r="AA51668"/>
    </row>
    <row r="51669" spans="1:27" x14ac:dyDescent="0.25">
      <c r="A51669"/>
      <c r="AA51669"/>
    </row>
    <row r="51670" spans="1:27" x14ac:dyDescent="0.25">
      <c r="A51670"/>
      <c r="AA51670"/>
    </row>
    <row r="51671" spans="1:27" x14ac:dyDescent="0.25">
      <c r="A51671"/>
      <c r="AA51671"/>
    </row>
    <row r="51672" spans="1:27" x14ac:dyDescent="0.25">
      <c r="A51672"/>
      <c r="AA51672"/>
    </row>
    <row r="51673" spans="1:27" x14ac:dyDescent="0.25">
      <c r="A51673"/>
      <c r="AA51673"/>
    </row>
    <row r="51674" spans="1:27" x14ac:dyDescent="0.25">
      <c r="A51674"/>
      <c r="AA51674"/>
    </row>
    <row r="51675" spans="1:27" x14ac:dyDescent="0.25">
      <c r="A51675"/>
      <c r="AA51675"/>
    </row>
    <row r="51676" spans="1:27" x14ac:dyDescent="0.25">
      <c r="A51676"/>
      <c r="AA51676"/>
    </row>
    <row r="51677" spans="1:27" x14ac:dyDescent="0.25">
      <c r="A51677"/>
      <c r="AA51677"/>
    </row>
    <row r="51678" spans="1:27" x14ac:dyDescent="0.25">
      <c r="A51678"/>
      <c r="AA51678"/>
    </row>
    <row r="51679" spans="1:27" x14ac:dyDescent="0.25">
      <c r="A51679"/>
      <c r="AA51679"/>
    </row>
    <row r="51680" spans="1:27" x14ac:dyDescent="0.25">
      <c r="A51680"/>
      <c r="AA51680"/>
    </row>
    <row r="51681" spans="1:27" x14ac:dyDescent="0.25">
      <c r="A51681"/>
      <c r="AA51681"/>
    </row>
    <row r="51682" spans="1:27" x14ac:dyDescent="0.25">
      <c r="A51682"/>
      <c r="AA51682"/>
    </row>
    <row r="51683" spans="1:27" x14ac:dyDescent="0.25">
      <c r="A51683"/>
      <c r="AA51683"/>
    </row>
    <row r="51684" spans="1:27" x14ac:dyDescent="0.25">
      <c r="A51684"/>
      <c r="AA51684"/>
    </row>
    <row r="51685" spans="1:27" x14ac:dyDescent="0.25">
      <c r="A51685"/>
      <c r="AA51685"/>
    </row>
    <row r="51686" spans="1:27" x14ac:dyDescent="0.25">
      <c r="A51686"/>
      <c r="AA51686"/>
    </row>
    <row r="51687" spans="1:27" x14ac:dyDescent="0.25">
      <c r="A51687"/>
      <c r="AA51687"/>
    </row>
    <row r="51688" spans="1:27" x14ac:dyDescent="0.25">
      <c r="A51688"/>
      <c r="AA51688"/>
    </row>
    <row r="51689" spans="1:27" x14ac:dyDescent="0.25">
      <c r="A51689"/>
      <c r="AA51689"/>
    </row>
    <row r="51690" spans="1:27" x14ac:dyDescent="0.25">
      <c r="A51690"/>
      <c r="AA51690"/>
    </row>
    <row r="51691" spans="1:27" x14ac:dyDescent="0.25">
      <c r="A51691"/>
      <c r="AA51691"/>
    </row>
    <row r="51692" spans="1:27" x14ac:dyDescent="0.25">
      <c r="A51692"/>
      <c r="AA51692"/>
    </row>
    <row r="51693" spans="1:27" x14ac:dyDescent="0.25">
      <c r="A51693"/>
      <c r="AA51693"/>
    </row>
    <row r="51694" spans="1:27" x14ac:dyDescent="0.25">
      <c r="A51694"/>
      <c r="AA51694"/>
    </row>
    <row r="51695" spans="1:27" x14ac:dyDescent="0.25">
      <c r="A51695"/>
      <c r="AA51695"/>
    </row>
    <row r="51696" spans="1:27" x14ac:dyDescent="0.25">
      <c r="A51696"/>
      <c r="AA51696"/>
    </row>
    <row r="51697" spans="1:27" x14ac:dyDescent="0.25">
      <c r="A51697"/>
      <c r="AA51697"/>
    </row>
    <row r="51698" spans="1:27" x14ac:dyDescent="0.25">
      <c r="A51698"/>
      <c r="AA51698"/>
    </row>
    <row r="51699" spans="1:27" x14ac:dyDescent="0.25">
      <c r="A51699"/>
      <c r="AA51699"/>
    </row>
    <row r="51700" spans="1:27" x14ac:dyDescent="0.25">
      <c r="A51700"/>
      <c r="AA51700"/>
    </row>
    <row r="51701" spans="1:27" x14ac:dyDescent="0.25">
      <c r="A51701"/>
      <c r="AA51701"/>
    </row>
    <row r="51702" spans="1:27" x14ac:dyDescent="0.25">
      <c r="A51702"/>
      <c r="AA51702"/>
    </row>
    <row r="51703" spans="1:27" x14ac:dyDescent="0.25">
      <c r="A51703"/>
      <c r="AA51703"/>
    </row>
    <row r="51704" spans="1:27" x14ac:dyDescent="0.25">
      <c r="A51704"/>
      <c r="AA51704"/>
    </row>
    <row r="51705" spans="1:27" x14ac:dyDescent="0.25">
      <c r="A51705"/>
      <c r="AA51705"/>
    </row>
    <row r="51706" spans="1:27" x14ac:dyDescent="0.25">
      <c r="A51706"/>
      <c r="AA51706"/>
    </row>
    <row r="51707" spans="1:27" x14ac:dyDescent="0.25">
      <c r="A51707"/>
      <c r="AA51707"/>
    </row>
    <row r="51708" spans="1:27" x14ac:dyDescent="0.25">
      <c r="A51708"/>
      <c r="AA51708"/>
    </row>
    <row r="51709" spans="1:27" x14ac:dyDescent="0.25">
      <c r="A51709"/>
      <c r="AA51709"/>
    </row>
    <row r="51710" spans="1:27" x14ac:dyDescent="0.25">
      <c r="A51710"/>
      <c r="AA51710"/>
    </row>
    <row r="51711" spans="1:27" x14ac:dyDescent="0.25">
      <c r="A51711"/>
      <c r="AA51711"/>
    </row>
    <row r="51712" spans="1:27" x14ac:dyDescent="0.25">
      <c r="A51712"/>
      <c r="AA51712"/>
    </row>
    <row r="51713" spans="1:27" x14ac:dyDescent="0.25">
      <c r="A51713"/>
      <c r="AA51713"/>
    </row>
    <row r="51714" spans="1:27" x14ac:dyDescent="0.25">
      <c r="A51714"/>
      <c r="AA51714"/>
    </row>
    <row r="51715" spans="1:27" x14ac:dyDescent="0.25">
      <c r="A51715"/>
      <c r="AA51715"/>
    </row>
    <row r="51716" spans="1:27" x14ac:dyDescent="0.25">
      <c r="A51716"/>
      <c r="AA51716"/>
    </row>
    <row r="51717" spans="1:27" x14ac:dyDescent="0.25">
      <c r="A51717"/>
      <c r="AA51717"/>
    </row>
    <row r="51718" spans="1:27" x14ac:dyDescent="0.25">
      <c r="A51718"/>
      <c r="AA51718"/>
    </row>
    <row r="51719" spans="1:27" x14ac:dyDescent="0.25">
      <c r="A51719"/>
      <c r="AA51719"/>
    </row>
    <row r="51720" spans="1:27" x14ac:dyDescent="0.25">
      <c r="A51720"/>
      <c r="AA51720"/>
    </row>
    <row r="51721" spans="1:27" x14ac:dyDescent="0.25">
      <c r="A51721"/>
      <c r="AA51721"/>
    </row>
    <row r="51722" spans="1:27" x14ac:dyDescent="0.25">
      <c r="A51722"/>
      <c r="AA51722"/>
    </row>
    <row r="51723" spans="1:27" x14ac:dyDescent="0.25">
      <c r="A51723"/>
      <c r="AA51723"/>
    </row>
    <row r="51724" spans="1:27" x14ac:dyDescent="0.25">
      <c r="A51724"/>
      <c r="AA51724"/>
    </row>
    <row r="51725" spans="1:27" x14ac:dyDescent="0.25">
      <c r="A51725"/>
      <c r="AA51725"/>
    </row>
    <row r="51726" spans="1:27" x14ac:dyDescent="0.25">
      <c r="A51726"/>
      <c r="AA51726"/>
    </row>
    <row r="51727" spans="1:27" x14ac:dyDescent="0.25">
      <c r="A51727"/>
      <c r="AA51727"/>
    </row>
    <row r="51728" spans="1:27" x14ac:dyDescent="0.25">
      <c r="A51728"/>
      <c r="AA51728"/>
    </row>
    <row r="51729" spans="1:27" x14ac:dyDescent="0.25">
      <c r="A51729"/>
      <c r="AA51729"/>
    </row>
    <row r="51730" spans="1:27" x14ac:dyDescent="0.25">
      <c r="A51730"/>
      <c r="AA51730"/>
    </row>
    <row r="51731" spans="1:27" x14ac:dyDescent="0.25">
      <c r="A51731"/>
      <c r="AA51731"/>
    </row>
    <row r="51732" spans="1:27" x14ac:dyDescent="0.25">
      <c r="A51732"/>
      <c r="AA51732"/>
    </row>
    <row r="51733" spans="1:27" x14ac:dyDescent="0.25">
      <c r="A51733"/>
      <c r="AA51733"/>
    </row>
    <row r="51734" spans="1:27" x14ac:dyDescent="0.25">
      <c r="A51734"/>
      <c r="AA51734"/>
    </row>
    <row r="51735" spans="1:27" x14ac:dyDescent="0.25">
      <c r="A51735"/>
      <c r="AA51735"/>
    </row>
    <row r="51736" spans="1:27" x14ac:dyDescent="0.25">
      <c r="A51736"/>
      <c r="AA51736"/>
    </row>
    <row r="51737" spans="1:27" x14ac:dyDescent="0.25">
      <c r="A51737"/>
      <c r="AA51737"/>
    </row>
    <row r="51738" spans="1:27" x14ac:dyDescent="0.25">
      <c r="A51738"/>
      <c r="AA51738"/>
    </row>
    <row r="51739" spans="1:27" x14ac:dyDescent="0.25">
      <c r="A51739"/>
      <c r="AA51739"/>
    </row>
    <row r="51740" spans="1:27" x14ac:dyDescent="0.25">
      <c r="A51740"/>
      <c r="AA51740"/>
    </row>
    <row r="51741" spans="1:27" x14ac:dyDescent="0.25">
      <c r="A51741"/>
      <c r="AA51741"/>
    </row>
    <row r="51742" spans="1:27" x14ac:dyDescent="0.25">
      <c r="A51742"/>
      <c r="AA51742"/>
    </row>
    <row r="51743" spans="1:27" x14ac:dyDescent="0.25">
      <c r="A51743"/>
      <c r="AA51743"/>
    </row>
    <row r="51744" spans="1:27" x14ac:dyDescent="0.25">
      <c r="A51744"/>
      <c r="AA51744"/>
    </row>
    <row r="51745" spans="1:27" x14ac:dyDescent="0.25">
      <c r="A51745"/>
      <c r="AA51745"/>
    </row>
    <row r="51746" spans="1:27" x14ac:dyDescent="0.25">
      <c r="A51746"/>
      <c r="AA51746"/>
    </row>
    <row r="51747" spans="1:27" x14ac:dyDescent="0.25">
      <c r="A51747"/>
      <c r="AA51747"/>
    </row>
    <row r="51748" spans="1:27" x14ac:dyDescent="0.25">
      <c r="A51748"/>
      <c r="AA51748"/>
    </row>
    <row r="51749" spans="1:27" x14ac:dyDescent="0.25">
      <c r="A51749"/>
      <c r="AA51749"/>
    </row>
    <row r="51750" spans="1:27" x14ac:dyDescent="0.25">
      <c r="A51750"/>
      <c r="AA51750"/>
    </row>
    <row r="51751" spans="1:27" x14ac:dyDescent="0.25">
      <c r="A51751"/>
      <c r="AA51751"/>
    </row>
    <row r="51752" spans="1:27" x14ac:dyDescent="0.25">
      <c r="A51752"/>
      <c r="AA51752"/>
    </row>
    <row r="51753" spans="1:27" x14ac:dyDescent="0.25">
      <c r="A51753"/>
      <c r="AA51753"/>
    </row>
    <row r="51754" spans="1:27" x14ac:dyDescent="0.25">
      <c r="A51754"/>
      <c r="AA51754"/>
    </row>
    <row r="51755" spans="1:27" x14ac:dyDescent="0.25">
      <c r="A51755"/>
      <c r="AA51755"/>
    </row>
    <row r="51756" spans="1:27" x14ac:dyDescent="0.25">
      <c r="A51756"/>
      <c r="AA51756"/>
    </row>
    <row r="51757" spans="1:27" x14ac:dyDescent="0.25">
      <c r="A51757"/>
      <c r="AA51757"/>
    </row>
    <row r="51758" spans="1:27" x14ac:dyDescent="0.25">
      <c r="A51758"/>
      <c r="AA51758"/>
    </row>
    <row r="51759" spans="1:27" x14ac:dyDescent="0.25">
      <c r="A51759"/>
      <c r="AA51759"/>
    </row>
    <row r="51760" spans="1:27" x14ac:dyDescent="0.25">
      <c r="A51760"/>
      <c r="AA51760"/>
    </row>
    <row r="51761" spans="1:27" x14ac:dyDescent="0.25">
      <c r="A51761"/>
      <c r="AA51761"/>
    </row>
    <row r="51762" spans="1:27" x14ac:dyDescent="0.25">
      <c r="A51762"/>
      <c r="AA51762"/>
    </row>
    <row r="51763" spans="1:27" x14ac:dyDescent="0.25">
      <c r="A51763"/>
      <c r="AA51763"/>
    </row>
    <row r="51764" spans="1:27" x14ac:dyDescent="0.25">
      <c r="A51764"/>
      <c r="AA51764"/>
    </row>
    <row r="51765" spans="1:27" x14ac:dyDescent="0.25">
      <c r="A51765"/>
      <c r="AA51765"/>
    </row>
    <row r="51766" spans="1:27" x14ac:dyDescent="0.25">
      <c r="A51766"/>
      <c r="AA51766"/>
    </row>
    <row r="51767" spans="1:27" x14ac:dyDescent="0.25">
      <c r="A51767"/>
      <c r="AA51767"/>
    </row>
    <row r="51768" spans="1:27" x14ac:dyDescent="0.25">
      <c r="A51768"/>
      <c r="AA51768"/>
    </row>
    <row r="51769" spans="1:27" x14ac:dyDescent="0.25">
      <c r="A51769"/>
      <c r="AA51769"/>
    </row>
    <row r="51770" spans="1:27" x14ac:dyDescent="0.25">
      <c r="A51770"/>
      <c r="AA51770"/>
    </row>
    <row r="51771" spans="1:27" x14ac:dyDescent="0.25">
      <c r="A51771"/>
      <c r="AA51771"/>
    </row>
    <row r="51772" spans="1:27" x14ac:dyDescent="0.25">
      <c r="A51772"/>
      <c r="AA51772"/>
    </row>
    <row r="51773" spans="1:27" x14ac:dyDescent="0.25">
      <c r="A51773"/>
      <c r="AA51773"/>
    </row>
    <row r="51774" spans="1:27" x14ac:dyDescent="0.25">
      <c r="A51774"/>
      <c r="AA51774"/>
    </row>
    <row r="51775" spans="1:27" x14ac:dyDescent="0.25">
      <c r="A51775"/>
      <c r="AA51775"/>
    </row>
    <row r="51776" spans="1:27" x14ac:dyDescent="0.25">
      <c r="A51776"/>
      <c r="AA51776"/>
    </row>
    <row r="51777" spans="1:27" x14ac:dyDescent="0.25">
      <c r="A51777"/>
      <c r="AA51777"/>
    </row>
    <row r="51778" spans="1:27" x14ac:dyDescent="0.25">
      <c r="A51778"/>
      <c r="AA51778"/>
    </row>
    <row r="51779" spans="1:27" x14ac:dyDescent="0.25">
      <c r="A51779"/>
      <c r="AA51779"/>
    </row>
    <row r="51780" spans="1:27" x14ac:dyDescent="0.25">
      <c r="A51780"/>
      <c r="AA51780"/>
    </row>
    <row r="51781" spans="1:27" x14ac:dyDescent="0.25">
      <c r="A51781"/>
      <c r="AA51781"/>
    </row>
    <row r="51782" spans="1:27" x14ac:dyDescent="0.25">
      <c r="A51782"/>
      <c r="AA51782"/>
    </row>
    <row r="51783" spans="1:27" x14ac:dyDescent="0.25">
      <c r="A51783"/>
      <c r="AA51783"/>
    </row>
    <row r="51784" spans="1:27" x14ac:dyDescent="0.25">
      <c r="A51784"/>
      <c r="AA51784"/>
    </row>
    <row r="51785" spans="1:27" x14ac:dyDescent="0.25">
      <c r="A51785"/>
      <c r="AA51785"/>
    </row>
    <row r="51786" spans="1:27" x14ac:dyDescent="0.25">
      <c r="A51786"/>
      <c r="AA51786"/>
    </row>
    <row r="51787" spans="1:27" x14ac:dyDescent="0.25">
      <c r="A51787"/>
      <c r="AA51787"/>
    </row>
    <row r="51788" spans="1:27" x14ac:dyDescent="0.25">
      <c r="A51788"/>
      <c r="AA51788"/>
    </row>
    <row r="51789" spans="1:27" x14ac:dyDescent="0.25">
      <c r="A51789"/>
      <c r="AA51789"/>
    </row>
    <row r="51790" spans="1:27" x14ac:dyDescent="0.25">
      <c r="A51790"/>
      <c r="AA51790"/>
    </row>
    <row r="51791" spans="1:27" x14ac:dyDescent="0.25">
      <c r="A51791"/>
      <c r="AA51791"/>
    </row>
    <row r="51792" spans="1:27" x14ac:dyDescent="0.25">
      <c r="A51792"/>
      <c r="AA51792"/>
    </row>
    <row r="51793" spans="1:27" x14ac:dyDescent="0.25">
      <c r="A51793"/>
      <c r="AA51793"/>
    </row>
    <row r="51794" spans="1:27" x14ac:dyDescent="0.25">
      <c r="A51794"/>
      <c r="AA51794"/>
    </row>
    <row r="51795" spans="1:27" x14ac:dyDescent="0.25">
      <c r="A51795"/>
      <c r="AA51795"/>
    </row>
    <row r="51796" spans="1:27" x14ac:dyDescent="0.25">
      <c r="A51796"/>
      <c r="AA51796"/>
    </row>
    <row r="51797" spans="1:27" x14ac:dyDescent="0.25">
      <c r="A51797"/>
      <c r="AA51797"/>
    </row>
    <row r="51798" spans="1:27" x14ac:dyDescent="0.25">
      <c r="A51798"/>
      <c r="AA51798"/>
    </row>
    <row r="51799" spans="1:27" x14ac:dyDescent="0.25">
      <c r="A51799"/>
      <c r="AA51799"/>
    </row>
    <row r="51800" spans="1:27" x14ac:dyDescent="0.25">
      <c r="A51800"/>
      <c r="AA51800"/>
    </row>
    <row r="51801" spans="1:27" x14ac:dyDescent="0.25">
      <c r="A51801"/>
      <c r="AA51801"/>
    </row>
    <row r="51802" spans="1:27" x14ac:dyDescent="0.25">
      <c r="A51802"/>
      <c r="AA51802"/>
    </row>
    <row r="51803" spans="1:27" x14ac:dyDescent="0.25">
      <c r="A51803"/>
      <c r="AA51803"/>
    </row>
    <row r="51804" spans="1:27" x14ac:dyDescent="0.25">
      <c r="A51804"/>
      <c r="AA51804"/>
    </row>
    <row r="51805" spans="1:27" x14ac:dyDescent="0.25">
      <c r="A51805"/>
      <c r="AA51805"/>
    </row>
    <row r="51806" spans="1:27" x14ac:dyDescent="0.25">
      <c r="A51806"/>
      <c r="AA51806"/>
    </row>
    <row r="51807" spans="1:27" x14ac:dyDescent="0.25">
      <c r="A51807"/>
      <c r="AA51807"/>
    </row>
    <row r="51808" spans="1:27" x14ac:dyDescent="0.25">
      <c r="A51808"/>
      <c r="AA51808"/>
    </row>
    <row r="51809" spans="1:27" x14ac:dyDescent="0.25">
      <c r="A51809"/>
      <c r="AA51809"/>
    </row>
    <row r="51810" spans="1:27" x14ac:dyDescent="0.25">
      <c r="A51810"/>
      <c r="AA51810"/>
    </row>
    <row r="51811" spans="1:27" x14ac:dyDescent="0.25">
      <c r="A51811"/>
      <c r="AA51811"/>
    </row>
    <row r="51812" spans="1:27" x14ac:dyDescent="0.25">
      <c r="A51812"/>
      <c r="AA51812"/>
    </row>
    <row r="51813" spans="1:27" x14ac:dyDescent="0.25">
      <c r="A51813"/>
      <c r="AA51813"/>
    </row>
    <row r="51814" spans="1:27" x14ac:dyDescent="0.25">
      <c r="A51814"/>
      <c r="AA51814"/>
    </row>
    <row r="51815" spans="1:27" x14ac:dyDescent="0.25">
      <c r="A51815"/>
      <c r="AA51815"/>
    </row>
    <row r="51816" spans="1:27" x14ac:dyDescent="0.25">
      <c r="A51816"/>
      <c r="AA51816"/>
    </row>
    <row r="51817" spans="1:27" x14ac:dyDescent="0.25">
      <c r="A51817"/>
      <c r="AA51817"/>
    </row>
    <row r="51818" spans="1:27" x14ac:dyDescent="0.25">
      <c r="A51818"/>
      <c r="AA51818"/>
    </row>
    <row r="51819" spans="1:27" x14ac:dyDescent="0.25">
      <c r="A51819"/>
      <c r="AA51819"/>
    </row>
    <row r="51820" spans="1:27" x14ac:dyDescent="0.25">
      <c r="A51820"/>
      <c r="AA51820"/>
    </row>
    <row r="51821" spans="1:27" x14ac:dyDescent="0.25">
      <c r="A51821"/>
      <c r="AA51821"/>
    </row>
    <row r="51822" spans="1:27" x14ac:dyDescent="0.25">
      <c r="A51822"/>
      <c r="AA51822"/>
    </row>
    <row r="51823" spans="1:27" x14ac:dyDescent="0.25">
      <c r="A51823"/>
      <c r="AA51823"/>
    </row>
    <row r="51824" spans="1:27" x14ac:dyDescent="0.25">
      <c r="A51824"/>
      <c r="AA51824"/>
    </row>
    <row r="51825" spans="1:27" x14ac:dyDescent="0.25">
      <c r="A51825"/>
      <c r="AA51825"/>
    </row>
    <row r="51826" spans="1:27" x14ac:dyDescent="0.25">
      <c r="A51826"/>
      <c r="AA51826"/>
    </row>
    <row r="51827" spans="1:27" x14ac:dyDescent="0.25">
      <c r="A51827"/>
      <c r="AA51827"/>
    </row>
    <row r="51828" spans="1:27" x14ac:dyDescent="0.25">
      <c r="A51828"/>
      <c r="AA51828"/>
    </row>
    <row r="51829" spans="1:27" x14ac:dyDescent="0.25">
      <c r="A51829"/>
      <c r="AA51829"/>
    </row>
    <row r="51830" spans="1:27" x14ac:dyDescent="0.25">
      <c r="A51830"/>
      <c r="AA51830"/>
    </row>
    <row r="51831" spans="1:27" x14ac:dyDescent="0.25">
      <c r="A51831"/>
      <c r="AA51831"/>
    </row>
    <row r="51832" spans="1:27" x14ac:dyDescent="0.25">
      <c r="A51832"/>
      <c r="AA51832"/>
    </row>
    <row r="51833" spans="1:27" x14ac:dyDescent="0.25">
      <c r="A51833"/>
      <c r="AA51833"/>
    </row>
    <row r="51834" spans="1:27" x14ac:dyDescent="0.25">
      <c r="A51834"/>
      <c r="AA51834"/>
    </row>
    <row r="51835" spans="1:27" x14ac:dyDescent="0.25">
      <c r="A51835"/>
      <c r="AA51835"/>
    </row>
    <row r="51836" spans="1:27" x14ac:dyDescent="0.25">
      <c r="A51836"/>
      <c r="AA51836"/>
    </row>
    <row r="51837" spans="1:27" x14ac:dyDescent="0.25">
      <c r="A51837"/>
      <c r="AA51837"/>
    </row>
    <row r="51838" spans="1:27" x14ac:dyDescent="0.25">
      <c r="A51838"/>
      <c r="AA51838"/>
    </row>
    <row r="51839" spans="1:27" x14ac:dyDescent="0.25">
      <c r="A51839"/>
      <c r="AA51839"/>
    </row>
    <row r="51840" spans="1:27" x14ac:dyDescent="0.25">
      <c r="A51840"/>
      <c r="AA51840"/>
    </row>
    <row r="51841" spans="1:27" x14ac:dyDescent="0.25">
      <c r="A51841"/>
      <c r="AA51841"/>
    </row>
    <row r="51842" spans="1:27" x14ac:dyDescent="0.25">
      <c r="A51842"/>
      <c r="AA51842"/>
    </row>
    <row r="51843" spans="1:27" x14ac:dyDescent="0.25">
      <c r="A51843"/>
      <c r="AA51843"/>
    </row>
    <row r="51844" spans="1:27" x14ac:dyDescent="0.25">
      <c r="A51844"/>
      <c r="AA51844"/>
    </row>
    <row r="51845" spans="1:27" x14ac:dyDescent="0.25">
      <c r="A51845"/>
      <c r="AA51845"/>
    </row>
    <row r="51846" spans="1:27" x14ac:dyDescent="0.25">
      <c r="A51846"/>
      <c r="AA51846"/>
    </row>
    <row r="51847" spans="1:27" x14ac:dyDescent="0.25">
      <c r="A51847"/>
      <c r="AA51847"/>
    </row>
    <row r="51848" spans="1:27" x14ac:dyDescent="0.25">
      <c r="A51848"/>
      <c r="AA51848"/>
    </row>
    <row r="51849" spans="1:27" x14ac:dyDescent="0.25">
      <c r="A51849"/>
      <c r="AA51849"/>
    </row>
    <row r="51850" spans="1:27" x14ac:dyDescent="0.25">
      <c r="A51850"/>
      <c r="AA51850"/>
    </row>
    <row r="51851" spans="1:27" x14ac:dyDescent="0.25">
      <c r="A51851"/>
      <c r="AA51851"/>
    </row>
    <row r="51852" spans="1:27" x14ac:dyDescent="0.25">
      <c r="A51852"/>
      <c r="AA51852"/>
    </row>
    <row r="51853" spans="1:27" x14ac:dyDescent="0.25">
      <c r="A51853"/>
      <c r="AA51853"/>
    </row>
    <row r="51854" spans="1:27" x14ac:dyDescent="0.25">
      <c r="A51854"/>
      <c r="AA51854"/>
    </row>
    <row r="51855" spans="1:27" x14ac:dyDescent="0.25">
      <c r="A51855"/>
      <c r="AA51855"/>
    </row>
    <row r="51856" spans="1:27" x14ac:dyDescent="0.25">
      <c r="A51856"/>
      <c r="AA51856"/>
    </row>
    <row r="51857" spans="1:27" x14ac:dyDescent="0.25">
      <c r="A51857"/>
      <c r="AA51857"/>
    </row>
    <row r="51858" spans="1:27" x14ac:dyDescent="0.25">
      <c r="A51858"/>
      <c r="AA51858"/>
    </row>
    <row r="51859" spans="1:27" x14ac:dyDescent="0.25">
      <c r="A51859"/>
      <c r="AA51859"/>
    </row>
    <row r="51860" spans="1:27" x14ac:dyDescent="0.25">
      <c r="A51860"/>
      <c r="AA51860"/>
    </row>
    <row r="51861" spans="1:27" x14ac:dyDescent="0.25">
      <c r="A51861"/>
      <c r="AA51861"/>
    </row>
    <row r="51862" spans="1:27" x14ac:dyDescent="0.25">
      <c r="A51862"/>
      <c r="AA51862"/>
    </row>
    <row r="51863" spans="1:27" x14ac:dyDescent="0.25">
      <c r="A51863"/>
      <c r="AA51863"/>
    </row>
    <row r="51864" spans="1:27" x14ac:dyDescent="0.25">
      <c r="A51864"/>
      <c r="AA51864"/>
    </row>
    <row r="51865" spans="1:27" x14ac:dyDescent="0.25">
      <c r="A51865"/>
      <c r="AA51865"/>
    </row>
    <row r="51866" spans="1:27" x14ac:dyDescent="0.25">
      <c r="A51866"/>
      <c r="AA51866"/>
    </row>
    <row r="51867" spans="1:27" x14ac:dyDescent="0.25">
      <c r="A51867"/>
      <c r="AA51867"/>
    </row>
    <row r="51868" spans="1:27" x14ac:dyDescent="0.25">
      <c r="A51868"/>
      <c r="AA51868"/>
    </row>
    <row r="51869" spans="1:27" x14ac:dyDescent="0.25">
      <c r="A51869"/>
      <c r="AA51869"/>
    </row>
    <row r="51870" spans="1:27" x14ac:dyDescent="0.25">
      <c r="A51870"/>
      <c r="AA51870"/>
    </row>
    <row r="51871" spans="1:27" x14ac:dyDescent="0.25">
      <c r="A51871"/>
      <c r="AA51871"/>
    </row>
    <row r="51872" spans="1:27" x14ac:dyDescent="0.25">
      <c r="A51872"/>
      <c r="AA51872"/>
    </row>
    <row r="51873" spans="1:27" x14ac:dyDescent="0.25">
      <c r="A51873"/>
      <c r="AA51873"/>
    </row>
    <row r="51874" spans="1:27" x14ac:dyDescent="0.25">
      <c r="A51874"/>
      <c r="AA51874"/>
    </row>
    <row r="51875" spans="1:27" x14ac:dyDescent="0.25">
      <c r="A51875"/>
      <c r="AA51875"/>
    </row>
    <row r="51876" spans="1:27" x14ac:dyDescent="0.25">
      <c r="A51876"/>
      <c r="AA51876"/>
    </row>
    <row r="51877" spans="1:27" x14ac:dyDescent="0.25">
      <c r="A51877"/>
      <c r="AA51877"/>
    </row>
    <row r="51878" spans="1:27" x14ac:dyDescent="0.25">
      <c r="A51878"/>
      <c r="AA51878"/>
    </row>
    <row r="51879" spans="1:27" x14ac:dyDescent="0.25">
      <c r="A51879"/>
      <c r="AA51879"/>
    </row>
    <row r="51880" spans="1:27" x14ac:dyDescent="0.25">
      <c r="A51880"/>
      <c r="AA51880"/>
    </row>
    <row r="51881" spans="1:27" x14ac:dyDescent="0.25">
      <c r="A51881"/>
      <c r="AA51881"/>
    </row>
    <row r="51882" spans="1:27" x14ac:dyDescent="0.25">
      <c r="A51882"/>
      <c r="AA51882"/>
    </row>
    <row r="51883" spans="1:27" x14ac:dyDescent="0.25">
      <c r="A51883"/>
      <c r="AA51883"/>
    </row>
    <row r="51884" spans="1:27" x14ac:dyDescent="0.25">
      <c r="A51884"/>
      <c r="AA51884"/>
    </row>
    <row r="51885" spans="1:27" x14ac:dyDescent="0.25">
      <c r="A51885"/>
      <c r="AA51885"/>
    </row>
    <row r="51886" spans="1:27" x14ac:dyDescent="0.25">
      <c r="A51886"/>
      <c r="AA51886"/>
    </row>
    <row r="51887" spans="1:27" x14ac:dyDescent="0.25">
      <c r="A51887"/>
      <c r="AA51887"/>
    </row>
    <row r="51888" spans="1:27" x14ac:dyDescent="0.25">
      <c r="A51888"/>
      <c r="AA51888"/>
    </row>
    <row r="51889" spans="1:27" x14ac:dyDescent="0.25">
      <c r="A51889"/>
      <c r="AA51889"/>
    </row>
    <row r="51890" spans="1:27" x14ac:dyDescent="0.25">
      <c r="A51890"/>
      <c r="AA51890"/>
    </row>
    <row r="51891" spans="1:27" x14ac:dyDescent="0.25">
      <c r="A51891"/>
      <c r="AA51891"/>
    </row>
    <row r="51892" spans="1:27" x14ac:dyDescent="0.25">
      <c r="A51892"/>
      <c r="AA51892"/>
    </row>
    <row r="51893" spans="1:27" x14ac:dyDescent="0.25">
      <c r="A51893"/>
      <c r="AA51893"/>
    </row>
    <row r="51894" spans="1:27" x14ac:dyDescent="0.25">
      <c r="A51894"/>
      <c r="AA51894"/>
    </row>
    <row r="51895" spans="1:27" x14ac:dyDescent="0.25">
      <c r="A51895"/>
      <c r="AA51895"/>
    </row>
    <row r="51896" spans="1:27" x14ac:dyDescent="0.25">
      <c r="A51896"/>
      <c r="AA51896"/>
    </row>
    <row r="51897" spans="1:27" x14ac:dyDescent="0.25">
      <c r="A51897"/>
      <c r="AA51897"/>
    </row>
    <row r="51898" spans="1:27" x14ac:dyDescent="0.25">
      <c r="A51898"/>
      <c r="AA51898"/>
    </row>
    <row r="51899" spans="1:27" x14ac:dyDescent="0.25">
      <c r="A51899"/>
      <c r="AA51899"/>
    </row>
    <row r="51900" spans="1:27" x14ac:dyDescent="0.25">
      <c r="A51900"/>
      <c r="AA51900"/>
    </row>
    <row r="51901" spans="1:27" x14ac:dyDescent="0.25">
      <c r="A51901"/>
      <c r="AA51901"/>
    </row>
    <row r="51902" spans="1:27" x14ac:dyDescent="0.25">
      <c r="A51902"/>
      <c r="AA51902"/>
    </row>
    <row r="51903" spans="1:27" x14ac:dyDescent="0.25">
      <c r="A51903"/>
      <c r="AA51903"/>
    </row>
    <row r="51904" spans="1:27" x14ac:dyDescent="0.25">
      <c r="A51904"/>
      <c r="AA51904"/>
    </row>
    <row r="51905" spans="1:27" x14ac:dyDescent="0.25">
      <c r="A51905"/>
      <c r="AA51905"/>
    </row>
    <row r="51906" spans="1:27" x14ac:dyDescent="0.25">
      <c r="A51906"/>
      <c r="AA51906"/>
    </row>
    <row r="51907" spans="1:27" x14ac:dyDescent="0.25">
      <c r="A51907"/>
      <c r="AA51907"/>
    </row>
    <row r="51908" spans="1:27" x14ac:dyDescent="0.25">
      <c r="A51908"/>
      <c r="AA51908"/>
    </row>
    <row r="51909" spans="1:27" x14ac:dyDescent="0.25">
      <c r="A51909"/>
      <c r="AA51909"/>
    </row>
    <row r="51910" spans="1:27" x14ac:dyDescent="0.25">
      <c r="A51910"/>
      <c r="AA51910"/>
    </row>
    <row r="51911" spans="1:27" x14ac:dyDescent="0.25">
      <c r="A51911"/>
      <c r="AA51911"/>
    </row>
    <row r="51912" spans="1:27" x14ac:dyDescent="0.25">
      <c r="A51912"/>
      <c r="AA51912"/>
    </row>
    <row r="51913" spans="1:27" x14ac:dyDescent="0.25">
      <c r="A51913"/>
      <c r="AA51913"/>
    </row>
    <row r="51914" spans="1:27" x14ac:dyDescent="0.25">
      <c r="A51914"/>
      <c r="AA51914"/>
    </row>
    <row r="51915" spans="1:27" x14ac:dyDescent="0.25">
      <c r="A51915"/>
      <c r="AA51915"/>
    </row>
    <row r="51916" spans="1:27" x14ac:dyDescent="0.25">
      <c r="A51916"/>
      <c r="AA51916"/>
    </row>
    <row r="51917" spans="1:27" x14ac:dyDescent="0.25">
      <c r="A51917"/>
      <c r="AA51917"/>
    </row>
    <row r="51918" spans="1:27" x14ac:dyDescent="0.25">
      <c r="A51918"/>
      <c r="AA51918"/>
    </row>
    <row r="51919" spans="1:27" x14ac:dyDescent="0.25">
      <c r="A51919"/>
      <c r="AA51919"/>
    </row>
    <row r="51920" spans="1:27" x14ac:dyDescent="0.25">
      <c r="A51920"/>
      <c r="AA51920"/>
    </row>
    <row r="51921" spans="1:27" x14ac:dyDescent="0.25">
      <c r="A51921"/>
      <c r="AA51921"/>
    </row>
    <row r="51922" spans="1:27" x14ac:dyDescent="0.25">
      <c r="A51922"/>
      <c r="AA51922"/>
    </row>
    <row r="51923" spans="1:27" x14ac:dyDescent="0.25">
      <c r="A51923"/>
      <c r="AA51923"/>
    </row>
    <row r="51924" spans="1:27" x14ac:dyDescent="0.25">
      <c r="A51924"/>
      <c r="AA51924"/>
    </row>
    <row r="51925" spans="1:27" x14ac:dyDescent="0.25">
      <c r="A51925"/>
      <c r="AA51925"/>
    </row>
    <row r="51926" spans="1:27" x14ac:dyDescent="0.25">
      <c r="A51926"/>
      <c r="AA51926"/>
    </row>
    <row r="51927" spans="1:27" x14ac:dyDescent="0.25">
      <c r="A51927"/>
      <c r="AA51927"/>
    </row>
    <row r="51928" spans="1:27" x14ac:dyDescent="0.25">
      <c r="A51928"/>
      <c r="AA51928"/>
    </row>
    <row r="51929" spans="1:27" x14ac:dyDescent="0.25">
      <c r="A51929"/>
      <c r="AA51929"/>
    </row>
    <row r="51930" spans="1:27" x14ac:dyDescent="0.25">
      <c r="A51930"/>
      <c r="AA51930"/>
    </row>
    <row r="51931" spans="1:27" x14ac:dyDescent="0.25">
      <c r="A51931"/>
      <c r="AA51931"/>
    </row>
    <row r="51932" spans="1:27" x14ac:dyDescent="0.25">
      <c r="A51932"/>
      <c r="AA51932"/>
    </row>
    <row r="51933" spans="1:27" x14ac:dyDescent="0.25">
      <c r="A51933"/>
      <c r="AA51933"/>
    </row>
    <row r="51934" spans="1:27" x14ac:dyDescent="0.25">
      <c r="A51934"/>
      <c r="AA51934"/>
    </row>
    <row r="51935" spans="1:27" x14ac:dyDescent="0.25">
      <c r="A51935"/>
      <c r="AA51935"/>
    </row>
    <row r="51936" spans="1:27" x14ac:dyDescent="0.25">
      <c r="A51936"/>
      <c r="AA51936"/>
    </row>
    <row r="51937" spans="1:27" x14ac:dyDescent="0.25">
      <c r="A51937"/>
      <c r="AA51937"/>
    </row>
    <row r="51938" spans="1:27" x14ac:dyDescent="0.25">
      <c r="A51938"/>
      <c r="AA51938"/>
    </row>
    <row r="51939" spans="1:27" x14ac:dyDescent="0.25">
      <c r="A51939"/>
      <c r="AA51939"/>
    </row>
    <row r="51940" spans="1:27" x14ac:dyDescent="0.25">
      <c r="A51940"/>
      <c r="AA51940"/>
    </row>
    <row r="51941" spans="1:27" x14ac:dyDescent="0.25">
      <c r="A51941"/>
      <c r="AA51941"/>
    </row>
    <row r="51942" spans="1:27" x14ac:dyDescent="0.25">
      <c r="A51942"/>
      <c r="AA51942"/>
    </row>
    <row r="51943" spans="1:27" x14ac:dyDescent="0.25">
      <c r="A51943"/>
      <c r="AA51943"/>
    </row>
    <row r="51944" spans="1:27" x14ac:dyDescent="0.25">
      <c r="A51944"/>
      <c r="AA51944"/>
    </row>
    <row r="51945" spans="1:27" x14ac:dyDescent="0.25">
      <c r="A51945"/>
      <c r="AA51945"/>
    </row>
    <row r="51946" spans="1:27" x14ac:dyDescent="0.25">
      <c r="A51946"/>
      <c r="AA51946"/>
    </row>
    <row r="51947" spans="1:27" x14ac:dyDescent="0.25">
      <c r="A51947"/>
      <c r="AA51947"/>
    </row>
    <row r="51948" spans="1:27" x14ac:dyDescent="0.25">
      <c r="A51948"/>
      <c r="AA51948"/>
    </row>
    <row r="51949" spans="1:27" x14ac:dyDescent="0.25">
      <c r="A51949"/>
      <c r="AA51949"/>
    </row>
    <row r="51950" spans="1:27" x14ac:dyDescent="0.25">
      <c r="A51950"/>
      <c r="AA51950"/>
    </row>
    <row r="51951" spans="1:27" x14ac:dyDescent="0.25">
      <c r="A51951"/>
      <c r="AA51951"/>
    </row>
    <row r="51952" spans="1:27" x14ac:dyDescent="0.25">
      <c r="A51952"/>
      <c r="AA51952"/>
    </row>
    <row r="51953" spans="1:27" x14ac:dyDescent="0.25">
      <c r="A51953"/>
      <c r="AA51953"/>
    </row>
    <row r="51954" spans="1:27" x14ac:dyDescent="0.25">
      <c r="A51954"/>
      <c r="AA51954"/>
    </row>
    <row r="51955" spans="1:27" x14ac:dyDescent="0.25">
      <c r="A51955"/>
      <c r="AA51955"/>
    </row>
    <row r="51956" spans="1:27" x14ac:dyDescent="0.25">
      <c r="A51956"/>
      <c r="AA51956"/>
    </row>
    <row r="51957" spans="1:27" x14ac:dyDescent="0.25">
      <c r="A51957"/>
      <c r="AA51957"/>
    </row>
    <row r="51958" spans="1:27" x14ac:dyDescent="0.25">
      <c r="A51958"/>
      <c r="AA51958"/>
    </row>
    <row r="51959" spans="1:27" x14ac:dyDescent="0.25">
      <c r="A51959"/>
      <c r="AA51959"/>
    </row>
    <row r="51960" spans="1:27" x14ac:dyDescent="0.25">
      <c r="A51960"/>
      <c r="AA51960"/>
    </row>
    <row r="51961" spans="1:27" x14ac:dyDescent="0.25">
      <c r="A51961"/>
      <c r="AA51961"/>
    </row>
    <row r="51962" spans="1:27" x14ac:dyDescent="0.25">
      <c r="A51962"/>
      <c r="AA51962"/>
    </row>
    <row r="51963" spans="1:27" x14ac:dyDescent="0.25">
      <c r="A51963"/>
      <c r="AA51963"/>
    </row>
    <row r="51964" spans="1:27" x14ac:dyDescent="0.25">
      <c r="A51964"/>
      <c r="AA51964"/>
    </row>
    <row r="51965" spans="1:27" x14ac:dyDescent="0.25">
      <c r="A51965"/>
      <c r="AA51965"/>
    </row>
    <row r="51966" spans="1:27" x14ac:dyDescent="0.25">
      <c r="A51966"/>
      <c r="AA51966"/>
    </row>
    <row r="51967" spans="1:27" x14ac:dyDescent="0.25">
      <c r="A51967"/>
      <c r="AA51967"/>
    </row>
    <row r="51968" spans="1:27" x14ac:dyDescent="0.25">
      <c r="A51968"/>
      <c r="AA51968"/>
    </row>
    <row r="51969" spans="1:27" x14ac:dyDescent="0.25">
      <c r="A51969"/>
      <c r="AA51969"/>
    </row>
    <row r="51970" spans="1:27" x14ac:dyDescent="0.25">
      <c r="A51970"/>
      <c r="AA51970"/>
    </row>
    <row r="51971" spans="1:27" x14ac:dyDescent="0.25">
      <c r="A51971"/>
      <c r="AA51971"/>
    </row>
    <row r="51972" spans="1:27" x14ac:dyDescent="0.25">
      <c r="A51972"/>
      <c r="AA51972"/>
    </row>
    <row r="51973" spans="1:27" x14ac:dyDescent="0.25">
      <c r="A51973"/>
      <c r="AA51973"/>
    </row>
    <row r="51974" spans="1:27" x14ac:dyDescent="0.25">
      <c r="A51974"/>
      <c r="AA51974"/>
    </row>
    <row r="51975" spans="1:27" x14ac:dyDescent="0.25">
      <c r="A51975"/>
      <c r="AA51975"/>
    </row>
    <row r="51976" spans="1:27" x14ac:dyDescent="0.25">
      <c r="A51976"/>
      <c r="AA51976"/>
    </row>
    <row r="51977" spans="1:27" x14ac:dyDescent="0.25">
      <c r="A51977"/>
      <c r="AA51977"/>
    </row>
    <row r="51978" spans="1:27" x14ac:dyDescent="0.25">
      <c r="A51978"/>
      <c r="AA51978"/>
    </row>
    <row r="51979" spans="1:27" x14ac:dyDescent="0.25">
      <c r="A51979"/>
      <c r="AA51979"/>
    </row>
    <row r="51980" spans="1:27" x14ac:dyDescent="0.25">
      <c r="A51980"/>
      <c r="AA51980"/>
    </row>
    <row r="51981" spans="1:27" x14ac:dyDescent="0.25">
      <c r="A51981"/>
      <c r="AA51981"/>
    </row>
    <row r="51982" spans="1:27" x14ac:dyDescent="0.25">
      <c r="A51982"/>
      <c r="AA51982"/>
    </row>
    <row r="51983" spans="1:27" x14ac:dyDescent="0.25">
      <c r="A51983"/>
      <c r="AA51983"/>
    </row>
    <row r="51984" spans="1:27" x14ac:dyDescent="0.25">
      <c r="A51984"/>
      <c r="AA51984"/>
    </row>
    <row r="51985" spans="1:27" x14ac:dyDescent="0.25">
      <c r="A51985"/>
      <c r="AA51985"/>
    </row>
    <row r="51986" spans="1:27" x14ac:dyDescent="0.25">
      <c r="A51986"/>
      <c r="AA51986"/>
    </row>
    <row r="51987" spans="1:27" x14ac:dyDescent="0.25">
      <c r="A51987"/>
      <c r="AA51987"/>
    </row>
    <row r="51988" spans="1:27" x14ac:dyDescent="0.25">
      <c r="A51988"/>
      <c r="AA51988"/>
    </row>
    <row r="51989" spans="1:27" x14ac:dyDescent="0.25">
      <c r="A51989"/>
      <c r="AA51989"/>
    </row>
    <row r="51990" spans="1:27" x14ac:dyDescent="0.25">
      <c r="A51990"/>
      <c r="AA51990"/>
    </row>
    <row r="51991" spans="1:27" x14ac:dyDescent="0.25">
      <c r="A51991"/>
      <c r="AA51991"/>
    </row>
    <row r="51992" spans="1:27" x14ac:dyDescent="0.25">
      <c r="A51992"/>
      <c r="AA51992"/>
    </row>
    <row r="51993" spans="1:27" x14ac:dyDescent="0.25">
      <c r="A51993"/>
      <c r="AA51993"/>
    </row>
    <row r="51994" spans="1:27" x14ac:dyDescent="0.25">
      <c r="A51994"/>
      <c r="AA51994"/>
    </row>
    <row r="51995" spans="1:27" x14ac:dyDescent="0.25">
      <c r="A51995"/>
      <c r="AA51995"/>
    </row>
    <row r="51996" spans="1:27" x14ac:dyDescent="0.25">
      <c r="A51996"/>
      <c r="AA51996"/>
    </row>
    <row r="51997" spans="1:27" x14ac:dyDescent="0.25">
      <c r="A51997"/>
      <c r="AA51997"/>
    </row>
    <row r="51998" spans="1:27" x14ac:dyDescent="0.25">
      <c r="A51998"/>
      <c r="AA51998"/>
    </row>
    <row r="51999" spans="1:27" x14ac:dyDescent="0.25">
      <c r="A51999"/>
      <c r="AA51999"/>
    </row>
    <row r="52000" spans="1:27" x14ac:dyDescent="0.25">
      <c r="A52000"/>
      <c r="AA52000"/>
    </row>
    <row r="52001" spans="1:27" x14ac:dyDescent="0.25">
      <c r="A52001"/>
      <c r="AA52001"/>
    </row>
    <row r="52002" spans="1:27" x14ac:dyDescent="0.25">
      <c r="A52002"/>
      <c r="AA52002"/>
    </row>
    <row r="52003" spans="1:27" x14ac:dyDescent="0.25">
      <c r="A52003"/>
      <c r="AA52003"/>
    </row>
    <row r="52004" spans="1:27" x14ac:dyDescent="0.25">
      <c r="A52004"/>
      <c r="AA52004"/>
    </row>
    <row r="52005" spans="1:27" x14ac:dyDescent="0.25">
      <c r="A52005"/>
      <c r="AA52005"/>
    </row>
    <row r="52006" spans="1:27" x14ac:dyDescent="0.25">
      <c r="A52006"/>
      <c r="AA52006"/>
    </row>
    <row r="52007" spans="1:27" x14ac:dyDescent="0.25">
      <c r="A52007"/>
      <c r="AA52007"/>
    </row>
    <row r="52008" spans="1:27" x14ac:dyDescent="0.25">
      <c r="A52008"/>
      <c r="AA52008"/>
    </row>
    <row r="52009" spans="1:27" x14ac:dyDescent="0.25">
      <c r="A52009"/>
      <c r="AA52009"/>
    </row>
    <row r="52010" spans="1:27" x14ac:dyDescent="0.25">
      <c r="A52010"/>
      <c r="AA52010"/>
    </row>
    <row r="52011" spans="1:27" x14ac:dyDescent="0.25">
      <c r="A52011"/>
      <c r="AA52011"/>
    </row>
    <row r="52012" spans="1:27" x14ac:dyDescent="0.25">
      <c r="A52012"/>
      <c r="AA52012"/>
    </row>
    <row r="52013" spans="1:27" x14ac:dyDescent="0.25">
      <c r="A52013"/>
      <c r="AA52013"/>
    </row>
    <row r="52014" spans="1:27" x14ac:dyDescent="0.25">
      <c r="A52014"/>
      <c r="AA52014"/>
    </row>
    <row r="52015" spans="1:27" x14ac:dyDescent="0.25">
      <c r="A52015"/>
      <c r="AA52015"/>
    </row>
    <row r="52016" spans="1:27" x14ac:dyDescent="0.25">
      <c r="A52016"/>
      <c r="AA52016"/>
    </row>
    <row r="52017" spans="1:27" x14ac:dyDescent="0.25">
      <c r="A52017"/>
      <c r="AA52017"/>
    </row>
    <row r="52018" spans="1:27" x14ac:dyDescent="0.25">
      <c r="A52018"/>
      <c r="AA52018"/>
    </row>
    <row r="52019" spans="1:27" x14ac:dyDescent="0.25">
      <c r="A52019"/>
      <c r="AA52019"/>
    </row>
    <row r="52020" spans="1:27" x14ac:dyDescent="0.25">
      <c r="A52020"/>
      <c r="AA52020"/>
    </row>
    <row r="52021" spans="1:27" x14ac:dyDescent="0.25">
      <c r="A52021"/>
      <c r="AA52021"/>
    </row>
    <row r="52022" spans="1:27" x14ac:dyDescent="0.25">
      <c r="A52022"/>
      <c r="AA52022"/>
    </row>
    <row r="52023" spans="1:27" x14ac:dyDescent="0.25">
      <c r="A52023"/>
      <c r="AA52023"/>
    </row>
    <row r="52024" spans="1:27" x14ac:dyDescent="0.25">
      <c r="A52024"/>
      <c r="AA52024"/>
    </row>
    <row r="52025" spans="1:27" x14ac:dyDescent="0.25">
      <c r="A52025"/>
      <c r="AA52025"/>
    </row>
    <row r="52026" spans="1:27" x14ac:dyDescent="0.25">
      <c r="A52026"/>
      <c r="AA52026"/>
    </row>
    <row r="52027" spans="1:27" x14ac:dyDescent="0.25">
      <c r="A52027"/>
      <c r="AA52027"/>
    </row>
    <row r="52028" spans="1:27" x14ac:dyDescent="0.25">
      <c r="A52028"/>
      <c r="AA52028"/>
    </row>
    <row r="52029" spans="1:27" x14ac:dyDescent="0.25">
      <c r="A52029"/>
      <c r="AA52029"/>
    </row>
    <row r="52030" spans="1:27" x14ac:dyDescent="0.25">
      <c r="A52030"/>
      <c r="AA52030"/>
    </row>
    <row r="52031" spans="1:27" x14ac:dyDescent="0.25">
      <c r="A52031"/>
      <c r="AA52031"/>
    </row>
    <row r="52032" spans="1:27" x14ac:dyDescent="0.25">
      <c r="A52032"/>
      <c r="AA52032"/>
    </row>
    <row r="52033" spans="1:27" x14ac:dyDescent="0.25">
      <c r="A52033"/>
      <c r="AA52033"/>
    </row>
    <row r="52034" spans="1:27" x14ac:dyDescent="0.25">
      <c r="A52034"/>
      <c r="AA52034"/>
    </row>
    <row r="52035" spans="1:27" x14ac:dyDescent="0.25">
      <c r="A52035"/>
      <c r="AA52035"/>
    </row>
    <row r="52036" spans="1:27" x14ac:dyDescent="0.25">
      <c r="A52036"/>
      <c r="AA52036"/>
    </row>
    <row r="52037" spans="1:27" x14ac:dyDescent="0.25">
      <c r="A52037"/>
      <c r="AA52037"/>
    </row>
    <row r="52038" spans="1:27" x14ac:dyDescent="0.25">
      <c r="A52038"/>
      <c r="AA52038"/>
    </row>
    <row r="52039" spans="1:27" x14ac:dyDescent="0.25">
      <c r="A52039"/>
      <c r="AA52039"/>
    </row>
    <row r="52040" spans="1:27" x14ac:dyDescent="0.25">
      <c r="A52040"/>
      <c r="AA52040"/>
    </row>
    <row r="52041" spans="1:27" x14ac:dyDescent="0.25">
      <c r="A52041"/>
      <c r="AA52041"/>
    </row>
    <row r="52042" spans="1:27" x14ac:dyDescent="0.25">
      <c r="A52042"/>
      <c r="AA52042"/>
    </row>
    <row r="52043" spans="1:27" x14ac:dyDescent="0.25">
      <c r="A52043"/>
      <c r="AA52043"/>
    </row>
    <row r="52044" spans="1:27" x14ac:dyDescent="0.25">
      <c r="A52044"/>
      <c r="AA52044"/>
    </row>
    <row r="52045" spans="1:27" x14ac:dyDescent="0.25">
      <c r="A52045"/>
      <c r="AA52045"/>
    </row>
    <row r="52046" spans="1:27" x14ac:dyDescent="0.25">
      <c r="A52046"/>
      <c r="AA52046"/>
    </row>
    <row r="52047" spans="1:27" x14ac:dyDescent="0.25">
      <c r="A52047"/>
      <c r="AA52047"/>
    </row>
    <row r="52048" spans="1:27" x14ac:dyDescent="0.25">
      <c r="A52048"/>
      <c r="AA52048"/>
    </row>
    <row r="52049" spans="1:27" x14ac:dyDescent="0.25">
      <c r="A52049"/>
      <c r="AA52049"/>
    </row>
    <row r="52050" spans="1:27" x14ac:dyDescent="0.25">
      <c r="A52050"/>
      <c r="AA52050"/>
    </row>
    <row r="52051" spans="1:27" x14ac:dyDescent="0.25">
      <c r="A52051"/>
      <c r="AA52051"/>
    </row>
    <row r="52052" spans="1:27" x14ac:dyDescent="0.25">
      <c r="A52052"/>
      <c r="AA52052"/>
    </row>
    <row r="52053" spans="1:27" x14ac:dyDescent="0.25">
      <c r="A52053"/>
      <c r="AA52053"/>
    </row>
    <row r="52054" spans="1:27" x14ac:dyDescent="0.25">
      <c r="A52054"/>
      <c r="AA52054"/>
    </row>
    <row r="52055" spans="1:27" x14ac:dyDescent="0.25">
      <c r="A52055"/>
      <c r="AA52055"/>
    </row>
    <row r="52056" spans="1:27" x14ac:dyDescent="0.25">
      <c r="A52056"/>
      <c r="AA52056"/>
    </row>
    <row r="52057" spans="1:27" x14ac:dyDescent="0.25">
      <c r="A52057"/>
      <c r="AA52057"/>
    </row>
    <row r="52058" spans="1:27" x14ac:dyDescent="0.25">
      <c r="A52058"/>
      <c r="AA52058"/>
    </row>
    <row r="52059" spans="1:27" x14ac:dyDescent="0.25">
      <c r="A52059"/>
      <c r="AA52059"/>
    </row>
    <row r="52060" spans="1:27" x14ac:dyDescent="0.25">
      <c r="A52060"/>
      <c r="AA52060"/>
    </row>
    <row r="52061" spans="1:27" x14ac:dyDescent="0.25">
      <c r="A52061"/>
      <c r="AA52061"/>
    </row>
    <row r="52062" spans="1:27" x14ac:dyDescent="0.25">
      <c r="A52062"/>
      <c r="AA52062"/>
    </row>
    <row r="52063" spans="1:27" x14ac:dyDescent="0.25">
      <c r="A52063"/>
      <c r="AA52063"/>
    </row>
    <row r="52064" spans="1:27" x14ac:dyDescent="0.25">
      <c r="A52064"/>
      <c r="AA52064"/>
    </row>
    <row r="52065" spans="1:27" x14ac:dyDescent="0.25">
      <c r="A52065"/>
      <c r="AA52065"/>
    </row>
    <row r="52066" spans="1:27" x14ac:dyDescent="0.25">
      <c r="A52066"/>
      <c r="AA52066"/>
    </row>
    <row r="52067" spans="1:27" x14ac:dyDescent="0.25">
      <c r="A52067"/>
      <c r="AA52067"/>
    </row>
    <row r="52068" spans="1:27" x14ac:dyDescent="0.25">
      <c r="A52068"/>
      <c r="AA52068"/>
    </row>
    <row r="52069" spans="1:27" x14ac:dyDescent="0.25">
      <c r="A52069"/>
      <c r="AA52069"/>
    </row>
    <row r="52070" spans="1:27" x14ac:dyDescent="0.25">
      <c r="A52070"/>
      <c r="AA52070"/>
    </row>
    <row r="52071" spans="1:27" x14ac:dyDescent="0.25">
      <c r="A52071"/>
      <c r="AA52071"/>
    </row>
    <row r="52072" spans="1:27" x14ac:dyDescent="0.25">
      <c r="A52072"/>
      <c r="AA52072"/>
    </row>
    <row r="52073" spans="1:27" x14ac:dyDescent="0.25">
      <c r="A52073"/>
      <c r="AA52073"/>
    </row>
    <row r="52074" spans="1:27" x14ac:dyDescent="0.25">
      <c r="A52074"/>
      <c r="AA52074"/>
    </row>
    <row r="52075" spans="1:27" x14ac:dyDescent="0.25">
      <c r="A52075"/>
      <c r="AA52075"/>
    </row>
    <row r="52076" spans="1:27" x14ac:dyDescent="0.25">
      <c r="A52076"/>
      <c r="AA52076"/>
    </row>
    <row r="52077" spans="1:27" x14ac:dyDescent="0.25">
      <c r="A52077"/>
      <c r="AA52077"/>
    </row>
    <row r="52078" spans="1:27" x14ac:dyDescent="0.25">
      <c r="A52078"/>
      <c r="AA52078"/>
    </row>
    <row r="52079" spans="1:27" x14ac:dyDescent="0.25">
      <c r="A52079"/>
      <c r="AA52079"/>
    </row>
    <row r="52080" spans="1:27" x14ac:dyDescent="0.25">
      <c r="A52080"/>
      <c r="AA52080"/>
    </row>
    <row r="52081" spans="1:27" x14ac:dyDescent="0.25">
      <c r="A52081"/>
      <c r="AA52081"/>
    </row>
    <row r="52082" spans="1:27" x14ac:dyDescent="0.25">
      <c r="A52082"/>
      <c r="AA52082"/>
    </row>
    <row r="52083" spans="1:27" x14ac:dyDescent="0.25">
      <c r="A52083"/>
      <c r="AA52083"/>
    </row>
    <row r="52084" spans="1:27" x14ac:dyDescent="0.25">
      <c r="A52084"/>
      <c r="AA52084"/>
    </row>
    <row r="52085" spans="1:27" x14ac:dyDescent="0.25">
      <c r="A52085"/>
      <c r="AA52085"/>
    </row>
    <row r="52086" spans="1:27" x14ac:dyDescent="0.25">
      <c r="A52086"/>
      <c r="AA52086"/>
    </row>
    <row r="52087" spans="1:27" x14ac:dyDescent="0.25">
      <c r="A52087"/>
      <c r="AA52087"/>
    </row>
    <row r="52088" spans="1:27" x14ac:dyDescent="0.25">
      <c r="A52088"/>
      <c r="AA52088"/>
    </row>
    <row r="52089" spans="1:27" x14ac:dyDescent="0.25">
      <c r="A52089"/>
      <c r="AA52089"/>
    </row>
    <row r="52090" spans="1:27" x14ac:dyDescent="0.25">
      <c r="A52090"/>
      <c r="AA52090"/>
    </row>
    <row r="52091" spans="1:27" x14ac:dyDescent="0.25">
      <c r="A52091"/>
      <c r="AA52091"/>
    </row>
    <row r="52092" spans="1:27" x14ac:dyDescent="0.25">
      <c r="A52092"/>
      <c r="AA52092"/>
    </row>
    <row r="52093" spans="1:27" x14ac:dyDescent="0.25">
      <c r="A52093"/>
      <c r="AA52093"/>
    </row>
    <row r="52094" spans="1:27" x14ac:dyDescent="0.25">
      <c r="A52094"/>
      <c r="AA52094"/>
    </row>
    <row r="52095" spans="1:27" x14ac:dyDescent="0.25">
      <c r="A52095"/>
      <c r="AA52095"/>
    </row>
    <row r="52096" spans="1:27" x14ac:dyDescent="0.25">
      <c r="A52096"/>
      <c r="AA52096"/>
    </row>
    <row r="52097" spans="1:27" x14ac:dyDescent="0.25">
      <c r="A52097"/>
      <c r="AA52097"/>
    </row>
    <row r="52098" spans="1:27" x14ac:dyDescent="0.25">
      <c r="A52098"/>
      <c r="AA52098"/>
    </row>
    <row r="52099" spans="1:27" x14ac:dyDescent="0.25">
      <c r="A52099"/>
      <c r="AA52099"/>
    </row>
    <row r="52100" spans="1:27" x14ac:dyDescent="0.25">
      <c r="A52100"/>
      <c r="AA52100"/>
    </row>
    <row r="52101" spans="1:27" x14ac:dyDescent="0.25">
      <c r="A52101"/>
      <c r="AA52101"/>
    </row>
    <row r="52102" spans="1:27" x14ac:dyDescent="0.25">
      <c r="A52102"/>
      <c r="AA52102"/>
    </row>
    <row r="52103" spans="1:27" x14ac:dyDescent="0.25">
      <c r="A52103"/>
      <c r="AA52103"/>
    </row>
    <row r="52104" spans="1:27" x14ac:dyDescent="0.25">
      <c r="A52104"/>
      <c r="AA52104"/>
    </row>
    <row r="52105" spans="1:27" x14ac:dyDescent="0.25">
      <c r="A52105"/>
      <c r="AA52105"/>
    </row>
    <row r="52106" spans="1:27" x14ac:dyDescent="0.25">
      <c r="A52106"/>
      <c r="AA52106"/>
    </row>
    <row r="52107" spans="1:27" x14ac:dyDescent="0.25">
      <c r="A52107"/>
      <c r="AA52107"/>
    </row>
    <row r="52108" spans="1:27" x14ac:dyDescent="0.25">
      <c r="A52108"/>
      <c r="AA52108"/>
    </row>
    <row r="52109" spans="1:27" x14ac:dyDescent="0.25">
      <c r="A52109"/>
      <c r="AA52109"/>
    </row>
    <row r="52110" spans="1:27" x14ac:dyDescent="0.25">
      <c r="A52110"/>
      <c r="AA52110"/>
    </row>
    <row r="52111" spans="1:27" x14ac:dyDescent="0.25">
      <c r="A52111"/>
      <c r="AA52111"/>
    </row>
    <row r="52112" spans="1:27" x14ac:dyDescent="0.25">
      <c r="A52112"/>
      <c r="AA52112"/>
    </row>
    <row r="52113" spans="1:27" x14ac:dyDescent="0.25">
      <c r="A52113"/>
      <c r="AA52113"/>
    </row>
    <row r="52114" spans="1:27" x14ac:dyDescent="0.25">
      <c r="A52114"/>
      <c r="AA52114"/>
    </row>
    <row r="52115" spans="1:27" x14ac:dyDescent="0.25">
      <c r="A52115"/>
      <c r="AA52115"/>
    </row>
    <row r="52116" spans="1:27" x14ac:dyDescent="0.25">
      <c r="A52116"/>
      <c r="AA52116"/>
    </row>
    <row r="52117" spans="1:27" x14ac:dyDescent="0.25">
      <c r="A52117"/>
      <c r="AA52117"/>
    </row>
    <row r="52118" spans="1:27" x14ac:dyDescent="0.25">
      <c r="A52118"/>
      <c r="AA52118"/>
    </row>
    <row r="52119" spans="1:27" x14ac:dyDescent="0.25">
      <c r="A52119"/>
      <c r="AA52119"/>
    </row>
    <row r="52120" spans="1:27" x14ac:dyDescent="0.25">
      <c r="A52120"/>
      <c r="AA52120"/>
    </row>
    <row r="52121" spans="1:27" x14ac:dyDescent="0.25">
      <c r="A52121"/>
      <c r="AA52121"/>
    </row>
    <row r="52122" spans="1:27" x14ac:dyDescent="0.25">
      <c r="A52122"/>
      <c r="AA52122"/>
    </row>
    <row r="52123" spans="1:27" x14ac:dyDescent="0.25">
      <c r="A52123"/>
      <c r="AA52123"/>
    </row>
    <row r="52124" spans="1:27" x14ac:dyDescent="0.25">
      <c r="A52124"/>
      <c r="AA52124"/>
    </row>
    <row r="52125" spans="1:27" x14ac:dyDescent="0.25">
      <c r="A52125"/>
      <c r="AA52125"/>
    </row>
    <row r="52126" spans="1:27" x14ac:dyDescent="0.25">
      <c r="A52126"/>
      <c r="AA52126"/>
    </row>
    <row r="52127" spans="1:27" x14ac:dyDescent="0.25">
      <c r="A52127"/>
      <c r="AA52127"/>
    </row>
    <row r="52128" spans="1:27" x14ac:dyDescent="0.25">
      <c r="A52128"/>
      <c r="AA52128"/>
    </row>
    <row r="52129" spans="1:27" x14ac:dyDescent="0.25">
      <c r="A52129"/>
      <c r="AA52129"/>
    </row>
    <row r="52130" spans="1:27" x14ac:dyDescent="0.25">
      <c r="A52130"/>
      <c r="AA52130"/>
    </row>
    <row r="52131" spans="1:27" x14ac:dyDescent="0.25">
      <c r="A52131"/>
      <c r="AA52131"/>
    </row>
    <row r="52132" spans="1:27" x14ac:dyDescent="0.25">
      <c r="A52132"/>
      <c r="AA52132"/>
    </row>
    <row r="52133" spans="1:27" x14ac:dyDescent="0.25">
      <c r="A52133"/>
      <c r="AA52133"/>
    </row>
    <row r="52134" spans="1:27" x14ac:dyDescent="0.25">
      <c r="A52134"/>
      <c r="AA52134"/>
    </row>
    <row r="52135" spans="1:27" x14ac:dyDescent="0.25">
      <c r="A52135"/>
      <c r="AA52135"/>
    </row>
    <row r="52136" spans="1:27" x14ac:dyDescent="0.25">
      <c r="A52136"/>
      <c r="AA52136"/>
    </row>
    <row r="52137" spans="1:27" x14ac:dyDescent="0.25">
      <c r="A52137"/>
      <c r="AA52137"/>
    </row>
    <row r="52138" spans="1:27" x14ac:dyDescent="0.25">
      <c r="A52138"/>
      <c r="AA52138"/>
    </row>
    <row r="52139" spans="1:27" x14ac:dyDescent="0.25">
      <c r="A52139"/>
      <c r="AA52139"/>
    </row>
    <row r="52140" spans="1:27" x14ac:dyDescent="0.25">
      <c r="A52140"/>
      <c r="AA52140"/>
    </row>
    <row r="52141" spans="1:27" x14ac:dyDescent="0.25">
      <c r="A52141"/>
      <c r="AA52141"/>
    </row>
    <row r="52142" spans="1:27" x14ac:dyDescent="0.25">
      <c r="A52142"/>
      <c r="AA52142"/>
    </row>
    <row r="52143" spans="1:27" x14ac:dyDescent="0.25">
      <c r="A52143"/>
      <c r="AA52143"/>
    </row>
    <row r="52144" spans="1:27" x14ac:dyDescent="0.25">
      <c r="A52144"/>
      <c r="AA52144"/>
    </row>
    <row r="52145" spans="1:27" x14ac:dyDescent="0.25">
      <c r="A52145"/>
      <c r="AA52145"/>
    </row>
    <row r="52146" spans="1:27" x14ac:dyDescent="0.25">
      <c r="A52146"/>
      <c r="AA52146"/>
    </row>
    <row r="52147" spans="1:27" x14ac:dyDescent="0.25">
      <c r="A52147"/>
      <c r="AA52147"/>
    </row>
    <row r="52148" spans="1:27" x14ac:dyDescent="0.25">
      <c r="A52148"/>
      <c r="AA52148"/>
    </row>
    <row r="52149" spans="1:27" x14ac:dyDescent="0.25">
      <c r="A52149"/>
      <c r="AA52149"/>
    </row>
    <row r="52150" spans="1:27" x14ac:dyDescent="0.25">
      <c r="A52150"/>
      <c r="AA52150"/>
    </row>
    <row r="52151" spans="1:27" x14ac:dyDescent="0.25">
      <c r="A52151"/>
      <c r="AA52151"/>
    </row>
    <row r="52152" spans="1:27" x14ac:dyDescent="0.25">
      <c r="A52152"/>
      <c r="AA52152"/>
    </row>
    <row r="52153" spans="1:27" x14ac:dyDescent="0.25">
      <c r="A52153"/>
      <c r="AA52153"/>
    </row>
    <row r="52154" spans="1:27" x14ac:dyDescent="0.25">
      <c r="A52154"/>
      <c r="AA52154"/>
    </row>
    <row r="52155" spans="1:27" x14ac:dyDescent="0.25">
      <c r="A52155"/>
      <c r="AA52155"/>
    </row>
    <row r="52156" spans="1:27" x14ac:dyDescent="0.25">
      <c r="A52156"/>
      <c r="AA52156"/>
    </row>
    <row r="52157" spans="1:27" x14ac:dyDescent="0.25">
      <c r="A52157"/>
      <c r="AA52157"/>
    </row>
    <row r="52158" spans="1:27" x14ac:dyDescent="0.25">
      <c r="A52158"/>
      <c r="AA52158"/>
    </row>
    <row r="52159" spans="1:27" x14ac:dyDescent="0.25">
      <c r="A52159"/>
      <c r="AA52159"/>
    </row>
    <row r="52160" spans="1:27" x14ac:dyDescent="0.25">
      <c r="A52160"/>
      <c r="AA52160"/>
    </row>
    <row r="52161" spans="1:27" x14ac:dyDescent="0.25">
      <c r="A52161"/>
      <c r="AA52161"/>
    </row>
    <row r="52162" spans="1:27" x14ac:dyDescent="0.25">
      <c r="A52162"/>
      <c r="AA52162"/>
    </row>
    <row r="52163" spans="1:27" x14ac:dyDescent="0.25">
      <c r="A52163"/>
      <c r="AA52163"/>
    </row>
    <row r="52164" spans="1:27" x14ac:dyDescent="0.25">
      <c r="A52164"/>
      <c r="AA52164"/>
    </row>
    <row r="52165" spans="1:27" x14ac:dyDescent="0.25">
      <c r="A52165"/>
      <c r="AA52165"/>
    </row>
    <row r="52166" spans="1:27" x14ac:dyDescent="0.25">
      <c r="A52166"/>
      <c r="AA52166"/>
    </row>
    <row r="52167" spans="1:27" x14ac:dyDescent="0.25">
      <c r="A52167"/>
      <c r="AA52167"/>
    </row>
    <row r="52168" spans="1:27" x14ac:dyDescent="0.25">
      <c r="A52168"/>
      <c r="AA52168"/>
    </row>
    <row r="52169" spans="1:27" x14ac:dyDescent="0.25">
      <c r="A52169"/>
      <c r="AA52169"/>
    </row>
    <row r="52170" spans="1:27" x14ac:dyDescent="0.25">
      <c r="A52170"/>
      <c r="AA52170"/>
    </row>
    <row r="52171" spans="1:27" x14ac:dyDescent="0.25">
      <c r="A52171"/>
      <c r="AA52171"/>
    </row>
    <row r="52172" spans="1:27" x14ac:dyDescent="0.25">
      <c r="A52172"/>
      <c r="AA52172"/>
    </row>
    <row r="52173" spans="1:27" x14ac:dyDescent="0.25">
      <c r="A52173"/>
      <c r="AA52173"/>
    </row>
    <row r="52174" spans="1:27" x14ac:dyDescent="0.25">
      <c r="A52174"/>
      <c r="AA52174"/>
    </row>
    <row r="52175" spans="1:27" x14ac:dyDescent="0.25">
      <c r="A52175"/>
      <c r="AA52175"/>
    </row>
    <row r="52176" spans="1:27" x14ac:dyDescent="0.25">
      <c r="A52176"/>
      <c r="AA52176"/>
    </row>
    <row r="52177" spans="1:27" x14ac:dyDescent="0.25">
      <c r="A52177"/>
      <c r="AA52177"/>
    </row>
    <row r="52178" spans="1:27" x14ac:dyDescent="0.25">
      <c r="A52178"/>
      <c r="AA52178"/>
    </row>
    <row r="52179" spans="1:27" x14ac:dyDescent="0.25">
      <c r="A52179"/>
      <c r="AA52179"/>
    </row>
    <row r="52180" spans="1:27" x14ac:dyDescent="0.25">
      <c r="A52180"/>
      <c r="AA52180"/>
    </row>
    <row r="52181" spans="1:27" x14ac:dyDescent="0.25">
      <c r="A52181"/>
      <c r="AA52181"/>
    </row>
    <row r="52182" spans="1:27" x14ac:dyDescent="0.25">
      <c r="A52182"/>
      <c r="AA52182"/>
    </row>
    <row r="52183" spans="1:27" x14ac:dyDescent="0.25">
      <c r="A52183"/>
      <c r="AA52183"/>
    </row>
    <row r="52184" spans="1:27" x14ac:dyDescent="0.25">
      <c r="A52184"/>
      <c r="AA52184"/>
    </row>
    <row r="52185" spans="1:27" x14ac:dyDescent="0.25">
      <c r="A52185"/>
      <c r="AA52185"/>
    </row>
    <row r="52186" spans="1:27" x14ac:dyDescent="0.25">
      <c r="A52186"/>
      <c r="AA52186"/>
    </row>
    <row r="52187" spans="1:27" x14ac:dyDescent="0.25">
      <c r="A52187"/>
      <c r="AA52187"/>
    </row>
    <row r="52188" spans="1:27" x14ac:dyDescent="0.25">
      <c r="A52188"/>
      <c r="AA52188"/>
    </row>
    <row r="52189" spans="1:27" x14ac:dyDescent="0.25">
      <c r="A52189"/>
      <c r="AA52189"/>
    </row>
    <row r="52190" spans="1:27" x14ac:dyDescent="0.25">
      <c r="A52190"/>
      <c r="AA52190"/>
    </row>
    <row r="52191" spans="1:27" x14ac:dyDescent="0.25">
      <c r="A52191"/>
      <c r="AA52191"/>
    </row>
    <row r="52192" spans="1:27" x14ac:dyDescent="0.25">
      <c r="A52192"/>
      <c r="AA52192"/>
    </row>
    <row r="52193" spans="1:27" x14ac:dyDescent="0.25">
      <c r="A52193"/>
      <c r="AA52193"/>
    </row>
    <row r="52194" spans="1:27" x14ac:dyDescent="0.25">
      <c r="A52194"/>
      <c r="AA52194"/>
    </row>
    <row r="52195" spans="1:27" x14ac:dyDescent="0.25">
      <c r="A52195"/>
      <c r="AA52195"/>
    </row>
    <row r="52196" spans="1:27" x14ac:dyDescent="0.25">
      <c r="A52196"/>
      <c r="AA52196"/>
    </row>
    <row r="52197" spans="1:27" x14ac:dyDescent="0.25">
      <c r="A52197"/>
      <c r="AA52197"/>
    </row>
    <row r="52198" spans="1:27" x14ac:dyDescent="0.25">
      <c r="A52198"/>
      <c r="AA52198"/>
    </row>
    <row r="52199" spans="1:27" x14ac:dyDescent="0.25">
      <c r="A52199"/>
      <c r="AA52199"/>
    </row>
    <row r="52200" spans="1:27" x14ac:dyDescent="0.25">
      <c r="A52200"/>
      <c r="AA52200"/>
    </row>
    <row r="52201" spans="1:27" x14ac:dyDescent="0.25">
      <c r="A52201"/>
      <c r="AA52201"/>
    </row>
    <row r="52202" spans="1:27" x14ac:dyDescent="0.25">
      <c r="A52202"/>
      <c r="AA52202"/>
    </row>
    <row r="52203" spans="1:27" x14ac:dyDescent="0.25">
      <c r="A52203"/>
      <c r="AA52203"/>
    </row>
    <row r="52204" spans="1:27" x14ac:dyDescent="0.25">
      <c r="A52204"/>
      <c r="AA52204"/>
    </row>
    <row r="52205" spans="1:27" x14ac:dyDescent="0.25">
      <c r="A52205"/>
      <c r="AA52205"/>
    </row>
    <row r="52206" spans="1:27" x14ac:dyDescent="0.25">
      <c r="A52206"/>
      <c r="AA52206"/>
    </row>
    <row r="52207" spans="1:27" x14ac:dyDescent="0.25">
      <c r="A52207"/>
      <c r="AA52207"/>
    </row>
    <row r="52208" spans="1:27" x14ac:dyDescent="0.25">
      <c r="A52208"/>
      <c r="AA52208"/>
    </row>
    <row r="52209" spans="1:27" x14ac:dyDescent="0.25">
      <c r="A52209"/>
      <c r="AA52209"/>
    </row>
    <row r="52210" spans="1:27" x14ac:dyDescent="0.25">
      <c r="A52210"/>
      <c r="AA52210"/>
    </row>
    <row r="52211" spans="1:27" x14ac:dyDescent="0.25">
      <c r="A52211"/>
      <c r="AA52211"/>
    </row>
    <row r="52212" spans="1:27" x14ac:dyDescent="0.25">
      <c r="A52212"/>
      <c r="AA52212"/>
    </row>
    <row r="52213" spans="1:27" x14ac:dyDescent="0.25">
      <c r="A52213"/>
      <c r="AA52213"/>
    </row>
    <row r="52214" spans="1:27" x14ac:dyDescent="0.25">
      <c r="A52214"/>
      <c r="AA52214"/>
    </row>
    <row r="52215" spans="1:27" x14ac:dyDescent="0.25">
      <c r="A52215"/>
      <c r="AA52215"/>
    </row>
    <row r="52216" spans="1:27" x14ac:dyDescent="0.25">
      <c r="A52216"/>
      <c r="AA52216"/>
    </row>
    <row r="52217" spans="1:27" x14ac:dyDescent="0.25">
      <c r="A52217"/>
      <c r="AA52217"/>
    </row>
    <row r="52218" spans="1:27" x14ac:dyDescent="0.25">
      <c r="A52218"/>
      <c r="AA52218"/>
    </row>
    <row r="52219" spans="1:27" x14ac:dyDescent="0.25">
      <c r="A52219"/>
      <c r="AA52219"/>
    </row>
    <row r="52220" spans="1:27" x14ac:dyDescent="0.25">
      <c r="A52220"/>
      <c r="AA52220"/>
    </row>
    <row r="52221" spans="1:27" x14ac:dyDescent="0.25">
      <c r="A52221"/>
      <c r="AA52221"/>
    </row>
    <row r="52222" spans="1:27" x14ac:dyDescent="0.25">
      <c r="A52222"/>
      <c r="AA52222"/>
    </row>
    <row r="52223" spans="1:27" x14ac:dyDescent="0.25">
      <c r="A52223"/>
      <c r="AA52223"/>
    </row>
    <row r="52224" spans="1:27" x14ac:dyDescent="0.25">
      <c r="A52224"/>
      <c r="AA52224"/>
    </row>
    <row r="52225" spans="1:27" x14ac:dyDescent="0.25">
      <c r="A52225"/>
      <c r="AA52225"/>
    </row>
    <row r="52226" spans="1:27" x14ac:dyDescent="0.25">
      <c r="A52226"/>
      <c r="AA52226"/>
    </row>
    <row r="52227" spans="1:27" x14ac:dyDescent="0.25">
      <c r="A52227"/>
      <c r="AA52227"/>
    </row>
    <row r="52228" spans="1:27" x14ac:dyDescent="0.25">
      <c r="A52228"/>
      <c r="AA52228"/>
    </row>
    <row r="52229" spans="1:27" x14ac:dyDescent="0.25">
      <c r="A52229"/>
      <c r="AA52229"/>
    </row>
    <row r="52230" spans="1:27" x14ac:dyDescent="0.25">
      <c r="A52230"/>
      <c r="AA52230"/>
    </row>
    <row r="52231" spans="1:27" x14ac:dyDescent="0.25">
      <c r="A52231"/>
      <c r="AA52231"/>
    </row>
    <row r="52232" spans="1:27" x14ac:dyDescent="0.25">
      <c r="A52232"/>
      <c r="AA52232"/>
    </row>
    <row r="52233" spans="1:27" x14ac:dyDescent="0.25">
      <c r="A52233"/>
      <c r="AA52233"/>
    </row>
    <row r="52234" spans="1:27" x14ac:dyDescent="0.25">
      <c r="A52234"/>
      <c r="AA52234"/>
    </row>
    <row r="52235" spans="1:27" x14ac:dyDescent="0.25">
      <c r="A52235"/>
      <c r="AA52235"/>
    </row>
    <row r="52236" spans="1:27" x14ac:dyDescent="0.25">
      <c r="A52236"/>
      <c r="AA52236"/>
    </row>
    <row r="52237" spans="1:27" x14ac:dyDescent="0.25">
      <c r="A52237"/>
      <c r="AA52237"/>
    </row>
    <row r="52238" spans="1:27" x14ac:dyDescent="0.25">
      <c r="A52238"/>
      <c r="AA52238"/>
    </row>
    <row r="52239" spans="1:27" x14ac:dyDescent="0.25">
      <c r="A52239"/>
      <c r="AA52239"/>
    </row>
    <row r="52240" spans="1:27" x14ac:dyDescent="0.25">
      <c r="A52240"/>
      <c r="AA52240"/>
    </row>
    <row r="52241" spans="1:27" x14ac:dyDescent="0.25">
      <c r="A52241"/>
      <c r="AA52241"/>
    </row>
    <row r="52242" spans="1:27" x14ac:dyDescent="0.25">
      <c r="A52242"/>
      <c r="AA52242"/>
    </row>
    <row r="52243" spans="1:27" x14ac:dyDescent="0.25">
      <c r="A52243"/>
      <c r="AA52243"/>
    </row>
    <row r="52244" spans="1:27" x14ac:dyDescent="0.25">
      <c r="A52244"/>
      <c r="AA52244"/>
    </row>
    <row r="52245" spans="1:27" x14ac:dyDescent="0.25">
      <c r="A52245"/>
      <c r="AA52245"/>
    </row>
    <row r="52246" spans="1:27" x14ac:dyDescent="0.25">
      <c r="A52246"/>
      <c r="AA52246"/>
    </row>
    <row r="52247" spans="1:27" x14ac:dyDescent="0.25">
      <c r="A52247"/>
      <c r="AA52247"/>
    </row>
    <row r="52248" spans="1:27" x14ac:dyDescent="0.25">
      <c r="A52248"/>
      <c r="AA52248"/>
    </row>
    <row r="52249" spans="1:27" x14ac:dyDescent="0.25">
      <c r="A52249"/>
      <c r="AA52249"/>
    </row>
    <row r="52250" spans="1:27" x14ac:dyDescent="0.25">
      <c r="A52250"/>
      <c r="AA52250"/>
    </row>
    <row r="52251" spans="1:27" x14ac:dyDescent="0.25">
      <c r="A52251"/>
      <c r="AA52251"/>
    </row>
    <row r="52252" spans="1:27" x14ac:dyDescent="0.25">
      <c r="A52252"/>
      <c r="AA52252"/>
    </row>
    <row r="52253" spans="1:27" x14ac:dyDescent="0.25">
      <c r="A52253"/>
      <c r="AA52253"/>
    </row>
    <row r="52254" spans="1:27" x14ac:dyDescent="0.25">
      <c r="A52254"/>
      <c r="AA52254"/>
    </row>
    <row r="52255" spans="1:27" x14ac:dyDescent="0.25">
      <c r="A52255"/>
      <c r="AA52255"/>
    </row>
    <row r="52256" spans="1:27" x14ac:dyDescent="0.25">
      <c r="A52256"/>
      <c r="AA52256"/>
    </row>
    <row r="52257" spans="1:27" x14ac:dyDescent="0.25">
      <c r="A52257"/>
      <c r="AA52257"/>
    </row>
    <row r="52258" spans="1:27" x14ac:dyDescent="0.25">
      <c r="A52258"/>
      <c r="AA52258"/>
    </row>
    <row r="52259" spans="1:27" x14ac:dyDescent="0.25">
      <c r="A52259"/>
      <c r="AA52259"/>
    </row>
    <row r="52260" spans="1:27" x14ac:dyDescent="0.25">
      <c r="A52260"/>
      <c r="AA52260"/>
    </row>
    <row r="52261" spans="1:27" x14ac:dyDescent="0.25">
      <c r="A52261"/>
      <c r="AA52261"/>
    </row>
    <row r="52262" spans="1:27" x14ac:dyDescent="0.25">
      <c r="A52262"/>
      <c r="AA52262"/>
    </row>
    <row r="52263" spans="1:27" x14ac:dyDescent="0.25">
      <c r="A52263"/>
      <c r="AA52263"/>
    </row>
    <row r="52264" spans="1:27" x14ac:dyDescent="0.25">
      <c r="A52264"/>
      <c r="AA52264"/>
    </row>
    <row r="52265" spans="1:27" x14ac:dyDescent="0.25">
      <c r="A52265"/>
      <c r="AA52265"/>
    </row>
    <row r="52266" spans="1:27" x14ac:dyDescent="0.25">
      <c r="A52266"/>
      <c r="AA52266"/>
    </row>
    <row r="52267" spans="1:27" x14ac:dyDescent="0.25">
      <c r="A52267"/>
      <c r="AA52267"/>
    </row>
    <row r="52268" spans="1:27" x14ac:dyDescent="0.25">
      <c r="A52268"/>
      <c r="AA52268"/>
    </row>
    <row r="52269" spans="1:27" x14ac:dyDescent="0.25">
      <c r="A52269"/>
      <c r="AA52269"/>
    </row>
    <row r="52270" spans="1:27" x14ac:dyDescent="0.25">
      <c r="A52270"/>
      <c r="AA52270"/>
    </row>
    <row r="52271" spans="1:27" x14ac:dyDescent="0.25">
      <c r="A52271"/>
      <c r="AA52271"/>
    </row>
    <row r="52272" spans="1:27" x14ac:dyDescent="0.25">
      <c r="A52272"/>
      <c r="AA52272"/>
    </row>
    <row r="52273" spans="1:27" x14ac:dyDescent="0.25">
      <c r="A52273"/>
      <c r="AA52273"/>
    </row>
    <row r="52274" spans="1:27" x14ac:dyDescent="0.25">
      <c r="A52274"/>
      <c r="AA52274"/>
    </row>
    <row r="52275" spans="1:27" x14ac:dyDescent="0.25">
      <c r="A52275"/>
      <c r="AA52275"/>
    </row>
    <row r="52276" spans="1:27" x14ac:dyDescent="0.25">
      <c r="A52276"/>
      <c r="AA52276"/>
    </row>
    <row r="52277" spans="1:27" x14ac:dyDescent="0.25">
      <c r="A52277"/>
      <c r="AA52277"/>
    </row>
    <row r="52278" spans="1:27" x14ac:dyDescent="0.25">
      <c r="A52278"/>
      <c r="AA52278"/>
    </row>
    <row r="52279" spans="1:27" x14ac:dyDescent="0.25">
      <c r="A52279"/>
      <c r="AA52279"/>
    </row>
    <row r="52280" spans="1:27" x14ac:dyDescent="0.25">
      <c r="A52280"/>
      <c r="AA52280"/>
    </row>
    <row r="52281" spans="1:27" x14ac:dyDescent="0.25">
      <c r="A52281"/>
      <c r="AA52281"/>
    </row>
    <row r="52282" spans="1:27" x14ac:dyDescent="0.25">
      <c r="A52282"/>
      <c r="AA52282"/>
    </row>
    <row r="52283" spans="1:27" x14ac:dyDescent="0.25">
      <c r="A52283"/>
      <c r="AA52283"/>
    </row>
    <row r="52284" spans="1:27" x14ac:dyDescent="0.25">
      <c r="A52284"/>
      <c r="AA52284"/>
    </row>
    <row r="52285" spans="1:27" x14ac:dyDescent="0.25">
      <c r="A52285"/>
      <c r="AA52285"/>
    </row>
    <row r="52286" spans="1:27" x14ac:dyDescent="0.25">
      <c r="A52286"/>
      <c r="AA52286"/>
    </row>
    <row r="52287" spans="1:27" x14ac:dyDescent="0.25">
      <c r="A52287"/>
      <c r="AA52287"/>
    </row>
    <row r="52288" spans="1:27" x14ac:dyDescent="0.25">
      <c r="A52288"/>
      <c r="AA52288"/>
    </row>
    <row r="52289" spans="1:27" x14ac:dyDescent="0.25">
      <c r="A52289"/>
      <c r="AA52289"/>
    </row>
    <row r="52290" spans="1:27" x14ac:dyDescent="0.25">
      <c r="A52290"/>
      <c r="AA52290"/>
    </row>
    <row r="52291" spans="1:27" x14ac:dyDescent="0.25">
      <c r="A52291"/>
      <c r="AA52291"/>
    </row>
    <row r="52292" spans="1:27" x14ac:dyDescent="0.25">
      <c r="A52292"/>
      <c r="AA52292"/>
    </row>
    <row r="52293" spans="1:27" x14ac:dyDescent="0.25">
      <c r="A52293"/>
      <c r="AA52293"/>
    </row>
    <row r="52294" spans="1:27" x14ac:dyDescent="0.25">
      <c r="A52294"/>
      <c r="AA52294"/>
    </row>
    <row r="52295" spans="1:27" x14ac:dyDescent="0.25">
      <c r="A52295"/>
      <c r="AA52295"/>
    </row>
    <row r="52296" spans="1:27" x14ac:dyDescent="0.25">
      <c r="A52296"/>
      <c r="AA52296"/>
    </row>
    <row r="52297" spans="1:27" x14ac:dyDescent="0.25">
      <c r="A52297"/>
      <c r="AA52297"/>
    </row>
    <row r="52298" spans="1:27" x14ac:dyDescent="0.25">
      <c r="A52298"/>
      <c r="AA52298"/>
    </row>
    <row r="52299" spans="1:27" x14ac:dyDescent="0.25">
      <c r="A52299"/>
      <c r="AA52299"/>
    </row>
    <row r="52300" spans="1:27" x14ac:dyDescent="0.25">
      <c r="A52300"/>
      <c r="AA52300"/>
    </row>
    <row r="52301" spans="1:27" x14ac:dyDescent="0.25">
      <c r="A52301"/>
      <c r="AA52301"/>
    </row>
    <row r="52302" spans="1:27" x14ac:dyDescent="0.25">
      <c r="A52302"/>
      <c r="AA52302"/>
    </row>
    <row r="52303" spans="1:27" x14ac:dyDescent="0.25">
      <c r="A52303"/>
      <c r="AA52303"/>
    </row>
    <row r="52304" spans="1:27" x14ac:dyDescent="0.25">
      <c r="A52304"/>
      <c r="AA52304"/>
    </row>
    <row r="52305" spans="1:27" x14ac:dyDescent="0.25">
      <c r="A52305"/>
      <c r="AA52305"/>
    </row>
    <row r="52306" spans="1:27" x14ac:dyDescent="0.25">
      <c r="A52306"/>
      <c r="AA52306"/>
    </row>
    <row r="52307" spans="1:27" x14ac:dyDescent="0.25">
      <c r="A52307"/>
      <c r="AA52307"/>
    </row>
    <row r="52308" spans="1:27" x14ac:dyDescent="0.25">
      <c r="A52308"/>
      <c r="AA52308"/>
    </row>
    <row r="52309" spans="1:27" x14ac:dyDescent="0.25">
      <c r="A52309"/>
      <c r="AA52309"/>
    </row>
    <row r="52310" spans="1:27" x14ac:dyDescent="0.25">
      <c r="A52310"/>
      <c r="AA52310"/>
    </row>
    <row r="52311" spans="1:27" x14ac:dyDescent="0.25">
      <c r="A52311"/>
      <c r="AA52311"/>
    </row>
    <row r="52312" spans="1:27" x14ac:dyDescent="0.25">
      <c r="A52312"/>
      <c r="AA52312"/>
    </row>
    <row r="52313" spans="1:27" x14ac:dyDescent="0.25">
      <c r="A52313"/>
      <c r="AA52313"/>
    </row>
    <row r="52314" spans="1:27" x14ac:dyDescent="0.25">
      <c r="A52314"/>
      <c r="AA52314"/>
    </row>
    <row r="52315" spans="1:27" x14ac:dyDescent="0.25">
      <c r="A52315"/>
      <c r="AA52315"/>
    </row>
    <row r="52316" spans="1:27" x14ac:dyDescent="0.25">
      <c r="A52316"/>
      <c r="AA52316"/>
    </row>
    <row r="52317" spans="1:27" x14ac:dyDescent="0.25">
      <c r="A52317"/>
      <c r="AA52317"/>
    </row>
    <row r="52318" spans="1:27" x14ac:dyDescent="0.25">
      <c r="A52318"/>
      <c r="AA52318"/>
    </row>
    <row r="52319" spans="1:27" x14ac:dyDescent="0.25">
      <c r="A52319"/>
      <c r="AA52319"/>
    </row>
    <row r="52320" spans="1:27" x14ac:dyDescent="0.25">
      <c r="A52320"/>
      <c r="AA52320"/>
    </row>
    <row r="52321" spans="1:27" x14ac:dyDescent="0.25">
      <c r="A52321"/>
      <c r="AA52321"/>
    </row>
    <row r="52322" spans="1:27" x14ac:dyDescent="0.25">
      <c r="A52322"/>
      <c r="AA52322"/>
    </row>
    <row r="52323" spans="1:27" x14ac:dyDescent="0.25">
      <c r="A52323"/>
      <c r="AA52323"/>
    </row>
    <row r="52324" spans="1:27" x14ac:dyDescent="0.25">
      <c r="A52324"/>
      <c r="AA52324"/>
    </row>
    <row r="52325" spans="1:27" x14ac:dyDescent="0.25">
      <c r="A52325"/>
      <c r="AA52325"/>
    </row>
    <row r="52326" spans="1:27" x14ac:dyDescent="0.25">
      <c r="A52326"/>
      <c r="AA52326"/>
    </row>
    <row r="52327" spans="1:27" x14ac:dyDescent="0.25">
      <c r="A52327"/>
      <c r="AA52327"/>
    </row>
    <row r="52328" spans="1:27" x14ac:dyDescent="0.25">
      <c r="A52328"/>
      <c r="AA52328"/>
    </row>
    <row r="52329" spans="1:27" x14ac:dyDescent="0.25">
      <c r="A52329"/>
      <c r="AA52329"/>
    </row>
    <row r="52330" spans="1:27" x14ac:dyDescent="0.25">
      <c r="A52330"/>
      <c r="AA52330"/>
    </row>
    <row r="52331" spans="1:27" x14ac:dyDescent="0.25">
      <c r="A52331"/>
      <c r="AA52331"/>
    </row>
    <row r="52332" spans="1:27" x14ac:dyDescent="0.25">
      <c r="A52332"/>
      <c r="AA52332"/>
    </row>
    <row r="52333" spans="1:27" x14ac:dyDescent="0.25">
      <c r="A52333"/>
      <c r="AA52333"/>
    </row>
    <row r="52334" spans="1:27" x14ac:dyDescent="0.25">
      <c r="A52334"/>
      <c r="AA52334"/>
    </row>
    <row r="52335" spans="1:27" x14ac:dyDescent="0.25">
      <c r="A52335"/>
      <c r="AA52335"/>
    </row>
    <row r="52336" spans="1:27" x14ac:dyDescent="0.25">
      <c r="A52336"/>
      <c r="AA52336"/>
    </row>
    <row r="52337" spans="1:27" x14ac:dyDescent="0.25">
      <c r="A52337"/>
      <c r="AA52337"/>
    </row>
    <row r="52338" spans="1:27" x14ac:dyDescent="0.25">
      <c r="A52338"/>
      <c r="AA52338"/>
    </row>
    <row r="52339" spans="1:27" x14ac:dyDescent="0.25">
      <c r="A52339"/>
      <c r="AA52339"/>
    </row>
    <row r="52340" spans="1:27" x14ac:dyDescent="0.25">
      <c r="A52340"/>
      <c r="AA52340"/>
    </row>
    <row r="52341" spans="1:27" x14ac:dyDescent="0.25">
      <c r="A52341"/>
      <c r="AA52341"/>
    </row>
    <row r="52342" spans="1:27" x14ac:dyDescent="0.25">
      <c r="A52342"/>
      <c r="AA52342"/>
    </row>
    <row r="52343" spans="1:27" x14ac:dyDescent="0.25">
      <c r="A52343"/>
      <c r="AA52343"/>
    </row>
    <row r="52344" spans="1:27" x14ac:dyDescent="0.25">
      <c r="A52344"/>
      <c r="AA52344"/>
    </row>
    <row r="52345" spans="1:27" x14ac:dyDescent="0.25">
      <c r="A52345"/>
      <c r="AA52345"/>
    </row>
    <row r="52346" spans="1:27" x14ac:dyDescent="0.25">
      <c r="A52346"/>
      <c r="AA52346"/>
    </row>
    <row r="52347" spans="1:27" x14ac:dyDescent="0.25">
      <c r="A52347"/>
      <c r="AA52347"/>
    </row>
    <row r="52348" spans="1:27" x14ac:dyDescent="0.25">
      <c r="A52348"/>
      <c r="AA52348"/>
    </row>
    <row r="52349" spans="1:27" x14ac:dyDescent="0.25">
      <c r="A52349"/>
      <c r="AA52349"/>
    </row>
    <row r="52350" spans="1:27" x14ac:dyDescent="0.25">
      <c r="A52350"/>
      <c r="AA52350"/>
    </row>
    <row r="52351" spans="1:27" x14ac:dyDescent="0.25">
      <c r="A52351"/>
      <c r="AA52351"/>
    </row>
    <row r="52352" spans="1:27" x14ac:dyDescent="0.25">
      <c r="A52352"/>
      <c r="AA52352"/>
    </row>
    <row r="52353" spans="1:27" x14ac:dyDescent="0.25">
      <c r="A52353"/>
      <c r="AA52353"/>
    </row>
    <row r="52354" spans="1:27" x14ac:dyDescent="0.25">
      <c r="A52354"/>
      <c r="AA52354"/>
    </row>
    <row r="52355" spans="1:27" x14ac:dyDescent="0.25">
      <c r="A52355"/>
      <c r="AA52355"/>
    </row>
    <row r="52356" spans="1:27" x14ac:dyDescent="0.25">
      <c r="A52356"/>
      <c r="AA52356"/>
    </row>
    <row r="52357" spans="1:27" x14ac:dyDescent="0.25">
      <c r="A52357"/>
      <c r="AA52357"/>
    </row>
    <row r="52358" spans="1:27" x14ac:dyDescent="0.25">
      <c r="A52358"/>
      <c r="AA52358"/>
    </row>
    <row r="52359" spans="1:27" x14ac:dyDescent="0.25">
      <c r="A52359"/>
      <c r="AA52359"/>
    </row>
    <row r="52360" spans="1:27" x14ac:dyDescent="0.25">
      <c r="A52360"/>
      <c r="AA52360"/>
    </row>
    <row r="52361" spans="1:27" x14ac:dyDescent="0.25">
      <c r="A52361"/>
      <c r="AA52361"/>
    </row>
    <row r="52362" spans="1:27" x14ac:dyDescent="0.25">
      <c r="A52362"/>
      <c r="AA52362"/>
    </row>
    <row r="52363" spans="1:27" x14ac:dyDescent="0.25">
      <c r="A52363"/>
      <c r="AA52363"/>
    </row>
    <row r="52364" spans="1:27" x14ac:dyDescent="0.25">
      <c r="A52364"/>
      <c r="AA52364"/>
    </row>
    <row r="52365" spans="1:27" x14ac:dyDescent="0.25">
      <c r="A52365"/>
      <c r="AA52365"/>
    </row>
    <row r="52366" spans="1:27" x14ac:dyDescent="0.25">
      <c r="A52366"/>
      <c r="AA52366"/>
    </row>
    <row r="52367" spans="1:27" x14ac:dyDescent="0.25">
      <c r="A52367"/>
      <c r="AA52367"/>
    </row>
    <row r="52368" spans="1:27" x14ac:dyDescent="0.25">
      <c r="A52368"/>
      <c r="AA52368"/>
    </row>
    <row r="52369" spans="1:27" x14ac:dyDescent="0.25">
      <c r="A52369"/>
      <c r="AA52369"/>
    </row>
    <row r="52370" spans="1:27" x14ac:dyDescent="0.25">
      <c r="A52370"/>
      <c r="AA52370"/>
    </row>
    <row r="52371" spans="1:27" x14ac:dyDescent="0.25">
      <c r="A52371"/>
      <c r="AA52371"/>
    </row>
    <row r="52372" spans="1:27" x14ac:dyDescent="0.25">
      <c r="A52372"/>
      <c r="AA52372"/>
    </row>
    <row r="52373" spans="1:27" x14ac:dyDescent="0.25">
      <c r="A52373"/>
      <c r="AA52373"/>
    </row>
    <row r="52374" spans="1:27" x14ac:dyDescent="0.25">
      <c r="A52374"/>
      <c r="AA52374"/>
    </row>
    <row r="52375" spans="1:27" x14ac:dyDescent="0.25">
      <c r="A52375"/>
      <c r="AA52375"/>
    </row>
    <row r="52376" spans="1:27" x14ac:dyDescent="0.25">
      <c r="A52376"/>
      <c r="AA52376"/>
    </row>
    <row r="52377" spans="1:27" x14ac:dyDescent="0.25">
      <c r="A52377"/>
      <c r="AA52377"/>
    </row>
    <row r="52378" spans="1:27" x14ac:dyDescent="0.25">
      <c r="A52378"/>
      <c r="AA52378"/>
    </row>
    <row r="52379" spans="1:27" x14ac:dyDescent="0.25">
      <c r="A52379"/>
      <c r="AA52379"/>
    </row>
    <row r="52380" spans="1:27" x14ac:dyDescent="0.25">
      <c r="A52380"/>
      <c r="AA52380"/>
    </row>
    <row r="52381" spans="1:27" x14ac:dyDescent="0.25">
      <c r="A52381"/>
      <c r="AA52381"/>
    </row>
    <row r="52382" spans="1:27" x14ac:dyDescent="0.25">
      <c r="A52382"/>
      <c r="AA52382"/>
    </row>
    <row r="52383" spans="1:27" x14ac:dyDescent="0.25">
      <c r="A52383"/>
      <c r="AA52383"/>
    </row>
    <row r="52384" spans="1:27" x14ac:dyDescent="0.25">
      <c r="A52384"/>
      <c r="AA52384"/>
    </row>
    <row r="52385" spans="1:27" x14ac:dyDescent="0.25">
      <c r="A52385"/>
      <c r="AA52385"/>
    </row>
    <row r="52386" spans="1:27" x14ac:dyDescent="0.25">
      <c r="A52386"/>
      <c r="AA52386"/>
    </row>
    <row r="52387" spans="1:27" x14ac:dyDescent="0.25">
      <c r="A52387"/>
      <c r="AA52387"/>
    </row>
    <row r="52388" spans="1:27" x14ac:dyDescent="0.25">
      <c r="A52388"/>
      <c r="AA52388"/>
    </row>
    <row r="52389" spans="1:27" x14ac:dyDescent="0.25">
      <c r="A52389"/>
      <c r="AA52389"/>
    </row>
    <row r="52390" spans="1:27" x14ac:dyDescent="0.25">
      <c r="A52390"/>
      <c r="AA52390"/>
    </row>
    <row r="52391" spans="1:27" x14ac:dyDescent="0.25">
      <c r="A52391"/>
      <c r="AA52391"/>
    </row>
    <row r="52392" spans="1:27" x14ac:dyDescent="0.25">
      <c r="A52392"/>
      <c r="AA52392"/>
    </row>
    <row r="52393" spans="1:27" x14ac:dyDescent="0.25">
      <c r="A52393"/>
      <c r="AA52393"/>
    </row>
    <row r="52394" spans="1:27" x14ac:dyDescent="0.25">
      <c r="A52394"/>
      <c r="AA52394"/>
    </row>
    <row r="52395" spans="1:27" x14ac:dyDescent="0.25">
      <c r="A52395"/>
      <c r="AA52395"/>
    </row>
    <row r="52396" spans="1:27" x14ac:dyDescent="0.25">
      <c r="A52396"/>
      <c r="AA52396"/>
    </row>
    <row r="52397" spans="1:27" x14ac:dyDescent="0.25">
      <c r="A52397"/>
      <c r="AA52397"/>
    </row>
    <row r="52398" spans="1:27" x14ac:dyDescent="0.25">
      <c r="A52398"/>
      <c r="AA52398"/>
    </row>
    <row r="52399" spans="1:27" x14ac:dyDescent="0.25">
      <c r="A52399"/>
      <c r="AA52399"/>
    </row>
    <row r="52400" spans="1:27" x14ac:dyDescent="0.25">
      <c r="A52400"/>
      <c r="AA52400"/>
    </row>
    <row r="52401" spans="1:27" x14ac:dyDescent="0.25">
      <c r="A52401"/>
      <c r="AA52401"/>
    </row>
    <row r="52402" spans="1:27" x14ac:dyDescent="0.25">
      <c r="A52402"/>
      <c r="AA52402"/>
    </row>
    <row r="52403" spans="1:27" x14ac:dyDescent="0.25">
      <c r="A52403"/>
      <c r="AA52403"/>
    </row>
    <row r="52404" spans="1:27" x14ac:dyDescent="0.25">
      <c r="A52404"/>
      <c r="AA52404"/>
    </row>
    <row r="52405" spans="1:27" x14ac:dyDescent="0.25">
      <c r="A52405"/>
      <c r="AA52405"/>
    </row>
    <row r="52406" spans="1:27" x14ac:dyDescent="0.25">
      <c r="A52406"/>
      <c r="AA52406"/>
    </row>
    <row r="52407" spans="1:27" x14ac:dyDescent="0.25">
      <c r="A52407"/>
      <c r="AA52407"/>
    </row>
    <row r="52408" spans="1:27" x14ac:dyDescent="0.25">
      <c r="A52408"/>
      <c r="AA52408"/>
    </row>
    <row r="52409" spans="1:27" x14ac:dyDescent="0.25">
      <c r="A52409"/>
      <c r="AA52409"/>
    </row>
    <row r="52410" spans="1:27" x14ac:dyDescent="0.25">
      <c r="A52410"/>
      <c r="AA52410"/>
    </row>
    <row r="52411" spans="1:27" x14ac:dyDescent="0.25">
      <c r="A52411"/>
      <c r="AA52411"/>
    </row>
    <row r="52412" spans="1:27" x14ac:dyDescent="0.25">
      <c r="A52412"/>
      <c r="AA52412"/>
    </row>
    <row r="52413" spans="1:27" x14ac:dyDescent="0.25">
      <c r="A52413"/>
      <c r="AA52413"/>
    </row>
    <row r="52414" spans="1:27" x14ac:dyDescent="0.25">
      <c r="A52414"/>
      <c r="AA52414"/>
    </row>
    <row r="52415" spans="1:27" x14ac:dyDescent="0.25">
      <c r="A52415"/>
      <c r="AA52415"/>
    </row>
    <row r="52416" spans="1:27" x14ac:dyDescent="0.25">
      <c r="A52416"/>
      <c r="AA52416"/>
    </row>
    <row r="52417" spans="1:27" x14ac:dyDescent="0.25">
      <c r="A52417"/>
      <c r="AA52417"/>
    </row>
    <row r="52418" spans="1:27" x14ac:dyDescent="0.25">
      <c r="A52418"/>
      <c r="AA52418"/>
    </row>
    <row r="52419" spans="1:27" x14ac:dyDescent="0.25">
      <c r="A52419"/>
      <c r="AA52419"/>
    </row>
    <row r="52420" spans="1:27" x14ac:dyDescent="0.25">
      <c r="A52420"/>
      <c r="AA52420"/>
    </row>
    <row r="52421" spans="1:27" x14ac:dyDescent="0.25">
      <c r="A52421"/>
      <c r="AA52421"/>
    </row>
    <row r="52422" spans="1:27" x14ac:dyDescent="0.25">
      <c r="A52422"/>
      <c r="AA52422"/>
    </row>
    <row r="52423" spans="1:27" x14ac:dyDescent="0.25">
      <c r="A52423"/>
      <c r="AA52423"/>
    </row>
    <row r="52424" spans="1:27" x14ac:dyDescent="0.25">
      <c r="A52424"/>
      <c r="AA52424"/>
    </row>
    <row r="52425" spans="1:27" x14ac:dyDescent="0.25">
      <c r="A52425"/>
      <c r="AA52425"/>
    </row>
    <row r="52426" spans="1:27" x14ac:dyDescent="0.25">
      <c r="A52426"/>
      <c r="AA52426"/>
    </row>
    <row r="52427" spans="1:27" x14ac:dyDescent="0.25">
      <c r="A52427"/>
      <c r="AA52427"/>
    </row>
    <row r="52428" spans="1:27" x14ac:dyDescent="0.25">
      <c r="A52428"/>
      <c r="AA52428"/>
    </row>
    <row r="52429" spans="1:27" x14ac:dyDescent="0.25">
      <c r="A52429"/>
      <c r="AA52429"/>
    </row>
    <row r="52430" spans="1:27" x14ac:dyDescent="0.25">
      <c r="A52430"/>
      <c r="AA52430"/>
    </row>
    <row r="52431" spans="1:27" x14ac:dyDescent="0.25">
      <c r="A52431"/>
      <c r="AA52431"/>
    </row>
    <row r="52432" spans="1:27" x14ac:dyDescent="0.25">
      <c r="A52432"/>
      <c r="AA52432"/>
    </row>
    <row r="52433" spans="1:27" x14ac:dyDescent="0.25">
      <c r="A52433"/>
      <c r="AA52433"/>
    </row>
    <row r="52434" spans="1:27" x14ac:dyDescent="0.25">
      <c r="A52434"/>
      <c r="AA52434"/>
    </row>
    <row r="52435" spans="1:27" x14ac:dyDescent="0.25">
      <c r="A52435"/>
      <c r="AA52435"/>
    </row>
    <row r="52436" spans="1:27" x14ac:dyDescent="0.25">
      <c r="A52436"/>
      <c r="AA52436"/>
    </row>
    <row r="52437" spans="1:27" x14ac:dyDescent="0.25">
      <c r="A52437"/>
      <c r="AA52437"/>
    </row>
    <row r="52438" spans="1:27" x14ac:dyDescent="0.25">
      <c r="A52438"/>
      <c r="AA52438"/>
    </row>
    <row r="52439" spans="1:27" x14ac:dyDescent="0.25">
      <c r="A52439"/>
      <c r="AA52439"/>
    </row>
    <row r="52440" spans="1:27" x14ac:dyDescent="0.25">
      <c r="A52440"/>
      <c r="AA52440"/>
    </row>
    <row r="52441" spans="1:27" x14ac:dyDescent="0.25">
      <c r="A52441"/>
      <c r="AA52441"/>
    </row>
    <row r="52442" spans="1:27" x14ac:dyDescent="0.25">
      <c r="A52442"/>
      <c r="AA52442"/>
    </row>
    <row r="52443" spans="1:27" x14ac:dyDescent="0.25">
      <c r="A52443"/>
      <c r="AA52443"/>
    </row>
    <row r="52444" spans="1:27" x14ac:dyDescent="0.25">
      <c r="A52444"/>
      <c r="AA52444"/>
    </row>
    <row r="52445" spans="1:27" x14ac:dyDescent="0.25">
      <c r="A52445"/>
      <c r="AA52445"/>
    </row>
    <row r="52446" spans="1:27" x14ac:dyDescent="0.25">
      <c r="A52446"/>
      <c r="AA52446"/>
    </row>
    <row r="52447" spans="1:27" x14ac:dyDescent="0.25">
      <c r="A52447"/>
      <c r="AA52447"/>
    </row>
    <row r="52448" spans="1:27" x14ac:dyDescent="0.25">
      <c r="A52448"/>
      <c r="AA52448"/>
    </row>
    <row r="52449" spans="1:27" x14ac:dyDescent="0.25">
      <c r="A52449"/>
      <c r="AA52449"/>
    </row>
    <row r="52450" spans="1:27" x14ac:dyDescent="0.25">
      <c r="A52450"/>
      <c r="AA52450"/>
    </row>
    <row r="52451" spans="1:27" x14ac:dyDescent="0.25">
      <c r="A52451"/>
      <c r="AA52451"/>
    </row>
    <row r="52452" spans="1:27" x14ac:dyDescent="0.25">
      <c r="A52452"/>
      <c r="AA52452"/>
    </row>
    <row r="52453" spans="1:27" x14ac:dyDescent="0.25">
      <c r="A52453"/>
      <c r="AA52453"/>
    </row>
    <row r="52454" spans="1:27" x14ac:dyDescent="0.25">
      <c r="A52454"/>
      <c r="AA52454"/>
    </row>
    <row r="52455" spans="1:27" x14ac:dyDescent="0.25">
      <c r="A52455"/>
      <c r="AA52455"/>
    </row>
    <row r="52456" spans="1:27" x14ac:dyDescent="0.25">
      <c r="A52456"/>
      <c r="AA52456"/>
    </row>
    <row r="52457" spans="1:27" x14ac:dyDescent="0.25">
      <c r="A52457"/>
      <c r="AA52457"/>
    </row>
    <row r="52458" spans="1:27" x14ac:dyDescent="0.25">
      <c r="A52458"/>
      <c r="AA52458"/>
    </row>
    <row r="52459" spans="1:27" x14ac:dyDescent="0.25">
      <c r="A52459"/>
      <c r="AA52459"/>
    </row>
    <row r="52460" spans="1:27" x14ac:dyDescent="0.25">
      <c r="A52460"/>
      <c r="AA52460"/>
    </row>
    <row r="52461" spans="1:27" x14ac:dyDescent="0.25">
      <c r="A52461"/>
      <c r="AA52461"/>
    </row>
    <row r="52462" spans="1:27" x14ac:dyDescent="0.25">
      <c r="A52462"/>
      <c r="AA52462"/>
    </row>
    <row r="52463" spans="1:27" x14ac:dyDescent="0.25">
      <c r="A52463"/>
      <c r="AA52463"/>
    </row>
    <row r="52464" spans="1:27" x14ac:dyDescent="0.25">
      <c r="A52464"/>
      <c r="AA52464"/>
    </row>
    <row r="52465" spans="1:27" x14ac:dyDescent="0.25">
      <c r="A52465"/>
      <c r="AA52465"/>
    </row>
    <row r="52466" spans="1:27" x14ac:dyDescent="0.25">
      <c r="A52466"/>
      <c r="AA52466"/>
    </row>
    <row r="52467" spans="1:27" x14ac:dyDescent="0.25">
      <c r="A52467"/>
      <c r="AA52467"/>
    </row>
    <row r="52468" spans="1:27" x14ac:dyDescent="0.25">
      <c r="A52468"/>
      <c r="AA52468"/>
    </row>
    <row r="52469" spans="1:27" x14ac:dyDescent="0.25">
      <c r="A52469"/>
      <c r="AA52469"/>
    </row>
    <row r="52470" spans="1:27" x14ac:dyDescent="0.25">
      <c r="A52470"/>
      <c r="AA52470"/>
    </row>
    <row r="52471" spans="1:27" x14ac:dyDescent="0.25">
      <c r="A52471"/>
      <c r="AA52471"/>
    </row>
    <row r="52472" spans="1:27" x14ac:dyDescent="0.25">
      <c r="A52472"/>
      <c r="AA52472"/>
    </row>
    <row r="52473" spans="1:27" x14ac:dyDescent="0.25">
      <c r="A52473"/>
      <c r="AA52473"/>
    </row>
    <row r="52474" spans="1:27" x14ac:dyDescent="0.25">
      <c r="A52474"/>
      <c r="AA52474"/>
    </row>
    <row r="52475" spans="1:27" x14ac:dyDescent="0.25">
      <c r="A52475"/>
      <c r="AA52475"/>
    </row>
    <row r="52476" spans="1:27" x14ac:dyDescent="0.25">
      <c r="A52476"/>
      <c r="AA52476"/>
    </row>
    <row r="52477" spans="1:27" x14ac:dyDescent="0.25">
      <c r="A52477"/>
      <c r="AA52477"/>
    </row>
    <row r="52478" spans="1:27" x14ac:dyDescent="0.25">
      <c r="A52478"/>
      <c r="AA52478"/>
    </row>
    <row r="52479" spans="1:27" x14ac:dyDescent="0.25">
      <c r="A52479"/>
      <c r="AA52479"/>
    </row>
    <row r="52480" spans="1:27" x14ac:dyDescent="0.25">
      <c r="A52480"/>
      <c r="AA52480"/>
    </row>
    <row r="52481" spans="1:27" x14ac:dyDescent="0.25">
      <c r="A52481"/>
      <c r="AA52481"/>
    </row>
    <row r="52482" spans="1:27" x14ac:dyDescent="0.25">
      <c r="A52482"/>
      <c r="AA52482"/>
    </row>
    <row r="52483" spans="1:27" x14ac:dyDescent="0.25">
      <c r="A52483"/>
      <c r="AA52483"/>
    </row>
    <row r="52484" spans="1:27" x14ac:dyDescent="0.25">
      <c r="A52484"/>
      <c r="AA52484"/>
    </row>
    <row r="52485" spans="1:27" x14ac:dyDescent="0.25">
      <c r="A52485"/>
      <c r="AA52485"/>
    </row>
    <row r="52486" spans="1:27" x14ac:dyDescent="0.25">
      <c r="A52486"/>
      <c r="AA52486"/>
    </row>
    <row r="52487" spans="1:27" x14ac:dyDescent="0.25">
      <c r="A52487"/>
      <c r="AA52487"/>
    </row>
    <row r="52488" spans="1:27" x14ac:dyDescent="0.25">
      <c r="A52488"/>
      <c r="AA52488"/>
    </row>
    <row r="52489" spans="1:27" x14ac:dyDescent="0.25">
      <c r="A52489"/>
      <c r="AA52489"/>
    </row>
    <row r="52490" spans="1:27" x14ac:dyDescent="0.25">
      <c r="A52490"/>
      <c r="AA52490"/>
    </row>
    <row r="52491" spans="1:27" x14ac:dyDescent="0.25">
      <c r="A52491"/>
      <c r="AA52491"/>
    </row>
    <row r="52492" spans="1:27" x14ac:dyDescent="0.25">
      <c r="A52492"/>
      <c r="AA52492"/>
    </row>
    <row r="52493" spans="1:27" x14ac:dyDescent="0.25">
      <c r="A52493"/>
      <c r="AA52493"/>
    </row>
    <row r="52494" spans="1:27" x14ac:dyDescent="0.25">
      <c r="A52494"/>
      <c r="AA52494"/>
    </row>
    <row r="52495" spans="1:27" x14ac:dyDescent="0.25">
      <c r="A52495"/>
      <c r="AA52495"/>
    </row>
    <row r="52496" spans="1:27" x14ac:dyDescent="0.25">
      <c r="A52496"/>
      <c r="AA52496"/>
    </row>
    <row r="52497" spans="1:27" x14ac:dyDescent="0.25">
      <c r="A52497"/>
      <c r="AA52497"/>
    </row>
    <row r="52498" spans="1:27" x14ac:dyDescent="0.25">
      <c r="A52498"/>
      <c r="AA52498"/>
    </row>
    <row r="52499" spans="1:27" x14ac:dyDescent="0.25">
      <c r="A52499"/>
      <c r="AA52499"/>
    </row>
    <row r="52500" spans="1:27" x14ac:dyDescent="0.25">
      <c r="A52500"/>
      <c r="AA52500"/>
    </row>
    <row r="52501" spans="1:27" x14ac:dyDescent="0.25">
      <c r="A52501"/>
      <c r="AA52501"/>
    </row>
    <row r="52502" spans="1:27" x14ac:dyDescent="0.25">
      <c r="A52502"/>
      <c r="AA52502"/>
    </row>
    <row r="52503" spans="1:27" x14ac:dyDescent="0.25">
      <c r="A52503"/>
      <c r="AA52503"/>
    </row>
    <row r="52504" spans="1:27" x14ac:dyDescent="0.25">
      <c r="A52504"/>
      <c r="AA52504"/>
    </row>
    <row r="52505" spans="1:27" x14ac:dyDescent="0.25">
      <c r="A52505"/>
      <c r="AA52505"/>
    </row>
    <row r="52506" spans="1:27" x14ac:dyDescent="0.25">
      <c r="A52506"/>
      <c r="AA52506"/>
    </row>
    <row r="52507" spans="1:27" x14ac:dyDescent="0.25">
      <c r="A52507"/>
      <c r="AA52507"/>
    </row>
    <row r="52508" spans="1:27" x14ac:dyDescent="0.25">
      <c r="A52508"/>
      <c r="AA52508"/>
    </row>
    <row r="52509" spans="1:27" x14ac:dyDescent="0.25">
      <c r="A52509"/>
      <c r="AA52509"/>
    </row>
    <row r="52510" spans="1:27" x14ac:dyDescent="0.25">
      <c r="A52510"/>
      <c r="AA52510"/>
    </row>
    <row r="52511" spans="1:27" x14ac:dyDescent="0.25">
      <c r="A52511"/>
      <c r="AA52511"/>
    </row>
    <row r="52512" spans="1:27" x14ac:dyDescent="0.25">
      <c r="A52512"/>
      <c r="AA52512"/>
    </row>
    <row r="52513" spans="1:27" x14ac:dyDescent="0.25">
      <c r="A52513"/>
      <c r="AA52513"/>
    </row>
    <row r="52514" spans="1:27" x14ac:dyDescent="0.25">
      <c r="A52514"/>
      <c r="AA52514"/>
    </row>
    <row r="52515" spans="1:27" x14ac:dyDescent="0.25">
      <c r="A52515"/>
      <c r="AA52515"/>
    </row>
    <row r="52516" spans="1:27" x14ac:dyDescent="0.25">
      <c r="A52516"/>
      <c r="AA52516"/>
    </row>
    <row r="52517" spans="1:27" x14ac:dyDescent="0.25">
      <c r="A52517"/>
      <c r="AA52517"/>
    </row>
    <row r="52518" spans="1:27" x14ac:dyDescent="0.25">
      <c r="A52518"/>
      <c r="AA52518"/>
    </row>
    <row r="52519" spans="1:27" x14ac:dyDescent="0.25">
      <c r="A52519"/>
      <c r="AA52519"/>
    </row>
    <row r="52520" spans="1:27" x14ac:dyDescent="0.25">
      <c r="A52520"/>
      <c r="AA52520"/>
    </row>
    <row r="52521" spans="1:27" x14ac:dyDescent="0.25">
      <c r="A52521"/>
      <c r="AA52521"/>
    </row>
    <row r="52522" spans="1:27" x14ac:dyDescent="0.25">
      <c r="A52522"/>
      <c r="AA52522"/>
    </row>
    <row r="52523" spans="1:27" x14ac:dyDescent="0.25">
      <c r="A52523"/>
      <c r="AA52523"/>
    </row>
    <row r="52524" spans="1:27" x14ac:dyDescent="0.25">
      <c r="A52524"/>
      <c r="AA52524"/>
    </row>
    <row r="52525" spans="1:27" x14ac:dyDescent="0.25">
      <c r="A52525"/>
      <c r="AA52525"/>
    </row>
    <row r="52526" spans="1:27" x14ac:dyDescent="0.25">
      <c r="A52526"/>
      <c r="AA52526"/>
    </row>
    <row r="52527" spans="1:27" x14ac:dyDescent="0.25">
      <c r="A52527"/>
      <c r="AA52527"/>
    </row>
    <row r="52528" spans="1:27" x14ac:dyDescent="0.25">
      <c r="A52528"/>
      <c r="AA52528"/>
    </row>
    <row r="52529" spans="1:27" x14ac:dyDescent="0.25">
      <c r="A52529"/>
      <c r="AA52529"/>
    </row>
    <row r="52530" spans="1:27" x14ac:dyDescent="0.25">
      <c r="A52530"/>
      <c r="AA52530"/>
    </row>
    <row r="52531" spans="1:27" x14ac:dyDescent="0.25">
      <c r="A52531"/>
      <c r="AA52531"/>
    </row>
    <row r="52532" spans="1:27" x14ac:dyDescent="0.25">
      <c r="A52532"/>
      <c r="AA52532"/>
    </row>
    <row r="52533" spans="1:27" x14ac:dyDescent="0.25">
      <c r="A52533"/>
      <c r="AA52533"/>
    </row>
    <row r="52534" spans="1:27" x14ac:dyDescent="0.25">
      <c r="A52534"/>
      <c r="AA52534"/>
    </row>
    <row r="52535" spans="1:27" x14ac:dyDescent="0.25">
      <c r="A52535"/>
      <c r="AA52535"/>
    </row>
    <row r="52536" spans="1:27" x14ac:dyDescent="0.25">
      <c r="A52536"/>
      <c r="AA52536"/>
    </row>
    <row r="52537" spans="1:27" x14ac:dyDescent="0.25">
      <c r="A52537"/>
      <c r="AA52537"/>
    </row>
    <row r="52538" spans="1:27" x14ac:dyDescent="0.25">
      <c r="A52538"/>
      <c r="AA52538"/>
    </row>
    <row r="52539" spans="1:27" x14ac:dyDescent="0.25">
      <c r="A52539"/>
      <c r="AA52539"/>
    </row>
    <row r="52540" spans="1:27" x14ac:dyDescent="0.25">
      <c r="A52540"/>
      <c r="AA52540"/>
    </row>
    <row r="52541" spans="1:27" x14ac:dyDescent="0.25">
      <c r="A52541"/>
      <c r="AA52541"/>
    </row>
    <row r="52542" spans="1:27" x14ac:dyDescent="0.25">
      <c r="A52542"/>
      <c r="AA52542"/>
    </row>
    <row r="52543" spans="1:27" x14ac:dyDescent="0.25">
      <c r="A52543"/>
      <c r="AA52543"/>
    </row>
    <row r="52544" spans="1:27" x14ac:dyDescent="0.25">
      <c r="A52544"/>
      <c r="AA52544"/>
    </row>
    <row r="52545" spans="1:27" x14ac:dyDescent="0.25">
      <c r="A52545"/>
      <c r="AA52545"/>
    </row>
    <row r="52546" spans="1:27" x14ac:dyDescent="0.25">
      <c r="A52546"/>
      <c r="AA52546"/>
    </row>
    <row r="52547" spans="1:27" x14ac:dyDescent="0.25">
      <c r="A52547"/>
      <c r="AA52547"/>
    </row>
    <row r="52548" spans="1:27" x14ac:dyDescent="0.25">
      <c r="A52548"/>
      <c r="AA52548"/>
    </row>
    <row r="52549" spans="1:27" x14ac:dyDescent="0.25">
      <c r="A52549"/>
      <c r="AA52549"/>
    </row>
    <row r="52550" spans="1:27" x14ac:dyDescent="0.25">
      <c r="A52550"/>
      <c r="AA52550"/>
    </row>
    <row r="52551" spans="1:27" x14ac:dyDescent="0.25">
      <c r="A52551"/>
      <c r="AA52551"/>
    </row>
    <row r="52552" spans="1:27" x14ac:dyDescent="0.25">
      <c r="A52552"/>
      <c r="AA52552"/>
    </row>
    <row r="52553" spans="1:27" x14ac:dyDescent="0.25">
      <c r="A52553"/>
      <c r="AA52553"/>
    </row>
    <row r="52554" spans="1:27" x14ac:dyDescent="0.25">
      <c r="A52554"/>
      <c r="AA52554"/>
    </row>
    <row r="52555" spans="1:27" x14ac:dyDescent="0.25">
      <c r="A52555"/>
      <c r="AA52555"/>
    </row>
    <row r="52556" spans="1:27" x14ac:dyDescent="0.25">
      <c r="A52556"/>
      <c r="AA52556"/>
    </row>
    <row r="52557" spans="1:27" x14ac:dyDescent="0.25">
      <c r="A52557"/>
      <c r="AA52557"/>
    </row>
    <row r="52558" spans="1:27" x14ac:dyDescent="0.25">
      <c r="A52558"/>
      <c r="AA52558"/>
    </row>
    <row r="52559" spans="1:27" x14ac:dyDescent="0.25">
      <c r="A52559"/>
      <c r="AA52559"/>
    </row>
    <row r="52560" spans="1:27" x14ac:dyDescent="0.25">
      <c r="A52560"/>
      <c r="AA52560"/>
    </row>
    <row r="52561" spans="1:27" x14ac:dyDescent="0.25">
      <c r="A52561"/>
      <c r="AA52561"/>
    </row>
    <row r="52562" spans="1:27" x14ac:dyDescent="0.25">
      <c r="A52562"/>
      <c r="AA52562"/>
    </row>
    <row r="52563" spans="1:27" x14ac:dyDescent="0.25">
      <c r="A52563"/>
      <c r="AA52563"/>
    </row>
    <row r="52564" spans="1:27" x14ac:dyDescent="0.25">
      <c r="A52564"/>
      <c r="AA52564"/>
    </row>
    <row r="52565" spans="1:27" x14ac:dyDescent="0.25">
      <c r="A52565"/>
      <c r="AA52565"/>
    </row>
    <row r="52566" spans="1:27" x14ac:dyDescent="0.25">
      <c r="A52566"/>
      <c r="AA52566"/>
    </row>
    <row r="52567" spans="1:27" x14ac:dyDescent="0.25">
      <c r="A52567"/>
      <c r="AA52567"/>
    </row>
    <row r="52568" spans="1:27" x14ac:dyDescent="0.25">
      <c r="A52568"/>
      <c r="AA52568"/>
    </row>
    <row r="52569" spans="1:27" x14ac:dyDescent="0.25">
      <c r="A52569"/>
      <c r="AA52569"/>
    </row>
    <row r="52570" spans="1:27" x14ac:dyDescent="0.25">
      <c r="A52570"/>
      <c r="AA52570"/>
    </row>
    <row r="52571" spans="1:27" x14ac:dyDescent="0.25">
      <c r="A52571"/>
      <c r="AA52571"/>
    </row>
    <row r="52572" spans="1:27" x14ac:dyDescent="0.25">
      <c r="A52572"/>
      <c r="AA52572"/>
    </row>
    <row r="52573" spans="1:27" x14ac:dyDescent="0.25">
      <c r="A52573"/>
      <c r="AA52573"/>
    </row>
    <row r="52574" spans="1:27" x14ac:dyDescent="0.25">
      <c r="A52574"/>
      <c r="AA52574"/>
    </row>
    <row r="52575" spans="1:27" x14ac:dyDescent="0.25">
      <c r="A52575"/>
      <c r="AA52575"/>
    </row>
    <row r="52576" spans="1:27" x14ac:dyDescent="0.25">
      <c r="A52576"/>
      <c r="AA52576"/>
    </row>
    <row r="52577" spans="1:27" x14ac:dyDescent="0.25">
      <c r="A52577"/>
      <c r="AA52577"/>
    </row>
    <row r="52578" spans="1:27" x14ac:dyDescent="0.25">
      <c r="A52578"/>
      <c r="AA52578"/>
    </row>
    <row r="52579" spans="1:27" x14ac:dyDescent="0.25">
      <c r="A52579"/>
      <c r="AA52579"/>
    </row>
    <row r="52580" spans="1:27" x14ac:dyDescent="0.25">
      <c r="A52580"/>
      <c r="AA52580"/>
    </row>
    <row r="52581" spans="1:27" x14ac:dyDescent="0.25">
      <c r="A52581"/>
      <c r="AA52581"/>
    </row>
    <row r="52582" spans="1:27" x14ac:dyDescent="0.25">
      <c r="A52582"/>
      <c r="AA52582"/>
    </row>
    <row r="52583" spans="1:27" x14ac:dyDescent="0.25">
      <c r="A52583"/>
      <c r="AA52583"/>
    </row>
    <row r="52584" spans="1:27" x14ac:dyDescent="0.25">
      <c r="A52584"/>
      <c r="AA52584"/>
    </row>
    <row r="52585" spans="1:27" x14ac:dyDescent="0.25">
      <c r="A52585"/>
      <c r="AA52585"/>
    </row>
    <row r="52586" spans="1:27" x14ac:dyDescent="0.25">
      <c r="A52586"/>
      <c r="AA52586"/>
    </row>
    <row r="52587" spans="1:27" x14ac:dyDescent="0.25">
      <c r="A52587"/>
      <c r="AA52587"/>
    </row>
    <row r="52588" spans="1:27" x14ac:dyDescent="0.25">
      <c r="A52588"/>
      <c r="AA52588"/>
    </row>
    <row r="52589" spans="1:27" x14ac:dyDescent="0.25">
      <c r="A52589"/>
      <c r="AA52589"/>
    </row>
    <row r="52590" spans="1:27" x14ac:dyDescent="0.25">
      <c r="A52590"/>
      <c r="AA52590"/>
    </row>
    <row r="52591" spans="1:27" x14ac:dyDescent="0.25">
      <c r="A52591"/>
      <c r="AA52591"/>
    </row>
    <row r="52592" spans="1:27" x14ac:dyDescent="0.25">
      <c r="A52592"/>
      <c r="AA52592"/>
    </row>
    <row r="52593" spans="1:27" x14ac:dyDescent="0.25">
      <c r="A52593"/>
      <c r="AA52593"/>
    </row>
    <row r="52594" spans="1:27" x14ac:dyDescent="0.25">
      <c r="A52594"/>
      <c r="AA52594"/>
    </row>
    <row r="52595" spans="1:27" x14ac:dyDescent="0.25">
      <c r="A52595"/>
      <c r="AA52595"/>
    </row>
    <row r="52596" spans="1:27" x14ac:dyDescent="0.25">
      <c r="A52596"/>
      <c r="AA52596"/>
    </row>
    <row r="52597" spans="1:27" x14ac:dyDescent="0.25">
      <c r="A52597"/>
      <c r="AA52597"/>
    </row>
    <row r="52598" spans="1:27" x14ac:dyDescent="0.25">
      <c r="A52598"/>
      <c r="AA52598"/>
    </row>
    <row r="52599" spans="1:27" x14ac:dyDescent="0.25">
      <c r="A52599"/>
      <c r="AA52599"/>
    </row>
    <row r="52600" spans="1:27" x14ac:dyDescent="0.25">
      <c r="A52600"/>
      <c r="AA52600"/>
    </row>
    <row r="52601" spans="1:27" x14ac:dyDescent="0.25">
      <c r="A52601"/>
      <c r="AA52601"/>
    </row>
    <row r="52602" spans="1:27" x14ac:dyDescent="0.25">
      <c r="A52602"/>
      <c r="AA52602"/>
    </row>
    <row r="52603" spans="1:27" x14ac:dyDescent="0.25">
      <c r="A52603"/>
      <c r="AA52603"/>
    </row>
    <row r="52604" spans="1:27" x14ac:dyDescent="0.25">
      <c r="A52604"/>
      <c r="AA52604"/>
    </row>
    <row r="52605" spans="1:27" x14ac:dyDescent="0.25">
      <c r="A52605"/>
      <c r="AA52605"/>
    </row>
    <row r="52606" spans="1:27" x14ac:dyDescent="0.25">
      <c r="A52606"/>
      <c r="AA52606"/>
    </row>
    <row r="52607" spans="1:27" x14ac:dyDescent="0.25">
      <c r="A52607"/>
      <c r="AA52607"/>
    </row>
    <row r="52608" spans="1:27" x14ac:dyDescent="0.25">
      <c r="A52608"/>
      <c r="AA52608"/>
    </row>
    <row r="52609" spans="1:27" x14ac:dyDescent="0.25">
      <c r="A52609"/>
      <c r="AA52609"/>
    </row>
    <row r="52610" spans="1:27" x14ac:dyDescent="0.25">
      <c r="A52610"/>
      <c r="AA52610"/>
    </row>
    <row r="52611" spans="1:27" x14ac:dyDescent="0.25">
      <c r="A52611"/>
      <c r="AA52611"/>
    </row>
    <row r="52612" spans="1:27" x14ac:dyDescent="0.25">
      <c r="A52612"/>
      <c r="AA52612"/>
    </row>
    <row r="52613" spans="1:27" x14ac:dyDescent="0.25">
      <c r="A52613"/>
      <c r="AA52613"/>
    </row>
    <row r="52614" spans="1:27" x14ac:dyDescent="0.25">
      <c r="A52614"/>
      <c r="AA52614"/>
    </row>
    <row r="52615" spans="1:27" x14ac:dyDescent="0.25">
      <c r="A52615"/>
      <c r="AA52615"/>
    </row>
    <row r="52616" spans="1:27" x14ac:dyDescent="0.25">
      <c r="A52616"/>
      <c r="AA52616"/>
    </row>
    <row r="52617" spans="1:27" x14ac:dyDescent="0.25">
      <c r="A52617"/>
      <c r="AA52617"/>
    </row>
    <row r="52618" spans="1:27" x14ac:dyDescent="0.25">
      <c r="A52618"/>
      <c r="AA52618"/>
    </row>
    <row r="52619" spans="1:27" x14ac:dyDescent="0.25">
      <c r="A52619"/>
      <c r="AA52619"/>
    </row>
    <row r="52620" spans="1:27" x14ac:dyDescent="0.25">
      <c r="A52620"/>
      <c r="AA52620"/>
    </row>
    <row r="52621" spans="1:27" x14ac:dyDescent="0.25">
      <c r="A52621"/>
      <c r="AA52621"/>
    </row>
    <row r="52622" spans="1:27" x14ac:dyDescent="0.25">
      <c r="A52622"/>
      <c r="AA52622"/>
    </row>
    <row r="52623" spans="1:27" x14ac:dyDescent="0.25">
      <c r="A52623"/>
      <c r="AA52623"/>
    </row>
    <row r="52624" spans="1:27" x14ac:dyDescent="0.25">
      <c r="A52624"/>
      <c r="AA52624"/>
    </row>
    <row r="52625" spans="1:27" x14ac:dyDescent="0.25">
      <c r="A52625"/>
      <c r="AA52625"/>
    </row>
    <row r="52626" spans="1:27" x14ac:dyDescent="0.25">
      <c r="A52626"/>
      <c r="AA52626"/>
    </row>
    <row r="52627" spans="1:27" x14ac:dyDescent="0.25">
      <c r="A52627"/>
      <c r="AA52627"/>
    </row>
    <row r="52628" spans="1:27" x14ac:dyDescent="0.25">
      <c r="A52628"/>
      <c r="AA52628"/>
    </row>
    <row r="52629" spans="1:27" x14ac:dyDescent="0.25">
      <c r="A52629"/>
      <c r="AA52629"/>
    </row>
    <row r="52630" spans="1:27" x14ac:dyDescent="0.25">
      <c r="A52630"/>
      <c r="AA52630"/>
    </row>
    <row r="52631" spans="1:27" x14ac:dyDescent="0.25">
      <c r="A52631"/>
      <c r="AA52631"/>
    </row>
    <row r="52632" spans="1:27" x14ac:dyDescent="0.25">
      <c r="A52632"/>
      <c r="AA52632"/>
    </row>
    <row r="52633" spans="1:27" x14ac:dyDescent="0.25">
      <c r="A52633"/>
      <c r="AA52633"/>
    </row>
    <row r="52634" spans="1:27" x14ac:dyDescent="0.25">
      <c r="A52634"/>
      <c r="AA52634"/>
    </row>
    <row r="52635" spans="1:27" x14ac:dyDescent="0.25">
      <c r="A52635"/>
      <c r="AA52635"/>
    </row>
    <row r="52636" spans="1:27" x14ac:dyDescent="0.25">
      <c r="A52636"/>
      <c r="AA52636"/>
    </row>
    <row r="52637" spans="1:27" x14ac:dyDescent="0.25">
      <c r="A52637"/>
      <c r="AA52637"/>
    </row>
    <row r="52638" spans="1:27" x14ac:dyDescent="0.25">
      <c r="A52638"/>
      <c r="AA52638"/>
    </row>
    <row r="52639" spans="1:27" x14ac:dyDescent="0.25">
      <c r="A52639"/>
      <c r="AA52639"/>
    </row>
    <row r="52640" spans="1:27" x14ac:dyDescent="0.25">
      <c r="A52640"/>
      <c r="AA52640"/>
    </row>
    <row r="52641" spans="1:27" x14ac:dyDescent="0.25">
      <c r="A52641"/>
      <c r="AA52641"/>
    </row>
    <row r="52642" spans="1:27" x14ac:dyDescent="0.25">
      <c r="A52642"/>
      <c r="AA52642"/>
    </row>
    <row r="52643" spans="1:27" x14ac:dyDescent="0.25">
      <c r="A52643"/>
      <c r="AA52643"/>
    </row>
    <row r="52644" spans="1:27" x14ac:dyDescent="0.25">
      <c r="A52644"/>
      <c r="AA52644"/>
    </row>
    <row r="52645" spans="1:27" x14ac:dyDescent="0.25">
      <c r="A52645"/>
      <c r="AA52645"/>
    </row>
    <row r="52646" spans="1:27" x14ac:dyDescent="0.25">
      <c r="A52646"/>
      <c r="AA52646"/>
    </row>
    <row r="52647" spans="1:27" x14ac:dyDescent="0.25">
      <c r="A52647"/>
      <c r="AA52647"/>
    </row>
    <row r="52648" spans="1:27" x14ac:dyDescent="0.25">
      <c r="A52648"/>
      <c r="AA52648"/>
    </row>
    <row r="52649" spans="1:27" x14ac:dyDescent="0.25">
      <c r="A52649"/>
      <c r="AA52649"/>
    </row>
    <row r="52650" spans="1:27" x14ac:dyDescent="0.25">
      <c r="A52650"/>
      <c r="AA52650"/>
    </row>
    <row r="52651" spans="1:27" x14ac:dyDescent="0.25">
      <c r="A52651"/>
      <c r="AA52651"/>
    </row>
    <row r="52652" spans="1:27" x14ac:dyDescent="0.25">
      <c r="A52652"/>
      <c r="AA52652"/>
    </row>
    <row r="52653" spans="1:27" x14ac:dyDescent="0.25">
      <c r="A52653"/>
      <c r="AA52653"/>
    </row>
    <row r="52654" spans="1:27" x14ac:dyDescent="0.25">
      <c r="A52654"/>
      <c r="AA52654"/>
    </row>
    <row r="52655" spans="1:27" x14ac:dyDescent="0.25">
      <c r="A52655"/>
      <c r="AA52655"/>
    </row>
    <row r="52656" spans="1:27" x14ac:dyDescent="0.25">
      <c r="A52656"/>
      <c r="AA52656"/>
    </row>
    <row r="52657" spans="1:27" x14ac:dyDescent="0.25">
      <c r="A52657"/>
      <c r="AA52657"/>
    </row>
    <row r="52658" spans="1:27" x14ac:dyDescent="0.25">
      <c r="A52658"/>
      <c r="AA52658"/>
    </row>
    <row r="52659" spans="1:27" x14ac:dyDescent="0.25">
      <c r="A52659"/>
      <c r="AA52659"/>
    </row>
    <row r="52660" spans="1:27" x14ac:dyDescent="0.25">
      <c r="A52660"/>
      <c r="AA52660"/>
    </row>
    <row r="52661" spans="1:27" x14ac:dyDescent="0.25">
      <c r="A52661"/>
      <c r="AA52661"/>
    </row>
    <row r="52662" spans="1:27" x14ac:dyDescent="0.25">
      <c r="A52662"/>
      <c r="AA52662"/>
    </row>
    <row r="52663" spans="1:27" x14ac:dyDescent="0.25">
      <c r="A52663"/>
      <c r="AA52663"/>
    </row>
    <row r="52664" spans="1:27" x14ac:dyDescent="0.25">
      <c r="A52664"/>
      <c r="AA52664"/>
    </row>
    <row r="52665" spans="1:27" x14ac:dyDescent="0.25">
      <c r="A52665"/>
      <c r="AA52665"/>
    </row>
    <row r="52666" spans="1:27" x14ac:dyDescent="0.25">
      <c r="A52666"/>
      <c r="AA52666"/>
    </row>
    <row r="52667" spans="1:27" x14ac:dyDescent="0.25">
      <c r="A52667"/>
      <c r="AA52667"/>
    </row>
    <row r="52668" spans="1:27" x14ac:dyDescent="0.25">
      <c r="A52668"/>
      <c r="AA52668"/>
    </row>
    <row r="52669" spans="1:27" x14ac:dyDescent="0.25">
      <c r="A52669"/>
      <c r="AA52669"/>
    </row>
    <row r="52670" spans="1:27" x14ac:dyDescent="0.25">
      <c r="A52670"/>
      <c r="AA52670"/>
    </row>
    <row r="52671" spans="1:27" x14ac:dyDescent="0.25">
      <c r="A52671"/>
      <c r="AA52671"/>
    </row>
    <row r="52672" spans="1:27" x14ac:dyDescent="0.25">
      <c r="A52672"/>
      <c r="AA52672"/>
    </row>
    <row r="52673" spans="1:27" x14ac:dyDescent="0.25">
      <c r="A52673"/>
      <c r="AA52673"/>
    </row>
    <row r="52674" spans="1:27" x14ac:dyDescent="0.25">
      <c r="A52674"/>
      <c r="AA52674"/>
    </row>
    <row r="52675" spans="1:27" x14ac:dyDescent="0.25">
      <c r="A52675"/>
      <c r="AA52675"/>
    </row>
    <row r="52676" spans="1:27" x14ac:dyDescent="0.25">
      <c r="A52676"/>
      <c r="AA52676"/>
    </row>
    <row r="52677" spans="1:27" x14ac:dyDescent="0.25">
      <c r="A52677"/>
      <c r="AA52677"/>
    </row>
    <row r="52678" spans="1:27" x14ac:dyDescent="0.25">
      <c r="A52678"/>
      <c r="AA52678"/>
    </row>
    <row r="52679" spans="1:27" x14ac:dyDescent="0.25">
      <c r="A52679"/>
      <c r="AA52679"/>
    </row>
    <row r="52680" spans="1:27" x14ac:dyDescent="0.25">
      <c r="A52680"/>
      <c r="AA52680"/>
    </row>
    <row r="52681" spans="1:27" x14ac:dyDescent="0.25">
      <c r="A52681"/>
      <c r="AA52681"/>
    </row>
    <row r="52682" spans="1:27" x14ac:dyDescent="0.25">
      <c r="A52682"/>
      <c r="AA52682"/>
    </row>
    <row r="52683" spans="1:27" x14ac:dyDescent="0.25">
      <c r="A52683"/>
      <c r="AA52683"/>
    </row>
    <row r="52684" spans="1:27" x14ac:dyDescent="0.25">
      <c r="A52684"/>
      <c r="AA52684"/>
    </row>
    <row r="52685" spans="1:27" x14ac:dyDescent="0.25">
      <c r="A52685"/>
      <c r="AA52685"/>
    </row>
    <row r="52686" spans="1:27" x14ac:dyDescent="0.25">
      <c r="A52686"/>
      <c r="AA52686"/>
    </row>
    <row r="52687" spans="1:27" x14ac:dyDescent="0.25">
      <c r="A52687"/>
      <c r="AA52687"/>
    </row>
    <row r="52688" spans="1:27" x14ac:dyDescent="0.25">
      <c r="A52688"/>
      <c r="AA52688"/>
    </row>
    <row r="52689" spans="1:27" x14ac:dyDescent="0.25">
      <c r="A52689"/>
      <c r="AA52689"/>
    </row>
    <row r="52690" spans="1:27" x14ac:dyDescent="0.25">
      <c r="A52690"/>
      <c r="AA52690"/>
    </row>
    <row r="52691" spans="1:27" x14ac:dyDescent="0.25">
      <c r="A52691"/>
      <c r="AA52691"/>
    </row>
    <row r="52692" spans="1:27" x14ac:dyDescent="0.25">
      <c r="A52692"/>
      <c r="AA52692"/>
    </row>
    <row r="52693" spans="1:27" x14ac:dyDescent="0.25">
      <c r="A52693"/>
      <c r="AA52693"/>
    </row>
    <row r="52694" spans="1:27" x14ac:dyDescent="0.25">
      <c r="A52694"/>
      <c r="AA52694"/>
    </row>
    <row r="52695" spans="1:27" x14ac:dyDescent="0.25">
      <c r="A52695"/>
      <c r="AA52695"/>
    </row>
    <row r="52696" spans="1:27" x14ac:dyDescent="0.25">
      <c r="A52696"/>
      <c r="AA52696"/>
    </row>
    <row r="52697" spans="1:27" x14ac:dyDescent="0.25">
      <c r="A52697"/>
      <c r="AA52697"/>
    </row>
    <row r="52698" spans="1:27" x14ac:dyDescent="0.25">
      <c r="A52698"/>
      <c r="AA52698"/>
    </row>
    <row r="52699" spans="1:27" x14ac:dyDescent="0.25">
      <c r="A52699"/>
      <c r="AA52699"/>
    </row>
    <row r="52700" spans="1:27" x14ac:dyDescent="0.25">
      <c r="A52700"/>
      <c r="AA52700"/>
    </row>
    <row r="52701" spans="1:27" x14ac:dyDescent="0.25">
      <c r="A52701"/>
      <c r="AA52701"/>
    </row>
    <row r="52702" spans="1:27" x14ac:dyDescent="0.25">
      <c r="A52702"/>
      <c r="AA52702"/>
    </row>
    <row r="52703" spans="1:27" x14ac:dyDescent="0.25">
      <c r="A52703"/>
      <c r="AA52703"/>
    </row>
    <row r="52704" spans="1:27" x14ac:dyDescent="0.25">
      <c r="A52704"/>
      <c r="AA52704"/>
    </row>
    <row r="52705" spans="1:27" x14ac:dyDescent="0.25">
      <c r="A52705"/>
      <c r="AA52705"/>
    </row>
    <row r="52706" spans="1:27" x14ac:dyDescent="0.25">
      <c r="A52706"/>
      <c r="AA52706"/>
    </row>
    <row r="52707" spans="1:27" x14ac:dyDescent="0.25">
      <c r="A52707"/>
      <c r="AA52707"/>
    </row>
    <row r="52708" spans="1:27" x14ac:dyDescent="0.25">
      <c r="A52708"/>
      <c r="AA52708"/>
    </row>
    <row r="52709" spans="1:27" x14ac:dyDescent="0.25">
      <c r="A52709"/>
      <c r="AA52709"/>
    </row>
    <row r="52710" spans="1:27" x14ac:dyDescent="0.25">
      <c r="A52710"/>
      <c r="AA52710"/>
    </row>
    <row r="52711" spans="1:27" x14ac:dyDescent="0.25">
      <c r="A52711"/>
      <c r="AA52711"/>
    </row>
    <row r="52712" spans="1:27" x14ac:dyDescent="0.25">
      <c r="A52712"/>
      <c r="AA52712"/>
    </row>
    <row r="52713" spans="1:27" x14ac:dyDescent="0.25">
      <c r="A52713"/>
      <c r="AA52713"/>
    </row>
    <row r="52714" spans="1:27" x14ac:dyDescent="0.25">
      <c r="A52714"/>
      <c r="AA52714"/>
    </row>
    <row r="52715" spans="1:27" x14ac:dyDescent="0.25">
      <c r="A52715"/>
      <c r="AA52715"/>
    </row>
    <row r="52716" spans="1:27" x14ac:dyDescent="0.25">
      <c r="A52716"/>
      <c r="AA52716"/>
    </row>
    <row r="52717" spans="1:27" x14ac:dyDescent="0.25">
      <c r="A52717"/>
      <c r="AA52717"/>
    </row>
    <row r="52718" spans="1:27" x14ac:dyDescent="0.25">
      <c r="A52718"/>
      <c r="AA52718"/>
    </row>
    <row r="52719" spans="1:27" x14ac:dyDescent="0.25">
      <c r="A52719"/>
      <c r="AA52719"/>
    </row>
    <row r="52720" spans="1:27" x14ac:dyDescent="0.25">
      <c r="A52720"/>
      <c r="AA52720"/>
    </row>
    <row r="52721" spans="1:27" x14ac:dyDescent="0.25">
      <c r="A52721"/>
      <c r="AA52721"/>
    </row>
    <row r="52722" spans="1:27" x14ac:dyDescent="0.25">
      <c r="A52722"/>
      <c r="AA52722"/>
    </row>
    <row r="52723" spans="1:27" x14ac:dyDescent="0.25">
      <c r="A52723"/>
      <c r="AA52723"/>
    </row>
    <row r="52724" spans="1:27" x14ac:dyDescent="0.25">
      <c r="A52724"/>
      <c r="AA52724"/>
    </row>
    <row r="52725" spans="1:27" x14ac:dyDescent="0.25">
      <c r="A52725"/>
      <c r="AA52725"/>
    </row>
    <row r="52726" spans="1:27" x14ac:dyDescent="0.25">
      <c r="A52726"/>
      <c r="AA52726"/>
    </row>
    <row r="52727" spans="1:27" x14ac:dyDescent="0.25">
      <c r="A52727"/>
      <c r="AA52727"/>
    </row>
    <row r="52728" spans="1:27" x14ac:dyDescent="0.25">
      <c r="A52728"/>
      <c r="AA52728"/>
    </row>
    <row r="52729" spans="1:27" x14ac:dyDescent="0.25">
      <c r="A52729"/>
      <c r="AA52729"/>
    </row>
    <row r="52730" spans="1:27" x14ac:dyDescent="0.25">
      <c r="A52730"/>
      <c r="AA52730"/>
    </row>
    <row r="52731" spans="1:27" x14ac:dyDescent="0.25">
      <c r="A52731"/>
      <c r="AA52731"/>
    </row>
    <row r="52732" spans="1:27" x14ac:dyDescent="0.25">
      <c r="A52732"/>
      <c r="AA52732"/>
    </row>
    <row r="52733" spans="1:27" x14ac:dyDescent="0.25">
      <c r="A52733"/>
      <c r="AA52733"/>
    </row>
    <row r="52734" spans="1:27" x14ac:dyDescent="0.25">
      <c r="A52734"/>
      <c r="AA52734"/>
    </row>
    <row r="52735" spans="1:27" x14ac:dyDescent="0.25">
      <c r="A52735"/>
      <c r="AA52735"/>
    </row>
    <row r="52736" spans="1:27" x14ac:dyDescent="0.25">
      <c r="A52736"/>
      <c r="AA52736"/>
    </row>
    <row r="52737" spans="1:27" x14ac:dyDescent="0.25">
      <c r="A52737"/>
      <c r="AA52737"/>
    </row>
    <row r="52738" spans="1:27" x14ac:dyDescent="0.25">
      <c r="A52738"/>
      <c r="AA52738"/>
    </row>
    <row r="52739" spans="1:27" x14ac:dyDescent="0.25">
      <c r="A52739"/>
      <c r="AA52739"/>
    </row>
    <row r="52740" spans="1:27" x14ac:dyDescent="0.25">
      <c r="A52740"/>
      <c r="AA52740"/>
    </row>
    <row r="52741" spans="1:27" x14ac:dyDescent="0.25">
      <c r="A52741"/>
      <c r="AA52741"/>
    </row>
    <row r="52742" spans="1:27" x14ac:dyDescent="0.25">
      <c r="A52742"/>
      <c r="AA52742"/>
    </row>
    <row r="52743" spans="1:27" x14ac:dyDescent="0.25">
      <c r="A52743"/>
      <c r="AA52743"/>
    </row>
    <row r="52744" spans="1:27" x14ac:dyDescent="0.25">
      <c r="A52744"/>
      <c r="AA52744"/>
    </row>
    <row r="52745" spans="1:27" x14ac:dyDescent="0.25">
      <c r="A52745"/>
      <c r="AA52745"/>
    </row>
    <row r="52746" spans="1:27" x14ac:dyDescent="0.25">
      <c r="A52746"/>
      <c r="AA52746"/>
    </row>
    <row r="52747" spans="1:27" x14ac:dyDescent="0.25">
      <c r="A52747"/>
      <c r="AA52747"/>
    </row>
    <row r="52748" spans="1:27" x14ac:dyDescent="0.25">
      <c r="A52748"/>
      <c r="AA52748"/>
    </row>
    <row r="52749" spans="1:27" x14ac:dyDescent="0.25">
      <c r="A52749"/>
      <c r="AA52749"/>
    </row>
    <row r="52750" spans="1:27" x14ac:dyDescent="0.25">
      <c r="A52750"/>
      <c r="AA52750"/>
    </row>
    <row r="52751" spans="1:27" x14ac:dyDescent="0.25">
      <c r="A52751"/>
      <c r="AA52751"/>
    </row>
    <row r="52752" spans="1:27" x14ac:dyDescent="0.25">
      <c r="A52752"/>
      <c r="AA52752"/>
    </row>
    <row r="52753" spans="1:27" x14ac:dyDescent="0.25">
      <c r="A52753"/>
      <c r="AA52753"/>
    </row>
    <row r="52754" spans="1:27" x14ac:dyDescent="0.25">
      <c r="A52754"/>
      <c r="AA52754"/>
    </row>
    <row r="52755" spans="1:27" x14ac:dyDescent="0.25">
      <c r="A52755"/>
      <c r="AA52755"/>
    </row>
    <row r="52756" spans="1:27" x14ac:dyDescent="0.25">
      <c r="A52756"/>
      <c r="AA52756"/>
    </row>
    <row r="52757" spans="1:27" x14ac:dyDescent="0.25">
      <c r="A52757"/>
      <c r="AA52757"/>
    </row>
    <row r="52758" spans="1:27" x14ac:dyDescent="0.25">
      <c r="A52758"/>
      <c r="AA52758"/>
    </row>
    <row r="52759" spans="1:27" x14ac:dyDescent="0.25">
      <c r="A52759"/>
      <c r="AA52759"/>
    </row>
    <row r="52760" spans="1:27" x14ac:dyDescent="0.25">
      <c r="A52760"/>
      <c r="AA52760"/>
    </row>
    <row r="52761" spans="1:27" x14ac:dyDescent="0.25">
      <c r="A52761"/>
      <c r="AA52761"/>
    </row>
    <row r="52762" spans="1:27" x14ac:dyDescent="0.25">
      <c r="A52762"/>
      <c r="AA52762"/>
    </row>
    <row r="52763" spans="1:27" x14ac:dyDescent="0.25">
      <c r="A52763"/>
      <c r="AA52763"/>
    </row>
    <row r="52764" spans="1:27" x14ac:dyDescent="0.25">
      <c r="A52764"/>
      <c r="AA52764"/>
    </row>
    <row r="52765" spans="1:27" x14ac:dyDescent="0.25">
      <c r="A52765"/>
      <c r="AA52765"/>
    </row>
    <row r="52766" spans="1:27" x14ac:dyDescent="0.25">
      <c r="A52766"/>
      <c r="AA52766"/>
    </row>
    <row r="52767" spans="1:27" x14ac:dyDescent="0.25">
      <c r="A52767"/>
      <c r="AA52767"/>
    </row>
    <row r="52768" spans="1:27" x14ac:dyDescent="0.25">
      <c r="A52768"/>
      <c r="AA52768"/>
    </row>
    <row r="52769" spans="1:27" x14ac:dyDescent="0.25">
      <c r="A52769"/>
      <c r="AA52769"/>
    </row>
    <row r="52770" spans="1:27" x14ac:dyDescent="0.25">
      <c r="A52770"/>
      <c r="AA52770"/>
    </row>
    <row r="52771" spans="1:27" x14ac:dyDescent="0.25">
      <c r="A52771"/>
      <c r="AA52771"/>
    </row>
    <row r="52772" spans="1:27" x14ac:dyDescent="0.25">
      <c r="A52772"/>
      <c r="AA52772"/>
    </row>
    <row r="52773" spans="1:27" x14ac:dyDescent="0.25">
      <c r="A52773"/>
      <c r="AA52773"/>
    </row>
    <row r="52774" spans="1:27" x14ac:dyDescent="0.25">
      <c r="A52774"/>
      <c r="AA52774"/>
    </row>
    <row r="52775" spans="1:27" x14ac:dyDescent="0.25">
      <c r="A52775"/>
      <c r="AA52775"/>
    </row>
    <row r="52776" spans="1:27" x14ac:dyDescent="0.25">
      <c r="A52776"/>
      <c r="AA52776"/>
    </row>
    <row r="52777" spans="1:27" x14ac:dyDescent="0.25">
      <c r="A52777"/>
      <c r="AA52777"/>
    </row>
    <row r="52778" spans="1:27" x14ac:dyDescent="0.25">
      <c r="A52778"/>
      <c r="AA52778"/>
    </row>
    <row r="52779" spans="1:27" x14ac:dyDescent="0.25">
      <c r="A52779"/>
      <c r="AA52779"/>
    </row>
    <row r="52780" spans="1:27" x14ac:dyDescent="0.25">
      <c r="A52780"/>
      <c r="AA52780"/>
    </row>
    <row r="52781" spans="1:27" x14ac:dyDescent="0.25">
      <c r="A52781"/>
      <c r="AA52781"/>
    </row>
    <row r="52782" spans="1:27" x14ac:dyDescent="0.25">
      <c r="A52782"/>
      <c r="AA52782"/>
    </row>
    <row r="52783" spans="1:27" x14ac:dyDescent="0.25">
      <c r="A52783"/>
      <c r="AA52783"/>
    </row>
    <row r="52784" spans="1:27" x14ac:dyDescent="0.25">
      <c r="A52784"/>
      <c r="AA52784"/>
    </row>
    <row r="52785" spans="1:27" x14ac:dyDescent="0.25">
      <c r="A52785"/>
      <c r="AA52785"/>
    </row>
    <row r="52786" spans="1:27" x14ac:dyDescent="0.25">
      <c r="A52786"/>
      <c r="AA52786"/>
    </row>
    <row r="52787" spans="1:27" x14ac:dyDescent="0.25">
      <c r="A52787"/>
      <c r="AA52787"/>
    </row>
    <row r="52788" spans="1:27" x14ac:dyDescent="0.25">
      <c r="A52788"/>
      <c r="AA52788"/>
    </row>
    <row r="52789" spans="1:27" x14ac:dyDescent="0.25">
      <c r="A52789"/>
      <c r="AA52789"/>
    </row>
    <row r="52790" spans="1:27" x14ac:dyDescent="0.25">
      <c r="A52790"/>
      <c r="AA52790"/>
    </row>
    <row r="52791" spans="1:27" x14ac:dyDescent="0.25">
      <c r="A52791"/>
      <c r="AA52791"/>
    </row>
    <row r="52792" spans="1:27" x14ac:dyDescent="0.25">
      <c r="A52792"/>
      <c r="AA52792"/>
    </row>
    <row r="52793" spans="1:27" x14ac:dyDescent="0.25">
      <c r="A52793"/>
      <c r="AA52793"/>
    </row>
    <row r="52794" spans="1:27" x14ac:dyDescent="0.25">
      <c r="A52794"/>
      <c r="AA52794"/>
    </row>
    <row r="52795" spans="1:27" x14ac:dyDescent="0.25">
      <c r="A52795"/>
      <c r="AA52795"/>
    </row>
    <row r="52796" spans="1:27" x14ac:dyDescent="0.25">
      <c r="A52796"/>
      <c r="AA52796"/>
    </row>
    <row r="52797" spans="1:27" x14ac:dyDescent="0.25">
      <c r="A52797"/>
      <c r="AA52797"/>
    </row>
    <row r="52798" spans="1:27" x14ac:dyDescent="0.25">
      <c r="A52798"/>
      <c r="AA52798"/>
    </row>
    <row r="52799" spans="1:27" x14ac:dyDescent="0.25">
      <c r="A52799"/>
      <c r="AA52799"/>
    </row>
    <row r="52800" spans="1:27" x14ac:dyDescent="0.25">
      <c r="A52800"/>
      <c r="AA52800"/>
    </row>
    <row r="52801" spans="1:27" x14ac:dyDescent="0.25">
      <c r="A52801"/>
      <c r="AA52801"/>
    </row>
    <row r="52802" spans="1:27" x14ac:dyDescent="0.25">
      <c r="A52802"/>
      <c r="AA52802"/>
    </row>
    <row r="52803" spans="1:27" x14ac:dyDescent="0.25">
      <c r="A52803"/>
      <c r="AA52803"/>
    </row>
    <row r="52804" spans="1:27" x14ac:dyDescent="0.25">
      <c r="A52804"/>
      <c r="AA52804"/>
    </row>
    <row r="52805" spans="1:27" x14ac:dyDescent="0.25">
      <c r="A52805"/>
      <c r="AA52805"/>
    </row>
    <row r="52806" spans="1:27" x14ac:dyDescent="0.25">
      <c r="A52806"/>
      <c r="AA52806"/>
    </row>
    <row r="52807" spans="1:27" x14ac:dyDescent="0.25">
      <c r="A52807"/>
      <c r="AA52807"/>
    </row>
    <row r="52808" spans="1:27" x14ac:dyDescent="0.25">
      <c r="A52808"/>
      <c r="AA52808"/>
    </row>
    <row r="52809" spans="1:27" x14ac:dyDescent="0.25">
      <c r="A52809"/>
      <c r="AA52809"/>
    </row>
    <row r="52810" spans="1:27" x14ac:dyDescent="0.25">
      <c r="A52810"/>
      <c r="AA52810"/>
    </row>
    <row r="52811" spans="1:27" x14ac:dyDescent="0.25">
      <c r="A52811"/>
      <c r="AA52811"/>
    </row>
    <row r="52812" spans="1:27" x14ac:dyDescent="0.25">
      <c r="A52812"/>
      <c r="AA52812"/>
    </row>
    <row r="52813" spans="1:27" x14ac:dyDescent="0.25">
      <c r="A52813"/>
      <c r="AA52813"/>
    </row>
    <row r="52814" spans="1:27" x14ac:dyDescent="0.25">
      <c r="A52814"/>
      <c r="AA52814"/>
    </row>
    <row r="52815" spans="1:27" x14ac:dyDescent="0.25">
      <c r="A52815"/>
      <c r="AA52815"/>
    </row>
    <row r="52816" spans="1:27" x14ac:dyDescent="0.25">
      <c r="A52816"/>
      <c r="AA52816"/>
    </row>
    <row r="52817" spans="1:27" x14ac:dyDescent="0.25">
      <c r="A52817"/>
      <c r="AA52817"/>
    </row>
    <row r="52818" spans="1:27" x14ac:dyDescent="0.25">
      <c r="A52818"/>
      <c r="AA52818"/>
    </row>
    <row r="52819" spans="1:27" x14ac:dyDescent="0.25">
      <c r="A52819"/>
      <c r="AA52819"/>
    </row>
    <row r="52820" spans="1:27" x14ac:dyDescent="0.25">
      <c r="A52820"/>
      <c r="AA52820"/>
    </row>
    <row r="52821" spans="1:27" x14ac:dyDescent="0.25">
      <c r="A52821"/>
      <c r="AA52821"/>
    </row>
    <row r="52822" spans="1:27" x14ac:dyDescent="0.25">
      <c r="A52822"/>
      <c r="AA52822"/>
    </row>
    <row r="52823" spans="1:27" x14ac:dyDescent="0.25">
      <c r="A52823"/>
      <c r="AA52823"/>
    </row>
    <row r="52824" spans="1:27" x14ac:dyDescent="0.25">
      <c r="A52824"/>
      <c r="AA52824"/>
    </row>
    <row r="52825" spans="1:27" x14ac:dyDescent="0.25">
      <c r="A52825"/>
      <c r="AA52825"/>
    </row>
    <row r="52826" spans="1:27" x14ac:dyDescent="0.25">
      <c r="A52826"/>
      <c r="AA52826"/>
    </row>
    <row r="52827" spans="1:27" x14ac:dyDescent="0.25">
      <c r="A52827"/>
      <c r="AA52827"/>
    </row>
    <row r="52828" spans="1:27" x14ac:dyDescent="0.25">
      <c r="A52828"/>
      <c r="AA52828"/>
    </row>
    <row r="52829" spans="1:27" x14ac:dyDescent="0.25">
      <c r="A52829"/>
      <c r="AA52829"/>
    </row>
    <row r="52830" spans="1:27" x14ac:dyDescent="0.25">
      <c r="A52830"/>
      <c r="AA52830"/>
    </row>
    <row r="52831" spans="1:27" x14ac:dyDescent="0.25">
      <c r="A52831"/>
      <c r="AA52831"/>
    </row>
    <row r="52832" spans="1:27" x14ac:dyDescent="0.25">
      <c r="A52832"/>
      <c r="AA52832"/>
    </row>
    <row r="52833" spans="1:27" x14ac:dyDescent="0.25">
      <c r="A52833"/>
      <c r="AA52833"/>
    </row>
    <row r="52834" spans="1:27" x14ac:dyDescent="0.25">
      <c r="A52834"/>
      <c r="AA52834"/>
    </row>
    <row r="52835" spans="1:27" x14ac:dyDescent="0.25">
      <c r="A52835"/>
      <c r="AA52835"/>
    </row>
    <row r="52836" spans="1:27" x14ac:dyDescent="0.25">
      <c r="A52836"/>
      <c r="AA52836"/>
    </row>
    <row r="52837" spans="1:27" x14ac:dyDescent="0.25">
      <c r="A52837"/>
      <c r="AA52837"/>
    </row>
    <row r="52838" spans="1:27" x14ac:dyDescent="0.25">
      <c r="A52838"/>
      <c r="AA52838"/>
    </row>
    <row r="52839" spans="1:27" x14ac:dyDescent="0.25">
      <c r="A52839"/>
      <c r="AA52839"/>
    </row>
    <row r="52840" spans="1:27" x14ac:dyDescent="0.25">
      <c r="A52840"/>
      <c r="AA52840"/>
    </row>
    <row r="52841" spans="1:27" x14ac:dyDescent="0.25">
      <c r="A52841"/>
      <c r="AA52841"/>
    </row>
    <row r="52842" spans="1:27" x14ac:dyDescent="0.25">
      <c r="A52842"/>
      <c r="AA52842"/>
    </row>
    <row r="52843" spans="1:27" x14ac:dyDescent="0.25">
      <c r="A52843"/>
      <c r="AA52843"/>
    </row>
    <row r="52844" spans="1:27" x14ac:dyDescent="0.25">
      <c r="A52844"/>
      <c r="AA52844"/>
    </row>
    <row r="52845" spans="1:27" x14ac:dyDescent="0.25">
      <c r="A52845"/>
      <c r="AA52845"/>
    </row>
    <row r="52846" spans="1:27" x14ac:dyDescent="0.25">
      <c r="A52846"/>
      <c r="AA52846"/>
    </row>
    <row r="52847" spans="1:27" x14ac:dyDescent="0.25">
      <c r="A52847"/>
      <c r="AA52847"/>
    </row>
    <row r="52848" spans="1:27" x14ac:dyDescent="0.25">
      <c r="A52848"/>
      <c r="AA52848"/>
    </row>
    <row r="52849" spans="1:27" x14ac:dyDescent="0.25">
      <c r="A52849"/>
      <c r="AA52849"/>
    </row>
    <row r="52850" spans="1:27" x14ac:dyDescent="0.25">
      <c r="A52850"/>
      <c r="AA52850"/>
    </row>
    <row r="52851" spans="1:27" x14ac:dyDescent="0.25">
      <c r="A52851"/>
      <c r="AA52851"/>
    </row>
    <row r="52852" spans="1:27" x14ac:dyDescent="0.25">
      <c r="A52852"/>
      <c r="AA52852"/>
    </row>
    <row r="52853" spans="1:27" x14ac:dyDescent="0.25">
      <c r="A52853"/>
      <c r="AA52853"/>
    </row>
    <row r="52854" spans="1:27" x14ac:dyDescent="0.25">
      <c r="A52854"/>
      <c r="AA52854"/>
    </row>
    <row r="52855" spans="1:27" x14ac:dyDescent="0.25">
      <c r="A52855"/>
      <c r="AA52855"/>
    </row>
    <row r="52856" spans="1:27" x14ac:dyDescent="0.25">
      <c r="A52856"/>
      <c r="AA52856"/>
    </row>
    <row r="52857" spans="1:27" x14ac:dyDescent="0.25">
      <c r="A52857"/>
      <c r="AA52857"/>
    </row>
    <row r="52858" spans="1:27" x14ac:dyDescent="0.25">
      <c r="A52858"/>
      <c r="AA52858"/>
    </row>
    <row r="52859" spans="1:27" x14ac:dyDescent="0.25">
      <c r="A52859"/>
      <c r="AA52859"/>
    </row>
    <row r="52860" spans="1:27" x14ac:dyDescent="0.25">
      <c r="A52860"/>
      <c r="AA52860"/>
    </row>
    <row r="52861" spans="1:27" x14ac:dyDescent="0.25">
      <c r="A52861"/>
      <c r="AA52861"/>
    </row>
    <row r="52862" spans="1:27" x14ac:dyDescent="0.25">
      <c r="A52862"/>
      <c r="AA52862"/>
    </row>
    <row r="52863" spans="1:27" x14ac:dyDescent="0.25">
      <c r="A52863"/>
      <c r="AA52863"/>
    </row>
    <row r="52864" spans="1:27" x14ac:dyDescent="0.25">
      <c r="A52864"/>
      <c r="AA52864"/>
    </row>
    <row r="52865" spans="1:27" x14ac:dyDescent="0.25">
      <c r="A52865"/>
      <c r="AA52865"/>
    </row>
    <row r="52866" spans="1:27" x14ac:dyDescent="0.25">
      <c r="A52866"/>
      <c r="AA52866"/>
    </row>
    <row r="52867" spans="1:27" x14ac:dyDescent="0.25">
      <c r="A52867"/>
      <c r="AA52867"/>
    </row>
    <row r="52868" spans="1:27" x14ac:dyDescent="0.25">
      <c r="A52868"/>
      <c r="AA52868"/>
    </row>
    <row r="52869" spans="1:27" x14ac:dyDescent="0.25">
      <c r="A52869"/>
      <c r="AA52869"/>
    </row>
    <row r="52870" spans="1:27" x14ac:dyDescent="0.25">
      <c r="A52870"/>
      <c r="AA52870"/>
    </row>
    <row r="52871" spans="1:27" x14ac:dyDescent="0.25">
      <c r="A52871"/>
      <c r="AA52871"/>
    </row>
    <row r="52872" spans="1:27" x14ac:dyDescent="0.25">
      <c r="A52872"/>
      <c r="AA52872"/>
    </row>
    <row r="52873" spans="1:27" x14ac:dyDescent="0.25">
      <c r="A52873"/>
      <c r="AA52873"/>
    </row>
    <row r="52874" spans="1:27" x14ac:dyDescent="0.25">
      <c r="A52874"/>
      <c r="AA52874"/>
    </row>
    <row r="52875" spans="1:27" x14ac:dyDescent="0.25">
      <c r="A52875"/>
      <c r="AA52875"/>
    </row>
    <row r="52876" spans="1:27" x14ac:dyDescent="0.25">
      <c r="A52876"/>
      <c r="AA52876"/>
    </row>
    <row r="52877" spans="1:27" x14ac:dyDescent="0.25">
      <c r="A52877"/>
      <c r="AA52877"/>
    </row>
    <row r="52878" spans="1:27" x14ac:dyDescent="0.25">
      <c r="A52878"/>
      <c r="AA52878"/>
    </row>
    <row r="52879" spans="1:27" x14ac:dyDescent="0.25">
      <c r="A52879"/>
      <c r="AA52879"/>
    </row>
    <row r="52880" spans="1:27" x14ac:dyDescent="0.25">
      <c r="A52880"/>
      <c r="AA52880"/>
    </row>
    <row r="52881" spans="1:27" x14ac:dyDescent="0.25">
      <c r="A52881"/>
      <c r="AA52881"/>
    </row>
    <row r="52882" spans="1:27" x14ac:dyDescent="0.25">
      <c r="A52882"/>
      <c r="AA52882"/>
    </row>
    <row r="52883" spans="1:27" x14ac:dyDescent="0.25">
      <c r="A52883"/>
      <c r="AA52883"/>
    </row>
    <row r="52884" spans="1:27" x14ac:dyDescent="0.25">
      <c r="A52884"/>
      <c r="AA52884"/>
    </row>
    <row r="52885" spans="1:27" x14ac:dyDescent="0.25">
      <c r="A52885"/>
      <c r="AA52885"/>
    </row>
    <row r="52886" spans="1:27" x14ac:dyDescent="0.25">
      <c r="A52886"/>
      <c r="AA52886"/>
    </row>
    <row r="52887" spans="1:27" x14ac:dyDescent="0.25">
      <c r="A52887"/>
      <c r="AA52887"/>
    </row>
    <row r="52888" spans="1:27" x14ac:dyDescent="0.25">
      <c r="A52888"/>
      <c r="AA52888"/>
    </row>
    <row r="52889" spans="1:27" x14ac:dyDescent="0.25">
      <c r="A52889"/>
      <c r="AA52889"/>
    </row>
    <row r="52890" spans="1:27" x14ac:dyDescent="0.25">
      <c r="A52890"/>
      <c r="AA52890"/>
    </row>
    <row r="52891" spans="1:27" x14ac:dyDescent="0.25">
      <c r="A52891"/>
      <c r="AA52891"/>
    </row>
    <row r="52892" spans="1:27" x14ac:dyDescent="0.25">
      <c r="A52892"/>
      <c r="AA52892"/>
    </row>
    <row r="52893" spans="1:27" x14ac:dyDescent="0.25">
      <c r="A52893"/>
      <c r="AA52893"/>
    </row>
    <row r="52894" spans="1:27" x14ac:dyDescent="0.25">
      <c r="A52894"/>
      <c r="AA52894"/>
    </row>
    <row r="52895" spans="1:27" x14ac:dyDescent="0.25">
      <c r="A52895"/>
      <c r="AA52895"/>
    </row>
    <row r="52896" spans="1:27" x14ac:dyDescent="0.25">
      <c r="A52896"/>
      <c r="AA52896"/>
    </row>
    <row r="52897" spans="1:27" x14ac:dyDescent="0.25">
      <c r="A52897"/>
      <c r="AA52897"/>
    </row>
    <row r="52898" spans="1:27" x14ac:dyDescent="0.25">
      <c r="A52898"/>
      <c r="AA52898"/>
    </row>
    <row r="52899" spans="1:27" x14ac:dyDescent="0.25">
      <c r="A52899"/>
      <c r="AA52899"/>
    </row>
    <row r="52900" spans="1:27" x14ac:dyDescent="0.25">
      <c r="A52900"/>
      <c r="AA52900"/>
    </row>
    <row r="52901" spans="1:27" x14ac:dyDescent="0.25">
      <c r="A52901"/>
      <c r="AA52901"/>
    </row>
    <row r="52902" spans="1:27" x14ac:dyDescent="0.25">
      <c r="A52902"/>
      <c r="AA52902"/>
    </row>
    <row r="52903" spans="1:27" x14ac:dyDescent="0.25">
      <c r="A52903"/>
      <c r="AA52903"/>
    </row>
    <row r="52904" spans="1:27" x14ac:dyDescent="0.25">
      <c r="A52904"/>
      <c r="AA52904"/>
    </row>
    <row r="52905" spans="1:27" x14ac:dyDescent="0.25">
      <c r="A52905"/>
      <c r="AA52905"/>
    </row>
    <row r="52906" spans="1:27" x14ac:dyDescent="0.25">
      <c r="A52906"/>
      <c r="AA52906"/>
    </row>
    <row r="52907" spans="1:27" x14ac:dyDescent="0.25">
      <c r="A52907"/>
      <c r="AA52907"/>
    </row>
    <row r="52908" spans="1:27" x14ac:dyDescent="0.25">
      <c r="A52908"/>
      <c r="AA52908"/>
    </row>
    <row r="52909" spans="1:27" x14ac:dyDescent="0.25">
      <c r="A52909"/>
      <c r="AA52909"/>
    </row>
    <row r="52910" spans="1:27" x14ac:dyDescent="0.25">
      <c r="A52910"/>
      <c r="AA52910"/>
    </row>
    <row r="52911" spans="1:27" x14ac:dyDescent="0.25">
      <c r="A52911"/>
      <c r="AA52911"/>
    </row>
    <row r="52912" spans="1:27" x14ac:dyDescent="0.25">
      <c r="A52912"/>
      <c r="AA52912"/>
    </row>
    <row r="52913" spans="1:27" x14ac:dyDescent="0.25">
      <c r="A52913"/>
      <c r="AA52913"/>
    </row>
    <row r="52914" spans="1:27" x14ac:dyDescent="0.25">
      <c r="A52914"/>
      <c r="AA52914"/>
    </row>
    <row r="52915" spans="1:27" x14ac:dyDescent="0.25">
      <c r="A52915"/>
      <c r="AA52915"/>
    </row>
    <row r="52916" spans="1:27" x14ac:dyDescent="0.25">
      <c r="A52916"/>
      <c r="AA52916"/>
    </row>
    <row r="52917" spans="1:27" x14ac:dyDescent="0.25">
      <c r="A52917"/>
      <c r="AA52917"/>
    </row>
    <row r="52918" spans="1:27" x14ac:dyDescent="0.25">
      <c r="A52918"/>
      <c r="AA52918"/>
    </row>
    <row r="52919" spans="1:27" x14ac:dyDescent="0.25">
      <c r="A52919"/>
      <c r="AA52919"/>
    </row>
    <row r="52920" spans="1:27" x14ac:dyDescent="0.25">
      <c r="A52920"/>
      <c r="AA52920"/>
    </row>
    <row r="52921" spans="1:27" x14ac:dyDescent="0.25">
      <c r="A52921"/>
      <c r="AA52921"/>
    </row>
    <row r="52922" spans="1:27" x14ac:dyDescent="0.25">
      <c r="A52922"/>
      <c r="AA52922"/>
    </row>
    <row r="52923" spans="1:27" x14ac:dyDescent="0.25">
      <c r="A52923"/>
      <c r="AA52923"/>
    </row>
    <row r="52924" spans="1:27" x14ac:dyDescent="0.25">
      <c r="A52924"/>
      <c r="AA52924"/>
    </row>
    <row r="52925" spans="1:27" x14ac:dyDescent="0.25">
      <c r="A52925"/>
      <c r="AA52925"/>
    </row>
    <row r="52926" spans="1:27" x14ac:dyDescent="0.25">
      <c r="A52926"/>
      <c r="AA52926"/>
    </row>
    <row r="52927" spans="1:27" x14ac:dyDescent="0.25">
      <c r="A52927"/>
      <c r="AA52927"/>
    </row>
    <row r="52928" spans="1:27" x14ac:dyDescent="0.25">
      <c r="A52928"/>
      <c r="AA52928"/>
    </row>
    <row r="52929" spans="1:27" x14ac:dyDescent="0.25">
      <c r="A52929"/>
      <c r="AA52929"/>
    </row>
    <row r="52930" spans="1:27" x14ac:dyDescent="0.25">
      <c r="A52930"/>
      <c r="AA52930"/>
    </row>
    <row r="52931" spans="1:27" x14ac:dyDescent="0.25">
      <c r="A52931"/>
      <c r="AA52931"/>
    </row>
    <row r="52932" spans="1:27" x14ac:dyDescent="0.25">
      <c r="A52932"/>
      <c r="AA52932"/>
    </row>
    <row r="52933" spans="1:27" x14ac:dyDescent="0.25">
      <c r="A52933"/>
      <c r="AA52933"/>
    </row>
    <row r="52934" spans="1:27" x14ac:dyDescent="0.25">
      <c r="A52934"/>
      <c r="AA52934"/>
    </row>
    <row r="52935" spans="1:27" x14ac:dyDescent="0.25">
      <c r="A52935"/>
      <c r="AA52935"/>
    </row>
    <row r="52936" spans="1:27" x14ac:dyDescent="0.25">
      <c r="A52936"/>
      <c r="AA52936"/>
    </row>
    <row r="52937" spans="1:27" x14ac:dyDescent="0.25">
      <c r="A52937"/>
      <c r="AA52937"/>
    </row>
    <row r="52938" spans="1:27" x14ac:dyDescent="0.25">
      <c r="A52938"/>
      <c r="AA52938"/>
    </row>
    <row r="52939" spans="1:27" x14ac:dyDescent="0.25">
      <c r="A52939"/>
      <c r="AA52939"/>
    </row>
    <row r="52940" spans="1:27" x14ac:dyDescent="0.25">
      <c r="A52940"/>
      <c r="AA52940"/>
    </row>
    <row r="52941" spans="1:27" x14ac:dyDescent="0.25">
      <c r="A52941"/>
      <c r="AA52941"/>
    </row>
    <row r="52942" spans="1:27" x14ac:dyDescent="0.25">
      <c r="A52942"/>
      <c r="AA52942"/>
    </row>
    <row r="52943" spans="1:27" x14ac:dyDescent="0.25">
      <c r="A52943"/>
      <c r="AA52943"/>
    </row>
    <row r="52944" spans="1:27" x14ac:dyDescent="0.25">
      <c r="A52944"/>
      <c r="AA52944"/>
    </row>
    <row r="52945" spans="1:27" x14ac:dyDescent="0.25">
      <c r="A52945"/>
      <c r="AA52945"/>
    </row>
    <row r="52946" spans="1:27" x14ac:dyDescent="0.25">
      <c r="A52946"/>
      <c r="AA52946"/>
    </row>
    <row r="52947" spans="1:27" x14ac:dyDescent="0.25">
      <c r="A52947"/>
      <c r="AA52947"/>
    </row>
    <row r="52948" spans="1:27" x14ac:dyDescent="0.25">
      <c r="A52948"/>
      <c r="AA52948"/>
    </row>
    <row r="52949" spans="1:27" x14ac:dyDescent="0.25">
      <c r="A52949"/>
      <c r="AA52949"/>
    </row>
    <row r="52950" spans="1:27" x14ac:dyDescent="0.25">
      <c r="A52950"/>
      <c r="AA52950"/>
    </row>
    <row r="52951" spans="1:27" x14ac:dyDescent="0.25">
      <c r="A52951"/>
      <c r="AA52951"/>
    </row>
    <row r="52952" spans="1:27" x14ac:dyDescent="0.25">
      <c r="A52952"/>
      <c r="AA52952"/>
    </row>
    <row r="52953" spans="1:27" x14ac:dyDescent="0.25">
      <c r="A52953"/>
      <c r="AA52953"/>
    </row>
    <row r="52954" spans="1:27" x14ac:dyDescent="0.25">
      <c r="A52954"/>
      <c r="AA52954"/>
    </row>
    <row r="52955" spans="1:27" x14ac:dyDescent="0.25">
      <c r="A52955"/>
      <c r="AA52955"/>
    </row>
    <row r="52956" spans="1:27" x14ac:dyDescent="0.25">
      <c r="A52956"/>
      <c r="AA52956"/>
    </row>
    <row r="52957" spans="1:27" x14ac:dyDescent="0.25">
      <c r="A52957"/>
      <c r="AA52957"/>
    </row>
    <row r="52958" spans="1:27" x14ac:dyDescent="0.25">
      <c r="A52958"/>
      <c r="AA52958"/>
    </row>
    <row r="52959" spans="1:27" x14ac:dyDescent="0.25">
      <c r="A52959"/>
      <c r="AA52959"/>
    </row>
    <row r="52960" spans="1:27" x14ac:dyDescent="0.25">
      <c r="A52960"/>
      <c r="AA52960"/>
    </row>
    <row r="52961" spans="1:27" x14ac:dyDescent="0.25">
      <c r="A52961"/>
      <c r="AA52961"/>
    </row>
    <row r="52962" spans="1:27" x14ac:dyDescent="0.25">
      <c r="A52962"/>
      <c r="AA52962"/>
    </row>
    <row r="52963" spans="1:27" x14ac:dyDescent="0.25">
      <c r="A52963"/>
      <c r="AA52963"/>
    </row>
    <row r="52964" spans="1:27" x14ac:dyDescent="0.25">
      <c r="A52964"/>
      <c r="AA52964"/>
    </row>
    <row r="52965" spans="1:27" x14ac:dyDescent="0.25">
      <c r="A52965"/>
      <c r="AA52965"/>
    </row>
    <row r="52966" spans="1:27" x14ac:dyDescent="0.25">
      <c r="A52966"/>
      <c r="AA52966"/>
    </row>
    <row r="52967" spans="1:27" x14ac:dyDescent="0.25">
      <c r="A52967"/>
      <c r="AA52967"/>
    </row>
    <row r="52968" spans="1:27" x14ac:dyDescent="0.25">
      <c r="A52968"/>
      <c r="AA52968"/>
    </row>
    <row r="52969" spans="1:27" x14ac:dyDescent="0.25">
      <c r="A52969"/>
      <c r="AA52969"/>
    </row>
    <row r="52970" spans="1:27" x14ac:dyDescent="0.25">
      <c r="A52970"/>
      <c r="AA52970"/>
    </row>
    <row r="52971" spans="1:27" x14ac:dyDescent="0.25">
      <c r="A52971"/>
      <c r="AA52971"/>
    </row>
    <row r="52972" spans="1:27" x14ac:dyDescent="0.25">
      <c r="A52972"/>
      <c r="AA52972"/>
    </row>
    <row r="52973" spans="1:27" x14ac:dyDescent="0.25">
      <c r="A52973"/>
      <c r="AA52973"/>
    </row>
    <row r="52974" spans="1:27" x14ac:dyDescent="0.25">
      <c r="A52974"/>
      <c r="AA52974"/>
    </row>
    <row r="52975" spans="1:27" x14ac:dyDescent="0.25">
      <c r="A52975"/>
      <c r="AA52975"/>
    </row>
    <row r="52976" spans="1:27" x14ac:dyDescent="0.25">
      <c r="A52976"/>
      <c r="AA52976"/>
    </row>
    <row r="52977" spans="1:27" x14ac:dyDescent="0.25">
      <c r="A52977"/>
      <c r="AA52977"/>
    </row>
    <row r="52978" spans="1:27" x14ac:dyDescent="0.25">
      <c r="A52978"/>
      <c r="AA52978"/>
    </row>
    <row r="52979" spans="1:27" x14ac:dyDescent="0.25">
      <c r="A52979"/>
      <c r="AA52979"/>
    </row>
    <row r="52980" spans="1:27" x14ac:dyDescent="0.25">
      <c r="A52980"/>
      <c r="AA52980"/>
    </row>
    <row r="52981" spans="1:27" x14ac:dyDescent="0.25">
      <c r="A52981"/>
      <c r="AA52981"/>
    </row>
    <row r="52982" spans="1:27" x14ac:dyDescent="0.25">
      <c r="A52982"/>
      <c r="AA52982"/>
    </row>
    <row r="52983" spans="1:27" x14ac:dyDescent="0.25">
      <c r="A52983"/>
      <c r="AA52983"/>
    </row>
    <row r="52984" spans="1:27" x14ac:dyDescent="0.25">
      <c r="A52984"/>
      <c r="AA52984"/>
    </row>
    <row r="52985" spans="1:27" x14ac:dyDescent="0.25">
      <c r="A52985"/>
      <c r="AA52985"/>
    </row>
    <row r="52986" spans="1:27" x14ac:dyDescent="0.25">
      <c r="A52986"/>
      <c r="AA52986"/>
    </row>
    <row r="52987" spans="1:27" x14ac:dyDescent="0.25">
      <c r="A52987"/>
      <c r="AA52987"/>
    </row>
    <row r="52988" spans="1:27" x14ac:dyDescent="0.25">
      <c r="A52988"/>
      <c r="AA52988"/>
    </row>
    <row r="52989" spans="1:27" x14ac:dyDescent="0.25">
      <c r="A52989"/>
      <c r="AA52989"/>
    </row>
    <row r="52990" spans="1:27" x14ac:dyDescent="0.25">
      <c r="A52990"/>
      <c r="AA52990"/>
    </row>
    <row r="52991" spans="1:27" x14ac:dyDescent="0.25">
      <c r="A52991"/>
      <c r="AA52991"/>
    </row>
    <row r="52992" spans="1:27" x14ac:dyDescent="0.25">
      <c r="A52992"/>
      <c r="AA52992"/>
    </row>
    <row r="52993" spans="1:27" x14ac:dyDescent="0.25">
      <c r="A52993"/>
      <c r="AA52993"/>
    </row>
    <row r="52994" spans="1:27" x14ac:dyDescent="0.25">
      <c r="A52994"/>
      <c r="AA52994"/>
    </row>
    <row r="52995" spans="1:27" x14ac:dyDescent="0.25">
      <c r="A52995"/>
      <c r="AA52995"/>
    </row>
    <row r="52996" spans="1:27" x14ac:dyDescent="0.25">
      <c r="A52996"/>
      <c r="AA52996"/>
    </row>
    <row r="52997" spans="1:27" x14ac:dyDescent="0.25">
      <c r="A52997"/>
      <c r="AA52997"/>
    </row>
    <row r="52998" spans="1:27" x14ac:dyDescent="0.25">
      <c r="A52998"/>
      <c r="AA52998"/>
    </row>
    <row r="52999" spans="1:27" x14ac:dyDescent="0.25">
      <c r="A52999"/>
      <c r="AA52999"/>
    </row>
    <row r="53000" spans="1:27" x14ac:dyDescent="0.25">
      <c r="A53000"/>
      <c r="AA53000"/>
    </row>
    <row r="53001" spans="1:27" x14ac:dyDescent="0.25">
      <c r="A53001"/>
      <c r="AA53001"/>
    </row>
    <row r="53002" spans="1:27" x14ac:dyDescent="0.25">
      <c r="A53002"/>
      <c r="AA53002"/>
    </row>
    <row r="53003" spans="1:27" x14ac:dyDescent="0.25">
      <c r="A53003"/>
      <c r="AA53003"/>
    </row>
    <row r="53004" spans="1:27" x14ac:dyDescent="0.25">
      <c r="A53004"/>
      <c r="AA53004"/>
    </row>
    <row r="53005" spans="1:27" x14ac:dyDescent="0.25">
      <c r="A53005"/>
      <c r="AA53005"/>
    </row>
    <row r="53006" spans="1:27" x14ac:dyDescent="0.25">
      <c r="A53006"/>
      <c r="AA53006"/>
    </row>
    <row r="53007" spans="1:27" x14ac:dyDescent="0.25">
      <c r="A53007"/>
      <c r="AA53007"/>
    </row>
    <row r="53008" spans="1:27" x14ac:dyDescent="0.25">
      <c r="A53008"/>
      <c r="AA53008"/>
    </row>
    <row r="53009" spans="1:27" x14ac:dyDescent="0.25">
      <c r="A53009"/>
      <c r="AA53009"/>
    </row>
    <row r="53010" spans="1:27" x14ac:dyDescent="0.25">
      <c r="A53010"/>
      <c r="AA53010"/>
    </row>
    <row r="53011" spans="1:27" x14ac:dyDescent="0.25">
      <c r="A53011"/>
      <c r="AA53011"/>
    </row>
    <row r="53012" spans="1:27" x14ac:dyDescent="0.25">
      <c r="A53012"/>
      <c r="AA53012"/>
    </row>
    <row r="53013" spans="1:27" x14ac:dyDescent="0.25">
      <c r="A53013"/>
      <c r="AA53013"/>
    </row>
    <row r="53014" spans="1:27" x14ac:dyDescent="0.25">
      <c r="A53014"/>
      <c r="AA53014"/>
    </row>
    <row r="53015" spans="1:27" x14ac:dyDescent="0.25">
      <c r="A53015"/>
      <c r="AA53015"/>
    </row>
    <row r="53016" spans="1:27" x14ac:dyDescent="0.25">
      <c r="A53016"/>
      <c r="AA53016"/>
    </row>
    <row r="53017" spans="1:27" x14ac:dyDescent="0.25">
      <c r="A53017"/>
      <c r="AA53017"/>
    </row>
    <row r="53018" spans="1:27" x14ac:dyDescent="0.25">
      <c r="A53018"/>
      <c r="AA53018"/>
    </row>
    <row r="53019" spans="1:27" x14ac:dyDescent="0.25">
      <c r="A53019"/>
      <c r="AA53019"/>
    </row>
    <row r="53020" spans="1:27" x14ac:dyDescent="0.25">
      <c r="A53020"/>
      <c r="AA53020"/>
    </row>
    <row r="53021" spans="1:27" x14ac:dyDescent="0.25">
      <c r="A53021"/>
      <c r="AA53021"/>
    </row>
    <row r="53022" spans="1:27" x14ac:dyDescent="0.25">
      <c r="A53022"/>
      <c r="AA53022"/>
    </row>
    <row r="53023" spans="1:27" x14ac:dyDescent="0.25">
      <c r="A53023"/>
      <c r="AA53023"/>
    </row>
    <row r="53024" spans="1:27" x14ac:dyDescent="0.25">
      <c r="A53024"/>
      <c r="AA53024"/>
    </row>
    <row r="53025" spans="1:27" x14ac:dyDescent="0.25">
      <c r="A53025"/>
      <c r="AA53025"/>
    </row>
    <row r="53026" spans="1:27" x14ac:dyDescent="0.25">
      <c r="A53026"/>
      <c r="AA53026"/>
    </row>
    <row r="53027" spans="1:27" x14ac:dyDescent="0.25">
      <c r="A53027"/>
      <c r="AA53027"/>
    </row>
    <row r="53028" spans="1:27" x14ac:dyDescent="0.25">
      <c r="A53028"/>
      <c r="AA53028"/>
    </row>
    <row r="53029" spans="1:27" x14ac:dyDescent="0.25">
      <c r="A53029"/>
      <c r="AA53029"/>
    </row>
    <row r="53030" spans="1:27" x14ac:dyDescent="0.25">
      <c r="A53030"/>
      <c r="AA53030"/>
    </row>
    <row r="53031" spans="1:27" x14ac:dyDescent="0.25">
      <c r="A53031"/>
      <c r="AA53031"/>
    </row>
    <row r="53032" spans="1:27" x14ac:dyDescent="0.25">
      <c r="A53032"/>
      <c r="AA53032"/>
    </row>
    <row r="53033" spans="1:27" x14ac:dyDescent="0.25">
      <c r="A53033"/>
      <c r="AA53033"/>
    </row>
    <row r="53034" spans="1:27" x14ac:dyDescent="0.25">
      <c r="A53034"/>
      <c r="AA53034"/>
    </row>
    <row r="53035" spans="1:27" x14ac:dyDescent="0.25">
      <c r="A53035"/>
      <c r="AA53035"/>
    </row>
    <row r="53036" spans="1:27" x14ac:dyDescent="0.25">
      <c r="A53036"/>
      <c r="AA53036"/>
    </row>
    <row r="53037" spans="1:27" x14ac:dyDescent="0.25">
      <c r="A53037"/>
      <c r="AA53037"/>
    </row>
    <row r="53038" spans="1:27" x14ac:dyDescent="0.25">
      <c r="A53038"/>
      <c r="AA53038"/>
    </row>
    <row r="53039" spans="1:27" x14ac:dyDescent="0.25">
      <c r="A53039"/>
      <c r="AA53039"/>
    </row>
    <row r="53040" spans="1:27" x14ac:dyDescent="0.25">
      <c r="A53040"/>
      <c r="AA53040"/>
    </row>
    <row r="53041" spans="1:27" x14ac:dyDescent="0.25">
      <c r="A53041"/>
      <c r="AA53041"/>
    </row>
    <row r="53042" spans="1:27" x14ac:dyDescent="0.25">
      <c r="A53042"/>
      <c r="AA53042"/>
    </row>
    <row r="53043" spans="1:27" x14ac:dyDescent="0.25">
      <c r="A53043"/>
      <c r="AA53043"/>
    </row>
    <row r="53044" spans="1:27" x14ac:dyDescent="0.25">
      <c r="A53044"/>
      <c r="AA53044"/>
    </row>
    <row r="53045" spans="1:27" x14ac:dyDescent="0.25">
      <c r="A53045"/>
      <c r="AA53045"/>
    </row>
    <row r="53046" spans="1:27" x14ac:dyDescent="0.25">
      <c r="A53046"/>
      <c r="AA53046"/>
    </row>
    <row r="53047" spans="1:27" x14ac:dyDescent="0.25">
      <c r="A53047"/>
      <c r="AA53047"/>
    </row>
    <row r="53048" spans="1:27" x14ac:dyDescent="0.25">
      <c r="A53048"/>
      <c r="AA53048"/>
    </row>
    <row r="53049" spans="1:27" x14ac:dyDescent="0.25">
      <c r="A53049"/>
      <c r="AA53049"/>
    </row>
    <row r="53050" spans="1:27" x14ac:dyDescent="0.25">
      <c r="A53050"/>
      <c r="AA53050"/>
    </row>
    <row r="53051" spans="1:27" x14ac:dyDescent="0.25">
      <c r="A53051"/>
      <c r="AA53051"/>
    </row>
    <row r="53052" spans="1:27" x14ac:dyDescent="0.25">
      <c r="A53052"/>
      <c r="AA53052"/>
    </row>
    <row r="53053" spans="1:27" x14ac:dyDescent="0.25">
      <c r="A53053"/>
      <c r="AA53053"/>
    </row>
    <row r="53054" spans="1:27" x14ac:dyDescent="0.25">
      <c r="A53054"/>
      <c r="AA53054"/>
    </row>
    <row r="53055" spans="1:27" x14ac:dyDescent="0.25">
      <c r="A53055"/>
      <c r="AA53055"/>
    </row>
    <row r="53056" spans="1:27" x14ac:dyDescent="0.25">
      <c r="A53056"/>
      <c r="AA53056"/>
    </row>
    <row r="53057" spans="1:27" x14ac:dyDescent="0.25">
      <c r="A53057"/>
      <c r="AA53057"/>
    </row>
    <row r="53058" spans="1:27" x14ac:dyDescent="0.25">
      <c r="A53058"/>
      <c r="AA53058"/>
    </row>
    <row r="53059" spans="1:27" x14ac:dyDescent="0.25">
      <c r="A53059"/>
      <c r="AA53059"/>
    </row>
    <row r="53060" spans="1:27" x14ac:dyDescent="0.25">
      <c r="A53060"/>
      <c r="AA53060"/>
    </row>
    <row r="53061" spans="1:27" x14ac:dyDescent="0.25">
      <c r="A53061"/>
      <c r="AA53061"/>
    </row>
    <row r="53062" spans="1:27" x14ac:dyDescent="0.25">
      <c r="A53062"/>
      <c r="AA53062"/>
    </row>
    <row r="53063" spans="1:27" x14ac:dyDescent="0.25">
      <c r="A53063"/>
      <c r="AA53063"/>
    </row>
    <row r="53064" spans="1:27" x14ac:dyDescent="0.25">
      <c r="A53064"/>
      <c r="AA53064"/>
    </row>
    <row r="53065" spans="1:27" x14ac:dyDescent="0.25">
      <c r="A53065"/>
      <c r="AA53065"/>
    </row>
    <row r="53066" spans="1:27" x14ac:dyDescent="0.25">
      <c r="A53066"/>
      <c r="AA53066"/>
    </row>
    <row r="53067" spans="1:27" x14ac:dyDescent="0.25">
      <c r="A53067"/>
      <c r="AA53067"/>
    </row>
    <row r="53068" spans="1:27" x14ac:dyDescent="0.25">
      <c r="A53068"/>
      <c r="AA53068"/>
    </row>
    <row r="53069" spans="1:27" x14ac:dyDescent="0.25">
      <c r="A53069"/>
      <c r="AA53069"/>
    </row>
    <row r="53070" spans="1:27" x14ac:dyDescent="0.25">
      <c r="A53070"/>
      <c r="AA53070"/>
    </row>
    <row r="53071" spans="1:27" x14ac:dyDescent="0.25">
      <c r="A53071"/>
      <c r="AA53071"/>
    </row>
    <row r="53072" spans="1:27" x14ac:dyDescent="0.25">
      <c r="A53072"/>
      <c r="AA53072"/>
    </row>
    <row r="53073" spans="1:27" x14ac:dyDescent="0.25">
      <c r="A53073"/>
      <c r="AA53073"/>
    </row>
    <row r="53074" spans="1:27" x14ac:dyDescent="0.25">
      <c r="A53074"/>
      <c r="AA53074"/>
    </row>
    <row r="53075" spans="1:27" x14ac:dyDescent="0.25">
      <c r="A53075"/>
      <c r="AA53075"/>
    </row>
    <row r="53076" spans="1:27" x14ac:dyDescent="0.25">
      <c r="A53076"/>
      <c r="AA53076"/>
    </row>
    <row r="53077" spans="1:27" x14ac:dyDescent="0.25">
      <c r="A53077"/>
      <c r="AA53077"/>
    </row>
    <row r="53078" spans="1:27" x14ac:dyDescent="0.25">
      <c r="A53078"/>
      <c r="AA53078"/>
    </row>
    <row r="53079" spans="1:27" x14ac:dyDescent="0.25">
      <c r="A53079"/>
      <c r="AA53079"/>
    </row>
    <row r="53080" spans="1:27" x14ac:dyDescent="0.25">
      <c r="A53080"/>
      <c r="AA53080"/>
    </row>
    <row r="53081" spans="1:27" x14ac:dyDescent="0.25">
      <c r="A53081"/>
      <c r="AA53081"/>
    </row>
    <row r="53082" spans="1:27" x14ac:dyDescent="0.25">
      <c r="A53082"/>
      <c r="AA53082"/>
    </row>
    <row r="53083" spans="1:27" x14ac:dyDescent="0.25">
      <c r="A53083"/>
      <c r="AA53083"/>
    </row>
    <row r="53084" spans="1:27" x14ac:dyDescent="0.25">
      <c r="A53084"/>
      <c r="AA53084"/>
    </row>
    <row r="53085" spans="1:27" x14ac:dyDescent="0.25">
      <c r="A53085"/>
      <c r="AA53085"/>
    </row>
    <row r="53086" spans="1:27" x14ac:dyDescent="0.25">
      <c r="A53086"/>
      <c r="AA53086"/>
    </row>
    <row r="53087" spans="1:27" x14ac:dyDescent="0.25">
      <c r="A53087"/>
      <c r="AA53087"/>
    </row>
    <row r="53088" spans="1:27" x14ac:dyDescent="0.25">
      <c r="A53088"/>
      <c r="AA53088"/>
    </row>
    <row r="53089" spans="1:27" x14ac:dyDescent="0.25">
      <c r="A53089"/>
      <c r="AA53089"/>
    </row>
    <row r="53090" spans="1:27" x14ac:dyDescent="0.25">
      <c r="A53090"/>
      <c r="AA53090"/>
    </row>
    <row r="53091" spans="1:27" x14ac:dyDescent="0.25">
      <c r="A53091"/>
      <c r="AA53091"/>
    </row>
    <row r="53092" spans="1:27" x14ac:dyDescent="0.25">
      <c r="A53092"/>
      <c r="AA53092"/>
    </row>
    <row r="53093" spans="1:27" x14ac:dyDescent="0.25">
      <c r="A53093"/>
      <c r="AA53093"/>
    </row>
    <row r="53094" spans="1:27" x14ac:dyDescent="0.25">
      <c r="A53094"/>
      <c r="AA53094"/>
    </row>
    <row r="53095" spans="1:27" x14ac:dyDescent="0.25">
      <c r="A53095"/>
      <c r="AA53095"/>
    </row>
    <row r="53096" spans="1:27" x14ac:dyDescent="0.25">
      <c r="A53096"/>
      <c r="AA53096"/>
    </row>
    <row r="53097" spans="1:27" x14ac:dyDescent="0.25">
      <c r="A53097"/>
      <c r="AA53097"/>
    </row>
    <row r="53098" spans="1:27" x14ac:dyDescent="0.25">
      <c r="A53098"/>
      <c r="AA53098"/>
    </row>
    <row r="53099" spans="1:27" x14ac:dyDescent="0.25">
      <c r="A53099"/>
      <c r="AA53099"/>
    </row>
    <row r="53100" spans="1:27" x14ac:dyDescent="0.25">
      <c r="A53100"/>
      <c r="AA53100"/>
    </row>
    <row r="53101" spans="1:27" x14ac:dyDescent="0.25">
      <c r="A53101"/>
      <c r="AA53101"/>
    </row>
    <row r="53102" spans="1:27" x14ac:dyDescent="0.25">
      <c r="A53102"/>
      <c r="AA53102"/>
    </row>
    <row r="53103" spans="1:27" x14ac:dyDescent="0.25">
      <c r="A53103"/>
      <c r="AA53103"/>
    </row>
    <row r="53104" spans="1:27" x14ac:dyDescent="0.25">
      <c r="A53104"/>
      <c r="AA53104"/>
    </row>
    <row r="53105" spans="1:27" x14ac:dyDescent="0.25">
      <c r="A53105"/>
      <c r="AA53105"/>
    </row>
    <row r="53106" spans="1:27" x14ac:dyDescent="0.25">
      <c r="A53106"/>
      <c r="AA53106"/>
    </row>
    <row r="53107" spans="1:27" x14ac:dyDescent="0.25">
      <c r="A53107"/>
      <c r="AA53107"/>
    </row>
    <row r="53108" spans="1:27" x14ac:dyDescent="0.25">
      <c r="A53108"/>
      <c r="AA53108"/>
    </row>
    <row r="53109" spans="1:27" x14ac:dyDescent="0.25">
      <c r="A53109"/>
      <c r="AA53109"/>
    </row>
    <row r="53110" spans="1:27" x14ac:dyDescent="0.25">
      <c r="A53110"/>
      <c r="AA53110"/>
    </row>
    <row r="53111" spans="1:27" x14ac:dyDescent="0.25">
      <c r="A53111"/>
      <c r="AA53111"/>
    </row>
    <row r="53112" spans="1:27" x14ac:dyDescent="0.25">
      <c r="A53112"/>
      <c r="AA53112"/>
    </row>
    <row r="53113" spans="1:27" x14ac:dyDescent="0.25">
      <c r="A53113"/>
      <c r="AA53113"/>
    </row>
    <row r="53114" spans="1:27" x14ac:dyDescent="0.25">
      <c r="A53114"/>
      <c r="AA53114"/>
    </row>
    <row r="53115" spans="1:27" x14ac:dyDescent="0.25">
      <c r="A53115"/>
      <c r="AA53115"/>
    </row>
    <row r="53116" spans="1:27" x14ac:dyDescent="0.25">
      <c r="A53116"/>
      <c r="AA53116"/>
    </row>
    <row r="53117" spans="1:27" x14ac:dyDescent="0.25">
      <c r="A53117"/>
      <c r="AA53117"/>
    </row>
    <row r="53118" spans="1:27" x14ac:dyDescent="0.25">
      <c r="A53118"/>
      <c r="AA53118"/>
    </row>
    <row r="53119" spans="1:27" x14ac:dyDescent="0.25">
      <c r="A53119"/>
      <c r="AA53119"/>
    </row>
    <row r="53120" spans="1:27" x14ac:dyDescent="0.25">
      <c r="A53120"/>
      <c r="AA53120"/>
    </row>
    <row r="53121" spans="1:27" x14ac:dyDescent="0.25">
      <c r="A53121"/>
      <c r="AA53121"/>
    </row>
    <row r="53122" spans="1:27" x14ac:dyDescent="0.25">
      <c r="A53122"/>
      <c r="AA53122"/>
    </row>
    <row r="53123" spans="1:27" x14ac:dyDescent="0.25">
      <c r="A53123"/>
      <c r="AA53123"/>
    </row>
    <row r="53124" spans="1:27" x14ac:dyDescent="0.25">
      <c r="A53124"/>
      <c r="AA53124"/>
    </row>
    <row r="53125" spans="1:27" x14ac:dyDescent="0.25">
      <c r="A53125"/>
      <c r="AA53125"/>
    </row>
    <row r="53126" spans="1:27" x14ac:dyDescent="0.25">
      <c r="A53126"/>
      <c r="AA53126"/>
    </row>
    <row r="53127" spans="1:27" x14ac:dyDescent="0.25">
      <c r="A53127"/>
      <c r="AA53127"/>
    </row>
    <row r="53128" spans="1:27" x14ac:dyDescent="0.25">
      <c r="A53128"/>
      <c r="AA53128"/>
    </row>
    <row r="53129" spans="1:27" x14ac:dyDescent="0.25">
      <c r="A53129"/>
      <c r="AA53129"/>
    </row>
    <row r="53130" spans="1:27" x14ac:dyDescent="0.25">
      <c r="A53130"/>
      <c r="AA53130"/>
    </row>
    <row r="53131" spans="1:27" x14ac:dyDescent="0.25">
      <c r="A53131"/>
      <c r="AA53131"/>
    </row>
    <row r="53132" spans="1:27" x14ac:dyDescent="0.25">
      <c r="A53132"/>
      <c r="AA53132"/>
    </row>
    <row r="53133" spans="1:27" x14ac:dyDescent="0.25">
      <c r="A53133"/>
      <c r="AA53133"/>
    </row>
    <row r="53134" spans="1:27" x14ac:dyDescent="0.25">
      <c r="A53134"/>
      <c r="AA53134"/>
    </row>
    <row r="53135" spans="1:27" x14ac:dyDescent="0.25">
      <c r="A53135"/>
      <c r="AA53135"/>
    </row>
    <row r="53136" spans="1:27" x14ac:dyDescent="0.25">
      <c r="A53136"/>
      <c r="AA53136"/>
    </row>
    <row r="53137" spans="1:27" x14ac:dyDescent="0.25">
      <c r="A53137"/>
      <c r="AA53137"/>
    </row>
    <row r="53138" spans="1:27" x14ac:dyDescent="0.25">
      <c r="A53138"/>
      <c r="AA53138"/>
    </row>
    <row r="53139" spans="1:27" x14ac:dyDescent="0.25">
      <c r="A53139"/>
      <c r="AA53139"/>
    </row>
    <row r="53140" spans="1:27" x14ac:dyDescent="0.25">
      <c r="A53140"/>
      <c r="AA53140"/>
    </row>
    <row r="53141" spans="1:27" x14ac:dyDescent="0.25">
      <c r="A53141"/>
      <c r="AA53141"/>
    </row>
    <row r="53142" spans="1:27" x14ac:dyDescent="0.25">
      <c r="A53142"/>
      <c r="AA53142"/>
    </row>
    <row r="53143" spans="1:27" x14ac:dyDescent="0.25">
      <c r="A53143"/>
      <c r="AA53143"/>
    </row>
    <row r="53144" spans="1:27" x14ac:dyDescent="0.25">
      <c r="A53144"/>
      <c r="AA53144"/>
    </row>
    <row r="53145" spans="1:27" x14ac:dyDescent="0.25">
      <c r="A53145"/>
      <c r="AA53145"/>
    </row>
    <row r="53146" spans="1:27" x14ac:dyDescent="0.25">
      <c r="A53146"/>
      <c r="AA53146"/>
    </row>
    <row r="53147" spans="1:27" x14ac:dyDescent="0.25">
      <c r="A53147"/>
      <c r="AA53147"/>
    </row>
    <row r="53148" spans="1:27" x14ac:dyDescent="0.25">
      <c r="A53148"/>
      <c r="AA53148"/>
    </row>
    <row r="53149" spans="1:27" x14ac:dyDescent="0.25">
      <c r="A53149"/>
      <c r="AA53149"/>
    </row>
    <row r="53150" spans="1:27" x14ac:dyDescent="0.25">
      <c r="A53150"/>
      <c r="AA53150"/>
    </row>
    <row r="53151" spans="1:27" x14ac:dyDescent="0.25">
      <c r="A53151"/>
      <c r="AA53151"/>
    </row>
    <row r="53152" spans="1:27" x14ac:dyDescent="0.25">
      <c r="A53152"/>
      <c r="AA53152"/>
    </row>
    <row r="53153" spans="1:27" x14ac:dyDescent="0.25">
      <c r="A53153"/>
      <c r="AA53153"/>
    </row>
    <row r="53154" spans="1:27" x14ac:dyDescent="0.25">
      <c r="A53154"/>
      <c r="AA53154"/>
    </row>
    <row r="53155" spans="1:27" x14ac:dyDescent="0.25">
      <c r="A53155"/>
      <c r="AA53155"/>
    </row>
    <row r="53156" spans="1:27" x14ac:dyDescent="0.25">
      <c r="A53156"/>
      <c r="AA53156"/>
    </row>
    <row r="53157" spans="1:27" x14ac:dyDescent="0.25">
      <c r="A53157"/>
      <c r="AA53157"/>
    </row>
    <row r="53158" spans="1:27" x14ac:dyDescent="0.25">
      <c r="A53158"/>
      <c r="AA53158"/>
    </row>
    <row r="53159" spans="1:27" x14ac:dyDescent="0.25">
      <c r="A53159"/>
      <c r="AA53159"/>
    </row>
    <row r="53160" spans="1:27" x14ac:dyDescent="0.25">
      <c r="A53160"/>
      <c r="AA53160"/>
    </row>
    <row r="53161" spans="1:27" x14ac:dyDescent="0.25">
      <c r="A53161"/>
      <c r="AA53161"/>
    </row>
    <row r="53162" spans="1:27" x14ac:dyDescent="0.25">
      <c r="A53162"/>
      <c r="AA53162"/>
    </row>
    <row r="53163" spans="1:27" x14ac:dyDescent="0.25">
      <c r="A53163"/>
      <c r="AA53163"/>
    </row>
    <row r="53164" spans="1:27" x14ac:dyDescent="0.25">
      <c r="A53164"/>
      <c r="AA53164"/>
    </row>
    <row r="53165" spans="1:27" x14ac:dyDescent="0.25">
      <c r="A53165"/>
      <c r="AA53165"/>
    </row>
    <row r="53166" spans="1:27" x14ac:dyDescent="0.25">
      <c r="A53166"/>
      <c r="AA53166"/>
    </row>
    <row r="53167" spans="1:27" x14ac:dyDescent="0.25">
      <c r="A53167"/>
      <c r="AA53167"/>
    </row>
    <row r="53168" spans="1:27" x14ac:dyDescent="0.25">
      <c r="A53168"/>
      <c r="AA53168"/>
    </row>
    <row r="53169" spans="1:27" x14ac:dyDescent="0.25">
      <c r="A53169"/>
      <c r="AA53169"/>
    </row>
    <row r="53170" spans="1:27" x14ac:dyDescent="0.25">
      <c r="A53170"/>
      <c r="AA53170"/>
    </row>
    <row r="53171" spans="1:27" x14ac:dyDescent="0.25">
      <c r="A53171"/>
      <c r="AA53171"/>
    </row>
    <row r="53172" spans="1:27" x14ac:dyDescent="0.25">
      <c r="A53172"/>
      <c r="AA53172"/>
    </row>
    <row r="53173" spans="1:27" x14ac:dyDescent="0.25">
      <c r="A53173"/>
      <c r="AA53173"/>
    </row>
    <row r="53174" spans="1:27" x14ac:dyDescent="0.25">
      <c r="A53174"/>
      <c r="AA53174"/>
    </row>
    <row r="53175" spans="1:27" x14ac:dyDescent="0.25">
      <c r="A53175"/>
      <c r="AA53175"/>
    </row>
    <row r="53176" spans="1:27" x14ac:dyDescent="0.25">
      <c r="A53176"/>
      <c r="AA53176"/>
    </row>
    <row r="53177" spans="1:27" x14ac:dyDescent="0.25">
      <c r="A53177"/>
      <c r="AA53177"/>
    </row>
    <row r="53178" spans="1:27" x14ac:dyDescent="0.25">
      <c r="A53178"/>
      <c r="AA53178"/>
    </row>
    <row r="53179" spans="1:27" x14ac:dyDescent="0.25">
      <c r="A53179"/>
      <c r="AA53179"/>
    </row>
    <row r="53180" spans="1:27" x14ac:dyDescent="0.25">
      <c r="A53180"/>
      <c r="AA53180"/>
    </row>
    <row r="53181" spans="1:27" x14ac:dyDescent="0.25">
      <c r="A53181"/>
      <c r="AA53181"/>
    </row>
    <row r="53182" spans="1:27" x14ac:dyDescent="0.25">
      <c r="A53182"/>
      <c r="AA53182"/>
    </row>
    <row r="53183" spans="1:27" x14ac:dyDescent="0.25">
      <c r="A53183"/>
      <c r="AA53183"/>
    </row>
    <row r="53184" spans="1:27" x14ac:dyDescent="0.25">
      <c r="A53184"/>
      <c r="AA53184"/>
    </row>
    <row r="53185" spans="1:27" x14ac:dyDescent="0.25">
      <c r="A53185"/>
      <c r="AA53185"/>
    </row>
    <row r="53186" spans="1:27" x14ac:dyDescent="0.25">
      <c r="A53186"/>
      <c r="AA53186"/>
    </row>
    <row r="53187" spans="1:27" x14ac:dyDescent="0.25">
      <c r="A53187"/>
      <c r="AA53187"/>
    </row>
    <row r="53188" spans="1:27" x14ac:dyDescent="0.25">
      <c r="A53188"/>
      <c r="AA53188"/>
    </row>
    <row r="53189" spans="1:27" x14ac:dyDescent="0.25">
      <c r="A53189"/>
      <c r="AA53189"/>
    </row>
    <row r="53190" spans="1:27" x14ac:dyDescent="0.25">
      <c r="A53190"/>
      <c r="AA53190"/>
    </row>
    <row r="53191" spans="1:27" x14ac:dyDescent="0.25">
      <c r="A53191"/>
      <c r="AA53191"/>
    </row>
    <row r="53192" spans="1:27" x14ac:dyDescent="0.25">
      <c r="A53192"/>
      <c r="AA53192"/>
    </row>
    <row r="53193" spans="1:27" x14ac:dyDescent="0.25">
      <c r="A53193"/>
      <c r="AA53193"/>
    </row>
    <row r="53194" spans="1:27" x14ac:dyDescent="0.25">
      <c r="A53194"/>
      <c r="AA53194"/>
    </row>
    <row r="53195" spans="1:27" x14ac:dyDescent="0.25">
      <c r="A53195"/>
      <c r="AA53195"/>
    </row>
    <row r="53196" spans="1:27" x14ac:dyDescent="0.25">
      <c r="A53196"/>
      <c r="AA53196"/>
    </row>
    <row r="53197" spans="1:27" x14ac:dyDescent="0.25">
      <c r="A53197"/>
      <c r="AA53197"/>
    </row>
    <row r="53198" spans="1:27" x14ac:dyDescent="0.25">
      <c r="A53198"/>
      <c r="AA53198"/>
    </row>
    <row r="53199" spans="1:27" x14ac:dyDescent="0.25">
      <c r="A53199"/>
      <c r="AA53199"/>
    </row>
    <row r="53200" spans="1:27" x14ac:dyDescent="0.25">
      <c r="A53200"/>
      <c r="AA53200"/>
    </row>
    <row r="53201" spans="1:27" x14ac:dyDescent="0.25">
      <c r="A53201"/>
      <c r="AA53201"/>
    </row>
    <row r="53202" spans="1:27" x14ac:dyDescent="0.25">
      <c r="A53202"/>
      <c r="AA53202"/>
    </row>
    <row r="53203" spans="1:27" x14ac:dyDescent="0.25">
      <c r="A53203"/>
      <c r="AA53203"/>
    </row>
    <row r="53204" spans="1:27" x14ac:dyDescent="0.25">
      <c r="A53204"/>
      <c r="AA53204"/>
    </row>
    <row r="53205" spans="1:27" x14ac:dyDescent="0.25">
      <c r="A53205"/>
      <c r="AA53205"/>
    </row>
    <row r="53206" spans="1:27" x14ac:dyDescent="0.25">
      <c r="A53206"/>
      <c r="AA53206"/>
    </row>
    <row r="53207" spans="1:27" x14ac:dyDescent="0.25">
      <c r="A53207"/>
      <c r="AA53207"/>
    </row>
    <row r="53208" spans="1:27" x14ac:dyDescent="0.25">
      <c r="A53208"/>
      <c r="AA53208"/>
    </row>
    <row r="53209" spans="1:27" x14ac:dyDescent="0.25">
      <c r="A53209"/>
      <c r="AA53209"/>
    </row>
    <row r="53210" spans="1:27" x14ac:dyDescent="0.25">
      <c r="A53210"/>
      <c r="AA53210"/>
    </row>
    <row r="53211" spans="1:27" x14ac:dyDescent="0.25">
      <c r="A53211"/>
      <c r="AA53211"/>
    </row>
    <row r="53212" spans="1:27" x14ac:dyDescent="0.25">
      <c r="A53212"/>
      <c r="AA53212"/>
    </row>
    <row r="53213" spans="1:27" x14ac:dyDescent="0.25">
      <c r="A53213"/>
      <c r="AA53213"/>
    </row>
    <row r="53214" spans="1:27" x14ac:dyDescent="0.25">
      <c r="A53214"/>
      <c r="AA53214"/>
    </row>
    <row r="53215" spans="1:27" x14ac:dyDescent="0.25">
      <c r="A53215"/>
      <c r="AA53215"/>
    </row>
    <row r="53216" spans="1:27" x14ac:dyDescent="0.25">
      <c r="A53216"/>
      <c r="AA53216"/>
    </row>
    <row r="53217" spans="1:27" x14ac:dyDescent="0.25">
      <c r="A53217"/>
      <c r="AA53217"/>
    </row>
    <row r="53218" spans="1:27" x14ac:dyDescent="0.25">
      <c r="A53218"/>
      <c r="AA53218"/>
    </row>
    <row r="53219" spans="1:27" x14ac:dyDescent="0.25">
      <c r="A53219"/>
      <c r="AA53219"/>
    </row>
    <row r="53220" spans="1:27" x14ac:dyDescent="0.25">
      <c r="A53220"/>
      <c r="AA53220"/>
    </row>
    <row r="53221" spans="1:27" x14ac:dyDescent="0.25">
      <c r="A53221"/>
      <c r="AA53221"/>
    </row>
    <row r="53222" spans="1:27" x14ac:dyDescent="0.25">
      <c r="A53222"/>
      <c r="AA53222"/>
    </row>
    <row r="53223" spans="1:27" x14ac:dyDescent="0.25">
      <c r="A53223"/>
      <c r="AA53223"/>
    </row>
    <row r="53224" spans="1:27" x14ac:dyDescent="0.25">
      <c r="A53224"/>
      <c r="AA53224"/>
    </row>
    <row r="53225" spans="1:27" x14ac:dyDescent="0.25">
      <c r="A53225"/>
      <c r="AA53225"/>
    </row>
    <row r="53226" spans="1:27" x14ac:dyDescent="0.25">
      <c r="A53226"/>
      <c r="AA53226"/>
    </row>
    <row r="53227" spans="1:27" x14ac:dyDescent="0.25">
      <c r="A53227"/>
      <c r="AA53227"/>
    </row>
    <row r="53228" spans="1:27" x14ac:dyDescent="0.25">
      <c r="A53228"/>
      <c r="AA53228"/>
    </row>
    <row r="53229" spans="1:27" x14ac:dyDescent="0.25">
      <c r="A53229"/>
      <c r="AA53229"/>
    </row>
    <row r="53230" spans="1:27" x14ac:dyDescent="0.25">
      <c r="A53230"/>
      <c r="AA53230"/>
    </row>
    <row r="53231" spans="1:27" x14ac:dyDescent="0.25">
      <c r="A53231"/>
      <c r="AA53231"/>
    </row>
    <row r="53232" spans="1:27" x14ac:dyDescent="0.25">
      <c r="A53232"/>
      <c r="AA53232"/>
    </row>
    <row r="53233" spans="1:27" x14ac:dyDescent="0.25">
      <c r="A53233"/>
      <c r="AA53233"/>
    </row>
    <row r="53234" spans="1:27" x14ac:dyDescent="0.25">
      <c r="A53234"/>
      <c r="AA53234"/>
    </row>
    <row r="53235" spans="1:27" x14ac:dyDescent="0.25">
      <c r="A53235"/>
      <c r="AA53235"/>
    </row>
    <row r="53236" spans="1:27" x14ac:dyDescent="0.25">
      <c r="A53236"/>
      <c r="AA53236"/>
    </row>
    <row r="53237" spans="1:27" x14ac:dyDescent="0.25">
      <c r="A53237"/>
      <c r="AA53237"/>
    </row>
    <row r="53238" spans="1:27" x14ac:dyDescent="0.25">
      <c r="A53238"/>
      <c r="AA53238"/>
    </row>
    <row r="53239" spans="1:27" x14ac:dyDescent="0.25">
      <c r="A53239"/>
      <c r="AA53239"/>
    </row>
    <row r="53240" spans="1:27" x14ac:dyDescent="0.25">
      <c r="A53240"/>
      <c r="AA53240"/>
    </row>
    <row r="53241" spans="1:27" x14ac:dyDescent="0.25">
      <c r="A53241"/>
      <c r="AA53241"/>
    </row>
    <row r="53242" spans="1:27" x14ac:dyDescent="0.25">
      <c r="A53242"/>
      <c r="AA53242"/>
    </row>
    <row r="53243" spans="1:27" x14ac:dyDescent="0.25">
      <c r="A53243"/>
      <c r="AA53243"/>
    </row>
    <row r="53244" spans="1:27" x14ac:dyDescent="0.25">
      <c r="A53244"/>
      <c r="AA53244"/>
    </row>
    <row r="53245" spans="1:27" x14ac:dyDescent="0.25">
      <c r="A53245"/>
      <c r="AA53245"/>
    </row>
    <row r="53246" spans="1:27" x14ac:dyDescent="0.25">
      <c r="A53246"/>
      <c r="AA53246"/>
    </row>
    <row r="53247" spans="1:27" x14ac:dyDescent="0.25">
      <c r="A53247"/>
      <c r="AA53247"/>
    </row>
    <row r="53248" spans="1:27" x14ac:dyDescent="0.25">
      <c r="A53248"/>
      <c r="AA53248"/>
    </row>
    <row r="53249" spans="1:27" x14ac:dyDescent="0.25">
      <c r="A53249"/>
      <c r="AA53249"/>
    </row>
    <row r="53250" spans="1:27" x14ac:dyDescent="0.25">
      <c r="A53250"/>
      <c r="AA53250"/>
    </row>
    <row r="53251" spans="1:27" x14ac:dyDescent="0.25">
      <c r="A53251"/>
      <c r="AA53251"/>
    </row>
    <row r="53252" spans="1:27" x14ac:dyDescent="0.25">
      <c r="A53252"/>
      <c r="AA53252"/>
    </row>
    <row r="53253" spans="1:27" x14ac:dyDescent="0.25">
      <c r="A53253"/>
      <c r="AA53253"/>
    </row>
    <row r="53254" spans="1:27" x14ac:dyDescent="0.25">
      <c r="A53254"/>
      <c r="AA53254"/>
    </row>
    <row r="53255" spans="1:27" x14ac:dyDescent="0.25">
      <c r="A53255"/>
      <c r="AA53255"/>
    </row>
    <row r="53256" spans="1:27" x14ac:dyDescent="0.25">
      <c r="A53256"/>
      <c r="AA53256"/>
    </row>
    <row r="53257" spans="1:27" x14ac:dyDescent="0.25">
      <c r="A53257"/>
      <c r="AA53257"/>
    </row>
    <row r="53258" spans="1:27" x14ac:dyDescent="0.25">
      <c r="A53258"/>
      <c r="AA53258"/>
    </row>
    <row r="53259" spans="1:27" x14ac:dyDescent="0.25">
      <c r="A53259"/>
      <c r="AA53259"/>
    </row>
    <row r="53260" spans="1:27" x14ac:dyDescent="0.25">
      <c r="A53260"/>
      <c r="AA53260"/>
    </row>
    <row r="53261" spans="1:27" x14ac:dyDescent="0.25">
      <c r="A53261"/>
      <c r="AA53261"/>
    </row>
    <row r="53262" spans="1:27" x14ac:dyDescent="0.25">
      <c r="A53262"/>
      <c r="AA53262"/>
    </row>
    <row r="53263" spans="1:27" x14ac:dyDescent="0.25">
      <c r="A53263"/>
      <c r="AA53263"/>
    </row>
    <row r="53264" spans="1:27" x14ac:dyDescent="0.25">
      <c r="A53264"/>
      <c r="AA53264"/>
    </row>
    <row r="53265" spans="1:27" x14ac:dyDescent="0.25">
      <c r="A53265"/>
      <c r="AA53265"/>
    </row>
    <row r="53266" spans="1:27" x14ac:dyDescent="0.25">
      <c r="A53266"/>
      <c r="AA53266"/>
    </row>
    <row r="53267" spans="1:27" x14ac:dyDescent="0.25">
      <c r="A53267"/>
      <c r="AA53267"/>
    </row>
    <row r="53268" spans="1:27" x14ac:dyDescent="0.25">
      <c r="A53268"/>
      <c r="AA53268"/>
    </row>
    <row r="53269" spans="1:27" x14ac:dyDescent="0.25">
      <c r="A53269"/>
      <c r="AA53269"/>
    </row>
    <row r="53270" spans="1:27" x14ac:dyDescent="0.25">
      <c r="A53270"/>
      <c r="AA53270"/>
    </row>
    <row r="53271" spans="1:27" x14ac:dyDescent="0.25">
      <c r="A53271"/>
      <c r="AA53271"/>
    </row>
    <row r="53272" spans="1:27" x14ac:dyDescent="0.25">
      <c r="A53272"/>
      <c r="AA53272"/>
    </row>
    <row r="53273" spans="1:27" x14ac:dyDescent="0.25">
      <c r="A53273"/>
      <c r="AA53273"/>
    </row>
    <row r="53274" spans="1:27" x14ac:dyDescent="0.25">
      <c r="A53274"/>
      <c r="AA53274"/>
    </row>
    <row r="53275" spans="1:27" x14ac:dyDescent="0.25">
      <c r="A53275"/>
      <c r="AA53275"/>
    </row>
    <row r="53276" spans="1:27" x14ac:dyDescent="0.25">
      <c r="A53276"/>
      <c r="AA53276"/>
    </row>
    <row r="53277" spans="1:27" x14ac:dyDescent="0.25">
      <c r="A53277"/>
      <c r="AA53277"/>
    </row>
    <row r="53278" spans="1:27" x14ac:dyDescent="0.25">
      <c r="A53278"/>
      <c r="AA53278"/>
    </row>
    <row r="53279" spans="1:27" x14ac:dyDescent="0.25">
      <c r="A53279"/>
      <c r="AA53279"/>
    </row>
    <row r="53280" spans="1:27" x14ac:dyDescent="0.25">
      <c r="A53280"/>
      <c r="AA53280"/>
    </row>
    <row r="53281" spans="1:27" x14ac:dyDescent="0.25">
      <c r="A53281"/>
      <c r="AA53281"/>
    </row>
    <row r="53282" spans="1:27" x14ac:dyDescent="0.25">
      <c r="A53282"/>
      <c r="AA53282"/>
    </row>
    <row r="53283" spans="1:27" x14ac:dyDescent="0.25">
      <c r="A53283"/>
      <c r="AA53283"/>
    </row>
    <row r="53284" spans="1:27" x14ac:dyDescent="0.25">
      <c r="A53284"/>
      <c r="AA53284"/>
    </row>
    <row r="53285" spans="1:27" x14ac:dyDescent="0.25">
      <c r="A53285"/>
      <c r="AA53285"/>
    </row>
    <row r="53286" spans="1:27" x14ac:dyDescent="0.25">
      <c r="A53286"/>
      <c r="AA53286"/>
    </row>
    <row r="53287" spans="1:27" x14ac:dyDescent="0.25">
      <c r="A53287"/>
      <c r="AA53287"/>
    </row>
    <row r="53288" spans="1:27" x14ac:dyDescent="0.25">
      <c r="A53288"/>
      <c r="AA53288"/>
    </row>
    <row r="53289" spans="1:27" x14ac:dyDescent="0.25">
      <c r="A53289"/>
      <c r="AA53289"/>
    </row>
    <row r="53290" spans="1:27" x14ac:dyDescent="0.25">
      <c r="A53290"/>
      <c r="AA53290"/>
    </row>
    <row r="53291" spans="1:27" x14ac:dyDescent="0.25">
      <c r="A53291"/>
      <c r="AA53291"/>
    </row>
    <row r="53292" spans="1:27" x14ac:dyDescent="0.25">
      <c r="A53292"/>
      <c r="AA53292"/>
    </row>
    <row r="53293" spans="1:27" x14ac:dyDescent="0.25">
      <c r="A53293"/>
      <c r="AA53293"/>
    </row>
    <row r="53294" spans="1:27" x14ac:dyDescent="0.25">
      <c r="A53294"/>
      <c r="AA53294"/>
    </row>
    <row r="53295" spans="1:27" x14ac:dyDescent="0.25">
      <c r="A53295"/>
      <c r="AA53295"/>
    </row>
    <row r="53296" spans="1:27" x14ac:dyDescent="0.25">
      <c r="A53296"/>
      <c r="AA53296"/>
    </row>
    <row r="53297" spans="1:27" x14ac:dyDescent="0.25">
      <c r="A53297"/>
      <c r="AA53297"/>
    </row>
    <row r="53298" spans="1:27" x14ac:dyDescent="0.25">
      <c r="A53298"/>
      <c r="AA53298"/>
    </row>
    <row r="53299" spans="1:27" x14ac:dyDescent="0.25">
      <c r="A53299"/>
      <c r="AA53299"/>
    </row>
    <row r="53300" spans="1:27" x14ac:dyDescent="0.25">
      <c r="A53300"/>
      <c r="AA53300"/>
    </row>
    <row r="53301" spans="1:27" x14ac:dyDescent="0.25">
      <c r="A53301"/>
      <c r="AA53301"/>
    </row>
    <row r="53302" spans="1:27" x14ac:dyDescent="0.25">
      <c r="A53302"/>
      <c r="AA53302"/>
    </row>
    <row r="53303" spans="1:27" x14ac:dyDescent="0.25">
      <c r="A53303"/>
      <c r="AA53303"/>
    </row>
    <row r="53304" spans="1:27" x14ac:dyDescent="0.25">
      <c r="A53304"/>
      <c r="AA53304"/>
    </row>
    <row r="53305" spans="1:27" x14ac:dyDescent="0.25">
      <c r="A53305"/>
      <c r="AA53305"/>
    </row>
    <row r="53306" spans="1:27" x14ac:dyDescent="0.25">
      <c r="A53306"/>
      <c r="AA53306"/>
    </row>
    <row r="53307" spans="1:27" x14ac:dyDescent="0.25">
      <c r="A53307"/>
      <c r="AA53307"/>
    </row>
    <row r="53308" spans="1:27" x14ac:dyDescent="0.25">
      <c r="A53308"/>
      <c r="AA53308"/>
    </row>
    <row r="53309" spans="1:27" x14ac:dyDescent="0.25">
      <c r="A53309"/>
      <c r="AA53309"/>
    </row>
    <row r="53310" spans="1:27" x14ac:dyDescent="0.25">
      <c r="A53310"/>
      <c r="AA53310"/>
    </row>
    <row r="53311" spans="1:27" x14ac:dyDescent="0.25">
      <c r="A53311"/>
      <c r="AA53311"/>
    </row>
    <row r="53312" spans="1:27" x14ac:dyDescent="0.25">
      <c r="A53312"/>
      <c r="AA53312"/>
    </row>
    <row r="53313" spans="1:27" x14ac:dyDescent="0.25">
      <c r="A53313"/>
      <c r="AA53313"/>
    </row>
    <row r="53314" spans="1:27" x14ac:dyDescent="0.25">
      <c r="A53314"/>
      <c r="AA53314"/>
    </row>
    <row r="53315" spans="1:27" x14ac:dyDescent="0.25">
      <c r="A53315"/>
      <c r="AA53315"/>
    </row>
    <row r="53316" spans="1:27" x14ac:dyDescent="0.25">
      <c r="A53316"/>
      <c r="AA53316"/>
    </row>
    <row r="53317" spans="1:27" x14ac:dyDescent="0.25">
      <c r="A53317"/>
      <c r="AA53317"/>
    </row>
    <row r="53318" spans="1:27" x14ac:dyDescent="0.25">
      <c r="A53318"/>
      <c r="AA53318"/>
    </row>
    <row r="53319" spans="1:27" x14ac:dyDescent="0.25">
      <c r="A53319"/>
      <c r="AA53319"/>
    </row>
    <row r="53320" spans="1:27" x14ac:dyDescent="0.25">
      <c r="A53320"/>
      <c r="AA53320"/>
    </row>
    <row r="53321" spans="1:27" x14ac:dyDescent="0.25">
      <c r="A53321"/>
      <c r="AA53321"/>
    </row>
    <row r="53322" spans="1:27" x14ac:dyDescent="0.25">
      <c r="A53322"/>
      <c r="AA53322"/>
    </row>
    <row r="53323" spans="1:27" x14ac:dyDescent="0.25">
      <c r="A53323"/>
      <c r="AA53323"/>
    </row>
    <row r="53324" spans="1:27" x14ac:dyDescent="0.25">
      <c r="A53324"/>
      <c r="AA53324"/>
    </row>
    <row r="53325" spans="1:27" x14ac:dyDescent="0.25">
      <c r="A53325"/>
      <c r="AA53325"/>
    </row>
    <row r="53326" spans="1:27" x14ac:dyDescent="0.25">
      <c r="A53326"/>
      <c r="AA53326"/>
    </row>
    <row r="53327" spans="1:27" x14ac:dyDescent="0.25">
      <c r="A53327"/>
      <c r="AA53327"/>
    </row>
    <row r="53328" spans="1:27" x14ac:dyDescent="0.25">
      <c r="A53328"/>
      <c r="AA53328"/>
    </row>
    <row r="53329" spans="1:27" x14ac:dyDescent="0.25">
      <c r="A53329"/>
      <c r="AA53329"/>
    </row>
    <row r="53330" spans="1:27" x14ac:dyDescent="0.25">
      <c r="A53330"/>
      <c r="AA53330"/>
    </row>
    <row r="53331" spans="1:27" x14ac:dyDescent="0.25">
      <c r="A53331"/>
      <c r="AA53331"/>
    </row>
    <row r="53332" spans="1:27" x14ac:dyDescent="0.25">
      <c r="A53332"/>
      <c r="AA53332"/>
    </row>
    <row r="53333" spans="1:27" x14ac:dyDescent="0.25">
      <c r="A53333"/>
      <c r="AA53333"/>
    </row>
    <row r="53334" spans="1:27" x14ac:dyDescent="0.25">
      <c r="A53334"/>
      <c r="AA53334"/>
    </row>
    <row r="53335" spans="1:27" x14ac:dyDescent="0.25">
      <c r="A53335"/>
      <c r="AA53335"/>
    </row>
    <row r="53336" spans="1:27" x14ac:dyDescent="0.25">
      <c r="A53336"/>
      <c r="AA53336"/>
    </row>
    <row r="53337" spans="1:27" x14ac:dyDescent="0.25">
      <c r="A53337"/>
      <c r="AA53337"/>
    </row>
    <row r="53338" spans="1:27" x14ac:dyDescent="0.25">
      <c r="A53338"/>
      <c r="AA53338"/>
    </row>
    <row r="53339" spans="1:27" x14ac:dyDescent="0.25">
      <c r="A53339"/>
      <c r="AA53339"/>
    </row>
    <row r="53340" spans="1:27" x14ac:dyDescent="0.25">
      <c r="A53340"/>
      <c r="AA53340"/>
    </row>
    <row r="53341" spans="1:27" x14ac:dyDescent="0.25">
      <c r="A53341"/>
      <c r="AA53341"/>
    </row>
    <row r="53342" spans="1:27" x14ac:dyDescent="0.25">
      <c r="A53342"/>
      <c r="AA53342"/>
    </row>
    <row r="53343" spans="1:27" x14ac:dyDescent="0.25">
      <c r="A53343"/>
      <c r="AA53343"/>
    </row>
    <row r="53344" spans="1:27" x14ac:dyDescent="0.25">
      <c r="A53344"/>
      <c r="AA53344"/>
    </row>
    <row r="53345" spans="1:27" x14ac:dyDescent="0.25">
      <c r="A53345"/>
      <c r="AA53345"/>
    </row>
    <row r="53346" spans="1:27" x14ac:dyDescent="0.25">
      <c r="A53346"/>
      <c r="AA53346"/>
    </row>
    <row r="53347" spans="1:27" x14ac:dyDescent="0.25">
      <c r="A53347"/>
      <c r="AA53347"/>
    </row>
    <row r="53348" spans="1:27" x14ac:dyDescent="0.25">
      <c r="A53348"/>
      <c r="AA53348"/>
    </row>
    <row r="53349" spans="1:27" x14ac:dyDescent="0.25">
      <c r="A53349"/>
      <c r="AA53349"/>
    </row>
    <row r="53350" spans="1:27" x14ac:dyDescent="0.25">
      <c r="A53350"/>
      <c r="AA53350"/>
    </row>
    <row r="53351" spans="1:27" x14ac:dyDescent="0.25">
      <c r="A53351"/>
      <c r="AA53351"/>
    </row>
    <row r="53352" spans="1:27" x14ac:dyDescent="0.25">
      <c r="A53352"/>
      <c r="AA53352"/>
    </row>
    <row r="53353" spans="1:27" x14ac:dyDescent="0.25">
      <c r="A53353"/>
      <c r="AA53353"/>
    </row>
    <row r="53354" spans="1:27" x14ac:dyDescent="0.25">
      <c r="A53354"/>
      <c r="AA53354"/>
    </row>
    <row r="53355" spans="1:27" x14ac:dyDescent="0.25">
      <c r="A53355"/>
      <c r="AA53355"/>
    </row>
    <row r="53356" spans="1:27" x14ac:dyDescent="0.25">
      <c r="A53356"/>
      <c r="AA53356"/>
    </row>
    <row r="53357" spans="1:27" x14ac:dyDescent="0.25">
      <c r="A53357"/>
      <c r="AA53357"/>
    </row>
    <row r="53358" spans="1:27" x14ac:dyDescent="0.25">
      <c r="A53358"/>
      <c r="AA53358"/>
    </row>
    <row r="53359" spans="1:27" x14ac:dyDescent="0.25">
      <c r="A53359"/>
      <c r="AA53359"/>
    </row>
    <row r="53360" spans="1:27" x14ac:dyDescent="0.25">
      <c r="A53360"/>
      <c r="AA53360"/>
    </row>
    <row r="53361" spans="1:27" x14ac:dyDescent="0.25">
      <c r="A53361"/>
      <c r="AA53361"/>
    </row>
    <row r="53362" spans="1:27" x14ac:dyDescent="0.25">
      <c r="A53362"/>
      <c r="AA53362"/>
    </row>
    <row r="53363" spans="1:27" x14ac:dyDescent="0.25">
      <c r="A53363"/>
      <c r="AA53363"/>
    </row>
    <row r="53364" spans="1:27" x14ac:dyDescent="0.25">
      <c r="A53364"/>
      <c r="AA53364"/>
    </row>
    <row r="53365" spans="1:27" x14ac:dyDescent="0.25">
      <c r="A53365"/>
      <c r="AA53365"/>
    </row>
    <row r="53366" spans="1:27" x14ac:dyDescent="0.25">
      <c r="A53366"/>
      <c r="AA53366"/>
    </row>
    <row r="53367" spans="1:27" x14ac:dyDescent="0.25">
      <c r="A53367"/>
      <c r="AA53367"/>
    </row>
    <row r="53368" spans="1:27" x14ac:dyDescent="0.25">
      <c r="A53368"/>
      <c r="AA53368"/>
    </row>
    <row r="53369" spans="1:27" x14ac:dyDescent="0.25">
      <c r="A53369"/>
      <c r="AA53369"/>
    </row>
    <row r="53370" spans="1:27" x14ac:dyDescent="0.25">
      <c r="A53370"/>
      <c r="AA53370"/>
    </row>
    <row r="53371" spans="1:27" x14ac:dyDescent="0.25">
      <c r="A53371"/>
      <c r="AA53371"/>
    </row>
    <row r="53372" spans="1:27" x14ac:dyDescent="0.25">
      <c r="A53372"/>
      <c r="AA53372"/>
    </row>
    <row r="53373" spans="1:27" x14ac:dyDescent="0.25">
      <c r="A53373"/>
      <c r="AA53373"/>
    </row>
    <row r="53374" spans="1:27" x14ac:dyDescent="0.25">
      <c r="A53374"/>
      <c r="AA53374"/>
    </row>
    <row r="53375" spans="1:27" x14ac:dyDescent="0.25">
      <c r="A53375"/>
      <c r="AA53375"/>
    </row>
    <row r="53376" spans="1:27" x14ac:dyDescent="0.25">
      <c r="A53376"/>
      <c r="AA53376"/>
    </row>
    <row r="53377" spans="1:27" x14ac:dyDescent="0.25">
      <c r="A53377"/>
      <c r="AA53377"/>
    </row>
    <row r="53378" spans="1:27" x14ac:dyDescent="0.25">
      <c r="A53378"/>
      <c r="AA53378"/>
    </row>
    <row r="53379" spans="1:27" x14ac:dyDescent="0.25">
      <c r="A53379"/>
      <c r="AA53379"/>
    </row>
    <row r="53380" spans="1:27" x14ac:dyDescent="0.25">
      <c r="A53380"/>
      <c r="AA53380"/>
    </row>
    <row r="53381" spans="1:27" x14ac:dyDescent="0.25">
      <c r="A53381"/>
      <c r="AA53381"/>
    </row>
    <row r="53382" spans="1:27" x14ac:dyDescent="0.25">
      <c r="A53382"/>
      <c r="AA53382"/>
    </row>
    <row r="53383" spans="1:27" x14ac:dyDescent="0.25">
      <c r="A53383"/>
      <c r="AA53383"/>
    </row>
    <row r="53384" spans="1:27" x14ac:dyDescent="0.25">
      <c r="A53384"/>
      <c r="AA53384"/>
    </row>
    <row r="53385" spans="1:27" x14ac:dyDescent="0.25">
      <c r="A53385"/>
      <c r="AA53385"/>
    </row>
    <row r="53386" spans="1:27" x14ac:dyDescent="0.25">
      <c r="A53386"/>
      <c r="AA53386"/>
    </row>
    <row r="53387" spans="1:27" x14ac:dyDescent="0.25">
      <c r="A53387"/>
      <c r="AA53387"/>
    </row>
    <row r="53388" spans="1:27" x14ac:dyDescent="0.25">
      <c r="A53388"/>
      <c r="AA53388"/>
    </row>
    <row r="53389" spans="1:27" x14ac:dyDescent="0.25">
      <c r="A53389"/>
      <c r="AA53389"/>
    </row>
    <row r="53390" spans="1:27" x14ac:dyDescent="0.25">
      <c r="A53390"/>
      <c r="AA53390"/>
    </row>
    <row r="53391" spans="1:27" x14ac:dyDescent="0.25">
      <c r="A53391"/>
      <c r="AA53391"/>
    </row>
    <row r="53392" spans="1:27" x14ac:dyDescent="0.25">
      <c r="A53392"/>
      <c r="AA53392"/>
    </row>
    <row r="53393" spans="1:27" x14ac:dyDescent="0.25">
      <c r="A53393"/>
      <c r="AA53393"/>
    </row>
    <row r="53394" spans="1:27" x14ac:dyDescent="0.25">
      <c r="A53394"/>
      <c r="AA53394"/>
    </row>
    <row r="53395" spans="1:27" x14ac:dyDescent="0.25">
      <c r="A53395"/>
      <c r="AA53395"/>
    </row>
    <row r="53396" spans="1:27" x14ac:dyDescent="0.25">
      <c r="A53396"/>
      <c r="AA53396"/>
    </row>
    <row r="53397" spans="1:27" x14ac:dyDescent="0.25">
      <c r="A53397"/>
      <c r="AA53397"/>
    </row>
    <row r="53398" spans="1:27" x14ac:dyDescent="0.25">
      <c r="A53398"/>
      <c r="AA53398"/>
    </row>
    <row r="53399" spans="1:27" x14ac:dyDescent="0.25">
      <c r="A53399"/>
      <c r="AA53399"/>
    </row>
    <row r="53400" spans="1:27" x14ac:dyDescent="0.25">
      <c r="A53400"/>
      <c r="AA53400"/>
    </row>
    <row r="53401" spans="1:27" x14ac:dyDescent="0.25">
      <c r="A53401"/>
      <c r="AA53401"/>
    </row>
    <row r="53402" spans="1:27" x14ac:dyDescent="0.25">
      <c r="A53402"/>
      <c r="AA53402"/>
    </row>
    <row r="53403" spans="1:27" x14ac:dyDescent="0.25">
      <c r="A53403"/>
      <c r="AA53403"/>
    </row>
    <row r="53404" spans="1:27" x14ac:dyDescent="0.25">
      <c r="A53404"/>
      <c r="AA53404"/>
    </row>
    <row r="53405" spans="1:27" x14ac:dyDescent="0.25">
      <c r="A53405"/>
      <c r="AA53405"/>
    </row>
    <row r="53406" spans="1:27" x14ac:dyDescent="0.25">
      <c r="A53406"/>
      <c r="AA53406"/>
    </row>
    <row r="53407" spans="1:27" x14ac:dyDescent="0.25">
      <c r="A53407"/>
      <c r="AA53407"/>
    </row>
    <row r="53408" spans="1:27" x14ac:dyDescent="0.25">
      <c r="A53408"/>
      <c r="AA53408"/>
    </row>
    <row r="53409" spans="1:27" x14ac:dyDescent="0.25">
      <c r="A53409"/>
      <c r="AA53409"/>
    </row>
    <row r="53410" spans="1:27" x14ac:dyDescent="0.25">
      <c r="A53410"/>
      <c r="AA53410"/>
    </row>
    <row r="53411" spans="1:27" x14ac:dyDescent="0.25">
      <c r="A53411"/>
      <c r="AA53411"/>
    </row>
    <row r="53412" spans="1:27" x14ac:dyDescent="0.25">
      <c r="A53412"/>
      <c r="AA53412"/>
    </row>
    <row r="53413" spans="1:27" x14ac:dyDescent="0.25">
      <c r="A53413"/>
      <c r="AA53413"/>
    </row>
    <row r="53414" spans="1:27" x14ac:dyDescent="0.25">
      <c r="A53414"/>
      <c r="AA53414"/>
    </row>
    <row r="53415" spans="1:27" x14ac:dyDescent="0.25">
      <c r="A53415"/>
      <c r="AA53415"/>
    </row>
    <row r="53416" spans="1:27" x14ac:dyDescent="0.25">
      <c r="A53416"/>
      <c r="AA53416"/>
    </row>
    <row r="53417" spans="1:27" x14ac:dyDescent="0.25">
      <c r="A53417"/>
      <c r="AA53417"/>
    </row>
    <row r="53418" spans="1:27" x14ac:dyDescent="0.25">
      <c r="A53418"/>
      <c r="AA53418"/>
    </row>
    <row r="53419" spans="1:27" x14ac:dyDescent="0.25">
      <c r="A53419"/>
      <c r="AA53419"/>
    </row>
    <row r="53420" spans="1:27" x14ac:dyDescent="0.25">
      <c r="A53420"/>
      <c r="AA53420"/>
    </row>
    <row r="53421" spans="1:27" x14ac:dyDescent="0.25">
      <c r="A53421"/>
      <c r="AA53421"/>
    </row>
    <row r="53422" spans="1:27" x14ac:dyDescent="0.25">
      <c r="A53422"/>
      <c r="AA53422"/>
    </row>
    <row r="53423" spans="1:27" x14ac:dyDescent="0.25">
      <c r="A53423"/>
      <c r="AA53423"/>
    </row>
    <row r="53424" spans="1:27" x14ac:dyDescent="0.25">
      <c r="A53424"/>
      <c r="AA53424"/>
    </row>
    <row r="53425" spans="1:27" x14ac:dyDescent="0.25">
      <c r="A53425"/>
      <c r="AA53425"/>
    </row>
    <row r="53426" spans="1:27" x14ac:dyDescent="0.25">
      <c r="A53426"/>
      <c r="AA53426"/>
    </row>
    <row r="53427" spans="1:27" x14ac:dyDescent="0.25">
      <c r="A53427"/>
      <c r="AA53427"/>
    </row>
    <row r="53428" spans="1:27" x14ac:dyDescent="0.25">
      <c r="A53428"/>
      <c r="AA53428"/>
    </row>
    <row r="53429" spans="1:27" x14ac:dyDescent="0.25">
      <c r="A53429"/>
      <c r="AA53429"/>
    </row>
    <row r="53430" spans="1:27" x14ac:dyDescent="0.25">
      <c r="A53430"/>
      <c r="AA53430"/>
    </row>
    <row r="53431" spans="1:27" x14ac:dyDescent="0.25">
      <c r="A53431"/>
      <c r="AA53431"/>
    </row>
    <row r="53432" spans="1:27" x14ac:dyDescent="0.25">
      <c r="A53432"/>
      <c r="AA53432"/>
    </row>
    <row r="53433" spans="1:27" x14ac:dyDescent="0.25">
      <c r="A53433"/>
      <c r="AA53433"/>
    </row>
    <row r="53434" spans="1:27" x14ac:dyDescent="0.25">
      <c r="A53434"/>
      <c r="AA53434"/>
    </row>
    <row r="53435" spans="1:27" x14ac:dyDescent="0.25">
      <c r="A53435"/>
      <c r="AA53435"/>
    </row>
    <row r="53436" spans="1:27" x14ac:dyDescent="0.25">
      <c r="A53436"/>
      <c r="AA53436"/>
    </row>
    <row r="53437" spans="1:27" x14ac:dyDescent="0.25">
      <c r="A53437"/>
      <c r="AA53437"/>
    </row>
    <row r="53438" spans="1:27" x14ac:dyDescent="0.25">
      <c r="A53438"/>
      <c r="AA53438"/>
    </row>
    <row r="53439" spans="1:27" x14ac:dyDescent="0.25">
      <c r="A53439"/>
      <c r="AA53439"/>
    </row>
    <row r="53440" spans="1:27" x14ac:dyDescent="0.25">
      <c r="A53440"/>
      <c r="AA53440"/>
    </row>
    <row r="53441" spans="1:27" x14ac:dyDescent="0.25">
      <c r="A53441"/>
      <c r="AA53441"/>
    </row>
    <row r="53442" spans="1:27" x14ac:dyDescent="0.25">
      <c r="A53442"/>
      <c r="AA53442"/>
    </row>
    <row r="53443" spans="1:27" x14ac:dyDescent="0.25">
      <c r="A53443"/>
      <c r="AA53443"/>
    </row>
    <row r="53444" spans="1:27" x14ac:dyDescent="0.25">
      <c r="A53444"/>
      <c r="AA53444"/>
    </row>
    <row r="53445" spans="1:27" x14ac:dyDescent="0.25">
      <c r="A53445"/>
      <c r="AA53445"/>
    </row>
    <row r="53446" spans="1:27" x14ac:dyDescent="0.25">
      <c r="A53446"/>
      <c r="AA53446"/>
    </row>
    <row r="53447" spans="1:27" x14ac:dyDescent="0.25">
      <c r="A53447"/>
      <c r="AA53447"/>
    </row>
    <row r="53448" spans="1:27" x14ac:dyDescent="0.25">
      <c r="A53448"/>
      <c r="AA53448"/>
    </row>
    <row r="53449" spans="1:27" x14ac:dyDescent="0.25">
      <c r="A53449"/>
      <c r="AA53449"/>
    </row>
    <row r="53450" spans="1:27" x14ac:dyDescent="0.25">
      <c r="A53450"/>
      <c r="AA53450"/>
    </row>
    <row r="53451" spans="1:27" x14ac:dyDescent="0.25">
      <c r="A53451"/>
      <c r="AA53451"/>
    </row>
    <row r="53452" spans="1:27" x14ac:dyDescent="0.25">
      <c r="A53452"/>
      <c r="AA53452"/>
    </row>
    <row r="53453" spans="1:27" x14ac:dyDescent="0.25">
      <c r="A53453"/>
      <c r="AA53453"/>
    </row>
    <row r="53454" spans="1:27" x14ac:dyDescent="0.25">
      <c r="A53454"/>
      <c r="AA53454"/>
    </row>
    <row r="53455" spans="1:27" x14ac:dyDescent="0.25">
      <c r="A53455"/>
      <c r="AA53455"/>
    </row>
    <row r="53456" spans="1:27" x14ac:dyDescent="0.25">
      <c r="A53456"/>
      <c r="AA53456"/>
    </row>
    <row r="53457" spans="1:27" x14ac:dyDescent="0.25">
      <c r="A53457"/>
      <c r="AA53457"/>
    </row>
    <row r="53458" spans="1:27" x14ac:dyDescent="0.25">
      <c r="A53458"/>
      <c r="AA53458"/>
    </row>
    <row r="53459" spans="1:27" x14ac:dyDescent="0.25">
      <c r="A53459"/>
      <c r="AA53459"/>
    </row>
    <row r="53460" spans="1:27" x14ac:dyDescent="0.25">
      <c r="A53460"/>
      <c r="AA53460"/>
    </row>
    <row r="53461" spans="1:27" x14ac:dyDescent="0.25">
      <c r="A53461"/>
      <c r="AA53461"/>
    </row>
    <row r="53462" spans="1:27" x14ac:dyDescent="0.25">
      <c r="A53462"/>
      <c r="AA53462"/>
    </row>
    <row r="53463" spans="1:27" x14ac:dyDescent="0.25">
      <c r="A53463"/>
      <c r="AA53463"/>
    </row>
    <row r="53464" spans="1:27" x14ac:dyDescent="0.25">
      <c r="A53464"/>
      <c r="AA53464"/>
    </row>
    <row r="53465" spans="1:27" x14ac:dyDescent="0.25">
      <c r="A53465"/>
      <c r="AA53465"/>
    </row>
    <row r="53466" spans="1:27" x14ac:dyDescent="0.25">
      <c r="A53466"/>
      <c r="AA53466"/>
    </row>
    <row r="53467" spans="1:27" x14ac:dyDescent="0.25">
      <c r="A53467"/>
      <c r="AA53467"/>
    </row>
    <row r="53468" spans="1:27" x14ac:dyDescent="0.25">
      <c r="A53468"/>
      <c r="AA53468"/>
    </row>
    <row r="53469" spans="1:27" x14ac:dyDescent="0.25">
      <c r="A53469"/>
      <c r="AA53469"/>
    </row>
    <row r="53470" spans="1:27" x14ac:dyDescent="0.25">
      <c r="A53470"/>
      <c r="AA53470"/>
    </row>
    <row r="53471" spans="1:27" x14ac:dyDescent="0.25">
      <c r="A53471"/>
      <c r="AA53471"/>
    </row>
    <row r="53472" spans="1:27" x14ac:dyDescent="0.25">
      <c r="A53472"/>
      <c r="AA53472"/>
    </row>
    <row r="53473" spans="1:27" x14ac:dyDescent="0.25">
      <c r="A53473"/>
      <c r="AA53473"/>
    </row>
    <row r="53474" spans="1:27" x14ac:dyDescent="0.25">
      <c r="A53474"/>
      <c r="AA53474"/>
    </row>
    <row r="53475" spans="1:27" x14ac:dyDescent="0.25">
      <c r="A53475"/>
      <c r="AA53475"/>
    </row>
    <row r="53476" spans="1:27" x14ac:dyDescent="0.25">
      <c r="A53476"/>
      <c r="AA53476"/>
    </row>
    <row r="53477" spans="1:27" x14ac:dyDescent="0.25">
      <c r="A53477"/>
      <c r="AA53477"/>
    </row>
    <row r="53478" spans="1:27" x14ac:dyDescent="0.25">
      <c r="A53478"/>
      <c r="AA53478"/>
    </row>
    <row r="53479" spans="1:27" x14ac:dyDescent="0.25">
      <c r="A53479"/>
      <c r="AA53479"/>
    </row>
    <row r="53480" spans="1:27" x14ac:dyDescent="0.25">
      <c r="A53480"/>
      <c r="AA53480"/>
    </row>
    <row r="53481" spans="1:27" x14ac:dyDescent="0.25">
      <c r="A53481"/>
      <c r="AA53481"/>
    </row>
    <row r="53482" spans="1:27" x14ac:dyDescent="0.25">
      <c r="A53482"/>
      <c r="AA53482"/>
    </row>
    <row r="53483" spans="1:27" x14ac:dyDescent="0.25">
      <c r="A53483"/>
      <c r="AA53483"/>
    </row>
    <row r="53484" spans="1:27" x14ac:dyDescent="0.25">
      <c r="A53484"/>
      <c r="AA53484"/>
    </row>
    <row r="53485" spans="1:27" x14ac:dyDescent="0.25">
      <c r="A53485"/>
      <c r="AA53485"/>
    </row>
    <row r="53486" spans="1:27" x14ac:dyDescent="0.25">
      <c r="A53486"/>
      <c r="AA53486"/>
    </row>
    <row r="53487" spans="1:27" x14ac:dyDescent="0.25">
      <c r="A53487"/>
      <c r="AA53487"/>
    </row>
    <row r="53488" spans="1:27" x14ac:dyDescent="0.25">
      <c r="A53488"/>
      <c r="AA53488"/>
    </row>
    <row r="53489" spans="1:27" x14ac:dyDescent="0.25">
      <c r="A53489"/>
      <c r="AA53489"/>
    </row>
    <row r="53490" spans="1:27" x14ac:dyDescent="0.25">
      <c r="A53490"/>
      <c r="AA53490"/>
    </row>
    <row r="53491" spans="1:27" x14ac:dyDescent="0.25">
      <c r="A53491"/>
      <c r="AA53491"/>
    </row>
    <row r="53492" spans="1:27" x14ac:dyDescent="0.25">
      <c r="A53492"/>
      <c r="AA53492"/>
    </row>
    <row r="53493" spans="1:27" x14ac:dyDescent="0.25">
      <c r="A53493"/>
      <c r="AA53493"/>
    </row>
    <row r="53494" spans="1:27" x14ac:dyDescent="0.25">
      <c r="A53494"/>
      <c r="AA53494"/>
    </row>
    <row r="53495" spans="1:27" x14ac:dyDescent="0.25">
      <c r="A53495"/>
      <c r="AA53495"/>
    </row>
    <row r="53496" spans="1:27" x14ac:dyDescent="0.25">
      <c r="A53496"/>
      <c r="AA53496"/>
    </row>
    <row r="53497" spans="1:27" x14ac:dyDescent="0.25">
      <c r="A53497"/>
      <c r="AA53497"/>
    </row>
    <row r="53498" spans="1:27" x14ac:dyDescent="0.25">
      <c r="A53498"/>
      <c r="AA53498"/>
    </row>
    <row r="53499" spans="1:27" x14ac:dyDescent="0.25">
      <c r="A53499"/>
      <c r="AA53499"/>
    </row>
    <row r="53500" spans="1:27" x14ac:dyDescent="0.25">
      <c r="A53500"/>
      <c r="AA53500"/>
    </row>
    <row r="53501" spans="1:27" x14ac:dyDescent="0.25">
      <c r="A53501"/>
      <c r="AA53501"/>
    </row>
    <row r="53502" spans="1:27" x14ac:dyDescent="0.25">
      <c r="A53502"/>
      <c r="AA53502"/>
    </row>
    <row r="53503" spans="1:27" x14ac:dyDescent="0.25">
      <c r="A53503"/>
      <c r="AA53503"/>
    </row>
    <row r="53504" spans="1:27" x14ac:dyDescent="0.25">
      <c r="A53504"/>
      <c r="AA53504"/>
    </row>
    <row r="53505" spans="1:27" x14ac:dyDescent="0.25">
      <c r="A53505"/>
      <c r="AA53505"/>
    </row>
    <row r="53506" spans="1:27" x14ac:dyDescent="0.25">
      <c r="A53506"/>
      <c r="AA53506"/>
    </row>
    <row r="53507" spans="1:27" x14ac:dyDescent="0.25">
      <c r="A53507"/>
      <c r="AA53507"/>
    </row>
    <row r="53508" spans="1:27" x14ac:dyDescent="0.25">
      <c r="A53508"/>
      <c r="AA53508"/>
    </row>
    <row r="53509" spans="1:27" x14ac:dyDescent="0.25">
      <c r="A53509"/>
      <c r="AA53509"/>
    </row>
    <row r="53510" spans="1:27" x14ac:dyDescent="0.25">
      <c r="A53510"/>
      <c r="AA53510"/>
    </row>
    <row r="53511" spans="1:27" x14ac:dyDescent="0.25">
      <c r="A53511"/>
      <c r="AA53511"/>
    </row>
    <row r="53512" spans="1:27" x14ac:dyDescent="0.25">
      <c r="A53512"/>
      <c r="AA53512"/>
    </row>
    <row r="53513" spans="1:27" x14ac:dyDescent="0.25">
      <c r="A53513"/>
      <c r="AA53513"/>
    </row>
    <row r="53514" spans="1:27" x14ac:dyDescent="0.25">
      <c r="A53514"/>
      <c r="AA53514"/>
    </row>
    <row r="53515" spans="1:27" x14ac:dyDescent="0.25">
      <c r="A53515"/>
      <c r="AA53515"/>
    </row>
    <row r="53516" spans="1:27" x14ac:dyDescent="0.25">
      <c r="A53516"/>
      <c r="AA53516"/>
    </row>
    <row r="53517" spans="1:27" x14ac:dyDescent="0.25">
      <c r="A53517"/>
      <c r="AA53517"/>
    </row>
    <row r="53518" spans="1:27" x14ac:dyDescent="0.25">
      <c r="A53518"/>
      <c r="AA53518"/>
    </row>
    <row r="53519" spans="1:27" x14ac:dyDescent="0.25">
      <c r="A53519"/>
      <c r="AA53519"/>
    </row>
    <row r="53520" spans="1:27" x14ac:dyDescent="0.25">
      <c r="A53520"/>
      <c r="AA53520"/>
    </row>
    <row r="53521" spans="1:27" x14ac:dyDescent="0.25">
      <c r="A53521"/>
      <c r="AA53521"/>
    </row>
    <row r="53522" spans="1:27" x14ac:dyDescent="0.25">
      <c r="A53522"/>
      <c r="AA53522"/>
    </row>
    <row r="53523" spans="1:27" x14ac:dyDescent="0.25">
      <c r="A53523"/>
      <c r="AA53523"/>
    </row>
    <row r="53524" spans="1:27" x14ac:dyDescent="0.25">
      <c r="A53524"/>
      <c r="AA53524"/>
    </row>
    <row r="53525" spans="1:27" x14ac:dyDescent="0.25">
      <c r="A53525"/>
      <c r="AA53525"/>
    </row>
    <row r="53526" spans="1:27" x14ac:dyDescent="0.25">
      <c r="A53526"/>
      <c r="AA53526"/>
    </row>
    <row r="53527" spans="1:27" x14ac:dyDescent="0.25">
      <c r="A53527"/>
      <c r="AA53527"/>
    </row>
    <row r="53528" spans="1:27" x14ac:dyDescent="0.25">
      <c r="A53528"/>
      <c r="AA53528"/>
    </row>
    <row r="53529" spans="1:27" x14ac:dyDescent="0.25">
      <c r="A53529"/>
      <c r="AA53529"/>
    </row>
    <row r="53530" spans="1:27" x14ac:dyDescent="0.25">
      <c r="A53530"/>
      <c r="AA53530"/>
    </row>
    <row r="53531" spans="1:27" x14ac:dyDescent="0.25">
      <c r="A53531"/>
      <c r="AA53531"/>
    </row>
    <row r="53532" spans="1:27" x14ac:dyDescent="0.25">
      <c r="A53532"/>
      <c r="AA53532"/>
    </row>
    <row r="53533" spans="1:27" x14ac:dyDescent="0.25">
      <c r="A53533"/>
      <c r="AA53533"/>
    </row>
    <row r="53534" spans="1:27" x14ac:dyDescent="0.25">
      <c r="A53534"/>
      <c r="AA53534"/>
    </row>
    <row r="53535" spans="1:27" x14ac:dyDescent="0.25">
      <c r="A53535"/>
      <c r="AA53535"/>
    </row>
    <row r="53536" spans="1:27" x14ac:dyDescent="0.25">
      <c r="A53536"/>
      <c r="AA53536"/>
    </row>
    <row r="53537" spans="1:27" x14ac:dyDescent="0.25">
      <c r="A53537"/>
      <c r="AA53537"/>
    </row>
    <row r="53538" spans="1:27" x14ac:dyDescent="0.25">
      <c r="A53538"/>
      <c r="AA53538"/>
    </row>
    <row r="53539" spans="1:27" x14ac:dyDescent="0.25">
      <c r="A53539"/>
      <c r="AA53539"/>
    </row>
    <row r="53540" spans="1:27" x14ac:dyDescent="0.25">
      <c r="A53540"/>
      <c r="AA53540"/>
    </row>
    <row r="53541" spans="1:27" x14ac:dyDescent="0.25">
      <c r="A53541"/>
      <c r="AA53541"/>
    </row>
    <row r="53542" spans="1:27" x14ac:dyDescent="0.25">
      <c r="A53542"/>
      <c r="AA53542"/>
    </row>
    <row r="53543" spans="1:27" x14ac:dyDescent="0.25">
      <c r="A53543"/>
      <c r="AA53543"/>
    </row>
    <row r="53544" spans="1:27" x14ac:dyDescent="0.25">
      <c r="A53544"/>
      <c r="AA53544"/>
    </row>
    <row r="53545" spans="1:27" x14ac:dyDescent="0.25">
      <c r="A53545"/>
      <c r="AA53545"/>
    </row>
    <row r="53546" spans="1:27" x14ac:dyDescent="0.25">
      <c r="A53546"/>
      <c r="AA53546"/>
    </row>
    <row r="53547" spans="1:27" x14ac:dyDescent="0.25">
      <c r="A53547"/>
      <c r="AA53547"/>
    </row>
    <row r="53548" spans="1:27" x14ac:dyDescent="0.25">
      <c r="A53548"/>
      <c r="AA53548"/>
    </row>
    <row r="53549" spans="1:27" x14ac:dyDescent="0.25">
      <c r="A53549"/>
      <c r="AA53549"/>
    </row>
    <row r="53550" spans="1:27" x14ac:dyDescent="0.25">
      <c r="A53550"/>
      <c r="AA53550"/>
    </row>
    <row r="53551" spans="1:27" x14ac:dyDescent="0.25">
      <c r="A53551"/>
      <c r="AA53551"/>
    </row>
    <row r="53552" spans="1:27" x14ac:dyDescent="0.25">
      <c r="A53552"/>
      <c r="AA53552"/>
    </row>
    <row r="53553" spans="1:27" x14ac:dyDescent="0.25">
      <c r="A53553"/>
      <c r="AA53553"/>
    </row>
    <row r="53554" spans="1:27" x14ac:dyDescent="0.25">
      <c r="A53554"/>
      <c r="AA53554"/>
    </row>
    <row r="53555" spans="1:27" x14ac:dyDescent="0.25">
      <c r="A53555"/>
      <c r="AA53555"/>
    </row>
    <row r="53556" spans="1:27" x14ac:dyDescent="0.25">
      <c r="A53556"/>
      <c r="AA53556"/>
    </row>
    <row r="53557" spans="1:27" x14ac:dyDescent="0.25">
      <c r="A53557"/>
      <c r="AA53557"/>
    </row>
    <row r="53558" spans="1:27" x14ac:dyDescent="0.25">
      <c r="A53558"/>
      <c r="AA53558"/>
    </row>
    <row r="53559" spans="1:27" x14ac:dyDescent="0.25">
      <c r="A53559"/>
      <c r="AA53559"/>
    </row>
    <row r="53560" spans="1:27" x14ac:dyDescent="0.25">
      <c r="A53560"/>
      <c r="AA53560"/>
    </row>
    <row r="53561" spans="1:27" x14ac:dyDescent="0.25">
      <c r="A53561"/>
      <c r="AA53561"/>
    </row>
    <row r="53562" spans="1:27" x14ac:dyDescent="0.25">
      <c r="A53562"/>
      <c r="AA53562"/>
    </row>
    <row r="53563" spans="1:27" x14ac:dyDescent="0.25">
      <c r="A53563"/>
      <c r="AA53563"/>
    </row>
    <row r="53564" spans="1:27" x14ac:dyDescent="0.25">
      <c r="A53564"/>
      <c r="AA53564"/>
    </row>
    <row r="53565" spans="1:27" x14ac:dyDescent="0.25">
      <c r="A53565"/>
      <c r="AA53565"/>
    </row>
    <row r="53566" spans="1:27" x14ac:dyDescent="0.25">
      <c r="A53566"/>
      <c r="AA53566"/>
    </row>
    <row r="53567" spans="1:27" x14ac:dyDescent="0.25">
      <c r="A53567"/>
      <c r="AA53567"/>
    </row>
    <row r="53568" spans="1:27" x14ac:dyDescent="0.25">
      <c r="A53568"/>
      <c r="AA53568"/>
    </row>
    <row r="53569" spans="1:27" x14ac:dyDescent="0.25">
      <c r="A53569"/>
      <c r="AA53569"/>
    </row>
    <row r="53570" spans="1:27" x14ac:dyDescent="0.25">
      <c r="A53570"/>
      <c r="AA53570"/>
    </row>
    <row r="53571" spans="1:27" x14ac:dyDescent="0.25">
      <c r="A53571"/>
      <c r="AA53571"/>
    </row>
    <row r="53572" spans="1:27" x14ac:dyDescent="0.25">
      <c r="A53572"/>
      <c r="AA53572"/>
    </row>
    <row r="53573" spans="1:27" x14ac:dyDescent="0.25">
      <c r="A53573"/>
      <c r="AA53573"/>
    </row>
    <row r="53574" spans="1:27" x14ac:dyDescent="0.25">
      <c r="A53574"/>
      <c r="AA53574"/>
    </row>
    <row r="53575" spans="1:27" x14ac:dyDescent="0.25">
      <c r="A53575"/>
      <c r="AA53575"/>
    </row>
    <row r="53576" spans="1:27" x14ac:dyDescent="0.25">
      <c r="A53576"/>
      <c r="AA53576"/>
    </row>
    <row r="53577" spans="1:27" x14ac:dyDescent="0.25">
      <c r="A53577"/>
      <c r="AA53577"/>
    </row>
    <row r="53578" spans="1:27" x14ac:dyDescent="0.25">
      <c r="A53578"/>
      <c r="AA53578"/>
    </row>
    <row r="53579" spans="1:27" x14ac:dyDescent="0.25">
      <c r="A53579"/>
      <c r="AA53579"/>
    </row>
    <row r="53580" spans="1:27" x14ac:dyDescent="0.25">
      <c r="A53580"/>
      <c r="AA53580"/>
    </row>
    <row r="53581" spans="1:27" x14ac:dyDescent="0.25">
      <c r="A53581"/>
      <c r="AA53581"/>
    </row>
    <row r="53582" spans="1:27" x14ac:dyDescent="0.25">
      <c r="A53582"/>
      <c r="AA53582"/>
    </row>
    <row r="53583" spans="1:27" x14ac:dyDescent="0.25">
      <c r="A53583"/>
      <c r="AA53583"/>
    </row>
    <row r="53584" spans="1:27" x14ac:dyDescent="0.25">
      <c r="A53584"/>
      <c r="AA53584"/>
    </row>
    <row r="53585" spans="1:27" x14ac:dyDescent="0.25">
      <c r="A53585"/>
      <c r="AA53585"/>
    </row>
    <row r="53586" spans="1:27" x14ac:dyDescent="0.25">
      <c r="A53586"/>
      <c r="AA53586"/>
    </row>
    <row r="53587" spans="1:27" x14ac:dyDescent="0.25">
      <c r="A53587"/>
      <c r="AA53587"/>
    </row>
    <row r="53588" spans="1:27" x14ac:dyDescent="0.25">
      <c r="A53588"/>
      <c r="AA53588"/>
    </row>
    <row r="53589" spans="1:27" x14ac:dyDescent="0.25">
      <c r="A53589"/>
      <c r="AA53589"/>
    </row>
    <row r="53590" spans="1:27" x14ac:dyDescent="0.25">
      <c r="A53590"/>
      <c r="AA53590"/>
    </row>
    <row r="53591" spans="1:27" x14ac:dyDescent="0.25">
      <c r="A53591"/>
      <c r="AA53591"/>
    </row>
    <row r="53592" spans="1:27" x14ac:dyDescent="0.25">
      <c r="A53592"/>
      <c r="AA53592"/>
    </row>
    <row r="53593" spans="1:27" x14ac:dyDescent="0.25">
      <c r="A53593"/>
      <c r="AA53593"/>
    </row>
    <row r="53594" spans="1:27" x14ac:dyDescent="0.25">
      <c r="A53594"/>
      <c r="AA53594"/>
    </row>
    <row r="53595" spans="1:27" x14ac:dyDescent="0.25">
      <c r="A53595"/>
      <c r="AA53595"/>
    </row>
    <row r="53596" spans="1:27" x14ac:dyDescent="0.25">
      <c r="A53596"/>
      <c r="AA53596"/>
    </row>
    <row r="53597" spans="1:27" x14ac:dyDescent="0.25">
      <c r="A53597"/>
      <c r="AA53597"/>
    </row>
    <row r="53598" spans="1:27" x14ac:dyDescent="0.25">
      <c r="A53598"/>
      <c r="AA53598"/>
    </row>
    <row r="53599" spans="1:27" x14ac:dyDescent="0.25">
      <c r="A53599"/>
      <c r="AA53599"/>
    </row>
    <row r="53600" spans="1:27" x14ac:dyDescent="0.25">
      <c r="A53600"/>
      <c r="AA53600"/>
    </row>
    <row r="53601" spans="1:27" x14ac:dyDescent="0.25">
      <c r="A53601"/>
      <c r="AA53601"/>
    </row>
    <row r="53602" spans="1:27" x14ac:dyDescent="0.25">
      <c r="A53602"/>
      <c r="AA53602"/>
    </row>
    <row r="53603" spans="1:27" x14ac:dyDescent="0.25">
      <c r="A53603"/>
      <c r="AA53603"/>
    </row>
    <row r="53604" spans="1:27" x14ac:dyDescent="0.25">
      <c r="A53604"/>
      <c r="AA53604"/>
    </row>
    <row r="53605" spans="1:27" x14ac:dyDescent="0.25">
      <c r="A53605"/>
      <c r="AA53605"/>
    </row>
    <row r="53606" spans="1:27" x14ac:dyDescent="0.25">
      <c r="A53606"/>
      <c r="AA53606"/>
    </row>
    <row r="53607" spans="1:27" x14ac:dyDescent="0.25">
      <c r="A53607"/>
      <c r="AA53607"/>
    </row>
    <row r="53608" spans="1:27" x14ac:dyDescent="0.25">
      <c r="A53608"/>
      <c r="AA53608"/>
    </row>
    <row r="53609" spans="1:27" x14ac:dyDescent="0.25">
      <c r="A53609"/>
      <c r="AA53609"/>
    </row>
    <row r="53610" spans="1:27" x14ac:dyDescent="0.25">
      <c r="A53610"/>
      <c r="AA53610"/>
    </row>
    <row r="53611" spans="1:27" x14ac:dyDescent="0.25">
      <c r="A53611"/>
      <c r="AA53611"/>
    </row>
    <row r="53612" spans="1:27" x14ac:dyDescent="0.25">
      <c r="A53612"/>
      <c r="AA53612"/>
    </row>
    <row r="53613" spans="1:27" x14ac:dyDescent="0.25">
      <c r="A53613"/>
      <c r="AA53613"/>
    </row>
    <row r="53614" spans="1:27" x14ac:dyDescent="0.25">
      <c r="A53614"/>
      <c r="AA53614"/>
    </row>
    <row r="53615" spans="1:27" x14ac:dyDescent="0.25">
      <c r="A53615"/>
      <c r="AA53615"/>
    </row>
    <row r="53616" spans="1:27" x14ac:dyDescent="0.25">
      <c r="A53616"/>
      <c r="AA53616"/>
    </row>
    <row r="53617" spans="1:27" x14ac:dyDescent="0.25">
      <c r="A53617"/>
      <c r="AA53617"/>
    </row>
    <row r="53618" spans="1:27" x14ac:dyDescent="0.25">
      <c r="A53618"/>
      <c r="AA53618"/>
    </row>
    <row r="53619" spans="1:27" x14ac:dyDescent="0.25">
      <c r="A53619"/>
      <c r="AA53619"/>
    </row>
    <row r="53620" spans="1:27" x14ac:dyDescent="0.25">
      <c r="A53620"/>
      <c r="AA53620"/>
    </row>
    <row r="53621" spans="1:27" x14ac:dyDescent="0.25">
      <c r="A53621"/>
      <c r="AA53621"/>
    </row>
    <row r="53622" spans="1:27" x14ac:dyDescent="0.25">
      <c r="A53622"/>
      <c r="AA53622"/>
    </row>
    <row r="53623" spans="1:27" x14ac:dyDescent="0.25">
      <c r="A53623"/>
      <c r="AA53623"/>
    </row>
    <row r="53624" spans="1:27" x14ac:dyDescent="0.25">
      <c r="A53624"/>
      <c r="AA53624"/>
    </row>
    <row r="53625" spans="1:27" x14ac:dyDescent="0.25">
      <c r="A53625"/>
      <c r="AA53625"/>
    </row>
    <row r="53626" spans="1:27" x14ac:dyDescent="0.25">
      <c r="A53626"/>
      <c r="AA53626"/>
    </row>
    <row r="53627" spans="1:27" x14ac:dyDescent="0.25">
      <c r="A53627"/>
      <c r="AA53627"/>
    </row>
    <row r="53628" spans="1:27" x14ac:dyDescent="0.25">
      <c r="A53628"/>
      <c r="AA53628"/>
    </row>
    <row r="53629" spans="1:27" x14ac:dyDescent="0.25">
      <c r="A53629"/>
      <c r="AA53629"/>
    </row>
    <row r="53630" spans="1:27" x14ac:dyDescent="0.25">
      <c r="A53630"/>
      <c r="AA53630"/>
    </row>
    <row r="53631" spans="1:27" x14ac:dyDescent="0.25">
      <c r="A53631"/>
      <c r="AA53631"/>
    </row>
    <row r="53632" spans="1:27" x14ac:dyDescent="0.25">
      <c r="A53632"/>
      <c r="AA53632"/>
    </row>
    <row r="53633" spans="1:27" x14ac:dyDescent="0.25">
      <c r="A53633"/>
      <c r="AA53633"/>
    </row>
    <row r="53634" spans="1:27" x14ac:dyDescent="0.25">
      <c r="A53634"/>
      <c r="AA53634"/>
    </row>
    <row r="53635" spans="1:27" x14ac:dyDescent="0.25">
      <c r="A53635"/>
      <c r="AA53635"/>
    </row>
    <row r="53636" spans="1:27" x14ac:dyDescent="0.25">
      <c r="A53636"/>
      <c r="AA53636"/>
    </row>
    <row r="53637" spans="1:27" x14ac:dyDescent="0.25">
      <c r="A53637"/>
      <c r="AA53637"/>
    </row>
    <row r="53638" spans="1:27" x14ac:dyDescent="0.25">
      <c r="A53638"/>
      <c r="AA53638"/>
    </row>
    <row r="53639" spans="1:27" x14ac:dyDescent="0.25">
      <c r="A53639"/>
      <c r="AA53639"/>
    </row>
    <row r="53640" spans="1:27" x14ac:dyDescent="0.25">
      <c r="A53640"/>
      <c r="AA53640"/>
    </row>
    <row r="53641" spans="1:27" x14ac:dyDescent="0.25">
      <c r="A53641"/>
      <c r="AA53641"/>
    </row>
    <row r="53642" spans="1:27" x14ac:dyDescent="0.25">
      <c r="A53642"/>
      <c r="AA53642"/>
    </row>
    <row r="53643" spans="1:27" x14ac:dyDescent="0.25">
      <c r="A53643"/>
      <c r="AA53643"/>
    </row>
    <row r="53644" spans="1:27" x14ac:dyDescent="0.25">
      <c r="A53644"/>
      <c r="AA53644"/>
    </row>
    <row r="53645" spans="1:27" x14ac:dyDescent="0.25">
      <c r="A53645"/>
      <c r="AA53645"/>
    </row>
    <row r="53646" spans="1:27" x14ac:dyDescent="0.25">
      <c r="A53646"/>
      <c r="AA53646"/>
    </row>
    <row r="53647" spans="1:27" x14ac:dyDescent="0.25">
      <c r="A53647"/>
      <c r="AA53647"/>
    </row>
    <row r="53648" spans="1:27" x14ac:dyDescent="0.25">
      <c r="A53648"/>
      <c r="AA53648"/>
    </row>
    <row r="53649" spans="1:27" x14ac:dyDescent="0.25">
      <c r="A53649"/>
      <c r="AA53649"/>
    </row>
    <row r="53650" spans="1:27" x14ac:dyDescent="0.25">
      <c r="A53650"/>
      <c r="AA53650"/>
    </row>
    <row r="53651" spans="1:27" x14ac:dyDescent="0.25">
      <c r="A53651"/>
      <c r="AA53651"/>
    </row>
    <row r="53652" spans="1:27" x14ac:dyDescent="0.25">
      <c r="A53652"/>
      <c r="AA53652"/>
    </row>
    <row r="53653" spans="1:27" x14ac:dyDescent="0.25">
      <c r="A53653"/>
      <c r="AA53653"/>
    </row>
    <row r="53654" spans="1:27" x14ac:dyDescent="0.25">
      <c r="A53654"/>
      <c r="AA53654"/>
    </row>
    <row r="53655" spans="1:27" x14ac:dyDescent="0.25">
      <c r="A53655"/>
      <c r="AA53655"/>
    </row>
    <row r="53656" spans="1:27" x14ac:dyDescent="0.25">
      <c r="A53656"/>
      <c r="AA53656"/>
    </row>
    <row r="53657" spans="1:27" x14ac:dyDescent="0.25">
      <c r="A53657"/>
      <c r="AA53657"/>
    </row>
    <row r="53658" spans="1:27" x14ac:dyDescent="0.25">
      <c r="A53658"/>
      <c r="AA53658"/>
    </row>
    <row r="53659" spans="1:27" x14ac:dyDescent="0.25">
      <c r="A53659"/>
      <c r="AA53659"/>
    </row>
    <row r="53660" spans="1:27" x14ac:dyDescent="0.25">
      <c r="A53660"/>
      <c r="AA53660"/>
    </row>
    <row r="53661" spans="1:27" x14ac:dyDescent="0.25">
      <c r="A53661"/>
      <c r="AA53661"/>
    </row>
    <row r="53662" spans="1:27" x14ac:dyDescent="0.25">
      <c r="A53662"/>
      <c r="AA53662"/>
    </row>
    <row r="53663" spans="1:27" x14ac:dyDescent="0.25">
      <c r="A53663"/>
      <c r="AA53663"/>
    </row>
    <row r="53664" spans="1:27" x14ac:dyDescent="0.25">
      <c r="A53664"/>
      <c r="AA53664"/>
    </row>
    <row r="53665" spans="1:27" x14ac:dyDescent="0.25">
      <c r="A53665"/>
      <c r="AA53665"/>
    </row>
    <row r="53666" spans="1:27" x14ac:dyDescent="0.25">
      <c r="A53666"/>
      <c r="AA53666"/>
    </row>
    <row r="53667" spans="1:27" x14ac:dyDescent="0.25">
      <c r="A53667"/>
      <c r="AA53667"/>
    </row>
    <row r="53668" spans="1:27" x14ac:dyDescent="0.25">
      <c r="A53668"/>
      <c r="AA53668"/>
    </row>
    <row r="53669" spans="1:27" x14ac:dyDescent="0.25">
      <c r="A53669"/>
      <c r="AA53669"/>
    </row>
    <row r="53670" spans="1:27" x14ac:dyDescent="0.25">
      <c r="A53670"/>
      <c r="AA53670"/>
    </row>
    <row r="53671" spans="1:27" x14ac:dyDescent="0.25">
      <c r="A53671"/>
      <c r="AA53671"/>
    </row>
    <row r="53672" spans="1:27" x14ac:dyDescent="0.25">
      <c r="A53672"/>
      <c r="AA53672"/>
    </row>
    <row r="53673" spans="1:27" x14ac:dyDescent="0.25">
      <c r="A53673"/>
      <c r="AA53673"/>
    </row>
    <row r="53674" spans="1:27" x14ac:dyDescent="0.25">
      <c r="A53674"/>
      <c r="AA53674"/>
    </row>
    <row r="53675" spans="1:27" x14ac:dyDescent="0.25">
      <c r="A53675"/>
      <c r="AA53675"/>
    </row>
    <row r="53676" spans="1:27" x14ac:dyDescent="0.25">
      <c r="A53676"/>
      <c r="AA53676"/>
    </row>
    <row r="53677" spans="1:27" x14ac:dyDescent="0.25">
      <c r="A53677"/>
      <c r="AA53677"/>
    </row>
    <row r="53678" spans="1:27" x14ac:dyDescent="0.25">
      <c r="A53678"/>
      <c r="AA53678"/>
    </row>
    <row r="53679" spans="1:27" x14ac:dyDescent="0.25">
      <c r="A53679"/>
      <c r="AA53679"/>
    </row>
    <row r="53680" spans="1:27" x14ac:dyDescent="0.25">
      <c r="A53680"/>
      <c r="AA53680"/>
    </row>
    <row r="53681" spans="1:27" x14ac:dyDescent="0.25">
      <c r="A53681"/>
      <c r="AA53681"/>
    </row>
    <row r="53682" spans="1:27" x14ac:dyDescent="0.25">
      <c r="A53682"/>
      <c r="AA53682"/>
    </row>
    <row r="53683" spans="1:27" x14ac:dyDescent="0.25">
      <c r="A53683"/>
      <c r="AA53683"/>
    </row>
    <row r="53684" spans="1:27" x14ac:dyDescent="0.25">
      <c r="A53684"/>
      <c r="AA53684"/>
    </row>
    <row r="53685" spans="1:27" x14ac:dyDescent="0.25">
      <c r="A53685"/>
      <c r="AA53685"/>
    </row>
    <row r="53686" spans="1:27" x14ac:dyDescent="0.25">
      <c r="A53686"/>
      <c r="AA53686"/>
    </row>
    <row r="53687" spans="1:27" x14ac:dyDescent="0.25">
      <c r="A53687"/>
      <c r="AA53687"/>
    </row>
    <row r="53688" spans="1:27" x14ac:dyDescent="0.25">
      <c r="A53688"/>
      <c r="AA53688"/>
    </row>
    <row r="53689" spans="1:27" x14ac:dyDescent="0.25">
      <c r="A53689"/>
      <c r="AA53689"/>
    </row>
    <row r="53690" spans="1:27" x14ac:dyDescent="0.25">
      <c r="A53690"/>
      <c r="AA53690"/>
    </row>
    <row r="53691" spans="1:27" x14ac:dyDescent="0.25">
      <c r="A53691"/>
      <c r="AA53691"/>
    </row>
    <row r="53692" spans="1:27" x14ac:dyDescent="0.25">
      <c r="A53692"/>
      <c r="AA53692"/>
    </row>
    <row r="53693" spans="1:27" x14ac:dyDescent="0.25">
      <c r="A53693"/>
      <c r="AA53693"/>
    </row>
    <row r="53694" spans="1:27" x14ac:dyDescent="0.25">
      <c r="A53694"/>
      <c r="AA53694"/>
    </row>
    <row r="53695" spans="1:27" x14ac:dyDescent="0.25">
      <c r="A53695"/>
      <c r="AA53695"/>
    </row>
    <row r="53696" spans="1:27" x14ac:dyDescent="0.25">
      <c r="A53696"/>
      <c r="AA53696"/>
    </row>
    <row r="53697" spans="1:27" x14ac:dyDescent="0.25">
      <c r="A53697"/>
      <c r="AA53697"/>
    </row>
    <row r="53698" spans="1:27" x14ac:dyDescent="0.25">
      <c r="A53698"/>
      <c r="AA53698"/>
    </row>
    <row r="53699" spans="1:27" x14ac:dyDescent="0.25">
      <c r="A53699"/>
      <c r="AA53699"/>
    </row>
    <row r="53700" spans="1:27" x14ac:dyDescent="0.25">
      <c r="A53700"/>
      <c r="AA53700"/>
    </row>
    <row r="53701" spans="1:27" x14ac:dyDescent="0.25">
      <c r="A53701"/>
      <c r="AA53701"/>
    </row>
    <row r="53702" spans="1:27" x14ac:dyDescent="0.25">
      <c r="A53702"/>
      <c r="AA53702"/>
    </row>
    <row r="53703" spans="1:27" x14ac:dyDescent="0.25">
      <c r="A53703"/>
      <c r="AA53703"/>
    </row>
    <row r="53704" spans="1:27" x14ac:dyDescent="0.25">
      <c r="A53704"/>
      <c r="AA53704"/>
    </row>
    <row r="53705" spans="1:27" x14ac:dyDescent="0.25">
      <c r="A53705"/>
      <c r="AA53705"/>
    </row>
    <row r="53706" spans="1:27" x14ac:dyDescent="0.25">
      <c r="A53706"/>
      <c r="AA53706"/>
    </row>
    <row r="53707" spans="1:27" x14ac:dyDescent="0.25">
      <c r="A53707"/>
      <c r="AA53707"/>
    </row>
    <row r="53708" spans="1:27" x14ac:dyDescent="0.25">
      <c r="A53708"/>
      <c r="AA53708"/>
    </row>
    <row r="53709" spans="1:27" x14ac:dyDescent="0.25">
      <c r="A53709"/>
      <c r="AA53709"/>
    </row>
    <row r="53710" spans="1:27" x14ac:dyDescent="0.25">
      <c r="A53710"/>
      <c r="AA53710"/>
    </row>
    <row r="53711" spans="1:27" x14ac:dyDescent="0.25">
      <c r="A53711"/>
      <c r="AA53711"/>
    </row>
    <row r="53712" spans="1:27" x14ac:dyDescent="0.25">
      <c r="A53712"/>
      <c r="AA53712"/>
    </row>
    <row r="53713" spans="1:27" x14ac:dyDescent="0.25">
      <c r="A53713"/>
      <c r="AA53713"/>
    </row>
    <row r="53714" spans="1:27" x14ac:dyDescent="0.25">
      <c r="A53714"/>
      <c r="AA53714"/>
    </row>
    <row r="53715" spans="1:27" x14ac:dyDescent="0.25">
      <c r="A53715"/>
      <c r="AA53715"/>
    </row>
    <row r="53716" spans="1:27" x14ac:dyDescent="0.25">
      <c r="A53716"/>
      <c r="AA53716"/>
    </row>
    <row r="53717" spans="1:27" x14ac:dyDescent="0.25">
      <c r="A53717"/>
      <c r="AA53717"/>
    </row>
    <row r="53718" spans="1:27" x14ac:dyDescent="0.25">
      <c r="A53718"/>
      <c r="AA53718"/>
    </row>
    <row r="53719" spans="1:27" x14ac:dyDescent="0.25">
      <c r="A53719"/>
      <c r="AA53719"/>
    </row>
    <row r="53720" spans="1:27" x14ac:dyDescent="0.25">
      <c r="A53720"/>
      <c r="AA53720"/>
    </row>
    <row r="53721" spans="1:27" x14ac:dyDescent="0.25">
      <c r="A53721"/>
      <c r="AA53721"/>
    </row>
    <row r="53722" spans="1:27" x14ac:dyDescent="0.25">
      <c r="A53722"/>
      <c r="AA53722"/>
    </row>
    <row r="53723" spans="1:27" x14ac:dyDescent="0.25">
      <c r="A53723"/>
      <c r="AA53723"/>
    </row>
    <row r="53724" spans="1:27" x14ac:dyDescent="0.25">
      <c r="A53724"/>
      <c r="AA53724"/>
    </row>
    <row r="53725" spans="1:27" x14ac:dyDescent="0.25">
      <c r="A53725"/>
      <c r="AA53725"/>
    </row>
    <row r="53726" spans="1:27" x14ac:dyDescent="0.25">
      <c r="A53726"/>
      <c r="AA53726"/>
    </row>
    <row r="53727" spans="1:27" x14ac:dyDescent="0.25">
      <c r="A53727"/>
      <c r="AA53727"/>
    </row>
    <row r="53728" spans="1:27" x14ac:dyDescent="0.25">
      <c r="A53728"/>
      <c r="AA53728"/>
    </row>
    <row r="53729" spans="1:27" x14ac:dyDescent="0.25">
      <c r="A53729"/>
      <c r="AA53729"/>
    </row>
    <row r="53730" spans="1:27" x14ac:dyDescent="0.25">
      <c r="A53730"/>
      <c r="AA53730"/>
    </row>
    <row r="53731" spans="1:27" x14ac:dyDescent="0.25">
      <c r="A53731"/>
      <c r="AA53731"/>
    </row>
    <row r="53732" spans="1:27" x14ac:dyDescent="0.25">
      <c r="A53732"/>
      <c r="AA53732"/>
    </row>
    <row r="53733" spans="1:27" x14ac:dyDescent="0.25">
      <c r="A53733"/>
      <c r="AA53733"/>
    </row>
    <row r="53734" spans="1:27" x14ac:dyDescent="0.25">
      <c r="A53734"/>
      <c r="AA53734"/>
    </row>
    <row r="53735" spans="1:27" x14ac:dyDescent="0.25">
      <c r="A53735"/>
      <c r="AA53735"/>
    </row>
    <row r="53736" spans="1:27" x14ac:dyDescent="0.25">
      <c r="A53736"/>
      <c r="AA53736"/>
    </row>
    <row r="53737" spans="1:27" x14ac:dyDescent="0.25">
      <c r="A53737"/>
      <c r="AA53737"/>
    </row>
    <row r="53738" spans="1:27" x14ac:dyDescent="0.25">
      <c r="A53738"/>
      <c r="AA53738"/>
    </row>
    <row r="53739" spans="1:27" x14ac:dyDescent="0.25">
      <c r="A53739"/>
      <c r="AA53739"/>
    </row>
    <row r="53740" spans="1:27" x14ac:dyDescent="0.25">
      <c r="A53740"/>
      <c r="AA53740"/>
    </row>
    <row r="53741" spans="1:27" x14ac:dyDescent="0.25">
      <c r="A53741"/>
      <c r="AA53741"/>
    </row>
    <row r="53742" spans="1:27" x14ac:dyDescent="0.25">
      <c r="A53742"/>
      <c r="AA53742"/>
    </row>
    <row r="53743" spans="1:27" x14ac:dyDescent="0.25">
      <c r="A53743"/>
      <c r="AA53743"/>
    </row>
    <row r="53744" spans="1:27" x14ac:dyDescent="0.25">
      <c r="A53744"/>
      <c r="AA53744"/>
    </row>
    <row r="53745" spans="1:27" x14ac:dyDescent="0.25">
      <c r="A53745"/>
      <c r="AA53745"/>
    </row>
    <row r="53746" spans="1:27" x14ac:dyDescent="0.25">
      <c r="A53746"/>
      <c r="AA53746"/>
    </row>
    <row r="53747" spans="1:27" x14ac:dyDescent="0.25">
      <c r="A53747"/>
      <c r="AA53747"/>
    </row>
    <row r="53748" spans="1:27" x14ac:dyDescent="0.25">
      <c r="A53748"/>
      <c r="AA53748"/>
    </row>
    <row r="53749" spans="1:27" x14ac:dyDescent="0.25">
      <c r="A53749"/>
      <c r="AA53749"/>
    </row>
    <row r="53750" spans="1:27" x14ac:dyDescent="0.25">
      <c r="A53750"/>
      <c r="AA53750"/>
    </row>
    <row r="53751" spans="1:27" x14ac:dyDescent="0.25">
      <c r="A53751"/>
      <c r="AA53751"/>
    </row>
    <row r="53752" spans="1:27" x14ac:dyDescent="0.25">
      <c r="A53752"/>
      <c r="AA53752"/>
    </row>
    <row r="53753" spans="1:27" x14ac:dyDescent="0.25">
      <c r="A53753"/>
      <c r="AA53753"/>
    </row>
    <row r="53754" spans="1:27" x14ac:dyDescent="0.25">
      <c r="A53754"/>
      <c r="AA53754"/>
    </row>
    <row r="53755" spans="1:27" x14ac:dyDescent="0.25">
      <c r="A53755"/>
      <c r="AA53755"/>
    </row>
    <row r="53756" spans="1:27" x14ac:dyDescent="0.25">
      <c r="A53756"/>
      <c r="AA53756"/>
    </row>
    <row r="53757" spans="1:27" x14ac:dyDescent="0.25">
      <c r="A53757"/>
      <c r="AA53757"/>
    </row>
    <row r="53758" spans="1:27" x14ac:dyDescent="0.25">
      <c r="A53758"/>
      <c r="AA53758"/>
    </row>
    <row r="53759" spans="1:27" x14ac:dyDescent="0.25">
      <c r="A53759"/>
      <c r="AA53759"/>
    </row>
    <row r="53760" spans="1:27" x14ac:dyDescent="0.25">
      <c r="A53760"/>
      <c r="AA53760"/>
    </row>
    <row r="53761" spans="1:27" x14ac:dyDescent="0.25">
      <c r="A53761"/>
      <c r="AA53761"/>
    </row>
    <row r="53762" spans="1:27" x14ac:dyDescent="0.25">
      <c r="A53762"/>
      <c r="AA53762"/>
    </row>
    <row r="53763" spans="1:27" x14ac:dyDescent="0.25">
      <c r="A53763"/>
      <c r="AA53763"/>
    </row>
    <row r="53764" spans="1:27" x14ac:dyDescent="0.25">
      <c r="A53764"/>
      <c r="AA53764"/>
    </row>
    <row r="53765" spans="1:27" x14ac:dyDescent="0.25">
      <c r="A53765"/>
      <c r="AA53765"/>
    </row>
    <row r="53766" spans="1:27" x14ac:dyDescent="0.25">
      <c r="A53766"/>
      <c r="AA53766"/>
    </row>
    <row r="53767" spans="1:27" x14ac:dyDescent="0.25">
      <c r="A53767"/>
      <c r="AA53767"/>
    </row>
    <row r="53768" spans="1:27" x14ac:dyDescent="0.25">
      <c r="A53768"/>
      <c r="AA53768"/>
    </row>
    <row r="53769" spans="1:27" x14ac:dyDescent="0.25">
      <c r="A53769"/>
      <c r="AA53769"/>
    </row>
    <row r="53770" spans="1:27" x14ac:dyDescent="0.25">
      <c r="A53770"/>
      <c r="AA53770"/>
    </row>
    <row r="53771" spans="1:27" x14ac:dyDescent="0.25">
      <c r="A53771"/>
      <c r="AA53771"/>
    </row>
    <row r="53772" spans="1:27" x14ac:dyDescent="0.25">
      <c r="A53772"/>
      <c r="AA53772"/>
    </row>
    <row r="53773" spans="1:27" x14ac:dyDescent="0.25">
      <c r="A53773"/>
      <c r="AA53773"/>
    </row>
    <row r="53774" spans="1:27" x14ac:dyDescent="0.25">
      <c r="A53774"/>
      <c r="AA53774"/>
    </row>
    <row r="53775" spans="1:27" x14ac:dyDescent="0.25">
      <c r="A53775"/>
      <c r="AA53775"/>
    </row>
    <row r="53776" spans="1:27" x14ac:dyDescent="0.25">
      <c r="A53776"/>
      <c r="AA53776"/>
    </row>
    <row r="53777" spans="1:27" x14ac:dyDescent="0.25">
      <c r="A53777"/>
      <c r="AA53777"/>
    </row>
    <row r="53778" spans="1:27" x14ac:dyDescent="0.25">
      <c r="A53778"/>
      <c r="AA53778"/>
    </row>
    <row r="53779" spans="1:27" x14ac:dyDescent="0.25">
      <c r="A53779"/>
      <c r="AA53779"/>
    </row>
    <row r="53780" spans="1:27" x14ac:dyDescent="0.25">
      <c r="A53780"/>
      <c r="AA53780"/>
    </row>
    <row r="53781" spans="1:27" x14ac:dyDescent="0.25">
      <c r="A53781"/>
      <c r="AA53781"/>
    </row>
    <row r="53782" spans="1:27" x14ac:dyDescent="0.25">
      <c r="A53782"/>
      <c r="AA53782"/>
    </row>
    <row r="53783" spans="1:27" x14ac:dyDescent="0.25">
      <c r="A53783"/>
      <c r="AA53783"/>
    </row>
    <row r="53784" spans="1:27" x14ac:dyDescent="0.25">
      <c r="A53784"/>
      <c r="AA53784"/>
    </row>
    <row r="53785" spans="1:27" x14ac:dyDescent="0.25">
      <c r="A53785"/>
      <c r="AA53785"/>
    </row>
    <row r="53786" spans="1:27" x14ac:dyDescent="0.25">
      <c r="A53786"/>
      <c r="AA53786"/>
    </row>
    <row r="53787" spans="1:27" x14ac:dyDescent="0.25">
      <c r="A53787"/>
      <c r="AA53787"/>
    </row>
    <row r="53788" spans="1:27" x14ac:dyDescent="0.25">
      <c r="A53788"/>
      <c r="AA53788"/>
    </row>
    <row r="53789" spans="1:27" x14ac:dyDescent="0.25">
      <c r="A53789"/>
      <c r="AA53789"/>
    </row>
    <row r="53790" spans="1:27" x14ac:dyDescent="0.25">
      <c r="A53790"/>
      <c r="AA53790"/>
    </row>
    <row r="53791" spans="1:27" x14ac:dyDescent="0.25">
      <c r="A53791"/>
      <c r="AA53791"/>
    </row>
    <row r="53792" spans="1:27" x14ac:dyDescent="0.25">
      <c r="A53792"/>
      <c r="AA53792"/>
    </row>
    <row r="53793" spans="1:27" x14ac:dyDescent="0.25">
      <c r="A53793"/>
      <c r="AA53793"/>
    </row>
    <row r="53794" spans="1:27" x14ac:dyDescent="0.25">
      <c r="A53794"/>
      <c r="AA53794"/>
    </row>
    <row r="53795" spans="1:27" x14ac:dyDescent="0.25">
      <c r="A53795"/>
      <c r="AA53795"/>
    </row>
    <row r="53796" spans="1:27" x14ac:dyDescent="0.25">
      <c r="A53796"/>
      <c r="AA53796"/>
    </row>
    <row r="53797" spans="1:27" x14ac:dyDescent="0.25">
      <c r="A53797"/>
      <c r="AA53797"/>
    </row>
    <row r="53798" spans="1:27" x14ac:dyDescent="0.25">
      <c r="A53798"/>
      <c r="AA53798"/>
    </row>
    <row r="53799" spans="1:27" x14ac:dyDescent="0.25">
      <c r="A53799"/>
      <c r="AA53799"/>
    </row>
    <row r="53800" spans="1:27" x14ac:dyDescent="0.25">
      <c r="A53800"/>
      <c r="AA53800"/>
    </row>
    <row r="53801" spans="1:27" x14ac:dyDescent="0.25">
      <c r="A53801"/>
      <c r="AA53801"/>
    </row>
    <row r="53802" spans="1:27" x14ac:dyDescent="0.25">
      <c r="A53802"/>
      <c r="AA53802"/>
    </row>
    <row r="53803" spans="1:27" x14ac:dyDescent="0.25">
      <c r="A53803"/>
      <c r="AA53803"/>
    </row>
    <row r="53804" spans="1:27" x14ac:dyDescent="0.25">
      <c r="A53804"/>
      <c r="AA53804"/>
    </row>
    <row r="53805" spans="1:27" x14ac:dyDescent="0.25">
      <c r="A53805"/>
      <c r="AA53805"/>
    </row>
    <row r="53806" spans="1:27" x14ac:dyDescent="0.25">
      <c r="A53806"/>
      <c r="AA53806"/>
    </row>
    <row r="53807" spans="1:27" x14ac:dyDescent="0.25">
      <c r="A53807"/>
      <c r="AA53807"/>
    </row>
    <row r="53808" spans="1:27" x14ac:dyDescent="0.25">
      <c r="A53808"/>
      <c r="AA53808"/>
    </row>
    <row r="53809" spans="1:27" x14ac:dyDescent="0.25">
      <c r="A53809"/>
      <c r="AA53809"/>
    </row>
    <row r="53810" spans="1:27" x14ac:dyDescent="0.25">
      <c r="A53810"/>
      <c r="AA53810"/>
    </row>
    <row r="53811" spans="1:27" x14ac:dyDescent="0.25">
      <c r="A53811"/>
      <c r="AA53811"/>
    </row>
    <row r="53812" spans="1:27" x14ac:dyDescent="0.25">
      <c r="A53812"/>
      <c r="AA53812"/>
    </row>
    <row r="53813" spans="1:27" x14ac:dyDescent="0.25">
      <c r="A53813"/>
      <c r="AA53813"/>
    </row>
    <row r="53814" spans="1:27" x14ac:dyDescent="0.25">
      <c r="A53814"/>
      <c r="AA53814"/>
    </row>
    <row r="53815" spans="1:27" x14ac:dyDescent="0.25">
      <c r="A53815"/>
      <c r="AA53815"/>
    </row>
    <row r="53816" spans="1:27" x14ac:dyDescent="0.25">
      <c r="A53816"/>
      <c r="AA53816"/>
    </row>
    <row r="53817" spans="1:27" x14ac:dyDescent="0.25">
      <c r="A53817"/>
      <c r="AA53817"/>
    </row>
    <row r="53818" spans="1:27" x14ac:dyDescent="0.25">
      <c r="A53818"/>
      <c r="AA53818"/>
    </row>
    <row r="53819" spans="1:27" x14ac:dyDescent="0.25">
      <c r="A53819"/>
      <c r="AA53819"/>
    </row>
    <row r="53820" spans="1:27" x14ac:dyDescent="0.25">
      <c r="A53820"/>
      <c r="AA53820"/>
    </row>
    <row r="53821" spans="1:27" x14ac:dyDescent="0.25">
      <c r="A53821"/>
      <c r="AA53821"/>
    </row>
    <row r="53822" spans="1:27" x14ac:dyDescent="0.25">
      <c r="A53822"/>
      <c r="AA53822"/>
    </row>
    <row r="53823" spans="1:27" x14ac:dyDescent="0.25">
      <c r="A53823"/>
      <c r="AA53823"/>
    </row>
    <row r="53824" spans="1:27" x14ac:dyDescent="0.25">
      <c r="A53824"/>
      <c r="AA53824"/>
    </row>
    <row r="53825" spans="1:27" x14ac:dyDescent="0.25">
      <c r="A53825"/>
      <c r="AA53825"/>
    </row>
    <row r="53826" spans="1:27" x14ac:dyDescent="0.25">
      <c r="A53826"/>
      <c r="AA53826"/>
    </row>
    <row r="53827" spans="1:27" x14ac:dyDescent="0.25">
      <c r="A53827"/>
      <c r="AA53827"/>
    </row>
    <row r="53828" spans="1:27" x14ac:dyDescent="0.25">
      <c r="A53828"/>
      <c r="AA53828"/>
    </row>
    <row r="53829" spans="1:27" x14ac:dyDescent="0.25">
      <c r="A53829"/>
      <c r="AA53829"/>
    </row>
    <row r="53830" spans="1:27" x14ac:dyDescent="0.25">
      <c r="A53830"/>
      <c r="AA53830"/>
    </row>
    <row r="53831" spans="1:27" x14ac:dyDescent="0.25">
      <c r="A53831"/>
      <c r="AA53831"/>
    </row>
    <row r="53832" spans="1:27" x14ac:dyDescent="0.25">
      <c r="A53832"/>
      <c r="AA53832"/>
    </row>
    <row r="53833" spans="1:27" x14ac:dyDescent="0.25">
      <c r="A53833"/>
      <c r="AA53833"/>
    </row>
    <row r="53834" spans="1:27" x14ac:dyDescent="0.25">
      <c r="A53834"/>
      <c r="AA53834"/>
    </row>
    <row r="53835" spans="1:27" x14ac:dyDescent="0.25">
      <c r="A53835"/>
      <c r="AA53835"/>
    </row>
    <row r="53836" spans="1:27" x14ac:dyDescent="0.25">
      <c r="A53836"/>
      <c r="AA53836"/>
    </row>
    <row r="53837" spans="1:27" x14ac:dyDescent="0.25">
      <c r="A53837"/>
      <c r="AA53837"/>
    </row>
    <row r="53838" spans="1:27" x14ac:dyDescent="0.25">
      <c r="A53838"/>
      <c r="AA53838"/>
    </row>
    <row r="53839" spans="1:27" x14ac:dyDescent="0.25">
      <c r="A53839"/>
      <c r="AA53839"/>
    </row>
    <row r="53840" spans="1:27" x14ac:dyDescent="0.25">
      <c r="A53840"/>
      <c r="AA53840"/>
    </row>
    <row r="53841" spans="1:27" x14ac:dyDescent="0.25">
      <c r="A53841"/>
      <c r="AA53841"/>
    </row>
    <row r="53842" spans="1:27" x14ac:dyDescent="0.25">
      <c r="A53842"/>
      <c r="AA53842"/>
    </row>
    <row r="53843" spans="1:27" x14ac:dyDescent="0.25">
      <c r="A53843"/>
      <c r="AA53843"/>
    </row>
    <row r="53844" spans="1:27" x14ac:dyDescent="0.25">
      <c r="A53844"/>
      <c r="AA53844"/>
    </row>
    <row r="53845" spans="1:27" x14ac:dyDescent="0.25">
      <c r="A53845"/>
      <c r="AA53845"/>
    </row>
    <row r="53846" spans="1:27" x14ac:dyDescent="0.25">
      <c r="A53846"/>
      <c r="AA53846"/>
    </row>
    <row r="53847" spans="1:27" x14ac:dyDescent="0.25">
      <c r="A53847"/>
      <c r="AA53847"/>
    </row>
    <row r="53848" spans="1:27" x14ac:dyDescent="0.25">
      <c r="A53848"/>
      <c r="AA53848"/>
    </row>
    <row r="53849" spans="1:27" x14ac:dyDescent="0.25">
      <c r="A53849"/>
      <c r="AA53849"/>
    </row>
    <row r="53850" spans="1:27" x14ac:dyDescent="0.25">
      <c r="A53850"/>
      <c r="AA53850"/>
    </row>
    <row r="53851" spans="1:27" x14ac:dyDescent="0.25">
      <c r="A53851"/>
      <c r="AA53851"/>
    </row>
    <row r="53852" spans="1:27" x14ac:dyDescent="0.25">
      <c r="A53852"/>
      <c r="AA53852"/>
    </row>
    <row r="53853" spans="1:27" x14ac:dyDescent="0.25">
      <c r="A53853"/>
      <c r="AA53853"/>
    </row>
    <row r="53854" spans="1:27" x14ac:dyDescent="0.25">
      <c r="A53854"/>
      <c r="AA53854"/>
    </row>
    <row r="53855" spans="1:27" x14ac:dyDescent="0.25">
      <c r="A53855"/>
      <c r="AA53855"/>
    </row>
    <row r="53856" spans="1:27" x14ac:dyDescent="0.25">
      <c r="A53856"/>
      <c r="AA53856"/>
    </row>
    <row r="53857" spans="1:27" x14ac:dyDescent="0.25">
      <c r="A53857"/>
      <c r="AA53857"/>
    </row>
    <row r="53858" spans="1:27" x14ac:dyDescent="0.25">
      <c r="A53858"/>
      <c r="AA53858"/>
    </row>
    <row r="53859" spans="1:27" x14ac:dyDescent="0.25">
      <c r="A53859"/>
      <c r="AA53859"/>
    </row>
    <row r="53860" spans="1:27" x14ac:dyDescent="0.25">
      <c r="A53860"/>
      <c r="AA53860"/>
    </row>
    <row r="53861" spans="1:27" x14ac:dyDescent="0.25">
      <c r="A53861"/>
      <c r="AA53861"/>
    </row>
    <row r="53862" spans="1:27" x14ac:dyDescent="0.25">
      <c r="A53862"/>
      <c r="AA53862"/>
    </row>
    <row r="53863" spans="1:27" x14ac:dyDescent="0.25">
      <c r="A53863"/>
      <c r="AA53863"/>
    </row>
    <row r="53864" spans="1:27" x14ac:dyDescent="0.25">
      <c r="A53864"/>
      <c r="AA53864"/>
    </row>
    <row r="53865" spans="1:27" x14ac:dyDescent="0.25">
      <c r="A53865"/>
      <c r="AA53865"/>
    </row>
    <row r="53866" spans="1:27" x14ac:dyDescent="0.25">
      <c r="A53866"/>
      <c r="AA53866"/>
    </row>
    <row r="53867" spans="1:27" x14ac:dyDescent="0.25">
      <c r="A53867"/>
      <c r="AA53867"/>
    </row>
    <row r="53868" spans="1:27" x14ac:dyDescent="0.25">
      <c r="A53868"/>
      <c r="AA53868"/>
    </row>
    <row r="53869" spans="1:27" x14ac:dyDescent="0.25">
      <c r="A53869"/>
      <c r="AA53869"/>
    </row>
    <row r="53870" spans="1:27" x14ac:dyDescent="0.25">
      <c r="A53870"/>
      <c r="AA53870"/>
    </row>
    <row r="53871" spans="1:27" x14ac:dyDescent="0.25">
      <c r="A53871"/>
      <c r="AA53871"/>
    </row>
    <row r="53872" spans="1:27" x14ac:dyDescent="0.25">
      <c r="A53872"/>
      <c r="AA53872"/>
    </row>
    <row r="53873" spans="1:27" x14ac:dyDescent="0.25">
      <c r="A53873"/>
      <c r="AA53873"/>
    </row>
    <row r="53874" spans="1:27" x14ac:dyDescent="0.25">
      <c r="A53874"/>
      <c r="AA53874"/>
    </row>
    <row r="53875" spans="1:27" x14ac:dyDescent="0.25">
      <c r="A53875"/>
      <c r="AA53875"/>
    </row>
    <row r="53876" spans="1:27" x14ac:dyDescent="0.25">
      <c r="A53876"/>
      <c r="AA53876"/>
    </row>
    <row r="53877" spans="1:27" x14ac:dyDescent="0.25">
      <c r="A53877"/>
      <c r="AA53877"/>
    </row>
    <row r="53878" spans="1:27" x14ac:dyDescent="0.25">
      <c r="A53878"/>
      <c r="AA53878"/>
    </row>
    <row r="53879" spans="1:27" x14ac:dyDescent="0.25">
      <c r="A53879"/>
      <c r="AA53879"/>
    </row>
    <row r="53880" spans="1:27" x14ac:dyDescent="0.25">
      <c r="A53880"/>
      <c r="AA53880"/>
    </row>
    <row r="53881" spans="1:27" x14ac:dyDescent="0.25">
      <c r="A53881"/>
      <c r="AA53881"/>
    </row>
    <row r="53882" spans="1:27" x14ac:dyDescent="0.25">
      <c r="A53882"/>
      <c r="AA53882"/>
    </row>
    <row r="53883" spans="1:27" x14ac:dyDescent="0.25">
      <c r="A53883"/>
      <c r="AA53883"/>
    </row>
    <row r="53884" spans="1:27" x14ac:dyDescent="0.25">
      <c r="A53884"/>
      <c r="AA53884"/>
    </row>
    <row r="53885" spans="1:27" x14ac:dyDescent="0.25">
      <c r="A53885"/>
      <c r="AA53885"/>
    </row>
    <row r="53886" spans="1:27" x14ac:dyDescent="0.25">
      <c r="A53886"/>
      <c r="AA53886"/>
    </row>
    <row r="53887" spans="1:27" x14ac:dyDescent="0.25">
      <c r="A53887"/>
      <c r="AA53887"/>
    </row>
    <row r="53888" spans="1:27" x14ac:dyDescent="0.25">
      <c r="A53888"/>
      <c r="AA53888"/>
    </row>
    <row r="53889" spans="1:27" x14ac:dyDescent="0.25">
      <c r="A53889"/>
      <c r="AA53889"/>
    </row>
    <row r="53890" spans="1:27" x14ac:dyDescent="0.25">
      <c r="A53890"/>
      <c r="AA53890"/>
    </row>
    <row r="53891" spans="1:27" x14ac:dyDescent="0.25">
      <c r="A53891"/>
      <c r="AA53891"/>
    </row>
    <row r="53892" spans="1:27" x14ac:dyDescent="0.25">
      <c r="A53892"/>
      <c r="AA53892"/>
    </row>
    <row r="53893" spans="1:27" x14ac:dyDescent="0.25">
      <c r="A53893"/>
      <c r="AA53893"/>
    </row>
    <row r="53894" spans="1:27" x14ac:dyDescent="0.25">
      <c r="A53894"/>
      <c r="AA53894"/>
    </row>
    <row r="53895" spans="1:27" x14ac:dyDescent="0.25">
      <c r="A53895"/>
      <c r="AA53895"/>
    </row>
    <row r="53896" spans="1:27" x14ac:dyDescent="0.25">
      <c r="A53896"/>
      <c r="AA53896"/>
    </row>
    <row r="53897" spans="1:27" x14ac:dyDescent="0.25">
      <c r="A53897"/>
      <c r="AA53897"/>
    </row>
    <row r="53898" spans="1:27" x14ac:dyDescent="0.25">
      <c r="A53898"/>
      <c r="AA53898"/>
    </row>
    <row r="53899" spans="1:27" x14ac:dyDescent="0.25">
      <c r="A53899"/>
      <c r="AA53899"/>
    </row>
    <row r="53900" spans="1:27" x14ac:dyDescent="0.25">
      <c r="A53900"/>
      <c r="AA53900"/>
    </row>
    <row r="53901" spans="1:27" x14ac:dyDescent="0.25">
      <c r="A53901"/>
      <c r="AA53901"/>
    </row>
    <row r="53902" spans="1:27" x14ac:dyDescent="0.25">
      <c r="A53902"/>
      <c r="AA53902"/>
    </row>
    <row r="53903" spans="1:27" x14ac:dyDescent="0.25">
      <c r="A53903"/>
      <c r="AA53903"/>
    </row>
    <row r="53904" spans="1:27" x14ac:dyDescent="0.25">
      <c r="A53904"/>
      <c r="AA53904"/>
    </row>
    <row r="53905" spans="1:27" x14ac:dyDescent="0.25">
      <c r="A53905"/>
      <c r="AA53905"/>
    </row>
    <row r="53906" spans="1:27" x14ac:dyDescent="0.25">
      <c r="A53906"/>
      <c r="AA53906"/>
    </row>
    <row r="53907" spans="1:27" x14ac:dyDescent="0.25">
      <c r="A53907"/>
      <c r="AA53907"/>
    </row>
    <row r="53908" spans="1:27" x14ac:dyDescent="0.25">
      <c r="A53908"/>
      <c r="AA53908"/>
    </row>
    <row r="53909" spans="1:27" x14ac:dyDescent="0.25">
      <c r="A53909"/>
      <c r="AA53909"/>
    </row>
    <row r="53910" spans="1:27" x14ac:dyDescent="0.25">
      <c r="A53910"/>
      <c r="AA53910"/>
    </row>
    <row r="53911" spans="1:27" x14ac:dyDescent="0.25">
      <c r="A53911"/>
      <c r="AA53911"/>
    </row>
    <row r="53912" spans="1:27" x14ac:dyDescent="0.25">
      <c r="A53912"/>
      <c r="AA53912"/>
    </row>
    <row r="53913" spans="1:27" x14ac:dyDescent="0.25">
      <c r="A53913"/>
      <c r="AA53913"/>
    </row>
    <row r="53914" spans="1:27" x14ac:dyDescent="0.25">
      <c r="A53914"/>
      <c r="AA53914"/>
    </row>
    <row r="53915" spans="1:27" x14ac:dyDescent="0.25">
      <c r="A53915"/>
      <c r="AA53915"/>
    </row>
    <row r="53916" spans="1:27" x14ac:dyDescent="0.25">
      <c r="A53916"/>
      <c r="AA53916"/>
    </row>
    <row r="53917" spans="1:27" x14ac:dyDescent="0.25">
      <c r="A53917"/>
      <c r="AA53917"/>
    </row>
    <row r="53918" spans="1:27" x14ac:dyDescent="0.25">
      <c r="A53918"/>
      <c r="AA53918"/>
    </row>
    <row r="53919" spans="1:27" x14ac:dyDescent="0.25">
      <c r="A53919"/>
      <c r="AA53919"/>
    </row>
    <row r="53920" spans="1:27" x14ac:dyDescent="0.25">
      <c r="A53920"/>
      <c r="AA53920"/>
    </row>
    <row r="53921" spans="1:27" x14ac:dyDescent="0.25">
      <c r="A53921"/>
      <c r="AA53921"/>
    </row>
    <row r="53922" spans="1:27" x14ac:dyDescent="0.25">
      <c r="A53922"/>
      <c r="AA53922"/>
    </row>
    <row r="53923" spans="1:27" x14ac:dyDescent="0.25">
      <c r="A53923"/>
      <c r="AA53923"/>
    </row>
    <row r="53924" spans="1:27" x14ac:dyDescent="0.25">
      <c r="A53924"/>
      <c r="AA53924"/>
    </row>
    <row r="53925" spans="1:27" x14ac:dyDescent="0.25">
      <c r="A53925"/>
      <c r="AA53925"/>
    </row>
    <row r="53926" spans="1:27" x14ac:dyDescent="0.25">
      <c r="A53926"/>
      <c r="AA53926"/>
    </row>
    <row r="53927" spans="1:27" x14ac:dyDescent="0.25">
      <c r="A53927"/>
      <c r="AA53927"/>
    </row>
    <row r="53928" spans="1:27" x14ac:dyDescent="0.25">
      <c r="A53928"/>
      <c r="AA53928"/>
    </row>
    <row r="53929" spans="1:27" x14ac:dyDescent="0.25">
      <c r="A53929"/>
      <c r="AA53929"/>
    </row>
    <row r="53930" spans="1:27" x14ac:dyDescent="0.25">
      <c r="A53930"/>
      <c r="AA53930"/>
    </row>
    <row r="53931" spans="1:27" x14ac:dyDescent="0.25">
      <c r="A53931"/>
      <c r="AA53931"/>
    </row>
    <row r="53932" spans="1:27" x14ac:dyDescent="0.25">
      <c r="A53932"/>
      <c r="AA53932"/>
    </row>
    <row r="53933" spans="1:27" x14ac:dyDescent="0.25">
      <c r="A53933"/>
      <c r="AA53933"/>
    </row>
    <row r="53934" spans="1:27" x14ac:dyDescent="0.25">
      <c r="A53934"/>
      <c r="AA53934"/>
    </row>
    <row r="53935" spans="1:27" x14ac:dyDescent="0.25">
      <c r="A53935"/>
      <c r="AA53935"/>
    </row>
    <row r="53936" spans="1:27" x14ac:dyDescent="0.25">
      <c r="A53936"/>
      <c r="AA53936"/>
    </row>
    <row r="53937" spans="1:27" x14ac:dyDescent="0.25">
      <c r="A53937"/>
      <c r="AA53937"/>
    </row>
    <row r="53938" spans="1:27" x14ac:dyDescent="0.25">
      <c r="A53938"/>
      <c r="AA53938"/>
    </row>
    <row r="53939" spans="1:27" x14ac:dyDescent="0.25">
      <c r="A53939"/>
      <c r="AA53939"/>
    </row>
    <row r="53940" spans="1:27" x14ac:dyDescent="0.25">
      <c r="A53940"/>
      <c r="AA53940"/>
    </row>
    <row r="53941" spans="1:27" x14ac:dyDescent="0.25">
      <c r="A53941"/>
      <c r="AA53941"/>
    </row>
    <row r="53942" spans="1:27" x14ac:dyDescent="0.25">
      <c r="A53942"/>
      <c r="AA53942"/>
    </row>
    <row r="53943" spans="1:27" x14ac:dyDescent="0.25">
      <c r="A53943"/>
      <c r="AA53943"/>
    </row>
    <row r="53944" spans="1:27" x14ac:dyDescent="0.25">
      <c r="A53944"/>
      <c r="AA53944"/>
    </row>
    <row r="53945" spans="1:27" x14ac:dyDescent="0.25">
      <c r="A53945"/>
      <c r="AA53945"/>
    </row>
    <row r="53946" spans="1:27" x14ac:dyDescent="0.25">
      <c r="A53946"/>
      <c r="AA53946"/>
    </row>
    <row r="53947" spans="1:27" x14ac:dyDescent="0.25">
      <c r="A53947"/>
      <c r="AA53947"/>
    </row>
    <row r="53948" spans="1:27" x14ac:dyDescent="0.25">
      <c r="A53948"/>
      <c r="AA53948"/>
    </row>
    <row r="53949" spans="1:27" x14ac:dyDescent="0.25">
      <c r="A53949"/>
      <c r="AA53949"/>
    </row>
    <row r="53950" spans="1:27" x14ac:dyDescent="0.25">
      <c r="A53950"/>
      <c r="AA53950"/>
    </row>
    <row r="53951" spans="1:27" x14ac:dyDescent="0.25">
      <c r="A53951"/>
      <c r="AA53951"/>
    </row>
    <row r="53952" spans="1:27" x14ac:dyDescent="0.25">
      <c r="A53952"/>
      <c r="AA53952"/>
    </row>
    <row r="53953" spans="1:27" x14ac:dyDescent="0.25">
      <c r="A53953"/>
      <c r="AA53953"/>
    </row>
    <row r="53954" spans="1:27" x14ac:dyDescent="0.25">
      <c r="A53954"/>
      <c r="AA53954"/>
    </row>
    <row r="53955" spans="1:27" x14ac:dyDescent="0.25">
      <c r="A53955"/>
      <c r="AA53955"/>
    </row>
    <row r="53956" spans="1:27" x14ac:dyDescent="0.25">
      <c r="A53956"/>
      <c r="AA53956"/>
    </row>
    <row r="53957" spans="1:27" x14ac:dyDescent="0.25">
      <c r="A53957"/>
      <c r="AA53957"/>
    </row>
    <row r="53958" spans="1:27" x14ac:dyDescent="0.25">
      <c r="A53958"/>
      <c r="AA53958"/>
    </row>
    <row r="53959" spans="1:27" x14ac:dyDescent="0.25">
      <c r="A53959"/>
      <c r="AA53959"/>
    </row>
    <row r="53960" spans="1:27" x14ac:dyDescent="0.25">
      <c r="A53960"/>
      <c r="AA53960"/>
    </row>
    <row r="53961" spans="1:27" x14ac:dyDescent="0.25">
      <c r="A53961"/>
      <c r="AA53961"/>
    </row>
    <row r="53962" spans="1:27" x14ac:dyDescent="0.25">
      <c r="A53962"/>
      <c r="AA53962"/>
    </row>
    <row r="53963" spans="1:27" x14ac:dyDescent="0.25">
      <c r="A53963"/>
      <c r="AA53963"/>
    </row>
    <row r="53964" spans="1:27" x14ac:dyDescent="0.25">
      <c r="A53964"/>
      <c r="AA53964"/>
    </row>
    <row r="53965" spans="1:27" x14ac:dyDescent="0.25">
      <c r="A53965"/>
      <c r="AA53965"/>
    </row>
    <row r="53966" spans="1:27" x14ac:dyDescent="0.25">
      <c r="A53966"/>
      <c r="AA53966"/>
    </row>
    <row r="53967" spans="1:27" x14ac:dyDescent="0.25">
      <c r="A53967"/>
      <c r="AA53967"/>
    </row>
    <row r="53968" spans="1:27" x14ac:dyDescent="0.25">
      <c r="A53968"/>
      <c r="AA53968"/>
    </row>
    <row r="53969" spans="1:27" x14ac:dyDescent="0.25">
      <c r="A53969"/>
      <c r="AA53969"/>
    </row>
    <row r="53970" spans="1:27" x14ac:dyDescent="0.25">
      <c r="A53970"/>
      <c r="AA53970"/>
    </row>
    <row r="53971" spans="1:27" x14ac:dyDescent="0.25">
      <c r="A53971"/>
      <c r="AA53971"/>
    </row>
    <row r="53972" spans="1:27" x14ac:dyDescent="0.25">
      <c r="A53972"/>
      <c r="AA53972"/>
    </row>
    <row r="53973" spans="1:27" x14ac:dyDescent="0.25">
      <c r="A53973"/>
      <c r="AA53973"/>
    </row>
    <row r="53974" spans="1:27" x14ac:dyDescent="0.25">
      <c r="A53974"/>
      <c r="AA53974"/>
    </row>
    <row r="53975" spans="1:27" x14ac:dyDescent="0.25">
      <c r="A53975"/>
      <c r="AA53975"/>
    </row>
    <row r="53976" spans="1:27" x14ac:dyDescent="0.25">
      <c r="A53976"/>
      <c r="AA53976"/>
    </row>
    <row r="53977" spans="1:27" x14ac:dyDescent="0.25">
      <c r="A53977"/>
      <c r="AA53977"/>
    </row>
    <row r="53978" spans="1:27" x14ac:dyDescent="0.25">
      <c r="A53978"/>
      <c r="AA53978"/>
    </row>
    <row r="53979" spans="1:27" x14ac:dyDescent="0.25">
      <c r="A53979"/>
      <c r="AA53979"/>
    </row>
    <row r="53980" spans="1:27" x14ac:dyDescent="0.25">
      <c r="A53980"/>
      <c r="AA53980"/>
    </row>
    <row r="53981" spans="1:27" x14ac:dyDescent="0.25">
      <c r="A53981"/>
      <c r="AA53981"/>
    </row>
    <row r="53982" spans="1:27" x14ac:dyDescent="0.25">
      <c r="A53982"/>
      <c r="AA53982"/>
    </row>
    <row r="53983" spans="1:27" x14ac:dyDescent="0.25">
      <c r="A53983"/>
      <c r="AA53983"/>
    </row>
    <row r="53984" spans="1:27" x14ac:dyDescent="0.25">
      <c r="A53984"/>
      <c r="AA53984"/>
    </row>
    <row r="53985" spans="1:27" x14ac:dyDescent="0.25">
      <c r="A53985"/>
      <c r="AA53985"/>
    </row>
    <row r="53986" spans="1:27" x14ac:dyDescent="0.25">
      <c r="A53986"/>
      <c r="AA53986"/>
    </row>
    <row r="53987" spans="1:27" x14ac:dyDescent="0.25">
      <c r="A53987"/>
      <c r="AA53987"/>
    </row>
    <row r="53988" spans="1:27" x14ac:dyDescent="0.25">
      <c r="A53988"/>
      <c r="AA53988"/>
    </row>
    <row r="53989" spans="1:27" x14ac:dyDescent="0.25">
      <c r="A53989"/>
      <c r="AA53989"/>
    </row>
    <row r="53990" spans="1:27" x14ac:dyDescent="0.25">
      <c r="A53990"/>
      <c r="AA53990"/>
    </row>
    <row r="53991" spans="1:27" x14ac:dyDescent="0.25">
      <c r="A53991"/>
      <c r="AA53991"/>
    </row>
    <row r="53992" spans="1:27" x14ac:dyDescent="0.25">
      <c r="A53992"/>
      <c r="AA53992"/>
    </row>
    <row r="53993" spans="1:27" x14ac:dyDescent="0.25">
      <c r="A53993"/>
      <c r="AA53993"/>
    </row>
    <row r="53994" spans="1:27" x14ac:dyDescent="0.25">
      <c r="A53994"/>
      <c r="AA53994"/>
    </row>
    <row r="53995" spans="1:27" x14ac:dyDescent="0.25">
      <c r="A53995"/>
      <c r="AA53995"/>
    </row>
    <row r="53996" spans="1:27" x14ac:dyDescent="0.25">
      <c r="A53996"/>
      <c r="AA53996"/>
    </row>
    <row r="53997" spans="1:27" x14ac:dyDescent="0.25">
      <c r="A53997"/>
      <c r="AA53997"/>
    </row>
    <row r="53998" spans="1:27" x14ac:dyDescent="0.25">
      <c r="A53998"/>
      <c r="AA53998"/>
    </row>
    <row r="53999" spans="1:27" x14ac:dyDescent="0.25">
      <c r="A53999"/>
      <c r="AA53999"/>
    </row>
    <row r="54000" spans="1:27" x14ac:dyDescent="0.25">
      <c r="A54000"/>
      <c r="AA54000"/>
    </row>
    <row r="54001" spans="1:27" x14ac:dyDescent="0.25">
      <c r="A54001"/>
      <c r="AA54001"/>
    </row>
    <row r="54002" spans="1:27" x14ac:dyDescent="0.25">
      <c r="A54002"/>
      <c r="AA54002"/>
    </row>
    <row r="54003" spans="1:27" x14ac:dyDescent="0.25">
      <c r="A54003"/>
      <c r="AA54003"/>
    </row>
    <row r="54004" spans="1:27" x14ac:dyDescent="0.25">
      <c r="A54004"/>
      <c r="AA54004"/>
    </row>
    <row r="54005" spans="1:27" x14ac:dyDescent="0.25">
      <c r="A54005"/>
      <c r="AA54005"/>
    </row>
    <row r="54006" spans="1:27" x14ac:dyDescent="0.25">
      <c r="A54006"/>
      <c r="AA54006"/>
    </row>
    <row r="54007" spans="1:27" x14ac:dyDescent="0.25">
      <c r="A54007"/>
      <c r="AA54007"/>
    </row>
    <row r="54008" spans="1:27" x14ac:dyDescent="0.25">
      <c r="A54008"/>
      <c r="AA54008"/>
    </row>
    <row r="54009" spans="1:27" x14ac:dyDescent="0.25">
      <c r="A54009"/>
      <c r="AA54009"/>
    </row>
    <row r="54010" spans="1:27" x14ac:dyDescent="0.25">
      <c r="A54010"/>
      <c r="AA54010"/>
    </row>
    <row r="54011" spans="1:27" x14ac:dyDescent="0.25">
      <c r="A54011"/>
      <c r="AA54011"/>
    </row>
    <row r="54012" spans="1:27" x14ac:dyDescent="0.25">
      <c r="A54012"/>
      <c r="AA54012"/>
    </row>
    <row r="54013" spans="1:27" x14ac:dyDescent="0.25">
      <c r="A54013"/>
      <c r="AA54013"/>
    </row>
    <row r="54014" spans="1:27" x14ac:dyDescent="0.25">
      <c r="A54014"/>
      <c r="AA54014"/>
    </row>
    <row r="54015" spans="1:27" x14ac:dyDescent="0.25">
      <c r="A54015"/>
      <c r="AA54015"/>
    </row>
    <row r="54016" spans="1:27" x14ac:dyDescent="0.25">
      <c r="A54016"/>
      <c r="AA54016"/>
    </row>
    <row r="54017" spans="1:27" x14ac:dyDescent="0.25">
      <c r="A54017"/>
      <c r="AA54017"/>
    </row>
    <row r="54018" spans="1:27" x14ac:dyDescent="0.25">
      <c r="A54018"/>
      <c r="AA54018"/>
    </row>
    <row r="54019" spans="1:27" x14ac:dyDescent="0.25">
      <c r="A54019"/>
      <c r="AA54019"/>
    </row>
    <row r="54020" spans="1:27" x14ac:dyDescent="0.25">
      <c r="A54020"/>
      <c r="AA54020"/>
    </row>
    <row r="54021" spans="1:27" x14ac:dyDescent="0.25">
      <c r="A54021"/>
      <c r="AA54021"/>
    </row>
    <row r="54022" spans="1:27" x14ac:dyDescent="0.25">
      <c r="A54022"/>
      <c r="AA54022"/>
    </row>
    <row r="54023" spans="1:27" x14ac:dyDescent="0.25">
      <c r="A54023"/>
      <c r="AA54023"/>
    </row>
    <row r="54024" spans="1:27" x14ac:dyDescent="0.25">
      <c r="A54024"/>
      <c r="AA54024"/>
    </row>
    <row r="54025" spans="1:27" x14ac:dyDescent="0.25">
      <c r="A54025"/>
      <c r="AA54025"/>
    </row>
    <row r="54026" spans="1:27" x14ac:dyDescent="0.25">
      <c r="A54026"/>
      <c r="AA54026"/>
    </row>
    <row r="54027" spans="1:27" x14ac:dyDescent="0.25">
      <c r="A54027"/>
      <c r="AA54027"/>
    </row>
    <row r="54028" spans="1:27" x14ac:dyDescent="0.25">
      <c r="A54028"/>
      <c r="AA54028"/>
    </row>
    <row r="54029" spans="1:27" x14ac:dyDescent="0.25">
      <c r="A54029"/>
      <c r="AA54029"/>
    </row>
    <row r="54030" spans="1:27" x14ac:dyDescent="0.25">
      <c r="A54030"/>
      <c r="AA54030"/>
    </row>
    <row r="54031" spans="1:27" x14ac:dyDescent="0.25">
      <c r="A54031"/>
      <c r="AA54031"/>
    </row>
    <row r="54032" spans="1:27" x14ac:dyDescent="0.25">
      <c r="A54032"/>
      <c r="AA54032"/>
    </row>
    <row r="54033" spans="1:27" x14ac:dyDescent="0.25">
      <c r="A54033"/>
      <c r="AA54033"/>
    </row>
    <row r="54034" spans="1:27" x14ac:dyDescent="0.25">
      <c r="A54034"/>
      <c r="AA54034"/>
    </row>
    <row r="54035" spans="1:27" x14ac:dyDescent="0.25">
      <c r="A54035"/>
      <c r="AA54035"/>
    </row>
    <row r="54036" spans="1:27" x14ac:dyDescent="0.25">
      <c r="A54036"/>
      <c r="AA54036"/>
    </row>
    <row r="54037" spans="1:27" x14ac:dyDescent="0.25">
      <c r="A54037"/>
      <c r="AA54037"/>
    </row>
    <row r="54038" spans="1:27" x14ac:dyDescent="0.25">
      <c r="A54038"/>
      <c r="AA54038"/>
    </row>
    <row r="54039" spans="1:27" x14ac:dyDescent="0.25">
      <c r="A54039"/>
      <c r="AA54039"/>
    </row>
    <row r="54040" spans="1:27" x14ac:dyDescent="0.25">
      <c r="A54040"/>
      <c r="AA54040"/>
    </row>
    <row r="54041" spans="1:27" x14ac:dyDescent="0.25">
      <c r="A54041"/>
      <c r="AA54041"/>
    </row>
    <row r="54042" spans="1:27" x14ac:dyDescent="0.25">
      <c r="A54042"/>
      <c r="AA54042"/>
    </row>
    <row r="54043" spans="1:27" x14ac:dyDescent="0.25">
      <c r="A54043"/>
      <c r="AA54043"/>
    </row>
    <row r="54044" spans="1:27" x14ac:dyDescent="0.25">
      <c r="A54044"/>
      <c r="AA54044"/>
    </row>
    <row r="54045" spans="1:27" x14ac:dyDescent="0.25">
      <c r="A54045"/>
      <c r="AA54045"/>
    </row>
    <row r="54046" spans="1:27" x14ac:dyDescent="0.25">
      <c r="A54046"/>
      <c r="AA54046"/>
    </row>
    <row r="54047" spans="1:27" x14ac:dyDescent="0.25">
      <c r="A54047"/>
      <c r="AA54047"/>
    </row>
    <row r="54048" spans="1:27" x14ac:dyDescent="0.25">
      <c r="A54048"/>
      <c r="AA54048"/>
    </row>
    <row r="54049" spans="1:27" x14ac:dyDescent="0.25">
      <c r="A54049"/>
      <c r="AA54049"/>
    </row>
    <row r="54050" spans="1:27" x14ac:dyDescent="0.25">
      <c r="A54050"/>
      <c r="AA54050"/>
    </row>
    <row r="54051" spans="1:27" x14ac:dyDescent="0.25">
      <c r="A54051"/>
      <c r="AA54051"/>
    </row>
    <row r="54052" spans="1:27" x14ac:dyDescent="0.25">
      <c r="A54052"/>
      <c r="AA54052"/>
    </row>
    <row r="54053" spans="1:27" x14ac:dyDescent="0.25">
      <c r="A54053"/>
      <c r="AA54053"/>
    </row>
    <row r="54054" spans="1:27" x14ac:dyDescent="0.25">
      <c r="A54054"/>
      <c r="AA54054"/>
    </row>
    <row r="54055" spans="1:27" x14ac:dyDescent="0.25">
      <c r="A54055"/>
      <c r="AA54055"/>
    </row>
    <row r="54056" spans="1:27" x14ac:dyDescent="0.25">
      <c r="A54056"/>
      <c r="AA54056"/>
    </row>
    <row r="54057" spans="1:27" x14ac:dyDescent="0.25">
      <c r="A54057"/>
      <c r="AA54057"/>
    </row>
    <row r="54058" spans="1:27" x14ac:dyDescent="0.25">
      <c r="A54058"/>
      <c r="AA54058"/>
    </row>
    <row r="54059" spans="1:27" x14ac:dyDescent="0.25">
      <c r="A54059"/>
      <c r="AA54059"/>
    </row>
    <row r="54060" spans="1:27" x14ac:dyDescent="0.25">
      <c r="A54060"/>
      <c r="AA54060"/>
    </row>
    <row r="54061" spans="1:27" x14ac:dyDescent="0.25">
      <c r="A54061"/>
      <c r="AA54061"/>
    </row>
    <row r="54062" spans="1:27" x14ac:dyDescent="0.25">
      <c r="A54062"/>
      <c r="AA54062"/>
    </row>
    <row r="54063" spans="1:27" x14ac:dyDescent="0.25">
      <c r="A54063"/>
      <c r="AA54063"/>
    </row>
    <row r="54064" spans="1:27" x14ac:dyDescent="0.25">
      <c r="A54064"/>
      <c r="AA54064"/>
    </row>
    <row r="54065" spans="1:27" x14ac:dyDescent="0.25">
      <c r="A54065"/>
      <c r="AA54065"/>
    </row>
    <row r="54066" spans="1:27" x14ac:dyDescent="0.25">
      <c r="A54066"/>
      <c r="AA54066"/>
    </row>
    <row r="54067" spans="1:27" x14ac:dyDescent="0.25">
      <c r="A54067"/>
      <c r="AA54067"/>
    </row>
    <row r="54068" spans="1:27" x14ac:dyDescent="0.25">
      <c r="A54068"/>
      <c r="AA54068"/>
    </row>
    <row r="54069" spans="1:27" x14ac:dyDescent="0.25">
      <c r="A54069"/>
      <c r="AA54069"/>
    </row>
    <row r="54070" spans="1:27" x14ac:dyDescent="0.25">
      <c r="A54070"/>
      <c r="AA54070"/>
    </row>
    <row r="54071" spans="1:27" x14ac:dyDescent="0.25">
      <c r="A54071"/>
      <c r="AA54071"/>
    </row>
    <row r="54072" spans="1:27" x14ac:dyDescent="0.25">
      <c r="A54072"/>
      <c r="AA54072"/>
    </row>
    <row r="54073" spans="1:27" x14ac:dyDescent="0.25">
      <c r="A54073"/>
      <c r="AA54073"/>
    </row>
    <row r="54074" spans="1:27" x14ac:dyDescent="0.25">
      <c r="A54074"/>
      <c r="AA54074"/>
    </row>
    <row r="54075" spans="1:27" x14ac:dyDescent="0.25">
      <c r="A54075"/>
      <c r="AA54075"/>
    </row>
    <row r="54076" spans="1:27" x14ac:dyDescent="0.25">
      <c r="A54076"/>
      <c r="AA54076"/>
    </row>
    <row r="54077" spans="1:27" x14ac:dyDescent="0.25">
      <c r="A54077"/>
      <c r="AA54077"/>
    </row>
    <row r="54078" spans="1:27" x14ac:dyDescent="0.25">
      <c r="A54078"/>
      <c r="AA54078"/>
    </row>
    <row r="54079" spans="1:27" x14ac:dyDescent="0.25">
      <c r="A54079"/>
      <c r="AA54079"/>
    </row>
    <row r="54080" spans="1:27" x14ac:dyDescent="0.25">
      <c r="A54080"/>
      <c r="AA54080"/>
    </row>
    <row r="54081" spans="1:27" x14ac:dyDescent="0.25">
      <c r="A54081"/>
      <c r="AA54081"/>
    </row>
    <row r="54082" spans="1:27" x14ac:dyDescent="0.25">
      <c r="A54082"/>
      <c r="AA54082"/>
    </row>
    <row r="54083" spans="1:27" x14ac:dyDescent="0.25">
      <c r="A54083"/>
      <c r="AA54083"/>
    </row>
    <row r="54084" spans="1:27" x14ac:dyDescent="0.25">
      <c r="A54084"/>
      <c r="AA54084"/>
    </row>
    <row r="54085" spans="1:27" x14ac:dyDescent="0.25">
      <c r="A54085"/>
      <c r="AA54085"/>
    </row>
    <row r="54086" spans="1:27" x14ac:dyDescent="0.25">
      <c r="A54086"/>
      <c r="AA54086"/>
    </row>
    <row r="54087" spans="1:27" x14ac:dyDescent="0.25">
      <c r="A54087"/>
      <c r="AA54087"/>
    </row>
    <row r="54088" spans="1:27" x14ac:dyDescent="0.25">
      <c r="A54088"/>
      <c r="AA54088"/>
    </row>
    <row r="54089" spans="1:27" x14ac:dyDescent="0.25">
      <c r="A54089"/>
      <c r="AA54089"/>
    </row>
    <row r="54090" spans="1:27" x14ac:dyDescent="0.25">
      <c r="A54090"/>
      <c r="AA54090"/>
    </row>
    <row r="54091" spans="1:27" x14ac:dyDescent="0.25">
      <c r="A54091"/>
      <c r="AA54091"/>
    </row>
    <row r="54092" spans="1:27" x14ac:dyDescent="0.25">
      <c r="A54092"/>
      <c r="AA54092"/>
    </row>
    <row r="54093" spans="1:27" x14ac:dyDescent="0.25">
      <c r="A54093"/>
      <c r="AA54093"/>
    </row>
    <row r="54094" spans="1:27" x14ac:dyDescent="0.25">
      <c r="A54094"/>
      <c r="AA54094"/>
    </row>
    <row r="54095" spans="1:27" x14ac:dyDescent="0.25">
      <c r="A54095"/>
      <c r="AA54095"/>
    </row>
    <row r="54096" spans="1:27" x14ac:dyDescent="0.25">
      <c r="A54096"/>
      <c r="AA54096"/>
    </row>
    <row r="54097" spans="1:27" x14ac:dyDescent="0.25">
      <c r="A54097"/>
      <c r="AA54097"/>
    </row>
    <row r="54098" spans="1:27" x14ac:dyDescent="0.25">
      <c r="A54098"/>
      <c r="AA54098"/>
    </row>
    <row r="54099" spans="1:27" x14ac:dyDescent="0.25">
      <c r="A54099"/>
      <c r="AA54099"/>
    </row>
    <row r="54100" spans="1:27" x14ac:dyDescent="0.25">
      <c r="A54100"/>
      <c r="AA54100"/>
    </row>
    <row r="54101" spans="1:27" x14ac:dyDescent="0.25">
      <c r="A54101"/>
      <c r="AA54101"/>
    </row>
    <row r="54102" spans="1:27" x14ac:dyDescent="0.25">
      <c r="A54102"/>
      <c r="AA54102"/>
    </row>
    <row r="54103" spans="1:27" x14ac:dyDescent="0.25">
      <c r="A54103"/>
      <c r="AA54103"/>
    </row>
    <row r="54104" spans="1:27" x14ac:dyDescent="0.25">
      <c r="A54104"/>
      <c r="AA54104"/>
    </row>
    <row r="54105" spans="1:27" x14ac:dyDescent="0.25">
      <c r="A54105"/>
      <c r="AA54105"/>
    </row>
    <row r="54106" spans="1:27" x14ac:dyDescent="0.25">
      <c r="A54106"/>
      <c r="AA54106"/>
    </row>
    <row r="54107" spans="1:27" x14ac:dyDescent="0.25">
      <c r="A54107"/>
      <c r="AA54107"/>
    </row>
    <row r="54108" spans="1:27" x14ac:dyDescent="0.25">
      <c r="A54108"/>
      <c r="AA54108"/>
    </row>
    <row r="54109" spans="1:27" x14ac:dyDescent="0.25">
      <c r="A54109"/>
      <c r="AA54109"/>
    </row>
    <row r="54110" spans="1:27" x14ac:dyDescent="0.25">
      <c r="A54110"/>
      <c r="AA54110"/>
    </row>
    <row r="54111" spans="1:27" x14ac:dyDescent="0.25">
      <c r="A54111"/>
      <c r="AA54111"/>
    </row>
    <row r="54112" spans="1:27" x14ac:dyDescent="0.25">
      <c r="A54112"/>
      <c r="AA54112"/>
    </row>
    <row r="54113" spans="1:27" x14ac:dyDescent="0.25">
      <c r="A54113"/>
      <c r="AA54113"/>
    </row>
    <row r="54114" spans="1:27" x14ac:dyDescent="0.25">
      <c r="A54114"/>
      <c r="AA54114"/>
    </row>
    <row r="54115" spans="1:27" x14ac:dyDescent="0.25">
      <c r="A54115"/>
      <c r="AA54115"/>
    </row>
    <row r="54116" spans="1:27" x14ac:dyDescent="0.25">
      <c r="A54116"/>
      <c r="AA54116"/>
    </row>
    <row r="54117" spans="1:27" x14ac:dyDescent="0.25">
      <c r="A54117"/>
      <c r="AA54117"/>
    </row>
    <row r="54118" spans="1:27" x14ac:dyDescent="0.25">
      <c r="A54118"/>
      <c r="AA54118"/>
    </row>
    <row r="54119" spans="1:27" x14ac:dyDescent="0.25">
      <c r="A54119"/>
      <c r="AA54119"/>
    </row>
    <row r="54120" spans="1:27" x14ac:dyDescent="0.25">
      <c r="A54120"/>
      <c r="AA54120"/>
    </row>
    <row r="54121" spans="1:27" x14ac:dyDescent="0.25">
      <c r="A54121"/>
      <c r="AA54121"/>
    </row>
    <row r="54122" spans="1:27" x14ac:dyDescent="0.25">
      <c r="A54122"/>
      <c r="AA54122"/>
    </row>
    <row r="54123" spans="1:27" x14ac:dyDescent="0.25">
      <c r="A54123"/>
      <c r="AA54123"/>
    </row>
    <row r="54124" spans="1:27" x14ac:dyDescent="0.25">
      <c r="A54124"/>
      <c r="AA54124"/>
    </row>
    <row r="54125" spans="1:27" x14ac:dyDescent="0.25">
      <c r="A54125"/>
      <c r="AA54125"/>
    </row>
    <row r="54126" spans="1:27" x14ac:dyDescent="0.25">
      <c r="A54126"/>
      <c r="AA54126"/>
    </row>
    <row r="54127" spans="1:27" x14ac:dyDescent="0.25">
      <c r="A54127"/>
      <c r="AA54127"/>
    </row>
    <row r="54128" spans="1:27" x14ac:dyDescent="0.25">
      <c r="A54128"/>
      <c r="AA54128"/>
    </row>
    <row r="54129" spans="1:27" x14ac:dyDescent="0.25">
      <c r="A54129"/>
      <c r="AA54129"/>
    </row>
    <row r="54130" spans="1:27" x14ac:dyDescent="0.25">
      <c r="A54130"/>
      <c r="AA54130"/>
    </row>
    <row r="54131" spans="1:27" x14ac:dyDescent="0.25">
      <c r="A54131"/>
      <c r="AA54131"/>
    </row>
    <row r="54132" spans="1:27" x14ac:dyDescent="0.25">
      <c r="A54132"/>
      <c r="AA54132"/>
    </row>
    <row r="54133" spans="1:27" x14ac:dyDescent="0.25">
      <c r="A54133"/>
      <c r="AA54133"/>
    </row>
    <row r="54134" spans="1:27" x14ac:dyDescent="0.25">
      <c r="A54134"/>
      <c r="AA54134"/>
    </row>
    <row r="54135" spans="1:27" x14ac:dyDescent="0.25">
      <c r="A54135"/>
      <c r="AA54135"/>
    </row>
    <row r="54136" spans="1:27" x14ac:dyDescent="0.25">
      <c r="A54136"/>
      <c r="AA54136"/>
    </row>
    <row r="54137" spans="1:27" x14ac:dyDescent="0.25">
      <c r="A54137"/>
      <c r="AA54137"/>
    </row>
    <row r="54138" spans="1:27" x14ac:dyDescent="0.25">
      <c r="A54138"/>
      <c r="AA54138"/>
    </row>
    <row r="54139" spans="1:27" x14ac:dyDescent="0.25">
      <c r="A54139"/>
      <c r="AA54139"/>
    </row>
    <row r="54140" spans="1:27" x14ac:dyDescent="0.25">
      <c r="A54140"/>
      <c r="AA54140"/>
    </row>
    <row r="54141" spans="1:27" x14ac:dyDescent="0.25">
      <c r="A54141"/>
      <c r="AA54141"/>
    </row>
    <row r="54142" spans="1:27" x14ac:dyDescent="0.25">
      <c r="A54142"/>
      <c r="AA54142"/>
    </row>
    <row r="54143" spans="1:27" x14ac:dyDescent="0.25">
      <c r="A54143"/>
      <c r="AA54143"/>
    </row>
    <row r="54144" spans="1:27" x14ac:dyDescent="0.25">
      <c r="A54144"/>
      <c r="AA54144"/>
    </row>
    <row r="54145" spans="1:27" x14ac:dyDescent="0.25">
      <c r="A54145"/>
      <c r="AA54145"/>
    </row>
    <row r="54146" spans="1:27" x14ac:dyDescent="0.25">
      <c r="A54146"/>
      <c r="AA54146"/>
    </row>
    <row r="54147" spans="1:27" x14ac:dyDescent="0.25">
      <c r="A54147"/>
      <c r="AA54147"/>
    </row>
    <row r="54148" spans="1:27" x14ac:dyDescent="0.25">
      <c r="A54148"/>
      <c r="AA54148"/>
    </row>
    <row r="54149" spans="1:27" x14ac:dyDescent="0.25">
      <c r="A54149"/>
      <c r="AA54149"/>
    </row>
    <row r="54150" spans="1:27" x14ac:dyDescent="0.25">
      <c r="A54150"/>
      <c r="AA54150"/>
    </row>
    <row r="54151" spans="1:27" x14ac:dyDescent="0.25">
      <c r="A54151"/>
      <c r="AA54151"/>
    </row>
    <row r="54152" spans="1:27" x14ac:dyDescent="0.25">
      <c r="A54152"/>
      <c r="AA54152"/>
    </row>
    <row r="54153" spans="1:27" x14ac:dyDescent="0.25">
      <c r="A54153"/>
      <c r="AA54153"/>
    </row>
    <row r="54154" spans="1:27" x14ac:dyDescent="0.25">
      <c r="A54154"/>
      <c r="AA54154"/>
    </row>
    <row r="54155" spans="1:27" x14ac:dyDescent="0.25">
      <c r="A54155"/>
      <c r="AA54155"/>
    </row>
    <row r="54156" spans="1:27" x14ac:dyDescent="0.25">
      <c r="A54156"/>
      <c r="AA54156"/>
    </row>
    <row r="54157" spans="1:27" x14ac:dyDescent="0.25">
      <c r="A54157"/>
      <c r="AA54157"/>
    </row>
    <row r="54158" spans="1:27" x14ac:dyDescent="0.25">
      <c r="A54158"/>
      <c r="AA54158"/>
    </row>
    <row r="54159" spans="1:27" x14ac:dyDescent="0.25">
      <c r="A54159"/>
      <c r="AA54159"/>
    </row>
    <row r="54160" spans="1:27" x14ac:dyDescent="0.25">
      <c r="A54160"/>
      <c r="AA54160"/>
    </row>
    <row r="54161" spans="1:27" x14ac:dyDescent="0.25">
      <c r="A54161"/>
      <c r="AA54161"/>
    </row>
    <row r="54162" spans="1:27" x14ac:dyDescent="0.25">
      <c r="A54162"/>
      <c r="AA54162"/>
    </row>
    <row r="54163" spans="1:27" x14ac:dyDescent="0.25">
      <c r="A54163"/>
      <c r="AA54163"/>
    </row>
    <row r="54164" spans="1:27" x14ac:dyDescent="0.25">
      <c r="A54164"/>
      <c r="AA54164"/>
    </row>
    <row r="54165" spans="1:27" x14ac:dyDescent="0.25">
      <c r="A54165"/>
      <c r="AA54165"/>
    </row>
    <row r="54166" spans="1:27" x14ac:dyDescent="0.25">
      <c r="A54166"/>
      <c r="AA54166"/>
    </row>
    <row r="54167" spans="1:27" x14ac:dyDescent="0.25">
      <c r="A54167"/>
      <c r="AA54167"/>
    </row>
    <row r="54168" spans="1:27" x14ac:dyDescent="0.25">
      <c r="A54168"/>
      <c r="AA54168"/>
    </row>
    <row r="54169" spans="1:27" x14ac:dyDescent="0.25">
      <c r="A54169"/>
      <c r="AA54169"/>
    </row>
    <row r="54170" spans="1:27" x14ac:dyDescent="0.25">
      <c r="A54170"/>
      <c r="AA54170"/>
    </row>
    <row r="54171" spans="1:27" x14ac:dyDescent="0.25">
      <c r="A54171"/>
      <c r="AA54171"/>
    </row>
    <row r="54172" spans="1:27" x14ac:dyDescent="0.25">
      <c r="A54172"/>
      <c r="AA54172"/>
    </row>
    <row r="54173" spans="1:27" x14ac:dyDescent="0.25">
      <c r="A54173"/>
      <c r="AA54173"/>
    </row>
    <row r="54174" spans="1:27" x14ac:dyDescent="0.25">
      <c r="A54174"/>
      <c r="AA54174"/>
    </row>
    <row r="54175" spans="1:27" x14ac:dyDescent="0.25">
      <c r="A54175"/>
      <c r="AA54175"/>
    </row>
    <row r="54176" spans="1:27" x14ac:dyDescent="0.25">
      <c r="A54176"/>
      <c r="AA54176"/>
    </row>
    <row r="54177" spans="1:27" x14ac:dyDescent="0.25">
      <c r="A54177"/>
      <c r="AA54177"/>
    </row>
    <row r="54178" spans="1:27" x14ac:dyDescent="0.25">
      <c r="A54178"/>
      <c r="AA54178"/>
    </row>
    <row r="54179" spans="1:27" x14ac:dyDescent="0.25">
      <c r="A54179"/>
      <c r="AA54179"/>
    </row>
    <row r="54180" spans="1:27" x14ac:dyDescent="0.25">
      <c r="A54180"/>
      <c r="AA54180"/>
    </row>
    <row r="54181" spans="1:27" x14ac:dyDescent="0.25">
      <c r="A54181"/>
      <c r="AA54181"/>
    </row>
    <row r="54182" spans="1:27" x14ac:dyDescent="0.25">
      <c r="A54182"/>
      <c r="AA54182"/>
    </row>
    <row r="54183" spans="1:27" x14ac:dyDescent="0.25">
      <c r="A54183"/>
      <c r="AA54183"/>
    </row>
    <row r="54184" spans="1:27" x14ac:dyDescent="0.25">
      <c r="A54184"/>
      <c r="AA54184"/>
    </row>
    <row r="54185" spans="1:27" x14ac:dyDescent="0.25">
      <c r="A54185"/>
      <c r="AA54185"/>
    </row>
    <row r="54186" spans="1:27" x14ac:dyDescent="0.25">
      <c r="A54186"/>
      <c r="AA54186"/>
    </row>
    <row r="54187" spans="1:27" x14ac:dyDescent="0.25">
      <c r="A54187"/>
      <c r="AA54187"/>
    </row>
    <row r="54188" spans="1:27" x14ac:dyDescent="0.25">
      <c r="A54188"/>
      <c r="AA54188"/>
    </row>
    <row r="54189" spans="1:27" x14ac:dyDescent="0.25">
      <c r="A54189"/>
      <c r="AA54189"/>
    </row>
    <row r="54190" spans="1:27" x14ac:dyDescent="0.25">
      <c r="A54190"/>
      <c r="AA54190"/>
    </row>
    <row r="54191" spans="1:27" x14ac:dyDescent="0.25">
      <c r="A54191"/>
      <c r="AA54191"/>
    </row>
    <row r="54192" spans="1:27" x14ac:dyDescent="0.25">
      <c r="A54192"/>
      <c r="AA54192"/>
    </row>
    <row r="54193" spans="1:27" x14ac:dyDescent="0.25">
      <c r="A54193"/>
      <c r="AA54193"/>
    </row>
    <row r="54194" spans="1:27" x14ac:dyDescent="0.25">
      <c r="A54194"/>
      <c r="AA54194"/>
    </row>
    <row r="54195" spans="1:27" x14ac:dyDescent="0.25">
      <c r="A54195"/>
      <c r="AA54195"/>
    </row>
    <row r="54196" spans="1:27" x14ac:dyDescent="0.25">
      <c r="A54196"/>
      <c r="AA54196"/>
    </row>
    <row r="54197" spans="1:27" x14ac:dyDescent="0.25">
      <c r="A54197"/>
      <c r="AA54197"/>
    </row>
    <row r="54198" spans="1:27" x14ac:dyDescent="0.25">
      <c r="A54198"/>
      <c r="AA54198"/>
    </row>
    <row r="54199" spans="1:27" x14ac:dyDescent="0.25">
      <c r="A54199"/>
      <c r="AA54199"/>
    </row>
    <row r="54200" spans="1:27" x14ac:dyDescent="0.25">
      <c r="A54200"/>
      <c r="AA54200"/>
    </row>
    <row r="54201" spans="1:27" x14ac:dyDescent="0.25">
      <c r="A54201"/>
      <c r="AA54201"/>
    </row>
    <row r="54202" spans="1:27" x14ac:dyDescent="0.25">
      <c r="A54202"/>
      <c r="AA54202"/>
    </row>
    <row r="54203" spans="1:27" x14ac:dyDescent="0.25">
      <c r="A54203"/>
      <c r="AA54203"/>
    </row>
    <row r="54204" spans="1:27" x14ac:dyDescent="0.25">
      <c r="A54204"/>
      <c r="AA54204"/>
    </row>
    <row r="54205" spans="1:27" x14ac:dyDescent="0.25">
      <c r="A54205"/>
      <c r="AA54205"/>
    </row>
    <row r="54206" spans="1:27" x14ac:dyDescent="0.25">
      <c r="A54206"/>
      <c r="AA54206"/>
    </row>
    <row r="54207" spans="1:27" x14ac:dyDescent="0.25">
      <c r="A54207"/>
      <c r="AA54207"/>
    </row>
    <row r="54208" spans="1:27" x14ac:dyDescent="0.25">
      <c r="A54208"/>
      <c r="AA54208"/>
    </row>
    <row r="54209" spans="1:27" x14ac:dyDescent="0.25">
      <c r="A54209"/>
      <c r="AA54209"/>
    </row>
    <row r="54210" spans="1:27" x14ac:dyDescent="0.25">
      <c r="A54210"/>
      <c r="AA54210"/>
    </row>
    <row r="54211" spans="1:27" x14ac:dyDescent="0.25">
      <c r="A54211"/>
      <c r="AA54211"/>
    </row>
    <row r="54212" spans="1:27" x14ac:dyDescent="0.25">
      <c r="A54212"/>
      <c r="AA54212"/>
    </row>
    <row r="54213" spans="1:27" x14ac:dyDescent="0.25">
      <c r="A54213"/>
      <c r="AA54213"/>
    </row>
    <row r="54214" spans="1:27" x14ac:dyDescent="0.25">
      <c r="A54214"/>
      <c r="AA54214"/>
    </row>
    <row r="54215" spans="1:27" x14ac:dyDescent="0.25">
      <c r="A54215"/>
      <c r="AA54215"/>
    </row>
    <row r="54216" spans="1:27" x14ac:dyDescent="0.25">
      <c r="A54216"/>
      <c r="AA54216"/>
    </row>
    <row r="54217" spans="1:27" x14ac:dyDescent="0.25">
      <c r="A54217"/>
      <c r="AA54217"/>
    </row>
    <row r="54218" spans="1:27" x14ac:dyDescent="0.25">
      <c r="A54218"/>
      <c r="AA54218"/>
    </row>
    <row r="54219" spans="1:27" x14ac:dyDescent="0.25">
      <c r="A54219"/>
      <c r="AA54219"/>
    </row>
    <row r="54220" spans="1:27" x14ac:dyDescent="0.25">
      <c r="A54220"/>
      <c r="AA54220"/>
    </row>
    <row r="54221" spans="1:27" x14ac:dyDescent="0.25">
      <c r="A54221"/>
      <c r="AA54221"/>
    </row>
    <row r="54222" spans="1:27" x14ac:dyDescent="0.25">
      <c r="A54222"/>
      <c r="AA54222"/>
    </row>
    <row r="54223" spans="1:27" x14ac:dyDescent="0.25">
      <c r="A54223"/>
      <c r="AA54223"/>
    </row>
    <row r="54224" spans="1:27" x14ac:dyDescent="0.25">
      <c r="A54224"/>
      <c r="AA54224"/>
    </row>
    <row r="54225" spans="1:27" x14ac:dyDescent="0.25">
      <c r="A54225"/>
      <c r="AA54225"/>
    </row>
    <row r="54226" spans="1:27" x14ac:dyDescent="0.25">
      <c r="A54226"/>
      <c r="AA54226"/>
    </row>
    <row r="54227" spans="1:27" x14ac:dyDescent="0.25">
      <c r="A54227"/>
      <c r="AA54227"/>
    </row>
    <row r="54228" spans="1:27" x14ac:dyDescent="0.25">
      <c r="A54228"/>
      <c r="AA54228"/>
    </row>
    <row r="54229" spans="1:27" x14ac:dyDescent="0.25">
      <c r="A54229"/>
      <c r="AA54229"/>
    </row>
    <row r="54230" spans="1:27" x14ac:dyDescent="0.25">
      <c r="A54230"/>
      <c r="AA54230"/>
    </row>
    <row r="54231" spans="1:27" x14ac:dyDescent="0.25">
      <c r="A54231"/>
      <c r="AA54231"/>
    </row>
    <row r="54232" spans="1:27" x14ac:dyDescent="0.25">
      <c r="A54232"/>
      <c r="AA54232"/>
    </row>
    <row r="54233" spans="1:27" x14ac:dyDescent="0.25">
      <c r="A54233"/>
      <c r="AA54233"/>
    </row>
    <row r="54234" spans="1:27" x14ac:dyDescent="0.25">
      <c r="A54234"/>
      <c r="AA54234"/>
    </row>
    <row r="54235" spans="1:27" x14ac:dyDescent="0.25">
      <c r="A54235"/>
      <c r="AA54235"/>
    </row>
    <row r="54236" spans="1:27" x14ac:dyDescent="0.25">
      <c r="A54236"/>
      <c r="AA54236"/>
    </row>
    <row r="54237" spans="1:27" x14ac:dyDescent="0.25">
      <c r="A54237"/>
      <c r="AA54237"/>
    </row>
    <row r="54238" spans="1:27" x14ac:dyDescent="0.25">
      <c r="A54238"/>
      <c r="AA54238"/>
    </row>
    <row r="54239" spans="1:27" x14ac:dyDescent="0.25">
      <c r="A54239"/>
      <c r="AA54239"/>
    </row>
    <row r="54240" spans="1:27" x14ac:dyDescent="0.25">
      <c r="A54240"/>
      <c r="AA54240"/>
    </row>
    <row r="54241" spans="1:27" x14ac:dyDescent="0.25">
      <c r="A54241"/>
      <c r="AA54241"/>
    </row>
    <row r="54242" spans="1:27" x14ac:dyDescent="0.25">
      <c r="A54242"/>
      <c r="AA54242"/>
    </row>
    <row r="54243" spans="1:27" x14ac:dyDescent="0.25">
      <c r="A54243"/>
      <c r="AA54243"/>
    </row>
    <row r="54244" spans="1:27" x14ac:dyDescent="0.25">
      <c r="A54244"/>
      <c r="AA54244"/>
    </row>
    <row r="54245" spans="1:27" x14ac:dyDescent="0.25">
      <c r="A54245"/>
      <c r="AA54245"/>
    </row>
    <row r="54246" spans="1:27" x14ac:dyDescent="0.25">
      <c r="A54246"/>
      <c r="AA54246"/>
    </row>
    <row r="54247" spans="1:27" x14ac:dyDescent="0.25">
      <c r="A54247"/>
      <c r="AA54247"/>
    </row>
    <row r="54248" spans="1:27" x14ac:dyDescent="0.25">
      <c r="A54248"/>
      <c r="AA54248"/>
    </row>
    <row r="54249" spans="1:27" x14ac:dyDescent="0.25">
      <c r="A54249"/>
      <c r="AA54249"/>
    </row>
    <row r="54250" spans="1:27" x14ac:dyDescent="0.25">
      <c r="A54250"/>
      <c r="AA54250"/>
    </row>
    <row r="54251" spans="1:27" x14ac:dyDescent="0.25">
      <c r="A54251"/>
      <c r="AA54251"/>
    </row>
    <row r="54252" spans="1:27" x14ac:dyDescent="0.25">
      <c r="A54252"/>
      <c r="AA54252"/>
    </row>
    <row r="54253" spans="1:27" x14ac:dyDescent="0.25">
      <c r="A54253"/>
      <c r="AA54253"/>
    </row>
    <row r="54254" spans="1:27" x14ac:dyDescent="0.25">
      <c r="A54254"/>
      <c r="AA54254"/>
    </row>
    <row r="54255" spans="1:27" x14ac:dyDescent="0.25">
      <c r="A54255"/>
      <c r="AA54255"/>
    </row>
    <row r="54256" spans="1:27" x14ac:dyDescent="0.25">
      <c r="A54256"/>
      <c r="AA54256"/>
    </row>
    <row r="54257" spans="1:27" x14ac:dyDescent="0.25">
      <c r="A54257"/>
      <c r="AA54257"/>
    </row>
    <row r="54258" spans="1:27" x14ac:dyDescent="0.25">
      <c r="A54258"/>
      <c r="AA54258"/>
    </row>
    <row r="54259" spans="1:27" x14ac:dyDescent="0.25">
      <c r="A54259"/>
      <c r="AA54259"/>
    </row>
    <row r="54260" spans="1:27" x14ac:dyDescent="0.25">
      <c r="A54260"/>
      <c r="AA54260"/>
    </row>
    <row r="54261" spans="1:27" x14ac:dyDescent="0.25">
      <c r="A54261"/>
      <c r="AA54261"/>
    </row>
    <row r="54262" spans="1:27" x14ac:dyDescent="0.25">
      <c r="A54262"/>
      <c r="AA54262"/>
    </row>
    <row r="54263" spans="1:27" x14ac:dyDescent="0.25">
      <c r="A54263"/>
      <c r="AA54263"/>
    </row>
    <row r="54264" spans="1:27" x14ac:dyDescent="0.25">
      <c r="A54264"/>
      <c r="AA54264"/>
    </row>
    <row r="54265" spans="1:27" x14ac:dyDescent="0.25">
      <c r="A54265"/>
      <c r="AA54265"/>
    </row>
    <row r="54266" spans="1:27" x14ac:dyDescent="0.25">
      <c r="A54266"/>
      <c r="AA54266"/>
    </row>
    <row r="54267" spans="1:27" x14ac:dyDescent="0.25">
      <c r="A54267"/>
      <c r="AA54267"/>
    </row>
    <row r="54268" spans="1:27" x14ac:dyDescent="0.25">
      <c r="A54268"/>
      <c r="AA54268"/>
    </row>
    <row r="54269" spans="1:27" x14ac:dyDescent="0.25">
      <c r="A54269"/>
      <c r="AA54269"/>
    </row>
    <row r="54270" spans="1:27" x14ac:dyDescent="0.25">
      <c r="A54270"/>
      <c r="AA54270"/>
    </row>
    <row r="54271" spans="1:27" x14ac:dyDescent="0.25">
      <c r="A54271"/>
      <c r="AA54271"/>
    </row>
    <row r="54272" spans="1:27" x14ac:dyDescent="0.25">
      <c r="A54272"/>
      <c r="AA54272"/>
    </row>
    <row r="54273" spans="1:27" x14ac:dyDescent="0.25">
      <c r="A54273"/>
      <c r="AA54273"/>
    </row>
    <row r="54274" spans="1:27" x14ac:dyDescent="0.25">
      <c r="A54274"/>
      <c r="AA54274"/>
    </row>
    <row r="54275" spans="1:27" x14ac:dyDescent="0.25">
      <c r="A54275"/>
      <c r="AA54275"/>
    </row>
    <row r="54276" spans="1:27" x14ac:dyDescent="0.25">
      <c r="A54276"/>
      <c r="AA54276"/>
    </row>
    <row r="54277" spans="1:27" x14ac:dyDescent="0.25">
      <c r="A54277"/>
      <c r="AA54277"/>
    </row>
    <row r="54278" spans="1:27" x14ac:dyDescent="0.25">
      <c r="A54278"/>
      <c r="AA54278"/>
    </row>
    <row r="54279" spans="1:27" x14ac:dyDescent="0.25">
      <c r="A54279"/>
      <c r="AA54279"/>
    </row>
    <row r="54280" spans="1:27" x14ac:dyDescent="0.25">
      <c r="A54280"/>
      <c r="AA54280"/>
    </row>
    <row r="54281" spans="1:27" x14ac:dyDescent="0.25">
      <c r="A54281"/>
      <c r="AA54281"/>
    </row>
    <row r="54282" spans="1:27" x14ac:dyDescent="0.25">
      <c r="A54282"/>
      <c r="AA54282"/>
    </row>
    <row r="54283" spans="1:27" x14ac:dyDescent="0.25">
      <c r="A54283"/>
      <c r="AA54283"/>
    </row>
    <row r="54284" spans="1:27" x14ac:dyDescent="0.25">
      <c r="A54284"/>
      <c r="AA54284"/>
    </row>
    <row r="54285" spans="1:27" x14ac:dyDescent="0.25">
      <c r="A54285"/>
      <c r="AA54285"/>
    </row>
    <row r="54286" spans="1:27" x14ac:dyDescent="0.25">
      <c r="A54286"/>
      <c r="AA54286"/>
    </row>
    <row r="54287" spans="1:27" x14ac:dyDescent="0.25">
      <c r="A54287"/>
      <c r="AA54287"/>
    </row>
    <row r="54288" spans="1:27" x14ac:dyDescent="0.25">
      <c r="A54288"/>
      <c r="AA54288"/>
    </row>
    <row r="54289" spans="1:27" x14ac:dyDescent="0.25">
      <c r="A54289"/>
      <c r="AA54289"/>
    </row>
    <row r="54290" spans="1:27" x14ac:dyDescent="0.25">
      <c r="A54290"/>
      <c r="AA54290"/>
    </row>
    <row r="54291" spans="1:27" x14ac:dyDescent="0.25">
      <c r="A54291"/>
      <c r="AA54291"/>
    </row>
    <row r="54292" spans="1:27" x14ac:dyDescent="0.25">
      <c r="A54292"/>
      <c r="AA54292"/>
    </row>
    <row r="54293" spans="1:27" x14ac:dyDescent="0.25">
      <c r="A54293"/>
      <c r="AA54293"/>
    </row>
    <row r="54294" spans="1:27" x14ac:dyDescent="0.25">
      <c r="A54294"/>
      <c r="AA54294"/>
    </row>
    <row r="54295" spans="1:27" x14ac:dyDescent="0.25">
      <c r="A54295"/>
      <c r="AA54295"/>
    </row>
    <row r="54296" spans="1:27" x14ac:dyDescent="0.25">
      <c r="A54296"/>
      <c r="AA54296"/>
    </row>
    <row r="54297" spans="1:27" x14ac:dyDescent="0.25">
      <c r="A54297"/>
      <c r="AA54297"/>
    </row>
    <row r="54298" spans="1:27" x14ac:dyDescent="0.25">
      <c r="A54298"/>
      <c r="AA54298"/>
    </row>
    <row r="54299" spans="1:27" x14ac:dyDescent="0.25">
      <c r="A54299"/>
      <c r="AA54299"/>
    </row>
    <row r="54300" spans="1:27" x14ac:dyDescent="0.25">
      <c r="A54300"/>
      <c r="AA54300"/>
    </row>
    <row r="54301" spans="1:27" x14ac:dyDescent="0.25">
      <c r="A54301"/>
      <c r="AA54301"/>
    </row>
    <row r="54302" spans="1:27" x14ac:dyDescent="0.25">
      <c r="A54302"/>
      <c r="AA54302"/>
    </row>
    <row r="54303" spans="1:27" x14ac:dyDescent="0.25">
      <c r="A54303"/>
      <c r="AA54303"/>
    </row>
    <row r="54304" spans="1:27" x14ac:dyDescent="0.25">
      <c r="A54304"/>
      <c r="AA54304"/>
    </row>
    <row r="54305" spans="1:27" x14ac:dyDescent="0.25">
      <c r="A54305"/>
      <c r="AA54305"/>
    </row>
    <row r="54306" spans="1:27" x14ac:dyDescent="0.25">
      <c r="A54306"/>
      <c r="AA54306"/>
    </row>
    <row r="54307" spans="1:27" x14ac:dyDescent="0.25">
      <c r="A54307"/>
      <c r="AA54307"/>
    </row>
    <row r="54308" spans="1:27" x14ac:dyDescent="0.25">
      <c r="A54308"/>
      <c r="AA54308"/>
    </row>
    <row r="54309" spans="1:27" x14ac:dyDescent="0.25">
      <c r="A54309"/>
      <c r="AA54309"/>
    </row>
    <row r="54310" spans="1:27" x14ac:dyDescent="0.25">
      <c r="A54310"/>
      <c r="AA54310"/>
    </row>
    <row r="54311" spans="1:27" x14ac:dyDescent="0.25">
      <c r="A54311"/>
      <c r="AA54311"/>
    </row>
    <row r="54312" spans="1:27" x14ac:dyDescent="0.25">
      <c r="A54312"/>
      <c r="AA54312"/>
    </row>
    <row r="54313" spans="1:27" x14ac:dyDescent="0.25">
      <c r="A54313"/>
      <c r="AA54313"/>
    </row>
    <row r="54314" spans="1:27" x14ac:dyDescent="0.25">
      <c r="A54314"/>
      <c r="AA54314"/>
    </row>
    <row r="54315" spans="1:27" x14ac:dyDescent="0.25">
      <c r="A54315"/>
      <c r="AA54315"/>
    </row>
    <row r="54316" spans="1:27" x14ac:dyDescent="0.25">
      <c r="A54316"/>
      <c r="AA54316"/>
    </row>
    <row r="54317" spans="1:27" x14ac:dyDescent="0.25">
      <c r="A54317"/>
      <c r="AA54317"/>
    </row>
    <row r="54318" spans="1:27" x14ac:dyDescent="0.25">
      <c r="A54318"/>
      <c r="AA54318"/>
    </row>
    <row r="54319" spans="1:27" x14ac:dyDescent="0.25">
      <c r="A54319"/>
      <c r="AA54319"/>
    </row>
    <row r="54320" spans="1:27" x14ac:dyDescent="0.25">
      <c r="A54320"/>
      <c r="AA54320"/>
    </row>
    <row r="54321" spans="1:27" x14ac:dyDescent="0.25">
      <c r="A54321"/>
      <c r="AA54321"/>
    </row>
    <row r="54322" spans="1:27" x14ac:dyDescent="0.25">
      <c r="A54322"/>
      <c r="AA54322"/>
    </row>
    <row r="54323" spans="1:27" x14ac:dyDescent="0.25">
      <c r="A54323"/>
      <c r="AA54323"/>
    </row>
    <row r="54324" spans="1:27" x14ac:dyDescent="0.25">
      <c r="A54324"/>
      <c r="AA54324"/>
    </row>
    <row r="54325" spans="1:27" x14ac:dyDescent="0.25">
      <c r="A54325"/>
      <c r="AA54325"/>
    </row>
    <row r="54326" spans="1:27" x14ac:dyDescent="0.25">
      <c r="A54326"/>
      <c r="AA54326"/>
    </row>
    <row r="54327" spans="1:27" x14ac:dyDescent="0.25">
      <c r="A54327"/>
      <c r="AA54327"/>
    </row>
    <row r="54328" spans="1:27" x14ac:dyDescent="0.25">
      <c r="A54328"/>
      <c r="AA54328"/>
    </row>
    <row r="54329" spans="1:27" x14ac:dyDescent="0.25">
      <c r="A54329"/>
      <c r="AA54329"/>
    </row>
    <row r="54330" spans="1:27" x14ac:dyDescent="0.25">
      <c r="A54330"/>
      <c r="AA54330"/>
    </row>
    <row r="54331" spans="1:27" x14ac:dyDescent="0.25">
      <c r="A54331"/>
      <c r="AA54331"/>
    </row>
    <row r="54332" spans="1:27" x14ac:dyDescent="0.25">
      <c r="A54332"/>
      <c r="AA54332"/>
    </row>
    <row r="54333" spans="1:27" x14ac:dyDescent="0.25">
      <c r="A54333"/>
      <c r="AA54333"/>
    </row>
    <row r="54334" spans="1:27" x14ac:dyDescent="0.25">
      <c r="A54334"/>
      <c r="AA54334"/>
    </row>
    <row r="54335" spans="1:27" x14ac:dyDescent="0.25">
      <c r="A54335"/>
      <c r="AA54335"/>
    </row>
    <row r="54336" spans="1:27" x14ac:dyDescent="0.25">
      <c r="A54336"/>
      <c r="AA54336"/>
    </row>
    <row r="54337" spans="1:27" x14ac:dyDescent="0.25">
      <c r="A54337"/>
      <c r="AA54337"/>
    </row>
    <row r="54338" spans="1:27" x14ac:dyDescent="0.25">
      <c r="A54338"/>
      <c r="AA54338"/>
    </row>
    <row r="54339" spans="1:27" x14ac:dyDescent="0.25">
      <c r="A54339"/>
      <c r="AA54339"/>
    </row>
    <row r="54340" spans="1:27" x14ac:dyDescent="0.25">
      <c r="A54340"/>
      <c r="AA54340"/>
    </row>
    <row r="54341" spans="1:27" x14ac:dyDescent="0.25">
      <c r="A54341"/>
      <c r="AA54341"/>
    </row>
    <row r="54342" spans="1:27" x14ac:dyDescent="0.25">
      <c r="A54342"/>
      <c r="AA54342"/>
    </row>
    <row r="54343" spans="1:27" x14ac:dyDescent="0.25">
      <c r="A54343"/>
      <c r="AA54343"/>
    </row>
    <row r="54344" spans="1:27" x14ac:dyDescent="0.25">
      <c r="A54344"/>
      <c r="AA54344"/>
    </row>
    <row r="54345" spans="1:27" x14ac:dyDescent="0.25">
      <c r="A54345"/>
      <c r="AA54345"/>
    </row>
    <row r="54346" spans="1:27" x14ac:dyDescent="0.25">
      <c r="A54346"/>
      <c r="AA54346"/>
    </row>
    <row r="54347" spans="1:27" x14ac:dyDescent="0.25">
      <c r="A54347"/>
      <c r="AA54347"/>
    </row>
    <row r="54348" spans="1:27" x14ac:dyDescent="0.25">
      <c r="A54348"/>
      <c r="AA54348"/>
    </row>
    <row r="54349" spans="1:27" x14ac:dyDescent="0.25">
      <c r="A54349"/>
      <c r="AA54349"/>
    </row>
    <row r="54350" spans="1:27" x14ac:dyDescent="0.25">
      <c r="A54350"/>
      <c r="AA54350"/>
    </row>
    <row r="54351" spans="1:27" x14ac:dyDescent="0.25">
      <c r="A54351"/>
      <c r="AA54351"/>
    </row>
    <row r="54352" spans="1:27" x14ac:dyDescent="0.25">
      <c r="A54352"/>
      <c r="AA54352"/>
    </row>
    <row r="54353" spans="1:27" x14ac:dyDescent="0.25">
      <c r="A54353"/>
      <c r="AA54353"/>
    </row>
    <row r="54354" spans="1:27" x14ac:dyDescent="0.25">
      <c r="A54354"/>
      <c r="AA54354"/>
    </row>
    <row r="54355" spans="1:27" x14ac:dyDescent="0.25">
      <c r="A54355"/>
      <c r="AA54355"/>
    </row>
    <row r="54356" spans="1:27" x14ac:dyDescent="0.25">
      <c r="A54356"/>
      <c r="AA54356"/>
    </row>
    <row r="54357" spans="1:27" x14ac:dyDescent="0.25">
      <c r="A54357"/>
      <c r="AA54357"/>
    </row>
    <row r="54358" spans="1:27" x14ac:dyDescent="0.25">
      <c r="A54358"/>
      <c r="AA54358"/>
    </row>
    <row r="54359" spans="1:27" x14ac:dyDescent="0.25">
      <c r="A54359"/>
      <c r="AA54359"/>
    </row>
    <row r="54360" spans="1:27" x14ac:dyDescent="0.25">
      <c r="A54360"/>
      <c r="AA54360"/>
    </row>
    <row r="54361" spans="1:27" x14ac:dyDescent="0.25">
      <c r="A54361"/>
      <c r="AA54361"/>
    </row>
    <row r="54362" spans="1:27" x14ac:dyDescent="0.25">
      <c r="A54362"/>
      <c r="AA54362"/>
    </row>
    <row r="54363" spans="1:27" x14ac:dyDescent="0.25">
      <c r="A54363"/>
      <c r="AA54363"/>
    </row>
    <row r="54364" spans="1:27" x14ac:dyDescent="0.25">
      <c r="A54364"/>
      <c r="AA54364"/>
    </row>
    <row r="54365" spans="1:27" x14ac:dyDescent="0.25">
      <c r="A54365"/>
      <c r="AA54365"/>
    </row>
    <row r="54366" spans="1:27" x14ac:dyDescent="0.25">
      <c r="A54366"/>
      <c r="AA54366"/>
    </row>
    <row r="54367" spans="1:27" x14ac:dyDescent="0.25">
      <c r="A54367"/>
      <c r="AA54367"/>
    </row>
    <row r="54368" spans="1:27" x14ac:dyDescent="0.25">
      <c r="A54368"/>
      <c r="AA54368"/>
    </row>
    <row r="54369" spans="1:27" x14ac:dyDescent="0.25">
      <c r="A54369"/>
      <c r="AA54369"/>
    </row>
    <row r="54370" spans="1:27" x14ac:dyDescent="0.25">
      <c r="A54370"/>
      <c r="AA54370"/>
    </row>
    <row r="54371" spans="1:27" x14ac:dyDescent="0.25">
      <c r="A54371"/>
      <c r="AA54371"/>
    </row>
    <row r="54372" spans="1:27" x14ac:dyDescent="0.25">
      <c r="A54372"/>
      <c r="AA54372"/>
    </row>
    <row r="54373" spans="1:27" x14ac:dyDescent="0.25">
      <c r="A54373"/>
      <c r="AA54373"/>
    </row>
    <row r="54374" spans="1:27" x14ac:dyDescent="0.25">
      <c r="A54374"/>
      <c r="AA54374"/>
    </row>
    <row r="54375" spans="1:27" x14ac:dyDescent="0.25">
      <c r="A54375"/>
      <c r="AA54375"/>
    </row>
    <row r="54376" spans="1:27" x14ac:dyDescent="0.25">
      <c r="A54376"/>
      <c r="AA54376"/>
    </row>
    <row r="54377" spans="1:27" x14ac:dyDescent="0.25">
      <c r="A54377"/>
      <c r="AA54377"/>
    </row>
    <row r="54378" spans="1:27" x14ac:dyDescent="0.25">
      <c r="A54378"/>
      <c r="AA54378"/>
    </row>
    <row r="54379" spans="1:27" x14ac:dyDescent="0.25">
      <c r="A54379"/>
      <c r="AA54379"/>
    </row>
    <row r="54380" spans="1:27" x14ac:dyDescent="0.25">
      <c r="A54380"/>
      <c r="AA54380"/>
    </row>
    <row r="54381" spans="1:27" x14ac:dyDescent="0.25">
      <c r="A54381"/>
      <c r="AA54381"/>
    </row>
    <row r="54382" spans="1:27" x14ac:dyDescent="0.25">
      <c r="A54382"/>
      <c r="AA54382"/>
    </row>
    <row r="54383" spans="1:27" x14ac:dyDescent="0.25">
      <c r="A54383"/>
      <c r="AA54383"/>
    </row>
    <row r="54384" spans="1:27" x14ac:dyDescent="0.25">
      <c r="A54384"/>
      <c r="AA54384"/>
    </row>
    <row r="54385" spans="1:27" x14ac:dyDescent="0.25">
      <c r="A54385"/>
      <c r="AA54385"/>
    </row>
    <row r="54386" spans="1:27" x14ac:dyDescent="0.25">
      <c r="A54386"/>
      <c r="AA54386"/>
    </row>
    <row r="54387" spans="1:27" x14ac:dyDescent="0.25">
      <c r="A54387"/>
      <c r="AA54387"/>
    </row>
    <row r="54388" spans="1:27" x14ac:dyDescent="0.25">
      <c r="A54388"/>
      <c r="AA54388"/>
    </row>
    <row r="54389" spans="1:27" x14ac:dyDescent="0.25">
      <c r="A54389"/>
      <c r="AA54389"/>
    </row>
    <row r="54390" spans="1:27" x14ac:dyDescent="0.25">
      <c r="A54390"/>
      <c r="AA54390"/>
    </row>
    <row r="54391" spans="1:27" x14ac:dyDescent="0.25">
      <c r="A54391"/>
      <c r="AA54391"/>
    </row>
    <row r="54392" spans="1:27" x14ac:dyDescent="0.25">
      <c r="A54392"/>
      <c r="AA54392"/>
    </row>
    <row r="54393" spans="1:27" x14ac:dyDescent="0.25">
      <c r="A54393"/>
      <c r="AA54393"/>
    </row>
    <row r="54394" spans="1:27" x14ac:dyDescent="0.25">
      <c r="A54394"/>
      <c r="AA54394"/>
    </row>
    <row r="54395" spans="1:27" x14ac:dyDescent="0.25">
      <c r="A54395"/>
      <c r="AA54395"/>
    </row>
    <row r="54396" spans="1:27" x14ac:dyDescent="0.25">
      <c r="A54396"/>
      <c r="AA54396"/>
    </row>
    <row r="54397" spans="1:27" x14ac:dyDescent="0.25">
      <c r="A54397"/>
      <c r="AA54397"/>
    </row>
    <row r="54398" spans="1:27" x14ac:dyDescent="0.25">
      <c r="A54398"/>
      <c r="AA54398"/>
    </row>
    <row r="54399" spans="1:27" x14ac:dyDescent="0.25">
      <c r="A54399"/>
      <c r="AA54399"/>
    </row>
    <row r="54400" spans="1:27" x14ac:dyDescent="0.25">
      <c r="A54400"/>
      <c r="AA54400"/>
    </row>
    <row r="54401" spans="1:27" x14ac:dyDescent="0.25">
      <c r="A54401"/>
      <c r="AA54401"/>
    </row>
    <row r="54402" spans="1:27" x14ac:dyDescent="0.25">
      <c r="A54402"/>
      <c r="AA54402"/>
    </row>
    <row r="54403" spans="1:27" x14ac:dyDescent="0.25">
      <c r="A54403"/>
      <c r="AA54403"/>
    </row>
    <row r="54404" spans="1:27" x14ac:dyDescent="0.25">
      <c r="A54404"/>
      <c r="AA54404"/>
    </row>
    <row r="54405" spans="1:27" x14ac:dyDescent="0.25">
      <c r="A54405"/>
      <c r="AA54405"/>
    </row>
    <row r="54406" spans="1:27" x14ac:dyDescent="0.25">
      <c r="A54406"/>
      <c r="AA54406"/>
    </row>
    <row r="54407" spans="1:27" x14ac:dyDescent="0.25">
      <c r="A54407"/>
      <c r="AA54407"/>
    </row>
    <row r="54408" spans="1:27" x14ac:dyDescent="0.25">
      <c r="A54408"/>
      <c r="AA54408"/>
    </row>
    <row r="54409" spans="1:27" x14ac:dyDescent="0.25">
      <c r="A54409"/>
      <c r="AA54409"/>
    </row>
    <row r="54410" spans="1:27" x14ac:dyDescent="0.25">
      <c r="A54410"/>
      <c r="AA54410"/>
    </row>
    <row r="54411" spans="1:27" x14ac:dyDescent="0.25">
      <c r="A54411"/>
      <c r="AA54411"/>
    </row>
    <row r="54412" spans="1:27" x14ac:dyDescent="0.25">
      <c r="A54412"/>
      <c r="AA54412"/>
    </row>
    <row r="54413" spans="1:27" x14ac:dyDescent="0.25">
      <c r="A54413"/>
      <c r="AA54413"/>
    </row>
    <row r="54414" spans="1:27" x14ac:dyDescent="0.25">
      <c r="A54414"/>
      <c r="AA54414"/>
    </row>
    <row r="54415" spans="1:27" x14ac:dyDescent="0.25">
      <c r="A54415"/>
      <c r="AA54415"/>
    </row>
    <row r="54416" spans="1:27" x14ac:dyDescent="0.25">
      <c r="A54416"/>
      <c r="AA54416"/>
    </row>
    <row r="54417" spans="1:27" x14ac:dyDescent="0.25">
      <c r="A54417"/>
      <c r="AA54417"/>
    </row>
    <row r="54418" spans="1:27" x14ac:dyDescent="0.25">
      <c r="A54418"/>
      <c r="AA54418"/>
    </row>
    <row r="54419" spans="1:27" x14ac:dyDescent="0.25">
      <c r="A54419"/>
      <c r="AA54419"/>
    </row>
    <row r="54420" spans="1:27" x14ac:dyDescent="0.25">
      <c r="A54420"/>
      <c r="AA54420"/>
    </row>
    <row r="54421" spans="1:27" x14ac:dyDescent="0.25">
      <c r="A54421"/>
      <c r="AA54421"/>
    </row>
    <row r="54422" spans="1:27" x14ac:dyDescent="0.25">
      <c r="A54422"/>
      <c r="AA54422"/>
    </row>
    <row r="54423" spans="1:27" x14ac:dyDescent="0.25">
      <c r="A54423"/>
      <c r="AA54423"/>
    </row>
    <row r="54424" spans="1:27" x14ac:dyDescent="0.25">
      <c r="A54424"/>
      <c r="AA54424"/>
    </row>
    <row r="54425" spans="1:27" x14ac:dyDescent="0.25">
      <c r="A54425"/>
      <c r="AA54425"/>
    </row>
    <row r="54426" spans="1:27" x14ac:dyDescent="0.25">
      <c r="A54426"/>
      <c r="AA54426"/>
    </row>
    <row r="54427" spans="1:27" x14ac:dyDescent="0.25">
      <c r="A54427"/>
      <c r="AA54427"/>
    </row>
    <row r="54428" spans="1:27" x14ac:dyDescent="0.25">
      <c r="A54428"/>
      <c r="AA54428"/>
    </row>
    <row r="54429" spans="1:27" x14ac:dyDescent="0.25">
      <c r="A54429"/>
      <c r="AA54429"/>
    </row>
    <row r="54430" spans="1:27" x14ac:dyDescent="0.25">
      <c r="A54430"/>
      <c r="AA54430"/>
    </row>
    <row r="54431" spans="1:27" x14ac:dyDescent="0.25">
      <c r="A54431"/>
      <c r="AA54431"/>
    </row>
    <row r="54432" spans="1:27" x14ac:dyDescent="0.25">
      <c r="A54432"/>
      <c r="AA54432"/>
    </row>
    <row r="54433" spans="1:27" x14ac:dyDescent="0.25">
      <c r="A54433"/>
      <c r="AA54433"/>
    </row>
    <row r="54434" spans="1:27" x14ac:dyDescent="0.25">
      <c r="A54434"/>
      <c r="AA54434"/>
    </row>
    <row r="54435" spans="1:27" x14ac:dyDescent="0.25">
      <c r="A54435"/>
      <c r="AA54435"/>
    </row>
    <row r="54436" spans="1:27" x14ac:dyDescent="0.25">
      <c r="A54436"/>
      <c r="AA54436"/>
    </row>
    <row r="54437" spans="1:27" x14ac:dyDescent="0.25">
      <c r="A54437"/>
      <c r="AA54437"/>
    </row>
    <row r="54438" spans="1:27" x14ac:dyDescent="0.25">
      <c r="A54438"/>
      <c r="AA54438"/>
    </row>
    <row r="54439" spans="1:27" x14ac:dyDescent="0.25">
      <c r="A54439"/>
      <c r="AA54439"/>
    </row>
    <row r="54440" spans="1:27" x14ac:dyDescent="0.25">
      <c r="A54440"/>
      <c r="AA54440"/>
    </row>
    <row r="54441" spans="1:27" x14ac:dyDescent="0.25">
      <c r="A54441"/>
      <c r="AA54441"/>
    </row>
    <row r="54442" spans="1:27" x14ac:dyDescent="0.25">
      <c r="A54442"/>
      <c r="AA54442"/>
    </row>
    <row r="54443" spans="1:27" x14ac:dyDescent="0.25">
      <c r="A54443"/>
      <c r="AA54443"/>
    </row>
    <row r="54444" spans="1:27" x14ac:dyDescent="0.25">
      <c r="A54444"/>
      <c r="AA54444"/>
    </row>
    <row r="54445" spans="1:27" x14ac:dyDescent="0.25">
      <c r="A54445"/>
      <c r="AA54445"/>
    </row>
    <row r="54446" spans="1:27" x14ac:dyDescent="0.25">
      <c r="A54446"/>
      <c r="AA54446"/>
    </row>
    <row r="54447" spans="1:27" x14ac:dyDescent="0.25">
      <c r="A54447"/>
      <c r="AA54447"/>
    </row>
    <row r="54448" spans="1:27" x14ac:dyDescent="0.25">
      <c r="A54448"/>
      <c r="AA54448"/>
    </row>
    <row r="54449" spans="1:27" x14ac:dyDescent="0.25">
      <c r="A54449"/>
      <c r="AA54449"/>
    </row>
    <row r="54450" spans="1:27" x14ac:dyDescent="0.25">
      <c r="A54450"/>
      <c r="AA54450"/>
    </row>
    <row r="54451" spans="1:27" x14ac:dyDescent="0.25">
      <c r="A54451"/>
      <c r="AA54451"/>
    </row>
    <row r="54452" spans="1:27" x14ac:dyDescent="0.25">
      <c r="A54452"/>
      <c r="AA54452"/>
    </row>
    <row r="54453" spans="1:27" x14ac:dyDescent="0.25">
      <c r="A54453"/>
      <c r="AA54453"/>
    </row>
    <row r="54454" spans="1:27" x14ac:dyDescent="0.25">
      <c r="A54454"/>
      <c r="AA54454"/>
    </row>
    <row r="54455" spans="1:27" x14ac:dyDescent="0.25">
      <c r="A54455"/>
      <c r="AA54455"/>
    </row>
    <row r="54456" spans="1:27" x14ac:dyDescent="0.25">
      <c r="A54456"/>
      <c r="AA54456"/>
    </row>
    <row r="54457" spans="1:27" x14ac:dyDescent="0.25">
      <c r="A54457"/>
      <c r="AA54457"/>
    </row>
    <row r="54458" spans="1:27" x14ac:dyDescent="0.25">
      <c r="A54458"/>
      <c r="AA54458"/>
    </row>
    <row r="54459" spans="1:27" x14ac:dyDescent="0.25">
      <c r="A54459"/>
      <c r="AA54459"/>
    </row>
    <row r="54460" spans="1:27" x14ac:dyDescent="0.25">
      <c r="A54460"/>
      <c r="AA54460"/>
    </row>
    <row r="54461" spans="1:27" x14ac:dyDescent="0.25">
      <c r="A54461"/>
      <c r="AA54461"/>
    </row>
    <row r="54462" spans="1:27" x14ac:dyDescent="0.25">
      <c r="A54462"/>
      <c r="AA54462"/>
    </row>
    <row r="54463" spans="1:27" x14ac:dyDescent="0.25">
      <c r="A54463"/>
      <c r="AA54463"/>
    </row>
    <row r="54464" spans="1:27" x14ac:dyDescent="0.25">
      <c r="A54464"/>
      <c r="AA54464"/>
    </row>
    <row r="54465" spans="1:27" x14ac:dyDescent="0.25">
      <c r="A54465"/>
      <c r="AA54465"/>
    </row>
    <row r="54466" spans="1:27" x14ac:dyDescent="0.25">
      <c r="A54466"/>
      <c r="AA54466"/>
    </row>
    <row r="54467" spans="1:27" x14ac:dyDescent="0.25">
      <c r="A54467"/>
      <c r="AA54467"/>
    </row>
    <row r="54468" spans="1:27" x14ac:dyDescent="0.25">
      <c r="A54468"/>
      <c r="AA54468"/>
    </row>
    <row r="54469" spans="1:27" x14ac:dyDescent="0.25">
      <c r="A54469"/>
      <c r="AA54469"/>
    </row>
    <row r="54470" spans="1:27" x14ac:dyDescent="0.25">
      <c r="A54470"/>
      <c r="AA54470"/>
    </row>
    <row r="54471" spans="1:27" x14ac:dyDescent="0.25">
      <c r="A54471"/>
      <c r="AA54471"/>
    </row>
    <row r="54472" spans="1:27" x14ac:dyDescent="0.25">
      <c r="A54472"/>
      <c r="AA54472"/>
    </row>
    <row r="54473" spans="1:27" x14ac:dyDescent="0.25">
      <c r="A54473"/>
      <c r="AA54473"/>
    </row>
    <row r="54474" spans="1:27" x14ac:dyDescent="0.25">
      <c r="A54474"/>
      <c r="AA54474"/>
    </row>
    <row r="54475" spans="1:27" x14ac:dyDescent="0.25">
      <c r="A54475"/>
      <c r="AA54475"/>
    </row>
    <row r="54476" spans="1:27" x14ac:dyDescent="0.25">
      <c r="A54476"/>
      <c r="AA54476"/>
    </row>
    <row r="54477" spans="1:27" x14ac:dyDescent="0.25">
      <c r="A54477"/>
      <c r="AA54477"/>
    </row>
    <row r="54478" spans="1:27" x14ac:dyDescent="0.25">
      <c r="A54478"/>
      <c r="AA54478"/>
    </row>
    <row r="54479" spans="1:27" x14ac:dyDescent="0.25">
      <c r="A54479"/>
      <c r="AA54479"/>
    </row>
    <row r="54480" spans="1:27" x14ac:dyDescent="0.25">
      <c r="A54480"/>
      <c r="AA54480"/>
    </row>
    <row r="54481" spans="1:27" x14ac:dyDescent="0.25">
      <c r="A54481"/>
      <c r="AA54481"/>
    </row>
    <row r="54482" spans="1:27" x14ac:dyDescent="0.25">
      <c r="A54482"/>
      <c r="AA54482"/>
    </row>
    <row r="54483" spans="1:27" x14ac:dyDescent="0.25">
      <c r="A54483"/>
      <c r="AA54483"/>
    </row>
    <row r="54484" spans="1:27" x14ac:dyDescent="0.25">
      <c r="A54484"/>
      <c r="AA54484"/>
    </row>
    <row r="54485" spans="1:27" x14ac:dyDescent="0.25">
      <c r="A54485"/>
      <c r="AA54485"/>
    </row>
    <row r="54486" spans="1:27" x14ac:dyDescent="0.25">
      <c r="A54486"/>
      <c r="AA54486"/>
    </row>
    <row r="54487" spans="1:27" x14ac:dyDescent="0.25">
      <c r="A54487"/>
      <c r="AA54487"/>
    </row>
    <row r="54488" spans="1:27" x14ac:dyDescent="0.25">
      <c r="A54488"/>
      <c r="AA54488"/>
    </row>
    <row r="54489" spans="1:27" x14ac:dyDescent="0.25">
      <c r="A54489"/>
      <c r="AA54489"/>
    </row>
    <row r="54490" spans="1:27" x14ac:dyDescent="0.25">
      <c r="A54490"/>
      <c r="AA54490"/>
    </row>
    <row r="54491" spans="1:27" x14ac:dyDescent="0.25">
      <c r="A54491"/>
      <c r="AA54491"/>
    </row>
    <row r="54492" spans="1:27" x14ac:dyDescent="0.25">
      <c r="A54492"/>
      <c r="AA54492"/>
    </row>
    <row r="54493" spans="1:27" x14ac:dyDescent="0.25">
      <c r="A54493"/>
      <c r="AA54493"/>
    </row>
    <row r="54494" spans="1:27" x14ac:dyDescent="0.25">
      <c r="A54494"/>
      <c r="AA54494"/>
    </row>
    <row r="54495" spans="1:27" x14ac:dyDescent="0.25">
      <c r="A54495"/>
      <c r="AA54495"/>
    </row>
    <row r="54496" spans="1:27" x14ac:dyDescent="0.25">
      <c r="A54496"/>
      <c r="AA54496"/>
    </row>
    <row r="54497" spans="1:27" x14ac:dyDescent="0.25">
      <c r="A54497"/>
      <c r="AA54497"/>
    </row>
    <row r="54498" spans="1:27" x14ac:dyDescent="0.25">
      <c r="A54498"/>
      <c r="AA54498"/>
    </row>
    <row r="54499" spans="1:27" x14ac:dyDescent="0.25">
      <c r="A54499"/>
      <c r="AA54499"/>
    </row>
    <row r="54500" spans="1:27" x14ac:dyDescent="0.25">
      <c r="A54500"/>
      <c r="AA54500"/>
    </row>
    <row r="54501" spans="1:27" x14ac:dyDescent="0.25">
      <c r="A54501"/>
      <c r="AA54501"/>
    </row>
    <row r="54502" spans="1:27" x14ac:dyDescent="0.25">
      <c r="A54502"/>
      <c r="AA54502"/>
    </row>
    <row r="54503" spans="1:27" x14ac:dyDescent="0.25">
      <c r="A54503"/>
      <c r="AA54503"/>
    </row>
    <row r="54504" spans="1:27" x14ac:dyDescent="0.25">
      <c r="A54504"/>
      <c r="AA54504"/>
    </row>
    <row r="54505" spans="1:27" x14ac:dyDescent="0.25">
      <c r="A54505"/>
      <c r="AA54505"/>
    </row>
    <row r="54506" spans="1:27" x14ac:dyDescent="0.25">
      <c r="A54506"/>
      <c r="AA54506"/>
    </row>
    <row r="54507" spans="1:27" x14ac:dyDescent="0.25">
      <c r="A54507"/>
      <c r="AA54507"/>
    </row>
    <row r="54508" spans="1:27" x14ac:dyDescent="0.25">
      <c r="A54508"/>
      <c r="AA54508"/>
    </row>
    <row r="54509" spans="1:27" x14ac:dyDescent="0.25">
      <c r="A54509"/>
      <c r="AA54509"/>
    </row>
    <row r="54510" spans="1:27" x14ac:dyDescent="0.25">
      <c r="A54510"/>
      <c r="AA54510"/>
    </row>
    <row r="54511" spans="1:27" x14ac:dyDescent="0.25">
      <c r="A54511"/>
      <c r="AA54511"/>
    </row>
    <row r="54512" spans="1:27" x14ac:dyDescent="0.25">
      <c r="A54512"/>
      <c r="AA54512"/>
    </row>
    <row r="54513" spans="1:27" x14ac:dyDescent="0.25">
      <c r="A54513"/>
      <c r="AA54513"/>
    </row>
    <row r="54514" spans="1:27" x14ac:dyDescent="0.25">
      <c r="A54514"/>
      <c r="AA54514"/>
    </row>
    <row r="54515" spans="1:27" x14ac:dyDescent="0.25">
      <c r="A54515"/>
      <c r="AA54515"/>
    </row>
    <row r="54516" spans="1:27" x14ac:dyDescent="0.25">
      <c r="A54516"/>
      <c r="AA54516"/>
    </row>
    <row r="54517" spans="1:27" x14ac:dyDescent="0.25">
      <c r="A54517"/>
      <c r="AA54517"/>
    </row>
    <row r="54518" spans="1:27" x14ac:dyDescent="0.25">
      <c r="A54518"/>
      <c r="AA54518"/>
    </row>
    <row r="54519" spans="1:27" x14ac:dyDescent="0.25">
      <c r="A54519"/>
      <c r="AA54519"/>
    </row>
    <row r="54520" spans="1:27" x14ac:dyDescent="0.25">
      <c r="A54520"/>
      <c r="AA54520"/>
    </row>
    <row r="54521" spans="1:27" x14ac:dyDescent="0.25">
      <c r="A54521"/>
      <c r="AA54521"/>
    </row>
    <row r="54522" spans="1:27" x14ac:dyDescent="0.25">
      <c r="A54522"/>
      <c r="AA54522"/>
    </row>
    <row r="54523" spans="1:27" x14ac:dyDescent="0.25">
      <c r="A54523"/>
      <c r="AA54523"/>
    </row>
    <row r="54524" spans="1:27" x14ac:dyDescent="0.25">
      <c r="A54524"/>
      <c r="AA54524"/>
    </row>
    <row r="54525" spans="1:27" x14ac:dyDescent="0.25">
      <c r="A54525"/>
      <c r="AA54525"/>
    </row>
    <row r="54526" spans="1:27" x14ac:dyDescent="0.25">
      <c r="A54526"/>
      <c r="AA54526"/>
    </row>
    <row r="54527" spans="1:27" x14ac:dyDescent="0.25">
      <c r="A54527"/>
      <c r="AA54527"/>
    </row>
    <row r="54528" spans="1:27" x14ac:dyDescent="0.25">
      <c r="A54528"/>
      <c r="AA54528"/>
    </row>
    <row r="54529" spans="1:27" x14ac:dyDescent="0.25">
      <c r="A54529"/>
      <c r="AA54529"/>
    </row>
    <row r="54530" spans="1:27" x14ac:dyDescent="0.25">
      <c r="A54530"/>
      <c r="AA54530"/>
    </row>
    <row r="54531" spans="1:27" x14ac:dyDescent="0.25">
      <c r="A54531"/>
      <c r="AA54531"/>
    </row>
    <row r="54532" spans="1:27" x14ac:dyDescent="0.25">
      <c r="A54532"/>
      <c r="AA54532"/>
    </row>
    <row r="54533" spans="1:27" x14ac:dyDescent="0.25">
      <c r="A54533"/>
      <c r="AA54533"/>
    </row>
    <row r="54534" spans="1:27" x14ac:dyDescent="0.25">
      <c r="A54534"/>
      <c r="AA54534"/>
    </row>
    <row r="54535" spans="1:27" x14ac:dyDescent="0.25">
      <c r="A54535"/>
      <c r="AA54535"/>
    </row>
    <row r="54536" spans="1:27" x14ac:dyDescent="0.25">
      <c r="A54536"/>
      <c r="AA54536"/>
    </row>
    <row r="54537" spans="1:27" x14ac:dyDescent="0.25">
      <c r="A54537"/>
      <c r="AA54537"/>
    </row>
    <row r="54538" spans="1:27" x14ac:dyDescent="0.25">
      <c r="A54538"/>
      <c r="AA54538"/>
    </row>
    <row r="54539" spans="1:27" x14ac:dyDescent="0.25">
      <c r="A54539"/>
      <c r="AA54539"/>
    </row>
    <row r="54540" spans="1:27" x14ac:dyDescent="0.25">
      <c r="A54540"/>
      <c r="AA54540"/>
    </row>
    <row r="54541" spans="1:27" x14ac:dyDescent="0.25">
      <c r="A54541"/>
      <c r="AA54541"/>
    </row>
    <row r="54542" spans="1:27" x14ac:dyDescent="0.25">
      <c r="A54542"/>
      <c r="AA54542"/>
    </row>
    <row r="54543" spans="1:27" x14ac:dyDescent="0.25">
      <c r="A54543"/>
      <c r="AA54543"/>
    </row>
    <row r="54544" spans="1:27" x14ac:dyDescent="0.25">
      <c r="A54544"/>
      <c r="AA54544"/>
    </row>
    <row r="54545" spans="1:27" x14ac:dyDescent="0.25">
      <c r="A54545"/>
      <c r="AA54545"/>
    </row>
    <row r="54546" spans="1:27" x14ac:dyDescent="0.25">
      <c r="A54546"/>
      <c r="AA54546"/>
    </row>
    <row r="54547" spans="1:27" x14ac:dyDescent="0.25">
      <c r="A54547"/>
      <c r="AA54547"/>
    </row>
    <row r="54548" spans="1:27" x14ac:dyDescent="0.25">
      <c r="A54548"/>
      <c r="AA54548"/>
    </row>
    <row r="54549" spans="1:27" x14ac:dyDescent="0.25">
      <c r="A54549"/>
      <c r="AA54549"/>
    </row>
    <row r="54550" spans="1:27" x14ac:dyDescent="0.25">
      <c r="A54550"/>
      <c r="AA54550"/>
    </row>
    <row r="54551" spans="1:27" x14ac:dyDescent="0.25">
      <c r="A54551"/>
      <c r="AA54551"/>
    </row>
    <row r="54552" spans="1:27" x14ac:dyDescent="0.25">
      <c r="A54552"/>
      <c r="AA54552"/>
    </row>
    <row r="54553" spans="1:27" x14ac:dyDescent="0.25">
      <c r="A54553"/>
      <c r="AA54553"/>
    </row>
    <row r="54554" spans="1:27" x14ac:dyDescent="0.25">
      <c r="A54554"/>
      <c r="AA54554"/>
    </row>
    <row r="54555" spans="1:27" x14ac:dyDescent="0.25">
      <c r="A54555"/>
      <c r="AA54555"/>
    </row>
    <row r="54556" spans="1:27" x14ac:dyDescent="0.25">
      <c r="A54556"/>
      <c r="AA54556"/>
    </row>
    <row r="54557" spans="1:27" x14ac:dyDescent="0.25">
      <c r="A54557"/>
      <c r="AA54557"/>
    </row>
    <row r="54558" spans="1:27" x14ac:dyDescent="0.25">
      <c r="A54558"/>
      <c r="AA54558"/>
    </row>
    <row r="54559" spans="1:27" x14ac:dyDescent="0.25">
      <c r="A54559"/>
      <c r="AA54559"/>
    </row>
    <row r="54560" spans="1:27" x14ac:dyDescent="0.25">
      <c r="A54560"/>
      <c r="AA54560"/>
    </row>
    <row r="54561" spans="1:27" x14ac:dyDescent="0.25">
      <c r="A54561"/>
      <c r="AA54561"/>
    </row>
    <row r="54562" spans="1:27" x14ac:dyDescent="0.25">
      <c r="A54562"/>
      <c r="AA54562"/>
    </row>
    <row r="54563" spans="1:27" x14ac:dyDescent="0.25">
      <c r="A54563"/>
      <c r="AA54563"/>
    </row>
    <row r="54564" spans="1:27" x14ac:dyDescent="0.25">
      <c r="A54564"/>
      <c r="AA54564"/>
    </row>
    <row r="54565" spans="1:27" x14ac:dyDescent="0.25">
      <c r="A54565"/>
      <c r="AA54565"/>
    </row>
    <row r="54566" spans="1:27" x14ac:dyDescent="0.25">
      <c r="A54566"/>
      <c r="AA54566"/>
    </row>
    <row r="54567" spans="1:27" x14ac:dyDescent="0.25">
      <c r="A54567"/>
      <c r="AA54567"/>
    </row>
    <row r="54568" spans="1:27" x14ac:dyDescent="0.25">
      <c r="A54568"/>
      <c r="AA54568"/>
    </row>
    <row r="54569" spans="1:27" x14ac:dyDescent="0.25">
      <c r="A54569"/>
      <c r="AA54569"/>
    </row>
    <row r="54570" spans="1:27" x14ac:dyDescent="0.25">
      <c r="A54570"/>
      <c r="AA54570"/>
    </row>
    <row r="54571" spans="1:27" x14ac:dyDescent="0.25">
      <c r="A54571"/>
      <c r="AA54571"/>
    </row>
    <row r="54572" spans="1:27" x14ac:dyDescent="0.25">
      <c r="A54572"/>
      <c r="AA54572"/>
    </row>
    <row r="54573" spans="1:27" x14ac:dyDescent="0.25">
      <c r="A54573"/>
      <c r="AA54573"/>
    </row>
    <row r="54574" spans="1:27" x14ac:dyDescent="0.25">
      <c r="A54574"/>
      <c r="AA54574"/>
    </row>
    <row r="54575" spans="1:27" x14ac:dyDescent="0.25">
      <c r="A54575"/>
      <c r="AA54575"/>
    </row>
    <row r="54576" spans="1:27" x14ac:dyDescent="0.25">
      <c r="A54576"/>
      <c r="AA54576"/>
    </row>
    <row r="54577" spans="1:27" x14ac:dyDescent="0.25">
      <c r="A54577"/>
      <c r="AA54577"/>
    </row>
    <row r="54578" spans="1:27" x14ac:dyDescent="0.25">
      <c r="A54578"/>
      <c r="AA54578"/>
    </row>
    <row r="54579" spans="1:27" x14ac:dyDescent="0.25">
      <c r="A54579"/>
      <c r="AA54579"/>
    </row>
    <row r="54580" spans="1:27" x14ac:dyDescent="0.25">
      <c r="A54580"/>
      <c r="AA54580"/>
    </row>
    <row r="54581" spans="1:27" x14ac:dyDescent="0.25">
      <c r="A54581"/>
      <c r="AA54581"/>
    </row>
    <row r="54582" spans="1:27" x14ac:dyDescent="0.25">
      <c r="A54582"/>
      <c r="AA54582"/>
    </row>
    <row r="54583" spans="1:27" x14ac:dyDescent="0.25">
      <c r="A54583"/>
      <c r="AA54583"/>
    </row>
    <row r="54584" spans="1:27" x14ac:dyDescent="0.25">
      <c r="A54584"/>
      <c r="AA54584"/>
    </row>
    <row r="54585" spans="1:27" x14ac:dyDescent="0.25">
      <c r="A54585"/>
      <c r="AA54585"/>
    </row>
    <row r="54586" spans="1:27" x14ac:dyDescent="0.25">
      <c r="A54586"/>
      <c r="AA54586"/>
    </row>
    <row r="54587" spans="1:27" x14ac:dyDescent="0.25">
      <c r="A54587"/>
      <c r="AA54587"/>
    </row>
    <row r="54588" spans="1:27" x14ac:dyDescent="0.25">
      <c r="A54588"/>
      <c r="AA54588"/>
    </row>
    <row r="54589" spans="1:27" x14ac:dyDescent="0.25">
      <c r="A54589"/>
      <c r="AA54589"/>
    </row>
    <row r="54590" spans="1:27" x14ac:dyDescent="0.25">
      <c r="A54590"/>
      <c r="AA54590"/>
    </row>
    <row r="54591" spans="1:27" x14ac:dyDescent="0.25">
      <c r="A54591"/>
      <c r="AA54591"/>
    </row>
    <row r="54592" spans="1:27" x14ac:dyDescent="0.25">
      <c r="A54592"/>
      <c r="AA54592"/>
    </row>
    <row r="54593" spans="1:27" x14ac:dyDescent="0.25">
      <c r="A54593"/>
      <c r="AA54593"/>
    </row>
    <row r="54594" spans="1:27" x14ac:dyDescent="0.25">
      <c r="A54594"/>
      <c r="AA54594"/>
    </row>
    <row r="54595" spans="1:27" x14ac:dyDescent="0.25">
      <c r="A54595"/>
      <c r="AA54595"/>
    </row>
    <row r="54596" spans="1:27" x14ac:dyDescent="0.25">
      <c r="A54596"/>
      <c r="AA54596"/>
    </row>
    <row r="54597" spans="1:27" x14ac:dyDescent="0.25">
      <c r="A54597"/>
      <c r="AA54597"/>
    </row>
    <row r="54598" spans="1:27" x14ac:dyDescent="0.25">
      <c r="A54598"/>
      <c r="AA54598"/>
    </row>
    <row r="54599" spans="1:27" x14ac:dyDescent="0.25">
      <c r="A54599"/>
      <c r="AA54599"/>
    </row>
    <row r="54600" spans="1:27" x14ac:dyDescent="0.25">
      <c r="A54600"/>
      <c r="AA54600"/>
    </row>
    <row r="54601" spans="1:27" x14ac:dyDescent="0.25">
      <c r="A54601"/>
      <c r="AA54601"/>
    </row>
    <row r="54602" spans="1:27" x14ac:dyDescent="0.25">
      <c r="A54602"/>
      <c r="AA54602"/>
    </row>
    <row r="54603" spans="1:27" x14ac:dyDescent="0.25">
      <c r="A54603"/>
      <c r="AA54603"/>
    </row>
    <row r="54604" spans="1:27" x14ac:dyDescent="0.25">
      <c r="A54604"/>
      <c r="AA54604"/>
    </row>
    <row r="54605" spans="1:27" x14ac:dyDescent="0.25">
      <c r="A54605"/>
      <c r="AA54605"/>
    </row>
    <row r="54606" spans="1:27" x14ac:dyDescent="0.25">
      <c r="A54606"/>
      <c r="AA54606"/>
    </row>
    <row r="54607" spans="1:27" x14ac:dyDescent="0.25">
      <c r="A54607"/>
      <c r="AA54607"/>
    </row>
    <row r="54608" spans="1:27" x14ac:dyDescent="0.25">
      <c r="A54608"/>
      <c r="AA54608"/>
    </row>
    <row r="54609" spans="1:27" x14ac:dyDescent="0.25">
      <c r="A54609"/>
      <c r="AA54609"/>
    </row>
    <row r="54610" spans="1:27" x14ac:dyDescent="0.25">
      <c r="A54610"/>
      <c r="AA54610"/>
    </row>
    <row r="54611" spans="1:27" x14ac:dyDescent="0.25">
      <c r="A54611"/>
      <c r="AA54611"/>
    </row>
    <row r="54612" spans="1:27" x14ac:dyDescent="0.25">
      <c r="A54612"/>
      <c r="AA54612"/>
    </row>
    <row r="54613" spans="1:27" x14ac:dyDescent="0.25">
      <c r="A54613"/>
      <c r="AA54613"/>
    </row>
    <row r="54614" spans="1:27" x14ac:dyDescent="0.25">
      <c r="A54614"/>
      <c r="AA54614"/>
    </row>
    <row r="54615" spans="1:27" x14ac:dyDescent="0.25">
      <c r="A54615"/>
      <c r="AA54615"/>
    </row>
    <row r="54616" spans="1:27" x14ac:dyDescent="0.25">
      <c r="A54616"/>
      <c r="AA54616"/>
    </row>
    <row r="54617" spans="1:27" x14ac:dyDescent="0.25">
      <c r="A54617"/>
      <c r="AA54617"/>
    </row>
    <row r="54618" spans="1:27" x14ac:dyDescent="0.25">
      <c r="A54618"/>
      <c r="AA54618"/>
    </row>
    <row r="54619" spans="1:27" x14ac:dyDescent="0.25">
      <c r="A54619"/>
      <c r="AA54619"/>
    </row>
    <row r="54620" spans="1:27" x14ac:dyDescent="0.25">
      <c r="A54620"/>
      <c r="AA54620"/>
    </row>
    <row r="54621" spans="1:27" x14ac:dyDescent="0.25">
      <c r="A54621"/>
      <c r="AA54621"/>
    </row>
    <row r="54622" spans="1:27" x14ac:dyDescent="0.25">
      <c r="A54622"/>
      <c r="AA54622"/>
    </row>
    <row r="54623" spans="1:27" x14ac:dyDescent="0.25">
      <c r="A54623"/>
      <c r="AA54623"/>
    </row>
    <row r="54624" spans="1:27" x14ac:dyDescent="0.25">
      <c r="A54624"/>
      <c r="AA54624"/>
    </row>
    <row r="54625" spans="1:27" x14ac:dyDescent="0.25">
      <c r="A54625"/>
      <c r="AA54625"/>
    </row>
    <row r="54626" spans="1:27" x14ac:dyDescent="0.25">
      <c r="A54626"/>
      <c r="AA54626"/>
    </row>
    <row r="54627" spans="1:27" x14ac:dyDescent="0.25">
      <c r="A54627"/>
      <c r="AA54627"/>
    </row>
    <row r="54628" spans="1:27" x14ac:dyDescent="0.25">
      <c r="A54628"/>
      <c r="AA54628"/>
    </row>
    <row r="54629" spans="1:27" x14ac:dyDescent="0.25">
      <c r="A54629"/>
      <c r="AA54629"/>
    </row>
    <row r="54630" spans="1:27" x14ac:dyDescent="0.25">
      <c r="A54630"/>
      <c r="AA54630"/>
    </row>
    <row r="54631" spans="1:27" x14ac:dyDescent="0.25">
      <c r="A54631"/>
      <c r="AA54631"/>
    </row>
    <row r="54632" spans="1:27" x14ac:dyDescent="0.25">
      <c r="A54632"/>
      <c r="AA54632"/>
    </row>
    <row r="54633" spans="1:27" x14ac:dyDescent="0.25">
      <c r="A54633"/>
      <c r="AA54633"/>
    </row>
    <row r="54634" spans="1:27" x14ac:dyDescent="0.25">
      <c r="A54634"/>
      <c r="AA54634"/>
    </row>
    <row r="54635" spans="1:27" x14ac:dyDescent="0.25">
      <c r="A54635"/>
      <c r="AA54635"/>
    </row>
    <row r="54636" spans="1:27" x14ac:dyDescent="0.25">
      <c r="A54636"/>
      <c r="AA54636"/>
    </row>
    <row r="54637" spans="1:27" x14ac:dyDescent="0.25">
      <c r="A54637"/>
      <c r="AA54637"/>
    </row>
    <row r="54638" spans="1:27" x14ac:dyDescent="0.25">
      <c r="A54638"/>
      <c r="AA54638"/>
    </row>
    <row r="54639" spans="1:27" x14ac:dyDescent="0.25">
      <c r="A54639"/>
      <c r="AA54639"/>
    </row>
    <row r="54640" spans="1:27" x14ac:dyDescent="0.25">
      <c r="A54640"/>
      <c r="AA54640"/>
    </row>
    <row r="54641" spans="1:27" x14ac:dyDescent="0.25">
      <c r="A54641"/>
      <c r="AA54641"/>
    </row>
    <row r="54642" spans="1:27" x14ac:dyDescent="0.25">
      <c r="A54642"/>
      <c r="AA54642"/>
    </row>
    <row r="54643" spans="1:27" x14ac:dyDescent="0.25">
      <c r="A54643"/>
      <c r="AA54643"/>
    </row>
    <row r="54644" spans="1:27" x14ac:dyDescent="0.25">
      <c r="A54644"/>
      <c r="AA54644"/>
    </row>
    <row r="54645" spans="1:27" x14ac:dyDescent="0.25">
      <c r="A54645"/>
      <c r="AA54645"/>
    </row>
    <row r="54646" spans="1:27" x14ac:dyDescent="0.25">
      <c r="A54646"/>
      <c r="AA54646"/>
    </row>
    <row r="54647" spans="1:27" x14ac:dyDescent="0.25">
      <c r="A54647"/>
      <c r="AA54647"/>
    </row>
    <row r="54648" spans="1:27" x14ac:dyDescent="0.25">
      <c r="A54648"/>
      <c r="AA54648"/>
    </row>
    <row r="54649" spans="1:27" x14ac:dyDescent="0.25">
      <c r="A54649"/>
      <c r="AA54649"/>
    </row>
    <row r="54650" spans="1:27" x14ac:dyDescent="0.25">
      <c r="A54650"/>
      <c r="AA54650"/>
    </row>
    <row r="54651" spans="1:27" x14ac:dyDescent="0.25">
      <c r="A54651"/>
      <c r="AA54651"/>
    </row>
    <row r="54652" spans="1:27" x14ac:dyDescent="0.25">
      <c r="A54652"/>
      <c r="AA54652"/>
    </row>
    <row r="54653" spans="1:27" x14ac:dyDescent="0.25">
      <c r="A54653"/>
      <c r="AA54653"/>
    </row>
    <row r="54654" spans="1:27" x14ac:dyDescent="0.25">
      <c r="A54654"/>
      <c r="AA54654"/>
    </row>
    <row r="54655" spans="1:27" x14ac:dyDescent="0.25">
      <c r="A54655"/>
      <c r="AA54655"/>
    </row>
    <row r="54656" spans="1:27" x14ac:dyDescent="0.25">
      <c r="A54656"/>
      <c r="AA54656"/>
    </row>
    <row r="54657" spans="1:27" x14ac:dyDescent="0.25">
      <c r="A54657"/>
      <c r="AA54657"/>
    </row>
    <row r="54658" spans="1:27" x14ac:dyDescent="0.25">
      <c r="A54658"/>
      <c r="AA54658"/>
    </row>
    <row r="54659" spans="1:27" x14ac:dyDescent="0.25">
      <c r="A54659"/>
      <c r="AA54659"/>
    </row>
    <row r="54660" spans="1:27" x14ac:dyDescent="0.25">
      <c r="A54660"/>
      <c r="AA54660"/>
    </row>
    <row r="54661" spans="1:27" x14ac:dyDescent="0.25">
      <c r="A54661"/>
      <c r="AA54661"/>
    </row>
    <row r="54662" spans="1:27" x14ac:dyDescent="0.25">
      <c r="A54662"/>
      <c r="AA54662"/>
    </row>
    <row r="54663" spans="1:27" x14ac:dyDescent="0.25">
      <c r="A54663"/>
      <c r="AA54663"/>
    </row>
    <row r="54664" spans="1:27" x14ac:dyDescent="0.25">
      <c r="A54664"/>
      <c r="AA54664"/>
    </row>
    <row r="54665" spans="1:27" x14ac:dyDescent="0.25">
      <c r="A54665"/>
      <c r="AA54665"/>
    </row>
    <row r="54666" spans="1:27" x14ac:dyDescent="0.25">
      <c r="A54666"/>
      <c r="AA54666"/>
    </row>
    <row r="54667" spans="1:27" x14ac:dyDescent="0.25">
      <c r="A54667"/>
      <c r="AA54667"/>
    </row>
    <row r="54668" spans="1:27" x14ac:dyDescent="0.25">
      <c r="A54668"/>
      <c r="AA54668"/>
    </row>
    <row r="54669" spans="1:27" x14ac:dyDescent="0.25">
      <c r="A54669"/>
      <c r="AA54669"/>
    </row>
    <row r="54670" spans="1:27" x14ac:dyDescent="0.25">
      <c r="A54670"/>
      <c r="AA54670"/>
    </row>
    <row r="54671" spans="1:27" x14ac:dyDescent="0.25">
      <c r="A54671"/>
      <c r="AA54671"/>
    </row>
    <row r="54672" spans="1:27" x14ac:dyDescent="0.25">
      <c r="A54672"/>
      <c r="AA54672"/>
    </row>
    <row r="54673" spans="1:27" x14ac:dyDescent="0.25">
      <c r="A54673"/>
      <c r="AA54673"/>
    </row>
    <row r="54674" spans="1:27" x14ac:dyDescent="0.25">
      <c r="A54674"/>
      <c r="AA54674"/>
    </row>
    <row r="54675" spans="1:27" x14ac:dyDescent="0.25">
      <c r="A54675"/>
      <c r="AA54675"/>
    </row>
    <row r="54676" spans="1:27" x14ac:dyDescent="0.25">
      <c r="A54676"/>
      <c r="AA54676"/>
    </row>
    <row r="54677" spans="1:27" x14ac:dyDescent="0.25">
      <c r="A54677"/>
      <c r="AA54677"/>
    </row>
    <row r="54678" spans="1:27" x14ac:dyDescent="0.25">
      <c r="A54678"/>
      <c r="AA54678"/>
    </row>
    <row r="54679" spans="1:27" x14ac:dyDescent="0.25">
      <c r="A54679"/>
      <c r="AA54679"/>
    </row>
    <row r="54680" spans="1:27" x14ac:dyDescent="0.25">
      <c r="A54680"/>
      <c r="AA54680"/>
    </row>
    <row r="54681" spans="1:27" x14ac:dyDescent="0.25">
      <c r="A54681"/>
      <c r="AA54681"/>
    </row>
    <row r="54682" spans="1:27" x14ac:dyDescent="0.25">
      <c r="A54682"/>
      <c r="AA54682"/>
    </row>
    <row r="54683" spans="1:27" x14ac:dyDescent="0.25">
      <c r="A54683"/>
      <c r="AA54683"/>
    </row>
    <row r="54684" spans="1:27" x14ac:dyDescent="0.25">
      <c r="A54684"/>
      <c r="AA54684"/>
    </row>
    <row r="54685" spans="1:27" x14ac:dyDescent="0.25">
      <c r="A54685"/>
      <c r="AA54685"/>
    </row>
    <row r="54686" spans="1:27" x14ac:dyDescent="0.25">
      <c r="A54686"/>
      <c r="AA54686"/>
    </row>
    <row r="54687" spans="1:27" x14ac:dyDescent="0.25">
      <c r="A54687"/>
      <c r="AA54687"/>
    </row>
    <row r="54688" spans="1:27" x14ac:dyDescent="0.25">
      <c r="A54688"/>
      <c r="AA54688"/>
    </row>
    <row r="54689" spans="1:27" x14ac:dyDescent="0.25">
      <c r="A54689"/>
      <c r="AA54689"/>
    </row>
    <row r="54690" spans="1:27" x14ac:dyDescent="0.25">
      <c r="A54690"/>
      <c r="AA54690"/>
    </row>
    <row r="54691" spans="1:27" x14ac:dyDescent="0.25">
      <c r="A54691"/>
      <c r="AA54691"/>
    </row>
    <row r="54692" spans="1:27" x14ac:dyDescent="0.25">
      <c r="A54692"/>
      <c r="AA54692"/>
    </row>
    <row r="54693" spans="1:27" x14ac:dyDescent="0.25">
      <c r="A54693"/>
      <c r="AA54693"/>
    </row>
    <row r="54694" spans="1:27" x14ac:dyDescent="0.25">
      <c r="A54694"/>
      <c r="AA54694"/>
    </row>
    <row r="54695" spans="1:27" x14ac:dyDescent="0.25">
      <c r="A54695"/>
      <c r="AA54695"/>
    </row>
    <row r="54696" spans="1:27" x14ac:dyDescent="0.25">
      <c r="A54696"/>
      <c r="AA54696"/>
    </row>
    <row r="54697" spans="1:27" x14ac:dyDescent="0.25">
      <c r="A54697"/>
      <c r="AA54697"/>
    </row>
    <row r="54698" spans="1:27" x14ac:dyDescent="0.25">
      <c r="A54698"/>
      <c r="AA54698"/>
    </row>
    <row r="54699" spans="1:27" x14ac:dyDescent="0.25">
      <c r="A54699"/>
      <c r="AA54699"/>
    </row>
    <row r="54700" spans="1:27" x14ac:dyDescent="0.25">
      <c r="A54700"/>
      <c r="AA54700"/>
    </row>
    <row r="54701" spans="1:27" x14ac:dyDescent="0.25">
      <c r="A54701"/>
      <c r="AA54701"/>
    </row>
    <row r="54702" spans="1:27" x14ac:dyDescent="0.25">
      <c r="A54702"/>
      <c r="AA54702"/>
    </row>
    <row r="54703" spans="1:27" x14ac:dyDescent="0.25">
      <c r="A54703"/>
      <c r="AA54703"/>
    </row>
    <row r="54704" spans="1:27" x14ac:dyDescent="0.25">
      <c r="A54704"/>
      <c r="AA54704"/>
    </row>
    <row r="54705" spans="1:27" x14ac:dyDescent="0.25">
      <c r="A54705"/>
      <c r="AA54705"/>
    </row>
    <row r="54706" spans="1:27" x14ac:dyDescent="0.25">
      <c r="A54706"/>
      <c r="AA54706"/>
    </row>
    <row r="54707" spans="1:27" x14ac:dyDescent="0.25">
      <c r="A54707"/>
      <c r="AA54707"/>
    </row>
    <row r="54708" spans="1:27" x14ac:dyDescent="0.25">
      <c r="A54708"/>
      <c r="AA54708"/>
    </row>
    <row r="54709" spans="1:27" x14ac:dyDescent="0.25">
      <c r="A54709"/>
      <c r="AA54709"/>
    </row>
    <row r="54710" spans="1:27" x14ac:dyDescent="0.25">
      <c r="A54710"/>
      <c r="AA54710"/>
    </row>
    <row r="54711" spans="1:27" x14ac:dyDescent="0.25">
      <c r="A54711"/>
      <c r="AA54711"/>
    </row>
    <row r="54712" spans="1:27" x14ac:dyDescent="0.25">
      <c r="A54712"/>
      <c r="AA54712"/>
    </row>
    <row r="54713" spans="1:27" x14ac:dyDescent="0.25">
      <c r="A54713"/>
      <c r="AA54713"/>
    </row>
    <row r="54714" spans="1:27" x14ac:dyDescent="0.25">
      <c r="A54714"/>
      <c r="AA54714"/>
    </row>
    <row r="54715" spans="1:27" x14ac:dyDescent="0.25">
      <c r="A54715"/>
      <c r="AA54715"/>
    </row>
    <row r="54716" spans="1:27" x14ac:dyDescent="0.25">
      <c r="A54716"/>
      <c r="AA54716"/>
    </row>
    <row r="54717" spans="1:27" x14ac:dyDescent="0.25">
      <c r="A54717"/>
      <c r="AA54717"/>
    </row>
    <row r="54718" spans="1:27" x14ac:dyDescent="0.25">
      <c r="A54718"/>
      <c r="AA54718"/>
    </row>
    <row r="54719" spans="1:27" x14ac:dyDescent="0.25">
      <c r="A54719"/>
      <c r="AA54719"/>
    </row>
    <row r="54720" spans="1:27" x14ac:dyDescent="0.25">
      <c r="A54720"/>
      <c r="AA54720"/>
    </row>
    <row r="54721" spans="1:27" x14ac:dyDescent="0.25">
      <c r="A54721"/>
      <c r="AA54721"/>
    </row>
    <row r="54722" spans="1:27" x14ac:dyDescent="0.25">
      <c r="A54722"/>
      <c r="AA54722"/>
    </row>
    <row r="54723" spans="1:27" x14ac:dyDescent="0.25">
      <c r="A54723"/>
      <c r="AA54723"/>
    </row>
    <row r="54724" spans="1:27" x14ac:dyDescent="0.25">
      <c r="A54724"/>
      <c r="AA54724"/>
    </row>
    <row r="54725" spans="1:27" x14ac:dyDescent="0.25">
      <c r="A54725"/>
      <c r="AA54725"/>
    </row>
    <row r="54726" spans="1:27" x14ac:dyDescent="0.25">
      <c r="A54726"/>
      <c r="AA54726"/>
    </row>
    <row r="54727" spans="1:27" x14ac:dyDescent="0.25">
      <c r="A54727"/>
      <c r="AA54727"/>
    </row>
    <row r="54728" spans="1:27" x14ac:dyDescent="0.25">
      <c r="A54728"/>
      <c r="AA54728"/>
    </row>
    <row r="54729" spans="1:27" x14ac:dyDescent="0.25">
      <c r="A54729"/>
      <c r="AA54729"/>
    </row>
    <row r="54730" spans="1:27" x14ac:dyDescent="0.25">
      <c r="A54730"/>
      <c r="AA54730"/>
    </row>
    <row r="54731" spans="1:27" x14ac:dyDescent="0.25">
      <c r="A54731"/>
      <c r="AA54731"/>
    </row>
    <row r="54732" spans="1:27" x14ac:dyDescent="0.25">
      <c r="A54732"/>
      <c r="AA54732"/>
    </row>
    <row r="54733" spans="1:27" x14ac:dyDescent="0.25">
      <c r="A54733"/>
      <c r="AA54733"/>
    </row>
    <row r="54734" spans="1:27" x14ac:dyDescent="0.25">
      <c r="A54734"/>
      <c r="AA54734"/>
    </row>
    <row r="54735" spans="1:27" x14ac:dyDescent="0.25">
      <c r="A54735"/>
      <c r="AA54735"/>
    </row>
    <row r="54736" spans="1:27" x14ac:dyDescent="0.25">
      <c r="A54736"/>
      <c r="AA54736"/>
    </row>
    <row r="54737" spans="1:27" x14ac:dyDescent="0.25">
      <c r="A54737"/>
      <c r="AA54737"/>
    </row>
    <row r="54738" spans="1:27" x14ac:dyDescent="0.25">
      <c r="A54738"/>
      <c r="AA54738"/>
    </row>
    <row r="54739" spans="1:27" x14ac:dyDescent="0.25">
      <c r="A54739"/>
      <c r="AA54739"/>
    </row>
    <row r="54740" spans="1:27" x14ac:dyDescent="0.25">
      <c r="A54740"/>
      <c r="AA54740"/>
    </row>
    <row r="54741" spans="1:27" x14ac:dyDescent="0.25">
      <c r="A54741"/>
      <c r="AA54741"/>
    </row>
    <row r="54742" spans="1:27" x14ac:dyDescent="0.25">
      <c r="A54742"/>
      <c r="AA54742"/>
    </row>
    <row r="54743" spans="1:27" x14ac:dyDescent="0.25">
      <c r="A54743"/>
      <c r="AA54743"/>
    </row>
    <row r="54744" spans="1:27" x14ac:dyDescent="0.25">
      <c r="A54744"/>
      <c r="AA54744"/>
    </row>
    <row r="54745" spans="1:27" x14ac:dyDescent="0.25">
      <c r="A54745"/>
      <c r="AA54745"/>
    </row>
    <row r="54746" spans="1:27" x14ac:dyDescent="0.25">
      <c r="A54746"/>
      <c r="AA54746"/>
    </row>
    <row r="54747" spans="1:27" x14ac:dyDescent="0.25">
      <c r="A54747"/>
      <c r="AA54747"/>
    </row>
    <row r="54748" spans="1:27" x14ac:dyDescent="0.25">
      <c r="A54748"/>
      <c r="AA54748"/>
    </row>
    <row r="54749" spans="1:27" x14ac:dyDescent="0.25">
      <c r="A54749"/>
      <c r="AA54749"/>
    </row>
    <row r="54750" spans="1:27" x14ac:dyDescent="0.25">
      <c r="A54750"/>
      <c r="AA54750"/>
    </row>
    <row r="54751" spans="1:27" x14ac:dyDescent="0.25">
      <c r="A54751"/>
      <c r="AA54751"/>
    </row>
    <row r="54752" spans="1:27" x14ac:dyDescent="0.25">
      <c r="A54752"/>
      <c r="AA54752"/>
    </row>
    <row r="54753" spans="1:27" x14ac:dyDescent="0.25">
      <c r="A54753"/>
      <c r="AA54753"/>
    </row>
    <row r="54754" spans="1:27" x14ac:dyDescent="0.25">
      <c r="A54754"/>
      <c r="AA54754"/>
    </row>
    <row r="54755" spans="1:27" x14ac:dyDescent="0.25">
      <c r="A54755"/>
      <c r="AA54755"/>
    </row>
    <row r="54756" spans="1:27" x14ac:dyDescent="0.25">
      <c r="A54756"/>
      <c r="AA54756"/>
    </row>
    <row r="54757" spans="1:27" x14ac:dyDescent="0.25">
      <c r="A54757"/>
      <c r="AA54757"/>
    </row>
    <row r="54758" spans="1:27" x14ac:dyDescent="0.25">
      <c r="A54758"/>
      <c r="AA54758"/>
    </row>
    <row r="54759" spans="1:27" x14ac:dyDescent="0.25">
      <c r="A54759"/>
      <c r="AA54759"/>
    </row>
    <row r="54760" spans="1:27" x14ac:dyDescent="0.25">
      <c r="A54760"/>
      <c r="AA54760"/>
    </row>
    <row r="54761" spans="1:27" x14ac:dyDescent="0.25">
      <c r="A54761"/>
      <c r="AA54761"/>
    </row>
    <row r="54762" spans="1:27" x14ac:dyDescent="0.25">
      <c r="A54762"/>
      <c r="AA54762"/>
    </row>
    <row r="54763" spans="1:27" x14ac:dyDescent="0.25">
      <c r="A54763"/>
      <c r="AA54763"/>
    </row>
    <row r="54764" spans="1:27" x14ac:dyDescent="0.25">
      <c r="A54764"/>
      <c r="AA54764"/>
    </row>
    <row r="54765" spans="1:27" x14ac:dyDescent="0.25">
      <c r="A54765"/>
      <c r="AA54765"/>
    </row>
    <row r="54766" spans="1:27" x14ac:dyDescent="0.25">
      <c r="A54766"/>
      <c r="AA54766"/>
    </row>
    <row r="54767" spans="1:27" x14ac:dyDescent="0.25">
      <c r="A54767"/>
      <c r="AA54767"/>
    </row>
    <row r="54768" spans="1:27" x14ac:dyDescent="0.25">
      <c r="A54768"/>
      <c r="AA54768"/>
    </row>
    <row r="54769" spans="1:27" x14ac:dyDescent="0.25">
      <c r="A54769"/>
      <c r="AA54769"/>
    </row>
    <row r="54770" spans="1:27" x14ac:dyDescent="0.25">
      <c r="A54770"/>
      <c r="AA54770"/>
    </row>
    <row r="54771" spans="1:27" x14ac:dyDescent="0.25">
      <c r="A54771"/>
      <c r="AA54771"/>
    </row>
    <row r="54772" spans="1:27" x14ac:dyDescent="0.25">
      <c r="A54772"/>
      <c r="AA54772"/>
    </row>
    <row r="54773" spans="1:27" x14ac:dyDescent="0.25">
      <c r="A54773"/>
      <c r="AA54773"/>
    </row>
    <row r="54774" spans="1:27" x14ac:dyDescent="0.25">
      <c r="A54774"/>
      <c r="AA54774"/>
    </row>
    <row r="54775" spans="1:27" x14ac:dyDescent="0.25">
      <c r="A54775"/>
      <c r="AA54775"/>
    </row>
    <row r="54776" spans="1:27" x14ac:dyDescent="0.25">
      <c r="A54776"/>
      <c r="AA54776"/>
    </row>
    <row r="54777" spans="1:27" x14ac:dyDescent="0.25">
      <c r="A54777"/>
      <c r="AA54777"/>
    </row>
    <row r="54778" spans="1:27" x14ac:dyDescent="0.25">
      <c r="A54778"/>
      <c r="AA54778"/>
    </row>
    <row r="54779" spans="1:27" x14ac:dyDescent="0.25">
      <c r="A54779"/>
      <c r="AA54779"/>
    </row>
    <row r="54780" spans="1:27" x14ac:dyDescent="0.25">
      <c r="A54780"/>
      <c r="AA54780"/>
    </row>
    <row r="54781" spans="1:27" x14ac:dyDescent="0.25">
      <c r="A54781"/>
      <c r="AA54781"/>
    </row>
    <row r="54782" spans="1:27" x14ac:dyDescent="0.25">
      <c r="A54782"/>
      <c r="AA54782"/>
    </row>
    <row r="54783" spans="1:27" x14ac:dyDescent="0.25">
      <c r="A54783"/>
      <c r="AA54783"/>
    </row>
    <row r="54784" spans="1:27" x14ac:dyDescent="0.25">
      <c r="A54784"/>
      <c r="AA54784"/>
    </row>
    <row r="54785" spans="1:27" x14ac:dyDescent="0.25">
      <c r="A54785"/>
      <c r="AA54785"/>
    </row>
    <row r="54786" spans="1:27" x14ac:dyDescent="0.25">
      <c r="A54786"/>
      <c r="AA54786"/>
    </row>
    <row r="54787" spans="1:27" x14ac:dyDescent="0.25">
      <c r="A54787"/>
      <c r="AA54787"/>
    </row>
    <row r="54788" spans="1:27" x14ac:dyDescent="0.25">
      <c r="A54788"/>
      <c r="AA54788"/>
    </row>
    <row r="54789" spans="1:27" x14ac:dyDescent="0.25">
      <c r="A54789"/>
      <c r="AA54789"/>
    </row>
    <row r="54790" spans="1:27" x14ac:dyDescent="0.25">
      <c r="A54790"/>
      <c r="AA54790"/>
    </row>
    <row r="54791" spans="1:27" x14ac:dyDescent="0.25">
      <c r="A54791"/>
      <c r="AA54791"/>
    </row>
    <row r="54792" spans="1:27" x14ac:dyDescent="0.25">
      <c r="A54792"/>
      <c r="AA54792"/>
    </row>
    <row r="54793" spans="1:27" x14ac:dyDescent="0.25">
      <c r="A54793"/>
      <c r="AA54793"/>
    </row>
    <row r="54794" spans="1:27" x14ac:dyDescent="0.25">
      <c r="A54794"/>
      <c r="AA54794"/>
    </row>
    <row r="54795" spans="1:27" x14ac:dyDescent="0.25">
      <c r="A54795"/>
      <c r="AA54795"/>
    </row>
    <row r="54796" spans="1:27" x14ac:dyDescent="0.25">
      <c r="A54796"/>
      <c r="AA54796"/>
    </row>
    <row r="54797" spans="1:27" x14ac:dyDescent="0.25">
      <c r="A54797"/>
      <c r="AA54797"/>
    </row>
    <row r="54798" spans="1:27" x14ac:dyDescent="0.25">
      <c r="A54798"/>
      <c r="AA54798"/>
    </row>
    <row r="54799" spans="1:27" x14ac:dyDescent="0.25">
      <c r="A54799"/>
      <c r="AA54799"/>
    </row>
    <row r="54800" spans="1:27" x14ac:dyDescent="0.25">
      <c r="A54800"/>
      <c r="AA54800"/>
    </row>
    <row r="54801" spans="1:27" x14ac:dyDescent="0.25">
      <c r="A54801"/>
      <c r="AA54801"/>
    </row>
    <row r="54802" spans="1:27" x14ac:dyDescent="0.25">
      <c r="A54802"/>
      <c r="AA54802"/>
    </row>
    <row r="54803" spans="1:27" x14ac:dyDescent="0.25">
      <c r="A54803"/>
      <c r="AA54803"/>
    </row>
    <row r="54804" spans="1:27" x14ac:dyDescent="0.25">
      <c r="A54804"/>
      <c r="AA54804"/>
    </row>
    <row r="54805" spans="1:27" x14ac:dyDescent="0.25">
      <c r="A54805"/>
      <c r="AA54805"/>
    </row>
    <row r="54806" spans="1:27" x14ac:dyDescent="0.25">
      <c r="A54806"/>
      <c r="AA54806"/>
    </row>
    <row r="54807" spans="1:27" x14ac:dyDescent="0.25">
      <c r="A54807"/>
      <c r="AA54807"/>
    </row>
    <row r="54808" spans="1:27" x14ac:dyDescent="0.25">
      <c r="A54808"/>
      <c r="AA54808"/>
    </row>
    <row r="54809" spans="1:27" x14ac:dyDescent="0.25">
      <c r="A54809"/>
      <c r="AA54809"/>
    </row>
    <row r="54810" spans="1:27" x14ac:dyDescent="0.25">
      <c r="A54810"/>
      <c r="AA54810"/>
    </row>
    <row r="54811" spans="1:27" x14ac:dyDescent="0.25">
      <c r="A54811"/>
      <c r="AA54811"/>
    </row>
    <row r="54812" spans="1:27" x14ac:dyDescent="0.25">
      <c r="A54812"/>
      <c r="AA54812"/>
    </row>
    <row r="54813" spans="1:27" x14ac:dyDescent="0.25">
      <c r="A54813"/>
      <c r="AA54813"/>
    </row>
    <row r="54814" spans="1:27" x14ac:dyDescent="0.25">
      <c r="A54814"/>
      <c r="AA54814"/>
    </row>
    <row r="54815" spans="1:27" x14ac:dyDescent="0.25">
      <c r="A54815"/>
      <c r="AA54815"/>
    </row>
    <row r="54816" spans="1:27" x14ac:dyDescent="0.25">
      <c r="A54816"/>
      <c r="AA54816"/>
    </row>
    <row r="54817" spans="1:27" x14ac:dyDescent="0.25">
      <c r="A54817"/>
      <c r="AA54817"/>
    </row>
    <row r="54818" spans="1:27" x14ac:dyDescent="0.25">
      <c r="A54818"/>
      <c r="AA54818"/>
    </row>
    <row r="54819" spans="1:27" x14ac:dyDescent="0.25">
      <c r="A54819"/>
      <c r="AA54819"/>
    </row>
    <row r="54820" spans="1:27" x14ac:dyDescent="0.25">
      <c r="A54820"/>
      <c r="AA54820"/>
    </row>
    <row r="54821" spans="1:27" x14ac:dyDescent="0.25">
      <c r="A54821"/>
      <c r="AA54821"/>
    </row>
    <row r="54822" spans="1:27" x14ac:dyDescent="0.25">
      <c r="A54822"/>
      <c r="AA54822"/>
    </row>
    <row r="54823" spans="1:27" x14ac:dyDescent="0.25">
      <c r="A54823"/>
      <c r="AA54823"/>
    </row>
    <row r="54824" spans="1:27" x14ac:dyDescent="0.25">
      <c r="A54824"/>
      <c r="AA54824"/>
    </row>
    <row r="54825" spans="1:27" x14ac:dyDescent="0.25">
      <c r="A54825"/>
      <c r="AA54825"/>
    </row>
    <row r="54826" spans="1:27" x14ac:dyDescent="0.25">
      <c r="A54826"/>
      <c r="AA54826"/>
    </row>
    <row r="54827" spans="1:27" x14ac:dyDescent="0.25">
      <c r="A54827"/>
      <c r="AA54827"/>
    </row>
    <row r="54828" spans="1:27" x14ac:dyDescent="0.25">
      <c r="A54828"/>
      <c r="AA54828"/>
    </row>
    <row r="54829" spans="1:27" x14ac:dyDescent="0.25">
      <c r="A54829"/>
      <c r="AA54829"/>
    </row>
    <row r="54830" spans="1:27" x14ac:dyDescent="0.25">
      <c r="A54830"/>
      <c r="AA54830"/>
    </row>
    <row r="54831" spans="1:27" x14ac:dyDescent="0.25">
      <c r="A54831"/>
      <c r="AA54831"/>
    </row>
    <row r="54832" spans="1:27" x14ac:dyDescent="0.25">
      <c r="A54832"/>
      <c r="AA54832"/>
    </row>
    <row r="54833" spans="1:27" x14ac:dyDescent="0.25">
      <c r="A54833"/>
      <c r="AA54833"/>
    </row>
    <row r="54834" spans="1:27" x14ac:dyDescent="0.25">
      <c r="A54834"/>
      <c r="AA54834"/>
    </row>
    <row r="54835" spans="1:27" x14ac:dyDescent="0.25">
      <c r="A54835"/>
      <c r="AA54835"/>
    </row>
    <row r="54836" spans="1:27" x14ac:dyDescent="0.25">
      <c r="A54836"/>
      <c r="AA54836"/>
    </row>
    <row r="54837" spans="1:27" x14ac:dyDescent="0.25">
      <c r="A54837"/>
      <c r="AA54837"/>
    </row>
    <row r="54838" spans="1:27" x14ac:dyDescent="0.25">
      <c r="A54838"/>
      <c r="AA54838"/>
    </row>
    <row r="54839" spans="1:27" x14ac:dyDescent="0.25">
      <c r="A54839"/>
      <c r="AA54839"/>
    </row>
    <row r="54840" spans="1:27" x14ac:dyDescent="0.25">
      <c r="A54840"/>
      <c r="AA54840"/>
    </row>
    <row r="54841" spans="1:27" x14ac:dyDescent="0.25">
      <c r="A54841"/>
      <c r="AA54841"/>
    </row>
    <row r="54842" spans="1:27" x14ac:dyDescent="0.25">
      <c r="A54842"/>
      <c r="AA54842"/>
    </row>
    <row r="54843" spans="1:27" x14ac:dyDescent="0.25">
      <c r="A54843"/>
      <c r="AA54843"/>
    </row>
    <row r="54844" spans="1:27" x14ac:dyDescent="0.25">
      <c r="A54844"/>
      <c r="AA54844"/>
    </row>
    <row r="54845" spans="1:27" x14ac:dyDescent="0.25">
      <c r="A54845"/>
      <c r="AA54845"/>
    </row>
    <row r="54846" spans="1:27" x14ac:dyDescent="0.25">
      <c r="A54846"/>
      <c r="AA54846"/>
    </row>
    <row r="54847" spans="1:27" x14ac:dyDescent="0.25">
      <c r="A54847"/>
      <c r="AA54847"/>
    </row>
    <row r="54848" spans="1:27" x14ac:dyDescent="0.25">
      <c r="A54848"/>
      <c r="AA54848"/>
    </row>
    <row r="54849" spans="1:27" x14ac:dyDescent="0.25">
      <c r="A54849"/>
      <c r="AA54849"/>
    </row>
    <row r="54850" spans="1:27" x14ac:dyDescent="0.25">
      <c r="A54850"/>
      <c r="AA54850"/>
    </row>
    <row r="54851" spans="1:27" x14ac:dyDescent="0.25">
      <c r="A54851"/>
      <c r="AA54851"/>
    </row>
    <row r="54852" spans="1:27" x14ac:dyDescent="0.25">
      <c r="A54852"/>
      <c r="AA54852"/>
    </row>
    <row r="54853" spans="1:27" x14ac:dyDescent="0.25">
      <c r="A54853"/>
      <c r="AA54853"/>
    </row>
    <row r="54854" spans="1:27" x14ac:dyDescent="0.25">
      <c r="A54854"/>
      <c r="AA54854"/>
    </row>
    <row r="54855" spans="1:27" x14ac:dyDescent="0.25">
      <c r="A54855"/>
      <c r="AA54855"/>
    </row>
    <row r="54856" spans="1:27" x14ac:dyDescent="0.25">
      <c r="A54856"/>
      <c r="AA54856"/>
    </row>
    <row r="54857" spans="1:27" x14ac:dyDescent="0.25">
      <c r="A54857"/>
      <c r="AA54857"/>
    </row>
    <row r="54858" spans="1:27" x14ac:dyDescent="0.25">
      <c r="A54858"/>
      <c r="AA54858"/>
    </row>
    <row r="54859" spans="1:27" x14ac:dyDescent="0.25">
      <c r="A54859"/>
      <c r="AA54859"/>
    </row>
    <row r="54860" spans="1:27" x14ac:dyDescent="0.25">
      <c r="A54860"/>
      <c r="AA54860"/>
    </row>
    <row r="54861" spans="1:27" x14ac:dyDescent="0.25">
      <c r="A54861"/>
      <c r="AA54861"/>
    </row>
    <row r="54862" spans="1:27" x14ac:dyDescent="0.25">
      <c r="A54862"/>
      <c r="AA54862"/>
    </row>
    <row r="54863" spans="1:27" x14ac:dyDescent="0.25">
      <c r="A54863"/>
      <c r="AA54863"/>
    </row>
    <row r="54864" spans="1:27" x14ac:dyDescent="0.25">
      <c r="A54864"/>
      <c r="AA54864"/>
    </row>
    <row r="54865" spans="1:27" x14ac:dyDescent="0.25">
      <c r="A54865"/>
      <c r="AA54865"/>
    </row>
    <row r="54866" spans="1:27" x14ac:dyDescent="0.25">
      <c r="A54866"/>
      <c r="AA54866"/>
    </row>
    <row r="54867" spans="1:27" x14ac:dyDescent="0.25">
      <c r="A54867"/>
      <c r="AA54867"/>
    </row>
    <row r="54868" spans="1:27" x14ac:dyDescent="0.25">
      <c r="A54868"/>
      <c r="AA54868"/>
    </row>
    <row r="54869" spans="1:27" x14ac:dyDescent="0.25">
      <c r="A54869"/>
      <c r="AA54869"/>
    </row>
    <row r="54870" spans="1:27" x14ac:dyDescent="0.25">
      <c r="A54870"/>
      <c r="AA54870"/>
    </row>
    <row r="54871" spans="1:27" x14ac:dyDescent="0.25">
      <c r="A54871"/>
      <c r="AA54871"/>
    </row>
    <row r="54872" spans="1:27" x14ac:dyDescent="0.25">
      <c r="A54872"/>
      <c r="AA54872"/>
    </row>
    <row r="54873" spans="1:27" x14ac:dyDescent="0.25">
      <c r="A54873"/>
      <c r="AA54873"/>
    </row>
    <row r="54874" spans="1:27" x14ac:dyDescent="0.25">
      <c r="A54874"/>
      <c r="AA54874"/>
    </row>
    <row r="54875" spans="1:27" x14ac:dyDescent="0.25">
      <c r="A54875"/>
      <c r="AA54875"/>
    </row>
    <row r="54876" spans="1:27" x14ac:dyDescent="0.25">
      <c r="A54876"/>
      <c r="AA54876"/>
    </row>
    <row r="54877" spans="1:27" x14ac:dyDescent="0.25">
      <c r="A54877"/>
      <c r="AA54877"/>
    </row>
    <row r="54878" spans="1:27" x14ac:dyDescent="0.25">
      <c r="A54878"/>
      <c r="AA54878"/>
    </row>
    <row r="54879" spans="1:27" x14ac:dyDescent="0.25">
      <c r="A54879"/>
      <c r="AA54879"/>
    </row>
    <row r="54880" spans="1:27" x14ac:dyDescent="0.25">
      <c r="A54880"/>
      <c r="AA54880"/>
    </row>
    <row r="54881" spans="1:27" x14ac:dyDescent="0.25">
      <c r="A54881"/>
      <c r="AA54881"/>
    </row>
    <row r="54882" spans="1:27" x14ac:dyDescent="0.25">
      <c r="A54882"/>
      <c r="AA54882"/>
    </row>
    <row r="54883" spans="1:27" x14ac:dyDescent="0.25">
      <c r="A54883"/>
      <c r="AA54883"/>
    </row>
    <row r="54884" spans="1:27" x14ac:dyDescent="0.25">
      <c r="A54884"/>
      <c r="AA54884"/>
    </row>
    <row r="54885" spans="1:27" x14ac:dyDescent="0.25">
      <c r="A54885"/>
      <c r="AA54885"/>
    </row>
    <row r="54886" spans="1:27" x14ac:dyDescent="0.25">
      <c r="A54886"/>
      <c r="AA54886"/>
    </row>
    <row r="54887" spans="1:27" x14ac:dyDescent="0.25">
      <c r="A54887"/>
      <c r="AA54887"/>
    </row>
    <row r="54888" spans="1:27" x14ac:dyDescent="0.25">
      <c r="A54888"/>
      <c r="AA54888"/>
    </row>
    <row r="54889" spans="1:27" x14ac:dyDescent="0.25">
      <c r="A54889"/>
      <c r="AA54889"/>
    </row>
    <row r="54890" spans="1:27" x14ac:dyDescent="0.25">
      <c r="A54890"/>
      <c r="AA54890"/>
    </row>
    <row r="54891" spans="1:27" x14ac:dyDescent="0.25">
      <c r="A54891"/>
      <c r="AA54891"/>
    </row>
    <row r="54892" spans="1:27" x14ac:dyDescent="0.25">
      <c r="A54892"/>
      <c r="AA54892"/>
    </row>
    <row r="54893" spans="1:27" x14ac:dyDescent="0.25">
      <c r="A54893"/>
      <c r="AA54893"/>
    </row>
    <row r="54894" spans="1:27" x14ac:dyDescent="0.25">
      <c r="A54894"/>
      <c r="AA54894"/>
    </row>
    <row r="54895" spans="1:27" x14ac:dyDescent="0.25">
      <c r="A54895"/>
      <c r="AA54895"/>
    </row>
    <row r="54896" spans="1:27" x14ac:dyDescent="0.25">
      <c r="A54896"/>
      <c r="AA54896"/>
    </row>
    <row r="54897" spans="1:27" x14ac:dyDescent="0.25">
      <c r="A54897"/>
      <c r="AA54897"/>
    </row>
    <row r="54898" spans="1:27" x14ac:dyDescent="0.25">
      <c r="A54898"/>
      <c r="AA54898"/>
    </row>
    <row r="54899" spans="1:27" x14ac:dyDescent="0.25">
      <c r="A54899"/>
      <c r="AA54899"/>
    </row>
    <row r="54900" spans="1:27" x14ac:dyDescent="0.25">
      <c r="A54900"/>
      <c r="AA54900"/>
    </row>
    <row r="54901" spans="1:27" x14ac:dyDescent="0.25">
      <c r="A54901"/>
      <c r="AA54901"/>
    </row>
    <row r="54902" spans="1:27" x14ac:dyDescent="0.25">
      <c r="A54902"/>
      <c r="AA54902"/>
    </row>
    <row r="54903" spans="1:27" x14ac:dyDescent="0.25">
      <c r="A54903"/>
      <c r="AA54903"/>
    </row>
    <row r="54904" spans="1:27" x14ac:dyDescent="0.25">
      <c r="A54904"/>
      <c r="AA54904"/>
    </row>
    <row r="54905" spans="1:27" x14ac:dyDescent="0.25">
      <c r="A54905"/>
      <c r="AA54905"/>
    </row>
    <row r="54906" spans="1:27" x14ac:dyDescent="0.25">
      <c r="A54906"/>
      <c r="AA54906"/>
    </row>
    <row r="54907" spans="1:27" x14ac:dyDescent="0.25">
      <c r="A54907"/>
      <c r="AA54907"/>
    </row>
    <row r="54908" spans="1:27" x14ac:dyDescent="0.25">
      <c r="A54908"/>
      <c r="AA54908"/>
    </row>
    <row r="54909" spans="1:27" x14ac:dyDescent="0.25">
      <c r="A54909"/>
      <c r="AA54909"/>
    </row>
    <row r="54910" spans="1:27" x14ac:dyDescent="0.25">
      <c r="A54910"/>
      <c r="AA54910"/>
    </row>
    <row r="54911" spans="1:27" x14ac:dyDescent="0.25">
      <c r="A54911"/>
      <c r="AA54911"/>
    </row>
    <row r="54912" spans="1:27" x14ac:dyDescent="0.25">
      <c r="A54912"/>
      <c r="AA54912"/>
    </row>
    <row r="54913" spans="1:27" x14ac:dyDescent="0.25">
      <c r="A54913"/>
      <c r="AA54913"/>
    </row>
    <row r="54914" spans="1:27" x14ac:dyDescent="0.25">
      <c r="A54914"/>
      <c r="AA54914"/>
    </row>
    <row r="54915" spans="1:27" x14ac:dyDescent="0.25">
      <c r="A54915"/>
      <c r="AA54915"/>
    </row>
    <row r="54916" spans="1:27" x14ac:dyDescent="0.25">
      <c r="A54916"/>
      <c r="AA54916"/>
    </row>
    <row r="54917" spans="1:27" x14ac:dyDescent="0.25">
      <c r="A54917"/>
      <c r="AA54917"/>
    </row>
    <row r="54918" spans="1:27" x14ac:dyDescent="0.25">
      <c r="A54918"/>
      <c r="AA54918"/>
    </row>
    <row r="54919" spans="1:27" x14ac:dyDescent="0.25">
      <c r="A54919"/>
      <c r="AA54919"/>
    </row>
    <row r="54920" spans="1:27" x14ac:dyDescent="0.25">
      <c r="A54920"/>
      <c r="AA54920"/>
    </row>
    <row r="54921" spans="1:27" x14ac:dyDescent="0.25">
      <c r="A54921"/>
      <c r="AA54921"/>
    </row>
    <row r="54922" spans="1:27" x14ac:dyDescent="0.25">
      <c r="A54922"/>
      <c r="AA54922"/>
    </row>
    <row r="54923" spans="1:27" x14ac:dyDescent="0.25">
      <c r="A54923"/>
      <c r="AA54923"/>
    </row>
    <row r="54924" spans="1:27" x14ac:dyDescent="0.25">
      <c r="A54924"/>
      <c r="AA54924"/>
    </row>
    <row r="54925" spans="1:27" x14ac:dyDescent="0.25">
      <c r="A54925"/>
      <c r="AA54925"/>
    </row>
    <row r="54926" spans="1:27" x14ac:dyDescent="0.25">
      <c r="A54926"/>
      <c r="AA54926"/>
    </row>
    <row r="54927" spans="1:27" x14ac:dyDescent="0.25">
      <c r="A54927"/>
      <c r="AA54927"/>
    </row>
    <row r="54928" spans="1:27" x14ac:dyDescent="0.25">
      <c r="A54928"/>
      <c r="AA54928"/>
    </row>
    <row r="54929" spans="1:27" x14ac:dyDescent="0.25">
      <c r="A54929"/>
      <c r="AA54929"/>
    </row>
    <row r="54930" spans="1:27" x14ac:dyDescent="0.25">
      <c r="A54930"/>
      <c r="AA54930"/>
    </row>
    <row r="54931" spans="1:27" x14ac:dyDescent="0.25">
      <c r="A54931"/>
      <c r="AA54931"/>
    </row>
    <row r="54932" spans="1:27" x14ac:dyDescent="0.25">
      <c r="A54932"/>
      <c r="AA54932"/>
    </row>
    <row r="54933" spans="1:27" x14ac:dyDescent="0.25">
      <c r="A54933"/>
      <c r="AA54933"/>
    </row>
    <row r="54934" spans="1:27" x14ac:dyDescent="0.25">
      <c r="A54934"/>
      <c r="AA54934"/>
    </row>
    <row r="54935" spans="1:27" x14ac:dyDescent="0.25">
      <c r="A54935"/>
      <c r="AA54935"/>
    </row>
    <row r="54936" spans="1:27" x14ac:dyDescent="0.25">
      <c r="A54936"/>
      <c r="AA54936"/>
    </row>
    <row r="54937" spans="1:27" x14ac:dyDescent="0.25">
      <c r="A54937"/>
      <c r="AA54937"/>
    </row>
    <row r="54938" spans="1:27" x14ac:dyDescent="0.25">
      <c r="A54938"/>
      <c r="AA54938"/>
    </row>
    <row r="54939" spans="1:27" x14ac:dyDescent="0.25">
      <c r="A54939"/>
      <c r="AA54939"/>
    </row>
    <row r="54940" spans="1:27" x14ac:dyDescent="0.25">
      <c r="A54940"/>
      <c r="AA54940"/>
    </row>
    <row r="54941" spans="1:27" x14ac:dyDescent="0.25">
      <c r="A54941"/>
      <c r="AA54941"/>
    </row>
    <row r="54942" spans="1:27" x14ac:dyDescent="0.25">
      <c r="A54942"/>
      <c r="AA54942"/>
    </row>
    <row r="54943" spans="1:27" x14ac:dyDescent="0.25">
      <c r="A54943"/>
      <c r="AA54943"/>
    </row>
    <row r="54944" spans="1:27" x14ac:dyDescent="0.25">
      <c r="A54944"/>
      <c r="AA54944"/>
    </row>
    <row r="54945" spans="1:27" x14ac:dyDescent="0.25">
      <c r="A54945"/>
      <c r="AA54945"/>
    </row>
    <row r="54946" spans="1:27" x14ac:dyDescent="0.25">
      <c r="A54946"/>
      <c r="AA54946"/>
    </row>
    <row r="54947" spans="1:27" x14ac:dyDescent="0.25">
      <c r="A54947"/>
      <c r="AA54947"/>
    </row>
    <row r="54948" spans="1:27" x14ac:dyDescent="0.25">
      <c r="A54948"/>
      <c r="AA54948"/>
    </row>
    <row r="54949" spans="1:27" x14ac:dyDescent="0.25">
      <c r="A54949"/>
      <c r="AA54949"/>
    </row>
    <row r="54950" spans="1:27" x14ac:dyDescent="0.25">
      <c r="A54950"/>
      <c r="AA54950"/>
    </row>
    <row r="54951" spans="1:27" x14ac:dyDescent="0.25">
      <c r="A54951"/>
      <c r="AA54951"/>
    </row>
    <row r="54952" spans="1:27" x14ac:dyDescent="0.25">
      <c r="A54952"/>
      <c r="AA54952"/>
    </row>
    <row r="54953" spans="1:27" x14ac:dyDescent="0.25">
      <c r="A54953"/>
      <c r="AA54953"/>
    </row>
    <row r="54954" spans="1:27" x14ac:dyDescent="0.25">
      <c r="A54954"/>
      <c r="AA54954"/>
    </row>
    <row r="54955" spans="1:27" x14ac:dyDescent="0.25">
      <c r="A54955"/>
      <c r="AA54955"/>
    </row>
    <row r="54956" spans="1:27" x14ac:dyDescent="0.25">
      <c r="A54956"/>
      <c r="AA54956"/>
    </row>
    <row r="54957" spans="1:27" x14ac:dyDescent="0.25">
      <c r="A54957"/>
      <c r="AA54957"/>
    </row>
    <row r="54958" spans="1:27" x14ac:dyDescent="0.25">
      <c r="A54958"/>
      <c r="AA54958"/>
    </row>
    <row r="54959" spans="1:27" x14ac:dyDescent="0.25">
      <c r="A54959"/>
      <c r="AA54959"/>
    </row>
    <row r="54960" spans="1:27" x14ac:dyDescent="0.25">
      <c r="A54960"/>
      <c r="AA54960"/>
    </row>
    <row r="54961" spans="1:27" x14ac:dyDescent="0.25">
      <c r="A54961"/>
      <c r="AA54961"/>
    </row>
    <row r="54962" spans="1:27" x14ac:dyDescent="0.25">
      <c r="A54962"/>
      <c r="AA54962"/>
    </row>
    <row r="54963" spans="1:27" x14ac:dyDescent="0.25">
      <c r="A54963"/>
      <c r="AA54963"/>
    </row>
    <row r="54964" spans="1:27" x14ac:dyDescent="0.25">
      <c r="A54964"/>
      <c r="AA54964"/>
    </row>
    <row r="54965" spans="1:27" x14ac:dyDescent="0.25">
      <c r="A54965"/>
      <c r="AA54965"/>
    </row>
    <row r="54966" spans="1:27" x14ac:dyDescent="0.25">
      <c r="A54966"/>
      <c r="AA54966"/>
    </row>
    <row r="54967" spans="1:27" x14ac:dyDescent="0.25">
      <c r="A54967"/>
      <c r="AA54967"/>
    </row>
    <row r="54968" spans="1:27" x14ac:dyDescent="0.25">
      <c r="A54968"/>
      <c r="AA54968"/>
    </row>
    <row r="54969" spans="1:27" x14ac:dyDescent="0.25">
      <c r="A54969"/>
      <c r="AA54969"/>
    </row>
    <row r="54970" spans="1:27" x14ac:dyDescent="0.25">
      <c r="A54970"/>
      <c r="AA54970"/>
    </row>
    <row r="54971" spans="1:27" x14ac:dyDescent="0.25">
      <c r="A54971"/>
      <c r="AA54971"/>
    </row>
    <row r="54972" spans="1:27" x14ac:dyDescent="0.25">
      <c r="A54972"/>
      <c r="AA54972"/>
    </row>
    <row r="54973" spans="1:27" x14ac:dyDescent="0.25">
      <c r="A54973"/>
      <c r="AA54973"/>
    </row>
    <row r="54974" spans="1:27" x14ac:dyDescent="0.25">
      <c r="A54974"/>
      <c r="AA54974"/>
    </row>
    <row r="54975" spans="1:27" x14ac:dyDescent="0.25">
      <c r="A54975"/>
      <c r="AA54975"/>
    </row>
    <row r="54976" spans="1:27" x14ac:dyDescent="0.25">
      <c r="A54976"/>
      <c r="AA54976"/>
    </row>
    <row r="54977" spans="1:27" x14ac:dyDescent="0.25">
      <c r="A54977"/>
      <c r="AA54977"/>
    </row>
    <row r="54978" spans="1:27" x14ac:dyDescent="0.25">
      <c r="A54978"/>
      <c r="AA54978"/>
    </row>
    <row r="54979" spans="1:27" x14ac:dyDescent="0.25">
      <c r="A54979"/>
      <c r="AA54979"/>
    </row>
    <row r="54980" spans="1:27" x14ac:dyDescent="0.25">
      <c r="A54980"/>
      <c r="AA54980"/>
    </row>
    <row r="54981" spans="1:27" x14ac:dyDescent="0.25">
      <c r="A54981"/>
      <c r="AA54981"/>
    </row>
    <row r="54982" spans="1:27" x14ac:dyDescent="0.25">
      <c r="A54982"/>
      <c r="AA54982"/>
    </row>
    <row r="54983" spans="1:27" x14ac:dyDescent="0.25">
      <c r="A54983"/>
      <c r="AA54983"/>
    </row>
    <row r="54984" spans="1:27" x14ac:dyDescent="0.25">
      <c r="A54984"/>
      <c r="AA54984"/>
    </row>
    <row r="54985" spans="1:27" x14ac:dyDescent="0.25">
      <c r="A54985"/>
      <c r="AA54985"/>
    </row>
    <row r="54986" spans="1:27" x14ac:dyDescent="0.25">
      <c r="A54986"/>
      <c r="AA54986"/>
    </row>
    <row r="54987" spans="1:27" x14ac:dyDescent="0.25">
      <c r="A54987"/>
      <c r="AA54987"/>
    </row>
    <row r="54988" spans="1:27" x14ac:dyDescent="0.25">
      <c r="A54988"/>
      <c r="AA54988"/>
    </row>
    <row r="54989" spans="1:27" x14ac:dyDescent="0.25">
      <c r="A54989"/>
      <c r="AA54989"/>
    </row>
    <row r="54990" spans="1:27" x14ac:dyDescent="0.25">
      <c r="A54990"/>
      <c r="AA54990"/>
    </row>
    <row r="54991" spans="1:27" x14ac:dyDescent="0.25">
      <c r="A54991"/>
      <c r="AA54991"/>
    </row>
    <row r="54992" spans="1:27" x14ac:dyDescent="0.25">
      <c r="A54992"/>
      <c r="AA54992"/>
    </row>
    <row r="54993" spans="1:27" x14ac:dyDescent="0.25">
      <c r="A54993"/>
      <c r="AA54993"/>
    </row>
    <row r="54994" spans="1:27" x14ac:dyDescent="0.25">
      <c r="A54994"/>
      <c r="AA54994"/>
    </row>
    <row r="54995" spans="1:27" x14ac:dyDescent="0.25">
      <c r="A54995"/>
      <c r="AA54995"/>
    </row>
    <row r="54996" spans="1:27" x14ac:dyDescent="0.25">
      <c r="A54996"/>
      <c r="AA54996"/>
    </row>
    <row r="54997" spans="1:27" x14ac:dyDescent="0.25">
      <c r="A54997"/>
      <c r="AA54997"/>
    </row>
    <row r="54998" spans="1:27" x14ac:dyDescent="0.25">
      <c r="A54998"/>
      <c r="AA54998"/>
    </row>
    <row r="54999" spans="1:27" x14ac:dyDescent="0.25">
      <c r="A54999"/>
      <c r="AA54999"/>
    </row>
    <row r="55000" spans="1:27" x14ac:dyDescent="0.25">
      <c r="A55000"/>
      <c r="AA55000"/>
    </row>
    <row r="55001" spans="1:27" x14ac:dyDescent="0.25">
      <c r="A55001"/>
      <c r="AA55001"/>
    </row>
    <row r="55002" spans="1:27" x14ac:dyDescent="0.25">
      <c r="A55002"/>
      <c r="AA55002"/>
    </row>
    <row r="55003" spans="1:27" x14ac:dyDescent="0.25">
      <c r="A55003"/>
      <c r="AA55003"/>
    </row>
    <row r="55004" spans="1:27" x14ac:dyDescent="0.25">
      <c r="A55004"/>
      <c r="AA55004"/>
    </row>
    <row r="55005" spans="1:27" x14ac:dyDescent="0.25">
      <c r="A55005"/>
      <c r="AA55005"/>
    </row>
    <row r="55006" spans="1:27" x14ac:dyDescent="0.25">
      <c r="A55006"/>
      <c r="AA55006"/>
    </row>
    <row r="55007" spans="1:27" x14ac:dyDescent="0.25">
      <c r="A55007"/>
      <c r="AA55007"/>
    </row>
    <row r="55008" spans="1:27" x14ac:dyDescent="0.25">
      <c r="A55008"/>
      <c r="AA55008"/>
    </row>
    <row r="55009" spans="1:27" x14ac:dyDescent="0.25">
      <c r="A55009"/>
      <c r="AA55009"/>
    </row>
    <row r="55010" spans="1:27" x14ac:dyDescent="0.25">
      <c r="A55010"/>
      <c r="AA55010"/>
    </row>
    <row r="55011" spans="1:27" x14ac:dyDescent="0.25">
      <c r="A55011"/>
      <c r="AA55011"/>
    </row>
    <row r="55012" spans="1:27" x14ac:dyDescent="0.25">
      <c r="A55012"/>
      <c r="AA55012"/>
    </row>
    <row r="55013" spans="1:27" x14ac:dyDescent="0.25">
      <c r="A55013"/>
      <c r="AA55013"/>
    </row>
    <row r="55014" spans="1:27" x14ac:dyDescent="0.25">
      <c r="A55014"/>
      <c r="AA55014"/>
    </row>
    <row r="55015" spans="1:27" x14ac:dyDescent="0.25">
      <c r="A55015"/>
      <c r="AA55015"/>
    </row>
    <row r="55016" spans="1:27" x14ac:dyDescent="0.25">
      <c r="A55016"/>
      <c r="AA55016"/>
    </row>
    <row r="55017" spans="1:27" x14ac:dyDescent="0.25">
      <c r="A55017"/>
      <c r="AA55017"/>
    </row>
    <row r="55018" spans="1:27" x14ac:dyDescent="0.25">
      <c r="A55018"/>
      <c r="AA55018"/>
    </row>
    <row r="55019" spans="1:27" x14ac:dyDescent="0.25">
      <c r="A55019"/>
      <c r="AA55019"/>
    </row>
    <row r="55020" spans="1:27" x14ac:dyDescent="0.25">
      <c r="A55020"/>
      <c r="AA55020"/>
    </row>
    <row r="55021" spans="1:27" x14ac:dyDescent="0.25">
      <c r="A55021"/>
      <c r="AA55021"/>
    </row>
    <row r="55022" spans="1:27" x14ac:dyDescent="0.25">
      <c r="A55022"/>
      <c r="AA55022"/>
    </row>
    <row r="55023" spans="1:27" x14ac:dyDescent="0.25">
      <c r="A55023"/>
      <c r="AA55023"/>
    </row>
    <row r="55024" spans="1:27" x14ac:dyDescent="0.25">
      <c r="A55024"/>
      <c r="AA55024"/>
    </row>
    <row r="55025" spans="1:27" x14ac:dyDescent="0.25">
      <c r="A55025"/>
      <c r="AA55025"/>
    </row>
    <row r="55026" spans="1:27" x14ac:dyDescent="0.25">
      <c r="A55026"/>
      <c r="AA55026"/>
    </row>
    <row r="55027" spans="1:27" x14ac:dyDescent="0.25">
      <c r="A55027"/>
      <c r="AA55027"/>
    </row>
    <row r="55028" spans="1:27" x14ac:dyDescent="0.25">
      <c r="A55028"/>
      <c r="AA55028"/>
    </row>
    <row r="55029" spans="1:27" x14ac:dyDescent="0.25">
      <c r="A55029"/>
      <c r="AA55029"/>
    </row>
    <row r="55030" spans="1:27" x14ac:dyDescent="0.25">
      <c r="A55030"/>
      <c r="AA55030"/>
    </row>
    <row r="55031" spans="1:27" x14ac:dyDescent="0.25">
      <c r="A55031"/>
      <c r="AA55031"/>
    </row>
    <row r="55032" spans="1:27" x14ac:dyDescent="0.25">
      <c r="A55032"/>
      <c r="AA55032"/>
    </row>
    <row r="55033" spans="1:27" x14ac:dyDescent="0.25">
      <c r="A55033"/>
      <c r="AA55033"/>
    </row>
    <row r="55034" spans="1:27" x14ac:dyDescent="0.25">
      <c r="A55034"/>
      <c r="AA55034"/>
    </row>
    <row r="55035" spans="1:27" x14ac:dyDescent="0.25">
      <c r="A55035"/>
      <c r="AA55035"/>
    </row>
    <row r="55036" spans="1:27" x14ac:dyDescent="0.25">
      <c r="A55036"/>
      <c r="AA55036"/>
    </row>
    <row r="55037" spans="1:27" x14ac:dyDescent="0.25">
      <c r="A55037"/>
      <c r="AA55037"/>
    </row>
    <row r="55038" spans="1:27" x14ac:dyDescent="0.25">
      <c r="A55038"/>
      <c r="AA55038"/>
    </row>
    <row r="55039" spans="1:27" x14ac:dyDescent="0.25">
      <c r="A55039"/>
      <c r="AA55039"/>
    </row>
    <row r="55040" spans="1:27" x14ac:dyDescent="0.25">
      <c r="A55040"/>
      <c r="AA55040"/>
    </row>
    <row r="55041" spans="1:27" x14ac:dyDescent="0.25">
      <c r="A55041"/>
      <c r="AA55041"/>
    </row>
    <row r="55042" spans="1:27" x14ac:dyDescent="0.25">
      <c r="A55042"/>
      <c r="AA55042"/>
    </row>
    <row r="55043" spans="1:27" x14ac:dyDescent="0.25">
      <c r="A55043"/>
      <c r="AA55043"/>
    </row>
    <row r="55044" spans="1:27" x14ac:dyDescent="0.25">
      <c r="A55044"/>
      <c r="AA55044"/>
    </row>
    <row r="55045" spans="1:27" x14ac:dyDescent="0.25">
      <c r="A55045"/>
      <c r="AA55045"/>
    </row>
    <row r="55046" spans="1:27" x14ac:dyDescent="0.25">
      <c r="A55046"/>
      <c r="AA55046"/>
    </row>
    <row r="55047" spans="1:27" x14ac:dyDescent="0.25">
      <c r="A55047"/>
      <c r="AA55047"/>
    </row>
    <row r="55048" spans="1:27" x14ac:dyDescent="0.25">
      <c r="A55048"/>
      <c r="AA55048"/>
    </row>
    <row r="55049" spans="1:27" x14ac:dyDescent="0.25">
      <c r="A55049"/>
      <c r="AA55049"/>
    </row>
    <row r="55050" spans="1:27" x14ac:dyDescent="0.25">
      <c r="A55050"/>
      <c r="AA55050"/>
    </row>
    <row r="55051" spans="1:27" x14ac:dyDescent="0.25">
      <c r="A55051"/>
      <c r="AA55051"/>
    </row>
    <row r="55052" spans="1:27" x14ac:dyDescent="0.25">
      <c r="A55052"/>
      <c r="AA55052"/>
    </row>
    <row r="55053" spans="1:27" x14ac:dyDescent="0.25">
      <c r="A55053"/>
      <c r="AA55053"/>
    </row>
    <row r="55054" spans="1:27" x14ac:dyDescent="0.25">
      <c r="A55054"/>
      <c r="AA55054"/>
    </row>
    <row r="55055" spans="1:27" x14ac:dyDescent="0.25">
      <c r="A55055"/>
      <c r="AA55055"/>
    </row>
    <row r="55056" spans="1:27" x14ac:dyDescent="0.25">
      <c r="A55056"/>
      <c r="AA55056"/>
    </row>
    <row r="55057" spans="1:27" x14ac:dyDescent="0.25">
      <c r="A55057"/>
      <c r="AA55057"/>
    </row>
    <row r="55058" spans="1:27" x14ac:dyDescent="0.25">
      <c r="A55058"/>
      <c r="AA55058"/>
    </row>
    <row r="55059" spans="1:27" x14ac:dyDescent="0.25">
      <c r="A55059"/>
      <c r="AA55059"/>
    </row>
    <row r="55060" spans="1:27" x14ac:dyDescent="0.25">
      <c r="A55060"/>
      <c r="AA55060"/>
    </row>
    <row r="55061" spans="1:27" x14ac:dyDescent="0.25">
      <c r="A55061"/>
      <c r="AA55061"/>
    </row>
    <row r="55062" spans="1:27" x14ac:dyDescent="0.25">
      <c r="A55062"/>
      <c r="AA55062"/>
    </row>
    <row r="55063" spans="1:27" x14ac:dyDescent="0.25">
      <c r="A55063"/>
      <c r="AA55063"/>
    </row>
    <row r="55064" spans="1:27" x14ac:dyDescent="0.25">
      <c r="A55064"/>
      <c r="AA55064"/>
    </row>
    <row r="55065" spans="1:27" x14ac:dyDescent="0.25">
      <c r="A55065"/>
      <c r="AA55065"/>
    </row>
    <row r="55066" spans="1:27" x14ac:dyDescent="0.25">
      <c r="A55066"/>
      <c r="AA55066"/>
    </row>
    <row r="55067" spans="1:27" x14ac:dyDescent="0.25">
      <c r="A55067"/>
      <c r="AA55067"/>
    </row>
    <row r="55068" spans="1:27" x14ac:dyDescent="0.25">
      <c r="A55068"/>
      <c r="AA55068"/>
    </row>
    <row r="55069" spans="1:27" x14ac:dyDescent="0.25">
      <c r="A55069"/>
      <c r="AA55069"/>
    </row>
    <row r="55070" spans="1:27" x14ac:dyDescent="0.25">
      <c r="A55070"/>
      <c r="AA55070"/>
    </row>
    <row r="55071" spans="1:27" x14ac:dyDescent="0.25">
      <c r="A55071"/>
      <c r="AA55071"/>
    </row>
    <row r="55072" spans="1:27" x14ac:dyDescent="0.25">
      <c r="A55072"/>
      <c r="AA55072"/>
    </row>
    <row r="55073" spans="1:27" x14ac:dyDescent="0.25">
      <c r="A55073"/>
      <c r="AA55073"/>
    </row>
    <row r="55074" spans="1:27" x14ac:dyDescent="0.25">
      <c r="A55074"/>
      <c r="AA55074"/>
    </row>
    <row r="55075" spans="1:27" x14ac:dyDescent="0.25">
      <c r="A55075"/>
      <c r="AA55075"/>
    </row>
    <row r="55076" spans="1:27" x14ac:dyDescent="0.25">
      <c r="A55076"/>
      <c r="AA55076"/>
    </row>
    <row r="55077" spans="1:27" x14ac:dyDescent="0.25">
      <c r="A55077"/>
      <c r="AA55077"/>
    </row>
    <row r="55078" spans="1:27" x14ac:dyDescent="0.25">
      <c r="A55078"/>
      <c r="AA55078"/>
    </row>
    <row r="55079" spans="1:27" x14ac:dyDescent="0.25">
      <c r="A55079"/>
      <c r="AA55079"/>
    </row>
    <row r="55080" spans="1:27" x14ac:dyDescent="0.25">
      <c r="A55080"/>
      <c r="AA55080"/>
    </row>
    <row r="55081" spans="1:27" x14ac:dyDescent="0.25">
      <c r="A55081"/>
      <c r="AA55081"/>
    </row>
    <row r="55082" spans="1:27" x14ac:dyDescent="0.25">
      <c r="A55082"/>
      <c r="AA55082"/>
    </row>
    <row r="55083" spans="1:27" x14ac:dyDescent="0.25">
      <c r="A55083"/>
      <c r="AA55083"/>
    </row>
    <row r="55084" spans="1:27" x14ac:dyDescent="0.25">
      <c r="A55084"/>
      <c r="AA55084"/>
    </row>
    <row r="55085" spans="1:27" x14ac:dyDescent="0.25">
      <c r="A55085"/>
      <c r="AA55085"/>
    </row>
    <row r="55086" spans="1:27" x14ac:dyDescent="0.25">
      <c r="A55086"/>
      <c r="AA55086"/>
    </row>
    <row r="55087" spans="1:27" x14ac:dyDescent="0.25">
      <c r="A55087"/>
      <c r="AA55087"/>
    </row>
    <row r="55088" spans="1:27" x14ac:dyDescent="0.25">
      <c r="A55088"/>
      <c r="AA55088"/>
    </row>
    <row r="55089" spans="1:27" x14ac:dyDescent="0.25">
      <c r="A55089"/>
      <c r="AA55089"/>
    </row>
    <row r="55090" spans="1:27" x14ac:dyDescent="0.25">
      <c r="A55090"/>
      <c r="AA55090"/>
    </row>
    <row r="55091" spans="1:27" x14ac:dyDescent="0.25">
      <c r="A55091"/>
      <c r="AA55091"/>
    </row>
    <row r="55092" spans="1:27" x14ac:dyDescent="0.25">
      <c r="A55092"/>
      <c r="AA55092"/>
    </row>
    <row r="55093" spans="1:27" x14ac:dyDescent="0.25">
      <c r="A55093"/>
      <c r="AA55093"/>
    </row>
    <row r="55094" spans="1:27" x14ac:dyDescent="0.25">
      <c r="A55094"/>
      <c r="AA55094"/>
    </row>
    <row r="55095" spans="1:27" x14ac:dyDescent="0.25">
      <c r="A55095"/>
      <c r="AA55095"/>
    </row>
    <row r="55096" spans="1:27" x14ac:dyDescent="0.25">
      <c r="A55096"/>
      <c r="AA55096"/>
    </row>
    <row r="55097" spans="1:27" x14ac:dyDescent="0.25">
      <c r="A55097"/>
      <c r="AA55097"/>
    </row>
    <row r="55098" spans="1:27" x14ac:dyDescent="0.25">
      <c r="A55098"/>
      <c r="AA55098"/>
    </row>
    <row r="55099" spans="1:27" x14ac:dyDescent="0.25">
      <c r="A55099"/>
      <c r="AA55099"/>
    </row>
    <row r="55100" spans="1:27" x14ac:dyDescent="0.25">
      <c r="A55100"/>
      <c r="AA55100"/>
    </row>
    <row r="55101" spans="1:27" x14ac:dyDescent="0.25">
      <c r="A55101"/>
      <c r="AA55101"/>
    </row>
    <row r="55102" spans="1:27" x14ac:dyDescent="0.25">
      <c r="A55102"/>
      <c r="AA55102"/>
    </row>
    <row r="55103" spans="1:27" x14ac:dyDescent="0.25">
      <c r="A55103"/>
      <c r="AA55103"/>
    </row>
    <row r="55104" spans="1:27" x14ac:dyDescent="0.25">
      <c r="A55104"/>
      <c r="AA55104"/>
    </row>
    <row r="55105" spans="1:27" x14ac:dyDescent="0.25">
      <c r="A55105"/>
      <c r="AA55105"/>
    </row>
    <row r="55106" spans="1:27" x14ac:dyDescent="0.25">
      <c r="A55106"/>
      <c r="AA55106"/>
    </row>
    <row r="55107" spans="1:27" x14ac:dyDescent="0.25">
      <c r="A55107"/>
      <c r="AA55107"/>
    </row>
    <row r="55108" spans="1:27" x14ac:dyDescent="0.25">
      <c r="A55108"/>
      <c r="AA55108"/>
    </row>
    <row r="55109" spans="1:27" x14ac:dyDescent="0.25">
      <c r="A55109"/>
      <c r="AA55109"/>
    </row>
    <row r="55110" spans="1:27" x14ac:dyDescent="0.25">
      <c r="A55110"/>
      <c r="AA55110"/>
    </row>
    <row r="55111" spans="1:27" x14ac:dyDescent="0.25">
      <c r="A55111"/>
      <c r="AA55111"/>
    </row>
    <row r="55112" spans="1:27" x14ac:dyDescent="0.25">
      <c r="A55112"/>
      <c r="AA55112"/>
    </row>
    <row r="55113" spans="1:27" x14ac:dyDescent="0.25">
      <c r="A55113"/>
      <c r="AA55113"/>
    </row>
    <row r="55114" spans="1:27" x14ac:dyDescent="0.25">
      <c r="A55114"/>
      <c r="AA55114"/>
    </row>
    <row r="55115" spans="1:27" x14ac:dyDescent="0.25">
      <c r="A55115"/>
      <c r="AA55115"/>
    </row>
    <row r="55116" spans="1:27" x14ac:dyDescent="0.25">
      <c r="A55116"/>
      <c r="AA55116"/>
    </row>
    <row r="55117" spans="1:27" x14ac:dyDescent="0.25">
      <c r="A55117"/>
      <c r="AA55117"/>
    </row>
    <row r="55118" spans="1:27" x14ac:dyDescent="0.25">
      <c r="A55118"/>
      <c r="AA55118"/>
    </row>
    <row r="55119" spans="1:27" x14ac:dyDescent="0.25">
      <c r="A55119"/>
      <c r="AA55119"/>
    </row>
    <row r="55120" spans="1:27" x14ac:dyDescent="0.25">
      <c r="A55120"/>
      <c r="AA55120"/>
    </row>
    <row r="55121" spans="1:27" x14ac:dyDescent="0.25">
      <c r="A55121"/>
      <c r="AA55121"/>
    </row>
    <row r="55122" spans="1:27" x14ac:dyDescent="0.25">
      <c r="A55122"/>
      <c r="AA55122"/>
    </row>
    <row r="55123" spans="1:27" x14ac:dyDescent="0.25">
      <c r="A55123"/>
      <c r="AA55123"/>
    </row>
    <row r="55124" spans="1:27" x14ac:dyDescent="0.25">
      <c r="A55124"/>
      <c r="AA55124"/>
    </row>
    <row r="55125" spans="1:27" x14ac:dyDescent="0.25">
      <c r="A55125"/>
      <c r="AA55125"/>
    </row>
    <row r="55126" spans="1:27" x14ac:dyDescent="0.25">
      <c r="A55126"/>
      <c r="AA55126"/>
    </row>
    <row r="55127" spans="1:27" x14ac:dyDescent="0.25">
      <c r="A55127"/>
      <c r="AA55127"/>
    </row>
    <row r="55128" spans="1:27" x14ac:dyDescent="0.25">
      <c r="A55128"/>
      <c r="AA55128"/>
    </row>
    <row r="55129" spans="1:27" x14ac:dyDescent="0.25">
      <c r="A55129"/>
      <c r="AA55129"/>
    </row>
    <row r="55130" spans="1:27" x14ac:dyDescent="0.25">
      <c r="A55130"/>
      <c r="AA55130"/>
    </row>
    <row r="55131" spans="1:27" x14ac:dyDescent="0.25">
      <c r="A55131"/>
      <c r="AA55131"/>
    </row>
    <row r="55132" spans="1:27" x14ac:dyDescent="0.25">
      <c r="A55132"/>
      <c r="AA55132"/>
    </row>
    <row r="55133" spans="1:27" x14ac:dyDescent="0.25">
      <c r="A55133"/>
      <c r="AA55133"/>
    </row>
    <row r="55134" spans="1:27" x14ac:dyDescent="0.25">
      <c r="A55134"/>
      <c r="AA55134"/>
    </row>
    <row r="55135" spans="1:27" x14ac:dyDescent="0.25">
      <c r="A55135"/>
      <c r="AA55135"/>
    </row>
    <row r="55136" spans="1:27" x14ac:dyDescent="0.25">
      <c r="A55136"/>
      <c r="AA55136"/>
    </row>
    <row r="55137" spans="1:27" x14ac:dyDescent="0.25">
      <c r="A55137"/>
      <c r="AA55137"/>
    </row>
    <row r="55138" spans="1:27" x14ac:dyDescent="0.25">
      <c r="A55138"/>
      <c r="AA55138"/>
    </row>
    <row r="55139" spans="1:27" x14ac:dyDescent="0.25">
      <c r="A55139"/>
      <c r="AA55139"/>
    </row>
    <row r="55140" spans="1:27" x14ac:dyDescent="0.25">
      <c r="A55140"/>
      <c r="AA55140"/>
    </row>
    <row r="55141" spans="1:27" x14ac:dyDescent="0.25">
      <c r="A55141"/>
      <c r="AA55141"/>
    </row>
    <row r="55142" spans="1:27" x14ac:dyDescent="0.25">
      <c r="A55142"/>
      <c r="AA55142"/>
    </row>
    <row r="55143" spans="1:27" x14ac:dyDescent="0.25">
      <c r="A55143"/>
      <c r="AA55143"/>
    </row>
    <row r="55144" spans="1:27" x14ac:dyDescent="0.25">
      <c r="A55144"/>
      <c r="AA55144"/>
    </row>
    <row r="55145" spans="1:27" x14ac:dyDescent="0.25">
      <c r="A55145"/>
      <c r="AA55145"/>
    </row>
    <row r="55146" spans="1:27" x14ac:dyDescent="0.25">
      <c r="A55146"/>
      <c r="AA55146"/>
    </row>
    <row r="55147" spans="1:27" x14ac:dyDescent="0.25">
      <c r="A55147"/>
      <c r="AA55147"/>
    </row>
    <row r="55148" spans="1:27" x14ac:dyDescent="0.25">
      <c r="A55148"/>
      <c r="AA55148"/>
    </row>
    <row r="55149" spans="1:27" x14ac:dyDescent="0.25">
      <c r="A55149"/>
      <c r="AA55149"/>
    </row>
    <row r="55150" spans="1:27" x14ac:dyDescent="0.25">
      <c r="A55150"/>
      <c r="AA55150"/>
    </row>
    <row r="55151" spans="1:27" x14ac:dyDescent="0.25">
      <c r="A55151"/>
      <c r="AA55151"/>
    </row>
    <row r="55152" spans="1:27" x14ac:dyDescent="0.25">
      <c r="A55152"/>
      <c r="AA55152"/>
    </row>
    <row r="55153" spans="1:27" x14ac:dyDescent="0.25">
      <c r="A55153"/>
      <c r="AA55153"/>
    </row>
    <row r="55154" spans="1:27" x14ac:dyDescent="0.25">
      <c r="A55154"/>
      <c r="AA55154"/>
    </row>
    <row r="55155" spans="1:27" x14ac:dyDescent="0.25">
      <c r="A55155"/>
      <c r="AA55155"/>
    </row>
    <row r="55156" spans="1:27" x14ac:dyDescent="0.25">
      <c r="A55156"/>
      <c r="AA55156"/>
    </row>
    <row r="55157" spans="1:27" x14ac:dyDescent="0.25">
      <c r="A55157"/>
      <c r="AA55157"/>
    </row>
    <row r="55158" spans="1:27" x14ac:dyDescent="0.25">
      <c r="A55158"/>
      <c r="AA55158"/>
    </row>
    <row r="55159" spans="1:27" x14ac:dyDescent="0.25">
      <c r="A55159"/>
      <c r="AA55159"/>
    </row>
    <row r="55160" spans="1:27" x14ac:dyDescent="0.25">
      <c r="A55160"/>
      <c r="AA55160"/>
    </row>
    <row r="55161" spans="1:27" x14ac:dyDescent="0.25">
      <c r="A55161"/>
      <c r="AA55161"/>
    </row>
    <row r="55162" spans="1:27" x14ac:dyDescent="0.25">
      <c r="A55162"/>
      <c r="AA55162"/>
    </row>
    <row r="55163" spans="1:27" x14ac:dyDescent="0.25">
      <c r="A55163"/>
      <c r="AA55163"/>
    </row>
    <row r="55164" spans="1:27" x14ac:dyDescent="0.25">
      <c r="A55164"/>
      <c r="AA55164"/>
    </row>
    <row r="55165" spans="1:27" x14ac:dyDescent="0.25">
      <c r="A55165"/>
      <c r="AA55165"/>
    </row>
    <row r="55166" spans="1:27" x14ac:dyDescent="0.25">
      <c r="A55166"/>
      <c r="AA55166"/>
    </row>
    <row r="55167" spans="1:27" x14ac:dyDescent="0.25">
      <c r="A55167"/>
      <c r="AA55167"/>
    </row>
    <row r="55168" spans="1:27" x14ac:dyDescent="0.25">
      <c r="A55168"/>
      <c r="AA55168"/>
    </row>
    <row r="55169" spans="1:27" x14ac:dyDescent="0.25">
      <c r="A55169"/>
      <c r="AA55169"/>
    </row>
    <row r="55170" spans="1:27" x14ac:dyDescent="0.25">
      <c r="A55170"/>
      <c r="AA55170"/>
    </row>
    <row r="55171" spans="1:27" x14ac:dyDescent="0.25">
      <c r="A55171"/>
      <c r="AA55171"/>
    </row>
    <row r="55172" spans="1:27" x14ac:dyDescent="0.25">
      <c r="A55172"/>
      <c r="AA55172"/>
    </row>
    <row r="55173" spans="1:27" x14ac:dyDescent="0.25">
      <c r="A55173"/>
      <c r="AA55173"/>
    </row>
    <row r="55174" spans="1:27" x14ac:dyDescent="0.25">
      <c r="A55174"/>
      <c r="AA55174"/>
    </row>
    <row r="55175" spans="1:27" x14ac:dyDescent="0.25">
      <c r="A55175"/>
      <c r="AA55175"/>
    </row>
    <row r="55176" spans="1:27" x14ac:dyDescent="0.25">
      <c r="A55176"/>
      <c r="AA55176"/>
    </row>
    <row r="55177" spans="1:27" x14ac:dyDescent="0.25">
      <c r="A55177"/>
      <c r="AA55177"/>
    </row>
    <row r="55178" spans="1:27" x14ac:dyDescent="0.25">
      <c r="A55178"/>
      <c r="AA55178"/>
    </row>
    <row r="55179" spans="1:27" x14ac:dyDescent="0.25">
      <c r="A55179"/>
      <c r="AA55179"/>
    </row>
    <row r="55180" spans="1:27" x14ac:dyDescent="0.25">
      <c r="A55180"/>
      <c r="AA55180"/>
    </row>
    <row r="55181" spans="1:27" x14ac:dyDescent="0.25">
      <c r="A55181"/>
      <c r="AA55181"/>
    </row>
    <row r="55182" spans="1:27" x14ac:dyDescent="0.25">
      <c r="A55182"/>
      <c r="AA55182"/>
    </row>
    <row r="55183" spans="1:27" x14ac:dyDescent="0.25">
      <c r="A55183"/>
      <c r="AA55183"/>
    </row>
    <row r="55184" spans="1:27" x14ac:dyDescent="0.25">
      <c r="A55184"/>
      <c r="AA55184"/>
    </row>
    <row r="55185" spans="1:27" x14ac:dyDescent="0.25">
      <c r="A55185"/>
      <c r="AA55185"/>
    </row>
    <row r="55186" spans="1:27" x14ac:dyDescent="0.25">
      <c r="A55186"/>
      <c r="AA55186"/>
    </row>
    <row r="55187" spans="1:27" x14ac:dyDescent="0.25">
      <c r="A55187"/>
      <c r="AA55187"/>
    </row>
    <row r="55188" spans="1:27" x14ac:dyDescent="0.25">
      <c r="A55188"/>
      <c r="AA55188"/>
    </row>
    <row r="55189" spans="1:27" x14ac:dyDescent="0.25">
      <c r="A55189"/>
      <c r="AA55189"/>
    </row>
    <row r="55190" spans="1:27" x14ac:dyDescent="0.25">
      <c r="A55190"/>
      <c r="AA55190"/>
    </row>
    <row r="55191" spans="1:27" x14ac:dyDescent="0.25">
      <c r="A55191"/>
      <c r="AA55191"/>
    </row>
    <row r="55192" spans="1:27" x14ac:dyDescent="0.25">
      <c r="A55192"/>
      <c r="AA55192"/>
    </row>
    <row r="55193" spans="1:27" x14ac:dyDescent="0.25">
      <c r="A55193"/>
      <c r="AA55193"/>
    </row>
    <row r="55194" spans="1:27" x14ac:dyDescent="0.25">
      <c r="A55194"/>
      <c r="AA55194"/>
    </row>
    <row r="55195" spans="1:27" x14ac:dyDescent="0.25">
      <c r="A55195"/>
      <c r="AA55195"/>
    </row>
    <row r="55196" spans="1:27" x14ac:dyDescent="0.25">
      <c r="A55196"/>
      <c r="AA55196"/>
    </row>
    <row r="55197" spans="1:27" x14ac:dyDescent="0.25">
      <c r="A55197"/>
      <c r="AA55197"/>
    </row>
    <row r="55198" spans="1:27" x14ac:dyDescent="0.25">
      <c r="A55198"/>
      <c r="AA55198"/>
    </row>
    <row r="55199" spans="1:27" x14ac:dyDescent="0.25">
      <c r="A55199"/>
      <c r="AA55199"/>
    </row>
    <row r="55200" spans="1:27" x14ac:dyDescent="0.25">
      <c r="A55200"/>
      <c r="AA55200"/>
    </row>
    <row r="55201" spans="1:27" x14ac:dyDescent="0.25">
      <c r="A55201"/>
      <c r="AA55201"/>
    </row>
    <row r="55202" spans="1:27" x14ac:dyDescent="0.25">
      <c r="A55202"/>
      <c r="AA55202"/>
    </row>
    <row r="55203" spans="1:27" x14ac:dyDescent="0.25">
      <c r="A55203"/>
      <c r="AA55203"/>
    </row>
    <row r="55204" spans="1:27" x14ac:dyDescent="0.25">
      <c r="A55204"/>
      <c r="AA55204"/>
    </row>
    <row r="55205" spans="1:27" x14ac:dyDescent="0.25">
      <c r="A55205"/>
      <c r="AA55205"/>
    </row>
    <row r="55206" spans="1:27" x14ac:dyDescent="0.25">
      <c r="A55206"/>
      <c r="AA55206"/>
    </row>
    <row r="55207" spans="1:27" x14ac:dyDescent="0.25">
      <c r="A55207"/>
      <c r="AA55207"/>
    </row>
    <row r="55208" spans="1:27" x14ac:dyDescent="0.25">
      <c r="A55208"/>
      <c r="AA55208"/>
    </row>
    <row r="55209" spans="1:27" x14ac:dyDescent="0.25">
      <c r="A55209"/>
      <c r="AA55209"/>
    </row>
    <row r="55210" spans="1:27" x14ac:dyDescent="0.25">
      <c r="A55210"/>
      <c r="AA55210"/>
    </row>
    <row r="55211" spans="1:27" x14ac:dyDescent="0.25">
      <c r="A55211"/>
      <c r="AA55211"/>
    </row>
    <row r="55212" spans="1:27" x14ac:dyDescent="0.25">
      <c r="A55212"/>
      <c r="AA55212"/>
    </row>
    <row r="55213" spans="1:27" x14ac:dyDescent="0.25">
      <c r="A55213"/>
      <c r="AA55213"/>
    </row>
    <row r="55214" spans="1:27" x14ac:dyDescent="0.25">
      <c r="A55214"/>
      <c r="AA55214"/>
    </row>
    <row r="55215" spans="1:27" x14ac:dyDescent="0.25">
      <c r="A55215"/>
      <c r="AA55215"/>
    </row>
    <row r="55216" spans="1:27" x14ac:dyDescent="0.25">
      <c r="A55216"/>
      <c r="AA55216"/>
    </row>
    <row r="55217" spans="1:27" x14ac:dyDescent="0.25">
      <c r="A55217"/>
      <c r="AA55217"/>
    </row>
    <row r="55218" spans="1:27" x14ac:dyDescent="0.25">
      <c r="A55218"/>
      <c r="AA55218"/>
    </row>
    <row r="55219" spans="1:27" x14ac:dyDescent="0.25">
      <c r="A55219"/>
      <c r="AA55219"/>
    </row>
    <row r="55220" spans="1:27" x14ac:dyDescent="0.25">
      <c r="A55220"/>
      <c r="AA55220"/>
    </row>
    <row r="55221" spans="1:27" x14ac:dyDescent="0.25">
      <c r="A55221"/>
      <c r="AA55221"/>
    </row>
    <row r="55222" spans="1:27" x14ac:dyDescent="0.25">
      <c r="A55222"/>
      <c r="AA55222"/>
    </row>
    <row r="55223" spans="1:27" x14ac:dyDescent="0.25">
      <c r="A55223"/>
      <c r="AA55223"/>
    </row>
    <row r="55224" spans="1:27" x14ac:dyDescent="0.25">
      <c r="A55224"/>
      <c r="AA55224"/>
    </row>
    <row r="55225" spans="1:27" x14ac:dyDescent="0.25">
      <c r="A55225"/>
      <c r="AA55225"/>
    </row>
    <row r="55226" spans="1:27" x14ac:dyDescent="0.25">
      <c r="A55226"/>
      <c r="AA55226"/>
    </row>
    <row r="55227" spans="1:27" x14ac:dyDescent="0.25">
      <c r="A55227"/>
      <c r="AA55227"/>
    </row>
    <row r="55228" spans="1:27" x14ac:dyDescent="0.25">
      <c r="A55228"/>
      <c r="AA55228"/>
    </row>
    <row r="55229" spans="1:27" x14ac:dyDescent="0.25">
      <c r="A55229"/>
      <c r="AA55229"/>
    </row>
    <row r="55230" spans="1:27" x14ac:dyDescent="0.25">
      <c r="A55230"/>
      <c r="AA55230"/>
    </row>
    <row r="55231" spans="1:27" x14ac:dyDescent="0.25">
      <c r="A55231"/>
      <c r="AA55231"/>
    </row>
    <row r="55232" spans="1:27" x14ac:dyDescent="0.25">
      <c r="A55232"/>
      <c r="AA55232"/>
    </row>
    <row r="55233" spans="1:27" x14ac:dyDescent="0.25">
      <c r="A55233"/>
      <c r="AA55233"/>
    </row>
    <row r="55234" spans="1:27" x14ac:dyDescent="0.25">
      <c r="A55234"/>
      <c r="AA55234"/>
    </row>
    <row r="55235" spans="1:27" x14ac:dyDescent="0.25">
      <c r="A55235"/>
      <c r="AA55235"/>
    </row>
    <row r="55236" spans="1:27" x14ac:dyDescent="0.25">
      <c r="A55236"/>
      <c r="AA55236"/>
    </row>
    <row r="55237" spans="1:27" x14ac:dyDescent="0.25">
      <c r="A55237"/>
      <c r="AA55237"/>
    </row>
    <row r="55238" spans="1:27" x14ac:dyDescent="0.25">
      <c r="A55238"/>
      <c r="AA55238"/>
    </row>
    <row r="55239" spans="1:27" x14ac:dyDescent="0.25">
      <c r="A55239"/>
      <c r="AA55239"/>
    </row>
    <row r="55240" spans="1:27" x14ac:dyDescent="0.25">
      <c r="A55240"/>
      <c r="AA55240"/>
    </row>
    <row r="55241" spans="1:27" x14ac:dyDescent="0.25">
      <c r="A55241"/>
      <c r="AA55241"/>
    </row>
    <row r="55242" spans="1:27" x14ac:dyDescent="0.25">
      <c r="A55242"/>
      <c r="AA55242"/>
    </row>
    <row r="55243" spans="1:27" x14ac:dyDescent="0.25">
      <c r="A55243"/>
      <c r="AA55243"/>
    </row>
    <row r="55244" spans="1:27" x14ac:dyDescent="0.25">
      <c r="A55244"/>
      <c r="AA55244"/>
    </row>
    <row r="55245" spans="1:27" x14ac:dyDescent="0.25">
      <c r="A55245"/>
      <c r="AA55245"/>
    </row>
    <row r="55246" spans="1:27" x14ac:dyDescent="0.25">
      <c r="A55246"/>
      <c r="AA55246"/>
    </row>
    <row r="55247" spans="1:27" x14ac:dyDescent="0.25">
      <c r="A55247"/>
      <c r="AA55247"/>
    </row>
    <row r="55248" spans="1:27" x14ac:dyDescent="0.25">
      <c r="A55248"/>
      <c r="AA55248"/>
    </row>
    <row r="55249" spans="1:27" x14ac:dyDescent="0.25">
      <c r="A55249"/>
      <c r="AA55249"/>
    </row>
    <row r="55250" spans="1:27" x14ac:dyDescent="0.25">
      <c r="A55250"/>
      <c r="AA55250"/>
    </row>
    <row r="55251" spans="1:27" x14ac:dyDescent="0.25">
      <c r="A55251"/>
      <c r="AA55251"/>
    </row>
    <row r="55252" spans="1:27" x14ac:dyDescent="0.25">
      <c r="A55252"/>
      <c r="AA55252"/>
    </row>
    <row r="55253" spans="1:27" x14ac:dyDescent="0.25">
      <c r="A55253"/>
      <c r="AA55253"/>
    </row>
    <row r="55254" spans="1:27" x14ac:dyDescent="0.25">
      <c r="A55254"/>
      <c r="AA55254"/>
    </row>
    <row r="55255" spans="1:27" x14ac:dyDescent="0.25">
      <c r="A55255"/>
      <c r="AA55255"/>
    </row>
    <row r="55256" spans="1:27" x14ac:dyDescent="0.25">
      <c r="A55256"/>
      <c r="AA55256"/>
    </row>
    <row r="55257" spans="1:27" x14ac:dyDescent="0.25">
      <c r="A55257"/>
      <c r="AA55257"/>
    </row>
    <row r="55258" spans="1:27" x14ac:dyDescent="0.25">
      <c r="A55258"/>
      <c r="AA55258"/>
    </row>
    <row r="55259" spans="1:27" x14ac:dyDescent="0.25">
      <c r="A55259"/>
      <c r="AA55259"/>
    </row>
    <row r="55260" spans="1:27" x14ac:dyDescent="0.25">
      <c r="A55260"/>
      <c r="AA55260"/>
    </row>
    <row r="55261" spans="1:27" x14ac:dyDescent="0.25">
      <c r="A55261"/>
      <c r="AA55261"/>
    </row>
    <row r="55262" spans="1:27" x14ac:dyDescent="0.25">
      <c r="A55262"/>
      <c r="AA55262"/>
    </row>
    <row r="55263" spans="1:27" x14ac:dyDescent="0.25">
      <c r="A55263"/>
      <c r="AA55263"/>
    </row>
    <row r="55264" spans="1:27" x14ac:dyDescent="0.25">
      <c r="A55264"/>
      <c r="AA55264"/>
    </row>
    <row r="55265" spans="1:27" x14ac:dyDescent="0.25">
      <c r="A55265"/>
      <c r="AA55265"/>
    </row>
    <row r="55266" spans="1:27" x14ac:dyDescent="0.25">
      <c r="A55266"/>
      <c r="AA55266"/>
    </row>
    <row r="55267" spans="1:27" x14ac:dyDescent="0.25">
      <c r="A55267"/>
      <c r="AA55267"/>
    </row>
    <row r="55268" spans="1:27" x14ac:dyDescent="0.25">
      <c r="A55268"/>
      <c r="AA55268"/>
    </row>
    <row r="55269" spans="1:27" x14ac:dyDescent="0.25">
      <c r="A55269"/>
      <c r="AA55269"/>
    </row>
    <row r="55270" spans="1:27" x14ac:dyDescent="0.25">
      <c r="A55270"/>
      <c r="AA55270"/>
    </row>
    <row r="55271" spans="1:27" x14ac:dyDescent="0.25">
      <c r="A55271"/>
      <c r="AA55271"/>
    </row>
    <row r="55272" spans="1:27" x14ac:dyDescent="0.25">
      <c r="A55272"/>
      <c r="AA55272"/>
    </row>
    <row r="55273" spans="1:27" x14ac:dyDescent="0.25">
      <c r="A55273"/>
      <c r="AA55273"/>
    </row>
    <row r="55274" spans="1:27" x14ac:dyDescent="0.25">
      <c r="A55274"/>
      <c r="AA55274"/>
    </row>
    <row r="55275" spans="1:27" x14ac:dyDescent="0.25">
      <c r="A55275"/>
      <c r="AA55275"/>
    </row>
    <row r="55276" spans="1:27" x14ac:dyDescent="0.25">
      <c r="A55276"/>
      <c r="AA55276"/>
    </row>
    <row r="55277" spans="1:27" x14ac:dyDescent="0.25">
      <c r="A55277"/>
      <c r="AA55277"/>
    </row>
    <row r="55278" spans="1:27" x14ac:dyDescent="0.25">
      <c r="A55278"/>
      <c r="AA55278"/>
    </row>
    <row r="55279" spans="1:27" x14ac:dyDescent="0.25">
      <c r="A55279"/>
      <c r="AA55279"/>
    </row>
    <row r="55280" spans="1:27" x14ac:dyDescent="0.25">
      <c r="A55280"/>
      <c r="AA55280"/>
    </row>
    <row r="55281" spans="1:27" x14ac:dyDescent="0.25">
      <c r="A55281"/>
      <c r="AA55281"/>
    </row>
    <row r="55282" spans="1:27" x14ac:dyDescent="0.25">
      <c r="A55282"/>
      <c r="AA55282"/>
    </row>
    <row r="55283" spans="1:27" x14ac:dyDescent="0.25">
      <c r="A55283"/>
      <c r="AA55283"/>
    </row>
    <row r="55284" spans="1:27" x14ac:dyDescent="0.25">
      <c r="A55284"/>
      <c r="AA55284"/>
    </row>
    <row r="55285" spans="1:27" x14ac:dyDescent="0.25">
      <c r="A55285"/>
      <c r="AA55285"/>
    </row>
    <row r="55286" spans="1:27" x14ac:dyDescent="0.25">
      <c r="A55286"/>
      <c r="AA55286"/>
    </row>
    <row r="55287" spans="1:27" x14ac:dyDescent="0.25">
      <c r="A55287"/>
      <c r="AA55287"/>
    </row>
    <row r="55288" spans="1:27" x14ac:dyDescent="0.25">
      <c r="A55288"/>
      <c r="AA55288"/>
    </row>
    <row r="55289" spans="1:27" x14ac:dyDescent="0.25">
      <c r="A55289"/>
      <c r="AA55289"/>
    </row>
    <row r="55290" spans="1:27" x14ac:dyDescent="0.25">
      <c r="A55290"/>
      <c r="AA55290"/>
    </row>
    <row r="55291" spans="1:27" x14ac:dyDescent="0.25">
      <c r="A55291"/>
      <c r="AA55291"/>
    </row>
    <row r="55292" spans="1:27" x14ac:dyDescent="0.25">
      <c r="A55292"/>
      <c r="AA55292"/>
    </row>
    <row r="55293" spans="1:27" x14ac:dyDescent="0.25">
      <c r="A55293"/>
      <c r="AA55293"/>
    </row>
    <row r="55294" spans="1:27" x14ac:dyDescent="0.25">
      <c r="A55294"/>
      <c r="AA55294"/>
    </row>
    <row r="55295" spans="1:27" x14ac:dyDescent="0.25">
      <c r="A55295"/>
      <c r="AA55295"/>
    </row>
    <row r="55296" spans="1:27" x14ac:dyDescent="0.25">
      <c r="A55296"/>
      <c r="AA55296"/>
    </row>
    <row r="55297" spans="1:27" x14ac:dyDescent="0.25">
      <c r="A55297"/>
      <c r="AA55297"/>
    </row>
    <row r="55298" spans="1:27" x14ac:dyDescent="0.25">
      <c r="A55298"/>
      <c r="AA55298"/>
    </row>
    <row r="55299" spans="1:27" x14ac:dyDescent="0.25">
      <c r="A55299"/>
      <c r="AA55299"/>
    </row>
    <row r="55300" spans="1:27" x14ac:dyDescent="0.25">
      <c r="A55300"/>
      <c r="AA55300"/>
    </row>
    <row r="55301" spans="1:27" x14ac:dyDescent="0.25">
      <c r="A55301"/>
      <c r="AA55301"/>
    </row>
    <row r="55302" spans="1:27" x14ac:dyDescent="0.25">
      <c r="A55302"/>
      <c r="AA55302"/>
    </row>
    <row r="55303" spans="1:27" x14ac:dyDescent="0.25">
      <c r="A55303"/>
      <c r="AA55303"/>
    </row>
    <row r="55304" spans="1:27" x14ac:dyDescent="0.25">
      <c r="A55304"/>
      <c r="AA55304"/>
    </row>
    <row r="55305" spans="1:27" x14ac:dyDescent="0.25">
      <c r="A55305"/>
      <c r="AA55305"/>
    </row>
    <row r="55306" spans="1:27" x14ac:dyDescent="0.25">
      <c r="A55306"/>
      <c r="AA55306"/>
    </row>
    <row r="55307" spans="1:27" x14ac:dyDescent="0.25">
      <c r="A55307"/>
      <c r="AA55307"/>
    </row>
    <row r="55308" spans="1:27" x14ac:dyDescent="0.25">
      <c r="A55308"/>
      <c r="AA55308"/>
    </row>
    <row r="55309" spans="1:27" x14ac:dyDescent="0.25">
      <c r="A55309"/>
      <c r="AA55309"/>
    </row>
    <row r="55310" spans="1:27" x14ac:dyDescent="0.25">
      <c r="A55310"/>
      <c r="AA55310"/>
    </row>
    <row r="55311" spans="1:27" x14ac:dyDescent="0.25">
      <c r="A55311"/>
      <c r="AA55311"/>
    </row>
    <row r="55312" spans="1:27" x14ac:dyDescent="0.25">
      <c r="A55312"/>
      <c r="AA55312"/>
    </row>
    <row r="55313" spans="1:27" x14ac:dyDescent="0.25">
      <c r="A55313"/>
      <c r="AA55313"/>
    </row>
    <row r="55314" spans="1:27" x14ac:dyDescent="0.25">
      <c r="A55314"/>
      <c r="AA55314"/>
    </row>
    <row r="55315" spans="1:27" x14ac:dyDescent="0.25">
      <c r="A55315"/>
      <c r="AA55315"/>
    </row>
    <row r="55316" spans="1:27" x14ac:dyDescent="0.25">
      <c r="A55316"/>
      <c r="AA55316"/>
    </row>
    <row r="55317" spans="1:27" x14ac:dyDescent="0.25">
      <c r="A55317"/>
      <c r="AA55317"/>
    </row>
    <row r="55318" spans="1:27" x14ac:dyDescent="0.25">
      <c r="A55318"/>
      <c r="AA55318"/>
    </row>
    <row r="55319" spans="1:27" x14ac:dyDescent="0.25">
      <c r="A55319"/>
      <c r="AA55319"/>
    </row>
    <row r="55320" spans="1:27" x14ac:dyDescent="0.25">
      <c r="A55320"/>
      <c r="AA55320"/>
    </row>
    <row r="55321" spans="1:27" x14ac:dyDescent="0.25">
      <c r="A55321"/>
      <c r="AA55321"/>
    </row>
    <row r="55322" spans="1:27" x14ac:dyDescent="0.25">
      <c r="A55322"/>
      <c r="AA55322"/>
    </row>
    <row r="55323" spans="1:27" x14ac:dyDescent="0.25">
      <c r="A55323"/>
      <c r="AA55323"/>
    </row>
    <row r="55324" spans="1:27" x14ac:dyDescent="0.25">
      <c r="A55324"/>
      <c r="AA55324"/>
    </row>
    <row r="55325" spans="1:27" x14ac:dyDescent="0.25">
      <c r="A55325"/>
      <c r="AA55325"/>
    </row>
    <row r="55326" spans="1:27" x14ac:dyDescent="0.25">
      <c r="A55326"/>
      <c r="AA55326"/>
    </row>
    <row r="55327" spans="1:27" x14ac:dyDescent="0.25">
      <c r="A55327"/>
      <c r="AA55327"/>
    </row>
    <row r="55328" spans="1:27" x14ac:dyDescent="0.25">
      <c r="A55328"/>
      <c r="AA55328"/>
    </row>
    <row r="55329" spans="1:27" x14ac:dyDescent="0.25">
      <c r="A55329"/>
      <c r="AA55329"/>
    </row>
    <row r="55330" spans="1:27" x14ac:dyDescent="0.25">
      <c r="A55330"/>
      <c r="AA55330"/>
    </row>
    <row r="55331" spans="1:27" x14ac:dyDescent="0.25">
      <c r="A55331"/>
      <c r="AA55331"/>
    </row>
    <row r="55332" spans="1:27" x14ac:dyDescent="0.25">
      <c r="A55332"/>
      <c r="AA55332"/>
    </row>
    <row r="55333" spans="1:27" x14ac:dyDescent="0.25">
      <c r="A55333"/>
      <c r="AA55333"/>
    </row>
    <row r="55334" spans="1:27" x14ac:dyDescent="0.25">
      <c r="A55334"/>
      <c r="AA55334"/>
    </row>
    <row r="55335" spans="1:27" x14ac:dyDescent="0.25">
      <c r="A55335"/>
      <c r="AA55335"/>
    </row>
    <row r="55336" spans="1:27" x14ac:dyDescent="0.25">
      <c r="A55336"/>
      <c r="AA55336"/>
    </row>
    <row r="55337" spans="1:27" x14ac:dyDescent="0.25">
      <c r="A55337"/>
      <c r="AA55337"/>
    </row>
    <row r="55338" spans="1:27" x14ac:dyDescent="0.25">
      <c r="A55338"/>
      <c r="AA55338"/>
    </row>
    <row r="55339" spans="1:27" x14ac:dyDescent="0.25">
      <c r="A55339"/>
      <c r="AA55339"/>
    </row>
    <row r="55340" spans="1:27" x14ac:dyDescent="0.25">
      <c r="A55340"/>
      <c r="AA55340"/>
    </row>
    <row r="55341" spans="1:27" x14ac:dyDescent="0.25">
      <c r="A55341"/>
      <c r="AA55341"/>
    </row>
    <row r="55342" spans="1:27" x14ac:dyDescent="0.25">
      <c r="A55342"/>
      <c r="AA55342"/>
    </row>
    <row r="55343" spans="1:27" x14ac:dyDescent="0.25">
      <c r="A55343"/>
      <c r="AA55343"/>
    </row>
    <row r="55344" spans="1:27" x14ac:dyDescent="0.25">
      <c r="A55344"/>
      <c r="AA55344"/>
    </row>
    <row r="55345" spans="1:27" x14ac:dyDescent="0.25">
      <c r="A55345"/>
      <c r="AA55345"/>
    </row>
    <row r="55346" spans="1:27" x14ac:dyDescent="0.25">
      <c r="A55346"/>
      <c r="AA55346"/>
    </row>
    <row r="55347" spans="1:27" x14ac:dyDescent="0.25">
      <c r="A55347"/>
      <c r="AA55347"/>
    </row>
    <row r="55348" spans="1:27" x14ac:dyDescent="0.25">
      <c r="A55348"/>
      <c r="AA55348"/>
    </row>
    <row r="55349" spans="1:27" x14ac:dyDescent="0.25">
      <c r="A55349"/>
      <c r="AA55349"/>
    </row>
    <row r="55350" spans="1:27" x14ac:dyDescent="0.25">
      <c r="A55350"/>
      <c r="AA55350"/>
    </row>
    <row r="55351" spans="1:27" x14ac:dyDescent="0.25">
      <c r="A55351"/>
      <c r="AA55351"/>
    </row>
    <row r="55352" spans="1:27" x14ac:dyDescent="0.25">
      <c r="A55352"/>
      <c r="AA55352"/>
    </row>
    <row r="55353" spans="1:27" x14ac:dyDescent="0.25">
      <c r="A55353"/>
      <c r="AA55353"/>
    </row>
    <row r="55354" spans="1:27" x14ac:dyDescent="0.25">
      <c r="A55354"/>
      <c r="AA55354"/>
    </row>
    <row r="55355" spans="1:27" x14ac:dyDescent="0.25">
      <c r="A55355"/>
      <c r="AA55355"/>
    </row>
    <row r="55356" spans="1:27" x14ac:dyDescent="0.25">
      <c r="A55356"/>
      <c r="AA55356"/>
    </row>
    <row r="55357" spans="1:27" x14ac:dyDescent="0.25">
      <c r="A55357"/>
      <c r="AA55357"/>
    </row>
    <row r="55358" spans="1:27" x14ac:dyDescent="0.25">
      <c r="A55358"/>
      <c r="AA55358"/>
    </row>
    <row r="55359" spans="1:27" x14ac:dyDescent="0.25">
      <c r="A55359"/>
      <c r="AA55359"/>
    </row>
    <row r="55360" spans="1:27" x14ac:dyDescent="0.25">
      <c r="A55360"/>
      <c r="AA55360"/>
    </row>
    <row r="55361" spans="1:27" x14ac:dyDescent="0.25">
      <c r="A55361"/>
      <c r="AA55361"/>
    </row>
    <row r="55362" spans="1:27" x14ac:dyDescent="0.25">
      <c r="A55362"/>
      <c r="AA55362"/>
    </row>
    <row r="55363" spans="1:27" x14ac:dyDescent="0.25">
      <c r="A55363"/>
      <c r="AA55363"/>
    </row>
    <row r="55364" spans="1:27" x14ac:dyDescent="0.25">
      <c r="A55364"/>
      <c r="AA55364"/>
    </row>
    <row r="55365" spans="1:27" x14ac:dyDescent="0.25">
      <c r="A55365"/>
      <c r="AA55365"/>
    </row>
    <row r="55366" spans="1:27" x14ac:dyDescent="0.25">
      <c r="A55366"/>
      <c r="AA55366"/>
    </row>
    <row r="55367" spans="1:27" x14ac:dyDescent="0.25">
      <c r="A55367"/>
      <c r="AA55367"/>
    </row>
    <row r="55368" spans="1:27" x14ac:dyDescent="0.25">
      <c r="A55368"/>
      <c r="AA55368"/>
    </row>
    <row r="55369" spans="1:27" x14ac:dyDescent="0.25">
      <c r="A55369"/>
      <c r="AA55369"/>
    </row>
    <row r="55370" spans="1:27" x14ac:dyDescent="0.25">
      <c r="A55370"/>
      <c r="AA55370"/>
    </row>
    <row r="55371" spans="1:27" x14ac:dyDescent="0.25">
      <c r="A55371"/>
      <c r="AA55371"/>
    </row>
    <row r="55372" spans="1:27" x14ac:dyDescent="0.25">
      <c r="A55372"/>
      <c r="AA55372"/>
    </row>
    <row r="55373" spans="1:27" x14ac:dyDescent="0.25">
      <c r="A55373"/>
      <c r="AA55373"/>
    </row>
    <row r="55374" spans="1:27" x14ac:dyDescent="0.25">
      <c r="A55374"/>
      <c r="AA55374"/>
    </row>
    <row r="55375" spans="1:27" x14ac:dyDescent="0.25">
      <c r="A55375"/>
      <c r="AA55375"/>
    </row>
    <row r="55376" spans="1:27" x14ac:dyDescent="0.25">
      <c r="A55376"/>
      <c r="AA55376"/>
    </row>
    <row r="55377" spans="1:27" x14ac:dyDescent="0.25">
      <c r="A55377"/>
      <c r="AA55377"/>
    </row>
    <row r="55378" spans="1:27" x14ac:dyDescent="0.25">
      <c r="A55378"/>
      <c r="AA55378"/>
    </row>
    <row r="55379" spans="1:27" x14ac:dyDescent="0.25">
      <c r="A55379"/>
      <c r="AA55379"/>
    </row>
    <row r="55380" spans="1:27" x14ac:dyDescent="0.25">
      <c r="A55380"/>
      <c r="AA55380"/>
    </row>
    <row r="55381" spans="1:27" x14ac:dyDescent="0.25">
      <c r="A55381"/>
      <c r="AA55381"/>
    </row>
    <row r="55382" spans="1:27" x14ac:dyDescent="0.25">
      <c r="A55382"/>
      <c r="AA55382"/>
    </row>
    <row r="55383" spans="1:27" x14ac:dyDescent="0.25">
      <c r="A55383"/>
      <c r="AA55383"/>
    </row>
    <row r="55384" spans="1:27" x14ac:dyDescent="0.25">
      <c r="A55384"/>
      <c r="AA55384"/>
    </row>
    <row r="55385" spans="1:27" x14ac:dyDescent="0.25">
      <c r="A55385"/>
      <c r="AA55385"/>
    </row>
    <row r="55386" spans="1:27" x14ac:dyDescent="0.25">
      <c r="A55386"/>
      <c r="AA55386"/>
    </row>
    <row r="55387" spans="1:27" x14ac:dyDescent="0.25">
      <c r="A55387"/>
      <c r="AA55387"/>
    </row>
    <row r="55388" spans="1:27" x14ac:dyDescent="0.25">
      <c r="A55388"/>
      <c r="AA55388"/>
    </row>
    <row r="55389" spans="1:27" x14ac:dyDescent="0.25">
      <c r="A55389"/>
      <c r="AA55389"/>
    </row>
    <row r="55390" spans="1:27" x14ac:dyDescent="0.25">
      <c r="A55390"/>
      <c r="AA55390"/>
    </row>
    <row r="55391" spans="1:27" x14ac:dyDescent="0.25">
      <c r="A55391"/>
      <c r="AA55391"/>
    </row>
    <row r="55392" spans="1:27" x14ac:dyDescent="0.25">
      <c r="A55392"/>
      <c r="AA55392"/>
    </row>
    <row r="55393" spans="1:27" x14ac:dyDescent="0.25">
      <c r="A55393"/>
      <c r="AA55393"/>
    </row>
    <row r="55394" spans="1:27" x14ac:dyDescent="0.25">
      <c r="A55394"/>
      <c r="AA55394"/>
    </row>
    <row r="55395" spans="1:27" x14ac:dyDescent="0.25">
      <c r="A55395"/>
      <c r="AA55395"/>
    </row>
    <row r="55396" spans="1:27" x14ac:dyDescent="0.25">
      <c r="A55396"/>
      <c r="AA55396"/>
    </row>
    <row r="55397" spans="1:27" x14ac:dyDescent="0.25">
      <c r="A55397"/>
      <c r="AA55397"/>
    </row>
    <row r="55398" spans="1:27" x14ac:dyDescent="0.25">
      <c r="A55398"/>
      <c r="AA55398"/>
    </row>
    <row r="55399" spans="1:27" x14ac:dyDescent="0.25">
      <c r="A55399"/>
      <c r="AA55399"/>
    </row>
    <row r="55400" spans="1:27" x14ac:dyDescent="0.25">
      <c r="A55400"/>
      <c r="AA55400"/>
    </row>
    <row r="55401" spans="1:27" x14ac:dyDescent="0.25">
      <c r="A55401"/>
      <c r="AA55401"/>
    </row>
    <row r="55402" spans="1:27" x14ac:dyDescent="0.25">
      <c r="A55402"/>
      <c r="AA55402"/>
    </row>
    <row r="55403" spans="1:27" x14ac:dyDescent="0.25">
      <c r="A55403"/>
      <c r="AA55403"/>
    </row>
    <row r="55404" spans="1:27" x14ac:dyDescent="0.25">
      <c r="A55404"/>
      <c r="AA55404"/>
    </row>
    <row r="55405" spans="1:27" x14ac:dyDescent="0.25">
      <c r="A55405"/>
      <c r="AA55405"/>
    </row>
    <row r="55406" spans="1:27" x14ac:dyDescent="0.25">
      <c r="A55406"/>
      <c r="AA55406"/>
    </row>
    <row r="55407" spans="1:27" x14ac:dyDescent="0.25">
      <c r="A55407"/>
      <c r="AA55407"/>
    </row>
    <row r="55408" spans="1:27" x14ac:dyDescent="0.25">
      <c r="A55408"/>
      <c r="AA55408"/>
    </row>
    <row r="55409" spans="1:27" x14ac:dyDescent="0.25">
      <c r="A55409"/>
      <c r="AA55409"/>
    </row>
    <row r="55410" spans="1:27" x14ac:dyDescent="0.25">
      <c r="A55410"/>
      <c r="AA55410"/>
    </row>
    <row r="55411" spans="1:27" x14ac:dyDescent="0.25">
      <c r="A55411"/>
      <c r="AA55411"/>
    </row>
    <row r="55412" spans="1:27" x14ac:dyDescent="0.25">
      <c r="A55412"/>
      <c r="AA55412"/>
    </row>
    <row r="55413" spans="1:27" x14ac:dyDescent="0.25">
      <c r="A55413"/>
      <c r="AA55413"/>
    </row>
    <row r="55414" spans="1:27" x14ac:dyDescent="0.25">
      <c r="A55414"/>
      <c r="AA55414"/>
    </row>
    <row r="55415" spans="1:27" x14ac:dyDescent="0.25">
      <c r="A55415"/>
      <c r="AA55415"/>
    </row>
    <row r="55416" spans="1:27" x14ac:dyDescent="0.25">
      <c r="A55416"/>
      <c r="AA55416"/>
    </row>
    <row r="55417" spans="1:27" x14ac:dyDescent="0.25">
      <c r="A55417"/>
      <c r="AA55417"/>
    </row>
    <row r="55418" spans="1:27" x14ac:dyDescent="0.25">
      <c r="A55418"/>
      <c r="AA55418"/>
    </row>
    <row r="55419" spans="1:27" x14ac:dyDescent="0.25">
      <c r="A55419"/>
      <c r="AA55419"/>
    </row>
    <row r="55420" spans="1:27" x14ac:dyDescent="0.25">
      <c r="A55420"/>
      <c r="AA55420"/>
    </row>
    <row r="55421" spans="1:27" x14ac:dyDescent="0.25">
      <c r="A55421"/>
      <c r="AA55421"/>
    </row>
    <row r="55422" spans="1:27" x14ac:dyDescent="0.25">
      <c r="A55422"/>
      <c r="AA55422"/>
    </row>
    <row r="55423" spans="1:27" x14ac:dyDescent="0.25">
      <c r="A55423"/>
      <c r="AA55423"/>
    </row>
    <row r="55424" spans="1:27" x14ac:dyDescent="0.25">
      <c r="A55424"/>
      <c r="AA55424"/>
    </row>
    <row r="55425" spans="1:27" x14ac:dyDescent="0.25">
      <c r="A55425"/>
      <c r="AA55425"/>
    </row>
    <row r="55426" spans="1:27" x14ac:dyDescent="0.25">
      <c r="A55426"/>
      <c r="AA55426"/>
    </row>
    <row r="55427" spans="1:27" x14ac:dyDescent="0.25">
      <c r="A55427"/>
      <c r="AA55427"/>
    </row>
    <row r="55428" spans="1:27" x14ac:dyDescent="0.25">
      <c r="A55428"/>
      <c r="AA55428"/>
    </row>
    <row r="55429" spans="1:27" x14ac:dyDescent="0.25">
      <c r="A55429"/>
      <c r="AA55429"/>
    </row>
    <row r="55430" spans="1:27" x14ac:dyDescent="0.25">
      <c r="A55430"/>
      <c r="AA55430"/>
    </row>
    <row r="55431" spans="1:27" x14ac:dyDescent="0.25">
      <c r="A55431"/>
      <c r="AA55431"/>
    </row>
    <row r="55432" spans="1:27" x14ac:dyDescent="0.25">
      <c r="A55432"/>
      <c r="AA55432"/>
    </row>
    <row r="55433" spans="1:27" x14ac:dyDescent="0.25">
      <c r="A55433"/>
      <c r="AA55433"/>
    </row>
    <row r="55434" spans="1:27" x14ac:dyDescent="0.25">
      <c r="A55434"/>
      <c r="AA55434"/>
    </row>
    <row r="55435" spans="1:27" x14ac:dyDescent="0.25">
      <c r="A55435"/>
      <c r="AA55435"/>
    </row>
    <row r="55436" spans="1:27" x14ac:dyDescent="0.25">
      <c r="A55436"/>
      <c r="AA55436"/>
    </row>
    <row r="55437" spans="1:27" x14ac:dyDescent="0.25">
      <c r="A55437"/>
      <c r="AA55437"/>
    </row>
    <row r="55438" spans="1:27" x14ac:dyDescent="0.25">
      <c r="A55438"/>
      <c r="AA55438"/>
    </row>
    <row r="55439" spans="1:27" x14ac:dyDescent="0.25">
      <c r="A55439"/>
      <c r="AA55439"/>
    </row>
    <row r="55440" spans="1:27" x14ac:dyDescent="0.25">
      <c r="A55440"/>
      <c r="AA55440"/>
    </row>
    <row r="55441" spans="1:27" x14ac:dyDescent="0.25">
      <c r="A55441"/>
      <c r="AA55441"/>
    </row>
    <row r="55442" spans="1:27" x14ac:dyDescent="0.25">
      <c r="A55442"/>
      <c r="AA55442"/>
    </row>
    <row r="55443" spans="1:27" x14ac:dyDescent="0.25">
      <c r="A55443"/>
      <c r="AA55443"/>
    </row>
    <row r="55444" spans="1:27" x14ac:dyDescent="0.25">
      <c r="A55444"/>
      <c r="AA55444"/>
    </row>
    <row r="55445" spans="1:27" x14ac:dyDescent="0.25">
      <c r="A55445"/>
      <c r="AA55445"/>
    </row>
    <row r="55446" spans="1:27" x14ac:dyDescent="0.25">
      <c r="A55446"/>
      <c r="AA55446"/>
    </row>
    <row r="55447" spans="1:27" x14ac:dyDescent="0.25">
      <c r="A55447"/>
      <c r="AA55447"/>
    </row>
    <row r="55448" spans="1:27" x14ac:dyDescent="0.25">
      <c r="A55448"/>
      <c r="AA55448"/>
    </row>
    <row r="55449" spans="1:27" x14ac:dyDescent="0.25">
      <c r="A55449"/>
      <c r="AA55449"/>
    </row>
    <row r="55450" spans="1:27" x14ac:dyDescent="0.25">
      <c r="A55450"/>
      <c r="AA55450"/>
    </row>
    <row r="55451" spans="1:27" x14ac:dyDescent="0.25">
      <c r="A55451"/>
      <c r="AA55451"/>
    </row>
    <row r="55452" spans="1:27" x14ac:dyDescent="0.25">
      <c r="A55452"/>
      <c r="AA55452"/>
    </row>
    <row r="55453" spans="1:27" x14ac:dyDescent="0.25">
      <c r="A55453"/>
      <c r="AA55453"/>
    </row>
    <row r="55454" spans="1:27" x14ac:dyDescent="0.25">
      <c r="A55454"/>
      <c r="AA55454"/>
    </row>
    <row r="55455" spans="1:27" x14ac:dyDescent="0.25">
      <c r="A55455"/>
      <c r="AA55455"/>
    </row>
    <row r="55456" spans="1:27" x14ac:dyDescent="0.25">
      <c r="A55456"/>
      <c r="AA55456"/>
    </row>
    <row r="55457" spans="1:27" x14ac:dyDescent="0.25">
      <c r="A55457"/>
      <c r="AA55457"/>
    </row>
    <row r="55458" spans="1:27" x14ac:dyDescent="0.25">
      <c r="A55458"/>
      <c r="AA55458"/>
    </row>
    <row r="55459" spans="1:27" x14ac:dyDescent="0.25">
      <c r="A55459"/>
      <c r="AA55459"/>
    </row>
    <row r="55460" spans="1:27" x14ac:dyDescent="0.25">
      <c r="A55460"/>
      <c r="AA55460"/>
    </row>
    <row r="55461" spans="1:27" x14ac:dyDescent="0.25">
      <c r="A55461"/>
      <c r="AA55461"/>
    </row>
    <row r="55462" spans="1:27" x14ac:dyDescent="0.25">
      <c r="A55462"/>
      <c r="AA55462"/>
    </row>
    <row r="55463" spans="1:27" x14ac:dyDescent="0.25">
      <c r="A55463"/>
      <c r="AA55463"/>
    </row>
    <row r="55464" spans="1:27" x14ac:dyDescent="0.25">
      <c r="A55464"/>
      <c r="AA55464"/>
    </row>
    <row r="55465" spans="1:27" x14ac:dyDescent="0.25">
      <c r="A55465"/>
      <c r="AA55465"/>
    </row>
    <row r="55466" spans="1:27" x14ac:dyDescent="0.25">
      <c r="A55466"/>
      <c r="AA55466"/>
    </row>
    <row r="55467" spans="1:27" x14ac:dyDescent="0.25">
      <c r="A55467"/>
      <c r="AA55467"/>
    </row>
    <row r="55468" spans="1:27" x14ac:dyDescent="0.25">
      <c r="A55468"/>
      <c r="AA55468"/>
    </row>
    <row r="55469" spans="1:27" x14ac:dyDescent="0.25">
      <c r="A55469"/>
      <c r="AA55469"/>
    </row>
    <row r="55470" spans="1:27" x14ac:dyDescent="0.25">
      <c r="A55470"/>
      <c r="AA55470"/>
    </row>
    <row r="55471" spans="1:27" x14ac:dyDescent="0.25">
      <c r="A55471"/>
      <c r="AA55471"/>
    </row>
    <row r="55472" spans="1:27" x14ac:dyDescent="0.25">
      <c r="A55472"/>
      <c r="AA55472"/>
    </row>
    <row r="55473" spans="1:27" x14ac:dyDescent="0.25">
      <c r="A55473"/>
      <c r="AA55473"/>
    </row>
    <row r="55474" spans="1:27" x14ac:dyDescent="0.25">
      <c r="A55474"/>
      <c r="AA55474"/>
    </row>
    <row r="55475" spans="1:27" x14ac:dyDescent="0.25">
      <c r="A55475"/>
      <c r="AA55475"/>
    </row>
    <row r="55476" spans="1:27" x14ac:dyDescent="0.25">
      <c r="A55476"/>
      <c r="AA55476"/>
    </row>
    <row r="55477" spans="1:27" x14ac:dyDescent="0.25">
      <c r="A55477"/>
      <c r="AA55477"/>
    </row>
    <row r="55478" spans="1:27" x14ac:dyDescent="0.25">
      <c r="A55478"/>
      <c r="AA55478"/>
    </row>
    <row r="55479" spans="1:27" x14ac:dyDescent="0.25">
      <c r="A55479"/>
      <c r="AA55479"/>
    </row>
    <row r="55480" spans="1:27" x14ac:dyDescent="0.25">
      <c r="A55480"/>
      <c r="AA55480"/>
    </row>
    <row r="55481" spans="1:27" x14ac:dyDescent="0.25">
      <c r="A55481"/>
      <c r="AA55481"/>
    </row>
    <row r="55482" spans="1:27" x14ac:dyDescent="0.25">
      <c r="A55482"/>
      <c r="AA55482"/>
    </row>
    <row r="55483" spans="1:27" x14ac:dyDescent="0.25">
      <c r="A55483"/>
      <c r="AA55483"/>
    </row>
    <row r="55484" spans="1:27" x14ac:dyDescent="0.25">
      <c r="A55484"/>
      <c r="AA55484"/>
    </row>
    <row r="55485" spans="1:27" x14ac:dyDescent="0.25">
      <c r="A55485"/>
      <c r="AA55485"/>
    </row>
    <row r="55486" spans="1:27" x14ac:dyDescent="0.25">
      <c r="A55486"/>
      <c r="AA55486"/>
    </row>
    <row r="55487" spans="1:27" x14ac:dyDescent="0.25">
      <c r="A55487"/>
      <c r="AA55487"/>
    </row>
    <row r="55488" spans="1:27" x14ac:dyDescent="0.25">
      <c r="A55488"/>
      <c r="AA55488"/>
    </row>
    <row r="55489" spans="1:27" x14ac:dyDescent="0.25">
      <c r="A55489"/>
      <c r="AA55489"/>
    </row>
    <row r="55490" spans="1:27" x14ac:dyDescent="0.25">
      <c r="A55490"/>
      <c r="AA55490"/>
    </row>
    <row r="55491" spans="1:27" x14ac:dyDescent="0.25">
      <c r="A55491"/>
      <c r="AA55491"/>
    </row>
    <row r="55492" spans="1:27" x14ac:dyDescent="0.25">
      <c r="A55492"/>
      <c r="AA55492"/>
    </row>
    <row r="55493" spans="1:27" x14ac:dyDescent="0.25">
      <c r="A55493"/>
      <c r="AA55493"/>
    </row>
    <row r="55494" spans="1:27" x14ac:dyDescent="0.25">
      <c r="A55494"/>
      <c r="AA55494"/>
    </row>
    <row r="55495" spans="1:27" x14ac:dyDescent="0.25">
      <c r="A55495"/>
      <c r="AA55495"/>
    </row>
    <row r="55496" spans="1:27" x14ac:dyDescent="0.25">
      <c r="A55496"/>
      <c r="AA55496"/>
    </row>
    <row r="55497" spans="1:27" x14ac:dyDescent="0.25">
      <c r="A55497"/>
      <c r="AA55497"/>
    </row>
    <row r="55498" spans="1:27" x14ac:dyDescent="0.25">
      <c r="A55498"/>
      <c r="AA55498"/>
    </row>
    <row r="55499" spans="1:27" x14ac:dyDescent="0.25">
      <c r="A55499"/>
      <c r="AA55499"/>
    </row>
    <row r="55500" spans="1:27" x14ac:dyDescent="0.25">
      <c r="A55500"/>
      <c r="AA55500"/>
    </row>
    <row r="55501" spans="1:27" x14ac:dyDescent="0.25">
      <c r="A55501"/>
      <c r="AA55501"/>
    </row>
    <row r="55502" spans="1:27" x14ac:dyDescent="0.25">
      <c r="A55502"/>
      <c r="AA55502"/>
    </row>
    <row r="55503" spans="1:27" x14ac:dyDescent="0.25">
      <c r="A55503"/>
      <c r="AA55503"/>
    </row>
    <row r="55504" spans="1:27" x14ac:dyDescent="0.25">
      <c r="A55504"/>
      <c r="AA55504"/>
    </row>
    <row r="55505" spans="1:27" x14ac:dyDescent="0.25">
      <c r="A55505"/>
      <c r="AA55505"/>
    </row>
    <row r="55506" spans="1:27" x14ac:dyDescent="0.25">
      <c r="A55506"/>
      <c r="AA55506"/>
    </row>
    <row r="55507" spans="1:27" x14ac:dyDescent="0.25">
      <c r="A55507"/>
      <c r="AA55507"/>
    </row>
    <row r="55508" spans="1:27" x14ac:dyDescent="0.25">
      <c r="A55508"/>
      <c r="AA55508"/>
    </row>
    <row r="55509" spans="1:27" x14ac:dyDescent="0.25">
      <c r="A55509"/>
      <c r="AA55509"/>
    </row>
    <row r="55510" spans="1:27" x14ac:dyDescent="0.25">
      <c r="A55510"/>
      <c r="AA55510"/>
    </row>
    <row r="55511" spans="1:27" x14ac:dyDescent="0.25">
      <c r="A55511"/>
      <c r="AA55511"/>
    </row>
    <row r="55512" spans="1:27" x14ac:dyDescent="0.25">
      <c r="A55512"/>
      <c r="AA55512"/>
    </row>
    <row r="55513" spans="1:27" x14ac:dyDescent="0.25">
      <c r="A55513"/>
      <c r="AA55513"/>
    </row>
    <row r="55514" spans="1:27" x14ac:dyDescent="0.25">
      <c r="A55514"/>
      <c r="AA55514"/>
    </row>
    <row r="55515" spans="1:27" x14ac:dyDescent="0.25">
      <c r="A55515"/>
      <c r="AA55515"/>
    </row>
    <row r="55516" spans="1:27" x14ac:dyDescent="0.25">
      <c r="A55516"/>
      <c r="AA55516"/>
    </row>
    <row r="55517" spans="1:27" x14ac:dyDescent="0.25">
      <c r="A55517"/>
      <c r="AA55517"/>
    </row>
    <row r="55518" spans="1:27" x14ac:dyDescent="0.25">
      <c r="A55518"/>
      <c r="AA55518"/>
    </row>
    <row r="55519" spans="1:27" x14ac:dyDescent="0.25">
      <c r="A55519"/>
      <c r="AA55519"/>
    </row>
    <row r="55520" spans="1:27" x14ac:dyDescent="0.25">
      <c r="A55520"/>
      <c r="AA55520"/>
    </row>
    <row r="55521" spans="1:27" x14ac:dyDescent="0.25">
      <c r="A55521"/>
      <c r="AA55521"/>
    </row>
    <row r="55522" spans="1:27" x14ac:dyDescent="0.25">
      <c r="A55522"/>
      <c r="AA55522"/>
    </row>
    <row r="55523" spans="1:27" x14ac:dyDescent="0.25">
      <c r="A55523"/>
      <c r="AA55523"/>
    </row>
    <row r="55524" spans="1:27" x14ac:dyDescent="0.25">
      <c r="A55524"/>
      <c r="AA55524"/>
    </row>
    <row r="55525" spans="1:27" x14ac:dyDescent="0.25">
      <c r="A55525"/>
      <c r="AA55525"/>
    </row>
    <row r="55526" spans="1:27" x14ac:dyDescent="0.25">
      <c r="A55526"/>
      <c r="AA55526"/>
    </row>
    <row r="55527" spans="1:27" x14ac:dyDescent="0.25">
      <c r="A55527"/>
      <c r="AA55527"/>
    </row>
    <row r="55528" spans="1:27" x14ac:dyDescent="0.25">
      <c r="A55528"/>
      <c r="AA55528"/>
    </row>
    <row r="55529" spans="1:27" x14ac:dyDescent="0.25">
      <c r="A55529"/>
      <c r="AA55529"/>
    </row>
    <row r="55530" spans="1:27" x14ac:dyDescent="0.25">
      <c r="A55530"/>
      <c r="AA55530"/>
    </row>
    <row r="55531" spans="1:27" x14ac:dyDescent="0.25">
      <c r="A55531"/>
      <c r="AA55531"/>
    </row>
    <row r="55532" spans="1:27" x14ac:dyDescent="0.25">
      <c r="A55532"/>
      <c r="AA55532"/>
    </row>
    <row r="55533" spans="1:27" x14ac:dyDescent="0.25">
      <c r="A55533"/>
      <c r="AA55533"/>
    </row>
    <row r="55534" spans="1:27" x14ac:dyDescent="0.25">
      <c r="A55534"/>
      <c r="AA55534"/>
    </row>
    <row r="55535" spans="1:27" x14ac:dyDescent="0.25">
      <c r="A55535"/>
      <c r="AA55535"/>
    </row>
    <row r="55536" spans="1:27" x14ac:dyDescent="0.25">
      <c r="A55536"/>
      <c r="AA55536"/>
    </row>
    <row r="55537" spans="1:27" x14ac:dyDescent="0.25">
      <c r="A55537"/>
      <c r="AA55537"/>
    </row>
    <row r="55538" spans="1:27" x14ac:dyDescent="0.25">
      <c r="A55538"/>
      <c r="AA55538"/>
    </row>
    <row r="55539" spans="1:27" x14ac:dyDescent="0.25">
      <c r="A55539"/>
      <c r="AA55539"/>
    </row>
    <row r="55540" spans="1:27" x14ac:dyDescent="0.25">
      <c r="A55540"/>
      <c r="AA55540"/>
    </row>
    <row r="55541" spans="1:27" x14ac:dyDescent="0.25">
      <c r="A55541"/>
      <c r="AA55541"/>
    </row>
    <row r="55542" spans="1:27" x14ac:dyDescent="0.25">
      <c r="A55542"/>
      <c r="AA55542"/>
    </row>
    <row r="55543" spans="1:27" x14ac:dyDescent="0.25">
      <c r="A55543"/>
      <c r="AA55543"/>
    </row>
    <row r="55544" spans="1:27" x14ac:dyDescent="0.25">
      <c r="A55544"/>
      <c r="AA55544"/>
    </row>
    <row r="55545" spans="1:27" x14ac:dyDescent="0.25">
      <c r="A55545"/>
      <c r="AA55545"/>
    </row>
    <row r="55546" spans="1:27" x14ac:dyDescent="0.25">
      <c r="A55546"/>
      <c r="AA55546"/>
    </row>
    <row r="55547" spans="1:27" x14ac:dyDescent="0.25">
      <c r="A55547"/>
      <c r="AA55547"/>
    </row>
    <row r="55548" spans="1:27" x14ac:dyDescent="0.25">
      <c r="A55548"/>
      <c r="AA55548"/>
    </row>
    <row r="55549" spans="1:27" x14ac:dyDescent="0.25">
      <c r="A55549"/>
      <c r="AA55549"/>
    </row>
    <row r="55550" spans="1:27" x14ac:dyDescent="0.25">
      <c r="A55550"/>
      <c r="AA55550"/>
    </row>
    <row r="55551" spans="1:27" x14ac:dyDescent="0.25">
      <c r="A55551"/>
      <c r="AA55551"/>
    </row>
    <row r="55552" spans="1:27" x14ac:dyDescent="0.25">
      <c r="A55552"/>
      <c r="AA55552"/>
    </row>
    <row r="55553" spans="1:27" x14ac:dyDescent="0.25">
      <c r="A55553"/>
      <c r="AA55553"/>
    </row>
    <row r="55554" spans="1:27" x14ac:dyDescent="0.25">
      <c r="A55554"/>
      <c r="AA55554"/>
    </row>
    <row r="55555" spans="1:27" x14ac:dyDescent="0.25">
      <c r="A55555"/>
      <c r="AA55555"/>
    </row>
    <row r="55556" spans="1:27" x14ac:dyDescent="0.25">
      <c r="A55556"/>
      <c r="AA55556"/>
    </row>
    <row r="55557" spans="1:27" x14ac:dyDescent="0.25">
      <c r="A55557"/>
      <c r="AA55557"/>
    </row>
    <row r="55558" spans="1:27" x14ac:dyDescent="0.25">
      <c r="A55558"/>
      <c r="AA55558"/>
    </row>
    <row r="55559" spans="1:27" x14ac:dyDescent="0.25">
      <c r="A55559"/>
      <c r="AA55559"/>
    </row>
    <row r="55560" spans="1:27" x14ac:dyDescent="0.25">
      <c r="A55560"/>
      <c r="AA55560"/>
    </row>
    <row r="55561" spans="1:27" x14ac:dyDescent="0.25">
      <c r="A55561"/>
      <c r="AA55561"/>
    </row>
    <row r="55562" spans="1:27" x14ac:dyDescent="0.25">
      <c r="A55562"/>
      <c r="AA55562"/>
    </row>
    <row r="55563" spans="1:27" x14ac:dyDescent="0.25">
      <c r="A55563"/>
      <c r="AA55563"/>
    </row>
    <row r="55564" spans="1:27" x14ac:dyDescent="0.25">
      <c r="A55564"/>
      <c r="AA55564"/>
    </row>
    <row r="55565" spans="1:27" x14ac:dyDescent="0.25">
      <c r="A55565"/>
      <c r="AA55565"/>
    </row>
    <row r="55566" spans="1:27" x14ac:dyDescent="0.25">
      <c r="A55566"/>
      <c r="AA55566"/>
    </row>
    <row r="55567" spans="1:27" x14ac:dyDescent="0.25">
      <c r="A55567"/>
      <c r="AA55567"/>
    </row>
    <row r="55568" spans="1:27" x14ac:dyDescent="0.25">
      <c r="A55568"/>
      <c r="AA55568"/>
    </row>
    <row r="55569" spans="1:27" x14ac:dyDescent="0.25">
      <c r="A55569"/>
      <c r="AA55569"/>
    </row>
    <row r="55570" spans="1:27" x14ac:dyDescent="0.25">
      <c r="A55570"/>
      <c r="AA55570"/>
    </row>
    <row r="55571" spans="1:27" x14ac:dyDescent="0.25">
      <c r="A55571"/>
      <c r="AA55571"/>
    </row>
    <row r="55572" spans="1:27" x14ac:dyDescent="0.25">
      <c r="A55572"/>
      <c r="AA55572"/>
    </row>
    <row r="55573" spans="1:27" x14ac:dyDescent="0.25">
      <c r="A55573"/>
      <c r="AA55573"/>
    </row>
    <row r="55574" spans="1:27" x14ac:dyDescent="0.25">
      <c r="A55574"/>
      <c r="AA55574"/>
    </row>
    <row r="55575" spans="1:27" x14ac:dyDescent="0.25">
      <c r="A55575"/>
      <c r="AA55575"/>
    </row>
    <row r="55576" spans="1:27" x14ac:dyDescent="0.25">
      <c r="A55576"/>
      <c r="AA55576"/>
    </row>
    <row r="55577" spans="1:27" x14ac:dyDescent="0.25">
      <c r="A55577"/>
      <c r="AA55577"/>
    </row>
    <row r="55578" spans="1:27" x14ac:dyDescent="0.25">
      <c r="A55578"/>
      <c r="AA55578"/>
    </row>
    <row r="55579" spans="1:27" x14ac:dyDescent="0.25">
      <c r="A55579"/>
      <c r="AA55579"/>
    </row>
    <row r="55580" spans="1:27" x14ac:dyDescent="0.25">
      <c r="A55580"/>
      <c r="AA55580"/>
    </row>
    <row r="55581" spans="1:27" x14ac:dyDescent="0.25">
      <c r="A55581"/>
      <c r="AA55581"/>
    </row>
    <row r="55582" spans="1:27" x14ac:dyDescent="0.25">
      <c r="A55582"/>
      <c r="AA55582"/>
    </row>
    <row r="55583" spans="1:27" x14ac:dyDescent="0.25">
      <c r="A55583"/>
      <c r="AA55583"/>
    </row>
    <row r="55584" spans="1:27" x14ac:dyDescent="0.25">
      <c r="A55584"/>
      <c r="AA55584"/>
    </row>
    <row r="55585" spans="1:27" x14ac:dyDescent="0.25">
      <c r="A55585"/>
      <c r="AA55585"/>
    </row>
    <row r="55586" spans="1:27" x14ac:dyDescent="0.25">
      <c r="A55586"/>
      <c r="AA55586"/>
    </row>
    <row r="55587" spans="1:27" x14ac:dyDescent="0.25">
      <c r="A55587"/>
      <c r="AA55587"/>
    </row>
    <row r="55588" spans="1:27" x14ac:dyDescent="0.25">
      <c r="A55588"/>
      <c r="AA55588"/>
    </row>
    <row r="55589" spans="1:27" x14ac:dyDescent="0.25">
      <c r="A55589"/>
      <c r="AA55589"/>
    </row>
    <row r="55590" spans="1:27" x14ac:dyDescent="0.25">
      <c r="A55590"/>
      <c r="AA55590"/>
    </row>
    <row r="55591" spans="1:27" x14ac:dyDescent="0.25">
      <c r="A55591"/>
      <c r="AA55591"/>
    </row>
    <row r="55592" spans="1:27" x14ac:dyDescent="0.25">
      <c r="A55592"/>
      <c r="AA55592"/>
    </row>
    <row r="55593" spans="1:27" x14ac:dyDescent="0.25">
      <c r="A55593"/>
      <c r="AA55593"/>
    </row>
    <row r="55594" spans="1:27" x14ac:dyDescent="0.25">
      <c r="A55594"/>
      <c r="AA55594"/>
    </row>
    <row r="55595" spans="1:27" x14ac:dyDescent="0.25">
      <c r="A55595"/>
      <c r="AA55595"/>
    </row>
    <row r="55596" spans="1:27" x14ac:dyDescent="0.25">
      <c r="A55596"/>
      <c r="AA55596"/>
    </row>
    <row r="55597" spans="1:27" x14ac:dyDescent="0.25">
      <c r="A55597"/>
      <c r="AA55597"/>
    </row>
    <row r="55598" spans="1:27" x14ac:dyDescent="0.25">
      <c r="A55598"/>
      <c r="AA55598"/>
    </row>
    <row r="55599" spans="1:27" x14ac:dyDescent="0.25">
      <c r="A55599"/>
      <c r="AA55599"/>
    </row>
    <row r="55600" spans="1:27" x14ac:dyDescent="0.25">
      <c r="A55600"/>
      <c r="AA55600"/>
    </row>
    <row r="55601" spans="1:27" x14ac:dyDescent="0.25">
      <c r="A55601"/>
      <c r="AA55601"/>
    </row>
    <row r="55602" spans="1:27" x14ac:dyDescent="0.25">
      <c r="A55602"/>
      <c r="AA55602"/>
    </row>
    <row r="55603" spans="1:27" x14ac:dyDescent="0.25">
      <c r="A55603"/>
      <c r="AA55603"/>
    </row>
    <row r="55604" spans="1:27" x14ac:dyDescent="0.25">
      <c r="A55604"/>
      <c r="AA55604"/>
    </row>
    <row r="55605" spans="1:27" x14ac:dyDescent="0.25">
      <c r="A55605"/>
      <c r="AA55605"/>
    </row>
    <row r="55606" spans="1:27" x14ac:dyDescent="0.25">
      <c r="A55606"/>
      <c r="AA55606"/>
    </row>
    <row r="55607" spans="1:27" x14ac:dyDescent="0.25">
      <c r="A55607"/>
      <c r="AA55607"/>
    </row>
    <row r="55608" spans="1:27" x14ac:dyDescent="0.25">
      <c r="A55608"/>
      <c r="AA55608"/>
    </row>
    <row r="55609" spans="1:27" x14ac:dyDescent="0.25">
      <c r="A55609"/>
      <c r="AA55609"/>
    </row>
    <row r="55610" spans="1:27" x14ac:dyDescent="0.25">
      <c r="A55610"/>
      <c r="AA55610"/>
    </row>
    <row r="55611" spans="1:27" x14ac:dyDescent="0.25">
      <c r="A55611"/>
      <c r="AA55611"/>
    </row>
    <row r="55612" spans="1:27" x14ac:dyDescent="0.25">
      <c r="A55612"/>
      <c r="AA55612"/>
    </row>
    <row r="55613" spans="1:27" x14ac:dyDescent="0.25">
      <c r="A55613"/>
      <c r="AA55613"/>
    </row>
    <row r="55614" spans="1:27" x14ac:dyDescent="0.25">
      <c r="A55614"/>
      <c r="AA55614"/>
    </row>
    <row r="55615" spans="1:27" x14ac:dyDescent="0.25">
      <c r="A55615"/>
      <c r="AA55615"/>
    </row>
    <row r="55616" spans="1:27" x14ac:dyDescent="0.25">
      <c r="A55616"/>
      <c r="AA55616"/>
    </row>
    <row r="55617" spans="1:27" x14ac:dyDescent="0.25">
      <c r="A55617"/>
      <c r="AA55617"/>
    </row>
    <row r="55618" spans="1:27" x14ac:dyDescent="0.25">
      <c r="A55618"/>
      <c r="AA55618"/>
    </row>
    <row r="55619" spans="1:27" x14ac:dyDescent="0.25">
      <c r="A55619"/>
      <c r="AA55619"/>
    </row>
    <row r="55620" spans="1:27" x14ac:dyDescent="0.25">
      <c r="A55620"/>
      <c r="AA55620"/>
    </row>
    <row r="55621" spans="1:27" x14ac:dyDescent="0.25">
      <c r="A55621"/>
      <c r="AA55621"/>
    </row>
    <row r="55622" spans="1:27" x14ac:dyDescent="0.25">
      <c r="A55622"/>
      <c r="AA55622"/>
    </row>
    <row r="55623" spans="1:27" x14ac:dyDescent="0.25">
      <c r="A55623"/>
      <c r="AA55623"/>
    </row>
    <row r="55624" spans="1:27" x14ac:dyDescent="0.25">
      <c r="A55624"/>
      <c r="AA55624"/>
    </row>
    <row r="55625" spans="1:27" x14ac:dyDescent="0.25">
      <c r="A55625"/>
      <c r="AA55625"/>
    </row>
    <row r="55626" spans="1:27" x14ac:dyDescent="0.25">
      <c r="A55626"/>
      <c r="AA55626"/>
    </row>
    <row r="55627" spans="1:27" x14ac:dyDescent="0.25">
      <c r="A55627"/>
      <c r="AA55627"/>
    </row>
    <row r="55628" spans="1:27" x14ac:dyDescent="0.25">
      <c r="A55628"/>
      <c r="AA55628"/>
    </row>
    <row r="55629" spans="1:27" x14ac:dyDescent="0.25">
      <c r="A55629"/>
      <c r="AA55629"/>
    </row>
    <row r="55630" spans="1:27" x14ac:dyDescent="0.25">
      <c r="A55630"/>
      <c r="AA55630"/>
    </row>
    <row r="55631" spans="1:27" x14ac:dyDescent="0.25">
      <c r="A55631"/>
      <c r="AA55631"/>
    </row>
    <row r="55632" spans="1:27" x14ac:dyDescent="0.25">
      <c r="A55632"/>
      <c r="AA55632"/>
    </row>
    <row r="55633" spans="1:27" x14ac:dyDescent="0.25">
      <c r="A55633"/>
      <c r="AA55633"/>
    </row>
    <row r="55634" spans="1:27" x14ac:dyDescent="0.25">
      <c r="A55634"/>
      <c r="AA55634"/>
    </row>
    <row r="55635" spans="1:27" x14ac:dyDescent="0.25">
      <c r="A55635"/>
      <c r="AA55635"/>
    </row>
    <row r="55636" spans="1:27" x14ac:dyDescent="0.25">
      <c r="A55636"/>
      <c r="AA55636"/>
    </row>
    <row r="55637" spans="1:27" x14ac:dyDescent="0.25">
      <c r="A55637"/>
      <c r="AA55637"/>
    </row>
    <row r="55638" spans="1:27" x14ac:dyDescent="0.25">
      <c r="A55638"/>
      <c r="AA55638"/>
    </row>
    <row r="55639" spans="1:27" x14ac:dyDescent="0.25">
      <c r="A55639"/>
      <c r="AA55639"/>
    </row>
    <row r="55640" spans="1:27" x14ac:dyDescent="0.25">
      <c r="A55640"/>
      <c r="AA55640"/>
    </row>
    <row r="55641" spans="1:27" x14ac:dyDescent="0.25">
      <c r="A55641"/>
      <c r="AA55641"/>
    </row>
    <row r="55642" spans="1:27" x14ac:dyDescent="0.25">
      <c r="A55642"/>
      <c r="AA55642"/>
    </row>
    <row r="55643" spans="1:27" x14ac:dyDescent="0.25">
      <c r="A55643"/>
      <c r="AA55643"/>
    </row>
    <row r="55644" spans="1:27" x14ac:dyDescent="0.25">
      <c r="A55644"/>
      <c r="AA55644"/>
    </row>
    <row r="55645" spans="1:27" x14ac:dyDescent="0.25">
      <c r="A55645"/>
      <c r="AA55645"/>
    </row>
    <row r="55646" spans="1:27" x14ac:dyDescent="0.25">
      <c r="A55646"/>
      <c r="AA55646"/>
    </row>
    <row r="55647" spans="1:27" x14ac:dyDescent="0.25">
      <c r="A55647"/>
      <c r="AA55647"/>
    </row>
    <row r="55648" spans="1:27" x14ac:dyDescent="0.25">
      <c r="A55648"/>
      <c r="AA55648"/>
    </row>
    <row r="55649" spans="1:27" x14ac:dyDescent="0.25">
      <c r="A55649"/>
      <c r="AA55649"/>
    </row>
    <row r="55650" spans="1:27" x14ac:dyDescent="0.25">
      <c r="A55650"/>
      <c r="AA55650"/>
    </row>
    <row r="55651" spans="1:27" x14ac:dyDescent="0.25">
      <c r="A55651"/>
      <c r="AA55651"/>
    </row>
    <row r="55652" spans="1:27" x14ac:dyDescent="0.25">
      <c r="A55652"/>
      <c r="AA55652"/>
    </row>
    <row r="55653" spans="1:27" x14ac:dyDescent="0.25">
      <c r="A55653"/>
      <c r="AA55653"/>
    </row>
    <row r="55654" spans="1:27" x14ac:dyDescent="0.25">
      <c r="A55654"/>
      <c r="AA55654"/>
    </row>
    <row r="55655" spans="1:27" x14ac:dyDescent="0.25">
      <c r="A55655"/>
      <c r="AA55655"/>
    </row>
    <row r="55656" spans="1:27" x14ac:dyDescent="0.25">
      <c r="A55656"/>
      <c r="AA55656"/>
    </row>
    <row r="55657" spans="1:27" x14ac:dyDescent="0.25">
      <c r="A55657"/>
      <c r="AA55657"/>
    </row>
    <row r="55658" spans="1:27" x14ac:dyDescent="0.25">
      <c r="A55658"/>
      <c r="AA55658"/>
    </row>
    <row r="55659" spans="1:27" x14ac:dyDescent="0.25">
      <c r="A55659"/>
      <c r="AA55659"/>
    </row>
    <row r="55660" spans="1:27" x14ac:dyDescent="0.25">
      <c r="A55660"/>
      <c r="AA55660"/>
    </row>
    <row r="55661" spans="1:27" x14ac:dyDescent="0.25">
      <c r="A55661"/>
      <c r="AA55661"/>
    </row>
    <row r="55662" spans="1:27" x14ac:dyDescent="0.25">
      <c r="A55662"/>
      <c r="AA55662"/>
    </row>
    <row r="55663" spans="1:27" x14ac:dyDescent="0.25">
      <c r="A55663"/>
      <c r="AA55663"/>
    </row>
    <row r="55664" spans="1:27" x14ac:dyDescent="0.25">
      <c r="A55664"/>
      <c r="AA55664"/>
    </row>
    <row r="55665" spans="1:27" x14ac:dyDescent="0.25">
      <c r="A55665"/>
      <c r="AA55665"/>
    </row>
    <row r="55666" spans="1:27" x14ac:dyDescent="0.25">
      <c r="A55666"/>
      <c r="AA55666"/>
    </row>
    <row r="55667" spans="1:27" x14ac:dyDescent="0.25">
      <c r="A55667"/>
      <c r="AA55667"/>
    </row>
    <row r="55668" spans="1:27" x14ac:dyDescent="0.25">
      <c r="A55668"/>
      <c r="AA55668"/>
    </row>
    <row r="55669" spans="1:27" x14ac:dyDescent="0.25">
      <c r="A55669"/>
      <c r="AA55669"/>
    </row>
    <row r="55670" spans="1:27" x14ac:dyDescent="0.25">
      <c r="A55670"/>
      <c r="AA55670"/>
    </row>
    <row r="55671" spans="1:27" x14ac:dyDescent="0.25">
      <c r="A55671"/>
      <c r="AA55671"/>
    </row>
    <row r="55672" spans="1:27" x14ac:dyDescent="0.25">
      <c r="A55672"/>
      <c r="AA55672"/>
    </row>
    <row r="55673" spans="1:27" x14ac:dyDescent="0.25">
      <c r="A55673"/>
      <c r="AA55673"/>
    </row>
    <row r="55674" spans="1:27" x14ac:dyDescent="0.25">
      <c r="A55674"/>
      <c r="AA55674"/>
    </row>
    <row r="55675" spans="1:27" x14ac:dyDescent="0.25">
      <c r="A55675"/>
      <c r="AA55675"/>
    </row>
    <row r="55676" spans="1:27" x14ac:dyDescent="0.25">
      <c r="A55676"/>
      <c r="AA55676"/>
    </row>
    <row r="55677" spans="1:27" x14ac:dyDescent="0.25">
      <c r="A55677"/>
      <c r="AA55677"/>
    </row>
    <row r="55678" spans="1:27" x14ac:dyDescent="0.25">
      <c r="A55678"/>
      <c r="AA55678"/>
    </row>
    <row r="55679" spans="1:27" x14ac:dyDescent="0.25">
      <c r="A55679"/>
      <c r="AA55679"/>
    </row>
    <row r="55680" spans="1:27" x14ac:dyDescent="0.25">
      <c r="A55680"/>
      <c r="AA55680"/>
    </row>
    <row r="55681" spans="1:27" x14ac:dyDescent="0.25">
      <c r="A55681"/>
      <c r="AA55681"/>
    </row>
    <row r="55682" spans="1:27" x14ac:dyDescent="0.25">
      <c r="A55682"/>
      <c r="AA55682"/>
    </row>
    <row r="55683" spans="1:27" x14ac:dyDescent="0.25">
      <c r="A55683"/>
      <c r="AA55683"/>
    </row>
    <row r="55684" spans="1:27" x14ac:dyDescent="0.25">
      <c r="A55684"/>
      <c r="AA55684"/>
    </row>
    <row r="55685" spans="1:27" x14ac:dyDescent="0.25">
      <c r="A55685"/>
      <c r="AA55685"/>
    </row>
    <row r="55686" spans="1:27" x14ac:dyDescent="0.25">
      <c r="A55686"/>
      <c r="AA55686"/>
    </row>
    <row r="55687" spans="1:27" x14ac:dyDescent="0.25">
      <c r="A55687"/>
      <c r="AA55687"/>
    </row>
    <row r="55688" spans="1:27" x14ac:dyDescent="0.25">
      <c r="A55688"/>
      <c r="AA55688"/>
    </row>
    <row r="55689" spans="1:27" x14ac:dyDescent="0.25">
      <c r="A55689"/>
      <c r="AA55689"/>
    </row>
    <row r="55690" spans="1:27" x14ac:dyDescent="0.25">
      <c r="A55690"/>
      <c r="AA55690"/>
    </row>
    <row r="55691" spans="1:27" x14ac:dyDescent="0.25">
      <c r="A55691"/>
      <c r="AA55691"/>
    </row>
    <row r="55692" spans="1:27" x14ac:dyDescent="0.25">
      <c r="A55692"/>
      <c r="AA55692"/>
    </row>
    <row r="55693" spans="1:27" x14ac:dyDescent="0.25">
      <c r="A55693"/>
      <c r="AA55693"/>
    </row>
    <row r="55694" spans="1:27" x14ac:dyDescent="0.25">
      <c r="A55694"/>
      <c r="AA55694"/>
    </row>
    <row r="55695" spans="1:27" x14ac:dyDescent="0.25">
      <c r="A55695"/>
      <c r="AA55695"/>
    </row>
    <row r="55696" spans="1:27" x14ac:dyDescent="0.25">
      <c r="A55696"/>
      <c r="AA55696"/>
    </row>
    <row r="55697" spans="1:27" x14ac:dyDescent="0.25">
      <c r="A55697"/>
      <c r="AA55697"/>
    </row>
    <row r="55698" spans="1:27" x14ac:dyDescent="0.25">
      <c r="A55698"/>
      <c r="AA55698"/>
    </row>
    <row r="55699" spans="1:27" x14ac:dyDescent="0.25">
      <c r="A55699"/>
      <c r="AA55699"/>
    </row>
    <row r="55700" spans="1:27" x14ac:dyDescent="0.25">
      <c r="A55700"/>
      <c r="AA55700"/>
    </row>
    <row r="55701" spans="1:27" x14ac:dyDescent="0.25">
      <c r="A55701"/>
      <c r="AA55701"/>
    </row>
    <row r="55702" spans="1:27" x14ac:dyDescent="0.25">
      <c r="A55702"/>
      <c r="AA55702"/>
    </row>
    <row r="55703" spans="1:27" x14ac:dyDescent="0.25">
      <c r="A55703"/>
      <c r="AA55703"/>
    </row>
    <row r="55704" spans="1:27" x14ac:dyDescent="0.25">
      <c r="A55704"/>
      <c r="AA55704"/>
    </row>
    <row r="55705" spans="1:27" x14ac:dyDescent="0.25">
      <c r="A55705"/>
      <c r="AA55705"/>
    </row>
    <row r="55706" spans="1:27" x14ac:dyDescent="0.25">
      <c r="A55706"/>
      <c r="AA55706"/>
    </row>
    <row r="55707" spans="1:27" x14ac:dyDescent="0.25">
      <c r="A55707"/>
      <c r="AA55707"/>
    </row>
    <row r="55708" spans="1:27" x14ac:dyDescent="0.25">
      <c r="A55708"/>
      <c r="AA55708"/>
    </row>
    <row r="55709" spans="1:27" x14ac:dyDescent="0.25">
      <c r="A55709"/>
      <c r="AA55709"/>
    </row>
    <row r="55710" spans="1:27" x14ac:dyDescent="0.25">
      <c r="A55710"/>
      <c r="AA55710"/>
    </row>
    <row r="55711" spans="1:27" x14ac:dyDescent="0.25">
      <c r="A55711"/>
      <c r="AA55711"/>
    </row>
    <row r="55712" spans="1:27" x14ac:dyDescent="0.25">
      <c r="A55712"/>
      <c r="AA55712"/>
    </row>
    <row r="55713" spans="1:27" x14ac:dyDescent="0.25">
      <c r="A55713"/>
      <c r="AA55713"/>
    </row>
    <row r="55714" spans="1:27" x14ac:dyDescent="0.25">
      <c r="A55714"/>
      <c r="AA55714"/>
    </row>
    <row r="55715" spans="1:27" x14ac:dyDescent="0.25">
      <c r="A55715"/>
      <c r="AA55715"/>
    </row>
    <row r="55716" spans="1:27" x14ac:dyDescent="0.25">
      <c r="A55716"/>
      <c r="AA55716"/>
    </row>
    <row r="55717" spans="1:27" x14ac:dyDescent="0.25">
      <c r="A55717"/>
      <c r="AA55717"/>
    </row>
    <row r="55718" spans="1:27" x14ac:dyDescent="0.25">
      <c r="A55718"/>
      <c r="AA55718"/>
    </row>
    <row r="55719" spans="1:27" x14ac:dyDescent="0.25">
      <c r="A55719"/>
      <c r="AA55719"/>
    </row>
    <row r="55720" spans="1:27" x14ac:dyDescent="0.25">
      <c r="A55720"/>
      <c r="AA55720"/>
    </row>
    <row r="55721" spans="1:27" x14ac:dyDescent="0.25">
      <c r="A55721"/>
      <c r="AA55721"/>
    </row>
    <row r="55722" spans="1:27" x14ac:dyDescent="0.25">
      <c r="A55722"/>
      <c r="AA55722"/>
    </row>
    <row r="55723" spans="1:27" x14ac:dyDescent="0.25">
      <c r="A55723"/>
      <c r="AA55723"/>
    </row>
    <row r="55724" spans="1:27" x14ac:dyDescent="0.25">
      <c r="A55724"/>
      <c r="AA55724"/>
    </row>
    <row r="55725" spans="1:27" x14ac:dyDescent="0.25">
      <c r="A55725"/>
      <c r="AA55725"/>
    </row>
    <row r="55726" spans="1:27" x14ac:dyDescent="0.25">
      <c r="A55726"/>
      <c r="AA55726"/>
    </row>
    <row r="55727" spans="1:27" x14ac:dyDescent="0.25">
      <c r="A55727"/>
      <c r="AA55727"/>
    </row>
    <row r="55728" spans="1:27" x14ac:dyDescent="0.25">
      <c r="A55728"/>
      <c r="AA55728"/>
    </row>
    <row r="55729" spans="1:27" x14ac:dyDescent="0.25">
      <c r="A55729"/>
      <c r="AA55729"/>
    </row>
    <row r="55730" spans="1:27" x14ac:dyDescent="0.25">
      <c r="A55730"/>
      <c r="AA55730"/>
    </row>
    <row r="55731" spans="1:27" x14ac:dyDescent="0.25">
      <c r="A55731"/>
      <c r="AA55731"/>
    </row>
    <row r="55732" spans="1:27" x14ac:dyDescent="0.25">
      <c r="A55732"/>
      <c r="AA55732"/>
    </row>
    <row r="55733" spans="1:27" x14ac:dyDescent="0.25">
      <c r="A55733"/>
      <c r="AA55733"/>
    </row>
    <row r="55734" spans="1:27" x14ac:dyDescent="0.25">
      <c r="A55734"/>
      <c r="AA55734"/>
    </row>
    <row r="55735" spans="1:27" x14ac:dyDescent="0.25">
      <c r="A55735"/>
      <c r="AA55735"/>
    </row>
    <row r="55736" spans="1:27" x14ac:dyDescent="0.25">
      <c r="A55736"/>
      <c r="AA55736"/>
    </row>
    <row r="55737" spans="1:27" x14ac:dyDescent="0.25">
      <c r="A55737"/>
      <c r="AA55737"/>
    </row>
    <row r="55738" spans="1:27" x14ac:dyDescent="0.25">
      <c r="A55738"/>
      <c r="AA55738"/>
    </row>
    <row r="55739" spans="1:27" x14ac:dyDescent="0.25">
      <c r="A55739"/>
      <c r="AA55739"/>
    </row>
    <row r="55740" spans="1:27" x14ac:dyDescent="0.25">
      <c r="A55740"/>
      <c r="AA55740"/>
    </row>
    <row r="55741" spans="1:27" x14ac:dyDescent="0.25">
      <c r="A55741"/>
      <c r="AA55741"/>
    </row>
    <row r="55742" spans="1:27" x14ac:dyDescent="0.25">
      <c r="A55742"/>
      <c r="AA55742"/>
    </row>
    <row r="55743" spans="1:27" x14ac:dyDescent="0.25">
      <c r="A55743"/>
      <c r="AA55743"/>
    </row>
    <row r="55744" spans="1:27" x14ac:dyDescent="0.25">
      <c r="A55744"/>
      <c r="AA55744"/>
    </row>
    <row r="55745" spans="1:27" x14ac:dyDescent="0.25">
      <c r="A55745"/>
      <c r="AA55745"/>
    </row>
    <row r="55746" spans="1:27" x14ac:dyDescent="0.25">
      <c r="A55746"/>
      <c r="AA55746"/>
    </row>
    <row r="55747" spans="1:27" x14ac:dyDescent="0.25">
      <c r="A55747"/>
      <c r="AA55747"/>
    </row>
    <row r="55748" spans="1:27" x14ac:dyDescent="0.25">
      <c r="A55748"/>
      <c r="AA55748"/>
    </row>
    <row r="55749" spans="1:27" x14ac:dyDescent="0.25">
      <c r="A55749"/>
      <c r="AA55749"/>
    </row>
    <row r="55750" spans="1:27" x14ac:dyDescent="0.25">
      <c r="A55750"/>
      <c r="AA55750"/>
    </row>
    <row r="55751" spans="1:27" x14ac:dyDescent="0.25">
      <c r="A55751"/>
      <c r="AA55751"/>
    </row>
    <row r="55752" spans="1:27" x14ac:dyDescent="0.25">
      <c r="A55752"/>
      <c r="AA55752"/>
    </row>
    <row r="55753" spans="1:27" x14ac:dyDescent="0.25">
      <c r="A55753"/>
      <c r="AA55753"/>
    </row>
    <row r="55754" spans="1:27" x14ac:dyDescent="0.25">
      <c r="A55754"/>
      <c r="AA55754"/>
    </row>
    <row r="55755" spans="1:27" x14ac:dyDescent="0.25">
      <c r="A55755"/>
      <c r="AA55755"/>
    </row>
    <row r="55756" spans="1:27" x14ac:dyDescent="0.25">
      <c r="A55756"/>
      <c r="AA55756"/>
    </row>
    <row r="55757" spans="1:27" x14ac:dyDescent="0.25">
      <c r="A55757"/>
      <c r="AA55757"/>
    </row>
    <row r="55758" spans="1:27" x14ac:dyDescent="0.25">
      <c r="A55758"/>
      <c r="AA55758"/>
    </row>
    <row r="55759" spans="1:27" x14ac:dyDescent="0.25">
      <c r="A55759"/>
      <c r="AA55759"/>
    </row>
    <row r="55760" spans="1:27" x14ac:dyDescent="0.25">
      <c r="A55760"/>
      <c r="AA55760"/>
    </row>
    <row r="55761" spans="1:27" x14ac:dyDescent="0.25">
      <c r="A55761"/>
      <c r="AA55761"/>
    </row>
    <row r="55762" spans="1:27" x14ac:dyDescent="0.25">
      <c r="A55762"/>
      <c r="AA55762"/>
    </row>
    <row r="55763" spans="1:27" x14ac:dyDescent="0.25">
      <c r="A55763"/>
      <c r="AA55763"/>
    </row>
    <row r="55764" spans="1:27" x14ac:dyDescent="0.25">
      <c r="A55764"/>
      <c r="AA55764"/>
    </row>
    <row r="55765" spans="1:27" x14ac:dyDescent="0.25">
      <c r="A55765"/>
      <c r="AA55765"/>
    </row>
    <row r="55766" spans="1:27" x14ac:dyDescent="0.25">
      <c r="A55766"/>
      <c r="AA55766"/>
    </row>
    <row r="55767" spans="1:27" x14ac:dyDescent="0.25">
      <c r="A55767"/>
      <c r="AA55767"/>
    </row>
    <row r="55768" spans="1:27" x14ac:dyDescent="0.25">
      <c r="A55768"/>
      <c r="AA55768"/>
    </row>
    <row r="55769" spans="1:27" x14ac:dyDescent="0.25">
      <c r="A55769"/>
      <c r="AA55769"/>
    </row>
    <row r="55770" spans="1:27" x14ac:dyDescent="0.25">
      <c r="A55770"/>
      <c r="AA55770"/>
    </row>
    <row r="55771" spans="1:27" x14ac:dyDescent="0.25">
      <c r="A55771"/>
      <c r="AA55771"/>
    </row>
    <row r="55772" spans="1:27" x14ac:dyDescent="0.25">
      <c r="A55772"/>
      <c r="AA55772"/>
    </row>
    <row r="55773" spans="1:27" x14ac:dyDescent="0.25">
      <c r="A55773"/>
      <c r="AA55773"/>
    </row>
    <row r="55774" spans="1:27" x14ac:dyDescent="0.25">
      <c r="A55774"/>
      <c r="AA55774"/>
    </row>
    <row r="55775" spans="1:27" x14ac:dyDescent="0.25">
      <c r="A55775"/>
      <c r="AA55775"/>
    </row>
    <row r="55776" spans="1:27" x14ac:dyDescent="0.25">
      <c r="A55776"/>
      <c r="AA55776"/>
    </row>
    <row r="55777" spans="1:27" x14ac:dyDescent="0.25">
      <c r="A55777"/>
      <c r="AA55777"/>
    </row>
    <row r="55778" spans="1:27" x14ac:dyDescent="0.25">
      <c r="A55778"/>
      <c r="AA55778"/>
    </row>
    <row r="55779" spans="1:27" x14ac:dyDescent="0.25">
      <c r="A55779"/>
      <c r="AA55779"/>
    </row>
    <row r="55780" spans="1:27" x14ac:dyDescent="0.25">
      <c r="A55780"/>
      <c r="AA55780"/>
    </row>
    <row r="55781" spans="1:27" x14ac:dyDescent="0.25">
      <c r="A55781"/>
      <c r="AA55781"/>
    </row>
    <row r="55782" spans="1:27" x14ac:dyDescent="0.25">
      <c r="A55782"/>
      <c r="AA55782"/>
    </row>
    <row r="55783" spans="1:27" x14ac:dyDescent="0.25">
      <c r="A55783"/>
      <c r="AA55783"/>
    </row>
    <row r="55784" spans="1:27" x14ac:dyDescent="0.25">
      <c r="A55784"/>
      <c r="AA55784"/>
    </row>
    <row r="55785" spans="1:27" x14ac:dyDescent="0.25">
      <c r="A55785"/>
      <c r="AA55785"/>
    </row>
    <row r="55786" spans="1:27" x14ac:dyDescent="0.25">
      <c r="A55786"/>
      <c r="AA55786"/>
    </row>
    <row r="55787" spans="1:27" x14ac:dyDescent="0.25">
      <c r="A55787"/>
      <c r="AA55787"/>
    </row>
    <row r="55788" spans="1:27" x14ac:dyDescent="0.25">
      <c r="A55788"/>
      <c r="AA55788"/>
    </row>
    <row r="55789" spans="1:27" x14ac:dyDescent="0.25">
      <c r="A55789"/>
      <c r="AA55789"/>
    </row>
    <row r="55790" spans="1:27" x14ac:dyDescent="0.25">
      <c r="A55790"/>
      <c r="AA55790"/>
    </row>
    <row r="55791" spans="1:27" x14ac:dyDescent="0.25">
      <c r="A55791"/>
      <c r="AA55791"/>
    </row>
    <row r="55792" spans="1:27" x14ac:dyDescent="0.25">
      <c r="A55792"/>
      <c r="AA55792"/>
    </row>
    <row r="55793" spans="1:27" x14ac:dyDescent="0.25">
      <c r="A55793"/>
      <c r="AA55793"/>
    </row>
    <row r="55794" spans="1:27" x14ac:dyDescent="0.25">
      <c r="A55794"/>
      <c r="AA55794"/>
    </row>
    <row r="55795" spans="1:27" x14ac:dyDescent="0.25">
      <c r="A55795"/>
      <c r="AA55795"/>
    </row>
    <row r="55796" spans="1:27" x14ac:dyDescent="0.25">
      <c r="A55796"/>
      <c r="AA55796"/>
    </row>
    <row r="55797" spans="1:27" x14ac:dyDescent="0.25">
      <c r="A55797"/>
      <c r="AA55797"/>
    </row>
    <row r="55798" spans="1:27" x14ac:dyDescent="0.25">
      <c r="A55798"/>
      <c r="AA55798"/>
    </row>
    <row r="55799" spans="1:27" x14ac:dyDescent="0.25">
      <c r="A55799"/>
      <c r="AA55799"/>
    </row>
    <row r="55800" spans="1:27" x14ac:dyDescent="0.25">
      <c r="A55800"/>
      <c r="AA55800"/>
    </row>
    <row r="55801" spans="1:27" x14ac:dyDescent="0.25">
      <c r="A55801"/>
      <c r="AA55801"/>
    </row>
    <row r="55802" spans="1:27" x14ac:dyDescent="0.25">
      <c r="A55802"/>
      <c r="AA55802"/>
    </row>
    <row r="55803" spans="1:27" x14ac:dyDescent="0.25">
      <c r="A55803"/>
      <c r="AA55803"/>
    </row>
    <row r="55804" spans="1:27" x14ac:dyDescent="0.25">
      <c r="A55804"/>
      <c r="AA55804"/>
    </row>
    <row r="55805" spans="1:27" x14ac:dyDescent="0.25">
      <c r="A55805"/>
      <c r="AA55805"/>
    </row>
    <row r="55806" spans="1:27" x14ac:dyDescent="0.25">
      <c r="A55806"/>
      <c r="AA55806"/>
    </row>
    <row r="55807" spans="1:27" x14ac:dyDescent="0.25">
      <c r="A55807"/>
      <c r="AA55807"/>
    </row>
    <row r="55808" spans="1:27" x14ac:dyDescent="0.25">
      <c r="A55808"/>
      <c r="AA55808"/>
    </row>
    <row r="55809" spans="1:27" x14ac:dyDescent="0.25">
      <c r="A55809"/>
      <c r="AA55809"/>
    </row>
    <row r="55810" spans="1:27" x14ac:dyDescent="0.25">
      <c r="A55810"/>
      <c r="AA55810"/>
    </row>
    <row r="55811" spans="1:27" x14ac:dyDescent="0.25">
      <c r="A55811"/>
      <c r="AA55811"/>
    </row>
    <row r="55812" spans="1:27" x14ac:dyDescent="0.25">
      <c r="A55812"/>
      <c r="AA55812"/>
    </row>
    <row r="55813" spans="1:27" x14ac:dyDescent="0.25">
      <c r="A55813"/>
      <c r="AA55813"/>
    </row>
    <row r="55814" spans="1:27" x14ac:dyDescent="0.25">
      <c r="A55814"/>
      <c r="AA55814"/>
    </row>
    <row r="55815" spans="1:27" x14ac:dyDescent="0.25">
      <c r="A55815"/>
      <c r="AA55815"/>
    </row>
    <row r="55816" spans="1:27" x14ac:dyDescent="0.25">
      <c r="A55816"/>
      <c r="AA55816"/>
    </row>
    <row r="55817" spans="1:27" x14ac:dyDescent="0.25">
      <c r="A55817"/>
      <c r="AA55817"/>
    </row>
    <row r="55818" spans="1:27" x14ac:dyDescent="0.25">
      <c r="A55818"/>
      <c r="AA55818"/>
    </row>
    <row r="55819" spans="1:27" x14ac:dyDescent="0.25">
      <c r="A55819"/>
      <c r="AA55819"/>
    </row>
    <row r="55820" spans="1:27" x14ac:dyDescent="0.25">
      <c r="A55820"/>
      <c r="AA55820"/>
    </row>
    <row r="55821" spans="1:27" x14ac:dyDescent="0.25">
      <c r="A55821"/>
      <c r="AA55821"/>
    </row>
    <row r="55822" spans="1:27" x14ac:dyDescent="0.25">
      <c r="A55822"/>
      <c r="AA55822"/>
    </row>
    <row r="55823" spans="1:27" x14ac:dyDescent="0.25">
      <c r="A55823"/>
      <c r="AA55823"/>
    </row>
    <row r="55824" spans="1:27" x14ac:dyDescent="0.25">
      <c r="A55824"/>
      <c r="AA55824"/>
    </row>
    <row r="55825" spans="1:27" x14ac:dyDescent="0.25">
      <c r="A55825"/>
      <c r="AA55825"/>
    </row>
    <row r="55826" spans="1:27" x14ac:dyDescent="0.25">
      <c r="A55826"/>
      <c r="AA55826"/>
    </row>
    <row r="55827" spans="1:27" x14ac:dyDescent="0.25">
      <c r="A55827"/>
      <c r="AA55827"/>
    </row>
    <row r="55828" spans="1:27" x14ac:dyDescent="0.25">
      <c r="A55828"/>
      <c r="AA55828"/>
    </row>
    <row r="55829" spans="1:27" x14ac:dyDescent="0.25">
      <c r="A55829"/>
      <c r="AA55829"/>
    </row>
    <row r="55830" spans="1:27" x14ac:dyDescent="0.25">
      <c r="A55830"/>
      <c r="AA55830"/>
    </row>
    <row r="55831" spans="1:27" x14ac:dyDescent="0.25">
      <c r="A55831"/>
      <c r="AA55831"/>
    </row>
    <row r="55832" spans="1:27" x14ac:dyDescent="0.25">
      <c r="A55832"/>
      <c r="AA55832"/>
    </row>
    <row r="55833" spans="1:27" x14ac:dyDescent="0.25">
      <c r="A55833"/>
      <c r="AA55833"/>
    </row>
    <row r="55834" spans="1:27" x14ac:dyDescent="0.25">
      <c r="A55834"/>
      <c r="AA55834"/>
    </row>
    <row r="55835" spans="1:27" x14ac:dyDescent="0.25">
      <c r="A55835"/>
      <c r="AA55835"/>
    </row>
    <row r="55836" spans="1:27" x14ac:dyDescent="0.25">
      <c r="A55836"/>
      <c r="AA55836"/>
    </row>
    <row r="55837" spans="1:27" x14ac:dyDescent="0.25">
      <c r="A55837"/>
      <c r="AA55837"/>
    </row>
    <row r="55838" spans="1:27" x14ac:dyDescent="0.25">
      <c r="A55838"/>
      <c r="AA55838"/>
    </row>
    <row r="55839" spans="1:27" x14ac:dyDescent="0.25">
      <c r="A55839"/>
      <c r="AA55839"/>
    </row>
    <row r="55840" spans="1:27" x14ac:dyDescent="0.25">
      <c r="A55840"/>
      <c r="AA55840"/>
    </row>
    <row r="55841" spans="1:27" x14ac:dyDescent="0.25">
      <c r="A55841"/>
      <c r="AA55841"/>
    </row>
    <row r="55842" spans="1:27" x14ac:dyDescent="0.25">
      <c r="A55842"/>
      <c r="AA55842"/>
    </row>
    <row r="55843" spans="1:27" x14ac:dyDescent="0.25">
      <c r="A55843"/>
      <c r="AA55843"/>
    </row>
    <row r="55844" spans="1:27" x14ac:dyDescent="0.25">
      <c r="A55844"/>
      <c r="AA55844"/>
    </row>
    <row r="55845" spans="1:27" x14ac:dyDescent="0.25">
      <c r="A55845"/>
      <c r="AA55845"/>
    </row>
    <row r="55846" spans="1:27" x14ac:dyDescent="0.25">
      <c r="A55846"/>
      <c r="AA55846"/>
    </row>
    <row r="55847" spans="1:27" x14ac:dyDescent="0.25">
      <c r="A55847"/>
      <c r="AA55847"/>
    </row>
    <row r="55848" spans="1:27" x14ac:dyDescent="0.25">
      <c r="A55848"/>
      <c r="AA55848"/>
    </row>
    <row r="55849" spans="1:27" x14ac:dyDescent="0.25">
      <c r="A55849"/>
      <c r="AA55849"/>
    </row>
    <row r="55850" spans="1:27" x14ac:dyDescent="0.25">
      <c r="A55850"/>
      <c r="AA55850"/>
    </row>
    <row r="55851" spans="1:27" x14ac:dyDescent="0.25">
      <c r="A55851"/>
      <c r="AA55851"/>
    </row>
    <row r="55852" spans="1:27" x14ac:dyDescent="0.25">
      <c r="A55852"/>
      <c r="AA55852"/>
    </row>
    <row r="55853" spans="1:27" x14ac:dyDescent="0.25">
      <c r="A55853"/>
      <c r="AA55853"/>
    </row>
    <row r="55854" spans="1:27" x14ac:dyDescent="0.25">
      <c r="A55854"/>
      <c r="AA55854"/>
    </row>
    <row r="55855" spans="1:27" x14ac:dyDescent="0.25">
      <c r="A55855"/>
      <c r="AA55855"/>
    </row>
    <row r="55856" spans="1:27" x14ac:dyDescent="0.25">
      <c r="A55856"/>
      <c r="AA55856"/>
    </row>
    <row r="55857" spans="1:27" x14ac:dyDescent="0.25">
      <c r="A55857"/>
      <c r="AA55857"/>
    </row>
    <row r="55858" spans="1:27" x14ac:dyDescent="0.25">
      <c r="A55858"/>
      <c r="AA55858"/>
    </row>
    <row r="55859" spans="1:27" x14ac:dyDescent="0.25">
      <c r="A55859"/>
      <c r="AA55859"/>
    </row>
    <row r="55860" spans="1:27" x14ac:dyDescent="0.25">
      <c r="A55860"/>
      <c r="AA55860"/>
    </row>
    <row r="55861" spans="1:27" x14ac:dyDescent="0.25">
      <c r="A55861"/>
      <c r="AA55861"/>
    </row>
    <row r="55862" spans="1:27" x14ac:dyDescent="0.25">
      <c r="A55862"/>
      <c r="AA55862"/>
    </row>
    <row r="55863" spans="1:27" x14ac:dyDescent="0.25">
      <c r="A55863"/>
      <c r="AA55863"/>
    </row>
    <row r="55864" spans="1:27" x14ac:dyDescent="0.25">
      <c r="A55864"/>
      <c r="AA55864"/>
    </row>
    <row r="55865" spans="1:27" x14ac:dyDescent="0.25">
      <c r="A55865"/>
      <c r="AA55865"/>
    </row>
    <row r="55866" spans="1:27" x14ac:dyDescent="0.25">
      <c r="A55866"/>
      <c r="AA55866"/>
    </row>
    <row r="55867" spans="1:27" x14ac:dyDescent="0.25">
      <c r="A55867"/>
      <c r="AA55867"/>
    </row>
    <row r="55868" spans="1:27" x14ac:dyDescent="0.25">
      <c r="A55868"/>
      <c r="AA55868"/>
    </row>
    <row r="55869" spans="1:27" x14ac:dyDescent="0.25">
      <c r="A55869"/>
      <c r="AA55869"/>
    </row>
    <row r="55870" spans="1:27" x14ac:dyDescent="0.25">
      <c r="A55870"/>
      <c r="AA55870"/>
    </row>
    <row r="55871" spans="1:27" x14ac:dyDescent="0.25">
      <c r="A55871"/>
      <c r="AA55871"/>
    </row>
    <row r="55872" spans="1:27" x14ac:dyDescent="0.25">
      <c r="A55872"/>
      <c r="AA55872"/>
    </row>
    <row r="55873" spans="1:27" x14ac:dyDescent="0.25">
      <c r="A55873"/>
      <c r="AA55873"/>
    </row>
    <row r="55874" spans="1:27" x14ac:dyDescent="0.25">
      <c r="A55874"/>
      <c r="AA55874"/>
    </row>
    <row r="55875" spans="1:27" x14ac:dyDescent="0.25">
      <c r="A55875"/>
      <c r="AA55875"/>
    </row>
    <row r="55876" spans="1:27" x14ac:dyDescent="0.25">
      <c r="A55876"/>
      <c r="AA55876"/>
    </row>
    <row r="55877" spans="1:27" x14ac:dyDescent="0.25">
      <c r="A55877"/>
      <c r="AA55877"/>
    </row>
    <row r="55878" spans="1:27" x14ac:dyDescent="0.25">
      <c r="A55878"/>
      <c r="AA55878"/>
    </row>
    <row r="55879" spans="1:27" x14ac:dyDescent="0.25">
      <c r="A55879"/>
      <c r="AA55879"/>
    </row>
    <row r="55880" spans="1:27" x14ac:dyDescent="0.25">
      <c r="A55880"/>
      <c r="AA55880"/>
    </row>
    <row r="55881" spans="1:27" x14ac:dyDescent="0.25">
      <c r="A55881"/>
      <c r="AA55881"/>
    </row>
    <row r="55882" spans="1:27" x14ac:dyDescent="0.25">
      <c r="A55882"/>
      <c r="AA55882"/>
    </row>
    <row r="55883" spans="1:27" x14ac:dyDescent="0.25">
      <c r="A55883"/>
      <c r="AA55883"/>
    </row>
    <row r="55884" spans="1:27" x14ac:dyDescent="0.25">
      <c r="A55884"/>
      <c r="AA55884"/>
    </row>
    <row r="55885" spans="1:27" x14ac:dyDescent="0.25">
      <c r="A55885"/>
      <c r="AA55885"/>
    </row>
    <row r="55886" spans="1:27" x14ac:dyDescent="0.25">
      <c r="A55886"/>
      <c r="AA55886"/>
    </row>
    <row r="55887" spans="1:27" x14ac:dyDescent="0.25">
      <c r="A55887"/>
      <c r="AA55887"/>
    </row>
    <row r="55888" spans="1:27" x14ac:dyDescent="0.25">
      <c r="A55888"/>
      <c r="AA55888"/>
    </row>
    <row r="55889" spans="1:27" x14ac:dyDescent="0.25">
      <c r="A55889"/>
      <c r="AA55889"/>
    </row>
    <row r="55890" spans="1:27" x14ac:dyDescent="0.25">
      <c r="A55890"/>
      <c r="AA55890"/>
    </row>
    <row r="55891" spans="1:27" x14ac:dyDescent="0.25">
      <c r="A55891"/>
      <c r="AA55891"/>
    </row>
    <row r="55892" spans="1:27" x14ac:dyDescent="0.25">
      <c r="A55892"/>
      <c r="AA55892"/>
    </row>
    <row r="55893" spans="1:27" x14ac:dyDescent="0.25">
      <c r="A55893"/>
      <c r="AA55893"/>
    </row>
    <row r="55894" spans="1:27" x14ac:dyDescent="0.25">
      <c r="A55894"/>
      <c r="AA55894"/>
    </row>
    <row r="55895" spans="1:27" x14ac:dyDescent="0.25">
      <c r="A55895"/>
      <c r="AA55895"/>
    </row>
    <row r="55896" spans="1:27" x14ac:dyDescent="0.25">
      <c r="A55896"/>
      <c r="AA55896"/>
    </row>
    <row r="55897" spans="1:27" x14ac:dyDescent="0.25">
      <c r="A55897"/>
      <c r="AA55897"/>
    </row>
    <row r="55898" spans="1:27" x14ac:dyDescent="0.25">
      <c r="A55898"/>
      <c r="AA55898"/>
    </row>
    <row r="55899" spans="1:27" x14ac:dyDescent="0.25">
      <c r="A55899"/>
      <c r="AA55899"/>
    </row>
    <row r="55900" spans="1:27" x14ac:dyDescent="0.25">
      <c r="A55900"/>
      <c r="AA55900"/>
    </row>
    <row r="55901" spans="1:27" x14ac:dyDescent="0.25">
      <c r="A55901"/>
      <c r="AA55901"/>
    </row>
    <row r="55902" spans="1:27" x14ac:dyDescent="0.25">
      <c r="A55902"/>
      <c r="AA55902"/>
    </row>
    <row r="55903" spans="1:27" x14ac:dyDescent="0.25">
      <c r="A55903"/>
      <c r="AA55903"/>
    </row>
    <row r="55904" spans="1:27" x14ac:dyDescent="0.25">
      <c r="A55904"/>
      <c r="AA55904"/>
    </row>
    <row r="55905" spans="1:27" x14ac:dyDescent="0.25">
      <c r="A55905"/>
      <c r="AA55905"/>
    </row>
    <row r="55906" spans="1:27" x14ac:dyDescent="0.25">
      <c r="A55906"/>
      <c r="AA55906"/>
    </row>
    <row r="55907" spans="1:27" x14ac:dyDescent="0.25">
      <c r="A55907"/>
      <c r="AA55907"/>
    </row>
    <row r="55908" spans="1:27" x14ac:dyDescent="0.25">
      <c r="A55908"/>
      <c r="AA55908"/>
    </row>
    <row r="55909" spans="1:27" x14ac:dyDescent="0.25">
      <c r="A55909"/>
      <c r="AA55909"/>
    </row>
    <row r="55910" spans="1:27" x14ac:dyDescent="0.25">
      <c r="A55910"/>
      <c r="AA55910"/>
    </row>
    <row r="55911" spans="1:27" x14ac:dyDescent="0.25">
      <c r="A55911"/>
      <c r="AA55911"/>
    </row>
    <row r="55912" spans="1:27" x14ac:dyDescent="0.25">
      <c r="A55912"/>
      <c r="AA55912"/>
    </row>
    <row r="55913" spans="1:27" x14ac:dyDescent="0.25">
      <c r="A55913"/>
      <c r="AA55913"/>
    </row>
    <row r="55914" spans="1:27" x14ac:dyDescent="0.25">
      <c r="A55914"/>
      <c r="AA55914"/>
    </row>
    <row r="55915" spans="1:27" x14ac:dyDescent="0.25">
      <c r="A55915"/>
      <c r="AA55915"/>
    </row>
    <row r="55916" spans="1:27" x14ac:dyDescent="0.25">
      <c r="A55916"/>
      <c r="AA55916"/>
    </row>
    <row r="55917" spans="1:27" x14ac:dyDescent="0.25">
      <c r="A55917"/>
      <c r="AA55917"/>
    </row>
    <row r="55918" spans="1:27" x14ac:dyDescent="0.25">
      <c r="A55918"/>
      <c r="AA55918"/>
    </row>
    <row r="55919" spans="1:27" x14ac:dyDescent="0.25">
      <c r="A55919"/>
      <c r="AA55919"/>
    </row>
    <row r="55920" spans="1:27" x14ac:dyDescent="0.25">
      <c r="A55920"/>
      <c r="AA55920"/>
    </row>
    <row r="55921" spans="1:27" x14ac:dyDescent="0.25">
      <c r="A55921"/>
      <c r="AA55921"/>
    </row>
    <row r="55922" spans="1:27" x14ac:dyDescent="0.25">
      <c r="A55922"/>
      <c r="AA55922"/>
    </row>
    <row r="55923" spans="1:27" x14ac:dyDescent="0.25">
      <c r="A55923"/>
      <c r="AA55923"/>
    </row>
    <row r="55924" spans="1:27" x14ac:dyDescent="0.25">
      <c r="A55924"/>
      <c r="AA55924"/>
    </row>
    <row r="55925" spans="1:27" x14ac:dyDescent="0.25">
      <c r="A55925"/>
      <c r="AA55925"/>
    </row>
    <row r="55926" spans="1:27" x14ac:dyDescent="0.25">
      <c r="A55926"/>
      <c r="AA55926"/>
    </row>
    <row r="55927" spans="1:27" x14ac:dyDescent="0.25">
      <c r="A55927"/>
      <c r="AA55927"/>
    </row>
    <row r="55928" spans="1:27" x14ac:dyDescent="0.25">
      <c r="A55928"/>
      <c r="AA55928"/>
    </row>
    <row r="55929" spans="1:27" x14ac:dyDescent="0.25">
      <c r="A55929"/>
      <c r="AA55929"/>
    </row>
    <row r="55930" spans="1:27" x14ac:dyDescent="0.25">
      <c r="A55930"/>
      <c r="AA55930"/>
    </row>
    <row r="55931" spans="1:27" x14ac:dyDescent="0.25">
      <c r="A55931"/>
      <c r="AA55931"/>
    </row>
    <row r="55932" spans="1:27" x14ac:dyDescent="0.25">
      <c r="A55932"/>
      <c r="AA55932"/>
    </row>
    <row r="55933" spans="1:27" x14ac:dyDescent="0.25">
      <c r="A55933"/>
      <c r="AA55933"/>
    </row>
    <row r="55934" spans="1:27" x14ac:dyDescent="0.25">
      <c r="A55934"/>
      <c r="AA55934"/>
    </row>
    <row r="55935" spans="1:27" x14ac:dyDescent="0.25">
      <c r="A55935"/>
      <c r="AA55935"/>
    </row>
    <row r="55936" spans="1:27" x14ac:dyDescent="0.25">
      <c r="A55936"/>
      <c r="AA55936"/>
    </row>
    <row r="55937" spans="1:27" x14ac:dyDescent="0.25">
      <c r="A55937"/>
      <c r="AA55937"/>
    </row>
    <row r="55938" spans="1:27" x14ac:dyDescent="0.25">
      <c r="A55938"/>
      <c r="AA55938"/>
    </row>
    <row r="55939" spans="1:27" x14ac:dyDescent="0.25">
      <c r="A55939"/>
      <c r="AA55939"/>
    </row>
    <row r="55940" spans="1:27" x14ac:dyDescent="0.25">
      <c r="A55940"/>
      <c r="AA55940"/>
    </row>
    <row r="55941" spans="1:27" x14ac:dyDescent="0.25">
      <c r="A55941"/>
      <c r="AA55941"/>
    </row>
    <row r="55942" spans="1:27" x14ac:dyDescent="0.25">
      <c r="A55942"/>
      <c r="AA55942"/>
    </row>
    <row r="55943" spans="1:27" x14ac:dyDescent="0.25">
      <c r="A55943"/>
      <c r="AA55943"/>
    </row>
    <row r="55944" spans="1:27" x14ac:dyDescent="0.25">
      <c r="A55944"/>
      <c r="AA55944"/>
    </row>
    <row r="55945" spans="1:27" x14ac:dyDescent="0.25">
      <c r="A55945"/>
      <c r="AA55945"/>
    </row>
    <row r="55946" spans="1:27" x14ac:dyDescent="0.25">
      <c r="A55946"/>
      <c r="AA55946"/>
    </row>
    <row r="55947" spans="1:27" x14ac:dyDescent="0.25">
      <c r="A55947"/>
      <c r="AA55947"/>
    </row>
    <row r="55948" spans="1:27" x14ac:dyDescent="0.25">
      <c r="A55948"/>
      <c r="AA55948"/>
    </row>
    <row r="55949" spans="1:27" x14ac:dyDescent="0.25">
      <c r="A55949"/>
      <c r="AA55949"/>
    </row>
    <row r="55950" spans="1:27" x14ac:dyDescent="0.25">
      <c r="A55950"/>
      <c r="AA55950"/>
    </row>
    <row r="55951" spans="1:27" x14ac:dyDescent="0.25">
      <c r="A55951"/>
      <c r="AA55951"/>
    </row>
    <row r="55952" spans="1:27" x14ac:dyDescent="0.25">
      <c r="A55952"/>
      <c r="AA55952"/>
    </row>
    <row r="55953" spans="1:27" x14ac:dyDescent="0.25">
      <c r="A55953"/>
      <c r="AA55953"/>
    </row>
    <row r="55954" spans="1:27" x14ac:dyDescent="0.25">
      <c r="A55954"/>
      <c r="AA55954"/>
    </row>
    <row r="55955" spans="1:27" x14ac:dyDescent="0.25">
      <c r="A55955"/>
      <c r="AA55955"/>
    </row>
    <row r="55956" spans="1:27" x14ac:dyDescent="0.25">
      <c r="A55956"/>
      <c r="AA55956"/>
    </row>
    <row r="55957" spans="1:27" x14ac:dyDescent="0.25">
      <c r="A55957"/>
      <c r="AA55957"/>
    </row>
    <row r="55958" spans="1:27" x14ac:dyDescent="0.25">
      <c r="A55958"/>
      <c r="AA55958"/>
    </row>
    <row r="55959" spans="1:27" x14ac:dyDescent="0.25">
      <c r="A55959"/>
      <c r="AA55959"/>
    </row>
    <row r="55960" spans="1:27" x14ac:dyDescent="0.25">
      <c r="A55960"/>
      <c r="AA55960"/>
    </row>
    <row r="55961" spans="1:27" x14ac:dyDescent="0.25">
      <c r="A55961"/>
      <c r="AA55961"/>
    </row>
    <row r="55962" spans="1:27" x14ac:dyDescent="0.25">
      <c r="A55962"/>
      <c r="AA55962"/>
    </row>
    <row r="55963" spans="1:27" x14ac:dyDescent="0.25">
      <c r="A55963"/>
      <c r="AA55963"/>
    </row>
    <row r="55964" spans="1:27" x14ac:dyDescent="0.25">
      <c r="A55964"/>
      <c r="AA55964"/>
    </row>
    <row r="55965" spans="1:27" x14ac:dyDescent="0.25">
      <c r="A55965"/>
      <c r="AA55965"/>
    </row>
    <row r="55966" spans="1:27" x14ac:dyDescent="0.25">
      <c r="A55966"/>
      <c r="AA55966"/>
    </row>
    <row r="55967" spans="1:27" x14ac:dyDescent="0.25">
      <c r="A55967"/>
      <c r="AA55967"/>
    </row>
    <row r="55968" spans="1:27" x14ac:dyDescent="0.25">
      <c r="A55968"/>
      <c r="AA55968"/>
    </row>
    <row r="55969" spans="1:27" x14ac:dyDescent="0.25">
      <c r="A55969"/>
      <c r="AA55969"/>
    </row>
    <row r="55970" spans="1:27" x14ac:dyDescent="0.25">
      <c r="A55970"/>
      <c r="AA55970"/>
    </row>
    <row r="55971" spans="1:27" x14ac:dyDescent="0.25">
      <c r="A55971"/>
      <c r="AA55971"/>
    </row>
    <row r="55972" spans="1:27" x14ac:dyDescent="0.25">
      <c r="A55972"/>
      <c r="AA55972"/>
    </row>
    <row r="55973" spans="1:27" x14ac:dyDescent="0.25">
      <c r="A55973"/>
      <c r="AA55973"/>
    </row>
    <row r="55974" spans="1:27" x14ac:dyDescent="0.25">
      <c r="A55974"/>
      <c r="AA55974"/>
    </row>
    <row r="55975" spans="1:27" x14ac:dyDescent="0.25">
      <c r="A55975"/>
      <c r="AA55975"/>
    </row>
    <row r="55976" spans="1:27" x14ac:dyDescent="0.25">
      <c r="A55976"/>
      <c r="AA55976"/>
    </row>
    <row r="55977" spans="1:27" x14ac:dyDescent="0.25">
      <c r="A55977"/>
      <c r="AA55977"/>
    </row>
    <row r="55978" spans="1:27" x14ac:dyDescent="0.25">
      <c r="A55978"/>
      <c r="AA55978"/>
    </row>
    <row r="55979" spans="1:27" x14ac:dyDescent="0.25">
      <c r="A55979"/>
      <c r="AA55979"/>
    </row>
    <row r="55980" spans="1:27" x14ac:dyDescent="0.25">
      <c r="A55980"/>
      <c r="AA55980"/>
    </row>
    <row r="55981" spans="1:27" x14ac:dyDescent="0.25">
      <c r="A55981"/>
      <c r="AA55981"/>
    </row>
    <row r="55982" spans="1:27" x14ac:dyDescent="0.25">
      <c r="A55982"/>
      <c r="AA55982"/>
    </row>
    <row r="55983" spans="1:27" x14ac:dyDescent="0.25">
      <c r="A55983"/>
      <c r="AA55983"/>
    </row>
    <row r="55984" spans="1:27" x14ac:dyDescent="0.25">
      <c r="A55984"/>
      <c r="AA55984"/>
    </row>
    <row r="55985" spans="1:27" x14ac:dyDescent="0.25">
      <c r="A55985"/>
      <c r="AA55985"/>
    </row>
    <row r="55986" spans="1:27" x14ac:dyDescent="0.25">
      <c r="A55986"/>
      <c r="AA55986"/>
    </row>
    <row r="55987" spans="1:27" x14ac:dyDescent="0.25">
      <c r="A55987"/>
      <c r="AA55987"/>
    </row>
    <row r="55988" spans="1:27" x14ac:dyDescent="0.25">
      <c r="A55988"/>
      <c r="AA55988"/>
    </row>
    <row r="55989" spans="1:27" x14ac:dyDescent="0.25">
      <c r="A55989"/>
      <c r="AA55989"/>
    </row>
    <row r="55990" spans="1:27" x14ac:dyDescent="0.25">
      <c r="A55990"/>
      <c r="AA55990"/>
    </row>
    <row r="55991" spans="1:27" x14ac:dyDescent="0.25">
      <c r="A55991"/>
      <c r="AA55991"/>
    </row>
    <row r="55992" spans="1:27" x14ac:dyDescent="0.25">
      <c r="A55992"/>
      <c r="AA55992"/>
    </row>
    <row r="55993" spans="1:27" x14ac:dyDescent="0.25">
      <c r="A55993"/>
      <c r="AA55993"/>
    </row>
    <row r="55994" spans="1:27" x14ac:dyDescent="0.25">
      <c r="A55994"/>
      <c r="AA55994"/>
    </row>
    <row r="55995" spans="1:27" x14ac:dyDescent="0.25">
      <c r="A55995"/>
      <c r="AA55995"/>
    </row>
    <row r="55996" spans="1:27" x14ac:dyDescent="0.25">
      <c r="A55996"/>
      <c r="AA55996"/>
    </row>
    <row r="55997" spans="1:27" x14ac:dyDescent="0.25">
      <c r="A55997"/>
      <c r="AA55997"/>
    </row>
    <row r="55998" spans="1:27" x14ac:dyDescent="0.25">
      <c r="A55998"/>
      <c r="AA55998"/>
    </row>
    <row r="55999" spans="1:27" x14ac:dyDescent="0.25">
      <c r="A55999"/>
      <c r="AA55999"/>
    </row>
    <row r="56000" spans="1:27" x14ac:dyDescent="0.25">
      <c r="A56000"/>
      <c r="AA56000"/>
    </row>
    <row r="56001" spans="1:27" x14ac:dyDescent="0.25">
      <c r="A56001"/>
      <c r="AA56001"/>
    </row>
    <row r="56002" spans="1:27" x14ac:dyDescent="0.25">
      <c r="A56002"/>
      <c r="AA56002"/>
    </row>
    <row r="56003" spans="1:27" x14ac:dyDescent="0.25">
      <c r="A56003"/>
      <c r="AA56003"/>
    </row>
    <row r="56004" spans="1:27" x14ac:dyDescent="0.25">
      <c r="A56004"/>
      <c r="AA56004"/>
    </row>
    <row r="56005" spans="1:27" x14ac:dyDescent="0.25">
      <c r="A56005"/>
      <c r="AA56005"/>
    </row>
    <row r="56006" spans="1:27" x14ac:dyDescent="0.25">
      <c r="A56006"/>
      <c r="AA56006"/>
    </row>
    <row r="56007" spans="1:27" x14ac:dyDescent="0.25">
      <c r="A56007"/>
      <c r="AA56007"/>
    </row>
    <row r="56008" spans="1:27" x14ac:dyDescent="0.25">
      <c r="A56008"/>
      <c r="AA56008"/>
    </row>
    <row r="56009" spans="1:27" x14ac:dyDescent="0.25">
      <c r="A56009"/>
      <c r="AA56009"/>
    </row>
    <row r="56010" spans="1:27" x14ac:dyDescent="0.25">
      <c r="A56010"/>
      <c r="AA56010"/>
    </row>
    <row r="56011" spans="1:27" x14ac:dyDescent="0.25">
      <c r="A56011"/>
      <c r="AA56011"/>
    </row>
    <row r="56012" spans="1:27" x14ac:dyDescent="0.25">
      <c r="A56012"/>
      <c r="AA56012"/>
    </row>
    <row r="56013" spans="1:27" x14ac:dyDescent="0.25">
      <c r="A56013"/>
      <c r="AA56013"/>
    </row>
    <row r="56014" spans="1:27" x14ac:dyDescent="0.25">
      <c r="A56014"/>
      <c r="AA56014"/>
    </row>
    <row r="56015" spans="1:27" x14ac:dyDescent="0.25">
      <c r="A56015"/>
      <c r="AA56015"/>
    </row>
    <row r="56016" spans="1:27" x14ac:dyDescent="0.25">
      <c r="A56016"/>
      <c r="AA56016"/>
    </row>
    <row r="56017" spans="1:27" x14ac:dyDescent="0.25">
      <c r="A56017"/>
      <c r="AA56017"/>
    </row>
    <row r="56018" spans="1:27" x14ac:dyDescent="0.25">
      <c r="A56018"/>
      <c r="AA56018"/>
    </row>
    <row r="56019" spans="1:27" x14ac:dyDescent="0.25">
      <c r="A56019"/>
      <c r="AA56019"/>
    </row>
    <row r="56020" spans="1:27" x14ac:dyDescent="0.25">
      <c r="A56020"/>
      <c r="AA56020"/>
    </row>
    <row r="56021" spans="1:27" x14ac:dyDescent="0.25">
      <c r="A56021"/>
      <c r="AA56021"/>
    </row>
    <row r="56022" spans="1:27" x14ac:dyDescent="0.25">
      <c r="A56022"/>
      <c r="AA56022"/>
    </row>
    <row r="56023" spans="1:27" x14ac:dyDescent="0.25">
      <c r="A56023"/>
      <c r="AA56023"/>
    </row>
    <row r="56024" spans="1:27" x14ac:dyDescent="0.25">
      <c r="A56024"/>
      <c r="AA56024"/>
    </row>
    <row r="56025" spans="1:27" x14ac:dyDescent="0.25">
      <c r="A56025"/>
      <c r="AA56025"/>
    </row>
    <row r="56026" spans="1:27" x14ac:dyDescent="0.25">
      <c r="A56026"/>
      <c r="AA56026"/>
    </row>
    <row r="56027" spans="1:27" x14ac:dyDescent="0.25">
      <c r="A56027"/>
      <c r="AA56027"/>
    </row>
    <row r="56028" spans="1:27" x14ac:dyDescent="0.25">
      <c r="A56028"/>
      <c r="AA56028"/>
    </row>
    <row r="56029" spans="1:27" x14ac:dyDescent="0.25">
      <c r="A56029"/>
      <c r="AA56029"/>
    </row>
    <row r="56030" spans="1:27" x14ac:dyDescent="0.25">
      <c r="A56030"/>
      <c r="AA56030"/>
    </row>
    <row r="56031" spans="1:27" x14ac:dyDescent="0.25">
      <c r="A56031"/>
      <c r="AA56031"/>
    </row>
    <row r="56032" spans="1:27" x14ac:dyDescent="0.25">
      <c r="A56032"/>
      <c r="AA56032"/>
    </row>
    <row r="56033" spans="1:27" x14ac:dyDescent="0.25">
      <c r="A56033"/>
      <c r="AA56033"/>
    </row>
    <row r="56034" spans="1:27" x14ac:dyDescent="0.25">
      <c r="A56034"/>
      <c r="AA56034"/>
    </row>
    <row r="56035" spans="1:27" x14ac:dyDescent="0.25">
      <c r="A56035"/>
      <c r="AA56035"/>
    </row>
    <row r="56036" spans="1:27" x14ac:dyDescent="0.25">
      <c r="A56036"/>
      <c r="AA56036"/>
    </row>
    <row r="56037" spans="1:27" x14ac:dyDescent="0.25">
      <c r="A56037"/>
      <c r="AA56037"/>
    </row>
    <row r="56038" spans="1:27" x14ac:dyDescent="0.25">
      <c r="A56038"/>
      <c r="AA56038"/>
    </row>
    <row r="56039" spans="1:27" x14ac:dyDescent="0.25">
      <c r="A56039"/>
      <c r="AA56039"/>
    </row>
    <row r="56040" spans="1:27" x14ac:dyDescent="0.25">
      <c r="A56040"/>
      <c r="AA56040"/>
    </row>
    <row r="56041" spans="1:27" x14ac:dyDescent="0.25">
      <c r="A56041"/>
      <c r="AA56041"/>
    </row>
    <row r="56042" spans="1:27" x14ac:dyDescent="0.25">
      <c r="A56042"/>
      <c r="AA56042"/>
    </row>
    <row r="56043" spans="1:27" x14ac:dyDescent="0.25">
      <c r="A56043"/>
      <c r="AA56043"/>
    </row>
    <row r="56044" spans="1:27" x14ac:dyDescent="0.25">
      <c r="A56044"/>
      <c r="AA56044"/>
    </row>
    <row r="56045" spans="1:27" x14ac:dyDescent="0.25">
      <c r="A56045"/>
      <c r="AA56045"/>
    </row>
    <row r="56046" spans="1:27" x14ac:dyDescent="0.25">
      <c r="A56046"/>
      <c r="AA56046"/>
    </row>
    <row r="56047" spans="1:27" x14ac:dyDescent="0.25">
      <c r="A56047"/>
      <c r="AA56047"/>
    </row>
    <row r="56048" spans="1:27" x14ac:dyDescent="0.25">
      <c r="A56048"/>
      <c r="AA56048"/>
    </row>
    <row r="56049" spans="1:27" x14ac:dyDescent="0.25">
      <c r="A56049"/>
      <c r="AA56049"/>
    </row>
    <row r="56050" spans="1:27" x14ac:dyDescent="0.25">
      <c r="A56050"/>
      <c r="AA56050"/>
    </row>
    <row r="56051" spans="1:27" x14ac:dyDescent="0.25">
      <c r="A56051"/>
      <c r="AA56051"/>
    </row>
    <row r="56052" spans="1:27" x14ac:dyDescent="0.25">
      <c r="A56052"/>
      <c r="AA56052"/>
    </row>
    <row r="56053" spans="1:27" x14ac:dyDescent="0.25">
      <c r="A56053"/>
      <c r="AA56053"/>
    </row>
    <row r="56054" spans="1:27" x14ac:dyDescent="0.25">
      <c r="A56054"/>
      <c r="AA56054"/>
    </row>
    <row r="56055" spans="1:27" x14ac:dyDescent="0.25">
      <c r="A56055"/>
      <c r="AA56055"/>
    </row>
    <row r="56056" spans="1:27" x14ac:dyDescent="0.25">
      <c r="A56056"/>
      <c r="AA56056"/>
    </row>
    <row r="56057" spans="1:27" x14ac:dyDescent="0.25">
      <c r="A56057"/>
      <c r="AA56057"/>
    </row>
    <row r="56058" spans="1:27" x14ac:dyDescent="0.25">
      <c r="A56058"/>
      <c r="AA56058"/>
    </row>
    <row r="56059" spans="1:27" x14ac:dyDescent="0.25">
      <c r="A56059"/>
      <c r="AA56059"/>
    </row>
    <row r="56060" spans="1:27" x14ac:dyDescent="0.25">
      <c r="A56060"/>
      <c r="AA56060"/>
    </row>
    <row r="56061" spans="1:27" x14ac:dyDescent="0.25">
      <c r="A56061"/>
      <c r="AA56061"/>
    </row>
    <row r="56062" spans="1:27" x14ac:dyDescent="0.25">
      <c r="A56062"/>
      <c r="AA56062"/>
    </row>
    <row r="56063" spans="1:27" x14ac:dyDescent="0.25">
      <c r="A56063"/>
      <c r="AA56063"/>
    </row>
    <row r="56064" spans="1:27" x14ac:dyDescent="0.25">
      <c r="A56064"/>
      <c r="AA56064"/>
    </row>
    <row r="56065" spans="1:27" x14ac:dyDescent="0.25">
      <c r="A56065"/>
      <c r="AA56065"/>
    </row>
    <row r="56066" spans="1:27" x14ac:dyDescent="0.25">
      <c r="A56066"/>
      <c r="AA56066"/>
    </row>
    <row r="56067" spans="1:27" x14ac:dyDescent="0.25">
      <c r="A56067"/>
      <c r="AA56067"/>
    </row>
    <row r="56068" spans="1:27" x14ac:dyDescent="0.25">
      <c r="A56068"/>
      <c r="AA56068"/>
    </row>
    <row r="56069" spans="1:27" x14ac:dyDescent="0.25">
      <c r="A56069"/>
      <c r="AA56069"/>
    </row>
    <row r="56070" spans="1:27" x14ac:dyDescent="0.25">
      <c r="A56070"/>
      <c r="AA56070"/>
    </row>
    <row r="56071" spans="1:27" x14ac:dyDescent="0.25">
      <c r="A56071"/>
      <c r="AA56071"/>
    </row>
    <row r="56072" spans="1:27" x14ac:dyDescent="0.25">
      <c r="A56072"/>
      <c r="AA56072"/>
    </row>
    <row r="56073" spans="1:27" x14ac:dyDescent="0.25">
      <c r="A56073"/>
      <c r="AA56073"/>
    </row>
    <row r="56074" spans="1:27" x14ac:dyDescent="0.25">
      <c r="A56074"/>
      <c r="AA56074"/>
    </row>
    <row r="56075" spans="1:27" x14ac:dyDescent="0.25">
      <c r="A56075"/>
      <c r="AA56075"/>
    </row>
    <row r="56076" spans="1:27" x14ac:dyDescent="0.25">
      <c r="A56076"/>
      <c r="AA56076"/>
    </row>
    <row r="56077" spans="1:27" x14ac:dyDescent="0.25">
      <c r="A56077"/>
      <c r="AA56077"/>
    </row>
    <row r="56078" spans="1:27" x14ac:dyDescent="0.25">
      <c r="A56078"/>
      <c r="AA56078"/>
    </row>
    <row r="56079" spans="1:27" x14ac:dyDescent="0.25">
      <c r="A56079"/>
      <c r="AA56079"/>
    </row>
    <row r="56080" spans="1:27" x14ac:dyDescent="0.25">
      <c r="A56080"/>
      <c r="AA56080"/>
    </row>
    <row r="56081" spans="1:27" x14ac:dyDescent="0.25">
      <c r="A56081"/>
      <c r="AA56081"/>
    </row>
    <row r="56082" spans="1:27" x14ac:dyDescent="0.25">
      <c r="A56082"/>
      <c r="AA56082"/>
    </row>
    <row r="56083" spans="1:27" x14ac:dyDescent="0.25">
      <c r="A56083"/>
      <c r="AA56083"/>
    </row>
    <row r="56084" spans="1:27" x14ac:dyDescent="0.25">
      <c r="A56084"/>
      <c r="AA56084"/>
    </row>
    <row r="56085" spans="1:27" x14ac:dyDescent="0.25">
      <c r="A56085"/>
      <c r="AA56085"/>
    </row>
    <row r="56086" spans="1:27" x14ac:dyDescent="0.25">
      <c r="A56086"/>
      <c r="AA56086"/>
    </row>
    <row r="56087" spans="1:27" x14ac:dyDescent="0.25">
      <c r="A56087"/>
      <c r="AA56087"/>
    </row>
    <row r="56088" spans="1:27" x14ac:dyDescent="0.25">
      <c r="A56088"/>
      <c r="AA56088"/>
    </row>
    <row r="56089" spans="1:27" x14ac:dyDescent="0.25">
      <c r="A56089"/>
      <c r="AA56089"/>
    </row>
    <row r="56090" spans="1:27" x14ac:dyDescent="0.25">
      <c r="A56090"/>
      <c r="AA56090"/>
    </row>
    <row r="56091" spans="1:27" x14ac:dyDescent="0.25">
      <c r="A56091"/>
      <c r="AA56091"/>
    </row>
    <row r="56092" spans="1:27" x14ac:dyDescent="0.25">
      <c r="A56092"/>
      <c r="AA56092"/>
    </row>
    <row r="56093" spans="1:27" x14ac:dyDescent="0.25">
      <c r="A56093"/>
      <c r="AA56093"/>
    </row>
    <row r="56094" spans="1:27" x14ac:dyDescent="0.25">
      <c r="A56094"/>
      <c r="AA56094"/>
    </row>
    <row r="56095" spans="1:27" x14ac:dyDescent="0.25">
      <c r="A56095"/>
      <c r="AA56095"/>
    </row>
    <row r="56096" spans="1:27" x14ac:dyDescent="0.25">
      <c r="A56096"/>
      <c r="AA56096"/>
    </row>
    <row r="56097" spans="1:27" x14ac:dyDescent="0.25">
      <c r="A56097"/>
      <c r="AA56097"/>
    </row>
    <row r="56098" spans="1:27" x14ac:dyDescent="0.25">
      <c r="A56098"/>
      <c r="AA56098"/>
    </row>
    <row r="56099" spans="1:27" x14ac:dyDescent="0.25">
      <c r="A56099"/>
      <c r="AA56099"/>
    </row>
    <row r="56100" spans="1:27" x14ac:dyDescent="0.25">
      <c r="A56100"/>
      <c r="AA56100"/>
    </row>
    <row r="56101" spans="1:27" x14ac:dyDescent="0.25">
      <c r="A56101"/>
      <c r="AA56101"/>
    </row>
    <row r="56102" spans="1:27" x14ac:dyDescent="0.25">
      <c r="A56102"/>
      <c r="AA56102"/>
    </row>
    <row r="56103" spans="1:27" x14ac:dyDescent="0.25">
      <c r="A56103"/>
      <c r="AA56103"/>
    </row>
    <row r="56104" spans="1:27" x14ac:dyDescent="0.25">
      <c r="A56104"/>
      <c r="AA56104"/>
    </row>
    <row r="56105" spans="1:27" x14ac:dyDescent="0.25">
      <c r="A56105"/>
      <c r="AA56105"/>
    </row>
    <row r="56106" spans="1:27" x14ac:dyDescent="0.25">
      <c r="A56106"/>
      <c r="AA56106"/>
    </row>
    <row r="56107" spans="1:27" x14ac:dyDescent="0.25">
      <c r="A56107"/>
      <c r="AA56107"/>
    </row>
    <row r="56108" spans="1:27" x14ac:dyDescent="0.25">
      <c r="A56108"/>
      <c r="AA56108"/>
    </row>
    <row r="56109" spans="1:27" x14ac:dyDescent="0.25">
      <c r="A56109"/>
      <c r="AA56109"/>
    </row>
    <row r="56110" spans="1:27" x14ac:dyDescent="0.25">
      <c r="A56110"/>
      <c r="AA56110"/>
    </row>
    <row r="56111" spans="1:27" x14ac:dyDescent="0.25">
      <c r="A56111"/>
      <c r="AA56111"/>
    </row>
    <row r="56112" spans="1:27" x14ac:dyDescent="0.25">
      <c r="A56112"/>
      <c r="AA56112"/>
    </row>
    <row r="56113" spans="1:27" x14ac:dyDescent="0.25">
      <c r="A56113"/>
      <c r="AA56113"/>
    </row>
    <row r="56114" spans="1:27" x14ac:dyDescent="0.25">
      <c r="A56114"/>
      <c r="AA56114"/>
    </row>
    <row r="56115" spans="1:27" x14ac:dyDescent="0.25">
      <c r="A56115"/>
      <c r="AA56115"/>
    </row>
    <row r="56116" spans="1:27" x14ac:dyDescent="0.25">
      <c r="A56116"/>
      <c r="AA56116"/>
    </row>
    <row r="56117" spans="1:27" x14ac:dyDescent="0.25">
      <c r="A56117"/>
      <c r="AA56117"/>
    </row>
    <row r="56118" spans="1:27" x14ac:dyDescent="0.25">
      <c r="A56118"/>
      <c r="AA56118"/>
    </row>
    <row r="56119" spans="1:27" x14ac:dyDescent="0.25">
      <c r="A56119"/>
      <c r="AA56119"/>
    </row>
    <row r="56120" spans="1:27" x14ac:dyDescent="0.25">
      <c r="A56120"/>
      <c r="AA56120"/>
    </row>
    <row r="56121" spans="1:27" x14ac:dyDescent="0.25">
      <c r="A56121"/>
      <c r="AA56121"/>
    </row>
    <row r="56122" spans="1:27" x14ac:dyDescent="0.25">
      <c r="A56122"/>
      <c r="AA56122"/>
    </row>
    <row r="56123" spans="1:27" x14ac:dyDescent="0.25">
      <c r="A56123"/>
      <c r="AA56123"/>
    </row>
    <row r="56124" spans="1:27" x14ac:dyDescent="0.25">
      <c r="A56124"/>
      <c r="AA56124"/>
    </row>
    <row r="56125" spans="1:27" x14ac:dyDescent="0.25">
      <c r="A56125"/>
      <c r="AA56125"/>
    </row>
    <row r="56126" spans="1:27" x14ac:dyDescent="0.25">
      <c r="A56126"/>
      <c r="AA56126"/>
    </row>
    <row r="56127" spans="1:27" x14ac:dyDescent="0.25">
      <c r="A56127"/>
      <c r="AA56127"/>
    </row>
    <row r="56128" spans="1:27" x14ac:dyDescent="0.25">
      <c r="A56128"/>
      <c r="AA56128"/>
    </row>
    <row r="56129" spans="1:27" x14ac:dyDescent="0.25">
      <c r="A56129"/>
      <c r="AA56129"/>
    </row>
    <row r="56130" spans="1:27" x14ac:dyDescent="0.25">
      <c r="A56130"/>
      <c r="AA56130"/>
    </row>
    <row r="56131" spans="1:27" x14ac:dyDescent="0.25">
      <c r="A56131"/>
      <c r="AA56131"/>
    </row>
    <row r="56132" spans="1:27" x14ac:dyDescent="0.25">
      <c r="A56132"/>
      <c r="AA56132"/>
    </row>
    <row r="56133" spans="1:27" x14ac:dyDescent="0.25">
      <c r="A56133"/>
      <c r="AA56133"/>
    </row>
    <row r="56134" spans="1:27" x14ac:dyDescent="0.25">
      <c r="A56134"/>
      <c r="AA56134"/>
    </row>
    <row r="56135" spans="1:27" x14ac:dyDescent="0.25">
      <c r="A56135"/>
      <c r="AA56135"/>
    </row>
    <row r="56136" spans="1:27" x14ac:dyDescent="0.25">
      <c r="A56136"/>
      <c r="AA56136"/>
    </row>
    <row r="56137" spans="1:27" x14ac:dyDescent="0.25">
      <c r="A56137"/>
      <c r="AA56137"/>
    </row>
    <row r="56138" spans="1:27" x14ac:dyDescent="0.25">
      <c r="A56138"/>
      <c r="AA56138"/>
    </row>
    <row r="56139" spans="1:27" x14ac:dyDescent="0.25">
      <c r="A56139"/>
      <c r="AA56139"/>
    </row>
    <row r="56140" spans="1:27" x14ac:dyDescent="0.25">
      <c r="A56140"/>
      <c r="AA56140"/>
    </row>
    <row r="56141" spans="1:27" x14ac:dyDescent="0.25">
      <c r="A56141"/>
      <c r="AA56141"/>
    </row>
    <row r="56142" spans="1:27" x14ac:dyDescent="0.25">
      <c r="A56142"/>
      <c r="AA56142"/>
    </row>
    <row r="56143" spans="1:27" x14ac:dyDescent="0.25">
      <c r="A56143"/>
      <c r="AA56143"/>
    </row>
    <row r="56144" spans="1:27" x14ac:dyDescent="0.25">
      <c r="A56144"/>
      <c r="AA56144"/>
    </row>
    <row r="56145" spans="1:27" x14ac:dyDescent="0.25">
      <c r="A56145"/>
      <c r="AA56145"/>
    </row>
    <row r="56146" spans="1:27" x14ac:dyDescent="0.25">
      <c r="A56146"/>
      <c r="AA56146"/>
    </row>
    <row r="56147" spans="1:27" x14ac:dyDescent="0.25">
      <c r="A56147"/>
      <c r="AA56147"/>
    </row>
    <row r="56148" spans="1:27" x14ac:dyDescent="0.25">
      <c r="A56148"/>
      <c r="AA56148"/>
    </row>
    <row r="56149" spans="1:27" x14ac:dyDescent="0.25">
      <c r="A56149"/>
      <c r="AA56149"/>
    </row>
    <row r="56150" spans="1:27" x14ac:dyDescent="0.25">
      <c r="A56150"/>
      <c r="AA56150"/>
    </row>
    <row r="56151" spans="1:27" x14ac:dyDescent="0.25">
      <c r="A56151"/>
      <c r="AA56151"/>
    </row>
    <row r="56152" spans="1:27" x14ac:dyDescent="0.25">
      <c r="A56152"/>
      <c r="AA56152"/>
    </row>
    <row r="56153" spans="1:27" x14ac:dyDescent="0.25">
      <c r="A56153"/>
      <c r="AA56153"/>
    </row>
    <row r="56154" spans="1:27" x14ac:dyDescent="0.25">
      <c r="A56154"/>
      <c r="AA56154"/>
    </row>
    <row r="56155" spans="1:27" x14ac:dyDescent="0.25">
      <c r="A56155"/>
      <c r="AA56155"/>
    </row>
    <row r="56156" spans="1:27" x14ac:dyDescent="0.25">
      <c r="A56156"/>
      <c r="AA56156"/>
    </row>
    <row r="56157" spans="1:27" x14ac:dyDescent="0.25">
      <c r="A56157"/>
      <c r="AA56157"/>
    </row>
    <row r="56158" spans="1:27" x14ac:dyDescent="0.25">
      <c r="A56158"/>
      <c r="AA56158"/>
    </row>
    <row r="56159" spans="1:27" x14ac:dyDescent="0.25">
      <c r="A56159"/>
      <c r="AA56159"/>
    </row>
    <row r="56160" spans="1:27" x14ac:dyDescent="0.25">
      <c r="A56160"/>
      <c r="AA56160"/>
    </row>
    <row r="56161" spans="1:27" x14ac:dyDescent="0.25">
      <c r="A56161"/>
      <c r="AA56161"/>
    </row>
    <row r="56162" spans="1:27" x14ac:dyDescent="0.25">
      <c r="A56162"/>
      <c r="AA56162"/>
    </row>
    <row r="56163" spans="1:27" x14ac:dyDescent="0.25">
      <c r="A56163"/>
      <c r="AA56163"/>
    </row>
    <row r="56164" spans="1:27" x14ac:dyDescent="0.25">
      <c r="A56164"/>
      <c r="AA56164"/>
    </row>
    <row r="56165" spans="1:27" x14ac:dyDescent="0.25">
      <c r="A56165"/>
      <c r="AA56165"/>
    </row>
    <row r="56166" spans="1:27" x14ac:dyDescent="0.25">
      <c r="A56166"/>
      <c r="AA56166"/>
    </row>
    <row r="56167" spans="1:27" x14ac:dyDescent="0.25">
      <c r="A56167"/>
      <c r="AA56167"/>
    </row>
    <row r="56168" spans="1:27" x14ac:dyDescent="0.25">
      <c r="A56168"/>
      <c r="AA56168"/>
    </row>
    <row r="56169" spans="1:27" x14ac:dyDescent="0.25">
      <c r="A56169"/>
      <c r="AA56169"/>
    </row>
    <row r="56170" spans="1:27" x14ac:dyDescent="0.25">
      <c r="A56170"/>
      <c r="AA56170"/>
    </row>
    <row r="56171" spans="1:27" x14ac:dyDescent="0.25">
      <c r="A56171"/>
      <c r="AA56171"/>
    </row>
    <row r="56172" spans="1:27" x14ac:dyDescent="0.25">
      <c r="A56172"/>
      <c r="AA56172"/>
    </row>
    <row r="56173" spans="1:27" x14ac:dyDescent="0.25">
      <c r="A56173"/>
      <c r="AA56173"/>
    </row>
    <row r="56174" spans="1:27" x14ac:dyDescent="0.25">
      <c r="A56174"/>
      <c r="AA56174"/>
    </row>
    <row r="56175" spans="1:27" x14ac:dyDescent="0.25">
      <c r="A56175"/>
      <c r="AA56175"/>
    </row>
    <row r="56176" spans="1:27" x14ac:dyDescent="0.25">
      <c r="A56176"/>
      <c r="AA56176"/>
    </row>
    <row r="56177" spans="1:27" x14ac:dyDescent="0.25">
      <c r="A56177"/>
      <c r="AA56177"/>
    </row>
    <row r="56178" spans="1:27" x14ac:dyDescent="0.25">
      <c r="A56178"/>
      <c r="AA56178"/>
    </row>
    <row r="56179" spans="1:27" x14ac:dyDescent="0.25">
      <c r="A56179"/>
      <c r="AA56179"/>
    </row>
    <row r="56180" spans="1:27" x14ac:dyDescent="0.25">
      <c r="A56180"/>
      <c r="AA56180"/>
    </row>
    <row r="56181" spans="1:27" x14ac:dyDescent="0.25">
      <c r="A56181"/>
      <c r="AA56181"/>
    </row>
    <row r="56182" spans="1:27" x14ac:dyDescent="0.25">
      <c r="A56182"/>
      <c r="AA56182"/>
    </row>
    <row r="56183" spans="1:27" x14ac:dyDescent="0.25">
      <c r="A56183"/>
      <c r="AA56183"/>
    </row>
    <row r="56184" spans="1:27" x14ac:dyDescent="0.25">
      <c r="A56184"/>
      <c r="AA56184"/>
    </row>
    <row r="56185" spans="1:27" x14ac:dyDescent="0.25">
      <c r="A56185"/>
      <c r="AA56185"/>
    </row>
    <row r="56186" spans="1:27" x14ac:dyDescent="0.25">
      <c r="A56186"/>
      <c r="AA56186"/>
    </row>
    <row r="56187" spans="1:27" x14ac:dyDescent="0.25">
      <c r="A56187"/>
      <c r="AA56187"/>
    </row>
    <row r="56188" spans="1:27" x14ac:dyDescent="0.25">
      <c r="A56188"/>
      <c r="AA56188"/>
    </row>
    <row r="56189" spans="1:27" x14ac:dyDescent="0.25">
      <c r="A56189"/>
      <c r="AA56189"/>
    </row>
    <row r="56190" spans="1:27" x14ac:dyDescent="0.25">
      <c r="A56190"/>
      <c r="AA56190"/>
    </row>
    <row r="56191" spans="1:27" x14ac:dyDescent="0.25">
      <c r="A56191"/>
      <c r="AA56191"/>
    </row>
    <row r="56192" spans="1:27" x14ac:dyDescent="0.25">
      <c r="A56192"/>
      <c r="AA56192"/>
    </row>
    <row r="56193" spans="1:27" x14ac:dyDescent="0.25">
      <c r="A56193"/>
      <c r="AA56193"/>
    </row>
    <row r="56194" spans="1:27" x14ac:dyDescent="0.25">
      <c r="A56194"/>
      <c r="AA56194"/>
    </row>
    <row r="56195" spans="1:27" x14ac:dyDescent="0.25">
      <c r="A56195"/>
      <c r="AA56195"/>
    </row>
    <row r="56196" spans="1:27" x14ac:dyDescent="0.25">
      <c r="A56196"/>
      <c r="AA56196"/>
    </row>
    <row r="56197" spans="1:27" x14ac:dyDescent="0.25">
      <c r="A56197"/>
      <c r="AA56197"/>
    </row>
    <row r="56198" spans="1:27" x14ac:dyDescent="0.25">
      <c r="A56198"/>
      <c r="AA56198"/>
    </row>
    <row r="56199" spans="1:27" x14ac:dyDescent="0.25">
      <c r="A56199"/>
      <c r="AA56199"/>
    </row>
    <row r="56200" spans="1:27" x14ac:dyDescent="0.25">
      <c r="A56200"/>
      <c r="AA56200"/>
    </row>
    <row r="56201" spans="1:27" x14ac:dyDescent="0.25">
      <c r="A56201"/>
      <c r="AA56201"/>
    </row>
    <row r="56202" spans="1:27" x14ac:dyDescent="0.25">
      <c r="A56202"/>
      <c r="AA56202"/>
    </row>
    <row r="56203" spans="1:27" x14ac:dyDescent="0.25">
      <c r="A56203"/>
      <c r="AA56203"/>
    </row>
    <row r="56204" spans="1:27" x14ac:dyDescent="0.25">
      <c r="A56204"/>
      <c r="AA56204"/>
    </row>
    <row r="56205" spans="1:27" x14ac:dyDescent="0.25">
      <c r="A56205"/>
      <c r="AA56205"/>
    </row>
    <row r="56206" spans="1:27" x14ac:dyDescent="0.25">
      <c r="A56206"/>
      <c r="AA56206"/>
    </row>
    <row r="56207" spans="1:27" x14ac:dyDescent="0.25">
      <c r="A56207"/>
      <c r="AA56207"/>
    </row>
    <row r="56208" spans="1:27" x14ac:dyDescent="0.25">
      <c r="A56208"/>
      <c r="AA56208"/>
    </row>
    <row r="56209" spans="1:27" x14ac:dyDescent="0.25">
      <c r="A56209"/>
      <c r="AA56209"/>
    </row>
    <row r="56210" spans="1:27" x14ac:dyDescent="0.25">
      <c r="A56210"/>
      <c r="AA56210"/>
    </row>
    <row r="56211" spans="1:27" x14ac:dyDescent="0.25">
      <c r="A56211"/>
      <c r="AA56211"/>
    </row>
    <row r="56212" spans="1:27" x14ac:dyDescent="0.25">
      <c r="A56212"/>
      <c r="AA56212"/>
    </row>
    <row r="56213" spans="1:27" x14ac:dyDescent="0.25">
      <c r="A56213"/>
      <c r="AA56213"/>
    </row>
    <row r="56214" spans="1:27" x14ac:dyDescent="0.25">
      <c r="A56214"/>
      <c r="AA56214"/>
    </row>
    <row r="56215" spans="1:27" x14ac:dyDescent="0.25">
      <c r="A56215"/>
      <c r="AA56215"/>
    </row>
    <row r="56216" spans="1:27" x14ac:dyDescent="0.25">
      <c r="A56216"/>
      <c r="AA56216"/>
    </row>
    <row r="56217" spans="1:27" x14ac:dyDescent="0.25">
      <c r="A56217"/>
      <c r="AA56217"/>
    </row>
    <row r="56218" spans="1:27" x14ac:dyDescent="0.25">
      <c r="A56218"/>
      <c r="AA56218"/>
    </row>
    <row r="56219" spans="1:27" x14ac:dyDescent="0.25">
      <c r="A56219"/>
      <c r="AA56219"/>
    </row>
    <row r="56220" spans="1:27" x14ac:dyDescent="0.25">
      <c r="A56220"/>
      <c r="AA56220"/>
    </row>
    <row r="56221" spans="1:27" x14ac:dyDescent="0.25">
      <c r="A56221"/>
      <c r="AA56221"/>
    </row>
    <row r="56222" spans="1:27" x14ac:dyDescent="0.25">
      <c r="A56222"/>
      <c r="AA56222"/>
    </row>
    <row r="56223" spans="1:27" x14ac:dyDescent="0.25">
      <c r="A56223"/>
      <c r="AA56223"/>
    </row>
    <row r="56224" spans="1:27" x14ac:dyDescent="0.25">
      <c r="A56224"/>
      <c r="AA56224"/>
    </row>
    <row r="56225" spans="1:27" x14ac:dyDescent="0.25">
      <c r="A56225"/>
      <c r="AA56225"/>
    </row>
    <row r="56226" spans="1:27" x14ac:dyDescent="0.25">
      <c r="A56226"/>
      <c r="AA56226"/>
    </row>
    <row r="56227" spans="1:27" x14ac:dyDescent="0.25">
      <c r="A56227"/>
      <c r="AA56227"/>
    </row>
    <row r="56228" spans="1:27" x14ac:dyDescent="0.25">
      <c r="A56228"/>
      <c r="AA56228"/>
    </row>
    <row r="56229" spans="1:27" x14ac:dyDescent="0.25">
      <c r="A56229"/>
      <c r="AA56229"/>
    </row>
    <row r="56230" spans="1:27" x14ac:dyDescent="0.25">
      <c r="A56230"/>
      <c r="AA56230"/>
    </row>
    <row r="56231" spans="1:27" x14ac:dyDescent="0.25">
      <c r="A56231"/>
      <c r="AA56231"/>
    </row>
    <row r="56232" spans="1:27" x14ac:dyDescent="0.25">
      <c r="A56232"/>
      <c r="AA56232"/>
    </row>
    <row r="56233" spans="1:27" x14ac:dyDescent="0.25">
      <c r="A56233"/>
      <c r="AA56233"/>
    </row>
    <row r="56234" spans="1:27" x14ac:dyDescent="0.25">
      <c r="A56234"/>
      <c r="AA56234"/>
    </row>
    <row r="56235" spans="1:27" x14ac:dyDescent="0.25">
      <c r="A56235"/>
      <c r="AA56235"/>
    </row>
    <row r="56236" spans="1:27" x14ac:dyDescent="0.25">
      <c r="A56236"/>
      <c r="AA56236"/>
    </row>
    <row r="56237" spans="1:27" x14ac:dyDescent="0.25">
      <c r="A56237"/>
      <c r="AA56237"/>
    </row>
    <row r="56238" spans="1:27" x14ac:dyDescent="0.25">
      <c r="A56238"/>
      <c r="AA56238"/>
    </row>
    <row r="56239" spans="1:27" x14ac:dyDescent="0.25">
      <c r="A56239"/>
      <c r="AA56239"/>
    </row>
    <row r="56240" spans="1:27" x14ac:dyDescent="0.25">
      <c r="A56240"/>
      <c r="AA56240"/>
    </row>
    <row r="56241" spans="1:27" x14ac:dyDescent="0.25">
      <c r="A56241"/>
      <c r="AA56241"/>
    </row>
    <row r="56242" spans="1:27" x14ac:dyDescent="0.25">
      <c r="A56242"/>
      <c r="AA56242"/>
    </row>
    <row r="56243" spans="1:27" x14ac:dyDescent="0.25">
      <c r="A56243"/>
      <c r="AA56243"/>
    </row>
    <row r="56244" spans="1:27" x14ac:dyDescent="0.25">
      <c r="A56244"/>
      <c r="AA56244"/>
    </row>
    <row r="56245" spans="1:27" x14ac:dyDescent="0.25">
      <c r="A56245"/>
      <c r="AA56245"/>
    </row>
    <row r="56246" spans="1:27" x14ac:dyDescent="0.25">
      <c r="A56246"/>
      <c r="AA56246"/>
    </row>
    <row r="56247" spans="1:27" x14ac:dyDescent="0.25">
      <c r="A56247"/>
      <c r="AA56247"/>
    </row>
    <row r="56248" spans="1:27" x14ac:dyDescent="0.25">
      <c r="A56248"/>
      <c r="AA56248"/>
    </row>
    <row r="56249" spans="1:27" x14ac:dyDescent="0.25">
      <c r="A56249"/>
      <c r="AA56249"/>
    </row>
    <row r="56250" spans="1:27" x14ac:dyDescent="0.25">
      <c r="A56250"/>
      <c r="AA56250"/>
    </row>
    <row r="56251" spans="1:27" x14ac:dyDescent="0.25">
      <c r="A56251"/>
      <c r="AA56251"/>
    </row>
    <row r="56252" spans="1:27" x14ac:dyDescent="0.25">
      <c r="A56252"/>
      <c r="AA56252"/>
    </row>
    <row r="56253" spans="1:27" x14ac:dyDescent="0.25">
      <c r="A56253"/>
      <c r="AA56253"/>
    </row>
    <row r="56254" spans="1:27" x14ac:dyDescent="0.25">
      <c r="A56254"/>
      <c r="AA56254"/>
    </row>
    <row r="56255" spans="1:27" x14ac:dyDescent="0.25">
      <c r="A56255"/>
      <c r="AA56255"/>
    </row>
    <row r="56256" spans="1:27" x14ac:dyDescent="0.25">
      <c r="A56256"/>
      <c r="AA56256"/>
    </row>
    <row r="56257" spans="1:27" x14ac:dyDescent="0.25">
      <c r="A56257"/>
      <c r="AA56257"/>
    </row>
    <row r="56258" spans="1:27" x14ac:dyDescent="0.25">
      <c r="A56258"/>
      <c r="AA56258"/>
    </row>
    <row r="56259" spans="1:27" x14ac:dyDescent="0.25">
      <c r="A56259"/>
      <c r="AA56259"/>
    </row>
    <row r="56260" spans="1:27" x14ac:dyDescent="0.25">
      <c r="A56260"/>
      <c r="AA56260"/>
    </row>
    <row r="56261" spans="1:27" x14ac:dyDescent="0.25">
      <c r="A56261"/>
      <c r="AA56261"/>
    </row>
    <row r="56262" spans="1:27" x14ac:dyDescent="0.25">
      <c r="A56262"/>
      <c r="AA56262"/>
    </row>
    <row r="56263" spans="1:27" x14ac:dyDescent="0.25">
      <c r="A56263"/>
      <c r="AA56263"/>
    </row>
    <row r="56264" spans="1:27" x14ac:dyDescent="0.25">
      <c r="A56264"/>
      <c r="AA56264"/>
    </row>
    <row r="56265" spans="1:27" x14ac:dyDescent="0.25">
      <c r="A56265"/>
      <c r="AA56265"/>
    </row>
    <row r="56266" spans="1:27" x14ac:dyDescent="0.25">
      <c r="A56266"/>
      <c r="AA56266"/>
    </row>
    <row r="56267" spans="1:27" x14ac:dyDescent="0.25">
      <c r="A56267"/>
      <c r="AA56267"/>
    </row>
    <row r="56268" spans="1:27" x14ac:dyDescent="0.25">
      <c r="A56268"/>
      <c r="AA56268"/>
    </row>
    <row r="56269" spans="1:27" x14ac:dyDescent="0.25">
      <c r="A56269"/>
      <c r="AA56269"/>
    </row>
    <row r="56270" spans="1:27" x14ac:dyDescent="0.25">
      <c r="A56270"/>
      <c r="AA56270"/>
    </row>
    <row r="56271" spans="1:27" x14ac:dyDescent="0.25">
      <c r="A56271"/>
      <c r="AA56271"/>
    </row>
    <row r="56272" spans="1:27" x14ac:dyDescent="0.25">
      <c r="A56272"/>
      <c r="AA56272"/>
    </row>
    <row r="56273" spans="1:27" x14ac:dyDescent="0.25">
      <c r="A56273"/>
      <c r="AA56273"/>
    </row>
    <row r="56274" spans="1:27" x14ac:dyDescent="0.25">
      <c r="A56274"/>
      <c r="AA56274"/>
    </row>
    <row r="56275" spans="1:27" x14ac:dyDescent="0.25">
      <c r="A56275"/>
      <c r="AA56275"/>
    </row>
    <row r="56276" spans="1:27" x14ac:dyDescent="0.25">
      <c r="A56276"/>
      <c r="AA56276"/>
    </row>
    <row r="56277" spans="1:27" x14ac:dyDescent="0.25">
      <c r="A56277"/>
      <c r="AA56277"/>
    </row>
    <row r="56278" spans="1:27" x14ac:dyDescent="0.25">
      <c r="A56278"/>
      <c r="AA56278"/>
    </row>
    <row r="56279" spans="1:27" x14ac:dyDescent="0.25">
      <c r="A56279"/>
      <c r="AA56279"/>
    </row>
    <row r="56280" spans="1:27" x14ac:dyDescent="0.25">
      <c r="A56280"/>
      <c r="AA56280"/>
    </row>
    <row r="56281" spans="1:27" x14ac:dyDescent="0.25">
      <c r="A56281"/>
      <c r="AA56281"/>
    </row>
    <row r="56282" spans="1:27" x14ac:dyDescent="0.25">
      <c r="A56282"/>
      <c r="AA56282"/>
    </row>
    <row r="56283" spans="1:27" x14ac:dyDescent="0.25">
      <c r="A56283"/>
      <c r="AA56283"/>
    </row>
    <row r="56284" spans="1:27" x14ac:dyDescent="0.25">
      <c r="A56284"/>
      <c r="AA56284"/>
    </row>
    <row r="56285" spans="1:27" x14ac:dyDescent="0.25">
      <c r="A56285"/>
      <c r="AA56285"/>
    </row>
    <row r="56286" spans="1:27" x14ac:dyDescent="0.25">
      <c r="A56286"/>
      <c r="AA56286"/>
    </row>
    <row r="56287" spans="1:27" x14ac:dyDescent="0.25">
      <c r="A56287"/>
      <c r="AA56287"/>
    </row>
    <row r="56288" spans="1:27" x14ac:dyDescent="0.25">
      <c r="A56288"/>
      <c r="AA56288"/>
    </row>
    <row r="56289" spans="1:27" x14ac:dyDescent="0.25">
      <c r="A56289"/>
      <c r="AA56289"/>
    </row>
    <row r="56290" spans="1:27" x14ac:dyDescent="0.25">
      <c r="A56290"/>
      <c r="AA56290"/>
    </row>
    <row r="56291" spans="1:27" x14ac:dyDescent="0.25">
      <c r="A56291"/>
      <c r="AA56291"/>
    </row>
    <row r="56292" spans="1:27" x14ac:dyDescent="0.25">
      <c r="A56292"/>
      <c r="AA56292"/>
    </row>
    <row r="56293" spans="1:27" x14ac:dyDescent="0.25">
      <c r="A56293"/>
      <c r="AA56293"/>
    </row>
    <row r="56294" spans="1:27" x14ac:dyDescent="0.25">
      <c r="A56294"/>
      <c r="AA56294"/>
    </row>
    <row r="56295" spans="1:27" x14ac:dyDescent="0.25">
      <c r="A56295"/>
      <c r="AA56295"/>
    </row>
    <row r="56296" spans="1:27" x14ac:dyDescent="0.25">
      <c r="A56296"/>
      <c r="AA56296"/>
    </row>
    <row r="56297" spans="1:27" x14ac:dyDescent="0.25">
      <c r="A56297"/>
      <c r="AA56297"/>
    </row>
    <row r="56298" spans="1:27" x14ac:dyDescent="0.25">
      <c r="A56298"/>
      <c r="AA56298"/>
    </row>
    <row r="56299" spans="1:27" x14ac:dyDescent="0.25">
      <c r="A56299"/>
      <c r="AA56299"/>
    </row>
    <row r="56300" spans="1:27" x14ac:dyDescent="0.25">
      <c r="A56300"/>
      <c r="AA56300"/>
    </row>
    <row r="56301" spans="1:27" x14ac:dyDescent="0.25">
      <c r="A56301"/>
      <c r="AA56301"/>
    </row>
    <row r="56302" spans="1:27" x14ac:dyDescent="0.25">
      <c r="A56302"/>
      <c r="AA56302"/>
    </row>
    <row r="56303" spans="1:27" x14ac:dyDescent="0.25">
      <c r="A56303"/>
      <c r="AA56303"/>
    </row>
    <row r="56304" spans="1:27" x14ac:dyDescent="0.25">
      <c r="A56304"/>
      <c r="AA56304"/>
    </row>
    <row r="56305" spans="1:27" x14ac:dyDescent="0.25">
      <c r="A56305"/>
      <c r="AA56305"/>
    </row>
    <row r="56306" spans="1:27" x14ac:dyDescent="0.25">
      <c r="A56306"/>
      <c r="AA56306"/>
    </row>
    <row r="56307" spans="1:27" x14ac:dyDescent="0.25">
      <c r="A56307"/>
      <c r="AA56307"/>
    </row>
    <row r="56308" spans="1:27" x14ac:dyDescent="0.25">
      <c r="A56308"/>
      <c r="AA56308"/>
    </row>
    <row r="56309" spans="1:27" x14ac:dyDescent="0.25">
      <c r="A56309"/>
      <c r="AA56309"/>
    </row>
    <row r="56310" spans="1:27" x14ac:dyDescent="0.25">
      <c r="A56310"/>
      <c r="AA56310"/>
    </row>
    <row r="56311" spans="1:27" x14ac:dyDescent="0.25">
      <c r="A56311"/>
      <c r="AA56311"/>
    </row>
    <row r="56312" spans="1:27" x14ac:dyDescent="0.25">
      <c r="A56312"/>
      <c r="AA56312"/>
    </row>
    <row r="56313" spans="1:27" x14ac:dyDescent="0.25">
      <c r="A56313"/>
      <c r="AA56313"/>
    </row>
    <row r="56314" spans="1:27" x14ac:dyDescent="0.25">
      <c r="A56314"/>
      <c r="AA56314"/>
    </row>
    <row r="56315" spans="1:27" x14ac:dyDescent="0.25">
      <c r="A56315"/>
      <c r="AA56315"/>
    </row>
    <row r="56316" spans="1:27" x14ac:dyDescent="0.25">
      <c r="A56316"/>
      <c r="AA56316"/>
    </row>
    <row r="56317" spans="1:27" x14ac:dyDescent="0.25">
      <c r="A56317"/>
      <c r="AA56317"/>
    </row>
    <row r="56318" spans="1:27" x14ac:dyDescent="0.25">
      <c r="A56318"/>
      <c r="AA56318"/>
    </row>
    <row r="56319" spans="1:27" x14ac:dyDescent="0.25">
      <c r="A56319"/>
      <c r="AA56319"/>
    </row>
    <row r="56320" spans="1:27" x14ac:dyDescent="0.25">
      <c r="A56320"/>
      <c r="AA56320"/>
    </row>
    <row r="56321" spans="1:27" x14ac:dyDescent="0.25">
      <c r="A56321"/>
      <c r="AA56321"/>
    </row>
    <row r="56322" spans="1:27" x14ac:dyDescent="0.25">
      <c r="A56322"/>
      <c r="AA56322"/>
    </row>
    <row r="56323" spans="1:27" x14ac:dyDescent="0.25">
      <c r="A56323"/>
      <c r="AA56323"/>
    </row>
    <row r="56324" spans="1:27" x14ac:dyDescent="0.25">
      <c r="A56324"/>
      <c r="AA56324"/>
    </row>
    <row r="56325" spans="1:27" x14ac:dyDescent="0.25">
      <c r="A56325"/>
      <c r="AA56325"/>
    </row>
    <row r="56326" spans="1:27" x14ac:dyDescent="0.25">
      <c r="A56326"/>
      <c r="AA56326"/>
    </row>
    <row r="56327" spans="1:27" x14ac:dyDescent="0.25">
      <c r="A56327"/>
      <c r="AA56327"/>
    </row>
    <row r="56328" spans="1:27" x14ac:dyDescent="0.25">
      <c r="A56328"/>
      <c r="AA56328"/>
    </row>
    <row r="56329" spans="1:27" x14ac:dyDescent="0.25">
      <c r="A56329"/>
      <c r="AA56329"/>
    </row>
    <row r="56330" spans="1:27" x14ac:dyDescent="0.25">
      <c r="A56330"/>
      <c r="AA56330"/>
    </row>
    <row r="56331" spans="1:27" x14ac:dyDescent="0.25">
      <c r="A56331"/>
      <c r="AA56331"/>
    </row>
    <row r="56332" spans="1:27" x14ac:dyDescent="0.25">
      <c r="A56332"/>
      <c r="AA56332"/>
    </row>
    <row r="56333" spans="1:27" x14ac:dyDescent="0.25">
      <c r="A56333"/>
      <c r="AA56333"/>
    </row>
    <row r="56334" spans="1:27" x14ac:dyDescent="0.25">
      <c r="A56334"/>
      <c r="AA56334"/>
    </row>
    <row r="56335" spans="1:27" x14ac:dyDescent="0.25">
      <c r="A56335"/>
      <c r="AA56335"/>
    </row>
    <row r="56336" spans="1:27" x14ac:dyDescent="0.25">
      <c r="A56336"/>
      <c r="AA56336"/>
    </row>
    <row r="56337" spans="1:27" x14ac:dyDescent="0.25">
      <c r="A56337"/>
      <c r="AA56337"/>
    </row>
    <row r="56338" spans="1:27" x14ac:dyDescent="0.25">
      <c r="A56338"/>
      <c r="AA56338"/>
    </row>
    <row r="56339" spans="1:27" x14ac:dyDescent="0.25">
      <c r="A56339"/>
      <c r="AA56339"/>
    </row>
    <row r="56340" spans="1:27" x14ac:dyDescent="0.25">
      <c r="A56340"/>
      <c r="AA56340"/>
    </row>
    <row r="56341" spans="1:27" x14ac:dyDescent="0.25">
      <c r="A56341"/>
      <c r="AA56341"/>
    </row>
    <row r="56342" spans="1:27" x14ac:dyDescent="0.25">
      <c r="A56342"/>
      <c r="AA56342"/>
    </row>
    <row r="56343" spans="1:27" x14ac:dyDescent="0.25">
      <c r="A56343"/>
      <c r="AA56343"/>
    </row>
    <row r="56344" spans="1:27" x14ac:dyDescent="0.25">
      <c r="A56344"/>
      <c r="AA56344"/>
    </row>
    <row r="56345" spans="1:27" x14ac:dyDescent="0.25">
      <c r="A56345"/>
      <c r="AA56345"/>
    </row>
    <row r="56346" spans="1:27" x14ac:dyDescent="0.25">
      <c r="A56346"/>
      <c r="AA56346"/>
    </row>
    <row r="56347" spans="1:27" x14ac:dyDescent="0.25">
      <c r="A56347"/>
      <c r="AA56347"/>
    </row>
    <row r="56348" spans="1:27" x14ac:dyDescent="0.25">
      <c r="A56348"/>
      <c r="AA56348"/>
    </row>
    <row r="56349" spans="1:27" x14ac:dyDescent="0.25">
      <c r="A56349"/>
      <c r="AA56349"/>
    </row>
    <row r="56350" spans="1:27" x14ac:dyDescent="0.25">
      <c r="A56350"/>
      <c r="AA56350"/>
    </row>
    <row r="56351" spans="1:27" x14ac:dyDescent="0.25">
      <c r="A56351"/>
      <c r="AA56351"/>
    </row>
    <row r="56352" spans="1:27" x14ac:dyDescent="0.25">
      <c r="A56352"/>
      <c r="AA56352"/>
    </row>
    <row r="56353" spans="1:27" x14ac:dyDescent="0.25">
      <c r="A56353"/>
      <c r="AA56353"/>
    </row>
    <row r="56354" spans="1:27" x14ac:dyDescent="0.25">
      <c r="A56354"/>
      <c r="AA56354"/>
    </row>
    <row r="56355" spans="1:27" x14ac:dyDescent="0.25">
      <c r="A56355"/>
      <c r="AA56355"/>
    </row>
    <row r="56356" spans="1:27" x14ac:dyDescent="0.25">
      <c r="A56356"/>
      <c r="AA56356"/>
    </row>
    <row r="56357" spans="1:27" x14ac:dyDescent="0.25">
      <c r="A56357"/>
      <c r="AA56357"/>
    </row>
    <row r="56358" spans="1:27" x14ac:dyDescent="0.25">
      <c r="A56358"/>
      <c r="AA56358"/>
    </row>
    <row r="56359" spans="1:27" x14ac:dyDescent="0.25">
      <c r="A56359"/>
      <c r="AA56359"/>
    </row>
    <row r="56360" spans="1:27" x14ac:dyDescent="0.25">
      <c r="A56360"/>
      <c r="AA56360"/>
    </row>
    <row r="56361" spans="1:27" x14ac:dyDescent="0.25">
      <c r="A56361"/>
      <c r="AA56361"/>
    </row>
    <row r="56362" spans="1:27" x14ac:dyDescent="0.25">
      <c r="A56362"/>
      <c r="AA56362"/>
    </row>
    <row r="56363" spans="1:27" x14ac:dyDescent="0.25">
      <c r="A56363"/>
      <c r="AA56363"/>
    </row>
    <row r="56364" spans="1:27" x14ac:dyDescent="0.25">
      <c r="A56364"/>
      <c r="AA56364"/>
    </row>
    <row r="56365" spans="1:27" x14ac:dyDescent="0.25">
      <c r="A56365"/>
      <c r="AA56365"/>
    </row>
    <row r="56366" spans="1:27" x14ac:dyDescent="0.25">
      <c r="A56366"/>
      <c r="AA56366"/>
    </row>
    <row r="56367" spans="1:27" x14ac:dyDescent="0.25">
      <c r="A56367"/>
      <c r="AA56367"/>
    </row>
    <row r="56368" spans="1:27" x14ac:dyDescent="0.25">
      <c r="A56368"/>
      <c r="AA56368"/>
    </row>
    <row r="56369" spans="1:27" x14ac:dyDescent="0.25">
      <c r="A56369"/>
      <c r="AA56369"/>
    </row>
    <row r="56370" spans="1:27" x14ac:dyDescent="0.25">
      <c r="A56370"/>
      <c r="AA56370"/>
    </row>
    <row r="56371" spans="1:27" x14ac:dyDescent="0.25">
      <c r="A56371"/>
      <c r="AA56371"/>
    </row>
    <row r="56372" spans="1:27" x14ac:dyDescent="0.25">
      <c r="A56372"/>
      <c r="AA56372"/>
    </row>
    <row r="56373" spans="1:27" x14ac:dyDescent="0.25">
      <c r="A56373"/>
      <c r="AA56373"/>
    </row>
    <row r="56374" spans="1:27" x14ac:dyDescent="0.25">
      <c r="A56374"/>
      <c r="AA56374"/>
    </row>
    <row r="56375" spans="1:27" x14ac:dyDescent="0.25">
      <c r="A56375"/>
      <c r="AA56375"/>
    </row>
    <row r="56376" spans="1:27" x14ac:dyDescent="0.25">
      <c r="A56376"/>
      <c r="AA56376"/>
    </row>
    <row r="56377" spans="1:27" x14ac:dyDescent="0.25">
      <c r="A56377"/>
      <c r="AA56377"/>
    </row>
    <row r="56378" spans="1:27" x14ac:dyDescent="0.25">
      <c r="A56378"/>
      <c r="AA56378"/>
    </row>
    <row r="56379" spans="1:27" x14ac:dyDescent="0.25">
      <c r="A56379"/>
      <c r="AA56379"/>
    </row>
    <row r="56380" spans="1:27" x14ac:dyDescent="0.25">
      <c r="A56380"/>
      <c r="AA56380"/>
    </row>
    <row r="56381" spans="1:27" x14ac:dyDescent="0.25">
      <c r="A56381"/>
      <c r="AA56381"/>
    </row>
    <row r="56382" spans="1:27" x14ac:dyDescent="0.25">
      <c r="A56382"/>
      <c r="AA56382"/>
    </row>
    <row r="56383" spans="1:27" x14ac:dyDescent="0.25">
      <c r="A56383"/>
      <c r="AA56383"/>
    </row>
    <row r="56384" spans="1:27" x14ac:dyDescent="0.25">
      <c r="A56384"/>
      <c r="AA56384"/>
    </row>
    <row r="56385" spans="1:27" x14ac:dyDescent="0.25">
      <c r="A56385"/>
      <c r="AA56385"/>
    </row>
    <row r="56386" spans="1:27" x14ac:dyDescent="0.25">
      <c r="A56386"/>
      <c r="AA56386"/>
    </row>
    <row r="56387" spans="1:27" x14ac:dyDescent="0.25">
      <c r="A56387"/>
      <c r="AA56387"/>
    </row>
    <row r="56388" spans="1:27" x14ac:dyDescent="0.25">
      <c r="A56388"/>
      <c r="AA56388"/>
    </row>
    <row r="56389" spans="1:27" x14ac:dyDescent="0.25">
      <c r="A56389"/>
      <c r="AA56389"/>
    </row>
    <row r="56390" spans="1:27" x14ac:dyDescent="0.25">
      <c r="A56390"/>
      <c r="AA56390"/>
    </row>
    <row r="56391" spans="1:27" x14ac:dyDescent="0.25">
      <c r="A56391"/>
      <c r="AA56391"/>
    </row>
    <row r="56392" spans="1:27" x14ac:dyDescent="0.25">
      <c r="A56392"/>
      <c r="AA56392"/>
    </row>
    <row r="56393" spans="1:27" x14ac:dyDescent="0.25">
      <c r="A56393"/>
      <c r="AA56393"/>
    </row>
    <row r="56394" spans="1:27" x14ac:dyDescent="0.25">
      <c r="A56394"/>
      <c r="AA56394"/>
    </row>
    <row r="56395" spans="1:27" x14ac:dyDescent="0.25">
      <c r="A56395"/>
      <c r="AA56395"/>
    </row>
    <row r="56396" spans="1:27" x14ac:dyDescent="0.25">
      <c r="A56396"/>
      <c r="AA56396"/>
    </row>
    <row r="56397" spans="1:27" x14ac:dyDescent="0.25">
      <c r="A56397"/>
      <c r="AA56397"/>
    </row>
    <row r="56398" spans="1:27" x14ac:dyDescent="0.25">
      <c r="A56398"/>
      <c r="AA56398"/>
    </row>
    <row r="56399" spans="1:27" x14ac:dyDescent="0.25">
      <c r="A56399"/>
      <c r="AA56399"/>
    </row>
    <row r="56400" spans="1:27" x14ac:dyDescent="0.25">
      <c r="A56400"/>
      <c r="AA56400"/>
    </row>
    <row r="56401" spans="1:27" x14ac:dyDescent="0.25">
      <c r="A56401"/>
      <c r="AA56401"/>
    </row>
    <row r="56402" spans="1:27" x14ac:dyDescent="0.25">
      <c r="A56402"/>
      <c r="AA56402"/>
    </row>
    <row r="56403" spans="1:27" x14ac:dyDescent="0.25">
      <c r="A56403"/>
      <c r="AA56403"/>
    </row>
    <row r="56404" spans="1:27" x14ac:dyDescent="0.25">
      <c r="A56404"/>
      <c r="AA56404"/>
    </row>
    <row r="56405" spans="1:27" x14ac:dyDescent="0.25">
      <c r="A56405"/>
      <c r="AA56405"/>
    </row>
    <row r="56406" spans="1:27" x14ac:dyDescent="0.25">
      <c r="A56406"/>
      <c r="AA56406"/>
    </row>
    <row r="56407" spans="1:27" x14ac:dyDescent="0.25">
      <c r="A56407"/>
      <c r="AA56407"/>
    </row>
    <row r="56408" spans="1:27" x14ac:dyDescent="0.25">
      <c r="A56408"/>
      <c r="AA56408"/>
    </row>
    <row r="56409" spans="1:27" x14ac:dyDescent="0.25">
      <c r="A56409"/>
      <c r="AA56409"/>
    </row>
    <row r="56410" spans="1:27" x14ac:dyDescent="0.25">
      <c r="A56410"/>
      <c r="AA56410"/>
    </row>
    <row r="56411" spans="1:27" x14ac:dyDescent="0.25">
      <c r="A56411"/>
      <c r="AA56411"/>
    </row>
    <row r="56412" spans="1:27" x14ac:dyDescent="0.25">
      <c r="A56412"/>
      <c r="AA56412"/>
    </row>
    <row r="56413" spans="1:27" x14ac:dyDescent="0.25">
      <c r="A56413"/>
      <c r="AA56413"/>
    </row>
    <row r="56414" spans="1:27" x14ac:dyDescent="0.25">
      <c r="A56414"/>
      <c r="AA56414"/>
    </row>
    <row r="56415" spans="1:27" x14ac:dyDescent="0.25">
      <c r="A56415"/>
      <c r="AA56415"/>
    </row>
    <row r="56416" spans="1:27" x14ac:dyDescent="0.25">
      <c r="A56416"/>
      <c r="AA56416"/>
    </row>
    <row r="56417" spans="1:27" x14ac:dyDescent="0.25">
      <c r="A56417"/>
      <c r="AA56417"/>
    </row>
    <row r="56418" spans="1:27" x14ac:dyDescent="0.25">
      <c r="A56418"/>
      <c r="AA56418"/>
    </row>
    <row r="56419" spans="1:27" x14ac:dyDescent="0.25">
      <c r="A56419"/>
      <c r="AA56419"/>
    </row>
    <row r="56420" spans="1:27" x14ac:dyDescent="0.25">
      <c r="A56420"/>
      <c r="AA56420"/>
    </row>
    <row r="56421" spans="1:27" x14ac:dyDescent="0.25">
      <c r="A56421"/>
      <c r="AA56421"/>
    </row>
    <row r="56422" spans="1:27" x14ac:dyDescent="0.25">
      <c r="A56422"/>
      <c r="AA56422"/>
    </row>
    <row r="56423" spans="1:27" x14ac:dyDescent="0.25">
      <c r="A56423"/>
      <c r="AA56423"/>
    </row>
    <row r="56424" spans="1:27" x14ac:dyDescent="0.25">
      <c r="A56424"/>
      <c r="AA56424"/>
    </row>
    <row r="56425" spans="1:27" x14ac:dyDescent="0.25">
      <c r="A56425"/>
      <c r="AA56425"/>
    </row>
    <row r="56426" spans="1:27" x14ac:dyDescent="0.25">
      <c r="A56426"/>
      <c r="AA56426"/>
    </row>
    <row r="56427" spans="1:27" x14ac:dyDescent="0.25">
      <c r="A56427"/>
      <c r="AA56427"/>
    </row>
    <row r="56428" spans="1:27" x14ac:dyDescent="0.25">
      <c r="A56428"/>
      <c r="AA56428"/>
    </row>
    <row r="56429" spans="1:27" x14ac:dyDescent="0.25">
      <c r="A56429"/>
      <c r="AA56429"/>
    </row>
    <row r="56430" spans="1:27" x14ac:dyDescent="0.25">
      <c r="A56430"/>
      <c r="AA56430"/>
    </row>
    <row r="56431" spans="1:27" x14ac:dyDescent="0.25">
      <c r="A56431"/>
      <c r="AA56431"/>
    </row>
    <row r="56432" spans="1:27" x14ac:dyDescent="0.25">
      <c r="A56432"/>
      <c r="AA56432"/>
    </row>
    <row r="56433" spans="1:27" x14ac:dyDescent="0.25">
      <c r="A56433"/>
      <c r="AA56433"/>
    </row>
    <row r="56434" spans="1:27" x14ac:dyDescent="0.25">
      <c r="A56434"/>
      <c r="AA56434"/>
    </row>
    <row r="56435" spans="1:27" x14ac:dyDescent="0.25">
      <c r="A56435"/>
      <c r="AA56435"/>
    </row>
    <row r="56436" spans="1:27" x14ac:dyDescent="0.25">
      <c r="A56436"/>
      <c r="AA56436"/>
    </row>
    <row r="56437" spans="1:27" x14ac:dyDescent="0.25">
      <c r="A56437"/>
      <c r="AA56437"/>
    </row>
    <row r="56438" spans="1:27" x14ac:dyDescent="0.25">
      <c r="A56438"/>
      <c r="AA56438"/>
    </row>
    <row r="56439" spans="1:27" x14ac:dyDescent="0.25">
      <c r="A56439"/>
      <c r="AA56439"/>
    </row>
    <row r="56440" spans="1:27" x14ac:dyDescent="0.25">
      <c r="A56440"/>
      <c r="AA56440"/>
    </row>
    <row r="56441" spans="1:27" x14ac:dyDescent="0.25">
      <c r="A56441"/>
      <c r="AA56441"/>
    </row>
    <row r="56442" spans="1:27" x14ac:dyDescent="0.25">
      <c r="A56442"/>
      <c r="AA56442"/>
    </row>
    <row r="56443" spans="1:27" x14ac:dyDescent="0.25">
      <c r="A56443"/>
      <c r="AA56443"/>
    </row>
    <row r="56444" spans="1:27" x14ac:dyDescent="0.25">
      <c r="A56444"/>
      <c r="AA56444"/>
    </row>
    <row r="56445" spans="1:27" x14ac:dyDescent="0.25">
      <c r="A56445"/>
      <c r="AA56445"/>
    </row>
    <row r="56446" spans="1:27" x14ac:dyDescent="0.25">
      <c r="A56446"/>
      <c r="AA56446"/>
    </row>
    <row r="56447" spans="1:27" x14ac:dyDescent="0.25">
      <c r="A56447"/>
      <c r="AA56447"/>
    </row>
    <row r="56448" spans="1:27" x14ac:dyDescent="0.25">
      <c r="A56448"/>
      <c r="AA56448"/>
    </row>
    <row r="56449" spans="1:27" x14ac:dyDescent="0.25">
      <c r="A56449"/>
      <c r="AA56449"/>
    </row>
    <row r="56450" spans="1:27" x14ac:dyDescent="0.25">
      <c r="A56450"/>
      <c r="AA56450"/>
    </row>
    <row r="56451" spans="1:27" x14ac:dyDescent="0.25">
      <c r="A56451"/>
      <c r="AA56451"/>
    </row>
    <row r="56452" spans="1:27" x14ac:dyDescent="0.25">
      <c r="A56452"/>
      <c r="AA56452"/>
    </row>
    <row r="56453" spans="1:27" x14ac:dyDescent="0.25">
      <c r="A56453"/>
      <c r="AA56453"/>
    </row>
    <row r="56454" spans="1:27" x14ac:dyDescent="0.25">
      <c r="A56454"/>
      <c r="AA56454"/>
    </row>
    <row r="56455" spans="1:27" x14ac:dyDescent="0.25">
      <c r="A56455"/>
      <c r="AA56455"/>
    </row>
    <row r="56456" spans="1:27" x14ac:dyDescent="0.25">
      <c r="A56456"/>
      <c r="AA56456"/>
    </row>
    <row r="56457" spans="1:27" x14ac:dyDescent="0.25">
      <c r="A56457"/>
      <c r="AA56457"/>
    </row>
    <row r="56458" spans="1:27" x14ac:dyDescent="0.25">
      <c r="A56458"/>
      <c r="AA56458"/>
    </row>
    <row r="56459" spans="1:27" x14ac:dyDescent="0.25">
      <c r="A56459"/>
      <c r="AA56459"/>
    </row>
    <row r="56460" spans="1:27" x14ac:dyDescent="0.25">
      <c r="A56460"/>
      <c r="AA56460"/>
    </row>
    <row r="56461" spans="1:27" x14ac:dyDescent="0.25">
      <c r="A56461"/>
      <c r="AA56461"/>
    </row>
    <row r="56462" spans="1:27" x14ac:dyDescent="0.25">
      <c r="A56462"/>
      <c r="AA56462"/>
    </row>
    <row r="56463" spans="1:27" x14ac:dyDescent="0.25">
      <c r="A56463"/>
      <c r="AA56463"/>
    </row>
    <row r="56464" spans="1:27" x14ac:dyDescent="0.25">
      <c r="A56464"/>
      <c r="AA56464"/>
    </row>
    <row r="56465" spans="1:27" x14ac:dyDescent="0.25">
      <c r="A56465"/>
      <c r="AA56465"/>
    </row>
    <row r="56466" spans="1:27" x14ac:dyDescent="0.25">
      <c r="A56466"/>
      <c r="AA56466"/>
    </row>
    <row r="56467" spans="1:27" x14ac:dyDescent="0.25">
      <c r="A56467"/>
      <c r="AA56467"/>
    </row>
    <row r="56468" spans="1:27" x14ac:dyDescent="0.25">
      <c r="A56468"/>
      <c r="AA56468"/>
    </row>
    <row r="56469" spans="1:27" x14ac:dyDescent="0.25">
      <c r="A56469"/>
      <c r="AA56469"/>
    </row>
    <row r="56470" spans="1:27" x14ac:dyDescent="0.25">
      <c r="A56470"/>
      <c r="AA56470"/>
    </row>
    <row r="56471" spans="1:27" x14ac:dyDescent="0.25">
      <c r="A56471"/>
      <c r="AA56471"/>
    </row>
    <row r="56472" spans="1:27" x14ac:dyDescent="0.25">
      <c r="A56472"/>
      <c r="AA56472"/>
    </row>
    <row r="56473" spans="1:27" x14ac:dyDescent="0.25">
      <c r="A56473"/>
      <c r="AA56473"/>
    </row>
    <row r="56474" spans="1:27" x14ac:dyDescent="0.25">
      <c r="A56474"/>
      <c r="AA56474"/>
    </row>
    <row r="56475" spans="1:27" x14ac:dyDescent="0.25">
      <c r="A56475"/>
      <c r="AA56475"/>
    </row>
    <row r="56476" spans="1:27" x14ac:dyDescent="0.25">
      <c r="A56476"/>
      <c r="AA56476"/>
    </row>
    <row r="56477" spans="1:27" x14ac:dyDescent="0.25">
      <c r="A56477"/>
      <c r="AA56477"/>
    </row>
    <row r="56478" spans="1:27" x14ac:dyDescent="0.25">
      <c r="A56478"/>
      <c r="AA56478"/>
    </row>
    <row r="56479" spans="1:27" x14ac:dyDescent="0.25">
      <c r="A56479"/>
      <c r="AA56479"/>
    </row>
    <row r="56480" spans="1:27" x14ac:dyDescent="0.25">
      <c r="A56480"/>
      <c r="AA56480"/>
    </row>
    <row r="56481" spans="1:27" x14ac:dyDescent="0.25">
      <c r="A56481"/>
      <c r="AA56481"/>
    </row>
    <row r="56482" spans="1:27" x14ac:dyDescent="0.25">
      <c r="A56482"/>
      <c r="AA56482"/>
    </row>
    <row r="56483" spans="1:27" x14ac:dyDescent="0.25">
      <c r="A56483"/>
      <c r="AA56483"/>
    </row>
    <row r="56484" spans="1:27" x14ac:dyDescent="0.25">
      <c r="A56484"/>
      <c r="AA56484"/>
    </row>
    <row r="56485" spans="1:27" x14ac:dyDescent="0.25">
      <c r="A56485"/>
      <c r="AA56485"/>
    </row>
    <row r="56486" spans="1:27" x14ac:dyDescent="0.25">
      <c r="A56486"/>
      <c r="AA56486"/>
    </row>
    <row r="56487" spans="1:27" x14ac:dyDescent="0.25">
      <c r="A56487"/>
      <c r="AA56487"/>
    </row>
    <row r="56488" spans="1:27" x14ac:dyDescent="0.25">
      <c r="A56488"/>
      <c r="AA56488"/>
    </row>
    <row r="56489" spans="1:27" x14ac:dyDescent="0.25">
      <c r="A56489"/>
      <c r="AA56489"/>
    </row>
    <row r="56490" spans="1:27" x14ac:dyDescent="0.25">
      <c r="A56490"/>
      <c r="AA56490"/>
    </row>
    <row r="56491" spans="1:27" x14ac:dyDescent="0.25">
      <c r="A56491"/>
      <c r="AA56491"/>
    </row>
    <row r="56492" spans="1:27" x14ac:dyDescent="0.25">
      <c r="A56492"/>
      <c r="AA56492"/>
    </row>
    <row r="56493" spans="1:27" x14ac:dyDescent="0.25">
      <c r="A56493"/>
      <c r="AA56493"/>
    </row>
    <row r="56494" spans="1:27" x14ac:dyDescent="0.25">
      <c r="A56494"/>
      <c r="AA56494"/>
    </row>
    <row r="56495" spans="1:27" x14ac:dyDescent="0.25">
      <c r="A56495"/>
      <c r="AA56495"/>
    </row>
    <row r="56496" spans="1:27" x14ac:dyDescent="0.25">
      <c r="A56496"/>
      <c r="AA56496"/>
    </row>
    <row r="56497" spans="1:27" x14ac:dyDescent="0.25">
      <c r="A56497"/>
      <c r="AA56497"/>
    </row>
    <row r="56498" spans="1:27" x14ac:dyDescent="0.25">
      <c r="A56498"/>
      <c r="AA56498"/>
    </row>
    <row r="56499" spans="1:27" x14ac:dyDescent="0.25">
      <c r="A56499"/>
      <c r="AA56499"/>
    </row>
    <row r="56500" spans="1:27" x14ac:dyDescent="0.25">
      <c r="A56500"/>
      <c r="AA56500"/>
    </row>
    <row r="56501" spans="1:27" x14ac:dyDescent="0.25">
      <c r="A56501"/>
      <c r="AA56501"/>
    </row>
    <row r="56502" spans="1:27" x14ac:dyDescent="0.25">
      <c r="A56502"/>
      <c r="AA56502"/>
    </row>
    <row r="56503" spans="1:27" x14ac:dyDescent="0.25">
      <c r="A56503"/>
      <c r="AA56503"/>
    </row>
    <row r="56504" spans="1:27" x14ac:dyDescent="0.25">
      <c r="A56504"/>
      <c r="AA56504"/>
    </row>
    <row r="56505" spans="1:27" x14ac:dyDescent="0.25">
      <c r="A56505"/>
      <c r="AA56505"/>
    </row>
    <row r="56506" spans="1:27" x14ac:dyDescent="0.25">
      <c r="A56506"/>
      <c r="AA56506"/>
    </row>
    <row r="56507" spans="1:27" x14ac:dyDescent="0.25">
      <c r="A56507"/>
      <c r="AA56507"/>
    </row>
    <row r="56508" spans="1:27" x14ac:dyDescent="0.25">
      <c r="A56508"/>
      <c r="AA56508"/>
    </row>
    <row r="56509" spans="1:27" x14ac:dyDescent="0.25">
      <c r="A56509"/>
      <c r="AA56509"/>
    </row>
    <row r="56510" spans="1:27" x14ac:dyDescent="0.25">
      <c r="A56510"/>
      <c r="AA56510"/>
    </row>
    <row r="56511" spans="1:27" x14ac:dyDescent="0.25">
      <c r="A56511"/>
      <c r="AA56511"/>
    </row>
    <row r="56512" spans="1:27" x14ac:dyDescent="0.25">
      <c r="A56512"/>
      <c r="AA56512"/>
    </row>
    <row r="56513" spans="1:27" x14ac:dyDescent="0.25">
      <c r="A56513"/>
      <c r="AA56513"/>
    </row>
    <row r="56514" spans="1:27" x14ac:dyDescent="0.25">
      <c r="A56514"/>
      <c r="AA56514"/>
    </row>
    <row r="56515" spans="1:27" x14ac:dyDescent="0.25">
      <c r="A56515"/>
      <c r="AA56515"/>
    </row>
    <row r="56516" spans="1:27" x14ac:dyDescent="0.25">
      <c r="A56516"/>
      <c r="AA56516"/>
    </row>
    <row r="56517" spans="1:27" x14ac:dyDescent="0.25">
      <c r="A56517"/>
      <c r="AA56517"/>
    </row>
    <row r="56518" spans="1:27" x14ac:dyDescent="0.25">
      <c r="A56518"/>
      <c r="AA56518"/>
    </row>
    <row r="56519" spans="1:27" x14ac:dyDescent="0.25">
      <c r="A56519"/>
      <c r="AA56519"/>
    </row>
    <row r="56520" spans="1:27" x14ac:dyDescent="0.25">
      <c r="A56520"/>
      <c r="AA56520"/>
    </row>
    <row r="56521" spans="1:27" x14ac:dyDescent="0.25">
      <c r="A56521"/>
      <c r="AA56521"/>
    </row>
    <row r="56522" spans="1:27" x14ac:dyDescent="0.25">
      <c r="A56522"/>
      <c r="AA56522"/>
    </row>
    <row r="56523" spans="1:27" x14ac:dyDescent="0.25">
      <c r="A56523"/>
      <c r="AA56523"/>
    </row>
    <row r="56524" spans="1:27" x14ac:dyDescent="0.25">
      <c r="A56524"/>
      <c r="AA56524"/>
    </row>
    <row r="56525" spans="1:27" x14ac:dyDescent="0.25">
      <c r="A56525"/>
      <c r="AA56525"/>
    </row>
    <row r="56526" spans="1:27" x14ac:dyDescent="0.25">
      <c r="A56526"/>
      <c r="AA56526"/>
    </row>
    <row r="56527" spans="1:27" x14ac:dyDescent="0.25">
      <c r="A56527"/>
      <c r="AA56527"/>
    </row>
    <row r="56528" spans="1:27" x14ac:dyDescent="0.25">
      <c r="A56528"/>
      <c r="AA56528"/>
    </row>
    <row r="56529" spans="1:27" x14ac:dyDescent="0.25">
      <c r="A56529"/>
      <c r="AA56529"/>
    </row>
    <row r="56530" spans="1:27" x14ac:dyDescent="0.25">
      <c r="A56530"/>
      <c r="AA56530"/>
    </row>
    <row r="56531" spans="1:27" x14ac:dyDescent="0.25">
      <c r="A56531"/>
      <c r="AA56531"/>
    </row>
    <row r="56532" spans="1:27" x14ac:dyDescent="0.25">
      <c r="A56532"/>
      <c r="AA56532"/>
    </row>
    <row r="56533" spans="1:27" x14ac:dyDescent="0.25">
      <c r="A56533"/>
      <c r="AA56533"/>
    </row>
    <row r="56534" spans="1:27" x14ac:dyDescent="0.25">
      <c r="A56534"/>
      <c r="AA56534"/>
    </row>
    <row r="56535" spans="1:27" x14ac:dyDescent="0.25">
      <c r="A56535"/>
      <c r="AA56535"/>
    </row>
    <row r="56536" spans="1:27" x14ac:dyDescent="0.25">
      <c r="A56536"/>
      <c r="AA56536"/>
    </row>
    <row r="56537" spans="1:27" x14ac:dyDescent="0.25">
      <c r="A56537"/>
      <c r="AA56537"/>
    </row>
    <row r="56538" spans="1:27" x14ac:dyDescent="0.25">
      <c r="A56538"/>
      <c r="AA56538"/>
    </row>
    <row r="56539" spans="1:27" x14ac:dyDescent="0.25">
      <c r="A56539"/>
      <c r="AA56539"/>
    </row>
    <row r="56540" spans="1:27" x14ac:dyDescent="0.25">
      <c r="A56540"/>
      <c r="AA56540"/>
    </row>
    <row r="56541" spans="1:27" x14ac:dyDescent="0.25">
      <c r="A56541"/>
      <c r="AA56541"/>
    </row>
    <row r="56542" spans="1:27" x14ac:dyDescent="0.25">
      <c r="A56542"/>
      <c r="AA56542"/>
    </row>
    <row r="56543" spans="1:27" x14ac:dyDescent="0.25">
      <c r="A56543"/>
      <c r="AA56543"/>
    </row>
    <row r="56544" spans="1:27" x14ac:dyDescent="0.25">
      <c r="A56544"/>
      <c r="AA56544"/>
    </row>
    <row r="56545" spans="1:27" x14ac:dyDescent="0.25">
      <c r="A56545"/>
      <c r="AA56545"/>
    </row>
    <row r="56546" spans="1:27" x14ac:dyDescent="0.25">
      <c r="A56546"/>
      <c r="AA56546"/>
    </row>
    <row r="56547" spans="1:27" x14ac:dyDescent="0.25">
      <c r="A56547"/>
      <c r="AA56547"/>
    </row>
    <row r="56548" spans="1:27" x14ac:dyDescent="0.25">
      <c r="A56548"/>
      <c r="AA56548"/>
    </row>
    <row r="56549" spans="1:27" x14ac:dyDescent="0.25">
      <c r="A56549"/>
      <c r="AA56549"/>
    </row>
    <row r="56550" spans="1:27" x14ac:dyDescent="0.25">
      <c r="A56550"/>
      <c r="AA56550"/>
    </row>
    <row r="56551" spans="1:27" x14ac:dyDescent="0.25">
      <c r="A56551"/>
      <c r="AA56551"/>
    </row>
    <row r="56552" spans="1:27" x14ac:dyDescent="0.25">
      <c r="A56552"/>
      <c r="AA56552"/>
    </row>
    <row r="56553" spans="1:27" x14ac:dyDescent="0.25">
      <c r="A56553"/>
      <c r="AA56553"/>
    </row>
    <row r="56554" spans="1:27" x14ac:dyDescent="0.25">
      <c r="A56554"/>
      <c r="AA56554"/>
    </row>
    <row r="56555" spans="1:27" x14ac:dyDescent="0.25">
      <c r="A56555"/>
      <c r="AA56555"/>
    </row>
    <row r="56556" spans="1:27" x14ac:dyDescent="0.25">
      <c r="A56556"/>
      <c r="AA56556"/>
    </row>
    <row r="56557" spans="1:27" x14ac:dyDescent="0.25">
      <c r="A56557"/>
      <c r="AA56557"/>
    </row>
    <row r="56558" spans="1:27" x14ac:dyDescent="0.25">
      <c r="A56558"/>
      <c r="AA56558"/>
    </row>
    <row r="56559" spans="1:27" x14ac:dyDescent="0.25">
      <c r="A56559"/>
      <c r="AA56559"/>
    </row>
    <row r="56560" spans="1:27" x14ac:dyDescent="0.25">
      <c r="A56560"/>
      <c r="AA56560"/>
    </row>
    <row r="56561" spans="1:27" x14ac:dyDescent="0.25">
      <c r="A56561"/>
      <c r="AA56561"/>
    </row>
    <row r="56562" spans="1:27" x14ac:dyDescent="0.25">
      <c r="A56562"/>
      <c r="AA56562"/>
    </row>
    <row r="56563" spans="1:27" x14ac:dyDescent="0.25">
      <c r="A56563"/>
      <c r="AA56563"/>
    </row>
    <row r="56564" spans="1:27" x14ac:dyDescent="0.25">
      <c r="A56564"/>
      <c r="AA56564"/>
    </row>
    <row r="56565" spans="1:27" x14ac:dyDescent="0.25">
      <c r="A56565"/>
      <c r="AA56565"/>
    </row>
    <row r="56566" spans="1:27" x14ac:dyDescent="0.25">
      <c r="A56566"/>
      <c r="AA56566"/>
    </row>
    <row r="56567" spans="1:27" x14ac:dyDescent="0.25">
      <c r="A56567"/>
      <c r="AA56567"/>
    </row>
    <row r="56568" spans="1:27" x14ac:dyDescent="0.25">
      <c r="A56568"/>
      <c r="AA56568"/>
    </row>
    <row r="56569" spans="1:27" x14ac:dyDescent="0.25">
      <c r="A56569"/>
      <c r="AA56569"/>
    </row>
    <row r="56570" spans="1:27" x14ac:dyDescent="0.25">
      <c r="A56570"/>
      <c r="AA56570"/>
    </row>
    <row r="56571" spans="1:27" x14ac:dyDescent="0.25">
      <c r="A56571"/>
      <c r="AA56571"/>
    </row>
    <row r="56572" spans="1:27" x14ac:dyDescent="0.25">
      <c r="A56572"/>
      <c r="AA56572"/>
    </row>
    <row r="56573" spans="1:27" x14ac:dyDescent="0.25">
      <c r="A56573"/>
      <c r="AA56573"/>
    </row>
    <row r="56574" spans="1:27" x14ac:dyDescent="0.25">
      <c r="A56574"/>
      <c r="AA56574"/>
    </row>
    <row r="56575" spans="1:27" x14ac:dyDescent="0.25">
      <c r="A56575"/>
      <c r="AA56575"/>
    </row>
    <row r="56576" spans="1:27" x14ac:dyDescent="0.25">
      <c r="A56576"/>
      <c r="AA56576"/>
    </row>
    <row r="56577" spans="1:27" x14ac:dyDescent="0.25">
      <c r="A56577"/>
      <c r="AA56577"/>
    </row>
    <row r="56578" spans="1:27" x14ac:dyDescent="0.25">
      <c r="A56578"/>
      <c r="AA56578"/>
    </row>
    <row r="56579" spans="1:27" x14ac:dyDescent="0.25">
      <c r="A56579"/>
      <c r="AA56579"/>
    </row>
    <row r="56580" spans="1:27" x14ac:dyDescent="0.25">
      <c r="A56580"/>
      <c r="AA56580"/>
    </row>
    <row r="56581" spans="1:27" x14ac:dyDescent="0.25">
      <c r="A56581"/>
      <c r="AA56581"/>
    </row>
    <row r="56582" spans="1:27" x14ac:dyDescent="0.25">
      <c r="A56582"/>
      <c r="AA56582"/>
    </row>
    <row r="56583" spans="1:27" x14ac:dyDescent="0.25">
      <c r="A56583"/>
      <c r="AA56583"/>
    </row>
    <row r="56584" spans="1:27" x14ac:dyDescent="0.25">
      <c r="A56584"/>
      <c r="AA56584"/>
    </row>
    <row r="56585" spans="1:27" x14ac:dyDescent="0.25">
      <c r="A56585"/>
      <c r="AA56585"/>
    </row>
    <row r="56586" spans="1:27" x14ac:dyDescent="0.25">
      <c r="A56586"/>
      <c r="AA56586"/>
    </row>
    <row r="56587" spans="1:27" x14ac:dyDescent="0.25">
      <c r="A56587"/>
      <c r="AA56587"/>
    </row>
    <row r="56588" spans="1:27" x14ac:dyDescent="0.25">
      <c r="A56588"/>
      <c r="AA56588"/>
    </row>
    <row r="56589" spans="1:27" x14ac:dyDescent="0.25">
      <c r="A56589"/>
      <c r="AA56589"/>
    </row>
    <row r="56590" spans="1:27" x14ac:dyDescent="0.25">
      <c r="A56590"/>
      <c r="AA56590"/>
    </row>
    <row r="56591" spans="1:27" x14ac:dyDescent="0.25">
      <c r="A56591"/>
      <c r="AA56591"/>
    </row>
    <row r="56592" spans="1:27" x14ac:dyDescent="0.25">
      <c r="A56592"/>
      <c r="AA56592"/>
    </row>
    <row r="56593" spans="1:27" x14ac:dyDescent="0.25">
      <c r="A56593"/>
      <c r="AA56593"/>
    </row>
    <row r="56594" spans="1:27" x14ac:dyDescent="0.25">
      <c r="A56594"/>
      <c r="AA56594"/>
    </row>
    <row r="56595" spans="1:27" x14ac:dyDescent="0.25">
      <c r="A56595"/>
      <c r="AA56595"/>
    </row>
    <row r="56596" spans="1:27" x14ac:dyDescent="0.25">
      <c r="A56596"/>
      <c r="AA56596"/>
    </row>
    <row r="56597" spans="1:27" x14ac:dyDescent="0.25">
      <c r="A56597"/>
      <c r="AA56597"/>
    </row>
    <row r="56598" spans="1:27" x14ac:dyDescent="0.25">
      <c r="A56598"/>
      <c r="AA56598"/>
    </row>
    <row r="56599" spans="1:27" x14ac:dyDescent="0.25">
      <c r="A56599"/>
      <c r="AA56599"/>
    </row>
    <row r="56600" spans="1:27" x14ac:dyDescent="0.25">
      <c r="A56600"/>
      <c r="AA56600"/>
    </row>
    <row r="56601" spans="1:27" x14ac:dyDescent="0.25">
      <c r="A56601"/>
      <c r="AA56601"/>
    </row>
    <row r="56602" spans="1:27" x14ac:dyDescent="0.25">
      <c r="A56602"/>
      <c r="AA56602"/>
    </row>
    <row r="56603" spans="1:27" x14ac:dyDescent="0.25">
      <c r="A56603"/>
      <c r="AA56603"/>
    </row>
    <row r="56604" spans="1:27" x14ac:dyDescent="0.25">
      <c r="A56604"/>
      <c r="AA56604"/>
    </row>
    <row r="56605" spans="1:27" x14ac:dyDescent="0.25">
      <c r="A56605"/>
      <c r="AA56605"/>
    </row>
    <row r="56606" spans="1:27" x14ac:dyDescent="0.25">
      <c r="A56606"/>
      <c r="AA56606"/>
    </row>
    <row r="56607" spans="1:27" x14ac:dyDescent="0.25">
      <c r="A56607"/>
      <c r="AA56607"/>
    </row>
    <row r="56608" spans="1:27" x14ac:dyDescent="0.25">
      <c r="A56608"/>
      <c r="AA56608"/>
    </row>
    <row r="56609" spans="1:27" x14ac:dyDescent="0.25">
      <c r="A56609"/>
      <c r="AA56609"/>
    </row>
    <row r="56610" spans="1:27" x14ac:dyDescent="0.25">
      <c r="A56610"/>
      <c r="AA56610"/>
    </row>
    <row r="56611" spans="1:27" x14ac:dyDescent="0.25">
      <c r="A56611"/>
      <c r="AA56611"/>
    </row>
    <row r="56612" spans="1:27" x14ac:dyDescent="0.25">
      <c r="A56612"/>
      <c r="AA56612"/>
    </row>
    <row r="56613" spans="1:27" x14ac:dyDescent="0.25">
      <c r="A56613"/>
      <c r="AA56613"/>
    </row>
    <row r="56614" spans="1:27" x14ac:dyDescent="0.25">
      <c r="A56614"/>
      <c r="AA56614"/>
    </row>
    <row r="56615" spans="1:27" x14ac:dyDescent="0.25">
      <c r="A56615"/>
      <c r="AA56615"/>
    </row>
    <row r="56616" spans="1:27" x14ac:dyDescent="0.25">
      <c r="A56616"/>
      <c r="AA56616"/>
    </row>
    <row r="56617" spans="1:27" x14ac:dyDescent="0.25">
      <c r="A56617"/>
      <c r="AA56617"/>
    </row>
    <row r="56618" spans="1:27" x14ac:dyDescent="0.25">
      <c r="A56618"/>
      <c r="AA56618"/>
    </row>
    <row r="56619" spans="1:27" x14ac:dyDescent="0.25">
      <c r="A56619"/>
      <c r="AA56619"/>
    </row>
    <row r="56620" spans="1:27" x14ac:dyDescent="0.25">
      <c r="A56620"/>
      <c r="AA56620"/>
    </row>
    <row r="56621" spans="1:27" x14ac:dyDescent="0.25">
      <c r="A56621"/>
      <c r="AA56621"/>
    </row>
    <row r="56622" spans="1:27" x14ac:dyDescent="0.25">
      <c r="A56622"/>
      <c r="AA56622"/>
    </row>
    <row r="56623" spans="1:27" x14ac:dyDescent="0.25">
      <c r="A56623"/>
      <c r="AA56623"/>
    </row>
    <row r="56624" spans="1:27" x14ac:dyDescent="0.25">
      <c r="A56624"/>
      <c r="AA56624"/>
    </row>
    <row r="56625" spans="1:27" x14ac:dyDescent="0.25">
      <c r="A56625"/>
      <c r="AA56625"/>
    </row>
    <row r="56626" spans="1:27" x14ac:dyDescent="0.25">
      <c r="A56626"/>
      <c r="AA56626"/>
    </row>
    <row r="56627" spans="1:27" x14ac:dyDescent="0.25">
      <c r="A56627"/>
      <c r="AA56627"/>
    </row>
    <row r="56628" spans="1:27" x14ac:dyDescent="0.25">
      <c r="A56628"/>
      <c r="AA56628"/>
    </row>
    <row r="56629" spans="1:27" x14ac:dyDescent="0.25">
      <c r="A56629"/>
      <c r="AA56629"/>
    </row>
    <row r="56630" spans="1:27" x14ac:dyDescent="0.25">
      <c r="A56630"/>
      <c r="AA56630"/>
    </row>
    <row r="56631" spans="1:27" x14ac:dyDescent="0.25">
      <c r="A56631"/>
      <c r="AA56631"/>
    </row>
    <row r="56632" spans="1:27" x14ac:dyDescent="0.25">
      <c r="A56632"/>
      <c r="AA56632"/>
    </row>
    <row r="56633" spans="1:27" x14ac:dyDescent="0.25">
      <c r="A56633"/>
      <c r="AA56633"/>
    </row>
    <row r="56634" spans="1:27" x14ac:dyDescent="0.25">
      <c r="A56634"/>
      <c r="AA56634"/>
    </row>
    <row r="56635" spans="1:27" x14ac:dyDescent="0.25">
      <c r="A56635"/>
      <c r="AA56635"/>
    </row>
    <row r="56636" spans="1:27" x14ac:dyDescent="0.25">
      <c r="A56636"/>
      <c r="AA56636"/>
    </row>
    <row r="56637" spans="1:27" x14ac:dyDescent="0.25">
      <c r="A56637"/>
      <c r="AA56637"/>
    </row>
    <row r="56638" spans="1:27" x14ac:dyDescent="0.25">
      <c r="A56638"/>
      <c r="AA56638"/>
    </row>
    <row r="56639" spans="1:27" x14ac:dyDescent="0.25">
      <c r="A56639"/>
      <c r="AA56639"/>
    </row>
    <row r="56640" spans="1:27" x14ac:dyDescent="0.25">
      <c r="A56640"/>
      <c r="AA56640"/>
    </row>
    <row r="56641" spans="1:27" x14ac:dyDescent="0.25">
      <c r="A56641"/>
      <c r="AA56641"/>
    </row>
    <row r="56642" spans="1:27" x14ac:dyDescent="0.25">
      <c r="A56642"/>
      <c r="AA56642"/>
    </row>
    <row r="56643" spans="1:27" x14ac:dyDescent="0.25">
      <c r="A56643"/>
      <c r="AA56643"/>
    </row>
    <row r="56644" spans="1:27" x14ac:dyDescent="0.25">
      <c r="A56644"/>
      <c r="AA56644"/>
    </row>
    <row r="56645" spans="1:27" x14ac:dyDescent="0.25">
      <c r="A56645"/>
      <c r="AA56645"/>
    </row>
    <row r="56646" spans="1:27" x14ac:dyDescent="0.25">
      <c r="A56646"/>
      <c r="AA56646"/>
    </row>
    <row r="56647" spans="1:27" x14ac:dyDescent="0.25">
      <c r="A56647"/>
      <c r="AA56647"/>
    </row>
    <row r="56648" spans="1:27" x14ac:dyDescent="0.25">
      <c r="A56648"/>
      <c r="AA56648"/>
    </row>
    <row r="56649" spans="1:27" x14ac:dyDescent="0.25">
      <c r="A56649"/>
      <c r="AA56649"/>
    </row>
    <row r="56650" spans="1:27" x14ac:dyDescent="0.25">
      <c r="A56650"/>
      <c r="AA56650"/>
    </row>
    <row r="56651" spans="1:27" x14ac:dyDescent="0.25">
      <c r="A56651"/>
      <c r="AA56651"/>
    </row>
    <row r="56652" spans="1:27" x14ac:dyDescent="0.25">
      <c r="A56652"/>
      <c r="AA56652"/>
    </row>
    <row r="56653" spans="1:27" x14ac:dyDescent="0.25">
      <c r="A56653"/>
      <c r="AA56653"/>
    </row>
    <row r="56654" spans="1:27" x14ac:dyDescent="0.25">
      <c r="A56654"/>
      <c r="AA56654"/>
    </row>
    <row r="56655" spans="1:27" x14ac:dyDescent="0.25">
      <c r="A56655"/>
      <c r="AA56655"/>
    </row>
    <row r="56656" spans="1:27" x14ac:dyDescent="0.25">
      <c r="A56656"/>
      <c r="AA56656"/>
    </row>
    <row r="56657" spans="1:27" x14ac:dyDescent="0.25">
      <c r="A56657"/>
      <c r="AA56657"/>
    </row>
    <row r="56658" spans="1:27" x14ac:dyDescent="0.25">
      <c r="A56658"/>
      <c r="AA56658"/>
    </row>
    <row r="56659" spans="1:27" x14ac:dyDescent="0.25">
      <c r="A56659"/>
      <c r="AA56659"/>
    </row>
    <row r="56660" spans="1:27" x14ac:dyDescent="0.25">
      <c r="A56660"/>
      <c r="AA56660"/>
    </row>
    <row r="56661" spans="1:27" x14ac:dyDescent="0.25">
      <c r="A56661"/>
      <c r="AA56661"/>
    </row>
    <row r="56662" spans="1:27" x14ac:dyDescent="0.25">
      <c r="A56662"/>
      <c r="AA56662"/>
    </row>
    <row r="56663" spans="1:27" x14ac:dyDescent="0.25">
      <c r="A56663"/>
      <c r="AA56663"/>
    </row>
    <row r="56664" spans="1:27" x14ac:dyDescent="0.25">
      <c r="A56664"/>
      <c r="AA56664"/>
    </row>
    <row r="56665" spans="1:27" x14ac:dyDescent="0.25">
      <c r="A56665"/>
      <c r="AA56665"/>
    </row>
    <row r="56666" spans="1:27" x14ac:dyDescent="0.25">
      <c r="A56666"/>
      <c r="AA56666"/>
    </row>
    <row r="56667" spans="1:27" x14ac:dyDescent="0.25">
      <c r="A56667"/>
      <c r="AA56667"/>
    </row>
    <row r="56668" spans="1:27" x14ac:dyDescent="0.25">
      <c r="A56668"/>
      <c r="AA56668"/>
    </row>
    <row r="56669" spans="1:27" x14ac:dyDescent="0.25">
      <c r="A56669"/>
      <c r="AA56669"/>
    </row>
    <row r="56670" spans="1:27" x14ac:dyDescent="0.25">
      <c r="A56670"/>
      <c r="AA56670"/>
    </row>
    <row r="56671" spans="1:27" x14ac:dyDescent="0.25">
      <c r="A56671"/>
      <c r="AA56671"/>
    </row>
    <row r="56672" spans="1:27" x14ac:dyDescent="0.25">
      <c r="A56672"/>
      <c r="AA56672"/>
    </row>
    <row r="56673" spans="1:27" x14ac:dyDescent="0.25">
      <c r="A56673"/>
      <c r="AA56673"/>
    </row>
    <row r="56674" spans="1:27" x14ac:dyDescent="0.25">
      <c r="A56674"/>
      <c r="AA56674"/>
    </row>
    <row r="56675" spans="1:27" x14ac:dyDescent="0.25">
      <c r="A56675"/>
      <c r="AA56675"/>
    </row>
    <row r="56676" spans="1:27" x14ac:dyDescent="0.25">
      <c r="A56676"/>
      <c r="AA56676"/>
    </row>
    <row r="56677" spans="1:27" x14ac:dyDescent="0.25">
      <c r="A56677"/>
      <c r="AA56677"/>
    </row>
    <row r="56678" spans="1:27" x14ac:dyDescent="0.25">
      <c r="A56678"/>
      <c r="AA56678"/>
    </row>
    <row r="56679" spans="1:27" x14ac:dyDescent="0.25">
      <c r="A56679"/>
      <c r="AA56679"/>
    </row>
    <row r="56680" spans="1:27" x14ac:dyDescent="0.25">
      <c r="A56680"/>
      <c r="AA56680"/>
    </row>
    <row r="56681" spans="1:27" x14ac:dyDescent="0.25">
      <c r="A56681"/>
      <c r="AA56681"/>
    </row>
    <row r="56682" spans="1:27" x14ac:dyDescent="0.25">
      <c r="A56682"/>
      <c r="AA56682"/>
    </row>
    <row r="56683" spans="1:27" x14ac:dyDescent="0.25">
      <c r="A56683"/>
      <c r="AA56683"/>
    </row>
    <row r="56684" spans="1:27" x14ac:dyDescent="0.25">
      <c r="A56684"/>
      <c r="AA56684"/>
    </row>
    <row r="56685" spans="1:27" x14ac:dyDescent="0.25">
      <c r="A56685"/>
      <c r="AA56685"/>
    </row>
    <row r="56686" spans="1:27" x14ac:dyDescent="0.25">
      <c r="A56686"/>
      <c r="AA56686"/>
    </row>
    <row r="56687" spans="1:27" x14ac:dyDescent="0.25">
      <c r="A56687"/>
      <c r="AA56687"/>
    </row>
    <row r="56688" spans="1:27" x14ac:dyDescent="0.25">
      <c r="A56688"/>
      <c r="AA56688"/>
    </row>
    <row r="56689" spans="1:27" x14ac:dyDescent="0.25">
      <c r="A56689"/>
      <c r="AA56689"/>
    </row>
    <row r="56690" spans="1:27" x14ac:dyDescent="0.25">
      <c r="A56690"/>
      <c r="AA56690"/>
    </row>
    <row r="56691" spans="1:27" x14ac:dyDescent="0.25">
      <c r="A56691"/>
      <c r="AA56691"/>
    </row>
    <row r="56692" spans="1:27" x14ac:dyDescent="0.25">
      <c r="A56692"/>
      <c r="AA56692"/>
    </row>
    <row r="56693" spans="1:27" x14ac:dyDescent="0.25">
      <c r="A56693"/>
      <c r="AA56693"/>
    </row>
    <row r="56694" spans="1:27" x14ac:dyDescent="0.25">
      <c r="A56694"/>
      <c r="AA56694"/>
    </row>
    <row r="56695" spans="1:27" x14ac:dyDescent="0.25">
      <c r="A56695"/>
      <c r="AA56695"/>
    </row>
    <row r="56696" spans="1:27" x14ac:dyDescent="0.25">
      <c r="A56696"/>
      <c r="AA56696"/>
    </row>
    <row r="56697" spans="1:27" x14ac:dyDescent="0.25">
      <c r="A56697"/>
      <c r="AA56697"/>
    </row>
    <row r="56698" spans="1:27" x14ac:dyDescent="0.25">
      <c r="A56698"/>
      <c r="AA56698"/>
    </row>
    <row r="56699" spans="1:27" x14ac:dyDescent="0.25">
      <c r="A56699"/>
      <c r="AA56699"/>
    </row>
    <row r="56700" spans="1:27" x14ac:dyDescent="0.25">
      <c r="A56700"/>
      <c r="AA56700"/>
    </row>
    <row r="56701" spans="1:27" x14ac:dyDescent="0.25">
      <c r="A56701"/>
      <c r="AA56701"/>
    </row>
    <row r="56702" spans="1:27" x14ac:dyDescent="0.25">
      <c r="A56702"/>
      <c r="AA56702"/>
    </row>
    <row r="56703" spans="1:27" x14ac:dyDescent="0.25">
      <c r="A56703"/>
      <c r="AA56703"/>
    </row>
    <row r="56704" spans="1:27" x14ac:dyDescent="0.25">
      <c r="A56704"/>
      <c r="AA56704"/>
    </row>
    <row r="56705" spans="1:27" x14ac:dyDescent="0.25">
      <c r="A56705"/>
      <c r="AA56705"/>
    </row>
    <row r="56706" spans="1:27" x14ac:dyDescent="0.25">
      <c r="A56706"/>
      <c r="AA56706"/>
    </row>
    <row r="56707" spans="1:27" x14ac:dyDescent="0.25">
      <c r="A56707"/>
      <c r="AA56707"/>
    </row>
    <row r="56708" spans="1:27" x14ac:dyDescent="0.25">
      <c r="A56708"/>
      <c r="AA56708"/>
    </row>
    <row r="56709" spans="1:27" x14ac:dyDescent="0.25">
      <c r="A56709"/>
      <c r="AA56709"/>
    </row>
    <row r="56710" spans="1:27" x14ac:dyDescent="0.25">
      <c r="A56710"/>
      <c r="AA56710"/>
    </row>
    <row r="56711" spans="1:27" x14ac:dyDescent="0.25">
      <c r="A56711"/>
      <c r="AA56711"/>
    </row>
    <row r="56712" spans="1:27" x14ac:dyDescent="0.25">
      <c r="A56712"/>
      <c r="AA56712"/>
    </row>
    <row r="56713" spans="1:27" x14ac:dyDescent="0.25">
      <c r="A56713"/>
      <c r="AA56713"/>
    </row>
    <row r="56714" spans="1:27" x14ac:dyDescent="0.25">
      <c r="A56714"/>
      <c r="AA56714"/>
    </row>
    <row r="56715" spans="1:27" x14ac:dyDescent="0.25">
      <c r="A56715"/>
      <c r="AA56715"/>
    </row>
    <row r="56716" spans="1:27" x14ac:dyDescent="0.25">
      <c r="A56716"/>
      <c r="AA56716"/>
    </row>
    <row r="56717" spans="1:27" x14ac:dyDescent="0.25">
      <c r="A56717"/>
      <c r="AA56717"/>
    </row>
    <row r="56718" spans="1:27" x14ac:dyDescent="0.25">
      <c r="A56718"/>
      <c r="AA56718"/>
    </row>
    <row r="56719" spans="1:27" x14ac:dyDescent="0.25">
      <c r="A56719"/>
      <c r="AA56719"/>
    </row>
    <row r="56720" spans="1:27" x14ac:dyDescent="0.25">
      <c r="A56720"/>
      <c r="AA56720"/>
    </row>
    <row r="56721" spans="1:27" x14ac:dyDescent="0.25">
      <c r="A56721"/>
      <c r="AA56721"/>
    </row>
    <row r="56722" spans="1:27" x14ac:dyDescent="0.25">
      <c r="A56722"/>
      <c r="AA56722"/>
    </row>
    <row r="56723" spans="1:27" x14ac:dyDescent="0.25">
      <c r="A56723"/>
      <c r="AA56723"/>
    </row>
    <row r="56724" spans="1:27" x14ac:dyDescent="0.25">
      <c r="A56724"/>
      <c r="AA56724"/>
    </row>
    <row r="56725" spans="1:27" x14ac:dyDescent="0.25">
      <c r="A56725"/>
      <c r="AA56725"/>
    </row>
    <row r="56726" spans="1:27" x14ac:dyDescent="0.25">
      <c r="A56726"/>
      <c r="AA56726"/>
    </row>
    <row r="56727" spans="1:27" x14ac:dyDescent="0.25">
      <c r="A56727"/>
      <c r="AA56727"/>
    </row>
    <row r="56728" spans="1:27" x14ac:dyDescent="0.25">
      <c r="A56728"/>
      <c r="AA56728"/>
    </row>
    <row r="56729" spans="1:27" x14ac:dyDescent="0.25">
      <c r="A56729"/>
      <c r="AA56729"/>
    </row>
    <row r="56730" spans="1:27" x14ac:dyDescent="0.25">
      <c r="A56730"/>
      <c r="AA56730"/>
    </row>
    <row r="56731" spans="1:27" x14ac:dyDescent="0.25">
      <c r="A56731"/>
      <c r="AA56731"/>
    </row>
    <row r="56732" spans="1:27" x14ac:dyDescent="0.25">
      <c r="A56732"/>
      <c r="AA56732"/>
    </row>
    <row r="56733" spans="1:27" x14ac:dyDescent="0.25">
      <c r="A56733"/>
      <c r="AA56733"/>
    </row>
    <row r="56734" spans="1:27" x14ac:dyDescent="0.25">
      <c r="A56734"/>
      <c r="AA56734"/>
    </row>
    <row r="56735" spans="1:27" x14ac:dyDescent="0.25">
      <c r="A56735"/>
      <c r="AA56735"/>
    </row>
    <row r="56736" spans="1:27" x14ac:dyDescent="0.25">
      <c r="A56736"/>
      <c r="AA56736"/>
    </row>
    <row r="56737" spans="1:27" x14ac:dyDescent="0.25">
      <c r="A56737"/>
      <c r="AA56737"/>
    </row>
    <row r="56738" spans="1:27" x14ac:dyDescent="0.25">
      <c r="A56738"/>
      <c r="AA56738"/>
    </row>
    <row r="56739" spans="1:27" x14ac:dyDescent="0.25">
      <c r="A56739"/>
      <c r="AA56739"/>
    </row>
    <row r="56740" spans="1:27" x14ac:dyDescent="0.25">
      <c r="A56740"/>
      <c r="AA56740"/>
    </row>
    <row r="56741" spans="1:27" x14ac:dyDescent="0.25">
      <c r="A56741"/>
      <c r="AA56741"/>
    </row>
    <row r="56742" spans="1:27" x14ac:dyDescent="0.25">
      <c r="A56742"/>
      <c r="AA56742"/>
    </row>
    <row r="56743" spans="1:27" x14ac:dyDescent="0.25">
      <c r="A56743"/>
      <c r="AA56743"/>
    </row>
    <row r="56744" spans="1:27" x14ac:dyDescent="0.25">
      <c r="A56744"/>
      <c r="AA56744"/>
    </row>
    <row r="56745" spans="1:27" x14ac:dyDescent="0.25">
      <c r="A56745"/>
      <c r="AA56745"/>
    </row>
    <row r="56746" spans="1:27" x14ac:dyDescent="0.25">
      <c r="A56746"/>
      <c r="AA56746"/>
    </row>
    <row r="56747" spans="1:27" x14ac:dyDescent="0.25">
      <c r="A56747"/>
      <c r="AA56747"/>
    </row>
    <row r="56748" spans="1:27" x14ac:dyDescent="0.25">
      <c r="A56748"/>
      <c r="AA56748"/>
    </row>
    <row r="56749" spans="1:27" x14ac:dyDescent="0.25">
      <c r="A56749"/>
      <c r="AA56749"/>
    </row>
    <row r="56750" spans="1:27" x14ac:dyDescent="0.25">
      <c r="A56750"/>
      <c r="AA56750"/>
    </row>
    <row r="56751" spans="1:27" x14ac:dyDescent="0.25">
      <c r="A56751"/>
      <c r="AA56751"/>
    </row>
    <row r="56752" spans="1:27" x14ac:dyDescent="0.25">
      <c r="A56752"/>
      <c r="AA56752"/>
    </row>
    <row r="56753" spans="1:27" x14ac:dyDescent="0.25">
      <c r="A56753"/>
      <c r="AA56753"/>
    </row>
    <row r="56754" spans="1:27" x14ac:dyDescent="0.25">
      <c r="A56754"/>
      <c r="AA56754"/>
    </row>
    <row r="56755" spans="1:27" x14ac:dyDescent="0.25">
      <c r="A56755"/>
      <c r="AA56755"/>
    </row>
    <row r="56756" spans="1:27" x14ac:dyDescent="0.25">
      <c r="A56756"/>
      <c r="AA56756"/>
    </row>
    <row r="56757" spans="1:27" x14ac:dyDescent="0.25">
      <c r="A56757"/>
      <c r="AA56757"/>
    </row>
    <row r="56758" spans="1:27" x14ac:dyDescent="0.25">
      <c r="A56758"/>
      <c r="AA56758"/>
    </row>
    <row r="56759" spans="1:27" x14ac:dyDescent="0.25">
      <c r="A56759"/>
      <c r="AA56759"/>
    </row>
    <row r="56760" spans="1:27" x14ac:dyDescent="0.25">
      <c r="A56760"/>
      <c r="AA56760"/>
    </row>
    <row r="56761" spans="1:27" x14ac:dyDescent="0.25">
      <c r="A56761"/>
      <c r="AA56761"/>
    </row>
    <row r="56762" spans="1:27" x14ac:dyDescent="0.25">
      <c r="A56762"/>
      <c r="AA56762"/>
    </row>
    <row r="56763" spans="1:27" x14ac:dyDescent="0.25">
      <c r="A56763"/>
      <c r="AA56763"/>
    </row>
    <row r="56764" spans="1:27" x14ac:dyDescent="0.25">
      <c r="A56764"/>
      <c r="AA56764"/>
    </row>
    <row r="56765" spans="1:27" x14ac:dyDescent="0.25">
      <c r="A56765"/>
      <c r="AA56765"/>
    </row>
    <row r="56766" spans="1:27" x14ac:dyDescent="0.25">
      <c r="A56766"/>
      <c r="AA56766"/>
    </row>
    <row r="56767" spans="1:27" x14ac:dyDescent="0.25">
      <c r="A56767"/>
      <c r="AA56767"/>
    </row>
    <row r="56768" spans="1:27" x14ac:dyDescent="0.25">
      <c r="A56768"/>
      <c r="AA56768"/>
    </row>
    <row r="56769" spans="1:27" x14ac:dyDescent="0.25">
      <c r="A56769"/>
      <c r="AA56769"/>
    </row>
    <row r="56770" spans="1:27" x14ac:dyDescent="0.25">
      <c r="A56770"/>
      <c r="AA56770"/>
    </row>
    <row r="56771" spans="1:27" x14ac:dyDescent="0.25">
      <c r="A56771"/>
      <c r="AA56771"/>
    </row>
    <row r="56772" spans="1:27" x14ac:dyDescent="0.25">
      <c r="A56772"/>
      <c r="AA56772"/>
    </row>
    <row r="56773" spans="1:27" x14ac:dyDescent="0.25">
      <c r="A56773"/>
      <c r="AA56773"/>
    </row>
    <row r="56774" spans="1:27" x14ac:dyDescent="0.25">
      <c r="A56774"/>
      <c r="AA56774"/>
    </row>
    <row r="56775" spans="1:27" x14ac:dyDescent="0.25">
      <c r="A56775"/>
      <c r="AA56775"/>
    </row>
    <row r="56776" spans="1:27" x14ac:dyDescent="0.25">
      <c r="A56776"/>
      <c r="AA56776"/>
    </row>
    <row r="56777" spans="1:27" x14ac:dyDescent="0.25">
      <c r="A56777"/>
      <c r="AA56777"/>
    </row>
    <row r="56778" spans="1:27" x14ac:dyDescent="0.25">
      <c r="A56778"/>
      <c r="AA56778"/>
    </row>
    <row r="56779" spans="1:27" x14ac:dyDescent="0.25">
      <c r="A56779"/>
      <c r="AA56779"/>
    </row>
    <row r="56780" spans="1:27" x14ac:dyDescent="0.25">
      <c r="A56780"/>
      <c r="AA56780"/>
    </row>
    <row r="56781" spans="1:27" x14ac:dyDescent="0.25">
      <c r="A56781"/>
      <c r="AA56781"/>
    </row>
    <row r="56782" spans="1:27" x14ac:dyDescent="0.25">
      <c r="A56782"/>
      <c r="AA56782"/>
    </row>
    <row r="56783" spans="1:27" x14ac:dyDescent="0.25">
      <c r="A56783"/>
      <c r="AA56783"/>
    </row>
    <row r="56784" spans="1:27" x14ac:dyDescent="0.25">
      <c r="A56784"/>
      <c r="AA56784"/>
    </row>
    <row r="56785" spans="1:27" x14ac:dyDescent="0.25">
      <c r="A56785"/>
      <c r="AA56785"/>
    </row>
    <row r="56786" spans="1:27" x14ac:dyDescent="0.25">
      <c r="A56786"/>
      <c r="AA56786"/>
    </row>
    <row r="56787" spans="1:27" x14ac:dyDescent="0.25">
      <c r="A56787"/>
      <c r="AA56787"/>
    </row>
    <row r="56788" spans="1:27" x14ac:dyDescent="0.25">
      <c r="A56788"/>
      <c r="AA56788"/>
    </row>
    <row r="56789" spans="1:27" x14ac:dyDescent="0.25">
      <c r="A56789"/>
      <c r="AA56789"/>
    </row>
    <row r="56790" spans="1:27" x14ac:dyDescent="0.25">
      <c r="A56790"/>
      <c r="AA56790"/>
    </row>
    <row r="56791" spans="1:27" x14ac:dyDescent="0.25">
      <c r="A56791"/>
      <c r="AA56791"/>
    </row>
    <row r="56792" spans="1:27" x14ac:dyDescent="0.25">
      <c r="A56792"/>
      <c r="AA56792"/>
    </row>
    <row r="56793" spans="1:27" x14ac:dyDescent="0.25">
      <c r="A56793"/>
      <c r="AA56793"/>
    </row>
    <row r="56794" spans="1:27" x14ac:dyDescent="0.25">
      <c r="A56794"/>
      <c r="AA56794"/>
    </row>
    <row r="56795" spans="1:27" x14ac:dyDescent="0.25">
      <c r="A56795"/>
      <c r="AA56795"/>
    </row>
    <row r="56796" spans="1:27" x14ac:dyDescent="0.25">
      <c r="A56796"/>
      <c r="AA56796"/>
    </row>
    <row r="56797" spans="1:27" x14ac:dyDescent="0.25">
      <c r="A56797"/>
      <c r="AA56797"/>
    </row>
    <row r="56798" spans="1:27" x14ac:dyDescent="0.25">
      <c r="A56798"/>
      <c r="AA56798"/>
    </row>
    <row r="56799" spans="1:27" x14ac:dyDescent="0.25">
      <c r="A56799"/>
      <c r="AA56799"/>
    </row>
    <row r="56800" spans="1:27" x14ac:dyDescent="0.25">
      <c r="A56800"/>
      <c r="AA56800"/>
    </row>
    <row r="56801" spans="1:27" x14ac:dyDescent="0.25">
      <c r="A56801"/>
      <c r="AA56801"/>
    </row>
    <row r="56802" spans="1:27" x14ac:dyDescent="0.25">
      <c r="A56802"/>
      <c r="AA56802"/>
    </row>
    <row r="56803" spans="1:27" x14ac:dyDescent="0.25">
      <c r="A56803"/>
      <c r="AA56803"/>
    </row>
    <row r="56804" spans="1:27" x14ac:dyDescent="0.25">
      <c r="A56804"/>
      <c r="AA56804"/>
    </row>
    <row r="56805" spans="1:27" x14ac:dyDescent="0.25">
      <c r="A56805"/>
      <c r="AA56805"/>
    </row>
    <row r="56806" spans="1:27" x14ac:dyDescent="0.25">
      <c r="A56806"/>
      <c r="AA56806"/>
    </row>
    <row r="56807" spans="1:27" x14ac:dyDescent="0.25">
      <c r="A56807"/>
      <c r="AA56807"/>
    </row>
    <row r="56808" spans="1:27" x14ac:dyDescent="0.25">
      <c r="A56808"/>
      <c r="AA56808"/>
    </row>
    <row r="56809" spans="1:27" x14ac:dyDescent="0.25">
      <c r="A56809"/>
      <c r="AA56809"/>
    </row>
    <row r="56810" spans="1:27" x14ac:dyDescent="0.25">
      <c r="A56810"/>
      <c r="AA56810"/>
    </row>
    <row r="56811" spans="1:27" x14ac:dyDescent="0.25">
      <c r="A56811"/>
      <c r="AA56811"/>
    </row>
    <row r="56812" spans="1:27" x14ac:dyDescent="0.25">
      <c r="A56812"/>
      <c r="AA56812"/>
    </row>
    <row r="56813" spans="1:27" x14ac:dyDescent="0.25">
      <c r="A56813"/>
      <c r="AA56813"/>
    </row>
    <row r="56814" spans="1:27" x14ac:dyDescent="0.25">
      <c r="A56814"/>
      <c r="AA56814"/>
    </row>
    <row r="56815" spans="1:27" x14ac:dyDescent="0.25">
      <c r="A56815"/>
      <c r="AA56815"/>
    </row>
    <row r="56816" spans="1:27" x14ac:dyDescent="0.25">
      <c r="A56816"/>
      <c r="AA56816"/>
    </row>
    <row r="56817" spans="1:27" x14ac:dyDescent="0.25">
      <c r="A56817"/>
      <c r="AA56817"/>
    </row>
    <row r="56818" spans="1:27" x14ac:dyDescent="0.25">
      <c r="A56818"/>
      <c r="AA56818"/>
    </row>
    <row r="56819" spans="1:27" x14ac:dyDescent="0.25">
      <c r="A56819"/>
      <c r="AA56819"/>
    </row>
    <row r="56820" spans="1:27" x14ac:dyDescent="0.25">
      <c r="A56820"/>
      <c r="AA56820"/>
    </row>
    <row r="56821" spans="1:27" x14ac:dyDescent="0.25">
      <c r="A56821"/>
      <c r="AA56821"/>
    </row>
    <row r="56822" spans="1:27" x14ac:dyDescent="0.25">
      <c r="A56822"/>
      <c r="AA56822"/>
    </row>
    <row r="56823" spans="1:27" x14ac:dyDescent="0.25">
      <c r="A56823"/>
      <c r="AA56823"/>
    </row>
    <row r="56824" spans="1:27" x14ac:dyDescent="0.25">
      <c r="A56824"/>
      <c r="AA56824"/>
    </row>
    <row r="56825" spans="1:27" x14ac:dyDescent="0.25">
      <c r="A56825"/>
      <c r="AA56825"/>
    </row>
    <row r="56826" spans="1:27" x14ac:dyDescent="0.25">
      <c r="A56826"/>
      <c r="AA56826"/>
    </row>
    <row r="56827" spans="1:27" x14ac:dyDescent="0.25">
      <c r="A56827"/>
      <c r="AA56827"/>
    </row>
    <row r="56828" spans="1:27" x14ac:dyDescent="0.25">
      <c r="A56828"/>
      <c r="AA56828"/>
    </row>
    <row r="56829" spans="1:27" x14ac:dyDescent="0.25">
      <c r="A56829"/>
      <c r="AA56829"/>
    </row>
    <row r="56830" spans="1:27" x14ac:dyDescent="0.25">
      <c r="A56830"/>
      <c r="AA56830"/>
    </row>
    <row r="56831" spans="1:27" x14ac:dyDescent="0.25">
      <c r="A56831"/>
      <c r="AA56831"/>
    </row>
    <row r="56832" spans="1:27" x14ac:dyDescent="0.25">
      <c r="A56832"/>
      <c r="AA56832"/>
    </row>
    <row r="56833" spans="1:27" x14ac:dyDescent="0.25">
      <c r="A56833"/>
      <c r="AA56833"/>
    </row>
    <row r="56834" spans="1:27" x14ac:dyDescent="0.25">
      <c r="A56834"/>
      <c r="AA56834"/>
    </row>
    <row r="56835" spans="1:27" x14ac:dyDescent="0.25">
      <c r="A56835"/>
      <c r="AA56835"/>
    </row>
    <row r="56836" spans="1:27" x14ac:dyDescent="0.25">
      <c r="A56836"/>
      <c r="AA56836"/>
    </row>
    <row r="56837" spans="1:27" x14ac:dyDescent="0.25">
      <c r="A56837"/>
      <c r="AA56837"/>
    </row>
    <row r="56838" spans="1:27" x14ac:dyDescent="0.25">
      <c r="A56838"/>
      <c r="AA56838"/>
    </row>
    <row r="56839" spans="1:27" x14ac:dyDescent="0.25">
      <c r="A56839"/>
      <c r="AA56839"/>
    </row>
    <row r="56840" spans="1:27" x14ac:dyDescent="0.25">
      <c r="A56840"/>
      <c r="AA56840"/>
    </row>
    <row r="56841" spans="1:27" x14ac:dyDescent="0.25">
      <c r="A56841"/>
      <c r="AA56841"/>
    </row>
    <row r="56842" spans="1:27" x14ac:dyDescent="0.25">
      <c r="A56842"/>
      <c r="AA56842"/>
    </row>
    <row r="56843" spans="1:27" x14ac:dyDescent="0.25">
      <c r="A56843"/>
      <c r="AA56843"/>
    </row>
    <row r="56844" spans="1:27" x14ac:dyDescent="0.25">
      <c r="A56844"/>
      <c r="AA56844"/>
    </row>
    <row r="56845" spans="1:27" x14ac:dyDescent="0.25">
      <c r="A56845"/>
      <c r="AA56845"/>
    </row>
    <row r="56846" spans="1:27" x14ac:dyDescent="0.25">
      <c r="A56846"/>
      <c r="AA56846"/>
    </row>
    <row r="56847" spans="1:27" x14ac:dyDescent="0.25">
      <c r="A56847"/>
      <c r="AA56847"/>
    </row>
    <row r="56848" spans="1:27" x14ac:dyDescent="0.25">
      <c r="A56848"/>
      <c r="AA56848"/>
    </row>
    <row r="56849" spans="1:27" x14ac:dyDescent="0.25">
      <c r="A56849"/>
      <c r="AA56849"/>
    </row>
    <row r="56850" spans="1:27" x14ac:dyDescent="0.25">
      <c r="A56850"/>
      <c r="AA56850"/>
    </row>
    <row r="56851" spans="1:27" x14ac:dyDescent="0.25">
      <c r="A56851"/>
      <c r="AA56851"/>
    </row>
    <row r="56852" spans="1:27" x14ac:dyDescent="0.25">
      <c r="A56852"/>
      <c r="AA56852"/>
    </row>
    <row r="56853" spans="1:27" x14ac:dyDescent="0.25">
      <c r="A56853"/>
      <c r="AA56853"/>
    </row>
    <row r="56854" spans="1:27" x14ac:dyDescent="0.25">
      <c r="A56854"/>
      <c r="AA56854"/>
    </row>
    <row r="56855" spans="1:27" x14ac:dyDescent="0.25">
      <c r="A56855"/>
      <c r="AA56855"/>
    </row>
    <row r="56856" spans="1:27" x14ac:dyDescent="0.25">
      <c r="A56856"/>
      <c r="AA56856"/>
    </row>
    <row r="56857" spans="1:27" x14ac:dyDescent="0.25">
      <c r="A56857"/>
      <c r="AA56857"/>
    </row>
    <row r="56858" spans="1:27" x14ac:dyDescent="0.25">
      <c r="A56858"/>
      <c r="AA56858"/>
    </row>
    <row r="56859" spans="1:27" x14ac:dyDescent="0.25">
      <c r="A56859"/>
      <c r="AA56859"/>
    </row>
    <row r="56860" spans="1:27" x14ac:dyDescent="0.25">
      <c r="A56860"/>
      <c r="AA56860"/>
    </row>
    <row r="56861" spans="1:27" x14ac:dyDescent="0.25">
      <c r="A56861"/>
      <c r="AA56861"/>
    </row>
    <row r="56862" spans="1:27" x14ac:dyDescent="0.25">
      <c r="A56862"/>
      <c r="AA56862"/>
    </row>
    <row r="56863" spans="1:27" x14ac:dyDescent="0.25">
      <c r="A56863"/>
      <c r="AA56863"/>
    </row>
    <row r="56864" spans="1:27" x14ac:dyDescent="0.25">
      <c r="A56864"/>
      <c r="AA56864"/>
    </row>
    <row r="56865" spans="1:27" x14ac:dyDescent="0.25">
      <c r="A56865"/>
      <c r="AA56865"/>
    </row>
    <row r="56866" spans="1:27" x14ac:dyDescent="0.25">
      <c r="A56866"/>
      <c r="AA56866"/>
    </row>
    <row r="56867" spans="1:27" x14ac:dyDescent="0.25">
      <c r="A56867"/>
      <c r="AA56867"/>
    </row>
    <row r="56868" spans="1:27" x14ac:dyDescent="0.25">
      <c r="A56868"/>
      <c r="AA56868"/>
    </row>
    <row r="56869" spans="1:27" x14ac:dyDescent="0.25">
      <c r="A56869"/>
      <c r="AA56869"/>
    </row>
    <row r="56870" spans="1:27" x14ac:dyDescent="0.25">
      <c r="A56870"/>
      <c r="AA56870"/>
    </row>
    <row r="56871" spans="1:27" x14ac:dyDescent="0.25">
      <c r="A56871"/>
      <c r="AA56871"/>
    </row>
    <row r="56872" spans="1:27" x14ac:dyDescent="0.25">
      <c r="A56872"/>
      <c r="AA56872"/>
    </row>
    <row r="56873" spans="1:27" x14ac:dyDescent="0.25">
      <c r="A56873"/>
      <c r="AA56873"/>
    </row>
    <row r="56874" spans="1:27" x14ac:dyDescent="0.25">
      <c r="A56874"/>
      <c r="AA56874"/>
    </row>
    <row r="56875" spans="1:27" x14ac:dyDescent="0.25">
      <c r="A56875"/>
      <c r="AA56875"/>
    </row>
    <row r="56876" spans="1:27" x14ac:dyDescent="0.25">
      <c r="A56876"/>
      <c r="AA56876"/>
    </row>
    <row r="56877" spans="1:27" x14ac:dyDescent="0.25">
      <c r="A56877"/>
      <c r="AA56877"/>
    </row>
    <row r="56878" spans="1:27" x14ac:dyDescent="0.25">
      <c r="A56878"/>
      <c r="AA56878"/>
    </row>
    <row r="56879" spans="1:27" x14ac:dyDescent="0.25">
      <c r="A56879"/>
      <c r="AA56879"/>
    </row>
    <row r="56880" spans="1:27" x14ac:dyDescent="0.25">
      <c r="A56880"/>
      <c r="AA56880"/>
    </row>
    <row r="56881" spans="1:27" x14ac:dyDescent="0.25">
      <c r="A56881"/>
      <c r="AA56881"/>
    </row>
    <row r="56882" spans="1:27" x14ac:dyDescent="0.25">
      <c r="A56882"/>
      <c r="AA56882"/>
    </row>
    <row r="56883" spans="1:27" x14ac:dyDescent="0.25">
      <c r="A56883"/>
      <c r="AA56883"/>
    </row>
    <row r="56884" spans="1:27" x14ac:dyDescent="0.25">
      <c r="A56884"/>
      <c r="AA56884"/>
    </row>
    <row r="56885" spans="1:27" x14ac:dyDescent="0.25">
      <c r="A56885"/>
      <c r="AA56885"/>
    </row>
    <row r="56886" spans="1:27" x14ac:dyDescent="0.25">
      <c r="A56886"/>
      <c r="AA56886"/>
    </row>
    <row r="56887" spans="1:27" x14ac:dyDescent="0.25">
      <c r="A56887"/>
      <c r="AA56887"/>
    </row>
    <row r="56888" spans="1:27" x14ac:dyDescent="0.25">
      <c r="A56888"/>
      <c r="AA56888"/>
    </row>
    <row r="56889" spans="1:27" x14ac:dyDescent="0.25">
      <c r="A56889"/>
      <c r="AA56889"/>
    </row>
    <row r="56890" spans="1:27" x14ac:dyDescent="0.25">
      <c r="A56890"/>
      <c r="AA56890"/>
    </row>
    <row r="56891" spans="1:27" x14ac:dyDescent="0.25">
      <c r="A56891"/>
      <c r="AA56891"/>
    </row>
    <row r="56892" spans="1:27" x14ac:dyDescent="0.25">
      <c r="A56892"/>
      <c r="AA56892"/>
    </row>
    <row r="56893" spans="1:27" x14ac:dyDescent="0.25">
      <c r="A56893"/>
      <c r="AA56893"/>
    </row>
    <row r="56894" spans="1:27" x14ac:dyDescent="0.25">
      <c r="A56894"/>
      <c r="AA56894"/>
    </row>
    <row r="56895" spans="1:27" x14ac:dyDescent="0.25">
      <c r="A56895"/>
      <c r="AA56895"/>
    </row>
    <row r="56896" spans="1:27" x14ac:dyDescent="0.25">
      <c r="A56896"/>
      <c r="AA56896"/>
    </row>
    <row r="56897" spans="1:27" x14ac:dyDescent="0.25">
      <c r="A56897"/>
      <c r="AA56897"/>
    </row>
    <row r="56898" spans="1:27" x14ac:dyDescent="0.25">
      <c r="A56898"/>
      <c r="AA56898"/>
    </row>
    <row r="56899" spans="1:27" x14ac:dyDescent="0.25">
      <c r="A56899"/>
      <c r="AA56899"/>
    </row>
    <row r="56900" spans="1:27" x14ac:dyDescent="0.25">
      <c r="A56900"/>
      <c r="AA56900"/>
    </row>
    <row r="56901" spans="1:27" x14ac:dyDescent="0.25">
      <c r="A56901"/>
      <c r="AA56901"/>
    </row>
    <row r="56902" spans="1:27" x14ac:dyDescent="0.25">
      <c r="A56902"/>
      <c r="AA56902"/>
    </row>
    <row r="56903" spans="1:27" x14ac:dyDescent="0.25">
      <c r="A56903"/>
      <c r="AA56903"/>
    </row>
    <row r="56904" spans="1:27" x14ac:dyDescent="0.25">
      <c r="A56904"/>
      <c r="AA56904"/>
    </row>
    <row r="56905" spans="1:27" x14ac:dyDescent="0.25">
      <c r="A56905"/>
      <c r="AA56905"/>
    </row>
    <row r="56906" spans="1:27" x14ac:dyDescent="0.25">
      <c r="A56906"/>
      <c r="AA56906"/>
    </row>
    <row r="56907" spans="1:27" x14ac:dyDescent="0.25">
      <c r="A56907"/>
      <c r="AA56907"/>
    </row>
    <row r="56908" spans="1:27" x14ac:dyDescent="0.25">
      <c r="A56908"/>
      <c r="AA56908"/>
    </row>
    <row r="56909" spans="1:27" x14ac:dyDescent="0.25">
      <c r="A56909"/>
      <c r="AA56909"/>
    </row>
    <row r="56910" spans="1:27" x14ac:dyDescent="0.25">
      <c r="A56910"/>
      <c r="AA56910"/>
    </row>
    <row r="56911" spans="1:27" x14ac:dyDescent="0.25">
      <c r="A56911"/>
      <c r="AA56911"/>
    </row>
    <row r="56912" spans="1:27" x14ac:dyDescent="0.25">
      <c r="A56912"/>
      <c r="AA56912"/>
    </row>
    <row r="56913" spans="1:27" x14ac:dyDescent="0.25">
      <c r="A56913"/>
      <c r="AA56913"/>
    </row>
    <row r="56914" spans="1:27" x14ac:dyDescent="0.25">
      <c r="A56914"/>
      <c r="AA56914"/>
    </row>
    <row r="56915" spans="1:27" x14ac:dyDescent="0.25">
      <c r="A56915"/>
      <c r="AA56915"/>
    </row>
    <row r="56916" spans="1:27" x14ac:dyDescent="0.25">
      <c r="A56916"/>
      <c r="AA56916"/>
    </row>
    <row r="56917" spans="1:27" x14ac:dyDescent="0.25">
      <c r="A56917"/>
      <c r="AA56917"/>
    </row>
    <row r="56918" spans="1:27" x14ac:dyDescent="0.25">
      <c r="A56918"/>
      <c r="AA56918"/>
    </row>
    <row r="56919" spans="1:27" x14ac:dyDescent="0.25">
      <c r="A56919"/>
      <c r="AA56919"/>
    </row>
    <row r="56920" spans="1:27" x14ac:dyDescent="0.25">
      <c r="A56920"/>
      <c r="AA56920"/>
    </row>
    <row r="56921" spans="1:27" x14ac:dyDescent="0.25">
      <c r="A56921"/>
      <c r="AA56921"/>
    </row>
    <row r="56922" spans="1:27" x14ac:dyDescent="0.25">
      <c r="A56922"/>
      <c r="AA56922"/>
    </row>
    <row r="56923" spans="1:27" x14ac:dyDescent="0.25">
      <c r="A56923"/>
      <c r="AA56923"/>
    </row>
    <row r="56924" spans="1:27" x14ac:dyDescent="0.25">
      <c r="A56924"/>
      <c r="AA56924"/>
    </row>
    <row r="56925" spans="1:27" x14ac:dyDescent="0.25">
      <c r="A56925"/>
      <c r="AA56925"/>
    </row>
    <row r="56926" spans="1:27" x14ac:dyDescent="0.25">
      <c r="A56926"/>
      <c r="AA56926"/>
    </row>
    <row r="56927" spans="1:27" x14ac:dyDescent="0.25">
      <c r="A56927"/>
      <c r="AA56927"/>
    </row>
    <row r="56928" spans="1:27" x14ac:dyDescent="0.25">
      <c r="A56928"/>
      <c r="AA56928"/>
    </row>
    <row r="56929" spans="1:27" x14ac:dyDescent="0.25">
      <c r="A56929"/>
      <c r="AA56929"/>
    </row>
    <row r="56930" spans="1:27" x14ac:dyDescent="0.25">
      <c r="A56930"/>
      <c r="AA56930"/>
    </row>
    <row r="56931" spans="1:27" x14ac:dyDescent="0.25">
      <c r="A56931"/>
      <c r="AA56931"/>
    </row>
    <row r="56932" spans="1:27" x14ac:dyDescent="0.25">
      <c r="A56932"/>
      <c r="AA56932"/>
    </row>
    <row r="56933" spans="1:27" x14ac:dyDescent="0.25">
      <c r="A56933"/>
      <c r="AA56933"/>
    </row>
    <row r="56934" spans="1:27" x14ac:dyDescent="0.25">
      <c r="A56934"/>
      <c r="AA56934"/>
    </row>
    <row r="56935" spans="1:27" x14ac:dyDescent="0.25">
      <c r="A56935"/>
      <c r="AA56935"/>
    </row>
    <row r="56936" spans="1:27" x14ac:dyDescent="0.25">
      <c r="A56936"/>
      <c r="AA56936"/>
    </row>
    <row r="56937" spans="1:27" x14ac:dyDescent="0.25">
      <c r="A56937"/>
      <c r="AA56937"/>
    </row>
    <row r="56938" spans="1:27" x14ac:dyDescent="0.25">
      <c r="A56938"/>
      <c r="AA56938"/>
    </row>
    <row r="56939" spans="1:27" x14ac:dyDescent="0.25">
      <c r="A56939"/>
      <c r="AA56939"/>
    </row>
    <row r="56940" spans="1:27" x14ac:dyDescent="0.25">
      <c r="A56940"/>
      <c r="AA56940"/>
    </row>
    <row r="56941" spans="1:27" x14ac:dyDescent="0.25">
      <c r="A56941"/>
      <c r="AA56941"/>
    </row>
    <row r="56942" spans="1:27" x14ac:dyDescent="0.25">
      <c r="A56942"/>
      <c r="AA56942"/>
    </row>
    <row r="56943" spans="1:27" x14ac:dyDescent="0.25">
      <c r="A56943"/>
      <c r="AA56943"/>
    </row>
    <row r="56944" spans="1:27" x14ac:dyDescent="0.25">
      <c r="A56944"/>
      <c r="AA56944"/>
    </row>
    <row r="56945" spans="1:27" x14ac:dyDescent="0.25">
      <c r="A56945"/>
      <c r="AA56945"/>
    </row>
    <row r="56946" spans="1:27" x14ac:dyDescent="0.25">
      <c r="A56946"/>
      <c r="AA56946"/>
    </row>
    <row r="56947" spans="1:27" x14ac:dyDescent="0.25">
      <c r="A56947"/>
      <c r="AA56947"/>
    </row>
    <row r="56948" spans="1:27" x14ac:dyDescent="0.25">
      <c r="A56948"/>
      <c r="AA56948"/>
    </row>
    <row r="56949" spans="1:27" x14ac:dyDescent="0.25">
      <c r="A56949"/>
      <c r="AA56949"/>
    </row>
    <row r="56950" spans="1:27" x14ac:dyDescent="0.25">
      <c r="A56950"/>
      <c r="AA56950"/>
    </row>
    <row r="56951" spans="1:27" x14ac:dyDescent="0.25">
      <c r="A56951"/>
      <c r="AA56951"/>
    </row>
    <row r="56952" spans="1:27" x14ac:dyDescent="0.25">
      <c r="A56952"/>
      <c r="AA56952"/>
    </row>
    <row r="56953" spans="1:27" x14ac:dyDescent="0.25">
      <c r="A56953"/>
      <c r="AA56953"/>
    </row>
    <row r="56954" spans="1:27" x14ac:dyDescent="0.25">
      <c r="A56954"/>
      <c r="AA56954"/>
    </row>
    <row r="56955" spans="1:27" x14ac:dyDescent="0.25">
      <c r="A56955"/>
      <c r="AA56955"/>
    </row>
    <row r="56956" spans="1:27" x14ac:dyDescent="0.25">
      <c r="A56956"/>
      <c r="AA56956"/>
    </row>
    <row r="56957" spans="1:27" x14ac:dyDescent="0.25">
      <c r="A56957"/>
      <c r="AA56957"/>
    </row>
    <row r="56958" spans="1:27" x14ac:dyDescent="0.25">
      <c r="A56958"/>
      <c r="AA56958"/>
    </row>
    <row r="56959" spans="1:27" x14ac:dyDescent="0.25">
      <c r="A56959"/>
      <c r="AA56959"/>
    </row>
    <row r="56960" spans="1:27" x14ac:dyDescent="0.25">
      <c r="A56960"/>
      <c r="AA56960"/>
    </row>
    <row r="56961" spans="1:27" x14ac:dyDescent="0.25">
      <c r="A56961"/>
      <c r="AA56961"/>
    </row>
    <row r="56962" spans="1:27" x14ac:dyDescent="0.25">
      <c r="A56962"/>
      <c r="AA56962"/>
    </row>
    <row r="56963" spans="1:27" x14ac:dyDescent="0.25">
      <c r="A56963"/>
      <c r="AA56963"/>
    </row>
    <row r="56964" spans="1:27" x14ac:dyDescent="0.25">
      <c r="A56964"/>
      <c r="AA56964"/>
    </row>
    <row r="56965" spans="1:27" x14ac:dyDescent="0.25">
      <c r="A56965"/>
      <c r="AA56965"/>
    </row>
    <row r="56966" spans="1:27" x14ac:dyDescent="0.25">
      <c r="A56966"/>
      <c r="AA56966"/>
    </row>
    <row r="56967" spans="1:27" x14ac:dyDescent="0.25">
      <c r="A56967"/>
      <c r="AA56967"/>
    </row>
    <row r="56968" spans="1:27" x14ac:dyDescent="0.25">
      <c r="A56968"/>
      <c r="AA56968"/>
    </row>
    <row r="56969" spans="1:27" x14ac:dyDescent="0.25">
      <c r="A56969"/>
      <c r="AA56969"/>
    </row>
    <row r="56970" spans="1:27" x14ac:dyDescent="0.25">
      <c r="A56970"/>
      <c r="AA56970"/>
    </row>
    <row r="56971" spans="1:27" x14ac:dyDescent="0.25">
      <c r="A56971"/>
      <c r="AA56971"/>
    </row>
    <row r="56972" spans="1:27" x14ac:dyDescent="0.25">
      <c r="A56972"/>
      <c r="AA56972"/>
    </row>
    <row r="56973" spans="1:27" x14ac:dyDescent="0.25">
      <c r="A56973"/>
      <c r="AA56973"/>
    </row>
    <row r="56974" spans="1:27" x14ac:dyDescent="0.25">
      <c r="A56974"/>
      <c r="AA56974"/>
    </row>
    <row r="56975" spans="1:27" x14ac:dyDescent="0.25">
      <c r="A56975"/>
      <c r="AA56975"/>
    </row>
    <row r="56976" spans="1:27" x14ac:dyDescent="0.25">
      <c r="A56976"/>
      <c r="AA56976"/>
    </row>
    <row r="56977" spans="1:27" x14ac:dyDescent="0.25">
      <c r="A56977"/>
      <c r="AA56977"/>
    </row>
    <row r="56978" spans="1:27" x14ac:dyDescent="0.25">
      <c r="A56978"/>
      <c r="AA56978"/>
    </row>
    <row r="56979" spans="1:27" x14ac:dyDescent="0.25">
      <c r="A56979"/>
      <c r="AA56979"/>
    </row>
    <row r="56980" spans="1:27" x14ac:dyDescent="0.25">
      <c r="A56980"/>
      <c r="AA56980"/>
    </row>
    <row r="56981" spans="1:27" x14ac:dyDescent="0.25">
      <c r="A56981"/>
      <c r="AA56981"/>
    </row>
    <row r="56982" spans="1:27" x14ac:dyDescent="0.25">
      <c r="A56982"/>
      <c r="AA56982"/>
    </row>
    <row r="56983" spans="1:27" x14ac:dyDescent="0.25">
      <c r="A56983"/>
      <c r="AA56983"/>
    </row>
    <row r="56984" spans="1:27" x14ac:dyDescent="0.25">
      <c r="A56984"/>
      <c r="AA56984"/>
    </row>
    <row r="56985" spans="1:27" x14ac:dyDescent="0.25">
      <c r="A56985"/>
      <c r="AA56985"/>
    </row>
    <row r="56986" spans="1:27" x14ac:dyDescent="0.25">
      <c r="A56986"/>
      <c r="AA56986"/>
    </row>
    <row r="56987" spans="1:27" x14ac:dyDescent="0.25">
      <c r="A56987"/>
      <c r="AA56987"/>
    </row>
    <row r="56988" spans="1:27" x14ac:dyDescent="0.25">
      <c r="A56988"/>
      <c r="AA56988"/>
    </row>
    <row r="56989" spans="1:27" x14ac:dyDescent="0.25">
      <c r="A56989"/>
      <c r="AA56989"/>
    </row>
    <row r="56990" spans="1:27" x14ac:dyDescent="0.25">
      <c r="A56990"/>
      <c r="AA56990"/>
    </row>
    <row r="56991" spans="1:27" x14ac:dyDescent="0.25">
      <c r="A56991"/>
      <c r="AA56991"/>
    </row>
    <row r="56992" spans="1:27" x14ac:dyDescent="0.25">
      <c r="A56992"/>
      <c r="AA56992"/>
    </row>
    <row r="56993" spans="1:27" x14ac:dyDescent="0.25">
      <c r="A56993"/>
      <c r="AA56993"/>
    </row>
    <row r="56994" spans="1:27" x14ac:dyDescent="0.25">
      <c r="A56994"/>
      <c r="AA56994"/>
    </row>
    <row r="56995" spans="1:27" x14ac:dyDescent="0.25">
      <c r="A56995"/>
      <c r="AA56995"/>
    </row>
    <row r="56996" spans="1:27" x14ac:dyDescent="0.25">
      <c r="A56996"/>
      <c r="AA56996"/>
    </row>
    <row r="56997" spans="1:27" x14ac:dyDescent="0.25">
      <c r="A56997"/>
      <c r="AA56997"/>
    </row>
    <row r="56998" spans="1:27" x14ac:dyDescent="0.25">
      <c r="A56998"/>
      <c r="AA56998"/>
    </row>
    <row r="56999" spans="1:27" x14ac:dyDescent="0.25">
      <c r="A56999"/>
      <c r="AA56999"/>
    </row>
    <row r="57000" spans="1:27" x14ac:dyDescent="0.25">
      <c r="A57000"/>
      <c r="AA57000"/>
    </row>
    <row r="57001" spans="1:27" x14ac:dyDescent="0.25">
      <c r="A57001"/>
      <c r="AA57001"/>
    </row>
    <row r="57002" spans="1:27" x14ac:dyDescent="0.25">
      <c r="A57002"/>
      <c r="AA57002"/>
    </row>
    <row r="57003" spans="1:27" x14ac:dyDescent="0.25">
      <c r="A57003"/>
      <c r="AA57003"/>
    </row>
    <row r="57004" spans="1:27" x14ac:dyDescent="0.25">
      <c r="A57004"/>
      <c r="AA57004"/>
    </row>
    <row r="57005" spans="1:27" x14ac:dyDescent="0.25">
      <c r="A57005"/>
      <c r="AA57005"/>
    </row>
    <row r="57006" spans="1:27" x14ac:dyDescent="0.25">
      <c r="A57006"/>
      <c r="AA57006"/>
    </row>
    <row r="57007" spans="1:27" x14ac:dyDescent="0.25">
      <c r="A57007"/>
      <c r="AA57007"/>
    </row>
    <row r="57008" spans="1:27" x14ac:dyDescent="0.25">
      <c r="A57008"/>
      <c r="AA57008"/>
    </row>
    <row r="57009" spans="1:27" x14ac:dyDescent="0.25">
      <c r="A57009"/>
      <c r="AA57009"/>
    </row>
    <row r="57010" spans="1:27" x14ac:dyDescent="0.25">
      <c r="A57010"/>
      <c r="AA57010"/>
    </row>
    <row r="57011" spans="1:27" x14ac:dyDescent="0.25">
      <c r="A57011"/>
      <c r="AA57011"/>
    </row>
    <row r="57012" spans="1:27" x14ac:dyDescent="0.25">
      <c r="A57012"/>
      <c r="AA57012"/>
    </row>
    <row r="57013" spans="1:27" x14ac:dyDescent="0.25">
      <c r="A57013"/>
      <c r="AA57013"/>
    </row>
    <row r="57014" spans="1:27" x14ac:dyDescent="0.25">
      <c r="A57014"/>
      <c r="AA57014"/>
    </row>
    <row r="57015" spans="1:27" x14ac:dyDescent="0.25">
      <c r="A57015"/>
      <c r="AA57015"/>
    </row>
    <row r="57016" spans="1:27" x14ac:dyDescent="0.25">
      <c r="A57016"/>
      <c r="AA57016"/>
    </row>
    <row r="57017" spans="1:27" x14ac:dyDescent="0.25">
      <c r="A57017"/>
      <c r="AA57017"/>
    </row>
    <row r="57018" spans="1:27" x14ac:dyDescent="0.25">
      <c r="A57018"/>
      <c r="AA57018"/>
    </row>
    <row r="57019" spans="1:27" x14ac:dyDescent="0.25">
      <c r="A57019"/>
      <c r="AA57019"/>
    </row>
    <row r="57020" spans="1:27" x14ac:dyDescent="0.25">
      <c r="A57020"/>
      <c r="AA57020"/>
    </row>
    <row r="57021" spans="1:27" x14ac:dyDescent="0.25">
      <c r="A57021"/>
      <c r="AA57021"/>
    </row>
    <row r="57022" spans="1:27" x14ac:dyDescent="0.25">
      <c r="A57022"/>
      <c r="AA57022"/>
    </row>
    <row r="57023" spans="1:27" x14ac:dyDescent="0.25">
      <c r="A57023"/>
      <c r="AA57023"/>
    </row>
    <row r="57024" spans="1:27" x14ac:dyDescent="0.25">
      <c r="A57024"/>
      <c r="AA57024"/>
    </row>
    <row r="57025" spans="1:27" x14ac:dyDescent="0.25">
      <c r="A57025"/>
      <c r="AA57025"/>
    </row>
    <row r="57026" spans="1:27" x14ac:dyDescent="0.25">
      <c r="A57026"/>
      <c r="AA57026"/>
    </row>
    <row r="57027" spans="1:27" x14ac:dyDescent="0.25">
      <c r="A57027"/>
      <c r="AA57027"/>
    </row>
    <row r="57028" spans="1:27" x14ac:dyDescent="0.25">
      <c r="A57028"/>
      <c r="AA57028"/>
    </row>
    <row r="57029" spans="1:27" x14ac:dyDescent="0.25">
      <c r="A57029"/>
      <c r="AA57029"/>
    </row>
    <row r="57030" spans="1:27" x14ac:dyDescent="0.25">
      <c r="A57030"/>
      <c r="AA57030"/>
    </row>
    <row r="57031" spans="1:27" x14ac:dyDescent="0.25">
      <c r="A57031"/>
      <c r="AA57031"/>
    </row>
    <row r="57032" spans="1:27" x14ac:dyDescent="0.25">
      <c r="A57032"/>
      <c r="AA57032"/>
    </row>
    <row r="57033" spans="1:27" x14ac:dyDescent="0.25">
      <c r="A57033"/>
      <c r="AA57033"/>
    </row>
    <row r="57034" spans="1:27" x14ac:dyDescent="0.25">
      <c r="A57034"/>
      <c r="AA57034"/>
    </row>
    <row r="57035" spans="1:27" x14ac:dyDescent="0.25">
      <c r="A57035"/>
      <c r="AA57035"/>
    </row>
    <row r="57036" spans="1:27" x14ac:dyDescent="0.25">
      <c r="A57036"/>
      <c r="AA57036"/>
    </row>
    <row r="57037" spans="1:27" x14ac:dyDescent="0.25">
      <c r="A57037"/>
      <c r="AA57037"/>
    </row>
    <row r="57038" spans="1:27" x14ac:dyDescent="0.25">
      <c r="A57038"/>
      <c r="AA57038"/>
    </row>
    <row r="57039" spans="1:27" x14ac:dyDescent="0.25">
      <c r="A57039"/>
      <c r="AA57039"/>
    </row>
    <row r="57040" spans="1:27" x14ac:dyDescent="0.25">
      <c r="A57040"/>
      <c r="AA57040"/>
    </row>
    <row r="57041" spans="1:27" x14ac:dyDescent="0.25">
      <c r="A57041"/>
      <c r="AA57041"/>
    </row>
    <row r="57042" spans="1:27" x14ac:dyDescent="0.25">
      <c r="A57042"/>
      <c r="AA57042"/>
    </row>
    <row r="57043" spans="1:27" x14ac:dyDescent="0.25">
      <c r="A57043"/>
      <c r="AA57043"/>
    </row>
    <row r="57044" spans="1:27" x14ac:dyDescent="0.25">
      <c r="A57044"/>
      <c r="AA57044"/>
    </row>
    <row r="57045" spans="1:27" x14ac:dyDescent="0.25">
      <c r="A57045"/>
      <c r="AA57045"/>
    </row>
    <row r="57046" spans="1:27" x14ac:dyDescent="0.25">
      <c r="A57046"/>
      <c r="AA57046"/>
    </row>
    <row r="57047" spans="1:27" x14ac:dyDescent="0.25">
      <c r="A57047"/>
      <c r="AA57047"/>
    </row>
    <row r="57048" spans="1:27" x14ac:dyDescent="0.25">
      <c r="A57048"/>
      <c r="AA57048"/>
    </row>
    <row r="57049" spans="1:27" x14ac:dyDescent="0.25">
      <c r="A57049"/>
      <c r="AA57049"/>
    </row>
    <row r="57050" spans="1:27" x14ac:dyDescent="0.25">
      <c r="A57050"/>
      <c r="AA57050"/>
    </row>
    <row r="57051" spans="1:27" x14ac:dyDescent="0.25">
      <c r="A57051"/>
      <c r="AA57051"/>
    </row>
    <row r="57052" spans="1:27" x14ac:dyDescent="0.25">
      <c r="A57052"/>
      <c r="AA57052"/>
    </row>
    <row r="57053" spans="1:27" x14ac:dyDescent="0.25">
      <c r="A57053"/>
      <c r="AA57053"/>
    </row>
    <row r="57054" spans="1:27" x14ac:dyDescent="0.25">
      <c r="A57054"/>
      <c r="AA57054"/>
    </row>
    <row r="57055" spans="1:27" x14ac:dyDescent="0.25">
      <c r="A57055"/>
      <c r="AA57055"/>
    </row>
    <row r="57056" spans="1:27" x14ac:dyDescent="0.25">
      <c r="A57056"/>
      <c r="AA57056"/>
    </row>
    <row r="57057" spans="1:27" x14ac:dyDescent="0.25">
      <c r="A57057"/>
      <c r="AA57057"/>
    </row>
    <row r="57058" spans="1:27" x14ac:dyDescent="0.25">
      <c r="A57058"/>
      <c r="AA57058"/>
    </row>
    <row r="57059" spans="1:27" x14ac:dyDescent="0.25">
      <c r="A57059"/>
      <c r="AA57059"/>
    </row>
    <row r="57060" spans="1:27" x14ac:dyDescent="0.25">
      <c r="A57060"/>
      <c r="AA57060"/>
    </row>
    <row r="57061" spans="1:27" x14ac:dyDescent="0.25">
      <c r="A57061"/>
      <c r="AA57061"/>
    </row>
    <row r="57062" spans="1:27" x14ac:dyDescent="0.25">
      <c r="A57062"/>
      <c r="AA57062"/>
    </row>
    <row r="57063" spans="1:27" x14ac:dyDescent="0.25">
      <c r="A57063"/>
      <c r="AA57063"/>
    </row>
    <row r="57064" spans="1:27" x14ac:dyDescent="0.25">
      <c r="A57064"/>
      <c r="AA57064"/>
    </row>
    <row r="57065" spans="1:27" x14ac:dyDescent="0.25">
      <c r="A57065"/>
      <c r="AA57065"/>
    </row>
    <row r="57066" spans="1:27" x14ac:dyDescent="0.25">
      <c r="A57066"/>
      <c r="AA57066"/>
    </row>
    <row r="57067" spans="1:27" x14ac:dyDescent="0.25">
      <c r="A57067"/>
      <c r="AA57067"/>
    </row>
    <row r="57068" spans="1:27" x14ac:dyDescent="0.25">
      <c r="A57068"/>
      <c r="AA57068"/>
    </row>
    <row r="57069" spans="1:27" x14ac:dyDescent="0.25">
      <c r="A57069"/>
      <c r="AA57069"/>
    </row>
    <row r="57070" spans="1:27" x14ac:dyDescent="0.25">
      <c r="A57070"/>
      <c r="AA57070"/>
    </row>
    <row r="57071" spans="1:27" x14ac:dyDescent="0.25">
      <c r="A57071"/>
      <c r="AA57071"/>
    </row>
    <row r="57072" spans="1:27" x14ac:dyDescent="0.25">
      <c r="A57072"/>
      <c r="AA57072"/>
    </row>
    <row r="57073" spans="1:27" x14ac:dyDescent="0.25">
      <c r="A57073"/>
      <c r="AA57073"/>
    </row>
    <row r="57074" spans="1:27" x14ac:dyDescent="0.25">
      <c r="A57074"/>
      <c r="AA57074"/>
    </row>
    <row r="57075" spans="1:27" x14ac:dyDescent="0.25">
      <c r="A57075"/>
      <c r="AA57075"/>
    </row>
    <row r="57076" spans="1:27" x14ac:dyDescent="0.25">
      <c r="A57076"/>
      <c r="AA57076"/>
    </row>
    <row r="57077" spans="1:27" x14ac:dyDescent="0.25">
      <c r="A57077"/>
      <c r="AA57077"/>
    </row>
    <row r="57078" spans="1:27" x14ac:dyDescent="0.25">
      <c r="A57078"/>
      <c r="AA57078"/>
    </row>
    <row r="57079" spans="1:27" x14ac:dyDescent="0.25">
      <c r="A57079"/>
      <c r="AA57079"/>
    </row>
    <row r="57080" spans="1:27" x14ac:dyDescent="0.25">
      <c r="A57080"/>
      <c r="AA57080"/>
    </row>
    <row r="57081" spans="1:27" x14ac:dyDescent="0.25">
      <c r="A57081"/>
      <c r="AA57081"/>
    </row>
    <row r="57082" spans="1:27" x14ac:dyDescent="0.25">
      <c r="A57082"/>
      <c r="AA57082"/>
    </row>
    <row r="57083" spans="1:27" x14ac:dyDescent="0.25">
      <c r="A57083"/>
      <c r="AA57083"/>
    </row>
    <row r="57084" spans="1:27" x14ac:dyDescent="0.25">
      <c r="A57084"/>
      <c r="AA57084"/>
    </row>
    <row r="57085" spans="1:27" x14ac:dyDescent="0.25">
      <c r="A57085"/>
      <c r="AA57085"/>
    </row>
    <row r="57086" spans="1:27" x14ac:dyDescent="0.25">
      <c r="A57086"/>
      <c r="AA57086"/>
    </row>
    <row r="57087" spans="1:27" x14ac:dyDescent="0.25">
      <c r="A57087"/>
      <c r="AA57087"/>
    </row>
    <row r="57088" spans="1:27" x14ac:dyDescent="0.25">
      <c r="A57088"/>
      <c r="AA57088"/>
    </row>
    <row r="57089" spans="1:27" x14ac:dyDescent="0.25">
      <c r="A57089"/>
      <c r="AA57089"/>
    </row>
    <row r="57090" spans="1:27" x14ac:dyDescent="0.25">
      <c r="A57090"/>
      <c r="AA57090"/>
    </row>
    <row r="57091" spans="1:27" x14ac:dyDescent="0.25">
      <c r="A57091"/>
      <c r="AA57091"/>
    </row>
    <row r="57092" spans="1:27" x14ac:dyDescent="0.25">
      <c r="A57092"/>
      <c r="AA57092"/>
    </row>
    <row r="57093" spans="1:27" x14ac:dyDescent="0.25">
      <c r="A57093"/>
      <c r="AA57093"/>
    </row>
    <row r="57094" spans="1:27" x14ac:dyDescent="0.25">
      <c r="A57094"/>
      <c r="AA57094"/>
    </row>
    <row r="57095" spans="1:27" x14ac:dyDescent="0.25">
      <c r="A57095"/>
      <c r="AA57095"/>
    </row>
    <row r="57096" spans="1:27" x14ac:dyDescent="0.25">
      <c r="A57096"/>
      <c r="AA57096"/>
    </row>
    <row r="57097" spans="1:27" x14ac:dyDescent="0.25">
      <c r="A57097"/>
      <c r="AA57097"/>
    </row>
    <row r="57098" spans="1:27" x14ac:dyDescent="0.25">
      <c r="A57098"/>
      <c r="AA57098"/>
    </row>
    <row r="57099" spans="1:27" x14ac:dyDescent="0.25">
      <c r="A57099"/>
      <c r="AA57099"/>
    </row>
    <row r="57100" spans="1:27" x14ac:dyDescent="0.25">
      <c r="A57100"/>
      <c r="AA57100"/>
    </row>
    <row r="57101" spans="1:27" x14ac:dyDescent="0.25">
      <c r="A57101"/>
      <c r="AA57101"/>
    </row>
    <row r="57102" spans="1:27" x14ac:dyDescent="0.25">
      <c r="A57102"/>
      <c r="AA57102"/>
    </row>
    <row r="57103" spans="1:27" x14ac:dyDescent="0.25">
      <c r="A57103"/>
      <c r="AA57103"/>
    </row>
    <row r="57104" spans="1:27" x14ac:dyDescent="0.25">
      <c r="A57104"/>
      <c r="AA57104"/>
    </row>
    <row r="57105" spans="1:27" x14ac:dyDescent="0.25">
      <c r="A57105"/>
      <c r="AA57105"/>
    </row>
    <row r="57106" spans="1:27" x14ac:dyDescent="0.25">
      <c r="A57106"/>
      <c r="AA57106"/>
    </row>
    <row r="57107" spans="1:27" x14ac:dyDescent="0.25">
      <c r="A57107"/>
      <c r="AA57107"/>
    </row>
    <row r="57108" spans="1:27" x14ac:dyDescent="0.25">
      <c r="A57108"/>
      <c r="AA57108"/>
    </row>
    <row r="57109" spans="1:27" x14ac:dyDescent="0.25">
      <c r="A57109"/>
      <c r="AA57109"/>
    </row>
    <row r="57110" spans="1:27" x14ac:dyDescent="0.25">
      <c r="A57110"/>
      <c r="AA57110"/>
    </row>
    <row r="57111" spans="1:27" x14ac:dyDescent="0.25">
      <c r="A57111"/>
      <c r="AA57111"/>
    </row>
    <row r="57112" spans="1:27" x14ac:dyDescent="0.25">
      <c r="A57112"/>
      <c r="AA57112"/>
    </row>
    <row r="57113" spans="1:27" x14ac:dyDescent="0.25">
      <c r="A57113"/>
      <c r="AA57113"/>
    </row>
    <row r="57114" spans="1:27" x14ac:dyDescent="0.25">
      <c r="A57114"/>
      <c r="AA57114"/>
    </row>
    <row r="57115" spans="1:27" x14ac:dyDescent="0.25">
      <c r="A57115"/>
      <c r="AA57115"/>
    </row>
    <row r="57116" spans="1:27" x14ac:dyDescent="0.25">
      <c r="A57116"/>
      <c r="AA57116"/>
    </row>
    <row r="57117" spans="1:27" x14ac:dyDescent="0.25">
      <c r="A57117"/>
      <c r="AA57117"/>
    </row>
    <row r="57118" spans="1:27" x14ac:dyDescent="0.25">
      <c r="A57118"/>
      <c r="AA57118"/>
    </row>
    <row r="57119" spans="1:27" x14ac:dyDescent="0.25">
      <c r="A57119"/>
      <c r="AA57119"/>
    </row>
    <row r="57120" spans="1:27" x14ac:dyDescent="0.25">
      <c r="A57120"/>
      <c r="AA57120"/>
    </row>
    <row r="57121" spans="1:27" x14ac:dyDescent="0.25">
      <c r="A57121"/>
      <c r="AA57121"/>
    </row>
    <row r="57122" spans="1:27" x14ac:dyDescent="0.25">
      <c r="A57122"/>
      <c r="AA57122"/>
    </row>
    <row r="57123" spans="1:27" x14ac:dyDescent="0.25">
      <c r="A57123"/>
      <c r="AA57123"/>
    </row>
    <row r="57124" spans="1:27" x14ac:dyDescent="0.25">
      <c r="A57124"/>
      <c r="AA57124"/>
    </row>
    <row r="57125" spans="1:27" x14ac:dyDescent="0.25">
      <c r="A57125"/>
      <c r="AA57125"/>
    </row>
    <row r="57126" spans="1:27" x14ac:dyDescent="0.25">
      <c r="A57126"/>
      <c r="AA57126"/>
    </row>
    <row r="57127" spans="1:27" x14ac:dyDescent="0.25">
      <c r="A57127"/>
      <c r="AA57127"/>
    </row>
    <row r="57128" spans="1:27" x14ac:dyDescent="0.25">
      <c r="A57128"/>
      <c r="AA57128"/>
    </row>
    <row r="57129" spans="1:27" x14ac:dyDescent="0.25">
      <c r="A57129"/>
      <c r="AA57129"/>
    </row>
    <row r="57130" spans="1:27" x14ac:dyDescent="0.25">
      <c r="A57130"/>
      <c r="AA57130"/>
    </row>
    <row r="57131" spans="1:27" x14ac:dyDescent="0.25">
      <c r="A57131"/>
      <c r="AA57131"/>
    </row>
    <row r="57132" spans="1:27" x14ac:dyDescent="0.25">
      <c r="A57132"/>
      <c r="AA57132"/>
    </row>
    <row r="57133" spans="1:27" x14ac:dyDescent="0.25">
      <c r="A57133"/>
      <c r="AA57133"/>
    </row>
    <row r="57134" spans="1:27" x14ac:dyDescent="0.25">
      <c r="A57134"/>
      <c r="AA57134"/>
    </row>
    <row r="57135" spans="1:27" x14ac:dyDescent="0.25">
      <c r="A57135"/>
      <c r="AA57135"/>
    </row>
    <row r="57136" spans="1:27" x14ac:dyDescent="0.25">
      <c r="A57136"/>
      <c r="AA57136"/>
    </row>
    <row r="57137" spans="1:27" x14ac:dyDescent="0.25">
      <c r="A57137"/>
      <c r="AA57137"/>
    </row>
    <row r="57138" spans="1:27" x14ac:dyDescent="0.25">
      <c r="A57138"/>
      <c r="AA57138"/>
    </row>
    <row r="57139" spans="1:27" x14ac:dyDescent="0.25">
      <c r="A57139"/>
      <c r="AA57139"/>
    </row>
    <row r="57140" spans="1:27" x14ac:dyDescent="0.25">
      <c r="A57140"/>
      <c r="AA57140"/>
    </row>
    <row r="57141" spans="1:27" x14ac:dyDescent="0.25">
      <c r="A57141"/>
      <c r="AA57141"/>
    </row>
    <row r="57142" spans="1:27" x14ac:dyDescent="0.25">
      <c r="A57142"/>
      <c r="AA57142"/>
    </row>
    <row r="57143" spans="1:27" x14ac:dyDescent="0.25">
      <c r="A57143"/>
      <c r="AA57143"/>
    </row>
    <row r="57144" spans="1:27" x14ac:dyDescent="0.25">
      <c r="A57144"/>
      <c r="AA57144"/>
    </row>
    <row r="57145" spans="1:27" x14ac:dyDescent="0.25">
      <c r="A57145"/>
      <c r="AA57145"/>
    </row>
    <row r="57146" spans="1:27" x14ac:dyDescent="0.25">
      <c r="A57146"/>
      <c r="AA57146"/>
    </row>
    <row r="57147" spans="1:27" x14ac:dyDescent="0.25">
      <c r="A57147"/>
      <c r="AA57147"/>
    </row>
    <row r="57148" spans="1:27" x14ac:dyDescent="0.25">
      <c r="A57148"/>
      <c r="AA57148"/>
    </row>
    <row r="57149" spans="1:27" x14ac:dyDescent="0.25">
      <c r="A57149"/>
      <c r="AA57149"/>
    </row>
    <row r="57150" spans="1:27" x14ac:dyDescent="0.25">
      <c r="A57150"/>
      <c r="AA57150"/>
    </row>
    <row r="57151" spans="1:27" x14ac:dyDescent="0.25">
      <c r="A57151"/>
      <c r="AA57151"/>
    </row>
    <row r="57152" spans="1:27" x14ac:dyDescent="0.25">
      <c r="A57152"/>
      <c r="AA57152"/>
    </row>
    <row r="57153" spans="1:27" x14ac:dyDescent="0.25">
      <c r="A57153"/>
      <c r="AA57153"/>
    </row>
    <row r="57154" spans="1:27" x14ac:dyDescent="0.25">
      <c r="A57154"/>
      <c r="AA57154"/>
    </row>
    <row r="57155" spans="1:27" x14ac:dyDescent="0.25">
      <c r="A57155"/>
      <c r="AA57155"/>
    </row>
    <row r="57156" spans="1:27" x14ac:dyDescent="0.25">
      <c r="A57156"/>
      <c r="AA57156"/>
    </row>
    <row r="57157" spans="1:27" x14ac:dyDescent="0.25">
      <c r="A57157"/>
      <c r="AA57157"/>
    </row>
    <row r="57158" spans="1:27" x14ac:dyDescent="0.25">
      <c r="A57158"/>
      <c r="AA57158"/>
    </row>
    <row r="57159" spans="1:27" x14ac:dyDescent="0.25">
      <c r="A57159"/>
      <c r="AA57159"/>
    </row>
    <row r="57160" spans="1:27" x14ac:dyDescent="0.25">
      <c r="A57160"/>
      <c r="AA57160"/>
    </row>
    <row r="57161" spans="1:27" x14ac:dyDescent="0.25">
      <c r="A57161"/>
      <c r="AA57161"/>
    </row>
    <row r="57162" spans="1:27" x14ac:dyDescent="0.25">
      <c r="A57162"/>
      <c r="AA57162"/>
    </row>
    <row r="57163" spans="1:27" x14ac:dyDescent="0.25">
      <c r="A57163"/>
      <c r="AA57163"/>
    </row>
    <row r="57164" spans="1:27" x14ac:dyDescent="0.25">
      <c r="A57164"/>
      <c r="AA57164"/>
    </row>
    <row r="57165" spans="1:27" x14ac:dyDescent="0.25">
      <c r="A57165"/>
      <c r="AA57165"/>
    </row>
    <row r="57166" spans="1:27" x14ac:dyDescent="0.25">
      <c r="A57166"/>
      <c r="AA57166"/>
    </row>
    <row r="57167" spans="1:27" x14ac:dyDescent="0.25">
      <c r="A57167"/>
      <c r="AA57167"/>
    </row>
    <row r="57168" spans="1:27" x14ac:dyDescent="0.25">
      <c r="A57168"/>
      <c r="AA57168"/>
    </row>
    <row r="57169" spans="1:27" x14ac:dyDescent="0.25">
      <c r="A57169"/>
      <c r="AA57169"/>
    </row>
    <row r="57170" spans="1:27" x14ac:dyDescent="0.25">
      <c r="A57170"/>
      <c r="AA57170"/>
    </row>
    <row r="57171" spans="1:27" x14ac:dyDescent="0.25">
      <c r="A57171"/>
      <c r="AA57171"/>
    </row>
    <row r="57172" spans="1:27" x14ac:dyDescent="0.25">
      <c r="A57172"/>
      <c r="AA57172"/>
    </row>
    <row r="57173" spans="1:27" x14ac:dyDescent="0.25">
      <c r="A57173"/>
      <c r="AA57173"/>
    </row>
    <row r="57174" spans="1:27" x14ac:dyDescent="0.25">
      <c r="A57174"/>
      <c r="AA57174"/>
    </row>
    <row r="57175" spans="1:27" x14ac:dyDescent="0.25">
      <c r="A57175"/>
      <c r="AA57175"/>
    </row>
    <row r="57176" spans="1:27" x14ac:dyDescent="0.25">
      <c r="A57176"/>
      <c r="AA57176"/>
    </row>
    <row r="57177" spans="1:27" x14ac:dyDescent="0.25">
      <c r="A57177"/>
      <c r="AA57177"/>
    </row>
    <row r="57178" spans="1:27" x14ac:dyDescent="0.25">
      <c r="A57178"/>
      <c r="AA57178"/>
    </row>
    <row r="57179" spans="1:27" x14ac:dyDescent="0.25">
      <c r="A57179"/>
      <c r="AA57179"/>
    </row>
    <row r="57180" spans="1:27" x14ac:dyDescent="0.25">
      <c r="A57180"/>
      <c r="AA57180"/>
    </row>
    <row r="57181" spans="1:27" x14ac:dyDescent="0.25">
      <c r="A57181"/>
      <c r="AA57181"/>
    </row>
    <row r="57182" spans="1:27" x14ac:dyDescent="0.25">
      <c r="A57182"/>
      <c r="AA57182"/>
    </row>
    <row r="57183" spans="1:27" x14ac:dyDescent="0.25">
      <c r="A57183"/>
      <c r="AA57183"/>
    </row>
    <row r="57184" spans="1:27" x14ac:dyDescent="0.25">
      <c r="A57184"/>
      <c r="AA57184"/>
    </row>
    <row r="57185" spans="1:27" x14ac:dyDescent="0.25">
      <c r="A57185"/>
      <c r="AA57185"/>
    </row>
    <row r="57186" spans="1:27" x14ac:dyDescent="0.25">
      <c r="A57186"/>
      <c r="AA57186"/>
    </row>
    <row r="57187" spans="1:27" x14ac:dyDescent="0.25">
      <c r="A57187"/>
      <c r="AA57187"/>
    </row>
    <row r="57188" spans="1:27" x14ac:dyDescent="0.25">
      <c r="A57188"/>
      <c r="AA57188"/>
    </row>
    <row r="57189" spans="1:27" x14ac:dyDescent="0.25">
      <c r="A57189"/>
      <c r="AA57189"/>
    </row>
    <row r="57190" spans="1:27" x14ac:dyDescent="0.25">
      <c r="A57190"/>
      <c r="AA57190"/>
    </row>
    <row r="57191" spans="1:27" x14ac:dyDescent="0.25">
      <c r="A57191"/>
      <c r="AA57191"/>
    </row>
    <row r="57192" spans="1:27" x14ac:dyDescent="0.25">
      <c r="A57192"/>
      <c r="AA57192"/>
    </row>
    <row r="57193" spans="1:27" x14ac:dyDescent="0.25">
      <c r="A57193"/>
      <c r="AA57193"/>
    </row>
    <row r="57194" spans="1:27" x14ac:dyDescent="0.25">
      <c r="A57194"/>
      <c r="AA57194"/>
    </row>
    <row r="57195" spans="1:27" x14ac:dyDescent="0.25">
      <c r="A57195"/>
      <c r="AA57195"/>
    </row>
    <row r="57196" spans="1:27" x14ac:dyDescent="0.25">
      <c r="A57196"/>
      <c r="AA57196"/>
    </row>
    <row r="57197" spans="1:27" x14ac:dyDescent="0.25">
      <c r="A57197"/>
      <c r="AA57197"/>
    </row>
    <row r="57198" spans="1:27" x14ac:dyDescent="0.25">
      <c r="A57198"/>
      <c r="AA57198"/>
    </row>
    <row r="57199" spans="1:27" x14ac:dyDescent="0.25">
      <c r="A57199"/>
      <c r="AA57199"/>
    </row>
    <row r="57200" spans="1:27" x14ac:dyDescent="0.25">
      <c r="A57200"/>
      <c r="AA57200"/>
    </row>
    <row r="57201" spans="1:27" x14ac:dyDescent="0.25">
      <c r="A57201"/>
      <c r="AA57201"/>
    </row>
    <row r="57202" spans="1:27" x14ac:dyDescent="0.25">
      <c r="A57202"/>
      <c r="AA57202"/>
    </row>
    <row r="57203" spans="1:27" x14ac:dyDescent="0.25">
      <c r="A57203"/>
      <c r="AA57203"/>
    </row>
    <row r="57204" spans="1:27" x14ac:dyDescent="0.25">
      <c r="A57204"/>
      <c r="AA57204"/>
    </row>
    <row r="57205" spans="1:27" x14ac:dyDescent="0.25">
      <c r="A57205"/>
      <c r="AA57205"/>
    </row>
    <row r="57206" spans="1:27" x14ac:dyDescent="0.25">
      <c r="A57206"/>
      <c r="AA57206"/>
    </row>
    <row r="57207" spans="1:27" x14ac:dyDescent="0.25">
      <c r="A57207"/>
      <c r="AA57207"/>
    </row>
    <row r="57208" spans="1:27" x14ac:dyDescent="0.25">
      <c r="A57208"/>
      <c r="AA57208"/>
    </row>
    <row r="57209" spans="1:27" x14ac:dyDescent="0.25">
      <c r="A57209"/>
      <c r="AA57209"/>
    </row>
    <row r="57210" spans="1:27" x14ac:dyDescent="0.25">
      <c r="A57210"/>
      <c r="AA57210"/>
    </row>
    <row r="57211" spans="1:27" x14ac:dyDescent="0.25">
      <c r="A57211"/>
      <c r="AA57211"/>
    </row>
    <row r="57212" spans="1:27" x14ac:dyDescent="0.25">
      <c r="A57212"/>
      <c r="AA57212"/>
    </row>
    <row r="57213" spans="1:27" x14ac:dyDescent="0.25">
      <c r="A57213"/>
      <c r="AA57213"/>
    </row>
    <row r="57214" spans="1:27" x14ac:dyDescent="0.25">
      <c r="A57214"/>
      <c r="AA57214"/>
    </row>
    <row r="57215" spans="1:27" x14ac:dyDescent="0.25">
      <c r="A57215"/>
      <c r="AA57215"/>
    </row>
    <row r="57216" spans="1:27" x14ac:dyDescent="0.25">
      <c r="A57216"/>
      <c r="AA57216"/>
    </row>
    <row r="57217" spans="1:27" x14ac:dyDescent="0.25">
      <c r="A57217"/>
      <c r="AA57217"/>
    </row>
    <row r="57218" spans="1:27" x14ac:dyDescent="0.25">
      <c r="A57218"/>
      <c r="AA57218"/>
    </row>
    <row r="57219" spans="1:27" x14ac:dyDescent="0.25">
      <c r="A57219"/>
      <c r="AA57219"/>
    </row>
    <row r="57220" spans="1:27" x14ac:dyDescent="0.25">
      <c r="A57220"/>
      <c r="AA57220"/>
    </row>
    <row r="57221" spans="1:27" x14ac:dyDescent="0.25">
      <c r="A57221"/>
      <c r="AA57221"/>
    </row>
    <row r="57222" spans="1:27" x14ac:dyDescent="0.25">
      <c r="A57222"/>
      <c r="AA57222"/>
    </row>
    <row r="57223" spans="1:27" x14ac:dyDescent="0.25">
      <c r="A57223"/>
      <c r="AA57223"/>
    </row>
    <row r="57224" spans="1:27" x14ac:dyDescent="0.25">
      <c r="A57224"/>
      <c r="AA57224"/>
    </row>
    <row r="57225" spans="1:27" x14ac:dyDescent="0.25">
      <c r="A57225"/>
      <c r="AA57225"/>
    </row>
    <row r="57226" spans="1:27" x14ac:dyDescent="0.25">
      <c r="A57226"/>
      <c r="AA57226"/>
    </row>
    <row r="57227" spans="1:27" x14ac:dyDescent="0.25">
      <c r="A57227"/>
      <c r="AA57227"/>
    </row>
    <row r="57228" spans="1:27" x14ac:dyDescent="0.25">
      <c r="A57228"/>
      <c r="AA57228"/>
    </row>
    <row r="57229" spans="1:27" x14ac:dyDescent="0.25">
      <c r="A57229"/>
      <c r="AA57229"/>
    </row>
    <row r="57230" spans="1:27" x14ac:dyDescent="0.25">
      <c r="A57230"/>
      <c r="AA57230"/>
    </row>
    <row r="57231" spans="1:27" x14ac:dyDescent="0.25">
      <c r="A57231"/>
      <c r="AA57231"/>
    </row>
    <row r="57232" spans="1:27" x14ac:dyDescent="0.25">
      <c r="A57232"/>
      <c r="AA57232"/>
    </row>
    <row r="57233" spans="1:27" x14ac:dyDescent="0.25">
      <c r="A57233"/>
      <c r="AA57233"/>
    </row>
    <row r="57234" spans="1:27" x14ac:dyDescent="0.25">
      <c r="A57234"/>
      <c r="AA57234"/>
    </row>
    <row r="57235" spans="1:27" x14ac:dyDescent="0.25">
      <c r="A57235"/>
      <c r="AA57235"/>
    </row>
    <row r="57236" spans="1:27" x14ac:dyDescent="0.25">
      <c r="A57236"/>
      <c r="AA57236"/>
    </row>
    <row r="57237" spans="1:27" x14ac:dyDescent="0.25">
      <c r="A57237"/>
      <c r="AA57237"/>
    </row>
    <row r="57238" spans="1:27" x14ac:dyDescent="0.25">
      <c r="A57238"/>
      <c r="AA57238"/>
    </row>
    <row r="57239" spans="1:27" x14ac:dyDescent="0.25">
      <c r="A57239"/>
      <c r="AA57239"/>
    </row>
    <row r="57240" spans="1:27" x14ac:dyDescent="0.25">
      <c r="A57240"/>
      <c r="AA57240"/>
    </row>
    <row r="57241" spans="1:27" x14ac:dyDescent="0.25">
      <c r="A57241"/>
      <c r="AA57241"/>
    </row>
    <row r="57242" spans="1:27" x14ac:dyDescent="0.25">
      <c r="A57242"/>
      <c r="AA57242"/>
    </row>
    <row r="57243" spans="1:27" x14ac:dyDescent="0.25">
      <c r="A57243"/>
      <c r="AA57243"/>
    </row>
    <row r="57244" spans="1:27" x14ac:dyDescent="0.25">
      <c r="A57244"/>
      <c r="AA57244"/>
    </row>
    <row r="57245" spans="1:27" x14ac:dyDescent="0.25">
      <c r="A57245"/>
      <c r="AA57245"/>
    </row>
    <row r="57246" spans="1:27" x14ac:dyDescent="0.25">
      <c r="A57246"/>
      <c r="AA57246"/>
    </row>
    <row r="57247" spans="1:27" x14ac:dyDescent="0.25">
      <c r="A57247"/>
      <c r="AA57247"/>
    </row>
    <row r="57248" spans="1:27" x14ac:dyDescent="0.25">
      <c r="A57248"/>
      <c r="AA57248"/>
    </row>
    <row r="57249" spans="1:27" x14ac:dyDescent="0.25">
      <c r="A57249"/>
      <c r="AA57249"/>
    </row>
    <row r="57250" spans="1:27" x14ac:dyDescent="0.25">
      <c r="A57250"/>
      <c r="AA57250"/>
    </row>
    <row r="57251" spans="1:27" x14ac:dyDescent="0.25">
      <c r="A57251"/>
      <c r="AA57251"/>
    </row>
    <row r="57252" spans="1:27" x14ac:dyDescent="0.25">
      <c r="A57252"/>
      <c r="AA57252"/>
    </row>
    <row r="57253" spans="1:27" x14ac:dyDescent="0.25">
      <c r="A57253"/>
      <c r="AA57253"/>
    </row>
    <row r="57254" spans="1:27" x14ac:dyDescent="0.25">
      <c r="A57254"/>
      <c r="AA57254"/>
    </row>
    <row r="57255" spans="1:27" x14ac:dyDescent="0.25">
      <c r="A57255"/>
      <c r="AA57255"/>
    </row>
    <row r="57256" spans="1:27" x14ac:dyDescent="0.25">
      <c r="A57256"/>
      <c r="AA57256"/>
    </row>
    <row r="57257" spans="1:27" x14ac:dyDescent="0.25">
      <c r="A57257"/>
      <c r="AA57257"/>
    </row>
    <row r="57258" spans="1:27" x14ac:dyDescent="0.25">
      <c r="A57258"/>
      <c r="AA57258"/>
    </row>
    <row r="57259" spans="1:27" x14ac:dyDescent="0.25">
      <c r="A57259"/>
      <c r="AA57259"/>
    </row>
    <row r="57260" spans="1:27" x14ac:dyDescent="0.25">
      <c r="A57260"/>
      <c r="AA57260"/>
    </row>
    <row r="57261" spans="1:27" x14ac:dyDescent="0.25">
      <c r="A57261"/>
      <c r="AA57261"/>
    </row>
    <row r="57262" spans="1:27" x14ac:dyDescent="0.25">
      <c r="A57262"/>
      <c r="AA57262"/>
    </row>
    <row r="57263" spans="1:27" x14ac:dyDescent="0.25">
      <c r="A57263"/>
      <c r="AA57263"/>
    </row>
    <row r="57264" spans="1:27" x14ac:dyDescent="0.25">
      <c r="A57264"/>
      <c r="AA57264"/>
    </row>
    <row r="57265" spans="1:27" x14ac:dyDescent="0.25">
      <c r="A57265"/>
      <c r="AA57265"/>
    </row>
    <row r="57266" spans="1:27" x14ac:dyDescent="0.25">
      <c r="A57266"/>
      <c r="AA57266"/>
    </row>
    <row r="57267" spans="1:27" x14ac:dyDescent="0.25">
      <c r="A57267"/>
      <c r="AA57267"/>
    </row>
    <row r="57268" spans="1:27" x14ac:dyDescent="0.25">
      <c r="A57268"/>
      <c r="AA57268"/>
    </row>
    <row r="57269" spans="1:27" x14ac:dyDescent="0.25">
      <c r="A57269"/>
      <c r="AA57269"/>
    </row>
    <row r="57270" spans="1:27" x14ac:dyDescent="0.25">
      <c r="A57270"/>
      <c r="AA57270"/>
    </row>
    <row r="57271" spans="1:27" x14ac:dyDescent="0.25">
      <c r="A57271"/>
      <c r="AA57271"/>
    </row>
    <row r="57272" spans="1:27" x14ac:dyDescent="0.25">
      <c r="A57272"/>
      <c r="AA57272"/>
    </row>
    <row r="57273" spans="1:27" x14ac:dyDescent="0.25">
      <c r="A57273"/>
      <c r="AA57273"/>
    </row>
    <row r="57274" spans="1:27" x14ac:dyDescent="0.25">
      <c r="A57274"/>
      <c r="AA57274"/>
    </row>
    <row r="57275" spans="1:27" x14ac:dyDescent="0.25">
      <c r="A57275"/>
      <c r="AA57275"/>
    </row>
    <row r="57276" spans="1:27" x14ac:dyDescent="0.25">
      <c r="A57276"/>
      <c r="AA57276"/>
    </row>
    <row r="57277" spans="1:27" x14ac:dyDescent="0.25">
      <c r="A57277"/>
      <c r="AA57277"/>
    </row>
    <row r="57278" spans="1:27" x14ac:dyDescent="0.25">
      <c r="A57278"/>
      <c r="AA57278"/>
    </row>
    <row r="57279" spans="1:27" x14ac:dyDescent="0.25">
      <c r="A57279"/>
      <c r="AA57279"/>
    </row>
    <row r="57280" spans="1:27" x14ac:dyDescent="0.25">
      <c r="A57280"/>
      <c r="AA57280"/>
    </row>
    <row r="57281" spans="1:27" x14ac:dyDescent="0.25">
      <c r="A57281"/>
      <c r="AA57281"/>
    </row>
    <row r="57282" spans="1:27" x14ac:dyDescent="0.25">
      <c r="A57282"/>
      <c r="AA57282"/>
    </row>
    <row r="57283" spans="1:27" x14ac:dyDescent="0.25">
      <c r="A57283"/>
      <c r="AA57283"/>
    </row>
    <row r="57284" spans="1:27" x14ac:dyDescent="0.25">
      <c r="A57284"/>
      <c r="AA57284"/>
    </row>
    <row r="57285" spans="1:27" x14ac:dyDescent="0.25">
      <c r="A57285"/>
      <c r="AA57285"/>
    </row>
    <row r="57286" spans="1:27" x14ac:dyDescent="0.25">
      <c r="A57286"/>
      <c r="AA57286"/>
    </row>
    <row r="57287" spans="1:27" x14ac:dyDescent="0.25">
      <c r="A57287"/>
      <c r="AA57287"/>
    </row>
    <row r="57288" spans="1:27" x14ac:dyDescent="0.25">
      <c r="A57288"/>
      <c r="AA57288"/>
    </row>
    <row r="57289" spans="1:27" x14ac:dyDescent="0.25">
      <c r="A57289"/>
      <c r="AA57289"/>
    </row>
    <row r="57290" spans="1:27" x14ac:dyDescent="0.25">
      <c r="A57290"/>
      <c r="AA57290"/>
    </row>
    <row r="57291" spans="1:27" x14ac:dyDescent="0.25">
      <c r="A57291"/>
      <c r="AA57291"/>
    </row>
    <row r="57292" spans="1:27" x14ac:dyDescent="0.25">
      <c r="A57292"/>
      <c r="AA57292"/>
    </row>
    <row r="57293" spans="1:27" x14ac:dyDescent="0.25">
      <c r="A57293"/>
      <c r="AA57293"/>
    </row>
    <row r="57294" spans="1:27" x14ac:dyDescent="0.25">
      <c r="A57294"/>
      <c r="AA57294"/>
    </row>
    <row r="57295" spans="1:27" x14ac:dyDescent="0.25">
      <c r="A57295"/>
      <c r="AA57295"/>
    </row>
    <row r="57296" spans="1:27" x14ac:dyDescent="0.25">
      <c r="A57296"/>
      <c r="AA57296"/>
    </row>
    <row r="57297" spans="1:27" x14ac:dyDescent="0.25">
      <c r="A57297"/>
      <c r="AA57297"/>
    </row>
    <row r="57298" spans="1:27" x14ac:dyDescent="0.25">
      <c r="A57298"/>
      <c r="AA57298"/>
    </row>
    <row r="57299" spans="1:27" x14ac:dyDescent="0.25">
      <c r="A57299"/>
      <c r="AA57299"/>
    </row>
    <row r="57300" spans="1:27" x14ac:dyDescent="0.25">
      <c r="A57300"/>
      <c r="AA57300"/>
    </row>
    <row r="57301" spans="1:27" x14ac:dyDescent="0.25">
      <c r="A57301"/>
      <c r="AA57301"/>
    </row>
    <row r="57302" spans="1:27" x14ac:dyDescent="0.25">
      <c r="A57302"/>
      <c r="AA57302"/>
    </row>
    <row r="57303" spans="1:27" x14ac:dyDescent="0.25">
      <c r="A57303"/>
      <c r="AA57303"/>
    </row>
    <row r="57304" spans="1:27" x14ac:dyDescent="0.25">
      <c r="A57304"/>
      <c r="AA57304"/>
    </row>
    <row r="57305" spans="1:27" x14ac:dyDescent="0.25">
      <c r="A57305"/>
      <c r="AA57305"/>
    </row>
    <row r="57306" spans="1:27" x14ac:dyDescent="0.25">
      <c r="A57306"/>
      <c r="AA57306"/>
    </row>
    <row r="57307" spans="1:27" x14ac:dyDescent="0.25">
      <c r="A57307"/>
      <c r="AA57307"/>
    </row>
    <row r="57308" spans="1:27" x14ac:dyDescent="0.25">
      <c r="A57308"/>
      <c r="AA57308"/>
    </row>
    <row r="57309" spans="1:27" x14ac:dyDescent="0.25">
      <c r="A57309"/>
      <c r="AA57309"/>
    </row>
    <row r="57310" spans="1:27" x14ac:dyDescent="0.25">
      <c r="A57310"/>
      <c r="AA57310"/>
    </row>
    <row r="57311" spans="1:27" x14ac:dyDescent="0.25">
      <c r="A57311"/>
      <c r="AA57311"/>
    </row>
    <row r="57312" spans="1:27" x14ac:dyDescent="0.25">
      <c r="A57312"/>
      <c r="AA57312"/>
    </row>
    <row r="57313" spans="1:27" x14ac:dyDescent="0.25">
      <c r="A57313"/>
      <c r="AA57313"/>
    </row>
    <row r="57314" spans="1:27" x14ac:dyDescent="0.25">
      <c r="A57314"/>
      <c r="AA57314"/>
    </row>
    <row r="57315" spans="1:27" x14ac:dyDescent="0.25">
      <c r="A57315"/>
      <c r="AA57315"/>
    </row>
    <row r="57316" spans="1:27" x14ac:dyDescent="0.25">
      <c r="A57316"/>
      <c r="AA57316"/>
    </row>
    <row r="57317" spans="1:27" x14ac:dyDescent="0.25">
      <c r="A57317"/>
      <c r="AA57317"/>
    </row>
    <row r="57318" spans="1:27" x14ac:dyDescent="0.25">
      <c r="A57318"/>
      <c r="AA57318"/>
    </row>
    <row r="57319" spans="1:27" x14ac:dyDescent="0.25">
      <c r="A57319"/>
      <c r="AA57319"/>
    </row>
    <row r="57320" spans="1:27" x14ac:dyDescent="0.25">
      <c r="A57320"/>
      <c r="AA57320"/>
    </row>
    <row r="57321" spans="1:27" x14ac:dyDescent="0.25">
      <c r="A57321"/>
      <c r="AA57321"/>
    </row>
    <row r="57322" spans="1:27" x14ac:dyDescent="0.25">
      <c r="A57322"/>
      <c r="AA57322"/>
    </row>
    <row r="57323" spans="1:27" x14ac:dyDescent="0.25">
      <c r="A57323"/>
      <c r="AA57323"/>
    </row>
    <row r="57324" spans="1:27" x14ac:dyDescent="0.25">
      <c r="A57324"/>
      <c r="AA57324"/>
    </row>
    <row r="57325" spans="1:27" x14ac:dyDescent="0.25">
      <c r="A57325"/>
      <c r="AA57325"/>
    </row>
    <row r="57326" spans="1:27" x14ac:dyDescent="0.25">
      <c r="A57326"/>
      <c r="AA57326"/>
    </row>
    <row r="57327" spans="1:27" x14ac:dyDescent="0.25">
      <c r="A57327"/>
      <c r="AA57327"/>
    </row>
    <row r="57328" spans="1:27" x14ac:dyDescent="0.25">
      <c r="A57328"/>
      <c r="AA57328"/>
    </row>
    <row r="57329" spans="1:27" x14ac:dyDescent="0.25">
      <c r="A57329"/>
      <c r="AA57329"/>
    </row>
    <row r="57330" spans="1:27" x14ac:dyDescent="0.25">
      <c r="A57330"/>
      <c r="AA57330"/>
    </row>
    <row r="57331" spans="1:27" x14ac:dyDescent="0.25">
      <c r="A57331"/>
      <c r="AA57331"/>
    </row>
    <row r="57332" spans="1:27" x14ac:dyDescent="0.25">
      <c r="A57332"/>
      <c r="AA57332"/>
    </row>
    <row r="57333" spans="1:27" x14ac:dyDescent="0.25">
      <c r="A57333"/>
      <c r="AA57333"/>
    </row>
    <row r="57334" spans="1:27" x14ac:dyDescent="0.25">
      <c r="A57334"/>
      <c r="AA57334"/>
    </row>
    <row r="57335" spans="1:27" x14ac:dyDescent="0.25">
      <c r="A57335"/>
      <c r="AA57335"/>
    </row>
    <row r="57336" spans="1:27" x14ac:dyDescent="0.25">
      <c r="A57336"/>
      <c r="AA57336"/>
    </row>
    <row r="57337" spans="1:27" x14ac:dyDescent="0.25">
      <c r="A57337"/>
      <c r="AA57337"/>
    </row>
    <row r="57338" spans="1:27" x14ac:dyDescent="0.25">
      <c r="A57338"/>
      <c r="AA57338"/>
    </row>
    <row r="57339" spans="1:27" x14ac:dyDescent="0.25">
      <c r="A57339"/>
      <c r="AA57339"/>
    </row>
    <row r="57340" spans="1:27" x14ac:dyDescent="0.25">
      <c r="A57340"/>
      <c r="AA57340"/>
    </row>
    <row r="57341" spans="1:27" x14ac:dyDescent="0.25">
      <c r="A57341"/>
      <c r="AA57341"/>
    </row>
    <row r="57342" spans="1:27" x14ac:dyDescent="0.25">
      <c r="A57342"/>
      <c r="AA57342"/>
    </row>
    <row r="57343" spans="1:27" x14ac:dyDescent="0.25">
      <c r="A57343"/>
      <c r="AA57343"/>
    </row>
    <row r="57344" spans="1:27" x14ac:dyDescent="0.25">
      <c r="A57344"/>
      <c r="AA57344"/>
    </row>
    <row r="57345" spans="1:27" x14ac:dyDescent="0.25">
      <c r="A57345"/>
      <c r="AA57345"/>
    </row>
    <row r="57346" spans="1:27" x14ac:dyDescent="0.25">
      <c r="A57346"/>
      <c r="AA57346"/>
    </row>
    <row r="57347" spans="1:27" x14ac:dyDescent="0.25">
      <c r="A57347"/>
      <c r="AA57347"/>
    </row>
    <row r="57348" spans="1:27" x14ac:dyDescent="0.25">
      <c r="A57348"/>
      <c r="AA57348"/>
    </row>
    <row r="57349" spans="1:27" x14ac:dyDescent="0.25">
      <c r="A57349"/>
      <c r="AA57349"/>
    </row>
    <row r="57350" spans="1:27" x14ac:dyDescent="0.25">
      <c r="A57350"/>
      <c r="AA57350"/>
    </row>
    <row r="57351" spans="1:27" x14ac:dyDescent="0.25">
      <c r="A57351"/>
      <c r="AA57351"/>
    </row>
    <row r="57352" spans="1:27" x14ac:dyDescent="0.25">
      <c r="A57352"/>
      <c r="AA57352"/>
    </row>
    <row r="57353" spans="1:27" x14ac:dyDescent="0.25">
      <c r="A57353"/>
      <c r="AA57353"/>
    </row>
    <row r="57354" spans="1:27" x14ac:dyDescent="0.25">
      <c r="A57354"/>
      <c r="AA57354"/>
    </row>
    <row r="57355" spans="1:27" x14ac:dyDescent="0.25">
      <c r="A57355"/>
      <c r="AA57355"/>
    </row>
    <row r="57356" spans="1:27" x14ac:dyDescent="0.25">
      <c r="A57356"/>
      <c r="AA57356"/>
    </row>
    <row r="57357" spans="1:27" x14ac:dyDescent="0.25">
      <c r="A57357"/>
      <c r="AA57357"/>
    </row>
    <row r="57358" spans="1:27" x14ac:dyDescent="0.25">
      <c r="A57358"/>
      <c r="AA57358"/>
    </row>
    <row r="57359" spans="1:27" x14ac:dyDescent="0.25">
      <c r="A57359"/>
      <c r="AA57359"/>
    </row>
    <row r="57360" spans="1:27" x14ac:dyDescent="0.25">
      <c r="A57360"/>
      <c r="AA57360"/>
    </row>
    <row r="57361" spans="1:27" x14ac:dyDescent="0.25">
      <c r="A57361"/>
      <c r="AA57361"/>
    </row>
    <row r="57362" spans="1:27" x14ac:dyDescent="0.25">
      <c r="A57362"/>
      <c r="AA57362"/>
    </row>
    <row r="57363" spans="1:27" x14ac:dyDescent="0.25">
      <c r="A57363"/>
      <c r="AA57363"/>
    </row>
    <row r="57364" spans="1:27" x14ac:dyDescent="0.25">
      <c r="A57364"/>
      <c r="AA57364"/>
    </row>
    <row r="57365" spans="1:27" x14ac:dyDescent="0.25">
      <c r="A57365"/>
      <c r="AA57365"/>
    </row>
    <row r="57366" spans="1:27" x14ac:dyDescent="0.25">
      <c r="A57366"/>
      <c r="AA57366"/>
    </row>
    <row r="57367" spans="1:27" x14ac:dyDescent="0.25">
      <c r="A57367"/>
      <c r="AA57367"/>
    </row>
    <row r="57368" spans="1:27" x14ac:dyDescent="0.25">
      <c r="A57368"/>
      <c r="AA57368"/>
    </row>
    <row r="57369" spans="1:27" x14ac:dyDescent="0.25">
      <c r="A57369"/>
      <c r="AA57369"/>
    </row>
    <row r="57370" spans="1:27" x14ac:dyDescent="0.25">
      <c r="A57370"/>
      <c r="AA57370"/>
    </row>
    <row r="57371" spans="1:27" x14ac:dyDescent="0.25">
      <c r="A57371"/>
      <c r="AA57371"/>
    </row>
    <row r="57372" spans="1:27" x14ac:dyDescent="0.25">
      <c r="A57372"/>
      <c r="AA57372"/>
    </row>
    <row r="57373" spans="1:27" x14ac:dyDescent="0.25">
      <c r="A57373"/>
      <c r="AA57373"/>
    </row>
    <row r="57374" spans="1:27" x14ac:dyDescent="0.25">
      <c r="A57374"/>
      <c r="AA57374"/>
    </row>
    <row r="57375" spans="1:27" x14ac:dyDescent="0.25">
      <c r="A57375"/>
      <c r="AA57375"/>
    </row>
    <row r="57376" spans="1:27" x14ac:dyDescent="0.25">
      <c r="A57376"/>
      <c r="AA57376"/>
    </row>
    <row r="57377" spans="1:27" x14ac:dyDescent="0.25">
      <c r="A57377"/>
      <c r="AA57377"/>
    </row>
    <row r="57378" spans="1:27" x14ac:dyDescent="0.25">
      <c r="A57378"/>
      <c r="AA57378"/>
    </row>
    <row r="57379" spans="1:27" x14ac:dyDescent="0.25">
      <c r="A57379"/>
      <c r="AA57379"/>
    </row>
    <row r="57380" spans="1:27" x14ac:dyDescent="0.25">
      <c r="A57380"/>
      <c r="AA57380"/>
    </row>
    <row r="57381" spans="1:27" x14ac:dyDescent="0.25">
      <c r="A57381"/>
      <c r="AA57381"/>
    </row>
    <row r="57382" spans="1:27" x14ac:dyDescent="0.25">
      <c r="A57382"/>
      <c r="AA57382"/>
    </row>
    <row r="57383" spans="1:27" x14ac:dyDescent="0.25">
      <c r="A57383"/>
      <c r="AA57383"/>
    </row>
    <row r="57384" spans="1:27" x14ac:dyDescent="0.25">
      <c r="A57384"/>
      <c r="AA57384"/>
    </row>
    <row r="57385" spans="1:27" x14ac:dyDescent="0.25">
      <c r="A57385"/>
      <c r="AA57385"/>
    </row>
    <row r="57386" spans="1:27" x14ac:dyDescent="0.25">
      <c r="A57386"/>
      <c r="AA57386"/>
    </row>
    <row r="57387" spans="1:27" x14ac:dyDescent="0.25">
      <c r="A57387"/>
      <c r="AA57387"/>
    </row>
    <row r="57388" spans="1:27" x14ac:dyDescent="0.25">
      <c r="A57388"/>
      <c r="AA57388"/>
    </row>
    <row r="57389" spans="1:27" x14ac:dyDescent="0.25">
      <c r="A57389"/>
      <c r="AA57389"/>
    </row>
    <row r="57390" spans="1:27" x14ac:dyDescent="0.25">
      <c r="A57390"/>
      <c r="AA57390"/>
    </row>
    <row r="57391" spans="1:27" x14ac:dyDescent="0.25">
      <c r="A57391"/>
      <c r="AA57391"/>
    </row>
    <row r="57392" spans="1:27" x14ac:dyDescent="0.25">
      <c r="A57392"/>
      <c r="AA57392"/>
    </row>
    <row r="57393" spans="1:27" x14ac:dyDescent="0.25">
      <c r="A57393"/>
      <c r="AA57393"/>
    </row>
    <row r="57394" spans="1:27" x14ac:dyDescent="0.25">
      <c r="A57394"/>
      <c r="AA57394"/>
    </row>
    <row r="57395" spans="1:27" x14ac:dyDescent="0.25">
      <c r="A57395"/>
      <c r="AA57395"/>
    </row>
    <row r="57396" spans="1:27" x14ac:dyDescent="0.25">
      <c r="A57396"/>
      <c r="AA57396"/>
    </row>
    <row r="57397" spans="1:27" x14ac:dyDescent="0.25">
      <c r="A57397"/>
      <c r="AA57397"/>
    </row>
    <row r="57398" spans="1:27" x14ac:dyDescent="0.25">
      <c r="A57398"/>
      <c r="AA57398"/>
    </row>
    <row r="57399" spans="1:27" x14ac:dyDescent="0.25">
      <c r="A57399"/>
      <c r="AA57399"/>
    </row>
    <row r="57400" spans="1:27" x14ac:dyDescent="0.25">
      <c r="A57400"/>
      <c r="AA57400"/>
    </row>
    <row r="57401" spans="1:27" x14ac:dyDescent="0.25">
      <c r="A57401"/>
      <c r="AA57401"/>
    </row>
    <row r="57402" spans="1:27" x14ac:dyDescent="0.25">
      <c r="A57402"/>
      <c r="AA57402"/>
    </row>
    <row r="57403" spans="1:27" x14ac:dyDescent="0.25">
      <c r="A57403"/>
      <c r="AA57403"/>
    </row>
    <row r="57404" spans="1:27" x14ac:dyDescent="0.25">
      <c r="A57404"/>
      <c r="AA57404"/>
    </row>
    <row r="57405" spans="1:27" x14ac:dyDescent="0.25">
      <c r="A57405"/>
      <c r="AA57405"/>
    </row>
    <row r="57406" spans="1:27" x14ac:dyDescent="0.25">
      <c r="A57406"/>
      <c r="AA57406"/>
    </row>
    <row r="57407" spans="1:27" x14ac:dyDescent="0.25">
      <c r="A57407"/>
      <c r="AA57407"/>
    </row>
    <row r="57408" spans="1:27" x14ac:dyDescent="0.25">
      <c r="A57408"/>
      <c r="AA57408"/>
    </row>
    <row r="57409" spans="1:27" x14ac:dyDescent="0.25">
      <c r="A57409"/>
      <c r="AA57409"/>
    </row>
    <row r="57410" spans="1:27" x14ac:dyDescent="0.25">
      <c r="A57410"/>
      <c r="AA57410"/>
    </row>
    <row r="57411" spans="1:27" x14ac:dyDescent="0.25">
      <c r="A57411"/>
      <c r="AA57411"/>
    </row>
    <row r="57412" spans="1:27" x14ac:dyDescent="0.25">
      <c r="A57412"/>
      <c r="AA57412"/>
    </row>
    <row r="57413" spans="1:27" x14ac:dyDescent="0.25">
      <c r="A57413"/>
      <c r="AA57413"/>
    </row>
    <row r="57414" spans="1:27" x14ac:dyDescent="0.25">
      <c r="A57414"/>
      <c r="AA57414"/>
    </row>
    <row r="57415" spans="1:27" x14ac:dyDescent="0.25">
      <c r="A57415"/>
      <c r="AA57415"/>
    </row>
    <row r="57416" spans="1:27" x14ac:dyDescent="0.25">
      <c r="A57416"/>
      <c r="AA57416"/>
    </row>
    <row r="57417" spans="1:27" x14ac:dyDescent="0.25">
      <c r="A57417"/>
      <c r="AA57417"/>
    </row>
    <row r="57418" spans="1:27" x14ac:dyDescent="0.25">
      <c r="A57418"/>
      <c r="AA57418"/>
    </row>
    <row r="57419" spans="1:27" x14ac:dyDescent="0.25">
      <c r="A57419"/>
      <c r="AA57419"/>
    </row>
    <row r="57420" spans="1:27" x14ac:dyDescent="0.25">
      <c r="A57420"/>
      <c r="AA57420"/>
    </row>
    <row r="57421" spans="1:27" x14ac:dyDescent="0.25">
      <c r="A57421"/>
      <c r="AA57421"/>
    </row>
    <row r="57422" spans="1:27" x14ac:dyDescent="0.25">
      <c r="A57422"/>
      <c r="AA57422"/>
    </row>
    <row r="57423" spans="1:27" x14ac:dyDescent="0.25">
      <c r="A57423"/>
      <c r="AA57423"/>
    </row>
    <row r="57424" spans="1:27" x14ac:dyDescent="0.25">
      <c r="A57424"/>
      <c r="AA57424"/>
    </row>
    <row r="57425" spans="1:27" x14ac:dyDescent="0.25">
      <c r="A57425"/>
      <c r="AA57425"/>
    </row>
    <row r="57426" spans="1:27" x14ac:dyDescent="0.25">
      <c r="A57426"/>
      <c r="AA57426"/>
    </row>
    <row r="57427" spans="1:27" x14ac:dyDescent="0.25">
      <c r="A57427"/>
      <c r="AA57427"/>
    </row>
    <row r="57428" spans="1:27" x14ac:dyDescent="0.25">
      <c r="A57428"/>
      <c r="AA57428"/>
    </row>
    <row r="57429" spans="1:27" x14ac:dyDescent="0.25">
      <c r="A57429"/>
      <c r="AA57429"/>
    </row>
    <row r="57430" spans="1:27" x14ac:dyDescent="0.25">
      <c r="A57430"/>
      <c r="AA57430"/>
    </row>
    <row r="57431" spans="1:27" x14ac:dyDescent="0.25">
      <c r="A57431"/>
      <c r="AA57431"/>
    </row>
    <row r="57432" spans="1:27" x14ac:dyDescent="0.25">
      <c r="A57432"/>
      <c r="AA57432"/>
    </row>
    <row r="57433" spans="1:27" x14ac:dyDescent="0.25">
      <c r="A57433"/>
      <c r="AA57433"/>
    </row>
    <row r="57434" spans="1:27" x14ac:dyDescent="0.25">
      <c r="A57434"/>
      <c r="AA57434"/>
    </row>
    <row r="57435" spans="1:27" x14ac:dyDescent="0.25">
      <c r="A57435"/>
      <c r="AA57435"/>
    </row>
    <row r="57436" spans="1:27" x14ac:dyDescent="0.25">
      <c r="A57436"/>
      <c r="AA57436"/>
    </row>
    <row r="57437" spans="1:27" x14ac:dyDescent="0.25">
      <c r="A57437"/>
      <c r="AA57437"/>
    </row>
    <row r="57438" spans="1:27" x14ac:dyDescent="0.25">
      <c r="A57438"/>
      <c r="AA57438"/>
    </row>
    <row r="57439" spans="1:27" x14ac:dyDescent="0.25">
      <c r="A57439"/>
      <c r="AA57439"/>
    </row>
    <row r="57440" spans="1:27" x14ac:dyDescent="0.25">
      <c r="A57440"/>
      <c r="AA57440"/>
    </row>
    <row r="57441" spans="1:27" x14ac:dyDescent="0.25">
      <c r="A57441"/>
      <c r="AA57441"/>
    </row>
    <row r="57442" spans="1:27" x14ac:dyDescent="0.25">
      <c r="A57442"/>
      <c r="AA57442"/>
    </row>
    <row r="57443" spans="1:27" x14ac:dyDescent="0.25">
      <c r="A57443"/>
      <c r="AA57443"/>
    </row>
    <row r="57444" spans="1:27" x14ac:dyDescent="0.25">
      <c r="A57444"/>
      <c r="AA57444"/>
    </row>
    <row r="57445" spans="1:27" x14ac:dyDescent="0.25">
      <c r="A57445"/>
      <c r="AA57445"/>
    </row>
    <row r="57446" spans="1:27" x14ac:dyDescent="0.25">
      <c r="A57446"/>
      <c r="AA57446"/>
    </row>
    <row r="57447" spans="1:27" x14ac:dyDescent="0.25">
      <c r="A57447"/>
      <c r="AA57447"/>
    </row>
    <row r="57448" spans="1:27" x14ac:dyDescent="0.25">
      <c r="A57448"/>
      <c r="AA57448"/>
    </row>
    <row r="57449" spans="1:27" x14ac:dyDescent="0.25">
      <c r="A57449"/>
      <c r="AA57449"/>
    </row>
    <row r="57450" spans="1:27" x14ac:dyDescent="0.25">
      <c r="A57450"/>
      <c r="AA57450"/>
    </row>
    <row r="57451" spans="1:27" x14ac:dyDescent="0.25">
      <c r="A57451"/>
      <c r="AA57451"/>
    </row>
    <row r="57452" spans="1:27" x14ac:dyDescent="0.25">
      <c r="A57452"/>
      <c r="AA57452"/>
    </row>
    <row r="57453" spans="1:27" x14ac:dyDescent="0.25">
      <c r="A57453"/>
      <c r="AA57453"/>
    </row>
    <row r="57454" spans="1:27" x14ac:dyDescent="0.25">
      <c r="A57454"/>
      <c r="AA57454"/>
    </row>
    <row r="57455" spans="1:27" x14ac:dyDescent="0.25">
      <c r="A57455"/>
      <c r="AA57455"/>
    </row>
    <row r="57456" spans="1:27" x14ac:dyDescent="0.25">
      <c r="A57456"/>
      <c r="AA57456"/>
    </row>
    <row r="57457" spans="1:27" x14ac:dyDescent="0.25">
      <c r="A57457"/>
      <c r="AA57457"/>
    </row>
    <row r="57458" spans="1:27" x14ac:dyDescent="0.25">
      <c r="A57458"/>
      <c r="AA57458"/>
    </row>
    <row r="57459" spans="1:27" x14ac:dyDescent="0.25">
      <c r="A57459"/>
      <c r="AA57459"/>
    </row>
    <row r="57460" spans="1:27" x14ac:dyDescent="0.25">
      <c r="A57460"/>
      <c r="AA57460"/>
    </row>
    <row r="57461" spans="1:27" x14ac:dyDescent="0.25">
      <c r="A57461"/>
      <c r="AA57461"/>
    </row>
    <row r="57462" spans="1:27" x14ac:dyDescent="0.25">
      <c r="A57462"/>
      <c r="AA57462"/>
    </row>
    <row r="57463" spans="1:27" x14ac:dyDescent="0.25">
      <c r="A57463"/>
      <c r="AA57463"/>
    </row>
    <row r="57464" spans="1:27" x14ac:dyDescent="0.25">
      <c r="A57464"/>
      <c r="AA57464"/>
    </row>
    <row r="57465" spans="1:27" x14ac:dyDescent="0.25">
      <c r="A57465"/>
      <c r="AA57465"/>
    </row>
    <row r="57466" spans="1:27" x14ac:dyDescent="0.25">
      <c r="A57466"/>
      <c r="AA57466"/>
    </row>
    <row r="57467" spans="1:27" x14ac:dyDescent="0.25">
      <c r="A57467"/>
      <c r="AA57467"/>
    </row>
    <row r="57468" spans="1:27" x14ac:dyDescent="0.25">
      <c r="A57468"/>
      <c r="AA57468"/>
    </row>
    <row r="57469" spans="1:27" x14ac:dyDescent="0.25">
      <c r="A57469"/>
      <c r="AA57469"/>
    </row>
    <row r="57470" spans="1:27" x14ac:dyDescent="0.25">
      <c r="A57470"/>
      <c r="AA57470"/>
    </row>
    <row r="57471" spans="1:27" x14ac:dyDescent="0.25">
      <c r="A57471"/>
      <c r="AA57471"/>
    </row>
    <row r="57472" spans="1:27" x14ac:dyDescent="0.25">
      <c r="A57472"/>
      <c r="AA57472"/>
    </row>
    <row r="57473" spans="1:27" x14ac:dyDescent="0.25">
      <c r="A57473"/>
      <c r="AA57473"/>
    </row>
    <row r="57474" spans="1:27" x14ac:dyDescent="0.25">
      <c r="A57474"/>
      <c r="AA57474"/>
    </row>
    <row r="57475" spans="1:27" x14ac:dyDescent="0.25">
      <c r="A57475"/>
      <c r="AA57475"/>
    </row>
    <row r="57476" spans="1:27" x14ac:dyDescent="0.25">
      <c r="A57476"/>
      <c r="AA57476"/>
    </row>
    <row r="57477" spans="1:27" x14ac:dyDescent="0.25">
      <c r="A57477"/>
      <c r="AA57477"/>
    </row>
    <row r="57478" spans="1:27" x14ac:dyDescent="0.25">
      <c r="A57478"/>
      <c r="AA57478"/>
    </row>
    <row r="57479" spans="1:27" x14ac:dyDescent="0.25">
      <c r="A57479"/>
      <c r="AA57479"/>
    </row>
    <row r="57480" spans="1:27" x14ac:dyDescent="0.25">
      <c r="A57480"/>
      <c r="AA57480"/>
    </row>
    <row r="57481" spans="1:27" x14ac:dyDescent="0.25">
      <c r="A57481"/>
      <c r="AA57481"/>
    </row>
    <row r="57482" spans="1:27" x14ac:dyDescent="0.25">
      <c r="A57482"/>
      <c r="AA57482"/>
    </row>
    <row r="57483" spans="1:27" x14ac:dyDescent="0.25">
      <c r="A57483"/>
      <c r="AA57483"/>
    </row>
    <row r="57484" spans="1:27" x14ac:dyDescent="0.25">
      <c r="A57484"/>
      <c r="AA57484"/>
    </row>
    <row r="57485" spans="1:27" x14ac:dyDescent="0.25">
      <c r="A57485"/>
      <c r="AA57485"/>
    </row>
    <row r="57486" spans="1:27" x14ac:dyDescent="0.25">
      <c r="A57486"/>
      <c r="AA57486"/>
    </row>
    <row r="57487" spans="1:27" x14ac:dyDescent="0.25">
      <c r="A57487"/>
      <c r="AA57487"/>
    </row>
    <row r="57488" spans="1:27" x14ac:dyDescent="0.25">
      <c r="A57488"/>
      <c r="AA57488"/>
    </row>
    <row r="57489" spans="1:27" x14ac:dyDescent="0.25">
      <c r="A57489"/>
      <c r="AA57489"/>
    </row>
    <row r="57490" spans="1:27" x14ac:dyDescent="0.25">
      <c r="A57490"/>
      <c r="AA57490"/>
    </row>
    <row r="57491" spans="1:27" x14ac:dyDescent="0.25">
      <c r="A57491"/>
      <c r="AA57491"/>
    </row>
    <row r="57492" spans="1:27" x14ac:dyDescent="0.25">
      <c r="A57492"/>
      <c r="AA57492"/>
    </row>
    <row r="57493" spans="1:27" x14ac:dyDescent="0.25">
      <c r="A57493"/>
      <c r="AA57493"/>
    </row>
    <row r="57494" spans="1:27" x14ac:dyDescent="0.25">
      <c r="A57494"/>
      <c r="AA57494"/>
    </row>
    <row r="57495" spans="1:27" x14ac:dyDescent="0.25">
      <c r="A57495"/>
      <c r="AA57495"/>
    </row>
    <row r="57496" spans="1:27" x14ac:dyDescent="0.25">
      <c r="A57496"/>
      <c r="AA57496"/>
    </row>
    <row r="57497" spans="1:27" x14ac:dyDescent="0.25">
      <c r="A57497"/>
      <c r="AA57497"/>
    </row>
    <row r="57498" spans="1:27" x14ac:dyDescent="0.25">
      <c r="A57498"/>
      <c r="AA57498"/>
    </row>
    <row r="57499" spans="1:27" x14ac:dyDescent="0.25">
      <c r="A57499"/>
      <c r="AA57499"/>
    </row>
    <row r="57500" spans="1:27" x14ac:dyDescent="0.25">
      <c r="A57500"/>
      <c r="AA57500"/>
    </row>
    <row r="57501" spans="1:27" x14ac:dyDescent="0.25">
      <c r="A57501"/>
      <c r="AA57501"/>
    </row>
    <row r="57502" spans="1:27" x14ac:dyDescent="0.25">
      <c r="A57502"/>
      <c r="AA57502"/>
    </row>
    <row r="57503" spans="1:27" x14ac:dyDescent="0.25">
      <c r="A57503"/>
      <c r="AA57503"/>
    </row>
    <row r="57504" spans="1:27" x14ac:dyDescent="0.25">
      <c r="A57504"/>
      <c r="AA57504"/>
    </row>
    <row r="57505" spans="1:27" x14ac:dyDescent="0.25">
      <c r="A57505"/>
      <c r="AA57505"/>
    </row>
    <row r="57506" spans="1:27" x14ac:dyDescent="0.25">
      <c r="A57506"/>
      <c r="AA57506"/>
    </row>
    <row r="57507" spans="1:27" x14ac:dyDescent="0.25">
      <c r="A57507"/>
      <c r="AA57507"/>
    </row>
    <row r="57508" spans="1:27" x14ac:dyDescent="0.25">
      <c r="A57508"/>
      <c r="AA57508"/>
    </row>
    <row r="57509" spans="1:27" x14ac:dyDescent="0.25">
      <c r="A57509"/>
      <c r="AA57509"/>
    </row>
    <row r="57510" spans="1:27" x14ac:dyDescent="0.25">
      <c r="A57510"/>
      <c r="AA57510"/>
    </row>
    <row r="57511" spans="1:27" x14ac:dyDescent="0.25">
      <c r="A57511"/>
      <c r="AA57511"/>
    </row>
    <row r="57512" spans="1:27" x14ac:dyDescent="0.25">
      <c r="A57512"/>
      <c r="AA57512"/>
    </row>
    <row r="57513" spans="1:27" x14ac:dyDescent="0.25">
      <c r="A57513"/>
      <c r="AA57513"/>
    </row>
    <row r="57514" spans="1:27" x14ac:dyDescent="0.25">
      <c r="A57514"/>
      <c r="AA57514"/>
    </row>
    <row r="57515" spans="1:27" x14ac:dyDescent="0.25">
      <c r="A57515"/>
      <c r="AA57515"/>
    </row>
    <row r="57516" spans="1:27" x14ac:dyDescent="0.25">
      <c r="A57516"/>
      <c r="AA57516"/>
    </row>
    <row r="57517" spans="1:27" x14ac:dyDescent="0.25">
      <c r="A57517"/>
      <c r="AA57517"/>
    </row>
    <row r="57518" spans="1:27" x14ac:dyDescent="0.25">
      <c r="A57518"/>
      <c r="AA57518"/>
    </row>
    <row r="57519" spans="1:27" x14ac:dyDescent="0.25">
      <c r="A57519"/>
      <c r="AA57519"/>
    </row>
    <row r="57520" spans="1:27" x14ac:dyDescent="0.25">
      <c r="A57520"/>
      <c r="AA57520"/>
    </row>
    <row r="57521" spans="1:27" x14ac:dyDescent="0.25">
      <c r="A57521"/>
      <c r="AA57521"/>
    </row>
    <row r="57522" spans="1:27" x14ac:dyDescent="0.25">
      <c r="A57522"/>
      <c r="AA57522"/>
    </row>
    <row r="57523" spans="1:27" x14ac:dyDescent="0.25">
      <c r="A57523"/>
      <c r="AA57523"/>
    </row>
    <row r="57524" spans="1:27" x14ac:dyDescent="0.25">
      <c r="A57524"/>
      <c r="AA57524"/>
    </row>
    <row r="57525" spans="1:27" x14ac:dyDescent="0.25">
      <c r="A57525"/>
      <c r="AA57525"/>
    </row>
    <row r="57526" spans="1:27" x14ac:dyDescent="0.25">
      <c r="A57526"/>
      <c r="AA57526"/>
    </row>
    <row r="57527" spans="1:27" x14ac:dyDescent="0.25">
      <c r="A57527"/>
      <c r="AA57527"/>
    </row>
    <row r="57528" spans="1:27" x14ac:dyDescent="0.25">
      <c r="A57528"/>
      <c r="AA57528"/>
    </row>
    <row r="57529" spans="1:27" x14ac:dyDescent="0.25">
      <c r="A57529"/>
      <c r="AA57529"/>
    </row>
    <row r="57530" spans="1:27" x14ac:dyDescent="0.25">
      <c r="A57530"/>
      <c r="AA57530"/>
    </row>
    <row r="57531" spans="1:27" x14ac:dyDescent="0.25">
      <c r="A57531"/>
      <c r="AA57531"/>
    </row>
    <row r="57532" spans="1:27" x14ac:dyDescent="0.25">
      <c r="A57532"/>
      <c r="AA57532"/>
    </row>
    <row r="57533" spans="1:27" x14ac:dyDescent="0.25">
      <c r="A57533"/>
      <c r="AA57533"/>
    </row>
    <row r="57534" spans="1:27" x14ac:dyDescent="0.25">
      <c r="A57534"/>
      <c r="AA57534"/>
    </row>
    <row r="57535" spans="1:27" x14ac:dyDescent="0.25">
      <c r="A57535"/>
      <c r="AA57535"/>
    </row>
    <row r="57536" spans="1:27" x14ac:dyDescent="0.25">
      <c r="A57536"/>
      <c r="AA57536"/>
    </row>
    <row r="57537" spans="1:27" x14ac:dyDescent="0.25">
      <c r="A57537"/>
      <c r="AA57537"/>
    </row>
    <row r="57538" spans="1:27" x14ac:dyDescent="0.25">
      <c r="A57538"/>
      <c r="AA57538"/>
    </row>
    <row r="57539" spans="1:27" x14ac:dyDescent="0.25">
      <c r="A57539"/>
      <c r="AA57539"/>
    </row>
    <row r="57540" spans="1:27" x14ac:dyDescent="0.25">
      <c r="A57540"/>
      <c r="AA57540"/>
    </row>
    <row r="57541" spans="1:27" x14ac:dyDescent="0.25">
      <c r="A57541"/>
      <c r="AA57541"/>
    </row>
    <row r="57542" spans="1:27" x14ac:dyDescent="0.25">
      <c r="A57542"/>
      <c r="AA57542"/>
    </row>
    <row r="57543" spans="1:27" x14ac:dyDescent="0.25">
      <c r="A57543"/>
      <c r="AA57543"/>
    </row>
    <row r="57544" spans="1:27" x14ac:dyDescent="0.25">
      <c r="A57544"/>
      <c r="AA57544"/>
    </row>
    <row r="57545" spans="1:27" x14ac:dyDescent="0.25">
      <c r="A57545"/>
      <c r="AA57545"/>
    </row>
    <row r="57546" spans="1:27" x14ac:dyDescent="0.25">
      <c r="A57546"/>
      <c r="AA57546"/>
    </row>
    <row r="57547" spans="1:27" x14ac:dyDescent="0.25">
      <c r="A57547"/>
      <c r="AA57547"/>
    </row>
    <row r="57548" spans="1:27" x14ac:dyDescent="0.25">
      <c r="A57548"/>
      <c r="AA57548"/>
    </row>
    <row r="57549" spans="1:27" x14ac:dyDescent="0.25">
      <c r="A57549"/>
      <c r="AA57549"/>
    </row>
    <row r="57550" spans="1:27" x14ac:dyDescent="0.25">
      <c r="A57550"/>
      <c r="AA57550"/>
    </row>
    <row r="57551" spans="1:27" x14ac:dyDescent="0.25">
      <c r="A57551"/>
      <c r="AA57551"/>
    </row>
    <row r="57552" spans="1:27" x14ac:dyDescent="0.25">
      <c r="A57552"/>
      <c r="AA57552"/>
    </row>
    <row r="57553" spans="1:27" x14ac:dyDescent="0.25">
      <c r="A57553"/>
      <c r="AA57553"/>
    </row>
    <row r="57554" spans="1:27" x14ac:dyDescent="0.25">
      <c r="A57554"/>
      <c r="AA57554"/>
    </row>
    <row r="57555" spans="1:27" x14ac:dyDescent="0.25">
      <c r="A57555"/>
      <c r="AA57555"/>
    </row>
    <row r="57556" spans="1:27" x14ac:dyDescent="0.25">
      <c r="A57556"/>
      <c r="AA57556"/>
    </row>
    <row r="57557" spans="1:27" x14ac:dyDescent="0.25">
      <c r="A57557"/>
      <c r="AA57557"/>
    </row>
    <row r="57558" spans="1:27" x14ac:dyDescent="0.25">
      <c r="A57558"/>
      <c r="AA57558"/>
    </row>
    <row r="57559" spans="1:27" x14ac:dyDescent="0.25">
      <c r="A57559"/>
      <c r="AA57559"/>
    </row>
    <row r="57560" spans="1:27" x14ac:dyDescent="0.25">
      <c r="A57560"/>
      <c r="AA57560"/>
    </row>
    <row r="57561" spans="1:27" x14ac:dyDescent="0.25">
      <c r="A57561"/>
      <c r="AA57561"/>
    </row>
    <row r="57562" spans="1:27" x14ac:dyDescent="0.25">
      <c r="A57562"/>
      <c r="AA57562"/>
    </row>
    <row r="57563" spans="1:27" x14ac:dyDescent="0.25">
      <c r="A57563"/>
      <c r="AA57563"/>
    </row>
    <row r="57564" spans="1:27" x14ac:dyDescent="0.25">
      <c r="A57564"/>
      <c r="AA57564"/>
    </row>
    <row r="57565" spans="1:27" x14ac:dyDescent="0.25">
      <c r="A57565"/>
      <c r="AA57565"/>
    </row>
    <row r="57566" spans="1:27" x14ac:dyDescent="0.25">
      <c r="A57566"/>
      <c r="AA57566"/>
    </row>
    <row r="57567" spans="1:27" x14ac:dyDescent="0.25">
      <c r="A57567"/>
      <c r="AA57567"/>
    </row>
    <row r="57568" spans="1:27" x14ac:dyDescent="0.25">
      <c r="A57568"/>
      <c r="AA57568"/>
    </row>
    <row r="57569" spans="1:27" x14ac:dyDescent="0.25">
      <c r="A57569"/>
      <c r="AA57569"/>
    </row>
    <row r="57570" spans="1:27" x14ac:dyDescent="0.25">
      <c r="A57570"/>
      <c r="AA57570"/>
    </row>
    <row r="57571" spans="1:27" x14ac:dyDescent="0.25">
      <c r="A57571"/>
      <c r="AA57571"/>
    </row>
    <row r="57572" spans="1:27" x14ac:dyDescent="0.25">
      <c r="A57572"/>
      <c r="AA57572"/>
    </row>
    <row r="57573" spans="1:27" x14ac:dyDescent="0.25">
      <c r="A57573"/>
      <c r="AA57573"/>
    </row>
    <row r="57574" spans="1:27" x14ac:dyDescent="0.25">
      <c r="A57574"/>
      <c r="AA57574"/>
    </row>
    <row r="57575" spans="1:27" x14ac:dyDescent="0.25">
      <c r="A57575"/>
      <c r="AA57575"/>
    </row>
    <row r="57576" spans="1:27" x14ac:dyDescent="0.25">
      <c r="A57576"/>
      <c r="AA57576"/>
    </row>
    <row r="57577" spans="1:27" x14ac:dyDescent="0.25">
      <c r="A57577"/>
      <c r="AA57577"/>
    </row>
    <row r="57578" spans="1:27" x14ac:dyDescent="0.25">
      <c r="A57578"/>
      <c r="AA57578"/>
    </row>
    <row r="57579" spans="1:27" x14ac:dyDescent="0.25">
      <c r="A57579"/>
      <c r="AA57579"/>
    </row>
    <row r="57580" spans="1:27" x14ac:dyDescent="0.25">
      <c r="A57580"/>
      <c r="AA57580"/>
    </row>
    <row r="57581" spans="1:27" x14ac:dyDescent="0.25">
      <c r="A57581"/>
      <c r="AA57581"/>
    </row>
    <row r="57582" spans="1:27" x14ac:dyDescent="0.25">
      <c r="A57582"/>
      <c r="AA57582"/>
    </row>
    <row r="57583" spans="1:27" x14ac:dyDescent="0.25">
      <c r="A57583"/>
      <c r="AA57583"/>
    </row>
    <row r="57584" spans="1:27" x14ac:dyDescent="0.25">
      <c r="A57584"/>
      <c r="AA57584"/>
    </row>
    <row r="57585" spans="1:27" x14ac:dyDescent="0.25">
      <c r="A57585"/>
      <c r="AA57585"/>
    </row>
    <row r="57586" spans="1:27" x14ac:dyDescent="0.25">
      <c r="A57586"/>
      <c r="AA57586"/>
    </row>
    <row r="57587" spans="1:27" x14ac:dyDescent="0.25">
      <c r="A57587"/>
      <c r="AA57587"/>
    </row>
    <row r="57588" spans="1:27" x14ac:dyDescent="0.25">
      <c r="A57588"/>
      <c r="AA57588"/>
    </row>
    <row r="57589" spans="1:27" x14ac:dyDescent="0.25">
      <c r="A57589"/>
      <c r="AA57589"/>
    </row>
    <row r="57590" spans="1:27" x14ac:dyDescent="0.25">
      <c r="A57590"/>
      <c r="AA57590"/>
    </row>
    <row r="57591" spans="1:27" x14ac:dyDescent="0.25">
      <c r="A57591"/>
      <c r="AA57591"/>
    </row>
    <row r="57592" spans="1:27" x14ac:dyDescent="0.25">
      <c r="A57592"/>
      <c r="AA57592"/>
    </row>
    <row r="57593" spans="1:27" x14ac:dyDescent="0.25">
      <c r="A57593"/>
      <c r="AA57593"/>
    </row>
    <row r="57594" spans="1:27" x14ac:dyDescent="0.25">
      <c r="A57594"/>
      <c r="AA57594"/>
    </row>
    <row r="57595" spans="1:27" x14ac:dyDescent="0.25">
      <c r="A57595"/>
      <c r="AA57595"/>
    </row>
    <row r="57596" spans="1:27" x14ac:dyDescent="0.25">
      <c r="A57596"/>
      <c r="AA57596"/>
    </row>
    <row r="57597" spans="1:27" x14ac:dyDescent="0.25">
      <c r="A57597"/>
      <c r="AA57597"/>
    </row>
    <row r="57598" spans="1:27" x14ac:dyDescent="0.25">
      <c r="A57598"/>
      <c r="AA57598"/>
    </row>
    <row r="57599" spans="1:27" x14ac:dyDescent="0.25">
      <c r="A57599"/>
      <c r="AA57599"/>
    </row>
    <row r="57600" spans="1:27" x14ac:dyDescent="0.25">
      <c r="A57600"/>
      <c r="AA57600"/>
    </row>
    <row r="57601" spans="1:27" x14ac:dyDescent="0.25">
      <c r="A57601"/>
      <c r="AA57601"/>
    </row>
    <row r="57602" spans="1:27" x14ac:dyDescent="0.25">
      <c r="A57602"/>
      <c r="AA57602"/>
    </row>
    <row r="57603" spans="1:27" x14ac:dyDescent="0.25">
      <c r="A57603"/>
      <c r="AA57603"/>
    </row>
    <row r="57604" spans="1:27" x14ac:dyDescent="0.25">
      <c r="A57604"/>
      <c r="AA57604"/>
    </row>
    <row r="57605" spans="1:27" x14ac:dyDescent="0.25">
      <c r="A57605"/>
      <c r="AA57605"/>
    </row>
    <row r="57606" spans="1:27" x14ac:dyDescent="0.25">
      <c r="A57606"/>
      <c r="AA57606"/>
    </row>
    <row r="57607" spans="1:27" x14ac:dyDescent="0.25">
      <c r="A57607"/>
      <c r="AA57607"/>
    </row>
    <row r="57608" spans="1:27" x14ac:dyDescent="0.25">
      <c r="A57608"/>
      <c r="AA57608"/>
    </row>
    <row r="57609" spans="1:27" x14ac:dyDescent="0.25">
      <c r="A57609"/>
      <c r="AA57609"/>
    </row>
    <row r="57610" spans="1:27" x14ac:dyDescent="0.25">
      <c r="A57610"/>
      <c r="AA57610"/>
    </row>
    <row r="57611" spans="1:27" x14ac:dyDescent="0.25">
      <c r="A57611"/>
      <c r="AA57611"/>
    </row>
    <row r="57612" spans="1:27" x14ac:dyDescent="0.25">
      <c r="A57612"/>
      <c r="AA57612"/>
    </row>
    <row r="57613" spans="1:27" x14ac:dyDescent="0.25">
      <c r="A57613"/>
      <c r="AA57613"/>
    </row>
    <row r="57614" spans="1:27" x14ac:dyDescent="0.25">
      <c r="A57614"/>
      <c r="AA57614"/>
    </row>
    <row r="57615" spans="1:27" x14ac:dyDescent="0.25">
      <c r="A57615"/>
      <c r="AA57615"/>
    </row>
    <row r="57616" spans="1:27" x14ac:dyDescent="0.25">
      <c r="A57616"/>
      <c r="AA57616"/>
    </row>
    <row r="57617" spans="1:27" x14ac:dyDescent="0.25">
      <c r="A57617"/>
      <c r="AA57617"/>
    </row>
    <row r="57618" spans="1:27" x14ac:dyDescent="0.25">
      <c r="A57618"/>
      <c r="AA57618"/>
    </row>
    <row r="57619" spans="1:27" x14ac:dyDescent="0.25">
      <c r="A57619"/>
      <c r="AA57619"/>
    </row>
    <row r="57620" spans="1:27" x14ac:dyDescent="0.25">
      <c r="A57620"/>
      <c r="AA57620"/>
    </row>
    <row r="57621" spans="1:27" x14ac:dyDescent="0.25">
      <c r="A57621"/>
      <c r="AA57621"/>
    </row>
    <row r="57622" spans="1:27" x14ac:dyDescent="0.25">
      <c r="A57622"/>
      <c r="AA57622"/>
    </row>
    <row r="57623" spans="1:27" x14ac:dyDescent="0.25">
      <c r="A57623"/>
      <c r="AA57623"/>
    </row>
    <row r="57624" spans="1:27" x14ac:dyDescent="0.25">
      <c r="A57624"/>
      <c r="AA57624"/>
    </row>
    <row r="57625" spans="1:27" x14ac:dyDescent="0.25">
      <c r="A57625"/>
      <c r="AA57625"/>
    </row>
    <row r="57626" spans="1:27" x14ac:dyDescent="0.25">
      <c r="A57626"/>
      <c r="AA57626"/>
    </row>
    <row r="57627" spans="1:27" x14ac:dyDescent="0.25">
      <c r="A57627"/>
      <c r="AA57627"/>
    </row>
    <row r="57628" spans="1:27" x14ac:dyDescent="0.25">
      <c r="A57628"/>
      <c r="AA57628"/>
    </row>
    <row r="57629" spans="1:27" x14ac:dyDescent="0.25">
      <c r="A57629"/>
      <c r="AA57629"/>
    </row>
    <row r="57630" spans="1:27" x14ac:dyDescent="0.25">
      <c r="A57630"/>
      <c r="AA57630"/>
    </row>
    <row r="57631" spans="1:27" x14ac:dyDescent="0.25">
      <c r="A57631"/>
      <c r="AA57631"/>
    </row>
    <row r="57632" spans="1:27" x14ac:dyDescent="0.25">
      <c r="A57632"/>
      <c r="AA57632"/>
    </row>
    <row r="57633" spans="1:27" x14ac:dyDescent="0.25">
      <c r="A57633"/>
      <c r="AA57633"/>
    </row>
    <row r="57634" spans="1:27" x14ac:dyDescent="0.25">
      <c r="A57634"/>
      <c r="AA57634"/>
    </row>
    <row r="57635" spans="1:27" x14ac:dyDescent="0.25">
      <c r="A57635"/>
      <c r="AA57635"/>
    </row>
    <row r="57636" spans="1:27" x14ac:dyDescent="0.25">
      <c r="A57636"/>
      <c r="AA57636"/>
    </row>
    <row r="57637" spans="1:27" x14ac:dyDescent="0.25">
      <c r="A57637"/>
      <c r="AA57637"/>
    </row>
    <row r="57638" spans="1:27" x14ac:dyDescent="0.25">
      <c r="A57638"/>
      <c r="AA57638"/>
    </row>
    <row r="57639" spans="1:27" x14ac:dyDescent="0.25">
      <c r="A57639"/>
      <c r="AA57639"/>
    </row>
    <row r="57640" spans="1:27" x14ac:dyDescent="0.25">
      <c r="A57640"/>
      <c r="AA57640"/>
    </row>
    <row r="57641" spans="1:27" x14ac:dyDescent="0.25">
      <c r="A57641"/>
      <c r="AA57641"/>
    </row>
    <row r="57642" spans="1:27" x14ac:dyDescent="0.25">
      <c r="A57642"/>
      <c r="AA57642"/>
    </row>
    <row r="57643" spans="1:27" x14ac:dyDescent="0.25">
      <c r="A57643"/>
      <c r="AA57643"/>
    </row>
    <row r="57644" spans="1:27" x14ac:dyDescent="0.25">
      <c r="A57644"/>
      <c r="AA57644"/>
    </row>
    <row r="57645" spans="1:27" x14ac:dyDescent="0.25">
      <c r="A57645"/>
      <c r="AA57645"/>
    </row>
    <row r="57646" spans="1:27" x14ac:dyDescent="0.25">
      <c r="A57646"/>
      <c r="AA57646"/>
    </row>
    <row r="57647" spans="1:27" x14ac:dyDescent="0.25">
      <c r="A57647"/>
      <c r="AA57647"/>
    </row>
    <row r="57648" spans="1:27" x14ac:dyDescent="0.25">
      <c r="A57648"/>
      <c r="AA57648"/>
    </row>
    <row r="57649" spans="1:27" x14ac:dyDescent="0.25">
      <c r="A57649"/>
      <c r="AA57649"/>
    </row>
    <row r="57650" spans="1:27" x14ac:dyDescent="0.25">
      <c r="A57650"/>
      <c r="AA57650"/>
    </row>
    <row r="57651" spans="1:27" x14ac:dyDescent="0.25">
      <c r="A57651"/>
      <c r="AA57651"/>
    </row>
    <row r="57652" spans="1:27" x14ac:dyDescent="0.25">
      <c r="A57652"/>
      <c r="AA57652"/>
    </row>
    <row r="57653" spans="1:27" x14ac:dyDescent="0.25">
      <c r="A57653"/>
      <c r="AA57653"/>
    </row>
    <row r="57654" spans="1:27" x14ac:dyDescent="0.25">
      <c r="A57654"/>
      <c r="AA57654"/>
    </row>
    <row r="57655" spans="1:27" x14ac:dyDescent="0.25">
      <c r="A57655"/>
      <c r="AA57655"/>
    </row>
    <row r="57656" spans="1:27" x14ac:dyDescent="0.25">
      <c r="A57656"/>
      <c r="AA57656"/>
    </row>
    <row r="57657" spans="1:27" x14ac:dyDescent="0.25">
      <c r="A57657"/>
      <c r="AA57657"/>
    </row>
    <row r="57658" spans="1:27" x14ac:dyDescent="0.25">
      <c r="A57658"/>
      <c r="AA57658"/>
    </row>
    <row r="57659" spans="1:27" x14ac:dyDescent="0.25">
      <c r="A57659"/>
      <c r="AA57659"/>
    </row>
    <row r="57660" spans="1:27" x14ac:dyDescent="0.25">
      <c r="A57660"/>
      <c r="AA57660"/>
    </row>
    <row r="57661" spans="1:27" x14ac:dyDescent="0.25">
      <c r="A57661"/>
      <c r="AA57661"/>
    </row>
    <row r="57662" spans="1:27" x14ac:dyDescent="0.25">
      <c r="A57662"/>
      <c r="AA57662"/>
    </row>
    <row r="57663" spans="1:27" x14ac:dyDescent="0.25">
      <c r="A57663"/>
      <c r="AA57663"/>
    </row>
    <row r="57664" spans="1:27" x14ac:dyDescent="0.25">
      <c r="A57664"/>
      <c r="AA57664"/>
    </row>
    <row r="57665" spans="1:27" x14ac:dyDescent="0.25">
      <c r="A57665"/>
      <c r="AA57665"/>
    </row>
    <row r="57666" spans="1:27" x14ac:dyDescent="0.25">
      <c r="A57666"/>
      <c r="AA57666"/>
    </row>
    <row r="57667" spans="1:27" x14ac:dyDescent="0.25">
      <c r="A57667"/>
      <c r="AA57667"/>
    </row>
    <row r="57668" spans="1:27" x14ac:dyDescent="0.25">
      <c r="A57668"/>
      <c r="AA57668"/>
    </row>
    <row r="57669" spans="1:27" x14ac:dyDescent="0.25">
      <c r="A57669"/>
      <c r="AA57669"/>
    </row>
    <row r="57670" spans="1:27" x14ac:dyDescent="0.25">
      <c r="A57670"/>
      <c r="AA57670"/>
    </row>
    <row r="57671" spans="1:27" x14ac:dyDescent="0.25">
      <c r="A57671"/>
      <c r="AA57671"/>
    </row>
    <row r="57672" spans="1:27" x14ac:dyDescent="0.25">
      <c r="A57672"/>
      <c r="AA57672"/>
    </row>
    <row r="57673" spans="1:27" x14ac:dyDescent="0.25">
      <c r="A57673"/>
      <c r="AA57673"/>
    </row>
    <row r="57674" spans="1:27" x14ac:dyDescent="0.25">
      <c r="A57674"/>
      <c r="AA57674"/>
    </row>
    <row r="57675" spans="1:27" x14ac:dyDescent="0.25">
      <c r="A57675"/>
      <c r="AA57675"/>
    </row>
    <row r="57676" spans="1:27" x14ac:dyDescent="0.25">
      <c r="A57676"/>
      <c r="AA57676"/>
    </row>
    <row r="57677" spans="1:27" x14ac:dyDescent="0.25">
      <c r="A57677"/>
      <c r="AA57677"/>
    </row>
    <row r="57678" spans="1:27" x14ac:dyDescent="0.25">
      <c r="A57678"/>
      <c r="AA57678"/>
    </row>
    <row r="57679" spans="1:27" x14ac:dyDescent="0.25">
      <c r="A57679"/>
      <c r="AA57679"/>
    </row>
    <row r="57680" spans="1:27" x14ac:dyDescent="0.25">
      <c r="A57680"/>
      <c r="AA57680"/>
    </row>
    <row r="57681" spans="1:27" x14ac:dyDescent="0.25">
      <c r="A57681"/>
      <c r="AA57681"/>
    </row>
    <row r="57682" spans="1:27" x14ac:dyDescent="0.25">
      <c r="A57682"/>
      <c r="AA57682"/>
    </row>
    <row r="57683" spans="1:27" x14ac:dyDescent="0.25">
      <c r="A57683"/>
      <c r="AA57683"/>
    </row>
    <row r="57684" spans="1:27" x14ac:dyDescent="0.25">
      <c r="A57684"/>
      <c r="AA57684"/>
    </row>
    <row r="57685" spans="1:27" x14ac:dyDescent="0.25">
      <c r="A57685"/>
      <c r="AA57685"/>
    </row>
    <row r="57686" spans="1:27" x14ac:dyDescent="0.25">
      <c r="A57686"/>
      <c r="AA57686"/>
    </row>
    <row r="57687" spans="1:27" x14ac:dyDescent="0.25">
      <c r="A57687"/>
      <c r="AA57687"/>
    </row>
    <row r="57688" spans="1:27" x14ac:dyDescent="0.25">
      <c r="A57688"/>
      <c r="AA57688"/>
    </row>
    <row r="57689" spans="1:27" x14ac:dyDescent="0.25">
      <c r="A57689"/>
      <c r="AA57689"/>
    </row>
    <row r="57690" spans="1:27" x14ac:dyDescent="0.25">
      <c r="A57690"/>
      <c r="AA57690"/>
    </row>
    <row r="57691" spans="1:27" x14ac:dyDescent="0.25">
      <c r="A57691"/>
      <c r="AA57691"/>
    </row>
    <row r="57692" spans="1:27" x14ac:dyDescent="0.25">
      <c r="A57692"/>
      <c r="AA57692"/>
    </row>
    <row r="57693" spans="1:27" x14ac:dyDescent="0.25">
      <c r="A57693"/>
      <c r="AA57693"/>
    </row>
    <row r="57694" spans="1:27" x14ac:dyDescent="0.25">
      <c r="A57694"/>
      <c r="AA57694"/>
    </row>
    <row r="57695" spans="1:27" x14ac:dyDescent="0.25">
      <c r="A57695"/>
      <c r="AA57695"/>
    </row>
    <row r="57696" spans="1:27" x14ac:dyDescent="0.25">
      <c r="A57696"/>
      <c r="AA57696"/>
    </row>
    <row r="57697" spans="1:27" x14ac:dyDescent="0.25">
      <c r="A57697"/>
      <c r="AA57697"/>
    </row>
    <row r="57698" spans="1:27" x14ac:dyDescent="0.25">
      <c r="A57698"/>
      <c r="AA57698"/>
    </row>
    <row r="57699" spans="1:27" x14ac:dyDescent="0.25">
      <c r="A57699"/>
      <c r="AA57699"/>
    </row>
    <row r="57700" spans="1:27" x14ac:dyDescent="0.25">
      <c r="A57700"/>
      <c r="AA57700"/>
    </row>
    <row r="57701" spans="1:27" x14ac:dyDescent="0.25">
      <c r="A57701"/>
      <c r="AA57701"/>
    </row>
    <row r="57702" spans="1:27" x14ac:dyDescent="0.25">
      <c r="A57702"/>
      <c r="AA57702"/>
    </row>
    <row r="57703" spans="1:27" x14ac:dyDescent="0.25">
      <c r="A57703"/>
      <c r="AA57703"/>
    </row>
    <row r="57704" spans="1:27" x14ac:dyDescent="0.25">
      <c r="A57704"/>
      <c r="AA57704"/>
    </row>
    <row r="57705" spans="1:27" x14ac:dyDescent="0.25">
      <c r="A57705"/>
      <c r="AA57705"/>
    </row>
    <row r="57706" spans="1:27" x14ac:dyDescent="0.25">
      <c r="A57706"/>
      <c r="AA57706"/>
    </row>
    <row r="57707" spans="1:27" x14ac:dyDescent="0.25">
      <c r="A57707"/>
      <c r="AA57707"/>
    </row>
    <row r="57708" spans="1:27" x14ac:dyDescent="0.25">
      <c r="A57708"/>
      <c r="AA57708"/>
    </row>
    <row r="57709" spans="1:27" x14ac:dyDescent="0.25">
      <c r="A57709"/>
      <c r="AA57709"/>
    </row>
    <row r="57710" spans="1:27" x14ac:dyDescent="0.25">
      <c r="A57710"/>
      <c r="AA57710"/>
    </row>
    <row r="57711" spans="1:27" x14ac:dyDescent="0.25">
      <c r="A57711"/>
      <c r="AA57711"/>
    </row>
    <row r="57712" spans="1:27" x14ac:dyDescent="0.25">
      <c r="A57712"/>
      <c r="AA57712"/>
    </row>
    <row r="57713" spans="1:27" x14ac:dyDescent="0.25">
      <c r="A57713"/>
      <c r="AA57713"/>
    </row>
    <row r="57714" spans="1:27" x14ac:dyDescent="0.25">
      <c r="A57714"/>
      <c r="AA57714"/>
    </row>
    <row r="57715" spans="1:27" x14ac:dyDescent="0.25">
      <c r="A57715"/>
      <c r="AA57715"/>
    </row>
    <row r="57716" spans="1:27" x14ac:dyDescent="0.25">
      <c r="A57716"/>
      <c r="AA57716"/>
    </row>
    <row r="57717" spans="1:27" x14ac:dyDescent="0.25">
      <c r="A57717"/>
      <c r="AA57717"/>
    </row>
    <row r="57718" spans="1:27" x14ac:dyDescent="0.25">
      <c r="A57718"/>
      <c r="AA57718"/>
    </row>
    <row r="57719" spans="1:27" x14ac:dyDescent="0.25">
      <c r="A57719"/>
      <c r="AA57719"/>
    </row>
    <row r="57720" spans="1:27" x14ac:dyDescent="0.25">
      <c r="A57720"/>
      <c r="AA57720"/>
    </row>
    <row r="57721" spans="1:27" x14ac:dyDescent="0.25">
      <c r="A57721"/>
      <c r="AA57721"/>
    </row>
    <row r="57722" spans="1:27" x14ac:dyDescent="0.25">
      <c r="A57722"/>
      <c r="AA57722"/>
    </row>
    <row r="57723" spans="1:27" x14ac:dyDescent="0.25">
      <c r="A57723"/>
      <c r="AA57723"/>
    </row>
    <row r="57724" spans="1:27" x14ac:dyDescent="0.25">
      <c r="A57724"/>
      <c r="AA57724"/>
    </row>
    <row r="57725" spans="1:27" x14ac:dyDescent="0.25">
      <c r="A57725"/>
      <c r="AA57725"/>
    </row>
    <row r="57726" spans="1:27" x14ac:dyDescent="0.25">
      <c r="A57726"/>
      <c r="AA57726"/>
    </row>
    <row r="57727" spans="1:27" x14ac:dyDescent="0.25">
      <c r="A57727"/>
      <c r="AA57727"/>
    </row>
    <row r="57728" spans="1:27" x14ac:dyDescent="0.25">
      <c r="A57728"/>
      <c r="AA57728"/>
    </row>
    <row r="57729" spans="1:27" x14ac:dyDescent="0.25">
      <c r="A57729"/>
      <c r="AA57729"/>
    </row>
    <row r="57730" spans="1:27" x14ac:dyDescent="0.25">
      <c r="A57730"/>
      <c r="AA57730"/>
    </row>
    <row r="57731" spans="1:27" x14ac:dyDescent="0.25">
      <c r="A57731"/>
      <c r="AA57731"/>
    </row>
    <row r="57732" spans="1:27" x14ac:dyDescent="0.25">
      <c r="A57732"/>
      <c r="AA57732"/>
    </row>
    <row r="57733" spans="1:27" x14ac:dyDescent="0.25">
      <c r="A57733"/>
      <c r="AA57733"/>
    </row>
    <row r="57734" spans="1:27" x14ac:dyDescent="0.25">
      <c r="A57734"/>
      <c r="AA57734"/>
    </row>
    <row r="57735" spans="1:27" x14ac:dyDescent="0.25">
      <c r="A57735"/>
      <c r="AA57735"/>
    </row>
    <row r="57736" spans="1:27" x14ac:dyDescent="0.25">
      <c r="A57736"/>
      <c r="AA57736"/>
    </row>
    <row r="57737" spans="1:27" x14ac:dyDescent="0.25">
      <c r="A57737"/>
      <c r="AA57737"/>
    </row>
    <row r="57738" spans="1:27" x14ac:dyDescent="0.25">
      <c r="A57738"/>
      <c r="AA57738"/>
    </row>
    <row r="57739" spans="1:27" x14ac:dyDescent="0.25">
      <c r="A57739"/>
      <c r="AA57739"/>
    </row>
    <row r="57740" spans="1:27" x14ac:dyDescent="0.25">
      <c r="A57740"/>
      <c r="AA57740"/>
    </row>
    <row r="57741" spans="1:27" x14ac:dyDescent="0.25">
      <c r="A57741"/>
      <c r="AA57741"/>
    </row>
    <row r="57742" spans="1:27" x14ac:dyDescent="0.25">
      <c r="A57742"/>
      <c r="AA57742"/>
    </row>
    <row r="57743" spans="1:27" x14ac:dyDescent="0.25">
      <c r="A57743"/>
      <c r="AA57743"/>
    </row>
    <row r="57744" spans="1:27" x14ac:dyDescent="0.25">
      <c r="A57744"/>
      <c r="AA57744"/>
    </row>
    <row r="57745" spans="1:27" x14ac:dyDescent="0.25">
      <c r="A57745"/>
      <c r="AA57745"/>
    </row>
    <row r="57746" spans="1:27" x14ac:dyDescent="0.25">
      <c r="A57746"/>
      <c r="AA57746"/>
    </row>
    <row r="57747" spans="1:27" x14ac:dyDescent="0.25">
      <c r="A57747"/>
      <c r="AA57747"/>
    </row>
    <row r="57748" spans="1:27" x14ac:dyDescent="0.25">
      <c r="A57748"/>
      <c r="AA57748"/>
    </row>
    <row r="57749" spans="1:27" x14ac:dyDescent="0.25">
      <c r="A57749"/>
      <c r="AA57749"/>
    </row>
    <row r="57750" spans="1:27" x14ac:dyDescent="0.25">
      <c r="A57750"/>
      <c r="AA57750"/>
    </row>
    <row r="57751" spans="1:27" x14ac:dyDescent="0.25">
      <c r="A57751"/>
      <c r="AA57751"/>
    </row>
    <row r="57752" spans="1:27" x14ac:dyDescent="0.25">
      <c r="A57752"/>
      <c r="AA57752"/>
    </row>
    <row r="57753" spans="1:27" x14ac:dyDescent="0.25">
      <c r="A57753"/>
      <c r="AA57753"/>
    </row>
    <row r="57754" spans="1:27" x14ac:dyDescent="0.25">
      <c r="A57754"/>
      <c r="AA57754"/>
    </row>
    <row r="57755" spans="1:27" x14ac:dyDescent="0.25">
      <c r="A57755"/>
      <c r="AA57755"/>
    </row>
    <row r="57756" spans="1:27" x14ac:dyDescent="0.25">
      <c r="A57756"/>
      <c r="AA57756"/>
    </row>
    <row r="57757" spans="1:27" x14ac:dyDescent="0.25">
      <c r="A57757"/>
      <c r="AA57757"/>
    </row>
    <row r="57758" spans="1:27" x14ac:dyDescent="0.25">
      <c r="A57758"/>
      <c r="AA57758"/>
    </row>
    <row r="57759" spans="1:27" x14ac:dyDescent="0.25">
      <c r="A57759"/>
      <c r="AA57759"/>
    </row>
    <row r="57760" spans="1:27" x14ac:dyDescent="0.25">
      <c r="A57760"/>
      <c r="AA57760"/>
    </row>
    <row r="57761" spans="1:27" x14ac:dyDescent="0.25">
      <c r="A57761"/>
      <c r="AA57761"/>
    </row>
    <row r="57762" spans="1:27" x14ac:dyDescent="0.25">
      <c r="A57762"/>
      <c r="AA57762"/>
    </row>
    <row r="57763" spans="1:27" x14ac:dyDescent="0.25">
      <c r="A57763"/>
      <c r="AA57763"/>
    </row>
    <row r="57764" spans="1:27" x14ac:dyDescent="0.25">
      <c r="A57764"/>
      <c r="AA57764"/>
    </row>
    <row r="57765" spans="1:27" x14ac:dyDescent="0.25">
      <c r="A57765"/>
      <c r="AA57765"/>
    </row>
    <row r="57766" spans="1:27" x14ac:dyDescent="0.25">
      <c r="A57766"/>
      <c r="AA57766"/>
    </row>
    <row r="57767" spans="1:27" x14ac:dyDescent="0.25">
      <c r="A57767"/>
      <c r="AA57767"/>
    </row>
    <row r="57768" spans="1:27" x14ac:dyDescent="0.25">
      <c r="A57768"/>
      <c r="AA57768"/>
    </row>
    <row r="57769" spans="1:27" x14ac:dyDescent="0.25">
      <c r="A57769"/>
      <c r="AA57769"/>
    </row>
    <row r="57770" spans="1:27" x14ac:dyDescent="0.25">
      <c r="A57770"/>
      <c r="AA57770"/>
    </row>
    <row r="57771" spans="1:27" x14ac:dyDescent="0.25">
      <c r="A57771"/>
      <c r="AA57771"/>
    </row>
    <row r="57772" spans="1:27" x14ac:dyDescent="0.25">
      <c r="A57772"/>
      <c r="AA57772"/>
    </row>
    <row r="57773" spans="1:27" x14ac:dyDescent="0.25">
      <c r="A57773"/>
      <c r="AA57773"/>
    </row>
    <row r="57774" spans="1:27" x14ac:dyDescent="0.25">
      <c r="A57774"/>
      <c r="AA57774"/>
    </row>
    <row r="57775" spans="1:27" x14ac:dyDescent="0.25">
      <c r="A57775"/>
      <c r="AA57775"/>
    </row>
    <row r="57776" spans="1:27" x14ac:dyDescent="0.25">
      <c r="A57776"/>
      <c r="AA57776"/>
    </row>
    <row r="57777" spans="1:27" x14ac:dyDescent="0.25">
      <c r="A57777"/>
      <c r="AA57777"/>
    </row>
    <row r="57778" spans="1:27" x14ac:dyDescent="0.25">
      <c r="A57778"/>
      <c r="AA57778"/>
    </row>
    <row r="57779" spans="1:27" x14ac:dyDescent="0.25">
      <c r="A57779"/>
      <c r="AA57779"/>
    </row>
    <row r="57780" spans="1:27" x14ac:dyDescent="0.25">
      <c r="A57780"/>
      <c r="AA57780"/>
    </row>
    <row r="57781" spans="1:27" x14ac:dyDescent="0.25">
      <c r="A57781"/>
      <c r="AA57781"/>
    </row>
    <row r="57782" spans="1:27" x14ac:dyDescent="0.25">
      <c r="A57782"/>
      <c r="AA57782"/>
    </row>
    <row r="57783" spans="1:27" x14ac:dyDescent="0.25">
      <c r="A57783"/>
      <c r="AA57783"/>
    </row>
    <row r="57784" spans="1:27" x14ac:dyDescent="0.25">
      <c r="A57784"/>
      <c r="AA57784"/>
    </row>
    <row r="57785" spans="1:27" x14ac:dyDescent="0.25">
      <c r="A57785"/>
      <c r="AA57785"/>
    </row>
    <row r="57786" spans="1:27" x14ac:dyDescent="0.25">
      <c r="A57786"/>
      <c r="AA57786"/>
    </row>
    <row r="57787" spans="1:27" x14ac:dyDescent="0.25">
      <c r="A57787"/>
      <c r="AA57787"/>
    </row>
    <row r="57788" spans="1:27" x14ac:dyDescent="0.25">
      <c r="A57788"/>
      <c r="AA57788"/>
    </row>
    <row r="57789" spans="1:27" x14ac:dyDescent="0.25">
      <c r="A57789"/>
      <c r="AA57789"/>
    </row>
    <row r="57790" spans="1:27" x14ac:dyDescent="0.25">
      <c r="A57790"/>
      <c r="AA57790"/>
    </row>
    <row r="57791" spans="1:27" x14ac:dyDescent="0.25">
      <c r="A57791"/>
      <c r="AA57791"/>
    </row>
    <row r="57792" spans="1:27" x14ac:dyDescent="0.25">
      <c r="A57792"/>
      <c r="AA57792"/>
    </row>
    <row r="57793" spans="1:27" x14ac:dyDescent="0.25">
      <c r="A57793"/>
      <c r="AA57793"/>
    </row>
    <row r="57794" spans="1:27" x14ac:dyDescent="0.25">
      <c r="A57794"/>
      <c r="AA57794"/>
    </row>
    <row r="57795" spans="1:27" x14ac:dyDescent="0.25">
      <c r="A57795"/>
      <c r="AA57795"/>
    </row>
    <row r="57796" spans="1:27" x14ac:dyDescent="0.25">
      <c r="A57796"/>
      <c r="AA57796"/>
    </row>
    <row r="57797" spans="1:27" x14ac:dyDescent="0.25">
      <c r="A57797"/>
      <c r="AA57797"/>
    </row>
    <row r="57798" spans="1:27" x14ac:dyDescent="0.25">
      <c r="A57798"/>
      <c r="AA57798"/>
    </row>
    <row r="57799" spans="1:27" x14ac:dyDescent="0.25">
      <c r="A57799"/>
      <c r="AA57799"/>
    </row>
    <row r="57800" spans="1:27" x14ac:dyDescent="0.25">
      <c r="A57800"/>
      <c r="AA57800"/>
    </row>
    <row r="57801" spans="1:27" x14ac:dyDescent="0.25">
      <c r="A57801"/>
      <c r="AA57801"/>
    </row>
    <row r="57802" spans="1:27" x14ac:dyDescent="0.25">
      <c r="A57802"/>
      <c r="AA57802"/>
    </row>
    <row r="57803" spans="1:27" x14ac:dyDescent="0.25">
      <c r="A57803"/>
      <c r="AA57803"/>
    </row>
    <row r="57804" spans="1:27" x14ac:dyDescent="0.25">
      <c r="A57804"/>
      <c r="AA57804"/>
    </row>
    <row r="57805" spans="1:27" x14ac:dyDescent="0.25">
      <c r="A57805"/>
      <c r="AA57805"/>
    </row>
    <row r="57806" spans="1:27" x14ac:dyDescent="0.25">
      <c r="A57806"/>
      <c r="AA57806"/>
    </row>
    <row r="57807" spans="1:27" x14ac:dyDescent="0.25">
      <c r="A57807"/>
      <c r="AA57807"/>
    </row>
    <row r="57808" spans="1:27" x14ac:dyDescent="0.25">
      <c r="A57808"/>
      <c r="AA57808"/>
    </row>
    <row r="57809" spans="1:27" x14ac:dyDescent="0.25">
      <c r="A57809"/>
      <c r="AA57809"/>
    </row>
    <row r="57810" spans="1:27" x14ac:dyDescent="0.25">
      <c r="A57810"/>
      <c r="AA57810"/>
    </row>
    <row r="57811" spans="1:27" x14ac:dyDescent="0.25">
      <c r="A57811"/>
      <c r="AA57811"/>
    </row>
    <row r="57812" spans="1:27" x14ac:dyDescent="0.25">
      <c r="A57812"/>
      <c r="AA57812"/>
    </row>
    <row r="57813" spans="1:27" x14ac:dyDescent="0.25">
      <c r="A57813"/>
      <c r="AA57813"/>
    </row>
    <row r="57814" spans="1:27" x14ac:dyDescent="0.25">
      <c r="A57814"/>
      <c r="AA57814"/>
    </row>
    <row r="57815" spans="1:27" x14ac:dyDescent="0.25">
      <c r="A57815"/>
      <c r="AA57815"/>
    </row>
    <row r="57816" spans="1:27" x14ac:dyDescent="0.25">
      <c r="A57816"/>
      <c r="AA57816"/>
    </row>
    <row r="57817" spans="1:27" x14ac:dyDescent="0.25">
      <c r="A57817"/>
      <c r="AA57817"/>
    </row>
    <row r="57818" spans="1:27" x14ac:dyDescent="0.25">
      <c r="A57818"/>
      <c r="AA57818"/>
    </row>
    <row r="57819" spans="1:27" x14ac:dyDescent="0.25">
      <c r="A57819"/>
      <c r="AA57819"/>
    </row>
    <row r="57820" spans="1:27" x14ac:dyDescent="0.25">
      <c r="A57820"/>
      <c r="AA57820"/>
    </row>
    <row r="57821" spans="1:27" x14ac:dyDescent="0.25">
      <c r="A57821"/>
      <c r="AA57821"/>
    </row>
    <row r="57822" spans="1:27" x14ac:dyDescent="0.25">
      <c r="A57822"/>
      <c r="AA57822"/>
    </row>
    <row r="57823" spans="1:27" x14ac:dyDescent="0.25">
      <c r="A57823"/>
      <c r="AA57823"/>
    </row>
    <row r="57824" spans="1:27" x14ac:dyDescent="0.25">
      <c r="A57824"/>
      <c r="AA57824"/>
    </row>
    <row r="57825" spans="1:27" x14ac:dyDescent="0.25">
      <c r="A57825"/>
      <c r="AA57825"/>
    </row>
    <row r="57826" spans="1:27" x14ac:dyDescent="0.25">
      <c r="A57826"/>
      <c r="AA57826"/>
    </row>
    <row r="57827" spans="1:27" x14ac:dyDescent="0.25">
      <c r="A57827"/>
      <c r="AA57827"/>
    </row>
    <row r="57828" spans="1:27" x14ac:dyDescent="0.25">
      <c r="A57828"/>
      <c r="AA57828"/>
    </row>
    <row r="57829" spans="1:27" x14ac:dyDescent="0.25">
      <c r="A57829"/>
      <c r="AA57829"/>
    </row>
    <row r="57830" spans="1:27" x14ac:dyDescent="0.25">
      <c r="A57830"/>
      <c r="AA57830"/>
    </row>
    <row r="57831" spans="1:27" x14ac:dyDescent="0.25">
      <c r="A57831"/>
      <c r="AA57831"/>
    </row>
    <row r="57832" spans="1:27" x14ac:dyDescent="0.25">
      <c r="A57832"/>
      <c r="AA57832"/>
    </row>
    <row r="57833" spans="1:27" x14ac:dyDescent="0.25">
      <c r="A57833"/>
      <c r="AA57833"/>
    </row>
    <row r="57834" spans="1:27" x14ac:dyDescent="0.25">
      <c r="A57834"/>
      <c r="AA57834"/>
    </row>
    <row r="57835" spans="1:27" x14ac:dyDescent="0.25">
      <c r="A57835"/>
      <c r="AA57835"/>
    </row>
    <row r="57836" spans="1:27" x14ac:dyDescent="0.25">
      <c r="A57836"/>
      <c r="AA57836"/>
    </row>
    <row r="57837" spans="1:27" x14ac:dyDescent="0.25">
      <c r="A57837"/>
      <c r="AA57837"/>
    </row>
    <row r="57838" spans="1:27" x14ac:dyDescent="0.25">
      <c r="A57838"/>
      <c r="AA57838"/>
    </row>
    <row r="57839" spans="1:27" x14ac:dyDescent="0.25">
      <c r="A57839"/>
      <c r="AA57839"/>
    </row>
    <row r="57840" spans="1:27" x14ac:dyDescent="0.25">
      <c r="A57840"/>
      <c r="AA57840"/>
    </row>
    <row r="57841" spans="1:27" x14ac:dyDescent="0.25">
      <c r="A57841"/>
      <c r="AA57841"/>
    </row>
    <row r="57842" spans="1:27" x14ac:dyDescent="0.25">
      <c r="A57842"/>
      <c r="AA57842"/>
    </row>
    <row r="57843" spans="1:27" x14ac:dyDescent="0.25">
      <c r="A57843"/>
      <c r="AA57843"/>
    </row>
    <row r="57844" spans="1:27" x14ac:dyDescent="0.25">
      <c r="A57844"/>
      <c r="AA57844"/>
    </row>
    <row r="57845" spans="1:27" x14ac:dyDescent="0.25">
      <c r="A57845"/>
      <c r="AA57845"/>
    </row>
    <row r="57846" spans="1:27" x14ac:dyDescent="0.25">
      <c r="A57846"/>
      <c r="AA57846"/>
    </row>
    <row r="57847" spans="1:27" x14ac:dyDescent="0.25">
      <c r="A57847"/>
      <c r="AA57847"/>
    </row>
    <row r="57848" spans="1:27" x14ac:dyDescent="0.25">
      <c r="A57848"/>
      <c r="AA57848"/>
    </row>
    <row r="57849" spans="1:27" x14ac:dyDescent="0.25">
      <c r="A57849"/>
      <c r="AA57849"/>
    </row>
    <row r="57850" spans="1:27" x14ac:dyDescent="0.25">
      <c r="A57850"/>
      <c r="AA57850"/>
    </row>
    <row r="57851" spans="1:27" x14ac:dyDescent="0.25">
      <c r="A57851"/>
      <c r="AA57851"/>
    </row>
    <row r="57852" spans="1:27" x14ac:dyDescent="0.25">
      <c r="A57852"/>
      <c r="AA57852"/>
    </row>
    <row r="57853" spans="1:27" x14ac:dyDescent="0.25">
      <c r="A57853"/>
      <c r="AA57853"/>
    </row>
    <row r="57854" spans="1:27" x14ac:dyDescent="0.25">
      <c r="A57854"/>
      <c r="AA57854"/>
    </row>
    <row r="57855" spans="1:27" x14ac:dyDescent="0.25">
      <c r="A57855"/>
      <c r="AA57855"/>
    </row>
    <row r="57856" spans="1:27" x14ac:dyDescent="0.25">
      <c r="A57856"/>
      <c r="AA57856"/>
    </row>
    <row r="57857" spans="1:27" x14ac:dyDescent="0.25">
      <c r="A57857"/>
      <c r="AA57857"/>
    </row>
    <row r="57858" spans="1:27" x14ac:dyDescent="0.25">
      <c r="A57858"/>
      <c r="AA57858"/>
    </row>
    <row r="57859" spans="1:27" x14ac:dyDescent="0.25">
      <c r="A57859"/>
      <c r="AA57859"/>
    </row>
    <row r="57860" spans="1:27" x14ac:dyDescent="0.25">
      <c r="A57860"/>
      <c r="AA57860"/>
    </row>
    <row r="57861" spans="1:27" x14ac:dyDescent="0.25">
      <c r="A57861"/>
      <c r="AA57861"/>
    </row>
    <row r="57862" spans="1:27" x14ac:dyDescent="0.25">
      <c r="A57862"/>
      <c r="AA57862"/>
    </row>
    <row r="57863" spans="1:27" x14ac:dyDescent="0.25">
      <c r="A57863"/>
      <c r="AA57863"/>
    </row>
    <row r="57864" spans="1:27" x14ac:dyDescent="0.25">
      <c r="A57864"/>
      <c r="AA57864"/>
    </row>
    <row r="57865" spans="1:27" x14ac:dyDescent="0.25">
      <c r="A57865"/>
      <c r="AA57865"/>
    </row>
    <row r="57866" spans="1:27" x14ac:dyDescent="0.25">
      <c r="A57866"/>
      <c r="AA57866"/>
    </row>
    <row r="57867" spans="1:27" x14ac:dyDescent="0.25">
      <c r="A57867"/>
      <c r="AA57867"/>
    </row>
    <row r="57868" spans="1:27" x14ac:dyDescent="0.25">
      <c r="A57868"/>
      <c r="AA57868"/>
    </row>
    <row r="57869" spans="1:27" x14ac:dyDescent="0.25">
      <c r="A57869"/>
      <c r="AA57869"/>
    </row>
    <row r="57870" spans="1:27" x14ac:dyDescent="0.25">
      <c r="A57870"/>
      <c r="AA57870"/>
    </row>
    <row r="57871" spans="1:27" x14ac:dyDescent="0.25">
      <c r="A57871"/>
      <c r="AA57871"/>
    </row>
    <row r="57872" spans="1:27" x14ac:dyDescent="0.25">
      <c r="A57872"/>
      <c r="AA57872"/>
    </row>
    <row r="57873" spans="1:27" x14ac:dyDescent="0.25">
      <c r="A57873"/>
      <c r="AA57873"/>
    </row>
    <row r="57874" spans="1:27" x14ac:dyDescent="0.25">
      <c r="A57874"/>
      <c r="AA57874"/>
    </row>
    <row r="57875" spans="1:27" x14ac:dyDescent="0.25">
      <c r="A57875"/>
      <c r="AA57875"/>
    </row>
    <row r="57876" spans="1:27" x14ac:dyDescent="0.25">
      <c r="A57876"/>
      <c r="AA57876"/>
    </row>
    <row r="57877" spans="1:27" x14ac:dyDescent="0.25">
      <c r="A57877"/>
      <c r="AA57877"/>
    </row>
    <row r="57878" spans="1:27" x14ac:dyDescent="0.25">
      <c r="A57878"/>
      <c r="AA57878"/>
    </row>
    <row r="57879" spans="1:27" x14ac:dyDescent="0.25">
      <c r="A57879"/>
      <c r="AA57879"/>
    </row>
    <row r="57880" spans="1:27" x14ac:dyDescent="0.25">
      <c r="A57880"/>
      <c r="AA57880"/>
    </row>
    <row r="57881" spans="1:27" x14ac:dyDescent="0.25">
      <c r="A57881"/>
      <c r="AA57881"/>
    </row>
    <row r="57882" spans="1:27" x14ac:dyDescent="0.25">
      <c r="A57882"/>
      <c r="AA57882"/>
    </row>
    <row r="57883" spans="1:27" x14ac:dyDescent="0.25">
      <c r="A57883"/>
      <c r="AA57883"/>
    </row>
    <row r="57884" spans="1:27" x14ac:dyDescent="0.25">
      <c r="A57884"/>
      <c r="AA57884"/>
    </row>
    <row r="57885" spans="1:27" x14ac:dyDescent="0.25">
      <c r="A57885"/>
      <c r="AA57885"/>
    </row>
    <row r="57886" spans="1:27" x14ac:dyDescent="0.25">
      <c r="A57886"/>
      <c r="AA57886"/>
    </row>
    <row r="57887" spans="1:27" x14ac:dyDescent="0.25">
      <c r="A57887"/>
      <c r="AA57887"/>
    </row>
    <row r="57888" spans="1:27" x14ac:dyDescent="0.25">
      <c r="A57888"/>
      <c r="AA57888"/>
    </row>
    <row r="57889" spans="1:27" x14ac:dyDescent="0.25">
      <c r="A57889"/>
      <c r="AA57889"/>
    </row>
    <row r="57890" spans="1:27" x14ac:dyDescent="0.25">
      <c r="A57890"/>
      <c r="AA57890"/>
    </row>
    <row r="57891" spans="1:27" x14ac:dyDescent="0.25">
      <c r="A57891"/>
      <c r="AA57891"/>
    </row>
    <row r="57892" spans="1:27" x14ac:dyDescent="0.25">
      <c r="A57892"/>
      <c r="AA57892"/>
    </row>
    <row r="57893" spans="1:27" x14ac:dyDescent="0.25">
      <c r="A57893"/>
      <c r="AA57893"/>
    </row>
    <row r="57894" spans="1:27" x14ac:dyDescent="0.25">
      <c r="A57894"/>
      <c r="AA57894"/>
    </row>
    <row r="57895" spans="1:27" x14ac:dyDescent="0.25">
      <c r="A57895"/>
      <c r="AA57895"/>
    </row>
    <row r="57896" spans="1:27" x14ac:dyDescent="0.25">
      <c r="A57896"/>
      <c r="AA57896"/>
    </row>
    <row r="57897" spans="1:27" x14ac:dyDescent="0.25">
      <c r="A57897"/>
      <c r="AA57897"/>
    </row>
    <row r="57898" spans="1:27" x14ac:dyDescent="0.25">
      <c r="A57898"/>
      <c r="AA57898"/>
    </row>
    <row r="57899" spans="1:27" x14ac:dyDescent="0.25">
      <c r="A57899"/>
      <c r="AA57899"/>
    </row>
    <row r="57900" spans="1:27" x14ac:dyDescent="0.25">
      <c r="A57900"/>
      <c r="AA57900"/>
    </row>
    <row r="57901" spans="1:27" x14ac:dyDescent="0.25">
      <c r="A57901"/>
      <c r="AA57901"/>
    </row>
    <row r="57902" spans="1:27" x14ac:dyDescent="0.25">
      <c r="A57902"/>
      <c r="AA57902"/>
    </row>
    <row r="57903" spans="1:27" x14ac:dyDescent="0.25">
      <c r="A57903"/>
      <c r="AA57903"/>
    </row>
    <row r="57904" spans="1:27" x14ac:dyDescent="0.25">
      <c r="A57904"/>
      <c r="AA57904"/>
    </row>
    <row r="57905" spans="1:27" x14ac:dyDescent="0.25">
      <c r="A57905"/>
      <c r="AA57905"/>
    </row>
    <row r="57906" spans="1:27" x14ac:dyDescent="0.25">
      <c r="A57906"/>
      <c r="AA57906"/>
    </row>
    <row r="57907" spans="1:27" x14ac:dyDescent="0.25">
      <c r="A57907"/>
      <c r="AA57907"/>
    </row>
    <row r="57908" spans="1:27" x14ac:dyDescent="0.25">
      <c r="A57908"/>
      <c r="AA57908"/>
    </row>
    <row r="57909" spans="1:27" x14ac:dyDescent="0.25">
      <c r="A57909"/>
      <c r="AA57909"/>
    </row>
    <row r="57910" spans="1:27" x14ac:dyDescent="0.25">
      <c r="A57910"/>
      <c r="AA57910"/>
    </row>
    <row r="57911" spans="1:27" x14ac:dyDescent="0.25">
      <c r="A57911"/>
      <c r="AA57911"/>
    </row>
    <row r="57912" spans="1:27" x14ac:dyDescent="0.25">
      <c r="A57912"/>
      <c r="AA57912"/>
    </row>
    <row r="57913" spans="1:27" x14ac:dyDescent="0.25">
      <c r="A57913"/>
      <c r="AA57913"/>
    </row>
    <row r="57914" spans="1:27" x14ac:dyDescent="0.25">
      <c r="A57914"/>
      <c r="AA57914"/>
    </row>
    <row r="57915" spans="1:27" x14ac:dyDescent="0.25">
      <c r="A57915"/>
      <c r="AA57915"/>
    </row>
    <row r="57916" spans="1:27" x14ac:dyDescent="0.25">
      <c r="A57916"/>
      <c r="AA57916"/>
    </row>
    <row r="57917" spans="1:27" x14ac:dyDescent="0.25">
      <c r="A57917"/>
      <c r="AA57917"/>
    </row>
    <row r="57918" spans="1:27" x14ac:dyDescent="0.25">
      <c r="A57918"/>
      <c r="AA57918"/>
    </row>
    <row r="57919" spans="1:27" x14ac:dyDescent="0.25">
      <c r="A57919"/>
      <c r="AA57919"/>
    </row>
    <row r="57920" spans="1:27" x14ac:dyDescent="0.25">
      <c r="A57920"/>
      <c r="AA57920"/>
    </row>
    <row r="57921" spans="1:27" x14ac:dyDescent="0.25">
      <c r="A57921"/>
      <c r="AA57921"/>
    </row>
    <row r="57922" spans="1:27" x14ac:dyDescent="0.25">
      <c r="A57922"/>
      <c r="AA57922"/>
    </row>
    <row r="57923" spans="1:27" x14ac:dyDescent="0.25">
      <c r="A57923"/>
      <c r="AA57923"/>
    </row>
    <row r="57924" spans="1:27" x14ac:dyDescent="0.25">
      <c r="A57924"/>
      <c r="AA57924"/>
    </row>
    <row r="57925" spans="1:27" x14ac:dyDescent="0.25">
      <c r="A57925"/>
      <c r="AA57925"/>
    </row>
    <row r="57926" spans="1:27" x14ac:dyDescent="0.25">
      <c r="A57926"/>
      <c r="AA57926"/>
    </row>
    <row r="57927" spans="1:27" x14ac:dyDescent="0.25">
      <c r="A57927"/>
      <c r="AA57927"/>
    </row>
    <row r="57928" spans="1:27" x14ac:dyDescent="0.25">
      <c r="A57928"/>
      <c r="AA57928"/>
    </row>
    <row r="57929" spans="1:27" x14ac:dyDescent="0.25">
      <c r="A57929"/>
      <c r="AA57929"/>
    </row>
    <row r="57930" spans="1:27" x14ac:dyDescent="0.25">
      <c r="A57930"/>
      <c r="AA57930"/>
    </row>
    <row r="57931" spans="1:27" x14ac:dyDescent="0.25">
      <c r="A57931"/>
      <c r="AA57931"/>
    </row>
    <row r="57932" spans="1:27" x14ac:dyDescent="0.25">
      <c r="A57932"/>
      <c r="AA57932"/>
    </row>
    <row r="57933" spans="1:27" x14ac:dyDescent="0.25">
      <c r="A57933"/>
      <c r="AA57933"/>
    </row>
    <row r="57934" spans="1:27" x14ac:dyDescent="0.25">
      <c r="A57934"/>
      <c r="AA57934"/>
    </row>
    <row r="57935" spans="1:27" x14ac:dyDescent="0.25">
      <c r="A57935"/>
      <c r="AA57935"/>
    </row>
    <row r="57936" spans="1:27" x14ac:dyDescent="0.25">
      <c r="A57936"/>
      <c r="AA57936"/>
    </row>
    <row r="57937" spans="1:27" x14ac:dyDescent="0.25">
      <c r="A57937"/>
      <c r="AA57937"/>
    </row>
    <row r="57938" spans="1:27" x14ac:dyDescent="0.25">
      <c r="A57938"/>
      <c r="AA57938"/>
    </row>
    <row r="57939" spans="1:27" x14ac:dyDescent="0.25">
      <c r="A57939"/>
      <c r="AA57939"/>
    </row>
    <row r="57940" spans="1:27" x14ac:dyDescent="0.25">
      <c r="A57940"/>
      <c r="AA57940"/>
    </row>
    <row r="57941" spans="1:27" x14ac:dyDescent="0.25">
      <c r="A57941"/>
      <c r="AA57941"/>
    </row>
    <row r="57942" spans="1:27" x14ac:dyDescent="0.25">
      <c r="A57942"/>
      <c r="AA57942"/>
    </row>
    <row r="57943" spans="1:27" x14ac:dyDescent="0.25">
      <c r="A57943"/>
      <c r="AA57943"/>
    </row>
    <row r="57944" spans="1:27" x14ac:dyDescent="0.25">
      <c r="A57944"/>
      <c r="AA57944"/>
    </row>
    <row r="57945" spans="1:27" x14ac:dyDescent="0.25">
      <c r="A57945"/>
      <c r="AA57945"/>
    </row>
    <row r="57946" spans="1:27" x14ac:dyDescent="0.25">
      <c r="A57946"/>
      <c r="AA57946"/>
    </row>
    <row r="57947" spans="1:27" x14ac:dyDescent="0.25">
      <c r="A57947"/>
      <c r="AA57947"/>
    </row>
    <row r="57948" spans="1:27" x14ac:dyDescent="0.25">
      <c r="A57948"/>
      <c r="AA57948"/>
    </row>
    <row r="57949" spans="1:27" x14ac:dyDescent="0.25">
      <c r="A57949"/>
      <c r="AA57949"/>
    </row>
    <row r="57950" spans="1:27" x14ac:dyDescent="0.25">
      <c r="A57950"/>
      <c r="AA57950"/>
    </row>
    <row r="57951" spans="1:27" x14ac:dyDescent="0.25">
      <c r="A57951"/>
      <c r="AA57951"/>
    </row>
    <row r="57952" spans="1:27" x14ac:dyDescent="0.25">
      <c r="A57952"/>
      <c r="AA57952"/>
    </row>
    <row r="57953" spans="1:27" x14ac:dyDescent="0.25">
      <c r="A57953"/>
      <c r="AA57953"/>
    </row>
    <row r="57954" spans="1:27" x14ac:dyDescent="0.25">
      <c r="A57954"/>
      <c r="AA57954"/>
    </row>
    <row r="57955" spans="1:27" x14ac:dyDescent="0.25">
      <c r="A57955"/>
      <c r="AA57955"/>
    </row>
    <row r="57956" spans="1:27" x14ac:dyDescent="0.25">
      <c r="A57956"/>
      <c r="AA57956"/>
    </row>
    <row r="57957" spans="1:27" x14ac:dyDescent="0.25">
      <c r="A57957"/>
      <c r="AA57957"/>
    </row>
    <row r="57958" spans="1:27" x14ac:dyDescent="0.25">
      <c r="A57958"/>
      <c r="AA57958"/>
    </row>
    <row r="57959" spans="1:27" x14ac:dyDescent="0.25">
      <c r="A57959"/>
      <c r="AA57959"/>
    </row>
    <row r="57960" spans="1:27" x14ac:dyDescent="0.25">
      <c r="A57960"/>
      <c r="AA57960"/>
    </row>
    <row r="57961" spans="1:27" x14ac:dyDescent="0.25">
      <c r="A57961"/>
      <c r="AA57961"/>
    </row>
    <row r="57962" spans="1:27" x14ac:dyDescent="0.25">
      <c r="A57962"/>
      <c r="AA57962"/>
    </row>
    <row r="57963" spans="1:27" x14ac:dyDescent="0.25">
      <c r="A57963"/>
      <c r="AA57963"/>
    </row>
    <row r="57964" spans="1:27" x14ac:dyDescent="0.25">
      <c r="A57964"/>
      <c r="AA57964"/>
    </row>
    <row r="57965" spans="1:27" x14ac:dyDescent="0.25">
      <c r="A57965"/>
      <c r="AA57965"/>
    </row>
    <row r="57966" spans="1:27" x14ac:dyDescent="0.25">
      <c r="A57966"/>
      <c r="AA57966"/>
    </row>
    <row r="57967" spans="1:27" x14ac:dyDescent="0.25">
      <c r="A57967"/>
      <c r="AA57967"/>
    </row>
    <row r="57968" spans="1:27" x14ac:dyDescent="0.25">
      <c r="A57968"/>
      <c r="AA57968"/>
    </row>
    <row r="57969" spans="1:27" x14ac:dyDescent="0.25">
      <c r="A57969"/>
      <c r="AA57969"/>
    </row>
    <row r="57970" spans="1:27" x14ac:dyDescent="0.25">
      <c r="A57970"/>
      <c r="AA57970"/>
    </row>
    <row r="57971" spans="1:27" x14ac:dyDescent="0.25">
      <c r="A57971"/>
      <c r="AA57971"/>
    </row>
    <row r="57972" spans="1:27" x14ac:dyDescent="0.25">
      <c r="A57972"/>
      <c r="AA57972"/>
    </row>
    <row r="57973" spans="1:27" x14ac:dyDescent="0.25">
      <c r="A57973"/>
      <c r="AA57973"/>
    </row>
    <row r="57974" spans="1:27" x14ac:dyDescent="0.25">
      <c r="A57974"/>
      <c r="AA57974"/>
    </row>
    <row r="57975" spans="1:27" x14ac:dyDescent="0.25">
      <c r="A57975"/>
      <c r="AA57975"/>
    </row>
    <row r="57976" spans="1:27" x14ac:dyDescent="0.25">
      <c r="A57976"/>
      <c r="AA57976"/>
    </row>
    <row r="57977" spans="1:27" x14ac:dyDescent="0.25">
      <c r="A57977"/>
      <c r="AA57977"/>
    </row>
    <row r="57978" spans="1:27" x14ac:dyDescent="0.25">
      <c r="A57978"/>
      <c r="AA57978"/>
    </row>
    <row r="57979" spans="1:27" x14ac:dyDescent="0.25">
      <c r="A57979"/>
      <c r="AA57979"/>
    </row>
    <row r="57980" spans="1:27" x14ac:dyDescent="0.25">
      <c r="A57980"/>
      <c r="AA57980"/>
    </row>
    <row r="57981" spans="1:27" x14ac:dyDescent="0.25">
      <c r="A57981"/>
      <c r="AA57981"/>
    </row>
    <row r="57982" spans="1:27" x14ac:dyDescent="0.25">
      <c r="A57982"/>
      <c r="AA57982"/>
    </row>
    <row r="57983" spans="1:27" x14ac:dyDescent="0.25">
      <c r="A57983"/>
      <c r="AA57983"/>
    </row>
    <row r="57984" spans="1:27" x14ac:dyDescent="0.25">
      <c r="A57984"/>
      <c r="AA57984"/>
    </row>
    <row r="57985" spans="1:27" x14ac:dyDescent="0.25">
      <c r="A57985"/>
      <c r="AA57985"/>
    </row>
    <row r="57986" spans="1:27" x14ac:dyDescent="0.25">
      <c r="A57986"/>
      <c r="AA57986"/>
    </row>
    <row r="57987" spans="1:27" x14ac:dyDescent="0.25">
      <c r="A57987"/>
      <c r="AA57987"/>
    </row>
    <row r="57988" spans="1:27" x14ac:dyDescent="0.25">
      <c r="A57988"/>
      <c r="AA57988"/>
    </row>
    <row r="57989" spans="1:27" x14ac:dyDescent="0.25">
      <c r="A57989"/>
      <c r="AA57989"/>
    </row>
    <row r="57990" spans="1:27" x14ac:dyDescent="0.25">
      <c r="A57990"/>
      <c r="AA57990"/>
    </row>
    <row r="57991" spans="1:27" x14ac:dyDescent="0.25">
      <c r="A57991"/>
      <c r="AA57991"/>
    </row>
    <row r="57992" spans="1:27" x14ac:dyDescent="0.25">
      <c r="A57992"/>
      <c r="AA57992"/>
    </row>
    <row r="57993" spans="1:27" x14ac:dyDescent="0.25">
      <c r="A57993"/>
      <c r="AA57993"/>
    </row>
    <row r="57994" spans="1:27" x14ac:dyDescent="0.25">
      <c r="A57994"/>
      <c r="AA57994"/>
    </row>
    <row r="57995" spans="1:27" x14ac:dyDescent="0.25">
      <c r="A57995"/>
      <c r="AA57995"/>
    </row>
    <row r="57996" spans="1:27" x14ac:dyDescent="0.25">
      <c r="A57996"/>
      <c r="AA57996"/>
    </row>
    <row r="57997" spans="1:27" x14ac:dyDescent="0.25">
      <c r="A57997"/>
      <c r="AA57997"/>
    </row>
    <row r="57998" spans="1:27" x14ac:dyDescent="0.25">
      <c r="A57998"/>
      <c r="AA57998"/>
    </row>
    <row r="57999" spans="1:27" x14ac:dyDescent="0.25">
      <c r="A57999"/>
      <c r="AA57999"/>
    </row>
    <row r="58000" spans="1:27" x14ac:dyDescent="0.25">
      <c r="A58000"/>
      <c r="AA58000"/>
    </row>
    <row r="58001" spans="1:27" x14ac:dyDescent="0.25">
      <c r="A58001"/>
      <c r="AA58001"/>
    </row>
    <row r="58002" spans="1:27" x14ac:dyDescent="0.25">
      <c r="A58002"/>
      <c r="AA58002"/>
    </row>
    <row r="58003" spans="1:27" x14ac:dyDescent="0.25">
      <c r="A58003"/>
      <c r="AA58003"/>
    </row>
    <row r="58004" spans="1:27" x14ac:dyDescent="0.25">
      <c r="A58004"/>
      <c r="AA58004"/>
    </row>
    <row r="58005" spans="1:27" x14ac:dyDescent="0.25">
      <c r="A58005"/>
      <c r="AA58005"/>
    </row>
    <row r="58006" spans="1:27" x14ac:dyDescent="0.25">
      <c r="A58006"/>
      <c r="AA58006"/>
    </row>
    <row r="58007" spans="1:27" x14ac:dyDescent="0.25">
      <c r="A58007"/>
      <c r="AA58007"/>
    </row>
    <row r="58008" spans="1:27" x14ac:dyDescent="0.25">
      <c r="A58008"/>
      <c r="AA58008"/>
    </row>
    <row r="58009" spans="1:27" x14ac:dyDescent="0.25">
      <c r="A58009"/>
      <c r="AA58009"/>
    </row>
    <row r="58010" spans="1:27" x14ac:dyDescent="0.25">
      <c r="A58010"/>
      <c r="AA58010"/>
    </row>
    <row r="58011" spans="1:27" x14ac:dyDescent="0.25">
      <c r="A58011"/>
      <c r="AA58011"/>
    </row>
    <row r="58012" spans="1:27" x14ac:dyDescent="0.25">
      <c r="A58012"/>
      <c r="AA58012"/>
    </row>
    <row r="58013" spans="1:27" x14ac:dyDescent="0.25">
      <c r="A58013"/>
      <c r="AA58013"/>
    </row>
    <row r="58014" spans="1:27" x14ac:dyDescent="0.25">
      <c r="A58014"/>
      <c r="AA58014"/>
    </row>
    <row r="58015" spans="1:27" x14ac:dyDescent="0.25">
      <c r="A58015"/>
      <c r="AA58015"/>
    </row>
    <row r="58016" spans="1:27" x14ac:dyDescent="0.25">
      <c r="A58016"/>
      <c r="AA58016"/>
    </row>
    <row r="58017" spans="1:27" x14ac:dyDescent="0.25">
      <c r="A58017"/>
      <c r="AA58017"/>
    </row>
    <row r="58018" spans="1:27" x14ac:dyDescent="0.25">
      <c r="A58018"/>
      <c r="AA58018"/>
    </row>
    <row r="58019" spans="1:27" x14ac:dyDescent="0.25">
      <c r="A58019"/>
      <c r="AA58019"/>
    </row>
    <row r="58020" spans="1:27" x14ac:dyDescent="0.25">
      <c r="A58020"/>
      <c r="AA58020"/>
    </row>
    <row r="58021" spans="1:27" x14ac:dyDescent="0.25">
      <c r="A58021"/>
      <c r="AA58021"/>
    </row>
    <row r="58022" spans="1:27" x14ac:dyDescent="0.25">
      <c r="A58022"/>
      <c r="AA58022"/>
    </row>
    <row r="58023" spans="1:27" x14ac:dyDescent="0.25">
      <c r="A58023"/>
      <c r="AA58023"/>
    </row>
    <row r="58024" spans="1:27" x14ac:dyDescent="0.25">
      <c r="A58024"/>
      <c r="AA58024"/>
    </row>
    <row r="58025" spans="1:27" x14ac:dyDescent="0.25">
      <c r="A58025"/>
      <c r="AA58025"/>
    </row>
    <row r="58026" spans="1:27" x14ac:dyDescent="0.25">
      <c r="A58026"/>
      <c r="AA58026"/>
    </row>
    <row r="58027" spans="1:27" x14ac:dyDescent="0.25">
      <c r="A58027"/>
      <c r="AA58027"/>
    </row>
    <row r="58028" spans="1:27" x14ac:dyDescent="0.25">
      <c r="A58028"/>
      <c r="AA58028"/>
    </row>
    <row r="58029" spans="1:27" x14ac:dyDescent="0.25">
      <c r="A58029"/>
      <c r="AA58029"/>
    </row>
    <row r="58030" spans="1:27" x14ac:dyDescent="0.25">
      <c r="A58030"/>
      <c r="AA58030"/>
    </row>
    <row r="58031" spans="1:27" x14ac:dyDescent="0.25">
      <c r="A58031"/>
      <c r="AA58031"/>
    </row>
    <row r="58032" spans="1:27" x14ac:dyDescent="0.25">
      <c r="A58032"/>
      <c r="AA58032"/>
    </row>
    <row r="58033" spans="1:27" x14ac:dyDescent="0.25">
      <c r="A58033"/>
      <c r="AA58033"/>
    </row>
    <row r="58034" spans="1:27" x14ac:dyDescent="0.25">
      <c r="A58034"/>
      <c r="AA58034"/>
    </row>
    <row r="58035" spans="1:27" x14ac:dyDescent="0.25">
      <c r="A58035"/>
      <c r="AA58035"/>
    </row>
    <row r="58036" spans="1:27" x14ac:dyDescent="0.25">
      <c r="A58036"/>
      <c r="AA58036"/>
    </row>
    <row r="58037" spans="1:27" x14ac:dyDescent="0.25">
      <c r="A58037"/>
      <c r="AA58037"/>
    </row>
    <row r="58038" spans="1:27" x14ac:dyDescent="0.25">
      <c r="A58038"/>
      <c r="AA58038"/>
    </row>
    <row r="58039" spans="1:27" x14ac:dyDescent="0.25">
      <c r="A58039"/>
      <c r="AA58039"/>
    </row>
    <row r="58040" spans="1:27" x14ac:dyDescent="0.25">
      <c r="A58040"/>
      <c r="AA58040"/>
    </row>
    <row r="58041" spans="1:27" x14ac:dyDescent="0.25">
      <c r="A58041"/>
      <c r="AA58041"/>
    </row>
    <row r="58042" spans="1:27" x14ac:dyDescent="0.25">
      <c r="A58042"/>
      <c r="AA58042"/>
    </row>
    <row r="58043" spans="1:27" x14ac:dyDescent="0.25">
      <c r="A58043"/>
      <c r="AA58043"/>
    </row>
    <row r="58044" spans="1:27" x14ac:dyDescent="0.25">
      <c r="A58044"/>
      <c r="AA58044"/>
    </row>
    <row r="58045" spans="1:27" x14ac:dyDescent="0.25">
      <c r="A58045"/>
      <c r="AA58045"/>
    </row>
    <row r="58046" spans="1:27" x14ac:dyDescent="0.25">
      <c r="A58046"/>
      <c r="AA58046"/>
    </row>
    <row r="58047" spans="1:27" x14ac:dyDescent="0.25">
      <c r="A58047"/>
      <c r="AA58047"/>
    </row>
    <row r="58048" spans="1:27" x14ac:dyDescent="0.25">
      <c r="A58048"/>
      <c r="AA58048"/>
    </row>
    <row r="58049" spans="1:27" x14ac:dyDescent="0.25">
      <c r="A58049"/>
      <c r="AA58049"/>
    </row>
    <row r="58050" spans="1:27" x14ac:dyDescent="0.25">
      <c r="A58050"/>
      <c r="AA58050"/>
    </row>
    <row r="58051" spans="1:27" x14ac:dyDescent="0.25">
      <c r="A58051"/>
      <c r="AA58051"/>
    </row>
    <row r="58052" spans="1:27" x14ac:dyDescent="0.25">
      <c r="A58052"/>
      <c r="AA58052"/>
    </row>
    <row r="58053" spans="1:27" x14ac:dyDescent="0.25">
      <c r="A58053"/>
      <c r="AA58053"/>
    </row>
    <row r="58054" spans="1:27" x14ac:dyDescent="0.25">
      <c r="A58054"/>
      <c r="AA58054"/>
    </row>
    <row r="58055" spans="1:27" x14ac:dyDescent="0.25">
      <c r="A58055"/>
      <c r="AA58055"/>
    </row>
    <row r="58056" spans="1:27" x14ac:dyDescent="0.25">
      <c r="A58056"/>
      <c r="AA58056"/>
    </row>
    <row r="58057" spans="1:27" x14ac:dyDescent="0.25">
      <c r="A58057"/>
      <c r="AA58057"/>
    </row>
    <row r="58058" spans="1:27" x14ac:dyDescent="0.25">
      <c r="A58058"/>
      <c r="AA58058"/>
    </row>
    <row r="58059" spans="1:27" x14ac:dyDescent="0.25">
      <c r="A58059"/>
      <c r="AA58059"/>
    </row>
    <row r="58060" spans="1:27" x14ac:dyDescent="0.25">
      <c r="A58060"/>
      <c r="AA58060"/>
    </row>
    <row r="58061" spans="1:27" x14ac:dyDescent="0.25">
      <c r="A58061"/>
      <c r="AA58061"/>
    </row>
    <row r="58062" spans="1:27" x14ac:dyDescent="0.25">
      <c r="A58062"/>
      <c r="AA58062"/>
    </row>
    <row r="58063" spans="1:27" x14ac:dyDescent="0.25">
      <c r="A58063"/>
      <c r="AA58063"/>
    </row>
    <row r="58064" spans="1:27" x14ac:dyDescent="0.25">
      <c r="A58064"/>
      <c r="AA58064"/>
    </row>
    <row r="58065" spans="1:27" x14ac:dyDescent="0.25">
      <c r="A58065"/>
      <c r="AA58065"/>
    </row>
    <row r="58066" spans="1:27" x14ac:dyDescent="0.25">
      <c r="A58066"/>
      <c r="AA58066"/>
    </row>
    <row r="58067" spans="1:27" x14ac:dyDescent="0.25">
      <c r="A58067"/>
      <c r="AA58067"/>
    </row>
    <row r="58068" spans="1:27" x14ac:dyDescent="0.25">
      <c r="A58068"/>
      <c r="AA58068"/>
    </row>
    <row r="58069" spans="1:27" x14ac:dyDescent="0.25">
      <c r="A58069"/>
      <c r="AA58069"/>
    </row>
    <row r="58070" spans="1:27" x14ac:dyDescent="0.25">
      <c r="A58070"/>
      <c r="AA58070"/>
    </row>
    <row r="58071" spans="1:27" x14ac:dyDescent="0.25">
      <c r="A58071"/>
      <c r="AA58071"/>
    </row>
    <row r="58072" spans="1:27" x14ac:dyDescent="0.25">
      <c r="A58072"/>
      <c r="AA58072"/>
    </row>
    <row r="58073" spans="1:27" x14ac:dyDescent="0.25">
      <c r="A58073"/>
      <c r="AA58073"/>
    </row>
    <row r="58074" spans="1:27" x14ac:dyDescent="0.25">
      <c r="A58074"/>
      <c r="AA58074"/>
    </row>
    <row r="58075" spans="1:27" x14ac:dyDescent="0.25">
      <c r="A58075"/>
      <c r="AA58075"/>
    </row>
    <row r="58076" spans="1:27" x14ac:dyDescent="0.25">
      <c r="A58076"/>
      <c r="AA58076"/>
    </row>
    <row r="58077" spans="1:27" x14ac:dyDescent="0.25">
      <c r="A58077"/>
      <c r="AA58077"/>
    </row>
    <row r="58078" spans="1:27" x14ac:dyDescent="0.25">
      <c r="A58078"/>
      <c r="AA58078"/>
    </row>
    <row r="58079" spans="1:27" x14ac:dyDescent="0.25">
      <c r="A58079"/>
      <c r="AA58079"/>
    </row>
    <row r="58080" spans="1:27" x14ac:dyDescent="0.25">
      <c r="A58080"/>
      <c r="AA58080"/>
    </row>
    <row r="58081" spans="1:27" x14ac:dyDescent="0.25">
      <c r="A58081"/>
      <c r="AA58081"/>
    </row>
    <row r="58082" spans="1:27" x14ac:dyDescent="0.25">
      <c r="A58082"/>
      <c r="AA58082"/>
    </row>
    <row r="58083" spans="1:27" x14ac:dyDescent="0.25">
      <c r="A58083"/>
      <c r="AA58083"/>
    </row>
    <row r="58084" spans="1:27" x14ac:dyDescent="0.25">
      <c r="A58084"/>
      <c r="AA58084"/>
    </row>
    <row r="58085" spans="1:27" x14ac:dyDescent="0.25">
      <c r="A58085"/>
      <c r="AA58085"/>
    </row>
    <row r="58086" spans="1:27" x14ac:dyDescent="0.25">
      <c r="A58086"/>
      <c r="AA58086"/>
    </row>
    <row r="58087" spans="1:27" x14ac:dyDescent="0.25">
      <c r="A58087"/>
      <c r="AA58087"/>
    </row>
    <row r="58088" spans="1:27" x14ac:dyDescent="0.25">
      <c r="A58088"/>
      <c r="AA58088"/>
    </row>
    <row r="58089" spans="1:27" x14ac:dyDescent="0.25">
      <c r="A58089"/>
      <c r="AA58089"/>
    </row>
    <row r="58090" spans="1:27" x14ac:dyDescent="0.25">
      <c r="A58090"/>
      <c r="AA58090"/>
    </row>
    <row r="58091" spans="1:27" x14ac:dyDescent="0.25">
      <c r="A58091"/>
      <c r="AA58091"/>
    </row>
    <row r="58092" spans="1:27" x14ac:dyDescent="0.25">
      <c r="A58092"/>
      <c r="AA58092"/>
    </row>
    <row r="58093" spans="1:27" x14ac:dyDescent="0.25">
      <c r="A58093"/>
      <c r="AA58093"/>
    </row>
    <row r="58094" spans="1:27" x14ac:dyDescent="0.25">
      <c r="A58094"/>
      <c r="AA58094"/>
    </row>
    <row r="58095" spans="1:27" x14ac:dyDescent="0.25">
      <c r="A58095"/>
      <c r="AA58095"/>
    </row>
    <row r="58096" spans="1:27" x14ac:dyDescent="0.25">
      <c r="A58096"/>
      <c r="AA58096"/>
    </row>
    <row r="58097" spans="1:27" x14ac:dyDescent="0.25">
      <c r="A58097"/>
      <c r="AA58097"/>
    </row>
    <row r="58098" spans="1:27" x14ac:dyDescent="0.25">
      <c r="A58098"/>
      <c r="AA58098"/>
    </row>
    <row r="58099" spans="1:27" x14ac:dyDescent="0.25">
      <c r="A58099"/>
      <c r="AA58099"/>
    </row>
    <row r="58100" spans="1:27" x14ac:dyDescent="0.25">
      <c r="A58100"/>
      <c r="AA58100"/>
    </row>
    <row r="58101" spans="1:27" x14ac:dyDescent="0.25">
      <c r="A58101"/>
      <c r="AA58101"/>
    </row>
    <row r="58102" spans="1:27" x14ac:dyDescent="0.25">
      <c r="A58102"/>
      <c r="AA58102"/>
    </row>
    <row r="58103" spans="1:27" x14ac:dyDescent="0.25">
      <c r="A58103"/>
      <c r="AA58103"/>
    </row>
    <row r="58104" spans="1:27" x14ac:dyDescent="0.25">
      <c r="A58104"/>
      <c r="AA58104"/>
    </row>
    <row r="58105" spans="1:27" x14ac:dyDescent="0.25">
      <c r="A58105"/>
      <c r="AA58105"/>
    </row>
    <row r="58106" spans="1:27" x14ac:dyDescent="0.25">
      <c r="A58106"/>
      <c r="AA58106"/>
    </row>
    <row r="58107" spans="1:27" x14ac:dyDescent="0.25">
      <c r="A58107"/>
      <c r="AA58107"/>
    </row>
    <row r="58108" spans="1:27" x14ac:dyDescent="0.25">
      <c r="A58108"/>
      <c r="AA58108"/>
    </row>
    <row r="58109" spans="1:27" x14ac:dyDescent="0.25">
      <c r="A58109"/>
      <c r="AA58109"/>
    </row>
    <row r="58110" spans="1:27" x14ac:dyDescent="0.25">
      <c r="A58110"/>
      <c r="AA58110"/>
    </row>
    <row r="58111" spans="1:27" x14ac:dyDescent="0.25">
      <c r="A58111"/>
      <c r="AA58111"/>
    </row>
    <row r="58112" spans="1:27" x14ac:dyDescent="0.25">
      <c r="A58112"/>
      <c r="AA58112"/>
    </row>
    <row r="58113" spans="1:27" x14ac:dyDescent="0.25">
      <c r="A58113"/>
      <c r="AA58113"/>
    </row>
    <row r="58114" spans="1:27" x14ac:dyDescent="0.25">
      <c r="A58114"/>
      <c r="AA58114"/>
    </row>
    <row r="58115" spans="1:27" x14ac:dyDescent="0.25">
      <c r="A58115"/>
      <c r="AA58115"/>
    </row>
    <row r="58116" spans="1:27" x14ac:dyDescent="0.25">
      <c r="A58116"/>
      <c r="AA58116"/>
    </row>
    <row r="58117" spans="1:27" x14ac:dyDescent="0.25">
      <c r="A58117"/>
      <c r="AA58117"/>
    </row>
    <row r="58118" spans="1:27" x14ac:dyDescent="0.25">
      <c r="A58118"/>
      <c r="AA58118"/>
    </row>
    <row r="58119" spans="1:27" x14ac:dyDescent="0.25">
      <c r="A58119"/>
      <c r="AA58119"/>
    </row>
    <row r="58120" spans="1:27" x14ac:dyDescent="0.25">
      <c r="A58120"/>
      <c r="AA58120"/>
    </row>
    <row r="58121" spans="1:27" x14ac:dyDescent="0.25">
      <c r="A58121"/>
      <c r="AA58121"/>
    </row>
    <row r="58122" spans="1:27" x14ac:dyDescent="0.25">
      <c r="A58122"/>
      <c r="AA58122"/>
    </row>
    <row r="58123" spans="1:27" x14ac:dyDescent="0.25">
      <c r="A58123"/>
      <c r="AA58123"/>
    </row>
    <row r="58124" spans="1:27" x14ac:dyDescent="0.25">
      <c r="A58124"/>
      <c r="AA58124"/>
    </row>
    <row r="58125" spans="1:27" x14ac:dyDescent="0.25">
      <c r="A58125"/>
      <c r="AA58125"/>
    </row>
    <row r="58126" spans="1:27" x14ac:dyDescent="0.25">
      <c r="A58126"/>
      <c r="AA58126"/>
    </row>
    <row r="58127" spans="1:27" x14ac:dyDescent="0.25">
      <c r="A58127"/>
      <c r="AA58127"/>
    </row>
    <row r="58128" spans="1:27" x14ac:dyDescent="0.25">
      <c r="A58128"/>
      <c r="AA58128"/>
    </row>
    <row r="58129" spans="1:27" x14ac:dyDescent="0.25">
      <c r="A58129"/>
      <c r="AA58129"/>
    </row>
    <row r="58130" spans="1:27" x14ac:dyDescent="0.25">
      <c r="A58130"/>
      <c r="AA58130"/>
    </row>
    <row r="58131" spans="1:27" x14ac:dyDescent="0.25">
      <c r="A58131"/>
      <c r="AA58131"/>
    </row>
    <row r="58132" spans="1:27" x14ac:dyDescent="0.25">
      <c r="A58132"/>
      <c r="AA58132"/>
    </row>
    <row r="58133" spans="1:27" x14ac:dyDescent="0.25">
      <c r="A58133"/>
      <c r="AA58133"/>
    </row>
    <row r="58134" spans="1:27" x14ac:dyDescent="0.25">
      <c r="A58134"/>
      <c r="AA58134"/>
    </row>
    <row r="58135" spans="1:27" x14ac:dyDescent="0.25">
      <c r="A58135"/>
      <c r="AA58135"/>
    </row>
    <row r="58136" spans="1:27" x14ac:dyDescent="0.25">
      <c r="A58136"/>
      <c r="AA58136"/>
    </row>
    <row r="58137" spans="1:27" x14ac:dyDescent="0.25">
      <c r="A58137"/>
      <c r="AA58137"/>
    </row>
    <row r="58138" spans="1:27" x14ac:dyDescent="0.25">
      <c r="A58138"/>
      <c r="AA58138"/>
    </row>
    <row r="58139" spans="1:27" x14ac:dyDescent="0.25">
      <c r="A58139"/>
      <c r="AA58139"/>
    </row>
    <row r="58140" spans="1:27" x14ac:dyDescent="0.25">
      <c r="A58140"/>
      <c r="AA58140"/>
    </row>
    <row r="58141" spans="1:27" x14ac:dyDescent="0.25">
      <c r="A58141"/>
      <c r="AA58141"/>
    </row>
    <row r="58142" spans="1:27" x14ac:dyDescent="0.25">
      <c r="A58142"/>
      <c r="AA58142"/>
    </row>
    <row r="58143" spans="1:27" x14ac:dyDescent="0.25">
      <c r="A58143"/>
      <c r="AA58143"/>
    </row>
    <row r="58144" spans="1:27" x14ac:dyDescent="0.25">
      <c r="A58144"/>
      <c r="AA58144"/>
    </row>
    <row r="58145" spans="1:27" x14ac:dyDescent="0.25">
      <c r="A58145"/>
      <c r="AA58145"/>
    </row>
    <row r="58146" spans="1:27" x14ac:dyDescent="0.25">
      <c r="A58146"/>
      <c r="AA58146"/>
    </row>
    <row r="58147" spans="1:27" x14ac:dyDescent="0.25">
      <c r="A58147"/>
      <c r="AA58147"/>
    </row>
    <row r="58148" spans="1:27" x14ac:dyDescent="0.25">
      <c r="A58148"/>
      <c r="AA58148"/>
    </row>
    <row r="58149" spans="1:27" x14ac:dyDescent="0.25">
      <c r="A58149"/>
      <c r="AA58149"/>
    </row>
    <row r="58150" spans="1:27" x14ac:dyDescent="0.25">
      <c r="A58150"/>
      <c r="AA58150"/>
    </row>
    <row r="58151" spans="1:27" x14ac:dyDescent="0.25">
      <c r="A58151"/>
      <c r="AA58151"/>
    </row>
    <row r="58152" spans="1:27" x14ac:dyDescent="0.25">
      <c r="A58152"/>
      <c r="AA58152"/>
    </row>
    <row r="58153" spans="1:27" x14ac:dyDescent="0.25">
      <c r="A58153"/>
      <c r="AA58153"/>
    </row>
    <row r="58154" spans="1:27" x14ac:dyDescent="0.25">
      <c r="A58154"/>
      <c r="AA58154"/>
    </row>
    <row r="58155" spans="1:27" x14ac:dyDescent="0.25">
      <c r="A58155"/>
      <c r="AA58155"/>
    </row>
    <row r="58156" spans="1:27" x14ac:dyDescent="0.25">
      <c r="A58156"/>
      <c r="AA58156"/>
    </row>
    <row r="58157" spans="1:27" x14ac:dyDescent="0.25">
      <c r="A58157"/>
      <c r="AA58157"/>
    </row>
    <row r="58158" spans="1:27" x14ac:dyDescent="0.25">
      <c r="A58158"/>
      <c r="AA58158"/>
    </row>
    <row r="58159" spans="1:27" x14ac:dyDescent="0.25">
      <c r="A58159"/>
      <c r="AA58159"/>
    </row>
    <row r="58160" spans="1:27" x14ac:dyDescent="0.25">
      <c r="A58160"/>
      <c r="AA58160"/>
    </row>
    <row r="58161" spans="1:27" x14ac:dyDescent="0.25">
      <c r="A58161"/>
      <c r="AA58161"/>
    </row>
    <row r="58162" spans="1:27" x14ac:dyDescent="0.25">
      <c r="A58162"/>
      <c r="AA58162"/>
    </row>
    <row r="58163" spans="1:27" x14ac:dyDescent="0.25">
      <c r="A58163"/>
      <c r="AA58163"/>
    </row>
    <row r="58164" spans="1:27" x14ac:dyDescent="0.25">
      <c r="A58164"/>
      <c r="AA58164"/>
    </row>
    <row r="58165" spans="1:27" x14ac:dyDescent="0.25">
      <c r="A58165"/>
      <c r="AA58165"/>
    </row>
    <row r="58166" spans="1:27" x14ac:dyDescent="0.25">
      <c r="A58166"/>
      <c r="AA58166"/>
    </row>
    <row r="58167" spans="1:27" x14ac:dyDescent="0.25">
      <c r="A58167"/>
      <c r="AA58167"/>
    </row>
    <row r="58168" spans="1:27" x14ac:dyDescent="0.25">
      <c r="A58168"/>
      <c r="AA58168"/>
    </row>
    <row r="58169" spans="1:27" x14ac:dyDescent="0.25">
      <c r="A58169"/>
      <c r="AA58169"/>
    </row>
    <row r="58170" spans="1:27" x14ac:dyDescent="0.25">
      <c r="A58170"/>
      <c r="AA58170"/>
    </row>
    <row r="58171" spans="1:27" x14ac:dyDescent="0.25">
      <c r="A58171"/>
      <c r="AA58171"/>
    </row>
    <row r="58172" spans="1:27" x14ac:dyDescent="0.25">
      <c r="A58172"/>
      <c r="AA58172"/>
    </row>
    <row r="58173" spans="1:27" x14ac:dyDescent="0.25">
      <c r="A58173"/>
      <c r="AA58173"/>
    </row>
    <row r="58174" spans="1:27" x14ac:dyDescent="0.25">
      <c r="A58174"/>
      <c r="AA58174"/>
    </row>
    <row r="58175" spans="1:27" x14ac:dyDescent="0.25">
      <c r="A58175"/>
      <c r="AA58175"/>
    </row>
    <row r="58176" spans="1:27" x14ac:dyDescent="0.25">
      <c r="A58176"/>
      <c r="AA58176"/>
    </row>
    <row r="58177" spans="1:27" x14ac:dyDescent="0.25">
      <c r="A58177"/>
      <c r="AA58177"/>
    </row>
    <row r="58178" spans="1:27" x14ac:dyDescent="0.25">
      <c r="A58178"/>
      <c r="AA58178"/>
    </row>
    <row r="58179" spans="1:27" x14ac:dyDescent="0.25">
      <c r="A58179"/>
      <c r="AA58179"/>
    </row>
    <row r="58180" spans="1:27" x14ac:dyDescent="0.25">
      <c r="A58180"/>
      <c r="AA58180"/>
    </row>
    <row r="58181" spans="1:27" x14ac:dyDescent="0.25">
      <c r="A58181"/>
      <c r="AA58181"/>
    </row>
    <row r="58182" spans="1:27" x14ac:dyDescent="0.25">
      <c r="A58182"/>
      <c r="AA58182"/>
    </row>
    <row r="58183" spans="1:27" x14ac:dyDescent="0.25">
      <c r="A58183"/>
      <c r="AA58183"/>
    </row>
    <row r="58184" spans="1:27" x14ac:dyDescent="0.25">
      <c r="A58184"/>
      <c r="AA58184"/>
    </row>
    <row r="58185" spans="1:27" x14ac:dyDescent="0.25">
      <c r="A58185"/>
      <c r="AA58185"/>
    </row>
    <row r="58186" spans="1:27" x14ac:dyDescent="0.25">
      <c r="A58186"/>
      <c r="AA58186"/>
    </row>
    <row r="58187" spans="1:27" x14ac:dyDescent="0.25">
      <c r="A58187"/>
      <c r="AA58187"/>
    </row>
    <row r="58188" spans="1:27" x14ac:dyDescent="0.25">
      <c r="A58188"/>
      <c r="AA58188"/>
    </row>
    <row r="58189" spans="1:27" x14ac:dyDescent="0.25">
      <c r="A58189"/>
      <c r="AA58189"/>
    </row>
    <row r="58190" spans="1:27" x14ac:dyDescent="0.25">
      <c r="A58190"/>
      <c r="AA58190"/>
    </row>
    <row r="58191" spans="1:27" x14ac:dyDescent="0.25">
      <c r="A58191"/>
      <c r="AA58191"/>
    </row>
    <row r="58192" spans="1:27" x14ac:dyDescent="0.25">
      <c r="A58192"/>
      <c r="AA58192"/>
    </row>
    <row r="58193" spans="1:27" x14ac:dyDescent="0.25">
      <c r="A58193"/>
      <c r="AA58193"/>
    </row>
    <row r="58194" spans="1:27" x14ac:dyDescent="0.25">
      <c r="A58194"/>
      <c r="AA58194"/>
    </row>
    <row r="58195" spans="1:27" x14ac:dyDescent="0.25">
      <c r="A58195"/>
      <c r="AA58195"/>
    </row>
    <row r="58196" spans="1:27" x14ac:dyDescent="0.25">
      <c r="A58196"/>
      <c r="AA58196"/>
    </row>
    <row r="58197" spans="1:27" x14ac:dyDescent="0.25">
      <c r="A58197"/>
      <c r="AA58197"/>
    </row>
    <row r="58198" spans="1:27" x14ac:dyDescent="0.25">
      <c r="A58198"/>
      <c r="AA58198"/>
    </row>
    <row r="58199" spans="1:27" x14ac:dyDescent="0.25">
      <c r="A58199"/>
      <c r="AA58199"/>
    </row>
    <row r="58200" spans="1:27" x14ac:dyDescent="0.25">
      <c r="A58200"/>
      <c r="AA58200"/>
    </row>
    <row r="58201" spans="1:27" x14ac:dyDescent="0.25">
      <c r="A58201"/>
      <c r="AA58201"/>
    </row>
    <row r="58202" spans="1:27" x14ac:dyDescent="0.25">
      <c r="A58202"/>
      <c r="AA58202"/>
    </row>
    <row r="58203" spans="1:27" x14ac:dyDescent="0.25">
      <c r="A58203"/>
      <c r="AA58203"/>
    </row>
    <row r="58204" spans="1:27" x14ac:dyDescent="0.25">
      <c r="A58204"/>
      <c r="AA58204"/>
    </row>
    <row r="58205" spans="1:27" x14ac:dyDescent="0.25">
      <c r="A58205"/>
      <c r="AA58205"/>
    </row>
    <row r="58206" spans="1:27" x14ac:dyDescent="0.25">
      <c r="A58206"/>
      <c r="AA58206"/>
    </row>
    <row r="58207" spans="1:27" x14ac:dyDescent="0.25">
      <c r="A58207"/>
      <c r="AA58207"/>
    </row>
    <row r="58208" spans="1:27" x14ac:dyDescent="0.25">
      <c r="A58208"/>
      <c r="AA58208"/>
    </row>
    <row r="58209" spans="1:27" x14ac:dyDescent="0.25">
      <c r="A58209"/>
      <c r="AA58209"/>
    </row>
    <row r="58210" spans="1:27" x14ac:dyDescent="0.25">
      <c r="A58210"/>
      <c r="AA58210"/>
    </row>
    <row r="58211" spans="1:27" x14ac:dyDescent="0.25">
      <c r="A58211"/>
      <c r="AA58211"/>
    </row>
    <row r="58212" spans="1:27" x14ac:dyDescent="0.25">
      <c r="A58212"/>
      <c r="AA58212"/>
    </row>
    <row r="58213" spans="1:27" x14ac:dyDescent="0.25">
      <c r="A58213"/>
      <c r="AA58213"/>
    </row>
    <row r="58214" spans="1:27" x14ac:dyDescent="0.25">
      <c r="A58214"/>
      <c r="AA58214"/>
    </row>
    <row r="58215" spans="1:27" x14ac:dyDescent="0.25">
      <c r="A58215"/>
      <c r="AA58215"/>
    </row>
    <row r="58216" spans="1:27" x14ac:dyDescent="0.25">
      <c r="A58216"/>
      <c r="AA58216"/>
    </row>
    <row r="58217" spans="1:27" x14ac:dyDescent="0.25">
      <c r="A58217"/>
      <c r="AA58217"/>
    </row>
    <row r="58218" spans="1:27" x14ac:dyDescent="0.25">
      <c r="A58218"/>
      <c r="AA58218"/>
    </row>
    <row r="58219" spans="1:27" x14ac:dyDescent="0.25">
      <c r="A58219"/>
      <c r="AA58219"/>
    </row>
    <row r="58220" spans="1:27" x14ac:dyDescent="0.25">
      <c r="A58220"/>
      <c r="AA58220"/>
    </row>
    <row r="58221" spans="1:27" x14ac:dyDescent="0.25">
      <c r="A58221"/>
      <c r="AA58221"/>
    </row>
    <row r="58222" spans="1:27" x14ac:dyDescent="0.25">
      <c r="A58222"/>
      <c r="AA58222"/>
    </row>
    <row r="58223" spans="1:27" x14ac:dyDescent="0.25">
      <c r="A58223"/>
      <c r="AA58223"/>
    </row>
    <row r="58224" spans="1:27" x14ac:dyDescent="0.25">
      <c r="A58224"/>
      <c r="AA58224"/>
    </row>
    <row r="58225" spans="1:27" x14ac:dyDescent="0.25">
      <c r="A58225"/>
      <c r="AA58225"/>
    </row>
    <row r="58226" spans="1:27" x14ac:dyDescent="0.25">
      <c r="A58226"/>
      <c r="AA58226"/>
    </row>
    <row r="58227" spans="1:27" x14ac:dyDescent="0.25">
      <c r="A58227"/>
      <c r="AA58227"/>
    </row>
    <row r="58228" spans="1:27" x14ac:dyDescent="0.25">
      <c r="A58228"/>
      <c r="AA58228"/>
    </row>
    <row r="58229" spans="1:27" x14ac:dyDescent="0.25">
      <c r="A58229"/>
      <c r="AA58229"/>
    </row>
    <row r="58230" spans="1:27" x14ac:dyDescent="0.25">
      <c r="A58230"/>
      <c r="AA58230"/>
    </row>
    <row r="58231" spans="1:27" x14ac:dyDescent="0.25">
      <c r="A58231"/>
      <c r="AA58231"/>
    </row>
    <row r="58232" spans="1:27" x14ac:dyDescent="0.25">
      <c r="A58232"/>
      <c r="AA58232"/>
    </row>
    <row r="58233" spans="1:27" x14ac:dyDescent="0.25">
      <c r="A58233"/>
      <c r="AA58233"/>
    </row>
    <row r="58234" spans="1:27" x14ac:dyDescent="0.25">
      <c r="A58234"/>
      <c r="AA58234"/>
    </row>
    <row r="58235" spans="1:27" x14ac:dyDescent="0.25">
      <c r="A58235"/>
      <c r="AA58235"/>
    </row>
    <row r="58236" spans="1:27" x14ac:dyDescent="0.25">
      <c r="A58236"/>
      <c r="AA58236"/>
    </row>
    <row r="58237" spans="1:27" x14ac:dyDescent="0.25">
      <c r="A58237"/>
      <c r="AA58237"/>
    </row>
    <row r="58238" spans="1:27" x14ac:dyDescent="0.25">
      <c r="A58238"/>
      <c r="AA58238"/>
    </row>
    <row r="58239" spans="1:27" x14ac:dyDescent="0.25">
      <c r="A58239"/>
      <c r="AA58239"/>
    </row>
    <row r="58240" spans="1:27" x14ac:dyDescent="0.25">
      <c r="A58240"/>
      <c r="AA58240"/>
    </row>
    <row r="58241" spans="1:27" x14ac:dyDescent="0.25">
      <c r="A58241"/>
      <c r="AA58241"/>
    </row>
    <row r="58242" spans="1:27" x14ac:dyDescent="0.25">
      <c r="A58242"/>
      <c r="AA58242"/>
    </row>
    <row r="58243" spans="1:27" x14ac:dyDescent="0.25">
      <c r="A58243"/>
      <c r="AA58243"/>
    </row>
    <row r="58244" spans="1:27" x14ac:dyDescent="0.25">
      <c r="A58244"/>
      <c r="AA58244"/>
    </row>
    <row r="58245" spans="1:27" x14ac:dyDescent="0.25">
      <c r="A58245"/>
      <c r="AA58245"/>
    </row>
    <row r="58246" spans="1:27" x14ac:dyDescent="0.25">
      <c r="A58246"/>
      <c r="AA58246"/>
    </row>
    <row r="58247" spans="1:27" x14ac:dyDescent="0.25">
      <c r="A58247"/>
      <c r="AA58247"/>
    </row>
    <row r="58248" spans="1:27" x14ac:dyDescent="0.25">
      <c r="A58248"/>
      <c r="AA58248"/>
    </row>
    <row r="58249" spans="1:27" x14ac:dyDescent="0.25">
      <c r="A58249"/>
      <c r="AA58249"/>
    </row>
    <row r="58250" spans="1:27" x14ac:dyDescent="0.25">
      <c r="A58250"/>
      <c r="AA58250"/>
    </row>
    <row r="58251" spans="1:27" x14ac:dyDescent="0.25">
      <c r="A58251"/>
      <c r="AA58251"/>
    </row>
    <row r="58252" spans="1:27" x14ac:dyDescent="0.25">
      <c r="A58252"/>
      <c r="AA58252"/>
    </row>
    <row r="58253" spans="1:27" x14ac:dyDescent="0.25">
      <c r="A58253"/>
      <c r="AA58253"/>
    </row>
    <row r="58254" spans="1:27" x14ac:dyDescent="0.25">
      <c r="A58254"/>
      <c r="AA58254"/>
    </row>
    <row r="58255" spans="1:27" x14ac:dyDescent="0.25">
      <c r="A58255"/>
      <c r="AA58255"/>
    </row>
    <row r="58256" spans="1:27" x14ac:dyDescent="0.25">
      <c r="A58256"/>
      <c r="AA58256"/>
    </row>
    <row r="58257" spans="1:27" x14ac:dyDescent="0.25">
      <c r="A58257"/>
      <c r="AA58257"/>
    </row>
    <row r="58258" spans="1:27" x14ac:dyDescent="0.25">
      <c r="A58258"/>
      <c r="AA58258"/>
    </row>
    <row r="58259" spans="1:27" x14ac:dyDescent="0.25">
      <c r="A58259"/>
      <c r="AA58259"/>
    </row>
    <row r="58260" spans="1:27" x14ac:dyDescent="0.25">
      <c r="A58260"/>
      <c r="AA58260"/>
    </row>
    <row r="58261" spans="1:27" x14ac:dyDescent="0.25">
      <c r="A58261"/>
      <c r="AA58261"/>
    </row>
    <row r="58262" spans="1:27" x14ac:dyDescent="0.25">
      <c r="A58262"/>
      <c r="AA58262"/>
    </row>
    <row r="58263" spans="1:27" x14ac:dyDescent="0.25">
      <c r="A58263"/>
      <c r="AA58263"/>
    </row>
    <row r="58264" spans="1:27" x14ac:dyDescent="0.25">
      <c r="A58264"/>
      <c r="AA58264"/>
    </row>
    <row r="58265" spans="1:27" x14ac:dyDescent="0.25">
      <c r="A58265"/>
      <c r="AA58265"/>
    </row>
    <row r="58266" spans="1:27" x14ac:dyDescent="0.25">
      <c r="A58266"/>
      <c r="AA58266"/>
    </row>
    <row r="58267" spans="1:27" x14ac:dyDescent="0.25">
      <c r="A58267"/>
      <c r="AA58267"/>
    </row>
    <row r="58268" spans="1:27" x14ac:dyDescent="0.25">
      <c r="A58268"/>
      <c r="AA58268"/>
    </row>
    <row r="58269" spans="1:27" x14ac:dyDescent="0.25">
      <c r="A58269"/>
      <c r="AA58269"/>
    </row>
    <row r="58270" spans="1:27" x14ac:dyDescent="0.25">
      <c r="A58270"/>
      <c r="AA58270"/>
    </row>
    <row r="58271" spans="1:27" x14ac:dyDescent="0.25">
      <c r="A58271"/>
      <c r="AA58271"/>
    </row>
    <row r="58272" spans="1:27" x14ac:dyDescent="0.25">
      <c r="A58272"/>
      <c r="AA58272"/>
    </row>
    <row r="58273" spans="1:27" x14ac:dyDescent="0.25">
      <c r="A58273"/>
      <c r="AA58273"/>
    </row>
    <row r="58274" spans="1:27" x14ac:dyDescent="0.25">
      <c r="A58274"/>
      <c r="AA58274"/>
    </row>
    <row r="58275" spans="1:27" x14ac:dyDescent="0.25">
      <c r="A58275"/>
      <c r="AA58275"/>
    </row>
    <row r="58276" spans="1:27" x14ac:dyDescent="0.25">
      <c r="A58276"/>
      <c r="AA58276"/>
    </row>
    <row r="58277" spans="1:27" x14ac:dyDescent="0.25">
      <c r="A58277"/>
      <c r="AA58277"/>
    </row>
    <row r="58278" spans="1:27" x14ac:dyDescent="0.25">
      <c r="A58278"/>
      <c r="AA58278"/>
    </row>
    <row r="58279" spans="1:27" x14ac:dyDescent="0.25">
      <c r="A58279"/>
      <c r="AA58279"/>
    </row>
    <row r="58280" spans="1:27" x14ac:dyDescent="0.25">
      <c r="A58280"/>
      <c r="AA58280"/>
    </row>
    <row r="58281" spans="1:27" x14ac:dyDescent="0.25">
      <c r="A58281"/>
      <c r="AA58281"/>
    </row>
    <row r="58282" spans="1:27" x14ac:dyDescent="0.25">
      <c r="A58282"/>
      <c r="AA58282"/>
    </row>
    <row r="58283" spans="1:27" x14ac:dyDescent="0.25">
      <c r="A58283"/>
      <c r="AA58283"/>
    </row>
    <row r="58284" spans="1:27" x14ac:dyDescent="0.25">
      <c r="A58284"/>
      <c r="AA58284"/>
    </row>
    <row r="58285" spans="1:27" x14ac:dyDescent="0.25">
      <c r="A58285"/>
      <c r="AA58285"/>
    </row>
    <row r="58286" spans="1:27" x14ac:dyDescent="0.25">
      <c r="A58286"/>
      <c r="AA58286"/>
    </row>
    <row r="58287" spans="1:27" x14ac:dyDescent="0.25">
      <c r="A58287"/>
      <c r="AA58287"/>
    </row>
    <row r="58288" spans="1:27" x14ac:dyDescent="0.25">
      <c r="A58288"/>
      <c r="AA58288"/>
    </row>
    <row r="58289" spans="1:27" x14ac:dyDescent="0.25">
      <c r="A58289"/>
      <c r="AA58289"/>
    </row>
    <row r="58290" spans="1:27" x14ac:dyDescent="0.25">
      <c r="A58290"/>
      <c r="AA58290"/>
    </row>
    <row r="58291" spans="1:27" x14ac:dyDescent="0.25">
      <c r="A58291"/>
      <c r="AA58291"/>
    </row>
    <row r="58292" spans="1:27" x14ac:dyDescent="0.25">
      <c r="A58292"/>
      <c r="AA58292"/>
    </row>
    <row r="58293" spans="1:27" x14ac:dyDescent="0.25">
      <c r="A58293"/>
      <c r="AA58293"/>
    </row>
    <row r="58294" spans="1:27" x14ac:dyDescent="0.25">
      <c r="A58294"/>
      <c r="AA58294"/>
    </row>
    <row r="58295" spans="1:27" x14ac:dyDescent="0.25">
      <c r="A58295"/>
      <c r="AA58295"/>
    </row>
    <row r="58296" spans="1:27" x14ac:dyDescent="0.25">
      <c r="A58296"/>
      <c r="AA58296"/>
    </row>
    <row r="58297" spans="1:27" x14ac:dyDescent="0.25">
      <c r="A58297"/>
      <c r="AA58297"/>
    </row>
    <row r="58298" spans="1:27" x14ac:dyDescent="0.25">
      <c r="A58298"/>
      <c r="AA58298"/>
    </row>
    <row r="58299" spans="1:27" x14ac:dyDescent="0.25">
      <c r="A58299"/>
      <c r="AA58299"/>
    </row>
    <row r="58300" spans="1:27" x14ac:dyDescent="0.25">
      <c r="A58300"/>
      <c r="AA58300"/>
    </row>
    <row r="58301" spans="1:27" x14ac:dyDescent="0.25">
      <c r="A58301"/>
      <c r="AA58301"/>
    </row>
    <row r="58302" spans="1:27" x14ac:dyDescent="0.25">
      <c r="A58302"/>
      <c r="AA58302"/>
    </row>
    <row r="58303" spans="1:27" x14ac:dyDescent="0.25">
      <c r="A58303"/>
      <c r="AA58303"/>
    </row>
    <row r="58304" spans="1:27" x14ac:dyDescent="0.25">
      <c r="A58304"/>
      <c r="AA58304"/>
    </row>
    <row r="58305" spans="1:27" x14ac:dyDescent="0.25">
      <c r="A58305"/>
      <c r="AA58305"/>
    </row>
    <row r="58306" spans="1:27" x14ac:dyDescent="0.25">
      <c r="A58306"/>
      <c r="AA58306"/>
    </row>
    <row r="58307" spans="1:27" x14ac:dyDescent="0.25">
      <c r="A58307"/>
      <c r="AA58307"/>
    </row>
    <row r="58308" spans="1:27" x14ac:dyDescent="0.25">
      <c r="A58308"/>
      <c r="AA58308"/>
    </row>
    <row r="58309" spans="1:27" x14ac:dyDescent="0.25">
      <c r="A58309"/>
      <c r="AA58309"/>
    </row>
    <row r="58310" spans="1:27" x14ac:dyDescent="0.25">
      <c r="A58310"/>
      <c r="AA58310"/>
    </row>
    <row r="58311" spans="1:27" x14ac:dyDescent="0.25">
      <c r="A58311"/>
      <c r="AA58311"/>
    </row>
    <row r="58312" spans="1:27" x14ac:dyDescent="0.25">
      <c r="A58312"/>
      <c r="AA58312"/>
    </row>
    <row r="58313" spans="1:27" x14ac:dyDescent="0.25">
      <c r="A58313"/>
      <c r="AA58313"/>
    </row>
    <row r="58314" spans="1:27" x14ac:dyDescent="0.25">
      <c r="A58314"/>
      <c r="AA58314"/>
    </row>
    <row r="58315" spans="1:27" x14ac:dyDescent="0.25">
      <c r="A58315"/>
      <c r="AA58315"/>
    </row>
    <row r="58316" spans="1:27" x14ac:dyDescent="0.25">
      <c r="A58316"/>
      <c r="AA58316"/>
    </row>
    <row r="58317" spans="1:27" x14ac:dyDescent="0.25">
      <c r="A58317"/>
      <c r="AA58317"/>
    </row>
    <row r="58318" spans="1:27" x14ac:dyDescent="0.25">
      <c r="A58318"/>
      <c r="AA58318"/>
    </row>
    <row r="58319" spans="1:27" x14ac:dyDescent="0.25">
      <c r="A58319"/>
      <c r="AA58319"/>
    </row>
    <row r="58320" spans="1:27" x14ac:dyDescent="0.25">
      <c r="A58320"/>
      <c r="AA58320"/>
    </row>
    <row r="58321" spans="1:27" x14ac:dyDescent="0.25">
      <c r="A58321"/>
      <c r="AA58321"/>
    </row>
    <row r="58322" spans="1:27" x14ac:dyDescent="0.25">
      <c r="A58322"/>
      <c r="AA58322"/>
    </row>
    <row r="58323" spans="1:27" x14ac:dyDescent="0.25">
      <c r="A58323"/>
      <c r="AA58323"/>
    </row>
    <row r="58324" spans="1:27" x14ac:dyDescent="0.25">
      <c r="A58324"/>
      <c r="AA58324"/>
    </row>
    <row r="58325" spans="1:27" x14ac:dyDescent="0.25">
      <c r="A58325"/>
      <c r="AA58325"/>
    </row>
    <row r="58326" spans="1:27" x14ac:dyDescent="0.25">
      <c r="A58326"/>
      <c r="AA58326"/>
    </row>
    <row r="58327" spans="1:27" x14ac:dyDescent="0.25">
      <c r="A58327"/>
      <c r="AA58327"/>
    </row>
    <row r="58328" spans="1:27" x14ac:dyDescent="0.25">
      <c r="A58328"/>
      <c r="AA58328"/>
    </row>
    <row r="58329" spans="1:27" x14ac:dyDescent="0.25">
      <c r="A58329"/>
      <c r="AA58329"/>
    </row>
    <row r="58330" spans="1:27" x14ac:dyDescent="0.25">
      <c r="A58330"/>
      <c r="AA58330"/>
    </row>
    <row r="58331" spans="1:27" x14ac:dyDescent="0.25">
      <c r="A58331"/>
      <c r="AA58331"/>
    </row>
    <row r="58332" spans="1:27" x14ac:dyDescent="0.25">
      <c r="A58332"/>
      <c r="AA58332"/>
    </row>
    <row r="58333" spans="1:27" x14ac:dyDescent="0.25">
      <c r="A58333"/>
      <c r="AA58333"/>
    </row>
    <row r="58334" spans="1:27" x14ac:dyDescent="0.25">
      <c r="A58334"/>
      <c r="AA58334"/>
    </row>
    <row r="58335" spans="1:27" x14ac:dyDescent="0.25">
      <c r="A58335"/>
      <c r="AA58335"/>
    </row>
    <row r="58336" spans="1:27" x14ac:dyDescent="0.25">
      <c r="A58336"/>
      <c r="AA58336"/>
    </row>
    <row r="58337" spans="1:27" x14ac:dyDescent="0.25">
      <c r="A58337"/>
      <c r="AA58337"/>
    </row>
    <row r="58338" spans="1:27" x14ac:dyDescent="0.25">
      <c r="A58338"/>
      <c r="AA58338"/>
    </row>
    <row r="58339" spans="1:27" x14ac:dyDescent="0.25">
      <c r="A58339"/>
      <c r="AA58339"/>
    </row>
    <row r="58340" spans="1:27" x14ac:dyDescent="0.25">
      <c r="A58340"/>
      <c r="AA58340"/>
    </row>
    <row r="58341" spans="1:27" x14ac:dyDescent="0.25">
      <c r="A58341"/>
      <c r="AA58341"/>
    </row>
    <row r="58342" spans="1:27" x14ac:dyDescent="0.25">
      <c r="A58342"/>
      <c r="AA58342"/>
    </row>
    <row r="58343" spans="1:27" x14ac:dyDescent="0.25">
      <c r="A58343"/>
      <c r="AA58343"/>
    </row>
    <row r="58344" spans="1:27" x14ac:dyDescent="0.25">
      <c r="A58344"/>
      <c r="AA58344"/>
    </row>
    <row r="58345" spans="1:27" x14ac:dyDescent="0.25">
      <c r="A58345"/>
      <c r="AA58345"/>
    </row>
    <row r="58346" spans="1:27" x14ac:dyDescent="0.25">
      <c r="A58346"/>
      <c r="AA58346"/>
    </row>
    <row r="58347" spans="1:27" x14ac:dyDescent="0.25">
      <c r="A58347"/>
      <c r="AA58347"/>
    </row>
    <row r="58348" spans="1:27" x14ac:dyDescent="0.25">
      <c r="A58348"/>
      <c r="AA58348"/>
    </row>
    <row r="58349" spans="1:27" x14ac:dyDescent="0.25">
      <c r="A58349"/>
      <c r="AA58349"/>
    </row>
    <row r="58350" spans="1:27" x14ac:dyDescent="0.25">
      <c r="A58350"/>
      <c r="AA58350"/>
    </row>
    <row r="58351" spans="1:27" x14ac:dyDescent="0.25">
      <c r="A58351"/>
      <c r="AA58351"/>
    </row>
    <row r="58352" spans="1:27" x14ac:dyDescent="0.25">
      <c r="A58352"/>
      <c r="AA58352"/>
    </row>
    <row r="58353" spans="1:27" x14ac:dyDescent="0.25">
      <c r="A58353"/>
      <c r="AA58353"/>
    </row>
    <row r="58354" spans="1:27" x14ac:dyDescent="0.25">
      <c r="A58354"/>
      <c r="AA58354"/>
    </row>
    <row r="58355" spans="1:27" x14ac:dyDescent="0.25">
      <c r="A58355"/>
      <c r="AA58355"/>
    </row>
    <row r="58356" spans="1:27" x14ac:dyDescent="0.25">
      <c r="A58356"/>
      <c r="AA58356"/>
    </row>
    <row r="58357" spans="1:27" x14ac:dyDescent="0.25">
      <c r="A58357"/>
      <c r="AA58357"/>
    </row>
    <row r="58358" spans="1:27" x14ac:dyDescent="0.25">
      <c r="A58358"/>
      <c r="AA58358"/>
    </row>
    <row r="58359" spans="1:27" x14ac:dyDescent="0.25">
      <c r="A58359"/>
      <c r="AA58359"/>
    </row>
    <row r="58360" spans="1:27" x14ac:dyDescent="0.25">
      <c r="A58360"/>
      <c r="AA58360"/>
    </row>
    <row r="58361" spans="1:27" x14ac:dyDescent="0.25">
      <c r="A58361"/>
      <c r="AA58361"/>
    </row>
    <row r="58362" spans="1:27" x14ac:dyDescent="0.25">
      <c r="A58362"/>
      <c r="AA58362"/>
    </row>
    <row r="58363" spans="1:27" x14ac:dyDescent="0.25">
      <c r="A58363"/>
      <c r="AA58363"/>
    </row>
    <row r="58364" spans="1:27" x14ac:dyDescent="0.25">
      <c r="A58364"/>
      <c r="AA58364"/>
    </row>
    <row r="58365" spans="1:27" x14ac:dyDescent="0.25">
      <c r="A58365"/>
      <c r="AA58365"/>
    </row>
    <row r="58366" spans="1:27" x14ac:dyDescent="0.25">
      <c r="A58366"/>
      <c r="AA58366"/>
    </row>
    <row r="58367" spans="1:27" x14ac:dyDescent="0.25">
      <c r="A58367"/>
      <c r="AA58367"/>
    </row>
    <row r="58368" spans="1:27" x14ac:dyDescent="0.25">
      <c r="A58368"/>
      <c r="AA58368"/>
    </row>
    <row r="58369" spans="1:27" x14ac:dyDescent="0.25">
      <c r="A58369"/>
      <c r="AA58369"/>
    </row>
    <row r="58370" spans="1:27" x14ac:dyDescent="0.25">
      <c r="A58370"/>
      <c r="AA58370"/>
    </row>
    <row r="58371" spans="1:27" x14ac:dyDescent="0.25">
      <c r="A58371"/>
      <c r="AA58371"/>
    </row>
    <row r="58372" spans="1:27" x14ac:dyDescent="0.25">
      <c r="A58372"/>
      <c r="AA58372"/>
    </row>
    <row r="58373" spans="1:27" x14ac:dyDescent="0.25">
      <c r="A58373"/>
      <c r="AA58373"/>
    </row>
    <row r="58374" spans="1:27" x14ac:dyDescent="0.25">
      <c r="A58374"/>
      <c r="AA58374"/>
    </row>
    <row r="58375" spans="1:27" x14ac:dyDescent="0.25">
      <c r="A58375"/>
      <c r="AA58375"/>
    </row>
    <row r="58376" spans="1:27" x14ac:dyDescent="0.25">
      <c r="A58376"/>
      <c r="AA58376"/>
    </row>
    <row r="58377" spans="1:27" x14ac:dyDescent="0.25">
      <c r="A58377"/>
      <c r="AA58377"/>
    </row>
    <row r="58378" spans="1:27" x14ac:dyDescent="0.25">
      <c r="A58378"/>
      <c r="AA58378"/>
    </row>
    <row r="58379" spans="1:27" x14ac:dyDescent="0.25">
      <c r="A58379"/>
      <c r="AA58379"/>
    </row>
    <row r="58380" spans="1:27" x14ac:dyDescent="0.25">
      <c r="A58380"/>
      <c r="AA58380"/>
    </row>
    <row r="58381" spans="1:27" x14ac:dyDescent="0.25">
      <c r="A58381"/>
      <c r="AA58381"/>
    </row>
    <row r="58382" spans="1:27" x14ac:dyDescent="0.25">
      <c r="A58382"/>
      <c r="AA58382"/>
    </row>
    <row r="58383" spans="1:27" x14ac:dyDescent="0.25">
      <c r="A58383"/>
      <c r="AA58383"/>
    </row>
    <row r="58384" spans="1:27" x14ac:dyDescent="0.25">
      <c r="A58384"/>
      <c r="AA58384"/>
    </row>
    <row r="58385" spans="1:27" x14ac:dyDescent="0.25">
      <c r="A58385"/>
      <c r="AA58385"/>
    </row>
    <row r="58386" spans="1:27" x14ac:dyDescent="0.25">
      <c r="A58386"/>
      <c r="AA58386"/>
    </row>
    <row r="58387" spans="1:27" x14ac:dyDescent="0.25">
      <c r="A58387"/>
      <c r="AA58387"/>
    </row>
    <row r="58388" spans="1:27" x14ac:dyDescent="0.25">
      <c r="A58388"/>
      <c r="AA58388"/>
    </row>
    <row r="58389" spans="1:27" x14ac:dyDescent="0.25">
      <c r="A58389"/>
      <c r="AA58389"/>
    </row>
    <row r="58390" spans="1:27" x14ac:dyDescent="0.25">
      <c r="A58390"/>
      <c r="AA58390"/>
    </row>
    <row r="58391" spans="1:27" x14ac:dyDescent="0.25">
      <c r="A58391"/>
      <c r="AA58391"/>
    </row>
    <row r="58392" spans="1:27" x14ac:dyDescent="0.25">
      <c r="A58392"/>
      <c r="AA58392"/>
    </row>
    <row r="58393" spans="1:27" x14ac:dyDescent="0.25">
      <c r="A58393"/>
      <c r="AA58393"/>
    </row>
    <row r="58394" spans="1:27" x14ac:dyDescent="0.25">
      <c r="A58394"/>
      <c r="AA58394"/>
    </row>
    <row r="58395" spans="1:27" x14ac:dyDescent="0.25">
      <c r="A58395"/>
      <c r="AA58395"/>
    </row>
    <row r="58396" spans="1:27" x14ac:dyDescent="0.25">
      <c r="A58396"/>
      <c r="AA58396"/>
    </row>
    <row r="58397" spans="1:27" x14ac:dyDescent="0.25">
      <c r="A58397"/>
      <c r="AA58397"/>
    </row>
    <row r="58398" spans="1:27" x14ac:dyDescent="0.25">
      <c r="A58398"/>
      <c r="AA58398"/>
    </row>
    <row r="58399" spans="1:27" x14ac:dyDescent="0.25">
      <c r="A58399"/>
      <c r="AA58399"/>
    </row>
    <row r="58400" spans="1:27" x14ac:dyDescent="0.25">
      <c r="A58400"/>
      <c r="AA58400"/>
    </row>
    <row r="58401" spans="1:27" x14ac:dyDescent="0.25">
      <c r="A58401"/>
      <c r="AA58401"/>
    </row>
    <row r="58402" spans="1:27" x14ac:dyDescent="0.25">
      <c r="A58402"/>
      <c r="AA58402"/>
    </row>
    <row r="58403" spans="1:27" x14ac:dyDescent="0.25">
      <c r="A58403"/>
      <c r="AA58403"/>
    </row>
    <row r="58404" spans="1:27" x14ac:dyDescent="0.25">
      <c r="A58404"/>
      <c r="AA58404"/>
    </row>
    <row r="58405" spans="1:27" x14ac:dyDescent="0.25">
      <c r="A58405"/>
      <c r="AA58405"/>
    </row>
    <row r="58406" spans="1:27" x14ac:dyDescent="0.25">
      <c r="A58406"/>
      <c r="AA58406"/>
    </row>
    <row r="58407" spans="1:27" x14ac:dyDescent="0.25">
      <c r="A58407"/>
      <c r="AA58407"/>
    </row>
    <row r="58408" spans="1:27" x14ac:dyDescent="0.25">
      <c r="A58408"/>
      <c r="AA58408"/>
    </row>
    <row r="58409" spans="1:27" x14ac:dyDescent="0.25">
      <c r="A58409"/>
      <c r="AA58409"/>
    </row>
    <row r="58410" spans="1:27" x14ac:dyDescent="0.25">
      <c r="A58410"/>
      <c r="AA58410"/>
    </row>
    <row r="58411" spans="1:27" x14ac:dyDescent="0.25">
      <c r="A58411"/>
      <c r="AA58411"/>
    </row>
    <row r="58412" spans="1:27" x14ac:dyDescent="0.25">
      <c r="A58412"/>
      <c r="AA58412"/>
    </row>
    <row r="58413" spans="1:27" x14ac:dyDescent="0.25">
      <c r="A58413"/>
      <c r="AA58413"/>
    </row>
    <row r="58414" spans="1:27" x14ac:dyDescent="0.25">
      <c r="A58414"/>
      <c r="AA58414"/>
    </row>
    <row r="58415" spans="1:27" x14ac:dyDescent="0.25">
      <c r="A58415"/>
      <c r="AA58415"/>
    </row>
    <row r="58416" spans="1:27" x14ac:dyDescent="0.25">
      <c r="A58416"/>
      <c r="AA58416"/>
    </row>
    <row r="58417" spans="1:27" x14ac:dyDescent="0.25">
      <c r="A58417"/>
      <c r="AA58417"/>
    </row>
    <row r="58418" spans="1:27" x14ac:dyDescent="0.25">
      <c r="A58418"/>
      <c r="AA58418"/>
    </row>
    <row r="58419" spans="1:27" x14ac:dyDescent="0.25">
      <c r="A58419"/>
      <c r="AA58419"/>
    </row>
    <row r="58420" spans="1:27" x14ac:dyDescent="0.25">
      <c r="A58420"/>
      <c r="AA58420"/>
    </row>
    <row r="58421" spans="1:27" x14ac:dyDescent="0.25">
      <c r="A58421"/>
      <c r="AA58421"/>
    </row>
    <row r="58422" spans="1:27" x14ac:dyDescent="0.25">
      <c r="A58422"/>
      <c r="AA58422"/>
    </row>
    <row r="58423" spans="1:27" x14ac:dyDescent="0.25">
      <c r="A58423"/>
      <c r="AA58423"/>
    </row>
    <row r="58424" spans="1:27" x14ac:dyDescent="0.25">
      <c r="A58424"/>
      <c r="AA58424"/>
    </row>
    <row r="58425" spans="1:27" x14ac:dyDescent="0.25">
      <c r="A58425"/>
      <c r="AA58425"/>
    </row>
    <row r="58426" spans="1:27" x14ac:dyDescent="0.25">
      <c r="A58426"/>
      <c r="AA58426"/>
    </row>
    <row r="58427" spans="1:27" x14ac:dyDescent="0.25">
      <c r="A58427"/>
      <c r="AA58427"/>
    </row>
    <row r="58428" spans="1:27" x14ac:dyDescent="0.25">
      <c r="A58428"/>
      <c r="AA58428"/>
    </row>
    <row r="58429" spans="1:27" x14ac:dyDescent="0.25">
      <c r="A58429"/>
      <c r="AA58429"/>
    </row>
    <row r="58430" spans="1:27" x14ac:dyDescent="0.25">
      <c r="A58430"/>
      <c r="AA58430"/>
    </row>
    <row r="58431" spans="1:27" x14ac:dyDescent="0.25">
      <c r="A58431"/>
      <c r="AA58431"/>
    </row>
    <row r="58432" spans="1:27" x14ac:dyDescent="0.25">
      <c r="A58432"/>
      <c r="AA58432"/>
    </row>
    <row r="58433" spans="1:27" x14ac:dyDescent="0.25">
      <c r="A58433"/>
      <c r="AA58433"/>
    </row>
    <row r="58434" spans="1:27" x14ac:dyDescent="0.25">
      <c r="A58434"/>
      <c r="AA58434"/>
    </row>
    <row r="58435" spans="1:27" x14ac:dyDescent="0.25">
      <c r="A58435"/>
      <c r="AA58435"/>
    </row>
    <row r="58436" spans="1:27" x14ac:dyDescent="0.25">
      <c r="A58436"/>
      <c r="AA58436"/>
    </row>
    <row r="58437" spans="1:27" x14ac:dyDescent="0.25">
      <c r="A58437"/>
      <c r="AA58437"/>
    </row>
    <row r="58438" spans="1:27" x14ac:dyDescent="0.25">
      <c r="A58438"/>
      <c r="AA58438"/>
    </row>
    <row r="58439" spans="1:27" x14ac:dyDescent="0.25">
      <c r="A58439"/>
      <c r="AA58439"/>
    </row>
    <row r="58440" spans="1:27" x14ac:dyDescent="0.25">
      <c r="A58440"/>
      <c r="AA58440"/>
    </row>
    <row r="58441" spans="1:27" x14ac:dyDescent="0.25">
      <c r="A58441"/>
      <c r="AA58441"/>
    </row>
    <row r="58442" spans="1:27" x14ac:dyDescent="0.25">
      <c r="A58442"/>
      <c r="AA58442"/>
    </row>
    <row r="58443" spans="1:27" x14ac:dyDescent="0.25">
      <c r="A58443"/>
      <c r="AA58443"/>
    </row>
    <row r="58444" spans="1:27" x14ac:dyDescent="0.25">
      <c r="A58444"/>
      <c r="AA58444"/>
    </row>
    <row r="58445" spans="1:27" x14ac:dyDescent="0.25">
      <c r="A58445"/>
      <c r="AA58445"/>
    </row>
    <row r="58446" spans="1:27" x14ac:dyDescent="0.25">
      <c r="A58446"/>
      <c r="AA58446"/>
    </row>
    <row r="58447" spans="1:27" x14ac:dyDescent="0.25">
      <c r="A58447"/>
      <c r="AA58447"/>
    </row>
    <row r="58448" spans="1:27" x14ac:dyDescent="0.25">
      <c r="A58448"/>
      <c r="AA58448"/>
    </row>
    <row r="58449" spans="1:27" x14ac:dyDescent="0.25">
      <c r="A58449"/>
      <c r="AA58449"/>
    </row>
    <row r="58450" spans="1:27" x14ac:dyDescent="0.25">
      <c r="A58450"/>
      <c r="AA58450"/>
    </row>
    <row r="58451" spans="1:27" x14ac:dyDescent="0.25">
      <c r="A58451"/>
      <c r="AA58451"/>
    </row>
    <row r="58452" spans="1:27" x14ac:dyDescent="0.25">
      <c r="A58452"/>
      <c r="AA58452"/>
    </row>
    <row r="58453" spans="1:27" x14ac:dyDescent="0.25">
      <c r="A58453"/>
      <c r="AA58453"/>
    </row>
    <row r="58454" spans="1:27" x14ac:dyDescent="0.25">
      <c r="A58454"/>
      <c r="AA58454"/>
    </row>
    <row r="58455" spans="1:27" x14ac:dyDescent="0.25">
      <c r="A58455"/>
      <c r="AA58455"/>
    </row>
    <row r="58456" spans="1:27" x14ac:dyDescent="0.25">
      <c r="A58456"/>
      <c r="AA58456"/>
    </row>
    <row r="58457" spans="1:27" x14ac:dyDescent="0.25">
      <c r="A58457"/>
      <c r="AA58457"/>
    </row>
    <row r="58458" spans="1:27" x14ac:dyDescent="0.25">
      <c r="A58458"/>
      <c r="AA58458"/>
    </row>
    <row r="58459" spans="1:27" x14ac:dyDescent="0.25">
      <c r="A58459"/>
      <c r="AA58459"/>
    </row>
    <row r="58460" spans="1:27" x14ac:dyDescent="0.25">
      <c r="A58460"/>
      <c r="AA58460"/>
    </row>
    <row r="58461" spans="1:27" x14ac:dyDescent="0.25">
      <c r="A58461"/>
      <c r="AA58461"/>
    </row>
    <row r="58462" spans="1:27" x14ac:dyDescent="0.25">
      <c r="A58462"/>
      <c r="AA58462"/>
    </row>
    <row r="58463" spans="1:27" x14ac:dyDescent="0.25">
      <c r="A58463"/>
      <c r="AA58463"/>
    </row>
    <row r="58464" spans="1:27" x14ac:dyDescent="0.25">
      <c r="A58464"/>
      <c r="AA58464"/>
    </row>
    <row r="58465" spans="1:27" x14ac:dyDescent="0.25">
      <c r="A58465"/>
      <c r="AA58465"/>
    </row>
    <row r="58466" spans="1:27" x14ac:dyDescent="0.25">
      <c r="A58466"/>
      <c r="AA58466"/>
    </row>
    <row r="58467" spans="1:27" x14ac:dyDescent="0.25">
      <c r="A58467"/>
      <c r="AA58467"/>
    </row>
    <row r="58468" spans="1:27" x14ac:dyDescent="0.25">
      <c r="A58468"/>
      <c r="AA58468"/>
    </row>
    <row r="58469" spans="1:27" x14ac:dyDescent="0.25">
      <c r="A58469"/>
      <c r="AA58469"/>
    </row>
    <row r="58470" spans="1:27" x14ac:dyDescent="0.25">
      <c r="A58470"/>
      <c r="AA58470"/>
    </row>
    <row r="58471" spans="1:27" x14ac:dyDescent="0.25">
      <c r="A58471"/>
      <c r="AA58471"/>
    </row>
    <row r="58472" spans="1:27" x14ac:dyDescent="0.25">
      <c r="A58472"/>
      <c r="AA58472"/>
    </row>
    <row r="58473" spans="1:27" x14ac:dyDescent="0.25">
      <c r="A58473"/>
      <c r="AA58473"/>
    </row>
    <row r="58474" spans="1:27" x14ac:dyDescent="0.25">
      <c r="A58474"/>
      <c r="AA58474"/>
    </row>
    <row r="58475" spans="1:27" x14ac:dyDescent="0.25">
      <c r="A58475"/>
      <c r="AA58475"/>
    </row>
    <row r="58476" spans="1:27" x14ac:dyDescent="0.25">
      <c r="A58476"/>
      <c r="AA58476"/>
    </row>
    <row r="58477" spans="1:27" x14ac:dyDescent="0.25">
      <c r="A58477"/>
      <c r="AA58477"/>
    </row>
    <row r="58478" spans="1:27" x14ac:dyDescent="0.25">
      <c r="A58478"/>
      <c r="AA58478"/>
    </row>
    <row r="58479" spans="1:27" x14ac:dyDescent="0.25">
      <c r="A58479"/>
      <c r="AA58479"/>
    </row>
    <row r="58480" spans="1:27" x14ac:dyDescent="0.25">
      <c r="A58480"/>
      <c r="AA58480"/>
    </row>
    <row r="58481" spans="1:27" x14ac:dyDescent="0.25">
      <c r="A58481"/>
      <c r="AA58481"/>
    </row>
    <row r="58482" spans="1:27" x14ac:dyDescent="0.25">
      <c r="A58482"/>
      <c r="AA58482"/>
    </row>
    <row r="58483" spans="1:27" x14ac:dyDescent="0.25">
      <c r="A58483"/>
      <c r="AA58483"/>
    </row>
    <row r="58484" spans="1:27" x14ac:dyDescent="0.25">
      <c r="A58484"/>
      <c r="AA58484"/>
    </row>
    <row r="58485" spans="1:27" x14ac:dyDescent="0.25">
      <c r="A58485"/>
      <c r="AA58485"/>
    </row>
    <row r="58486" spans="1:27" x14ac:dyDescent="0.25">
      <c r="A58486"/>
      <c r="AA58486"/>
    </row>
    <row r="58487" spans="1:27" x14ac:dyDescent="0.25">
      <c r="A58487"/>
      <c r="AA58487"/>
    </row>
    <row r="58488" spans="1:27" x14ac:dyDescent="0.25">
      <c r="A58488"/>
      <c r="AA58488"/>
    </row>
    <row r="58489" spans="1:27" x14ac:dyDescent="0.25">
      <c r="A58489"/>
      <c r="AA58489"/>
    </row>
    <row r="58490" spans="1:27" x14ac:dyDescent="0.25">
      <c r="A58490"/>
      <c r="AA58490"/>
    </row>
    <row r="58491" spans="1:27" x14ac:dyDescent="0.25">
      <c r="A58491"/>
      <c r="AA58491"/>
    </row>
    <row r="58492" spans="1:27" x14ac:dyDescent="0.25">
      <c r="A58492"/>
      <c r="AA58492"/>
    </row>
    <row r="58493" spans="1:27" x14ac:dyDescent="0.25">
      <c r="A58493"/>
      <c r="AA58493"/>
    </row>
    <row r="58494" spans="1:27" x14ac:dyDescent="0.25">
      <c r="A58494"/>
      <c r="AA58494"/>
    </row>
    <row r="58495" spans="1:27" x14ac:dyDescent="0.25">
      <c r="A58495"/>
      <c r="AA58495"/>
    </row>
    <row r="58496" spans="1:27" x14ac:dyDescent="0.25">
      <c r="A58496"/>
      <c r="AA58496"/>
    </row>
    <row r="58497" spans="1:27" x14ac:dyDescent="0.25">
      <c r="A58497"/>
      <c r="AA58497"/>
    </row>
    <row r="58498" spans="1:27" x14ac:dyDescent="0.25">
      <c r="A58498"/>
      <c r="AA58498"/>
    </row>
    <row r="58499" spans="1:27" x14ac:dyDescent="0.25">
      <c r="A58499"/>
      <c r="AA58499"/>
    </row>
    <row r="58500" spans="1:27" x14ac:dyDescent="0.25">
      <c r="A58500"/>
      <c r="AA58500"/>
    </row>
    <row r="58501" spans="1:27" x14ac:dyDescent="0.25">
      <c r="A58501"/>
      <c r="AA58501"/>
    </row>
    <row r="58502" spans="1:27" x14ac:dyDescent="0.25">
      <c r="A58502"/>
      <c r="AA58502"/>
    </row>
    <row r="58503" spans="1:27" x14ac:dyDescent="0.25">
      <c r="A58503"/>
      <c r="AA58503"/>
    </row>
    <row r="58504" spans="1:27" x14ac:dyDescent="0.25">
      <c r="A58504"/>
      <c r="AA58504"/>
    </row>
    <row r="58505" spans="1:27" x14ac:dyDescent="0.25">
      <c r="A58505"/>
      <c r="AA58505"/>
    </row>
    <row r="58506" spans="1:27" x14ac:dyDescent="0.25">
      <c r="A58506"/>
      <c r="AA58506"/>
    </row>
    <row r="58507" spans="1:27" x14ac:dyDescent="0.25">
      <c r="A58507"/>
      <c r="AA58507"/>
    </row>
    <row r="58508" spans="1:27" x14ac:dyDescent="0.25">
      <c r="A58508"/>
      <c r="AA58508"/>
    </row>
    <row r="58509" spans="1:27" x14ac:dyDescent="0.25">
      <c r="A58509"/>
      <c r="AA58509"/>
    </row>
    <row r="58510" spans="1:27" x14ac:dyDescent="0.25">
      <c r="A58510"/>
      <c r="AA58510"/>
    </row>
    <row r="58511" spans="1:27" x14ac:dyDescent="0.25">
      <c r="A58511"/>
      <c r="AA58511"/>
    </row>
    <row r="58512" spans="1:27" x14ac:dyDescent="0.25">
      <c r="A58512"/>
      <c r="AA58512"/>
    </row>
    <row r="58513" spans="1:27" x14ac:dyDescent="0.25">
      <c r="A58513"/>
      <c r="AA58513"/>
    </row>
    <row r="58514" spans="1:27" x14ac:dyDescent="0.25">
      <c r="A58514"/>
      <c r="AA58514"/>
    </row>
    <row r="58515" spans="1:27" x14ac:dyDescent="0.25">
      <c r="A58515"/>
      <c r="AA58515"/>
    </row>
    <row r="58516" spans="1:27" x14ac:dyDescent="0.25">
      <c r="A58516"/>
      <c r="AA58516"/>
    </row>
    <row r="58517" spans="1:27" x14ac:dyDescent="0.25">
      <c r="A58517"/>
      <c r="AA58517"/>
    </row>
    <row r="58518" spans="1:27" x14ac:dyDescent="0.25">
      <c r="A58518"/>
      <c r="AA58518"/>
    </row>
    <row r="58519" spans="1:27" x14ac:dyDescent="0.25">
      <c r="A58519"/>
      <c r="AA58519"/>
    </row>
    <row r="58520" spans="1:27" x14ac:dyDescent="0.25">
      <c r="A58520"/>
      <c r="AA58520"/>
    </row>
    <row r="58521" spans="1:27" x14ac:dyDescent="0.25">
      <c r="A58521"/>
      <c r="AA58521"/>
    </row>
    <row r="58522" spans="1:27" x14ac:dyDescent="0.25">
      <c r="A58522"/>
      <c r="AA58522"/>
    </row>
    <row r="58523" spans="1:27" x14ac:dyDescent="0.25">
      <c r="A58523"/>
      <c r="AA58523"/>
    </row>
    <row r="58524" spans="1:27" x14ac:dyDescent="0.25">
      <c r="A58524"/>
      <c r="AA58524"/>
    </row>
    <row r="58525" spans="1:27" x14ac:dyDescent="0.25">
      <c r="A58525"/>
      <c r="AA58525"/>
    </row>
    <row r="58526" spans="1:27" x14ac:dyDescent="0.25">
      <c r="A58526"/>
      <c r="AA58526"/>
    </row>
    <row r="58527" spans="1:27" x14ac:dyDescent="0.25">
      <c r="A58527"/>
      <c r="AA58527"/>
    </row>
    <row r="58528" spans="1:27" x14ac:dyDescent="0.25">
      <c r="A58528"/>
      <c r="AA58528"/>
    </row>
    <row r="58529" spans="1:27" x14ac:dyDescent="0.25">
      <c r="A58529"/>
      <c r="AA58529"/>
    </row>
    <row r="58530" spans="1:27" x14ac:dyDescent="0.25">
      <c r="A58530"/>
      <c r="AA58530"/>
    </row>
    <row r="58531" spans="1:27" x14ac:dyDescent="0.25">
      <c r="A58531"/>
      <c r="AA58531"/>
    </row>
    <row r="58532" spans="1:27" x14ac:dyDescent="0.25">
      <c r="A58532"/>
      <c r="AA58532"/>
    </row>
    <row r="58533" spans="1:27" x14ac:dyDescent="0.25">
      <c r="A58533"/>
      <c r="AA58533"/>
    </row>
    <row r="58534" spans="1:27" x14ac:dyDescent="0.25">
      <c r="A58534"/>
      <c r="AA58534"/>
    </row>
    <row r="58535" spans="1:27" x14ac:dyDescent="0.25">
      <c r="A58535"/>
      <c r="AA58535"/>
    </row>
    <row r="58536" spans="1:27" x14ac:dyDescent="0.25">
      <c r="A58536"/>
      <c r="AA58536"/>
    </row>
    <row r="58537" spans="1:27" x14ac:dyDescent="0.25">
      <c r="A58537"/>
      <c r="AA58537"/>
    </row>
    <row r="58538" spans="1:27" x14ac:dyDescent="0.25">
      <c r="A58538"/>
      <c r="AA58538"/>
    </row>
    <row r="58539" spans="1:27" x14ac:dyDescent="0.25">
      <c r="A58539"/>
      <c r="AA58539"/>
    </row>
    <row r="58540" spans="1:27" x14ac:dyDescent="0.25">
      <c r="A58540"/>
      <c r="AA58540"/>
    </row>
    <row r="58541" spans="1:27" x14ac:dyDescent="0.25">
      <c r="A58541"/>
      <c r="AA58541"/>
    </row>
    <row r="58542" spans="1:27" x14ac:dyDescent="0.25">
      <c r="A58542"/>
      <c r="AA58542"/>
    </row>
    <row r="58543" spans="1:27" x14ac:dyDescent="0.25">
      <c r="A58543"/>
      <c r="AA58543"/>
    </row>
    <row r="58544" spans="1:27" x14ac:dyDescent="0.25">
      <c r="A58544"/>
      <c r="AA58544"/>
    </row>
    <row r="58545" spans="1:27" x14ac:dyDescent="0.25">
      <c r="A58545"/>
      <c r="AA58545"/>
    </row>
    <row r="58546" spans="1:27" x14ac:dyDescent="0.25">
      <c r="A58546"/>
      <c r="AA58546"/>
    </row>
    <row r="58547" spans="1:27" x14ac:dyDescent="0.25">
      <c r="A58547"/>
      <c r="AA58547"/>
    </row>
    <row r="58548" spans="1:27" x14ac:dyDescent="0.25">
      <c r="A58548"/>
      <c r="AA58548"/>
    </row>
    <row r="58549" spans="1:27" x14ac:dyDescent="0.25">
      <c r="A58549"/>
      <c r="AA58549"/>
    </row>
    <row r="58550" spans="1:27" x14ac:dyDescent="0.25">
      <c r="A58550"/>
      <c r="AA58550"/>
    </row>
    <row r="58551" spans="1:27" x14ac:dyDescent="0.25">
      <c r="A58551"/>
      <c r="AA58551"/>
    </row>
    <row r="58552" spans="1:27" x14ac:dyDescent="0.25">
      <c r="A58552"/>
      <c r="AA58552"/>
    </row>
    <row r="58553" spans="1:27" x14ac:dyDescent="0.25">
      <c r="A58553"/>
      <c r="AA58553"/>
    </row>
    <row r="58554" spans="1:27" x14ac:dyDescent="0.25">
      <c r="A58554"/>
      <c r="AA58554"/>
    </row>
    <row r="58555" spans="1:27" x14ac:dyDescent="0.25">
      <c r="A58555"/>
      <c r="AA58555"/>
    </row>
    <row r="58556" spans="1:27" x14ac:dyDescent="0.25">
      <c r="A58556"/>
      <c r="AA58556"/>
    </row>
    <row r="58557" spans="1:27" x14ac:dyDescent="0.25">
      <c r="A58557"/>
      <c r="AA58557"/>
    </row>
    <row r="58558" spans="1:27" x14ac:dyDescent="0.25">
      <c r="A58558"/>
      <c r="AA58558"/>
    </row>
    <row r="58559" spans="1:27" x14ac:dyDescent="0.25">
      <c r="A58559"/>
      <c r="AA58559"/>
    </row>
    <row r="58560" spans="1:27" x14ac:dyDescent="0.25">
      <c r="A58560"/>
      <c r="AA58560"/>
    </row>
    <row r="58561" spans="1:27" x14ac:dyDescent="0.25">
      <c r="A58561"/>
      <c r="AA58561"/>
    </row>
    <row r="58562" spans="1:27" x14ac:dyDescent="0.25">
      <c r="A58562"/>
      <c r="AA58562"/>
    </row>
    <row r="58563" spans="1:27" x14ac:dyDescent="0.25">
      <c r="A58563"/>
      <c r="AA58563"/>
    </row>
    <row r="58564" spans="1:27" x14ac:dyDescent="0.25">
      <c r="A58564"/>
      <c r="AA58564"/>
    </row>
    <row r="58565" spans="1:27" x14ac:dyDescent="0.25">
      <c r="A58565"/>
      <c r="AA58565"/>
    </row>
    <row r="58566" spans="1:27" x14ac:dyDescent="0.25">
      <c r="A58566"/>
      <c r="AA58566"/>
    </row>
    <row r="58567" spans="1:27" x14ac:dyDescent="0.25">
      <c r="A58567"/>
      <c r="AA58567"/>
    </row>
    <row r="58568" spans="1:27" x14ac:dyDescent="0.25">
      <c r="A58568"/>
      <c r="AA58568"/>
    </row>
    <row r="58569" spans="1:27" x14ac:dyDescent="0.25">
      <c r="A58569"/>
      <c r="AA58569"/>
    </row>
    <row r="58570" spans="1:27" x14ac:dyDescent="0.25">
      <c r="A58570"/>
      <c r="AA58570"/>
    </row>
    <row r="58571" spans="1:27" x14ac:dyDescent="0.25">
      <c r="A58571"/>
      <c r="AA58571"/>
    </row>
    <row r="58572" spans="1:27" x14ac:dyDescent="0.25">
      <c r="A58572"/>
      <c r="AA58572"/>
    </row>
    <row r="58573" spans="1:27" x14ac:dyDescent="0.25">
      <c r="A58573"/>
      <c r="AA58573"/>
    </row>
    <row r="58574" spans="1:27" x14ac:dyDescent="0.25">
      <c r="A58574"/>
      <c r="AA58574"/>
    </row>
    <row r="58575" spans="1:27" x14ac:dyDescent="0.25">
      <c r="A58575"/>
      <c r="AA58575"/>
    </row>
    <row r="58576" spans="1:27" x14ac:dyDescent="0.25">
      <c r="A58576"/>
      <c r="AA58576"/>
    </row>
    <row r="58577" spans="1:27" x14ac:dyDescent="0.25">
      <c r="A58577"/>
      <c r="AA58577"/>
    </row>
    <row r="58578" spans="1:27" x14ac:dyDescent="0.25">
      <c r="A58578"/>
      <c r="AA58578"/>
    </row>
    <row r="58579" spans="1:27" x14ac:dyDescent="0.25">
      <c r="A58579"/>
      <c r="AA58579"/>
    </row>
    <row r="58580" spans="1:27" x14ac:dyDescent="0.25">
      <c r="A58580"/>
      <c r="AA58580"/>
    </row>
    <row r="58581" spans="1:27" x14ac:dyDescent="0.25">
      <c r="A58581"/>
      <c r="AA58581"/>
    </row>
    <row r="58582" spans="1:27" x14ac:dyDescent="0.25">
      <c r="A58582"/>
      <c r="AA58582"/>
    </row>
    <row r="58583" spans="1:27" x14ac:dyDescent="0.25">
      <c r="A58583"/>
      <c r="AA58583"/>
    </row>
    <row r="58584" spans="1:27" x14ac:dyDescent="0.25">
      <c r="A58584"/>
      <c r="AA58584"/>
    </row>
    <row r="58585" spans="1:27" x14ac:dyDescent="0.25">
      <c r="A58585"/>
      <c r="AA58585"/>
    </row>
    <row r="58586" spans="1:27" x14ac:dyDescent="0.25">
      <c r="A58586"/>
      <c r="AA58586"/>
    </row>
    <row r="58587" spans="1:27" x14ac:dyDescent="0.25">
      <c r="A58587"/>
      <c r="AA58587"/>
    </row>
    <row r="58588" spans="1:27" x14ac:dyDescent="0.25">
      <c r="A58588"/>
      <c r="AA58588"/>
    </row>
    <row r="58589" spans="1:27" x14ac:dyDescent="0.25">
      <c r="A58589"/>
      <c r="AA58589"/>
    </row>
    <row r="58590" spans="1:27" x14ac:dyDescent="0.25">
      <c r="A58590"/>
      <c r="AA58590"/>
    </row>
    <row r="58591" spans="1:27" x14ac:dyDescent="0.25">
      <c r="A58591"/>
      <c r="AA58591"/>
    </row>
    <row r="58592" spans="1:27" x14ac:dyDescent="0.25">
      <c r="A58592"/>
      <c r="AA58592"/>
    </row>
    <row r="58593" spans="1:27" x14ac:dyDescent="0.25">
      <c r="A58593"/>
      <c r="AA58593"/>
    </row>
    <row r="58594" spans="1:27" x14ac:dyDescent="0.25">
      <c r="A58594"/>
      <c r="AA58594"/>
    </row>
    <row r="58595" spans="1:27" x14ac:dyDescent="0.25">
      <c r="A58595"/>
      <c r="AA58595"/>
    </row>
    <row r="58596" spans="1:27" x14ac:dyDescent="0.25">
      <c r="A58596"/>
      <c r="AA58596"/>
    </row>
    <row r="58597" spans="1:27" x14ac:dyDescent="0.25">
      <c r="A58597"/>
      <c r="AA58597"/>
    </row>
    <row r="58598" spans="1:27" x14ac:dyDescent="0.25">
      <c r="A58598"/>
      <c r="AA58598"/>
    </row>
    <row r="58599" spans="1:27" x14ac:dyDescent="0.25">
      <c r="A58599"/>
      <c r="AA58599"/>
    </row>
    <row r="58600" spans="1:27" x14ac:dyDescent="0.25">
      <c r="A58600"/>
      <c r="AA58600"/>
    </row>
    <row r="58601" spans="1:27" x14ac:dyDescent="0.25">
      <c r="A58601"/>
      <c r="AA58601"/>
    </row>
    <row r="58602" spans="1:27" x14ac:dyDescent="0.25">
      <c r="A58602"/>
      <c r="AA58602"/>
    </row>
    <row r="58603" spans="1:27" x14ac:dyDescent="0.25">
      <c r="A58603"/>
      <c r="AA58603"/>
    </row>
    <row r="58604" spans="1:27" x14ac:dyDescent="0.25">
      <c r="A58604"/>
      <c r="AA58604"/>
    </row>
    <row r="58605" spans="1:27" x14ac:dyDescent="0.25">
      <c r="A58605"/>
      <c r="AA58605"/>
    </row>
    <row r="58606" spans="1:27" x14ac:dyDescent="0.25">
      <c r="A58606"/>
      <c r="AA58606"/>
    </row>
    <row r="58607" spans="1:27" x14ac:dyDescent="0.25">
      <c r="A58607"/>
      <c r="AA58607"/>
    </row>
    <row r="58608" spans="1:27" x14ac:dyDescent="0.25">
      <c r="A58608"/>
      <c r="AA58608"/>
    </row>
    <row r="58609" spans="1:27" x14ac:dyDescent="0.25">
      <c r="A58609"/>
      <c r="AA58609"/>
    </row>
    <row r="58610" spans="1:27" x14ac:dyDescent="0.25">
      <c r="A58610"/>
      <c r="AA58610"/>
    </row>
    <row r="58611" spans="1:27" x14ac:dyDescent="0.25">
      <c r="A58611"/>
      <c r="AA58611"/>
    </row>
    <row r="58612" spans="1:27" x14ac:dyDescent="0.25">
      <c r="A58612"/>
      <c r="AA58612"/>
    </row>
    <row r="58613" spans="1:27" x14ac:dyDescent="0.25">
      <c r="A58613"/>
      <c r="AA58613"/>
    </row>
    <row r="58614" spans="1:27" x14ac:dyDescent="0.25">
      <c r="A58614"/>
      <c r="AA58614"/>
    </row>
    <row r="58615" spans="1:27" x14ac:dyDescent="0.25">
      <c r="A58615"/>
      <c r="AA58615"/>
    </row>
    <row r="58616" spans="1:27" x14ac:dyDescent="0.25">
      <c r="A58616"/>
      <c r="AA58616"/>
    </row>
    <row r="58617" spans="1:27" x14ac:dyDescent="0.25">
      <c r="A58617"/>
      <c r="AA58617"/>
    </row>
    <row r="58618" spans="1:27" x14ac:dyDescent="0.25">
      <c r="A58618"/>
      <c r="AA58618"/>
    </row>
    <row r="58619" spans="1:27" x14ac:dyDescent="0.25">
      <c r="A58619"/>
      <c r="AA58619"/>
    </row>
    <row r="58620" spans="1:27" x14ac:dyDescent="0.25">
      <c r="A58620"/>
      <c r="AA58620"/>
    </row>
    <row r="58621" spans="1:27" x14ac:dyDescent="0.25">
      <c r="A58621"/>
      <c r="AA58621"/>
    </row>
    <row r="58622" spans="1:27" x14ac:dyDescent="0.25">
      <c r="A58622"/>
      <c r="AA58622"/>
    </row>
    <row r="58623" spans="1:27" x14ac:dyDescent="0.25">
      <c r="A58623"/>
      <c r="AA58623"/>
    </row>
    <row r="58624" spans="1:27" x14ac:dyDescent="0.25">
      <c r="A58624"/>
      <c r="AA58624"/>
    </row>
    <row r="58625" spans="1:27" x14ac:dyDescent="0.25">
      <c r="A58625"/>
      <c r="AA58625"/>
    </row>
    <row r="58626" spans="1:27" x14ac:dyDescent="0.25">
      <c r="A58626"/>
      <c r="AA58626"/>
    </row>
    <row r="58627" spans="1:27" x14ac:dyDescent="0.25">
      <c r="A58627"/>
      <c r="AA58627"/>
    </row>
    <row r="58628" spans="1:27" x14ac:dyDescent="0.25">
      <c r="A58628"/>
      <c r="AA58628"/>
    </row>
    <row r="58629" spans="1:27" x14ac:dyDescent="0.25">
      <c r="A58629"/>
      <c r="AA58629"/>
    </row>
    <row r="58630" spans="1:27" x14ac:dyDescent="0.25">
      <c r="A58630"/>
      <c r="AA58630"/>
    </row>
    <row r="58631" spans="1:27" x14ac:dyDescent="0.25">
      <c r="A58631"/>
      <c r="AA58631"/>
    </row>
    <row r="58632" spans="1:27" x14ac:dyDescent="0.25">
      <c r="A58632"/>
      <c r="AA58632"/>
    </row>
    <row r="58633" spans="1:27" x14ac:dyDescent="0.25">
      <c r="A58633"/>
      <c r="AA58633"/>
    </row>
    <row r="58634" spans="1:27" x14ac:dyDescent="0.25">
      <c r="A58634"/>
      <c r="AA58634"/>
    </row>
    <row r="58635" spans="1:27" x14ac:dyDescent="0.25">
      <c r="A58635"/>
      <c r="AA58635"/>
    </row>
    <row r="58636" spans="1:27" x14ac:dyDescent="0.25">
      <c r="A58636"/>
      <c r="AA58636"/>
    </row>
    <row r="58637" spans="1:27" x14ac:dyDescent="0.25">
      <c r="A58637"/>
      <c r="AA58637"/>
    </row>
    <row r="58638" spans="1:27" x14ac:dyDescent="0.25">
      <c r="A58638"/>
      <c r="AA58638"/>
    </row>
    <row r="58639" spans="1:27" x14ac:dyDescent="0.25">
      <c r="A58639"/>
      <c r="AA58639"/>
    </row>
    <row r="58640" spans="1:27" x14ac:dyDescent="0.25">
      <c r="A58640"/>
      <c r="AA58640"/>
    </row>
    <row r="58641" spans="1:27" x14ac:dyDescent="0.25">
      <c r="A58641"/>
      <c r="AA58641"/>
    </row>
    <row r="58642" spans="1:27" x14ac:dyDescent="0.25">
      <c r="A58642"/>
      <c r="AA58642"/>
    </row>
    <row r="58643" spans="1:27" x14ac:dyDescent="0.25">
      <c r="A58643"/>
      <c r="AA58643"/>
    </row>
    <row r="58644" spans="1:27" x14ac:dyDescent="0.25">
      <c r="A58644"/>
      <c r="AA58644"/>
    </row>
    <row r="58645" spans="1:27" x14ac:dyDescent="0.25">
      <c r="A58645"/>
      <c r="AA58645"/>
    </row>
    <row r="58646" spans="1:27" x14ac:dyDescent="0.25">
      <c r="A58646"/>
      <c r="AA58646"/>
    </row>
    <row r="58647" spans="1:27" x14ac:dyDescent="0.25">
      <c r="A58647"/>
      <c r="AA58647"/>
    </row>
    <row r="58648" spans="1:27" x14ac:dyDescent="0.25">
      <c r="A58648"/>
      <c r="AA58648"/>
    </row>
    <row r="58649" spans="1:27" x14ac:dyDescent="0.25">
      <c r="A58649"/>
      <c r="AA58649"/>
    </row>
    <row r="58650" spans="1:27" x14ac:dyDescent="0.25">
      <c r="A58650"/>
      <c r="AA58650"/>
    </row>
    <row r="58651" spans="1:27" x14ac:dyDescent="0.25">
      <c r="A58651"/>
      <c r="AA58651"/>
    </row>
    <row r="58652" spans="1:27" x14ac:dyDescent="0.25">
      <c r="A58652"/>
      <c r="AA58652"/>
    </row>
    <row r="58653" spans="1:27" x14ac:dyDescent="0.25">
      <c r="A58653"/>
      <c r="AA58653"/>
    </row>
    <row r="58654" spans="1:27" x14ac:dyDescent="0.25">
      <c r="A58654"/>
      <c r="AA58654"/>
    </row>
    <row r="58655" spans="1:27" x14ac:dyDescent="0.25">
      <c r="A58655"/>
      <c r="AA58655"/>
    </row>
    <row r="58656" spans="1:27" x14ac:dyDescent="0.25">
      <c r="A58656"/>
      <c r="AA58656"/>
    </row>
    <row r="58657" spans="1:27" x14ac:dyDescent="0.25">
      <c r="A58657"/>
      <c r="AA58657"/>
    </row>
    <row r="58658" spans="1:27" x14ac:dyDescent="0.25">
      <c r="A58658"/>
      <c r="AA58658"/>
    </row>
    <row r="58659" spans="1:27" x14ac:dyDescent="0.25">
      <c r="A58659"/>
      <c r="AA58659"/>
    </row>
    <row r="58660" spans="1:27" x14ac:dyDescent="0.25">
      <c r="A58660"/>
      <c r="AA58660"/>
    </row>
    <row r="58661" spans="1:27" x14ac:dyDescent="0.25">
      <c r="A58661"/>
      <c r="AA58661"/>
    </row>
    <row r="58662" spans="1:27" x14ac:dyDescent="0.25">
      <c r="A58662"/>
      <c r="AA58662"/>
    </row>
    <row r="58663" spans="1:27" x14ac:dyDescent="0.25">
      <c r="A58663"/>
      <c r="AA58663"/>
    </row>
    <row r="58664" spans="1:27" x14ac:dyDescent="0.25">
      <c r="A58664"/>
      <c r="AA58664"/>
    </row>
    <row r="58665" spans="1:27" x14ac:dyDescent="0.25">
      <c r="A58665"/>
      <c r="AA58665"/>
    </row>
    <row r="58666" spans="1:27" x14ac:dyDescent="0.25">
      <c r="A58666"/>
      <c r="AA58666"/>
    </row>
    <row r="58667" spans="1:27" x14ac:dyDescent="0.25">
      <c r="A58667"/>
      <c r="AA58667"/>
    </row>
    <row r="58668" spans="1:27" x14ac:dyDescent="0.25">
      <c r="A58668"/>
      <c r="AA58668"/>
    </row>
    <row r="58669" spans="1:27" x14ac:dyDescent="0.25">
      <c r="A58669"/>
      <c r="AA58669"/>
    </row>
    <row r="58670" spans="1:27" x14ac:dyDescent="0.25">
      <c r="A58670"/>
      <c r="AA58670"/>
    </row>
    <row r="58671" spans="1:27" x14ac:dyDescent="0.25">
      <c r="A58671"/>
      <c r="AA58671"/>
    </row>
    <row r="58672" spans="1:27" x14ac:dyDescent="0.25">
      <c r="A58672"/>
      <c r="AA58672"/>
    </row>
    <row r="58673" spans="1:27" x14ac:dyDescent="0.25">
      <c r="A58673"/>
      <c r="AA58673"/>
    </row>
    <row r="58674" spans="1:27" x14ac:dyDescent="0.25">
      <c r="A58674"/>
      <c r="AA58674"/>
    </row>
    <row r="58675" spans="1:27" x14ac:dyDescent="0.25">
      <c r="A58675"/>
      <c r="AA58675"/>
    </row>
    <row r="58676" spans="1:27" x14ac:dyDescent="0.25">
      <c r="A58676"/>
      <c r="AA58676"/>
    </row>
    <row r="58677" spans="1:27" x14ac:dyDescent="0.25">
      <c r="A58677"/>
      <c r="AA58677"/>
    </row>
    <row r="58678" spans="1:27" x14ac:dyDescent="0.25">
      <c r="A58678"/>
      <c r="AA58678"/>
    </row>
    <row r="58679" spans="1:27" x14ac:dyDescent="0.25">
      <c r="A58679"/>
      <c r="AA58679"/>
    </row>
    <row r="58680" spans="1:27" x14ac:dyDescent="0.25">
      <c r="A58680"/>
      <c r="AA58680"/>
    </row>
    <row r="58681" spans="1:27" x14ac:dyDescent="0.25">
      <c r="A58681"/>
      <c r="AA58681"/>
    </row>
    <row r="58682" spans="1:27" x14ac:dyDescent="0.25">
      <c r="A58682"/>
      <c r="AA58682"/>
    </row>
    <row r="58683" spans="1:27" x14ac:dyDescent="0.25">
      <c r="A58683"/>
      <c r="AA58683"/>
    </row>
    <row r="58684" spans="1:27" x14ac:dyDescent="0.25">
      <c r="A58684"/>
      <c r="AA58684"/>
    </row>
    <row r="58685" spans="1:27" x14ac:dyDescent="0.25">
      <c r="A58685"/>
      <c r="AA58685"/>
    </row>
    <row r="58686" spans="1:27" x14ac:dyDescent="0.25">
      <c r="A58686"/>
      <c r="AA58686"/>
    </row>
    <row r="58687" spans="1:27" x14ac:dyDescent="0.25">
      <c r="A58687"/>
      <c r="AA58687"/>
    </row>
    <row r="58688" spans="1:27" x14ac:dyDescent="0.25">
      <c r="A58688"/>
      <c r="AA58688"/>
    </row>
    <row r="58689" spans="1:27" x14ac:dyDescent="0.25">
      <c r="A58689"/>
      <c r="AA58689"/>
    </row>
    <row r="58690" spans="1:27" x14ac:dyDescent="0.25">
      <c r="A58690"/>
      <c r="AA58690"/>
    </row>
    <row r="58691" spans="1:27" x14ac:dyDescent="0.25">
      <c r="A58691"/>
      <c r="AA58691"/>
    </row>
    <row r="58692" spans="1:27" x14ac:dyDescent="0.25">
      <c r="A58692"/>
      <c r="AA58692"/>
    </row>
    <row r="58693" spans="1:27" x14ac:dyDescent="0.25">
      <c r="A58693"/>
      <c r="AA58693"/>
    </row>
    <row r="58694" spans="1:27" x14ac:dyDescent="0.25">
      <c r="A58694"/>
      <c r="AA58694"/>
    </row>
    <row r="58695" spans="1:27" x14ac:dyDescent="0.25">
      <c r="A58695"/>
      <c r="AA58695"/>
    </row>
    <row r="58696" spans="1:27" x14ac:dyDescent="0.25">
      <c r="A58696"/>
      <c r="AA58696"/>
    </row>
    <row r="58697" spans="1:27" x14ac:dyDescent="0.25">
      <c r="A58697"/>
      <c r="AA58697"/>
    </row>
    <row r="58698" spans="1:27" x14ac:dyDescent="0.25">
      <c r="A58698"/>
      <c r="AA58698"/>
    </row>
    <row r="58699" spans="1:27" x14ac:dyDescent="0.25">
      <c r="A58699"/>
      <c r="AA58699"/>
    </row>
    <row r="58700" spans="1:27" x14ac:dyDescent="0.25">
      <c r="A58700"/>
      <c r="AA58700"/>
    </row>
    <row r="58701" spans="1:27" x14ac:dyDescent="0.25">
      <c r="A58701"/>
      <c r="AA58701"/>
    </row>
    <row r="58702" spans="1:27" x14ac:dyDescent="0.25">
      <c r="A58702"/>
      <c r="AA58702"/>
    </row>
    <row r="58703" spans="1:27" x14ac:dyDescent="0.25">
      <c r="A58703"/>
      <c r="AA58703"/>
    </row>
    <row r="58704" spans="1:27" x14ac:dyDescent="0.25">
      <c r="A58704"/>
      <c r="AA58704"/>
    </row>
    <row r="58705" spans="1:27" x14ac:dyDescent="0.25">
      <c r="A58705"/>
      <c r="AA58705"/>
    </row>
    <row r="58706" spans="1:27" x14ac:dyDescent="0.25">
      <c r="A58706"/>
      <c r="AA58706"/>
    </row>
    <row r="58707" spans="1:27" x14ac:dyDescent="0.25">
      <c r="A58707"/>
      <c r="AA58707"/>
    </row>
    <row r="58708" spans="1:27" x14ac:dyDescent="0.25">
      <c r="A58708"/>
      <c r="AA58708"/>
    </row>
    <row r="58709" spans="1:27" x14ac:dyDescent="0.25">
      <c r="A58709"/>
      <c r="AA58709"/>
    </row>
    <row r="58710" spans="1:27" x14ac:dyDescent="0.25">
      <c r="A58710"/>
      <c r="AA58710"/>
    </row>
    <row r="58711" spans="1:27" x14ac:dyDescent="0.25">
      <c r="A58711"/>
      <c r="AA58711"/>
    </row>
    <row r="58712" spans="1:27" x14ac:dyDescent="0.25">
      <c r="A58712"/>
      <c r="AA58712"/>
    </row>
    <row r="58713" spans="1:27" x14ac:dyDescent="0.25">
      <c r="A58713"/>
      <c r="AA58713"/>
    </row>
    <row r="58714" spans="1:27" x14ac:dyDescent="0.25">
      <c r="A58714"/>
      <c r="AA58714"/>
    </row>
    <row r="58715" spans="1:27" x14ac:dyDescent="0.25">
      <c r="A58715"/>
      <c r="AA58715"/>
    </row>
    <row r="58716" spans="1:27" x14ac:dyDescent="0.25">
      <c r="A58716"/>
      <c r="AA58716"/>
    </row>
    <row r="58717" spans="1:27" x14ac:dyDescent="0.25">
      <c r="A58717"/>
      <c r="AA58717"/>
    </row>
    <row r="58718" spans="1:27" x14ac:dyDescent="0.25">
      <c r="A58718"/>
      <c r="AA58718"/>
    </row>
    <row r="58719" spans="1:27" x14ac:dyDescent="0.25">
      <c r="A58719"/>
      <c r="AA58719"/>
    </row>
    <row r="58720" spans="1:27" x14ac:dyDescent="0.25">
      <c r="A58720"/>
      <c r="AA58720"/>
    </row>
    <row r="58721" spans="1:27" x14ac:dyDescent="0.25">
      <c r="A58721"/>
      <c r="AA58721"/>
    </row>
    <row r="58722" spans="1:27" x14ac:dyDescent="0.25">
      <c r="A58722"/>
      <c r="AA58722"/>
    </row>
    <row r="58723" spans="1:27" x14ac:dyDescent="0.25">
      <c r="A58723"/>
      <c r="AA58723"/>
    </row>
    <row r="58724" spans="1:27" x14ac:dyDescent="0.25">
      <c r="A58724"/>
      <c r="AA58724"/>
    </row>
    <row r="58725" spans="1:27" x14ac:dyDescent="0.25">
      <c r="A58725"/>
      <c r="AA58725"/>
    </row>
    <row r="58726" spans="1:27" x14ac:dyDescent="0.25">
      <c r="A58726"/>
      <c r="AA58726"/>
    </row>
    <row r="58727" spans="1:27" x14ac:dyDescent="0.25">
      <c r="A58727"/>
      <c r="AA58727"/>
    </row>
    <row r="58728" spans="1:27" x14ac:dyDescent="0.25">
      <c r="A58728"/>
      <c r="AA58728"/>
    </row>
    <row r="58729" spans="1:27" x14ac:dyDescent="0.25">
      <c r="A58729"/>
      <c r="AA58729"/>
    </row>
    <row r="58730" spans="1:27" x14ac:dyDescent="0.25">
      <c r="A58730"/>
      <c r="AA58730"/>
    </row>
    <row r="58731" spans="1:27" x14ac:dyDescent="0.25">
      <c r="A58731"/>
      <c r="AA58731"/>
    </row>
    <row r="58732" spans="1:27" x14ac:dyDescent="0.25">
      <c r="A58732"/>
      <c r="AA58732"/>
    </row>
    <row r="58733" spans="1:27" x14ac:dyDescent="0.25">
      <c r="A58733"/>
      <c r="AA58733"/>
    </row>
    <row r="58734" spans="1:27" x14ac:dyDescent="0.25">
      <c r="A58734"/>
      <c r="AA58734"/>
    </row>
    <row r="58735" spans="1:27" x14ac:dyDescent="0.25">
      <c r="A58735"/>
      <c r="AA58735"/>
    </row>
    <row r="58736" spans="1:27" x14ac:dyDescent="0.25">
      <c r="A58736"/>
      <c r="AA58736"/>
    </row>
    <row r="58737" spans="1:27" x14ac:dyDescent="0.25">
      <c r="A58737"/>
      <c r="AA58737"/>
    </row>
    <row r="58738" spans="1:27" x14ac:dyDescent="0.25">
      <c r="A58738"/>
      <c r="AA58738"/>
    </row>
    <row r="58739" spans="1:27" x14ac:dyDescent="0.25">
      <c r="A58739"/>
      <c r="AA58739"/>
    </row>
    <row r="58740" spans="1:27" x14ac:dyDescent="0.25">
      <c r="A58740"/>
      <c r="AA58740"/>
    </row>
    <row r="58741" spans="1:27" x14ac:dyDescent="0.25">
      <c r="A58741"/>
      <c r="AA58741"/>
    </row>
    <row r="58742" spans="1:27" x14ac:dyDescent="0.25">
      <c r="A58742"/>
      <c r="AA58742"/>
    </row>
    <row r="58743" spans="1:27" x14ac:dyDescent="0.25">
      <c r="A58743"/>
      <c r="AA58743"/>
    </row>
    <row r="58744" spans="1:27" x14ac:dyDescent="0.25">
      <c r="A58744"/>
      <c r="AA58744"/>
    </row>
    <row r="58745" spans="1:27" x14ac:dyDescent="0.25">
      <c r="A58745"/>
      <c r="AA58745"/>
    </row>
    <row r="58746" spans="1:27" x14ac:dyDescent="0.25">
      <c r="A58746"/>
      <c r="AA58746"/>
    </row>
    <row r="58747" spans="1:27" x14ac:dyDescent="0.25">
      <c r="A58747"/>
      <c r="AA58747"/>
    </row>
    <row r="58748" spans="1:27" x14ac:dyDescent="0.25">
      <c r="A58748"/>
      <c r="AA58748"/>
    </row>
    <row r="58749" spans="1:27" x14ac:dyDescent="0.25">
      <c r="A58749"/>
      <c r="AA58749"/>
    </row>
    <row r="58750" spans="1:27" x14ac:dyDescent="0.25">
      <c r="A58750"/>
      <c r="AA58750"/>
    </row>
    <row r="58751" spans="1:27" x14ac:dyDescent="0.25">
      <c r="A58751"/>
      <c r="AA58751"/>
    </row>
    <row r="58752" spans="1:27" x14ac:dyDescent="0.25">
      <c r="A58752"/>
      <c r="AA58752"/>
    </row>
    <row r="58753" spans="1:27" x14ac:dyDescent="0.25">
      <c r="A58753"/>
      <c r="AA58753"/>
    </row>
    <row r="58754" spans="1:27" x14ac:dyDescent="0.25">
      <c r="A58754"/>
      <c r="AA58754"/>
    </row>
    <row r="58755" spans="1:27" x14ac:dyDescent="0.25">
      <c r="A58755"/>
      <c r="AA58755"/>
    </row>
    <row r="58756" spans="1:27" x14ac:dyDescent="0.25">
      <c r="A58756"/>
      <c r="AA58756"/>
    </row>
    <row r="58757" spans="1:27" x14ac:dyDescent="0.25">
      <c r="A58757"/>
      <c r="AA58757"/>
    </row>
    <row r="58758" spans="1:27" x14ac:dyDescent="0.25">
      <c r="A58758"/>
      <c r="AA58758"/>
    </row>
    <row r="58759" spans="1:27" x14ac:dyDescent="0.25">
      <c r="A58759"/>
      <c r="AA58759"/>
    </row>
    <row r="58760" spans="1:27" x14ac:dyDescent="0.25">
      <c r="A58760"/>
      <c r="AA58760"/>
    </row>
    <row r="58761" spans="1:27" x14ac:dyDescent="0.25">
      <c r="A58761"/>
      <c r="AA58761"/>
    </row>
    <row r="58762" spans="1:27" x14ac:dyDescent="0.25">
      <c r="A58762"/>
      <c r="AA58762"/>
    </row>
    <row r="58763" spans="1:27" x14ac:dyDescent="0.25">
      <c r="A58763"/>
      <c r="AA58763"/>
    </row>
    <row r="58764" spans="1:27" x14ac:dyDescent="0.25">
      <c r="A58764"/>
      <c r="AA58764"/>
    </row>
    <row r="58765" spans="1:27" x14ac:dyDescent="0.25">
      <c r="A58765"/>
      <c r="AA58765"/>
    </row>
    <row r="58766" spans="1:27" x14ac:dyDescent="0.25">
      <c r="A58766"/>
      <c r="AA58766"/>
    </row>
    <row r="58767" spans="1:27" x14ac:dyDescent="0.25">
      <c r="A58767"/>
      <c r="AA58767"/>
    </row>
    <row r="58768" spans="1:27" x14ac:dyDescent="0.25">
      <c r="A58768"/>
      <c r="AA58768"/>
    </row>
    <row r="58769" spans="1:27" x14ac:dyDescent="0.25">
      <c r="A58769"/>
      <c r="AA58769"/>
    </row>
    <row r="58770" spans="1:27" x14ac:dyDescent="0.25">
      <c r="A58770"/>
      <c r="AA58770"/>
    </row>
    <row r="58771" spans="1:27" x14ac:dyDescent="0.25">
      <c r="A58771"/>
      <c r="AA58771"/>
    </row>
    <row r="58772" spans="1:27" x14ac:dyDescent="0.25">
      <c r="A58772"/>
      <c r="AA58772"/>
    </row>
    <row r="58773" spans="1:27" x14ac:dyDescent="0.25">
      <c r="A58773"/>
      <c r="AA58773"/>
    </row>
    <row r="58774" spans="1:27" x14ac:dyDescent="0.25">
      <c r="A58774"/>
      <c r="AA58774"/>
    </row>
    <row r="58775" spans="1:27" x14ac:dyDescent="0.25">
      <c r="A58775"/>
      <c r="AA58775"/>
    </row>
    <row r="58776" spans="1:27" x14ac:dyDescent="0.25">
      <c r="A58776"/>
      <c r="AA58776"/>
    </row>
    <row r="58777" spans="1:27" x14ac:dyDescent="0.25">
      <c r="A58777"/>
      <c r="AA58777"/>
    </row>
    <row r="58778" spans="1:27" x14ac:dyDescent="0.25">
      <c r="A58778"/>
      <c r="AA58778"/>
    </row>
    <row r="58779" spans="1:27" x14ac:dyDescent="0.25">
      <c r="A58779"/>
      <c r="AA58779"/>
    </row>
    <row r="58780" spans="1:27" x14ac:dyDescent="0.25">
      <c r="A58780"/>
      <c r="AA58780"/>
    </row>
    <row r="58781" spans="1:27" x14ac:dyDescent="0.25">
      <c r="A58781"/>
      <c r="AA58781"/>
    </row>
    <row r="58782" spans="1:27" x14ac:dyDescent="0.25">
      <c r="A58782"/>
      <c r="AA58782"/>
    </row>
    <row r="58783" spans="1:27" x14ac:dyDescent="0.25">
      <c r="A58783"/>
      <c r="AA58783"/>
    </row>
    <row r="58784" spans="1:27" x14ac:dyDescent="0.25">
      <c r="A58784"/>
      <c r="AA58784"/>
    </row>
    <row r="58785" spans="1:27" x14ac:dyDescent="0.25">
      <c r="A58785"/>
      <c r="AA58785"/>
    </row>
    <row r="58786" spans="1:27" x14ac:dyDescent="0.25">
      <c r="A58786"/>
      <c r="AA58786"/>
    </row>
    <row r="58787" spans="1:27" x14ac:dyDescent="0.25">
      <c r="A58787"/>
      <c r="AA58787"/>
    </row>
    <row r="58788" spans="1:27" x14ac:dyDescent="0.25">
      <c r="A58788"/>
      <c r="AA58788"/>
    </row>
    <row r="58789" spans="1:27" x14ac:dyDescent="0.25">
      <c r="A58789"/>
      <c r="AA58789"/>
    </row>
    <row r="58790" spans="1:27" x14ac:dyDescent="0.25">
      <c r="A58790"/>
      <c r="AA58790"/>
    </row>
    <row r="58791" spans="1:27" x14ac:dyDescent="0.25">
      <c r="A58791"/>
      <c r="AA58791"/>
    </row>
    <row r="58792" spans="1:27" x14ac:dyDescent="0.25">
      <c r="A58792"/>
      <c r="AA58792"/>
    </row>
    <row r="58793" spans="1:27" x14ac:dyDescent="0.25">
      <c r="A58793"/>
      <c r="AA58793"/>
    </row>
    <row r="58794" spans="1:27" x14ac:dyDescent="0.25">
      <c r="A58794"/>
      <c r="AA58794"/>
    </row>
    <row r="58795" spans="1:27" x14ac:dyDescent="0.25">
      <c r="A58795"/>
      <c r="AA58795"/>
    </row>
    <row r="58796" spans="1:27" x14ac:dyDescent="0.25">
      <c r="A58796"/>
      <c r="AA58796"/>
    </row>
    <row r="58797" spans="1:27" x14ac:dyDescent="0.25">
      <c r="A58797"/>
      <c r="AA58797"/>
    </row>
    <row r="58798" spans="1:27" x14ac:dyDescent="0.25">
      <c r="A58798"/>
      <c r="AA58798"/>
    </row>
    <row r="58799" spans="1:27" x14ac:dyDescent="0.25">
      <c r="A58799"/>
      <c r="AA58799"/>
    </row>
    <row r="58800" spans="1:27" x14ac:dyDescent="0.25">
      <c r="A58800"/>
      <c r="AA58800"/>
    </row>
    <row r="58801" spans="1:27" x14ac:dyDescent="0.25">
      <c r="A58801"/>
      <c r="AA58801"/>
    </row>
    <row r="58802" spans="1:27" x14ac:dyDescent="0.25">
      <c r="A58802"/>
      <c r="AA58802"/>
    </row>
    <row r="58803" spans="1:27" x14ac:dyDescent="0.25">
      <c r="A58803"/>
      <c r="AA58803"/>
    </row>
    <row r="58804" spans="1:27" x14ac:dyDescent="0.25">
      <c r="A58804"/>
      <c r="AA58804"/>
    </row>
    <row r="58805" spans="1:27" x14ac:dyDescent="0.25">
      <c r="A58805"/>
      <c r="AA58805"/>
    </row>
    <row r="58806" spans="1:27" x14ac:dyDescent="0.25">
      <c r="A58806"/>
      <c r="AA58806"/>
    </row>
    <row r="58807" spans="1:27" x14ac:dyDescent="0.25">
      <c r="A58807"/>
      <c r="AA58807"/>
    </row>
    <row r="58808" spans="1:27" x14ac:dyDescent="0.25">
      <c r="A58808"/>
      <c r="AA58808"/>
    </row>
    <row r="58809" spans="1:27" x14ac:dyDescent="0.25">
      <c r="A58809"/>
      <c r="AA58809"/>
    </row>
    <row r="58810" spans="1:27" x14ac:dyDescent="0.25">
      <c r="A58810"/>
      <c r="AA58810"/>
    </row>
    <row r="58811" spans="1:27" x14ac:dyDescent="0.25">
      <c r="A58811"/>
      <c r="AA58811"/>
    </row>
    <row r="58812" spans="1:27" x14ac:dyDescent="0.25">
      <c r="A58812"/>
      <c r="AA58812"/>
    </row>
    <row r="58813" spans="1:27" x14ac:dyDescent="0.25">
      <c r="A58813"/>
      <c r="AA58813"/>
    </row>
    <row r="58814" spans="1:27" x14ac:dyDescent="0.25">
      <c r="A58814"/>
      <c r="AA58814"/>
    </row>
    <row r="58815" spans="1:27" x14ac:dyDescent="0.25">
      <c r="A58815"/>
      <c r="AA58815"/>
    </row>
    <row r="58816" spans="1:27" x14ac:dyDescent="0.25">
      <c r="A58816"/>
      <c r="AA58816"/>
    </row>
    <row r="58817" spans="1:27" x14ac:dyDescent="0.25">
      <c r="A58817"/>
      <c r="AA58817"/>
    </row>
    <row r="58818" spans="1:27" x14ac:dyDescent="0.25">
      <c r="A58818"/>
      <c r="AA58818"/>
    </row>
    <row r="58819" spans="1:27" x14ac:dyDescent="0.25">
      <c r="A58819"/>
      <c r="AA58819"/>
    </row>
    <row r="58820" spans="1:27" x14ac:dyDescent="0.25">
      <c r="A58820"/>
      <c r="AA58820"/>
    </row>
    <row r="58821" spans="1:27" x14ac:dyDescent="0.25">
      <c r="A58821"/>
      <c r="AA58821"/>
    </row>
    <row r="58822" spans="1:27" x14ac:dyDescent="0.25">
      <c r="A58822"/>
      <c r="AA58822"/>
    </row>
    <row r="58823" spans="1:27" x14ac:dyDescent="0.25">
      <c r="A58823"/>
      <c r="AA58823"/>
    </row>
    <row r="58824" spans="1:27" x14ac:dyDescent="0.25">
      <c r="A58824"/>
      <c r="AA58824"/>
    </row>
    <row r="58825" spans="1:27" x14ac:dyDescent="0.25">
      <c r="A58825"/>
      <c r="AA58825"/>
    </row>
    <row r="58826" spans="1:27" x14ac:dyDescent="0.25">
      <c r="A58826"/>
      <c r="AA58826"/>
    </row>
    <row r="58827" spans="1:27" x14ac:dyDescent="0.25">
      <c r="A58827"/>
      <c r="AA58827"/>
    </row>
    <row r="58828" spans="1:27" x14ac:dyDescent="0.25">
      <c r="A58828"/>
      <c r="AA58828"/>
    </row>
    <row r="58829" spans="1:27" x14ac:dyDescent="0.25">
      <c r="A58829"/>
      <c r="AA58829"/>
    </row>
    <row r="58830" spans="1:27" x14ac:dyDescent="0.25">
      <c r="A58830"/>
      <c r="AA58830"/>
    </row>
    <row r="58831" spans="1:27" x14ac:dyDescent="0.25">
      <c r="A58831"/>
      <c r="AA58831"/>
    </row>
    <row r="58832" spans="1:27" x14ac:dyDescent="0.25">
      <c r="A58832"/>
      <c r="AA58832"/>
    </row>
    <row r="58833" spans="1:27" x14ac:dyDescent="0.25">
      <c r="A58833"/>
      <c r="AA58833"/>
    </row>
    <row r="58834" spans="1:27" x14ac:dyDescent="0.25">
      <c r="A58834"/>
      <c r="AA58834"/>
    </row>
    <row r="58835" spans="1:27" x14ac:dyDescent="0.25">
      <c r="A58835"/>
      <c r="AA58835"/>
    </row>
    <row r="58836" spans="1:27" x14ac:dyDescent="0.25">
      <c r="A58836"/>
      <c r="AA58836"/>
    </row>
    <row r="58837" spans="1:27" x14ac:dyDescent="0.25">
      <c r="A58837"/>
      <c r="AA58837"/>
    </row>
    <row r="58838" spans="1:27" x14ac:dyDescent="0.25">
      <c r="A58838"/>
      <c r="AA58838"/>
    </row>
    <row r="58839" spans="1:27" x14ac:dyDescent="0.25">
      <c r="A58839"/>
      <c r="AA58839"/>
    </row>
    <row r="58840" spans="1:27" x14ac:dyDescent="0.25">
      <c r="A58840"/>
      <c r="AA58840"/>
    </row>
    <row r="58841" spans="1:27" x14ac:dyDescent="0.25">
      <c r="A58841"/>
      <c r="AA58841"/>
    </row>
    <row r="58842" spans="1:27" x14ac:dyDescent="0.25">
      <c r="A58842"/>
      <c r="AA58842"/>
    </row>
    <row r="58843" spans="1:27" x14ac:dyDescent="0.25">
      <c r="A58843"/>
      <c r="AA58843"/>
    </row>
    <row r="58844" spans="1:27" x14ac:dyDescent="0.25">
      <c r="A58844"/>
      <c r="AA58844"/>
    </row>
    <row r="58845" spans="1:27" x14ac:dyDescent="0.25">
      <c r="A58845"/>
      <c r="AA58845"/>
    </row>
    <row r="58846" spans="1:27" x14ac:dyDescent="0.25">
      <c r="A58846"/>
      <c r="AA58846"/>
    </row>
    <row r="58847" spans="1:27" x14ac:dyDescent="0.25">
      <c r="A58847"/>
      <c r="AA58847"/>
    </row>
    <row r="58848" spans="1:27" x14ac:dyDescent="0.25">
      <c r="A58848"/>
      <c r="AA58848"/>
    </row>
    <row r="58849" spans="1:27" x14ac:dyDescent="0.25">
      <c r="A58849"/>
      <c r="AA58849"/>
    </row>
    <row r="58850" spans="1:27" x14ac:dyDescent="0.25">
      <c r="A58850"/>
      <c r="AA58850"/>
    </row>
    <row r="58851" spans="1:27" x14ac:dyDescent="0.25">
      <c r="A58851"/>
      <c r="AA58851"/>
    </row>
    <row r="58852" spans="1:27" x14ac:dyDescent="0.25">
      <c r="A58852"/>
      <c r="AA58852"/>
    </row>
    <row r="58853" spans="1:27" x14ac:dyDescent="0.25">
      <c r="A58853"/>
      <c r="AA58853"/>
    </row>
    <row r="58854" spans="1:27" x14ac:dyDescent="0.25">
      <c r="A58854"/>
      <c r="AA58854"/>
    </row>
    <row r="58855" spans="1:27" x14ac:dyDescent="0.25">
      <c r="A58855"/>
      <c r="AA58855"/>
    </row>
    <row r="58856" spans="1:27" x14ac:dyDescent="0.25">
      <c r="A58856"/>
      <c r="AA58856"/>
    </row>
    <row r="58857" spans="1:27" x14ac:dyDescent="0.25">
      <c r="A58857"/>
      <c r="AA58857"/>
    </row>
    <row r="58858" spans="1:27" x14ac:dyDescent="0.25">
      <c r="A58858"/>
      <c r="AA58858"/>
    </row>
    <row r="58859" spans="1:27" x14ac:dyDescent="0.25">
      <c r="A58859"/>
      <c r="AA58859"/>
    </row>
    <row r="58860" spans="1:27" x14ac:dyDescent="0.25">
      <c r="A58860"/>
      <c r="AA58860"/>
    </row>
    <row r="58861" spans="1:27" x14ac:dyDescent="0.25">
      <c r="A58861"/>
      <c r="AA58861"/>
    </row>
    <row r="58862" spans="1:27" x14ac:dyDescent="0.25">
      <c r="A58862"/>
      <c r="AA58862"/>
    </row>
    <row r="58863" spans="1:27" x14ac:dyDescent="0.25">
      <c r="A58863"/>
      <c r="AA58863"/>
    </row>
    <row r="58864" spans="1:27" x14ac:dyDescent="0.25">
      <c r="A58864"/>
      <c r="AA58864"/>
    </row>
    <row r="58865" spans="1:27" x14ac:dyDescent="0.25">
      <c r="A58865"/>
      <c r="AA58865"/>
    </row>
    <row r="58866" spans="1:27" x14ac:dyDescent="0.25">
      <c r="A58866"/>
      <c r="AA58866"/>
    </row>
    <row r="58867" spans="1:27" x14ac:dyDescent="0.25">
      <c r="A58867"/>
      <c r="AA58867"/>
    </row>
    <row r="58868" spans="1:27" x14ac:dyDescent="0.25">
      <c r="A58868"/>
      <c r="AA58868"/>
    </row>
    <row r="58869" spans="1:27" x14ac:dyDescent="0.25">
      <c r="A58869"/>
      <c r="AA58869"/>
    </row>
    <row r="58870" spans="1:27" x14ac:dyDescent="0.25">
      <c r="A58870"/>
      <c r="AA58870"/>
    </row>
    <row r="58871" spans="1:27" x14ac:dyDescent="0.25">
      <c r="A58871"/>
      <c r="AA58871"/>
    </row>
    <row r="58872" spans="1:27" x14ac:dyDescent="0.25">
      <c r="A58872"/>
      <c r="AA58872"/>
    </row>
    <row r="58873" spans="1:27" x14ac:dyDescent="0.25">
      <c r="A58873"/>
      <c r="AA58873"/>
    </row>
    <row r="58874" spans="1:27" x14ac:dyDescent="0.25">
      <c r="A58874"/>
      <c r="AA58874"/>
    </row>
    <row r="58875" spans="1:27" x14ac:dyDescent="0.25">
      <c r="A58875"/>
      <c r="AA58875"/>
    </row>
    <row r="58876" spans="1:27" x14ac:dyDescent="0.25">
      <c r="A58876"/>
      <c r="AA58876"/>
    </row>
    <row r="58877" spans="1:27" x14ac:dyDescent="0.25">
      <c r="A58877"/>
      <c r="AA58877"/>
    </row>
    <row r="58878" spans="1:27" x14ac:dyDescent="0.25">
      <c r="A58878"/>
      <c r="AA58878"/>
    </row>
    <row r="58879" spans="1:27" x14ac:dyDescent="0.25">
      <c r="A58879"/>
      <c r="AA58879"/>
    </row>
    <row r="58880" spans="1:27" x14ac:dyDescent="0.25">
      <c r="A58880"/>
      <c r="AA58880"/>
    </row>
    <row r="58881" spans="1:27" x14ac:dyDescent="0.25">
      <c r="A58881"/>
      <c r="AA58881"/>
    </row>
    <row r="58882" spans="1:27" x14ac:dyDescent="0.25">
      <c r="A58882"/>
      <c r="AA58882"/>
    </row>
    <row r="58883" spans="1:27" x14ac:dyDescent="0.25">
      <c r="A58883"/>
      <c r="AA58883"/>
    </row>
    <row r="58884" spans="1:27" x14ac:dyDescent="0.25">
      <c r="A58884"/>
      <c r="AA58884"/>
    </row>
    <row r="58885" spans="1:27" x14ac:dyDescent="0.25">
      <c r="A58885"/>
      <c r="AA58885"/>
    </row>
    <row r="58886" spans="1:27" x14ac:dyDescent="0.25">
      <c r="A58886"/>
      <c r="AA58886"/>
    </row>
    <row r="58887" spans="1:27" x14ac:dyDescent="0.25">
      <c r="A58887"/>
      <c r="AA58887"/>
    </row>
    <row r="58888" spans="1:27" x14ac:dyDescent="0.25">
      <c r="A58888"/>
      <c r="AA58888"/>
    </row>
    <row r="58889" spans="1:27" x14ac:dyDescent="0.25">
      <c r="A58889"/>
      <c r="AA58889"/>
    </row>
    <row r="58890" spans="1:27" x14ac:dyDescent="0.25">
      <c r="A58890"/>
      <c r="AA58890"/>
    </row>
    <row r="58891" spans="1:27" x14ac:dyDescent="0.25">
      <c r="A58891"/>
      <c r="AA58891"/>
    </row>
    <row r="58892" spans="1:27" x14ac:dyDescent="0.25">
      <c r="A58892"/>
      <c r="AA58892"/>
    </row>
    <row r="58893" spans="1:27" x14ac:dyDescent="0.25">
      <c r="A58893"/>
      <c r="AA58893"/>
    </row>
    <row r="58894" spans="1:27" x14ac:dyDescent="0.25">
      <c r="A58894"/>
      <c r="AA58894"/>
    </row>
    <row r="58895" spans="1:27" x14ac:dyDescent="0.25">
      <c r="A58895"/>
      <c r="AA58895"/>
    </row>
    <row r="58896" spans="1:27" x14ac:dyDescent="0.25">
      <c r="A58896"/>
      <c r="AA58896"/>
    </row>
    <row r="58897" spans="1:27" x14ac:dyDescent="0.25">
      <c r="A58897"/>
      <c r="AA58897"/>
    </row>
    <row r="58898" spans="1:27" x14ac:dyDescent="0.25">
      <c r="A58898"/>
      <c r="AA58898"/>
    </row>
    <row r="58899" spans="1:27" x14ac:dyDescent="0.25">
      <c r="A58899"/>
      <c r="AA58899"/>
    </row>
    <row r="58900" spans="1:27" x14ac:dyDescent="0.25">
      <c r="A58900"/>
      <c r="AA58900"/>
    </row>
    <row r="58901" spans="1:27" x14ac:dyDescent="0.25">
      <c r="A58901"/>
      <c r="AA58901"/>
    </row>
    <row r="58902" spans="1:27" x14ac:dyDescent="0.25">
      <c r="A58902"/>
      <c r="AA58902"/>
    </row>
    <row r="58903" spans="1:27" x14ac:dyDescent="0.25">
      <c r="A58903"/>
      <c r="AA58903"/>
    </row>
    <row r="58904" spans="1:27" x14ac:dyDescent="0.25">
      <c r="A58904"/>
      <c r="AA58904"/>
    </row>
    <row r="58905" spans="1:27" x14ac:dyDescent="0.25">
      <c r="A58905"/>
      <c r="AA58905"/>
    </row>
    <row r="58906" spans="1:27" x14ac:dyDescent="0.25">
      <c r="A58906"/>
      <c r="AA58906"/>
    </row>
    <row r="58907" spans="1:27" x14ac:dyDescent="0.25">
      <c r="A58907"/>
      <c r="AA58907"/>
    </row>
    <row r="58908" spans="1:27" x14ac:dyDescent="0.25">
      <c r="A58908"/>
      <c r="AA58908"/>
    </row>
    <row r="58909" spans="1:27" x14ac:dyDescent="0.25">
      <c r="A58909"/>
      <c r="AA58909"/>
    </row>
    <row r="58910" spans="1:27" x14ac:dyDescent="0.25">
      <c r="A58910"/>
      <c r="AA58910"/>
    </row>
    <row r="58911" spans="1:27" x14ac:dyDescent="0.25">
      <c r="A58911"/>
      <c r="AA58911"/>
    </row>
    <row r="58912" spans="1:27" x14ac:dyDescent="0.25">
      <c r="A58912"/>
      <c r="AA58912"/>
    </row>
    <row r="58913" spans="1:27" x14ac:dyDescent="0.25">
      <c r="A58913"/>
      <c r="AA58913"/>
    </row>
    <row r="58914" spans="1:27" x14ac:dyDescent="0.25">
      <c r="A58914"/>
      <c r="AA58914"/>
    </row>
    <row r="58915" spans="1:27" x14ac:dyDescent="0.25">
      <c r="A58915"/>
      <c r="AA58915"/>
    </row>
    <row r="58916" spans="1:27" x14ac:dyDescent="0.25">
      <c r="A58916"/>
      <c r="AA58916"/>
    </row>
    <row r="58917" spans="1:27" x14ac:dyDescent="0.25">
      <c r="A58917"/>
      <c r="AA58917"/>
    </row>
    <row r="58918" spans="1:27" x14ac:dyDescent="0.25">
      <c r="A58918"/>
      <c r="AA58918"/>
    </row>
    <row r="58919" spans="1:27" x14ac:dyDescent="0.25">
      <c r="A58919"/>
      <c r="AA58919"/>
    </row>
    <row r="58920" spans="1:27" x14ac:dyDescent="0.25">
      <c r="A58920"/>
      <c r="AA58920"/>
    </row>
    <row r="58921" spans="1:27" x14ac:dyDescent="0.25">
      <c r="A58921"/>
      <c r="AA58921"/>
    </row>
    <row r="58922" spans="1:27" x14ac:dyDescent="0.25">
      <c r="A58922"/>
      <c r="AA58922"/>
    </row>
    <row r="58923" spans="1:27" x14ac:dyDescent="0.25">
      <c r="A58923"/>
      <c r="AA58923"/>
    </row>
    <row r="58924" spans="1:27" x14ac:dyDescent="0.25">
      <c r="A58924"/>
      <c r="AA58924"/>
    </row>
    <row r="58925" spans="1:27" x14ac:dyDescent="0.25">
      <c r="A58925"/>
      <c r="AA58925"/>
    </row>
    <row r="58926" spans="1:27" x14ac:dyDescent="0.25">
      <c r="A58926"/>
      <c r="AA58926"/>
    </row>
    <row r="58927" spans="1:27" x14ac:dyDescent="0.25">
      <c r="A58927"/>
      <c r="AA58927"/>
    </row>
    <row r="58928" spans="1:27" x14ac:dyDescent="0.25">
      <c r="A58928"/>
      <c r="AA58928"/>
    </row>
    <row r="58929" spans="1:27" x14ac:dyDescent="0.25">
      <c r="A58929"/>
      <c r="AA58929"/>
    </row>
    <row r="58930" spans="1:27" x14ac:dyDescent="0.25">
      <c r="A58930"/>
      <c r="AA58930"/>
    </row>
    <row r="58931" spans="1:27" x14ac:dyDescent="0.25">
      <c r="A58931"/>
      <c r="AA58931"/>
    </row>
    <row r="58932" spans="1:27" x14ac:dyDescent="0.25">
      <c r="A58932"/>
      <c r="AA58932"/>
    </row>
    <row r="58933" spans="1:27" x14ac:dyDescent="0.25">
      <c r="A58933"/>
      <c r="AA58933"/>
    </row>
    <row r="58934" spans="1:27" x14ac:dyDescent="0.25">
      <c r="A58934"/>
      <c r="AA58934"/>
    </row>
    <row r="58935" spans="1:27" x14ac:dyDescent="0.25">
      <c r="A58935"/>
      <c r="AA58935"/>
    </row>
    <row r="58936" spans="1:27" x14ac:dyDescent="0.25">
      <c r="A58936"/>
      <c r="AA58936"/>
    </row>
    <row r="58937" spans="1:27" x14ac:dyDescent="0.25">
      <c r="A58937"/>
      <c r="AA58937"/>
    </row>
    <row r="58938" spans="1:27" x14ac:dyDescent="0.25">
      <c r="A58938"/>
      <c r="AA58938"/>
    </row>
    <row r="58939" spans="1:27" x14ac:dyDescent="0.25">
      <c r="A58939"/>
      <c r="AA58939"/>
    </row>
    <row r="58940" spans="1:27" x14ac:dyDescent="0.25">
      <c r="A58940"/>
      <c r="AA58940"/>
    </row>
    <row r="58941" spans="1:27" x14ac:dyDescent="0.25">
      <c r="A58941"/>
      <c r="AA58941"/>
    </row>
    <row r="58942" spans="1:27" x14ac:dyDescent="0.25">
      <c r="A58942"/>
      <c r="AA58942"/>
    </row>
    <row r="58943" spans="1:27" x14ac:dyDescent="0.25">
      <c r="A58943"/>
      <c r="AA58943"/>
    </row>
    <row r="58944" spans="1:27" x14ac:dyDescent="0.25">
      <c r="A58944"/>
      <c r="AA58944"/>
    </row>
    <row r="58945" spans="1:27" x14ac:dyDescent="0.25">
      <c r="A58945"/>
      <c r="AA58945"/>
    </row>
    <row r="58946" spans="1:27" x14ac:dyDescent="0.25">
      <c r="A58946"/>
      <c r="AA58946"/>
    </row>
    <row r="58947" spans="1:27" x14ac:dyDescent="0.25">
      <c r="A58947"/>
      <c r="AA58947"/>
    </row>
    <row r="58948" spans="1:27" x14ac:dyDescent="0.25">
      <c r="A58948"/>
      <c r="AA58948"/>
    </row>
    <row r="58949" spans="1:27" x14ac:dyDescent="0.25">
      <c r="A58949"/>
      <c r="AA58949"/>
    </row>
    <row r="58950" spans="1:27" x14ac:dyDescent="0.25">
      <c r="A58950"/>
      <c r="AA58950"/>
    </row>
    <row r="58951" spans="1:27" x14ac:dyDescent="0.25">
      <c r="A58951"/>
      <c r="AA58951"/>
    </row>
    <row r="58952" spans="1:27" x14ac:dyDescent="0.25">
      <c r="A58952"/>
      <c r="AA58952"/>
    </row>
    <row r="58953" spans="1:27" x14ac:dyDescent="0.25">
      <c r="A58953"/>
      <c r="AA58953"/>
    </row>
    <row r="58954" spans="1:27" x14ac:dyDescent="0.25">
      <c r="A58954"/>
      <c r="AA58954"/>
    </row>
    <row r="58955" spans="1:27" x14ac:dyDescent="0.25">
      <c r="A58955"/>
      <c r="AA58955"/>
    </row>
    <row r="58956" spans="1:27" x14ac:dyDescent="0.25">
      <c r="A58956"/>
      <c r="AA58956"/>
    </row>
    <row r="58957" spans="1:27" x14ac:dyDescent="0.25">
      <c r="A58957"/>
      <c r="AA58957"/>
    </row>
    <row r="58958" spans="1:27" x14ac:dyDescent="0.25">
      <c r="A58958"/>
      <c r="AA58958"/>
    </row>
    <row r="58959" spans="1:27" x14ac:dyDescent="0.25">
      <c r="A58959"/>
      <c r="AA58959"/>
    </row>
    <row r="58960" spans="1:27" x14ac:dyDescent="0.25">
      <c r="A58960"/>
      <c r="AA58960"/>
    </row>
    <row r="58961" spans="1:27" x14ac:dyDescent="0.25">
      <c r="A58961"/>
      <c r="AA58961"/>
    </row>
    <row r="58962" spans="1:27" x14ac:dyDescent="0.25">
      <c r="A58962"/>
      <c r="AA58962"/>
    </row>
    <row r="58963" spans="1:27" x14ac:dyDescent="0.25">
      <c r="A58963"/>
      <c r="AA58963"/>
    </row>
    <row r="58964" spans="1:27" x14ac:dyDescent="0.25">
      <c r="A58964"/>
      <c r="AA58964"/>
    </row>
    <row r="58965" spans="1:27" x14ac:dyDescent="0.25">
      <c r="A58965"/>
      <c r="AA58965"/>
    </row>
    <row r="58966" spans="1:27" x14ac:dyDescent="0.25">
      <c r="A58966"/>
      <c r="AA58966"/>
    </row>
    <row r="58967" spans="1:27" x14ac:dyDescent="0.25">
      <c r="A58967"/>
      <c r="AA58967"/>
    </row>
    <row r="58968" spans="1:27" x14ac:dyDescent="0.25">
      <c r="A58968"/>
      <c r="AA58968"/>
    </row>
    <row r="58969" spans="1:27" x14ac:dyDescent="0.25">
      <c r="A58969"/>
      <c r="AA58969"/>
    </row>
    <row r="58970" spans="1:27" x14ac:dyDescent="0.25">
      <c r="A58970"/>
      <c r="AA58970"/>
    </row>
    <row r="58971" spans="1:27" x14ac:dyDescent="0.25">
      <c r="A58971"/>
      <c r="AA58971"/>
    </row>
    <row r="58972" spans="1:27" x14ac:dyDescent="0.25">
      <c r="A58972"/>
      <c r="AA58972"/>
    </row>
    <row r="58973" spans="1:27" x14ac:dyDescent="0.25">
      <c r="A58973"/>
      <c r="AA58973"/>
    </row>
    <row r="58974" spans="1:27" x14ac:dyDescent="0.25">
      <c r="A58974"/>
      <c r="AA58974"/>
    </row>
    <row r="58975" spans="1:27" x14ac:dyDescent="0.25">
      <c r="A58975"/>
      <c r="AA58975"/>
    </row>
    <row r="58976" spans="1:27" x14ac:dyDescent="0.25">
      <c r="A58976"/>
      <c r="AA58976"/>
    </row>
    <row r="58977" spans="1:27" x14ac:dyDescent="0.25">
      <c r="A58977"/>
      <c r="AA58977"/>
    </row>
    <row r="58978" spans="1:27" x14ac:dyDescent="0.25">
      <c r="A58978"/>
      <c r="AA58978"/>
    </row>
    <row r="58979" spans="1:27" x14ac:dyDescent="0.25">
      <c r="A58979"/>
      <c r="AA58979"/>
    </row>
    <row r="58980" spans="1:27" x14ac:dyDescent="0.25">
      <c r="A58980"/>
      <c r="AA58980"/>
    </row>
    <row r="58981" spans="1:27" x14ac:dyDescent="0.25">
      <c r="A58981"/>
      <c r="AA58981"/>
    </row>
    <row r="58982" spans="1:27" x14ac:dyDescent="0.25">
      <c r="A58982"/>
      <c r="AA58982"/>
    </row>
    <row r="58983" spans="1:27" x14ac:dyDescent="0.25">
      <c r="A58983"/>
      <c r="AA58983"/>
    </row>
    <row r="58984" spans="1:27" x14ac:dyDescent="0.25">
      <c r="A58984"/>
      <c r="AA58984"/>
    </row>
    <row r="58985" spans="1:27" x14ac:dyDescent="0.25">
      <c r="A58985"/>
      <c r="AA58985"/>
    </row>
    <row r="58986" spans="1:27" x14ac:dyDescent="0.25">
      <c r="A58986"/>
      <c r="AA58986"/>
    </row>
    <row r="58987" spans="1:27" x14ac:dyDescent="0.25">
      <c r="A58987"/>
      <c r="AA58987"/>
    </row>
    <row r="58988" spans="1:27" x14ac:dyDescent="0.25">
      <c r="A58988"/>
      <c r="AA58988"/>
    </row>
    <row r="58989" spans="1:27" x14ac:dyDescent="0.25">
      <c r="A58989"/>
      <c r="AA58989"/>
    </row>
    <row r="58990" spans="1:27" x14ac:dyDescent="0.25">
      <c r="A58990"/>
      <c r="AA58990"/>
    </row>
    <row r="58991" spans="1:27" x14ac:dyDescent="0.25">
      <c r="A58991"/>
      <c r="AA58991"/>
    </row>
    <row r="58992" spans="1:27" x14ac:dyDescent="0.25">
      <c r="A58992"/>
      <c r="AA58992"/>
    </row>
    <row r="58993" spans="1:27" x14ac:dyDescent="0.25">
      <c r="A58993"/>
      <c r="AA58993"/>
    </row>
    <row r="58994" spans="1:27" x14ac:dyDescent="0.25">
      <c r="A58994"/>
      <c r="AA58994"/>
    </row>
    <row r="58995" spans="1:27" x14ac:dyDescent="0.25">
      <c r="A58995"/>
      <c r="AA58995"/>
    </row>
    <row r="58996" spans="1:27" x14ac:dyDescent="0.25">
      <c r="A58996"/>
      <c r="AA58996"/>
    </row>
    <row r="58997" spans="1:27" x14ac:dyDescent="0.25">
      <c r="A58997"/>
      <c r="AA58997"/>
    </row>
    <row r="58998" spans="1:27" x14ac:dyDescent="0.25">
      <c r="A58998"/>
      <c r="AA58998"/>
    </row>
    <row r="58999" spans="1:27" x14ac:dyDescent="0.25">
      <c r="A58999"/>
      <c r="AA58999"/>
    </row>
    <row r="59000" spans="1:27" x14ac:dyDescent="0.25">
      <c r="A59000"/>
      <c r="AA59000"/>
    </row>
    <row r="59001" spans="1:27" x14ac:dyDescent="0.25">
      <c r="A59001"/>
      <c r="AA59001"/>
    </row>
    <row r="59002" spans="1:27" x14ac:dyDescent="0.25">
      <c r="A59002"/>
      <c r="AA59002"/>
    </row>
    <row r="59003" spans="1:27" x14ac:dyDescent="0.25">
      <c r="A59003"/>
      <c r="AA59003"/>
    </row>
    <row r="59004" spans="1:27" x14ac:dyDescent="0.25">
      <c r="A59004"/>
      <c r="AA59004"/>
    </row>
    <row r="59005" spans="1:27" x14ac:dyDescent="0.25">
      <c r="A59005"/>
      <c r="AA59005"/>
    </row>
    <row r="59006" spans="1:27" x14ac:dyDescent="0.25">
      <c r="A59006"/>
      <c r="AA59006"/>
    </row>
    <row r="59007" spans="1:27" x14ac:dyDescent="0.25">
      <c r="A59007"/>
      <c r="AA59007"/>
    </row>
    <row r="59008" spans="1:27" x14ac:dyDescent="0.25">
      <c r="A59008"/>
      <c r="AA59008"/>
    </row>
    <row r="59009" spans="1:27" x14ac:dyDescent="0.25">
      <c r="A59009"/>
      <c r="AA59009"/>
    </row>
    <row r="59010" spans="1:27" x14ac:dyDescent="0.25">
      <c r="A59010"/>
      <c r="AA59010"/>
    </row>
    <row r="59011" spans="1:27" x14ac:dyDescent="0.25">
      <c r="A59011"/>
      <c r="AA59011"/>
    </row>
    <row r="59012" spans="1:27" x14ac:dyDescent="0.25">
      <c r="A59012"/>
      <c r="AA59012"/>
    </row>
    <row r="59013" spans="1:27" x14ac:dyDescent="0.25">
      <c r="A59013"/>
      <c r="AA59013"/>
    </row>
    <row r="59014" spans="1:27" x14ac:dyDescent="0.25">
      <c r="A59014"/>
      <c r="AA59014"/>
    </row>
    <row r="59015" spans="1:27" x14ac:dyDescent="0.25">
      <c r="A59015"/>
      <c r="AA59015"/>
    </row>
    <row r="59016" spans="1:27" x14ac:dyDescent="0.25">
      <c r="A59016"/>
      <c r="AA59016"/>
    </row>
    <row r="59017" spans="1:27" x14ac:dyDescent="0.25">
      <c r="A59017"/>
      <c r="AA59017"/>
    </row>
    <row r="59018" spans="1:27" x14ac:dyDescent="0.25">
      <c r="A59018"/>
      <c r="AA59018"/>
    </row>
    <row r="59019" spans="1:27" x14ac:dyDescent="0.25">
      <c r="A59019"/>
      <c r="AA59019"/>
    </row>
    <row r="59020" spans="1:27" x14ac:dyDescent="0.25">
      <c r="A59020"/>
      <c r="AA59020"/>
    </row>
    <row r="59021" spans="1:27" x14ac:dyDescent="0.25">
      <c r="A59021"/>
      <c r="AA59021"/>
    </row>
    <row r="59022" spans="1:27" x14ac:dyDescent="0.25">
      <c r="A59022"/>
      <c r="AA59022"/>
    </row>
    <row r="59023" spans="1:27" x14ac:dyDescent="0.25">
      <c r="A59023"/>
      <c r="AA59023"/>
    </row>
    <row r="59024" spans="1:27" x14ac:dyDescent="0.25">
      <c r="A59024"/>
      <c r="AA59024"/>
    </row>
    <row r="59025" spans="1:27" x14ac:dyDescent="0.25">
      <c r="A59025"/>
      <c r="AA59025"/>
    </row>
    <row r="59026" spans="1:27" x14ac:dyDescent="0.25">
      <c r="A59026"/>
      <c r="AA59026"/>
    </row>
    <row r="59027" spans="1:27" x14ac:dyDescent="0.25">
      <c r="A59027"/>
      <c r="AA59027"/>
    </row>
    <row r="59028" spans="1:27" x14ac:dyDescent="0.25">
      <c r="A59028"/>
      <c r="AA59028"/>
    </row>
    <row r="59029" spans="1:27" x14ac:dyDescent="0.25">
      <c r="A59029"/>
      <c r="AA59029"/>
    </row>
    <row r="59030" spans="1:27" x14ac:dyDescent="0.25">
      <c r="A59030"/>
      <c r="AA59030"/>
    </row>
    <row r="59031" spans="1:27" x14ac:dyDescent="0.25">
      <c r="A59031"/>
      <c r="AA59031"/>
    </row>
    <row r="59032" spans="1:27" x14ac:dyDescent="0.25">
      <c r="A59032"/>
      <c r="AA59032"/>
    </row>
    <row r="59033" spans="1:27" x14ac:dyDescent="0.25">
      <c r="A59033"/>
      <c r="AA59033"/>
    </row>
    <row r="59034" spans="1:27" x14ac:dyDescent="0.25">
      <c r="A59034"/>
      <c r="AA59034"/>
    </row>
    <row r="59035" spans="1:27" x14ac:dyDescent="0.25">
      <c r="A59035"/>
      <c r="AA59035"/>
    </row>
    <row r="59036" spans="1:27" x14ac:dyDescent="0.25">
      <c r="A59036"/>
      <c r="AA59036"/>
    </row>
    <row r="59037" spans="1:27" x14ac:dyDescent="0.25">
      <c r="A59037"/>
      <c r="AA59037"/>
    </row>
    <row r="59038" spans="1:27" x14ac:dyDescent="0.25">
      <c r="A59038"/>
      <c r="AA59038"/>
    </row>
    <row r="59039" spans="1:27" x14ac:dyDescent="0.25">
      <c r="A59039"/>
      <c r="AA59039"/>
    </row>
    <row r="59040" spans="1:27" x14ac:dyDescent="0.25">
      <c r="A59040"/>
      <c r="AA59040"/>
    </row>
    <row r="59041" spans="1:27" x14ac:dyDescent="0.25">
      <c r="A59041"/>
      <c r="AA59041"/>
    </row>
    <row r="59042" spans="1:27" x14ac:dyDescent="0.25">
      <c r="A59042"/>
      <c r="AA59042"/>
    </row>
    <row r="59043" spans="1:27" x14ac:dyDescent="0.25">
      <c r="A59043"/>
      <c r="AA59043"/>
    </row>
    <row r="59044" spans="1:27" x14ac:dyDescent="0.25">
      <c r="A59044"/>
      <c r="AA59044"/>
    </row>
    <row r="59045" spans="1:27" x14ac:dyDescent="0.25">
      <c r="A59045"/>
      <c r="AA59045"/>
    </row>
    <row r="59046" spans="1:27" x14ac:dyDescent="0.25">
      <c r="A59046"/>
      <c r="AA59046"/>
    </row>
    <row r="59047" spans="1:27" x14ac:dyDescent="0.25">
      <c r="A59047"/>
      <c r="AA59047"/>
    </row>
    <row r="59048" spans="1:27" x14ac:dyDescent="0.25">
      <c r="A59048"/>
      <c r="AA59048"/>
    </row>
    <row r="59049" spans="1:27" x14ac:dyDescent="0.25">
      <c r="A59049"/>
      <c r="AA59049"/>
    </row>
    <row r="59050" spans="1:27" x14ac:dyDescent="0.25">
      <c r="A59050"/>
      <c r="AA59050"/>
    </row>
    <row r="59051" spans="1:27" x14ac:dyDescent="0.25">
      <c r="A59051"/>
      <c r="AA59051"/>
    </row>
    <row r="59052" spans="1:27" x14ac:dyDescent="0.25">
      <c r="A59052"/>
      <c r="AA59052"/>
    </row>
    <row r="59053" spans="1:27" x14ac:dyDescent="0.25">
      <c r="A59053"/>
      <c r="AA59053"/>
    </row>
    <row r="59054" spans="1:27" x14ac:dyDescent="0.25">
      <c r="A59054"/>
      <c r="AA59054"/>
    </row>
    <row r="59055" spans="1:27" x14ac:dyDescent="0.25">
      <c r="A59055"/>
      <c r="AA59055"/>
    </row>
    <row r="59056" spans="1:27" x14ac:dyDescent="0.25">
      <c r="A59056"/>
      <c r="AA59056"/>
    </row>
    <row r="59057" spans="1:27" x14ac:dyDescent="0.25">
      <c r="A59057"/>
      <c r="AA59057"/>
    </row>
    <row r="59058" spans="1:27" x14ac:dyDescent="0.25">
      <c r="A59058"/>
      <c r="AA59058"/>
    </row>
    <row r="59059" spans="1:27" x14ac:dyDescent="0.25">
      <c r="A59059"/>
      <c r="AA59059"/>
    </row>
    <row r="59060" spans="1:27" x14ac:dyDescent="0.25">
      <c r="A59060"/>
      <c r="AA59060"/>
    </row>
    <row r="59061" spans="1:27" x14ac:dyDescent="0.25">
      <c r="A59061"/>
      <c r="AA59061"/>
    </row>
    <row r="59062" spans="1:27" x14ac:dyDescent="0.25">
      <c r="A59062"/>
      <c r="AA59062"/>
    </row>
    <row r="59063" spans="1:27" x14ac:dyDescent="0.25">
      <c r="A59063"/>
      <c r="AA59063"/>
    </row>
    <row r="59064" spans="1:27" x14ac:dyDescent="0.25">
      <c r="A59064"/>
      <c r="AA59064"/>
    </row>
    <row r="59065" spans="1:27" x14ac:dyDescent="0.25">
      <c r="A59065"/>
      <c r="AA59065"/>
    </row>
    <row r="59066" spans="1:27" x14ac:dyDescent="0.25">
      <c r="A59066"/>
      <c r="AA59066"/>
    </row>
    <row r="59067" spans="1:27" x14ac:dyDescent="0.25">
      <c r="A59067"/>
      <c r="AA59067"/>
    </row>
    <row r="59068" spans="1:27" x14ac:dyDescent="0.25">
      <c r="A59068"/>
      <c r="AA59068"/>
    </row>
    <row r="59069" spans="1:27" x14ac:dyDescent="0.25">
      <c r="A59069"/>
      <c r="AA59069"/>
    </row>
    <row r="59070" spans="1:27" x14ac:dyDescent="0.25">
      <c r="A59070"/>
      <c r="AA59070"/>
    </row>
    <row r="59071" spans="1:27" x14ac:dyDescent="0.25">
      <c r="A59071"/>
      <c r="AA59071"/>
    </row>
    <row r="59072" spans="1:27" x14ac:dyDescent="0.25">
      <c r="A59072"/>
      <c r="AA59072"/>
    </row>
    <row r="59073" spans="1:27" x14ac:dyDescent="0.25">
      <c r="A59073"/>
      <c r="AA59073"/>
    </row>
    <row r="59074" spans="1:27" x14ac:dyDescent="0.25">
      <c r="A59074"/>
      <c r="AA59074"/>
    </row>
    <row r="59075" spans="1:27" x14ac:dyDescent="0.25">
      <c r="A59075"/>
      <c r="AA59075"/>
    </row>
    <row r="59076" spans="1:27" x14ac:dyDescent="0.25">
      <c r="A59076"/>
      <c r="AA59076"/>
    </row>
    <row r="59077" spans="1:27" x14ac:dyDescent="0.25">
      <c r="A59077"/>
      <c r="AA59077"/>
    </row>
    <row r="59078" spans="1:27" x14ac:dyDescent="0.25">
      <c r="A59078"/>
      <c r="AA59078"/>
    </row>
    <row r="59079" spans="1:27" x14ac:dyDescent="0.25">
      <c r="A59079"/>
      <c r="AA59079"/>
    </row>
    <row r="59080" spans="1:27" x14ac:dyDescent="0.25">
      <c r="A59080"/>
      <c r="AA59080"/>
    </row>
    <row r="59081" spans="1:27" x14ac:dyDescent="0.25">
      <c r="A59081"/>
      <c r="AA59081"/>
    </row>
    <row r="59082" spans="1:27" x14ac:dyDescent="0.25">
      <c r="A59082"/>
      <c r="AA59082"/>
    </row>
    <row r="59083" spans="1:27" x14ac:dyDescent="0.25">
      <c r="A59083"/>
      <c r="AA59083"/>
    </row>
    <row r="59084" spans="1:27" x14ac:dyDescent="0.25">
      <c r="A59084"/>
      <c r="AA59084"/>
    </row>
    <row r="59085" spans="1:27" x14ac:dyDescent="0.25">
      <c r="A59085"/>
      <c r="AA59085"/>
    </row>
    <row r="59086" spans="1:27" x14ac:dyDescent="0.25">
      <c r="A59086"/>
      <c r="AA59086"/>
    </row>
    <row r="59087" spans="1:27" x14ac:dyDescent="0.25">
      <c r="A59087"/>
      <c r="AA59087"/>
    </row>
    <row r="59088" spans="1:27" x14ac:dyDescent="0.25">
      <c r="A59088"/>
      <c r="AA59088"/>
    </row>
    <row r="59089" spans="1:27" x14ac:dyDescent="0.25">
      <c r="A59089"/>
      <c r="AA59089"/>
    </row>
    <row r="59090" spans="1:27" x14ac:dyDescent="0.25">
      <c r="A59090"/>
      <c r="AA59090"/>
    </row>
    <row r="59091" spans="1:27" x14ac:dyDescent="0.25">
      <c r="A59091"/>
      <c r="AA59091"/>
    </row>
    <row r="59092" spans="1:27" x14ac:dyDescent="0.25">
      <c r="A59092"/>
      <c r="AA59092"/>
    </row>
    <row r="59093" spans="1:27" x14ac:dyDescent="0.25">
      <c r="A59093"/>
      <c r="AA59093"/>
    </row>
    <row r="59094" spans="1:27" x14ac:dyDescent="0.25">
      <c r="A59094"/>
      <c r="AA59094"/>
    </row>
    <row r="59095" spans="1:27" x14ac:dyDescent="0.25">
      <c r="A59095"/>
      <c r="AA59095"/>
    </row>
    <row r="59096" spans="1:27" x14ac:dyDescent="0.25">
      <c r="A59096"/>
      <c r="AA59096"/>
    </row>
    <row r="59097" spans="1:27" x14ac:dyDescent="0.25">
      <c r="A59097"/>
      <c r="AA59097"/>
    </row>
    <row r="59098" spans="1:27" x14ac:dyDescent="0.25">
      <c r="A59098"/>
      <c r="AA59098"/>
    </row>
    <row r="59099" spans="1:27" x14ac:dyDescent="0.25">
      <c r="A59099"/>
      <c r="AA59099"/>
    </row>
    <row r="59100" spans="1:27" x14ac:dyDescent="0.25">
      <c r="A59100"/>
      <c r="AA59100"/>
    </row>
    <row r="59101" spans="1:27" x14ac:dyDescent="0.25">
      <c r="A59101"/>
      <c r="AA59101"/>
    </row>
    <row r="59102" spans="1:27" x14ac:dyDescent="0.25">
      <c r="A59102"/>
      <c r="AA59102"/>
    </row>
    <row r="59103" spans="1:27" x14ac:dyDescent="0.25">
      <c r="A59103"/>
      <c r="AA59103"/>
    </row>
    <row r="59104" spans="1:27" x14ac:dyDescent="0.25">
      <c r="A59104"/>
      <c r="AA59104"/>
    </row>
    <row r="59105" spans="1:27" x14ac:dyDescent="0.25">
      <c r="A59105"/>
      <c r="AA59105"/>
    </row>
    <row r="59106" spans="1:27" x14ac:dyDescent="0.25">
      <c r="A59106"/>
      <c r="AA59106"/>
    </row>
    <row r="59107" spans="1:27" x14ac:dyDescent="0.25">
      <c r="A59107"/>
      <c r="AA59107"/>
    </row>
    <row r="59108" spans="1:27" x14ac:dyDescent="0.25">
      <c r="A59108"/>
      <c r="AA59108"/>
    </row>
    <row r="59109" spans="1:27" x14ac:dyDescent="0.25">
      <c r="A59109"/>
      <c r="AA59109"/>
    </row>
    <row r="59110" spans="1:27" x14ac:dyDescent="0.25">
      <c r="A59110"/>
      <c r="AA59110"/>
    </row>
    <row r="59111" spans="1:27" x14ac:dyDescent="0.25">
      <c r="A59111"/>
      <c r="AA59111"/>
    </row>
    <row r="59112" spans="1:27" x14ac:dyDescent="0.25">
      <c r="A59112"/>
      <c r="AA59112"/>
    </row>
    <row r="59113" spans="1:27" x14ac:dyDescent="0.25">
      <c r="A59113"/>
      <c r="AA59113"/>
    </row>
    <row r="59114" spans="1:27" x14ac:dyDescent="0.25">
      <c r="A59114"/>
      <c r="AA59114"/>
    </row>
    <row r="59115" spans="1:27" x14ac:dyDescent="0.25">
      <c r="A59115"/>
      <c r="AA59115"/>
    </row>
    <row r="59116" spans="1:27" x14ac:dyDescent="0.25">
      <c r="A59116"/>
      <c r="AA59116"/>
    </row>
    <row r="59117" spans="1:27" x14ac:dyDescent="0.25">
      <c r="A59117"/>
      <c r="AA59117"/>
    </row>
    <row r="59118" spans="1:27" x14ac:dyDescent="0.25">
      <c r="A59118"/>
      <c r="AA59118"/>
    </row>
    <row r="59119" spans="1:27" x14ac:dyDescent="0.25">
      <c r="A59119"/>
      <c r="AA59119"/>
    </row>
    <row r="59120" spans="1:27" x14ac:dyDescent="0.25">
      <c r="A59120"/>
      <c r="AA59120"/>
    </row>
    <row r="59121" spans="1:27" x14ac:dyDescent="0.25">
      <c r="A59121"/>
      <c r="AA59121"/>
    </row>
    <row r="59122" spans="1:27" x14ac:dyDescent="0.25">
      <c r="A59122"/>
      <c r="AA59122"/>
    </row>
    <row r="59123" spans="1:27" x14ac:dyDescent="0.25">
      <c r="A59123"/>
      <c r="AA59123"/>
    </row>
    <row r="59124" spans="1:27" x14ac:dyDescent="0.25">
      <c r="A59124"/>
      <c r="AA59124"/>
    </row>
    <row r="59125" spans="1:27" x14ac:dyDescent="0.25">
      <c r="A59125"/>
      <c r="AA59125"/>
    </row>
    <row r="59126" spans="1:27" x14ac:dyDescent="0.25">
      <c r="A59126"/>
      <c r="AA59126"/>
    </row>
    <row r="59127" spans="1:27" x14ac:dyDescent="0.25">
      <c r="A59127"/>
      <c r="AA59127"/>
    </row>
    <row r="59128" spans="1:27" x14ac:dyDescent="0.25">
      <c r="A59128"/>
      <c r="AA59128"/>
    </row>
    <row r="59129" spans="1:27" x14ac:dyDescent="0.25">
      <c r="A59129"/>
      <c r="AA59129"/>
    </row>
    <row r="59130" spans="1:27" x14ac:dyDescent="0.25">
      <c r="A59130"/>
      <c r="AA59130"/>
    </row>
    <row r="59131" spans="1:27" x14ac:dyDescent="0.25">
      <c r="A59131"/>
      <c r="AA59131"/>
    </row>
    <row r="59132" spans="1:27" x14ac:dyDescent="0.25">
      <c r="A59132"/>
      <c r="AA59132"/>
    </row>
    <row r="59133" spans="1:27" x14ac:dyDescent="0.25">
      <c r="A59133"/>
      <c r="AA59133"/>
    </row>
    <row r="59134" spans="1:27" x14ac:dyDescent="0.25">
      <c r="A59134"/>
      <c r="AA59134"/>
    </row>
    <row r="59135" spans="1:27" x14ac:dyDescent="0.25">
      <c r="A59135"/>
      <c r="AA59135"/>
    </row>
    <row r="59136" spans="1:27" x14ac:dyDescent="0.25">
      <c r="A59136"/>
      <c r="AA59136"/>
    </row>
    <row r="59137" spans="1:27" x14ac:dyDescent="0.25">
      <c r="A59137"/>
      <c r="AA59137"/>
    </row>
    <row r="59138" spans="1:27" x14ac:dyDescent="0.25">
      <c r="A59138"/>
      <c r="AA59138"/>
    </row>
    <row r="59139" spans="1:27" x14ac:dyDescent="0.25">
      <c r="A59139"/>
      <c r="AA59139"/>
    </row>
    <row r="59140" spans="1:27" x14ac:dyDescent="0.25">
      <c r="A59140"/>
      <c r="AA59140"/>
    </row>
    <row r="59141" spans="1:27" x14ac:dyDescent="0.25">
      <c r="A59141"/>
      <c r="AA59141"/>
    </row>
    <row r="59142" spans="1:27" x14ac:dyDescent="0.25">
      <c r="A59142"/>
      <c r="AA59142"/>
    </row>
    <row r="59143" spans="1:27" x14ac:dyDescent="0.25">
      <c r="A59143"/>
      <c r="AA59143"/>
    </row>
    <row r="59144" spans="1:27" x14ac:dyDescent="0.25">
      <c r="A59144"/>
      <c r="AA59144"/>
    </row>
    <row r="59145" spans="1:27" x14ac:dyDescent="0.25">
      <c r="A59145"/>
      <c r="AA59145"/>
    </row>
    <row r="59146" spans="1:27" x14ac:dyDescent="0.25">
      <c r="A59146"/>
      <c r="AA59146"/>
    </row>
    <row r="59147" spans="1:27" x14ac:dyDescent="0.25">
      <c r="A59147"/>
      <c r="AA59147"/>
    </row>
    <row r="59148" spans="1:27" x14ac:dyDescent="0.25">
      <c r="A59148"/>
      <c r="AA59148"/>
    </row>
    <row r="59149" spans="1:27" x14ac:dyDescent="0.25">
      <c r="A59149"/>
      <c r="AA59149"/>
    </row>
    <row r="59150" spans="1:27" x14ac:dyDescent="0.25">
      <c r="A59150"/>
      <c r="AA59150"/>
    </row>
    <row r="59151" spans="1:27" x14ac:dyDescent="0.25">
      <c r="A59151"/>
      <c r="AA59151"/>
    </row>
    <row r="59152" spans="1:27" x14ac:dyDescent="0.25">
      <c r="A59152"/>
      <c r="AA59152"/>
    </row>
    <row r="59153" spans="1:27" x14ac:dyDescent="0.25">
      <c r="A59153"/>
      <c r="AA59153"/>
    </row>
    <row r="59154" spans="1:27" x14ac:dyDescent="0.25">
      <c r="A59154"/>
      <c r="AA59154"/>
    </row>
    <row r="59155" spans="1:27" x14ac:dyDescent="0.25">
      <c r="A59155"/>
      <c r="AA59155"/>
    </row>
    <row r="59156" spans="1:27" x14ac:dyDescent="0.25">
      <c r="A59156"/>
      <c r="AA59156"/>
    </row>
    <row r="59157" spans="1:27" x14ac:dyDescent="0.25">
      <c r="A59157"/>
      <c r="AA59157"/>
    </row>
    <row r="59158" spans="1:27" x14ac:dyDescent="0.25">
      <c r="A59158"/>
      <c r="AA59158"/>
    </row>
    <row r="59159" spans="1:27" x14ac:dyDescent="0.25">
      <c r="A59159"/>
      <c r="AA59159"/>
    </row>
    <row r="59160" spans="1:27" x14ac:dyDescent="0.25">
      <c r="A59160"/>
      <c r="AA59160"/>
    </row>
    <row r="59161" spans="1:27" x14ac:dyDescent="0.25">
      <c r="A59161"/>
      <c r="AA59161"/>
    </row>
    <row r="59162" spans="1:27" x14ac:dyDescent="0.25">
      <c r="A59162"/>
      <c r="AA59162"/>
    </row>
    <row r="59163" spans="1:27" x14ac:dyDescent="0.25">
      <c r="A59163"/>
      <c r="AA59163"/>
    </row>
    <row r="59164" spans="1:27" x14ac:dyDescent="0.25">
      <c r="A59164"/>
      <c r="AA59164"/>
    </row>
    <row r="59165" spans="1:27" x14ac:dyDescent="0.25">
      <c r="A59165"/>
      <c r="AA59165"/>
    </row>
    <row r="59166" spans="1:27" x14ac:dyDescent="0.25">
      <c r="A59166"/>
      <c r="AA59166"/>
    </row>
    <row r="59167" spans="1:27" x14ac:dyDescent="0.25">
      <c r="A59167"/>
      <c r="AA59167"/>
    </row>
    <row r="59168" spans="1:27" x14ac:dyDescent="0.25">
      <c r="A59168"/>
      <c r="AA59168"/>
    </row>
    <row r="59169" spans="1:27" x14ac:dyDescent="0.25">
      <c r="A59169"/>
      <c r="AA59169"/>
    </row>
    <row r="59170" spans="1:27" x14ac:dyDescent="0.25">
      <c r="A59170"/>
      <c r="AA59170"/>
    </row>
    <row r="59171" spans="1:27" x14ac:dyDescent="0.25">
      <c r="A59171"/>
      <c r="AA59171"/>
    </row>
    <row r="59172" spans="1:27" x14ac:dyDescent="0.25">
      <c r="A59172"/>
      <c r="AA59172"/>
    </row>
    <row r="59173" spans="1:27" x14ac:dyDescent="0.25">
      <c r="A59173"/>
      <c r="AA59173"/>
    </row>
    <row r="59174" spans="1:27" x14ac:dyDescent="0.25">
      <c r="A59174"/>
      <c r="AA59174"/>
    </row>
    <row r="59175" spans="1:27" x14ac:dyDescent="0.25">
      <c r="A59175"/>
      <c r="AA59175"/>
    </row>
    <row r="59176" spans="1:27" x14ac:dyDescent="0.25">
      <c r="A59176"/>
      <c r="AA59176"/>
    </row>
    <row r="59177" spans="1:27" x14ac:dyDescent="0.25">
      <c r="A59177"/>
      <c r="AA59177"/>
    </row>
    <row r="59178" spans="1:27" x14ac:dyDescent="0.25">
      <c r="A59178"/>
      <c r="AA59178"/>
    </row>
    <row r="59179" spans="1:27" x14ac:dyDescent="0.25">
      <c r="A59179"/>
      <c r="AA59179"/>
    </row>
    <row r="59180" spans="1:27" x14ac:dyDescent="0.25">
      <c r="A59180"/>
      <c r="AA59180"/>
    </row>
    <row r="59181" spans="1:27" x14ac:dyDescent="0.25">
      <c r="A59181"/>
      <c r="AA59181"/>
    </row>
    <row r="59182" spans="1:27" x14ac:dyDescent="0.25">
      <c r="A59182"/>
      <c r="AA59182"/>
    </row>
    <row r="59183" spans="1:27" x14ac:dyDescent="0.25">
      <c r="A59183"/>
      <c r="AA59183"/>
    </row>
    <row r="59184" spans="1:27" x14ac:dyDescent="0.25">
      <c r="A59184"/>
      <c r="AA59184"/>
    </row>
    <row r="59185" spans="1:27" x14ac:dyDescent="0.25">
      <c r="A59185"/>
      <c r="AA59185"/>
    </row>
    <row r="59186" spans="1:27" x14ac:dyDescent="0.25">
      <c r="A59186"/>
      <c r="AA59186"/>
    </row>
    <row r="59187" spans="1:27" x14ac:dyDescent="0.25">
      <c r="A59187"/>
      <c r="AA59187"/>
    </row>
    <row r="59188" spans="1:27" x14ac:dyDescent="0.25">
      <c r="A59188"/>
      <c r="AA59188"/>
    </row>
    <row r="59189" spans="1:27" x14ac:dyDescent="0.25">
      <c r="A59189"/>
      <c r="AA59189"/>
    </row>
    <row r="59190" spans="1:27" x14ac:dyDescent="0.25">
      <c r="A59190"/>
      <c r="AA59190"/>
    </row>
    <row r="59191" spans="1:27" x14ac:dyDescent="0.25">
      <c r="A59191"/>
      <c r="AA59191"/>
    </row>
    <row r="59192" spans="1:27" x14ac:dyDescent="0.25">
      <c r="A59192"/>
      <c r="AA59192"/>
    </row>
    <row r="59193" spans="1:27" x14ac:dyDescent="0.25">
      <c r="A59193"/>
      <c r="AA59193"/>
    </row>
    <row r="59194" spans="1:27" x14ac:dyDescent="0.25">
      <c r="A59194"/>
      <c r="AA59194"/>
    </row>
    <row r="59195" spans="1:27" x14ac:dyDescent="0.25">
      <c r="A59195"/>
      <c r="AA59195"/>
    </row>
    <row r="59196" spans="1:27" x14ac:dyDescent="0.25">
      <c r="A59196"/>
      <c r="AA59196"/>
    </row>
    <row r="59197" spans="1:27" x14ac:dyDescent="0.25">
      <c r="A59197"/>
      <c r="AA59197"/>
    </row>
    <row r="59198" spans="1:27" x14ac:dyDescent="0.25">
      <c r="A59198"/>
      <c r="AA59198"/>
    </row>
    <row r="59199" spans="1:27" x14ac:dyDescent="0.25">
      <c r="A59199"/>
      <c r="AA59199"/>
    </row>
    <row r="59200" spans="1:27" x14ac:dyDescent="0.25">
      <c r="A59200"/>
      <c r="AA59200"/>
    </row>
    <row r="59201" spans="1:27" x14ac:dyDescent="0.25">
      <c r="A59201"/>
      <c r="AA59201"/>
    </row>
    <row r="59202" spans="1:27" x14ac:dyDescent="0.25">
      <c r="A59202"/>
      <c r="AA59202"/>
    </row>
    <row r="59203" spans="1:27" x14ac:dyDescent="0.25">
      <c r="A59203"/>
      <c r="AA59203"/>
    </row>
    <row r="59204" spans="1:27" x14ac:dyDescent="0.25">
      <c r="A59204"/>
      <c r="AA59204"/>
    </row>
    <row r="59205" spans="1:27" x14ac:dyDescent="0.25">
      <c r="A59205"/>
      <c r="AA59205"/>
    </row>
    <row r="59206" spans="1:27" x14ac:dyDescent="0.25">
      <c r="A59206"/>
      <c r="AA59206"/>
    </row>
    <row r="59207" spans="1:27" x14ac:dyDescent="0.25">
      <c r="A59207"/>
      <c r="AA59207"/>
    </row>
    <row r="59208" spans="1:27" x14ac:dyDescent="0.25">
      <c r="A59208"/>
      <c r="AA59208"/>
    </row>
    <row r="59209" spans="1:27" x14ac:dyDescent="0.25">
      <c r="A59209"/>
      <c r="AA59209"/>
    </row>
    <row r="59210" spans="1:27" x14ac:dyDescent="0.25">
      <c r="A59210"/>
      <c r="AA59210"/>
    </row>
    <row r="59211" spans="1:27" x14ac:dyDescent="0.25">
      <c r="A59211"/>
      <c r="AA59211"/>
    </row>
    <row r="59212" spans="1:27" x14ac:dyDescent="0.25">
      <c r="A59212"/>
      <c r="AA59212"/>
    </row>
    <row r="59213" spans="1:27" x14ac:dyDescent="0.25">
      <c r="A59213"/>
      <c r="AA59213"/>
    </row>
    <row r="59214" spans="1:27" x14ac:dyDescent="0.25">
      <c r="A59214"/>
      <c r="AA59214"/>
    </row>
    <row r="59215" spans="1:27" x14ac:dyDescent="0.25">
      <c r="A59215"/>
      <c r="AA59215"/>
    </row>
    <row r="59216" spans="1:27" x14ac:dyDescent="0.25">
      <c r="A59216"/>
      <c r="AA59216"/>
    </row>
    <row r="59217" spans="1:27" x14ac:dyDescent="0.25">
      <c r="A59217"/>
      <c r="AA59217"/>
    </row>
    <row r="59218" spans="1:27" x14ac:dyDescent="0.25">
      <c r="A59218"/>
      <c r="AA59218"/>
    </row>
    <row r="59219" spans="1:27" x14ac:dyDescent="0.25">
      <c r="A59219"/>
      <c r="AA59219"/>
    </row>
    <row r="59220" spans="1:27" x14ac:dyDescent="0.25">
      <c r="A59220"/>
      <c r="AA59220"/>
    </row>
    <row r="59221" spans="1:27" x14ac:dyDescent="0.25">
      <c r="A59221"/>
      <c r="AA59221"/>
    </row>
    <row r="59222" spans="1:27" x14ac:dyDescent="0.25">
      <c r="A59222"/>
      <c r="AA59222"/>
    </row>
    <row r="59223" spans="1:27" x14ac:dyDescent="0.25">
      <c r="A59223"/>
      <c r="AA59223"/>
    </row>
    <row r="59224" spans="1:27" x14ac:dyDescent="0.25">
      <c r="A59224"/>
      <c r="AA59224"/>
    </row>
    <row r="59225" spans="1:27" x14ac:dyDescent="0.25">
      <c r="A59225"/>
      <c r="AA59225"/>
    </row>
    <row r="59226" spans="1:27" x14ac:dyDescent="0.25">
      <c r="A59226"/>
      <c r="AA59226"/>
    </row>
    <row r="59227" spans="1:27" x14ac:dyDescent="0.25">
      <c r="A59227"/>
      <c r="AA59227"/>
    </row>
    <row r="59228" spans="1:27" x14ac:dyDescent="0.25">
      <c r="A59228"/>
      <c r="AA59228"/>
    </row>
    <row r="59229" spans="1:27" x14ac:dyDescent="0.25">
      <c r="A59229"/>
      <c r="AA59229"/>
    </row>
    <row r="59230" spans="1:27" x14ac:dyDescent="0.25">
      <c r="A59230"/>
      <c r="AA59230"/>
    </row>
    <row r="59231" spans="1:27" x14ac:dyDescent="0.25">
      <c r="A59231"/>
      <c r="AA59231"/>
    </row>
    <row r="59232" spans="1:27" x14ac:dyDescent="0.25">
      <c r="A59232"/>
      <c r="AA59232"/>
    </row>
    <row r="59233" spans="1:27" x14ac:dyDescent="0.25">
      <c r="A59233"/>
      <c r="AA59233"/>
    </row>
    <row r="59234" spans="1:27" x14ac:dyDescent="0.25">
      <c r="A59234"/>
      <c r="AA59234"/>
    </row>
    <row r="59235" spans="1:27" x14ac:dyDescent="0.25">
      <c r="A59235"/>
      <c r="AA59235"/>
    </row>
    <row r="59236" spans="1:27" x14ac:dyDescent="0.25">
      <c r="A59236"/>
      <c r="AA59236"/>
    </row>
    <row r="59237" spans="1:27" x14ac:dyDescent="0.25">
      <c r="A59237"/>
      <c r="AA59237"/>
    </row>
    <row r="59238" spans="1:27" x14ac:dyDescent="0.25">
      <c r="A59238"/>
      <c r="AA59238"/>
    </row>
    <row r="59239" spans="1:27" x14ac:dyDescent="0.25">
      <c r="A59239"/>
      <c r="AA59239"/>
    </row>
    <row r="59240" spans="1:27" x14ac:dyDescent="0.25">
      <c r="A59240"/>
      <c r="AA59240"/>
    </row>
    <row r="59241" spans="1:27" x14ac:dyDescent="0.25">
      <c r="A59241"/>
      <c r="AA59241"/>
    </row>
    <row r="59242" spans="1:27" x14ac:dyDescent="0.25">
      <c r="A59242"/>
      <c r="AA59242"/>
    </row>
    <row r="59243" spans="1:27" x14ac:dyDescent="0.25">
      <c r="A59243"/>
      <c r="AA59243"/>
    </row>
    <row r="59244" spans="1:27" x14ac:dyDescent="0.25">
      <c r="A59244"/>
      <c r="AA59244"/>
    </row>
    <row r="59245" spans="1:27" x14ac:dyDescent="0.25">
      <c r="A59245"/>
      <c r="AA59245"/>
    </row>
    <row r="59246" spans="1:27" x14ac:dyDescent="0.25">
      <c r="A59246"/>
      <c r="AA59246"/>
    </row>
    <row r="59247" spans="1:27" x14ac:dyDescent="0.25">
      <c r="A59247"/>
      <c r="AA59247"/>
    </row>
    <row r="59248" spans="1:27" x14ac:dyDescent="0.25">
      <c r="A59248"/>
      <c r="AA59248"/>
    </row>
    <row r="59249" spans="1:27" x14ac:dyDescent="0.25">
      <c r="A59249"/>
      <c r="AA59249"/>
    </row>
    <row r="59250" spans="1:27" x14ac:dyDescent="0.25">
      <c r="A59250"/>
      <c r="AA59250"/>
    </row>
    <row r="59251" spans="1:27" x14ac:dyDescent="0.25">
      <c r="A59251"/>
      <c r="AA59251"/>
    </row>
    <row r="59252" spans="1:27" x14ac:dyDescent="0.25">
      <c r="A59252"/>
      <c r="AA59252"/>
    </row>
    <row r="59253" spans="1:27" x14ac:dyDescent="0.25">
      <c r="A59253"/>
      <c r="AA59253"/>
    </row>
    <row r="59254" spans="1:27" x14ac:dyDescent="0.25">
      <c r="A59254"/>
      <c r="AA59254"/>
    </row>
    <row r="59255" spans="1:27" x14ac:dyDescent="0.25">
      <c r="A59255"/>
      <c r="AA59255"/>
    </row>
    <row r="59256" spans="1:27" x14ac:dyDescent="0.25">
      <c r="A59256"/>
      <c r="AA59256"/>
    </row>
    <row r="59257" spans="1:27" x14ac:dyDescent="0.25">
      <c r="A59257"/>
      <c r="AA59257"/>
    </row>
    <row r="59258" spans="1:27" x14ac:dyDescent="0.25">
      <c r="A59258"/>
      <c r="AA59258"/>
    </row>
    <row r="59259" spans="1:27" x14ac:dyDescent="0.25">
      <c r="A59259"/>
      <c r="AA59259"/>
    </row>
    <row r="59260" spans="1:27" x14ac:dyDescent="0.25">
      <c r="A59260"/>
      <c r="AA59260"/>
    </row>
    <row r="59261" spans="1:27" x14ac:dyDescent="0.25">
      <c r="A59261"/>
      <c r="AA59261"/>
    </row>
    <row r="59262" spans="1:27" x14ac:dyDescent="0.25">
      <c r="A59262"/>
      <c r="AA59262"/>
    </row>
    <row r="59263" spans="1:27" x14ac:dyDescent="0.25">
      <c r="A59263"/>
      <c r="AA59263"/>
    </row>
    <row r="59264" spans="1:27" x14ac:dyDescent="0.25">
      <c r="A59264"/>
      <c r="AA59264"/>
    </row>
    <row r="59265" spans="1:27" x14ac:dyDescent="0.25">
      <c r="A59265"/>
      <c r="AA59265"/>
    </row>
    <row r="59266" spans="1:27" x14ac:dyDescent="0.25">
      <c r="A59266"/>
      <c r="AA59266"/>
    </row>
    <row r="59267" spans="1:27" x14ac:dyDescent="0.25">
      <c r="A59267"/>
      <c r="AA59267"/>
    </row>
    <row r="59268" spans="1:27" x14ac:dyDescent="0.25">
      <c r="A59268"/>
      <c r="AA59268"/>
    </row>
    <row r="59269" spans="1:27" x14ac:dyDescent="0.25">
      <c r="A59269"/>
      <c r="AA59269"/>
    </row>
    <row r="59270" spans="1:27" x14ac:dyDescent="0.25">
      <c r="A59270"/>
      <c r="AA59270"/>
    </row>
    <row r="59271" spans="1:27" x14ac:dyDescent="0.25">
      <c r="A59271"/>
      <c r="AA59271"/>
    </row>
    <row r="59272" spans="1:27" x14ac:dyDescent="0.25">
      <c r="A59272"/>
      <c r="AA59272"/>
    </row>
    <row r="59273" spans="1:27" x14ac:dyDescent="0.25">
      <c r="A59273"/>
      <c r="AA59273"/>
    </row>
    <row r="59274" spans="1:27" x14ac:dyDescent="0.25">
      <c r="A59274"/>
      <c r="AA59274"/>
    </row>
    <row r="59275" spans="1:27" x14ac:dyDescent="0.25">
      <c r="A59275"/>
      <c r="AA59275"/>
    </row>
    <row r="59276" spans="1:27" x14ac:dyDescent="0.25">
      <c r="A59276"/>
      <c r="AA59276"/>
    </row>
    <row r="59277" spans="1:27" x14ac:dyDescent="0.25">
      <c r="A59277"/>
      <c r="AA59277"/>
    </row>
    <row r="59278" spans="1:27" x14ac:dyDescent="0.25">
      <c r="A59278"/>
      <c r="AA59278"/>
    </row>
    <row r="59279" spans="1:27" x14ac:dyDescent="0.25">
      <c r="A59279"/>
      <c r="AA59279"/>
    </row>
    <row r="59280" spans="1:27" x14ac:dyDescent="0.25">
      <c r="A59280"/>
      <c r="AA59280"/>
    </row>
    <row r="59281" spans="1:27" x14ac:dyDescent="0.25">
      <c r="A59281"/>
      <c r="AA59281"/>
    </row>
    <row r="59282" spans="1:27" x14ac:dyDescent="0.25">
      <c r="A59282"/>
      <c r="AA59282"/>
    </row>
    <row r="59283" spans="1:27" x14ac:dyDescent="0.25">
      <c r="A59283"/>
      <c r="AA59283"/>
    </row>
    <row r="59284" spans="1:27" x14ac:dyDescent="0.25">
      <c r="A59284"/>
      <c r="AA59284"/>
    </row>
    <row r="59285" spans="1:27" x14ac:dyDescent="0.25">
      <c r="A59285"/>
      <c r="AA59285"/>
    </row>
    <row r="59286" spans="1:27" x14ac:dyDescent="0.25">
      <c r="A59286"/>
      <c r="AA59286"/>
    </row>
    <row r="59287" spans="1:27" x14ac:dyDescent="0.25">
      <c r="A59287"/>
      <c r="AA59287"/>
    </row>
    <row r="59288" spans="1:27" x14ac:dyDescent="0.25">
      <c r="A59288"/>
      <c r="AA59288"/>
    </row>
    <row r="59289" spans="1:27" x14ac:dyDescent="0.25">
      <c r="A59289"/>
      <c r="AA59289"/>
    </row>
    <row r="59290" spans="1:27" x14ac:dyDescent="0.25">
      <c r="A59290"/>
      <c r="AA59290"/>
    </row>
    <row r="59291" spans="1:27" x14ac:dyDescent="0.25">
      <c r="A59291"/>
      <c r="AA59291"/>
    </row>
    <row r="59292" spans="1:27" x14ac:dyDescent="0.25">
      <c r="A59292"/>
      <c r="AA59292"/>
    </row>
    <row r="59293" spans="1:27" x14ac:dyDescent="0.25">
      <c r="A59293"/>
      <c r="AA59293"/>
    </row>
    <row r="59294" spans="1:27" x14ac:dyDescent="0.25">
      <c r="A59294"/>
      <c r="AA59294"/>
    </row>
    <row r="59295" spans="1:27" x14ac:dyDescent="0.25">
      <c r="A59295"/>
      <c r="AA59295"/>
    </row>
    <row r="59296" spans="1:27" x14ac:dyDescent="0.25">
      <c r="A59296"/>
      <c r="AA59296"/>
    </row>
    <row r="59297" spans="1:27" x14ac:dyDescent="0.25">
      <c r="A59297"/>
      <c r="AA59297"/>
    </row>
    <row r="59298" spans="1:27" x14ac:dyDescent="0.25">
      <c r="A59298"/>
      <c r="AA59298"/>
    </row>
    <row r="59299" spans="1:27" x14ac:dyDescent="0.25">
      <c r="A59299"/>
      <c r="AA59299"/>
    </row>
    <row r="59300" spans="1:27" x14ac:dyDescent="0.25">
      <c r="A59300"/>
      <c r="AA59300"/>
    </row>
    <row r="59301" spans="1:27" x14ac:dyDescent="0.25">
      <c r="A59301"/>
      <c r="AA59301"/>
    </row>
    <row r="59302" spans="1:27" x14ac:dyDescent="0.25">
      <c r="A59302"/>
      <c r="AA59302"/>
    </row>
    <row r="59303" spans="1:27" x14ac:dyDescent="0.25">
      <c r="A59303"/>
      <c r="AA59303"/>
    </row>
    <row r="59304" spans="1:27" x14ac:dyDescent="0.25">
      <c r="A59304"/>
      <c r="AA59304"/>
    </row>
    <row r="59305" spans="1:27" x14ac:dyDescent="0.25">
      <c r="A59305"/>
      <c r="AA59305"/>
    </row>
    <row r="59306" spans="1:27" x14ac:dyDescent="0.25">
      <c r="A59306"/>
      <c r="AA59306"/>
    </row>
    <row r="59307" spans="1:27" x14ac:dyDescent="0.25">
      <c r="A59307"/>
      <c r="AA59307"/>
    </row>
    <row r="59308" spans="1:27" x14ac:dyDescent="0.25">
      <c r="A59308"/>
      <c r="AA59308"/>
    </row>
    <row r="59309" spans="1:27" x14ac:dyDescent="0.25">
      <c r="A59309"/>
      <c r="AA59309"/>
    </row>
    <row r="59310" spans="1:27" x14ac:dyDescent="0.25">
      <c r="A59310"/>
      <c r="AA59310"/>
    </row>
    <row r="59311" spans="1:27" x14ac:dyDescent="0.25">
      <c r="A59311"/>
      <c r="AA59311"/>
    </row>
    <row r="59312" spans="1:27" x14ac:dyDescent="0.25">
      <c r="A59312"/>
      <c r="AA59312"/>
    </row>
    <row r="59313" spans="1:27" x14ac:dyDescent="0.25">
      <c r="A59313"/>
      <c r="AA59313"/>
    </row>
    <row r="59314" spans="1:27" x14ac:dyDescent="0.25">
      <c r="A59314"/>
      <c r="AA59314"/>
    </row>
    <row r="59315" spans="1:27" x14ac:dyDescent="0.25">
      <c r="A59315"/>
      <c r="AA59315"/>
    </row>
    <row r="59316" spans="1:27" x14ac:dyDescent="0.25">
      <c r="A59316"/>
      <c r="AA59316"/>
    </row>
    <row r="59317" spans="1:27" x14ac:dyDescent="0.25">
      <c r="A59317"/>
      <c r="AA59317"/>
    </row>
    <row r="59318" spans="1:27" x14ac:dyDescent="0.25">
      <c r="A59318"/>
      <c r="AA59318"/>
    </row>
    <row r="59319" spans="1:27" x14ac:dyDescent="0.25">
      <c r="A59319"/>
      <c r="AA59319"/>
    </row>
    <row r="59320" spans="1:27" x14ac:dyDescent="0.25">
      <c r="A59320"/>
      <c r="AA59320"/>
    </row>
    <row r="59321" spans="1:27" x14ac:dyDescent="0.25">
      <c r="A59321"/>
      <c r="AA59321"/>
    </row>
    <row r="59322" spans="1:27" x14ac:dyDescent="0.25">
      <c r="A59322"/>
      <c r="AA59322"/>
    </row>
    <row r="59323" spans="1:27" x14ac:dyDescent="0.25">
      <c r="A59323"/>
      <c r="AA59323"/>
    </row>
    <row r="59324" spans="1:27" x14ac:dyDescent="0.25">
      <c r="A59324"/>
      <c r="AA59324"/>
    </row>
    <row r="59325" spans="1:27" x14ac:dyDescent="0.25">
      <c r="A59325"/>
      <c r="AA59325"/>
    </row>
    <row r="59326" spans="1:27" x14ac:dyDescent="0.25">
      <c r="A59326"/>
      <c r="AA59326"/>
    </row>
    <row r="59327" spans="1:27" x14ac:dyDescent="0.25">
      <c r="A59327"/>
      <c r="AA59327"/>
    </row>
    <row r="59328" spans="1:27" x14ac:dyDescent="0.25">
      <c r="A59328"/>
      <c r="AA59328"/>
    </row>
    <row r="59329" spans="1:27" x14ac:dyDescent="0.25">
      <c r="A59329"/>
      <c r="AA59329"/>
    </row>
    <row r="59330" spans="1:27" x14ac:dyDescent="0.25">
      <c r="A59330"/>
      <c r="AA59330"/>
    </row>
    <row r="59331" spans="1:27" x14ac:dyDescent="0.25">
      <c r="A59331"/>
      <c r="AA59331"/>
    </row>
    <row r="59332" spans="1:27" x14ac:dyDescent="0.25">
      <c r="A59332"/>
      <c r="AA59332"/>
    </row>
    <row r="59333" spans="1:27" x14ac:dyDescent="0.25">
      <c r="A59333"/>
      <c r="AA59333"/>
    </row>
    <row r="59334" spans="1:27" x14ac:dyDescent="0.25">
      <c r="A59334"/>
      <c r="AA59334"/>
    </row>
    <row r="59335" spans="1:27" x14ac:dyDescent="0.25">
      <c r="A59335"/>
      <c r="AA59335"/>
    </row>
    <row r="59336" spans="1:27" x14ac:dyDescent="0.25">
      <c r="A59336"/>
      <c r="AA59336"/>
    </row>
    <row r="59337" spans="1:27" x14ac:dyDescent="0.25">
      <c r="A59337"/>
      <c r="AA59337"/>
    </row>
    <row r="59338" spans="1:27" x14ac:dyDescent="0.25">
      <c r="A59338"/>
      <c r="AA59338"/>
    </row>
    <row r="59339" spans="1:27" x14ac:dyDescent="0.25">
      <c r="A59339"/>
      <c r="AA59339"/>
    </row>
    <row r="59340" spans="1:27" x14ac:dyDescent="0.25">
      <c r="A59340"/>
      <c r="AA59340"/>
    </row>
    <row r="59341" spans="1:27" x14ac:dyDescent="0.25">
      <c r="A59341"/>
      <c r="AA59341"/>
    </row>
    <row r="59342" spans="1:27" x14ac:dyDescent="0.25">
      <c r="A59342"/>
      <c r="AA59342"/>
    </row>
    <row r="59343" spans="1:27" x14ac:dyDescent="0.25">
      <c r="A59343"/>
      <c r="AA59343"/>
    </row>
    <row r="59344" spans="1:27" x14ac:dyDescent="0.25">
      <c r="A59344"/>
      <c r="AA59344"/>
    </row>
    <row r="59345" spans="1:27" x14ac:dyDescent="0.25">
      <c r="A59345"/>
      <c r="AA59345"/>
    </row>
    <row r="59346" spans="1:27" x14ac:dyDescent="0.25">
      <c r="A59346"/>
      <c r="AA59346"/>
    </row>
    <row r="59347" spans="1:27" x14ac:dyDescent="0.25">
      <c r="A59347"/>
      <c r="AA59347"/>
    </row>
    <row r="59348" spans="1:27" x14ac:dyDescent="0.25">
      <c r="A59348"/>
      <c r="AA59348"/>
    </row>
    <row r="59349" spans="1:27" x14ac:dyDescent="0.25">
      <c r="A59349"/>
      <c r="AA59349"/>
    </row>
    <row r="59350" spans="1:27" x14ac:dyDescent="0.25">
      <c r="A59350"/>
      <c r="AA59350"/>
    </row>
    <row r="59351" spans="1:27" x14ac:dyDescent="0.25">
      <c r="A59351"/>
      <c r="AA59351"/>
    </row>
    <row r="59352" spans="1:27" x14ac:dyDescent="0.25">
      <c r="A59352"/>
      <c r="AA59352"/>
    </row>
    <row r="59353" spans="1:27" x14ac:dyDescent="0.25">
      <c r="A59353"/>
      <c r="AA59353"/>
    </row>
    <row r="59354" spans="1:27" x14ac:dyDescent="0.25">
      <c r="A59354"/>
      <c r="AA59354"/>
    </row>
    <row r="59355" spans="1:27" x14ac:dyDescent="0.25">
      <c r="A59355"/>
      <c r="AA59355"/>
    </row>
    <row r="59356" spans="1:27" x14ac:dyDescent="0.25">
      <c r="A59356"/>
      <c r="AA59356"/>
    </row>
    <row r="59357" spans="1:27" x14ac:dyDescent="0.25">
      <c r="A59357"/>
      <c r="AA59357"/>
    </row>
    <row r="59358" spans="1:27" x14ac:dyDescent="0.25">
      <c r="A59358"/>
      <c r="AA59358"/>
    </row>
    <row r="59359" spans="1:27" x14ac:dyDescent="0.25">
      <c r="A59359"/>
      <c r="AA59359"/>
    </row>
    <row r="59360" spans="1:27" x14ac:dyDescent="0.25">
      <c r="A59360"/>
      <c r="AA59360"/>
    </row>
    <row r="59361" spans="1:27" x14ac:dyDescent="0.25">
      <c r="A59361"/>
      <c r="AA59361"/>
    </row>
    <row r="59362" spans="1:27" x14ac:dyDescent="0.25">
      <c r="A59362"/>
      <c r="AA59362"/>
    </row>
    <row r="59363" spans="1:27" x14ac:dyDescent="0.25">
      <c r="A59363"/>
      <c r="AA59363"/>
    </row>
    <row r="59364" spans="1:27" x14ac:dyDescent="0.25">
      <c r="A59364"/>
      <c r="AA59364"/>
    </row>
    <row r="59365" spans="1:27" x14ac:dyDescent="0.25">
      <c r="A59365"/>
      <c r="AA59365"/>
    </row>
    <row r="59366" spans="1:27" x14ac:dyDescent="0.25">
      <c r="A59366"/>
      <c r="AA59366"/>
    </row>
    <row r="59367" spans="1:27" x14ac:dyDescent="0.25">
      <c r="A59367"/>
      <c r="AA59367"/>
    </row>
    <row r="59368" spans="1:27" x14ac:dyDescent="0.25">
      <c r="A59368"/>
      <c r="AA59368"/>
    </row>
    <row r="59369" spans="1:27" x14ac:dyDescent="0.25">
      <c r="A59369"/>
      <c r="AA59369"/>
    </row>
    <row r="59370" spans="1:27" x14ac:dyDescent="0.25">
      <c r="A59370"/>
      <c r="AA59370"/>
    </row>
    <row r="59371" spans="1:27" x14ac:dyDescent="0.25">
      <c r="A59371"/>
      <c r="AA59371"/>
    </row>
    <row r="59372" spans="1:27" x14ac:dyDescent="0.25">
      <c r="A59372"/>
      <c r="AA59372"/>
    </row>
    <row r="59373" spans="1:27" x14ac:dyDescent="0.25">
      <c r="A59373"/>
      <c r="AA59373"/>
    </row>
    <row r="59374" spans="1:27" x14ac:dyDescent="0.25">
      <c r="A59374"/>
      <c r="AA59374"/>
    </row>
    <row r="59375" spans="1:27" x14ac:dyDescent="0.25">
      <c r="A59375"/>
      <c r="AA59375"/>
    </row>
    <row r="59376" spans="1:27" x14ac:dyDescent="0.25">
      <c r="A59376"/>
      <c r="AA59376"/>
    </row>
    <row r="59377" spans="1:27" x14ac:dyDescent="0.25">
      <c r="A59377"/>
      <c r="AA59377"/>
    </row>
    <row r="59378" spans="1:27" x14ac:dyDescent="0.25">
      <c r="A59378"/>
      <c r="AA59378"/>
    </row>
    <row r="59379" spans="1:27" x14ac:dyDescent="0.25">
      <c r="A59379"/>
      <c r="AA59379"/>
    </row>
    <row r="59380" spans="1:27" x14ac:dyDescent="0.25">
      <c r="A59380"/>
      <c r="AA59380"/>
    </row>
    <row r="59381" spans="1:27" x14ac:dyDescent="0.25">
      <c r="A59381"/>
      <c r="AA59381"/>
    </row>
    <row r="59382" spans="1:27" x14ac:dyDescent="0.25">
      <c r="A59382"/>
      <c r="AA59382"/>
    </row>
    <row r="59383" spans="1:27" x14ac:dyDescent="0.25">
      <c r="A59383"/>
      <c r="AA59383"/>
    </row>
    <row r="59384" spans="1:27" x14ac:dyDescent="0.25">
      <c r="A59384"/>
      <c r="AA59384"/>
    </row>
    <row r="59385" spans="1:27" x14ac:dyDescent="0.25">
      <c r="A59385"/>
      <c r="AA59385"/>
    </row>
    <row r="59386" spans="1:27" x14ac:dyDescent="0.25">
      <c r="A59386"/>
      <c r="AA59386"/>
    </row>
    <row r="59387" spans="1:27" x14ac:dyDescent="0.25">
      <c r="A59387"/>
      <c r="AA59387"/>
    </row>
    <row r="59388" spans="1:27" x14ac:dyDescent="0.25">
      <c r="A59388"/>
      <c r="AA59388"/>
    </row>
    <row r="59389" spans="1:27" x14ac:dyDescent="0.25">
      <c r="A59389"/>
      <c r="AA59389"/>
    </row>
    <row r="59390" spans="1:27" x14ac:dyDescent="0.25">
      <c r="A59390"/>
      <c r="AA59390"/>
    </row>
    <row r="59391" spans="1:27" x14ac:dyDescent="0.25">
      <c r="A59391"/>
      <c r="AA59391"/>
    </row>
    <row r="59392" spans="1:27" x14ac:dyDescent="0.25">
      <c r="A59392"/>
      <c r="AA59392"/>
    </row>
    <row r="59393" spans="1:27" x14ac:dyDescent="0.25">
      <c r="A59393"/>
      <c r="AA59393"/>
    </row>
    <row r="59394" spans="1:27" x14ac:dyDescent="0.25">
      <c r="A59394"/>
      <c r="AA59394"/>
    </row>
    <row r="59395" spans="1:27" x14ac:dyDescent="0.25">
      <c r="A59395"/>
      <c r="AA59395"/>
    </row>
    <row r="59396" spans="1:27" x14ac:dyDescent="0.25">
      <c r="A59396"/>
      <c r="AA59396"/>
    </row>
    <row r="59397" spans="1:27" x14ac:dyDescent="0.25">
      <c r="A59397"/>
      <c r="AA59397"/>
    </row>
    <row r="59398" spans="1:27" x14ac:dyDescent="0.25">
      <c r="A59398"/>
      <c r="AA59398"/>
    </row>
    <row r="59399" spans="1:27" x14ac:dyDescent="0.25">
      <c r="A59399"/>
      <c r="AA59399"/>
    </row>
    <row r="59400" spans="1:27" x14ac:dyDescent="0.25">
      <c r="A59400"/>
      <c r="AA59400"/>
    </row>
    <row r="59401" spans="1:27" x14ac:dyDescent="0.25">
      <c r="A59401"/>
      <c r="AA59401"/>
    </row>
    <row r="59402" spans="1:27" x14ac:dyDescent="0.25">
      <c r="A59402"/>
      <c r="AA59402"/>
    </row>
    <row r="59403" spans="1:27" x14ac:dyDescent="0.25">
      <c r="A59403"/>
      <c r="AA59403"/>
    </row>
    <row r="59404" spans="1:27" x14ac:dyDescent="0.25">
      <c r="A59404"/>
      <c r="AA59404"/>
    </row>
    <row r="59405" spans="1:27" x14ac:dyDescent="0.25">
      <c r="A59405"/>
      <c r="AA59405"/>
    </row>
    <row r="59406" spans="1:27" x14ac:dyDescent="0.25">
      <c r="A59406"/>
      <c r="AA59406"/>
    </row>
    <row r="59407" spans="1:27" x14ac:dyDescent="0.25">
      <c r="A59407"/>
      <c r="AA59407"/>
    </row>
    <row r="59408" spans="1:27" x14ac:dyDescent="0.25">
      <c r="A59408"/>
      <c r="AA59408"/>
    </row>
    <row r="59409" spans="1:27" x14ac:dyDescent="0.25">
      <c r="A59409"/>
      <c r="AA59409"/>
    </row>
    <row r="59410" spans="1:27" x14ac:dyDescent="0.25">
      <c r="A59410"/>
      <c r="AA59410"/>
    </row>
    <row r="59411" spans="1:27" x14ac:dyDescent="0.25">
      <c r="A59411"/>
      <c r="AA59411"/>
    </row>
    <row r="59412" spans="1:27" x14ac:dyDescent="0.25">
      <c r="A59412"/>
      <c r="AA59412"/>
    </row>
    <row r="59413" spans="1:27" x14ac:dyDescent="0.25">
      <c r="A59413"/>
      <c r="AA59413"/>
    </row>
    <row r="59414" spans="1:27" x14ac:dyDescent="0.25">
      <c r="A59414"/>
      <c r="AA59414"/>
    </row>
    <row r="59415" spans="1:27" x14ac:dyDescent="0.25">
      <c r="A59415"/>
      <c r="AA59415"/>
    </row>
    <row r="59416" spans="1:27" x14ac:dyDescent="0.25">
      <c r="A59416"/>
      <c r="AA59416"/>
    </row>
    <row r="59417" spans="1:27" x14ac:dyDescent="0.25">
      <c r="A59417"/>
      <c r="AA59417"/>
    </row>
    <row r="59418" spans="1:27" x14ac:dyDescent="0.25">
      <c r="A59418"/>
      <c r="AA59418"/>
    </row>
    <row r="59419" spans="1:27" x14ac:dyDescent="0.25">
      <c r="A59419"/>
      <c r="AA59419"/>
    </row>
    <row r="59420" spans="1:27" x14ac:dyDescent="0.25">
      <c r="A59420"/>
      <c r="AA59420"/>
    </row>
    <row r="59421" spans="1:27" x14ac:dyDescent="0.25">
      <c r="A59421"/>
      <c r="AA59421"/>
    </row>
    <row r="59422" spans="1:27" x14ac:dyDescent="0.25">
      <c r="A59422"/>
      <c r="AA59422"/>
    </row>
    <row r="59423" spans="1:27" x14ac:dyDescent="0.25">
      <c r="A59423"/>
      <c r="AA59423"/>
    </row>
    <row r="59424" spans="1:27" x14ac:dyDescent="0.25">
      <c r="A59424"/>
      <c r="AA59424"/>
    </row>
    <row r="59425" spans="1:27" x14ac:dyDescent="0.25">
      <c r="A59425"/>
      <c r="AA59425"/>
    </row>
    <row r="59426" spans="1:27" x14ac:dyDescent="0.25">
      <c r="A59426"/>
      <c r="AA59426"/>
    </row>
    <row r="59427" spans="1:27" x14ac:dyDescent="0.25">
      <c r="A59427"/>
      <c r="AA59427"/>
    </row>
    <row r="59428" spans="1:27" x14ac:dyDescent="0.25">
      <c r="A59428"/>
      <c r="AA59428"/>
    </row>
    <row r="59429" spans="1:27" x14ac:dyDescent="0.25">
      <c r="A59429"/>
      <c r="AA59429"/>
    </row>
    <row r="59430" spans="1:27" x14ac:dyDescent="0.25">
      <c r="A59430"/>
      <c r="AA59430"/>
    </row>
    <row r="59431" spans="1:27" x14ac:dyDescent="0.25">
      <c r="A59431"/>
      <c r="AA59431"/>
    </row>
    <row r="59432" spans="1:27" x14ac:dyDescent="0.25">
      <c r="A59432"/>
      <c r="AA59432"/>
    </row>
    <row r="59433" spans="1:27" x14ac:dyDescent="0.25">
      <c r="A59433"/>
      <c r="AA59433"/>
    </row>
    <row r="59434" spans="1:27" x14ac:dyDescent="0.25">
      <c r="A59434"/>
      <c r="AA59434"/>
    </row>
    <row r="59435" spans="1:27" x14ac:dyDescent="0.25">
      <c r="A59435"/>
      <c r="AA59435"/>
    </row>
    <row r="59436" spans="1:27" x14ac:dyDescent="0.25">
      <c r="A59436"/>
      <c r="AA59436"/>
    </row>
    <row r="59437" spans="1:27" x14ac:dyDescent="0.25">
      <c r="A59437"/>
      <c r="AA59437"/>
    </row>
    <row r="59438" spans="1:27" x14ac:dyDescent="0.25">
      <c r="A59438"/>
      <c r="AA59438"/>
    </row>
    <row r="59439" spans="1:27" x14ac:dyDescent="0.25">
      <c r="A59439"/>
      <c r="AA59439"/>
    </row>
    <row r="59440" spans="1:27" x14ac:dyDescent="0.25">
      <c r="A59440"/>
      <c r="AA59440"/>
    </row>
    <row r="59441" spans="1:27" x14ac:dyDescent="0.25">
      <c r="A59441"/>
      <c r="AA59441"/>
    </row>
    <row r="59442" spans="1:27" x14ac:dyDescent="0.25">
      <c r="A59442"/>
      <c r="AA59442"/>
    </row>
    <row r="59443" spans="1:27" x14ac:dyDescent="0.25">
      <c r="A59443"/>
      <c r="AA59443"/>
    </row>
    <row r="59444" spans="1:27" x14ac:dyDescent="0.25">
      <c r="A59444"/>
      <c r="AA59444"/>
    </row>
    <row r="59445" spans="1:27" x14ac:dyDescent="0.25">
      <c r="A59445"/>
      <c r="AA59445"/>
    </row>
    <row r="59446" spans="1:27" x14ac:dyDescent="0.25">
      <c r="A59446"/>
      <c r="AA59446"/>
    </row>
    <row r="59447" spans="1:27" x14ac:dyDescent="0.25">
      <c r="A59447"/>
      <c r="AA59447"/>
    </row>
    <row r="59448" spans="1:27" x14ac:dyDescent="0.25">
      <c r="A59448"/>
      <c r="AA59448"/>
    </row>
    <row r="59449" spans="1:27" x14ac:dyDescent="0.25">
      <c r="A59449"/>
      <c r="AA59449"/>
    </row>
    <row r="59450" spans="1:27" x14ac:dyDescent="0.25">
      <c r="A59450"/>
      <c r="AA59450"/>
    </row>
    <row r="59451" spans="1:27" x14ac:dyDescent="0.25">
      <c r="A59451"/>
      <c r="AA59451"/>
    </row>
    <row r="59452" spans="1:27" x14ac:dyDescent="0.25">
      <c r="A59452"/>
      <c r="AA59452"/>
    </row>
    <row r="59453" spans="1:27" x14ac:dyDescent="0.25">
      <c r="A59453"/>
      <c r="AA59453"/>
    </row>
    <row r="59454" spans="1:27" x14ac:dyDescent="0.25">
      <c r="A59454"/>
      <c r="AA59454"/>
    </row>
    <row r="59455" spans="1:27" x14ac:dyDescent="0.25">
      <c r="A59455"/>
      <c r="AA59455"/>
    </row>
    <row r="59456" spans="1:27" x14ac:dyDescent="0.25">
      <c r="A59456"/>
      <c r="AA59456"/>
    </row>
    <row r="59457" spans="1:27" x14ac:dyDescent="0.25">
      <c r="A59457"/>
      <c r="AA59457"/>
    </row>
    <row r="59458" spans="1:27" x14ac:dyDescent="0.25">
      <c r="A59458"/>
      <c r="AA59458"/>
    </row>
    <row r="59459" spans="1:27" x14ac:dyDescent="0.25">
      <c r="A59459"/>
      <c r="AA59459"/>
    </row>
    <row r="59460" spans="1:27" x14ac:dyDescent="0.25">
      <c r="A59460"/>
      <c r="AA59460"/>
    </row>
    <row r="59461" spans="1:27" x14ac:dyDescent="0.25">
      <c r="A59461"/>
      <c r="AA59461"/>
    </row>
    <row r="59462" spans="1:27" x14ac:dyDescent="0.25">
      <c r="A59462"/>
      <c r="AA59462"/>
    </row>
    <row r="59463" spans="1:27" x14ac:dyDescent="0.25">
      <c r="A59463"/>
      <c r="AA59463"/>
    </row>
    <row r="59464" spans="1:27" x14ac:dyDescent="0.25">
      <c r="A59464"/>
      <c r="AA59464"/>
    </row>
    <row r="59465" spans="1:27" x14ac:dyDescent="0.25">
      <c r="A59465"/>
      <c r="AA59465"/>
    </row>
    <row r="59466" spans="1:27" x14ac:dyDescent="0.25">
      <c r="A59466"/>
      <c r="AA59466"/>
    </row>
    <row r="59467" spans="1:27" x14ac:dyDescent="0.25">
      <c r="A59467"/>
      <c r="AA59467"/>
    </row>
    <row r="59468" spans="1:27" x14ac:dyDescent="0.25">
      <c r="A59468"/>
      <c r="AA59468"/>
    </row>
    <row r="59469" spans="1:27" x14ac:dyDescent="0.25">
      <c r="A59469"/>
      <c r="AA59469"/>
    </row>
    <row r="59470" spans="1:27" x14ac:dyDescent="0.25">
      <c r="A59470"/>
      <c r="AA59470"/>
    </row>
    <row r="59471" spans="1:27" x14ac:dyDescent="0.25">
      <c r="A59471"/>
      <c r="AA59471"/>
    </row>
    <row r="59472" spans="1:27" x14ac:dyDescent="0.25">
      <c r="A59472"/>
      <c r="AA59472"/>
    </row>
    <row r="59473" spans="1:27" x14ac:dyDescent="0.25">
      <c r="A59473"/>
      <c r="AA59473"/>
    </row>
    <row r="59474" spans="1:27" x14ac:dyDescent="0.25">
      <c r="A59474"/>
      <c r="AA59474"/>
    </row>
    <row r="59475" spans="1:27" x14ac:dyDescent="0.25">
      <c r="A59475"/>
      <c r="AA59475"/>
    </row>
    <row r="59476" spans="1:27" x14ac:dyDescent="0.25">
      <c r="A59476"/>
      <c r="AA59476"/>
    </row>
    <row r="59477" spans="1:27" x14ac:dyDescent="0.25">
      <c r="A59477"/>
      <c r="AA59477"/>
    </row>
    <row r="59478" spans="1:27" x14ac:dyDescent="0.25">
      <c r="A59478"/>
      <c r="AA59478"/>
    </row>
    <row r="59479" spans="1:27" x14ac:dyDescent="0.25">
      <c r="A59479"/>
      <c r="AA59479"/>
    </row>
    <row r="59480" spans="1:27" x14ac:dyDescent="0.25">
      <c r="A59480"/>
      <c r="AA59480"/>
    </row>
    <row r="59481" spans="1:27" x14ac:dyDescent="0.25">
      <c r="A59481"/>
      <c r="AA59481"/>
    </row>
    <row r="59482" spans="1:27" x14ac:dyDescent="0.25">
      <c r="A59482"/>
      <c r="AA59482"/>
    </row>
    <row r="59483" spans="1:27" x14ac:dyDescent="0.25">
      <c r="A59483"/>
      <c r="AA59483"/>
    </row>
    <row r="59484" spans="1:27" x14ac:dyDescent="0.25">
      <c r="A59484"/>
      <c r="AA59484"/>
    </row>
    <row r="59485" spans="1:27" x14ac:dyDescent="0.25">
      <c r="A59485"/>
      <c r="AA59485"/>
    </row>
    <row r="59486" spans="1:27" x14ac:dyDescent="0.25">
      <c r="A59486"/>
      <c r="AA59486"/>
    </row>
    <row r="59487" spans="1:27" x14ac:dyDescent="0.25">
      <c r="A59487"/>
      <c r="AA59487"/>
    </row>
    <row r="59488" spans="1:27" x14ac:dyDescent="0.25">
      <c r="A59488"/>
      <c r="AA59488"/>
    </row>
    <row r="59489" spans="1:27" x14ac:dyDescent="0.25">
      <c r="A59489"/>
      <c r="AA59489"/>
    </row>
    <row r="59490" spans="1:27" x14ac:dyDescent="0.25">
      <c r="A59490"/>
      <c r="AA59490"/>
    </row>
    <row r="59491" spans="1:27" x14ac:dyDescent="0.25">
      <c r="A59491"/>
      <c r="AA59491"/>
    </row>
    <row r="59492" spans="1:27" x14ac:dyDescent="0.25">
      <c r="A59492"/>
      <c r="AA59492"/>
    </row>
    <row r="59493" spans="1:27" x14ac:dyDescent="0.25">
      <c r="A59493"/>
      <c r="AA59493"/>
    </row>
    <row r="59494" spans="1:27" x14ac:dyDescent="0.25">
      <c r="A59494"/>
      <c r="AA59494"/>
    </row>
    <row r="59495" spans="1:27" x14ac:dyDescent="0.25">
      <c r="A59495"/>
      <c r="AA59495"/>
    </row>
    <row r="59496" spans="1:27" x14ac:dyDescent="0.25">
      <c r="A59496"/>
      <c r="AA59496"/>
    </row>
    <row r="59497" spans="1:27" x14ac:dyDescent="0.25">
      <c r="A59497"/>
      <c r="AA59497"/>
    </row>
    <row r="59498" spans="1:27" x14ac:dyDescent="0.25">
      <c r="A59498"/>
      <c r="AA59498"/>
    </row>
    <row r="59499" spans="1:27" x14ac:dyDescent="0.25">
      <c r="A59499"/>
      <c r="AA59499"/>
    </row>
    <row r="59500" spans="1:27" x14ac:dyDescent="0.25">
      <c r="A59500"/>
      <c r="AA59500"/>
    </row>
    <row r="59501" spans="1:27" x14ac:dyDescent="0.25">
      <c r="A59501"/>
      <c r="AA59501"/>
    </row>
    <row r="59502" spans="1:27" x14ac:dyDescent="0.25">
      <c r="A59502"/>
      <c r="AA59502"/>
    </row>
    <row r="59503" spans="1:27" x14ac:dyDescent="0.25">
      <c r="A59503"/>
      <c r="AA59503"/>
    </row>
    <row r="59504" spans="1:27" x14ac:dyDescent="0.25">
      <c r="A59504"/>
      <c r="AA59504"/>
    </row>
    <row r="59505" spans="1:27" x14ac:dyDescent="0.25">
      <c r="A59505"/>
      <c r="AA59505"/>
    </row>
    <row r="59506" spans="1:27" x14ac:dyDescent="0.25">
      <c r="A59506"/>
      <c r="AA59506"/>
    </row>
    <row r="59507" spans="1:27" x14ac:dyDescent="0.25">
      <c r="A59507"/>
      <c r="AA59507"/>
    </row>
    <row r="59508" spans="1:27" x14ac:dyDescent="0.25">
      <c r="A59508"/>
      <c r="AA59508"/>
    </row>
    <row r="59509" spans="1:27" x14ac:dyDescent="0.25">
      <c r="A59509"/>
      <c r="AA59509"/>
    </row>
    <row r="59510" spans="1:27" x14ac:dyDescent="0.25">
      <c r="A59510"/>
      <c r="AA59510"/>
    </row>
    <row r="59511" spans="1:27" x14ac:dyDescent="0.25">
      <c r="A59511"/>
      <c r="AA59511"/>
    </row>
    <row r="59512" spans="1:27" x14ac:dyDescent="0.25">
      <c r="A59512"/>
      <c r="AA59512"/>
    </row>
    <row r="59513" spans="1:27" x14ac:dyDescent="0.25">
      <c r="A59513"/>
      <c r="AA59513"/>
    </row>
    <row r="59514" spans="1:27" x14ac:dyDescent="0.25">
      <c r="A59514"/>
      <c r="AA59514"/>
    </row>
    <row r="59515" spans="1:27" x14ac:dyDescent="0.25">
      <c r="A59515"/>
      <c r="AA59515"/>
    </row>
    <row r="59516" spans="1:27" x14ac:dyDescent="0.25">
      <c r="A59516"/>
      <c r="AA59516"/>
    </row>
    <row r="59517" spans="1:27" x14ac:dyDescent="0.25">
      <c r="A59517"/>
      <c r="AA59517"/>
    </row>
    <row r="59518" spans="1:27" x14ac:dyDescent="0.25">
      <c r="A59518"/>
      <c r="AA59518"/>
    </row>
    <row r="59519" spans="1:27" x14ac:dyDescent="0.25">
      <c r="A59519"/>
      <c r="AA59519"/>
    </row>
    <row r="59520" spans="1:27" x14ac:dyDescent="0.25">
      <c r="A59520"/>
      <c r="AA59520"/>
    </row>
    <row r="59521" spans="1:27" x14ac:dyDescent="0.25">
      <c r="A59521"/>
      <c r="AA59521"/>
    </row>
    <row r="59522" spans="1:27" x14ac:dyDescent="0.25">
      <c r="A59522"/>
      <c r="AA59522"/>
    </row>
    <row r="59523" spans="1:27" x14ac:dyDescent="0.25">
      <c r="A59523"/>
      <c r="AA59523"/>
    </row>
    <row r="59524" spans="1:27" x14ac:dyDescent="0.25">
      <c r="A59524"/>
      <c r="AA59524"/>
    </row>
    <row r="59525" spans="1:27" x14ac:dyDescent="0.25">
      <c r="A59525"/>
      <c r="AA59525"/>
    </row>
    <row r="59526" spans="1:27" x14ac:dyDescent="0.25">
      <c r="A59526"/>
      <c r="AA59526"/>
    </row>
    <row r="59527" spans="1:27" x14ac:dyDescent="0.25">
      <c r="A59527"/>
      <c r="AA59527"/>
    </row>
    <row r="59528" spans="1:27" x14ac:dyDescent="0.25">
      <c r="A59528"/>
      <c r="AA59528"/>
    </row>
    <row r="59529" spans="1:27" x14ac:dyDescent="0.25">
      <c r="A59529"/>
      <c r="AA59529"/>
    </row>
    <row r="59530" spans="1:27" x14ac:dyDescent="0.25">
      <c r="A59530"/>
      <c r="AA59530"/>
    </row>
    <row r="59531" spans="1:27" x14ac:dyDescent="0.25">
      <c r="A59531"/>
      <c r="AA59531"/>
    </row>
    <row r="59532" spans="1:27" x14ac:dyDescent="0.25">
      <c r="A59532"/>
      <c r="AA59532"/>
    </row>
    <row r="59533" spans="1:27" x14ac:dyDescent="0.25">
      <c r="A59533"/>
      <c r="AA59533"/>
    </row>
    <row r="59534" spans="1:27" x14ac:dyDescent="0.25">
      <c r="A59534"/>
      <c r="AA59534"/>
    </row>
    <row r="59535" spans="1:27" x14ac:dyDescent="0.25">
      <c r="A59535"/>
      <c r="AA59535"/>
    </row>
    <row r="59536" spans="1:27" x14ac:dyDescent="0.25">
      <c r="A59536"/>
      <c r="AA59536"/>
    </row>
    <row r="59537" spans="1:27" x14ac:dyDescent="0.25">
      <c r="A59537"/>
      <c r="AA59537"/>
    </row>
    <row r="59538" spans="1:27" x14ac:dyDescent="0.25">
      <c r="A59538"/>
      <c r="AA59538"/>
    </row>
    <row r="59539" spans="1:27" x14ac:dyDescent="0.25">
      <c r="A59539"/>
      <c r="AA59539"/>
    </row>
    <row r="59540" spans="1:27" x14ac:dyDescent="0.25">
      <c r="A59540"/>
      <c r="AA59540"/>
    </row>
    <row r="59541" spans="1:27" x14ac:dyDescent="0.25">
      <c r="A59541"/>
      <c r="AA59541"/>
    </row>
    <row r="59542" spans="1:27" x14ac:dyDescent="0.25">
      <c r="A59542"/>
      <c r="AA59542"/>
    </row>
    <row r="59543" spans="1:27" x14ac:dyDescent="0.25">
      <c r="A59543"/>
      <c r="AA59543"/>
    </row>
    <row r="59544" spans="1:27" x14ac:dyDescent="0.25">
      <c r="A59544"/>
      <c r="AA59544"/>
    </row>
    <row r="59545" spans="1:27" x14ac:dyDescent="0.25">
      <c r="A59545"/>
      <c r="AA59545"/>
    </row>
    <row r="59546" spans="1:27" x14ac:dyDescent="0.25">
      <c r="A59546"/>
      <c r="AA59546"/>
    </row>
    <row r="59547" spans="1:27" x14ac:dyDescent="0.25">
      <c r="A59547"/>
      <c r="AA59547"/>
    </row>
    <row r="59548" spans="1:27" x14ac:dyDescent="0.25">
      <c r="A59548"/>
      <c r="AA59548"/>
    </row>
    <row r="59549" spans="1:27" x14ac:dyDescent="0.25">
      <c r="A59549"/>
      <c r="AA59549"/>
    </row>
    <row r="59550" spans="1:27" x14ac:dyDescent="0.25">
      <c r="A59550"/>
      <c r="AA59550"/>
    </row>
    <row r="59551" spans="1:27" x14ac:dyDescent="0.25">
      <c r="A59551"/>
      <c r="AA59551"/>
    </row>
    <row r="59552" spans="1:27" x14ac:dyDescent="0.25">
      <c r="A59552"/>
      <c r="AA59552"/>
    </row>
    <row r="59553" spans="1:27" x14ac:dyDescent="0.25">
      <c r="A59553"/>
      <c r="AA59553"/>
    </row>
    <row r="59554" spans="1:27" x14ac:dyDescent="0.25">
      <c r="A59554"/>
      <c r="AA59554"/>
    </row>
    <row r="59555" spans="1:27" x14ac:dyDescent="0.25">
      <c r="A59555"/>
      <c r="AA59555"/>
    </row>
    <row r="59556" spans="1:27" x14ac:dyDescent="0.25">
      <c r="A59556"/>
      <c r="AA59556"/>
    </row>
    <row r="59557" spans="1:27" x14ac:dyDescent="0.25">
      <c r="A59557"/>
      <c r="AA59557"/>
    </row>
    <row r="59558" spans="1:27" x14ac:dyDescent="0.25">
      <c r="A59558"/>
      <c r="AA59558"/>
    </row>
    <row r="59559" spans="1:27" x14ac:dyDescent="0.25">
      <c r="A59559"/>
      <c r="AA59559"/>
    </row>
    <row r="59560" spans="1:27" x14ac:dyDescent="0.25">
      <c r="A59560"/>
      <c r="AA59560"/>
    </row>
    <row r="59561" spans="1:27" x14ac:dyDescent="0.25">
      <c r="A59561"/>
      <c r="AA59561"/>
    </row>
    <row r="59562" spans="1:27" x14ac:dyDescent="0.25">
      <c r="A59562"/>
      <c r="AA59562"/>
    </row>
    <row r="59563" spans="1:27" x14ac:dyDescent="0.25">
      <c r="A59563"/>
      <c r="AA59563"/>
    </row>
    <row r="59564" spans="1:27" x14ac:dyDescent="0.25">
      <c r="A59564"/>
      <c r="AA59564"/>
    </row>
    <row r="59565" spans="1:27" x14ac:dyDescent="0.25">
      <c r="A59565"/>
      <c r="AA59565"/>
    </row>
    <row r="59566" spans="1:27" x14ac:dyDescent="0.25">
      <c r="A59566"/>
      <c r="AA59566"/>
    </row>
    <row r="59567" spans="1:27" x14ac:dyDescent="0.25">
      <c r="A59567"/>
      <c r="AA59567"/>
    </row>
    <row r="59568" spans="1:27" x14ac:dyDescent="0.25">
      <c r="A59568"/>
      <c r="AA59568"/>
    </row>
    <row r="59569" spans="1:27" x14ac:dyDescent="0.25">
      <c r="A59569"/>
      <c r="AA59569"/>
    </row>
    <row r="59570" spans="1:27" x14ac:dyDescent="0.25">
      <c r="A59570"/>
      <c r="AA59570"/>
    </row>
    <row r="59571" spans="1:27" x14ac:dyDescent="0.25">
      <c r="A59571"/>
      <c r="AA59571"/>
    </row>
    <row r="59572" spans="1:27" x14ac:dyDescent="0.25">
      <c r="A59572"/>
      <c r="AA59572"/>
    </row>
    <row r="59573" spans="1:27" x14ac:dyDescent="0.25">
      <c r="A59573"/>
      <c r="AA59573"/>
    </row>
    <row r="59574" spans="1:27" x14ac:dyDescent="0.25">
      <c r="A59574"/>
      <c r="AA59574"/>
    </row>
    <row r="59575" spans="1:27" x14ac:dyDescent="0.25">
      <c r="A59575"/>
      <c r="AA59575"/>
    </row>
    <row r="59576" spans="1:27" x14ac:dyDescent="0.25">
      <c r="A59576"/>
      <c r="AA59576"/>
    </row>
    <row r="59577" spans="1:27" x14ac:dyDescent="0.25">
      <c r="A59577"/>
      <c r="AA59577"/>
    </row>
    <row r="59578" spans="1:27" x14ac:dyDescent="0.25">
      <c r="A59578"/>
      <c r="AA59578"/>
    </row>
    <row r="59579" spans="1:27" x14ac:dyDescent="0.25">
      <c r="A59579"/>
      <c r="AA59579"/>
    </row>
    <row r="59580" spans="1:27" x14ac:dyDescent="0.25">
      <c r="A59580"/>
      <c r="AA59580"/>
    </row>
    <row r="59581" spans="1:27" x14ac:dyDescent="0.25">
      <c r="A59581"/>
      <c r="AA59581"/>
    </row>
    <row r="59582" spans="1:27" x14ac:dyDescent="0.25">
      <c r="A59582"/>
      <c r="AA59582"/>
    </row>
    <row r="59583" spans="1:27" x14ac:dyDescent="0.25">
      <c r="A59583"/>
      <c r="AA59583"/>
    </row>
    <row r="59584" spans="1:27" x14ac:dyDescent="0.25">
      <c r="A59584"/>
      <c r="AA59584"/>
    </row>
    <row r="59585" spans="1:27" x14ac:dyDescent="0.25">
      <c r="A59585"/>
      <c r="AA59585"/>
    </row>
    <row r="59586" spans="1:27" x14ac:dyDescent="0.25">
      <c r="A59586"/>
      <c r="AA59586"/>
    </row>
    <row r="59587" spans="1:27" x14ac:dyDescent="0.25">
      <c r="A59587"/>
      <c r="AA59587"/>
    </row>
    <row r="59588" spans="1:27" x14ac:dyDescent="0.25">
      <c r="A59588"/>
      <c r="AA59588"/>
    </row>
    <row r="59589" spans="1:27" x14ac:dyDescent="0.25">
      <c r="A59589"/>
      <c r="AA59589"/>
    </row>
    <row r="59590" spans="1:27" x14ac:dyDescent="0.25">
      <c r="A59590"/>
      <c r="AA59590"/>
    </row>
    <row r="59591" spans="1:27" x14ac:dyDescent="0.25">
      <c r="A59591"/>
      <c r="AA59591"/>
    </row>
    <row r="59592" spans="1:27" x14ac:dyDescent="0.25">
      <c r="A59592"/>
      <c r="AA59592"/>
    </row>
    <row r="59593" spans="1:27" x14ac:dyDescent="0.25">
      <c r="A59593"/>
      <c r="AA59593"/>
    </row>
    <row r="59594" spans="1:27" x14ac:dyDescent="0.25">
      <c r="A59594"/>
      <c r="AA59594"/>
    </row>
    <row r="59595" spans="1:27" x14ac:dyDescent="0.25">
      <c r="A59595"/>
      <c r="AA59595"/>
    </row>
    <row r="59596" spans="1:27" x14ac:dyDescent="0.25">
      <c r="A59596"/>
      <c r="AA59596"/>
    </row>
    <row r="59597" spans="1:27" x14ac:dyDescent="0.25">
      <c r="A59597"/>
      <c r="AA59597"/>
    </row>
    <row r="59598" spans="1:27" x14ac:dyDescent="0.25">
      <c r="A59598"/>
      <c r="AA59598"/>
    </row>
    <row r="59599" spans="1:27" x14ac:dyDescent="0.25">
      <c r="A59599"/>
      <c r="AA59599"/>
    </row>
    <row r="59600" spans="1:27" x14ac:dyDescent="0.25">
      <c r="A59600"/>
      <c r="AA59600"/>
    </row>
    <row r="59601" spans="1:27" x14ac:dyDescent="0.25">
      <c r="A59601"/>
      <c r="AA59601"/>
    </row>
    <row r="59602" spans="1:27" x14ac:dyDescent="0.25">
      <c r="A59602"/>
      <c r="AA59602"/>
    </row>
    <row r="59603" spans="1:27" x14ac:dyDescent="0.25">
      <c r="A59603"/>
      <c r="AA59603"/>
    </row>
    <row r="59604" spans="1:27" x14ac:dyDescent="0.25">
      <c r="A59604"/>
      <c r="AA59604"/>
    </row>
    <row r="59605" spans="1:27" x14ac:dyDescent="0.25">
      <c r="A59605"/>
      <c r="AA59605"/>
    </row>
    <row r="59606" spans="1:27" x14ac:dyDescent="0.25">
      <c r="A59606"/>
      <c r="AA59606"/>
    </row>
    <row r="59607" spans="1:27" x14ac:dyDescent="0.25">
      <c r="A59607"/>
      <c r="AA59607"/>
    </row>
    <row r="59608" spans="1:27" x14ac:dyDescent="0.25">
      <c r="A59608"/>
      <c r="AA59608"/>
    </row>
    <row r="59609" spans="1:27" x14ac:dyDescent="0.25">
      <c r="A59609"/>
      <c r="AA59609"/>
    </row>
    <row r="59610" spans="1:27" x14ac:dyDescent="0.25">
      <c r="A59610"/>
      <c r="AA59610"/>
    </row>
    <row r="59611" spans="1:27" x14ac:dyDescent="0.25">
      <c r="A59611"/>
      <c r="AA59611"/>
    </row>
    <row r="59612" spans="1:27" x14ac:dyDescent="0.25">
      <c r="A59612"/>
      <c r="AA59612"/>
    </row>
    <row r="59613" spans="1:27" x14ac:dyDescent="0.25">
      <c r="A59613"/>
      <c r="AA59613"/>
    </row>
    <row r="59614" spans="1:27" x14ac:dyDescent="0.25">
      <c r="A59614"/>
      <c r="AA59614"/>
    </row>
    <row r="59615" spans="1:27" x14ac:dyDescent="0.25">
      <c r="A59615"/>
      <c r="AA59615"/>
    </row>
    <row r="59616" spans="1:27" x14ac:dyDescent="0.25">
      <c r="A59616"/>
      <c r="AA59616"/>
    </row>
    <row r="59617" spans="1:27" x14ac:dyDescent="0.25">
      <c r="A59617"/>
      <c r="AA59617"/>
    </row>
    <row r="59618" spans="1:27" x14ac:dyDescent="0.25">
      <c r="A59618"/>
      <c r="AA59618"/>
    </row>
    <row r="59619" spans="1:27" x14ac:dyDescent="0.25">
      <c r="A59619"/>
      <c r="AA59619"/>
    </row>
    <row r="59620" spans="1:27" x14ac:dyDescent="0.25">
      <c r="A59620"/>
      <c r="AA59620"/>
    </row>
    <row r="59621" spans="1:27" x14ac:dyDescent="0.25">
      <c r="A59621"/>
      <c r="AA59621"/>
    </row>
    <row r="59622" spans="1:27" x14ac:dyDescent="0.25">
      <c r="A59622"/>
      <c r="AA59622"/>
    </row>
    <row r="59623" spans="1:27" x14ac:dyDescent="0.25">
      <c r="A59623"/>
      <c r="AA59623"/>
    </row>
    <row r="59624" spans="1:27" x14ac:dyDescent="0.25">
      <c r="A59624"/>
      <c r="AA59624"/>
    </row>
    <row r="59625" spans="1:27" x14ac:dyDescent="0.25">
      <c r="A59625"/>
      <c r="AA59625"/>
    </row>
    <row r="59626" spans="1:27" x14ac:dyDescent="0.25">
      <c r="A59626"/>
      <c r="AA59626"/>
    </row>
    <row r="59627" spans="1:27" x14ac:dyDescent="0.25">
      <c r="A59627"/>
      <c r="AA59627"/>
    </row>
    <row r="59628" spans="1:27" x14ac:dyDescent="0.25">
      <c r="A59628"/>
      <c r="AA59628"/>
    </row>
    <row r="59629" spans="1:27" x14ac:dyDescent="0.25">
      <c r="A59629"/>
      <c r="AA59629"/>
    </row>
    <row r="59630" spans="1:27" x14ac:dyDescent="0.25">
      <c r="A59630"/>
      <c r="AA59630"/>
    </row>
    <row r="59631" spans="1:27" x14ac:dyDescent="0.25">
      <c r="A59631"/>
      <c r="AA59631"/>
    </row>
    <row r="59632" spans="1:27" x14ac:dyDescent="0.25">
      <c r="A59632"/>
      <c r="AA59632"/>
    </row>
    <row r="59633" spans="1:27" x14ac:dyDescent="0.25">
      <c r="A59633"/>
      <c r="AA59633"/>
    </row>
    <row r="59634" spans="1:27" x14ac:dyDescent="0.25">
      <c r="A59634"/>
      <c r="AA59634"/>
    </row>
    <row r="59635" spans="1:27" x14ac:dyDescent="0.25">
      <c r="A59635"/>
      <c r="AA59635"/>
    </row>
    <row r="59636" spans="1:27" x14ac:dyDescent="0.25">
      <c r="A59636"/>
      <c r="AA59636"/>
    </row>
    <row r="59637" spans="1:27" x14ac:dyDescent="0.25">
      <c r="A59637"/>
      <c r="AA59637"/>
    </row>
    <row r="59638" spans="1:27" x14ac:dyDescent="0.25">
      <c r="A59638"/>
      <c r="AA59638"/>
    </row>
    <row r="59639" spans="1:27" x14ac:dyDescent="0.25">
      <c r="A59639"/>
      <c r="AA59639"/>
    </row>
    <row r="59640" spans="1:27" x14ac:dyDescent="0.25">
      <c r="A59640"/>
      <c r="AA59640"/>
    </row>
    <row r="59641" spans="1:27" x14ac:dyDescent="0.25">
      <c r="A59641"/>
      <c r="AA59641"/>
    </row>
    <row r="59642" spans="1:27" x14ac:dyDescent="0.25">
      <c r="A59642"/>
      <c r="AA59642"/>
    </row>
    <row r="59643" spans="1:27" x14ac:dyDescent="0.25">
      <c r="A59643"/>
      <c r="AA59643"/>
    </row>
    <row r="59644" spans="1:27" x14ac:dyDescent="0.25">
      <c r="A59644"/>
      <c r="AA59644"/>
    </row>
    <row r="59645" spans="1:27" x14ac:dyDescent="0.25">
      <c r="A59645"/>
      <c r="AA59645"/>
    </row>
    <row r="59646" spans="1:27" x14ac:dyDescent="0.25">
      <c r="A59646"/>
      <c r="AA59646"/>
    </row>
    <row r="59647" spans="1:27" x14ac:dyDescent="0.25">
      <c r="A59647"/>
      <c r="AA59647"/>
    </row>
    <row r="59648" spans="1:27" x14ac:dyDescent="0.25">
      <c r="A59648"/>
      <c r="AA59648"/>
    </row>
    <row r="59649" spans="1:27" x14ac:dyDescent="0.25">
      <c r="A59649"/>
      <c r="AA59649"/>
    </row>
    <row r="59650" spans="1:27" x14ac:dyDescent="0.25">
      <c r="A59650"/>
      <c r="AA59650"/>
    </row>
    <row r="59651" spans="1:27" x14ac:dyDescent="0.25">
      <c r="A59651"/>
      <c r="AA59651"/>
    </row>
    <row r="59652" spans="1:27" x14ac:dyDescent="0.25">
      <c r="A59652"/>
      <c r="AA59652"/>
    </row>
    <row r="59653" spans="1:27" x14ac:dyDescent="0.25">
      <c r="A59653"/>
      <c r="AA59653"/>
    </row>
    <row r="59654" spans="1:27" x14ac:dyDescent="0.25">
      <c r="A59654"/>
      <c r="AA59654"/>
    </row>
    <row r="59655" spans="1:27" x14ac:dyDescent="0.25">
      <c r="A59655"/>
      <c r="AA59655"/>
    </row>
    <row r="59656" spans="1:27" x14ac:dyDescent="0.25">
      <c r="A59656"/>
      <c r="AA59656"/>
    </row>
    <row r="59657" spans="1:27" x14ac:dyDescent="0.25">
      <c r="A59657"/>
      <c r="AA59657"/>
    </row>
    <row r="59658" spans="1:27" x14ac:dyDescent="0.25">
      <c r="A59658"/>
      <c r="AA59658"/>
    </row>
    <row r="59659" spans="1:27" x14ac:dyDescent="0.25">
      <c r="A59659"/>
      <c r="AA59659"/>
    </row>
    <row r="59660" spans="1:27" x14ac:dyDescent="0.25">
      <c r="A59660"/>
      <c r="AA59660"/>
    </row>
    <row r="59661" spans="1:27" x14ac:dyDescent="0.25">
      <c r="A59661"/>
      <c r="AA59661"/>
    </row>
    <row r="59662" spans="1:27" x14ac:dyDescent="0.25">
      <c r="A59662"/>
      <c r="AA59662"/>
    </row>
    <row r="59663" spans="1:27" x14ac:dyDescent="0.25">
      <c r="A59663"/>
      <c r="AA59663"/>
    </row>
    <row r="59664" spans="1:27" x14ac:dyDescent="0.25">
      <c r="A59664"/>
      <c r="AA59664"/>
    </row>
    <row r="59665" spans="1:27" x14ac:dyDescent="0.25">
      <c r="A59665"/>
      <c r="AA59665"/>
    </row>
    <row r="59666" spans="1:27" x14ac:dyDescent="0.25">
      <c r="A59666"/>
      <c r="AA59666"/>
    </row>
    <row r="59667" spans="1:27" x14ac:dyDescent="0.25">
      <c r="A59667"/>
      <c r="AA59667"/>
    </row>
    <row r="59668" spans="1:27" x14ac:dyDescent="0.25">
      <c r="A59668"/>
      <c r="AA59668"/>
    </row>
    <row r="59669" spans="1:27" x14ac:dyDescent="0.25">
      <c r="A59669"/>
      <c r="AA59669"/>
    </row>
    <row r="59670" spans="1:27" x14ac:dyDescent="0.25">
      <c r="A59670"/>
      <c r="AA59670"/>
    </row>
    <row r="59671" spans="1:27" x14ac:dyDescent="0.25">
      <c r="A59671"/>
      <c r="AA59671"/>
    </row>
    <row r="59672" spans="1:27" x14ac:dyDescent="0.25">
      <c r="A59672"/>
      <c r="AA59672"/>
    </row>
    <row r="59673" spans="1:27" x14ac:dyDescent="0.25">
      <c r="A59673"/>
      <c r="AA59673"/>
    </row>
    <row r="59674" spans="1:27" x14ac:dyDescent="0.25">
      <c r="A59674"/>
      <c r="AA59674"/>
    </row>
    <row r="59675" spans="1:27" x14ac:dyDescent="0.25">
      <c r="A59675"/>
      <c r="AA59675"/>
    </row>
    <row r="59676" spans="1:27" x14ac:dyDescent="0.25">
      <c r="A59676"/>
      <c r="AA59676"/>
    </row>
    <row r="59677" spans="1:27" x14ac:dyDescent="0.25">
      <c r="A59677"/>
      <c r="AA59677"/>
    </row>
    <row r="59678" spans="1:27" x14ac:dyDescent="0.25">
      <c r="A59678"/>
      <c r="AA59678"/>
    </row>
    <row r="59679" spans="1:27" x14ac:dyDescent="0.25">
      <c r="A59679"/>
      <c r="AA59679"/>
    </row>
    <row r="59680" spans="1:27" x14ac:dyDescent="0.25">
      <c r="A59680"/>
      <c r="AA59680"/>
    </row>
    <row r="59681" spans="1:27" x14ac:dyDescent="0.25">
      <c r="A59681"/>
      <c r="AA59681"/>
    </row>
    <row r="59682" spans="1:27" x14ac:dyDescent="0.25">
      <c r="A59682"/>
      <c r="AA59682"/>
    </row>
    <row r="59683" spans="1:27" x14ac:dyDescent="0.25">
      <c r="A59683"/>
      <c r="AA59683"/>
    </row>
    <row r="59684" spans="1:27" x14ac:dyDescent="0.25">
      <c r="A59684"/>
      <c r="AA59684"/>
    </row>
    <row r="59685" spans="1:27" x14ac:dyDescent="0.25">
      <c r="A59685"/>
      <c r="AA59685"/>
    </row>
    <row r="59686" spans="1:27" x14ac:dyDescent="0.25">
      <c r="A59686"/>
      <c r="AA59686"/>
    </row>
    <row r="59687" spans="1:27" x14ac:dyDescent="0.25">
      <c r="A59687"/>
      <c r="AA59687"/>
    </row>
    <row r="59688" spans="1:27" x14ac:dyDescent="0.25">
      <c r="A59688"/>
      <c r="AA59688"/>
    </row>
    <row r="59689" spans="1:27" x14ac:dyDescent="0.25">
      <c r="A59689"/>
      <c r="AA59689"/>
    </row>
    <row r="59690" spans="1:27" x14ac:dyDescent="0.25">
      <c r="A59690"/>
      <c r="AA59690"/>
    </row>
    <row r="59691" spans="1:27" x14ac:dyDescent="0.25">
      <c r="A59691"/>
      <c r="AA59691"/>
    </row>
    <row r="59692" spans="1:27" x14ac:dyDescent="0.25">
      <c r="A59692"/>
      <c r="AA59692"/>
    </row>
    <row r="59693" spans="1:27" x14ac:dyDescent="0.25">
      <c r="A59693"/>
      <c r="AA59693"/>
    </row>
    <row r="59694" spans="1:27" x14ac:dyDescent="0.25">
      <c r="A59694"/>
      <c r="AA59694"/>
    </row>
    <row r="59695" spans="1:27" x14ac:dyDescent="0.25">
      <c r="A59695"/>
      <c r="AA59695"/>
    </row>
    <row r="59696" spans="1:27" x14ac:dyDescent="0.25">
      <c r="A59696"/>
      <c r="AA59696"/>
    </row>
    <row r="59697" spans="1:27" x14ac:dyDescent="0.25">
      <c r="A59697"/>
      <c r="AA59697"/>
    </row>
    <row r="59698" spans="1:27" x14ac:dyDescent="0.25">
      <c r="A59698"/>
      <c r="AA59698"/>
    </row>
    <row r="59699" spans="1:27" x14ac:dyDescent="0.25">
      <c r="A59699"/>
      <c r="AA59699"/>
    </row>
    <row r="59700" spans="1:27" x14ac:dyDescent="0.25">
      <c r="A59700"/>
      <c r="AA59700"/>
    </row>
    <row r="59701" spans="1:27" x14ac:dyDescent="0.25">
      <c r="A59701"/>
      <c r="AA59701"/>
    </row>
    <row r="59702" spans="1:27" x14ac:dyDescent="0.25">
      <c r="A59702"/>
      <c r="AA59702"/>
    </row>
    <row r="59703" spans="1:27" x14ac:dyDescent="0.25">
      <c r="A59703"/>
      <c r="AA59703"/>
    </row>
    <row r="59704" spans="1:27" x14ac:dyDescent="0.25">
      <c r="A59704"/>
      <c r="AA59704"/>
    </row>
    <row r="59705" spans="1:27" x14ac:dyDescent="0.25">
      <c r="A59705"/>
      <c r="AA59705"/>
    </row>
    <row r="59706" spans="1:27" x14ac:dyDescent="0.25">
      <c r="A59706"/>
      <c r="AA59706"/>
    </row>
    <row r="59707" spans="1:27" x14ac:dyDescent="0.25">
      <c r="A59707"/>
      <c r="AA59707"/>
    </row>
    <row r="59708" spans="1:27" x14ac:dyDescent="0.25">
      <c r="A59708"/>
      <c r="AA59708"/>
    </row>
    <row r="59709" spans="1:27" x14ac:dyDescent="0.25">
      <c r="A59709"/>
      <c r="AA59709"/>
    </row>
    <row r="59710" spans="1:27" x14ac:dyDescent="0.25">
      <c r="A59710"/>
      <c r="AA59710"/>
    </row>
    <row r="59711" spans="1:27" x14ac:dyDescent="0.25">
      <c r="A59711"/>
      <c r="AA59711"/>
    </row>
    <row r="59712" spans="1:27" x14ac:dyDescent="0.25">
      <c r="A59712"/>
      <c r="AA59712"/>
    </row>
    <row r="59713" spans="1:27" x14ac:dyDescent="0.25">
      <c r="A59713"/>
      <c r="AA59713"/>
    </row>
    <row r="59714" spans="1:27" x14ac:dyDescent="0.25">
      <c r="A59714"/>
      <c r="AA59714"/>
    </row>
    <row r="59715" spans="1:27" x14ac:dyDescent="0.25">
      <c r="A59715"/>
      <c r="AA59715"/>
    </row>
    <row r="59716" spans="1:27" x14ac:dyDescent="0.25">
      <c r="A59716"/>
      <c r="AA59716"/>
    </row>
    <row r="59717" spans="1:27" x14ac:dyDescent="0.25">
      <c r="A59717"/>
      <c r="AA59717"/>
    </row>
    <row r="59718" spans="1:27" x14ac:dyDescent="0.25">
      <c r="A59718"/>
      <c r="AA59718"/>
    </row>
    <row r="59719" spans="1:27" x14ac:dyDescent="0.25">
      <c r="A59719"/>
      <c r="AA59719"/>
    </row>
    <row r="59720" spans="1:27" x14ac:dyDescent="0.25">
      <c r="A59720"/>
      <c r="AA59720"/>
    </row>
    <row r="59721" spans="1:27" x14ac:dyDescent="0.25">
      <c r="A59721"/>
      <c r="AA59721"/>
    </row>
    <row r="59722" spans="1:27" x14ac:dyDescent="0.25">
      <c r="A59722"/>
      <c r="AA59722"/>
    </row>
    <row r="59723" spans="1:27" x14ac:dyDescent="0.25">
      <c r="A59723"/>
      <c r="AA59723"/>
    </row>
    <row r="59724" spans="1:27" x14ac:dyDescent="0.25">
      <c r="A59724"/>
      <c r="AA59724"/>
    </row>
    <row r="59725" spans="1:27" x14ac:dyDescent="0.25">
      <c r="A59725"/>
      <c r="AA59725"/>
    </row>
    <row r="59726" spans="1:27" x14ac:dyDescent="0.25">
      <c r="A59726"/>
      <c r="AA59726"/>
    </row>
    <row r="59727" spans="1:27" x14ac:dyDescent="0.25">
      <c r="A59727"/>
      <c r="AA59727"/>
    </row>
    <row r="59728" spans="1:27" x14ac:dyDescent="0.25">
      <c r="A59728"/>
      <c r="AA59728"/>
    </row>
    <row r="59729" spans="1:27" x14ac:dyDescent="0.25">
      <c r="A59729"/>
      <c r="AA59729"/>
    </row>
    <row r="59730" spans="1:27" x14ac:dyDescent="0.25">
      <c r="A59730"/>
      <c r="AA59730"/>
    </row>
    <row r="59731" spans="1:27" x14ac:dyDescent="0.25">
      <c r="A59731"/>
      <c r="AA59731"/>
    </row>
    <row r="59732" spans="1:27" x14ac:dyDescent="0.25">
      <c r="A59732"/>
      <c r="AA59732"/>
    </row>
    <row r="59733" spans="1:27" x14ac:dyDescent="0.25">
      <c r="A59733"/>
      <c r="AA59733"/>
    </row>
    <row r="59734" spans="1:27" x14ac:dyDescent="0.25">
      <c r="A59734"/>
      <c r="AA59734"/>
    </row>
    <row r="59735" spans="1:27" x14ac:dyDescent="0.25">
      <c r="A59735"/>
      <c r="AA59735"/>
    </row>
    <row r="59736" spans="1:27" x14ac:dyDescent="0.25">
      <c r="A59736"/>
      <c r="AA59736"/>
    </row>
    <row r="59737" spans="1:27" x14ac:dyDescent="0.25">
      <c r="A59737"/>
      <c r="AA59737"/>
    </row>
    <row r="59738" spans="1:27" x14ac:dyDescent="0.25">
      <c r="A59738"/>
      <c r="AA59738"/>
    </row>
    <row r="59739" spans="1:27" x14ac:dyDescent="0.25">
      <c r="A59739"/>
      <c r="AA59739"/>
    </row>
    <row r="59740" spans="1:27" x14ac:dyDescent="0.25">
      <c r="A59740"/>
      <c r="AA59740"/>
    </row>
    <row r="59741" spans="1:27" x14ac:dyDescent="0.25">
      <c r="A59741"/>
      <c r="AA59741"/>
    </row>
    <row r="59742" spans="1:27" x14ac:dyDescent="0.25">
      <c r="A59742"/>
      <c r="AA59742"/>
    </row>
    <row r="59743" spans="1:27" x14ac:dyDescent="0.25">
      <c r="A59743"/>
      <c r="AA59743"/>
    </row>
    <row r="59744" spans="1:27" x14ac:dyDescent="0.25">
      <c r="A59744"/>
      <c r="AA59744"/>
    </row>
    <row r="59745" spans="1:27" x14ac:dyDescent="0.25">
      <c r="A59745"/>
      <c r="AA59745"/>
    </row>
    <row r="59746" spans="1:27" x14ac:dyDescent="0.25">
      <c r="A59746"/>
      <c r="AA59746"/>
    </row>
    <row r="59747" spans="1:27" x14ac:dyDescent="0.25">
      <c r="A59747"/>
      <c r="AA59747"/>
    </row>
    <row r="59748" spans="1:27" x14ac:dyDescent="0.25">
      <c r="A59748"/>
      <c r="AA59748"/>
    </row>
    <row r="59749" spans="1:27" x14ac:dyDescent="0.25">
      <c r="A59749"/>
      <c r="AA59749"/>
    </row>
    <row r="59750" spans="1:27" x14ac:dyDescent="0.25">
      <c r="A59750"/>
      <c r="AA59750"/>
    </row>
    <row r="59751" spans="1:27" x14ac:dyDescent="0.25">
      <c r="A59751"/>
      <c r="AA59751"/>
    </row>
    <row r="59752" spans="1:27" x14ac:dyDescent="0.25">
      <c r="A59752"/>
      <c r="AA59752"/>
    </row>
    <row r="59753" spans="1:27" x14ac:dyDescent="0.25">
      <c r="A59753"/>
      <c r="AA59753"/>
    </row>
    <row r="59754" spans="1:27" x14ac:dyDescent="0.25">
      <c r="A59754"/>
      <c r="AA59754"/>
    </row>
    <row r="59755" spans="1:27" x14ac:dyDescent="0.25">
      <c r="A59755"/>
      <c r="AA59755"/>
    </row>
    <row r="59756" spans="1:27" x14ac:dyDescent="0.25">
      <c r="A59756"/>
      <c r="AA59756"/>
    </row>
    <row r="59757" spans="1:27" x14ac:dyDescent="0.25">
      <c r="A59757"/>
      <c r="AA59757"/>
    </row>
    <row r="59758" spans="1:27" x14ac:dyDescent="0.25">
      <c r="A59758"/>
      <c r="AA59758"/>
    </row>
    <row r="59759" spans="1:27" x14ac:dyDescent="0.25">
      <c r="A59759"/>
      <c r="AA59759"/>
    </row>
    <row r="59760" spans="1:27" x14ac:dyDescent="0.25">
      <c r="A59760"/>
      <c r="AA59760"/>
    </row>
    <row r="59761" spans="1:27" x14ac:dyDescent="0.25">
      <c r="A59761"/>
      <c r="AA59761"/>
    </row>
    <row r="59762" spans="1:27" x14ac:dyDescent="0.25">
      <c r="A59762"/>
      <c r="AA59762"/>
    </row>
    <row r="59763" spans="1:27" x14ac:dyDescent="0.25">
      <c r="A59763"/>
      <c r="AA59763"/>
    </row>
    <row r="59764" spans="1:27" x14ac:dyDescent="0.25">
      <c r="A59764"/>
      <c r="AA59764"/>
    </row>
    <row r="59765" spans="1:27" x14ac:dyDescent="0.25">
      <c r="A59765"/>
      <c r="AA59765"/>
    </row>
    <row r="59766" spans="1:27" x14ac:dyDescent="0.25">
      <c r="A59766"/>
      <c r="AA59766"/>
    </row>
    <row r="59767" spans="1:27" x14ac:dyDescent="0.25">
      <c r="A59767"/>
      <c r="AA59767"/>
    </row>
    <row r="59768" spans="1:27" x14ac:dyDescent="0.25">
      <c r="A59768"/>
      <c r="AA59768"/>
    </row>
    <row r="59769" spans="1:27" x14ac:dyDescent="0.25">
      <c r="A59769"/>
      <c r="AA59769"/>
    </row>
    <row r="59770" spans="1:27" x14ac:dyDescent="0.25">
      <c r="A59770"/>
      <c r="AA59770"/>
    </row>
    <row r="59771" spans="1:27" x14ac:dyDescent="0.25">
      <c r="A59771"/>
      <c r="AA59771"/>
    </row>
    <row r="59772" spans="1:27" x14ac:dyDescent="0.25">
      <c r="A59772"/>
      <c r="AA59772"/>
    </row>
    <row r="59773" spans="1:27" x14ac:dyDescent="0.25">
      <c r="A59773"/>
      <c r="AA59773"/>
    </row>
    <row r="59774" spans="1:27" x14ac:dyDescent="0.25">
      <c r="A59774"/>
      <c r="AA59774"/>
    </row>
    <row r="59775" spans="1:27" x14ac:dyDescent="0.25">
      <c r="A59775"/>
      <c r="AA59775"/>
    </row>
    <row r="59776" spans="1:27" x14ac:dyDescent="0.25">
      <c r="A59776"/>
      <c r="AA59776"/>
    </row>
    <row r="59777" spans="1:27" x14ac:dyDescent="0.25">
      <c r="A59777"/>
      <c r="AA59777"/>
    </row>
    <row r="59778" spans="1:27" x14ac:dyDescent="0.25">
      <c r="A59778"/>
      <c r="AA59778"/>
    </row>
    <row r="59779" spans="1:27" x14ac:dyDescent="0.25">
      <c r="A59779"/>
      <c r="AA59779"/>
    </row>
    <row r="59780" spans="1:27" x14ac:dyDescent="0.25">
      <c r="A59780"/>
      <c r="AA59780"/>
    </row>
    <row r="59781" spans="1:27" x14ac:dyDescent="0.25">
      <c r="A59781"/>
      <c r="AA59781"/>
    </row>
    <row r="59782" spans="1:27" x14ac:dyDescent="0.25">
      <c r="A59782"/>
      <c r="AA59782"/>
    </row>
    <row r="59783" spans="1:27" x14ac:dyDescent="0.25">
      <c r="A59783"/>
      <c r="AA59783"/>
    </row>
    <row r="59784" spans="1:27" x14ac:dyDescent="0.25">
      <c r="A59784"/>
      <c r="AA59784"/>
    </row>
    <row r="59785" spans="1:27" x14ac:dyDescent="0.25">
      <c r="A59785"/>
      <c r="AA59785"/>
    </row>
    <row r="59786" spans="1:27" x14ac:dyDescent="0.25">
      <c r="A59786"/>
      <c r="AA59786"/>
    </row>
    <row r="59787" spans="1:27" x14ac:dyDescent="0.25">
      <c r="A59787"/>
      <c r="AA59787"/>
    </row>
    <row r="59788" spans="1:27" x14ac:dyDescent="0.25">
      <c r="A59788"/>
      <c r="AA59788"/>
    </row>
    <row r="59789" spans="1:27" x14ac:dyDescent="0.25">
      <c r="A59789"/>
      <c r="AA59789"/>
    </row>
    <row r="59790" spans="1:27" x14ac:dyDescent="0.25">
      <c r="A59790"/>
      <c r="AA59790"/>
    </row>
    <row r="59791" spans="1:27" x14ac:dyDescent="0.25">
      <c r="A59791"/>
      <c r="AA59791"/>
    </row>
    <row r="59792" spans="1:27" x14ac:dyDescent="0.25">
      <c r="A59792"/>
      <c r="AA59792"/>
    </row>
    <row r="59793" spans="1:27" x14ac:dyDescent="0.25">
      <c r="A59793"/>
      <c r="AA59793"/>
    </row>
    <row r="59794" spans="1:27" x14ac:dyDescent="0.25">
      <c r="A59794"/>
      <c r="AA59794"/>
    </row>
    <row r="59795" spans="1:27" x14ac:dyDescent="0.25">
      <c r="A59795"/>
      <c r="AA59795"/>
    </row>
    <row r="59796" spans="1:27" x14ac:dyDescent="0.25">
      <c r="A59796"/>
      <c r="AA59796"/>
    </row>
    <row r="59797" spans="1:27" x14ac:dyDescent="0.25">
      <c r="A59797"/>
      <c r="AA59797"/>
    </row>
    <row r="59798" spans="1:27" x14ac:dyDescent="0.25">
      <c r="A59798"/>
      <c r="AA59798"/>
    </row>
    <row r="59799" spans="1:27" x14ac:dyDescent="0.25">
      <c r="A59799"/>
      <c r="AA59799"/>
    </row>
    <row r="59800" spans="1:27" x14ac:dyDescent="0.25">
      <c r="A59800"/>
      <c r="AA59800"/>
    </row>
    <row r="59801" spans="1:27" x14ac:dyDescent="0.25">
      <c r="A59801"/>
      <c r="AA59801"/>
    </row>
    <row r="59802" spans="1:27" x14ac:dyDescent="0.25">
      <c r="A59802"/>
      <c r="AA59802"/>
    </row>
    <row r="59803" spans="1:27" x14ac:dyDescent="0.25">
      <c r="A59803"/>
      <c r="AA59803"/>
    </row>
    <row r="59804" spans="1:27" x14ac:dyDescent="0.25">
      <c r="A59804"/>
      <c r="AA59804"/>
    </row>
    <row r="59805" spans="1:27" x14ac:dyDescent="0.25">
      <c r="A59805"/>
      <c r="AA59805"/>
    </row>
    <row r="59806" spans="1:27" x14ac:dyDescent="0.25">
      <c r="A59806"/>
      <c r="AA59806"/>
    </row>
    <row r="59807" spans="1:27" x14ac:dyDescent="0.25">
      <c r="A59807"/>
      <c r="AA59807"/>
    </row>
    <row r="59808" spans="1:27" x14ac:dyDescent="0.25">
      <c r="A59808"/>
      <c r="AA59808"/>
    </row>
    <row r="59809" spans="1:27" x14ac:dyDescent="0.25">
      <c r="A59809"/>
      <c r="AA59809"/>
    </row>
    <row r="59810" spans="1:27" x14ac:dyDescent="0.25">
      <c r="A59810"/>
      <c r="AA59810"/>
    </row>
    <row r="59811" spans="1:27" x14ac:dyDescent="0.25">
      <c r="A59811"/>
      <c r="AA59811"/>
    </row>
    <row r="59812" spans="1:27" x14ac:dyDescent="0.25">
      <c r="A59812"/>
      <c r="AA59812"/>
    </row>
    <row r="59813" spans="1:27" x14ac:dyDescent="0.25">
      <c r="A59813"/>
      <c r="AA59813"/>
    </row>
    <row r="59814" spans="1:27" x14ac:dyDescent="0.25">
      <c r="A59814"/>
      <c r="AA59814"/>
    </row>
    <row r="59815" spans="1:27" x14ac:dyDescent="0.25">
      <c r="A59815"/>
      <c r="AA59815"/>
    </row>
    <row r="59816" spans="1:27" x14ac:dyDescent="0.25">
      <c r="A59816"/>
      <c r="AA59816"/>
    </row>
    <row r="59817" spans="1:27" x14ac:dyDescent="0.25">
      <c r="A59817"/>
      <c r="AA59817"/>
    </row>
    <row r="59818" spans="1:27" x14ac:dyDescent="0.25">
      <c r="A59818"/>
      <c r="AA59818"/>
    </row>
    <row r="59819" spans="1:27" x14ac:dyDescent="0.25">
      <c r="A59819"/>
      <c r="AA59819"/>
    </row>
    <row r="59820" spans="1:27" x14ac:dyDescent="0.25">
      <c r="A59820"/>
      <c r="AA59820"/>
    </row>
    <row r="59821" spans="1:27" x14ac:dyDescent="0.25">
      <c r="A59821"/>
      <c r="AA59821"/>
    </row>
    <row r="59822" spans="1:27" x14ac:dyDescent="0.25">
      <c r="A59822"/>
      <c r="AA59822"/>
    </row>
    <row r="59823" spans="1:27" x14ac:dyDescent="0.25">
      <c r="A59823"/>
      <c r="AA59823"/>
    </row>
    <row r="59824" spans="1:27" x14ac:dyDescent="0.25">
      <c r="A59824"/>
      <c r="AA59824"/>
    </row>
    <row r="59825" spans="1:27" x14ac:dyDescent="0.25">
      <c r="A59825"/>
      <c r="AA59825"/>
    </row>
    <row r="59826" spans="1:27" x14ac:dyDescent="0.25">
      <c r="A59826"/>
      <c r="AA59826"/>
    </row>
    <row r="59827" spans="1:27" x14ac:dyDescent="0.25">
      <c r="A59827"/>
      <c r="AA59827"/>
    </row>
    <row r="59828" spans="1:27" x14ac:dyDescent="0.25">
      <c r="A59828"/>
      <c r="AA59828"/>
    </row>
    <row r="59829" spans="1:27" x14ac:dyDescent="0.25">
      <c r="A59829"/>
      <c r="AA59829"/>
    </row>
    <row r="59830" spans="1:27" x14ac:dyDescent="0.25">
      <c r="A59830"/>
      <c r="AA59830"/>
    </row>
    <row r="59831" spans="1:27" x14ac:dyDescent="0.25">
      <c r="A59831"/>
      <c r="AA59831"/>
    </row>
    <row r="59832" spans="1:27" x14ac:dyDescent="0.25">
      <c r="A59832"/>
      <c r="AA59832"/>
    </row>
    <row r="59833" spans="1:27" x14ac:dyDescent="0.25">
      <c r="A59833"/>
      <c r="AA59833"/>
    </row>
    <row r="59834" spans="1:27" x14ac:dyDescent="0.25">
      <c r="A59834"/>
      <c r="AA59834"/>
    </row>
    <row r="59835" spans="1:27" x14ac:dyDescent="0.25">
      <c r="A59835"/>
      <c r="AA59835"/>
    </row>
    <row r="59836" spans="1:27" x14ac:dyDescent="0.25">
      <c r="A59836"/>
      <c r="AA59836"/>
    </row>
    <row r="59837" spans="1:27" x14ac:dyDescent="0.25">
      <c r="A59837"/>
      <c r="AA59837"/>
    </row>
    <row r="59838" spans="1:27" x14ac:dyDescent="0.25">
      <c r="A59838"/>
      <c r="AA59838"/>
    </row>
    <row r="59839" spans="1:27" x14ac:dyDescent="0.25">
      <c r="A59839"/>
      <c r="AA59839"/>
    </row>
    <row r="59840" spans="1:27" x14ac:dyDescent="0.25">
      <c r="A59840"/>
      <c r="AA59840"/>
    </row>
    <row r="59841" spans="1:27" x14ac:dyDescent="0.25">
      <c r="A59841"/>
      <c r="AA59841"/>
    </row>
    <row r="59842" spans="1:27" x14ac:dyDescent="0.25">
      <c r="A59842"/>
      <c r="AA59842"/>
    </row>
    <row r="59843" spans="1:27" x14ac:dyDescent="0.25">
      <c r="A59843"/>
      <c r="AA59843"/>
    </row>
    <row r="59844" spans="1:27" x14ac:dyDescent="0.25">
      <c r="A59844"/>
      <c r="AA59844"/>
    </row>
    <row r="59845" spans="1:27" x14ac:dyDescent="0.25">
      <c r="A59845"/>
      <c r="AA59845"/>
    </row>
    <row r="59846" spans="1:27" x14ac:dyDescent="0.25">
      <c r="A59846"/>
      <c r="AA59846"/>
    </row>
    <row r="59847" spans="1:27" x14ac:dyDescent="0.25">
      <c r="A59847"/>
      <c r="AA59847"/>
    </row>
    <row r="59848" spans="1:27" x14ac:dyDescent="0.25">
      <c r="A59848"/>
      <c r="AA59848"/>
    </row>
    <row r="59849" spans="1:27" x14ac:dyDescent="0.25">
      <c r="A59849"/>
      <c r="AA59849"/>
    </row>
    <row r="59850" spans="1:27" x14ac:dyDescent="0.25">
      <c r="A59850"/>
      <c r="AA59850"/>
    </row>
    <row r="59851" spans="1:27" x14ac:dyDescent="0.25">
      <c r="A59851"/>
      <c r="AA59851"/>
    </row>
    <row r="59852" spans="1:27" x14ac:dyDescent="0.25">
      <c r="A59852"/>
      <c r="AA59852"/>
    </row>
    <row r="59853" spans="1:27" x14ac:dyDescent="0.25">
      <c r="A59853"/>
      <c r="AA59853"/>
    </row>
    <row r="59854" spans="1:27" x14ac:dyDescent="0.25">
      <c r="A59854"/>
      <c r="AA59854"/>
    </row>
    <row r="59855" spans="1:27" x14ac:dyDescent="0.25">
      <c r="A59855"/>
      <c r="AA59855"/>
    </row>
    <row r="59856" spans="1:27" x14ac:dyDescent="0.25">
      <c r="A59856"/>
      <c r="AA59856"/>
    </row>
    <row r="59857" spans="1:27" x14ac:dyDescent="0.25">
      <c r="A59857"/>
      <c r="AA59857"/>
    </row>
    <row r="59858" spans="1:27" x14ac:dyDescent="0.25">
      <c r="A59858"/>
      <c r="AA59858"/>
    </row>
    <row r="59859" spans="1:27" x14ac:dyDescent="0.25">
      <c r="A59859"/>
      <c r="AA59859"/>
    </row>
    <row r="59860" spans="1:27" x14ac:dyDescent="0.25">
      <c r="A59860"/>
      <c r="AA59860"/>
    </row>
    <row r="59861" spans="1:27" x14ac:dyDescent="0.25">
      <c r="A59861"/>
      <c r="AA59861"/>
    </row>
    <row r="59862" spans="1:27" x14ac:dyDescent="0.25">
      <c r="A59862"/>
      <c r="AA59862"/>
    </row>
    <row r="59863" spans="1:27" x14ac:dyDescent="0.25">
      <c r="A59863"/>
      <c r="AA59863"/>
    </row>
    <row r="59864" spans="1:27" x14ac:dyDescent="0.25">
      <c r="A59864"/>
      <c r="AA59864"/>
    </row>
    <row r="59865" spans="1:27" x14ac:dyDescent="0.25">
      <c r="A59865"/>
      <c r="AA59865"/>
    </row>
    <row r="59866" spans="1:27" x14ac:dyDescent="0.25">
      <c r="A59866"/>
      <c r="AA59866"/>
    </row>
    <row r="59867" spans="1:27" x14ac:dyDescent="0.25">
      <c r="A59867"/>
      <c r="AA59867"/>
    </row>
    <row r="59868" spans="1:27" x14ac:dyDescent="0.25">
      <c r="A59868"/>
      <c r="AA59868"/>
    </row>
    <row r="59869" spans="1:27" x14ac:dyDescent="0.25">
      <c r="A59869"/>
      <c r="AA59869"/>
    </row>
    <row r="59870" spans="1:27" x14ac:dyDescent="0.25">
      <c r="A59870"/>
      <c r="AA59870"/>
    </row>
    <row r="59871" spans="1:27" x14ac:dyDescent="0.25">
      <c r="A59871"/>
      <c r="AA59871"/>
    </row>
    <row r="59872" spans="1:27" x14ac:dyDescent="0.25">
      <c r="A59872"/>
      <c r="AA59872"/>
    </row>
    <row r="59873" spans="1:27" x14ac:dyDescent="0.25">
      <c r="A59873"/>
      <c r="AA59873"/>
    </row>
    <row r="59874" spans="1:27" x14ac:dyDescent="0.25">
      <c r="A59874"/>
      <c r="AA59874"/>
    </row>
    <row r="59875" spans="1:27" x14ac:dyDescent="0.25">
      <c r="A59875"/>
      <c r="AA59875"/>
    </row>
    <row r="59876" spans="1:27" x14ac:dyDescent="0.25">
      <c r="A59876"/>
      <c r="AA59876"/>
    </row>
    <row r="59877" spans="1:27" x14ac:dyDescent="0.25">
      <c r="A59877"/>
      <c r="AA59877"/>
    </row>
    <row r="59878" spans="1:27" x14ac:dyDescent="0.25">
      <c r="A59878"/>
      <c r="AA59878"/>
    </row>
    <row r="59879" spans="1:27" x14ac:dyDescent="0.25">
      <c r="A59879"/>
      <c r="AA59879"/>
    </row>
    <row r="59880" spans="1:27" x14ac:dyDescent="0.25">
      <c r="A59880"/>
      <c r="AA59880"/>
    </row>
    <row r="59881" spans="1:27" x14ac:dyDescent="0.25">
      <c r="A59881"/>
      <c r="AA59881"/>
    </row>
    <row r="59882" spans="1:27" x14ac:dyDescent="0.25">
      <c r="A59882"/>
      <c r="AA59882"/>
    </row>
    <row r="59883" spans="1:27" x14ac:dyDescent="0.25">
      <c r="A59883"/>
      <c r="AA59883"/>
    </row>
    <row r="59884" spans="1:27" x14ac:dyDescent="0.25">
      <c r="A59884"/>
      <c r="AA59884"/>
    </row>
    <row r="59885" spans="1:27" x14ac:dyDescent="0.25">
      <c r="A59885"/>
      <c r="AA59885"/>
    </row>
    <row r="59886" spans="1:27" x14ac:dyDescent="0.25">
      <c r="A59886"/>
      <c r="AA59886"/>
    </row>
    <row r="59887" spans="1:27" x14ac:dyDescent="0.25">
      <c r="A59887"/>
      <c r="AA59887"/>
    </row>
    <row r="59888" spans="1:27" x14ac:dyDescent="0.25">
      <c r="A59888"/>
      <c r="AA59888"/>
    </row>
    <row r="59889" spans="1:27" x14ac:dyDescent="0.25">
      <c r="A59889"/>
      <c r="AA59889"/>
    </row>
    <row r="59890" spans="1:27" x14ac:dyDescent="0.25">
      <c r="A59890"/>
      <c r="AA59890"/>
    </row>
    <row r="59891" spans="1:27" x14ac:dyDescent="0.25">
      <c r="A59891"/>
      <c r="AA59891"/>
    </row>
    <row r="59892" spans="1:27" x14ac:dyDescent="0.25">
      <c r="A59892"/>
      <c r="AA59892"/>
    </row>
    <row r="59893" spans="1:27" x14ac:dyDescent="0.25">
      <c r="A59893"/>
      <c r="AA59893"/>
    </row>
    <row r="59894" spans="1:27" x14ac:dyDescent="0.25">
      <c r="A59894"/>
      <c r="AA59894"/>
    </row>
    <row r="59895" spans="1:27" x14ac:dyDescent="0.25">
      <c r="A59895"/>
      <c r="AA59895"/>
    </row>
    <row r="59896" spans="1:27" x14ac:dyDescent="0.25">
      <c r="A59896"/>
      <c r="AA59896"/>
    </row>
    <row r="59897" spans="1:27" x14ac:dyDescent="0.25">
      <c r="A59897"/>
      <c r="AA59897"/>
    </row>
    <row r="59898" spans="1:27" x14ac:dyDescent="0.25">
      <c r="A59898"/>
      <c r="AA59898"/>
    </row>
    <row r="59899" spans="1:27" x14ac:dyDescent="0.25">
      <c r="A59899"/>
      <c r="AA59899"/>
    </row>
    <row r="59900" spans="1:27" x14ac:dyDescent="0.25">
      <c r="A59900"/>
      <c r="AA59900"/>
    </row>
    <row r="59901" spans="1:27" x14ac:dyDescent="0.25">
      <c r="A59901"/>
      <c r="AA59901"/>
    </row>
    <row r="59902" spans="1:27" x14ac:dyDescent="0.25">
      <c r="A59902"/>
      <c r="AA59902"/>
    </row>
    <row r="59903" spans="1:27" x14ac:dyDescent="0.25">
      <c r="A59903"/>
      <c r="AA59903"/>
    </row>
    <row r="59904" spans="1:27" x14ac:dyDescent="0.25">
      <c r="A59904"/>
      <c r="AA59904"/>
    </row>
    <row r="59905" spans="1:27" x14ac:dyDescent="0.25">
      <c r="A59905"/>
      <c r="AA59905"/>
    </row>
    <row r="59906" spans="1:27" x14ac:dyDescent="0.25">
      <c r="A59906"/>
      <c r="AA59906"/>
    </row>
    <row r="59907" spans="1:27" x14ac:dyDescent="0.25">
      <c r="A59907"/>
      <c r="AA59907"/>
    </row>
    <row r="59908" spans="1:27" x14ac:dyDescent="0.25">
      <c r="A59908"/>
      <c r="AA59908"/>
    </row>
    <row r="59909" spans="1:27" x14ac:dyDescent="0.25">
      <c r="A59909"/>
      <c r="AA59909"/>
    </row>
    <row r="59910" spans="1:27" x14ac:dyDescent="0.25">
      <c r="A59910"/>
      <c r="AA59910"/>
    </row>
    <row r="59911" spans="1:27" x14ac:dyDescent="0.25">
      <c r="A59911"/>
      <c r="AA59911"/>
    </row>
    <row r="59912" spans="1:27" x14ac:dyDescent="0.25">
      <c r="A59912"/>
      <c r="AA59912"/>
    </row>
    <row r="59913" spans="1:27" x14ac:dyDescent="0.25">
      <c r="A59913"/>
      <c r="AA59913"/>
    </row>
    <row r="59914" spans="1:27" x14ac:dyDescent="0.25">
      <c r="A59914"/>
      <c r="AA59914"/>
    </row>
    <row r="59915" spans="1:27" x14ac:dyDescent="0.25">
      <c r="A59915"/>
      <c r="AA59915"/>
    </row>
    <row r="59916" spans="1:27" x14ac:dyDescent="0.25">
      <c r="A59916"/>
      <c r="AA59916"/>
    </row>
    <row r="59917" spans="1:27" x14ac:dyDescent="0.25">
      <c r="A59917"/>
      <c r="AA59917"/>
    </row>
    <row r="59918" spans="1:27" x14ac:dyDescent="0.25">
      <c r="A59918"/>
      <c r="AA59918"/>
    </row>
    <row r="59919" spans="1:27" x14ac:dyDescent="0.25">
      <c r="A59919"/>
      <c r="AA59919"/>
    </row>
    <row r="59920" spans="1:27" x14ac:dyDescent="0.25">
      <c r="A59920"/>
      <c r="AA59920"/>
    </row>
    <row r="59921" spans="1:27" x14ac:dyDescent="0.25">
      <c r="A59921"/>
      <c r="AA59921"/>
    </row>
    <row r="59922" spans="1:27" x14ac:dyDescent="0.25">
      <c r="A59922"/>
      <c r="AA59922"/>
    </row>
    <row r="59923" spans="1:27" x14ac:dyDescent="0.25">
      <c r="A59923"/>
      <c r="AA59923"/>
    </row>
    <row r="59924" spans="1:27" x14ac:dyDescent="0.25">
      <c r="A59924"/>
      <c r="AA59924"/>
    </row>
    <row r="59925" spans="1:27" x14ac:dyDescent="0.25">
      <c r="A59925"/>
      <c r="AA59925"/>
    </row>
    <row r="59926" spans="1:27" x14ac:dyDescent="0.25">
      <c r="A59926"/>
      <c r="AA59926"/>
    </row>
    <row r="59927" spans="1:27" x14ac:dyDescent="0.25">
      <c r="A59927"/>
      <c r="AA59927"/>
    </row>
    <row r="59928" spans="1:27" x14ac:dyDescent="0.25">
      <c r="A59928"/>
      <c r="AA59928"/>
    </row>
    <row r="59929" spans="1:27" x14ac:dyDescent="0.25">
      <c r="A59929"/>
      <c r="AA59929"/>
    </row>
    <row r="59930" spans="1:27" x14ac:dyDescent="0.25">
      <c r="A59930"/>
      <c r="AA59930"/>
    </row>
    <row r="59931" spans="1:27" x14ac:dyDescent="0.25">
      <c r="A59931"/>
      <c r="AA59931"/>
    </row>
    <row r="59932" spans="1:27" x14ac:dyDescent="0.25">
      <c r="A59932"/>
      <c r="AA59932"/>
    </row>
    <row r="59933" spans="1:27" x14ac:dyDescent="0.25">
      <c r="A59933"/>
      <c r="AA59933"/>
    </row>
    <row r="59934" spans="1:27" x14ac:dyDescent="0.25">
      <c r="A59934"/>
      <c r="AA59934"/>
    </row>
    <row r="59935" spans="1:27" x14ac:dyDescent="0.25">
      <c r="A59935"/>
      <c r="AA59935"/>
    </row>
    <row r="59936" spans="1:27" x14ac:dyDescent="0.25">
      <c r="A59936"/>
      <c r="AA59936"/>
    </row>
    <row r="59937" spans="1:27" x14ac:dyDescent="0.25">
      <c r="A59937"/>
      <c r="AA59937"/>
    </row>
    <row r="59938" spans="1:27" x14ac:dyDescent="0.25">
      <c r="A59938"/>
      <c r="AA59938"/>
    </row>
    <row r="59939" spans="1:27" x14ac:dyDescent="0.25">
      <c r="A59939"/>
      <c r="AA59939"/>
    </row>
    <row r="59940" spans="1:27" x14ac:dyDescent="0.25">
      <c r="A59940"/>
      <c r="AA59940"/>
    </row>
    <row r="59941" spans="1:27" x14ac:dyDescent="0.25">
      <c r="A59941"/>
      <c r="AA59941"/>
    </row>
    <row r="59942" spans="1:27" x14ac:dyDescent="0.25">
      <c r="A59942"/>
      <c r="AA59942"/>
    </row>
    <row r="59943" spans="1:27" x14ac:dyDescent="0.25">
      <c r="A59943"/>
      <c r="AA59943"/>
    </row>
    <row r="59944" spans="1:27" x14ac:dyDescent="0.25">
      <c r="A59944"/>
      <c r="AA59944"/>
    </row>
    <row r="59945" spans="1:27" x14ac:dyDescent="0.25">
      <c r="A59945"/>
      <c r="AA59945"/>
    </row>
    <row r="59946" spans="1:27" x14ac:dyDescent="0.25">
      <c r="A59946"/>
      <c r="AA59946"/>
    </row>
    <row r="59947" spans="1:27" x14ac:dyDescent="0.25">
      <c r="A59947"/>
      <c r="AA59947"/>
    </row>
    <row r="59948" spans="1:27" x14ac:dyDescent="0.25">
      <c r="A59948"/>
      <c r="AA59948"/>
    </row>
    <row r="59949" spans="1:27" x14ac:dyDescent="0.25">
      <c r="A59949"/>
      <c r="AA59949"/>
    </row>
    <row r="59950" spans="1:27" x14ac:dyDescent="0.25">
      <c r="A59950"/>
      <c r="AA59950"/>
    </row>
    <row r="59951" spans="1:27" x14ac:dyDescent="0.25">
      <c r="A59951"/>
      <c r="AA59951"/>
    </row>
    <row r="59952" spans="1:27" x14ac:dyDescent="0.25">
      <c r="A59952"/>
      <c r="AA59952"/>
    </row>
    <row r="59953" spans="1:27" x14ac:dyDescent="0.25">
      <c r="A59953"/>
      <c r="AA59953"/>
    </row>
    <row r="59954" spans="1:27" x14ac:dyDescent="0.25">
      <c r="A59954"/>
      <c r="AA59954"/>
    </row>
    <row r="59955" spans="1:27" x14ac:dyDescent="0.25">
      <c r="A59955"/>
      <c r="AA59955"/>
    </row>
    <row r="59956" spans="1:27" x14ac:dyDescent="0.25">
      <c r="A59956"/>
      <c r="AA59956"/>
    </row>
    <row r="59957" spans="1:27" x14ac:dyDescent="0.25">
      <c r="A59957"/>
      <c r="AA59957"/>
    </row>
    <row r="59958" spans="1:27" x14ac:dyDescent="0.25">
      <c r="A59958"/>
      <c r="AA59958"/>
    </row>
    <row r="59959" spans="1:27" x14ac:dyDescent="0.25">
      <c r="A59959"/>
      <c r="AA59959"/>
    </row>
    <row r="59960" spans="1:27" x14ac:dyDescent="0.25">
      <c r="A59960"/>
      <c r="AA59960"/>
    </row>
    <row r="59961" spans="1:27" x14ac:dyDescent="0.25">
      <c r="A59961"/>
      <c r="AA59961"/>
    </row>
    <row r="59962" spans="1:27" x14ac:dyDescent="0.25">
      <c r="A59962"/>
      <c r="AA59962"/>
    </row>
    <row r="59963" spans="1:27" x14ac:dyDescent="0.25">
      <c r="A59963"/>
      <c r="AA59963"/>
    </row>
    <row r="59964" spans="1:27" x14ac:dyDescent="0.25">
      <c r="A59964"/>
      <c r="AA59964"/>
    </row>
    <row r="59965" spans="1:27" x14ac:dyDescent="0.25">
      <c r="A59965"/>
      <c r="AA59965"/>
    </row>
    <row r="59966" spans="1:27" x14ac:dyDescent="0.25">
      <c r="A59966"/>
      <c r="AA59966"/>
    </row>
    <row r="59967" spans="1:27" x14ac:dyDescent="0.25">
      <c r="A59967"/>
      <c r="AA59967"/>
    </row>
    <row r="59968" spans="1:27" x14ac:dyDescent="0.25">
      <c r="A59968"/>
      <c r="AA59968"/>
    </row>
    <row r="59969" spans="1:27" x14ac:dyDescent="0.25">
      <c r="A59969"/>
      <c r="AA59969"/>
    </row>
    <row r="59970" spans="1:27" x14ac:dyDescent="0.25">
      <c r="A59970"/>
      <c r="AA59970"/>
    </row>
    <row r="59971" spans="1:27" x14ac:dyDescent="0.25">
      <c r="A59971"/>
      <c r="AA59971"/>
    </row>
    <row r="59972" spans="1:27" x14ac:dyDescent="0.25">
      <c r="A59972"/>
      <c r="AA59972"/>
    </row>
    <row r="59973" spans="1:27" x14ac:dyDescent="0.25">
      <c r="A59973"/>
      <c r="AA59973"/>
    </row>
    <row r="59974" spans="1:27" x14ac:dyDescent="0.25">
      <c r="A59974"/>
      <c r="AA59974"/>
    </row>
    <row r="59975" spans="1:27" x14ac:dyDescent="0.25">
      <c r="A59975"/>
      <c r="AA59975"/>
    </row>
    <row r="59976" spans="1:27" x14ac:dyDescent="0.25">
      <c r="A59976"/>
      <c r="AA59976"/>
    </row>
    <row r="59977" spans="1:27" x14ac:dyDescent="0.25">
      <c r="A59977"/>
      <c r="AA59977"/>
    </row>
    <row r="59978" spans="1:27" x14ac:dyDescent="0.25">
      <c r="A59978"/>
      <c r="AA59978"/>
    </row>
    <row r="59979" spans="1:27" x14ac:dyDescent="0.25">
      <c r="A59979"/>
      <c r="AA59979"/>
    </row>
    <row r="59980" spans="1:27" x14ac:dyDescent="0.25">
      <c r="A59980"/>
      <c r="AA59980"/>
    </row>
    <row r="59981" spans="1:27" x14ac:dyDescent="0.25">
      <c r="A59981"/>
      <c r="AA59981"/>
    </row>
    <row r="59982" spans="1:27" x14ac:dyDescent="0.25">
      <c r="A59982"/>
      <c r="AA59982"/>
    </row>
    <row r="59983" spans="1:27" x14ac:dyDescent="0.25">
      <c r="A59983"/>
      <c r="AA59983"/>
    </row>
    <row r="59984" spans="1:27" x14ac:dyDescent="0.25">
      <c r="A59984"/>
      <c r="AA59984"/>
    </row>
    <row r="59985" spans="1:27" x14ac:dyDescent="0.25">
      <c r="A59985"/>
      <c r="AA59985"/>
    </row>
    <row r="59986" spans="1:27" x14ac:dyDescent="0.25">
      <c r="A59986"/>
      <c r="AA59986"/>
    </row>
    <row r="59987" spans="1:27" x14ac:dyDescent="0.25">
      <c r="A59987"/>
      <c r="AA59987"/>
    </row>
    <row r="59988" spans="1:27" x14ac:dyDescent="0.25">
      <c r="A59988"/>
      <c r="AA59988"/>
    </row>
    <row r="59989" spans="1:27" x14ac:dyDescent="0.25">
      <c r="A59989"/>
      <c r="AA59989"/>
    </row>
    <row r="59990" spans="1:27" x14ac:dyDescent="0.25">
      <c r="A59990"/>
      <c r="AA59990"/>
    </row>
    <row r="59991" spans="1:27" x14ac:dyDescent="0.25">
      <c r="A59991"/>
      <c r="AA59991"/>
    </row>
    <row r="59992" spans="1:27" x14ac:dyDescent="0.25">
      <c r="A59992"/>
      <c r="AA59992"/>
    </row>
    <row r="59993" spans="1:27" x14ac:dyDescent="0.25">
      <c r="A59993"/>
      <c r="AA59993"/>
    </row>
    <row r="59994" spans="1:27" x14ac:dyDescent="0.25">
      <c r="A59994"/>
      <c r="AA59994"/>
    </row>
    <row r="59995" spans="1:27" x14ac:dyDescent="0.25">
      <c r="A59995"/>
      <c r="AA59995"/>
    </row>
    <row r="59996" spans="1:27" x14ac:dyDescent="0.25">
      <c r="A59996"/>
      <c r="AA59996"/>
    </row>
    <row r="59997" spans="1:27" x14ac:dyDescent="0.25">
      <c r="A59997"/>
      <c r="AA59997"/>
    </row>
    <row r="59998" spans="1:27" x14ac:dyDescent="0.25">
      <c r="A59998"/>
      <c r="AA59998"/>
    </row>
    <row r="59999" spans="1:27" x14ac:dyDescent="0.25">
      <c r="A59999"/>
      <c r="AA59999"/>
    </row>
    <row r="60000" spans="1:27" x14ac:dyDescent="0.25">
      <c r="A60000"/>
      <c r="AA60000"/>
    </row>
    <row r="60001" spans="1:27" x14ac:dyDescent="0.25">
      <c r="A60001"/>
      <c r="AA60001"/>
    </row>
    <row r="60002" spans="1:27" x14ac:dyDescent="0.25">
      <c r="A60002"/>
      <c r="AA60002"/>
    </row>
    <row r="60003" spans="1:27" x14ac:dyDescent="0.25">
      <c r="A60003"/>
      <c r="AA60003"/>
    </row>
    <row r="60004" spans="1:27" x14ac:dyDescent="0.25">
      <c r="A60004"/>
      <c r="AA60004"/>
    </row>
    <row r="60005" spans="1:27" x14ac:dyDescent="0.25">
      <c r="A60005"/>
      <c r="AA60005"/>
    </row>
    <row r="60006" spans="1:27" x14ac:dyDescent="0.25">
      <c r="A60006"/>
      <c r="AA60006"/>
    </row>
    <row r="60007" spans="1:27" x14ac:dyDescent="0.25">
      <c r="A60007"/>
      <c r="AA60007"/>
    </row>
    <row r="60008" spans="1:27" x14ac:dyDescent="0.25">
      <c r="A60008"/>
      <c r="AA60008"/>
    </row>
    <row r="60009" spans="1:27" x14ac:dyDescent="0.25">
      <c r="A60009"/>
      <c r="AA60009"/>
    </row>
    <row r="60010" spans="1:27" x14ac:dyDescent="0.25">
      <c r="A60010"/>
      <c r="AA60010"/>
    </row>
    <row r="60011" spans="1:27" x14ac:dyDescent="0.25">
      <c r="A60011"/>
      <c r="AA60011"/>
    </row>
    <row r="60012" spans="1:27" x14ac:dyDescent="0.25">
      <c r="A60012"/>
      <c r="AA60012"/>
    </row>
    <row r="60013" spans="1:27" x14ac:dyDescent="0.25">
      <c r="A60013"/>
      <c r="AA60013"/>
    </row>
    <row r="60014" spans="1:27" x14ac:dyDescent="0.25">
      <c r="A60014"/>
      <c r="AA60014"/>
    </row>
    <row r="60015" spans="1:27" x14ac:dyDescent="0.25">
      <c r="A60015"/>
      <c r="AA60015"/>
    </row>
    <row r="60016" spans="1:27" x14ac:dyDescent="0.25">
      <c r="A60016"/>
      <c r="AA60016"/>
    </row>
    <row r="60017" spans="1:27" x14ac:dyDescent="0.25">
      <c r="A60017"/>
      <c r="AA60017"/>
    </row>
    <row r="60018" spans="1:27" x14ac:dyDescent="0.25">
      <c r="A60018"/>
      <c r="AA60018"/>
    </row>
    <row r="60019" spans="1:27" x14ac:dyDescent="0.25">
      <c r="A60019"/>
      <c r="AA60019"/>
    </row>
    <row r="60020" spans="1:27" x14ac:dyDescent="0.25">
      <c r="A60020"/>
      <c r="AA60020"/>
    </row>
    <row r="60021" spans="1:27" x14ac:dyDescent="0.25">
      <c r="A60021"/>
      <c r="AA60021"/>
    </row>
    <row r="60022" spans="1:27" x14ac:dyDescent="0.25">
      <c r="A60022"/>
      <c r="AA60022"/>
    </row>
    <row r="60023" spans="1:27" x14ac:dyDescent="0.25">
      <c r="A60023"/>
      <c r="AA60023"/>
    </row>
    <row r="60024" spans="1:27" x14ac:dyDescent="0.25">
      <c r="A60024"/>
      <c r="AA60024"/>
    </row>
    <row r="60025" spans="1:27" x14ac:dyDescent="0.25">
      <c r="A60025"/>
      <c r="AA60025"/>
    </row>
    <row r="60026" spans="1:27" x14ac:dyDescent="0.25">
      <c r="A60026"/>
      <c r="AA60026"/>
    </row>
    <row r="60027" spans="1:27" x14ac:dyDescent="0.25">
      <c r="A60027"/>
      <c r="AA60027"/>
    </row>
    <row r="60028" spans="1:27" x14ac:dyDescent="0.25">
      <c r="A60028"/>
      <c r="AA60028"/>
    </row>
    <row r="60029" spans="1:27" x14ac:dyDescent="0.25">
      <c r="A60029"/>
      <c r="AA60029"/>
    </row>
    <row r="60030" spans="1:27" x14ac:dyDescent="0.25">
      <c r="A60030"/>
      <c r="AA60030"/>
    </row>
    <row r="60031" spans="1:27" x14ac:dyDescent="0.25">
      <c r="A60031"/>
      <c r="AA60031"/>
    </row>
    <row r="60032" spans="1:27" x14ac:dyDescent="0.25">
      <c r="A60032"/>
      <c r="AA60032"/>
    </row>
    <row r="60033" spans="1:27" x14ac:dyDescent="0.25">
      <c r="A60033"/>
      <c r="AA60033"/>
    </row>
    <row r="60034" spans="1:27" x14ac:dyDescent="0.25">
      <c r="A60034"/>
      <c r="AA60034"/>
    </row>
    <row r="60035" spans="1:27" x14ac:dyDescent="0.25">
      <c r="A60035"/>
      <c r="AA60035"/>
    </row>
    <row r="60036" spans="1:27" x14ac:dyDescent="0.25">
      <c r="A60036"/>
      <c r="AA60036"/>
    </row>
    <row r="60037" spans="1:27" x14ac:dyDescent="0.25">
      <c r="A60037"/>
      <c r="AA60037"/>
    </row>
    <row r="60038" spans="1:27" x14ac:dyDescent="0.25">
      <c r="A60038"/>
      <c r="AA60038"/>
    </row>
    <row r="60039" spans="1:27" x14ac:dyDescent="0.25">
      <c r="A60039"/>
      <c r="AA60039"/>
    </row>
    <row r="60040" spans="1:27" x14ac:dyDescent="0.25">
      <c r="A60040"/>
      <c r="AA60040"/>
    </row>
    <row r="60041" spans="1:27" x14ac:dyDescent="0.25">
      <c r="A60041"/>
      <c r="AA60041"/>
    </row>
    <row r="60042" spans="1:27" x14ac:dyDescent="0.25">
      <c r="A60042"/>
      <c r="AA60042"/>
    </row>
    <row r="60043" spans="1:27" x14ac:dyDescent="0.25">
      <c r="A60043"/>
      <c r="AA60043"/>
    </row>
    <row r="60044" spans="1:27" x14ac:dyDescent="0.25">
      <c r="A60044"/>
      <c r="AA60044"/>
    </row>
    <row r="60045" spans="1:27" x14ac:dyDescent="0.25">
      <c r="A60045"/>
      <c r="AA60045"/>
    </row>
    <row r="60046" spans="1:27" x14ac:dyDescent="0.25">
      <c r="A60046"/>
      <c r="AA60046"/>
    </row>
    <row r="60047" spans="1:27" x14ac:dyDescent="0.25">
      <c r="A60047"/>
      <c r="AA60047"/>
    </row>
    <row r="60048" spans="1:27" x14ac:dyDescent="0.25">
      <c r="A60048"/>
      <c r="AA60048"/>
    </row>
    <row r="60049" spans="1:27" x14ac:dyDescent="0.25">
      <c r="A60049"/>
      <c r="AA60049"/>
    </row>
    <row r="60050" spans="1:27" x14ac:dyDescent="0.25">
      <c r="A60050"/>
      <c r="AA60050"/>
    </row>
    <row r="60051" spans="1:27" x14ac:dyDescent="0.25">
      <c r="A60051"/>
      <c r="AA60051"/>
    </row>
    <row r="60052" spans="1:27" x14ac:dyDescent="0.25">
      <c r="A60052"/>
      <c r="AA60052"/>
    </row>
    <row r="60053" spans="1:27" x14ac:dyDescent="0.25">
      <c r="A60053"/>
      <c r="AA60053"/>
    </row>
    <row r="60054" spans="1:27" x14ac:dyDescent="0.25">
      <c r="A60054"/>
      <c r="AA60054"/>
    </row>
    <row r="60055" spans="1:27" x14ac:dyDescent="0.25">
      <c r="A60055"/>
      <c r="AA60055"/>
    </row>
    <row r="60056" spans="1:27" x14ac:dyDescent="0.25">
      <c r="A60056"/>
      <c r="AA60056"/>
    </row>
    <row r="60057" spans="1:27" x14ac:dyDescent="0.25">
      <c r="A60057"/>
      <c r="AA60057"/>
    </row>
    <row r="60058" spans="1:27" x14ac:dyDescent="0.25">
      <c r="A60058"/>
      <c r="AA60058"/>
    </row>
    <row r="60059" spans="1:27" x14ac:dyDescent="0.25">
      <c r="A60059"/>
      <c r="AA60059"/>
    </row>
    <row r="60060" spans="1:27" x14ac:dyDescent="0.25">
      <c r="A60060"/>
      <c r="AA60060"/>
    </row>
    <row r="60061" spans="1:27" x14ac:dyDescent="0.25">
      <c r="A60061"/>
      <c r="AA60061"/>
    </row>
    <row r="60062" spans="1:27" x14ac:dyDescent="0.25">
      <c r="A60062"/>
      <c r="AA60062"/>
    </row>
    <row r="60063" spans="1:27" x14ac:dyDescent="0.25">
      <c r="A60063"/>
      <c r="AA60063"/>
    </row>
    <row r="60064" spans="1:27" x14ac:dyDescent="0.25">
      <c r="A60064"/>
      <c r="AA60064"/>
    </row>
    <row r="60065" spans="1:27" x14ac:dyDescent="0.25">
      <c r="A60065"/>
      <c r="AA60065"/>
    </row>
    <row r="60066" spans="1:27" x14ac:dyDescent="0.25">
      <c r="A60066"/>
      <c r="AA60066"/>
    </row>
    <row r="60067" spans="1:27" x14ac:dyDescent="0.25">
      <c r="A60067"/>
      <c r="AA60067"/>
    </row>
    <row r="60068" spans="1:27" x14ac:dyDescent="0.25">
      <c r="A60068"/>
      <c r="AA60068"/>
    </row>
    <row r="60069" spans="1:27" x14ac:dyDescent="0.25">
      <c r="A60069"/>
      <c r="AA60069"/>
    </row>
    <row r="60070" spans="1:27" x14ac:dyDescent="0.25">
      <c r="A60070"/>
      <c r="AA60070"/>
    </row>
    <row r="60071" spans="1:27" x14ac:dyDescent="0.25">
      <c r="A60071"/>
      <c r="AA60071"/>
    </row>
    <row r="60072" spans="1:27" x14ac:dyDescent="0.25">
      <c r="A60072"/>
      <c r="AA60072"/>
    </row>
    <row r="60073" spans="1:27" x14ac:dyDescent="0.25">
      <c r="A60073"/>
      <c r="AA60073"/>
    </row>
    <row r="60074" spans="1:27" x14ac:dyDescent="0.25">
      <c r="A60074"/>
      <c r="AA60074"/>
    </row>
    <row r="60075" spans="1:27" x14ac:dyDescent="0.25">
      <c r="A60075"/>
      <c r="AA60075"/>
    </row>
    <row r="60076" spans="1:27" x14ac:dyDescent="0.25">
      <c r="A60076"/>
      <c r="AA60076"/>
    </row>
    <row r="60077" spans="1:27" x14ac:dyDescent="0.25">
      <c r="A60077"/>
      <c r="AA60077"/>
    </row>
    <row r="60078" spans="1:27" x14ac:dyDescent="0.25">
      <c r="A60078"/>
      <c r="AA60078"/>
    </row>
    <row r="60079" spans="1:27" x14ac:dyDescent="0.25">
      <c r="A60079"/>
      <c r="AA60079"/>
    </row>
    <row r="60080" spans="1:27" x14ac:dyDescent="0.25">
      <c r="A60080"/>
      <c r="AA60080"/>
    </row>
    <row r="60081" spans="1:27" x14ac:dyDescent="0.25">
      <c r="A60081"/>
      <c r="AA60081"/>
    </row>
    <row r="60082" spans="1:27" x14ac:dyDescent="0.25">
      <c r="A60082"/>
      <c r="AA60082"/>
    </row>
    <row r="60083" spans="1:27" x14ac:dyDescent="0.25">
      <c r="A60083"/>
      <c r="AA60083"/>
    </row>
    <row r="60084" spans="1:27" x14ac:dyDescent="0.25">
      <c r="A60084"/>
      <c r="AA60084"/>
    </row>
    <row r="60085" spans="1:27" x14ac:dyDescent="0.25">
      <c r="A60085"/>
      <c r="AA60085"/>
    </row>
    <row r="60086" spans="1:27" x14ac:dyDescent="0.25">
      <c r="A60086"/>
      <c r="AA60086"/>
    </row>
    <row r="60087" spans="1:27" x14ac:dyDescent="0.25">
      <c r="A60087"/>
      <c r="AA60087"/>
    </row>
    <row r="60088" spans="1:27" x14ac:dyDescent="0.25">
      <c r="A60088"/>
      <c r="AA60088"/>
    </row>
    <row r="60089" spans="1:27" x14ac:dyDescent="0.25">
      <c r="A60089"/>
      <c r="AA60089"/>
    </row>
    <row r="60090" spans="1:27" x14ac:dyDescent="0.25">
      <c r="A60090"/>
      <c r="AA60090"/>
    </row>
    <row r="60091" spans="1:27" x14ac:dyDescent="0.25">
      <c r="A60091"/>
      <c r="AA60091"/>
    </row>
    <row r="60092" spans="1:27" x14ac:dyDescent="0.25">
      <c r="A60092"/>
      <c r="AA60092"/>
    </row>
    <row r="60093" spans="1:27" x14ac:dyDescent="0.25">
      <c r="A60093"/>
      <c r="AA60093"/>
    </row>
    <row r="60094" spans="1:27" x14ac:dyDescent="0.25">
      <c r="A60094"/>
      <c r="AA60094"/>
    </row>
    <row r="60095" spans="1:27" x14ac:dyDescent="0.25">
      <c r="A60095"/>
      <c r="AA60095"/>
    </row>
    <row r="60096" spans="1:27" x14ac:dyDescent="0.25">
      <c r="A60096"/>
      <c r="AA60096"/>
    </row>
    <row r="60097" spans="1:27" x14ac:dyDescent="0.25">
      <c r="A60097"/>
      <c r="AA60097"/>
    </row>
    <row r="60098" spans="1:27" x14ac:dyDescent="0.25">
      <c r="A60098"/>
      <c r="AA60098"/>
    </row>
    <row r="60099" spans="1:27" x14ac:dyDescent="0.25">
      <c r="A60099"/>
      <c r="AA60099"/>
    </row>
    <row r="60100" spans="1:27" x14ac:dyDescent="0.25">
      <c r="A60100"/>
      <c r="AA60100"/>
    </row>
    <row r="60101" spans="1:27" x14ac:dyDescent="0.25">
      <c r="A60101"/>
      <c r="AA60101"/>
    </row>
    <row r="60102" spans="1:27" x14ac:dyDescent="0.25">
      <c r="A60102"/>
      <c r="AA60102"/>
    </row>
    <row r="60103" spans="1:27" x14ac:dyDescent="0.25">
      <c r="A60103"/>
      <c r="AA60103"/>
    </row>
    <row r="60104" spans="1:27" x14ac:dyDescent="0.25">
      <c r="A60104"/>
      <c r="AA60104"/>
    </row>
    <row r="60105" spans="1:27" x14ac:dyDescent="0.25">
      <c r="A60105"/>
      <c r="AA60105"/>
    </row>
    <row r="60106" spans="1:27" x14ac:dyDescent="0.25">
      <c r="A60106"/>
      <c r="AA60106"/>
    </row>
    <row r="60107" spans="1:27" x14ac:dyDescent="0.25">
      <c r="A60107"/>
      <c r="AA60107"/>
    </row>
    <row r="60108" spans="1:27" x14ac:dyDescent="0.25">
      <c r="A60108"/>
      <c r="AA60108"/>
    </row>
    <row r="60109" spans="1:27" x14ac:dyDescent="0.25">
      <c r="A60109"/>
      <c r="AA60109"/>
    </row>
    <row r="60110" spans="1:27" x14ac:dyDescent="0.25">
      <c r="A60110"/>
      <c r="AA60110"/>
    </row>
    <row r="60111" spans="1:27" x14ac:dyDescent="0.25">
      <c r="A60111"/>
      <c r="AA60111"/>
    </row>
    <row r="60112" spans="1:27" x14ac:dyDescent="0.25">
      <c r="A60112"/>
      <c r="AA60112"/>
    </row>
    <row r="60113" spans="1:27" x14ac:dyDescent="0.25">
      <c r="A60113"/>
      <c r="AA60113"/>
    </row>
    <row r="60114" spans="1:27" x14ac:dyDescent="0.25">
      <c r="A60114"/>
      <c r="AA60114"/>
    </row>
    <row r="60115" spans="1:27" x14ac:dyDescent="0.25">
      <c r="A60115"/>
      <c r="AA60115"/>
    </row>
    <row r="60116" spans="1:27" x14ac:dyDescent="0.25">
      <c r="A60116"/>
      <c r="AA60116"/>
    </row>
    <row r="60117" spans="1:27" x14ac:dyDescent="0.25">
      <c r="A60117"/>
      <c r="AA60117"/>
    </row>
    <row r="60118" spans="1:27" x14ac:dyDescent="0.25">
      <c r="A60118"/>
      <c r="AA60118"/>
    </row>
    <row r="60119" spans="1:27" x14ac:dyDescent="0.25">
      <c r="A60119"/>
      <c r="AA60119"/>
    </row>
    <row r="60120" spans="1:27" x14ac:dyDescent="0.25">
      <c r="A60120"/>
      <c r="AA60120"/>
    </row>
    <row r="60121" spans="1:27" x14ac:dyDescent="0.25">
      <c r="A60121"/>
      <c r="AA60121"/>
    </row>
    <row r="60122" spans="1:27" x14ac:dyDescent="0.25">
      <c r="A60122"/>
      <c r="AA60122"/>
    </row>
    <row r="60123" spans="1:27" x14ac:dyDescent="0.25">
      <c r="A60123"/>
      <c r="AA60123"/>
    </row>
    <row r="60124" spans="1:27" x14ac:dyDescent="0.25">
      <c r="A60124"/>
      <c r="AA60124"/>
    </row>
    <row r="60125" spans="1:27" x14ac:dyDescent="0.25">
      <c r="A60125"/>
      <c r="AA60125"/>
    </row>
    <row r="60126" spans="1:27" x14ac:dyDescent="0.25">
      <c r="A60126"/>
      <c r="AA60126"/>
    </row>
    <row r="60127" spans="1:27" x14ac:dyDescent="0.25">
      <c r="A60127"/>
      <c r="AA60127"/>
    </row>
    <row r="60128" spans="1:27" x14ac:dyDescent="0.25">
      <c r="A60128"/>
      <c r="AA60128"/>
    </row>
    <row r="60129" spans="1:27" x14ac:dyDescent="0.25">
      <c r="A60129"/>
      <c r="AA60129"/>
    </row>
    <row r="60130" spans="1:27" x14ac:dyDescent="0.25">
      <c r="A60130"/>
      <c r="AA60130"/>
    </row>
    <row r="60131" spans="1:27" x14ac:dyDescent="0.25">
      <c r="A60131"/>
      <c r="AA60131"/>
    </row>
    <row r="60132" spans="1:27" x14ac:dyDescent="0.25">
      <c r="A60132"/>
      <c r="AA60132"/>
    </row>
    <row r="60133" spans="1:27" x14ac:dyDescent="0.25">
      <c r="A60133"/>
      <c r="AA60133"/>
    </row>
    <row r="60134" spans="1:27" x14ac:dyDescent="0.25">
      <c r="A60134"/>
      <c r="AA60134"/>
    </row>
    <row r="60135" spans="1:27" x14ac:dyDescent="0.25">
      <c r="A60135"/>
      <c r="AA60135"/>
    </row>
    <row r="60136" spans="1:27" x14ac:dyDescent="0.25">
      <c r="A60136"/>
      <c r="AA60136"/>
    </row>
    <row r="60137" spans="1:27" x14ac:dyDescent="0.25">
      <c r="A60137"/>
      <c r="AA60137"/>
    </row>
    <row r="60138" spans="1:27" x14ac:dyDescent="0.25">
      <c r="A60138"/>
      <c r="AA60138"/>
    </row>
    <row r="60139" spans="1:27" x14ac:dyDescent="0.25">
      <c r="A60139"/>
      <c r="AA60139"/>
    </row>
    <row r="60140" spans="1:27" x14ac:dyDescent="0.25">
      <c r="A60140"/>
      <c r="AA60140"/>
    </row>
    <row r="60141" spans="1:27" x14ac:dyDescent="0.25">
      <c r="A60141"/>
      <c r="AA60141"/>
    </row>
    <row r="60142" spans="1:27" x14ac:dyDescent="0.25">
      <c r="A60142"/>
      <c r="AA60142"/>
    </row>
    <row r="60143" spans="1:27" x14ac:dyDescent="0.25">
      <c r="A60143"/>
      <c r="AA60143"/>
    </row>
    <row r="60144" spans="1:27" x14ac:dyDescent="0.25">
      <c r="A60144"/>
      <c r="AA60144"/>
    </row>
    <row r="60145" spans="1:27" x14ac:dyDescent="0.25">
      <c r="A60145"/>
      <c r="AA60145"/>
    </row>
    <row r="60146" spans="1:27" x14ac:dyDescent="0.25">
      <c r="A60146"/>
      <c r="AA60146"/>
    </row>
    <row r="60147" spans="1:27" x14ac:dyDescent="0.25">
      <c r="A60147"/>
      <c r="AA60147"/>
    </row>
    <row r="60148" spans="1:27" x14ac:dyDescent="0.25">
      <c r="A60148"/>
      <c r="AA60148"/>
    </row>
    <row r="60149" spans="1:27" x14ac:dyDescent="0.25">
      <c r="A60149"/>
      <c r="AA60149"/>
    </row>
    <row r="60150" spans="1:27" x14ac:dyDescent="0.25">
      <c r="A60150"/>
      <c r="AA60150"/>
    </row>
    <row r="60151" spans="1:27" x14ac:dyDescent="0.25">
      <c r="A60151"/>
      <c r="AA60151"/>
    </row>
    <row r="60152" spans="1:27" x14ac:dyDescent="0.25">
      <c r="A60152"/>
      <c r="AA60152"/>
    </row>
    <row r="60153" spans="1:27" x14ac:dyDescent="0.25">
      <c r="A60153"/>
      <c r="AA60153"/>
    </row>
    <row r="60154" spans="1:27" x14ac:dyDescent="0.25">
      <c r="A60154"/>
      <c r="AA60154"/>
    </row>
    <row r="60155" spans="1:27" x14ac:dyDescent="0.25">
      <c r="A60155"/>
      <c r="AA60155"/>
    </row>
    <row r="60156" spans="1:27" x14ac:dyDescent="0.25">
      <c r="A60156"/>
      <c r="AA60156"/>
    </row>
    <row r="60157" spans="1:27" x14ac:dyDescent="0.25">
      <c r="A60157"/>
      <c r="AA60157"/>
    </row>
    <row r="60158" spans="1:27" x14ac:dyDescent="0.25">
      <c r="A60158"/>
      <c r="AA60158"/>
    </row>
    <row r="60159" spans="1:27" x14ac:dyDescent="0.25">
      <c r="A60159"/>
      <c r="AA60159"/>
    </row>
    <row r="60160" spans="1:27" x14ac:dyDescent="0.25">
      <c r="A60160"/>
      <c r="AA60160"/>
    </row>
    <row r="60161" spans="1:27" x14ac:dyDescent="0.25">
      <c r="A60161"/>
      <c r="AA60161"/>
    </row>
    <row r="60162" spans="1:27" x14ac:dyDescent="0.25">
      <c r="A60162"/>
      <c r="AA60162"/>
    </row>
    <row r="60163" spans="1:27" x14ac:dyDescent="0.25">
      <c r="A60163"/>
      <c r="AA60163"/>
    </row>
    <row r="60164" spans="1:27" x14ac:dyDescent="0.25">
      <c r="A60164"/>
      <c r="AA60164"/>
    </row>
    <row r="60165" spans="1:27" x14ac:dyDescent="0.25">
      <c r="A60165"/>
      <c r="AA60165"/>
    </row>
    <row r="60166" spans="1:27" x14ac:dyDescent="0.25">
      <c r="A60166"/>
      <c r="AA60166"/>
    </row>
    <row r="60167" spans="1:27" x14ac:dyDescent="0.25">
      <c r="A60167"/>
      <c r="AA60167"/>
    </row>
    <row r="60168" spans="1:27" x14ac:dyDescent="0.25">
      <c r="A60168"/>
      <c r="AA60168"/>
    </row>
    <row r="60169" spans="1:27" x14ac:dyDescent="0.25">
      <c r="A60169"/>
      <c r="AA60169"/>
    </row>
    <row r="60170" spans="1:27" x14ac:dyDescent="0.25">
      <c r="A60170"/>
      <c r="AA60170"/>
    </row>
    <row r="60171" spans="1:27" x14ac:dyDescent="0.25">
      <c r="A60171"/>
      <c r="AA60171"/>
    </row>
    <row r="60172" spans="1:27" x14ac:dyDescent="0.25">
      <c r="A60172"/>
      <c r="AA60172"/>
    </row>
    <row r="60173" spans="1:27" x14ac:dyDescent="0.25">
      <c r="A60173"/>
      <c r="AA60173"/>
    </row>
    <row r="60174" spans="1:27" x14ac:dyDescent="0.25">
      <c r="A60174"/>
      <c r="AA60174"/>
    </row>
    <row r="60175" spans="1:27" x14ac:dyDescent="0.25">
      <c r="A60175"/>
      <c r="AA60175"/>
    </row>
    <row r="60176" spans="1:27" x14ac:dyDescent="0.25">
      <c r="A60176"/>
      <c r="AA60176"/>
    </row>
    <row r="60177" spans="1:27" x14ac:dyDescent="0.25">
      <c r="A60177"/>
      <c r="AA60177"/>
    </row>
    <row r="60178" spans="1:27" x14ac:dyDescent="0.25">
      <c r="A60178"/>
      <c r="AA60178"/>
    </row>
    <row r="60179" spans="1:27" x14ac:dyDescent="0.25">
      <c r="A60179"/>
      <c r="AA60179"/>
    </row>
    <row r="60180" spans="1:27" x14ac:dyDescent="0.25">
      <c r="A60180"/>
      <c r="AA60180"/>
    </row>
    <row r="60181" spans="1:27" x14ac:dyDescent="0.25">
      <c r="A60181"/>
      <c r="AA60181"/>
    </row>
    <row r="60182" spans="1:27" x14ac:dyDescent="0.25">
      <c r="A60182"/>
      <c r="AA60182"/>
    </row>
    <row r="60183" spans="1:27" x14ac:dyDescent="0.25">
      <c r="A60183"/>
      <c r="AA60183"/>
    </row>
    <row r="60184" spans="1:27" x14ac:dyDescent="0.25">
      <c r="A60184"/>
      <c r="AA60184"/>
    </row>
    <row r="60185" spans="1:27" x14ac:dyDescent="0.25">
      <c r="A60185"/>
      <c r="AA60185"/>
    </row>
    <row r="60186" spans="1:27" x14ac:dyDescent="0.25">
      <c r="A60186"/>
      <c r="AA60186"/>
    </row>
    <row r="60187" spans="1:27" x14ac:dyDescent="0.25">
      <c r="A60187"/>
      <c r="AA60187"/>
    </row>
    <row r="60188" spans="1:27" x14ac:dyDescent="0.25">
      <c r="A60188"/>
      <c r="AA60188"/>
    </row>
    <row r="60189" spans="1:27" x14ac:dyDescent="0.25">
      <c r="A60189"/>
      <c r="AA60189"/>
    </row>
    <row r="60190" spans="1:27" x14ac:dyDescent="0.25">
      <c r="A60190"/>
      <c r="AA60190"/>
    </row>
    <row r="60191" spans="1:27" x14ac:dyDescent="0.25">
      <c r="A60191"/>
      <c r="AA60191"/>
    </row>
    <row r="60192" spans="1:27" x14ac:dyDescent="0.25">
      <c r="A60192"/>
      <c r="AA60192"/>
    </row>
    <row r="60193" spans="1:27" x14ac:dyDescent="0.25">
      <c r="A60193"/>
      <c r="AA60193"/>
    </row>
    <row r="60194" spans="1:27" x14ac:dyDescent="0.25">
      <c r="A60194"/>
      <c r="AA60194"/>
    </row>
    <row r="60195" spans="1:27" x14ac:dyDescent="0.25">
      <c r="A60195"/>
      <c r="AA60195"/>
    </row>
    <row r="60196" spans="1:27" x14ac:dyDescent="0.25">
      <c r="A60196"/>
      <c r="AA60196"/>
    </row>
    <row r="60197" spans="1:27" x14ac:dyDescent="0.25">
      <c r="A60197"/>
      <c r="AA60197"/>
    </row>
    <row r="60198" spans="1:27" x14ac:dyDescent="0.25">
      <c r="A60198"/>
      <c r="AA60198"/>
    </row>
    <row r="60199" spans="1:27" x14ac:dyDescent="0.25">
      <c r="A60199"/>
      <c r="AA60199"/>
    </row>
    <row r="60200" spans="1:27" x14ac:dyDescent="0.25">
      <c r="A60200"/>
      <c r="AA60200"/>
    </row>
    <row r="60201" spans="1:27" x14ac:dyDescent="0.25">
      <c r="A60201"/>
      <c r="AA60201"/>
    </row>
    <row r="60202" spans="1:27" x14ac:dyDescent="0.25">
      <c r="A60202"/>
      <c r="AA60202"/>
    </row>
    <row r="60203" spans="1:27" x14ac:dyDescent="0.25">
      <c r="A60203"/>
      <c r="AA60203"/>
    </row>
    <row r="60204" spans="1:27" x14ac:dyDescent="0.25">
      <c r="A60204"/>
      <c r="AA60204"/>
    </row>
    <row r="60205" spans="1:27" x14ac:dyDescent="0.25">
      <c r="A60205"/>
      <c r="AA60205"/>
    </row>
    <row r="60206" spans="1:27" x14ac:dyDescent="0.25">
      <c r="A60206"/>
      <c r="AA60206"/>
    </row>
    <row r="60207" spans="1:27" x14ac:dyDescent="0.25">
      <c r="A60207"/>
      <c r="AA60207"/>
    </row>
    <row r="60208" spans="1:27" x14ac:dyDescent="0.25">
      <c r="A60208"/>
      <c r="AA60208"/>
    </row>
    <row r="60209" spans="1:27" x14ac:dyDescent="0.25">
      <c r="A60209"/>
      <c r="AA60209"/>
    </row>
    <row r="60210" spans="1:27" x14ac:dyDescent="0.25">
      <c r="A60210"/>
      <c r="AA60210"/>
    </row>
    <row r="60211" spans="1:27" x14ac:dyDescent="0.25">
      <c r="A60211"/>
      <c r="AA60211"/>
    </row>
    <row r="60212" spans="1:27" x14ac:dyDescent="0.25">
      <c r="A60212"/>
      <c r="AA60212"/>
    </row>
    <row r="60213" spans="1:27" x14ac:dyDescent="0.25">
      <c r="A60213"/>
      <c r="AA60213"/>
    </row>
    <row r="60214" spans="1:27" x14ac:dyDescent="0.25">
      <c r="A60214"/>
      <c r="AA60214"/>
    </row>
    <row r="60215" spans="1:27" x14ac:dyDescent="0.25">
      <c r="A60215"/>
      <c r="AA60215"/>
    </row>
    <row r="60216" spans="1:27" x14ac:dyDescent="0.25">
      <c r="A60216"/>
      <c r="AA60216"/>
    </row>
    <row r="60217" spans="1:27" x14ac:dyDescent="0.25">
      <c r="A60217"/>
      <c r="AA60217"/>
    </row>
    <row r="60218" spans="1:27" x14ac:dyDescent="0.25">
      <c r="A60218"/>
      <c r="AA60218"/>
    </row>
    <row r="60219" spans="1:27" x14ac:dyDescent="0.25">
      <c r="A60219"/>
      <c r="AA60219"/>
    </row>
    <row r="60220" spans="1:27" x14ac:dyDescent="0.25">
      <c r="A60220"/>
      <c r="AA60220"/>
    </row>
    <row r="60221" spans="1:27" x14ac:dyDescent="0.25">
      <c r="A60221"/>
      <c r="AA60221"/>
    </row>
    <row r="60222" spans="1:27" x14ac:dyDescent="0.25">
      <c r="A60222"/>
      <c r="AA60222"/>
    </row>
    <row r="60223" spans="1:27" x14ac:dyDescent="0.25">
      <c r="A60223"/>
      <c r="AA60223"/>
    </row>
    <row r="60224" spans="1:27" x14ac:dyDescent="0.25">
      <c r="A60224"/>
      <c r="AA60224"/>
    </row>
    <row r="60225" spans="1:27" x14ac:dyDescent="0.25">
      <c r="A60225"/>
      <c r="AA60225"/>
    </row>
    <row r="60226" spans="1:27" x14ac:dyDescent="0.25">
      <c r="A60226"/>
      <c r="AA60226"/>
    </row>
    <row r="60227" spans="1:27" x14ac:dyDescent="0.25">
      <c r="A60227"/>
      <c r="AA60227"/>
    </row>
    <row r="60228" spans="1:27" x14ac:dyDescent="0.25">
      <c r="A60228"/>
      <c r="AA60228"/>
    </row>
    <row r="60229" spans="1:27" x14ac:dyDescent="0.25">
      <c r="A60229"/>
      <c r="AA60229"/>
    </row>
    <row r="60230" spans="1:27" x14ac:dyDescent="0.25">
      <c r="A60230"/>
      <c r="AA60230"/>
    </row>
    <row r="60231" spans="1:27" x14ac:dyDescent="0.25">
      <c r="A60231"/>
      <c r="AA60231"/>
    </row>
    <row r="60232" spans="1:27" x14ac:dyDescent="0.25">
      <c r="A60232"/>
      <c r="AA60232"/>
    </row>
    <row r="60233" spans="1:27" x14ac:dyDescent="0.25">
      <c r="A60233"/>
      <c r="AA60233"/>
    </row>
    <row r="60234" spans="1:27" x14ac:dyDescent="0.25">
      <c r="A60234"/>
      <c r="AA60234"/>
    </row>
    <row r="60235" spans="1:27" x14ac:dyDescent="0.25">
      <c r="A60235"/>
      <c r="AA60235"/>
    </row>
    <row r="60236" spans="1:27" x14ac:dyDescent="0.25">
      <c r="A60236"/>
      <c r="AA60236"/>
    </row>
    <row r="60237" spans="1:27" x14ac:dyDescent="0.25">
      <c r="A60237"/>
      <c r="AA60237"/>
    </row>
    <row r="60238" spans="1:27" x14ac:dyDescent="0.25">
      <c r="A60238"/>
      <c r="AA60238"/>
    </row>
    <row r="60239" spans="1:27" x14ac:dyDescent="0.25">
      <c r="A60239"/>
      <c r="AA60239"/>
    </row>
    <row r="60240" spans="1:27" x14ac:dyDescent="0.25">
      <c r="A60240"/>
      <c r="AA60240"/>
    </row>
    <row r="60241" spans="1:27" x14ac:dyDescent="0.25">
      <c r="A60241"/>
      <c r="AA60241"/>
    </row>
    <row r="60242" spans="1:27" x14ac:dyDescent="0.25">
      <c r="A60242"/>
      <c r="AA60242"/>
    </row>
    <row r="60243" spans="1:27" x14ac:dyDescent="0.25">
      <c r="A60243"/>
      <c r="AA60243"/>
    </row>
    <row r="60244" spans="1:27" x14ac:dyDescent="0.25">
      <c r="A60244"/>
      <c r="AA60244"/>
    </row>
    <row r="60245" spans="1:27" x14ac:dyDescent="0.25">
      <c r="A60245"/>
      <c r="AA60245"/>
    </row>
    <row r="60246" spans="1:27" x14ac:dyDescent="0.25">
      <c r="A60246"/>
      <c r="AA60246"/>
    </row>
    <row r="60247" spans="1:27" x14ac:dyDescent="0.25">
      <c r="A60247"/>
      <c r="AA60247"/>
    </row>
    <row r="60248" spans="1:27" x14ac:dyDescent="0.25">
      <c r="A60248"/>
      <c r="AA60248"/>
    </row>
    <row r="60249" spans="1:27" x14ac:dyDescent="0.25">
      <c r="A60249"/>
      <c r="AA60249"/>
    </row>
    <row r="60250" spans="1:27" x14ac:dyDescent="0.25">
      <c r="A60250"/>
      <c r="AA60250"/>
    </row>
    <row r="60251" spans="1:27" x14ac:dyDescent="0.25">
      <c r="A60251"/>
      <c r="AA60251"/>
    </row>
    <row r="60252" spans="1:27" x14ac:dyDescent="0.25">
      <c r="A60252"/>
      <c r="AA60252"/>
    </row>
    <row r="60253" spans="1:27" x14ac:dyDescent="0.25">
      <c r="A60253"/>
      <c r="AA60253"/>
    </row>
    <row r="60254" spans="1:27" x14ac:dyDescent="0.25">
      <c r="A60254"/>
      <c r="AA60254"/>
    </row>
    <row r="60255" spans="1:27" x14ac:dyDescent="0.25">
      <c r="A60255"/>
      <c r="AA60255"/>
    </row>
    <row r="60256" spans="1:27" x14ac:dyDescent="0.25">
      <c r="A60256"/>
      <c r="AA60256"/>
    </row>
    <row r="60257" spans="1:27" x14ac:dyDescent="0.25">
      <c r="A60257"/>
      <c r="AA60257"/>
    </row>
    <row r="60258" spans="1:27" x14ac:dyDescent="0.25">
      <c r="A60258"/>
      <c r="AA60258"/>
    </row>
    <row r="60259" spans="1:27" x14ac:dyDescent="0.25">
      <c r="A60259"/>
      <c r="AA60259"/>
    </row>
    <row r="60260" spans="1:27" x14ac:dyDescent="0.25">
      <c r="A60260"/>
      <c r="AA60260"/>
    </row>
    <row r="60261" spans="1:27" x14ac:dyDescent="0.25">
      <c r="A60261"/>
      <c r="AA60261"/>
    </row>
    <row r="60262" spans="1:27" x14ac:dyDescent="0.25">
      <c r="A60262"/>
      <c r="AA60262"/>
    </row>
    <row r="60263" spans="1:27" x14ac:dyDescent="0.25">
      <c r="A60263"/>
      <c r="AA60263"/>
    </row>
    <row r="60264" spans="1:27" x14ac:dyDescent="0.25">
      <c r="A60264"/>
      <c r="AA60264"/>
    </row>
    <row r="60265" spans="1:27" x14ac:dyDescent="0.25">
      <c r="A60265"/>
      <c r="AA60265"/>
    </row>
    <row r="60266" spans="1:27" x14ac:dyDescent="0.25">
      <c r="A60266"/>
      <c r="AA60266"/>
    </row>
    <row r="60267" spans="1:27" x14ac:dyDescent="0.25">
      <c r="A60267"/>
      <c r="AA60267"/>
    </row>
    <row r="60268" spans="1:27" x14ac:dyDescent="0.25">
      <c r="A60268"/>
      <c r="AA60268"/>
    </row>
    <row r="60269" spans="1:27" x14ac:dyDescent="0.25">
      <c r="A60269"/>
      <c r="AA60269"/>
    </row>
    <row r="60270" spans="1:27" x14ac:dyDescent="0.25">
      <c r="A60270"/>
      <c r="AA60270"/>
    </row>
    <row r="60271" spans="1:27" x14ac:dyDescent="0.25">
      <c r="A60271"/>
      <c r="AA60271"/>
    </row>
    <row r="60272" spans="1:27" x14ac:dyDescent="0.25">
      <c r="A60272"/>
      <c r="AA60272"/>
    </row>
    <row r="60273" spans="1:27" x14ac:dyDescent="0.25">
      <c r="A60273"/>
      <c r="AA60273"/>
    </row>
    <row r="60274" spans="1:27" x14ac:dyDescent="0.25">
      <c r="A60274"/>
      <c r="AA60274"/>
    </row>
    <row r="60275" spans="1:27" x14ac:dyDescent="0.25">
      <c r="A60275"/>
      <c r="AA60275"/>
    </row>
    <row r="60276" spans="1:27" x14ac:dyDescent="0.25">
      <c r="A60276"/>
      <c r="AA60276"/>
    </row>
    <row r="60277" spans="1:27" x14ac:dyDescent="0.25">
      <c r="A60277"/>
      <c r="AA60277"/>
    </row>
    <row r="60278" spans="1:27" x14ac:dyDescent="0.25">
      <c r="A60278"/>
      <c r="AA60278"/>
    </row>
    <row r="60279" spans="1:27" x14ac:dyDescent="0.25">
      <c r="A60279"/>
      <c r="AA60279"/>
    </row>
    <row r="60280" spans="1:27" x14ac:dyDescent="0.25">
      <c r="A60280"/>
      <c r="AA60280"/>
    </row>
    <row r="60281" spans="1:27" x14ac:dyDescent="0.25">
      <c r="A60281"/>
      <c r="AA60281"/>
    </row>
    <row r="60282" spans="1:27" x14ac:dyDescent="0.25">
      <c r="A60282"/>
      <c r="AA60282"/>
    </row>
    <row r="60283" spans="1:27" x14ac:dyDescent="0.25">
      <c r="A60283"/>
      <c r="AA60283"/>
    </row>
    <row r="60284" spans="1:27" x14ac:dyDescent="0.25">
      <c r="A60284"/>
      <c r="AA60284"/>
    </row>
    <row r="60285" spans="1:27" x14ac:dyDescent="0.25">
      <c r="A60285"/>
      <c r="AA60285"/>
    </row>
    <row r="60286" spans="1:27" x14ac:dyDescent="0.25">
      <c r="A60286"/>
      <c r="AA60286"/>
    </row>
    <row r="60287" spans="1:27" x14ac:dyDescent="0.25">
      <c r="A60287"/>
      <c r="AA60287"/>
    </row>
    <row r="60288" spans="1:27" x14ac:dyDescent="0.25">
      <c r="A60288"/>
      <c r="AA60288"/>
    </row>
    <row r="60289" spans="1:27" x14ac:dyDescent="0.25">
      <c r="A60289"/>
      <c r="AA60289"/>
    </row>
    <row r="60290" spans="1:27" x14ac:dyDescent="0.25">
      <c r="A60290"/>
      <c r="AA60290"/>
    </row>
    <row r="60291" spans="1:27" x14ac:dyDescent="0.25">
      <c r="A60291"/>
      <c r="AA60291"/>
    </row>
    <row r="60292" spans="1:27" x14ac:dyDescent="0.25">
      <c r="A60292"/>
      <c r="AA60292"/>
    </row>
    <row r="60293" spans="1:27" x14ac:dyDescent="0.25">
      <c r="A60293"/>
      <c r="AA60293"/>
    </row>
    <row r="60294" spans="1:27" x14ac:dyDescent="0.25">
      <c r="A60294"/>
      <c r="AA60294"/>
    </row>
    <row r="60295" spans="1:27" x14ac:dyDescent="0.25">
      <c r="A60295"/>
      <c r="AA60295"/>
    </row>
    <row r="60296" spans="1:27" x14ac:dyDescent="0.25">
      <c r="A60296"/>
      <c r="AA60296"/>
    </row>
    <row r="60297" spans="1:27" x14ac:dyDescent="0.25">
      <c r="A60297"/>
      <c r="AA60297"/>
    </row>
    <row r="60298" spans="1:27" x14ac:dyDescent="0.25">
      <c r="A60298"/>
      <c r="AA60298"/>
    </row>
    <row r="60299" spans="1:27" x14ac:dyDescent="0.25">
      <c r="A60299"/>
      <c r="AA60299"/>
    </row>
    <row r="60300" spans="1:27" x14ac:dyDescent="0.25">
      <c r="A60300"/>
      <c r="AA60300"/>
    </row>
    <row r="60301" spans="1:27" x14ac:dyDescent="0.25">
      <c r="A60301"/>
      <c r="AA60301"/>
    </row>
    <row r="60302" spans="1:27" x14ac:dyDescent="0.25">
      <c r="A60302"/>
      <c r="AA60302"/>
    </row>
    <row r="60303" spans="1:27" x14ac:dyDescent="0.25">
      <c r="A60303"/>
      <c r="AA60303"/>
    </row>
    <row r="60304" spans="1:27" x14ac:dyDescent="0.25">
      <c r="A60304"/>
      <c r="AA60304"/>
    </row>
    <row r="60305" spans="1:27" x14ac:dyDescent="0.25">
      <c r="A60305"/>
      <c r="AA60305"/>
    </row>
    <row r="60306" spans="1:27" x14ac:dyDescent="0.25">
      <c r="A60306"/>
      <c r="AA60306"/>
    </row>
    <row r="60307" spans="1:27" x14ac:dyDescent="0.25">
      <c r="A60307"/>
      <c r="AA60307"/>
    </row>
    <row r="60308" spans="1:27" x14ac:dyDescent="0.25">
      <c r="A60308"/>
      <c r="AA60308"/>
    </row>
    <row r="60309" spans="1:27" x14ac:dyDescent="0.25">
      <c r="A60309"/>
      <c r="AA60309"/>
    </row>
    <row r="60310" spans="1:27" x14ac:dyDescent="0.25">
      <c r="A60310"/>
      <c r="AA60310"/>
    </row>
    <row r="60311" spans="1:27" x14ac:dyDescent="0.25">
      <c r="A60311"/>
      <c r="AA60311"/>
    </row>
    <row r="60312" spans="1:27" x14ac:dyDescent="0.25">
      <c r="A60312"/>
      <c r="AA60312"/>
    </row>
    <row r="60313" spans="1:27" x14ac:dyDescent="0.25">
      <c r="A60313"/>
      <c r="AA60313"/>
    </row>
    <row r="60314" spans="1:27" x14ac:dyDescent="0.25">
      <c r="A60314"/>
      <c r="AA60314"/>
    </row>
    <row r="60315" spans="1:27" x14ac:dyDescent="0.25">
      <c r="A60315"/>
      <c r="AA60315"/>
    </row>
    <row r="60316" spans="1:27" x14ac:dyDescent="0.25">
      <c r="A60316"/>
      <c r="AA60316"/>
    </row>
    <row r="60317" spans="1:27" x14ac:dyDescent="0.25">
      <c r="A60317"/>
      <c r="AA60317"/>
    </row>
    <row r="60318" spans="1:27" x14ac:dyDescent="0.25">
      <c r="A60318"/>
      <c r="AA60318"/>
    </row>
    <row r="60319" spans="1:27" x14ac:dyDescent="0.25">
      <c r="A60319"/>
      <c r="AA60319"/>
    </row>
    <row r="60320" spans="1:27" x14ac:dyDescent="0.25">
      <c r="A60320"/>
      <c r="AA60320"/>
    </row>
    <row r="60321" spans="1:27" x14ac:dyDescent="0.25">
      <c r="A60321"/>
      <c r="AA60321"/>
    </row>
    <row r="60322" spans="1:27" x14ac:dyDescent="0.25">
      <c r="A60322"/>
      <c r="AA60322"/>
    </row>
    <row r="60323" spans="1:27" x14ac:dyDescent="0.25">
      <c r="A60323"/>
      <c r="AA60323"/>
    </row>
    <row r="60324" spans="1:27" x14ac:dyDescent="0.25">
      <c r="A60324"/>
      <c r="AA60324"/>
    </row>
    <row r="60325" spans="1:27" x14ac:dyDescent="0.25">
      <c r="A60325"/>
      <c r="AA60325"/>
    </row>
    <row r="60326" spans="1:27" x14ac:dyDescent="0.25">
      <c r="A60326"/>
      <c r="AA60326"/>
    </row>
    <row r="60327" spans="1:27" x14ac:dyDescent="0.25">
      <c r="A60327"/>
      <c r="AA60327"/>
    </row>
    <row r="60328" spans="1:27" x14ac:dyDescent="0.25">
      <c r="A60328"/>
      <c r="AA60328"/>
    </row>
    <row r="60329" spans="1:27" x14ac:dyDescent="0.25">
      <c r="A60329"/>
      <c r="AA60329"/>
    </row>
    <row r="60330" spans="1:27" x14ac:dyDescent="0.25">
      <c r="A60330"/>
      <c r="AA60330"/>
    </row>
    <row r="60331" spans="1:27" x14ac:dyDescent="0.25">
      <c r="A60331"/>
      <c r="AA60331"/>
    </row>
    <row r="60332" spans="1:27" x14ac:dyDescent="0.25">
      <c r="A60332"/>
      <c r="AA60332"/>
    </row>
    <row r="60333" spans="1:27" x14ac:dyDescent="0.25">
      <c r="A60333"/>
      <c r="AA60333"/>
    </row>
    <row r="60334" spans="1:27" x14ac:dyDescent="0.25">
      <c r="A60334"/>
      <c r="AA60334"/>
    </row>
    <row r="60335" spans="1:27" x14ac:dyDescent="0.25">
      <c r="A60335"/>
      <c r="AA60335"/>
    </row>
    <row r="60336" spans="1:27" x14ac:dyDescent="0.25">
      <c r="A60336"/>
      <c r="AA60336"/>
    </row>
    <row r="60337" spans="1:27" x14ac:dyDescent="0.25">
      <c r="A60337"/>
      <c r="AA60337"/>
    </row>
    <row r="60338" spans="1:27" x14ac:dyDescent="0.25">
      <c r="A60338"/>
      <c r="AA60338"/>
    </row>
    <row r="60339" spans="1:27" x14ac:dyDescent="0.25">
      <c r="A60339"/>
      <c r="AA60339"/>
    </row>
    <row r="60340" spans="1:27" x14ac:dyDescent="0.25">
      <c r="A60340"/>
      <c r="AA60340"/>
    </row>
    <row r="60341" spans="1:27" x14ac:dyDescent="0.25">
      <c r="A60341"/>
      <c r="AA60341"/>
    </row>
    <row r="60342" spans="1:27" x14ac:dyDescent="0.25">
      <c r="A60342"/>
      <c r="AA60342"/>
    </row>
    <row r="60343" spans="1:27" x14ac:dyDescent="0.25">
      <c r="A60343"/>
      <c r="AA60343"/>
    </row>
    <row r="60344" spans="1:27" x14ac:dyDescent="0.25">
      <c r="A60344"/>
      <c r="AA60344"/>
    </row>
    <row r="60345" spans="1:27" x14ac:dyDescent="0.25">
      <c r="A60345"/>
      <c r="AA60345"/>
    </row>
    <row r="60346" spans="1:27" x14ac:dyDescent="0.25">
      <c r="A60346"/>
      <c r="AA60346"/>
    </row>
    <row r="60347" spans="1:27" x14ac:dyDescent="0.25">
      <c r="A60347"/>
      <c r="AA60347"/>
    </row>
    <row r="60348" spans="1:27" x14ac:dyDescent="0.25">
      <c r="A60348"/>
      <c r="AA60348"/>
    </row>
    <row r="60349" spans="1:27" x14ac:dyDescent="0.25">
      <c r="A60349"/>
      <c r="AA60349"/>
    </row>
    <row r="60350" spans="1:27" x14ac:dyDescent="0.25">
      <c r="A60350"/>
      <c r="AA60350"/>
    </row>
    <row r="60351" spans="1:27" x14ac:dyDescent="0.25">
      <c r="A60351"/>
      <c r="AA60351"/>
    </row>
    <row r="60352" spans="1:27" x14ac:dyDescent="0.25">
      <c r="A60352"/>
      <c r="AA60352"/>
    </row>
    <row r="60353" spans="1:27" x14ac:dyDescent="0.25">
      <c r="A60353"/>
      <c r="AA60353"/>
    </row>
    <row r="60354" spans="1:27" x14ac:dyDescent="0.25">
      <c r="A60354"/>
      <c r="AA60354"/>
    </row>
    <row r="60355" spans="1:27" x14ac:dyDescent="0.25">
      <c r="A60355"/>
      <c r="AA60355"/>
    </row>
    <row r="60356" spans="1:27" x14ac:dyDescent="0.25">
      <c r="A60356"/>
      <c r="AA60356"/>
    </row>
    <row r="60357" spans="1:27" x14ac:dyDescent="0.25">
      <c r="A60357"/>
      <c r="AA60357"/>
    </row>
    <row r="60358" spans="1:27" x14ac:dyDescent="0.25">
      <c r="A60358"/>
      <c r="AA60358"/>
    </row>
    <row r="60359" spans="1:27" x14ac:dyDescent="0.25">
      <c r="A60359"/>
      <c r="AA60359"/>
    </row>
    <row r="60360" spans="1:27" x14ac:dyDescent="0.25">
      <c r="A60360"/>
      <c r="AA60360"/>
    </row>
    <row r="60361" spans="1:27" x14ac:dyDescent="0.25">
      <c r="A60361"/>
      <c r="AA60361"/>
    </row>
    <row r="60362" spans="1:27" x14ac:dyDescent="0.25">
      <c r="A60362"/>
      <c r="AA60362"/>
    </row>
    <row r="60363" spans="1:27" x14ac:dyDescent="0.25">
      <c r="A60363"/>
      <c r="AA60363"/>
    </row>
    <row r="60364" spans="1:27" x14ac:dyDescent="0.25">
      <c r="A60364"/>
      <c r="AA60364"/>
    </row>
    <row r="60365" spans="1:27" x14ac:dyDescent="0.25">
      <c r="A60365"/>
      <c r="AA60365"/>
    </row>
    <row r="60366" spans="1:27" x14ac:dyDescent="0.25">
      <c r="A60366"/>
      <c r="AA60366"/>
    </row>
    <row r="60367" spans="1:27" x14ac:dyDescent="0.25">
      <c r="A60367"/>
      <c r="AA60367"/>
    </row>
    <row r="60368" spans="1:27" x14ac:dyDescent="0.25">
      <c r="A60368"/>
      <c r="AA60368"/>
    </row>
    <row r="60369" spans="1:27" x14ac:dyDescent="0.25">
      <c r="A60369"/>
      <c r="AA60369"/>
    </row>
    <row r="60370" spans="1:27" x14ac:dyDescent="0.25">
      <c r="A60370"/>
      <c r="AA60370"/>
    </row>
    <row r="60371" spans="1:27" x14ac:dyDescent="0.25">
      <c r="A60371"/>
      <c r="AA60371"/>
    </row>
    <row r="60372" spans="1:27" x14ac:dyDescent="0.25">
      <c r="A60372"/>
      <c r="AA60372"/>
    </row>
    <row r="60373" spans="1:27" x14ac:dyDescent="0.25">
      <c r="A60373"/>
      <c r="AA60373"/>
    </row>
    <row r="60374" spans="1:27" x14ac:dyDescent="0.25">
      <c r="A60374"/>
      <c r="AA60374"/>
    </row>
    <row r="60375" spans="1:27" x14ac:dyDescent="0.25">
      <c r="A60375"/>
      <c r="AA60375"/>
    </row>
    <row r="60376" spans="1:27" x14ac:dyDescent="0.25">
      <c r="A60376"/>
      <c r="AA60376"/>
    </row>
    <row r="60377" spans="1:27" x14ac:dyDescent="0.25">
      <c r="A60377"/>
      <c r="AA60377"/>
    </row>
    <row r="60378" spans="1:27" x14ac:dyDescent="0.25">
      <c r="A60378"/>
      <c r="AA60378"/>
    </row>
    <row r="60379" spans="1:27" x14ac:dyDescent="0.25">
      <c r="A60379"/>
      <c r="AA60379"/>
    </row>
    <row r="60380" spans="1:27" x14ac:dyDescent="0.25">
      <c r="A60380"/>
      <c r="AA60380"/>
    </row>
    <row r="60381" spans="1:27" x14ac:dyDescent="0.25">
      <c r="A60381"/>
      <c r="AA60381"/>
    </row>
    <row r="60382" spans="1:27" x14ac:dyDescent="0.25">
      <c r="A60382"/>
      <c r="AA60382"/>
    </row>
    <row r="60383" spans="1:27" x14ac:dyDescent="0.25">
      <c r="A60383"/>
      <c r="AA60383"/>
    </row>
    <row r="60384" spans="1:27" x14ac:dyDescent="0.25">
      <c r="A60384"/>
      <c r="AA60384"/>
    </row>
    <row r="60385" spans="1:27" x14ac:dyDescent="0.25">
      <c r="A60385"/>
      <c r="AA60385"/>
    </row>
    <row r="60386" spans="1:27" x14ac:dyDescent="0.25">
      <c r="A60386"/>
      <c r="AA60386"/>
    </row>
    <row r="60387" spans="1:27" x14ac:dyDescent="0.25">
      <c r="A60387"/>
      <c r="AA60387"/>
    </row>
    <row r="60388" spans="1:27" x14ac:dyDescent="0.25">
      <c r="A60388"/>
      <c r="AA60388"/>
    </row>
    <row r="60389" spans="1:27" x14ac:dyDescent="0.25">
      <c r="A60389"/>
      <c r="AA60389"/>
    </row>
    <row r="60390" spans="1:27" x14ac:dyDescent="0.25">
      <c r="A60390"/>
      <c r="AA60390"/>
    </row>
    <row r="60391" spans="1:27" x14ac:dyDescent="0.25">
      <c r="A60391"/>
      <c r="AA60391"/>
    </row>
    <row r="60392" spans="1:27" x14ac:dyDescent="0.25">
      <c r="A60392"/>
      <c r="AA60392"/>
    </row>
    <row r="60393" spans="1:27" x14ac:dyDescent="0.25">
      <c r="A60393"/>
      <c r="AA60393"/>
    </row>
    <row r="60394" spans="1:27" x14ac:dyDescent="0.25">
      <c r="A60394"/>
      <c r="AA60394"/>
    </row>
    <row r="60395" spans="1:27" x14ac:dyDescent="0.25">
      <c r="A60395"/>
      <c r="AA60395"/>
    </row>
    <row r="60396" spans="1:27" x14ac:dyDescent="0.25">
      <c r="A60396"/>
      <c r="AA60396"/>
    </row>
    <row r="60397" spans="1:27" x14ac:dyDescent="0.25">
      <c r="A60397"/>
      <c r="AA60397"/>
    </row>
    <row r="60398" spans="1:27" x14ac:dyDescent="0.25">
      <c r="A60398"/>
      <c r="AA60398"/>
    </row>
    <row r="60399" spans="1:27" x14ac:dyDescent="0.25">
      <c r="A60399"/>
      <c r="AA60399"/>
    </row>
    <row r="60400" spans="1:27" x14ac:dyDescent="0.25">
      <c r="A60400"/>
      <c r="AA60400"/>
    </row>
    <row r="60401" spans="1:27" x14ac:dyDescent="0.25">
      <c r="A60401"/>
      <c r="AA60401"/>
    </row>
    <row r="60402" spans="1:27" x14ac:dyDescent="0.25">
      <c r="A60402"/>
      <c r="AA60402"/>
    </row>
    <row r="60403" spans="1:27" x14ac:dyDescent="0.25">
      <c r="A60403"/>
      <c r="AA60403"/>
    </row>
    <row r="60404" spans="1:27" x14ac:dyDescent="0.25">
      <c r="A60404"/>
      <c r="AA60404"/>
    </row>
    <row r="60405" spans="1:27" x14ac:dyDescent="0.25">
      <c r="A60405"/>
      <c r="AA60405"/>
    </row>
    <row r="60406" spans="1:27" x14ac:dyDescent="0.25">
      <c r="A60406"/>
      <c r="AA60406"/>
    </row>
    <row r="60407" spans="1:27" x14ac:dyDescent="0.25">
      <c r="A60407"/>
      <c r="AA60407"/>
    </row>
    <row r="60408" spans="1:27" x14ac:dyDescent="0.25">
      <c r="A60408"/>
      <c r="AA60408"/>
    </row>
    <row r="60409" spans="1:27" x14ac:dyDescent="0.25">
      <c r="A60409"/>
      <c r="AA60409"/>
    </row>
    <row r="60410" spans="1:27" x14ac:dyDescent="0.25">
      <c r="A60410"/>
      <c r="AA60410"/>
    </row>
    <row r="60411" spans="1:27" x14ac:dyDescent="0.25">
      <c r="A60411"/>
      <c r="AA60411"/>
    </row>
    <row r="60412" spans="1:27" x14ac:dyDescent="0.25">
      <c r="A60412"/>
      <c r="AA60412"/>
    </row>
    <row r="60413" spans="1:27" x14ac:dyDescent="0.25">
      <c r="A60413"/>
      <c r="AA60413"/>
    </row>
    <row r="60414" spans="1:27" x14ac:dyDescent="0.25">
      <c r="A60414"/>
      <c r="AA60414"/>
    </row>
    <row r="60415" spans="1:27" x14ac:dyDescent="0.25">
      <c r="A60415"/>
      <c r="AA60415"/>
    </row>
    <row r="60416" spans="1:27" x14ac:dyDescent="0.25">
      <c r="A60416"/>
      <c r="AA60416"/>
    </row>
    <row r="60417" spans="1:27" x14ac:dyDescent="0.25">
      <c r="A60417"/>
      <c r="AA60417"/>
    </row>
    <row r="60418" spans="1:27" x14ac:dyDescent="0.25">
      <c r="A60418"/>
      <c r="AA60418"/>
    </row>
    <row r="60419" spans="1:27" x14ac:dyDescent="0.25">
      <c r="A60419"/>
      <c r="AA60419"/>
    </row>
    <row r="60420" spans="1:27" x14ac:dyDescent="0.25">
      <c r="A60420"/>
      <c r="AA60420"/>
    </row>
    <row r="60421" spans="1:27" x14ac:dyDescent="0.25">
      <c r="A60421"/>
      <c r="AA60421"/>
    </row>
    <row r="60422" spans="1:27" x14ac:dyDescent="0.25">
      <c r="A60422"/>
      <c r="AA60422"/>
    </row>
    <row r="60423" spans="1:27" x14ac:dyDescent="0.25">
      <c r="A60423"/>
      <c r="AA60423"/>
    </row>
    <row r="60424" spans="1:27" x14ac:dyDescent="0.25">
      <c r="A60424"/>
      <c r="AA60424"/>
    </row>
    <row r="60425" spans="1:27" x14ac:dyDescent="0.25">
      <c r="A60425"/>
      <c r="AA60425"/>
    </row>
    <row r="60426" spans="1:27" x14ac:dyDescent="0.25">
      <c r="A60426"/>
      <c r="AA60426"/>
    </row>
    <row r="60427" spans="1:27" x14ac:dyDescent="0.25">
      <c r="A60427"/>
      <c r="AA60427"/>
    </row>
    <row r="60428" spans="1:27" x14ac:dyDescent="0.25">
      <c r="A60428"/>
      <c r="AA60428"/>
    </row>
    <row r="60429" spans="1:27" x14ac:dyDescent="0.25">
      <c r="A60429"/>
      <c r="AA60429"/>
    </row>
    <row r="60430" spans="1:27" x14ac:dyDescent="0.25">
      <c r="A60430"/>
      <c r="AA60430"/>
    </row>
    <row r="60431" spans="1:27" x14ac:dyDescent="0.25">
      <c r="A60431"/>
      <c r="AA60431"/>
    </row>
    <row r="60432" spans="1:27" x14ac:dyDescent="0.25">
      <c r="A60432"/>
      <c r="AA60432"/>
    </row>
    <row r="60433" spans="1:27" x14ac:dyDescent="0.25">
      <c r="A60433"/>
      <c r="AA60433"/>
    </row>
    <row r="60434" spans="1:27" x14ac:dyDescent="0.25">
      <c r="A60434"/>
      <c r="AA60434"/>
    </row>
    <row r="60435" spans="1:27" x14ac:dyDescent="0.25">
      <c r="A60435"/>
      <c r="AA60435"/>
    </row>
    <row r="60436" spans="1:27" x14ac:dyDescent="0.25">
      <c r="A60436"/>
      <c r="AA60436"/>
    </row>
    <row r="60437" spans="1:27" x14ac:dyDescent="0.25">
      <c r="A60437"/>
      <c r="AA60437"/>
    </row>
    <row r="60438" spans="1:27" x14ac:dyDescent="0.25">
      <c r="A60438"/>
      <c r="AA60438"/>
    </row>
    <row r="60439" spans="1:27" x14ac:dyDescent="0.25">
      <c r="A60439"/>
      <c r="AA60439"/>
    </row>
    <row r="60440" spans="1:27" x14ac:dyDescent="0.25">
      <c r="A60440"/>
      <c r="AA60440"/>
    </row>
    <row r="60441" spans="1:27" x14ac:dyDescent="0.25">
      <c r="A60441"/>
      <c r="AA60441"/>
    </row>
    <row r="60442" spans="1:27" x14ac:dyDescent="0.25">
      <c r="A60442"/>
      <c r="AA60442"/>
    </row>
    <row r="60443" spans="1:27" x14ac:dyDescent="0.25">
      <c r="A60443"/>
      <c r="AA60443"/>
    </row>
    <row r="60444" spans="1:27" x14ac:dyDescent="0.25">
      <c r="A60444"/>
      <c r="AA60444"/>
    </row>
    <row r="60445" spans="1:27" x14ac:dyDescent="0.25">
      <c r="A60445"/>
      <c r="AA60445"/>
    </row>
    <row r="60446" spans="1:27" x14ac:dyDescent="0.25">
      <c r="A60446"/>
      <c r="AA60446"/>
    </row>
    <row r="60447" spans="1:27" x14ac:dyDescent="0.25">
      <c r="A60447"/>
      <c r="AA60447"/>
    </row>
    <row r="60448" spans="1:27" x14ac:dyDescent="0.25">
      <c r="A60448"/>
      <c r="AA60448"/>
    </row>
    <row r="60449" spans="1:27" x14ac:dyDescent="0.25">
      <c r="A60449"/>
      <c r="AA60449"/>
    </row>
    <row r="60450" spans="1:27" x14ac:dyDescent="0.25">
      <c r="A60450"/>
      <c r="AA60450"/>
    </row>
    <row r="60451" spans="1:27" x14ac:dyDescent="0.25">
      <c r="A60451"/>
      <c r="AA60451"/>
    </row>
    <row r="60452" spans="1:27" x14ac:dyDescent="0.25">
      <c r="A60452"/>
      <c r="AA60452"/>
    </row>
    <row r="60453" spans="1:27" x14ac:dyDescent="0.25">
      <c r="A60453"/>
      <c r="AA60453"/>
    </row>
    <row r="60454" spans="1:27" x14ac:dyDescent="0.25">
      <c r="A60454"/>
      <c r="AA60454"/>
    </row>
    <row r="60455" spans="1:27" x14ac:dyDescent="0.25">
      <c r="A60455"/>
      <c r="AA60455"/>
    </row>
    <row r="60456" spans="1:27" x14ac:dyDescent="0.25">
      <c r="A60456"/>
      <c r="AA60456"/>
    </row>
    <row r="60457" spans="1:27" x14ac:dyDescent="0.25">
      <c r="A60457"/>
      <c r="AA60457"/>
    </row>
    <row r="60458" spans="1:27" x14ac:dyDescent="0.25">
      <c r="A60458"/>
      <c r="AA60458"/>
    </row>
    <row r="60459" spans="1:27" x14ac:dyDescent="0.25">
      <c r="A60459"/>
      <c r="AA60459"/>
    </row>
    <row r="60460" spans="1:27" x14ac:dyDescent="0.25">
      <c r="A60460"/>
      <c r="AA60460"/>
    </row>
    <row r="60461" spans="1:27" x14ac:dyDescent="0.25">
      <c r="A60461"/>
      <c r="AA60461"/>
    </row>
    <row r="60462" spans="1:27" x14ac:dyDescent="0.25">
      <c r="A60462"/>
      <c r="AA60462"/>
    </row>
    <row r="60463" spans="1:27" x14ac:dyDescent="0.25">
      <c r="A60463"/>
      <c r="AA60463"/>
    </row>
    <row r="60464" spans="1:27" x14ac:dyDescent="0.25">
      <c r="A60464"/>
      <c r="AA60464"/>
    </row>
    <row r="60465" spans="1:27" x14ac:dyDescent="0.25">
      <c r="A60465"/>
      <c r="AA60465"/>
    </row>
    <row r="60466" spans="1:27" x14ac:dyDescent="0.25">
      <c r="A60466"/>
      <c r="AA60466"/>
    </row>
    <row r="60467" spans="1:27" x14ac:dyDescent="0.25">
      <c r="A60467"/>
      <c r="AA60467"/>
    </row>
    <row r="60468" spans="1:27" x14ac:dyDescent="0.25">
      <c r="A60468"/>
      <c r="AA60468"/>
    </row>
    <row r="60469" spans="1:27" x14ac:dyDescent="0.25">
      <c r="A60469"/>
      <c r="AA60469"/>
    </row>
    <row r="60470" spans="1:27" x14ac:dyDescent="0.25">
      <c r="A60470"/>
      <c r="AA60470"/>
    </row>
    <row r="60471" spans="1:27" x14ac:dyDescent="0.25">
      <c r="A60471"/>
      <c r="AA60471"/>
    </row>
    <row r="60472" spans="1:27" x14ac:dyDescent="0.25">
      <c r="A60472"/>
      <c r="AA60472"/>
    </row>
    <row r="60473" spans="1:27" x14ac:dyDescent="0.25">
      <c r="A60473"/>
      <c r="AA60473"/>
    </row>
    <row r="60474" spans="1:27" x14ac:dyDescent="0.25">
      <c r="A60474"/>
      <c r="AA60474"/>
    </row>
    <row r="60475" spans="1:27" x14ac:dyDescent="0.25">
      <c r="A60475"/>
      <c r="AA60475"/>
    </row>
    <row r="60476" spans="1:27" x14ac:dyDescent="0.25">
      <c r="A60476"/>
      <c r="AA60476"/>
    </row>
    <row r="60477" spans="1:27" x14ac:dyDescent="0.25">
      <c r="A60477"/>
      <c r="AA60477"/>
    </row>
    <row r="60478" spans="1:27" x14ac:dyDescent="0.25">
      <c r="A60478"/>
      <c r="AA60478"/>
    </row>
    <row r="60479" spans="1:27" x14ac:dyDescent="0.25">
      <c r="A60479"/>
      <c r="AA60479"/>
    </row>
    <row r="60480" spans="1:27" x14ac:dyDescent="0.25">
      <c r="A60480"/>
      <c r="AA60480"/>
    </row>
    <row r="60481" spans="1:27" x14ac:dyDescent="0.25">
      <c r="A60481"/>
      <c r="AA60481"/>
    </row>
    <row r="60482" spans="1:27" x14ac:dyDescent="0.25">
      <c r="A60482"/>
      <c r="AA60482"/>
    </row>
    <row r="60483" spans="1:27" x14ac:dyDescent="0.25">
      <c r="A60483"/>
      <c r="AA60483"/>
    </row>
    <row r="60484" spans="1:27" x14ac:dyDescent="0.25">
      <c r="A60484"/>
      <c r="AA60484"/>
    </row>
    <row r="60485" spans="1:27" x14ac:dyDescent="0.25">
      <c r="A60485"/>
      <c r="AA60485"/>
    </row>
    <row r="60486" spans="1:27" x14ac:dyDescent="0.25">
      <c r="A60486"/>
      <c r="AA60486"/>
    </row>
    <row r="60487" spans="1:27" x14ac:dyDescent="0.25">
      <c r="A60487"/>
      <c r="AA60487"/>
    </row>
    <row r="60488" spans="1:27" x14ac:dyDescent="0.25">
      <c r="A60488"/>
      <c r="AA60488"/>
    </row>
    <row r="60489" spans="1:27" x14ac:dyDescent="0.25">
      <c r="A60489"/>
      <c r="AA60489"/>
    </row>
    <row r="60490" spans="1:27" x14ac:dyDescent="0.25">
      <c r="A60490"/>
      <c r="AA60490"/>
    </row>
    <row r="60491" spans="1:27" x14ac:dyDescent="0.25">
      <c r="A60491"/>
      <c r="AA60491"/>
    </row>
    <row r="60492" spans="1:27" x14ac:dyDescent="0.25">
      <c r="A60492"/>
      <c r="AA60492"/>
    </row>
    <row r="60493" spans="1:27" x14ac:dyDescent="0.25">
      <c r="A60493"/>
      <c r="AA60493"/>
    </row>
    <row r="60494" spans="1:27" x14ac:dyDescent="0.25">
      <c r="A60494"/>
      <c r="AA60494"/>
    </row>
    <row r="60495" spans="1:27" x14ac:dyDescent="0.25">
      <c r="A60495"/>
      <c r="AA60495"/>
    </row>
    <row r="60496" spans="1:27" x14ac:dyDescent="0.25">
      <c r="A60496"/>
      <c r="AA60496"/>
    </row>
    <row r="60497" spans="1:27" x14ac:dyDescent="0.25">
      <c r="A60497"/>
      <c r="AA60497"/>
    </row>
    <row r="60498" spans="1:27" x14ac:dyDescent="0.25">
      <c r="A60498"/>
      <c r="AA60498"/>
    </row>
    <row r="60499" spans="1:27" x14ac:dyDescent="0.25">
      <c r="A60499"/>
      <c r="AA60499"/>
    </row>
    <row r="60500" spans="1:27" x14ac:dyDescent="0.25">
      <c r="A60500"/>
      <c r="AA60500"/>
    </row>
    <row r="60501" spans="1:27" x14ac:dyDescent="0.25">
      <c r="A60501"/>
      <c r="AA60501"/>
    </row>
    <row r="60502" spans="1:27" x14ac:dyDescent="0.25">
      <c r="A60502"/>
      <c r="AA60502"/>
    </row>
    <row r="60503" spans="1:27" x14ac:dyDescent="0.25">
      <c r="A60503"/>
      <c r="AA60503"/>
    </row>
    <row r="60504" spans="1:27" x14ac:dyDescent="0.25">
      <c r="A60504"/>
      <c r="AA60504"/>
    </row>
    <row r="60505" spans="1:27" x14ac:dyDescent="0.25">
      <c r="A60505"/>
      <c r="AA60505"/>
    </row>
    <row r="60506" spans="1:27" x14ac:dyDescent="0.25">
      <c r="A60506"/>
      <c r="AA60506"/>
    </row>
    <row r="60507" spans="1:27" x14ac:dyDescent="0.25">
      <c r="A60507"/>
      <c r="AA60507"/>
    </row>
    <row r="60508" spans="1:27" x14ac:dyDescent="0.25">
      <c r="A60508"/>
      <c r="AA60508"/>
    </row>
    <row r="60509" spans="1:27" x14ac:dyDescent="0.25">
      <c r="A60509"/>
      <c r="AA60509"/>
    </row>
    <row r="60510" spans="1:27" x14ac:dyDescent="0.25">
      <c r="A60510"/>
      <c r="AA60510"/>
    </row>
    <row r="60511" spans="1:27" x14ac:dyDescent="0.25">
      <c r="A60511"/>
      <c r="AA60511"/>
    </row>
    <row r="60512" spans="1:27" x14ac:dyDescent="0.25">
      <c r="A60512"/>
      <c r="AA60512"/>
    </row>
    <row r="60513" spans="1:27" x14ac:dyDescent="0.25">
      <c r="A60513"/>
      <c r="AA60513"/>
    </row>
    <row r="60514" spans="1:27" x14ac:dyDescent="0.25">
      <c r="A60514"/>
      <c r="AA60514"/>
    </row>
    <row r="60515" spans="1:27" x14ac:dyDescent="0.25">
      <c r="A60515"/>
      <c r="AA60515"/>
    </row>
    <row r="60516" spans="1:27" x14ac:dyDescent="0.25">
      <c r="A60516"/>
      <c r="AA60516"/>
    </row>
    <row r="60517" spans="1:27" x14ac:dyDescent="0.25">
      <c r="A60517"/>
      <c r="AA60517"/>
    </row>
    <row r="60518" spans="1:27" x14ac:dyDescent="0.25">
      <c r="A60518"/>
      <c r="AA60518"/>
    </row>
    <row r="60519" spans="1:27" x14ac:dyDescent="0.25">
      <c r="A60519"/>
      <c r="AA60519"/>
    </row>
    <row r="60520" spans="1:27" x14ac:dyDescent="0.25">
      <c r="A60520"/>
      <c r="AA60520"/>
    </row>
    <row r="60521" spans="1:27" x14ac:dyDescent="0.25">
      <c r="A60521"/>
      <c r="AA60521"/>
    </row>
    <row r="60522" spans="1:27" x14ac:dyDescent="0.25">
      <c r="A60522"/>
      <c r="AA60522"/>
    </row>
    <row r="60523" spans="1:27" x14ac:dyDescent="0.25">
      <c r="A60523"/>
      <c r="AA60523"/>
    </row>
    <row r="60524" spans="1:27" x14ac:dyDescent="0.25">
      <c r="A60524"/>
      <c r="AA60524"/>
    </row>
    <row r="60525" spans="1:27" x14ac:dyDescent="0.25">
      <c r="A60525"/>
      <c r="AA60525"/>
    </row>
    <row r="60526" spans="1:27" x14ac:dyDescent="0.25">
      <c r="A60526"/>
      <c r="AA60526"/>
    </row>
    <row r="60527" spans="1:27" x14ac:dyDescent="0.25">
      <c r="A60527"/>
      <c r="AA60527"/>
    </row>
    <row r="60528" spans="1:27" x14ac:dyDescent="0.25">
      <c r="A60528"/>
      <c r="AA60528"/>
    </row>
    <row r="60529" spans="1:27" x14ac:dyDescent="0.25">
      <c r="A60529"/>
      <c r="AA60529"/>
    </row>
    <row r="60530" spans="1:27" x14ac:dyDescent="0.25">
      <c r="A60530"/>
      <c r="AA60530"/>
    </row>
    <row r="60531" spans="1:27" x14ac:dyDescent="0.25">
      <c r="A60531"/>
      <c r="AA60531"/>
    </row>
    <row r="60532" spans="1:27" x14ac:dyDescent="0.25">
      <c r="A60532"/>
      <c r="AA60532"/>
    </row>
    <row r="60533" spans="1:27" x14ac:dyDescent="0.25">
      <c r="A60533"/>
      <c r="AA60533"/>
    </row>
    <row r="60534" spans="1:27" x14ac:dyDescent="0.25">
      <c r="A60534"/>
      <c r="AA60534"/>
    </row>
    <row r="60535" spans="1:27" x14ac:dyDescent="0.25">
      <c r="A60535"/>
      <c r="AA60535"/>
    </row>
    <row r="60536" spans="1:27" x14ac:dyDescent="0.25">
      <c r="A60536"/>
      <c r="AA60536"/>
    </row>
    <row r="60537" spans="1:27" x14ac:dyDescent="0.25">
      <c r="A60537"/>
      <c r="AA60537"/>
    </row>
    <row r="60538" spans="1:27" x14ac:dyDescent="0.25">
      <c r="A60538"/>
      <c r="AA60538"/>
    </row>
    <row r="60539" spans="1:27" x14ac:dyDescent="0.25">
      <c r="A60539"/>
      <c r="AA60539"/>
    </row>
    <row r="60540" spans="1:27" x14ac:dyDescent="0.25">
      <c r="A60540"/>
      <c r="AA60540"/>
    </row>
    <row r="60541" spans="1:27" x14ac:dyDescent="0.25">
      <c r="A60541"/>
      <c r="AA60541"/>
    </row>
    <row r="60542" spans="1:27" x14ac:dyDescent="0.25">
      <c r="A60542"/>
      <c r="AA60542"/>
    </row>
    <row r="60543" spans="1:27" x14ac:dyDescent="0.25">
      <c r="A60543"/>
      <c r="AA60543"/>
    </row>
    <row r="60544" spans="1:27" x14ac:dyDescent="0.25">
      <c r="A60544"/>
      <c r="AA60544"/>
    </row>
    <row r="60545" spans="1:27" x14ac:dyDescent="0.25">
      <c r="A60545"/>
      <c r="AA60545"/>
    </row>
    <row r="60546" spans="1:27" x14ac:dyDescent="0.25">
      <c r="A60546"/>
      <c r="AA60546"/>
    </row>
    <row r="60547" spans="1:27" x14ac:dyDescent="0.25">
      <c r="A60547"/>
      <c r="AA60547"/>
    </row>
    <row r="60548" spans="1:27" x14ac:dyDescent="0.25">
      <c r="A60548"/>
      <c r="AA60548"/>
    </row>
    <row r="60549" spans="1:27" x14ac:dyDescent="0.25">
      <c r="A60549"/>
      <c r="AA60549"/>
    </row>
    <row r="60550" spans="1:27" x14ac:dyDescent="0.25">
      <c r="A60550"/>
      <c r="AA60550"/>
    </row>
    <row r="60551" spans="1:27" x14ac:dyDescent="0.25">
      <c r="A60551"/>
      <c r="AA60551"/>
    </row>
    <row r="60552" spans="1:27" x14ac:dyDescent="0.25">
      <c r="A60552"/>
      <c r="AA60552"/>
    </row>
    <row r="60553" spans="1:27" x14ac:dyDescent="0.25">
      <c r="A60553"/>
      <c r="AA60553"/>
    </row>
    <row r="60554" spans="1:27" x14ac:dyDescent="0.25">
      <c r="A60554"/>
      <c r="AA60554"/>
    </row>
    <row r="60555" spans="1:27" x14ac:dyDescent="0.25">
      <c r="A60555"/>
      <c r="AA60555"/>
    </row>
    <row r="60556" spans="1:27" x14ac:dyDescent="0.25">
      <c r="A60556"/>
      <c r="AA60556"/>
    </row>
    <row r="60557" spans="1:27" x14ac:dyDescent="0.25">
      <c r="A60557"/>
      <c r="AA60557"/>
    </row>
    <row r="60558" spans="1:27" x14ac:dyDescent="0.25">
      <c r="A60558"/>
      <c r="AA60558"/>
    </row>
    <row r="60559" spans="1:27" x14ac:dyDescent="0.25">
      <c r="A60559"/>
      <c r="AA60559"/>
    </row>
    <row r="60560" spans="1:27" x14ac:dyDescent="0.25">
      <c r="A60560"/>
      <c r="AA60560"/>
    </row>
    <row r="60561" spans="1:27" x14ac:dyDescent="0.25">
      <c r="A60561"/>
      <c r="AA60561"/>
    </row>
    <row r="60562" spans="1:27" x14ac:dyDescent="0.25">
      <c r="A60562"/>
      <c r="AA60562"/>
    </row>
    <row r="60563" spans="1:27" x14ac:dyDescent="0.25">
      <c r="A60563"/>
      <c r="AA60563"/>
    </row>
    <row r="60564" spans="1:27" x14ac:dyDescent="0.25">
      <c r="A60564"/>
      <c r="AA60564"/>
    </row>
    <row r="60565" spans="1:27" x14ac:dyDescent="0.25">
      <c r="A60565"/>
      <c r="AA60565"/>
    </row>
    <row r="60566" spans="1:27" x14ac:dyDescent="0.25">
      <c r="A60566"/>
      <c r="AA60566"/>
    </row>
    <row r="60567" spans="1:27" x14ac:dyDescent="0.25">
      <c r="A60567"/>
      <c r="AA60567"/>
    </row>
    <row r="60568" spans="1:27" x14ac:dyDescent="0.25">
      <c r="A60568"/>
      <c r="AA60568"/>
    </row>
    <row r="60569" spans="1:27" x14ac:dyDescent="0.25">
      <c r="A60569"/>
      <c r="AA60569"/>
    </row>
    <row r="60570" spans="1:27" x14ac:dyDescent="0.25">
      <c r="A60570"/>
      <c r="AA60570"/>
    </row>
    <row r="60571" spans="1:27" x14ac:dyDescent="0.25">
      <c r="A60571"/>
      <c r="AA60571"/>
    </row>
    <row r="60572" spans="1:27" x14ac:dyDescent="0.25">
      <c r="A60572"/>
      <c r="AA60572"/>
    </row>
    <row r="60573" spans="1:27" x14ac:dyDescent="0.25">
      <c r="A60573"/>
      <c r="AA60573"/>
    </row>
    <row r="60574" spans="1:27" x14ac:dyDescent="0.25">
      <c r="A60574"/>
      <c r="AA60574"/>
    </row>
    <row r="60575" spans="1:27" x14ac:dyDescent="0.25">
      <c r="A60575"/>
      <c r="AA60575"/>
    </row>
    <row r="60576" spans="1:27" x14ac:dyDescent="0.25">
      <c r="A60576"/>
      <c r="AA60576"/>
    </row>
    <row r="60577" spans="1:27" x14ac:dyDescent="0.25">
      <c r="A60577"/>
      <c r="AA60577"/>
    </row>
    <row r="60578" spans="1:27" x14ac:dyDescent="0.25">
      <c r="A60578"/>
      <c r="AA60578"/>
    </row>
    <row r="60579" spans="1:27" x14ac:dyDescent="0.25">
      <c r="A60579"/>
      <c r="AA60579"/>
    </row>
    <row r="60580" spans="1:27" x14ac:dyDescent="0.25">
      <c r="A60580"/>
      <c r="AA60580"/>
    </row>
    <row r="60581" spans="1:27" x14ac:dyDescent="0.25">
      <c r="A60581"/>
      <c r="AA60581"/>
    </row>
    <row r="60582" spans="1:27" x14ac:dyDescent="0.25">
      <c r="A60582"/>
      <c r="AA60582"/>
    </row>
    <row r="60583" spans="1:27" x14ac:dyDescent="0.25">
      <c r="A60583"/>
      <c r="AA60583"/>
    </row>
    <row r="60584" spans="1:27" x14ac:dyDescent="0.25">
      <c r="A60584"/>
      <c r="AA60584"/>
    </row>
    <row r="60585" spans="1:27" x14ac:dyDescent="0.25">
      <c r="A60585"/>
      <c r="AA60585"/>
    </row>
    <row r="60586" spans="1:27" x14ac:dyDescent="0.25">
      <c r="A60586"/>
      <c r="AA60586"/>
    </row>
    <row r="60587" spans="1:27" x14ac:dyDescent="0.25">
      <c r="A60587"/>
      <c r="AA60587"/>
    </row>
    <row r="60588" spans="1:27" x14ac:dyDescent="0.25">
      <c r="A60588"/>
      <c r="AA60588"/>
    </row>
    <row r="60589" spans="1:27" x14ac:dyDescent="0.25">
      <c r="A60589"/>
      <c r="AA60589"/>
    </row>
    <row r="60590" spans="1:27" x14ac:dyDescent="0.25">
      <c r="A60590"/>
      <c r="AA60590"/>
    </row>
    <row r="60591" spans="1:27" x14ac:dyDescent="0.25">
      <c r="A60591"/>
      <c r="AA60591"/>
    </row>
    <row r="60592" spans="1:27" x14ac:dyDescent="0.25">
      <c r="A60592"/>
      <c r="AA60592"/>
    </row>
    <row r="60593" spans="1:27" x14ac:dyDescent="0.25">
      <c r="A60593"/>
      <c r="AA60593"/>
    </row>
    <row r="60594" spans="1:27" x14ac:dyDescent="0.25">
      <c r="A60594"/>
      <c r="AA60594"/>
    </row>
    <row r="60595" spans="1:27" x14ac:dyDescent="0.25">
      <c r="A60595"/>
      <c r="AA60595"/>
    </row>
    <row r="60596" spans="1:27" x14ac:dyDescent="0.25">
      <c r="A60596"/>
      <c r="AA60596"/>
    </row>
    <row r="60597" spans="1:27" x14ac:dyDescent="0.25">
      <c r="A60597"/>
      <c r="AA60597"/>
    </row>
    <row r="60598" spans="1:27" x14ac:dyDescent="0.25">
      <c r="A60598"/>
      <c r="AA60598"/>
    </row>
    <row r="60599" spans="1:27" x14ac:dyDescent="0.25">
      <c r="A60599"/>
      <c r="AA60599"/>
    </row>
    <row r="60600" spans="1:27" x14ac:dyDescent="0.25">
      <c r="A60600"/>
      <c r="AA60600"/>
    </row>
    <row r="60601" spans="1:27" x14ac:dyDescent="0.25">
      <c r="A60601"/>
      <c r="AA60601"/>
    </row>
    <row r="60602" spans="1:27" x14ac:dyDescent="0.25">
      <c r="A60602"/>
      <c r="AA60602"/>
    </row>
    <row r="60603" spans="1:27" x14ac:dyDescent="0.25">
      <c r="A60603"/>
      <c r="AA60603"/>
    </row>
    <row r="60604" spans="1:27" x14ac:dyDescent="0.25">
      <c r="A60604"/>
      <c r="AA60604"/>
    </row>
    <row r="60605" spans="1:27" x14ac:dyDescent="0.25">
      <c r="A60605"/>
      <c r="AA60605"/>
    </row>
    <row r="60606" spans="1:27" x14ac:dyDescent="0.25">
      <c r="A60606"/>
      <c r="AA60606"/>
    </row>
    <row r="60607" spans="1:27" x14ac:dyDescent="0.25">
      <c r="A60607"/>
      <c r="AA60607"/>
    </row>
    <row r="60608" spans="1:27" x14ac:dyDescent="0.25">
      <c r="A60608"/>
      <c r="AA60608"/>
    </row>
    <row r="60609" spans="1:27" x14ac:dyDescent="0.25">
      <c r="A60609"/>
      <c r="AA60609"/>
    </row>
    <row r="60610" spans="1:27" x14ac:dyDescent="0.25">
      <c r="A60610"/>
      <c r="AA60610"/>
    </row>
    <row r="60611" spans="1:27" x14ac:dyDescent="0.25">
      <c r="A60611"/>
      <c r="AA60611"/>
    </row>
    <row r="60612" spans="1:27" x14ac:dyDescent="0.25">
      <c r="A60612"/>
      <c r="AA60612"/>
    </row>
    <row r="60613" spans="1:27" x14ac:dyDescent="0.25">
      <c r="A60613"/>
      <c r="AA60613"/>
    </row>
    <row r="60614" spans="1:27" x14ac:dyDescent="0.25">
      <c r="A60614"/>
      <c r="AA60614"/>
    </row>
    <row r="60615" spans="1:27" x14ac:dyDescent="0.25">
      <c r="A60615"/>
      <c r="AA60615"/>
    </row>
    <row r="60616" spans="1:27" x14ac:dyDescent="0.25">
      <c r="A60616"/>
      <c r="AA60616"/>
    </row>
    <row r="60617" spans="1:27" x14ac:dyDescent="0.25">
      <c r="A60617"/>
      <c r="AA60617"/>
    </row>
    <row r="60618" spans="1:27" x14ac:dyDescent="0.25">
      <c r="A60618"/>
      <c r="AA60618"/>
    </row>
    <row r="60619" spans="1:27" x14ac:dyDescent="0.25">
      <c r="A60619"/>
      <c r="AA60619"/>
    </row>
    <row r="60620" spans="1:27" x14ac:dyDescent="0.25">
      <c r="A60620"/>
      <c r="AA60620"/>
    </row>
    <row r="60621" spans="1:27" x14ac:dyDescent="0.25">
      <c r="A60621"/>
      <c r="AA60621"/>
    </row>
    <row r="60622" spans="1:27" x14ac:dyDescent="0.25">
      <c r="A60622"/>
      <c r="AA60622"/>
    </row>
    <row r="60623" spans="1:27" x14ac:dyDescent="0.25">
      <c r="A60623"/>
      <c r="AA60623"/>
    </row>
    <row r="60624" spans="1:27" x14ac:dyDescent="0.25">
      <c r="A60624"/>
      <c r="AA60624"/>
    </row>
    <row r="60625" spans="1:27" x14ac:dyDescent="0.25">
      <c r="A60625"/>
      <c r="AA60625"/>
    </row>
    <row r="60626" spans="1:27" x14ac:dyDescent="0.25">
      <c r="A60626"/>
      <c r="AA60626"/>
    </row>
    <row r="60627" spans="1:27" x14ac:dyDescent="0.25">
      <c r="A60627"/>
      <c r="AA60627"/>
    </row>
    <row r="60628" spans="1:27" x14ac:dyDescent="0.25">
      <c r="A60628"/>
      <c r="AA60628"/>
    </row>
    <row r="60629" spans="1:27" x14ac:dyDescent="0.25">
      <c r="A60629"/>
      <c r="AA60629"/>
    </row>
    <row r="60630" spans="1:27" x14ac:dyDescent="0.25">
      <c r="A60630"/>
      <c r="AA60630"/>
    </row>
    <row r="60631" spans="1:27" x14ac:dyDescent="0.25">
      <c r="A60631"/>
      <c r="AA60631"/>
    </row>
    <row r="60632" spans="1:27" x14ac:dyDescent="0.25">
      <c r="A60632"/>
      <c r="AA60632"/>
    </row>
    <row r="60633" spans="1:27" x14ac:dyDescent="0.25">
      <c r="A60633"/>
      <c r="AA60633"/>
    </row>
    <row r="60634" spans="1:27" x14ac:dyDescent="0.25">
      <c r="A60634"/>
      <c r="AA60634"/>
    </row>
    <row r="60635" spans="1:27" x14ac:dyDescent="0.25">
      <c r="A60635"/>
      <c r="AA60635"/>
    </row>
    <row r="60636" spans="1:27" x14ac:dyDescent="0.25">
      <c r="A60636"/>
      <c r="AA60636"/>
    </row>
    <row r="60637" spans="1:27" x14ac:dyDescent="0.25">
      <c r="A60637"/>
      <c r="AA60637"/>
    </row>
    <row r="60638" spans="1:27" x14ac:dyDescent="0.25">
      <c r="A60638"/>
      <c r="AA60638"/>
    </row>
    <row r="60639" spans="1:27" x14ac:dyDescent="0.25">
      <c r="A60639"/>
      <c r="AA60639"/>
    </row>
    <row r="60640" spans="1:27" x14ac:dyDescent="0.25">
      <c r="A60640"/>
      <c r="AA60640"/>
    </row>
    <row r="60641" spans="1:27" x14ac:dyDescent="0.25">
      <c r="A60641"/>
      <c r="AA60641"/>
    </row>
    <row r="60642" spans="1:27" x14ac:dyDescent="0.25">
      <c r="A60642"/>
      <c r="AA60642"/>
    </row>
    <row r="60643" spans="1:27" x14ac:dyDescent="0.25">
      <c r="A60643"/>
      <c r="AA60643"/>
    </row>
    <row r="60644" spans="1:27" x14ac:dyDescent="0.25">
      <c r="A60644"/>
      <c r="AA60644"/>
    </row>
    <row r="60645" spans="1:27" x14ac:dyDescent="0.25">
      <c r="A60645"/>
      <c r="AA60645"/>
    </row>
    <row r="60646" spans="1:27" x14ac:dyDescent="0.25">
      <c r="A60646"/>
      <c r="AA60646"/>
    </row>
    <row r="60647" spans="1:27" x14ac:dyDescent="0.25">
      <c r="A60647"/>
      <c r="AA60647"/>
    </row>
    <row r="60648" spans="1:27" x14ac:dyDescent="0.25">
      <c r="A60648"/>
      <c r="AA60648"/>
    </row>
    <row r="60649" spans="1:27" x14ac:dyDescent="0.25">
      <c r="A60649"/>
      <c r="AA60649"/>
    </row>
    <row r="60650" spans="1:27" x14ac:dyDescent="0.25">
      <c r="A60650"/>
      <c r="AA60650"/>
    </row>
    <row r="60651" spans="1:27" x14ac:dyDescent="0.25">
      <c r="A60651"/>
      <c r="AA60651"/>
    </row>
    <row r="60652" spans="1:27" x14ac:dyDescent="0.25">
      <c r="A60652"/>
      <c r="AA60652"/>
    </row>
    <row r="60653" spans="1:27" x14ac:dyDescent="0.25">
      <c r="A60653"/>
      <c r="AA60653"/>
    </row>
    <row r="60654" spans="1:27" x14ac:dyDescent="0.25">
      <c r="A60654"/>
      <c r="AA60654"/>
    </row>
    <row r="60655" spans="1:27" x14ac:dyDescent="0.25">
      <c r="A60655"/>
      <c r="AA60655"/>
    </row>
    <row r="60656" spans="1:27" x14ac:dyDescent="0.25">
      <c r="A60656"/>
      <c r="AA60656"/>
    </row>
    <row r="60657" spans="1:27" x14ac:dyDescent="0.25">
      <c r="A60657"/>
      <c r="AA60657"/>
    </row>
    <row r="60658" spans="1:27" x14ac:dyDescent="0.25">
      <c r="A60658"/>
      <c r="AA60658"/>
    </row>
    <row r="60659" spans="1:27" x14ac:dyDescent="0.25">
      <c r="A60659"/>
      <c r="AA60659"/>
    </row>
    <row r="60660" spans="1:27" x14ac:dyDescent="0.25">
      <c r="A60660"/>
      <c r="AA60660"/>
    </row>
    <row r="60661" spans="1:27" x14ac:dyDescent="0.25">
      <c r="A60661"/>
      <c r="AA60661"/>
    </row>
    <row r="60662" spans="1:27" x14ac:dyDescent="0.25">
      <c r="A60662"/>
      <c r="AA60662"/>
    </row>
    <row r="60663" spans="1:27" x14ac:dyDescent="0.25">
      <c r="A60663"/>
      <c r="AA60663"/>
    </row>
    <row r="60664" spans="1:27" x14ac:dyDescent="0.25">
      <c r="A60664"/>
      <c r="AA60664"/>
    </row>
    <row r="60665" spans="1:27" x14ac:dyDescent="0.25">
      <c r="A60665"/>
      <c r="AA60665"/>
    </row>
    <row r="60666" spans="1:27" x14ac:dyDescent="0.25">
      <c r="A60666"/>
      <c r="AA60666"/>
    </row>
    <row r="60667" spans="1:27" x14ac:dyDescent="0.25">
      <c r="A60667"/>
      <c r="AA60667"/>
    </row>
    <row r="60668" spans="1:27" x14ac:dyDescent="0.25">
      <c r="A60668"/>
      <c r="AA60668"/>
    </row>
    <row r="60669" spans="1:27" x14ac:dyDescent="0.25">
      <c r="A60669"/>
      <c r="AA60669"/>
    </row>
    <row r="60670" spans="1:27" x14ac:dyDescent="0.25">
      <c r="A60670"/>
      <c r="AA60670"/>
    </row>
    <row r="60671" spans="1:27" x14ac:dyDescent="0.25">
      <c r="A60671"/>
      <c r="AA60671"/>
    </row>
    <row r="60672" spans="1:27" x14ac:dyDescent="0.25">
      <c r="A60672"/>
      <c r="AA60672"/>
    </row>
    <row r="60673" spans="1:27" x14ac:dyDescent="0.25">
      <c r="A60673"/>
      <c r="AA60673"/>
    </row>
    <row r="60674" spans="1:27" x14ac:dyDescent="0.25">
      <c r="A60674"/>
      <c r="AA60674"/>
    </row>
    <row r="60675" spans="1:27" x14ac:dyDescent="0.25">
      <c r="A60675"/>
      <c r="AA60675"/>
    </row>
    <row r="60676" spans="1:27" x14ac:dyDescent="0.25">
      <c r="A60676"/>
      <c r="AA60676"/>
    </row>
    <row r="60677" spans="1:27" x14ac:dyDescent="0.25">
      <c r="A60677"/>
      <c r="AA60677"/>
    </row>
    <row r="60678" spans="1:27" x14ac:dyDescent="0.25">
      <c r="A60678"/>
      <c r="AA60678"/>
    </row>
    <row r="60679" spans="1:27" x14ac:dyDescent="0.25">
      <c r="A60679"/>
      <c r="AA60679"/>
    </row>
    <row r="60680" spans="1:27" x14ac:dyDescent="0.25">
      <c r="A60680"/>
      <c r="AA60680"/>
    </row>
    <row r="60681" spans="1:27" x14ac:dyDescent="0.25">
      <c r="A60681"/>
      <c r="AA60681"/>
    </row>
    <row r="60682" spans="1:27" x14ac:dyDescent="0.25">
      <c r="A60682"/>
      <c r="AA60682"/>
    </row>
    <row r="60683" spans="1:27" x14ac:dyDescent="0.25">
      <c r="A60683"/>
      <c r="AA60683"/>
    </row>
    <row r="60684" spans="1:27" x14ac:dyDescent="0.25">
      <c r="A60684"/>
      <c r="AA60684"/>
    </row>
    <row r="60685" spans="1:27" x14ac:dyDescent="0.25">
      <c r="A60685"/>
      <c r="AA60685"/>
    </row>
    <row r="60686" spans="1:27" x14ac:dyDescent="0.25">
      <c r="A60686"/>
      <c r="AA60686"/>
    </row>
    <row r="60687" spans="1:27" x14ac:dyDescent="0.25">
      <c r="A60687"/>
      <c r="AA60687"/>
    </row>
    <row r="60688" spans="1:27" x14ac:dyDescent="0.25">
      <c r="A60688"/>
      <c r="AA60688"/>
    </row>
    <row r="60689" spans="1:27" x14ac:dyDescent="0.25">
      <c r="A60689"/>
      <c r="AA60689"/>
    </row>
    <row r="60690" spans="1:27" x14ac:dyDescent="0.25">
      <c r="A60690"/>
      <c r="AA60690"/>
    </row>
    <row r="60691" spans="1:27" x14ac:dyDescent="0.25">
      <c r="A60691"/>
      <c r="AA60691"/>
    </row>
    <row r="60692" spans="1:27" x14ac:dyDescent="0.25">
      <c r="A60692"/>
      <c r="AA60692"/>
    </row>
    <row r="60693" spans="1:27" x14ac:dyDescent="0.25">
      <c r="A60693"/>
      <c r="AA60693"/>
    </row>
    <row r="60694" spans="1:27" x14ac:dyDescent="0.25">
      <c r="A60694"/>
      <c r="AA60694"/>
    </row>
    <row r="60695" spans="1:27" x14ac:dyDescent="0.25">
      <c r="A60695"/>
      <c r="AA60695"/>
    </row>
    <row r="60696" spans="1:27" x14ac:dyDescent="0.25">
      <c r="A60696"/>
      <c r="AA60696"/>
    </row>
    <row r="60697" spans="1:27" x14ac:dyDescent="0.25">
      <c r="A60697"/>
      <c r="AA60697"/>
    </row>
    <row r="60698" spans="1:27" x14ac:dyDescent="0.25">
      <c r="A60698"/>
      <c r="AA60698"/>
    </row>
    <row r="60699" spans="1:27" x14ac:dyDescent="0.25">
      <c r="A60699"/>
      <c r="AA60699"/>
    </row>
    <row r="60700" spans="1:27" x14ac:dyDescent="0.25">
      <c r="A60700"/>
      <c r="AA60700"/>
    </row>
    <row r="60701" spans="1:27" x14ac:dyDescent="0.25">
      <c r="A60701"/>
      <c r="AA60701"/>
    </row>
    <row r="60702" spans="1:27" x14ac:dyDescent="0.25">
      <c r="A60702"/>
      <c r="AA60702"/>
    </row>
    <row r="60703" spans="1:27" x14ac:dyDescent="0.25">
      <c r="A60703"/>
      <c r="AA60703"/>
    </row>
    <row r="60704" spans="1:27" x14ac:dyDescent="0.25">
      <c r="A60704"/>
      <c r="AA60704"/>
    </row>
    <row r="60705" spans="1:27" x14ac:dyDescent="0.25">
      <c r="A60705"/>
      <c r="AA60705"/>
    </row>
    <row r="60706" spans="1:27" x14ac:dyDescent="0.25">
      <c r="A60706"/>
      <c r="AA60706"/>
    </row>
    <row r="60707" spans="1:27" x14ac:dyDescent="0.25">
      <c r="A60707"/>
      <c r="AA60707"/>
    </row>
    <row r="60708" spans="1:27" x14ac:dyDescent="0.25">
      <c r="A60708"/>
      <c r="AA60708"/>
    </row>
    <row r="60709" spans="1:27" x14ac:dyDescent="0.25">
      <c r="A60709"/>
      <c r="AA60709"/>
    </row>
    <row r="60710" spans="1:27" x14ac:dyDescent="0.25">
      <c r="A60710"/>
      <c r="AA60710"/>
    </row>
    <row r="60711" spans="1:27" x14ac:dyDescent="0.25">
      <c r="A60711"/>
      <c r="AA60711"/>
    </row>
    <row r="60712" spans="1:27" x14ac:dyDescent="0.25">
      <c r="A60712"/>
      <c r="AA60712"/>
    </row>
    <row r="60713" spans="1:27" x14ac:dyDescent="0.25">
      <c r="A60713"/>
      <c r="AA60713"/>
    </row>
    <row r="60714" spans="1:27" x14ac:dyDescent="0.25">
      <c r="A60714"/>
      <c r="AA60714"/>
    </row>
    <row r="60715" spans="1:27" x14ac:dyDescent="0.25">
      <c r="A60715"/>
      <c r="AA60715"/>
    </row>
    <row r="60716" spans="1:27" x14ac:dyDescent="0.25">
      <c r="A60716"/>
      <c r="AA60716"/>
    </row>
    <row r="60717" spans="1:27" x14ac:dyDescent="0.25">
      <c r="A60717"/>
      <c r="AA60717"/>
    </row>
    <row r="60718" spans="1:27" x14ac:dyDescent="0.25">
      <c r="A60718"/>
      <c r="AA60718"/>
    </row>
    <row r="60719" spans="1:27" x14ac:dyDescent="0.25">
      <c r="A60719"/>
      <c r="AA60719"/>
    </row>
    <row r="60720" spans="1:27" x14ac:dyDescent="0.25">
      <c r="A60720"/>
      <c r="AA60720"/>
    </row>
    <row r="60721" spans="1:27" x14ac:dyDescent="0.25">
      <c r="A60721"/>
      <c r="AA60721"/>
    </row>
    <row r="60722" spans="1:27" x14ac:dyDescent="0.25">
      <c r="A60722"/>
      <c r="AA60722"/>
    </row>
    <row r="60723" spans="1:27" x14ac:dyDescent="0.25">
      <c r="A60723"/>
      <c r="AA60723"/>
    </row>
    <row r="60724" spans="1:27" x14ac:dyDescent="0.25">
      <c r="A60724"/>
      <c r="AA60724"/>
    </row>
    <row r="60725" spans="1:27" x14ac:dyDescent="0.25">
      <c r="A60725"/>
      <c r="AA60725"/>
    </row>
    <row r="60726" spans="1:27" x14ac:dyDescent="0.25">
      <c r="A60726"/>
      <c r="AA60726"/>
    </row>
    <row r="60727" spans="1:27" x14ac:dyDescent="0.25">
      <c r="A60727"/>
      <c r="AA60727"/>
    </row>
    <row r="60728" spans="1:27" x14ac:dyDescent="0.25">
      <c r="A60728"/>
      <c r="AA60728"/>
    </row>
    <row r="60729" spans="1:27" x14ac:dyDescent="0.25">
      <c r="A60729"/>
      <c r="AA60729"/>
    </row>
    <row r="60730" spans="1:27" x14ac:dyDescent="0.25">
      <c r="A60730"/>
      <c r="AA60730"/>
    </row>
    <row r="60731" spans="1:27" x14ac:dyDescent="0.25">
      <c r="A60731"/>
      <c r="AA60731"/>
    </row>
    <row r="60732" spans="1:27" x14ac:dyDescent="0.25">
      <c r="A60732"/>
      <c r="AA60732"/>
    </row>
    <row r="60733" spans="1:27" x14ac:dyDescent="0.25">
      <c r="A60733"/>
      <c r="AA60733"/>
    </row>
    <row r="60734" spans="1:27" x14ac:dyDescent="0.25">
      <c r="A60734"/>
      <c r="AA60734"/>
    </row>
    <row r="60735" spans="1:27" x14ac:dyDescent="0.25">
      <c r="A60735"/>
      <c r="AA60735"/>
    </row>
    <row r="60736" spans="1:27" x14ac:dyDescent="0.25">
      <c r="A60736"/>
      <c r="AA60736"/>
    </row>
    <row r="60737" spans="1:27" x14ac:dyDescent="0.25">
      <c r="A60737"/>
      <c r="AA60737"/>
    </row>
    <row r="60738" spans="1:27" x14ac:dyDescent="0.25">
      <c r="A60738"/>
      <c r="AA60738"/>
    </row>
    <row r="60739" spans="1:27" x14ac:dyDescent="0.25">
      <c r="A60739"/>
      <c r="AA60739"/>
    </row>
    <row r="60740" spans="1:27" x14ac:dyDescent="0.25">
      <c r="A60740"/>
      <c r="AA60740"/>
    </row>
    <row r="60741" spans="1:27" x14ac:dyDescent="0.25">
      <c r="A60741"/>
      <c r="AA60741"/>
    </row>
    <row r="60742" spans="1:27" x14ac:dyDescent="0.25">
      <c r="A60742"/>
      <c r="AA60742"/>
    </row>
    <row r="60743" spans="1:27" x14ac:dyDescent="0.25">
      <c r="A60743"/>
      <c r="AA60743"/>
    </row>
    <row r="60744" spans="1:27" x14ac:dyDescent="0.25">
      <c r="A60744"/>
      <c r="AA60744"/>
    </row>
    <row r="60745" spans="1:27" x14ac:dyDescent="0.25">
      <c r="A60745"/>
      <c r="AA60745"/>
    </row>
    <row r="60746" spans="1:27" x14ac:dyDescent="0.25">
      <c r="A60746"/>
      <c r="AA60746"/>
    </row>
    <row r="60747" spans="1:27" x14ac:dyDescent="0.25">
      <c r="A60747"/>
      <c r="AA60747"/>
    </row>
    <row r="60748" spans="1:27" x14ac:dyDescent="0.25">
      <c r="A60748"/>
      <c r="AA60748"/>
    </row>
    <row r="60749" spans="1:27" x14ac:dyDescent="0.25">
      <c r="A60749"/>
      <c r="AA60749"/>
    </row>
    <row r="60750" spans="1:27" x14ac:dyDescent="0.25">
      <c r="A60750"/>
      <c r="AA60750"/>
    </row>
    <row r="60751" spans="1:27" x14ac:dyDescent="0.25">
      <c r="A60751"/>
      <c r="AA60751"/>
    </row>
    <row r="60752" spans="1:27" x14ac:dyDescent="0.25">
      <c r="A60752"/>
      <c r="AA60752"/>
    </row>
    <row r="60753" spans="1:27" x14ac:dyDescent="0.25">
      <c r="A60753"/>
      <c r="AA60753"/>
    </row>
    <row r="60754" spans="1:27" x14ac:dyDescent="0.25">
      <c r="A60754"/>
      <c r="AA60754"/>
    </row>
    <row r="60755" spans="1:27" x14ac:dyDescent="0.25">
      <c r="A60755"/>
      <c r="AA60755"/>
    </row>
    <row r="60756" spans="1:27" x14ac:dyDescent="0.25">
      <c r="A60756"/>
      <c r="AA60756"/>
    </row>
    <row r="60757" spans="1:27" x14ac:dyDescent="0.25">
      <c r="A60757"/>
      <c r="AA60757"/>
    </row>
    <row r="60758" spans="1:27" x14ac:dyDescent="0.25">
      <c r="A60758"/>
      <c r="AA60758"/>
    </row>
    <row r="60759" spans="1:27" x14ac:dyDescent="0.25">
      <c r="A60759"/>
      <c r="AA60759"/>
    </row>
    <row r="60760" spans="1:27" x14ac:dyDescent="0.25">
      <c r="A60760"/>
      <c r="AA60760"/>
    </row>
    <row r="60761" spans="1:27" x14ac:dyDescent="0.25">
      <c r="A60761"/>
      <c r="AA60761"/>
    </row>
    <row r="60762" spans="1:27" x14ac:dyDescent="0.25">
      <c r="A60762"/>
      <c r="AA60762"/>
    </row>
    <row r="60763" spans="1:27" x14ac:dyDescent="0.25">
      <c r="A60763"/>
      <c r="AA60763"/>
    </row>
    <row r="60764" spans="1:27" x14ac:dyDescent="0.25">
      <c r="A60764"/>
      <c r="AA60764"/>
    </row>
    <row r="60765" spans="1:27" x14ac:dyDescent="0.25">
      <c r="A60765"/>
      <c r="AA60765"/>
    </row>
    <row r="60766" spans="1:27" x14ac:dyDescent="0.25">
      <c r="A60766"/>
      <c r="AA60766"/>
    </row>
    <row r="60767" spans="1:27" x14ac:dyDescent="0.25">
      <c r="A60767"/>
      <c r="AA60767"/>
    </row>
    <row r="60768" spans="1:27" x14ac:dyDescent="0.25">
      <c r="A60768"/>
      <c r="AA60768"/>
    </row>
    <row r="60769" spans="1:27" x14ac:dyDescent="0.25">
      <c r="A60769"/>
      <c r="AA60769"/>
    </row>
    <row r="60770" spans="1:27" x14ac:dyDescent="0.25">
      <c r="A60770"/>
      <c r="AA60770"/>
    </row>
    <row r="60771" spans="1:27" x14ac:dyDescent="0.25">
      <c r="A60771"/>
      <c r="AA60771"/>
    </row>
    <row r="60772" spans="1:27" x14ac:dyDescent="0.25">
      <c r="A60772"/>
      <c r="AA60772"/>
    </row>
    <row r="60773" spans="1:27" x14ac:dyDescent="0.25">
      <c r="A60773"/>
      <c r="AA60773"/>
    </row>
    <row r="60774" spans="1:27" x14ac:dyDescent="0.25">
      <c r="A60774"/>
      <c r="AA60774"/>
    </row>
    <row r="60775" spans="1:27" x14ac:dyDescent="0.25">
      <c r="A60775"/>
      <c r="AA60775"/>
    </row>
    <row r="60776" spans="1:27" x14ac:dyDescent="0.25">
      <c r="A60776"/>
      <c r="AA60776"/>
    </row>
    <row r="60777" spans="1:27" x14ac:dyDescent="0.25">
      <c r="A60777"/>
      <c r="AA60777"/>
    </row>
    <row r="60778" spans="1:27" x14ac:dyDescent="0.25">
      <c r="A60778"/>
      <c r="AA60778"/>
    </row>
    <row r="60779" spans="1:27" x14ac:dyDescent="0.25">
      <c r="A60779"/>
      <c r="AA60779"/>
    </row>
    <row r="60780" spans="1:27" x14ac:dyDescent="0.25">
      <c r="A60780"/>
      <c r="AA60780"/>
    </row>
    <row r="60781" spans="1:27" x14ac:dyDescent="0.25">
      <c r="A60781"/>
      <c r="AA60781"/>
    </row>
    <row r="60782" spans="1:27" x14ac:dyDescent="0.25">
      <c r="A60782"/>
      <c r="AA60782"/>
    </row>
    <row r="60783" spans="1:27" x14ac:dyDescent="0.25">
      <c r="A60783"/>
      <c r="AA60783"/>
    </row>
    <row r="60784" spans="1:27" x14ac:dyDescent="0.25">
      <c r="A60784"/>
      <c r="AA60784"/>
    </row>
    <row r="60785" spans="1:27" x14ac:dyDescent="0.25">
      <c r="A60785"/>
      <c r="AA60785"/>
    </row>
    <row r="60786" spans="1:27" x14ac:dyDescent="0.25">
      <c r="A60786"/>
      <c r="AA60786"/>
    </row>
    <row r="60787" spans="1:27" x14ac:dyDescent="0.25">
      <c r="A60787"/>
      <c r="AA60787"/>
    </row>
    <row r="60788" spans="1:27" x14ac:dyDescent="0.25">
      <c r="A60788"/>
      <c r="AA60788"/>
    </row>
    <row r="60789" spans="1:27" x14ac:dyDescent="0.25">
      <c r="A60789"/>
      <c r="AA60789"/>
    </row>
    <row r="60790" spans="1:27" x14ac:dyDescent="0.25">
      <c r="A60790"/>
      <c r="AA60790"/>
    </row>
    <row r="60791" spans="1:27" x14ac:dyDescent="0.25">
      <c r="A60791"/>
      <c r="AA60791"/>
    </row>
    <row r="60792" spans="1:27" x14ac:dyDescent="0.25">
      <c r="A60792"/>
      <c r="AA60792"/>
    </row>
    <row r="60793" spans="1:27" x14ac:dyDescent="0.25">
      <c r="A60793"/>
      <c r="AA60793"/>
    </row>
    <row r="60794" spans="1:27" x14ac:dyDescent="0.25">
      <c r="A60794"/>
      <c r="AA60794"/>
    </row>
    <row r="60795" spans="1:27" x14ac:dyDescent="0.25">
      <c r="A60795"/>
      <c r="AA60795"/>
    </row>
    <row r="60796" spans="1:27" x14ac:dyDescent="0.25">
      <c r="A60796"/>
      <c r="AA60796"/>
    </row>
    <row r="60797" spans="1:27" x14ac:dyDescent="0.25">
      <c r="A60797"/>
      <c r="AA60797"/>
    </row>
    <row r="60798" spans="1:27" x14ac:dyDescent="0.25">
      <c r="A60798"/>
      <c r="AA60798"/>
    </row>
    <row r="60799" spans="1:27" x14ac:dyDescent="0.25">
      <c r="A60799"/>
      <c r="AA60799"/>
    </row>
    <row r="60800" spans="1:27" x14ac:dyDescent="0.25">
      <c r="A60800"/>
      <c r="AA60800"/>
    </row>
    <row r="60801" spans="1:27" x14ac:dyDescent="0.25">
      <c r="A60801"/>
      <c r="AA60801"/>
    </row>
    <row r="60802" spans="1:27" x14ac:dyDescent="0.25">
      <c r="A60802"/>
      <c r="AA60802"/>
    </row>
    <row r="60803" spans="1:27" x14ac:dyDescent="0.25">
      <c r="A60803"/>
      <c r="AA60803"/>
    </row>
    <row r="60804" spans="1:27" x14ac:dyDescent="0.25">
      <c r="A60804"/>
      <c r="AA60804"/>
    </row>
    <row r="60805" spans="1:27" x14ac:dyDescent="0.25">
      <c r="A60805"/>
      <c r="AA60805"/>
    </row>
    <row r="60806" spans="1:27" x14ac:dyDescent="0.25">
      <c r="A60806"/>
      <c r="AA60806"/>
    </row>
    <row r="60807" spans="1:27" x14ac:dyDescent="0.25">
      <c r="A60807"/>
      <c r="AA60807"/>
    </row>
    <row r="60808" spans="1:27" x14ac:dyDescent="0.25">
      <c r="A60808"/>
      <c r="AA60808"/>
    </row>
    <row r="60809" spans="1:27" x14ac:dyDescent="0.25">
      <c r="A60809"/>
      <c r="AA60809"/>
    </row>
    <row r="60810" spans="1:27" x14ac:dyDescent="0.25">
      <c r="A60810"/>
      <c r="AA60810"/>
    </row>
    <row r="60811" spans="1:27" x14ac:dyDescent="0.25">
      <c r="A60811"/>
      <c r="AA60811"/>
    </row>
    <row r="60812" spans="1:27" x14ac:dyDescent="0.25">
      <c r="A60812"/>
      <c r="AA60812"/>
    </row>
    <row r="60813" spans="1:27" x14ac:dyDescent="0.25">
      <c r="A60813"/>
      <c r="AA60813"/>
    </row>
    <row r="60814" spans="1:27" x14ac:dyDescent="0.25">
      <c r="A60814"/>
      <c r="AA60814"/>
    </row>
    <row r="60815" spans="1:27" x14ac:dyDescent="0.25">
      <c r="A60815"/>
      <c r="AA60815"/>
    </row>
    <row r="60816" spans="1:27" x14ac:dyDescent="0.25">
      <c r="A60816"/>
      <c r="AA60816"/>
    </row>
    <row r="60817" spans="1:27" x14ac:dyDescent="0.25">
      <c r="A60817"/>
      <c r="AA60817"/>
    </row>
    <row r="60818" spans="1:27" x14ac:dyDescent="0.25">
      <c r="A60818"/>
      <c r="AA60818"/>
    </row>
    <row r="60819" spans="1:27" x14ac:dyDescent="0.25">
      <c r="A60819"/>
      <c r="AA60819"/>
    </row>
    <row r="60820" spans="1:27" x14ac:dyDescent="0.25">
      <c r="A60820"/>
      <c r="AA60820"/>
    </row>
    <row r="60821" spans="1:27" x14ac:dyDescent="0.25">
      <c r="A60821"/>
      <c r="AA60821"/>
    </row>
    <row r="60822" spans="1:27" x14ac:dyDescent="0.25">
      <c r="A60822"/>
      <c r="AA60822"/>
    </row>
    <row r="60823" spans="1:27" x14ac:dyDescent="0.25">
      <c r="A60823"/>
      <c r="AA60823"/>
    </row>
    <row r="60824" spans="1:27" x14ac:dyDescent="0.25">
      <c r="A60824"/>
      <c r="AA60824"/>
    </row>
    <row r="60825" spans="1:27" x14ac:dyDescent="0.25">
      <c r="A60825"/>
      <c r="AA60825"/>
    </row>
    <row r="60826" spans="1:27" x14ac:dyDescent="0.25">
      <c r="A60826"/>
      <c r="AA60826"/>
    </row>
    <row r="60827" spans="1:27" x14ac:dyDescent="0.25">
      <c r="A60827"/>
      <c r="AA60827"/>
    </row>
    <row r="60828" spans="1:27" x14ac:dyDescent="0.25">
      <c r="A60828"/>
      <c r="AA60828"/>
    </row>
    <row r="60829" spans="1:27" x14ac:dyDescent="0.25">
      <c r="A60829"/>
      <c r="AA60829"/>
    </row>
    <row r="60830" spans="1:27" x14ac:dyDescent="0.25">
      <c r="A60830"/>
      <c r="AA60830"/>
    </row>
    <row r="60831" spans="1:27" x14ac:dyDescent="0.25">
      <c r="A60831"/>
      <c r="AA60831"/>
    </row>
    <row r="60832" spans="1:27" x14ac:dyDescent="0.25">
      <c r="A60832"/>
      <c r="AA60832"/>
    </row>
    <row r="60833" spans="1:27" x14ac:dyDescent="0.25">
      <c r="A60833"/>
      <c r="AA60833"/>
    </row>
    <row r="60834" spans="1:27" x14ac:dyDescent="0.25">
      <c r="A60834"/>
      <c r="AA60834"/>
    </row>
    <row r="60835" spans="1:27" x14ac:dyDescent="0.25">
      <c r="A60835"/>
      <c r="AA60835"/>
    </row>
    <row r="60836" spans="1:27" x14ac:dyDescent="0.25">
      <c r="A60836"/>
      <c r="AA60836"/>
    </row>
    <row r="60837" spans="1:27" x14ac:dyDescent="0.25">
      <c r="A60837"/>
      <c r="AA60837"/>
    </row>
    <row r="60838" spans="1:27" x14ac:dyDescent="0.25">
      <c r="A60838"/>
      <c r="AA60838"/>
    </row>
    <row r="60839" spans="1:27" x14ac:dyDescent="0.25">
      <c r="A60839"/>
      <c r="AA60839"/>
    </row>
    <row r="60840" spans="1:27" x14ac:dyDescent="0.25">
      <c r="A60840"/>
      <c r="AA60840"/>
    </row>
    <row r="60841" spans="1:27" x14ac:dyDescent="0.25">
      <c r="A60841"/>
      <c r="AA60841"/>
    </row>
    <row r="60842" spans="1:27" x14ac:dyDescent="0.25">
      <c r="A60842"/>
      <c r="AA60842"/>
    </row>
    <row r="60843" spans="1:27" x14ac:dyDescent="0.25">
      <c r="A60843"/>
      <c r="AA60843"/>
    </row>
    <row r="60844" spans="1:27" x14ac:dyDescent="0.25">
      <c r="A60844"/>
      <c r="AA60844"/>
    </row>
    <row r="60845" spans="1:27" x14ac:dyDescent="0.25">
      <c r="A60845"/>
      <c r="AA60845"/>
    </row>
    <row r="60846" spans="1:27" x14ac:dyDescent="0.25">
      <c r="A60846"/>
      <c r="AA60846"/>
    </row>
    <row r="60847" spans="1:27" x14ac:dyDescent="0.25">
      <c r="A60847"/>
      <c r="AA60847"/>
    </row>
    <row r="60848" spans="1:27" x14ac:dyDescent="0.25">
      <c r="A60848"/>
      <c r="AA60848"/>
    </row>
    <row r="60849" spans="1:27" x14ac:dyDescent="0.25">
      <c r="A60849"/>
      <c r="AA60849"/>
    </row>
    <row r="60850" spans="1:27" x14ac:dyDescent="0.25">
      <c r="A60850"/>
      <c r="AA60850"/>
    </row>
    <row r="60851" spans="1:27" x14ac:dyDescent="0.25">
      <c r="A60851"/>
      <c r="AA60851"/>
    </row>
    <row r="60852" spans="1:27" x14ac:dyDescent="0.25">
      <c r="A60852"/>
      <c r="AA60852"/>
    </row>
    <row r="60853" spans="1:27" x14ac:dyDescent="0.25">
      <c r="A60853"/>
      <c r="AA60853"/>
    </row>
    <row r="60854" spans="1:27" x14ac:dyDescent="0.25">
      <c r="A60854"/>
      <c r="AA60854"/>
    </row>
    <row r="60855" spans="1:27" x14ac:dyDescent="0.25">
      <c r="A60855"/>
      <c r="AA60855"/>
    </row>
    <row r="60856" spans="1:27" x14ac:dyDescent="0.25">
      <c r="A60856"/>
      <c r="AA60856"/>
    </row>
    <row r="60857" spans="1:27" x14ac:dyDescent="0.25">
      <c r="A60857"/>
      <c r="AA60857"/>
    </row>
    <row r="60858" spans="1:27" x14ac:dyDescent="0.25">
      <c r="A60858"/>
      <c r="AA60858"/>
    </row>
    <row r="60859" spans="1:27" x14ac:dyDescent="0.25">
      <c r="A60859"/>
      <c r="AA60859"/>
    </row>
    <row r="60860" spans="1:27" x14ac:dyDescent="0.25">
      <c r="A60860"/>
      <c r="AA60860"/>
    </row>
    <row r="60861" spans="1:27" x14ac:dyDescent="0.25">
      <c r="A60861"/>
      <c r="AA60861"/>
    </row>
    <row r="60862" spans="1:27" x14ac:dyDescent="0.25">
      <c r="A60862"/>
      <c r="AA60862"/>
    </row>
    <row r="60863" spans="1:27" x14ac:dyDescent="0.25">
      <c r="A60863"/>
      <c r="AA60863"/>
    </row>
    <row r="60864" spans="1:27" x14ac:dyDescent="0.25">
      <c r="A60864"/>
      <c r="AA60864"/>
    </row>
    <row r="60865" spans="1:27" x14ac:dyDescent="0.25">
      <c r="A60865"/>
      <c r="AA60865"/>
    </row>
    <row r="60866" spans="1:27" x14ac:dyDescent="0.25">
      <c r="A60866"/>
      <c r="AA60866"/>
    </row>
    <row r="60867" spans="1:27" x14ac:dyDescent="0.25">
      <c r="A60867"/>
      <c r="AA60867"/>
    </row>
    <row r="60868" spans="1:27" x14ac:dyDescent="0.25">
      <c r="A60868"/>
      <c r="AA60868"/>
    </row>
    <row r="60869" spans="1:27" x14ac:dyDescent="0.25">
      <c r="A60869"/>
      <c r="AA60869"/>
    </row>
    <row r="60870" spans="1:27" x14ac:dyDescent="0.25">
      <c r="A60870"/>
      <c r="AA60870"/>
    </row>
    <row r="60871" spans="1:27" x14ac:dyDescent="0.25">
      <c r="A60871"/>
      <c r="AA60871"/>
    </row>
    <row r="60872" spans="1:27" x14ac:dyDescent="0.25">
      <c r="A60872"/>
      <c r="AA60872"/>
    </row>
    <row r="60873" spans="1:27" x14ac:dyDescent="0.25">
      <c r="A60873"/>
      <c r="AA60873"/>
    </row>
    <row r="60874" spans="1:27" x14ac:dyDescent="0.25">
      <c r="A60874"/>
      <c r="AA60874"/>
    </row>
    <row r="60875" spans="1:27" x14ac:dyDescent="0.25">
      <c r="A60875"/>
      <c r="AA60875"/>
    </row>
    <row r="60876" spans="1:27" x14ac:dyDescent="0.25">
      <c r="A60876"/>
      <c r="AA60876"/>
    </row>
    <row r="60877" spans="1:27" x14ac:dyDescent="0.25">
      <c r="A60877"/>
      <c r="AA60877"/>
    </row>
    <row r="60878" spans="1:27" x14ac:dyDescent="0.25">
      <c r="A60878"/>
      <c r="AA60878"/>
    </row>
    <row r="60879" spans="1:27" x14ac:dyDescent="0.25">
      <c r="A60879"/>
      <c r="AA60879"/>
    </row>
    <row r="60880" spans="1:27" x14ac:dyDescent="0.25">
      <c r="A60880"/>
      <c r="AA60880"/>
    </row>
    <row r="60881" spans="1:27" x14ac:dyDescent="0.25">
      <c r="A60881"/>
      <c r="AA60881"/>
    </row>
    <row r="60882" spans="1:27" x14ac:dyDescent="0.25">
      <c r="A60882"/>
      <c r="AA60882"/>
    </row>
    <row r="60883" spans="1:27" x14ac:dyDescent="0.25">
      <c r="A60883"/>
      <c r="AA60883"/>
    </row>
    <row r="60884" spans="1:27" x14ac:dyDescent="0.25">
      <c r="A60884"/>
      <c r="AA60884"/>
    </row>
    <row r="60885" spans="1:27" x14ac:dyDescent="0.25">
      <c r="A60885"/>
      <c r="AA60885"/>
    </row>
    <row r="60886" spans="1:27" x14ac:dyDescent="0.25">
      <c r="A60886"/>
      <c r="AA60886"/>
    </row>
    <row r="60887" spans="1:27" x14ac:dyDescent="0.25">
      <c r="A60887"/>
      <c r="AA60887"/>
    </row>
    <row r="60888" spans="1:27" x14ac:dyDescent="0.25">
      <c r="A60888"/>
      <c r="AA60888"/>
    </row>
    <row r="60889" spans="1:27" x14ac:dyDescent="0.25">
      <c r="A60889"/>
      <c r="AA60889"/>
    </row>
    <row r="60890" spans="1:27" x14ac:dyDescent="0.25">
      <c r="A60890"/>
      <c r="AA60890"/>
    </row>
    <row r="60891" spans="1:27" x14ac:dyDescent="0.25">
      <c r="A60891"/>
      <c r="AA60891"/>
    </row>
    <row r="60892" spans="1:27" x14ac:dyDescent="0.25">
      <c r="A60892"/>
      <c r="AA60892"/>
    </row>
    <row r="60893" spans="1:27" x14ac:dyDescent="0.25">
      <c r="A60893"/>
      <c r="AA60893"/>
    </row>
    <row r="60894" spans="1:27" x14ac:dyDescent="0.25">
      <c r="A60894"/>
      <c r="AA60894"/>
    </row>
    <row r="60895" spans="1:27" x14ac:dyDescent="0.25">
      <c r="A60895"/>
      <c r="AA60895"/>
    </row>
    <row r="60896" spans="1:27" x14ac:dyDescent="0.25">
      <c r="A60896"/>
      <c r="AA60896"/>
    </row>
    <row r="60897" spans="1:27" x14ac:dyDescent="0.25">
      <c r="A60897"/>
      <c r="AA60897"/>
    </row>
    <row r="60898" spans="1:27" x14ac:dyDescent="0.25">
      <c r="A60898"/>
      <c r="AA60898"/>
    </row>
    <row r="60899" spans="1:27" x14ac:dyDescent="0.25">
      <c r="A60899"/>
      <c r="AA60899"/>
    </row>
    <row r="60900" spans="1:27" x14ac:dyDescent="0.25">
      <c r="A60900"/>
      <c r="AA60900"/>
    </row>
    <row r="60901" spans="1:27" x14ac:dyDescent="0.25">
      <c r="A60901"/>
      <c r="AA60901"/>
    </row>
    <row r="60902" spans="1:27" x14ac:dyDescent="0.25">
      <c r="A60902"/>
      <c r="AA60902"/>
    </row>
    <row r="60903" spans="1:27" x14ac:dyDescent="0.25">
      <c r="A60903"/>
      <c r="AA60903"/>
    </row>
    <row r="60904" spans="1:27" x14ac:dyDescent="0.25">
      <c r="A60904"/>
      <c r="AA60904"/>
    </row>
    <row r="60905" spans="1:27" x14ac:dyDescent="0.25">
      <c r="A60905"/>
      <c r="AA60905"/>
    </row>
    <row r="60906" spans="1:27" x14ac:dyDescent="0.25">
      <c r="A60906"/>
      <c r="AA60906"/>
    </row>
    <row r="60907" spans="1:27" x14ac:dyDescent="0.25">
      <c r="A60907"/>
      <c r="AA60907"/>
    </row>
    <row r="60908" spans="1:27" x14ac:dyDescent="0.25">
      <c r="A60908"/>
      <c r="AA60908"/>
    </row>
    <row r="60909" spans="1:27" x14ac:dyDescent="0.25">
      <c r="A60909"/>
      <c r="AA60909"/>
    </row>
    <row r="60910" spans="1:27" x14ac:dyDescent="0.25">
      <c r="A60910"/>
      <c r="AA60910"/>
    </row>
    <row r="60911" spans="1:27" x14ac:dyDescent="0.25">
      <c r="A60911"/>
      <c r="AA60911"/>
    </row>
    <row r="60912" spans="1:27" x14ac:dyDescent="0.25">
      <c r="A60912"/>
      <c r="AA60912"/>
    </row>
    <row r="60913" spans="1:27" x14ac:dyDescent="0.25">
      <c r="A60913"/>
      <c r="AA60913"/>
    </row>
    <row r="60914" spans="1:27" x14ac:dyDescent="0.25">
      <c r="A60914"/>
      <c r="AA60914"/>
    </row>
    <row r="60915" spans="1:27" x14ac:dyDescent="0.25">
      <c r="A60915"/>
      <c r="AA60915"/>
    </row>
    <row r="60916" spans="1:27" x14ac:dyDescent="0.25">
      <c r="A60916"/>
      <c r="AA60916"/>
    </row>
    <row r="60917" spans="1:27" x14ac:dyDescent="0.25">
      <c r="A60917"/>
      <c r="AA60917"/>
    </row>
    <row r="60918" spans="1:27" x14ac:dyDescent="0.25">
      <c r="A60918"/>
      <c r="AA60918"/>
    </row>
    <row r="60919" spans="1:27" x14ac:dyDescent="0.25">
      <c r="A60919"/>
      <c r="AA60919"/>
    </row>
    <row r="60920" spans="1:27" x14ac:dyDescent="0.25">
      <c r="A60920"/>
      <c r="AA60920"/>
    </row>
    <row r="60921" spans="1:27" x14ac:dyDescent="0.25">
      <c r="A60921"/>
      <c r="AA60921"/>
    </row>
    <row r="60922" spans="1:27" x14ac:dyDescent="0.25">
      <c r="A60922"/>
      <c r="AA60922"/>
    </row>
    <row r="60923" spans="1:27" x14ac:dyDescent="0.25">
      <c r="A60923"/>
      <c r="AA60923"/>
    </row>
    <row r="60924" spans="1:27" x14ac:dyDescent="0.25">
      <c r="A60924"/>
      <c r="AA60924"/>
    </row>
    <row r="60925" spans="1:27" x14ac:dyDescent="0.25">
      <c r="A60925"/>
      <c r="AA60925"/>
    </row>
    <row r="60926" spans="1:27" x14ac:dyDescent="0.25">
      <c r="A60926"/>
      <c r="AA60926"/>
    </row>
    <row r="60927" spans="1:27" x14ac:dyDescent="0.25">
      <c r="A60927"/>
      <c r="AA60927"/>
    </row>
    <row r="60928" spans="1:27" x14ac:dyDescent="0.25">
      <c r="A60928"/>
      <c r="AA60928"/>
    </row>
    <row r="60929" spans="1:27" x14ac:dyDescent="0.25">
      <c r="A60929"/>
      <c r="AA60929"/>
    </row>
    <row r="60930" spans="1:27" x14ac:dyDescent="0.25">
      <c r="A60930"/>
      <c r="AA60930"/>
    </row>
    <row r="60931" spans="1:27" x14ac:dyDescent="0.25">
      <c r="A60931"/>
      <c r="AA60931"/>
    </row>
    <row r="60932" spans="1:27" x14ac:dyDescent="0.25">
      <c r="A60932"/>
      <c r="AA60932"/>
    </row>
    <row r="60933" spans="1:27" x14ac:dyDescent="0.25">
      <c r="A60933"/>
      <c r="AA60933"/>
    </row>
    <row r="60934" spans="1:27" x14ac:dyDescent="0.25">
      <c r="A60934"/>
      <c r="AA60934"/>
    </row>
    <row r="60935" spans="1:27" x14ac:dyDescent="0.25">
      <c r="A60935"/>
      <c r="AA60935"/>
    </row>
    <row r="60936" spans="1:27" x14ac:dyDescent="0.25">
      <c r="A60936"/>
      <c r="AA60936"/>
    </row>
    <row r="60937" spans="1:27" x14ac:dyDescent="0.25">
      <c r="A60937"/>
      <c r="AA60937"/>
    </row>
    <row r="60938" spans="1:27" x14ac:dyDescent="0.25">
      <c r="A60938"/>
      <c r="AA60938"/>
    </row>
    <row r="60939" spans="1:27" x14ac:dyDescent="0.25">
      <c r="A60939"/>
      <c r="AA60939"/>
    </row>
    <row r="60940" spans="1:27" x14ac:dyDescent="0.25">
      <c r="A60940"/>
      <c r="AA60940"/>
    </row>
    <row r="60941" spans="1:27" x14ac:dyDescent="0.25">
      <c r="A60941"/>
      <c r="AA60941"/>
    </row>
    <row r="60942" spans="1:27" x14ac:dyDescent="0.25">
      <c r="A60942"/>
      <c r="AA60942"/>
    </row>
    <row r="60943" spans="1:27" x14ac:dyDescent="0.25">
      <c r="A60943"/>
      <c r="AA60943"/>
    </row>
    <row r="60944" spans="1:27" x14ac:dyDescent="0.25">
      <c r="A60944"/>
      <c r="AA60944"/>
    </row>
    <row r="60945" spans="1:27" x14ac:dyDescent="0.25">
      <c r="A60945"/>
      <c r="AA60945"/>
    </row>
    <row r="60946" spans="1:27" x14ac:dyDescent="0.25">
      <c r="A60946"/>
      <c r="AA60946"/>
    </row>
    <row r="60947" spans="1:27" x14ac:dyDescent="0.25">
      <c r="A60947"/>
      <c r="AA60947"/>
    </row>
    <row r="60948" spans="1:27" x14ac:dyDescent="0.25">
      <c r="A60948"/>
      <c r="AA60948"/>
    </row>
    <row r="60949" spans="1:27" x14ac:dyDescent="0.25">
      <c r="A60949"/>
      <c r="AA60949"/>
    </row>
    <row r="60950" spans="1:27" x14ac:dyDescent="0.25">
      <c r="A60950"/>
      <c r="AA60950"/>
    </row>
    <row r="60951" spans="1:27" x14ac:dyDescent="0.25">
      <c r="A60951"/>
      <c r="AA60951"/>
    </row>
    <row r="60952" spans="1:27" x14ac:dyDescent="0.25">
      <c r="A60952"/>
      <c r="AA60952"/>
    </row>
    <row r="60953" spans="1:27" x14ac:dyDescent="0.25">
      <c r="A60953"/>
      <c r="AA60953"/>
    </row>
    <row r="60954" spans="1:27" x14ac:dyDescent="0.25">
      <c r="A60954"/>
      <c r="AA60954"/>
    </row>
    <row r="60955" spans="1:27" x14ac:dyDescent="0.25">
      <c r="A60955"/>
      <c r="AA60955"/>
    </row>
    <row r="60956" spans="1:27" x14ac:dyDescent="0.25">
      <c r="A60956"/>
      <c r="AA60956"/>
    </row>
    <row r="60957" spans="1:27" x14ac:dyDescent="0.25">
      <c r="A60957"/>
      <c r="AA60957"/>
    </row>
    <row r="60958" spans="1:27" x14ac:dyDescent="0.25">
      <c r="A60958"/>
      <c r="AA60958"/>
    </row>
    <row r="60959" spans="1:27" x14ac:dyDescent="0.25">
      <c r="A60959"/>
      <c r="AA60959"/>
    </row>
    <row r="60960" spans="1:27" x14ac:dyDescent="0.25">
      <c r="A60960"/>
      <c r="AA60960"/>
    </row>
    <row r="60961" spans="1:27" x14ac:dyDescent="0.25">
      <c r="A60961"/>
      <c r="AA60961"/>
    </row>
    <row r="60962" spans="1:27" x14ac:dyDescent="0.25">
      <c r="A60962"/>
      <c r="AA60962"/>
    </row>
    <row r="60963" spans="1:27" x14ac:dyDescent="0.25">
      <c r="A60963"/>
      <c r="AA60963"/>
    </row>
    <row r="60964" spans="1:27" x14ac:dyDescent="0.25">
      <c r="A60964"/>
      <c r="AA60964"/>
    </row>
    <row r="60965" spans="1:27" x14ac:dyDescent="0.25">
      <c r="A60965"/>
      <c r="AA60965"/>
    </row>
    <row r="60966" spans="1:27" x14ac:dyDescent="0.25">
      <c r="A60966"/>
      <c r="AA60966"/>
    </row>
    <row r="60967" spans="1:27" x14ac:dyDescent="0.25">
      <c r="A60967"/>
      <c r="AA60967"/>
    </row>
    <row r="60968" spans="1:27" x14ac:dyDescent="0.25">
      <c r="A60968"/>
      <c r="AA60968"/>
    </row>
    <row r="60969" spans="1:27" x14ac:dyDescent="0.25">
      <c r="A60969"/>
      <c r="AA60969"/>
    </row>
    <row r="60970" spans="1:27" x14ac:dyDescent="0.25">
      <c r="A60970"/>
      <c r="AA60970"/>
    </row>
    <row r="60971" spans="1:27" x14ac:dyDescent="0.25">
      <c r="A60971"/>
      <c r="AA60971"/>
    </row>
    <row r="60972" spans="1:27" x14ac:dyDescent="0.25">
      <c r="A60972"/>
      <c r="AA60972"/>
    </row>
    <row r="60973" spans="1:27" x14ac:dyDescent="0.25">
      <c r="A60973"/>
      <c r="AA60973"/>
    </row>
    <row r="60974" spans="1:27" x14ac:dyDescent="0.25">
      <c r="A60974"/>
      <c r="AA60974"/>
    </row>
    <row r="60975" spans="1:27" x14ac:dyDescent="0.25">
      <c r="A60975"/>
      <c r="AA60975"/>
    </row>
    <row r="60976" spans="1:27" x14ac:dyDescent="0.25">
      <c r="A60976"/>
      <c r="AA60976"/>
    </row>
    <row r="60977" spans="1:27" x14ac:dyDescent="0.25">
      <c r="A60977"/>
      <c r="AA60977"/>
    </row>
    <row r="60978" spans="1:27" x14ac:dyDescent="0.25">
      <c r="A60978"/>
      <c r="AA60978"/>
    </row>
    <row r="60979" spans="1:27" x14ac:dyDescent="0.25">
      <c r="A60979"/>
      <c r="AA60979"/>
    </row>
    <row r="60980" spans="1:27" x14ac:dyDescent="0.25">
      <c r="A60980"/>
      <c r="AA60980"/>
    </row>
    <row r="60981" spans="1:27" x14ac:dyDescent="0.25">
      <c r="A60981"/>
      <c r="AA60981"/>
    </row>
    <row r="60982" spans="1:27" x14ac:dyDescent="0.25">
      <c r="A60982"/>
      <c r="AA60982"/>
    </row>
    <row r="60983" spans="1:27" x14ac:dyDescent="0.25">
      <c r="A60983"/>
      <c r="AA60983"/>
    </row>
    <row r="60984" spans="1:27" x14ac:dyDescent="0.25">
      <c r="A60984"/>
      <c r="AA60984"/>
    </row>
    <row r="60985" spans="1:27" x14ac:dyDescent="0.25">
      <c r="A60985"/>
      <c r="AA60985"/>
    </row>
    <row r="60986" spans="1:27" x14ac:dyDescent="0.25">
      <c r="A60986"/>
      <c r="AA60986"/>
    </row>
    <row r="60987" spans="1:27" x14ac:dyDescent="0.25">
      <c r="A60987"/>
      <c r="AA60987"/>
    </row>
    <row r="60988" spans="1:27" x14ac:dyDescent="0.25">
      <c r="A60988"/>
      <c r="AA60988"/>
    </row>
    <row r="60989" spans="1:27" x14ac:dyDescent="0.25">
      <c r="A60989"/>
      <c r="AA60989"/>
    </row>
    <row r="60990" spans="1:27" x14ac:dyDescent="0.25">
      <c r="A60990"/>
      <c r="AA60990"/>
    </row>
    <row r="60991" spans="1:27" x14ac:dyDescent="0.25">
      <c r="A60991"/>
      <c r="AA60991"/>
    </row>
    <row r="60992" spans="1:27" x14ac:dyDescent="0.25">
      <c r="A60992"/>
      <c r="AA60992"/>
    </row>
    <row r="60993" spans="1:27" x14ac:dyDescent="0.25">
      <c r="A60993"/>
      <c r="AA60993"/>
    </row>
    <row r="60994" spans="1:27" x14ac:dyDescent="0.25">
      <c r="A60994"/>
      <c r="AA60994"/>
    </row>
    <row r="60995" spans="1:27" x14ac:dyDescent="0.25">
      <c r="A60995"/>
      <c r="AA60995"/>
    </row>
    <row r="60996" spans="1:27" x14ac:dyDescent="0.25">
      <c r="A60996"/>
      <c r="AA60996"/>
    </row>
    <row r="60997" spans="1:27" x14ac:dyDescent="0.25">
      <c r="A60997"/>
      <c r="AA60997"/>
    </row>
    <row r="60998" spans="1:27" x14ac:dyDescent="0.25">
      <c r="A60998"/>
      <c r="AA60998"/>
    </row>
    <row r="60999" spans="1:27" x14ac:dyDescent="0.25">
      <c r="A60999"/>
      <c r="AA60999"/>
    </row>
    <row r="61000" spans="1:27" x14ac:dyDescent="0.25">
      <c r="A61000"/>
      <c r="AA61000"/>
    </row>
    <row r="61001" spans="1:27" x14ac:dyDescent="0.25">
      <c r="A61001"/>
      <c r="AA61001"/>
    </row>
    <row r="61002" spans="1:27" x14ac:dyDescent="0.25">
      <c r="A61002"/>
      <c r="AA61002"/>
    </row>
    <row r="61003" spans="1:27" x14ac:dyDescent="0.25">
      <c r="A61003"/>
      <c r="AA61003"/>
    </row>
    <row r="61004" spans="1:27" x14ac:dyDescent="0.25">
      <c r="A61004"/>
      <c r="AA61004"/>
    </row>
    <row r="61005" spans="1:27" x14ac:dyDescent="0.25">
      <c r="A61005"/>
      <c r="AA61005"/>
    </row>
    <row r="61006" spans="1:27" x14ac:dyDescent="0.25">
      <c r="A61006"/>
      <c r="AA61006"/>
    </row>
    <row r="61007" spans="1:27" x14ac:dyDescent="0.25">
      <c r="A61007"/>
      <c r="AA61007"/>
    </row>
    <row r="61008" spans="1:27" x14ac:dyDescent="0.25">
      <c r="A61008"/>
      <c r="AA61008"/>
    </row>
    <row r="61009" spans="1:27" x14ac:dyDescent="0.25">
      <c r="A61009"/>
      <c r="AA61009"/>
    </row>
    <row r="61010" spans="1:27" x14ac:dyDescent="0.25">
      <c r="A61010"/>
      <c r="AA61010"/>
    </row>
    <row r="61011" spans="1:27" x14ac:dyDescent="0.25">
      <c r="A61011"/>
      <c r="AA61011"/>
    </row>
    <row r="61012" spans="1:27" x14ac:dyDescent="0.25">
      <c r="A61012"/>
      <c r="AA61012"/>
    </row>
    <row r="61013" spans="1:27" x14ac:dyDescent="0.25">
      <c r="A61013"/>
      <c r="AA61013"/>
    </row>
    <row r="61014" spans="1:27" x14ac:dyDescent="0.25">
      <c r="A61014"/>
      <c r="AA61014"/>
    </row>
    <row r="61015" spans="1:27" x14ac:dyDescent="0.25">
      <c r="A61015"/>
      <c r="AA61015"/>
    </row>
    <row r="61016" spans="1:27" x14ac:dyDescent="0.25">
      <c r="A61016"/>
      <c r="AA61016"/>
    </row>
    <row r="61017" spans="1:27" x14ac:dyDescent="0.25">
      <c r="A61017"/>
      <c r="AA61017"/>
    </row>
    <row r="61018" spans="1:27" x14ac:dyDescent="0.25">
      <c r="A61018"/>
      <c r="AA61018"/>
    </row>
    <row r="61019" spans="1:27" x14ac:dyDescent="0.25">
      <c r="A61019"/>
      <c r="AA61019"/>
    </row>
    <row r="61020" spans="1:27" x14ac:dyDescent="0.25">
      <c r="A61020"/>
      <c r="AA61020"/>
    </row>
    <row r="61021" spans="1:27" x14ac:dyDescent="0.25">
      <c r="A61021"/>
      <c r="AA61021"/>
    </row>
    <row r="61022" spans="1:27" x14ac:dyDescent="0.25">
      <c r="A61022"/>
      <c r="AA61022"/>
    </row>
    <row r="61023" spans="1:27" x14ac:dyDescent="0.25">
      <c r="A61023"/>
      <c r="AA61023"/>
    </row>
    <row r="61024" spans="1:27" x14ac:dyDescent="0.25">
      <c r="A61024"/>
      <c r="AA61024"/>
    </row>
    <row r="61025" spans="1:27" x14ac:dyDescent="0.25">
      <c r="A61025"/>
      <c r="AA61025"/>
    </row>
    <row r="61026" spans="1:27" x14ac:dyDescent="0.25">
      <c r="A61026"/>
      <c r="AA61026"/>
    </row>
    <row r="61027" spans="1:27" x14ac:dyDescent="0.25">
      <c r="A61027"/>
      <c r="AA61027"/>
    </row>
    <row r="61028" spans="1:27" x14ac:dyDescent="0.25">
      <c r="A61028"/>
      <c r="AA61028"/>
    </row>
    <row r="61029" spans="1:27" x14ac:dyDescent="0.25">
      <c r="A61029"/>
      <c r="AA61029"/>
    </row>
    <row r="61030" spans="1:27" x14ac:dyDescent="0.25">
      <c r="A61030"/>
      <c r="AA61030"/>
    </row>
    <row r="61031" spans="1:27" x14ac:dyDescent="0.25">
      <c r="A61031"/>
      <c r="AA61031"/>
    </row>
    <row r="61032" spans="1:27" x14ac:dyDescent="0.25">
      <c r="A61032"/>
      <c r="AA61032"/>
    </row>
    <row r="61033" spans="1:27" x14ac:dyDescent="0.25">
      <c r="A61033"/>
      <c r="AA61033"/>
    </row>
    <row r="61034" spans="1:27" x14ac:dyDescent="0.25">
      <c r="A61034"/>
      <c r="AA61034"/>
    </row>
    <row r="61035" spans="1:27" x14ac:dyDescent="0.25">
      <c r="A61035"/>
      <c r="AA61035"/>
    </row>
    <row r="61036" spans="1:27" x14ac:dyDescent="0.25">
      <c r="A61036"/>
      <c r="AA61036"/>
    </row>
    <row r="61037" spans="1:27" x14ac:dyDescent="0.25">
      <c r="A61037"/>
      <c r="AA61037"/>
    </row>
    <row r="61038" spans="1:27" x14ac:dyDescent="0.25">
      <c r="A61038"/>
      <c r="AA61038"/>
    </row>
    <row r="61039" spans="1:27" x14ac:dyDescent="0.25">
      <c r="A61039"/>
      <c r="AA61039"/>
    </row>
    <row r="61040" spans="1:27" x14ac:dyDescent="0.25">
      <c r="A61040"/>
      <c r="AA61040"/>
    </row>
    <row r="61041" spans="1:27" x14ac:dyDescent="0.25">
      <c r="A61041"/>
      <c r="AA61041"/>
    </row>
    <row r="61042" spans="1:27" x14ac:dyDescent="0.25">
      <c r="A61042"/>
      <c r="AA61042"/>
    </row>
    <row r="61043" spans="1:27" x14ac:dyDescent="0.25">
      <c r="A61043"/>
      <c r="AA61043"/>
    </row>
    <row r="61044" spans="1:27" x14ac:dyDescent="0.25">
      <c r="A61044"/>
      <c r="AA61044"/>
    </row>
    <row r="61045" spans="1:27" x14ac:dyDescent="0.25">
      <c r="A61045"/>
      <c r="AA61045"/>
    </row>
    <row r="61046" spans="1:27" x14ac:dyDescent="0.25">
      <c r="A61046"/>
      <c r="AA61046"/>
    </row>
    <row r="61047" spans="1:27" x14ac:dyDescent="0.25">
      <c r="A61047"/>
      <c r="AA61047"/>
    </row>
    <row r="61048" spans="1:27" x14ac:dyDescent="0.25">
      <c r="A61048"/>
      <c r="AA61048"/>
    </row>
    <row r="61049" spans="1:27" x14ac:dyDescent="0.25">
      <c r="A61049"/>
      <c r="AA61049"/>
    </row>
    <row r="61050" spans="1:27" x14ac:dyDescent="0.25">
      <c r="A61050"/>
      <c r="AA61050"/>
    </row>
    <row r="61051" spans="1:27" x14ac:dyDescent="0.25">
      <c r="A61051"/>
      <c r="AA61051"/>
    </row>
    <row r="61052" spans="1:27" x14ac:dyDescent="0.25">
      <c r="A61052"/>
      <c r="AA61052"/>
    </row>
    <row r="61053" spans="1:27" x14ac:dyDescent="0.25">
      <c r="A61053"/>
      <c r="AA61053"/>
    </row>
    <row r="61054" spans="1:27" x14ac:dyDescent="0.25">
      <c r="A61054"/>
      <c r="AA61054"/>
    </row>
    <row r="61055" spans="1:27" x14ac:dyDescent="0.25">
      <c r="A61055"/>
      <c r="AA61055"/>
    </row>
    <row r="61056" spans="1:27" x14ac:dyDescent="0.25">
      <c r="A61056"/>
      <c r="AA61056"/>
    </row>
    <row r="61057" spans="1:27" x14ac:dyDescent="0.25">
      <c r="A61057"/>
      <c r="AA61057"/>
    </row>
    <row r="61058" spans="1:27" x14ac:dyDescent="0.25">
      <c r="A61058"/>
      <c r="AA61058"/>
    </row>
    <row r="61059" spans="1:27" x14ac:dyDescent="0.25">
      <c r="A61059"/>
      <c r="AA61059"/>
    </row>
    <row r="61060" spans="1:27" x14ac:dyDescent="0.25">
      <c r="A61060"/>
      <c r="AA61060"/>
    </row>
    <row r="61061" spans="1:27" x14ac:dyDescent="0.25">
      <c r="A61061"/>
      <c r="AA61061"/>
    </row>
    <row r="61062" spans="1:27" x14ac:dyDescent="0.25">
      <c r="A61062"/>
      <c r="AA61062"/>
    </row>
    <row r="61063" spans="1:27" x14ac:dyDescent="0.25">
      <c r="A61063"/>
      <c r="AA61063"/>
    </row>
    <row r="61064" spans="1:27" x14ac:dyDescent="0.25">
      <c r="A61064"/>
      <c r="AA61064"/>
    </row>
    <row r="61065" spans="1:27" x14ac:dyDescent="0.25">
      <c r="A61065"/>
      <c r="AA61065"/>
    </row>
    <row r="61066" spans="1:27" x14ac:dyDescent="0.25">
      <c r="A61066"/>
      <c r="AA61066"/>
    </row>
    <row r="61067" spans="1:27" x14ac:dyDescent="0.25">
      <c r="A61067"/>
      <c r="AA61067"/>
    </row>
    <row r="61068" spans="1:27" x14ac:dyDescent="0.25">
      <c r="A61068"/>
      <c r="AA61068"/>
    </row>
    <row r="61069" spans="1:27" x14ac:dyDescent="0.25">
      <c r="A61069"/>
      <c r="AA61069"/>
    </row>
    <row r="61070" spans="1:27" x14ac:dyDescent="0.25">
      <c r="A61070"/>
      <c r="AA61070"/>
    </row>
    <row r="61071" spans="1:27" x14ac:dyDescent="0.25">
      <c r="A61071"/>
      <c r="AA61071"/>
    </row>
    <row r="61072" spans="1:27" x14ac:dyDescent="0.25">
      <c r="A61072"/>
      <c r="AA61072"/>
    </row>
    <row r="61073" spans="1:27" x14ac:dyDescent="0.25">
      <c r="A61073"/>
      <c r="AA61073"/>
    </row>
    <row r="61074" spans="1:27" x14ac:dyDescent="0.25">
      <c r="A61074"/>
      <c r="AA61074"/>
    </row>
    <row r="61075" spans="1:27" x14ac:dyDescent="0.25">
      <c r="A61075"/>
      <c r="AA61075"/>
    </row>
    <row r="61076" spans="1:27" x14ac:dyDescent="0.25">
      <c r="A61076"/>
      <c r="AA61076"/>
    </row>
    <row r="61077" spans="1:27" x14ac:dyDescent="0.25">
      <c r="A61077"/>
      <c r="AA61077"/>
    </row>
    <row r="61078" spans="1:27" x14ac:dyDescent="0.25">
      <c r="A61078"/>
      <c r="AA61078"/>
    </row>
    <row r="61079" spans="1:27" x14ac:dyDescent="0.25">
      <c r="A61079"/>
      <c r="AA61079"/>
    </row>
    <row r="61080" spans="1:27" x14ac:dyDescent="0.25">
      <c r="A61080"/>
      <c r="AA61080"/>
    </row>
    <row r="61081" spans="1:27" x14ac:dyDescent="0.25">
      <c r="A61081"/>
      <c r="AA61081"/>
    </row>
    <row r="61082" spans="1:27" x14ac:dyDescent="0.25">
      <c r="A61082"/>
      <c r="AA61082"/>
    </row>
    <row r="61083" spans="1:27" x14ac:dyDescent="0.25">
      <c r="A61083"/>
      <c r="AA61083"/>
    </row>
    <row r="61084" spans="1:27" x14ac:dyDescent="0.25">
      <c r="A61084"/>
      <c r="AA61084"/>
    </row>
    <row r="61085" spans="1:27" x14ac:dyDescent="0.25">
      <c r="A61085"/>
      <c r="AA61085"/>
    </row>
    <row r="61086" spans="1:27" x14ac:dyDescent="0.25">
      <c r="A61086"/>
      <c r="AA61086"/>
    </row>
    <row r="61087" spans="1:27" x14ac:dyDescent="0.25">
      <c r="A61087"/>
      <c r="AA61087"/>
    </row>
    <row r="61088" spans="1:27" x14ac:dyDescent="0.25">
      <c r="A61088"/>
      <c r="AA61088"/>
    </row>
    <row r="61089" spans="1:27" x14ac:dyDescent="0.25">
      <c r="A61089"/>
      <c r="AA61089"/>
    </row>
    <row r="61090" spans="1:27" x14ac:dyDescent="0.25">
      <c r="A61090"/>
      <c r="AA61090"/>
    </row>
    <row r="61091" spans="1:27" x14ac:dyDescent="0.25">
      <c r="A61091"/>
      <c r="AA61091"/>
    </row>
    <row r="61092" spans="1:27" x14ac:dyDescent="0.25">
      <c r="A61092"/>
      <c r="AA61092"/>
    </row>
    <row r="61093" spans="1:27" x14ac:dyDescent="0.25">
      <c r="A61093"/>
      <c r="AA61093"/>
    </row>
    <row r="61094" spans="1:27" x14ac:dyDescent="0.25">
      <c r="A61094"/>
      <c r="AA61094"/>
    </row>
    <row r="61095" spans="1:27" x14ac:dyDescent="0.25">
      <c r="A61095"/>
      <c r="AA61095"/>
    </row>
    <row r="61096" spans="1:27" x14ac:dyDescent="0.25">
      <c r="A61096"/>
      <c r="AA61096"/>
    </row>
    <row r="61097" spans="1:27" x14ac:dyDescent="0.25">
      <c r="A61097"/>
      <c r="AA61097"/>
    </row>
    <row r="61098" spans="1:27" x14ac:dyDescent="0.25">
      <c r="A61098"/>
      <c r="AA61098"/>
    </row>
    <row r="61099" spans="1:27" x14ac:dyDescent="0.25">
      <c r="A61099"/>
      <c r="AA61099"/>
    </row>
    <row r="61100" spans="1:27" x14ac:dyDescent="0.25">
      <c r="A61100"/>
      <c r="AA61100"/>
    </row>
    <row r="61101" spans="1:27" x14ac:dyDescent="0.25">
      <c r="A61101"/>
      <c r="AA61101"/>
    </row>
    <row r="61102" spans="1:27" x14ac:dyDescent="0.25">
      <c r="A61102"/>
      <c r="AA61102"/>
    </row>
    <row r="61103" spans="1:27" x14ac:dyDescent="0.25">
      <c r="A61103"/>
      <c r="AA61103"/>
    </row>
    <row r="61104" spans="1:27" x14ac:dyDescent="0.25">
      <c r="A61104"/>
      <c r="AA61104"/>
    </row>
    <row r="61105" spans="1:27" x14ac:dyDescent="0.25">
      <c r="A61105"/>
      <c r="AA61105"/>
    </row>
    <row r="61106" spans="1:27" x14ac:dyDescent="0.25">
      <c r="A61106"/>
      <c r="AA61106"/>
    </row>
    <row r="61107" spans="1:27" x14ac:dyDescent="0.25">
      <c r="A61107"/>
      <c r="AA61107"/>
    </row>
    <row r="61108" spans="1:27" x14ac:dyDescent="0.25">
      <c r="A61108"/>
      <c r="AA61108"/>
    </row>
    <row r="61109" spans="1:27" x14ac:dyDescent="0.25">
      <c r="A61109"/>
      <c r="AA61109"/>
    </row>
    <row r="61110" spans="1:27" x14ac:dyDescent="0.25">
      <c r="A61110"/>
      <c r="AA61110"/>
    </row>
    <row r="61111" spans="1:27" x14ac:dyDescent="0.25">
      <c r="A61111"/>
      <c r="AA61111"/>
    </row>
    <row r="61112" spans="1:27" x14ac:dyDescent="0.25">
      <c r="A61112"/>
      <c r="AA61112"/>
    </row>
    <row r="61113" spans="1:27" x14ac:dyDescent="0.25">
      <c r="A61113"/>
      <c r="AA61113"/>
    </row>
    <row r="61114" spans="1:27" x14ac:dyDescent="0.25">
      <c r="A61114"/>
      <c r="AA61114"/>
    </row>
    <row r="61115" spans="1:27" x14ac:dyDescent="0.25">
      <c r="A61115"/>
      <c r="AA61115"/>
    </row>
    <row r="61116" spans="1:27" x14ac:dyDescent="0.25">
      <c r="A61116"/>
      <c r="AA61116"/>
    </row>
    <row r="61117" spans="1:27" x14ac:dyDescent="0.25">
      <c r="A61117"/>
      <c r="AA61117"/>
    </row>
    <row r="61118" spans="1:27" x14ac:dyDescent="0.25">
      <c r="A61118"/>
      <c r="AA61118"/>
    </row>
    <row r="61119" spans="1:27" x14ac:dyDescent="0.25">
      <c r="A61119"/>
      <c r="AA61119"/>
    </row>
    <row r="61120" spans="1:27" x14ac:dyDescent="0.25">
      <c r="A61120"/>
      <c r="AA61120"/>
    </row>
    <row r="61121" spans="1:27" x14ac:dyDescent="0.25">
      <c r="A61121"/>
      <c r="AA61121"/>
    </row>
    <row r="61122" spans="1:27" x14ac:dyDescent="0.25">
      <c r="A61122"/>
      <c r="AA61122"/>
    </row>
    <row r="61123" spans="1:27" x14ac:dyDescent="0.25">
      <c r="A61123"/>
      <c r="AA61123"/>
    </row>
    <row r="61124" spans="1:27" x14ac:dyDescent="0.25">
      <c r="A61124"/>
      <c r="AA61124"/>
    </row>
    <row r="61125" spans="1:27" x14ac:dyDescent="0.25">
      <c r="A61125"/>
      <c r="AA61125"/>
    </row>
    <row r="61126" spans="1:27" x14ac:dyDescent="0.25">
      <c r="A61126"/>
      <c r="AA61126"/>
    </row>
    <row r="61127" spans="1:27" x14ac:dyDescent="0.25">
      <c r="A61127"/>
      <c r="AA61127"/>
    </row>
    <row r="61128" spans="1:27" x14ac:dyDescent="0.25">
      <c r="A61128"/>
      <c r="AA61128"/>
    </row>
    <row r="61129" spans="1:27" x14ac:dyDescent="0.25">
      <c r="A61129"/>
      <c r="AA61129"/>
    </row>
    <row r="61130" spans="1:27" x14ac:dyDescent="0.25">
      <c r="A61130"/>
      <c r="AA61130"/>
    </row>
    <row r="61131" spans="1:27" x14ac:dyDescent="0.25">
      <c r="A61131"/>
      <c r="AA61131"/>
    </row>
    <row r="61132" spans="1:27" x14ac:dyDescent="0.25">
      <c r="A61132"/>
      <c r="AA61132"/>
    </row>
    <row r="61133" spans="1:27" x14ac:dyDescent="0.25">
      <c r="A61133"/>
      <c r="AA61133"/>
    </row>
    <row r="61134" spans="1:27" x14ac:dyDescent="0.25">
      <c r="A61134"/>
      <c r="AA61134"/>
    </row>
    <row r="61135" spans="1:27" x14ac:dyDescent="0.25">
      <c r="A61135"/>
      <c r="AA61135"/>
    </row>
    <row r="61136" spans="1:27" x14ac:dyDescent="0.25">
      <c r="A61136"/>
      <c r="AA61136"/>
    </row>
    <row r="61137" spans="1:27" x14ac:dyDescent="0.25">
      <c r="A61137"/>
      <c r="AA61137"/>
    </row>
    <row r="61138" spans="1:27" x14ac:dyDescent="0.25">
      <c r="A61138"/>
      <c r="AA61138"/>
    </row>
    <row r="61139" spans="1:27" x14ac:dyDescent="0.25">
      <c r="A61139"/>
      <c r="AA61139"/>
    </row>
    <row r="61140" spans="1:27" x14ac:dyDescent="0.25">
      <c r="A61140"/>
      <c r="AA61140"/>
    </row>
    <row r="61141" spans="1:27" x14ac:dyDescent="0.25">
      <c r="A61141"/>
      <c r="AA61141"/>
    </row>
    <row r="61142" spans="1:27" x14ac:dyDescent="0.25">
      <c r="A61142"/>
      <c r="AA61142"/>
    </row>
    <row r="61143" spans="1:27" x14ac:dyDescent="0.25">
      <c r="A61143"/>
      <c r="AA61143"/>
    </row>
    <row r="61144" spans="1:27" x14ac:dyDescent="0.25">
      <c r="A61144"/>
      <c r="AA61144"/>
    </row>
    <row r="61145" spans="1:27" x14ac:dyDescent="0.25">
      <c r="A61145"/>
      <c r="AA61145"/>
    </row>
    <row r="61146" spans="1:27" x14ac:dyDescent="0.25">
      <c r="A61146"/>
      <c r="AA61146"/>
    </row>
    <row r="61147" spans="1:27" x14ac:dyDescent="0.25">
      <c r="A61147"/>
      <c r="AA61147"/>
    </row>
    <row r="61148" spans="1:27" x14ac:dyDescent="0.25">
      <c r="A61148"/>
      <c r="AA61148"/>
    </row>
    <row r="61149" spans="1:27" x14ac:dyDescent="0.25">
      <c r="A61149"/>
      <c r="AA61149"/>
    </row>
    <row r="61150" spans="1:27" x14ac:dyDescent="0.25">
      <c r="A61150"/>
      <c r="AA61150"/>
    </row>
    <row r="61151" spans="1:27" x14ac:dyDescent="0.25">
      <c r="A61151"/>
      <c r="AA61151"/>
    </row>
    <row r="61152" spans="1:27" x14ac:dyDescent="0.25">
      <c r="A61152"/>
      <c r="AA61152"/>
    </row>
    <row r="61153" spans="1:27" x14ac:dyDescent="0.25">
      <c r="A61153"/>
      <c r="AA61153"/>
    </row>
    <row r="61154" spans="1:27" x14ac:dyDescent="0.25">
      <c r="A61154"/>
      <c r="AA61154"/>
    </row>
    <row r="61155" spans="1:27" x14ac:dyDescent="0.25">
      <c r="A61155"/>
      <c r="AA61155"/>
    </row>
    <row r="61156" spans="1:27" x14ac:dyDescent="0.25">
      <c r="A61156"/>
      <c r="AA61156"/>
    </row>
    <row r="61157" spans="1:27" x14ac:dyDescent="0.25">
      <c r="A61157"/>
      <c r="AA61157"/>
    </row>
    <row r="61158" spans="1:27" x14ac:dyDescent="0.25">
      <c r="A61158"/>
      <c r="AA61158"/>
    </row>
    <row r="61159" spans="1:27" x14ac:dyDescent="0.25">
      <c r="A61159"/>
      <c r="AA61159"/>
    </row>
    <row r="61160" spans="1:27" x14ac:dyDescent="0.25">
      <c r="A61160"/>
      <c r="AA61160"/>
    </row>
    <row r="61161" spans="1:27" x14ac:dyDescent="0.25">
      <c r="A61161"/>
      <c r="AA61161"/>
    </row>
    <row r="61162" spans="1:27" x14ac:dyDescent="0.25">
      <c r="A61162"/>
      <c r="AA61162"/>
    </row>
    <row r="61163" spans="1:27" x14ac:dyDescent="0.25">
      <c r="A61163"/>
      <c r="AA61163"/>
    </row>
    <row r="61164" spans="1:27" x14ac:dyDescent="0.25">
      <c r="A61164"/>
      <c r="AA61164"/>
    </row>
    <row r="61165" spans="1:27" x14ac:dyDescent="0.25">
      <c r="A61165"/>
      <c r="AA61165"/>
    </row>
    <row r="61166" spans="1:27" x14ac:dyDescent="0.25">
      <c r="A61166"/>
      <c r="AA61166"/>
    </row>
    <row r="61167" spans="1:27" x14ac:dyDescent="0.25">
      <c r="A61167"/>
      <c r="AA61167"/>
    </row>
    <row r="61168" spans="1:27" x14ac:dyDescent="0.25">
      <c r="A61168"/>
      <c r="AA61168"/>
    </row>
    <row r="61169" spans="1:27" x14ac:dyDescent="0.25">
      <c r="A61169"/>
      <c r="AA61169"/>
    </row>
    <row r="61170" spans="1:27" x14ac:dyDescent="0.25">
      <c r="A61170"/>
      <c r="AA61170"/>
    </row>
    <row r="61171" spans="1:27" x14ac:dyDescent="0.25">
      <c r="A61171"/>
      <c r="AA61171"/>
    </row>
    <row r="61172" spans="1:27" x14ac:dyDescent="0.25">
      <c r="A61172"/>
      <c r="AA61172"/>
    </row>
    <row r="61173" spans="1:27" x14ac:dyDescent="0.25">
      <c r="A61173"/>
      <c r="AA61173"/>
    </row>
    <row r="61174" spans="1:27" x14ac:dyDescent="0.25">
      <c r="A61174"/>
      <c r="AA61174"/>
    </row>
    <row r="61175" spans="1:27" x14ac:dyDescent="0.25">
      <c r="A61175"/>
      <c r="AA61175"/>
    </row>
    <row r="61176" spans="1:27" x14ac:dyDescent="0.25">
      <c r="A61176"/>
      <c r="AA61176"/>
    </row>
    <row r="61177" spans="1:27" x14ac:dyDescent="0.25">
      <c r="A61177"/>
      <c r="AA61177"/>
    </row>
    <row r="61178" spans="1:27" x14ac:dyDescent="0.25">
      <c r="A61178"/>
      <c r="AA61178"/>
    </row>
    <row r="61179" spans="1:27" x14ac:dyDescent="0.25">
      <c r="A61179"/>
      <c r="AA61179"/>
    </row>
    <row r="61180" spans="1:27" x14ac:dyDescent="0.25">
      <c r="A61180"/>
      <c r="AA61180"/>
    </row>
    <row r="61181" spans="1:27" x14ac:dyDescent="0.25">
      <c r="A61181"/>
      <c r="AA61181"/>
    </row>
    <row r="61182" spans="1:27" x14ac:dyDescent="0.25">
      <c r="A61182"/>
      <c r="AA61182"/>
    </row>
    <row r="61183" spans="1:27" x14ac:dyDescent="0.25">
      <c r="A61183"/>
      <c r="AA61183"/>
    </row>
    <row r="61184" spans="1:27" x14ac:dyDescent="0.25">
      <c r="A61184"/>
      <c r="AA61184"/>
    </row>
    <row r="61185" spans="1:27" x14ac:dyDescent="0.25">
      <c r="A61185"/>
      <c r="AA61185"/>
    </row>
    <row r="61186" spans="1:27" x14ac:dyDescent="0.25">
      <c r="A61186"/>
      <c r="AA61186"/>
    </row>
    <row r="61187" spans="1:27" x14ac:dyDescent="0.25">
      <c r="A61187"/>
      <c r="AA61187"/>
    </row>
    <row r="61188" spans="1:27" x14ac:dyDescent="0.25">
      <c r="A61188"/>
      <c r="AA61188"/>
    </row>
    <row r="61189" spans="1:27" x14ac:dyDescent="0.25">
      <c r="A61189"/>
      <c r="AA61189"/>
    </row>
    <row r="61190" spans="1:27" x14ac:dyDescent="0.25">
      <c r="A61190"/>
      <c r="AA61190"/>
    </row>
    <row r="61191" spans="1:27" x14ac:dyDescent="0.25">
      <c r="A61191"/>
      <c r="AA61191"/>
    </row>
    <row r="61192" spans="1:27" x14ac:dyDescent="0.25">
      <c r="A61192"/>
      <c r="AA61192"/>
    </row>
    <row r="61193" spans="1:27" x14ac:dyDescent="0.25">
      <c r="A61193"/>
      <c r="AA61193"/>
    </row>
    <row r="61194" spans="1:27" x14ac:dyDescent="0.25">
      <c r="A61194"/>
      <c r="AA61194"/>
    </row>
    <row r="61195" spans="1:27" x14ac:dyDescent="0.25">
      <c r="A61195"/>
      <c r="AA61195"/>
    </row>
    <row r="61196" spans="1:27" x14ac:dyDescent="0.25">
      <c r="A61196"/>
      <c r="AA61196"/>
    </row>
    <row r="61197" spans="1:27" x14ac:dyDescent="0.25">
      <c r="A61197"/>
      <c r="AA61197"/>
    </row>
    <row r="61198" spans="1:27" x14ac:dyDescent="0.25">
      <c r="A61198"/>
      <c r="AA61198"/>
    </row>
    <row r="61199" spans="1:27" x14ac:dyDescent="0.25">
      <c r="A61199"/>
      <c r="AA61199"/>
    </row>
    <row r="61200" spans="1:27" x14ac:dyDescent="0.25">
      <c r="A61200"/>
      <c r="AA61200"/>
    </row>
    <row r="61201" spans="1:27" x14ac:dyDescent="0.25">
      <c r="A61201"/>
      <c r="AA61201"/>
    </row>
    <row r="61202" spans="1:27" x14ac:dyDescent="0.25">
      <c r="A61202"/>
      <c r="AA61202"/>
    </row>
    <row r="61203" spans="1:27" x14ac:dyDescent="0.25">
      <c r="A61203"/>
      <c r="AA61203"/>
    </row>
    <row r="61204" spans="1:27" x14ac:dyDescent="0.25">
      <c r="A61204"/>
      <c r="AA61204"/>
    </row>
    <row r="61205" spans="1:27" x14ac:dyDescent="0.25">
      <c r="A61205"/>
      <c r="AA61205"/>
    </row>
    <row r="61206" spans="1:27" x14ac:dyDescent="0.25">
      <c r="A61206"/>
      <c r="AA61206"/>
    </row>
    <row r="61207" spans="1:27" x14ac:dyDescent="0.25">
      <c r="A61207"/>
      <c r="AA61207"/>
    </row>
    <row r="61208" spans="1:27" x14ac:dyDescent="0.25">
      <c r="A61208"/>
      <c r="AA61208"/>
    </row>
    <row r="61209" spans="1:27" x14ac:dyDescent="0.25">
      <c r="A61209"/>
      <c r="AA61209"/>
    </row>
    <row r="61210" spans="1:27" x14ac:dyDescent="0.25">
      <c r="A61210"/>
      <c r="AA61210"/>
    </row>
    <row r="61211" spans="1:27" x14ac:dyDescent="0.25">
      <c r="A61211"/>
      <c r="AA61211"/>
    </row>
    <row r="61212" spans="1:27" x14ac:dyDescent="0.25">
      <c r="A61212"/>
      <c r="AA61212"/>
    </row>
    <row r="61213" spans="1:27" x14ac:dyDescent="0.25">
      <c r="A61213"/>
      <c r="AA61213"/>
    </row>
    <row r="61214" spans="1:27" x14ac:dyDescent="0.25">
      <c r="A61214"/>
      <c r="AA61214"/>
    </row>
    <row r="61215" spans="1:27" x14ac:dyDescent="0.25">
      <c r="A61215"/>
      <c r="AA61215"/>
    </row>
    <row r="61216" spans="1:27" x14ac:dyDescent="0.25">
      <c r="A61216"/>
      <c r="AA61216"/>
    </row>
    <row r="61217" spans="1:27" x14ac:dyDescent="0.25">
      <c r="A61217"/>
      <c r="AA61217"/>
    </row>
    <row r="61218" spans="1:27" x14ac:dyDescent="0.25">
      <c r="A61218"/>
      <c r="AA61218"/>
    </row>
    <row r="61219" spans="1:27" x14ac:dyDescent="0.25">
      <c r="A61219"/>
      <c r="AA61219"/>
    </row>
    <row r="61220" spans="1:27" x14ac:dyDescent="0.25">
      <c r="A61220"/>
      <c r="AA61220"/>
    </row>
    <row r="61221" spans="1:27" x14ac:dyDescent="0.25">
      <c r="A61221"/>
      <c r="AA61221"/>
    </row>
    <row r="61222" spans="1:27" x14ac:dyDescent="0.25">
      <c r="A61222"/>
      <c r="AA61222"/>
    </row>
    <row r="61223" spans="1:27" x14ac:dyDescent="0.25">
      <c r="A61223"/>
      <c r="AA61223"/>
    </row>
    <row r="61224" spans="1:27" x14ac:dyDescent="0.25">
      <c r="A61224"/>
      <c r="AA61224"/>
    </row>
    <row r="61225" spans="1:27" x14ac:dyDescent="0.25">
      <c r="A61225"/>
      <c r="AA61225"/>
    </row>
    <row r="61226" spans="1:27" x14ac:dyDescent="0.25">
      <c r="A61226"/>
      <c r="AA61226"/>
    </row>
    <row r="61227" spans="1:27" x14ac:dyDescent="0.25">
      <c r="A61227"/>
      <c r="AA61227"/>
    </row>
    <row r="61228" spans="1:27" x14ac:dyDescent="0.25">
      <c r="A61228"/>
      <c r="AA61228"/>
    </row>
    <row r="61229" spans="1:27" x14ac:dyDescent="0.25">
      <c r="A61229"/>
      <c r="AA61229"/>
    </row>
    <row r="61230" spans="1:27" x14ac:dyDescent="0.25">
      <c r="A61230"/>
      <c r="AA61230"/>
    </row>
    <row r="61231" spans="1:27" x14ac:dyDescent="0.25">
      <c r="A61231"/>
      <c r="AA61231"/>
    </row>
    <row r="61232" spans="1:27" x14ac:dyDescent="0.25">
      <c r="A61232"/>
      <c r="AA61232"/>
    </row>
    <row r="61233" spans="1:27" x14ac:dyDescent="0.25">
      <c r="A61233"/>
      <c r="AA61233"/>
    </row>
    <row r="61234" spans="1:27" x14ac:dyDescent="0.25">
      <c r="A61234"/>
      <c r="AA61234"/>
    </row>
    <row r="61235" spans="1:27" x14ac:dyDescent="0.25">
      <c r="A61235"/>
      <c r="AA61235"/>
    </row>
    <row r="61236" spans="1:27" x14ac:dyDescent="0.25">
      <c r="A61236"/>
      <c r="AA61236"/>
    </row>
    <row r="61237" spans="1:27" x14ac:dyDescent="0.25">
      <c r="A61237"/>
      <c r="AA61237"/>
    </row>
    <row r="61238" spans="1:27" x14ac:dyDescent="0.25">
      <c r="A61238"/>
      <c r="AA61238"/>
    </row>
    <row r="61239" spans="1:27" x14ac:dyDescent="0.25">
      <c r="A61239"/>
      <c r="AA61239"/>
    </row>
    <row r="61240" spans="1:27" x14ac:dyDescent="0.25">
      <c r="A61240"/>
      <c r="AA61240"/>
    </row>
    <row r="61241" spans="1:27" x14ac:dyDescent="0.25">
      <c r="A61241"/>
      <c r="AA61241"/>
    </row>
    <row r="61242" spans="1:27" x14ac:dyDescent="0.25">
      <c r="A61242"/>
      <c r="AA61242"/>
    </row>
    <row r="61243" spans="1:27" x14ac:dyDescent="0.25">
      <c r="A61243"/>
      <c r="AA61243"/>
    </row>
    <row r="61244" spans="1:27" x14ac:dyDescent="0.25">
      <c r="A61244"/>
      <c r="AA61244"/>
    </row>
    <row r="61245" spans="1:27" x14ac:dyDescent="0.25">
      <c r="A61245"/>
      <c r="AA61245"/>
    </row>
    <row r="61246" spans="1:27" x14ac:dyDescent="0.25">
      <c r="A61246"/>
      <c r="AA61246"/>
    </row>
    <row r="61247" spans="1:27" x14ac:dyDescent="0.25">
      <c r="A61247"/>
      <c r="AA61247"/>
    </row>
    <row r="61248" spans="1:27" x14ac:dyDescent="0.25">
      <c r="A61248"/>
      <c r="AA61248"/>
    </row>
    <row r="61249" spans="1:27" x14ac:dyDescent="0.25">
      <c r="A61249"/>
      <c r="AA61249"/>
    </row>
    <row r="61250" spans="1:27" x14ac:dyDescent="0.25">
      <c r="A61250"/>
      <c r="AA61250"/>
    </row>
    <row r="61251" spans="1:27" x14ac:dyDescent="0.25">
      <c r="A61251"/>
      <c r="AA61251"/>
    </row>
    <row r="61252" spans="1:27" x14ac:dyDescent="0.25">
      <c r="A61252"/>
      <c r="AA61252"/>
    </row>
    <row r="61253" spans="1:27" x14ac:dyDescent="0.25">
      <c r="A61253"/>
      <c r="AA61253"/>
    </row>
    <row r="61254" spans="1:27" x14ac:dyDescent="0.25">
      <c r="A61254"/>
      <c r="AA61254"/>
    </row>
    <row r="61255" spans="1:27" x14ac:dyDescent="0.25">
      <c r="A61255"/>
      <c r="AA61255"/>
    </row>
    <row r="61256" spans="1:27" x14ac:dyDescent="0.25">
      <c r="A61256"/>
      <c r="AA61256"/>
    </row>
    <row r="61257" spans="1:27" x14ac:dyDescent="0.25">
      <c r="A61257"/>
      <c r="AA61257"/>
    </row>
    <row r="61258" spans="1:27" x14ac:dyDescent="0.25">
      <c r="A61258"/>
      <c r="AA61258"/>
    </row>
    <row r="61259" spans="1:27" x14ac:dyDescent="0.25">
      <c r="A61259"/>
      <c r="AA61259"/>
    </row>
    <row r="61260" spans="1:27" x14ac:dyDescent="0.25">
      <c r="A61260"/>
      <c r="AA61260"/>
    </row>
    <row r="61261" spans="1:27" x14ac:dyDescent="0.25">
      <c r="A61261"/>
      <c r="AA61261"/>
    </row>
    <row r="61262" spans="1:27" x14ac:dyDescent="0.25">
      <c r="A61262"/>
      <c r="AA61262"/>
    </row>
    <row r="61263" spans="1:27" x14ac:dyDescent="0.25">
      <c r="A61263"/>
      <c r="AA61263"/>
    </row>
    <row r="61264" spans="1:27" x14ac:dyDescent="0.25">
      <c r="A61264"/>
      <c r="AA61264"/>
    </row>
    <row r="61265" spans="1:27" x14ac:dyDescent="0.25">
      <c r="A61265"/>
      <c r="AA61265"/>
    </row>
    <row r="61266" spans="1:27" x14ac:dyDescent="0.25">
      <c r="A61266"/>
      <c r="AA61266"/>
    </row>
    <row r="61267" spans="1:27" x14ac:dyDescent="0.25">
      <c r="A61267"/>
      <c r="AA61267"/>
    </row>
    <row r="61268" spans="1:27" x14ac:dyDescent="0.25">
      <c r="A61268"/>
      <c r="AA61268"/>
    </row>
    <row r="61269" spans="1:27" x14ac:dyDescent="0.25">
      <c r="A61269"/>
      <c r="AA61269"/>
    </row>
    <row r="61270" spans="1:27" x14ac:dyDescent="0.25">
      <c r="A61270"/>
      <c r="AA61270"/>
    </row>
    <row r="61271" spans="1:27" x14ac:dyDescent="0.25">
      <c r="A61271"/>
      <c r="AA61271"/>
    </row>
    <row r="61272" spans="1:27" x14ac:dyDescent="0.25">
      <c r="A61272"/>
      <c r="AA61272"/>
    </row>
    <row r="61273" spans="1:27" x14ac:dyDescent="0.25">
      <c r="A61273"/>
      <c r="AA61273"/>
    </row>
    <row r="61274" spans="1:27" x14ac:dyDescent="0.25">
      <c r="A61274"/>
      <c r="AA61274"/>
    </row>
    <row r="61275" spans="1:27" x14ac:dyDescent="0.25">
      <c r="A61275"/>
      <c r="AA61275"/>
    </row>
    <row r="61276" spans="1:27" x14ac:dyDescent="0.25">
      <c r="A61276"/>
      <c r="AA61276"/>
    </row>
    <row r="61277" spans="1:27" x14ac:dyDescent="0.25">
      <c r="A61277"/>
      <c r="AA61277"/>
    </row>
    <row r="61278" spans="1:27" x14ac:dyDescent="0.25">
      <c r="A61278"/>
      <c r="AA61278"/>
    </row>
    <row r="61279" spans="1:27" x14ac:dyDescent="0.25">
      <c r="A61279"/>
      <c r="AA61279"/>
    </row>
    <row r="61280" spans="1:27" x14ac:dyDescent="0.25">
      <c r="A61280"/>
      <c r="AA61280"/>
    </row>
    <row r="61281" spans="1:27" x14ac:dyDescent="0.25">
      <c r="A61281"/>
      <c r="AA61281"/>
    </row>
    <row r="61282" spans="1:27" x14ac:dyDescent="0.25">
      <c r="A61282"/>
      <c r="AA61282"/>
    </row>
    <row r="61283" spans="1:27" x14ac:dyDescent="0.25">
      <c r="A61283"/>
      <c r="AA61283"/>
    </row>
    <row r="61284" spans="1:27" x14ac:dyDescent="0.25">
      <c r="A61284"/>
      <c r="AA61284"/>
    </row>
    <row r="61285" spans="1:27" x14ac:dyDescent="0.25">
      <c r="A61285"/>
      <c r="AA61285"/>
    </row>
    <row r="61286" spans="1:27" x14ac:dyDescent="0.25">
      <c r="A61286"/>
      <c r="AA61286"/>
    </row>
    <row r="61287" spans="1:27" x14ac:dyDescent="0.25">
      <c r="A61287"/>
      <c r="AA61287"/>
    </row>
    <row r="61288" spans="1:27" x14ac:dyDescent="0.25">
      <c r="A61288"/>
      <c r="AA61288"/>
    </row>
    <row r="61289" spans="1:27" x14ac:dyDescent="0.25">
      <c r="A61289"/>
      <c r="AA61289"/>
    </row>
    <row r="61290" spans="1:27" x14ac:dyDescent="0.25">
      <c r="A61290"/>
      <c r="AA61290"/>
    </row>
    <row r="61291" spans="1:27" x14ac:dyDescent="0.25">
      <c r="A61291"/>
      <c r="AA61291"/>
    </row>
    <row r="61292" spans="1:27" x14ac:dyDescent="0.25">
      <c r="A61292"/>
      <c r="AA61292"/>
    </row>
    <row r="61293" spans="1:27" x14ac:dyDescent="0.25">
      <c r="A61293"/>
      <c r="AA61293"/>
    </row>
    <row r="61294" spans="1:27" x14ac:dyDescent="0.25">
      <c r="A61294"/>
      <c r="AA61294"/>
    </row>
    <row r="61295" spans="1:27" x14ac:dyDescent="0.25">
      <c r="A61295"/>
      <c r="AA61295"/>
    </row>
    <row r="61296" spans="1:27" x14ac:dyDescent="0.25">
      <c r="A61296"/>
      <c r="AA61296"/>
    </row>
    <row r="61297" spans="1:27" x14ac:dyDescent="0.25">
      <c r="A61297"/>
      <c r="AA61297"/>
    </row>
    <row r="61298" spans="1:27" x14ac:dyDescent="0.25">
      <c r="A61298"/>
      <c r="AA61298"/>
    </row>
    <row r="61299" spans="1:27" x14ac:dyDescent="0.25">
      <c r="A61299"/>
      <c r="AA61299"/>
    </row>
    <row r="61300" spans="1:27" x14ac:dyDescent="0.25">
      <c r="A61300"/>
      <c r="AA61300"/>
    </row>
    <row r="61301" spans="1:27" x14ac:dyDescent="0.25">
      <c r="A61301"/>
      <c r="AA61301"/>
    </row>
    <row r="61302" spans="1:27" x14ac:dyDescent="0.25">
      <c r="A61302"/>
      <c r="AA61302"/>
    </row>
    <row r="61303" spans="1:27" x14ac:dyDescent="0.25">
      <c r="A61303"/>
      <c r="AA61303"/>
    </row>
    <row r="61304" spans="1:27" x14ac:dyDescent="0.25">
      <c r="A61304"/>
      <c r="AA61304"/>
    </row>
    <row r="61305" spans="1:27" x14ac:dyDescent="0.25">
      <c r="A61305"/>
      <c r="AA61305"/>
    </row>
    <row r="61306" spans="1:27" x14ac:dyDescent="0.25">
      <c r="A61306"/>
      <c r="AA61306"/>
    </row>
    <row r="61307" spans="1:27" x14ac:dyDescent="0.25">
      <c r="A61307"/>
      <c r="AA61307"/>
    </row>
    <row r="61308" spans="1:27" x14ac:dyDescent="0.25">
      <c r="A61308"/>
      <c r="AA61308"/>
    </row>
    <row r="61309" spans="1:27" x14ac:dyDescent="0.25">
      <c r="A61309"/>
      <c r="AA61309"/>
    </row>
    <row r="61310" spans="1:27" x14ac:dyDescent="0.25">
      <c r="A61310"/>
      <c r="AA61310"/>
    </row>
    <row r="61311" spans="1:27" x14ac:dyDescent="0.25">
      <c r="A61311"/>
      <c r="AA61311"/>
    </row>
    <row r="61312" spans="1:27" x14ac:dyDescent="0.25">
      <c r="A61312"/>
      <c r="AA61312"/>
    </row>
    <row r="61313" spans="1:27" x14ac:dyDescent="0.25">
      <c r="A61313"/>
      <c r="AA61313"/>
    </row>
    <row r="61314" spans="1:27" x14ac:dyDescent="0.25">
      <c r="A61314"/>
      <c r="AA61314"/>
    </row>
    <row r="61315" spans="1:27" x14ac:dyDescent="0.25">
      <c r="A61315"/>
      <c r="AA61315"/>
    </row>
    <row r="61316" spans="1:27" x14ac:dyDescent="0.25">
      <c r="A61316"/>
      <c r="AA61316"/>
    </row>
    <row r="61317" spans="1:27" x14ac:dyDescent="0.25">
      <c r="A61317"/>
      <c r="AA61317"/>
    </row>
    <row r="61318" spans="1:27" x14ac:dyDescent="0.25">
      <c r="A61318"/>
      <c r="AA61318"/>
    </row>
    <row r="61319" spans="1:27" x14ac:dyDescent="0.25">
      <c r="A61319"/>
      <c r="AA61319"/>
    </row>
    <row r="61320" spans="1:27" x14ac:dyDescent="0.25">
      <c r="A61320"/>
      <c r="AA61320"/>
    </row>
    <row r="61321" spans="1:27" x14ac:dyDescent="0.25">
      <c r="A61321"/>
      <c r="AA61321"/>
    </row>
    <row r="61322" spans="1:27" x14ac:dyDescent="0.25">
      <c r="A61322"/>
      <c r="AA61322"/>
    </row>
    <row r="61323" spans="1:27" x14ac:dyDescent="0.25">
      <c r="A61323"/>
      <c r="AA61323"/>
    </row>
    <row r="61324" spans="1:27" x14ac:dyDescent="0.25">
      <c r="A61324"/>
      <c r="AA61324"/>
    </row>
    <row r="61325" spans="1:27" x14ac:dyDescent="0.25">
      <c r="A61325"/>
      <c r="AA61325"/>
    </row>
    <row r="61326" spans="1:27" x14ac:dyDescent="0.25">
      <c r="A61326"/>
      <c r="AA61326"/>
    </row>
    <row r="61327" spans="1:27" x14ac:dyDescent="0.25">
      <c r="A61327"/>
      <c r="AA61327"/>
    </row>
    <row r="61328" spans="1:27" x14ac:dyDescent="0.25">
      <c r="A61328"/>
      <c r="AA61328"/>
    </row>
    <row r="61329" spans="1:27" x14ac:dyDescent="0.25">
      <c r="A61329"/>
      <c r="AA61329"/>
    </row>
    <row r="61330" spans="1:27" x14ac:dyDescent="0.25">
      <c r="A61330"/>
      <c r="AA61330"/>
    </row>
    <row r="61331" spans="1:27" x14ac:dyDescent="0.25">
      <c r="A61331"/>
      <c r="AA61331"/>
    </row>
    <row r="61332" spans="1:27" x14ac:dyDescent="0.25">
      <c r="A61332"/>
      <c r="AA61332"/>
    </row>
    <row r="61333" spans="1:27" x14ac:dyDescent="0.25">
      <c r="A61333"/>
      <c r="AA61333"/>
    </row>
    <row r="61334" spans="1:27" x14ac:dyDescent="0.25">
      <c r="A61334"/>
      <c r="AA61334"/>
    </row>
    <row r="61335" spans="1:27" x14ac:dyDescent="0.25">
      <c r="A61335"/>
      <c r="AA61335"/>
    </row>
    <row r="61336" spans="1:27" x14ac:dyDescent="0.25">
      <c r="A61336"/>
      <c r="AA61336"/>
    </row>
    <row r="61337" spans="1:27" x14ac:dyDescent="0.25">
      <c r="A61337"/>
      <c r="AA61337"/>
    </row>
    <row r="61338" spans="1:27" x14ac:dyDescent="0.25">
      <c r="A61338"/>
      <c r="AA61338"/>
    </row>
    <row r="61339" spans="1:27" x14ac:dyDescent="0.25">
      <c r="A61339"/>
      <c r="AA61339"/>
    </row>
    <row r="61340" spans="1:27" x14ac:dyDescent="0.25">
      <c r="A61340"/>
      <c r="AA61340"/>
    </row>
    <row r="61341" spans="1:27" x14ac:dyDescent="0.25">
      <c r="A61341"/>
      <c r="AA61341"/>
    </row>
    <row r="61342" spans="1:27" x14ac:dyDescent="0.25">
      <c r="A61342"/>
      <c r="AA61342"/>
    </row>
    <row r="61343" spans="1:27" x14ac:dyDescent="0.25">
      <c r="A61343"/>
      <c r="AA61343"/>
    </row>
    <row r="61344" spans="1:27" x14ac:dyDescent="0.25">
      <c r="A61344"/>
      <c r="AA61344"/>
    </row>
    <row r="61345" spans="1:27" x14ac:dyDescent="0.25">
      <c r="A61345"/>
      <c r="AA61345"/>
    </row>
    <row r="61346" spans="1:27" x14ac:dyDescent="0.25">
      <c r="A61346"/>
      <c r="AA61346"/>
    </row>
    <row r="61347" spans="1:27" x14ac:dyDescent="0.25">
      <c r="A61347"/>
      <c r="AA61347"/>
    </row>
    <row r="61348" spans="1:27" x14ac:dyDescent="0.25">
      <c r="A61348"/>
      <c r="AA61348"/>
    </row>
    <row r="61349" spans="1:27" x14ac:dyDescent="0.25">
      <c r="A61349"/>
      <c r="AA61349"/>
    </row>
    <row r="61350" spans="1:27" x14ac:dyDescent="0.25">
      <c r="A61350"/>
      <c r="AA61350"/>
    </row>
    <row r="61351" spans="1:27" x14ac:dyDescent="0.25">
      <c r="A61351"/>
      <c r="AA61351"/>
    </row>
    <row r="61352" spans="1:27" x14ac:dyDescent="0.25">
      <c r="A61352"/>
      <c r="AA61352"/>
    </row>
    <row r="61353" spans="1:27" x14ac:dyDescent="0.25">
      <c r="A61353"/>
      <c r="AA61353"/>
    </row>
    <row r="61354" spans="1:27" x14ac:dyDescent="0.25">
      <c r="A61354"/>
      <c r="AA61354"/>
    </row>
    <row r="61355" spans="1:27" x14ac:dyDescent="0.25">
      <c r="A61355"/>
      <c r="AA61355"/>
    </row>
    <row r="61356" spans="1:27" x14ac:dyDescent="0.25">
      <c r="A61356"/>
      <c r="AA61356"/>
    </row>
    <row r="61357" spans="1:27" x14ac:dyDescent="0.25">
      <c r="A61357"/>
      <c r="AA61357"/>
    </row>
    <row r="61358" spans="1:27" x14ac:dyDescent="0.25">
      <c r="A61358"/>
      <c r="AA61358"/>
    </row>
    <row r="61359" spans="1:27" x14ac:dyDescent="0.25">
      <c r="A61359"/>
      <c r="AA61359"/>
    </row>
    <row r="61360" spans="1:27" x14ac:dyDescent="0.25">
      <c r="A61360"/>
      <c r="AA61360"/>
    </row>
    <row r="61361" spans="1:27" x14ac:dyDescent="0.25">
      <c r="A61361"/>
      <c r="AA61361"/>
    </row>
    <row r="61362" spans="1:27" x14ac:dyDescent="0.25">
      <c r="A61362"/>
      <c r="AA61362"/>
    </row>
    <row r="61363" spans="1:27" x14ac:dyDescent="0.25">
      <c r="A61363"/>
      <c r="AA61363"/>
    </row>
    <row r="61364" spans="1:27" x14ac:dyDescent="0.25">
      <c r="A61364"/>
      <c r="AA61364"/>
    </row>
    <row r="61365" spans="1:27" x14ac:dyDescent="0.25">
      <c r="A61365"/>
      <c r="AA61365"/>
    </row>
    <row r="61366" spans="1:27" x14ac:dyDescent="0.25">
      <c r="A61366"/>
      <c r="AA61366"/>
    </row>
    <row r="61367" spans="1:27" x14ac:dyDescent="0.25">
      <c r="A61367"/>
      <c r="AA61367"/>
    </row>
    <row r="61368" spans="1:27" x14ac:dyDescent="0.25">
      <c r="A61368"/>
      <c r="AA61368"/>
    </row>
    <row r="61369" spans="1:27" x14ac:dyDescent="0.25">
      <c r="A61369"/>
      <c r="AA61369"/>
    </row>
    <row r="61370" spans="1:27" x14ac:dyDescent="0.25">
      <c r="A61370"/>
      <c r="AA61370"/>
    </row>
    <row r="61371" spans="1:27" x14ac:dyDescent="0.25">
      <c r="A61371"/>
      <c r="AA61371"/>
    </row>
    <row r="61372" spans="1:27" x14ac:dyDescent="0.25">
      <c r="A61372"/>
      <c r="AA61372"/>
    </row>
    <row r="61373" spans="1:27" x14ac:dyDescent="0.25">
      <c r="A61373"/>
      <c r="AA61373"/>
    </row>
    <row r="61374" spans="1:27" x14ac:dyDescent="0.25">
      <c r="A61374"/>
      <c r="AA61374"/>
    </row>
    <row r="61375" spans="1:27" x14ac:dyDescent="0.25">
      <c r="A61375"/>
      <c r="AA61375"/>
    </row>
    <row r="61376" spans="1:27" x14ac:dyDescent="0.25">
      <c r="A61376"/>
      <c r="AA61376"/>
    </row>
    <row r="61377" spans="1:27" x14ac:dyDescent="0.25">
      <c r="A61377"/>
      <c r="AA61377"/>
    </row>
    <row r="61378" spans="1:27" x14ac:dyDescent="0.25">
      <c r="A61378"/>
      <c r="AA61378"/>
    </row>
    <row r="61379" spans="1:27" x14ac:dyDescent="0.25">
      <c r="A61379"/>
      <c r="AA61379"/>
    </row>
    <row r="61380" spans="1:27" x14ac:dyDescent="0.25">
      <c r="A61380"/>
      <c r="AA61380"/>
    </row>
    <row r="61381" spans="1:27" x14ac:dyDescent="0.25">
      <c r="A61381"/>
      <c r="AA61381"/>
    </row>
    <row r="61382" spans="1:27" x14ac:dyDescent="0.25">
      <c r="A61382"/>
      <c r="AA61382"/>
    </row>
    <row r="61383" spans="1:27" x14ac:dyDescent="0.25">
      <c r="A61383"/>
      <c r="AA61383"/>
    </row>
    <row r="61384" spans="1:27" x14ac:dyDescent="0.25">
      <c r="A61384"/>
      <c r="AA61384"/>
    </row>
    <row r="61385" spans="1:27" x14ac:dyDescent="0.25">
      <c r="A61385"/>
      <c r="AA61385"/>
    </row>
    <row r="61386" spans="1:27" x14ac:dyDescent="0.25">
      <c r="A61386"/>
      <c r="AA61386"/>
    </row>
    <row r="61387" spans="1:27" x14ac:dyDescent="0.25">
      <c r="A61387"/>
      <c r="AA61387"/>
    </row>
    <row r="61388" spans="1:27" x14ac:dyDescent="0.25">
      <c r="A61388"/>
      <c r="AA61388"/>
    </row>
    <row r="61389" spans="1:27" x14ac:dyDescent="0.25">
      <c r="A61389"/>
      <c r="AA61389"/>
    </row>
    <row r="61390" spans="1:27" x14ac:dyDescent="0.25">
      <c r="A61390"/>
      <c r="AA61390"/>
    </row>
    <row r="61391" spans="1:27" x14ac:dyDescent="0.25">
      <c r="A61391"/>
      <c r="AA61391"/>
    </row>
    <row r="61392" spans="1:27" x14ac:dyDescent="0.25">
      <c r="A61392"/>
      <c r="AA61392"/>
    </row>
    <row r="61393" spans="1:27" x14ac:dyDescent="0.25">
      <c r="A61393"/>
      <c r="AA61393"/>
    </row>
    <row r="61394" spans="1:27" x14ac:dyDescent="0.25">
      <c r="A61394"/>
      <c r="AA61394"/>
    </row>
    <row r="61395" spans="1:27" x14ac:dyDescent="0.25">
      <c r="A61395"/>
      <c r="AA61395"/>
    </row>
    <row r="61396" spans="1:27" x14ac:dyDescent="0.25">
      <c r="A61396"/>
      <c r="AA61396"/>
    </row>
    <row r="61397" spans="1:27" x14ac:dyDescent="0.25">
      <c r="A61397"/>
      <c r="AA61397"/>
    </row>
    <row r="61398" spans="1:27" x14ac:dyDescent="0.25">
      <c r="A61398"/>
      <c r="AA61398"/>
    </row>
    <row r="61399" spans="1:27" x14ac:dyDescent="0.25">
      <c r="A61399"/>
      <c r="AA61399"/>
    </row>
    <row r="61400" spans="1:27" x14ac:dyDescent="0.25">
      <c r="A61400"/>
      <c r="AA61400"/>
    </row>
    <row r="61401" spans="1:27" x14ac:dyDescent="0.25">
      <c r="A61401"/>
      <c r="AA61401"/>
    </row>
    <row r="61402" spans="1:27" x14ac:dyDescent="0.25">
      <c r="A61402"/>
      <c r="AA61402"/>
    </row>
    <row r="61403" spans="1:27" x14ac:dyDescent="0.25">
      <c r="A61403"/>
      <c r="AA61403"/>
    </row>
    <row r="61404" spans="1:27" x14ac:dyDescent="0.25">
      <c r="A61404"/>
      <c r="AA61404"/>
    </row>
    <row r="61405" spans="1:27" x14ac:dyDescent="0.25">
      <c r="A61405"/>
      <c r="AA61405"/>
    </row>
    <row r="61406" spans="1:27" x14ac:dyDescent="0.25">
      <c r="A61406"/>
      <c r="AA61406"/>
    </row>
    <row r="61407" spans="1:27" x14ac:dyDescent="0.25">
      <c r="A61407"/>
      <c r="AA61407"/>
    </row>
    <row r="61408" spans="1:27" x14ac:dyDescent="0.25">
      <c r="A61408"/>
      <c r="AA61408"/>
    </row>
    <row r="61409" spans="1:27" x14ac:dyDescent="0.25">
      <c r="A61409"/>
      <c r="AA61409"/>
    </row>
    <row r="61410" spans="1:27" x14ac:dyDescent="0.25">
      <c r="A61410"/>
      <c r="AA61410"/>
    </row>
    <row r="61411" spans="1:27" x14ac:dyDescent="0.25">
      <c r="A61411"/>
      <c r="AA61411"/>
    </row>
    <row r="61412" spans="1:27" x14ac:dyDescent="0.25">
      <c r="A61412"/>
      <c r="AA61412"/>
    </row>
    <row r="61413" spans="1:27" x14ac:dyDescent="0.25">
      <c r="A61413"/>
      <c r="AA61413"/>
    </row>
    <row r="61414" spans="1:27" x14ac:dyDescent="0.25">
      <c r="A61414"/>
      <c r="AA61414"/>
    </row>
    <row r="61415" spans="1:27" x14ac:dyDescent="0.25">
      <c r="A61415"/>
      <c r="AA61415"/>
    </row>
    <row r="61416" spans="1:27" x14ac:dyDescent="0.25">
      <c r="A61416"/>
      <c r="AA61416"/>
    </row>
    <row r="61417" spans="1:27" x14ac:dyDescent="0.25">
      <c r="A61417"/>
      <c r="AA61417"/>
    </row>
    <row r="61418" spans="1:27" x14ac:dyDescent="0.25">
      <c r="A61418"/>
      <c r="AA61418"/>
    </row>
    <row r="61419" spans="1:27" x14ac:dyDescent="0.25">
      <c r="A61419"/>
      <c r="AA61419"/>
    </row>
    <row r="61420" spans="1:27" x14ac:dyDescent="0.25">
      <c r="A61420"/>
      <c r="AA61420"/>
    </row>
    <row r="61421" spans="1:27" x14ac:dyDescent="0.25">
      <c r="A61421"/>
      <c r="AA61421"/>
    </row>
    <row r="61422" spans="1:27" x14ac:dyDescent="0.25">
      <c r="A61422"/>
      <c r="AA61422"/>
    </row>
    <row r="61423" spans="1:27" x14ac:dyDescent="0.25">
      <c r="A61423"/>
      <c r="AA61423"/>
    </row>
    <row r="61424" spans="1:27" x14ac:dyDescent="0.25">
      <c r="A61424"/>
      <c r="AA61424"/>
    </row>
    <row r="61425" spans="1:27" x14ac:dyDescent="0.25">
      <c r="A61425"/>
      <c r="AA61425"/>
    </row>
    <row r="61426" spans="1:27" x14ac:dyDescent="0.25">
      <c r="A61426"/>
      <c r="AA61426"/>
    </row>
    <row r="61427" spans="1:27" x14ac:dyDescent="0.25">
      <c r="A61427"/>
      <c r="AA61427"/>
    </row>
    <row r="61428" spans="1:27" x14ac:dyDescent="0.25">
      <c r="A61428"/>
      <c r="AA61428"/>
    </row>
    <row r="61429" spans="1:27" x14ac:dyDescent="0.25">
      <c r="A61429"/>
      <c r="AA61429"/>
    </row>
    <row r="61430" spans="1:27" x14ac:dyDescent="0.25">
      <c r="A61430"/>
      <c r="AA61430"/>
    </row>
    <row r="61431" spans="1:27" x14ac:dyDescent="0.25">
      <c r="A61431"/>
      <c r="AA61431"/>
    </row>
    <row r="61432" spans="1:27" x14ac:dyDescent="0.25">
      <c r="A61432"/>
      <c r="AA61432"/>
    </row>
    <row r="61433" spans="1:27" x14ac:dyDescent="0.25">
      <c r="A61433"/>
      <c r="AA61433"/>
    </row>
    <row r="61434" spans="1:27" x14ac:dyDescent="0.25">
      <c r="A61434"/>
      <c r="AA61434"/>
    </row>
    <row r="61435" spans="1:27" x14ac:dyDescent="0.25">
      <c r="A61435"/>
      <c r="AA61435"/>
    </row>
    <row r="61436" spans="1:27" x14ac:dyDescent="0.25">
      <c r="A61436"/>
      <c r="AA61436"/>
    </row>
    <row r="61437" spans="1:27" x14ac:dyDescent="0.25">
      <c r="A61437"/>
      <c r="AA61437"/>
    </row>
    <row r="61438" spans="1:27" x14ac:dyDescent="0.25">
      <c r="A61438"/>
      <c r="AA61438"/>
    </row>
    <row r="61439" spans="1:27" x14ac:dyDescent="0.25">
      <c r="A61439"/>
      <c r="AA61439"/>
    </row>
    <row r="61440" spans="1:27" x14ac:dyDescent="0.25">
      <c r="A61440"/>
      <c r="AA61440"/>
    </row>
    <row r="61441" spans="1:27" x14ac:dyDescent="0.25">
      <c r="A61441"/>
      <c r="AA61441"/>
    </row>
    <row r="61442" spans="1:27" x14ac:dyDescent="0.25">
      <c r="A61442"/>
      <c r="AA61442"/>
    </row>
    <row r="61443" spans="1:27" x14ac:dyDescent="0.25">
      <c r="A61443"/>
      <c r="AA61443"/>
    </row>
    <row r="61444" spans="1:27" x14ac:dyDescent="0.25">
      <c r="A61444"/>
      <c r="AA61444"/>
    </row>
    <row r="61445" spans="1:27" x14ac:dyDescent="0.25">
      <c r="A61445"/>
      <c r="AA61445"/>
    </row>
    <row r="61446" spans="1:27" x14ac:dyDescent="0.25">
      <c r="A61446"/>
      <c r="AA61446"/>
    </row>
    <row r="61447" spans="1:27" x14ac:dyDescent="0.25">
      <c r="A61447"/>
      <c r="AA61447"/>
    </row>
    <row r="61448" spans="1:27" x14ac:dyDescent="0.25">
      <c r="A61448"/>
      <c r="AA61448"/>
    </row>
    <row r="61449" spans="1:27" x14ac:dyDescent="0.25">
      <c r="A61449"/>
      <c r="AA61449"/>
    </row>
    <row r="61450" spans="1:27" x14ac:dyDescent="0.25">
      <c r="A61450"/>
      <c r="AA61450"/>
    </row>
    <row r="61451" spans="1:27" x14ac:dyDescent="0.25">
      <c r="A61451"/>
      <c r="AA61451"/>
    </row>
    <row r="61452" spans="1:27" x14ac:dyDescent="0.25">
      <c r="A61452"/>
      <c r="AA61452"/>
    </row>
    <row r="61453" spans="1:27" x14ac:dyDescent="0.25">
      <c r="A61453"/>
      <c r="AA61453"/>
    </row>
    <row r="61454" spans="1:27" x14ac:dyDescent="0.25">
      <c r="A61454"/>
      <c r="AA61454"/>
    </row>
    <row r="61455" spans="1:27" x14ac:dyDescent="0.25">
      <c r="A61455"/>
      <c r="AA61455"/>
    </row>
    <row r="61456" spans="1:27" x14ac:dyDescent="0.25">
      <c r="A61456"/>
      <c r="AA61456"/>
    </row>
    <row r="61457" spans="1:27" x14ac:dyDescent="0.25">
      <c r="A61457"/>
      <c r="AA61457"/>
    </row>
    <row r="61458" spans="1:27" x14ac:dyDescent="0.25">
      <c r="A61458"/>
      <c r="AA61458"/>
    </row>
    <row r="61459" spans="1:27" x14ac:dyDescent="0.25">
      <c r="A61459"/>
      <c r="AA61459"/>
    </row>
    <row r="61460" spans="1:27" x14ac:dyDescent="0.25">
      <c r="A61460"/>
      <c r="AA61460"/>
    </row>
    <row r="61461" spans="1:27" x14ac:dyDescent="0.25">
      <c r="A61461"/>
      <c r="AA61461"/>
    </row>
    <row r="61462" spans="1:27" x14ac:dyDescent="0.25">
      <c r="A61462"/>
      <c r="AA61462"/>
    </row>
    <row r="61463" spans="1:27" x14ac:dyDescent="0.25">
      <c r="A61463"/>
      <c r="AA61463"/>
    </row>
    <row r="61464" spans="1:27" x14ac:dyDescent="0.25">
      <c r="A61464"/>
      <c r="AA61464"/>
    </row>
    <row r="61465" spans="1:27" x14ac:dyDescent="0.25">
      <c r="A61465"/>
      <c r="AA61465"/>
    </row>
    <row r="61466" spans="1:27" x14ac:dyDescent="0.25">
      <c r="A61466"/>
      <c r="AA61466"/>
    </row>
    <row r="61467" spans="1:27" x14ac:dyDescent="0.25">
      <c r="A61467"/>
      <c r="AA61467"/>
    </row>
    <row r="61468" spans="1:27" x14ac:dyDescent="0.25">
      <c r="A61468"/>
      <c r="AA61468"/>
    </row>
    <row r="61469" spans="1:27" x14ac:dyDescent="0.25">
      <c r="A61469"/>
      <c r="AA61469"/>
    </row>
    <row r="61470" spans="1:27" x14ac:dyDescent="0.25">
      <c r="A61470"/>
      <c r="AA61470"/>
    </row>
    <row r="61471" spans="1:27" x14ac:dyDescent="0.25">
      <c r="A61471"/>
      <c r="AA61471"/>
    </row>
    <row r="61472" spans="1:27" x14ac:dyDescent="0.25">
      <c r="A61472"/>
      <c r="AA61472"/>
    </row>
    <row r="61473" spans="1:27" x14ac:dyDescent="0.25">
      <c r="A61473"/>
      <c r="AA61473"/>
    </row>
    <row r="61474" spans="1:27" x14ac:dyDescent="0.25">
      <c r="A61474"/>
      <c r="AA61474"/>
    </row>
    <row r="61475" spans="1:27" x14ac:dyDescent="0.25">
      <c r="A61475"/>
      <c r="AA61475"/>
    </row>
    <row r="61476" spans="1:27" x14ac:dyDescent="0.25">
      <c r="A61476"/>
      <c r="AA61476"/>
    </row>
    <row r="61477" spans="1:27" x14ac:dyDescent="0.25">
      <c r="A61477"/>
      <c r="AA61477"/>
    </row>
    <row r="61478" spans="1:27" x14ac:dyDescent="0.25">
      <c r="A61478"/>
      <c r="AA61478"/>
    </row>
    <row r="61479" spans="1:27" x14ac:dyDescent="0.25">
      <c r="A61479"/>
      <c r="AA61479"/>
    </row>
    <row r="61480" spans="1:27" x14ac:dyDescent="0.25">
      <c r="A61480"/>
      <c r="AA61480"/>
    </row>
    <row r="61481" spans="1:27" x14ac:dyDescent="0.25">
      <c r="A61481"/>
      <c r="AA61481"/>
    </row>
    <row r="61482" spans="1:27" x14ac:dyDescent="0.25">
      <c r="A61482"/>
      <c r="AA61482"/>
    </row>
    <row r="61483" spans="1:27" x14ac:dyDescent="0.25">
      <c r="A61483"/>
      <c r="AA61483"/>
    </row>
    <row r="61484" spans="1:27" x14ac:dyDescent="0.25">
      <c r="A61484"/>
      <c r="AA61484"/>
    </row>
    <row r="61485" spans="1:27" x14ac:dyDescent="0.25">
      <c r="A61485"/>
      <c r="AA61485"/>
    </row>
    <row r="61486" spans="1:27" x14ac:dyDescent="0.25">
      <c r="A61486"/>
      <c r="AA61486"/>
    </row>
    <row r="61487" spans="1:27" x14ac:dyDescent="0.25">
      <c r="A61487"/>
      <c r="AA61487"/>
    </row>
    <row r="61488" spans="1:27" x14ac:dyDescent="0.25">
      <c r="A61488"/>
      <c r="AA61488"/>
    </row>
    <row r="61489" spans="1:27" x14ac:dyDescent="0.25">
      <c r="A61489"/>
      <c r="AA61489"/>
    </row>
    <row r="61490" spans="1:27" x14ac:dyDescent="0.25">
      <c r="A61490"/>
      <c r="AA61490"/>
    </row>
    <row r="61491" spans="1:27" x14ac:dyDescent="0.25">
      <c r="A61491"/>
      <c r="AA61491"/>
    </row>
    <row r="61492" spans="1:27" x14ac:dyDescent="0.25">
      <c r="A61492"/>
      <c r="AA61492"/>
    </row>
    <row r="61493" spans="1:27" x14ac:dyDescent="0.25">
      <c r="A61493"/>
      <c r="AA61493"/>
    </row>
    <row r="61494" spans="1:27" x14ac:dyDescent="0.25">
      <c r="A61494"/>
      <c r="AA61494"/>
    </row>
    <row r="61495" spans="1:27" x14ac:dyDescent="0.25">
      <c r="A61495"/>
      <c r="AA61495"/>
    </row>
    <row r="61496" spans="1:27" x14ac:dyDescent="0.25">
      <c r="A61496"/>
      <c r="AA61496"/>
    </row>
    <row r="61497" spans="1:27" x14ac:dyDescent="0.25">
      <c r="A61497"/>
      <c r="AA61497"/>
    </row>
    <row r="61498" spans="1:27" x14ac:dyDescent="0.25">
      <c r="A61498"/>
      <c r="AA61498"/>
    </row>
    <row r="61499" spans="1:27" x14ac:dyDescent="0.25">
      <c r="A61499"/>
      <c r="AA61499"/>
    </row>
    <row r="61500" spans="1:27" x14ac:dyDescent="0.25">
      <c r="A61500"/>
      <c r="AA61500"/>
    </row>
    <row r="61501" spans="1:27" x14ac:dyDescent="0.25">
      <c r="A61501"/>
      <c r="AA61501"/>
    </row>
    <row r="61502" spans="1:27" x14ac:dyDescent="0.25">
      <c r="A61502"/>
      <c r="AA61502"/>
    </row>
    <row r="61503" spans="1:27" x14ac:dyDescent="0.25">
      <c r="A61503"/>
      <c r="AA61503"/>
    </row>
    <row r="61504" spans="1:27" x14ac:dyDescent="0.25">
      <c r="A61504"/>
      <c r="AA61504"/>
    </row>
    <row r="61505" spans="1:27" x14ac:dyDescent="0.25">
      <c r="A61505"/>
      <c r="AA61505"/>
    </row>
    <row r="61506" spans="1:27" x14ac:dyDescent="0.25">
      <c r="A61506"/>
      <c r="AA61506"/>
    </row>
    <row r="61507" spans="1:27" x14ac:dyDescent="0.25">
      <c r="A61507"/>
      <c r="AA61507"/>
    </row>
    <row r="61508" spans="1:27" x14ac:dyDescent="0.25">
      <c r="A61508"/>
      <c r="AA61508"/>
    </row>
    <row r="61509" spans="1:27" x14ac:dyDescent="0.25">
      <c r="A61509"/>
      <c r="AA61509"/>
    </row>
    <row r="61510" spans="1:27" x14ac:dyDescent="0.25">
      <c r="A61510"/>
      <c r="AA61510"/>
    </row>
    <row r="61511" spans="1:27" x14ac:dyDescent="0.25">
      <c r="A61511"/>
      <c r="AA61511"/>
    </row>
    <row r="61512" spans="1:27" x14ac:dyDescent="0.25">
      <c r="A61512"/>
      <c r="AA61512"/>
    </row>
    <row r="61513" spans="1:27" x14ac:dyDescent="0.25">
      <c r="A61513"/>
      <c r="AA61513"/>
    </row>
    <row r="61514" spans="1:27" x14ac:dyDescent="0.25">
      <c r="A61514"/>
      <c r="AA61514"/>
    </row>
    <row r="61515" spans="1:27" x14ac:dyDescent="0.25">
      <c r="A61515"/>
      <c r="AA61515"/>
    </row>
    <row r="61516" spans="1:27" x14ac:dyDescent="0.25">
      <c r="A61516"/>
      <c r="AA61516"/>
    </row>
    <row r="61517" spans="1:27" x14ac:dyDescent="0.25">
      <c r="A61517"/>
      <c r="AA61517"/>
    </row>
    <row r="61518" spans="1:27" x14ac:dyDescent="0.25">
      <c r="A61518"/>
      <c r="AA61518"/>
    </row>
    <row r="61519" spans="1:27" x14ac:dyDescent="0.25">
      <c r="A61519"/>
      <c r="AA61519"/>
    </row>
    <row r="61520" spans="1:27" x14ac:dyDescent="0.25">
      <c r="A61520"/>
      <c r="AA61520"/>
    </row>
    <row r="61521" spans="1:27" x14ac:dyDescent="0.25">
      <c r="A61521"/>
      <c r="AA61521"/>
    </row>
    <row r="61522" spans="1:27" x14ac:dyDescent="0.25">
      <c r="A61522"/>
      <c r="AA61522"/>
    </row>
    <row r="61523" spans="1:27" x14ac:dyDescent="0.25">
      <c r="A61523"/>
      <c r="AA61523"/>
    </row>
    <row r="61524" spans="1:27" x14ac:dyDescent="0.25">
      <c r="A61524"/>
      <c r="AA61524"/>
    </row>
    <row r="61525" spans="1:27" x14ac:dyDescent="0.25">
      <c r="A61525"/>
      <c r="AA61525"/>
    </row>
    <row r="61526" spans="1:27" x14ac:dyDescent="0.25">
      <c r="A61526"/>
      <c r="AA61526"/>
    </row>
    <row r="61527" spans="1:27" x14ac:dyDescent="0.25">
      <c r="A61527"/>
      <c r="AA61527"/>
    </row>
    <row r="61528" spans="1:27" x14ac:dyDescent="0.25">
      <c r="A61528"/>
      <c r="AA61528"/>
    </row>
    <row r="61529" spans="1:27" x14ac:dyDescent="0.25">
      <c r="A61529"/>
      <c r="AA61529"/>
    </row>
    <row r="61530" spans="1:27" x14ac:dyDescent="0.25">
      <c r="A61530"/>
      <c r="AA61530"/>
    </row>
    <row r="61531" spans="1:27" x14ac:dyDescent="0.25">
      <c r="A61531"/>
      <c r="AA61531"/>
    </row>
    <row r="61532" spans="1:27" x14ac:dyDescent="0.25">
      <c r="A61532"/>
      <c r="AA61532"/>
    </row>
    <row r="61533" spans="1:27" x14ac:dyDescent="0.25">
      <c r="A61533"/>
      <c r="AA61533"/>
    </row>
    <row r="61534" spans="1:27" x14ac:dyDescent="0.25">
      <c r="A61534"/>
      <c r="AA61534"/>
    </row>
    <row r="61535" spans="1:27" x14ac:dyDescent="0.25">
      <c r="A61535"/>
      <c r="AA61535"/>
    </row>
    <row r="61536" spans="1:27" x14ac:dyDescent="0.25">
      <c r="A61536"/>
      <c r="AA61536"/>
    </row>
    <row r="61537" spans="1:27" x14ac:dyDescent="0.25">
      <c r="A61537"/>
      <c r="AA61537"/>
    </row>
    <row r="61538" spans="1:27" x14ac:dyDescent="0.25">
      <c r="A61538"/>
      <c r="AA61538"/>
    </row>
    <row r="61539" spans="1:27" x14ac:dyDescent="0.25">
      <c r="A61539"/>
      <c r="AA61539"/>
    </row>
    <row r="61540" spans="1:27" x14ac:dyDescent="0.25">
      <c r="A61540"/>
      <c r="AA61540"/>
    </row>
    <row r="61541" spans="1:27" x14ac:dyDescent="0.25">
      <c r="A61541"/>
      <c r="AA61541"/>
    </row>
    <row r="61542" spans="1:27" x14ac:dyDescent="0.25">
      <c r="A61542"/>
      <c r="AA61542"/>
    </row>
    <row r="61543" spans="1:27" x14ac:dyDescent="0.25">
      <c r="A61543"/>
      <c r="AA61543"/>
    </row>
    <row r="61544" spans="1:27" x14ac:dyDescent="0.25">
      <c r="A61544"/>
      <c r="AA61544"/>
    </row>
    <row r="61545" spans="1:27" x14ac:dyDescent="0.25">
      <c r="A61545"/>
      <c r="AA61545"/>
    </row>
    <row r="61546" spans="1:27" x14ac:dyDescent="0.25">
      <c r="A61546"/>
      <c r="AA61546"/>
    </row>
    <row r="61547" spans="1:27" x14ac:dyDescent="0.25">
      <c r="A61547"/>
      <c r="AA61547"/>
    </row>
    <row r="61548" spans="1:27" x14ac:dyDescent="0.25">
      <c r="A61548"/>
      <c r="AA61548"/>
    </row>
    <row r="61549" spans="1:27" x14ac:dyDescent="0.25">
      <c r="A61549"/>
      <c r="AA61549"/>
    </row>
    <row r="61550" spans="1:27" x14ac:dyDescent="0.25">
      <c r="A61550"/>
      <c r="AA61550"/>
    </row>
    <row r="61551" spans="1:27" x14ac:dyDescent="0.25">
      <c r="A61551"/>
      <c r="AA61551"/>
    </row>
    <row r="61552" spans="1:27" x14ac:dyDescent="0.25">
      <c r="A61552"/>
      <c r="AA61552"/>
    </row>
    <row r="61553" spans="1:27" x14ac:dyDescent="0.25">
      <c r="A61553"/>
      <c r="AA61553"/>
    </row>
    <row r="61554" spans="1:27" x14ac:dyDescent="0.25">
      <c r="A61554"/>
      <c r="AA61554"/>
    </row>
    <row r="61555" spans="1:27" x14ac:dyDescent="0.25">
      <c r="A61555"/>
      <c r="AA61555"/>
    </row>
    <row r="61556" spans="1:27" x14ac:dyDescent="0.25">
      <c r="A61556"/>
      <c r="AA61556"/>
    </row>
    <row r="61557" spans="1:27" x14ac:dyDescent="0.25">
      <c r="A61557"/>
      <c r="AA61557"/>
    </row>
    <row r="61558" spans="1:27" x14ac:dyDescent="0.25">
      <c r="A61558"/>
      <c r="AA61558"/>
    </row>
    <row r="61559" spans="1:27" x14ac:dyDescent="0.25">
      <c r="A61559"/>
      <c r="AA61559"/>
    </row>
    <row r="61560" spans="1:27" x14ac:dyDescent="0.25">
      <c r="A61560"/>
      <c r="AA61560"/>
    </row>
    <row r="61561" spans="1:27" x14ac:dyDescent="0.25">
      <c r="A61561"/>
      <c r="AA61561"/>
    </row>
    <row r="61562" spans="1:27" x14ac:dyDescent="0.25">
      <c r="A61562"/>
      <c r="AA61562"/>
    </row>
    <row r="61563" spans="1:27" x14ac:dyDescent="0.25">
      <c r="A61563"/>
      <c r="AA61563"/>
    </row>
    <row r="61564" spans="1:27" x14ac:dyDescent="0.25">
      <c r="A61564"/>
      <c r="AA61564"/>
    </row>
    <row r="61565" spans="1:27" x14ac:dyDescent="0.25">
      <c r="A61565"/>
      <c r="AA61565"/>
    </row>
    <row r="61566" spans="1:27" x14ac:dyDescent="0.25">
      <c r="A61566"/>
      <c r="AA61566"/>
    </row>
    <row r="61567" spans="1:27" x14ac:dyDescent="0.25">
      <c r="A61567"/>
      <c r="AA61567"/>
    </row>
    <row r="61568" spans="1:27" x14ac:dyDescent="0.25">
      <c r="A61568"/>
      <c r="AA61568"/>
    </row>
    <row r="61569" spans="1:27" x14ac:dyDescent="0.25">
      <c r="A61569"/>
      <c r="AA61569"/>
    </row>
    <row r="61570" spans="1:27" x14ac:dyDescent="0.25">
      <c r="A61570"/>
      <c r="AA61570"/>
    </row>
    <row r="61571" spans="1:27" x14ac:dyDescent="0.25">
      <c r="A61571"/>
      <c r="AA61571"/>
    </row>
    <row r="61572" spans="1:27" x14ac:dyDescent="0.25">
      <c r="A61572"/>
      <c r="AA61572"/>
    </row>
    <row r="61573" spans="1:27" x14ac:dyDescent="0.25">
      <c r="A61573"/>
      <c r="AA61573"/>
    </row>
    <row r="61574" spans="1:27" x14ac:dyDescent="0.25">
      <c r="A61574"/>
      <c r="AA61574"/>
    </row>
    <row r="61575" spans="1:27" x14ac:dyDescent="0.25">
      <c r="A61575"/>
      <c r="AA61575"/>
    </row>
    <row r="61576" spans="1:27" x14ac:dyDescent="0.25">
      <c r="A61576"/>
      <c r="AA61576"/>
    </row>
    <row r="61577" spans="1:27" x14ac:dyDescent="0.25">
      <c r="A61577"/>
      <c r="AA61577"/>
    </row>
    <row r="61578" spans="1:27" x14ac:dyDescent="0.25">
      <c r="A61578"/>
      <c r="AA61578"/>
    </row>
    <row r="61579" spans="1:27" x14ac:dyDescent="0.25">
      <c r="A61579"/>
      <c r="AA61579"/>
    </row>
    <row r="61580" spans="1:27" x14ac:dyDescent="0.25">
      <c r="A61580"/>
      <c r="AA61580"/>
    </row>
    <row r="61581" spans="1:27" x14ac:dyDescent="0.25">
      <c r="A61581"/>
      <c r="AA61581"/>
    </row>
    <row r="61582" spans="1:27" x14ac:dyDescent="0.25">
      <c r="A61582"/>
      <c r="AA61582"/>
    </row>
    <row r="61583" spans="1:27" x14ac:dyDescent="0.25">
      <c r="A61583"/>
      <c r="AA61583"/>
    </row>
    <row r="61584" spans="1:27" x14ac:dyDescent="0.25">
      <c r="A61584"/>
      <c r="AA61584"/>
    </row>
    <row r="61585" spans="1:27" x14ac:dyDescent="0.25">
      <c r="A61585"/>
      <c r="AA61585"/>
    </row>
    <row r="61586" spans="1:27" x14ac:dyDescent="0.25">
      <c r="A61586"/>
      <c r="AA61586"/>
    </row>
    <row r="61587" spans="1:27" x14ac:dyDescent="0.25">
      <c r="A61587"/>
      <c r="AA61587"/>
    </row>
    <row r="61588" spans="1:27" x14ac:dyDescent="0.25">
      <c r="A61588"/>
      <c r="AA61588"/>
    </row>
    <row r="61589" spans="1:27" x14ac:dyDescent="0.25">
      <c r="A61589"/>
      <c r="AA61589"/>
    </row>
    <row r="61590" spans="1:27" x14ac:dyDescent="0.25">
      <c r="A61590"/>
      <c r="AA61590"/>
    </row>
    <row r="61591" spans="1:27" x14ac:dyDescent="0.25">
      <c r="A61591"/>
      <c r="AA61591"/>
    </row>
    <row r="61592" spans="1:27" x14ac:dyDescent="0.25">
      <c r="A61592"/>
      <c r="AA61592"/>
    </row>
    <row r="61593" spans="1:27" x14ac:dyDescent="0.25">
      <c r="A61593"/>
      <c r="AA61593"/>
    </row>
    <row r="61594" spans="1:27" x14ac:dyDescent="0.25">
      <c r="A61594"/>
      <c r="AA61594"/>
    </row>
    <row r="61595" spans="1:27" x14ac:dyDescent="0.25">
      <c r="A61595"/>
      <c r="AA61595"/>
    </row>
    <row r="61596" spans="1:27" x14ac:dyDescent="0.25">
      <c r="A61596"/>
      <c r="AA61596"/>
    </row>
    <row r="61597" spans="1:27" x14ac:dyDescent="0.25">
      <c r="A61597"/>
      <c r="AA61597"/>
    </row>
    <row r="61598" spans="1:27" x14ac:dyDescent="0.25">
      <c r="A61598"/>
      <c r="AA61598"/>
    </row>
    <row r="61599" spans="1:27" x14ac:dyDescent="0.25">
      <c r="A61599"/>
      <c r="AA61599"/>
    </row>
    <row r="61600" spans="1:27" x14ac:dyDescent="0.25">
      <c r="A61600"/>
      <c r="AA61600"/>
    </row>
    <row r="61601" spans="1:27" x14ac:dyDescent="0.25">
      <c r="A61601"/>
      <c r="AA61601"/>
    </row>
    <row r="61602" spans="1:27" x14ac:dyDescent="0.25">
      <c r="A61602"/>
      <c r="AA61602"/>
    </row>
    <row r="61603" spans="1:27" x14ac:dyDescent="0.25">
      <c r="A61603"/>
      <c r="AA61603"/>
    </row>
    <row r="61604" spans="1:27" x14ac:dyDescent="0.25">
      <c r="A61604"/>
      <c r="AA61604"/>
    </row>
    <row r="61605" spans="1:27" x14ac:dyDescent="0.25">
      <c r="A61605"/>
      <c r="AA61605"/>
    </row>
    <row r="61606" spans="1:27" x14ac:dyDescent="0.25">
      <c r="A61606"/>
      <c r="AA61606"/>
    </row>
    <row r="61607" spans="1:27" x14ac:dyDescent="0.25">
      <c r="A61607"/>
      <c r="AA61607"/>
    </row>
    <row r="61608" spans="1:27" x14ac:dyDescent="0.25">
      <c r="A61608"/>
      <c r="AA61608"/>
    </row>
    <row r="61609" spans="1:27" x14ac:dyDescent="0.25">
      <c r="A61609"/>
      <c r="AA61609"/>
    </row>
    <row r="61610" spans="1:27" x14ac:dyDescent="0.25">
      <c r="A61610"/>
      <c r="AA61610"/>
    </row>
    <row r="61611" spans="1:27" x14ac:dyDescent="0.25">
      <c r="A61611"/>
      <c r="AA61611"/>
    </row>
    <row r="61612" spans="1:27" x14ac:dyDescent="0.25">
      <c r="A61612"/>
      <c r="AA61612"/>
    </row>
    <row r="61613" spans="1:27" x14ac:dyDescent="0.25">
      <c r="A61613"/>
      <c r="AA61613"/>
    </row>
    <row r="61614" spans="1:27" x14ac:dyDescent="0.25">
      <c r="A61614"/>
      <c r="AA61614"/>
    </row>
    <row r="61615" spans="1:27" x14ac:dyDescent="0.25">
      <c r="A61615"/>
      <c r="AA61615"/>
    </row>
    <row r="61616" spans="1:27" x14ac:dyDescent="0.25">
      <c r="A61616"/>
      <c r="AA61616"/>
    </row>
    <row r="61617" spans="1:27" x14ac:dyDescent="0.25">
      <c r="A61617"/>
      <c r="AA61617"/>
    </row>
    <row r="61618" spans="1:27" x14ac:dyDescent="0.25">
      <c r="A61618"/>
      <c r="AA61618"/>
    </row>
    <row r="61619" spans="1:27" x14ac:dyDescent="0.25">
      <c r="A61619"/>
      <c r="AA61619"/>
    </row>
    <row r="61620" spans="1:27" x14ac:dyDescent="0.25">
      <c r="A61620"/>
      <c r="AA61620"/>
    </row>
    <row r="61621" spans="1:27" x14ac:dyDescent="0.25">
      <c r="A61621"/>
      <c r="AA61621"/>
    </row>
    <row r="61622" spans="1:27" x14ac:dyDescent="0.25">
      <c r="A61622"/>
      <c r="AA61622"/>
    </row>
    <row r="61623" spans="1:27" x14ac:dyDescent="0.25">
      <c r="A61623"/>
      <c r="AA61623"/>
    </row>
    <row r="61624" spans="1:27" x14ac:dyDescent="0.25">
      <c r="A61624"/>
      <c r="AA61624"/>
    </row>
    <row r="61625" spans="1:27" x14ac:dyDescent="0.25">
      <c r="A61625"/>
      <c r="AA61625"/>
    </row>
    <row r="61626" spans="1:27" x14ac:dyDescent="0.25">
      <c r="A61626"/>
      <c r="AA61626"/>
    </row>
    <row r="61627" spans="1:27" x14ac:dyDescent="0.25">
      <c r="A61627"/>
      <c r="AA61627"/>
    </row>
    <row r="61628" spans="1:27" x14ac:dyDescent="0.25">
      <c r="A61628"/>
      <c r="AA61628"/>
    </row>
    <row r="61629" spans="1:27" x14ac:dyDescent="0.25">
      <c r="A61629"/>
      <c r="AA61629"/>
    </row>
    <row r="61630" spans="1:27" x14ac:dyDescent="0.25">
      <c r="A61630"/>
      <c r="AA61630"/>
    </row>
    <row r="61631" spans="1:27" x14ac:dyDescent="0.25">
      <c r="A61631"/>
      <c r="AA61631"/>
    </row>
    <row r="61632" spans="1:27" x14ac:dyDescent="0.25">
      <c r="A61632"/>
      <c r="AA61632"/>
    </row>
    <row r="61633" spans="1:27" x14ac:dyDescent="0.25">
      <c r="A61633"/>
      <c r="AA61633"/>
    </row>
    <row r="61634" spans="1:27" x14ac:dyDescent="0.25">
      <c r="A61634"/>
      <c r="AA61634"/>
    </row>
    <row r="61635" spans="1:27" x14ac:dyDescent="0.25">
      <c r="A61635"/>
      <c r="AA61635"/>
    </row>
    <row r="61636" spans="1:27" x14ac:dyDescent="0.25">
      <c r="A61636"/>
      <c r="AA61636"/>
    </row>
    <row r="61637" spans="1:27" x14ac:dyDescent="0.25">
      <c r="A61637"/>
      <c r="AA61637"/>
    </row>
    <row r="61638" spans="1:27" x14ac:dyDescent="0.25">
      <c r="A61638"/>
      <c r="AA61638"/>
    </row>
    <row r="61639" spans="1:27" x14ac:dyDescent="0.25">
      <c r="A61639"/>
      <c r="AA61639"/>
    </row>
    <row r="61640" spans="1:27" x14ac:dyDescent="0.25">
      <c r="A61640"/>
      <c r="AA61640"/>
    </row>
    <row r="61641" spans="1:27" x14ac:dyDescent="0.25">
      <c r="A61641"/>
      <c r="AA61641"/>
    </row>
    <row r="61642" spans="1:27" x14ac:dyDescent="0.25">
      <c r="A61642"/>
      <c r="AA61642"/>
    </row>
    <row r="61643" spans="1:27" x14ac:dyDescent="0.25">
      <c r="A61643"/>
      <c r="AA61643"/>
    </row>
    <row r="61644" spans="1:27" x14ac:dyDescent="0.25">
      <c r="A61644"/>
      <c r="AA61644"/>
    </row>
    <row r="61645" spans="1:27" x14ac:dyDescent="0.25">
      <c r="A61645"/>
      <c r="AA61645"/>
    </row>
    <row r="61646" spans="1:27" x14ac:dyDescent="0.25">
      <c r="A61646"/>
      <c r="AA61646"/>
    </row>
    <row r="61647" spans="1:27" x14ac:dyDescent="0.25">
      <c r="A61647"/>
      <c r="AA61647"/>
    </row>
    <row r="61648" spans="1:27" x14ac:dyDescent="0.25">
      <c r="A61648"/>
      <c r="AA61648"/>
    </row>
    <row r="61649" spans="1:27" x14ac:dyDescent="0.25">
      <c r="A61649"/>
      <c r="AA61649"/>
    </row>
    <row r="61650" spans="1:27" x14ac:dyDescent="0.25">
      <c r="A61650"/>
      <c r="AA61650"/>
    </row>
    <row r="61651" spans="1:27" x14ac:dyDescent="0.25">
      <c r="A61651"/>
      <c r="AA61651"/>
    </row>
    <row r="61652" spans="1:27" x14ac:dyDescent="0.25">
      <c r="A61652"/>
      <c r="AA61652"/>
    </row>
    <row r="61653" spans="1:27" x14ac:dyDescent="0.25">
      <c r="A61653"/>
      <c r="AA61653"/>
    </row>
    <row r="61654" spans="1:27" x14ac:dyDescent="0.25">
      <c r="A61654"/>
      <c r="AA61654"/>
    </row>
    <row r="61655" spans="1:27" x14ac:dyDescent="0.25">
      <c r="A61655"/>
      <c r="AA61655"/>
    </row>
    <row r="61656" spans="1:27" x14ac:dyDescent="0.25">
      <c r="A61656"/>
      <c r="AA61656"/>
    </row>
    <row r="61657" spans="1:27" x14ac:dyDescent="0.25">
      <c r="A61657"/>
      <c r="AA61657"/>
    </row>
    <row r="61658" spans="1:27" x14ac:dyDescent="0.25">
      <c r="A61658"/>
      <c r="AA61658"/>
    </row>
    <row r="61659" spans="1:27" x14ac:dyDescent="0.25">
      <c r="A61659"/>
      <c r="AA61659"/>
    </row>
    <row r="61660" spans="1:27" x14ac:dyDescent="0.25">
      <c r="A61660"/>
      <c r="AA61660"/>
    </row>
    <row r="61661" spans="1:27" x14ac:dyDescent="0.25">
      <c r="A61661"/>
      <c r="AA61661"/>
    </row>
    <row r="61662" spans="1:27" x14ac:dyDescent="0.25">
      <c r="A61662"/>
      <c r="AA61662"/>
    </row>
    <row r="61663" spans="1:27" x14ac:dyDescent="0.25">
      <c r="A61663"/>
      <c r="AA61663"/>
    </row>
    <row r="61664" spans="1:27" x14ac:dyDescent="0.25">
      <c r="A61664"/>
      <c r="AA61664"/>
    </row>
    <row r="61665" spans="1:27" x14ac:dyDescent="0.25">
      <c r="A61665"/>
      <c r="AA61665"/>
    </row>
    <row r="61666" spans="1:27" x14ac:dyDescent="0.25">
      <c r="A61666"/>
      <c r="AA61666"/>
    </row>
    <row r="61667" spans="1:27" x14ac:dyDescent="0.25">
      <c r="A61667"/>
      <c r="AA61667"/>
    </row>
    <row r="61668" spans="1:27" x14ac:dyDescent="0.25">
      <c r="A61668"/>
      <c r="AA61668"/>
    </row>
    <row r="61669" spans="1:27" x14ac:dyDescent="0.25">
      <c r="A61669"/>
      <c r="AA61669"/>
    </row>
    <row r="61670" spans="1:27" x14ac:dyDescent="0.25">
      <c r="A61670"/>
      <c r="AA61670"/>
    </row>
    <row r="61671" spans="1:27" x14ac:dyDescent="0.25">
      <c r="A61671"/>
      <c r="AA61671"/>
    </row>
    <row r="61672" spans="1:27" x14ac:dyDescent="0.25">
      <c r="A61672"/>
      <c r="AA61672"/>
    </row>
    <row r="61673" spans="1:27" x14ac:dyDescent="0.25">
      <c r="A61673"/>
      <c r="AA61673"/>
    </row>
    <row r="61674" spans="1:27" x14ac:dyDescent="0.25">
      <c r="A61674"/>
      <c r="AA61674"/>
    </row>
    <row r="61675" spans="1:27" x14ac:dyDescent="0.25">
      <c r="A61675"/>
      <c r="AA61675"/>
    </row>
    <row r="61676" spans="1:27" x14ac:dyDescent="0.25">
      <c r="A61676"/>
      <c r="AA61676"/>
    </row>
    <row r="61677" spans="1:27" x14ac:dyDescent="0.25">
      <c r="A61677"/>
      <c r="AA61677"/>
    </row>
    <row r="61678" spans="1:27" x14ac:dyDescent="0.25">
      <c r="A61678"/>
      <c r="AA61678"/>
    </row>
    <row r="61679" spans="1:27" x14ac:dyDescent="0.25">
      <c r="A61679"/>
      <c r="AA61679"/>
    </row>
    <row r="61680" spans="1:27" x14ac:dyDescent="0.25">
      <c r="A61680"/>
      <c r="AA61680"/>
    </row>
    <row r="61681" spans="1:27" x14ac:dyDescent="0.25">
      <c r="A61681"/>
      <c r="AA61681"/>
    </row>
    <row r="61682" spans="1:27" x14ac:dyDescent="0.25">
      <c r="A61682"/>
      <c r="AA61682"/>
    </row>
    <row r="61683" spans="1:27" x14ac:dyDescent="0.25">
      <c r="A61683"/>
      <c r="AA61683"/>
    </row>
    <row r="61684" spans="1:27" x14ac:dyDescent="0.25">
      <c r="A61684"/>
      <c r="AA61684"/>
    </row>
    <row r="61685" spans="1:27" x14ac:dyDescent="0.25">
      <c r="A61685"/>
      <c r="AA61685"/>
    </row>
    <row r="61686" spans="1:27" x14ac:dyDescent="0.25">
      <c r="A61686"/>
      <c r="AA61686"/>
    </row>
    <row r="61687" spans="1:27" x14ac:dyDescent="0.25">
      <c r="A61687"/>
      <c r="AA61687"/>
    </row>
    <row r="61688" spans="1:27" x14ac:dyDescent="0.25">
      <c r="A61688"/>
      <c r="AA61688"/>
    </row>
    <row r="61689" spans="1:27" x14ac:dyDescent="0.25">
      <c r="A61689"/>
      <c r="AA61689"/>
    </row>
    <row r="61690" spans="1:27" x14ac:dyDescent="0.25">
      <c r="A61690"/>
      <c r="AA61690"/>
    </row>
    <row r="61691" spans="1:27" x14ac:dyDescent="0.25">
      <c r="A61691"/>
      <c r="AA61691"/>
    </row>
    <row r="61692" spans="1:27" x14ac:dyDescent="0.25">
      <c r="A61692"/>
      <c r="AA61692"/>
    </row>
    <row r="61693" spans="1:27" x14ac:dyDescent="0.25">
      <c r="A61693"/>
      <c r="AA61693"/>
    </row>
    <row r="61694" spans="1:27" x14ac:dyDescent="0.25">
      <c r="A61694"/>
      <c r="AA61694"/>
    </row>
    <row r="61695" spans="1:27" x14ac:dyDescent="0.25">
      <c r="A61695"/>
      <c r="AA61695"/>
    </row>
    <row r="61696" spans="1:27" x14ac:dyDescent="0.25">
      <c r="A61696"/>
      <c r="AA61696"/>
    </row>
    <row r="61697" spans="1:27" x14ac:dyDescent="0.25">
      <c r="A61697"/>
      <c r="AA61697"/>
    </row>
    <row r="61698" spans="1:27" x14ac:dyDescent="0.25">
      <c r="A61698"/>
      <c r="AA61698"/>
    </row>
    <row r="61699" spans="1:27" x14ac:dyDescent="0.25">
      <c r="A61699"/>
      <c r="AA61699"/>
    </row>
    <row r="61700" spans="1:27" x14ac:dyDescent="0.25">
      <c r="A61700"/>
      <c r="AA61700"/>
    </row>
    <row r="61701" spans="1:27" x14ac:dyDescent="0.25">
      <c r="A61701"/>
      <c r="AA61701"/>
    </row>
    <row r="61702" spans="1:27" x14ac:dyDescent="0.25">
      <c r="A61702"/>
      <c r="AA61702"/>
    </row>
    <row r="61703" spans="1:27" x14ac:dyDescent="0.25">
      <c r="A61703"/>
      <c r="AA61703"/>
    </row>
    <row r="61704" spans="1:27" x14ac:dyDescent="0.25">
      <c r="A61704"/>
      <c r="AA61704"/>
    </row>
    <row r="61705" spans="1:27" x14ac:dyDescent="0.25">
      <c r="A61705"/>
      <c r="AA61705"/>
    </row>
    <row r="61706" spans="1:27" x14ac:dyDescent="0.25">
      <c r="A61706"/>
      <c r="AA61706"/>
    </row>
    <row r="61707" spans="1:27" x14ac:dyDescent="0.25">
      <c r="A61707"/>
      <c r="AA61707"/>
    </row>
    <row r="61708" spans="1:27" x14ac:dyDescent="0.25">
      <c r="A61708"/>
      <c r="AA61708"/>
    </row>
    <row r="61709" spans="1:27" x14ac:dyDescent="0.25">
      <c r="A61709"/>
      <c r="AA61709"/>
    </row>
    <row r="61710" spans="1:27" x14ac:dyDescent="0.25">
      <c r="A61710"/>
      <c r="AA61710"/>
    </row>
    <row r="61711" spans="1:27" x14ac:dyDescent="0.25">
      <c r="A61711"/>
      <c r="AA61711"/>
    </row>
    <row r="61712" spans="1:27" x14ac:dyDescent="0.25">
      <c r="A61712"/>
      <c r="AA61712"/>
    </row>
    <row r="61713" spans="1:27" x14ac:dyDescent="0.25">
      <c r="A61713"/>
      <c r="AA61713"/>
    </row>
    <row r="61714" spans="1:27" x14ac:dyDescent="0.25">
      <c r="A61714"/>
      <c r="AA61714"/>
    </row>
    <row r="61715" spans="1:27" x14ac:dyDescent="0.25">
      <c r="A61715"/>
      <c r="AA61715"/>
    </row>
    <row r="61716" spans="1:27" x14ac:dyDescent="0.25">
      <c r="A61716"/>
      <c r="AA61716"/>
    </row>
    <row r="61717" spans="1:27" x14ac:dyDescent="0.25">
      <c r="A61717"/>
      <c r="AA61717"/>
    </row>
    <row r="61718" spans="1:27" x14ac:dyDescent="0.25">
      <c r="A61718"/>
      <c r="AA61718"/>
    </row>
    <row r="61719" spans="1:27" x14ac:dyDescent="0.25">
      <c r="A61719"/>
      <c r="AA61719"/>
    </row>
    <row r="61720" spans="1:27" x14ac:dyDescent="0.25">
      <c r="A61720"/>
      <c r="AA61720"/>
    </row>
    <row r="61721" spans="1:27" x14ac:dyDescent="0.25">
      <c r="A61721"/>
      <c r="AA61721"/>
    </row>
    <row r="61722" spans="1:27" x14ac:dyDescent="0.25">
      <c r="A61722"/>
      <c r="AA61722"/>
    </row>
    <row r="61723" spans="1:27" x14ac:dyDescent="0.25">
      <c r="A61723"/>
      <c r="AA61723"/>
    </row>
    <row r="61724" spans="1:27" x14ac:dyDescent="0.25">
      <c r="A61724"/>
      <c r="AA61724"/>
    </row>
    <row r="61725" spans="1:27" x14ac:dyDescent="0.25">
      <c r="A61725"/>
      <c r="AA61725"/>
    </row>
    <row r="61726" spans="1:27" x14ac:dyDescent="0.25">
      <c r="A61726"/>
      <c r="AA61726"/>
    </row>
    <row r="61727" spans="1:27" x14ac:dyDescent="0.25">
      <c r="A61727"/>
      <c r="AA61727"/>
    </row>
    <row r="61728" spans="1:27" x14ac:dyDescent="0.25">
      <c r="A61728"/>
      <c r="AA61728"/>
    </row>
    <row r="61729" spans="1:27" x14ac:dyDescent="0.25">
      <c r="A61729"/>
      <c r="AA61729"/>
    </row>
    <row r="61730" spans="1:27" x14ac:dyDescent="0.25">
      <c r="A61730"/>
      <c r="AA61730"/>
    </row>
    <row r="61731" spans="1:27" x14ac:dyDescent="0.25">
      <c r="A61731"/>
      <c r="AA61731"/>
    </row>
    <row r="61732" spans="1:27" x14ac:dyDescent="0.25">
      <c r="A61732"/>
      <c r="AA61732"/>
    </row>
    <row r="61733" spans="1:27" x14ac:dyDescent="0.25">
      <c r="A61733"/>
      <c r="AA61733"/>
    </row>
    <row r="61734" spans="1:27" x14ac:dyDescent="0.25">
      <c r="A61734"/>
      <c r="AA61734"/>
    </row>
    <row r="61735" spans="1:27" x14ac:dyDescent="0.25">
      <c r="A61735"/>
      <c r="AA61735"/>
    </row>
    <row r="61736" spans="1:27" x14ac:dyDescent="0.25">
      <c r="A61736"/>
      <c r="AA61736"/>
    </row>
    <row r="61737" spans="1:27" x14ac:dyDescent="0.25">
      <c r="A61737"/>
      <c r="AA61737"/>
    </row>
    <row r="61738" spans="1:27" x14ac:dyDescent="0.25">
      <c r="A61738"/>
      <c r="AA61738"/>
    </row>
    <row r="61739" spans="1:27" x14ac:dyDescent="0.25">
      <c r="A61739"/>
      <c r="AA61739"/>
    </row>
    <row r="61740" spans="1:27" x14ac:dyDescent="0.25">
      <c r="A61740"/>
      <c r="AA61740"/>
    </row>
    <row r="61741" spans="1:27" x14ac:dyDescent="0.25">
      <c r="A61741"/>
      <c r="AA61741"/>
    </row>
    <row r="61742" spans="1:27" x14ac:dyDescent="0.25">
      <c r="A61742"/>
      <c r="AA61742"/>
    </row>
    <row r="61743" spans="1:27" x14ac:dyDescent="0.25">
      <c r="A61743"/>
      <c r="AA61743"/>
    </row>
    <row r="61744" spans="1:27" x14ac:dyDescent="0.25">
      <c r="A61744"/>
      <c r="AA61744"/>
    </row>
    <row r="61745" spans="1:27" x14ac:dyDescent="0.25">
      <c r="A61745"/>
      <c r="AA61745"/>
    </row>
    <row r="61746" spans="1:27" x14ac:dyDescent="0.25">
      <c r="A61746"/>
      <c r="AA61746"/>
    </row>
    <row r="61747" spans="1:27" x14ac:dyDescent="0.25">
      <c r="A61747"/>
      <c r="AA61747"/>
    </row>
    <row r="61748" spans="1:27" x14ac:dyDescent="0.25">
      <c r="A61748"/>
      <c r="AA61748"/>
    </row>
    <row r="61749" spans="1:27" x14ac:dyDescent="0.25">
      <c r="A61749"/>
      <c r="AA61749"/>
    </row>
    <row r="61750" spans="1:27" x14ac:dyDescent="0.25">
      <c r="A61750"/>
      <c r="AA61750"/>
    </row>
    <row r="61751" spans="1:27" x14ac:dyDescent="0.25">
      <c r="A61751"/>
      <c r="AA61751"/>
    </row>
    <row r="61752" spans="1:27" x14ac:dyDescent="0.25">
      <c r="A61752"/>
      <c r="AA61752"/>
    </row>
    <row r="61753" spans="1:27" x14ac:dyDescent="0.25">
      <c r="A61753"/>
      <c r="AA61753"/>
    </row>
    <row r="61754" spans="1:27" x14ac:dyDescent="0.25">
      <c r="A61754"/>
      <c r="AA61754"/>
    </row>
    <row r="61755" spans="1:27" x14ac:dyDescent="0.25">
      <c r="A61755"/>
      <c r="AA61755"/>
    </row>
    <row r="61756" spans="1:27" x14ac:dyDescent="0.25">
      <c r="A61756"/>
      <c r="AA61756"/>
    </row>
    <row r="61757" spans="1:27" x14ac:dyDescent="0.25">
      <c r="A61757"/>
      <c r="AA61757"/>
    </row>
    <row r="61758" spans="1:27" x14ac:dyDescent="0.25">
      <c r="A61758"/>
      <c r="AA61758"/>
    </row>
    <row r="61759" spans="1:27" x14ac:dyDescent="0.25">
      <c r="A61759"/>
      <c r="AA61759"/>
    </row>
    <row r="61760" spans="1:27" x14ac:dyDescent="0.25">
      <c r="A61760"/>
      <c r="AA61760"/>
    </row>
    <row r="61761" spans="1:27" x14ac:dyDescent="0.25">
      <c r="A61761"/>
      <c r="AA61761"/>
    </row>
    <row r="61762" spans="1:27" x14ac:dyDescent="0.25">
      <c r="A61762"/>
      <c r="AA61762"/>
    </row>
    <row r="61763" spans="1:27" x14ac:dyDescent="0.25">
      <c r="A61763"/>
      <c r="AA61763"/>
    </row>
    <row r="61764" spans="1:27" x14ac:dyDescent="0.25">
      <c r="A61764"/>
      <c r="AA61764"/>
    </row>
    <row r="61765" spans="1:27" x14ac:dyDescent="0.25">
      <c r="A61765"/>
      <c r="AA61765"/>
    </row>
    <row r="61766" spans="1:27" x14ac:dyDescent="0.25">
      <c r="A61766"/>
      <c r="AA61766"/>
    </row>
    <row r="61767" spans="1:27" x14ac:dyDescent="0.25">
      <c r="A61767"/>
      <c r="AA61767"/>
    </row>
    <row r="61768" spans="1:27" x14ac:dyDescent="0.25">
      <c r="A61768"/>
      <c r="AA61768"/>
    </row>
    <row r="61769" spans="1:27" x14ac:dyDescent="0.25">
      <c r="A61769"/>
      <c r="AA61769"/>
    </row>
    <row r="61770" spans="1:27" x14ac:dyDescent="0.25">
      <c r="A61770"/>
      <c r="AA61770"/>
    </row>
    <row r="61771" spans="1:27" x14ac:dyDescent="0.25">
      <c r="A61771"/>
      <c r="AA61771"/>
    </row>
    <row r="61772" spans="1:27" x14ac:dyDescent="0.25">
      <c r="A61772"/>
      <c r="AA61772"/>
    </row>
    <row r="61773" spans="1:27" x14ac:dyDescent="0.25">
      <c r="A61773"/>
      <c r="AA61773"/>
    </row>
    <row r="61774" spans="1:27" x14ac:dyDescent="0.25">
      <c r="A61774"/>
      <c r="AA61774"/>
    </row>
    <row r="61775" spans="1:27" x14ac:dyDescent="0.25">
      <c r="A61775"/>
      <c r="AA61775"/>
    </row>
    <row r="61776" spans="1:27" x14ac:dyDescent="0.25">
      <c r="A61776"/>
      <c r="AA61776"/>
    </row>
    <row r="61777" spans="1:27" x14ac:dyDescent="0.25">
      <c r="A61777"/>
      <c r="AA61777"/>
    </row>
    <row r="61778" spans="1:27" x14ac:dyDescent="0.25">
      <c r="A61778"/>
      <c r="AA61778"/>
    </row>
    <row r="61779" spans="1:27" x14ac:dyDescent="0.25">
      <c r="A61779"/>
      <c r="AA61779"/>
    </row>
    <row r="61780" spans="1:27" x14ac:dyDescent="0.25">
      <c r="A61780"/>
      <c r="AA61780"/>
    </row>
    <row r="61781" spans="1:27" x14ac:dyDescent="0.25">
      <c r="A61781"/>
      <c r="AA61781"/>
    </row>
    <row r="61782" spans="1:27" x14ac:dyDescent="0.25">
      <c r="A61782"/>
      <c r="AA61782"/>
    </row>
    <row r="61783" spans="1:27" x14ac:dyDescent="0.25">
      <c r="A61783"/>
      <c r="AA61783"/>
    </row>
    <row r="61784" spans="1:27" x14ac:dyDescent="0.25">
      <c r="A61784"/>
      <c r="AA61784"/>
    </row>
    <row r="61785" spans="1:27" x14ac:dyDescent="0.25">
      <c r="A61785"/>
      <c r="AA61785"/>
    </row>
    <row r="61786" spans="1:27" x14ac:dyDescent="0.25">
      <c r="A61786"/>
      <c r="AA61786"/>
    </row>
    <row r="61787" spans="1:27" x14ac:dyDescent="0.25">
      <c r="A61787"/>
      <c r="AA61787"/>
    </row>
    <row r="61788" spans="1:27" x14ac:dyDescent="0.25">
      <c r="A61788"/>
      <c r="AA61788"/>
    </row>
    <row r="61789" spans="1:27" x14ac:dyDescent="0.25">
      <c r="A61789"/>
      <c r="AA61789"/>
    </row>
    <row r="61790" spans="1:27" x14ac:dyDescent="0.25">
      <c r="A61790"/>
      <c r="AA61790"/>
    </row>
    <row r="61791" spans="1:27" x14ac:dyDescent="0.25">
      <c r="A61791"/>
      <c r="AA61791"/>
    </row>
    <row r="61792" spans="1:27" x14ac:dyDescent="0.25">
      <c r="A61792"/>
      <c r="AA61792"/>
    </row>
    <row r="61793" spans="1:27" x14ac:dyDescent="0.25">
      <c r="A61793"/>
      <c r="AA61793"/>
    </row>
    <row r="61794" spans="1:27" x14ac:dyDescent="0.25">
      <c r="A61794"/>
      <c r="AA61794"/>
    </row>
    <row r="61795" spans="1:27" x14ac:dyDescent="0.25">
      <c r="A61795"/>
      <c r="AA61795"/>
    </row>
    <row r="61796" spans="1:27" x14ac:dyDescent="0.25">
      <c r="A61796"/>
      <c r="AA61796"/>
    </row>
    <row r="61797" spans="1:27" x14ac:dyDescent="0.25">
      <c r="A61797"/>
      <c r="AA61797"/>
    </row>
    <row r="61798" spans="1:27" x14ac:dyDescent="0.25">
      <c r="A61798"/>
      <c r="AA61798"/>
    </row>
    <row r="61799" spans="1:27" x14ac:dyDescent="0.25">
      <c r="A61799"/>
      <c r="AA61799"/>
    </row>
    <row r="61800" spans="1:27" x14ac:dyDescent="0.25">
      <c r="A61800"/>
      <c r="AA61800"/>
    </row>
    <row r="61801" spans="1:27" x14ac:dyDescent="0.25">
      <c r="A61801"/>
      <c r="AA61801"/>
    </row>
    <row r="61802" spans="1:27" x14ac:dyDescent="0.25">
      <c r="A61802"/>
      <c r="AA61802"/>
    </row>
    <row r="61803" spans="1:27" x14ac:dyDescent="0.25">
      <c r="A61803"/>
      <c r="AA61803"/>
    </row>
    <row r="61804" spans="1:27" x14ac:dyDescent="0.25">
      <c r="A61804"/>
      <c r="AA61804"/>
    </row>
    <row r="61805" spans="1:27" x14ac:dyDescent="0.25">
      <c r="A61805"/>
      <c r="AA61805"/>
    </row>
    <row r="61806" spans="1:27" x14ac:dyDescent="0.25">
      <c r="A61806"/>
      <c r="AA61806"/>
    </row>
    <row r="61807" spans="1:27" x14ac:dyDescent="0.25">
      <c r="A61807"/>
      <c r="AA61807"/>
    </row>
    <row r="61808" spans="1:27" x14ac:dyDescent="0.25">
      <c r="A61808"/>
      <c r="AA61808"/>
    </row>
    <row r="61809" spans="1:27" x14ac:dyDescent="0.25">
      <c r="A61809"/>
      <c r="AA61809"/>
    </row>
    <row r="61810" spans="1:27" x14ac:dyDescent="0.25">
      <c r="A61810"/>
      <c r="AA61810"/>
    </row>
    <row r="61811" spans="1:27" x14ac:dyDescent="0.25">
      <c r="A61811"/>
      <c r="AA61811"/>
    </row>
    <row r="61812" spans="1:27" x14ac:dyDescent="0.25">
      <c r="A61812"/>
      <c r="AA61812"/>
    </row>
    <row r="61813" spans="1:27" x14ac:dyDescent="0.25">
      <c r="A61813"/>
      <c r="AA61813"/>
    </row>
    <row r="61814" spans="1:27" x14ac:dyDescent="0.25">
      <c r="A61814"/>
      <c r="AA61814"/>
    </row>
    <row r="61815" spans="1:27" x14ac:dyDescent="0.25">
      <c r="A61815"/>
      <c r="AA61815"/>
    </row>
    <row r="61816" spans="1:27" x14ac:dyDescent="0.25">
      <c r="A61816"/>
      <c r="AA61816"/>
    </row>
    <row r="61817" spans="1:27" x14ac:dyDescent="0.25">
      <c r="A61817"/>
      <c r="AA61817"/>
    </row>
    <row r="61818" spans="1:27" x14ac:dyDescent="0.25">
      <c r="A61818"/>
      <c r="AA61818"/>
    </row>
    <row r="61819" spans="1:27" x14ac:dyDescent="0.25">
      <c r="A61819"/>
      <c r="AA61819"/>
    </row>
    <row r="61820" spans="1:27" x14ac:dyDescent="0.25">
      <c r="A61820"/>
      <c r="AA61820"/>
    </row>
    <row r="61821" spans="1:27" x14ac:dyDescent="0.25">
      <c r="A61821"/>
      <c r="AA61821"/>
    </row>
    <row r="61822" spans="1:27" x14ac:dyDescent="0.25">
      <c r="A61822"/>
      <c r="AA61822"/>
    </row>
    <row r="61823" spans="1:27" x14ac:dyDescent="0.25">
      <c r="A61823"/>
      <c r="AA61823"/>
    </row>
    <row r="61824" spans="1:27" x14ac:dyDescent="0.25">
      <c r="A61824"/>
      <c r="AA61824"/>
    </row>
    <row r="61825" spans="1:27" x14ac:dyDescent="0.25">
      <c r="A61825"/>
      <c r="AA61825"/>
    </row>
    <row r="61826" spans="1:27" x14ac:dyDescent="0.25">
      <c r="A61826"/>
      <c r="AA61826"/>
    </row>
    <row r="61827" spans="1:27" x14ac:dyDescent="0.25">
      <c r="A61827"/>
      <c r="AA61827"/>
    </row>
    <row r="61828" spans="1:27" x14ac:dyDescent="0.25">
      <c r="A61828"/>
      <c r="AA61828"/>
    </row>
    <row r="61829" spans="1:27" x14ac:dyDescent="0.25">
      <c r="A61829"/>
      <c r="AA61829"/>
    </row>
    <row r="61830" spans="1:27" x14ac:dyDescent="0.25">
      <c r="A61830"/>
      <c r="AA61830"/>
    </row>
    <row r="61831" spans="1:27" x14ac:dyDescent="0.25">
      <c r="A61831"/>
      <c r="AA61831"/>
    </row>
    <row r="61832" spans="1:27" x14ac:dyDescent="0.25">
      <c r="A61832"/>
      <c r="AA61832"/>
    </row>
    <row r="61833" spans="1:27" x14ac:dyDescent="0.25">
      <c r="A61833"/>
      <c r="AA61833"/>
    </row>
    <row r="61834" spans="1:27" x14ac:dyDescent="0.25">
      <c r="A61834"/>
      <c r="AA61834"/>
    </row>
    <row r="61835" spans="1:27" x14ac:dyDescent="0.25">
      <c r="A61835"/>
      <c r="AA61835"/>
    </row>
    <row r="61836" spans="1:27" x14ac:dyDescent="0.25">
      <c r="A61836"/>
      <c r="AA61836"/>
    </row>
    <row r="61837" spans="1:27" x14ac:dyDescent="0.25">
      <c r="A61837"/>
      <c r="AA61837"/>
    </row>
    <row r="61838" spans="1:27" x14ac:dyDescent="0.25">
      <c r="A61838"/>
      <c r="AA61838"/>
    </row>
    <row r="61839" spans="1:27" x14ac:dyDescent="0.25">
      <c r="A61839"/>
      <c r="AA61839"/>
    </row>
    <row r="61840" spans="1:27" x14ac:dyDescent="0.25">
      <c r="A61840"/>
      <c r="AA61840"/>
    </row>
    <row r="61841" spans="1:27" x14ac:dyDescent="0.25">
      <c r="A61841"/>
      <c r="AA61841"/>
    </row>
    <row r="61842" spans="1:27" x14ac:dyDescent="0.25">
      <c r="A61842"/>
      <c r="AA61842"/>
    </row>
    <row r="61843" spans="1:27" x14ac:dyDescent="0.25">
      <c r="A61843"/>
      <c r="AA61843"/>
    </row>
    <row r="61844" spans="1:27" x14ac:dyDescent="0.25">
      <c r="A61844"/>
      <c r="AA61844"/>
    </row>
    <row r="61845" spans="1:27" x14ac:dyDescent="0.25">
      <c r="A61845"/>
      <c r="AA61845"/>
    </row>
    <row r="61846" spans="1:27" x14ac:dyDescent="0.25">
      <c r="A61846"/>
      <c r="AA61846"/>
    </row>
    <row r="61847" spans="1:27" x14ac:dyDescent="0.25">
      <c r="A61847"/>
      <c r="AA61847"/>
    </row>
    <row r="61848" spans="1:27" x14ac:dyDescent="0.25">
      <c r="A61848"/>
      <c r="AA61848"/>
    </row>
    <row r="61849" spans="1:27" x14ac:dyDescent="0.25">
      <c r="A61849"/>
      <c r="AA61849"/>
    </row>
    <row r="61850" spans="1:27" x14ac:dyDescent="0.25">
      <c r="A61850"/>
      <c r="AA61850"/>
    </row>
    <row r="61851" spans="1:27" x14ac:dyDescent="0.25">
      <c r="A61851"/>
      <c r="AA61851"/>
    </row>
    <row r="61852" spans="1:27" x14ac:dyDescent="0.25">
      <c r="A61852"/>
      <c r="AA61852"/>
    </row>
    <row r="61853" spans="1:27" x14ac:dyDescent="0.25">
      <c r="A61853"/>
      <c r="AA61853"/>
    </row>
    <row r="61854" spans="1:27" x14ac:dyDescent="0.25">
      <c r="A61854"/>
      <c r="AA61854"/>
    </row>
    <row r="61855" spans="1:27" x14ac:dyDescent="0.25">
      <c r="A61855"/>
      <c r="AA61855"/>
    </row>
    <row r="61856" spans="1:27" x14ac:dyDescent="0.25">
      <c r="A61856"/>
      <c r="AA61856"/>
    </row>
    <row r="61857" spans="1:27" x14ac:dyDescent="0.25">
      <c r="A61857"/>
      <c r="AA61857"/>
    </row>
    <row r="61858" spans="1:27" x14ac:dyDescent="0.25">
      <c r="A61858"/>
      <c r="AA61858"/>
    </row>
    <row r="61859" spans="1:27" x14ac:dyDescent="0.25">
      <c r="A61859"/>
      <c r="AA61859"/>
    </row>
    <row r="61860" spans="1:27" x14ac:dyDescent="0.25">
      <c r="A61860"/>
      <c r="AA61860"/>
    </row>
    <row r="61861" spans="1:27" x14ac:dyDescent="0.25">
      <c r="A61861"/>
      <c r="AA61861"/>
    </row>
    <row r="61862" spans="1:27" x14ac:dyDescent="0.25">
      <c r="A61862"/>
      <c r="AA61862"/>
    </row>
    <row r="61863" spans="1:27" x14ac:dyDescent="0.25">
      <c r="A61863"/>
      <c r="AA61863"/>
    </row>
    <row r="61864" spans="1:27" x14ac:dyDescent="0.25">
      <c r="A61864"/>
      <c r="AA61864"/>
    </row>
    <row r="61865" spans="1:27" x14ac:dyDescent="0.25">
      <c r="A61865"/>
      <c r="AA61865"/>
    </row>
    <row r="61866" spans="1:27" x14ac:dyDescent="0.25">
      <c r="A61866"/>
      <c r="AA61866"/>
    </row>
    <row r="61867" spans="1:27" x14ac:dyDescent="0.25">
      <c r="A61867"/>
      <c r="AA61867"/>
    </row>
    <row r="61868" spans="1:27" x14ac:dyDescent="0.25">
      <c r="A61868"/>
      <c r="AA61868"/>
    </row>
    <row r="61869" spans="1:27" x14ac:dyDescent="0.25">
      <c r="A61869"/>
      <c r="AA61869"/>
    </row>
    <row r="61870" spans="1:27" x14ac:dyDescent="0.25">
      <c r="A61870"/>
      <c r="AA61870"/>
    </row>
    <row r="61871" spans="1:27" x14ac:dyDescent="0.25">
      <c r="A61871"/>
      <c r="AA61871"/>
    </row>
    <row r="61872" spans="1:27" x14ac:dyDescent="0.25">
      <c r="A61872"/>
      <c r="AA61872"/>
    </row>
    <row r="61873" spans="1:27" x14ac:dyDescent="0.25">
      <c r="A61873"/>
      <c r="AA61873"/>
    </row>
    <row r="61874" spans="1:27" x14ac:dyDescent="0.25">
      <c r="A61874"/>
      <c r="AA61874"/>
    </row>
    <row r="61875" spans="1:27" x14ac:dyDescent="0.25">
      <c r="A61875"/>
      <c r="AA61875"/>
    </row>
    <row r="61876" spans="1:27" x14ac:dyDescent="0.25">
      <c r="A61876"/>
      <c r="AA61876"/>
    </row>
    <row r="61877" spans="1:27" x14ac:dyDescent="0.25">
      <c r="A61877"/>
      <c r="AA61877"/>
    </row>
    <row r="61878" spans="1:27" x14ac:dyDescent="0.25">
      <c r="A61878"/>
      <c r="AA61878"/>
    </row>
    <row r="61879" spans="1:27" x14ac:dyDescent="0.25">
      <c r="A61879"/>
      <c r="AA61879"/>
    </row>
    <row r="61880" spans="1:27" x14ac:dyDescent="0.25">
      <c r="A61880"/>
      <c r="AA61880"/>
    </row>
    <row r="61881" spans="1:27" x14ac:dyDescent="0.25">
      <c r="A61881"/>
      <c r="AA61881"/>
    </row>
    <row r="61882" spans="1:27" x14ac:dyDescent="0.25">
      <c r="A61882"/>
      <c r="AA61882"/>
    </row>
    <row r="61883" spans="1:27" x14ac:dyDescent="0.25">
      <c r="A61883"/>
      <c r="AA61883"/>
    </row>
    <row r="61884" spans="1:27" x14ac:dyDescent="0.25">
      <c r="A61884"/>
      <c r="AA61884"/>
    </row>
    <row r="61885" spans="1:27" x14ac:dyDescent="0.25">
      <c r="A61885"/>
      <c r="AA61885"/>
    </row>
    <row r="61886" spans="1:27" x14ac:dyDescent="0.25">
      <c r="A61886"/>
      <c r="AA61886"/>
    </row>
    <row r="61887" spans="1:27" x14ac:dyDescent="0.25">
      <c r="A61887"/>
      <c r="AA61887"/>
    </row>
    <row r="61888" spans="1:27" x14ac:dyDescent="0.25">
      <c r="A61888"/>
      <c r="AA61888"/>
    </row>
    <row r="61889" spans="1:27" x14ac:dyDescent="0.25">
      <c r="A61889"/>
      <c r="AA61889"/>
    </row>
    <row r="61890" spans="1:27" x14ac:dyDescent="0.25">
      <c r="A61890"/>
      <c r="AA61890"/>
    </row>
    <row r="61891" spans="1:27" x14ac:dyDescent="0.25">
      <c r="A61891"/>
      <c r="AA61891"/>
    </row>
    <row r="61892" spans="1:27" x14ac:dyDescent="0.25">
      <c r="A61892"/>
      <c r="AA61892"/>
    </row>
    <row r="61893" spans="1:27" x14ac:dyDescent="0.25">
      <c r="A61893"/>
      <c r="AA61893"/>
    </row>
    <row r="61894" spans="1:27" x14ac:dyDescent="0.25">
      <c r="A61894"/>
      <c r="AA61894"/>
    </row>
    <row r="61895" spans="1:27" x14ac:dyDescent="0.25">
      <c r="A61895"/>
      <c r="AA61895"/>
    </row>
    <row r="61896" spans="1:27" x14ac:dyDescent="0.25">
      <c r="A61896"/>
      <c r="AA61896"/>
    </row>
    <row r="61897" spans="1:27" x14ac:dyDescent="0.25">
      <c r="A61897"/>
      <c r="AA61897"/>
    </row>
    <row r="61898" spans="1:27" x14ac:dyDescent="0.25">
      <c r="A61898"/>
      <c r="AA61898"/>
    </row>
    <row r="61899" spans="1:27" x14ac:dyDescent="0.25">
      <c r="A61899"/>
      <c r="AA61899"/>
    </row>
    <row r="61900" spans="1:27" x14ac:dyDescent="0.25">
      <c r="A61900"/>
      <c r="AA61900"/>
    </row>
    <row r="61901" spans="1:27" x14ac:dyDescent="0.25">
      <c r="A61901"/>
      <c r="AA61901"/>
    </row>
    <row r="61902" spans="1:27" x14ac:dyDescent="0.25">
      <c r="A61902"/>
      <c r="AA61902"/>
    </row>
    <row r="61903" spans="1:27" x14ac:dyDescent="0.25">
      <c r="A61903"/>
      <c r="AA61903"/>
    </row>
    <row r="61904" spans="1:27" x14ac:dyDescent="0.25">
      <c r="A61904"/>
      <c r="AA61904"/>
    </row>
    <row r="61905" spans="1:27" x14ac:dyDescent="0.25">
      <c r="A61905"/>
      <c r="AA61905"/>
    </row>
    <row r="61906" spans="1:27" x14ac:dyDescent="0.25">
      <c r="A61906"/>
      <c r="AA61906"/>
    </row>
    <row r="61907" spans="1:27" x14ac:dyDescent="0.25">
      <c r="A61907"/>
      <c r="AA61907"/>
    </row>
    <row r="61908" spans="1:27" x14ac:dyDescent="0.25">
      <c r="A61908"/>
      <c r="AA61908"/>
    </row>
    <row r="61909" spans="1:27" x14ac:dyDescent="0.25">
      <c r="A61909"/>
      <c r="AA61909"/>
    </row>
    <row r="61910" spans="1:27" x14ac:dyDescent="0.25">
      <c r="A61910"/>
      <c r="AA61910"/>
    </row>
    <row r="61911" spans="1:27" x14ac:dyDescent="0.25">
      <c r="A61911"/>
      <c r="AA61911"/>
    </row>
    <row r="61912" spans="1:27" x14ac:dyDescent="0.25">
      <c r="A61912"/>
      <c r="AA61912"/>
    </row>
    <row r="61913" spans="1:27" x14ac:dyDescent="0.25">
      <c r="A61913"/>
      <c r="AA61913"/>
    </row>
    <row r="61914" spans="1:27" x14ac:dyDescent="0.25">
      <c r="A61914"/>
      <c r="AA61914"/>
    </row>
    <row r="61915" spans="1:27" x14ac:dyDescent="0.25">
      <c r="A61915"/>
      <c r="AA61915"/>
    </row>
    <row r="61916" spans="1:27" x14ac:dyDescent="0.25">
      <c r="A61916"/>
      <c r="AA61916"/>
    </row>
    <row r="61917" spans="1:27" x14ac:dyDescent="0.25">
      <c r="A61917"/>
      <c r="AA61917"/>
    </row>
    <row r="61918" spans="1:27" x14ac:dyDescent="0.25">
      <c r="A61918"/>
      <c r="AA61918"/>
    </row>
    <row r="61919" spans="1:27" x14ac:dyDescent="0.25">
      <c r="A61919"/>
      <c r="AA61919"/>
    </row>
    <row r="61920" spans="1:27" x14ac:dyDescent="0.25">
      <c r="A61920"/>
      <c r="AA61920"/>
    </row>
    <row r="61921" spans="1:27" x14ac:dyDescent="0.25">
      <c r="A61921"/>
      <c r="AA61921"/>
    </row>
    <row r="61922" spans="1:27" x14ac:dyDescent="0.25">
      <c r="A61922"/>
      <c r="AA61922"/>
    </row>
    <row r="61923" spans="1:27" x14ac:dyDescent="0.25">
      <c r="A61923"/>
      <c r="AA61923"/>
    </row>
    <row r="61924" spans="1:27" x14ac:dyDescent="0.25">
      <c r="A61924"/>
      <c r="AA61924"/>
    </row>
    <row r="61925" spans="1:27" x14ac:dyDescent="0.25">
      <c r="A61925"/>
      <c r="AA61925"/>
    </row>
    <row r="61926" spans="1:27" x14ac:dyDescent="0.25">
      <c r="A61926"/>
      <c r="AA61926"/>
    </row>
    <row r="61927" spans="1:27" x14ac:dyDescent="0.25">
      <c r="A61927"/>
      <c r="AA61927"/>
    </row>
    <row r="61928" spans="1:27" x14ac:dyDescent="0.25">
      <c r="A61928"/>
      <c r="AA61928"/>
    </row>
    <row r="61929" spans="1:27" x14ac:dyDescent="0.25">
      <c r="A61929"/>
      <c r="AA61929"/>
    </row>
    <row r="61930" spans="1:27" x14ac:dyDescent="0.25">
      <c r="A61930"/>
      <c r="AA61930"/>
    </row>
    <row r="61931" spans="1:27" x14ac:dyDescent="0.25">
      <c r="A61931"/>
      <c r="AA61931"/>
    </row>
    <row r="61932" spans="1:27" x14ac:dyDescent="0.25">
      <c r="A61932"/>
      <c r="AA61932"/>
    </row>
    <row r="61933" spans="1:27" x14ac:dyDescent="0.25">
      <c r="A61933"/>
      <c r="AA61933"/>
    </row>
    <row r="61934" spans="1:27" x14ac:dyDescent="0.25">
      <c r="A61934"/>
      <c r="AA61934"/>
    </row>
    <row r="61935" spans="1:27" x14ac:dyDescent="0.25">
      <c r="A61935"/>
      <c r="AA61935"/>
    </row>
    <row r="61936" spans="1:27" x14ac:dyDescent="0.25">
      <c r="A61936"/>
      <c r="AA61936"/>
    </row>
    <row r="61937" spans="1:27" x14ac:dyDescent="0.25">
      <c r="A61937"/>
      <c r="AA61937"/>
    </row>
    <row r="61938" spans="1:27" x14ac:dyDescent="0.25">
      <c r="A61938"/>
      <c r="AA61938"/>
    </row>
    <row r="61939" spans="1:27" x14ac:dyDescent="0.25">
      <c r="A61939"/>
      <c r="AA61939"/>
    </row>
    <row r="61940" spans="1:27" x14ac:dyDescent="0.25">
      <c r="A61940"/>
      <c r="AA61940"/>
    </row>
    <row r="61941" spans="1:27" x14ac:dyDescent="0.25">
      <c r="A61941"/>
      <c r="AA61941"/>
    </row>
    <row r="61942" spans="1:27" x14ac:dyDescent="0.25">
      <c r="A61942"/>
      <c r="AA61942"/>
    </row>
    <row r="61943" spans="1:27" x14ac:dyDescent="0.25">
      <c r="A61943"/>
      <c r="AA61943"/>
    </row>
    <row r="61944" spans="1:27" x14ac:dyDescent="0.25">
      <c r="A61944"/>
      <c r="AA61944"/>
    </row>
    <row r="61945" spans="1:27" x14ac:dyDescent="0.25">
      <c r="A61945"/>
      <c r="AA61945"/>
    </row>
    <row r="61946" spans="1:27" x14ac:dyDescent="0.25">
      <c r="A61946"/>
      <c r="AA61946"/>
    </row>
    <row r="61947" spans="1:27" x14ac:dyDescent="0.25">
      <c r="A61947"/>
      <c r="AA61947"/>
    </row>
    <row r="61948" spans="1:27" x14ac:dyDescent="0.25">
      <c r="A61948"/>
      <c r="AA61948"/>
    </row>
    <row r="61949" spans="1:27" x14ac:dyDescent="0.25">
      <c r="A61949"/>
      <c r="AA61949"/>
    </row>
    <row r="61950" spans="1:27" x14ac:dyDescent="0.25">
      <c r="A61950"/>
      <c r="AA61950"/>
    </row>
    <row r="61951" spans="1:27" x14ac:dyDescent="0.25">
      <c r="A61951"/>
      <c r="AA61951"/>
    </row>
    <row r="61952" spans="1:27" x14ac:dyDescent="0.25">
      <c r="A61952"/>
      <c r="AA61952"/>
    </row>
    <row r="61953" spans="1:27" x14ac:dyDescent="0.25">
      <c r="A61953"/>
      <c r="AA61953"/>
    </row>
    <row r="61954" spans="1:27" x14ac:dyDescent="0.25">
      <c r="A61954"/>
      <c r="AA61954"/>
    </row>
    <row r="61955" spans="1:27" x14ac:dyDescent="0.25">
      <c r="A61955"/>
      <c r="AA61955"/>
    </row>
    <row r="61956" spans="1:27" x14ac:dyDescent="0.25">
      <c r="A61956"/>
      <c r="AA61956"/>
    </row>
    <row r="61957" spans="1:27" x14ac:dyDescent="0.25">
      <c r="A61957"/>
      <c r="AA61957"/>
    </row>
    <row r="61958" spans="1:27" x14ac:dyDescent="0.25">
      <c r="A61958"/>
      <c r="AA61958"/>
    </row>
    <row r="61959" spans="1:27" x14ac:dyDescent="0.25">
      <c r="A61959"/>
      <c r="AA61959"/>
    </row>
    <row r="61960" spans="1:27" x14ac:dyDescent="0.25">
      <c r="A61960"/>
      <c r="AA61960"/>
    </row>
    <row r="61961" spans="1:27" x14ac:dyDescent="0.25">
      <c r="A61961"/>
      <c r="AA61961"/>
    </row>
    <row r="61962" spans="1:27" x14ac:dyDescent="0.25">
      <c r="A61962"/>
      <c r="AA61962"/>
    </row>
    <row r="61963" spans="1:27" x14ac:dyDescent="0.25">
      <c r="A61963"/>
      <c r="AA61963"/>
    </row>
    <row r="61964" spans="1:27" x14ac:dyDescent="0.25">
      <c r="A61964"/>
      <c r="AA61964"/>
    </row>
    <row r="61965" spans="1:27" x14ac:dyDescent="0.25">
      <c r="A61965"/>
      <c r="AA61965"/>
    </row>
    <row r="61966" spans="1:27" x14ac:dyDescent="0.25">
      <c r="A61966"/>
      <c r="AA61966"/>
    </row>
    <row r="61967" spans="1:27" x14ac:dyDescent="0.25">
      <c r="A61967"/>
      <c r="AA61967"/>
    </row>
    <row r="61968" spans="1:27" x14ac:dyDescent="0.25">
      <c r="A61968"/>
      <c r="AA61968"/>
    </row>
    <row r="61969" spans="1:27" x14ac:dyDescent="0.25">
      <c r="A61969"/>
      <c r="AA61969"/>
    </row>
    <row r="61970" spans="1:27" x14ac:dyDescent="0.25">
      <c r="A61970"/>
      <c r="AA61970"/>
    </row>
    <row r="61971" spans="1:27" x14ac:dyDescent="0.25">
      <c r="A61971"/>
      <c r="AA61971"/>
    </row>
    <row r="61972" spans="1:27" x14ac:dyDescent="0.25">
      <c r="A61972"/>
      <c r="AA61972"/>
    </row>
    <row r="61973" spans="1:27" x14ac:dyDescent="0.25">
      <c r="A61973"/>
      <c r="AA61973"/>
    </row>
    <row r="61974" spans="1:27" x14ac:dyDescent="0.25">
      <c r="A61974"/>
      <c r="AA61974"/>
    </row>
    <row r="61975" spans="1:27" x14ac:dyDescent="0.25">
      <c r="A61975"/>
      <c r="AA61975"/>
    </row>
    <row r="61976" spans="1:27" x14ac:dyDescent="0.25">
      <c r="A61976"/>
      <c r="AA61976"/>
    </row>
    <row r="61977" spans="1:27" x14ac:dyDescent="0.25">
      <c r="A61977"/>
      <c r="AA61977"/>
    </row>
    <row r="61978" spans="1:27" x14ac:dyDescent="0.25">
      <c r="A61978"/>
      <c r="AA61978"/>
    </row>
    <row r="61979" spans="1:27" x14ac:dyDescent="0.25">
      <c r="A61979"/>
      <c r="AA61979"/>
    </row>
    <row r="61980" spans="1:27" x14ac:dyDescent="0.25">
      <c r="A61980"/>
      <c r="AA61980"/>
    </row>
    <row r="61981" spans="1:27" x14ac:dyDescent="0.25">
      <c r="A61981"/>
      <c r="AA61981"/>
    </row>
    <row r="61982" spans="1:27" x14ac:dyDescent="0.25">
      <c r="A61982"/>
      <c r="AA61982"/>
    </row>
    <row r="61983" spans="1:27" x14ac:dyDescent="0.25">
      <c r="A61983"/>
      <c r="AA61983"/>
    </row>
    <row r="61984" spans="1:27" x14ac:dyDescent="0.25">
      <c r="A61984"/>
      <c r="AA61984"/>
    </row>
    <row r="61985" spans="1:27" x14ac:dyDescent="0.25">
      <c r="A61985"/>
      <c r="AA61985"/>
    </row>
    <row r="61986" spans="1:27" x14ac:dyDescent="0.25">
      <c r="A61986"/>
      <c r="AA61986"/>
    </row>
    <row r="61987" spans="1:27" x14ac:dyDescent="0.25">
      <c r="A61987"/>
      <c r="AA61987"/>
    </row>
    <row r="61988" spans="1:27" x14ac:dyDescent="0.25">
      <c r="A61988"/>
      <c r="AA61988"/>
    </row>
    <row r="61989" spans="1:27" x14ac:dyDescent="0.25">
      <c r="A61989"/>
      <c r="AA61989"/>
    </row>
    <row r="61990" spans="1:27" x14ac:dyDescent="0.25">
      <c r="A61990"/>
      <c r="AA61990"/>
    </row>
    <row r="61991" spans="1:27" x14ac:dyDescent="0.25">
      <c r="A61991"/>
      <c r="AA61991"/>
    </row>
    <row r="61992" spans="1:27" x14ac:dyDescent="0.25">
      <c r="A61992"/>
      <c r="AA61992"/>
    </row>
    <row r="61993" spans="1:27" x14ac:dyDescent="0.25">
      <c r="A61993"/>
      <c r="AA61993"/>
    </row>
    <row r="61994" spans="1:27" x14ac:dyDescent="0.25">
      <c r="A61994"/>
      <c r="AA61994"/>
    </row>
    <row r="61995" spans="1:27" x14ac:dyDescent="0.25">
      <c r="A61995"/>
      <c r="AA61995"/>
    </row>
    <row r="61996" spans="1:27" x14ac:dyDescent="0.25">
      <c r="A61996"/>
      <c r="AA61996"/>
    </row>
    <row r="61997" spans="1:27" x14ac:dyDescent="0.25">
      <c r="A61997"/>
      <c r="AA61997"/>
    </row>
    <row r="61998" spans="1:27" x14ac:dyDescent="0.25">
      <c r="A61998"/>
      <c r="AA61998"/>
    </row>
    <row r="61999" spans="1:27" x14ac:dyDescent="0.25">
      <c r="A61999"/>
      <c r="AA61999"/>
    </row>
    <row r="62000" spans="1:27" x14ac:dyDescent="0.25">
      <c r="A62000"/>
      <c r="AA62000"/>
    </row>
    <row r="62001" spans="1:27" x14ac:dyDescent="0.25">
      <c r="A62001"/>
      <c r="AA62001"/>
    </row>
    <row r="62002" spans="1:27" x14ac:dyDescent="0.25">
      <c r="A62002"/>
      <c r="AA62002"/>
    </row>
    <row r="62003" spans="1:27" x14ac:dyDescent="0.25">
      <c r="A62003"/>
      <c r="AA62003"/>
    </row>
    <row r="62004" spans="1:27" x14ac:dyDescent="0.25">
      <c r="A62004"/>
      <c r="AA62004"/>
    </row>
    <row r="62005" spans="1:27" x14ac:dyDescent="0.25">
      <c r="A62005"/>
      <c r="AA62005"/>
    </row>
    <row r="62006" spans="1:27" x14ac:dyDescent="0.25">
      <c r="A62006"/>
      <c r="AA62006"/>
    </row>
    <row r="62007" spans="1:27" x14ac:dyDescent="0.25">
      <c r="A62007"/>
      <c r="AA62007"/>
    </row>
    <row r="62008" spans="1:27" x14ac:dyDescent="0.25">
      <c r="A62008"/>
      <c r="AA62008"/>
    </row>
    <row r="62009" spans="1:27" x14ac:dyDescent="0.25">
      <c r="A62009"/>
      <c r="AA62009"/>
    </row>
    <row r="62010" spans="1:27" x14ac:dyDescent="0.25">
      <c r="A62010"/>
      <c r="AA62010"/>
    </row>
    <row r="62011" spans="1:27" x14ac:dyDescent="0.25">
      <c r="A62011"/>
      <c r="AA62011"/>
    </row>
    <row r="62012" spans="1:27" x14ac:dyDescent="0.25">
      <c r="A62012"/>
      <c r="AA62012"/>
    </row>
    <row r="62013" spans="1:27" x14ac:dyDescent="0.25">
      <c r="A62013"/>
      <c r="AA62013"/>
    </row>
    <row r="62014" spans="1:27" x14ac:dyDescent="0.25">
      <c r="A62014"/>
      <c r="AA62014"/>
    </row>
    <row r="62015" spans="1:27" x14ac:dyDescent="0.25">
      <c r="A62015"/>
      <c r="AA62015"/>
    </row>
    <row r="62016" spans="1:27" x14ac:dyDescent="0.25">
      <c r="A62016"/>
      <c r="AA62016"/>
    </row>
    <row r="62017" spans="1:27" x14ac:dyDescent="0.25">
      <c r="A62017"/>
      <c r="AA62017"/>
    </row>
    <row r="62018" spans="1:27" x14ac:dyDescent="0.25">
      <c r="A62018"/>
      <c r="AA62018"/>
    </row>
    <row r="62019" spans="1:27" x14ac:dyDescent="0.25">
      <c r="A62019"/>
      <c r="AA62019"/>
    </row>
    <row r="62020" spans="1:27" x14ac:dyDescent="0.25">
      <c r="A62020"/>
      <c r="AA62020"/>
    </row>
    <row r="62021" spans="1:27" x14ac:dyDescent="0.25">
      <c r="A62021"/>
      <c r="AA62021"/>
    </row>
    <row r="62022" spans="1:27" x14ac:dyDescent="0.25">
      <c r="A62022"/>
      <c r="AA62022"/>
    </row>
    <row r="62023" spans="1:27" x14ac:dyDescent="0.25">
      <c r="A62023"/>
      <c r="AA62023"/>
    </row>
    <row r="62024" spans="1:27" x14ac:dyDescent="0.25">
      <c r="A62024"/>
      <c r="AA62024"/>
    </row>
    <row r="62025" spans="1:27" x14ac:dyDescent="0.25">
      <c r="A62025"/>
      <c r="AA62025"/>
    </row>
    <row r="62026" spans="1:27" x14ac:dyDescent="0.25">
      <c r="A62026"/>
      <c r="AA62026"/>
    </row>
    <row r="62027" spans="1:27" x14ac:dyDescent="0.25">
      <c r="A62027"/>
      <c r="AA62027"/>
    </row>
    <row r="62028" spans="1:27" x14ac:dyDescent="0.25">
      <c r="A62028"/>
      <c r="AA62028"/>
    </row>
    <row r="62029" spans="1:27" x14ac:dyDescent="0.25">
      <c r="A62029"/>
      <c r="AA62029"/>
    </row>
    <row r="62030" spans="1:27" x14ac:dyDescent="0.25">
      <c r="A62030"/>
      <c r="AA62030"/>
    </row>
    <row r="62031" spans="1:27" x14ac:dyDescent="0.25">
      <c r="A62031"/>
      <c r="AA62031"/>
    </row>
    <row r="62032" spans="1:27" x14ac:dyDescent="0.25">
      <c r="A62032"/>
      <c r="AA62032"/>
    </row>
    <row r="62033" spans="1:27" x14ac:dyDescent="0.25">
      <c r="A62033"/>
      <c r="AA62033"/>
    </row>
    <row r="62034" spans="1:27" x14ac:dyDescent="0.25">
      <c r="A62034"/>
      <c r="AA62034"/>
    </row>
    <row r="62035" spans="1:27" x14ac:dyDescent="0.25">
      <c r="A62035"/>
      <c r="AA62035"/>
    </row>
    <row r="62036" spans="1:27" x14ac:dyDescent="0.25">
      <c r="A62036"/>
      <c r="AA62036"/>
    </row>
    <row r="62037" spans="1:27" x14ac:dyDescent="0.25">
      <c r="A62037"/>
      <c r="AA62037"/>
    </row>
    <row r="62038" spans="1:27" x14ac:dyDescent="0.25">
      <c r="A62038"/>
      <c r="AA62038"/>
    </row>
    <row r="62039" spans="1:27" x14ac:dyDescent="0.25">
      <c r="A62039"/>
      <c r="AA62039"/>
    </row>
    <row r="62040" spans="1:27" x14ac:dyDescent="0.25">
      <c r="A62040"/>
      <c r="AA62040"/>
    </row>
    <row r="62041" spans="1:27" x14ac:dyDescent="0.25">
      <c r="A62041"/>
      <c r="AA62041"/>
    </row>
    <row r="62042" spans="1:27" x14ac:dyDescent="0.25">
      <c r="A62042"/>
      <c r="AA62042"/>
    </row>
    <row r="62043" spans="1:27" x14ac:dyDescent="0.25">
      <c r="A62043"/>
      <c r="AA62043"/>
    </row>
    <row r="62044" spans="1:27" x14ac:dyDescent="0.25">
      <c r="A62044"/>
      <c r="AA62044"/>
    </row>
    <row r="62045" spans="1:27" x14ac:dyDescent="0.25">
      <c r="A62045"/>
      <c r="AA62045"/>
    </row>
    <row r="62046" spans="1:27" x14ac:dyDescent="0.25">
      <c r="A62046"/>
      <c r="AA62046"/>
    </row>
    <row r="62047" spans="1:27" x14ac:dyDescent="0.25">
      <c r="A62047"/>
      <c r="AA62047"/>
    </row>
    <row r="62048" spans="1:27" x14ac:dyDescent="0.25">
      <c r="A62048"/>
      <c r="AA62048"/>
    </row>
    <row r="62049" spans="1:27" x14ac:dyDescent="0.25">
      <c r="A62049"/>
      <c r="AA62049"/>
    </row>
    <row r="62050" spans="1:27" x14ac:dyDescent="0.25">
      <c r="A62050"/>
      <c r="AA62050"/>
    </row>
    <row r="62051" spans="1:27" x14ac:dyDescent="0.25">
      <c r="A62051"/>
      <c r="AA62051"/>
    </row>
    <row r="62052" spans="1:27" x14ac:dyDescent="0.25">
      <c r="A62052"/>
      <c r="AA62052"/>
    </row>
    <row r="62053" spans="1:27" x14ac:dyDescent="0.25">
      <c r="A62053"/>
      <c r="AA62053"/>
    </row>
    <row r="62054" spans="1:27" x14ac:dyDescent="0.25">
      <c r="A62054"/>
      <c r="AA62054"/>
    </row>
    <row r="62055" spans="1:27" x14ac:dyDescent="0.25">
      <c r="A62055"/>
      <c r="AA62055"/>
    </row>
    <row r="62056" spans="1:27" x14ac:dyDescent="0.25">
      <c r="A62056"/>
      <c r="AA62056"/>
    </row>
    <row r="62057" spans="1:27" x14ac:dyDescent="0.25">
      <c r="A62057"/>
      <c r="AA62057"/>
    </row>
    <row r="62058" spans="1:27" x14ac:dyDescent="0.25">
      <c r="A62058"/>
      <c r="AA62058"/>
    </row>
    <row r="62059" spans="1:27" x14ac:dyDescent="0.25">
      <c r="A62059"/>
      <c r="AA62059"/>
    </row>
    <row r="62060" spans="1:27" x14ac:dyDescent="0.25">
      <c r="A62060"/>
      <c r="AA62060"/>
    </row>
    <row r="62061" spans="1:27" x14ac:dyDescent="0.25">
      <c r="A62061"/>
      <c r="AA62061"/>
    </row>
    <row r="62062" spans="1:27" x14ac:dyDescent="0.25">
      <c r="A62062"/>
      <c r="AA62062"/>
    </row>
    <row r="62063" spans="1:27" x14ac:dyDescent="0.25">
      <c r="A62063"/>
      <c r="AA62063"/>
    </row>
    <row r="62064" spans="1:27" x14ac:dyDescent="0.25">
      <c r="A62064"/>
      <c r="AA62064"/>
    </row>
    <row r="62065" spans="1:27" x14ac:dyDescent="0.25">
      <c r="A62065"/>
      <c r="AA62065"/>
    </row>
    <row r="62066" spans="1:27" x14ac:dyDescent="0.25">
      <c r="A62066"/>
      <c r="AA62066"/>
    </row>
    <row r="62067" spans="1:27" x14ac:dyDescent="0.25">
      <c r="A62067"/>
      <c r="AA62067"/>
    </row>
    <row r="62068" spans="1:27" x14ac:dyDescent="0.25">
      <c r="A62068"/>
      <c r="AA62068"/>
    </row>
    <row r="62069" spans="1:27" x14ac:dyDescent="0.25">
      <c r="A62069"/>
      <c r="AA62069"/>
    </row>
    <row r="62070" spans="1:27" x14ac:dyDescent="0.25">
      <c r="A62070"/>
      <c r="AA62070"/>
    </row>
    <row r="62071" spans="1:27" x14ac:dyDescent="0.25">
      <c r="A62071"/>
      <c r="AA62071"/>
    </row>
    <row r="62072" spans="1:27" x14ac:dyDescent="0.25">
      <c r="A62072"/>
      <c r="AA62072"/>
    </row>
    <row r="62073" spans="1:27" x14ac:dyDescent="0.25">
      <c r="A62073"/>
      <c r="AA62073"/>
    </row>
    <row r="62074" spans="1:27" x14ac:dyDescent="0.25">
      <c r="A62074"/>
      <c r="AA62074"/>
    </row>
    <row r="62075" spans="1:27" x14ac:dyDescent="0.25">
      <c r="A62075"/>
      <c r="AA62075"/>
    </row>
    <row r="62076" spans="1:27" x14ac:dyDescent="0.25">
      <c r="A62076"/>
      <c r="AA62076"/>
    </row>
    <row r="62077" spans="1:27" x14ac:dyDescent="0.25">
      <c r="A62077"/>
      <c r="AA62077"/>
    </row>
    <row r="62078" spans="1:27" x14ac:dyDescent="0.25">
      <c r="A62078"/>
      <c r="AA62078"/>
    </row>
    <row r="62079" spans="1:27" x14ac:dyDescent="0.25">
      <c r="A62079"/>
      <c r="AA62079"/>
    </row>
    <row r="62080" spans="1:27" x14ac:dyDescent="0.25">
      <c r="A62080"/>
      <c r="AA62080"/>
    </row>
    <row r="62081" spans="1:27" x14ac:dyDescent="0.25">
      <c r="A62081"/>
      <c r="AA62081"/>
    </row>
    <row r="62082" spans="1:27" x14ac:dyDescent="0.25">
      <c r="A62082"/>
      <c r="AA62082"/>
    </row>
    <row r="62083" spans="1:27" x14ac:dyDescent="0.25">
      <c r="A62083"/>
      <c r="AA62083"/>
    </row>
    <row r="62084" spans="1:27" x14ac:dyDescent="0.25">
      <c r="A62084"/>
      <c r="AA62084"/>
    </row>
    <row r="62085" spans="1:27" x14ac:dyDescent="0.25">
      <c r="A62085"/>
      <c r="AA62085"/>
    </row>
    <row r="62086" spans="1:27" x14ac:dyDescent="0.25">
      <c r="A62086"/>
      <c r="AA62086"/>
    </row>
    <row r="62087" spans="1:27" x14ac:dyDescent="0.25">
      <c r="A62087"/>
      <c r="AA62087"/>
    </row>
    <row r="62088" spans="1:27" x14ac:dyDescent="0.25">
      <c r="A62088"/>
      <c r="AA62088"/>
    </row>
    <row r="62089" spans="1:27" x14ac:dyDescent="0.25">
      <c r="A62089"/>
      <c r="AA62089"/>
    </row>
    <row r="62090" spans="1:27" x14ac:dyDescent="0.25">
      <c r="A62090"/>
      <c r="AA62090"/>
    </row>
    <row r="62091" spans="1:27" x14ac:dyDescent="0.25">
      <c r="A62091"/>
      <c r="AA62091"/>
    </row>
    <row r="62092" spans="1:27" x14ac:dyDescent="0.25">
      <c r="A62092"/>
      <c r="AA62092"/>
    </row>
    <row r="62093" spans="1:27" x14ac:dyDescent="0.25">
      <c r="A62093"/>
      <c r="AA62093"/>
    </row>
    <row r="62094" spans="1:27" x14ac:dyDescent="0.25">
      <c r="A62094"/>
      <c r="AA62094"/>
    </row>
    <row r="62095" spans="1:27" x14ac:dyDescent="0.25">
      <c r="A62095"/>
      <c r="AA62095"/>
    </row>
    <row r="62096" spans="1:27" x14ac:dyDescent="0.25">
      <c r="A62096"/>
      <c r="AA62096"/>
    </row>
    <row r="62097" spans="1:27" x14ac:dyDescent="0.25">
      <c r="A62097"/>
      <c r="AA62097"/>
    </row>
    <row r="62098" spans="1:27" x14ac:dyDescent="0.25">
      <c r="A62098"/>
      <c r="AA62098"/>
    </row>
    <row r="62099" spans="1:27" x14ac:dyDescent="0.25">
      <c r="A62099"/>
      <c r="AA62099"/>
    </row>
    <row r="62100" spans="1:27" x14ac:dyDescent="0.25">
      <c r="A62100"/>
      <c r="AA62100"/>
    </row>
    <row r="62101" spans="1:27" x14ac:dyDescent="0.25">
      <c r="A62101"/>
      <c r="AA62101"/>
    </row>
    <row r="62102" spans="1:27" x14ac:dyDescent="0.25">
      <c r="A62102"/>
      <c r="AA62102"/>
    </row>
    <row r="62103" spans="1:27" x14ac:dyDescent="0.25">
      <c r="A62103"/>
      <c r="AA62103"/>
    </row>
    <row r="62104" spans="1:27" x14ac:dyDescent="0.25">
      <c r="A62104"/>
      <c r="AA62104"/>
    </row>
    <row r="62105" spans="1:27" x14ac:dyDescent="0.25">
      <c r="A62105"/>
      <c r="AA62105"/>
    </row>
    <row r="62106" spans="1:27" x14ac:dyDescent="0.25">
      <c r="A62106"/>
      <c r="AA62106"/>
    </row>
    <row r="62107" spans="1:27" x14ac:dyDescent="0.25">
      <c r="A62107"/>
      <c r="AA62107"/>
    </row>
    <row r="62108" spans="1:27" x14ac:dyDescent="0.25">
      <c r="A62108"/>
      <c r="AA62108"/>
    </row>
    <row r="62109" spans="1:27" x14ac:dyDescent="0.25">
      <c r="A62109"/>
      <c r="AA62109"/>
    </row>
    <row r="62110" spans="1:27" x14ac:dyDescent="0.25">
      <c r="A62110"/>
      <c r="AA62110"/>
    </row>
    <row r="62111" spans="1:27" x14ac:dyDescent="0.25">
      <c r="A62111"/>
      <c r="AA62111"/>
    </row>
    <row r="62112" spans="1:27" x14ac:dyDescent="0.25">
      <c r="A62112"/>
      <c r="AA62112"/>
    </row>
    <row r="62113" spans="1:27" x14ac:dyDescent="0.25">
      <c r="A62113"/>
      <c r="AA62113"/>
    </row>
    <row r="62114" spans="1:27" x14ac:dyDescent="0.25">
      <c r="A62114"/>
      <c r="AA62114"/>
    </row>
    <row r="62115" spans="1:27" x14ac:dyDescent="0.25">
      <c r="A62115"/>
      <c r="AA62115"/>
    </row>
    <row r="62116" spans="1:27" x14ac:dyDescent="0.25">
      <c r="A62116"/>
      <c r="AA62116"/>
    </row>
    <row r="62117" spans="1:27" x14ac:dyDescent="0.25">
      <c r="A62117"/>
      <c r="AA62117"/>
    </row>
    <row r="62118" spans="1:27" x14ac:dyDescent="0.25">
      <c r="A62118"/>
      <c r="AA62118"/>
    </row>
    <row r="62119" spans="1:27" x14ac:dyDescent="0.25">
      <c r="A62119"/>
      <c r="AA62119"/>
    </row>
    <row r="62120" spans="1:27" x14ac:dyDescent="0.25">
      <c r="A62120"/>
      <c r="AA62120"/>
    </row>
    <row r="62121" spans="1:27" x14ac:dyDescent="0.25">
      <c r="A62121"/>
      <c r="AA62121"/>
    </row>
    <row r="62122" spans="1:27" x14ac:dyDescent="0.25">
      <c r="A62122"/>
      <c r="AA62122"/>
    </row>
    <row r="62123" spans="1:27" x14ac:dyDescent="0.25">
      <c r="A62123"/>
      <c r="AA62123"/>
    </row>
    <row r="62124" spans="1:27" x14ac:dyDescent="0.25">
      <c r="A62124"/>
      <c r="AA62124"/>
    </row>
    <row r="62125" spans="1:27" x14ac:dyDescent="0.25">
      <c r="A62125"/>
      <c r="AA62125"/>
    </row>
    <row r="62126" spans="1:27" x14ac:dyDescent="0.25">
      <c r="A62126"/>
      <c r="AA62126"/>
    </row>
    <row r="62127" spans="1:27" x14ac:dyDescent="0.25">
      <c r="A62127"/>
      <c r="AA62127"/>
    </row>
    <row r="62128" spans="1:27" x14ac:dyDescent="0.25">
      <c r="A62128"/>
      <c r="AA62128"/>
    </row>
    <row r="62129" spans="1:27" x14ac:dyDescent="0.25">
      <c r="A62129"/>
      <c r="AA62129"/>
    </row>
    <row r="62130" spans="1:27" x14ac:dyDescent="0.25">
      <c r="A62130"/>
      <c r="AA62130"/>
    </row>
    <row r="62131" spans="1:27" x14ac:dyDescent="0.25">
      <c r="A62131"/>
      <c r="AA62131"/>
    </row>
    <row r="62132" spans="1:27" x14ac:dyDescent="0.25">
      <c r="A62132"/>
      <c r="AA62132"/>
    </row>
    <row r="62133" spans="1:27" x14ac:dyDescent="0.25">
      <c r="A62133"/>
      <c r="AA62133"/>
    </row>
    <row r="62134" spans="1:27" x14ac:dyDescent="0.25">
      <c r="A62134"/>
      <c r="AA62134"/>
    </row>
    <row r="62135" spans="1:27" x14ac:dyDescent="0.25">
      <c r="A62135"/>
      <c r="AA62135"/>
    </row>
    <row r="62136" spans="1:27" x14ac:dyDescent="0.25">
      <c r="A62136"/>
      <c r="AA62136"/>
    </row>
    <row r="62137" spans="1:27" x14ac:dyDescent="0.25">
      <c r="A62137"/>
      <c r="AA62137"/>
    </row>
    <row r="62138" spans="1:27" x14ac:dyDescent="0.25">
      <c r="A62138"/>
      <c r="AA62138"/>
    </row>
    <row r="62139" spans="1:27" x14ac:dyDescent="0.25">
      <c r="A62139"/>
      <c r="AA62139"/>
    </row>
    <row r="62140" spans="1:27" x14ac:dyDescent="0.25">
      <c r="A62140"/>
      <c r="AA62140"/>
    </row>
    <row r="62141" spans="1:27" x14ac:dyDescent="0.25">
      <c r="A62141"/>
      <c r="AA62141"/>
    </row>
    <row r="62142" spans="1:27" x14ac:dyDescent="0.25">
      <c r="A62142"/>
      <c r="AA62142"/>
    </row>
    <row r="62143" spans="1:27" x14ac:dyDescent="0.25">
      <c r="A62143"/>
      <c r="AA62143"/>
    </row>
    <row r="62144" spans="1:27" x14ac:dyDescent="0.25">
      <c r="A62144"/>
      <c r="AA62144"/>
    </row>
    <row r="62145" spans="1:27" x14ac:dyDescent="0.25">
      <c r="A62145"/>
      <c r="AA62145"/>
    </row>
    <row r="62146" spans="1:27" x14ac:dyDescent="0.25">
      <c r="A62146"/>
      <c r="AA62146"/>
    </row>
    <row r="62147" spans="1:27" x14ac:dyDescent="0.25">
      <c r="A62147"/>
      <c r="AA62147"/>
    </row>
    <row r="62148" spans="1:27" x14ac:dyDescent="0.25">
      <c r="A62148"/>
      <c r="AA62148"/>
    </row>
    <row r="62149" spans="1:27" x14ac:dyDescent="0.25">
      <c r="A62149"/>
      <c r="AA62149"/>
    </row>
    <row r="62150" spans="1:27" x14ac:dyDescent="0.25">
      <c r="A62150"/>
      <c r="AA62150"/>
    </row>
    <row r="62151" spans="1:27" x14ac:dyDescent="0.25">
      <c r="A62151"/>
      <c r="AA62151"/>
    </row>
    <row r="62152" spans="1:27" x14ac:dyDescent="0.25">
      <c r="A62152"/>
      <c r="AA62152"/>
    </row>
    <row r="62153" spans="1:27" x14ac:dyDescent="0.25">
      <c r="A62153"/>
      <c r="AA62153"/>
    </row>
    <row r="62154" spans="1:27" x14ac:dyDescent="0.25">
      <c r="A62154"/>
      <c r="AA62154"/>
    </row>
    <row r="62155" spans="1:27" x14ac:dyDescent="0.25">
      <c r="A62155"/>
      <c r="AA62155"/>
    </row>
    <row r="62156" spans="1:27" x14ac:dyDescent="0.25">
      <c r="A62156"/>
      <c r="AA62156"/>
    </row>
    <row r="62157" spans="1:27" x14ac:dyDescent="0.25">
      <c r="A62157"/>
      <c r="AA62157"/>
    </row>
    <row r="62158" spans="1:27" x14ac:dyDescent="0.25">
      <c r="A62158"/>
      <c r="AA62158"/>
    </row>
    <row r="62159" spans="1:27" x14ac:dyDescent="0.25">
      <c r="A62159"/>
      <c r="AA62159"/>
    </row>
    <row r="62160" spans="1:27" x14ac:dyDescent="0.25">
      <c r="A62160"/>
      <c r="AA62160"/>
    </row>
    <row r="62161" spans="1:27" x14ac:dyDescent="0.25">
      <c r="A62161"/>
      <c r="AA62161"/>
    </row>
    <row r="62162" spans="1:27" x14ac:dyDescent="0.25">
      <c r="A62162"/>
      <c r="AA62162"/>
    </row>
    <row r="62163" spans="1:27" x14ac:dyDescent="0.25">
      <c r="A62163"/>
      <c r="AA62163"/>
    </row>
    <row r="62164" spans="1:27" x14ac:dyDescent="0.25">
      <c r="A62164"/>
      <c r="AA62164"/>
    </row>
    <row r="62165" spans="1:27" x14ac:dyDescent="0.25">
      <c r="A62165"/>
      <c r="AA62165"/>
    </row>
    <row r="62166" spans="1:27" x14ac:dyDescent="0.25">
      <c r="A62166"/>
      <c r="AA62166"/>
    </row>
    <row r="62167" spans="1:27" x14ac:dyDescent="0.25">
      <c r="A62167"/>
      <c r="AA62167"/>
    </row>
    <row r="62168" spans="1:27" x14ac:dyDescent="0.25">
      <c r="A62168"/>
      <c r="AA62168"/>
    </row>
    <row r="62169" spans="1:27" x14ac:dyDescent="0.25">
      <c r="A62169"/>
      <c r="AA62169"/>
    </row>
    <row r="62170" spans="1:27" x14ac:dyDescent="0.25">
      <c r="A62170"/>
      <c r="AA62170"/>
    </row>
    <row r="62171" spans="1:27" x14ac:dyDescent="0.25">
      <c r="A62171"/>
      <c r="AA62171"/>
    </row>
    <row r="62172" spans="1:27" x14ac:dyDescent="0.25">
      <c r="A62172"/>
      <c r="AA62172"/>
    </row>
    <row r="62173" spans="1:27" x14ac:dyDescent="0.25">
      <c r="A62173"/>
      <c r="AA62173"/>
    </row>
    <row r="62174" spans="1:27" x14ac:dyDescent="0.25">
      <c r="A62174"/>
      <c r="AA62174"/>
    </row>
    <row r="62175" spans="1:27" x14ac:dyDescent="0.25">
      <c r="A62175"/>
      <c r="AA62175"/>
    </row>
    <row r="62176" spans="1:27" x14ac:dyDescent="0.25">
      <c r="A62176"/>
      <c r="AA62176"/>
    </row>
    <row r="62177" spans="1:27" x14ac:dyDescent="0.25">
      <c r="A62177"/>
      <c r="AA62177"/>
    </row>
    <row r="62178" spans="1:27" x14ac:dyDescent="0.25">
      <c r="A62178"/>
      <c r="AA62178"/>
    </row>
    <row r="62179" spans="1:27" x14ac:dyDescent="0.25">
      <c r="A62179"/>
      <c r="AA62179"/>
    </row>
    <row r="62180" spans="1:27" x14ac:dyDescent="0.25">
      <c r="A62180"/>
      <c r="AA62180"/>
    </row>
    <row r="62181" spans="1:27" x14ac:dyDescent="0.25">
      <c r="A62181"/>
      <c r="AA62181"/>
    </row>
    <row r="62182" spans="1:27" x14ac:dyDescent="0.25">
      <c r="A62182"/>
      <c r="AA62182"/>
    </row>
    <row r="62183" spans="1:27" x14ac:dyDescent="0.25">
      <c r="A62183"/>
      <c r="AA62183"/>
    </row>
    <row r="62184" spans="1:27" x14ac:dyDescent="0.25">
      <c r="A62184"/>
      <c r="AA62184"/>
    </row>
    <row r="62185" spans="1:27" x14ac:dyDescent="0.25">
      <c r="A62185"/>
      <c r="AA62185"/>
    </row>
    <row r="62186" spans="1:27" x14ac:dyDescent="0.25">
      <c r="A62186"/>
      <c r="AA62186"/>
    </row>
    <row r="62187" spans="1:27" x14ac:dyDescent="0.25">
      <c r="A62187"/>
      <c r="AA62187"/>
    </row>
    <row r="62188" spans="1:27" x14ac:dyDescent="0.25">
      <c r="A62188"/>
      <c r="AA62188"/>
    </row>
    <row r="62189" spans="1:27" x14ac:dyDescent="0.25">
      <c r="A62189"/>
      <c r="AA62189"/>
    </row>
    <row r="62190" spans="1:27" x14ac:dyDescent="0.25">
      <c r="A62190"/>
      <c r="AA62190"/>
    </row>
    <row r="62191" spans="1:27" x14ac:dyDescent="0.25">
      <c r="A62191"/>
      <c r="AA62191"/>
    </row>
    <row r="62192" spans="1:27" x14ac:dyDescent="0.25">
      <c r="A62192"/>
      <c r="AA62192"/>
    </row>
    <row r="62193" spans="1:27" x14ac:dyDescent="0.25">
      <c r="A62193"/>
      <c r="AA62193"/>
    </row>
    <row r="62194" spans="1:27" x14ac:dyDescent="0.25">
      <c r="A62194"/>
      <c r="AA62194"/>
    </row>
    <row r="62195" spans="1:27" x14ac:dyDescent="0.25">
      <c r="A62195"/>
      <c r="AA62195"/>
    </row>
    <row r="62196" spans="1:27" x14ac:dyDescent="0.25">
      <c r="A62196"/>
      <c r="AA62196"/>
    </row>
    <row r="62197" spans="1:27" x14ac:dyDescent="0.25">
      <c r="A62197"/>
      <c r="AA62197"/>
    </row>
    <row r="62198" spans="1:27" x14ac:dyDescent="0.25">
      <c r="A62198"/>
      <c r="AA62198"/>
    </row>
    <row r="62199" spans="1:27" x14ac:dyDescent="0.25">
      <c r="A62199"/>
      <c r="AA62199"/>
    </row>
    <row r="62200" spans="1:27" x14ac:dyDescent="0.25">
      <c r="A62200"/>
      <c r="AA62200"/>
    </row>
    <row r="62201" spans="1:27" x14ac:dyDescent="0.25">
      <c r="A62201"/>
      <c r="AA62201"/>
    </row>
    <row r="62202" spans="1:27" x14ac:dyDescent="0.25">
      <c r="A62202"/>
      <c r="AA62202"/>
    </row>
    <row r="62203" spans="1:27" x14ac:dyDescent="0.25">
      <c r="A62203"/>
      <c r="AA62203"/>
    </row>
    <row r="62204" spans="1:27" x14ac:dyDescent="0.25">
      <c r="A62204"/>
      <c r="AA62204"/>
    </row>
    <row r="62205" spans="1:27" x14ac:dyDescent="0.25">
      <c r="A62205"/>
      <c r="AA62205"/>
    </row>
    <row r="62206" spans="1:27" x14ac:dyDescent="0.25">
      <c r="A62206"/>
      <c r="AA62206"/>
    </row>
    <row r="62207" spans="1:27" x14ac:dyDescent="0.25">
      <c r="A62207"/>
      <c r="AA62207"/>
    </row>
    <row r="62208" spans="1:27" x14ac:dyDescent="0.25">
      <c r="A62208"/>
      <c r="AA62208"/>
    </row>
    <row r="62209" spans="1:27" x14ac:dyDescent="0.25">
      <c r="A62209"/>
      <c r="AA62209"/>
    </row>
    <row r="62210" spans="1:27" x14ac:dyDescent="0.25">
      <c r="A62210"/>
      <c r="AA62210"/>
    </row>
    <row r="62211" spans="1:27" x14ac:dyDescent="0.25">
      <c r="A62211"/>
      <c r="AA62211"/>
    </row>
    <row r="62212" spans="1:27" x14ac:dyDescent="0.25">
      <c r="A62212"/>
      <c r="AA62212"/>
    </row>
    <row r="62213" spans="1:27" x14ac:dyDescent="0.25">
      <c r="A62213"/>
      <c r="AA62213"/>
    </row>
    <row r="62214" spans="1:27" x14ac:dyDescent="0.25">
      <c r="A62214"/>
      <c r="AA62214"/>
    </row>
    <row r="62215" spans="1:27" x14ac:dyDescent="0.25">
      <c r="A62215"/>
      <c r="AA62215"/>
    </row>
    <row r="62216" spans="1:27" x14ac:dyDescent="0.25">
      <c r="A62216"/>
      <c r="AA62216"/>
    </row>
    <row r="62217" spans="1:27" x14ac:dyDescent="0.25">
      <c r="A62217"/>
      <c r="AA62217"/>
    </row>
    <row r="62218" spans="1:27" x14ac:dyDescent="0.25">
      <c r="A62218"/>
      <c r="AA62218"/>
    </row>
    <row r="62219" spans="1:27" x14ac:dyDescent="0.25">
      <c r="A62219"/>
      <c r="AA62219"/>
    </row>
    <row r="62220" spans="1:27" x14ac:dyDescent="0.25">
      <c r="A62220"/>
      <c r="AA62220"/>
    </row>
    <row r="62221" spans="1:27" x14ac:dyDescent="0.25">
      <c r="A62221"/>
      <c r="AA62221"/>
    </row>
    <row r="62222" spans="1:27" x14ac:dyDescent="0.25">
      <c r="A62222"/>
      <c r="AA62222"/>
    </row>
    <row r="62223" spans="1:27" x14ac:dyDescent="0.25">
      <c r="A62223"/>
      <c r="AA62223"/>
    </row>
    <row r="62224" spans="1:27" x14ac:dyDescent="0.25">
      <c r="A62224"/>
      <c r="AA62224"/>
    </row>
    <row r="62225" spans="1:27" x14ac:dyDescent="0.25">
      <c r="A62225"/>
      <c r="AA62225"/>
    </row>
    <row r="62226" spans="1:27" x14ac:dyDescent="0.25">
      <c r="A62226"/>
      <c r="AA62226"/>
    </row>
    <row r="62227" spans="1:27" x14ac:dyDescent="0.25">
      <c r="A62227"/>
      <c r="AA62227"/>
    </row>
    <row r="62228" spans="1:27" x14ac:dyDescent="0.25">
      <c r="A62228"/>
      <c r="AA62228"/>
    </row>
    <row r="62229" spans="1:27" x14ac:dyDescent="0.25">
      <c r="A62229"/>
      <c r="AA62229"/>
    </row>
    <row r="62230" spans="1:27" x14ac:dyDescent="0.25">
      <c r="A62230"/>
      <c r="AA62230"/>
    </row>
    <row r="62231" spans="1:27" x14ac:dyDescent="0.25">
      <c r="A62231"/>
      <c r="AA62231"/>
    </row>
    <row r="62232" spans="1:27" x14ac:dyDescent="0.25">
      <c r="A62232"/>
      <c r="AA62232"/>
    </row>
    <row r="62233" spans="1:27" x14ac:dyDescent="0.25">
      <c r="A62233"/>
      <c r="AA62233"/>
    </row>
    <row r="62234" spans="1:27" x14ac:dyDescent="0.25">
      <c r="A62234"/>
      <c r="AA62234"/>
    </row>
    <row r="62235" spans="1:27" x14ac:dyDescent="0.25">
      <c r="A62235"/>
      <c r="AA62235"/>
    </row>
    <row r="62236" spans="1:27" x14ac:dyDescent="0.25">
      <c r="A62236"/>
      <c r="AA62236"/>
    </row>
    <row r="62237" spans="1:27" x14ac:dyDescent="0.25">
      <c r="A62237"/>
      <c r="AA62237"/>
    </row>
    <row r="62238" spans="1:27" x14ac:dyDescent="0.25">
      <c r="A62238"/>
      <c r="AA62238"/>
    </row>
    <row r="62239" spans="1:27" x14ac:dyDescent="0.25">
      <c r="A62239"/>
      <c r="AA62239"/>
    </row>
    <row r="62240" spans="1:27" x14ac:dyDescent="0.25">
      <c r="A62240"/>
      <c r="AA62240"/>
    </row>
    <row r="62241" spans="1:27" x14ac:dyDescent="0.25">
      <c r="A62241"/>
      <c r="AA62241"/>
    </row>
    <row r="62242" spans="1:27" x14ac:dyDescent="0.25">
      <c r="A62242"/>
      <c r="AA62242"/>
    </row>
    <row r="62243" spans="1:27" x14ac:dyDescent="0.25">
      <c r="A62243"/>
      <c r="AA62243"/>
    </row>
    <row r="62244" spans="1:27" x14ac:dyDescent="0.25">
      <c r="A62244"/>
      <c r="AA62244"/>
    </row>
    <row r="62245" spans="1:27" x14ac:dyDescent="0.25">
      <c r="A62245"/>
      <c r="AA62245"/>
    </row>
    <row r="62246" spans="1:27" x14ac:dyDescent="0.25">
      <c r="A62246"/>
      <c r="AA62246"/>
    </row>
    <row r="62247" spans="1:27" x14ac:dyDescent="0.25">
      <c r="A62247"/>
      <c r="AA62247"/>
    </row>
    <row r="62248" spans="1:27" x14ac:dyDescent="0.25">
      <c r="A62248"/>
      <c r="AA62248"/>
    </row>
    <row r="62249" spans="1:27" x14ac:dyDescent="0.25">
      <c r="A62249"/>
      <c r="AA62249"/>
    </row>
    <row r="62250" spans="1:27" x14ac:dyDescent="0.25">
      <c r="A62250"/>
      <c r="AA62250"/>
    </row>
    <row r="62251" spans="1:27" x14ac:dyDescent="0.25">
      <c r="A62251"/>
      <c r="AA62251"/>
    </row>
    <row r="62252" spans="1:27" x14ac:dyDescent="0.25">
      <c r="A62252"/>
      <c r="AA62252"/>
    </row>
    <row r="62253" spans="1:27" x14ac:dyDescent="0.25">
      <c r="A62253"/>
      <c r="AA62253"/>
    </row>
    <row r="62254" spans="1:27" x14ac:dyDescent="0.25">
      <c r="A62254"/>
      <c r="AA62254"/>
    </row>
    <row r="62255" spans="1:27" x14ac:dyDescent="0.25">
      <c r="A62255"/>
      <c r="AA62255"/>
    </row>
    <row r="62256" spans="1:27" x14ac:dyDescent="0.25">
      <c r="A62256"/>
      <c r="AA62256"/>
    </row>
    <row r="62257" spans="1:27" x14ac:dyDescent="0.25">
      <c r="A62257"/>
      <c r="AA62257"/>
    </row>
    <row r="62258" spans="1:27" x14ac:dyDescent="0.25">
      <c r="A62258"/>
      <c r="AA62258"/>
    </row>
    <row r="62259" spans="1:27" x14ac:dyDescent="0.25">
      <c r="A62259"/>
      <c r="AA62259"/>
    </row>
    <row r="62260" spans="1:27" x14ac:dyDescent="0.25">
      <c r="A62260"/>
      <c r="AA62260"/>
    </row>
    <row r="62261" spans="1:27" x14ac:dyDescent="0.25">
      <c r="A62261"/>
      <c r="AA62261"/>
    </row>
    <row r="62262" spans="1:27" x14ac:dyDescent="0.25">
      <c r="A62262"/>
      <c r="AA62262"/>
    </row>
    <row r="62263" spans="1:27" x14ac:dyDescent="0.25">
      <c r="A62263"/>
      <c r="AA62263"/>
    </row>
    <row r="62264" spans="1:27" x14ac:dyDescent="0.25">
      <c r="A62264"/>
      <c r="AA62264"/>
    </row>
    <row r="62265" spans="1:27" x14ac:dyDescent="0.25">
      <c r="A62265"/>
      <c r="AA62265"/>
    </row>
    <row r="62266" spans="1:27" x14ac:dyDescent="0.25">
      <c r="A62266"/>
      <c r="AA62266"/>
    </row>
    <row r="62267" spans="1:27" x14ac:dyDescent="0.25">
      <c r="A62267"/>
      <c r="AA62267"/>
    </row>
    <row r="62268" spans="1:27" x14ac:dyDescent="0.25">
      <c r="A62268"/>
      <c r="AA62268"/>
    </row>
    <row r="62269" spans="1:27" x14ac:dyDescent="0.25">
      <c r="A62269"/>
      <c r="AA62269"/>
    </row>
    <row r="62270" spans="1:27" x14ac:dyDescent="0.25">
      <c r="A62270"/>
      <c r="AA62270"/>
    </row>
    <row r="62271" spans="1:27" x14ac:dyDescent="0.25">
      <c r="A62271"/>
      <c r="AA62271"/>
    </row>
    <row r="62272" spans="1:27" x14ac:dyDescent="0.25">
      <c r="A62272"/>
      <c r="AA62272"/>
    </row>
    <row r="62273" spans="1:27" x14ac:dyDescent="0.25">
      <c r="A62273"/>
      <c r="AA62273"/>
    </row>
    <row r="62274" spans="1:27" x14ac:dyDescent="0.25">
      <c r="A62274"/>
      <c r="AA62274"/>
    </row>
    <row r="62275" spans="1:27" x14ac:dyDescent="0.25">
      <c r="A62275"/>
      <c r="AA62275"/>
    </row>
    <row r="62276" spans="1:27" x14ac:dyDescent="0.25">
      <c r="A62276"/>
      <c r="AA62276"/>
    </row>
    <row r="62277" spans="1:27" x14ac:dyDescent="0.25">
      <c r="A62277"/>
      <c r="AA62277"/>
    </row>
    <row r="62278" spans="1:27" x14ac:dyDescent="0.25">
      <c r="A62278"/>
      <c r="AA62278"/>
    </row>
    <row r="62279" spans="1:27" x14ac:dyDescent="0.25">
      <c r="A62279"/>
      <c r="AA62279"/>
    </row>
    <row r="62280" spans="1:27" x14ac:dyDescent="0.25">
      <c r="A62280"/>
      <c r="AA62280"/>
    </row>
    <row r="62281" spans="1:27" x14ac:dyDescent="0.25">
      <c r="A62281"/>
      <c r="AA62281"/>
    </row>
    <row r="62282" spans="1:27" x14ac:dyDescent="0.25">
      <c r="A62282"/>
      <c r="AA62282"/>
    </row>
    <row r="62283" spans="1:27" x14ac:dyDescent="0.25">
      <c r="A62283"/>
      <c r="AA62283"/>
    </row>
    <row r="62284" spans="1:27" x14ac:dyDescent="0.25">
      <c r="A62284"/>
      <c r="AA62284"/>
    </row>
    <row r="62285" spans="1:27" x14ac:dyDescent="0.25">
      <c r="A62285"/>
      <c r="AA62285"/>
    </row>
    <row r="62286" spans="1:27" x14ac:dyDescent="0.25">
      <c r="A62286"/>
      <c r="AA62286"/>
    </row>
    <row r="62287" spans="1:27" x14ac:dyDescent="0.25">
      <c r="A62287"/>
      <c r="AA62287"/>
    </row>
    <row r="62288" spans="1:27" x14ac:dyDescent="0.25">
      <c r="A62288"/>
      <c r="AA62288"/>
    </row>
    <row r="62289" spans="1:27" x14ac:dyDescent="0.25">
      <c r="A62289"/>
      <c r="AA62289"/>
    </row>
    <row r="62290" spans="1:27" x14ac:dyDescent="0.25">
      <c r="A62290"/>
      <c r="AA62290"/>
    </row>
    <row r="62291" spans="1:27" x14ac:dyDescent="0.25">
      <c r="A62291"/>
      <c r="AA62291"/>
    </row>
    <row r="62292" spans="1:27" x14ac:dyDescent="0.25">
      <c r="A62292"/>
      <c r="AA62292"/>
    </row>
    <row r="62293" spans="1:27" x14ac:dyDescent="0.25">
      <c r="A62293"/>
      <c r="AA62293"/>
    </row>
    <row r="62294" spans="1:27" x14ac:dyDescent="0.25">
      <c r="A62294"/>
      <c r="AA62294"/>
    </row>
    <row r="62295" spans="1:27" x14ac:dyDescent="0.25">
      <c r="A62295"/>
      <c r="AA62295"/>
    </row>
    <row r="62296" spans="1:27" x14ac:dyDescent="0.25">
      <c r="A62296"/>
      <c r="AA62296"/>
    </row>
    <row r="62297" spans="1:27" x14ac:dyDescent="0.25">
      <c r="A62297"/>
      <c r="AA62297"/>
    </row>
    <row r="62298" spans="1:27" x14ac:dyDescent="0.25">
      <c r="A62298"/>
      <c r="AA62298"/>
    </row>
    <row r="62299" spans="1:27" x14ac:dyDescent="0.25">
      <c r="A62299"/>
      <c r="AA62299"/>
    </row>
    <row r="62300" spans="1:27" x14ac:dyDescent="0.25">
      <c r="A62300"/>
      <c r="AA62300"/>
    </row>
    <row r="62301" spans="1:27" x14ac:dyDescent="0.25">
      <c r="A62301"/>
      <c r="AA62301"/>
    </row>
    <row r="62302" spans="1:27" x14ac:dyDescent="0.25">
      <c r="A62302"/>
      <c r="AA62302"/>
    </row>
    <row r="62303" spans="1:27" x14ac:dyDescent="0.25">
      <c r="A62303"/>
      <c r="AA62303"/>
    </row>
    <row r="62304" spans="1:27" x14ac:dyDescent="0.25">
      <c r="A62304"/>
      <c r="AA62304"/>
    </row>
    <row r="62305" spans="1:27" x14ac:dyDescent="0.25">
      <c r="A62305"/>
      <c r="AA62305"/>
    </row>
    <row r="62306" spans="1:27" x14ac:dyDescent="0.25">
      <c r="A62306"/>
      <c r="AA62306"/>
    </row>
    <row r="62307" spans="1:27" x14ac:dyDescent="0.25">
      <c r="A62307"/>
      <c r="AA62307"/>
    </row>
    <row r="62308" spans="1:27" x14ac:dyDescent="0.25">
      <c r="A62308"/>
      <c r="AA62308"/>
    </row>
    <row r="62309" spans="1:27" x14ac:dyDescent="0.25">
      <c r="A62309"/>
      <c r="AA62309"/>
    </row>
    <row r="62310" spans="1:27" x14ac:dyDescent="0.25">
      <c r="A62310"/>
      <c r="AA62310"/>
    </row>
    <row r="62311" spans="1:27" x14ac:dyDescent="0.25">
      <c r="A62311"/>
      <c r="AA62311"/>
    </row>
    <row r="62312" spans="1:27" x14ac:dyDescent="0.25">
      <c r="A62312"/>
      <c r="AA62312"/>
    </row>
    <row r="62313" spans="1:27" x14ac:dyDescent="0.25">
      <c r="A62313"/>
      <c r="AA62313"/>
    </row>
    <row r="62314" spans="1:27" x14ac:dyDescent="0.25">
      <c r="A62314"/>
      <c r="AA62314"/>
    </row>
    <row r="62315" spans="1:27" x14ac:dyDescent="0.25">
      <c r="A62315"/>
      <c r="AA62315"/>
    </row>
    <row r="62316" spans="1:27" x14ac:dyDescent="0.25">
      <c r="A62316"/>
      <c r="AA62316"/>
    </row>
    <row r="62317" spans="1:27" x14ac:dyDescent="0.25">
      <c r="A62317"/>
      <c r="AA62317"/>
    </row>
    <row r="62318" spans="1:27" x14ac:dyDescent="0.25">
      <c r="A62318"/>
      <c r="AA62318"/>
    </row>
    <row r="62319" spans="1:27" x14ac:dyDescent="0.25">
      <c r="A62319"/>
      <c r="AA62319"/>
    </row>
    <row r="62320" spans="1:27" x14ac:dyDescent="0.25">
      <c r="A62320"/>
      <c r="AA62320"/>
    </row>
    <row r="62321" spans="1:27" x14ac:dyDescent="0.25">
      <c r="A62321"/>
      <c r="AA62321"/>
    </row>
    <row r="62322" spans="1:27" x14ac:dyDescent="0.25">
      <c r="A62322"/>
      <c r="AA62322"/>
    </row>
    <row r="62323" spans="1:27" x14ac:dyDescent="0.25">
      <c r="A62323"/>
      <c r="AA62323"/>
    </row>
    <row r="62324" spans="1:27" x14ac:dyDescent="0.25">
      <c r="A62324"/>
      <c r="AA62324"/>
    </row>
    <row r="62325" spans="1:27" x14ac:dyDescent="0.25">
      <c r="A62325"/>
      <c r="AA62325"/>
    </row>
    <row r="62326" spans="1:27" x14ac:dyDescent="0.25">
      <c r="A62326"/>
      <c r="AA62326"/>
    </row>
    <row r="62327" spans="1:27" x14ac:dyDescent="0.25">
      <c r="A62327"/>
      <c r="AA62327"/>
    </row>
    <row r="62328" spans="1:27" x14ac:dyDescent="0.25">
      <c r="A62328"/>
      <c r="AA62328"/>
    </row>
    <row r="62329" spans="1:27" x14ac:dyDescent="0.25">
      <c r="A62329"/>
      <c r="AA62329"/>
    </row>
    <row r="62330" spans="1:27" x14ac:dyDescent="0.25">
      <c r="A62330"/>
      <c r="AA62330"/>
    </row>
    <row r="62331" spans="1:27" x14ac:dyDescent="0.25">
      <c r="A62331"/>
      <c r="AA62331"/>
    </row>
    <row r="62332" spans="1:27" x14ac:dyDescent="0.25">
      <c r="A62332"/>
      <c r="AA62332"/>
    </row>
    <row r="62333" spans="1:27" x14ac:dyDescent="0.25">
      <c r="A62333"/>
      <c r="AA62333"/>
    </row>
    <row r="62334" spans="1:27" x14ac:dyDescent="0.25">
      <c r="A62334"/>
      <c r="AA62334"/>
    </row>
    <row r="62335" spans="1:27" x14ac:dyDescent="0.25">
      <c r="A62335"/>
      <c r="AA62335"/>
    </row>
    <row r="62336" spans="1:27" x14ac:dyDescent="0.25">
      <c r="A62336"/>
      <c r="AA62336"/>
    </row>
    <row r="62337" spans="1:27" x14ac:dyDescent="0.25">
      <c r="A62337"/>
      <c r="AA62337"/>
    </row>
    <row r="62338" spans="1:27" x14ac:dyDescent="0.25">
      <c r="A62338"/>
      <c r="AA62338"/>
    </row>
    <row r="62339" spans="1:27" x14ac:dyDescent="0.25">
      <c r="A62339"/>
      <c r="AA62339"/>
    </row>
    <row r="62340" spans="1:27" x14ac:dyDescent="0.25">
      <c r="A62340"/>
      <c r="AA62340"/>
    </row>
    <row r="62341" spans="1:27" x14ac:dyDescent="0.25">
      <c r="A62341"/>
      <c r="AA62341"/>
    </row>
    <row r="62342" spans="1:27" x14ac:dyDescent="0.25">
      <c r="A62342"/>
      <c r="AA62342"/>
    </row>
    <row r="62343" spans="1:27" x14ac:dyDescent="0.25">
      <c r="A62343"/>
      <c r="AA62343"/>
    </row>
    <row r="62344" spans="1:27" x14ac:dyDescent="0.25">
      <c r="A62344"/>
      <c r="AA62344"/>
    </row>
    <row r="62345" spans="1:27" x14ac:dyDescent="0.25">
      <c r="A62345"/>
      <c r="AA62345"/>
    </row>
    <row r="62346" spans="1:27" x14ac:dyDescent="0.25">
      <c r="A62346"/>
      <c r="AA62346"/>
    </row>
    <row r="62347" spans="1:27" x14ac:dyDescent="0.25">
      <c r="A62347"/>
      <c r="AA62347"/>
    </row>
    <row r="62348" spans="1:27" x14ac:dyDescent="0.25">
      <c r="A62348"/>
      <c r="AA62348"/>
    </row>
    <row r="62349" spans="1:27" x14ac:dyDescent="0.25">
      <c r="A62349"/>
      <c r="AA62349"/>
    </row>
    <row r="62350" spans="1:27" x14ac:dyDescent="0.25">
      <c r="A62350"/>
      <c r="AA62350"/>
    </row>
    <row r="62351" spans="1:27" x14ac:dyDescent="0.25">
      <c r="A62351"/>
      <c r="AA62351"/>
    </row>
    <row r="62352" spans="1:27" x14ac:dyDescent="0.25">
      <c r="A62352"/>
      <c r="AA62352"/>
    </row>
    <row r="62353" spans="1:27" x14ac:dyDescent="0.25">
      <c r="A62353"/>
      <c r="AA62353"/>
    </row>
    <row r="62354" spans="1:27" x14ac:dyDescent="0.25">
      <c r="A62354"/>
      <c r="AA62354"/>
    </row>
    <row r="62355" spans="1:27" x14ac:dyDescent="0.25">
      <c r="A62355"/>
      <c r="AA62355"/>
    </row>
    <row r="62356" spans="1:27" x14ac:dyDescent="0.25">
      <c r="A62356"/>
      <c r="AA62356"/>
    </row>
    <row r="62357" spans="1:27" x14ac:dyDescent="0.25">
      <c r="A62357"/>
      <c r="AA62357"/>
    </row>
    <row r="62358" spans="1:27" x14ac:dyDescent="0.25">
      <c r="A62358"/>
      <c r="AA62358"/>
    </row>
    <row r="62359" spans="1:27" x14ac:dyDescent="0.25">
      <c r="A62359"/>
      <c r="AA62359"/>
    </row>
    <row r="62360" spans="1:27" x14ac:dyDescent="0.25">
      <c r="A62360"/>
      <c r="AA62360"/>
    </row>
    <row r="62361" spans="1:27" x14ac:dyDescent="0.25">
      <c r="A62361"/>
      <c r="AA62361"/>
    </row>
    <row r="62362" spans="1:27" x14ac:dyDescent="0.25">
      <c r="A62362"/>
      <c r="AA62362"/>
    </row>
    <row r="62363" spans="1:27" x14ac:dyDescent="0.25">
      <c r="A62363"/>
      <c r="AA62363"/>
    </row>
    <row r="62364" spans="1:27" x14ac:dyDescent="0.25">
      <c r="A62364"/>
      <c r="AA62364"/>
    </row>
    <row r="62365" spans="1:27" x14ac:dyDescent="0.25">
      <c r="A62365"/>
      <c r="AA62365"/>
    </row>
    <row r="62366" spans="1:27" x14ac:dyDescent="0.25">
      <c r="A62366"/>
      <c r="AA62366"/>
    </row>
    <row r="62367" spans="1:27" x14ac:dyDescent="0.25">
      <c r="A62367"/>
      <c r="AA62367"/>
    </row>
    <row r="62368" spans="1:27" x14ac:dyDescent="0.25">
      <c r="A62368"/>
      <c r="AA62368"/>
    </row>
    <row r="62369" spans="1:27" x14ac:dyDescent="0.25">
      <c r="A62369"/>
      <c r="AA62369"/>
    </row>
    <row r="62370" spans="1:27" x14ac:dyDescent="0.25">
      <c r="A62370"/>
      <c r="AA62370"/>
    </row>
    <row r="62371" spans="1:27" x14ac:dyDescent="0.25">
      <c r="A62371"/>
      <c r="AA62371"/>
    </row>
    <row r="62372" spans="1:27" x14ac:dyDescent="0.25">
      <c r="A62372"/>
      <c r="AA62372"/>
    </row>
    <row r="62373" spans="1:27" x14ac:dyDescent="0.25">
      <c r="A62373"/>
      <c r="AA62373"/>
    </row>
    <row r="62374" spans="1:27" x14ac:dyDescent="0.25">
      <c r="A62374"/>
      <c r="AA62374"/>
    </row>
    <row r="62375" spans="1:27" x14ac:dyDescent="0.25">
      <c r="A62375"/>
      <c r="AA62375"/>
    </row>
    <row r="62376" spans="1:27" x14ac:dyDescent="0.25">
      <c r="A62376"/>
      <c r="AA62376"/>
    </row>
    <row r="62377" spans="1:27" x14ac:dyDescent="0.25">
      <c r="A62377"/>
      <c r="AA62377"/>
    </row>
    <row r="62378" spans="1:27" x14ac:dyDescent="0.25">
      <c r="A62378"/>
      <c r="AA62378"/>
    </row>
    <row r="62379" spans="1:27" x14ac:dyDescent="0.25">
      <c r="A62379"/>
      <c r="AA62379"/>
    </row>
    <row r="62380" spans="1:27" x14ac:dyDescent="0.25">
      <c r="A62380"/>
      <c r="AA62380"/>
    </row>
    <row r="62381" spans="1:27" x14ac:dyDescent="0.25">
      <c r="A62381"/>
      <c r="AA62381"/>
    </row>
    <row r="62382" spans="1:27" x14ac:dyDescent="0.25">
      <c r="A62382"/>
      <c r="AA62382"/>
    </row>
    <row r="62383" spans="1:27" x14ac:dyDescent="0.25">
      <c r="A62383"/>
      <c r="AA62383"/>
    </row>
    <row r="62384" spans="1:27" x14ac:dyDescent="0.25">
      <c r="A62384"/>
      <c r="AA62384"/>
    </row>
    <row r="62385" spans="1:27" x14ac:dyDescent="0.25">
      <c r="A62385"/>
      <c r="AA62385"/>
    </row>
    <row r="62386" spans="1:27" x14ac:dyDescent="0.25">
      <c r="A62386"/>
      <c r="AA62386"/>
    </row>
    <row r="62387" spans="1:27" x14ac:dyDescent="0.25">
      <c r="A62387"/>
      <c r="AA62387"/>
    </row>
    <row r="62388" spans="1:27" x14ac:dyDescent="0.25">
      <c r="A62388"/>
      <c r="AA62388"/>
    </row>
    <row r="62389" spans="1:27" x14ac:dyDescent="0.25">
      <c r="A62389"/>
      <c r="AA62389"/>
    </row>
    <row r="62390" spans="1:27" x14ac:dyDescent="0.25">
      <c r="A62390"/>
      <c r="AA62390"/>
    </row>
    <row r="62391" spans="1:27" x14ac:dyDescent="0.25">
      <c r="A62391"/>
      <c r="AA62391"/>
    </row>
    <row r="62392" spans="1:27" x14ac:dyDescent="0.25">
      <c r="A62392"/>
      <c r="AA62392"/>
    </row>
    <row r="62393" spans="1:27" x14ac:dyDescent="0.25">
      <c r="A62393"/>
      <c r="AA62393"/>
    </row>
    <row r="62394" spans="1:27" x14ac:dyDescent="0.25">
      <c r="A62394"/>
      <c r="AA62394"/>
    </row>
    <row r="62395" spans="1:27" x14ac:dyDescent="0.25">
      <c r="A62395"/>
      <c r="AA62395"/>
    </row>
    <row r="62396" spans="1:27" x14ac:dyDescent="0.25">
      <c r="A62396"/>
      <c r="AA62396"/>
    </row>
    <row r="62397" spans="1:27" x14ac:dyDescent="0.25">
      <c r="A62397"/>
      <c r="AA62397"/>
    </row>
    <row r="62398" spans="1:27" x14ac:dyDescent="0.25">
      <c r="A62398"/>
      <c r="AA62398"/>
    </row>
    <row r="62399" spans="1:27" x14ac:dyDescent="0.25">
      <c r="A62399"/>
      <c r="AA62399"/>
    </row>
    <row r="62400" spans="1:27" x14ac:dyDescent="0.25">
      <c r="A62400"/>
      <c r="AA62400"/>
    </row>
    <row r="62401" spans="1:27" x14ac:dyDescent="0.25">
      <c r="A62401"/>
      <c r="AA62401"/>
    </row>
    <row r="62402" spans="1:27" x14ac:dyDescent="0.25">
      <c r="A62402"/>
      <c r="AA62402"/>
    </row>
    <row r="62403" spans="1:27" x14ac:dyDescent="0.25">
      <c r="A62403"/>
      <c r="AA62403"/>
    </row>
    <row r="62404" spans="1:27" x14ac:dyDescent="0.25">
      <c r="A62404"/>
      <c r="AA62404"/>
    </row>
    <row r="62405" spans="1:27" x14ac:dyDescent="0.25">
      <c r="A62405"/>
      <c r="AA62405"/>
    </row>
    <row r="62406" spans="1:27" x14ac:dyDescent="0.25">
      <c r="A62406"/>
      <c r="AA62406"/>
    </row>
    <row r="62407" spans="1:27" x14ac:dyDescent="0.25">
      <c r="A62407"/>
      <c r="AA62407"/>
    </row>
    <row r="62408" spans="1:27" x14ac:dyDescent="0.25">
      <c r="A62408"/>
      <c r="AA62408"/>
    </row>
    <row r="62409" spans="1:27" x14ac:dyDescent="0.25">
      <c r="A62409"/>
      <c r="AA62409"/>
    </row>
    <row r="62410" spans="1:27" x14ac:dyDescent="0.25">
      <c r="A62410"/>
      <c r="AA62410"/>
    </row>
    <row r="62411" spans="1:27" x14ac:dyDescent="0.25">
      <c r="A62411"/>
      <c r="AA62411"/>
    </row>
    <row r="62412" spans="1:27" x14ac:dyDescent="0.25">
      <c r="A62412"/>
      <c r="AA62412"/>
    </row>
    <row r="62413" spans="1:27" x14ac:dyDescent="0.25">
      <c r="A62413"/>
      <c r="AA62413"/>
    </row>
    <row r="62414" spans="1:27" x14ac:dyDescent="0.25">
      <c r="A62414"/>
      <c r="AA62414"/>
    </row>
    <row r="62415" spans="1:27" x14ac:dyDescent="0.25">
      <c r="A62415"/>
      <c r="AA62415"/>
    </row>
    <row r="62416" spans="1:27" x14ac:dyDescent="0.25">
      <c r="A62416"/>
      <c r="AA62416"/>
    </row>
    <row r="62417" spans="1:27" x14ac:dyDescent="0.25">
      <c r="A62417"/>
      <c r="AA62417"/>
    </row>
    <row r="62418" spans="1:27" x14ac:dyDescent="0.25">
      <c r="A62418"/>
      <c r="AA62418"/>
    </row>
    <row r="62419" spans="1:27" x14ac:dyDescent="0.25">
      <c r="A62419"/>
      <c r="AA62419"/>
    </row>
    <row r="62420" spans="1:27" x14ac:dyDescent="0.25">
      <c r="A62420"/>
      <c r="AA62420"/>
    </row>
    <row r="62421" spans="1:27" x14ac:dyDescent="0.25">
      <c r="A62421"/>
      <c r="AA62421"/>
    </row>
    <row r="62422" spans="1:27" x14ac:dyDescent="0.25">
      <c r="A62422"/>
      <c r="AA62422"/>
    </row>
    <row r="62423" spans="1:27" x14ac:dyDescent="0.25">
      <c r="A62423"/>
      <c r="AA62423"/>
    </row>
    <row r="62424" spans="1:27" x14ac:dyDescent="0.25">
      <c r="A62424"/>
      <c r="AA62424"/>
    </row>
    <row r="62425" spans="1:27" x14ac:dyDescent="0.25">
      <c r="A62425"/>
      <c r="AA62425"/>
    </row>
    <row r="62426" spans="1:27" x14ac:dyDescent="0.25">
      <c r="A62426"/>
      <c r="AA62426"/>
    </row>
    <row r="62427" spans="1:27" x14ac:dyDescent="0.25">
      <c r="A62427"/>
      <c r="AA62427"/>
    </row>
    <row r="62428" spans="1:27" x14ac:dyDescent="0.25">
      <c r="A62428"/>
      <c r="AA62428"/>
    </row>
    <row r="62429" spans="1:27" x14ac:dyDescent="0.25">
      <c r="A62429"/>
      <c r="AA62429"/>
    </row>
    <row r="62430" spans="1:27" x14ac:dyDescent="0.25">
      <c r="A62430"/>
      <c r="AA62430"/>
    </row>
    <row r="62431" spans="1:27" x14ac:dyDescent="0.25">
      <c r="A62431"/>
      <c r="AA62431"/>
    </row>
    <row r="62432" spans="1:27" x14ac:dyDescent="0.25">
      <c r="A62432"/>
      <c r="AA62432"/>
    </row>
    <row r="62433" spans="1:27" x14ac:dyDescent="0.25">
      <c r="A62433"/>
      <c r="AA62433"/>
    </row>
    <row r="62434" spans="1:27" x14ac:dyDescent="0.25">
      <c r="A62434"/>
      <c r="AA62434"/>
    </row>
    <row r="62435" spans="1:27" x14ac:dyDescent="0.25">
      <c r="A62435"/>
      <c r="AA62435"/>
    </row>
    <row r="62436" spans="1:27" x14ac:dyDescent="0.25">
      <c r="A62436"/>
      <c r="AA62436"/>
    </row>
    <row r="62437" spans="1:27" x14ac:dyDescent="0.25">
      <c r="A62437"/>
      <c r="AA62437"/>
    </row>
    <row r="62438" spans="1:27" x14ac:dyDescent="0.25">
      <c r="A62438"/>
      <c r="AA62438"/>
    </row>
    <row r="62439" spans="1:27" x14ac:dyDescent="0.25">
      <c r="A62439"/>
      <c r="AA62439"/>
    </row>
    <row r="62440" spans="1:27" x14ac:dyDescent="0.25">
      <c r="A62440"/>
      <c r="AA62440"/>
    </row>
    <row r="62441" spans="1:27" x14ac:dyDescent="0.25">
      <c r="A62441"/>
      <c r="AA62441"/>
    </row>
    <row r="62442" spans="1:27" x14ac:dyDescent="0.25">
      <c r="A62442"/>
      <c r="AA62442"/>
    </row>
    <row r="62443" spans="1:27" x14ac:dyDescent="0.25">
      <c r="A62443"/>
      <c r="AA62443"/>
    </row>
    <row r="62444" spans="1:27" x14ac:dyDescent="0.25">
      <c r="A62444"/>
      <c r="AA62444"/>
    </row>
    <row r="62445" spans="1:27" x14ac:dyDescent="0.25">
      <c r="A62445"/>
      <c r="AA62445"/>
    </row>
    <row r="62446" spans="1:27" x14ac:dyDescent="0.25">
      <c r="A62446"/>
      <c r="AA62446"/>
    </row>
    <row r="62447" spans="1:27" x14ac:dyDescent="0.25">
      <c r="A62447"/>
      <c r="AA62447"/>
    </row>
    <row r="62448" spans="1:27" x14ac:dyDescent="0.25">
      <c r="A62448"/>
      <c r="AA62448"/>
    </row>
    <row r="62449" spans="1:27" x14ac:dyDescent="0.25">
      <c r="A62449"/>
      <c r="AA62449"/>
    </row>
    <row r="62450" spans="1:27" x14ac:dyDescent="0.25">
      <c r="A62450"/>
      <c r="AA62450"/>
    </row>
    <row r="62451" spans="1:27" x14ac:dyDescent="0.25">
      <c r="A62451"/>
      <c r="AA62451"/>
    </row>
    <row r="62452" spans="1:27" x14ac:dyDescent="0.25">
      <c r="A62452"/>
      <c r="AA62452"/>
    </row>
    <row r="62453" spans="1:27" x14ac:dyDescent="0.25">
      <c r="A62453"/>
      <c r="AA62453"/>
    </row>
    <row r="62454" spans="1:27" x14ac:dyDescent="0.25">
      <c r="A62454"/>
      <c r="AA62454"/>
    </row>
    <row r="62455" spans="1:27" x14ac:dyDescent="0.25">
      <c r="A62455"/>
      <c r="AA62455"/>
    </row>
    <row r="62456" spans="1:27" x14ac:dyDescent="0.25">
      <c r="A62456"/>
      <c r="AA62456"/>
    </row>
    <row r="62457" spans="1:27" x14ac:dyDescent="0.25">
      <c r="A62457"/>
      <c r="AA62457"/>
    </row>
    <row r="62458" spans="1:27" x14ac:dyDescent="0.25">
      <c r="A62458"/>
      <c r="AA62458"/>
    </row>
    <row r="62459" spans="1:27" x14ac:dyDescent="0.25">
      <c r="A62459"/>
      <c r="AA62459"/>
    </row>
    <row r="62460" spans="1:27" x14ac:dyDescent="0.25">
      <c r="A62460"/>
      <c r="AA62460"/>
    </row>
    <row r="62461" spans="1:27" x14ac:dyDescent="0.25">
      <c r="A62461"/>
      <c r="AA62461"/>
    </row>
    <row r="62462" spans="1:27" x14ac:dyDescent="0.25">
      <c r="A62462"/>
      <c r="AA62462"/>
    </row>
    <row r="62463" spans="1:27" x14ac:dyDescent="0.25">
      <c r="A62463"/>
      <c r="AA62463"/>
    </row>
    <row r="62464" spans="1:27" x14ac:dyDescent="0.25">
      <c r="A62464"/>
      <c r="AA62464"/>
    </row>
    <row r="62465" spans="1:27" x14ac:dyDescent="0.25">
      <c r="A62465"/>
      <c r="AA62465"/>
    </row>
    <row r="62466" spans="1:27" x14ac:dyDescent="0.25">
      <c r="A62466"/>
      <c r="AA62466"/>
    </row>
    <row r="62467" spans="1:27" x14ac:dyDescent="0.25">
      <c r="A62467"/>
      <c r="AA62467"/>
    </row>
    <row r="62468" spans="1:27" x14ac:dyDescent="0.25">
      <c r="A62468"/>
      <c r="AA62468"/>
    </row>
    <row r="62469" spans="1:27" x14ac:dyDescent="0.25">
      <c r="A62469"/>
      <c r="AA62469"/>
    </row>
    <row r="62470" spans="1:27" x14ac:dyDescent="0.25">
      <c r="A62470"/>
      <c r="AA62470"/>
    </row>
    <row r="62471" spans="1:27" x14ac:dyDescent="0.25">
      <c r="A62471"/>
      <c r="AA62471"/>
    </row>
    <row r="62472" spans="1:27" x14ac:dyDescent="0.25">
      <c r="A62472"/>
      <c r="AA62472"/>
    </row>
    <row r="62473" spans="1:27" x14ac:dyDescent="0.25">
      <c r="A62473"/>
      <c r="AA62473"/>
    </row>
    <row r="62474" spans="1:27" x14ac:dyDescent="0.25">
      <c r="A62474"/>
      <c r="AA62474"/>
    </row>
    <row r="62475" spans="1:27" x14ac:dyDescent="0.25">
      <c r="A62475"/>
      <c r="AA62475"/>
    </row>
    <row r="62476" spans="1:27" x14ac:dyDescent="0.25">
      <c r="A62476"/>
      <c r="AA62476"/>
    </row>
    <row r="62477" spans="1:27" x14ac:dyDescent="0.25">
      <c r="A62477"/>
      <c r="AA62477"/>
    </row>
    <row r="62478" spans="1:27" x14ac:dyDescent="0.25">
      <c r="A62478"/>
      <c r="AA62478"/>
    </row>
    <row r="62479" spans="1:27" x14ac:dyDescent="0.25">
      <c r="A62479"/>
      <c r="AA62479"/>
    </row>
    <row r="62480" spans="1:27" x14ac:dyDescent="0.25">
      <c r="A62480"/>
      <c r="AA62480"/>
    </row>
    <row r="62481" spans="1:27" x14ac:dyDescent="0.25">
      <c r="A62481"/>
      <c r="AA62481"/>
    </row>
    <row r="62482" spans="1:27" x14ac:dyDescent="0.25">
      <c r="A62482"/>
      <c r="AA62482"/>
    </row>
    <row r="62483" spans="1:27" x14ac:dyDescent="0.25">
      <c r="A62483"/>
      <c r="AA62483"/>
    </row>
    <row r="62484" spans="1:27" x14ac:dyDescent="0.25">
      <c r="A62484"/>
      <c r="AA62484"/>
    </row>
    <row r="62485" spans="1:27" x14ac:dyDescent="0.25">
      <c r="A62485"/>
      <c r="AA62485"/>
    </row>
    <row r="62486" spans="1:27" x14ac:dyDescent="0.25">
      <c r="A62486"/>
      <c r="AA62486"/>
    </row>
    <row r="62487" spans="1:27" x14ac:dyDescent="0.25">
      <c r="A62487"/>
      <c r="AA62487"/>
    </row>
    <row r="62488" spans="1:27" x14ac:dyDescent="0.25">
      <c r="A62488"/>
      <c r="AA62488"/>
    </row>
    <row r="62489" spans="1:27" x14ac:dyDescent="0.25">
      <c r="A62489"/>
      <c r="AA62489"/>
    </row>
    <row r="62490" spans="1:27" x14ac:dyDescent="0.25">
      <c r="A62490"/>
      <c r="AA62490"/>
    </row>
    <row r="62491" spans="1:27" x14ac:dyDescent="0.25">
      <c r="A62491"/>
      <c r="AA62491"/>
    </row>
    <row r="62492" spans="1:27" x14ac:dyDescent="0.25">
      <c r="A62492"/>
      <c r="AA62492"/>
    </row>
    <row r="62493" spans="1:27" x14ac:dyDescent="0.25">
      <c r="A62493"/>
      <c r="AA62493"/>
    </row>
    <row r="62494" spans="1:27" x14ac:dyDescent="0.25">
      <c r="A62494"/>
      <c r="AA62494"/>
    </row>
    <row r="62495" spans="1:27" x14ac:dyDescent="0.25">
      <c r="A62495"/>
      <c r="AA62495"/>
    </row>
    <row r="62496" spans="1:27" x14ac:dyDescent="0.25">
      <c r="A62496"/>
      <c r="AA62496"/>
    </row>
    <row r="62497" spans="1:27" x14ac:dyDescent="0.25">
      <c r="A62497"/>
      <c r="AA62497"/>
    </row>
    <row r="62498" spans="1:27" x14ac:dyDescent="0.25">
      <c r="A62498"/>
      <c r="AA62498"/>
    </row>
    <row r="62499" spans="1:27" x14ac:dyDescent="0.25">
      <c r="A62499"/>
      <c r="AA62499"/>
    </row>
    <row r="62500" spans="1:27" x14ac:dyDescent="0.25">
      <c r="A62500"/>
      <c r="AA62500"/>
    </row>
    <row r="62501" spans="1:27" x14ac:dyDescent="0.25">
      <c r="A62501"/>
      <c r="AA62501"/>
    </row>
    <row r="62502" spans="1:27" x14ac:dyDescent="0.25">
      <c r="A62502"/>
      <c r="AA62502"/>
    </row>
    <row r="62503" spans="1:27" x14ac:dyDescent="0.25">
      <c r="A62503"/>
      <c r="AA62503"/>
    </row>
    <row r="62504" spans="1:27" x14ac:dyDescent="0.25">
      <c r="A62504"/>
      <c r="AA62504"/>
    </row>
    <row r="62505" spans="1:27" x14ac:dyDescent="0.25">
      <c r="A62505"/>
      <c r="AA62505"/>
    </row>
    <row r="62506" spans="1:27" x14ac:dyDescent="0.25">
      <c r="A62506"/>
      <c r="AA62506"/>
    </row>
    <row r="62507" spans="1:27" x14ac:dyDescent="0.25">
      <c r="A62507"/>
      <c r="AA62507"/>
    </row>
    <row r="62508" spans="1:27" x14ac:dyDescent="0.25">
      <c r="A62508"/>
      <c r="AA62508"/>
    </row>
    <row r="62509" spans="1:27" x14ac:dyDescent="0.25">
      <c r="A62509"/>
      <c r="AA62509"/>
    </row>
    <row r="62510" spans="1:27" x14ac:dyDescent="0.25">
      <c r="A62510"/>
      <c r="AA62510"/>
    </row>
    <row r="62511" spans="1:27" x14ac:dyDescent="0.25">
      <c r="A62511"/>
      <c r="AA62511"/>
    </row>
    <row r="62512" spans="1:27" x14ac:dyDescent="0.25">
      <c r="A62512"/>
      <c r="AA62512"/>
    </row>
    <row r="62513" spans="1:27" x14ac:dyDescent="0.25">
      <c r="A62513"/>
      <c r="AA62513"/>
    </row>
    <row r="62514" spans="1:27" x14ac:dyDescent="0.25">
      <c r="A62514"/>
      <c r="AA62514"/>
    </row>
    <row r="62515" spans="1:27" x14ac:dyDescent="0.25">
      <c r="A62515"/>
      <c r="AA62515"/>
    </row>
    <row r="62516" spans="1:27" x14ac:dyDescent="0.25">
      <c r="A62516"/>
      <c r="AA62516"/>
    </row>
    <row r="62517" spans="1:27" x14ac:dyDescent="0.25">
      <c r="A62517"/>
      <c r="AA62517"/>
    </row>
    <row r="62518" spans="1:27" x14ac:dyDescent="0.25">
      <c r="A62518"/>
      <c r="AA62518"/>
    </row>
    <row r="62519" spans="1:27" x14ac:dyDescent="0.25">
      <c r="A62519"/>
      <c r="AA62519"/>
    </row>
    <row r="62520" spans="1:27" x14ac:dyDescent="0.25">
      <c r="A62520"/>
      <c r="AA62520"/>
    </row>
    <row r="62521" spans="1:27" x14ac:dyDescent="0.25">
      <c r="A62521"/>
      <c r="AA62521"/>
    </row>
    <row r="62522" spans="1:27" x14ac:dyDescent="0.25">
      <c r="A62522"/>
      <c r="AA62522"/>
    </row>
    <row r="62523" spans="1:27" x14ac:dyDescent="0.25">
      <c r="A62523"/>
      <c r="AA62523"/>
    </row>
    <row r="62524" spans="1:27" x14ac:dyDescent="0.25">
      <c r="A62524"/>
      <c r="AA62524"/>
    </row>
    <row r="62525" spans="1:27" x14ac:dyDescent="0.25">
      <c r="A62525"/>
      <c r="AA62525"/>
    </row>
    <row r="62526" spans="1:27" x14ac:dyDescent="0.25">
      <c r="A62526"/>
      <c r="AA62526"/>
    </row>
    <row r="62527" spans="1:27" x14ac:dyDescent="0.25">
      <c r="A62527"/>
      <c r="AA62527"/>
    </row>
    <row r="62528" spans="1:27" x14ac:dyDescent="0.25">
      <c r="A62528"/>
      <c r="AA62528"/>
    </row>
    <row r="62529" spans="1:27" x14ac:dyDescent="0.25">
      <c r="A62529"/>
      <c r="AA62529"/>
    </row>
    <row r="62530" spans="1:27" x14ac:dyDescent="0.25">
      <c r="A62530"/>
      <c r="AA62530"/>
    </row>
    <row r="62531" spans="1:27" x14ac:dyDescent="0.25">
      <c r="A62531"/>
      <c r="AA62531"/>
    </row>
    <row r="62532" spans="1:27" x14ac:dyDescent="0.25">
      <c r="A62532"/>
      <c r="AA62532"/>
    </row>
    <row r="62533" spans="1:27" x14ac:dyDescent="0.25">
      <c r="A62533"/>
      <c r="AA62533"/>
    </row>
    <row r="62534" spans="1:27" x14ac:dyDescent="0.25">
      <c r="A62534"/>
      <c r="AA62534"/>
    </row>
    <row r="62535" spans="1:27" x14ac:dyDescent="0.25">
      <c r="A62535"/>
      <c r="AA62535"/>
    </row>
    <row r="62536" spans="1:27" x14ac:dyDescent="0.25">
      <c r="A62536"/>
      <c r="AA62536"/>
    </row>
    <row r="62537" spans="1:27" x14ac:dyDescent="0.25">
      <c r="A62537"/>
      <c r="AA62537"/>
    </row>
    <row r="62538" spans="1:27" x14ac:dyDescent="0.25">
      <c r="A62538"/>
      <c r="AA62538"/>
    </row>
    <row r="62539" spans="1:27" x14ac:dyDescent="0.25">
      <c r="A62539"/>
      <c r="AA62539"/>
    </row>
    <row r="62540" spans="1:27" x14ac:dyDescent="0.25">
      <c r="A62540"/>
      <c r="AA62540"/>
    </row>
    <row r="62541" spans="1:27" x14ac:dyDescent="0.25">
      <c r="A62541"/>
      <c r="AA62541"/>
    </row>
    <row r="62542" spans="1:27" x14ac:dyDescent="0.25">
      <c r="A62542"/>
      <c r="AA62542"/>
    </row>
    <row r="62543" spans="1:27" x14ac:dyDescent="0.25">
      <c r="A62543"/>
      <c r="AA62543"/>
    </row>
    <row r="62544" spans="1:27" x14ac:dyDescent="0.25">
      <c r="A62544"/>
      <c r="AA62544"/>
    </row>
    <row r="62545" spans="1:27" x14ac:dyDescent="0.25">
      <c r="A62545"/>
      <c r="AA62545"/>
    </row>
    <row r="62546" spans="1:27" x14ac:dyDescent="0.25">
      <c r="A62546"/>
      <c r="AA62546"/>
    </row>
    <row r="62547" spans="1:27" x14ac:dyDescent="0.25">
      <c r="A62547"/>
      <c r="AA62547"/>
    </row>
    <row r="62548" spans="1:27" x14ac:dyDescent="0.25">
      <c r="A62548"/>
      <c r="AA62548"/>
    </row>
    <row r="62549" spans="1:27" x14ac:dyDescent="0.25">
      <c r="A62549"/>
      <c r="AA62549"/>
    </row>
    <row r="62550" spans="1:27" x14ac:dyDescent="0.25">
      <c r="A62550"/>
      <c r="AA62550"/>
    </row>
    <row r="62551" spans="1:27" x14ac:dyDescent="0.25">
      <c r="A62551"/>
      <c r="AA62551"/>
    </row>
    <row r="62552" spans="1:27" x14ac:dyDescent="0.25">
      <c r="A62552"/>
      <c r="AA62552"/>
    </row>
    <row r="62553" spans="1:27" x14ac:dyDescent="0.25">
      <c r="A62553"/>
      <c r="AA62553"/>
    </row>
    <row r="62554" spans="1:27" x14ac:dyDescent="0.25">
      <c r="A62554"/>
      <c r="AA62554"/>
    </row>
    <row r="62555" spans="1:27" x14ac:dyDescent="0.25">
      <c r="A62555"/>
      <c r="AA62555"/>
    </row>
    <row r="62556" spans="1:27" x14ac:dyDescent="0.25">
      <c r="A62556"/>
      <c r="AA62556"/>
    </row>
    <row r="62557" spans="1:27" x14ac:dyDescent="0.25">
      <c r="A62557"/>
      <c r="AA62557"/>
    </row>
    <row r="62558" spans="1:27" x14ac:dyDescent="0.25">
      <c r="A62558"/>
      <c r="AA62558"/>
    </row>
    <row r="62559" spans="1:27" x14ac:dyDescent="0.25">
      <c r="A62559"/>
      <c r="AA62559"/>
    </row>
    <row r="62560" spans="1:27" x14ac:dyDescent="0.25">
      <c r="A62560"/>
      <c r="AA62560"/>
    </row>
    <row r="62561" spans="1:27" x14ac:dyDescent="0.25">
      <c r="A62561"/>
      <c r="AA62561"/>
    </row>
    <row r="62562" spans="1:27" x14ac:dyDescent="0.25">
      <c r="A62562"/>
      <c r="AA62562"/>
    </row>
    <row r="62563" spans="1:27" x14ac:dyDescent="0.25">
      <c r="A62563"/>
      <c r="AA62563"/>
    </row>
    <row r="62564" spans="1:27" x14ac:dyDescent="0.25">
      <c r="A62564"/>
      <c r="AA62564"/>
    </row>
    <row r="62565" spans="1:27" x14ac:dyDescent="0.25">
      <c r="A62565"/>
      <c r="AA62565"/>
    </row>
    <row r="62566" spans="1:27" x14ac:dyDescent="0.25">
      <c r="A62566"/>
      <c r="AA62566"/>
    </row>
    <row r="62567" spans="1:27" x14ac:dyDescent="0.25">
      <c r="A62567"/>
      <c r="AA62567"/>
    </row>
    <row r="62568" spans="1:27" x14ac:dyDescent="0.25">
      <c r="A62568"/>
      <c r="AA62568"/>
    </row>
    <row r="62569" spans="1:27" x14ac:dyDescent="0.25">
      <c r="A62569"/>
      <c r="AA62569"/>
    </row>
    <row r="62570" spans="1:27" x14ac:dyDescent="0.25">
      <c r="A62570"/>
      <c r="AA62570"/>
    </row>
    <row r="62571" spans="1:27" x14ac:dyDescent="0.25">
      <c r="A62571"/>
      <c r="AA62571"/>
    </row>
    <row r="62572" spans="1:27" x14ac:dyDescent="0.25">
      <c r="A62572"/>
      <c r="AA62572"/>
    </row>
    <row r="62573" spans="1:27" x14ac:dyDescent="0.25">
      <c r="A62573"/>
      <c r="AA62573"/>
    </row>
    <row r="62574" spans="1:27" x14ac:dyDescent="0.25">
      <c r="A62574"/>
      <c r="AA62574"/>
    </row>
    <row r="62575" spans="1:27" x14ac:dyDescent="0.25">
      <c r="A62575"/>
      <c r="AA62575"/>
    </row>
    <row r="62576" spans="1:27" x14ac:dyDescent="0.25">
      <c r="A62576"/>
      <c r="AA62576"/>
    </row>
    <row r="62577" spans="1:27" x14ac:dyDescent="0.25">
      <c r="A62577"/>
      <c r="AA62577"/>
    </row>
    <row r="62578" spans="1:27" x14ac:dyDescent="0.25">
      <c r="A62578"/>
      <c r="AA62578"/>
    </row>
    <row r="62579" spans="1:27" x14ac:dyDescent="0.25">
      <c r="A62579"/>
      <c r="AA62579"/>
    </row>
    <row r="62580" spans="1:27" x14ac:dyDescent="0.25">
      <c r="A62580"/>
      <c r="AA62580"/>
    </row>
    <row r="62581" spans="1:27" x14ac:dyDescent="0.25">
      <c r="A62581"/>
      <c r="AA62581"/>
    </row>
    <row r="62582" spans="1:27" x14ac:dyDescent="0.25">
      <c r="A62582"/>
      <c r="AA62582"/>
    </row>
    <row r="62583" spans="1:27" x14ac:dyDescent="0.25">
      <c r="A62583"/>
      <c r="AA62583"/>
    </row>
    <row r="62584" spans="1:27" x14ac:dyDescent="0.25">
      <c r="A62584"/>
      <c r="AA62584"/>
    </row>
    <row r="62585" spans="1:27" x14ac:dyDescent="0.25">
      <c r="A62585"/>
      <c r="AA62585"/>
    </row>
    <row r="62586" spans="1:27" x14ac:dyDescent="0.25">
      <c r="A62586"/>
      <c r="AA62586"/>
    </row>
    <row r="62587" spans="1:27" x14ac:dyDescent="0.25">
      <c r="A62587"/>
      <c r="AA62587"/>
    </row>
    <row r="62588" spans="1:27" x14ac:dyDescent="0.25">
      <c r="A62588"/>
      <c r="AA62588"/>
    </row>
    <row r="62589" spans="1:27" x14ac:dyDescent="0.25">
      <c r="A62589"/>
      <c r="AA62589"/>
    </row>
    <row r="62590" spans="1:27" x14ac:dyDescent="0.25">
      <c r="A62590"/>
      <c r="AA62590"/>
    </row>
    <row r="62591" spans="1:27" x14ac:dyDescent="0.25">
      <c r="A62591"/>
      <c r="AA62591"/>
    </row>
    <row r="62592" spans="1:27" x14ac:dyDescent="0.25">
      <c r="A62592"/>
      <c r="AA62592"/>
    </row>
    <row r="62593" spans="1:27" x14ac:dyDescent="0.25">
      <c r="A62593"/>
      <c r="AA62593"/>
    </row>
    <row r="62594" spans="1:27" x14ac:dyDescent="0.25">
      <c r="A62594"/>
      <c r="AA62594"/>
    </row>
    <row r="62595" spans="1:27" x14ac:dyDescent="0.25">
      <c r="A62595"/>
      <c r="AA62595"/>
    </row>
    <row r="62596" spans="1:27" x14ac:dyDescent="0.25">
      <c r="A62596"/>
      <c r="AA62596"/>
    </row>
    <row r="62597" spans="1:27" x14ac:dyDescent="0.25">
      <c r="A62597"/>
      <c r="AA62597"/>
    </row>
    <row r="62598" spans="1:27" x14ac:dyDescent="0.25">
      <c r="A62598"/>
      <c r="AA62598"/>
    </row>
    <row r="62599" spans="1:27" x14ac:dyDescent="0.25">
      <c r="A62599"/>
      <c r="AA62599"/>
    </row>
    <row r="62600" spans="1:27" x14ac:dyDescent="0.25">
      <c r="A62600"/>
      <c r="AA62600"/>
    </row>
    <row r="62601" spans="1:27" x14ac:dyDescent="0.25">
      <c r="A62601"/>
      <c r="AA62601"/>
    </row>
    <row r="62602" spans="1:27" x14ac:dyDescent="0.25">
      <c r="A62602"/>
      <c r="AA62602"/>
    </row>
    <row r="62603" spans="1:27" x14ac:dyDescent="0.25">
      <c r="A62603"/>
      <c r="AA62603"/>
    </row>
    <row r="62604" spans="1:27" x14ac:dyDescent="0.25">
      <c r="A62604"/>
      <c r="AA62604"/>
    </row>
    <row r="62605" spans="1:27" x14ac:dyDescent="0.25">
      <c r="A62605"/>
      <c r="AA62605"/>
    </row>
    <row r="62606" spans="1:27" x14ac:dyDescent="0.25">
      <c r="A62606"/>
      <c r="AA62606"/>
    </row>
    <row r="62607" spans="1:27" x14ac:dyDescent="0.25">
      <c r="A62607"/>
      <c r="AA62607"/>
    </row>
    <row r="62608" spans="1:27" x14ac:dyDescent="0.25">
      <c r="A62608"/>
      <c r="AA62608"/>
    </row>
    <row r="62609" spans="1:27" x14ac:dyDescent="0.25">
      <c r="A62609"/>
      <c r="AA62609"/>
    </row>
    <row r="62610" spans="1:27" x14ac:dyDescent="0.25">
      <c r="A62610"/>
      <c r="AA62610"/>
    </row>
    <row r="62611" spans="1:27" x14ac:dyDescent="0.25">
      <c r="A62611"/>
      <c r="AA62611"/>
    </row>
    <row r="62612" spans="1:27" x14ac:dyDescent="0.25">
      <c r="A62612"/>
      <c r="AA62612"/>
    </row>
    <row r="62613" spans="1:27" x14ac:dyDescent="0.25">
      <c r="A62613"/>
      <c r="AA62613"/>
    </row>
    <row r="62614" spans="1:27" x14ac:dyDescent="0.25">
      <c r="A62614"/>
      <c r="AA62614"/>
    </row>
    <row r="62615" spans="1:27" x14ac:dyDescent="0.25">
      <c r="A62615"/>
      <c r="AA62615"/>
    </row>
    <row r="62616" spans="1:27" x14ac:dyDescent="0.25">
      <c r="A62616"/>
      <c r="AA62616"/>
    </row>
    <row r="62617" spans="1:27" x14ac:dyDescent="0.25">
      <c r="A62617"/>
      <c r="AA62617"/>
    </row>
    <row r="62618" spans="1:27" x14ac:dyDescent="0.25">
      <c r="A62618"/>
      <c r="AA62618"/>
    </row>
    <row r="62619" spans="1:27" x14ac:dyDescent="0.25">
      <c r="A62619"/>
      <c r="AA62619"/>
    </row>
    <row r="62620" spans="1:27" x14ac:dyDescent="0.25">
      <c r="A62620"/>
      <c r="AA62620"/>
    </row>
    <row r="62621" spans="1:27" x14ac:dyDescent="0.25">
      <c r="A62621"/>
      <c r="AA62621"/>
    </row>
    <row r="62622" spans="1:27" x14ac:dyDescent="0.25">
      <c r="A62622"/>
      <c r="AA62622"/>
    </row>
    <row r="62623" spans="1:27" x14ac:dyDescent="0.25">
      <c r="A62623"/>
      <c r="AA62623"/>
    </row>
    <row r="62624" spans="1:27" x14ac:dyDescent="0.25">
      <c r="A62624"/>
      <c r="AA62624"/>
    </row>
    <row r="62625" spans="1:27" x14ac:dyDescent="0.25">
      <c r="A62625"/>
      <c r="AA62625"/>
    </row>
    <row r="62626" spans="1:27" x14ac:dyDescent="0.25">
      <c r="A62626"/>
      <c r="AA62626"/>
    </row>
    <row r="62627" spans="1:27" x14ac:dyDescent="0.25">
      <c r="A62627"/>
      <c r="AA62627"/>
    </row>
    <row r="62628" spans="1:27" x14ac:dyDescent="0.25">
      <c r="A62628"/>
      <c r="AA62628"/>
    </row>
    <row r="62629" spans="1:27" x14ac:dyDescent="0.25">
      <c r="A62629"/>
      <c r="AA62629"/>
    </row>
    <row r="62630" spans="1:27" x14ac:dyDescent="0.25">
      <c r="A62630"/>
      <c r="AA62630"/>
    </row>
    <row r="62631" spans="1:27" x14ac:dyDescent="0.25">
      <c r="A62631"/>
      <c r="AA62631"/>
    </row>
    <row r="62632" spans="1:27" x14ac:dyDescent="0.25">
      <c r="A62632"/>
      <c r="AA62632"/>
    </row>
    <row r="62633" spans="1:27" x14ac:dyDescent="0.25">
      <c r="A62633"/>
      <c r="AA62633"/>
    </row>
    <row r="62634" spans="1:27" x14ac:dyDescent="0.25">
      <c r="A62634"/>
      <c r="AA62634"/>
    </row>
    <row r="62635" spans="1:27" x14ac:dyDescent="0.25">
      <c r="A62635"/>
      <c r="AA62635"/>
    </row>
    <row r="62636" spans="1:27" x14ac:dyDescent="0.25">
      <c r="A62636"/>
      <c r="AA62636"/>
    </row>
    <row r="62637" spans="1:27" x14ac:dyDescent="0.25">
      <c r="A62637"/>
      <c r="AA62637"/>
    </row>
    <row r="62638" spans="1:27" x14ac:dyDescent="0.25">
      <c r="A62638"/>
      <c r="AA62638"/>
    </row>
    <row r="62639" spans="1:27" x14ac:dyDescent="0.25">
      <c r="A62639"/>
      <c r="AA62639"/>
    </row>
    <row r="62640" spans="1:27" x14ac:dyDescent="0.25">
      <c r="A62640"/>
      <c r="AA62640"/>
    </row>
    <row r="62641" spans="1:27" x14ac:dyDescent="0.25">
      <c r="A62641"/>
      <c r="AA62641"/>
    </row>
    <row r="62642" spans="1:27" x14ac:dyDescent="0.25">
      <c r="A62642"/>
      <c r="AA62642"/>
    </row>
    <row r="62643" spans="1:27" x14ac:dyDescent="0.25">
      <c r="A62643"/>
      <c r="AA62643"/>
    </row>
    <row r="62644" spans="1:27" x14ac:dyDescent="0.25">
      <c r="A62644"/>
      <c r="AA62644"/>
    </row>
    <row r="62645" spans="1:27" x14ac:dyDescent="0.25">
      <c r="A62645"/>
      <c r="AA62645"/>
    </row>
    <row r="62646" spans="1:27" x14ac:dyDescent="0.25">
      <c r="A62646"/>
      <c r="AA62646"/>
    </row>
    <row r="62647" spans="1:27" x14ac:dyDescent="0.25">
      <c r="A62647"/>
      <c r="AA62647"/>
    </row>
    <row r="62648" spans="1:27" x14ac:dyDescent="0.25">
      <c r="A62648"/>
      <c r="AA62648"/>
    </row>
    <row r="62649" spans="1:27" x14ac:dyDescent="0.25">
      <c r="A62649"/>
      <c r="AA62649"/>
    </row>
    <row r="62650" spans="1:27" x14ac:dyDescent="0.25">
      <c r="A62650"/>
      <c r="AA62650"/>
    </row>
    <row r="62651" spans="1:27" x14ac:dyDescent="0.25">
      <c r="A62651"/>
      <c r="AA62651"/>
    </row>
    <row r="62652" spans="1:27" x14ac:dyDescent="0.25">
      <c r="A62652"/>
      <c r="AA62652"/>
    </row>
    <row r="62653" spans="1:27" x14ac:dyDescent="0.25">
      <c r="A62653"/>
      <c r="AA62653"/>
    </row>
    <row r="62654" spans="1:27" x14ac:dyDescent="0.25">
      <c r="A62654"/>
      <c r="AA62654"/>
    </row>
    <row r="62655" spans="1:27" x14ac:dyDescent="0.25">
      <c r="A62655"/>
      <c r="AA62655"/>
    </row>
    <row r="62656" spans="1:27" x14ac:dyDescent="0.25">
      <c r="A62656"/>
      <c r="AA62656"/>
    </row>
    <row r="62657" spans="1:27" x14ac:dyDescent="0.25">
      <c r="A62657"/>
      <c r="AA62657"/>
    </row>
    <row r="62658" spans="1:27" x14ac:dyDescent="0.25">
      <c r="A62658"/>
      <c r="AA62658"/>
    </row>
    <row r="62659" spans="1:27" x14ac:dyDescent="0.25">
      <c r="A62659"/>
      <c r="AA62659"/>
    </row>
    <row r="62660" spans="1:27" x14ac:dyDescent="0.25">
      <c r="A62660"/>
      <c r="AA62660"/>
    </row>
    <row r="62661" spans="1:27" x14ac:dyDescent="0.25">
      <c r="A62661"/>
      <c r="AA62661"/>
    </row>
    <row r="62662" spans="1:27" x14ac:dyDescent="0.25">
      <c r="A62662"/>
      <c r="AA62662"/>
    </row>
    <row r="62663" spans="1:27" x14ac:dyDescent="0.25">
      <c r="A62663"/>
      <c r="AA62663"/>
    </row>
    <row r="62664" spans="1:27" x14ac:dyDescent="0.25">
      <c r="A62664"/>
      <c r="AA62664"/>
    </row>
    <row r="62665" spans="1:27" x14ac:dyDescent="0.25">
      <c r="A62665"/>
      <c r="AA62665"/>
    </row>
    <row r="62666" spans="1:27" x14ac:dyDescent="0.25">
      <c r="A62666"/>
      <c r="AA62666"/>
    </row>
    <row r="62667" spans="1:27" x14ac:dyDescent="0.25">
      <c r="A62667"/>
      <c r="AA62667"/>
    </row>
    <row r="62668" spans="1:27" x14ac:dyDescent="0.25">
      <c r="A62668"/>
      <c r="AA62668"/>
    </row>
    <row r="62669" spans="1:27" x14ac:dyDescent="0.25">
      <c r="A62669"/>
      <c r="AA62669"/>
    </row>
    <row r="62670" spans="1:27" x14ac:dyDescent="0.25">
      <c r="A62670"/>
      <c r="AA62670"/>
    </row>
    <row r="62671" spans="1:27" x14ac:dyDescent="0.25">
      <c r="A62671"/>
      <c r="AA62671"/>
    </row>
    <row r="62672" spans="1:27" x14ac:dyDescent="0.25">
      <c r="A62672"/>
      <c r="AA62672"/>
    </row>
    <row r="62673" spans="1:27" x14ac:dyDescent="0.25">
      <c r="A62673"/>
      <c r="AA62673"/>
    </row>
    <row r="62674" spans="1:27" x14ac:dyDescent="0.25">
      <c r="A62674"/>
      <c r="AA62674"/>
    </row>
    <row r="62675" spans="1:27" x14ac:dyDescent="0.25">
      <c r="A62675"/>
      <c r="AA62675"/>
    </row>
    <row r="62676" spans="1:27" x14ac:dyDescent="0.25">
      <c r="A62676"/>
      <c r="AA62676"/>
    </row>
    <row r="62677" spans="1:27" x14ac:dyDescent="0.25">
      <c r="A62677"/>
      <c r="AA62677"/>
    </row>
    <row r="62678" spans="1:27" x14ac:dyDescent="0.25">
      <c r="A62678"/>
      <c r="AA62678"/>
    </row>
    <row r="62679" spans="1:27" x14ac:dyDescent="0.25">
      <c r="A62679"/>
      <c r="AA62679"/>
    </row>
    <row r="62680" spans="1:27" x14ac:dyDescent="0.25">
      <c r="A62680"/>
      <c r="AA62680"/>
    </row>
    <row r="62681" spans="1:27" x14ac:dyDescent="0.25">
      <c r="A62681"/>
      <c r="AA62681"/>
    </row>
    <row r="62682" spans="1:27" x14ac:dyDescent="0.25">
      <c r="A62682"/>
      <c r="AA62682"/>
    </row>
    <row r="62683" spans="1:27" x14ac:dyDescent="0.25">
      <c r="A62683"/>
      <c r="AA62683"/>
    </row>
    <row r="62684" spans="1:27" x14ac:dyDescent="0.25">
      <c r="A62684"/>
      <c r="AA62684"/>
    </row>
    <row r="62685" spans="1:27" x14ac:dyDescent="0.25">
      <c r="A62685"/>
      <c r="AA62685"/>
    </row>
    <row r="62686" spans="1:27" x14ac:dyDescent="0.25">
      <c r="A62686"/>
      <c r="AA62686"/>
    </row>
    <row r="62687" spans="1:27" x14ac:dyDescent="0.25">
      <c r="A62687"/>
      <c r="AA62687"/>
    </row>
    <row r="62688" spans="1:27" x14ac:dyDescent="0.25">
      <c r="A62688"/>
      <c r="AA62688"/>
    </row>
    <row r="62689" spans="1:27" x14ac:dyDescent="0.25">
      <c r="A62689"/>
      <c r="AA62689"/>
    </row>
    <row r="62690" spans="1:27" x14ac:dyDescent="0.25">
      <c r="A62690"/>
      <c r="AA62690"/>
    </row>
    <row r="62691" spans="1:27" x14ac:dyDescent="0.25">
      <c r="A62691"/>
      <c r="AA62691"/>
    </row>
    <row r="62692" spans="1:27" x14ac:dyDescent="0.25">
      <c r="A62692"/>
      <c r="AA62692"/>
    </row>
    <row r="62693" spans="1:27" x14ac:dyDescent="0.25">
      <c r="A62693"/>
      <c r="AA62693"/>
    </row>
    <row r="62694" spans="1:27" x14ac:dyDescent="0.25">
      <c r="A62694"/>
      <c r="AA62694"/>
    </row>
    <row r="62695" spans="1:27" x14ac:dyDescent="0.25">
      <c r="A62695"/>
      <c r="AA62695"/>
    </row>
    <row r="62696" spans="1:27" x14ac:dyDescent="0.25">
      <c r="A62696"/>
      <c r="AA62696"/>
    </row>
    <row r="62697" spans="1:27" x14ac:dyDescent="0.25">
      <c r="A62697"/>
      <c r="AA62697"/>
    </row>
    <row r="62698" spans="1:27" x14ac:dyDescent="0.25">
      <c r="A62698"/>
      <c r="AA62698"/>
    </row>
    <row r="62699" spans="1:27" x14ac:dyDescent="0.25">
      <c r="A62699"/>
      <c r="AA62699"/>
    </row>
    <row r="62700" spans="1:27" x14ac:dyDescent="0.25">
      <c r="A62700"/>
      <c r="AA62700"/>
    </row>
    <row r="62701" spans="1:27" x14ac:dyDescent="0.25">
      <c r="A62701"/>
      <c r="AA62701"/>
    </row>
    <row r="62702" spans="1:27" x14ac:dyDescent="0.25">
      <c r="A62702"/>
      <c r="AA62702"/>
    </row>
    <row r="62703" spans="1:27" x14ac:dyDescent="0.25">
      <c r="A62703"/>
      <c r="AA62703"/>
    </row>
    <row r="62704" spans="1:27" x14ac:dyDescent="0.25">
      <c r="A62704"/>
      <c r="AA62704"/>
    </row>
    <row r="62705" spans="1:27" x14ac:dyDescent="0.25">
      <c r="A62705"/>
      <c r="AA62705"/>
    </row>
    <row r="62706" spans="1:27" x14ac:dyDescent="0.25">
      <c r="A62706"/>
      <c r="AA62706"/>
    </row>
    <row r="62707" spans="1:27" x14ac:dyDescent="0.25">
      <c r="A62707"/>
      <c r="AA62707"/>
    </row>
    <row r="62708" spans="1:27" x14ac:dyDescent="0.25">
      <c r="A62708"/>
      <c r="AA62708"/>
    </row>
    <row r="62709" spans="1:27" x14ac:dyDescent="0.25">
      <c r="A62709"/>
      <c r="AA62709"/>
    </row>
    <row r="62710" spans="1:27" x14ac:dyDescent="0.25">
      <c r="A62710"/>
      <c r="AA62710"/>
    </row>
    <row r="62711" spans="1:27" x14ac:dyDescent="0.25">
      <c r="A62711"/>
      <c r="AA62711"/>
    </row>
    <row r="62712" spans="1:27" x14ac:dyDescent="0.25">
      <c r="A62712"/>
      <c r="AA62712"/>
    </row>
    <row r="62713" spans="1:27" x14ac:dyDescent="0.25">
      <c r="A62713"/>
      <c r="AA62713"/>
    </row>
    <row r="62714" spans="1:27" x14ac:dyDescent="0.25">
      <c r="A62714"/>
      <c r="AA62714"/>
    </row>
    <row r="62715" spans="1:27" x14ac:dyDescent="0.25">
      <c r="A62715"/>
      <c r="AA62715"/>
    </row>
    <row r="62716" spans="1:27" x14ac:dyDescent="0.25">
      <c r="A62716"/>
      <c r="AA62716"/>
    </row>
    <row r="62717" spans="1:27" x14ac:dyDescent="0.25">
      <c r="A62717"/>
      <c r="AA62717"/>
    </row>
    <row r="62718" spans="1:27" x14ac:dyDescent="0.25">
      <c r="A62718"/>
      <c r="AA62718"/>
    </row>
    <row r="62719" spans="1:27" x14ac:dyDescent="0.25">
      <c r="A62719"/>
      <c r="AA62719"/>
    </row>
    <row r="62720" spans="1:27" x14ac:dyDescent="0.25">
      <c r="A62720"/>
      <c r="AA62720"/>
    </row>
    <row r="62721" spans="1:27" x14ac:dyDescent="0.25">
      <c r="A62721"/>
      <c r="AA62721"/>
    </row>
    <row r="62722" spans="1:27" x14ac:dyDescent="0.25">
      <c r="A62722"/>
      <c r="AA62722"/>
    </row>
    <row r="62723" spans="1:27" x14ac:dyDescent="0.25">
      <c r="A62723"/>
      <c r="AA62723"/>
    </row>
    <row r="62724" spans="1:27" x14ac:dyDescent="0.25">
      <c r="A62724"/>
      <c r="AA62724"/>
    </row>
    <row r="62725" spans="1:27" x14ac:dyDescent="0.25">
      <c r="A62725"/>
      <c r="AA62725"/>
    </row>
    <row r="62726" spans="1:27" x14ac:dyDescent="0.25">
      <c r="A62726"/>
      <c r="AA62726"/>
    </row>
    <row r="62727" spans="1:27" x14ac:dyDescent="0.25">
      <c r="A62727"/>
      <c r="AA62727"/>
    </row>
    <row r="62728" spans="1:27" x14ac:dyDescent="0.25">
      <c r="A62728"/>
      <c r="AA62728"/>
    </row>
    <row r="62729" spans="1:27" x14ac:dyDescent="0.25">
      <c r="A62729"/>
      <c r="AA62729"/>
    </row>
    <row r="62730" spans="1:27" x14ac:dyDescent="0.25">
      <c r="A62730"/>
      <c r="AA62730"/>
    </row>
    <row r="62731" spans="1:27" x14ac:dyDescent="0.25">
      <c r="A62731"/>
      <c r="AA62731"/>
    </row>
    <row r="62732" spans="1:27" x14ac:dyDescent="0.25">
      <c r="A62732"/>
      <c r="AA62732"/>
    </row>
    <row r="62733" spans="1:27" x14ac:dyDescent="0.25">
      <c r="A62733"/>
      <c r="AA62733"/>
    </row>
    <row r="62734" spans="1:27" x14ac:dyDescent="0.25">
      <c r="A62734"/>
      <c r="AA62734"/>
    </row>
    <row r="62735" spans="1:27" x14ac:dyDescent="0.25">
      <c r="A62735"/>
      <c r="AA62735"/>
    </row>
    <row r="62736" spans="1:27" x14ac:dyDescent="0.25">
      <c r="A62736"/>
      <c r="AA62736"/>
    </row>
    <row r="62737" spans="1:27" x14ac:dyDescent="0.25">
      <c r="A62737"/>
      <c r="AA62737"/>
    </row>
    <row r="62738" spans="1:27" x14ac:dyDescent="0.25">
      <c r="A62738"/>
      <c r="AA62738"/>
    </row>
    <row r="62739" spans="1:27" x14ac:dyDescent="0.25">
      <c r="A62739"/>
      <c r="AA62739"/>
    </row>
    <row r="62740" spans="1:27" x14ac:dyDescent="0.25">
      <c r="A62740"/>
      <c r="AA62740"/>
    </row>
    <row r="62741" spans="1:27" x14ac:dyDescent="0.25">
      <c r="A62741"/>
      <c r="AA62741"/>
    </row>
    <row r="62742" spans="1:27" x14ac:dyDescent="0.25">
      <c r="A62742"/>
      <c r="AA62742"/>
    </row>
    <row r="62743" spans="1:27" x14ac:dyDescent="0.25">
      <c r="A62743"/>
      <c r="AA62743"/>
    </row>
    <row r="62744" spans="1:27" x14ac:dyDescent="0.25">
      <c r="A62744"/>
      <c r="AA62744"/>
    </row>
    <row r="62745" spans="1:27" x14ac:dyDescent="0.25">
      <c r="A62745"/>
      <c r="AA62745"/>
    </row>
    <row r="62746" spans="1:27" x14ac:dyDescent="0.25">
      <c r="A62746"/>
      <c r="AA62746"/>
    </row>
    <row r="62747" spans="1:27" x14ac:dyDescent="0.25">
      <c r="A62747"/>
      <c r="AA62747"/>
    </row>
    <row r="62748" spans="1:27" x14ac:dyDescent="0.25">
      <c r="A62748"/>
      <c r="AA62748"/>
    </row>
    <row r="62749" spans="1:27" x14ac:dyDescent="0.25">
      <c r="A62749"/>
      <c r="AA62749"/>
    </row>
    <row r="62750" spans="1:27" x14ac:dyDescent="0.25">
      <c r="A62750"/>
      <c r="AA62750"/>
    </row>
    <row r="62751" spans="1:27" x14ac:dyDescent="0.25">
      <c r="A62751"/>
      <c r="AA62751"/>
    </row>
    <row r="62752" spans="1:27" x14ac:dyDescent="0.25">
      <c r="A62752"/>
      <c r="AA62752"/>
    </row>
    <row r="62753" spans="1:27" x14ac:dyDescent="0.25">
      <c r="A62753"/>
      <c r="AA62753"/>
    </row>
    <row r="62754" spans="1:27" x14ac:dyDescent="0.25">
      <c r="A62754"/>
      <c r="AA62754"/>
    </row>
    <row r="62755" spans="1:27" x14ac:dyDescent="0.25">
      <c r="A62755"/>
      <c r="AA62755"/>
    </row>
    <row r="62756" spans="1:27" x14ac:dyDescent="0.25">
      <c r="A62756"/>
      <c r="AA62756"/>
    </row>
    <row r="62757" spans="1:27" x14ac:dyDescent="0.25">
      <c r="A62757"/>
      <c r="AA62757"/>
    </row>
    <row r="62758" spans="1:27" x14ac:dyDescent="0.25">
      <c r="A62758"/>
      <c r="AA62758"/>
    </row>
    <row r="62759" spans="1:27" x14ac:dyDescent="0.25">
      <c r="A62759"/>
      <c r="AA62759"/>
    </row>
    <row r="62760" spans="1:27" x14ac:dyDescent="0.25">
      <c r="A62760"/>
      <c r="AA62760"/>
    </row>
    <row r="62761" spans="1:27" x14ac:dyDescent="0.25">
      <c r="A62761"/>
      <c r="AA62761"/>
    </row>
    <row r="62762" spans="1:27" x14ac:dyDescent="0.25">
      <c r="A62762"/>
      <c r="AA62762"/>
    </row>
    <row r="62763" spans="1:27" x14ac:dyDescent="0.25">
      <c r="A62763"/>
      <c r="AA62763"/>
    </row>
    <row r="62764" spans="1:27" x14ac:dyDescent="0.25">
      <c r="A62764"/>
      <c r="AA62764"/>
    </row>
    <row r="62765" spans="1:27" x14ac:dyDescent="0.25">
      <c r="A62765"/>
      <c r="AA62765"/>
    </row>
    <row r="62766" spans="1:27" x14ac:dyDescent="0.25">
      <c r="A62766"/>
      <c r="AA62766"/>
    </row>
    <row r="62767" spans="1:27" x14ac:dyDescent="0.25">
      <c r="A62767"/>
      <c r="AA62767"/>
    </row>
    <row r="62768" spans="1:27" x14ac:dyDescent="0.25">
      <c r="A62768"/>
      <c r="AA62768"/>
    </row>
    <row r="62769" spans="1:27" x14ac:dyDescent="0.25">
      <c r="A62769"/>
      <c r="AA62769"/>
    </row>
    <row r="62770" spans="1:27" x14ac:dyDescent="0.25">
      <c r="A62770"/>
      <c r="AA62770"/>
    </row>
    <row r="62771" spans="1:27" x14ac:dyDescent="0.25">
      <c r="A62771"/>
      <c r="AA62771"/>
    </row>
    <row r="62772" spans="1:27" x14ac:dyDescent="0.25">
      <c r="A62772"/>
      <c r="AA62772"/>
    </row>
    <row r="62773" spans="1:27" x14ac:dyDescent="0.25">
      <c r="A62773"/>
      <c r="AA62773"/>
    </row>
    <row r="62774" spans="1:27" x14ac:dyDescent="0.25">
      <c r="A62774"/>
      <c r="AA62774"/>
    </row>
    <row r="62775" spans="1:27" x14ac:dyDescent="0.25">
      <c r="A62775"/>
      <c r="AA62775"/>
    </row>
    <row r="62776" spans="1:27" x14ac:dyDescent="0.25">
      <c r="A62776"/>
      <c r="AA62776"/>
    </row>
    <row r="62777" spans="1:27" x14ac:dyDescent="0.25">
      <c r="A62777"/>
      <c r="AA62777"/>
    </row>
    <row r="62778" spans="1:27" x14ac:dyDescent="0.25">
      <c r="A62778"/>
      <c r="AA62778"/>
    </row>
    <row r="62779" spans="1:27" x14ac:dyDescent="0.25">
      <c r="A62779"/>
      <c r="AA62779"/>
    </row>
    <row r="62780" spans="1:27" x14ac:dyDescent="0.25">
      <c r="A62780"/>
      <c r="AA62780"/>
    </row>
    <row r="62781" spans="1:27" x14ac:dyDescent="0.25">
      <c r="A62781"/>
      <c r="AA62781"/>
    </row>
    <row r="62782" spans="1:27" x14ac:dyDescent="0.25">
      <c r="A62782"/>
      <c r="AA62782"/>
    </row>
    <row r="62783" spans="1:27" x14ac:dyDescent="0.25">
      <c r="A62783"/>
      <c r="AA62783"/>
    </row>
    <row r="62784" spans="1:27" x14ac:dyDescent="0.25">
      <c r="A62784"/>
      <c r="AA62784"/>
    </row>
    <row r="62785" spans="1:27" x14ac:dyDescent="0.25">
      <c r="A62785"/>
      <c r="AA62785"/>
    </row>
    <row r="62786" spans="1:27" x14ac:dyDescent="0.25">
      <c r="A62786"/>
      <c r="AA62786"/>
    </row>
    <row r="62787" spans="1:27" x14ac:dyDescent="0.25">
      <c r="A62787"/>
      <c r="AA62787"/>
    </row>
    <row r="62788" spans="1:27" x14ac:dyDescent="0.25">
      <c r="A62788"/>
      <c r="AA62788"/>
    </row>
    <row r="62789" spans="1:27" x14ac:dyDescent="0.25">
      <c r="A62789"/>
      <c r="AA62789"/>
    </row>
    <row r="62790" spans="1:27" x14ac:dyDescent="0.25">
      <c r="A62790"/>
      <c r="AA62790"/>
    </row>
    <row r="62791" spans="1:27" x14ac:dyDescent="0.25">
      <c r="A62791"/>
      <c r="AA62791"/>
    </row>
    <row r="62792" spans="1:27" x14ac:dyDescent="0.25">
      <c r="A62792"/>
      <c r="AA62792"/>
    </row>
    <row r="62793" spans="1:27" x14ac:dyDescent="0.25">
      <c r="A62793"/>
      <c r="AA62793"/>
    </row>
    <row r="62794" spans="1:27" x14ac:dyDescent="0.25">
      <c r="A62794"/>
      <c r="AA62794"/>
    </row>
    <row r="62795" spans="1:27" x14ac:dyDescent="0.25">
      <c r="A62795"/>
      <c r="AA62795"/>
    </row>
    <row r="62796" spans="1:27" x14ac:dyDescent="0.25">
      <c r="A62796"/>
      <c r="AA62796"/>
    </row>
    <row r="62797" spans="1:27" x14ac:dyDescent="0.25">
      <c r="A62797"/>
      <c r="AA62797"/>
    </row>
    <row r="62798" spans="1:27" x14ac:dyDescent="0.25">
      <c r="A62798"/>
      <c r="AA62798"/>
    </row>
    <row r="62799" spans="1:27" x14ac:dyDescent="0.25">
      <c r="A62799"/>
      <c r="AA62799"/>
    </row>
    <row r="62800" spans="1:27" x14ac:dyDescent="0.25">
      <c r="A62800"/>
      <c r="AA62800"/>
    </row>
    <row r="62801" spans="1:27" x14ac:dyDescent="0.25">
      <c r="A62801"/>
      <c r="AA62801"/>
    </row>
    <row r="62802" spans="1:27" x14ac:dyDescent="0.25">
      <c r="A62802"/>
      <c r="AA62802"/>
    </row>
    <row r="62803" spans="1:27" x14ac:dyDescent="0.25">
      <c r="A62803"/>
      <c r="AA62803"/>
    </row>
    <row r="62804" spans="1:27" x14ac:dyDescent="0.25">
      <c r="A62804"/>
      <c r="AA62804"/>
    </row>
    <row r="62805" spans="1:27" x14ac:dyDescent="0.25">
      <c r="A62805"/>
      <c r="AA62805"/>
    </row>
    <row r="62806" spans="1:27" x14ac:dyDescent="0.25">
      <c r="A62806"/>
      <c r="AA62806"/>
    </row>
    <row r="62807" spans="1:27" x14ac:dyDescent="0.25">
      <c r="A62807"/>
      <c r="AA62807"/>
    </row>
    <row r="62808" spans="1:27" x14ac:dyDescent="0.25">
      <c r="A62808"/>
      <c r="AA62808"/>
    </row>
    <row r="62809" spans="1:27" x14ac:dyDescent="0.25">
      <c r="A62809"/>
      <c r="AA62809"/>
    </row>
    <row r="62810" spans="1:27" x14ac:dyDescent="0.25">
      <c r="A62810"/>
      <c r="AA62810"/>
    </row>
    <row r="62811" spans="1:27" x14ac:dyDescent="0.25">
      <c r="A62811"/>
      <c r="AA62811"/>
    </row>
    <row r="62812" spans="1:27" x14ac:dyDescent="0.25">
      <c r="A62812"/>
      <c r="AA62812"/>
    </row>
    <row r="62813" spans="1:27" x14ac:dyDescent="0.25">
      <c r="A62813"/>
      <c r="AA62813"/>
    </row>
    <row r="62814" spans="1:27" x14ac:dyDescent="0.25">
      <c r="A62814"/>
      <c r="AA62814"/>
    </row>
    <row r="62815" spans="1:27" x14ac:dyDescent="0.25">
      <c r="A62815"/>
      <c r="AA62815"/>
    </row>
    <row r="62816" spans="1:27" x14ac:dyDescent="0.25">
      <c r="A62816"/>
      <c r="AA62816"/>
    </row>
    <row r="62817" spans="1:27" x14ac:dyDescent="0.25">
      <c r="A62817"/>
      <c r="AA62817"/>
    </row>
    <row r="62818" spans="1:27" x14ac:dyDescent="0.25">
      <c r="A62818"/>
      <c r="AA62818"/>
    </row>
    <row r="62819" spans="1:27" x14ac:dyDescent="0.25">
      <c r="A62819"/>
      <c r="AA62819"/>
    </row>
    <row r="62820" spans="1:27" x14ac:dyDescent="0.25">
      <c r="A62820"/>
      <c r="AA62820"/>
    </row>
    <row r="62821" spans="1:27" x14ac:dyDescent="0.25">
      <c r="A62821"/>
      <c r="AA62821"/>
    </row>
    <row r="62822" spans="1:27" x14ac:dyDescent="0.25">
      <c r="A62822"/>
      <c r="AA62822"/>
    </row>
    <row r="62823" spans="1:27" x14ac:dyDescent="0.25">
      <c r="A62823"/>
      <c r="AA62823"/>
    </row>
    <row r="62824" spans="1:27" x14ac:dyDescent="0.25">
      <c r="A62824"/>
      <c r="AA62824"/>
    </row>
    <row r="62825" spans="1:27" x14ac:dyDescent="0.25">
      <c r="A62825"/>
      <c r="AA62825"/>
    </row>
    <row r="62826" spans="1:27" x14ac:dyDescent="0.25">
      <c r="A62826"/>
      <c r="AA62826"/>
    </row>
    <row r="62827" spans="1:27" x14ac:dyDescent="0.25">
      <c r="A62827"/>
      <c r="AA62827"/>
    </row>
    <row r="62828" spans="1:27" x14ac:dyDescent="0.25">
      <c r="A62828"/>
      <c r="AA62828"/>
    </row>
    <row r="62829" spans="1:27" x14ac:dyDescent="0.25">
      <c r="A62829"/>
      <c r="AA62829"/>
    </row>
    <row r="62830" spans="1:27" x14ac:dyDescent="0.25">
      <c r="A62830"/>
      <c r="AA62830"/>
    </row>
    <row r="62831" spans="1:27" x14ac:dyDescent="0.25">
      <c r="A62831"/>
      <c r="AA62831"/>
    </row>
    <row r="62832" spans="1:27" x14ac:dyDescent="0.25">
      <c r="A62832"/>
      <c r="AA62832"/>
    </row>
    <row r="62833" spans="1:27" x14ac:dyDescent="0.25">
      <c r="A62833"/>
      <c r="AA62833"/>
    </row>
    <row r="62834" spans="1:27" x14ac:dyDescent="0.25">
      <c r="A62834"/>
      <c r="AA62834"/>
    </row>
    <row r="62835" spans="1:27" x14ac:dyDescent="0.25">
      <c r="A62835"/>
      <c r="AA62835"/>
    </row>
    <row r="62836" spans="1:27" x14ac:dyDescent="0.25">
      <c r="A62836"/>
      <c r="AA62836"/>
    </row>
    <row r="62837" spans="1:27" x14ac:dyDescent="0.25">
      <c r="A62837"/>
      <c r="AA62837"/>
    </row>
    <row r="62838" spans="1:27" x14ac:dyDescent="0.25">
      <c r="A62838"/>
      <c r="AA62838"/>
    </row>
    <row r="62839" spans="1:27" x14ac:dyDescent="0.25">
      <c r="A62839"/>
      <c r="AA62839"/>
    </row>
    <row r="62840" spans="1:27" x14ac:dyDescent="0.25">
      <c r="A62840"/>
      <c r="AA62840"/>
    </row>
    <row r="62841" spans="1:27" x14ac:dyDescent="0.25">
      <c r="A62841"/>
      <c r="AA62841"/>
    </row>
    <row r="62842" spans="1:27" x14ac:dyDescent="0.25">
      <c r="A62842"/>
      <c r="AA62842"/>
    </row>
    <row r="62843" spans="1:27" x14ac:dyDescent="0.25">
      <c r="A62843"/>
      <c r="AA62843"/>
    </row>
    <row r="62844" spans="1:27" x14ac:dyDescent="0.25">
      <c r="A62844"/>
      <c r="AA62844"/>
    </row>
    <row r="62845" spans="1:27" x14ac:dyDescent="0.25">
      <c r="A62845"/>
      <c r="AA62845"/>
    </row>
    <row r="62846" spans="1:27" x14ac:dyDescent="0.25">
      <c r="A62846"/>
      <c r="AA62846"/>
    </row>
    <row r="62847" spans="1:27" x14ac:dyDescent="0.25">
      <c r="A62847"/>
      <c r="AA62847"/>
    </row>
    <row r="62848" spans="1:27" x14ac:dyDescent="0.25">
      <c r="A62848"/>
      <c r="AA62848"/>
    </row>
    <row r="62849" spans="1:27" x14ac:dyDescent="0.25">
      <c r="A62849"/>
      <c r="AA62849"/>
    </row>
    <row r="62850" spans="1:27" x14ac:dyDescent="0.25">
      <c r="A62850"/>
      <c r="AA62850"/>
    </row>
    <row r="62851" spans="1:27" x14ac:dyDescent="0.25">
      <c r="A62851"/>
      <c r="AA62851"/>
    </row>
    <row r="62852" spans="1:27" x14ac:dyDescent="0.25">
      <c r="A62852"/>
      <c r="AA62852"/>
    </row>
    <row r="62853" spans="1:27" x14ac:dyDescent="0.25">
      <c r="A62853"/>
      <c r="AA62853"/>
    </row>
    <row r="62854" spans="1:27" x14ac:dyDescent="0.25">
      <c r="A62854"/>
      <c r="AA62854"/>
    </row>
    <row r="62855" spans="1:27" x14ac:dyDescent="0.25">
      <c r="A62855"/>
      <c r="AA62855"/>
    </row>
    <row r="62856" spans="1:27" x14ac:dyDescent="0.25">
      <c r="A62856"/>
      <c r="AA62856"/>
    </row>
    <row r="62857" spans="1:27" x14ac:dyDescent="0.25">
      <c r="A62857"/>
      <c r="AA62857"/>
    </row>
    <row r="62858" spans="1:27" x14ac:dyDescent="0.25">
      <c r="A62858"/>
      <c r="AA62858"/>
    </row>
    <row r="62859" spans="1:27" x14ac:dyDescent="0.25">
      <c r="A62859"/>
      <c r="AA62859"/>
    </row>
    <row r="62860" spans="1:27" x14ac:dyDescent="0.25">
      <c r="A62860"/>
      <c r="AA62860"/>
    </row>
    <row r="62861" spans="1:27" x14ac:dyDescent="0.25">
      <c r="A62861"/>
      <c r="AA62861"/>
    </row>
    <row r="62862" spans="1:27" x14ac:dyDescent="0.25">
      <c r="A62862"/>
      <c r="AA62862"/>
    </row>
    <row r="62863" spans="1:27" x14ac:dyDescent="0.25">
      <c r="A62863"/>
      <c r="AA62863"/>
    </row>
    <row r="62864" spans="1:27" x14ac:dyDescent="0.25">
      <c r="A62864"/>
      <c r="AA62864"/>
    </row>
    <row r="62865" spans="1:27" x14ac:dyDescent="0.25">
      <c r="A62865"/>
      <c r="AA62865"/>
    </row>
    <row r="62866" spans="1:27" x14ac:dyDescent="0.25">
      <c r="A62866"/>
      <c r="AA62866"/>
    </row>
    <row r="62867" spans="1:27" x14ac:dyDescent="0.25">
      <c r="A62867"/>
      <c r="AA62867"/>
    </row>
    <row r="62868" spans="1:27" x14ac:dyDescent="0.25">
      <c r="A62868"/>
      <c r="AA62868"/>
    </row>
    <row r="62869" spans="1:27" x14ac:dyDescent="0.25">
      <c r="A62869"/>
      <c r="AA62869"/>
    </row>
    <row r="62870" spans="1:27" x14ac:dyDescent="0.25">
      <c r="A62870"/>
      <c r="AA62870"/>
    </row>
    <row r="62871" spans="1:27" x14ac:dyDescent="0.25">
      <c r="A62871"/>
      <c r="AA62871"/>
    </row>
    <row r="62872" spans="1:27" x14ac:dyDescent="0.25">
      <c r="A62872"/>
      <c r="AA62872"/>
    </row>
    <row r="62873" spans="1:27" x14ac:dyDescent="0.25">
      <c r="A62873"/>
      <c r="AA62873"/>
    </row>
    <row r="62874" spans="1:27" x14ac:dyDescent="0.25">
      <c r="A62874"/>
      <c r="AA62874"/>
    </row>
    <row r="62875" spans="1:27" x14ac:dyDescent="0.25">
      <c r="A62875"/>
      <c r="AA62875"/>
    </row>
    <row r="62876" spans="1:27" x14ac:dyDescent="0.25">
      <c r="A62876"/>
      <c r="AA62876"/>
    </row>
    <row r="62877" spans="1:27" x14ac:dyDescent="0.25">
      <c r="A62877"/>
      <c r="AA62877"/>
    </row>
    <row r="62878" spans="1:27" x14ac:dyDescent="0.25">
      <c r="A62878"/>
      <c r="AA62878"/>
    </row>
    <row r="62879" spans="1:27" x14ac:dyDescent="0.25">
      <c r="A62879"/>
      <c r="AA62879"/>
    </row>
    <row r="62880" spans="1:27" x14ac:dyDescent="0.25">
      <c r="A62880"/>
      <c r="AA62880"/>
    </row>
    <row r="62881" spans="1:27" x14ac:dyDescent="0.25">
      <c r="A62881"/>
      <c r="AA62881"/>
    </row>
    <row r="62882" spans="1:27" x14ac:dyDescent="0.25">
      <c r="A62882"/>
      <c r="AA62882"/>
    </row>
    <row r="62883" spans="1:27" x14ac:dyDescent="0.25">
      <c r="A62883"/>
      <c r="AA62883"/>
    </row>
    <row r="62884" spans="1:27" x14ac:dyDescent="0.25">
      <c r="A62884"/>
      <c r="AA62884"/>
    </row>
    <row r="62885" spans="1:27" x14ac:dyDescent="0.25">
      <c r="A62885"/>
      <c r="AA62885"/>
    </row>
    <row r="62886" spans="1:27" x14ac:dyDescent="0.25">
      <c r="A62886"/>
      <c r="AA62886"/>
    </row>
    <row r="62887" spans="1:27" x14ac:dyDescent="0.25">
      <c r="A62887"/>
      <c r="AA62887"/>
    </row>
    <row r="62888" spans="1:27" x14ac:dyDescent="0.25">
      <c r="A62888"/>
      <c r="AA62888"/>
    </row>
    <row r="62889" spans="1:27" x14ac:dyDescent="0.25">
      <c r="A62889"/>
      <c r="AA62889"/>
    </row>
    <row r="62890" spans="1:27" x14ac:dyDescent="0.25">
      <c r="A62890"/>
      <c r="AA62890"/>
    </row>
    <row r="62891" spans="1:27" x14ac:dyDescent="0.25">
      <c r="A62891"/>
      <c r="AA62891"/>
    </row>
    <row r="62892" spans="1:27" x14ac:dyDescent="0.25">
      <c r="A62892"/>
      <c r="AA62892"/>
    </row>
    <row r="62893" spans="1:27" x14ac:dyDescent="0.25">
      <c r="A62893"/>
      <c r="AA62893"/>
    </row>
    <row r="62894" spans="1:27" x14ac:dyDescent="0.25">
      <c r="A62894"/>
      <c r="AA62894"/>
    </row>
    <row r="62895" spans="1:27" x14ac:dyDescent="0.25">
      <c r="A62895"/>
      <c r="AA62895"/>
    </row>
    <row r="62896" spans="1:27" x14ac:dyDescent="0.25">
      <c r="A62896"/>
      <c r="AA62896"/>
    </row>
    <row r="62897" spans="1:27" x14ac:dyDescent="0.25">
      <c r="A62897"/>
      <c r="AA62897"/>
    </row>
    <row r="62898" spans="1:27" x14ac:dyDescent="0.25">
      <c r="A62898"/>
      <c r="AA62898"/>
    </row>
    <row r="62899" spans="1:27" x14ac:dyDescent="0.25">
      <c r="A62899"/>
      <c r="AA62899"/>
    </row>
    <row r="62900" spans="1:27" x14ac:dyDescent="0.25">
      <c r="A62900"/>
      <c r="AA62900"/>
    </row>
    <row r="62901" spans="1:27" x14ac:dyDescent="0.25">
      <c r="A62901"/>
      <c r="AA62901"/>
    </row>
    <row r="62902" spans="1:27" x14ac:dyDescent="0.25">
      <c r="A62902"/>
      <c r="AA62902"/>
    </row>
    <row r="62903" spans="1:27" x14ac:dyDescent="0.25">
      <c r="A62903"/>
      <c r="AA62903"/>
    </row>
    <row r="62904" spans="1:27" x14ac:dyDescent="0.25">
      <c r="A62904"/>
      <c r="AA62904"/>
    </row>
    <row r="62905" spans="1:27" x14ac:dyDescent="0.25">
      <c r="A62905"/>
      <c r="AA62905"/>
    </row>
    <row r="62906" spans="1:27" x14ac:dyDescent="0.25">
      <c r="A62906"/>
      <c r="AA62906"/>
    </row>
    <row r="62907" spans="1:27" x14ac:dyDescent="0.25">
      <c r="A62907"/>
      <c r="AA62907"/>
    </row>
    <row r="62908" spans="1:27" x14ac:dyDescent="0.25">
      <c r="A62908"/>
      <c r="AA62908"/>
    </row>
    <row r="62909" spans="1:27" x14ac:dyDescent="0.25">
      <c r="A62909"/>
      <c r="AA62909"/>
    </row>
    <row r="62910" spans="1:27" x14ac:dyDescent="0.25">
      <c r="A62910"/>
      <c r="AA62910"/>
    </row>
    <row r="62911" spans="1:27" x14ac:dyDescent="0.25">
      <c r="A62911"/>
      <c r="AA62911"/>
    </row>
    <row r="62912" spans="1:27" x14ac:dyDescent="0.25">
      <c r="A62912"/>
      <c r="AA62912"/>
    </row>
    <row r="62913" spans="1:27" x14ac:dyDescent="0.25">
      <c r="A62913"/>
      <c r="AA62913"/>
    </row>
    <row r="62914" spans="1:27" x14ac:dyDescent="0.25">
      <c r="A62914"/>
      <c r="AA62914"/>
    </row>
    <row r="62915" spans="1:27" x14ac:dyDescent="0.25">
      <c r="A62915"/>
      <c r="AA62915"/>
    </row>
    <row r="62916" spans="1:27" x14ac:dyDescent="0.25">
      <c r="A62916"/>
      <c r="AA62916"/>
    </row>
    <row r="62917" spans="1:27" x14ac:dyDescent="0.25">
      <c r="A62917"/>
      <c r="AA62917"/>
    </row>
    <row r="62918" spans="1:27" x14ac:dyDescent="0.25">
      <c r="A62918"/>
      <c r="AA62918"/>
    </row>
    <row r="62919" spans="1:27" x14ac:dyDescent="0.25">
      <c r="A62919"/>
      <c r="AA62919"/>
    </row>
    <row r="62920" spans="1:27" x14ac:dyDescent="0.25">
      <c r="A62920"/>
      <c r="AA62920"/>
    </row>
    <row r="62921" spans="1:27" x14ac:dyDescent="0.25">
      <c r="A62921"/>
      <c r="AA62921"/>
    </row>
    <row r="62922" spans="1:27" x14ac:dyDescent="0.25">
      <c r="A62922"/>
      <c r="AA62922"/>
    </row>
    <row r="62923" spans="1:27" x14ac:dyDescent="0.25">
      <c r="A62923"/>
      <c r="AA62923"/>
    </row>
    <row r="62924" spans="1:27" x14ac:dyDescent="0.25">
      <c r="A62924"/>
      <c r="AA62924"/>
    </row>
    <row r="62925" spans="1:27" x14ac:dyDescent="0.25">
      <c r="A62925"/>
      <c r="AA62925"/>
    </row>
    <row r="62926" spans="1:27" x14ac:dyDescent="0.25">
      <c r="A62926"/>
      <c r="AA62926"/>
    </row>
    <row r="62927" spans="1:27" x14ac:dyDescent="0.25">
      <c r="A62927"/>
      <c r="AA62927"/>
    </row>
    <row r="62928" spans="1:27" x14ac:dyDescent="0.25">
      <c r="A62928"/>
      <c r="AA62928"/>
    </row>
    <row r="62929" spans="1:27" x14ac:dyDescent="0.25">
      <c r="A62929"/>
      <c r="AA62929"/>
    </row>
    <row r="62930" spans="1:27" x14ac:dyDescent="0.25">
      <c r="A62930"/>
      <c r="AA62930"/>
    </row>
    <row r="62931" spans="1:27" x14ac:dyDescent="0.25">
      <c r="A62931"/>
      <c r="AA62931"/>
    </row>
    <row r="62932" spans="1:27" x14ac:dyDescent="0.25">
      <c r="A62932"/>
      <c r="AA62932"/>
    </row>
    <row r="62933" spans="1:27" x14ac:dyDescent="0.25">
      <c r="A62933"/>
      <c r="AA62933"/>
    </row>
    <row r="62934" spans="1:27" x14ac:dyDescent="0.25">
      <c r="A62934"/>
      <c r="AA62934"/>
    </row>
    <row r="62935" spans="1:27" x14ac:dyDescent="0.25">
      <c r="A62935"/>
      <c r="AA62935"/>
    </row>
    <row r="62936" spans="1:27" x14ac:dyDescent="0.25">
      <c r="A62936"/>
      <c r="AA62936"/>
    </row>
    <row r="62937" spans="1:27" x14ac:dyDescent="0.25">
      <c r="A62937"/>
      <c r="AA62937"/>
    </row>
    <row r="62938" spans="1:27" x14ac:dyDescent="0.25">
      <c r="A62938"/>
      <c r="AA62938"/>
    </row>
    <row r="62939" spans="1:27" x14ac:dyDescent="0.25">
      <c r="A62939"/>
      <c r="AA62939"/>
    </row>
    <row r="62940" spans="1:27" x14ac:dyDescent="0.25">
      <c r="A62940"/>
      <c r="AA62940"/>
    </row>
    <row r="62941" spans="1:27" x14ac:dyDescent="0.25">
      <c r="A62941"/>
      <c r="AA62941"/>
    </row>
    <row r="62942" spans="1:27" x14ac:dyDescent="0.25">
      <c r="A62942"/>
      <c r="AA62942"/>
    </row>
    <row r="62943" spans="1:27" x14ac:dyDescent="0.25">
      <c r="A62943"/>
      <c r="AA62943"/>
    </row>
    <row r="62944" spans="1:27" x14ac:dyDescent="0.25">
      <c r="A62944"/>
      <c r="AA62944"/>
    </row>
    <row r="62945" spans="1:27" x14ac:dyDescent="0.25">
      <c r="A62945"/>
      <c r="AA62945"/>
    </row>
    <row r="62946" spans="1:27" x14ac:dyDescent="0.25">
      <c r="A62946"/>
      <c r="AA62946"/>
    </row>
    <row r="62947" spans="1:27" x14ac:dyDescent="0.25">
      <c r="A62947"/>
      <c r="AA62947"/>
    </row>
    <row r="62948" spans="1:27" x14ac:dyDescent="0.25">
      <c r="A62948"/>
      <c r="AA62948"/>
    </row>
    <row r="62949" spans="1:27" x14ac:dyDescent="0.25">
      <c r="A62949"/>
      <c r="AA62949"/>
    </row>
    <row r="62950" spans="1:27" x14ac:dyDescent="0.25">
      <c r="A62950"/>
      <c r="AA62950"/>
    </row>
    <row r="62951" spans="1:27" x14ac:dyDescent="0.25">
      <c r="A62951"/>
      <c r="AA62951"/>
    </row>
    <row r="62952" spans="1:27" x14ac:dyDescent="0.25">
      <c r="A62952"/>
      <c r="AA62952"/>
    </row>
    <row r="62953" spans="1:27" x14ac:dyDescent="0.25">
      <c r="A62953"/>
      <c r="AA62953"/>
    </row>
    <row r="62954" spans="1:27" x14ac:dyDescent="0.25">
      <c r="A62954"/>
      <c r="AA62954"/>
    </row>
    <row r="62955" spans="1:27" x14ac:dyDescent="0.25">
      <c r="A62955"/>
      <c r="AA62955"/>
    </row>
    <row r="62956" spans="1:27" x14ac:dyDescent="0.25">
      <c r="A62956"/>
      <c r="AA62956"/>
    </row>
    <row r="62957" spans="1:27" x14ac:dyDescent="0.25">
      <c r="A62957"/>
      <c r="AA62957"/>
    </row>
    <row r="62958" spans="1:27" x14ac:dyDescent="0.25">
      <c r="A62958"/>
      <c r="AA62958"/>
    </row>
    <row r="62959" spans="1:27" x14ac:dyDescent="0.25">
      <c r="A62959"/>
      <c r="AA62959"/>
    </row>
    <row r="62960" spans="1:27" x14ac:dyDescent="0.25">
      <c r="A62960"/>
      <c r="AA62960"/>
    </row>
    <row r="62961" spans="1:27" x14ac:dyDescent="0.25">
      <c r="A62961"/>
      <c r="AA62961"/>
    </row>
    <row r="62962" spans="1:27" x14ac:dyDescent="0.25">
      <c r="A62962"/>
      <c r="AA62962"/>
    </row>
    <row r="62963" spans="1:27" x14ac:dyDescent="0.25">
      <c r="A62963"/>
      <c r="AA62963"/>
    </row>
    <row r="62964" spans="1:27" x14ac:dyDescent="0.25">
      <c r="A62964"/>
      <c r="AA62964"/>
    </row>
    <row r="62965" spans="1:27" x14ac:dyDescent="0.25">
      <c r="A62965"/>
      <c r="AA62965"/>
    </row>
    <row r="62966" spans="1:27" x14ac:dyDescent="0.25">
      <c r="A62966"/>
      <c r="AA62966"/>
    </row>
    <row r="62967" spans="1:27" x14ac:dyDescent="0.25">
      <c r="A62967"/>
      <c r="AA62967"/>
    </row>
    <row r="62968" spans="1:27" x14ac:dyDescent="0.25">
      <c r="A62968"/>
      <c r="AA62968"/>
    </row>
    <row r="62969" spans="1:27" x14ac:dyDescent="0.25">
      <c r="A62969"/>
      <c r="AA62969"/>
    </row>
    <row r="62970" spans="1:27" x14ac:dyDescent="0.25">
      <c r="A62970"/>
      <c r="AA62970"/>
    </row>
    <row r="62971" spans="1:27" x14ac:dyDescent="0.25">
      <c r="A62971"/>
      <c r="AA62971"/>
    </row>
    <row r="62972" spans="1:27" x14ac:dyDescent="0.25">
      <c r="A62972"/>
      <c r="AA62972"/>
    </row>
    <row r="62973" spans="1:27" x14ac:dyDescent="0.25">
      <c r="A62973"/>
      <c r="AA62973"/>
    </row>
    <row r="62974" spans="1:27" x14ac:dyDescent="0.25">
      <c r="A62974"/>
      <c r="AA62974"/>
    </row>
    <row r="62975" spans="1:27" x14ac:dyDescent="0.25">
      <c r="A62975"/>
      <c r="AA62975"/>
    </row>
    <row r="62976" spans="1:27" x14ac:dyDescent="0.25">
      <c r="A62976"/>
      <c r="AA62976"/>
    </row>
    <row r="62977" spans="1:27" x14ac:dyDescent="0.25">
      <c r="A62977"/>
      <c r="AA62977"/>
    </row>
    <row r="62978" spans="1:27" x14ac:dyDescent="0.25">
      <c r="A62978"/>
      <c r="AA62978"/>
    </row>
    <row r="62979" spans="1:27" x14ac:dyDescent="0.25">
      <c r="A62979"/>
      <c r="AA62979"/>
    </row>
    <row r="62980" spans="1:27" x14ac:dyDescent="0.25">
      <c r="A62980"/>
      <c r="AA62980"/>
    </row>
    <row r="62981" spans="1:27" x14ac:dyDescent="0.25">
      <c r="A62981"/>
      <c r="AA62981"/>
    </row>
    <row r="62982" spans="1:27" x14ac:dyDescent="0.25">
      <c r="A62982"/>
      <c r="AA62982"/>
    </row>
    <row r="62983" spans="1:27" x14ac:dyDescent="0.25">
      <c r="A62983"/>
      <c r="AA62983"/>
    </row>
    <row r="62984" spans="1:27" x14ac:dyDescent="0.25">
      <c r="A62984"/>
      <c r="AA62984"/>
    </row>
    <row r="62985" spans="1:27" x14ac:dyDescent="0.25">
      <c r="A62985"/>
      <c r="AA62985"/>
    </row>
    <row r="62986" spans="1:27" x14ac:dyDescent="0.25">
      <c r="A62986"/>
      <c r="AA62986"/>
    </row>
    <row r="62987" spans="1:27" x14ac:dyDescent="0.25">
      <c r="A62987"/>
      <c r="AA62987"/>
    </row>
    <row r="62988" spans="1:27" x14ac:dyDescent="0.25">
      <c r="A62988"/>
      <c r="AA62988"/>
    </row>
    <row r="62989" spans="1:27" x14ac:dyDescent="0.25">
      <c r="A62989"/>
      <c r="AA62989"/>
    </row>
    <row r="62990" spans="1:27" x14ac:dyDescent="0.25">
      <c r="A62990"/>
      <c r="AA62990"/>
    </row>
    <row r="62991" spans="1:27" x14ac:dyDescent="0.25">
      <c r="A62991"/>
      <c r="AA62991"/>
    </row>
    <row r="62992" spans="1:27" x14ac:dyDescent="0.25">
      <c r="A62992"/>
      <c r="AA62992"/>
    </row>
    <row r="62993" spans="1:27" x14ac:dyDescent="0.25">
      <c r="A62993"/>
      <c r="AA62993"/>
    </row>
    <row r="62994" spans="1:27" x14ac:dyDescent="0.25">
      <c r="A62994"/>
      <c r="AA62994"/>
    </row>
    <row r="62995" spans="1:27" x14ac:dyDescent="0.25">
      <c r="A62995"/>
      <c r="AA62995"/>
    </row>
    <row r="62996" spans="1:27" x14ac:dyDescent="0.25">
      <c r="A62996"/>
      <c r="AA62996"/>
    </row>
    <row r="62997" spans="1:27" x14ac:dyDescent="0.25">
      <c r="A62997"/>
      <c r="AA62997"/>
    </row>
    <row r="62998" spans="1:27" x14ac:dyDescent="0.25">
      <c r="A62998"/>
      <c r="AA62998"/>
    </row>
    <row r="62999" spans="1:27" x14ac:dyDescent="0.25">
      <c r="A62999"/>
      <c r="AA62999"/>
    </row>
    <row r="63000" spans="1:27" x14ac:dyDescent="0.25">
      <c r="A63000"/>
      <c r="AA63000"/>
    </row>
    <row r="63001" spans="1:27" x14ac:dyDescent="0.25">
      <c r="A63001"/>
      <c r="AA63001"/>
    </row>
    <row r="63002" spans="1:27" x14ac:dyDescent="0.25">
      <c r="A63002"/>
      <c r="AA63002"/>
    </row>
    <row r="63003" spans="1:27" x14ac:dyDescent="0.25">
      <c r="A63003"/>
      <c r="AA63003"/>
    </row>
    <row r="63004" spans="1:27" x14ac:dyDescent="0.25">
      <c r="A63004"/>
      <c r="AA63004"/>
    </row>
    <row r="63005" spans="1:27" x14ac:dyDescent="0.25">
      <c r="A63005"/>
      <c r="AA63005"/>
    </row>
    <row r="63006" spans="1:27" x14ac:dyDescent="0.25">
      <c r="A63006"/>
      <c r="AA63006"/>
    </row>
    <row r="63007" spans="1:27" x14ac:dyDescent="0.25">
      <c r="A63007"/>
      <c r="AA63007"/>
    </row>
    <row r="63008" spans="1:27" x14ac:dyDescent="0.25">
      <c r="A63008"/>
      <c r="AA63008"/>
    </row>
    <row r="63009" spans="1:27" x14ac:dyDescent="0.25">
      <c r="A63009"/>
      <c r="AA63009"/>
    </row>
    <row r="63010" spans="1:27" x14ac:dyDescent="0.25">
      <c r="A63010"/>
      <c r="AA63010"/>
    </row>
    <row r="63011" spans="1:27" x14ac:dyDescent="0.25">
      <c r="A63011"/>
      <c r="AA63011"/>
    </row>
    <row r="63012" spans="1:27" x14ac:dyDescent="0.25">
      <c r="A63012"/>
      <c r="AA63012"/>
    </row>
    <row r="63013" spans="1:27" x14ac:dyDescent="0.25">
      <c r="A63013"/>
      <c r="AA63013"/>
    </row>
    <row r="63014" spans="1:27" x14ac:dyDescent="0.25">
      <c r="A63014"/>
      <c r="AA63014"/>
    </row>
    <row r="63015" spans="1:27" x14ac:dyDescent="0.25">
      <c r="A63015"/>
      <c r="AA63015"/>
    </row>
    <row r="63016" spans="1:27" x14ac:dyDescent="0.25">
      <c r="A63016"/>
      <c r="AA63016"/>
    </row>
    <row r="63017" spans="1:27" x14ac:dyDescent="0.25">
      <c r="A63017"/>
      <c r="AA63017"/>
    </row>
    <row r="63018" spans="1:27" x14ac:dyDescent="0.25">
      <c r="A63018"/>
      <c r="AA63018"/>
    </row>
    <row r="63019" spans="1:27" x14ac:dyDescent="0.25">
      <c r="A63019"/>
      <c r="AA63019"/>
    </row>
    <row r="63020" spans="1:27" x14ac:dyDescent="0.25">
      <c r="A63020"/>
      <c r="AA63020"/>
    </row>
    <row r="63021" spans="1:27" x14ac:dyDescent="0.25">
      <c r="A63021"/>
      <c r="AA63021"/>
    </row>
    <row r="63022" spans="1:27" x14ac:dyDescent="0.25">
      <c r="A63022"/>
      <c r="AA63022"/>
    </row>
    <row r="63023" spans="1:27" x14ac:dyDescent="0.25">
      <c r="A63023"/>
      <c r="AA63023"/>
    </row>
    <row r="63024" spans="1:27" x14ac:dyDescent="0.25">
      <c r="A63024"/>
      <c r="AA63024"/>
    </row>
    <row r="63025" spans="1:27" x14ac:dyDescent="0.25">
      <c r="A63025"/>
      <c r="AA63025"/>
    </row>
    <row r="63026" spans="1:27" x14ac:dyDescent="0.25">
      <c r="A63026"/>
      <c r="AA63026"/>
    </row>
    <row r="63027" spans="1:27" x14ac:dyDescent="0.25">
      <c r="A63027"/>
      <c r="AA63027"/>
    </row>
    <row r="63028" spans="1:27" x14ac:dyDescent="0.25">
      <c r="A63028"/>
      <c r="AA63028"/>
    </row>
    <row r="63029" spans="1:27" x14ac:dyDescent="0.25">
      <c r="A63029"/>
      <c r="AA63029"/>
    </row>
    <row r="63030" spans="1:27" x14ac:dyDescent="0.25">
      <c r="A63030"/>
      <c r="AA63030"/>
    </row>
    <row r="63031" spans="1:27" x14ac:dyDescent="0.25">
      <c r="A63031"/>
      <c r="AA63031"/>
    </row>
    <row r="63032" spans="1:27" x14ac:dyDescent="0.25">
      <c r="A63032"/>
      <c r="AA63032"/>
    </row>
    <row r="63033" spans="1:27" x14ac:dyDescent="0.25">
      <c r="A63033"/>
      <c r="AA63033"/>
    </row>
    <row r="63034" spans="1:27" x14ac:dyDescent="0.25">
      <c r="A63034"/>
      <c r="AA63034"/>
    </row>
    <row r="63035" spans="1:27" x14ac:dyDescent="0.25">
      <c r="A63035"/>
      <c r="AA63035"/>
    </row>
    <row r="63036" spans="1:27" x14ac:dyDescent="0.25">
      <c r="A63036"/>
      <c r="AA63036"/>
    </row>
    <row r="63037" spans="1:27" x14ac:dyDescent="0.25">
      <c r="A63037"/>
      <c r="AA63037"/>
    </row>
    <row r="63038" spans="1:27" x14ac:dyDescent="0.25">
      <c r="A63038"/>
      <c r="AA63038"/>
    </row>
    <row r="63039" spans="1:27" x14ac:dyDescent="0.25">
      <c r="A63039"/>
      <c r="AA63039"/>
    </row>
    <row r="63040" spans="1:27" x14ac:dyDescent="0.25">
      <c r="A63040"/>
      <c r="AA63040"/>
    </row>
    <row r="63041" spans="1:27" x14ac:dyDescent="0.25">
      <c r="A63041"/>
      <c r="AA63041"/>
    </row>
    <row r="63042" spans="1:27" x14ac:dyDescent="0.25">
      <c r="A63042"/>
      <c r="AA63042"/>
    </row>
    <row r="63043" spans="1:27" x14ac:dyDescent="0.25">
      <c r="A63043"/>
      <c r="AA63043"/>
    </row>
    <row r="63044" spans="1:27" x14ac:dyDescent="0.25">
      <c r="A63044"/>
      <c r="AA63044"/>
    </row>
    <row r="63045" spans="1:27" x14ac:dyDescent="0.25">
      <c r="A63045"/>
      <c r="AA63045"/>
    </row>
    <row r="63046" spans="1:27" x14ac:dyDescent="0.25">
      <c r="A63046"/>
      <c r="AA63046"/>
    </row>
    <row r="63047" spans="1:27" x14ac:dyDescent="0.25">
      <c r="A63047"/>
      <c r="AA63047"/>
    </row>
    <row r="63048" spans="1:27" x14ac:dyDescent="0.25">
      <c r="A63048"/>
      <c r="AA63048"/>
    </row>
    <row r="63049" spans="1:27" x14ac:dyDescent="0.25">
      <c r="A63049"/>
      <c r="AA63049"/>
    </row>
    <row r="63050" spans="1:27" x14ac:dyDescent="0.25">
      <c r="A63050"/>
      <c r="AA63050"/>
    </row>
    <row r="63051" spans="1:27" x14ac:dyDescent="0.25">
      <c r="A63051"/>
      <c r="AA63051"/>
    </row>
    <row r="63052" spans="1:27" x14ac:dyDescent="0.25">
      <c r="A63052"/>
      <c r="AA63052"/>
    </row>
    <row r="63053" spans="1:27" x14ac:dyDescent="0.25">
      <c r="A63053"/>
      <c r="AA63053"/>
    </row>
    <row r="63054" spans="1:27" x14ac:dyDescent="0.25">
      <c r="A63054"/>
      <c r="AA63054"/>
    </row>
    <row r="63055" spans="1:27" x14ac:dyDescent="0.25">
      <c r="A63055"/>
      <c r="AA63055"/>
    </row>
    <row r="63056" spans="1:27" x14ac:dyDescent="0.25">
      <c r="A63056"/>
      <c r="AA63056"/>
    </row>
    <row r="63057" spans="1:27" x14ac:dyDescent="0.25">
      <c r="A63057"/>
      <c r="AA63057"/>
    </row>
    <row r="63058" spans="1:27" x14ac:dyDescent="0.25">
      <c r="A63058"/>
      <c r="AA63058"/>
    </row>
    <row r="63059" spans="1:27" x14ac:dyDescent="0.25">
      <c r="A63059"/>
      <c r="AA63059"/>
    </row>
    <row r="63060" spans="1:27" x14ac:dyDescent="0.25">
      <c r="A63060"/>
      <c r="AA63060"/>
    </row>
    <row r="63061" spans="1:27" x14ac:dyDescent="0.25">
      <c r="A63061"/>
      <c r="AA63061"/>
    </row>
    <row r="63062" spans="1:27" x14ac:dyDescent="0.25">
      <c r="A63062"/>
      <c r="AA63062"/>
    </row>
    <row r="63063" spans="1:27" x14ac:dyDescent="0.25">
      <c r="A63063"/>
      <c r="AA63063"/>
    </row>
    <row r="63064" spans="1:27" x14ac:dyDescent="0.25">
      <c r="A63064"/>
      <c r="AA63064"/>
    </row>
    <row r="63065" spans="1:27" x14ac:dyDescent="0.25">
      <c r="A63065"/>
      <c r="AA63065"/>
    </row>
    <row r="63066" spans="1:27" x14ac:dyDescent="0.25">
      <c r="A63066"/>
      <c r="AA63066"/>
    </row>
    <row r="63067" spans="1:27" x14ac:dyDescent="0.25">
      <c r="A63067"/>
      <c r="AA63067"/>
    </row>
    <row r="63068" spans="1:27" x14ac:dyDescent="0.25">
      <c r="A63068"/>
      <c r="AA63068"/>
    </row>
    <row r="63069" spans="1:27" x14ac:dyDescent="0.25">
      <c r="A63069"/>
      <c r="AA63069"/>
    </row>
    <row r="63070" spans="1:27" x14ac:dyDescent="0.25">
      <c r="A63070"/>
      <c r="AA63070"/>
    </row>
    <row r="63071" spans="1:27" x14ac:dyDescent="0.25">
      <c r="A63071"/>
      <c r="AA63071"/>
    </row>
    <row r="63072" spans="1:27" x14ac:dyDescent="0.25">
      <c r="A63072"/>
      <c r="AA63072"/>
    </row>
    <row r="63073" spans="1:27" x14ac:dyDescent="0.25">
      <c r="A63073"/>
      <c r="AA63073"/>
    </row>
    <row r="63074" spans="1:27" x14ac:dyDescent="0.25">
      <c r="A63074"/>
      <c r="AA63074"/>
    </row>
    <row r="63075" spans="1:27" x14ac:dyDescent="0.25">
      <c r="A63075"/>
      <c r="AA63075"/>
    </row>
    <row r="63076" spans="1:27" x14ac:dyDescent="0.25">
      <c r="A63076"/>
      <c r="AA63076"/>
    </row>
    <row r="63077" spans="1:27" x14ac:dyDescent="0.25">
      <c r="A63077"/>
      <c r="AA63077"/>
    </row>
    <row r="63078" spans="1:27" x14ac:dyDescent="0.25">
      <c r="A63078"/>
      <c r="AA63078"/>
    </row>
    <row r="63079" spans="1:27" x14ac:dyDescent="0.25">
      <c r="A63079"/>
      <c r="AA63079"/>
    </row>
    <row r="63080" spans="1:27" x14ac:dyDescent="0.25">
      <c r="A63080"/>
      <c r="AA63080"/>
    </row>
    <row r="63081" spans="1:27" x14ac:dyDescent="0.25">
      <c r="A63081"/>
      <c r="AA63081"/>
    </row>
    <row r="63082" spans="1:27" x14ac:dyDescent="0.25">
      <c r="A63082"/>
      <c r="AA63082"/>
    </row>
    <row r="63083" spans="1:27" x14ac:dyDescent="0.25">
      <c r="A63083"/>
      <c r="AA63083"/>
    </row>
    <row r="63084" spans="1:27" x14ac:dyDescent="0.25">
      <c r="A63084"/>
      <c r="AA63084"/>
    </row>
    <row r="63085" spans="1:27" x14ac:dyDescent="0.25">
      <c r="A63085"/>
      <c r="AA63085"/>
    </row>
    <row r="63086" spans="1:27" x14ac:dyDescent="0.25">
      <c r="A63086"/>
      <c r="AA63086"/>
    </row>
    <row r="63087" spans="1:27" x14ac:dyDescent="0.25">
      <c r="A63087"/>
      <c r="AA63087"/>
    </row>
    <row r="63088" spans="1:27" x14ac:dyDescent="0.25">
      <c r="A63088"/>
      <c r="AA63088"/>
    </row>
    <row r="63089" spans="1:27" x14ac:dyDescent="0.25">
      <c r="A63089"/>
      <c r="AA63089"/>
    </row>
    <row r="63090" spans="1:27" x14ac:dyDescent="0.25">
      <c r="A63090"/>
      <c r="AA63090"/>
    </row>
    <row r="63091" spans="1:27" x14ac:dyDescent="0.25">
      <c r="A63091"/>
      <c r="AA63091"/>
    </row>
    <row r="63092" spans="1:27" x14ac:dyDescent="0.25">
      <c r="A63092"/>
      <c r="AA63092"/>
    </row>
    <row r="63093" spans="1:27" x14ac:dyDescent="0.25">
      <c r="A63093"/>
      <c r="AA63093"/>
    </row>
    <row r="63094" spans="1:27" x14ac:dyDescent="0.25">
      <c r="A63094"/>
      <c r="AA63094"/>
    </row>
    <row r="63095" spans="1:27" x14ac:dyDescent="0.25">
      <c r="A63095"/>
      <c r="AA63095"/>
    </row>
    <row r="63096" spans="1:27" x14ac:dyDescent="0.25">
      <c r="A63096"/>
      <c r="AA63096"/>
    </row>
    <row r="63097" spans="1:27" x14ac:dyDescent="0.25">
      <c r="A63097"/>
      <c r="AA63097"/>
    </row>
    <row r="63098" spans="1:27" x14ac:dyDescent="0.25">
      <c r="A63098"/>
      <c r="AA63098"/>
    </row>
    <row r="63099" spans="1:27" x14ac:dyDescent="0.25">
      <c r="A63099"/>
      <c r="AA63099"/>
    </row>
    <row r="63100" spans="1:27" x14ac:dyDescent="0.25">
      <c r="A63100"/>
      <c r="AA63100"/>
    </row>
    <row r="63101" spans="1:27" x14ac:dyDescent="0.25">
      <c r="A63101"/>
      <c r="AA63101"/>
    </row>
    <row r="63102" spans="1:27" x14ac:dyDescent="0.25">
      <c r="A63102"/>
      <c r="AA63102"/>
    </row>
    <row r="63103" spans="1:27" x14ac:dyDescent="0.25">
      <c r="A63103"/>
      <c r="AA63103"/>
    </row>
    <row r="63104" spans="1:27" x14ac:dyDescent="0.25">
      <c r="A63104"/>
      <c r="AA63104"/>
    </row>
    <row r="63105" spans="1:27" x14ac:dyDescent="0.25">
      <c r="A63105"/>
      <c r="AA63105"/>
    </row>
    <row r="63106" spans="1:27" x14ac:dyDescent="0.25">
      <c r="A63106"/>
      <c r="AA63106"/>
    </row>
    <row r="63107" spans="1:27" x14ac:dyDescent="0.25">
      <c r="A63107"/>
      <c r="AA63107"/>
    </row>
    <row r="63108" spans="1:27" x14ac:dyDescent="0.25">
      <c r="A63108"/>
      <c r="AA63108"/>
    </row>
    <row r="63109" spans="1:27" x14ac:dyDescent="0.25">
      <c r="A63109"/>
      <c r="AA63109"/>
    </row>
    <row r="63110" spans="1:27" x14ac:dyDescent="0.25">
      <c r="A63110"/>
      <c r="AA63110"/>
    </row>
    <row r="63111" spans="1:27" x14ac:dyDescent="0.25">
      <c r="A63111"/>
      <c r="AA63111"/>
    </row>
    <row r="63112" spans="1:27" x14ac:dyDescent="0.25">
      <c r="A63112"/>
      <c r="AA63112"/>
    </row>
    <row r="63113" spans="1:27" x14ac:dyDescent="0.25">
      <c r="A63113"/>
      <c r="AA63113"/>
    </row>
    <row r="63114" spans="1:27" x14ac:dyDescent="0.25">
      <c r="A63114"/>
      <c r="AA63114"/>
    </row>
    <row r="63115" spans="1:27" x14ac:dyDescent="0.25">
      <c r="A63115"/>
      <c r="AA63115"/>
    </row>
    <row r="63116" spans="1:27" x14ac:dyDescent="0.25">
      <c r="A63116"/>
      <c r="AA63116"/>
    </row>
    <row r="63117" spans="1:27" x14ac:dyDescent="0.25">
      <c r="A63117"/>
      <c r="AA63117"/>
    </row>
    <row r="63118" spans="1:27" x14ac:dyDescent="0.25">
      <c r="A63118"/>
      <c r="AA63118"/>
    </row>
    <row r="63119" spans="1:27" x14ac:dyDescent="0.25">
      <c r="A63119"/>
      <c r="AA63119"/>
    </row>
    <row r="63120" spans="1:27" x14ac:dyDescent="0.25">
      <c r="A63120"/>
      <c r="AA63120"/>
    </row>
    <row r="63121" spans="1:27" x14ac:dyDescent="0.25">
      <c r="A63121"/>
      <c r="AA63121"/>
    </row>
    <row r="63122" spans="1:27" x14ac:dyDescent="0.25">
      <c r="A63122"/>
      <c r="AA63122"/>
    </row>
    <row r="63123" spans="1:27" x14ac:dyDescent="0.25">
      <c r="A63123"/>
      <c r="AA63123"/>
    </row>
    <row r="63124" spans="1:27" x14ac:dyDescent="0.25">
      <c r="A63124"/>
      <c r="AA63124"/>
    </row>
    <row r="63125" spans="1:27" x14ac:dyDescent="0.25">
      <c r="A63125"/>
      <c r="AA63125"/>
    </row>
    <row r="63126" spans="1:27" x14ac:dyDescent="0.25">
      <c r="A63126"/>
      <c r="AA63126"/>
    </row>
    <row r="63127" spans="1:27" x14ac:dyDescent="0.25">
      <c r="A63127"/>
      <c r="AA63127"/>
    </row>
    <row r="63128" spans="1:27" x14ac:dyDescent="0.25">
      <c r="A63128"/>
      <c r="AA63128"/>
    </row>
    <row r="63129" spans="1:27" x14ac:dyDescent="0.25">
      <c r="A63129"/>
      <c r="AA63129"/>
    </row>
    <row r="63130" spans="1:27" x14ac:dyDescent="0.25">
      <c r="A63130"/>
      <c r="AA63130"/>
    </row>
    <row r="63131" spans="1:27" x14ac:dyDescent="0.25">
      <c r="A63131"/>
      <c r="AA63131"/>
    </row>
    <row r="63132" spans="1:27" x14ac:dyDescent="0.25">
      <c r="A63132"/>
      <c r="AA63132"/>
    </row>
    <row r="63133" spans="1:27" x14ac:dyDescent="0.25">
      <c r="A63133"/>
      <c r="AA63133"/>
    </row>
    <row r="63134" spans="1:27" x14ac:dyDescent="0.25">
      <c r="A63134"/>
      <c r="AA63134"/>
    </row>
    <row r="63135" spans="1:27" x14ac:dyDescent="0.25">
      <c r="A63135"/>
      <c r="AA63135"/>
    </row>
    <row r="63136" spans="1:27" x14ac:dyDescent="0.25">
      <c r="A63136"/>
      <c r="AA63136"/>
    </row>
    <row r="63137" spans="1:27" x14ac:dyDescent="0.25">
      <c r="A63137"/>
      <c r="AA63137"/>
    </row>
    <row r="63138" spans="1:27" x14ac:dyDescent="0.25">
      <c r="A63138"/>
      <c r="AA63138"/>
    </row>
    <row r="63139" spans="1:27" x14ac:dyDescent="0.25">
      <c r="A63139"/>
      <c r="AA63139"/>
    </row>
    <row r="63140" spans="1:27" x14ac:dyDescent="0.25">
      <c r="A63140"/>
      <c r="AA63140"/>
    </row>
    <row r="63141" spans="1:27" x14ac:dyDescent="0.25">
      <c r="A63141"/>
      <c r="AA63141"/>
    </row>
    <row r="63142" spans="1:27" x14ac:dyDescent="0.25">
      <c r="A63142"/>
      <c r="AA63142"/>
    </row>
    <row r="63143" spans="1:27" x14ac:dyDescent="0.25">
      <c r="A63143"/>
      <c r="AA63143"/>
    </row>
    <row r="63144" spans="1:27" x14ac:dyDescent="0.25">
      <c r="A63144"/>
      <c r="AA63144"/>
    </row>
    <row r="63145" spans="1:27" x14ac:dyDescent="0.25">
      <c r="A63145"/>
      <c r="AA63145"/>
    </row>
    <row r="63146" spans="1:27" x14ac:dyDescent="0.25">
      <c r="A63146"/>
      <c r="AA63146"/>
    </row>
    <row r="63147" spans="1:27" x14ac:dyDescent="0.25">
      <c r="A63147"/>
      <c r="AA63147"/>
    </row>
    <row r="63148" spans="1:27" x14ac:dyDescent="0.25">
      <c r="A63148"/>
      <c r="AA63148"/>
    </row>
    <row r="63149" spans="1:27" x14ac:dyDescent="0.25">
      <c r="A63149"/>
      <c r="AA63149"/>
    </row>
    <row r="63150" spans="1:27" x14ac:dyDescent="0.25">
      <c r="A63150"/>
      <c r="AA63150"/>
    </row>
    <row r="63151" spans="1:27" x14ac:dyDescent="0.25">
      <c r="A63151"/>
      <c r="AA63151"/>
    </row>
    <row r="63152" spans="1:27" x14ac:dyDescent="0.25">
      <c r="A63152"/>
      <c r="AA63152"/>
    </row>
    <row r="63153" spans="1:27" x14ac:dyDescent="0.25">
      <c r="A63153"/>
      <c r="AA63153"/>
    </row>
    <row r="63154" spans="1:27" x14ac:dyDescent="0.25">
      <c r="A63154"/>
      <c r="AA63154"/>
    </row>
    <row r="63155" spans="1:27" x14ac:dyDescent="0.25">
      <c r="A63155"/>
      <c r="AA63155"/>
    </row>
    <row r="63156" spans="1:27" x14ac:dyDescent="0.25">
      <c r="A63156"/>
      <c r="AA63156"/>
    </row>
    <row r="63157" spans="1:27" x14ac:dyDescent="0.25">
      <c r="A63157"/>
      <c r="AA63157"/>
    </row>
    <row r="63158" spans="1:27" x14ac:dyDescent="0.25">
      <c r="A63158"/>
      <c r="AA63158"/>
    </row>
    <row r="63159" spans="1:27" x14ac:dyDescent="0.25">
      <c r="A63159"/>
      <c r="AA63159"/>
    </row>
    <row r="63160" spans="1:27" x14ac:dyDescent="0.25">
      <c r="A63160"/>
      <c r="AA63160"/>
    </row>
    <row r="63161" spans="1:27" x14ac:dyDescent="0.25">
      <c r="A63161"/>
      <c r="AA63161"/>
    </row>
    <row r="63162" spans="1:27" x14ac:dyDescent="0.25">
      <c r="A63162"/>
      <c r="AA63162"/>
    </row>
    <row r="63163" spans="1:27" x14ac:dyDescent="0.25">
      <c r="A63163"/>
      <c r="AA63163"/>
    </row>
    <row r="63164" spans="1:27" x14ac:dyDescent="0.25">
      <c r="A63164"/>
      <c r="AA63164"/>
    </row>
    <row r="63165" spans="1:27" x14ac:dyDescent="0.25">
      <c r="A63165"/>
      <c r="AA63165"/>
    </row>
    <row r="63166" spans="1:27" x14ac:dyDescent="0.25">
      <c r="A63166"/>
      <c r="AA63166"/>
    </row>
    <row r="63167" spans="1:27" x14ac:dyDescent="0.25">
      <c r="A63167"/>
      <c r="AA63167"/>
    </row>
    <row r="63168" spans="1:27" x14ac:dyDescent="0.25">
      <c r="A63168"/>
      <c r="AA63168"/>
    </row>
    <row r="63169" spans="1:27" x14ac:dyDescent="0.25">
      <c r="A63169"/>
      <c r="AA63169"/>
    </row>
    <row r="63170" spans="1:27" x14ac:dyDescent="0.25">
      <c r="A63170"/>
      <c r="AA63170"/>
    </row>
    <row r="63171" spans="1:27" x14ac:dyDescent="0.25">
      <c r="A63171"/>
      <c r="AA63171"/>
    </row>
    <row r="63172" spans="1:27" x14ac:dyDescent="0.25">
      <c r="A63172"/>
      <c r="AA63172"/>
    </row>
    <row r="63173" spans="1:27" x14ac:dyDescent="0.25">
      <c r="A63173"/>
      <c r="AA63173"/>
    </row>
    <row r="63174" spans="1:27" x14ac:dyDescent="0.25">
      <c r="A63174"/>
      <c r="AA63174"/>
    </row>
    <row r="63175" spans="1:27" x14ac:dyDescent="0.25">
      <c r="A63175"/>
      <c r="AA63175"/>
    </row>
    <row r="63176" spans="1:27" x14ac:dyDescent="0.25">
      <c r="A63176"/>
      <c r="AA63176"/>
    </row>
    <row r="63177" spans="1:27" x14ac:dyDescent="0.25">
      <c r="A63177"/>
      <c r="AA63177"/>
    </row>
    <row r="63178" spans="1:27" x14ac:dyDescent="0.25">
      <c r="A63178"/>
      <c r="AA63178"/>
    </row>
    <row r="63179" spans="1:27" x14ac:dyDescent="0.25">
      <c r="A63179"/>
      <c r="AA63179"/>
    </row>
    <row r="63180" spans="1:27" x14ac:dyDescent="0.25">
      <c r="A63180"/>
      <c r="AA63180"/>
    </row>
    <row r="63181" spans="1:27" x14ac:dyDescent="0.25">
      <c r="A63181"/>
      <c r="AA63181"/>
    </row>
    <row r="63182" spans="1:27" x14ac:dyDescent="0.25">
      <c r="A63182"/>
      <c r="AA63182"/>
    </row>
    <row r="63183" spans="1:27" x14ac:dyDescent="0.25">
      <c r="A63183"/>
      <c r="AA63183"/>
    </row>
    <row r="63184" spans="1:27" x14ac:dyDescent="0.25">
      <c r="A63184"/>
      <c r="AA63184"/>
    </row>
    <row r="63185" spans="1:27" x14ac:dyDescent="0.25">
      <c r="A63185"/>
      <c r="AA63185"/>
    </row>
    <row r="63186" spans="1:27" x14ac:dyDescent="0.25">
      <c r="A63186"/>
      <c r="AA63186"/>
    </row>
    <row r="63187" spans="1:27" x14ac:dyDescent="0.25">
      <c r="A63187"/>
      <c r="AA63187"/>
    </row>
    <row r="63188" spans="1:27" x14ac:dyDescent="0.25">
      <c r="A63188"/>
      <c r="AA63188"/>
    </row>
    <row r="63189" spans="1:27" x14ac:dyDescent="0.25">
      <c r="A63189"/>
      <c r="AA63189"/>
    </row>
    <row r="63190" spans="1:27" x14ac:dyDescent="0.25">
      <c r="A63190"/>
      <c r="AA63190"/>
    </row>
    <row r="63191" spans="1:27" x14ac:dyDescent="0.25">
      <c r="A63191"/>
      <c r="AA63191"/>
    </row>
    <row r="63192" spans="1:27" x14ac:dyDescent="0.25">
      <c r="A63192"/>
      <c r="AA63192"/>
    </row>
    <row r="63193" spans="1:27" x14ac:dyDescent="0.25">
      <c r="A63193"/>
      <c r="AA63193"/>
    </row>
    <row r="63194" spans="1:27" x14ac:dyDescent="0.25">
      <c r="A63194"/>
      <c r="AA63194"/>
    </row>
    <row r="63195" spans="1:27" x14ac:dyDescent="0.25">
      <c r="A63195"/>
      <c r="AA63195"/>
    </row>
    <row r="63196" spans="1:27" x14ac:dyDescent="0.25">
      <c r="A63196"/>
      <c r="AA63196"/>
    </row>
    <row r="63197" spans="1:27" x14ac:dyDescent="0.25">
      <c r="A63197"/>
      <c r="AA63197"/>
    </row>
    <row r="63198" spans="1:27" x14ac:dyDescent="0.25">
      <c r="A63198"/>
      <c r="AA63198"/>
    </row>
    <row r="63199" spans="1:27" x14ac:dyDescent="0.25">
      <c r="A63199"/>
      <c r="AA63199"/>
    </row>
    <row r="63200" spans="1:27" x14ac:dyDescent="0.25">
      <c r="A63200"/>
      <c r="AA63200"/>
    </row>
    <row r="63201" spans="1:27" x14ac:dyDescent="0.25">
      <c r="A63201"/>
      <c r="AA63201"/>
    </row>
    <row r="63202" spans="1:27" x14ac:dyDescent="0.25">
      <c r="A63202"/>
      <c r="AA63202"/>
    </row>
    <row r="63203" spans="1:27" x14ac:dyDescent="0.25">
      <c r="A63203"/>
      <c r="AA63203"/>
    </row>
    <row r="63204" spans="1:27" x14ac:dyDescent="0.25">
      <c r="A63204"/>
      <c r="AA63204"/>
    </row>
    <row r="63205" spans="1:27" x14ac:dyDescent="0.25">
      <c r="A63205"/>
      <c r="AA63205"/>
    </row>
    <row r="63206" spans="1:27" x14ac:dyDescent="0.25">
      <c r="A63206"/>
      <c r="AA63206"/>
    </row>
    <row r="63207" spans="1:27" x14ac:dyDescent="0.25">
      <c r="A63207"/>
      <c r="AA63207"/>
    </row>
    <row r="63208" spans="1:27" x14ac:dyDescent="0.25">
      <c r="A63208"/>
      <c r="AA63208"/>
    </row>
    <row r="63209" spans="1:27" x14ac:dyDescent="0.25">
      <c r="A63209"/>
      <c r="AA63209"/>
    </row>
    <row r="63210" spans="1:27" x14ac:dyDescent="0.25">
      <c r="A63210"/>
      <c r="AA63210"/>
    </row>
    <row r="63211" spans="1:27" x14ac:dyDescent="0.25">
      <c r="A63211"/>
      <c r="AA63211"/>
    </row>
    <row r="63212" spans="1:27" x14ac:dyDescent="0.25">
      <c r="A63212"/>
      <c r="AA63212"/>
    </row>
    <row r="63213" spans="1:27" x14ac:dyDescent="0.25">
      <c r="A63213"/>
      <c r="AA63213"/>
    </row>
    <row r="63214" spans="1:27" x14ac:dyDescent="0.25">
      <c r="A63214"/>
      <c r="AA63214"/>
    </row>
    <row r="63215" spans="1:27" x14ac:dyDescent="0.25">
      <c r="A63215"/>
      <c r="AA63215"/>
    </row>
    <row r="63216" spans="1:27" x14ac:dyDescent="0.25">
      <c r="A63216"/>
      <c r="AA63216"/>
    </row>
    <row r="63217" spans="1:27" x14ac:dyDescent="0.25">
      <c r="A63217"/>
      <c r="AA63217"/>
    </row>
    <row r="63218" spans="1:27" x14ac:dyDescent="0.25">
      <c r="A63218"/>
      <c r="AA63218"/>
    </row>
    <row r="63219" spans="1:27" x14ac:dyDescent="0.25">
      <c r="A63219"/>
      <c r="AA63219"/>
    </row>
    <row r="63220" spans="1:27" x14ac:dyDescent="0.25">
      <c r="A63220"/>
      <c r="AA63220"/>
    </row>
    <row r="63221" spans="1:27" x14ac:dyDescent="0.25">
      <c r="A63221"/>
      <c r="AA63221"/>
    </row>
    <row r="63222" spans="1:27" x14ac:dyDescent="0.25">
      <c r="A63222"/>
      <c r="AA63222"/>
    </row>
    <row r="63223" spans="1:27" x14ac:dyDescent="0.25">
      <c r="A63223"/>
      <c r="AA63223"/>
    </row>
    <row r="63224" spans="1:27" x14ac:dyDescent="0.25">
      <c r="A63224"/>
      <c r="AA63224"/>
    </row>
    <row r="63225" spans="1:27" x14ac:dyDescent="0.25">
      <c r="A63225"/>
      <c r="AA63225"/>
    </row>
    <row r="63226" spans="1:27" x14ac:dyDescent="0.25">
      <c r="A63226"/>
      <c r="AA63226"/>
    </row>
    <row r="63227" spans="1:27" x14ac:dyDescent="0.25">
      <c r="A63227"/>
      <c r="AA63227"/>
    </row>
    <row r="63228" spans="1:27" x14ac:dyDescent="0.25">
      <c r="A63228"/>
      <c r="AA63228"/>
    </row>
    <row r="63229" spans="1:27" x14ac:dyDescent="0.25">
      <c r="A63229"/>
      <c r="AA63229"/>
    </row>
    <row r="63230" spans="1:27" x14ac:dyDescent="0.25">
      <c r="A63230"/>
      <c r="AA63230"/>
    </row>
    <row r="63231" spans="1:27" x14ac:dyDescent="0.25">
      <c r="A63231"/>
      <c r="AA63231"/>
    </row>
    <row r="63232" spans="1:27" x14ac:dyDescent="0.25">
      <c r="A63232"/>
      <c r="AA63232"/>
    </row>
    <row r="63233" spans="1:27" x14ac:dyDescent="0.25">
      <c r="A63233"/>
      <c r="AA63233"/>
    </row>
    <row r="63234" spans="1:27" x14ac:dyDescent="0.25">
      <c r="A63234"/>
      <c r="AA63234"/>
    </row>
    <row r="63235" spans="1:27" x14ac:dyDescent="0.25">
      <c r="A63235"/>
      <c r="AA63235"/>
    </row>
    <row r="63236" spans="1:27" x14ac:dyDescent="0.25">
      <c r="A63236"/>
      <c r="AA63236"/>
    </row>
    <row r="63237" spans="1:27" x14ac:dyDescent="0.25">
      <c r="A63237"/>
      <c r="AA63237"/>
    </row>
    <row r="63238" spans="1:27" x14ac:dyDescent="0.25">
      <c r="A63238"/>
      <c r="AA63238"/>
    </row>
    <row r="63239" spans="1:27" x14ac:dyDescent="0.25">
      <c r="A63239"/>
      <c r="AA63239"/>
    </row>
    <row r="63240" spans="1:27" x14ac:dyDescent="0.25">
      <c r="A63240"/>
      <c r="AA63240"/>
    </row>
    <row r="63241" spans="1:27" x14ac:dyDescent="0.25">
      <c r="A63241"/>
      <c r="AA63241"/>
    </row>
    <row r="63242" spans="1:27" x14ac:dyDescent="0.25">
      <c r="A63242"/>
      <c r="AA63242"/>
    </row>
    <row r="63243" spans="1:27" x14ac:dyDescent="0.25">
      <c r="A63243"/>
      <c r="AA63243"/>
    </row>
    <row r="63244" spans="1:27" x14ac:dyDescent="0.25">
      <c r="A63244"/>
      <c r="AA63244"/>
    </row>
    <row r="63245" spans="1:27" x14ac:dyDescent="0.25">
      <c r="A63245"/>
      <c r="AA63245"/>
    </row>
    <row r="63246" spans="1:27" x14ac:dyDescent="0.25">
      <c r="A63246"/>
      <c r="AA63246"/>
    </row>
    <row r="63247" spans="1:27" x14ac:dyDescent="0.25">
      <c r="A63247"/>
      <c r="AA63247"/>
    </row>
    <row r="63248" spans="1:27" x14ac:dyDescent="0.25">
      <c r="A63248"/>
      <c r="AA63248"/>
    </row>
    <row r="63249" spans="1:27" x14ac:dyDescent="0.25">
      <c r="A63249"/>
      <c r="AA63249"/>
    </row>
    <row r="63250" spans="1:27" x14ac:dyDescent="0.25">
      <c r="A63250"/>
      <c r="AA63250"/>
    </row>
    <row r="63251" spans="1:27" x14ac:dyDescent="0.25">
      <c r="A63251"/>
      <c r="AA63251"/>
    </row>
    <row r="63252" spans="1:27" x14ac:dyDescent="0.25">
      <c r="A63252"/>
      <c r="AA63252"/>
    </row>
    <row r="63253" spans="1:27" x14ac:dyDescent="0.25">
      <c r="A63253"/>
      <c r="AA63253"/>
    </row>
    <row r="63254" spans="1:27" x14ac:dyDescent="0.25">
      <c r="A63254"/>
      <c r="AA63254"/>
    </row>
    <row r="63255" spans="1:27" x14ac:dyDescent="0.25">
      <c r="A63255"/>
      <c r="AA63255"/>
    </row>
    <row r="63256" spans="1:27" x14ac:dyDescent="0.25">
      <c r="A63256"/>
      <c r="AA63256"/>
    </row>
    <row r="63257" spans="1:27" x14ac:dyDescent="0.25">
      <c r="A63257"/>
      <c r="AA63257"/>
    </row>
    <row r="63258" spans="1:27" x14ac:dyDescent="0.25">
      <c r="A63258"/>
      <c r="AA63258"/>
    </row>
    <row r="63259" spans="1:27" x14ac:dyDescent="0.25">
      <c r="A63259"/>
      <c r="AA63259"/>
    </row>
    <row r="63260" spans="1:27" x14ac:dyDescent="0.25">
      <c r="A63260"/>
      <c r="AA63260"/>
    </row>
    <row r="63261" spans="1:27" x14ac:dyDescent="0.25">
      <c r="A63261"/>
      <c r="AA63261"/>
    </row>
    <row r="63262" spans="1:27" x14ac:dyDescent="0.25">
      <c r="A63262"/>
      <c r="AA63262"/>
    </row>
    <row r="63263" spans="1:27" x14ac:dyDescent="0.25">
      <c r="A63263"/>
      <c r="AA63263"/>
    </row>
    <row r="63264" spans="1:27" x14ac:dyDescent="0.25">
      <c r="A63264"/>
      <c r="AA63264"/>
    </row>
    <row r="63265" spans="1:27" x14ac:dyDescent="0.25">
      <c r="A63265"/>
      <c r="AA63265"/>
    </row>
    <row r="63266" spans="1:27" x14ac:dyDescent="0.25">
      <c r="A63266"/>
      <c r="AA63266"/>
    </row>
    <row r="63267" spans="1:27" x14ac:dyDescent="0.25">
      <c r="A63267"/>
      <c r="AA63267"/>
    </row>
    <row r="63268" spans="1:27" x14ac:dyDescent="0.25">
      <c r="A63268"/>
      <c r="AA63268"/>
    </row>
    <row r="63269" spans="1:27" x14ac:dyDescent="0.25">
      <c r="A63269"/>
      <c r="AA63269"/>
    </row>
    <row r="63270" spans="1:27" x14ac:dyDescent="0.25">
      <c r="A63270"/>
      <c r="AA63270"/>
    </row>
    <row r="63271" spans="1:27" x14ac:dyDescent="0.25">
      <c r="A63271"/>
      <c r="AA63271"/>
    </row>
    <row r="63272" spans="1:27" x14ac:dyDescent="0.25">
      <c r="A63272"/>
      <c r="AA63272"/>
    </row>
    <row r="63273" spans="1:27" x14ac:dyDescent="0.25">
      <c r="A63273"/>
      <c r="AA63273"/>
    </row>
    <row r="63274" spans="1:27" x14ac:dyDescent="0.25">
      <c r="A63274"/>
      <c r="AA63274"/>
    </row>
    <row r="63275" spans="1:27" x14ac:dyDescent="0.25">
      <c r="A63275"/>
      <c r="AA63275"/>
    </row>
    <row r="63276" spans="1:27" x14ac:dyDescent="0.25">
      <c r="A63276"/>
      <c r="AA63276"/>
    </row>
    <row r="63277" spans="1:27" x14ac:dyDescent="0.25">
      <c r="A63277"/>
      <c r="AA63277"/>
    </row>
    <row r="63278" spans="1:27" x14ac:dyDescent="0.25">
      <c r="A63278"/>
      <c r="AA63278"/>
    </row>
    <row r="63279" spans="1:27" x14ac:dyDescent="0.25">
      <c r="A63279"/>
      <c r="AA63279"/>
    </row>
    <row r="63280" spans="1:27" x14ac:dyDescent="0.25">
      <c r="A63280"/>
      <c r="AA63280"/>
    </row>
    <row r="63281" spans="1:27" x14ac:dyDescent="0.25">
      <c r="A63281"/>
      <c r="AA63281"/>
    </row>
    <row r="63282" spans="1:27" x14ac:dyDescent="0.25">
      <c r="A63282"/>
      <c r="AA63282"/>
    </row>
    <row r="63283" spans="1:27" x14ac:dyDescent="0.25">
      <c r="A63283"/>
      <c r="AA63283"/>
    </row>
    <row r="63284" spans="1:27" x14ac:dyDescent="0.25">
      <c r="A63284"/>
      <c r="AA63284"/>
    </row>
    <row r="63285" spans="1:27" x14ac:dyDescent="0.25">
      <c r="A63285"/>
      <c r="AA63285"/>
    </row>
    <row r="63286" spans="1:27" x14ac:dyDescent="0.25">
      <c r="A63286"/>
      <c r="AA63286"/>
    </row>
    <row r="63287" spans="1:27" x14ac:dyDescent="0.25">
      <c r="A63287"/>
      <c r="AA63287"/>
    </row>
    <row r="63288" spans="1:27" x14ac:dyDescent="0.25">
      <c r="A63288"/>
      <c r="AA63288"/>
    </row>
    <row r="63289" spans="1:27" x14ac:dyDescent="0.25">
      <c r="A63289"/>
      <c r="AA63289"/>
    </row>
    <row r="63290" spans="1:27" x14ac:dyDescent="0.25">
      <c r="A63290"/>
      <c r="AA63290"/>
    </row>
    <row r="63291" spans="1:27" x14ac:dyDescent="0.25">
      <c r="A63291"/>
      <c r="AA63291"/>
    </row>
    <row r="63292" spans="1:27" x14ac:dyDescent="0.25">
      <c r="A63292"/>
      <c r="AA63292"/>
    </row>
    <row r="63293" spans="1:27" x14ac:dyDescent="0.25">
      <c r="A63293"/>
      <c r="AA63293"/>
    </row>
    <row r="63294" spans="1:27" x14ac:dyDescent="0.25">
      <c r="A63294"/>
      <c r="AA63294"/>
    </row>
    <row r="63295" spans="1:27" x14ac:dyDescent="0.25">
      <c r="A63295"/>
      <c r="AA63295"/>
    </row>
    <row r="63296" spans="1:27" x14ac:dyDescent="0.25">
      <c r="A63296"/>
      <c r="AA63296"/>
    </row>
    <row r="63297" spans="1:27" x14ac:dyDescent="0.25">
      <c r="A63297"/>
      <c r="AA63297"/>
    </row>
    <row r="63298" spans="1:27" x14ac:dyDescent="0.25">
      <c r="A63298"/>
      <c r="AA63298"/>
    </row>
    <row r="63299" spans="1:27" x14ac:dyDescent="0.25">
      <c r="A63299"/>
      <c r="AA63299"/>
    </row>
    <row r="63300" spans="1:27" x14ac:dyDescent="0.25">
      <c r="A63300"/>
      <c r="AA63300"/>
    </row>
    <row r="63301" spans="1:27" x14ac:dyDescent="0.25">
      <c r="A63301"/>
      <c r="AA63301"/>
    </row>
    <row r="63302" spans="1:27" x14ac:dyDescent="0.25">
      <c r="A63302"/>
      <c r="AA63302"/>
    </row>
    <row r="63303" spans="1:27" x14ac:dyDescent="0.25">
      <c r="A63303"/>
      <c r="AA63303"/>
    </row>
    <row r="63304" spans="1:27" x14ac:dyDescent="0.25">
      <c r="A63304"/>
      <c r="AA63304"/>
    </row>
    <row r="63305" spans="1:27" x14ac:dyDescent="0.25">
      <c r="A63305"/>
      <c r="AA63305"/>
    </row>
    <row r="63306" spans="1:27" x14ac:dyDescent="0.25">
      <c r="A63306"/>
      <c r="AA63306"/>
    </row>
    <row r="63307" spans="1:27" x14ac:dyDescent="0.25">
      <c r="A63307"/>
      <c r="AA63307"/>
    </row>
    <row r="63308" spans="1:27" x14ac:dyDescent="0.25">
      <c r="A63308"/>
      <c r="AA63308"/>
    </row>
    <row r="63309" spans="1:27" x14ac:dyDescent="0.25">
      <c r="A63309"/>
      <c r="AA63309"/>
    </row>
    <row r="63310" spans="1:27" x14ac:dyDescent="0.25">
      <c r="A63310"/>
      <c r="AA63310"/>
    </row>
    <row r="63311" spans="1:27" x14ac:dyDescent="0.25">
      <c r="A63311"/>
      <c r="AA63311"/>
    </row>
    <row r="63312" spans="1:27" x14ac:dyDescent="0.25">
      <c r="A63312"/>
      <c r="AA63312"/>
    </row>
    <row r="63313" spans="1:27" x14ac:dyDescent="0.25">
      <c r="A63313"/>
      <c r="AA63313"/>
    </row>
    <row r="63314" spans="1:27" x14ac:dyDescent="0.25">
      <c r="A63314"/>
      <c r="AA63314"/>
    </row>
    <row r="63315" spans="1:27" x14ac:dyDescent="0.25">
      <c r="A63315"/>
      <c r="AA63315"/>
    </row>
    <row r="63316" spans="1:27" x14ac:dyDescent="0.25">
      <c r="A63316"/>
      <c r="AA63316"/>
    </row>
    <row r="63317" spans="1:27" x14ac:dyDescent="0.25">
      <c r="A63317"/>
      <c r="AA63317"/>
    </row>
    <row r="63318" spans="1:27" x14ac:dyDescent="0.25">
      <c r="A63318"/>
      <c r="AA63318"/>
    </row>
    <row r="63319" spans="1:27" x14ac:dyDescent="0.25">
      <c r="A63319"/>
      <c r="AA63319"/>
    </row>
    <row r="63320" spans="1:27" x14ac:dyDescent="0.25">
      <c r="A63320"/>
      <c r="AA63320"/>
    </row>
    <row r="63321" spans="1:27" x14ac:dyDescent="0.25">
      <c r="A63321"/>
      <c r="AA63321"/>
    </row>
    <row r="63322" spans="1:27" x14ac:dyDescent="0.25">
      <c r="A63322"/>
      <c r="AA63322"/>
    </row>
    <row r="63323" spans="1:27" x14ac:dyDescent="0.25">
      <c r="A63323"/>
      <c r="AA63323"/>
    </row>
    <row r="63324" spans="1:27" x14ac:dyDescent="0.25">
      <c r="A63324"/>
      <c r="AA63324"/>
    </row>
    <row r="63325" spans="1:27" x14ac:dyDescent="0.25">
      <c r="A63325"/>
      <c r="AA63325"/>
    </row>
    <row r="63326" spans="1:27" x14ac:dyDescent="0.25">
      <c r="A63326"/>
      <c r="AA63326"/>
    </row>
    <row r="63327" spans="1:27" x14ac:dyDescent="0.25">
      <c r="A63327"/>
      <c r="AA63327"/>
    </row>
    <row r="63328" spans="1:27" x14ac:dyDescent="0.25">
      <c r="A63328"/>
      <c r="AA63328"/>
    </row>
    <row r="63329" spans="1:27" x14ac:dyDescent="0.25">
      <c r="A63329"/>
      <c r="AA63329"/>
    </row>
    <row r="63330" spans="1:27" x14ac:dyDescent="0.25">
      <c r="A63330"/>
      <c r="AA63330"/>
    </row>
    <row r="63331" spans="1:27" x14ac:dyDescent="0.25">
      <c r="A63331"/>
      <c r="AA63331"/>
    </row>
    <row r="63332" spans="1:27" x14ac:dyDescent="0.25">
      <c r="A63332"/>
      <c r="AA63332"/>
    </row>
    <row r="63333" spans="1:27" x14ac:dyDescent="0.25">
      <c r="A63333"/>
      <c r="AA63333"/>
    </row>
    <row r="63334" spans="1:27" x14ac:dyDescent="0.25">
      <c r="A63334"/>
      <c r="AA63334"/>
    </row>
    <row r="63335" spans="1:27" x14ac:dyDescent="0.25">
      <c r="A63335"/>
      <c r="AA63335"/>
    </row>
    <row r="63336" spans="1:27" x14ac:dyDescent="0.25">
      <c r="A63336"/>
      <c r="AA63336"/>
    </row>
    <row r="63337" spans="1:27" x14ac:dyDescent="0.25">
      <c r="A63337"/>
      <c r="AA63337"/>
    </row>
    <row r="63338" spans="1:27" x14ac:dyDescent="0.25">
      <c r="A63338"/>
      <c r="AA63338"/>
    </row>
    <row r="63339" spans="1:27" x14ac:dyDescent="0.25">
      <c r="A63339"/>
      <c r="AA63339"/>
    </row>
    <row r="63340" spans="1:27" x14ac:dyDescent="0.25">
      <c r="A63340"/>
      <c r="AA63340"/>
    </row>
    <row r="63341" spans="1:27" x14ac:dyDescent="0.25">
      <c r="A63341"/>
      <c r="AA63341"/>
    </row>
    <row r="63342" spans="1:27" x14ac:dyDescent="0.25">
      <c r="A63342"/>
      <c r="AA63342"/>
    </row>
    <row r="63343" spans="1:27" x14ac:dyDescent="0.25">
      <c r="A63343"/>
      <c r="AA63343"/>
    </row>
    <row r="63344" spans="1:27" x14ac:dyDescent="0.25">
      <c r="A63344"/>
      <c r="AA63344"/>
    </row>
    <row r="63345" spans="1:27" x14ac:dyDescent="0.25">
      <c r="A63345"/>
      <c r="AA63345"/>
    </row>
    <row r="63346" spans="1:27" x14ac:dyDescent="0.25">
      <c r="A63346"/>
      <c r="AA63346"/>
    </row>
    <row r="63347" spans="1:27" x14ac:dyDescent="0.25">
      <c r="A63347"/>
      <c r="AA63347"/>
    </row>
    <row r="63348" spans="1:27" x14ac:dyDescent="0.25">
      <c r="A63348"/>
      <c r="AA63348"/>
    </row>
    <row r="63349" spans="1:27" x14ac:dyDescent="0.25">
      <c r="A63349"/>
      <c r="AA63349"/>
    </row>
    <row r="63350" spans="1:27" x14ac:dyDescent="0.25">
      <c r="A63350"/>
      <c r="AA63350"/>
    </row>
    <row r="63351" spans="1:27" x14ac:dyDescent="0.25">
      <c r="A63351"/>
      <c r="AA63351"/>
    </row>
    <row r="63352" spans="1:27" x14ac:dyDescent="0.25">
      <c r="A63352"/>
      <c r="AA63352"/>
    </row>
    <row r="63353" spans="1:27" x14ac:dyDescent="0.25">
      <c r="A63353"/>
      <c r="AA63353"/>
    </row>
    <row r="63354" spans="1:27" x14ac:dyDescent="0.25">
      <c r="A63354"/>
      <c r="AA63354"/>
    </row>
    <row r="63355" spans="1:27" x14ac:dyDescent="0.25">
      <c r="A63355"/>
      <c r="AA63355"/>
    </row>
    <row r="63356" spans="1:27" x14ac:dyDescent="0.25">
      <c r="A63356"/>
      <c r="AA63356"/>
    </row>
    <row r="63357" spans="1:27" x14ac:dyDescent="0.25">
      <c r="A63357"/>
      <c r="AA63357"/>
    </row>
    <row r="63358" spans="1:27" x14ac:dyDescent="0.25">
      <c r="A63358"/>
      <c r="AA63358"/>
    </row>
    <row r="63359" spans="1:27" x14ac:dyDescent="0.25">
      <c r="A63359"/>
      <c r="AA63359"/>
    </row>
    <row r="63360" spans="1:27" x14ac:dyDescent="0.25">
      <c r="A63360"/>
      <c r="AA63360"/>
    </row>
    <row r="63361" spans="1:27" x14ac:dyDescent="0.25">
      <c r="A63361"/>
      <c r="AA63361"/>
    </row>
    <row r="63362" spans="1:27" x14ac:dyDescent="0.25">
      <c r="A63362"/>
      <c r="AA63362"/>
    </row>
    <row r="63363" spans="1:27" x14ac:dyDescent="0.25">
      <c r="A63363"/>
      <c r="AA63363"/>
    </row>
    <row r="63364" spans="1:27" x14ac:dyDescent="0.25">
      <c r="A63364"/>
      <c r="AA63364"/>
    </row>
    <row r="63365" spans="1:27" x14ac:dyDescent="0.25">
      <c r="A63365"/>
      <c r="AA63365"/>
    </row>
    <row r="63366" spans="1:27" x14ac:dyDescent="0.25">
      <c r="A63366"/>
      <c r="AA63366"/>
    </row>
    <row r="63367" spans="1:27" x14ac:dyDescent="0.25">
      <c r="A63367"/>
      <c r="AA63367"/>
    </row>
    <row r="63368" spans="1:27" x14ac:dyDescent="0.25">
      <c r="A63368"/>
      <c r="AA63368"/>
    </row>
    <row r="63369" spans="1:27" x14ac:dyDescent="0.25">
      <c r="A63369"/>
      <c r="AA63369"/>
    </row>
    <row r="63370" spans="1:27" x14ac:dyDescent="0.25">
      <c r="A63370"/>
      <c r="AA63370"/>
    </row>
    <row r="63371" spans="1:27" x14ac:dyDescent="0.25">
      <c r="A63371"/>
      <c r="AA63371"/>
    </row>
    <row r="63372" spans="1:27" x14ac:dyDescent="0.25">
      <c r="A63372"/>
      <c r="AA63372"/>
    </row>
    <row r="63373" spans="1:27" x14ac:dyDescent="0.25">
      <c r="A63373"/>
      <c r="AA63373"/>
    </row>
    <row r="63374" spans="1:27" x14ac:dyDescent="0.25">
      <c r="A63374"/>
      <c r="AA63374"/>
    </row>
    <row r="63375" spans="1:27" x14ac:dyDescent="0.25">
      <c r="A63375"/>
      <c r="AA63375"/>
    </row>
    <row r="63376" spans="1:27" x14ac:dyDescent="0.25">
      <c r="A63376"/>
      <c r="AA63376"/>
    </row>
    <row r="63377" spans="1:27" x14ac:dyDescent="0.25">
      <c r="A63377"/>
      <c r="AA63377"/>
    </row>
    <row r="63378" spans="1:27" x14ac:dyDescent="0.25">
      <c r="A63378"/>
      <c r="AA63378"/>
    </row>
    <row r="63379" spans="1:27" x14ac:dyDescent="0.25">
      <c r="A63379"/>
      <c r="AA63379"/>
    </row>
    <row r="63380" spans="1:27" x14ac:dyDescent="0.25">
      <c r="A63380"/>
      <c r="AA63380"/>
    </row>
    <row r="63381" spans="1:27" x14ac:dyDescent="0.25">
      <c r="A63381"/>
      <c r="AA63381"/>
    </row>
    <row r="63382" spans="1:27" x14ac:dyDescent="0.25">
      <c r="A63382"/>
      <c r="AA63382"/>
    </row>
    <row r="63383" spans="1:27" x14ac:dyDescent="0.25">
      <c r="A63383"/>
      <c r="AA63383"/>
    </row>
    <row r="63384" spans="1:27" x14ac:dyDescent="0.25">
      <c r="A63384"/>
      <c r="AA63384"/>
    </row>
    <row r="63385" spans="1:27" x14ac:dyDescent="0.25">
      <c r="A63385"/>
      <c r="AA63385"/>
    </row>
    <row r="63386" spans="1:27" x14ac:dyDescent="0.25">
      <c r="A63386"/>
      <c r="AA63386"/>
    </row>
    <row r="63387" spans="1:27" x14ac:dyDescent="0.25">
      <c r="A63387"/>
      <c r="AA63387"/>
    </row>
    <row r="63388" spans="1:27" x14ac:dyDescent="0.25">
      <c r="A63388"/>
      <c r="AA63388"/>
    </row>
    <row r="63389" spans="1:27" x14ac:dyDescent="0.25">
      <c r="A63389"/>
      <c r="AA63389"/>
    </row>
    <row r="63390" spans="1:27" x14ac:dyDescent="0.25">
      <c r="A63390"/>
      <c r="AA63390"/>
    </row>
    <row r="63391" spans="1:27" x14ac:dyDescent="0.25">
      <c r="A63391"/>
      <c r="AA63391"/>
    </row>
    <row r="63392" spans="1:27" x14ac:dyDescent="0.25">
      <c r="A63392"/>
      <c r="AA63392"/>
    </row>
    <row r="63393" spans="1:27" x14ac:dyDescent="0.25">
      <c r="A63393"/>
      <c r="AA63393"/>
    </row>
    <row r="63394" spans="1:27" x14ac:dyDescent="0.25">
      <c r="A63394"/>
      <c r="AA63394"/>
    </row>
    <row r="63395" spans="1:27" x14ac:dyDescent="0.25">
      <c r="A63395"/>
      <c r="AA63395"/>
    </row>
    <row r="63396" spans="1:27" x14ac:dyDescent="0.25">
      <c r="A63396"/>
      <c r="AA63396"/>
    </row>
    <row r="63397" spans="1:27" x14ac:dyDescent="0.25">
      <c r="A63397"/>
      <c r="AA63397"/>
    </row>
    <row r="63398" spans="1:27" x14ac:dyDescent="0.25">
      <c r="A63398"/>
      <c r="AA63398"/>
    </row>
    <row r="63399" spans="1:27" x14ac:dyDescent="0.25">
      <c r="A63399"/>
      <c r="AA63399"/>
    </row>
    <row r="63400" spans="1:27" x14ac:dyDescent="0.25">
      <c r="A63400"/>
      <c r="AA63400"/>
    </row>
    <row r="63401" spans="1:27" x14ac:dyDescent="0.25">
      <c r="A63401"/>
      <c r="AA63401"/>
    </row>
    <row r="63402" spans="1:27" x14ac:dyDescent="0.25">
      <c r="A63402"/>
      <c r="AA63402"/>
    </row>
    <row r="63403" spans="1:27" x14ac:dyDescent="0.25">
      <c r="A63403"/>
      <c r="AA63403"/>
    </row>
    <row r="63404" spans="1:27" x14ac:dyDescent="0.25">
      <c r="A63404"/>
      <c r="AA63404"/>
    </row>
    <row r="63405" spans="1:27" x14ac:dyDescent="0.25">
      <c r="A63405"/>
      <c r="AA63405"/>
    </row>
    <row r="63406" spans="1:27" x14ac:dyDescent="0.25">
      <c r="A63406"/>
      <c r="AA63406"/>
    </row>
    <row r="63407" spans="1:27" x14ac:dyDescent="0.25">
      <c r="A63407"/>
      <c r="AA63407"/>
    </row>
    <row r="63408" spans="1:27" x14ac:dyDescent="0.25">
      <c r="A63408"/>
      <c r="AA63408"/>
    </row>
    <row r="63409" spans="1:27" x14ac:dyDescent="0.25">
      <c r="A63409"/>
      <c r="AA63409"/>
    </row>
    <row r="63410" spans="1:27" x14ac:dyDescent="0.25">
      <c r="A63410"/>
      <c r="AA63410"/>
    </row>
    <row r="63411" spans="1:27" x14ac:dyDescent="0.25">
      <c r="A63411"/>
      <c r="AA63411"/>
    </row>
    <row r="63412" spans="1:27" x14ac:dyDescent="0.25">
      <c r="A63412"/>
      <c r="AA63412"/>
    </row>
    <row r="63413" spans="1:27" x14ac:dyDescent="0.25">
      <c r="A63413"/>
      <c r="AA63413"/>
    </row>
    <row r="63414" spans="1:27" x14ac:dyDescent="0.25">
      <c r="A63414"/>
      <c r="AA63414"/>
    </row>
    <row r="63415" spans="1:27" x14ac:dyDescent="0.25">
      <c r="A63415"/>
      <c r="AA63415"/>
    </row>
    <row r="63416" spans="1:27" x14ac:dyDescent="0.25">
      <c r="A63416"/>
      <c r="AA63416"/>
    </row>
    <row r="63417" spans="1:27" x14ac:dyDescent="0.25">
      <c r="A63417"/>
      <c r="AA63417"/>
    </row>
    <row r="63418" spans="1:27" x14ac:dyDescent="0.25">
      <c r="A63418"/>
      <c r="AA63418"/>
    </row>
    <row r="63419" spans="1:27" x14ac:dyDescent="0.25">
      <c r="A63419"/>
      <c r="AA63419"/>
    </row>
    <row r="63420" spans="1:27" x14ac:dyDescent="0.25">
      <c r="A63420"/>
      <c r="AA63420"/>
    </row>
    <row r="63421" spans="1:27" x14ac:dyDescent="0.25">
      <c r="A63421"/>
      <c r="AA63421"/>
    </row>
    <row r="63422" spans="1:27" x14ac:dyDescent="0.25">
      <c r="A63422"/>
      <c r="AA63422"/>
    </row>
    <row r="63423" spans="1:27" x14ac:dyDescent="0.25">
      <c r="A63423"/>
      <c r="AA63423"/>
    </row>
    <row r="63424" spans="1:27" x14ac:dyDescent="0.25">
      <c r="A63424"/>
      <c r="AA63424"/>
    </row>
    <row r="63425" spans="1:27" x14ac:dyDescent="0.25">
      <c r="A63425"/>
      <c r="AA63425"/>
    </row>
    <row r="63426" spans="1:27" x14ac:dyDescent="0.25">
      <c r="A63426"/>
      <c r="AA63426"/>
    </row>
    <row r="63427" spans="1:27" x14ac:dyDescent="0.25">
      <c r="A63427"/>
      <c r="AA63427"/>
    </row>
    <row r="63428" spans="1:27" x14ac:dyDescent="0.25">
      <c r="A63428"/>
      <c r="AA63428"/>
    </row>
    <row r="63429" spans="1:27" x14ac:dyDescent="0.25">
      <c r="A63429"/>
      <c r="AA63429"/>
    </row>
    <row r="63430" spans="1:27" x14ac:dyDescent="0.25">
      <c r="A63430"/>
      <c r="AA63430"/>
    </row>
    <row r="63431" spans="1:27" x14ac:dyDescent="0.25">
      <c r="A63431"/>
      <c r="AA63431"/>
    </row>
    <row r="63432" spans="1:27" x14ac:dyDescent="0.25">
      <c r="A63432"/>
      <c r="AA63432"/>
    </row>
    <row r="63433" spans="1:27" x14ac:dyDescent="0.25">
      <c r="A63433"/>
      <c r="AA63433"/>
    </row>
    <row r="63434" spans="1:27" x14ac:dyDescent="0.25">
      <c r="A63434"/>
      <c r="AA63434"/>
    </row>
    <row r="63435" spans="1:27" x14ac:dyDescent="0.25">
      <c r="A63435"/>
      <c r="AA63435"/>
    </row>
    <row r="63436" spans="1:27" x14ac:dyDescent="0.25">
      <c r="A63436"/>
      <c r="AA63436"/>
    </row>
    <row r="63437" spans="1:27" x14ac:dyDescent="0.25">
      <c r="A63437"/>
      <c r="AA63437"/>
    </row>
    <row r="63438" spans="1:27" x14ac:dyDescent="0.25">
      <c r="A63438"/>
      <c r="AA63438"/>
    </row>
    <row r="63439" spans="1:27" x14ac:dyDescent="0.25">
      <c r="A63439"/>
      <c r="AA63439"/>
    </row>
    <row r="63440" spans="1:27" x14ac:dyDescent="0.25">
      <c r="A63440"/>
      <c r="AA63440"/>
    </row>
    <row r="63441" spans="1:27" x14ac:dyDescent="0.25">
      <c r="A63441"/>
      <c r="AA63441"/>
    </row>
    <row r="63442" spans="1:27" x14ac:dyDescent="0.25">
      <c r="A63442"/>
      <c r="AA63442"/>
    </row>
    <row r="63443" spans="1:27" x14ac:dyDescent="0.25">
      <c r="A63443"/>
      <c r="AA63443"/>
    </row>
    <row r="63444" spans="1:27" x14ac:dyDescent="0.25">
      <c r="A63444"/>
      <c r="AA63444"/>
    </row>
    <row r="63445" spans="1:27" x14ac:dyDescent="0.25">
      <c r="A63445"/>
      <c r="AA63445"/>
    </row>
    <row r="63446" spans="1:27" x14ac:dyDescent="0.25">
      <c r="A63446"/>
      <c r="AA63446"/>
    </row>
    <row r="63447" spans="1:27" x14ac:dyDescent="0.25">
      <c r="A63447"/>
      <c r="AA63447"/>
    </row>
    <row r="63448" spans="1:27" x14ac:dyDescent="0.25">
      <c r="A63448"/>
      <c r="AA63448"/>
    </row>
    <row r="63449" spans="1:27" x14ac:dyDescent="0.25">
      <c r="A63449"/>
      <c r="AA63449"/>
    </row>
    <row r="63450" spans="1:27" x14ac:dyDescent="0.25">
      <c r="A63450"/>
      <c r="AA63450"/>
    </row>
    <row r="63451" spans="1:27" x14ac:dyDescent="0.25">
      <c r="A63451"/>
      <c r="AA63451"/>
    </row>
    <row r="63452" spans="1:27" x14ac:dyDescent="0.25">
      <c r="A63452"/>
      <c r="AA63452"/>
    </row>
    <row r="63453" spans="1:27" x14ac:dyDescent="0.25">
      <c r="A63453"/>
      <c r="AA63453"/>
    </row>
    <row r="63454" spans="1:27" x14ac:dyDescent="0.25">
      <c r="A63454"/>
      <c r="AA63454"/>
    </row>
    <row r="63455" spans="1:27" x14ac:dyDescent="0.25">
      <c r="A63455"/>
      <c r="AA63455"/>
    </row>
    <row r="63456" spans="1:27" x14ac:dyDescent="0.25">
      <c r="A63456"/>
      <c r="AA63456"/>
    </row>
    <row r="63457" spans="1:27" x14ac:dyDescent="0.25">
      <c r="A63457"/>
      <c r="AA63457"/>
    </row>
    <row r="63458" spans="1:27" x14ac:dyDescent="0.25">
      <c r="A63458"/>
      <c r="AA63458"/>
    </row>
    <row r="63459" spans="1:27" x14ac:dyDescent="0.25">
      <c r="A63459"/>
      <c r="AA63459"/>
    </row>
    <row r="63460" spans="1:27" x14ac:dyDescent="0.25">
      <c r="A63460"/>
      <c r="AA63460"/>
    </row>
    <row r="63461" spans="1:27" x14ac:dyDescent="0.25">
      <c r="A63461"/>
      <c r="AA63461"/>
    </row>
    <row r="63462" spans="1:27" x14ac:dyDescent="0.25">
      <c r="A63462"/>
      <c r="AA63462"/>
    </row>
    <row r="63463" spans="1:27" x14ac:dyDescent="0.25">
      <c r="A63463"/>
      <c r="AA63463"/>
    </row>
    <row r="63464" spans="1:27" x14ac:dyDescent="0.25">
      <c r="A63464"/>
      <c r="AA63464"/>
    </row>
    <row r="63465" spans="1:27" x14ac:dyDescent="0.25">
      <c r="A63465"/>
      <c r="AA63465"/>
    </row>
    <row r="63466" spans="1:27" x14ac:dyDescent="0.25">
      <c r="A63466"/>
      <c r="AA63466"/>
    </row>
    <row r="63467" spans="1:27" x14ac:dyDescent="0.25">
      <c r="A63467"/>
      <c r="AA63467"/>
    </row>
    <row r="63468" spans="1:27" x14ac:dyDescent="0.25">
      <c r="A63468"/>
      <c r="AA63468"/>
    </row>
    <row r="63469" spans="1:27" x14ac:dyDescent="0.25">
      <c r="A63469"/>
      <c r="AA63469"/>
    </row>
    <row r="63470" spans="1:27" x14ac:dyDescent="0.25">
      <c r="A63470"/>
      <c r="AA63470"/>
    </row>
    <row r="63471" spans="1:27" x14ac:dyDescent="0.25">
      <c r="A63471"/>
      <c r="AA63471"/>
    </row>
    <row r="63472" spans="1:27" x14ac:dyDescent="0.25">
      <c r="A63472"/>
      <c r="AA63472"/>
    </row>
    <row r="63473" spans="1:27" x14ac:dyDescent="0.25">
      <c r="A63473"/>
      <c r="AA63473"/>
    </row>
    <row r="63474" spans="1:27" x14ac:dyDescent="0.25">
      <c r="A63474"/>
      <c r="AA63474"/>
    </row>
    <row r="63475" spans="1:27" x14ac:dyDescent="0.25">
      <c r="A63475"/>
      <c r="AA63475"/>
    </row>
    <row r="63476" spans="1:27" x14ac:dyDescent="0.25">
      <c r="A63476"/>
      <c r="AA63476"/>
    </row>
    <row r="63477" spans="1:27" x14ac:dyDescent="0.25">
      <c r="A63477"/>
      <c r="AA63477"/>
    </row>
    <row r="63478" spans="1:27" x14ac:dyDescent="0.25">
      <c r="A63478"/>
      <c r="AA63478"/>
    </row>
    <row r="63479" spans="1:27" x14ac:dyDescent="0.25">
      <c r="A63479"/>
      <c r="AA63479"/>
    </row>
    <row r="63480" spans="1:27" x14ac:dyDescent="0.25">
      <c r="A63480"/>
      <c r="AA63480"/>
    </row>
    <row r="63481" spans="1:27" x14ac:dyDescent="0.25">
      <c r="A63481"/>
      <c r="AA63481"/>
    </row>
    <row r="63482" spans="1:27" x14ac:dyDescent="0.25">
      <c r="A63482"/>
      <c r="AA63482"/>
    </row>
    <row r="63483" spans="1:27" x14ac:dyDescent="0.25">
      <c r="A63483"/>
      <c r="AA63483"/>
    </row>
    <row r="63484" spans="1:27" x14ac:dyDescent="0.25">
      <c r="A63484"/>
      <c r="AA63484"/>
    </row>
    <row r="63485" spans="1:27" x14ac:dyDescent="0.25">
      <c r="A63485"/>
      <c r="AA63485"/>
    </row>
    <row r="63486" spans="1:27" x14ac:dyDescent="0.25">
      <c r="A63486"/>
      <c r="AA63486"/>
    </row>
    <row r="63487" spans="1:27" x14ac:dyDescent="0.25">
      <c r="A63487"/>
      <c r="AA63487"/>
    </row>
    <row r="63488" spans="1:27" x14ac:dyDescent="0.25">
      <c r="A63488"/>
      <c r="AA63488"/>
    </row>
    <row r="63489" spans="1:27" x14ac:dyDescent="0.25">
      <c r="A63489"/>
      <c r="AA63489"/>
    </row>
    <row r="63490" spans="1:27" x14ac:dyDescent="0.25">
      <c r="A63490"/>
      <c r="AA63490"/>
    </row>
    <row r="63491" spans="1:27" x14ac:dyDescent="0.25">
      <c r="A63491"/>
      <c r="AA63491"/>
    </row>
    <row r="63492" spans="1:27" x14ac:dyDescent="0.25">
      <c r="A63492"/>
      <c r="AA63492"/>
    </row>
    <row r="63493" spans="1:27" x14ac:dyDescent="0.25">
      <c r="A63493"/>
      <c r="AA63493"/>
    </row>
    <row r="63494" spans="1:27" x14ac:dyDescent="0.25">
      <c r="A63494"/>
      <c r="AA63494"/>
    </row>
    <row r="63495" spans="1:27" x14ac:dyDescent="0.25">
      <c r="A63495"/>
      <c r="AA63495"/>
    </row>
    <row r="63496" spans="1:27" x14ac:dyDescent="0.25">
      <c r="A63496"/>
      <c r="AA63496"/>
    </row>
    <row r="63497" spans="1:27" x14ac:dyDescent="0.25">
      <c r="A63497"/>
      <c r="AA63497"/>
    </row>
    <row r="63498" spans="1:27" x14ac:dyDescent="0.25">
      <c r="A63498"/>
      <c r="AA63498"/>
    </row>
    <row r="63499" spans="1:27" x14ac:dyDescent="0.25">
      <c r="A63499"/>
      <c r="AA63499"/>
    </row>
    <row r="63500" spans="1:27" x14ac:dyDescent="0.25">
      <c r="A63500"/>
      <c r="AA63500"/>
    </row>
    <row r="63501" spans="1:27" x14ac:dyDescent="0.25">
      <c r="A63501"/>
      <c r="AA63501"/>
    </row>
    <row r="63502" spans="1:27" x14ac:dyDescent="0.25">
      <c r="A63502"/>
      <c r="AA63502"/>
    </row>
    <row r="63503" spans="1:27" x14ac:dyDescent="0.25">
      <c r="A63503"/>
      <c r="AA63503"/>
    </row>
    <row r="63504" spans="1:27" x14ac:dyDescent="0.25">
      <c r="A63504"/>
      <c r="AA63504"/>
    </row>
    <row r="63505" spans="1:27" x14ac:dyDescent="0.25">
      <c r="A63505"/>
      <c r="AA63505"/>
    </row>
    <row r="63506" spans="1:27" x14ac:dyDescent="0.25">
      <c r="A63506"/>
      <c r="AA63506"/>
    </row>
    <row r="63507" spans="1:27" x14ac:dyDescent="0.25">
      <c r="A63507"/>
      <c r="AA63507"/>
    </row>
    <row r="63508" spans="1:27" x14ac:dyDescent="0.25">
      <c r="A63508"/>
      <c r="AA63508"/>
    </row>
    <row r="63509" spans="1:27" x14ac:dyDescent="0.25">
      <c r="A63509"/>
      <c r="AA63509"/>
    </row>
    <row r="63510" spans="1:27" x14ac:dyDescent="0.25">
      <c r="A63510"/>
      <c r="AA63510"/>
    </row>
    <row r="63511" spans="1:27" x14ac:dyDescent="0.25">
      <c r="A63511"/>
      <c r="AA63511"/>
    </row>
    <row r="63512" spans="1:27" x14ac:dyDescent="0.25">
      <c r="A63512"/>
      <c r="AA63512"/>
    </row>
    <row r="63513" spans="1:27" x14ac:dyDescent="0.25">
      <c r="A63513"/>
      <c r="AA63513"/>
    </row>
    <row r="63514" spans="1:27" x14ac:dyDescent="0.25">
      <c r="A63514"/>
      <c r="AA63514"/>
    </row>
    <row r="63515" spans="1:27" x14ac:dyDescent="0.25">
      <c r="A63515"/>
      <c r="AA63515"/>
    </row>
    <row r="63516" spans="1:27" x14ac:dyDescent="0.25">
      <c r="A63516"/>
      <c r="AA63516"/>
    </row>
    <row r="63517" spans="1:27" x14ac:dyDescent="0.25">
      <c r="A63517"/>
      <c r="AA63517"/>
    </row>
    <row r="63518" spans="1:27" x14ac:dyDescent="0.25">
      <c r="A63518"/>
      <c r="AA63518"/>
    </row>
    <row r="63519" spans="1:27" x14ac:dyDescent="0.25">
      <c r="A63519"/>
      <c r="AA63519"/>
    </row>
    <row r="63520" spans="1:27" x14ac:dyDescent="0.25">
      <c r="A63520"/>
      <c r="AA63520"/>
    </row>
    <row r="63521" spans="1:27" x14ac:dyDescent="0.25">
      <c r="A63521"/>
      <c r="AA63521"/>
    </row>
    <row r="63522" spans="1:27" x14ac:dyDescent="0.25">
      <c r="A63522"/>
      <c r="AA63522"/>
    </row>
    <row r="63523" spans="1:27" x14ac:dyDescent="0.25">
      <c r="A63523"/>
      <c r="AA63523"/>
    </row>
    <row r="63524" spans="1:27" x14ac:dyDescent="0.25">
      <c r="A63524"/>
      <c r="AA63524"/>
    </row>
    <row r="63525" spans="1:27" x14ac:dyDescent="0.25">
      <c r="A63525"/>
      <c r="AA63525"/>
    </row>
    <row r="63526" spans="1:27" x14ac:dyDescent="0.25">
      <c r="A63526"/>
      <c r="AA63526"/>
    </row>
    <row r="63527" spans="1:27" x14ac:dyDescent="0.25">
      <c r="A63527"/>
      <c r="AA63527"/>
    </row>
    <row r="63528" spans="1:27" x14ac:dyDescent="0.25">
      <c r="A63528"/>
      <c r="AA63528"/>
    </row>
    <row r="63529" spans="1:27" x14ac:dyDescent="0.25">
      <c r="A63529"/>
      <c r="AA63529"/>
    </row>
    <row r="63530" spans="1:27" x14ac:dyDescent="0.25">
      <c r="A63530"/>
      <c r="AA63530"/>
    </row>
    <row r="63531" spans="1:27" x14ac:dyDescent="0.25">
      <c r="A63531"/>
      <c r="AA63531"/>
    </row>
    <row r="63532" spans="1:27" x14ac:dyDescent="0.25">
      <c r="A63532"/>
      <c r="AA63532"/>
    </row>
    <row r="63533" spans="1:27" x14ac:dyDescent="0.25">
      <c r="A63533"/>
      <c r="AA63533"/>
    </row>
    <row r="63534" spans="1:27" x14ac:dyDescent="0.25">
      <c r="A63534"/>
      <c r="AA63534"/>
    </row>
    <row r="63535" spans="1:27" x14ac:dyDescent="0.25">
      <c r="A63535"/>
      <c r="AA63535"/>
    </row>
    <row r="63536" spans="1:27" x14ac:dyDescent="0.25">
      <c r="A63536"/>
      <c r="AA63536"/>
    </row>
    <row r="63537" spans="1:27" x14ac:dyDescent="0.25">
      <c r="A63537"/>
      <c r="AA63537"/>
    </row>
    <row r="63538" spans="1:27" x14ac:dyDescent="0.25">
      <c r="A63538"/>
      <c r="AA63538"/>
    </row>
    <row r="63539" spans="1:27" x14ac:dyDescent="0.25">
      <c r="A63539"/>
      <c r="AA63539"/>
    </row>
    <row r="63540" spans="1:27" x14ac:dyDescent="0.25">
      <c r="A63540"/>
      <c r="AA63540"/>
    </row>
    <row r="63541" spans="1:27" x14ac:dyDescent="0.25">
      <c r="A63541"/>
      <c r="AA63541"/>
    </row>
    <row r="63542" spans="1:27" x14ac:dyDescent="0.25">
      <c r="A63542"/>
      <c r="AA63542"/>
    </row>
    <row r="63543" spans="1:27" x14ac:dyDescent="0.25">
      <c r="A63543"/>
      <c r="AA63543"/>
    </row>
    <row r="63544" spans="1:27" x14ac:dyDescent="0.25">
      <c r="A63544"/>
      <c r="AA63544"/>
    </row>
    <row r="63545" spans="1:27" x14ac:dyDescent="0.25">
      <c r="A63545"/>
      <c r="AA63545"/>
    </row>
    <row r="63546" spans="1:27" x14ac:dyDescent="0.25">
      <c r="A63546"/>
      <c r="AA63546"/>
    </row>
    <row r="63547" spans="1:27" x14ac:dyDescent="0.25">
      <c r="A63547"/>
      <c r="AA63547"/>
    </row>
    <row r="63548" spans="1:27" x14ac:dyDescent="0.25">
      <c r="A63548"/>
      <c r="AA63548"/>
    </row>
    <row r="63549" spans="1:27" x14ac:dyDescent="0.25">
      <c r="A63549"/>
      <c r="AA63549"/>
    </row>
    <row r="63550" spans="1:27" x14ac:dyDescent="0.25">
      <c r="A63550"/>
      <c r="AA63550"/>
    </row>
    <row r="63551" spans="1:27" x14ac:dyDescent="0.25">
      <c r="A63551"/>
      <c r="AA63551"/>
    </row>
    <row r="63552" spans="1:27" x14ac:dyDescent="0.25">
      <c r="A63552"/>
      <c r="AA63552"/>
    </row>
    <row r="63553" spans="1:27" x14ac:dyDescent="0.25">
      <c r="A63553"/>
      <c r="AA63553"/>
    </row>
    <row r="63554" spans="1:27" x14ac:dyDescent="0.25">
      <c r="A63554"/>
      <c r="AA63554"/>
    </row>
    <row r="63555" spans="1:27" x14ac:dyDescent="0.25">
      <c r="A63555"/>
      <c r="AA63555"/>
    </row>
    <row r="63556" spans="1:27" x14ac:dyDescent="0.25">
      <c r="A63556"/>
      <c r="AA63556"/>
    </row>
    <row r="63557" spans="1:27" x14ac:dyDescent="0.25">
      <c r="A63557"/>
      <c r="AA63557"/>
    </row>
    <row r="63558" spans="1:27" x14ac:dyDescent="0.25">
      <c r="A63558"/>
      <c r="AA63558"/>
    </row>
    <row r="63559" spans="1:27" x14ac:dyDescent="0.25">
      <c r="A63559"/>
      <c r="AA63559"/>
    </row>
    <row r="63560" spans="1:27" x14ac:dyDescent="0.25">
      <c r="A63560"/>
      <c r="AA63560"/>
    </row>
    <row r="63561" spans="1:27" x14ac:dyDescent="0.25">
      <c r="A63561"/>
      <c r="AA63561"/>
    </row>
    <row r="63562" spans="1:27" x14ac:dyDescent="0.25">
      <c r="A63562"/>
      <c r="AA63562"/>
    </row>
    <row r="63563" spans="1:27" x14ac:dyDescent="0.25">
      <c r="A63563"/>
      <c r="AA63563"/>
    </row>
    <row r="63564" spans="1:27" x14ac:dyDescent="0.25">
      <c r="A63564"/>
      <c r="AA63564"/>
    </row>
    <row r="63565" spans="1:27" x14ac:dyDescent="0.25">
      <c r="A63565"/>
      <c r="AA63565"/>
    </row>
    <row r="63566" spans="1:27" x14ac:dyDescent="0.25">
      <c r="A63566"/>
      <c r="AA63566"/>
    </row>
    <row r="63567" spans="1:27" x14ac:dyDescent="0.25">
      <c r="A63567"/>
      <c r="AA63567"/>
    </row>
    <row r="63568" spans="1:27" x14ac:dyDescent="0.25">
      <c r="A63568"/>
      <c r="AA63568"/>
    </row>
    <row r="63569" spans="1:27" x14ac:dyDescent="0.25">
      <c r="A63569"/>
      <c r="AA63569"/>
    </row>
    <row r="63570" spans="1:27" x14ac:dyDescent="0.25">
      <c r="A63570"/>
      <c r="AA63570"/>
    </row>
    <row r="63571" spans="1:27" x14ac:dyDescent="0.25">
      <c r="A63571"/>
      <c r="AA63571"/>
    </row>
    <row r="63572" spans="1:27" x14ac:dyDescent="0.25">
      <c r="A63572"/>
      <c r="AA63572"/>
    </row>
    <row r="63573" spans="1:27" x14ac:dyDescent="0.25">
      <c r="A63573"/>
      <c r="AA63573"/>
    </row>
    <row r="63574" spans="1:27" x14ac:dyDescent="0.25">
      <c r="A63574"/>
      <c r="AA63574"/>
    </row>
    <row r="63575" spans="1:27" x14ac:dyDescent="0.25">
      <c r="A63575"/>
      <c r="AA63575"/>
    </row>
    <row r="63576" spans="1:27" x14ac:dyDescent="0.25">
      <c r="A63576"/>
      <c r="AA63576"/>
    </row>
    <row r="63577" spans="1:27" x14ac:dyDescent="0.25">
      <c r="A63577"/>
      <c r="AA63577"/>
    </row>
    <row r="63578" spans="1:27" x14ac:dyDescent="0.25">
      <c r="A63578"/>
      <c r="AA63578"/>
    </row>
    <row r="63579" spans="1:27" x14ac:dyDescent="0.25">
      <c r="A63579"/>
      <c r="AA63579"/>
    </row>
    <row r="63580" spans="1:27" x14ac:dyDescent="0.25">
      <c r="A63580"/>
      <c r="AA63580"/>
    </row>
    <row r="63581" spans="1:27" x14ac:dyDescent="0.25">
      <c r="A63581"/>
      <c r="AA63581"/>
    </row>
    <row r="63582" spans="1:27" x14ac:dyDescent="0.25">
      <c r="A63582"/>
      <c r="AA63582"/>
    </row>
    <row r="63583" spans="1:27" x14ac:dyDescent="0.25">
      <c r="A63583"/>
      <c r="AA63583"/>
    </row>
    <row r="63584" spans="1:27" x14ac:dyDescent="0.25">
      <c r="A63584"/>
      <c r="AA63584"/>
    </row>
    <row r="63585" spans="1:27" x14ac:dyDescent="0.25">
      <c r="A63585"/>
      <c r="AA63585"/>
    </row>
    <row r="63586" spans="1:27" x14ac:dyDescent="0.25">
      <c r="A63586"/>
      <c r="AA63586"/>
    </row>
    <row r="63587" spans="1:27" x14ac:dyDescent="0.25">
      <c r="A63587"/>
      <c r="AA63587"/>
    </row>
    <row r="63588" spans="1:27" x14ac:dyDescent="0.25">
      <c r="A63588"/>
      <c r="AA63588"/>
    </row>
    <row r="63589" spans="1:27" x14ac:dyDescent="0.25">
      <c r="A63589"/>
      <c r="AA63589"/>
    </row>
    <row r="63590" spans="1:27" x14ac:dyDescent="0.25">
      <c r="A63590"/>
      <c r="AA63590"/>
    </row>
    <row r="63591" spans="1:27" x14ac:dyDescent="0.25">
      <c r="A63591"/>
      <c r="AA63591"/>
    </row>
    <row r="63592" spans="1:27" x14ac:dyDescent="0.25">
      <c r="A63592"/>
      <c r="AA63592"/>
    </row>
    <row r="63593" spans="1:27" x14ac:dyDescent="0.25">
      <c r="A63593"/>
      <c r="AA63593"/>
    </row>
    <row r="63594" spans="1:27" x14ac:dyDescent="0.25">
      <c r="A63594"/>
      <c r="AA63594"/>
    </row>
    <row r="63595" spans="1:27" x14ac:dyDescent="0.25">
      <c r="A63595"/>
      <c r="AA63595"/>
    </row>
    <row r="63596" spans="1:27" x14ac:dyDescent="0.25">
      <c r="A63596"/>
      <c r="AA63596"/>
    </row>
    <row r="63597" spans="1:27" x14ac:dyDescent="0.25">
      <c r="A63597"/>
      <c r="AA63597"/>
    </row>
    <row r="63598" spans="1:27" x14ac:dyDescent="0.25">
      <c r="A63598"/>
      <c r="AA63598"/>
    </row>
    <row r="63599" spans="1:27" x14ac:dyDescent="0.25">
      <c r="A63599"/>
      <c r="AA63599"/>
    </row>
    <row r="63600" spans="1:27" x14ac:dyDescent="0.25">
      <c r="A63600"/>
      <c r="AA63600"/>
    </row>
    <row r="63601" spans="1:27" x14ac:dyDescent="0.25">
      <c r="A63601"/>
      <c r="AA63601"/>
    </row>
    <row r="63602" spans="1:27" x14ac:dyDescent="0.25">
      <c r="A63602"/>
      <c r="AA63602"/>
    </row>
    <row r="63603" spans="1:27" x14ac:dyDescent="0.25">
      <c r="A63603"/>
      <c r="AA63603"/>
    </row>
    <row r="63604" spans="1:27" x14ac:dyDescent="0.25">
      <c r="A63604"/>
      <c r="AA63604"/>
    </row>
    <row r="63605" spans="1:27" x14ac:dyDescent="0.25">
      <c r="A63605"/>
      <c r="AA63605"/>
    </row>
    <row r="63606" spans="1:27" x14ac:dyDescent="0.25">
      <c r="A63606"/>
      <c r="AA63606"/>
    </row>
    <row r="63607" spans="1:27" x14ac:dyDescent="0.25">
      <c r="A63607"/>
      <c r="AA63607"/>
    </row>
    <row r="63608" spans="1:27" x14ac:dyDescent="0.25">
      <c r="A63608"/>
      <c r="AA63608"/>
    </row>
    <row r="63609" spans="1:27" x14ac:dyDescent="0.25">
      <c r="A63609"/>
      <c r="AA63609"/>
    </row>
    <row r="63610" spans="1:27" x14ac:dyDescent="0.25">
      <c r="A63610"/>
      <c r="AA63610"/>
    </row>
    <row r="63611" spans="1:27" x14ac:dyDescent="0.25">
      <c r="A63611"/>
      <c r="AA63611"/>
    </row>
    <row r="63612" spans="1:27" x14ac:dyDescent="0.25">
      <c r="A63612"/>
      <c r="AA63612"/>
    </row>
    <row r="63613" spans="1:27" x14ac:dyDescent="0.25">
      <c r="A63613"/>
      <c r="AA63613"/>
    </row>
    <row r="63614" spans="1:27" x14ac:dyDescent="0.25">
      <c r="A63614"/>
      <c r="AA63614"/>
    </row>
    <row r="63615" spans="1:27" x14ac:dyDescent="0.25">
      <c r="A63615"/>
      <c r="AA63615"/>
    </row>
    <row r="63616" spans="1:27" x14ac:dyDescent="0.25">
      <c r="A63616"/>
      <c r="AA63616"/>
    </row>
    <row r="63617" spans="1:27" x14ac:dyDescent="0.25">
      <c r="A63617"/>
      <c r="AA63617"/>
    </row>
    <row r="63618" spans="1:27" x14ac:dyDescent="0.25">
      <c r="A63618"/>
      <c r="AA63618"/>
    </row>
    <row r="63619" spans="1:27" x14ac:dyDescent="0.25">
      <c r="A63619"/>
      <c r="AA63619"/>
    </row>
    <row r="63620" spans="1:27" x14ac:dyDescent="0.25">
      <c r="A63620"/>
      <c r="AA63620"/>
    </row>
    <row r="63621" spans="1:27" x14ac:dyDescent="0.25">
      <c r="A63621"/>
      <c r="AA63621"/>
    </row>
    <row r="63622" spans="1:27" x14ac:dyDescent="0.25">
      <c r="A63622"/>
      <c r="AA63622"/>
    </row>
    <row r="63623" spans="1:27" x14ac:dyDescent="0.25">
      <c r="A63623"/>
      <c r="AA63623"/>
    </row>
    <row r="63624" spans="1:27" x14ac:dyDescent="0.25">
      <c r="A63624"/>
      <c r="AA63624"/>
    </row>
    <row r="63625" spans="1:27" x14ac:dyDescent="0.25">
      <c r="A63625"/>
      <c r="AA63625"/>
    </row>
    <row r="63626" spans="1:27" x14ac:dyDescent="0.25">
      <c r="A63626"/>
      <c r="AA63626"/>
    </row>
    <row r="63627" spans="1:27" x14ac:dyDescent="0.25">
      <c r="A63627"/>
      <c r="AA63627"/>
    </row>
    <row r="63628" spans="1:27" x14ac:dyDescent="0.25">
      <c r="A63628"/>
      <c r="AA63628"/>
    </row>
    <row r="63629" spans="1:27" x14ac:dyDescent="0.25">
      <c r="A63629"/>
      <c r="AA63629"/>
    </row>
    <row r="63630" spans="1:27" x14ac:dyDescent="0.25">
      <c r="A63630"/>
      <c r="AA63630"/>
    </row>
    <row r="63631" spans="1:27" x14ac:dyDescent="0.25">
      <c r="A63631"/>
      <c r="AA63631"/>
    </row>
    <row r="63632" spans="1:27" x14ac:dyDescent="0.25">
      <c r="A63632"/>
      <c r="AA63632"/>
    </row>
    <row r="63633" spans="1:27" x14ac:dyDescent="0.25">
      <c r="A63633"/>
      <c r="AA63633"/>
    </row>
    <row r="63634" spans="1:27" x14ac:dyDescent="0.25">
      <c r="A63634"/>
      <c r="AA63634"/>
    </row>
    <row r="63635" spans="1:27" x14ac:dyDescent="0.25">
      <c r="A63635"/>
      <c r="AA63635"/>
    </row>
    <row r="63636" spans="1:27" x14ac:dyDescent="0.25">
      <c r="A63636"/>
      <c r="AA63636"/>
    </row>
    <row r="63637" spans="1:27" x14ac:dyDescent="0.25">
      <c r="A63637"/>
      <c r="AA63637"/>
    </row>
    <row r="63638" spans="1:27" x14ac:dyDescent="0.25">
      <c r="A63638"/>
      <c r="AA63638"/>
    </row>
    <row r="63639" spans="1:27" x14ac:dyDescent="0.25">
      <c r="A63639"/>
      <c r="AA63639"/>
    </row>
    <row r="63640" spans="1:27" x14ac:dyDescent="0.25">
      <c r="A63640"/>
      <c r="AA63640"/>
    </row>
    <row r="63641" spans="1:27" x14ac:dyDescent="0.25">
      <c r="A63641"/>
      <c r="AA63641"/>
    </row>
    <row r="63642" spans="1:27" x14ac:dyDescent="0.25">
      <c r="A63642"/>
      <c r="AA63642"/>
    </row>
    <row r="63643" spans="1:27" x14ac:dyDescent="0.25">
      <c r="A63643"/>
      <c r="AA63643"/>
    </row>
    <row r="63644" spans="1:27" x14ac:dyDescent="0.25">
      <c r="A63644"/>
      <c r="AA63644"/>
    </row>
    <row r="63645" spans="1:27" x14ac:dyDescent="0.25">
      <c r="A63645"/>
      <c r="AA63645"/>
    </row>
    <row r="63646" spans="1:27" x14ac:dyDescent="0.25">
      <c r="A63646"/>
      <c r="AA63646"/>
    </row>
    <row r="63647" spans="1:27" x14ac:dyDescent="0.25">
      <c r="A63647"/>
      <c r="AA63647"/>
    </row>
    <row r="63648" spans="1:27" x14ac:dyDescent="0.25">
      <c r="A63648"/>
      <c r="AA63648"/>
    </row>
    <row r="63649" spans="1:27" x14ac:dyDescent="0.25">
      <c r="A63649"/>
      <c r="AA63649"/>
    </row>
    <row r="63650" spans="1:27" x14ac:dyDescent="0.25">
      <c r="A63650"/>
      <c r="AA63650"/>
    </row>
    <row r="63651" spans="1:27" x14ac:dyDescent="0.25">
      <c r="A63651"/>
      <c r="AA63651"/>
    </row>
    <row r="63652" spans="1:27" x14ac:dyDescent="0.25">
      <c r="A63652"/>
      <c r="AA63652"/>
    </row>
    <row r="63653" spans="1:27" x14ac:dyDescent="0.25">
      <c r="A63653"/>
      <c r="AA63653"/>
    </row>
    <row r="63654" spans="1:27" x14ac:dyDescent="0.25">
      <c r="A63654"/>
      <c r="AA63654"/>
    </row>
    <row r="63655" spans="1:27" x14ac:dyDescent="0.25">
      <c r="A63655"/>
      <c r="AA63655"/>
    </row>
    <row r="63656" spans="1:27" x14ac:dyDescent="0.25">
      <c r="A63656"/>
      <c r="AA63656"/>
    </row>
    <row r="63657" spans="1:27" x14ac:dyDescent="0.25">
      <c r="A63657"/>
      <c r="AA63657"/>
    </row>
    <row r="63658" spans="1:27" x14ac:dyDescent="0.25">
      <c r="A63658"/>
      <c r="AA63658"/>
    </row>
    <row r="63659" spans="1:27" x14ac:dyDescent="0.25">
      <c r="A63659"/>
      <c r="AA63659"/>
    </row>
    <row r="63660" spans="1:27" x14ac:dyDescent="0.25">
      <c r="A63660"/>
      <c r="AA63660"/>
    </row>
    <row r="63661" spans="1:27" x14ac:dyDescent="0.25">
      <c r="A63661"/>
      <c r="AA63661"/>
    </row>
    <row r="63662" spans="1:27" x14ac:dyDescent="0.25">
      <c r="A63662"/>
      <c r="AA63662"/>
    </row>
    <row r="63663" spans="1:27" x14ac:dyDescent="0.25">
      <c r="A63663"/>
      <c r="AA63663"/>
    </row>
    <row r="63664" spans="1:27" x14ac:dyDescent="0.25">
      <c r="A63664"/>
      <c r="AA63664"/>
    </row>
    <row r="63665" spans="1:27" x14ac:dyDescent="0.25">
      <c r="A63665"/>
      <c r="AA63665"/>
    </row>
    <row r="63666" spans="1:27" x14ac:dyDescent="0.25">
      <c r="A63666"/>
      <c r="AA63666"/>
    </row>
    <row r="63667" spans="1:27" x14ac:dyDescent="0.25">
      <c r="A63667"/>
      <c r="AA63667"/>
    </row>
    <row r="63668" spans="1:27" x14ac:dyDescent="0.25">
      <c r="A63668"/>
      <c r="AA63668"/>
    </row>
    <row r="63669" spans="1:27" x14ac:dyDescent="0.25">
      <c r="A63669"/>
      <c r="AA63669"/>
    </row>
    <row r="63670" spans="1:27" x14ac:dyDescent="0.25">
      <c r="A63670"/>
      <c r="AA63670"/>
    </row>
    <row r="63671" spans="1:27" x14ac:dyDescent="0.25">
      <c r="A63671"/>
      <c r="AA63671"/>
    </row>
    <row r="63672" spans="1:27" x14ac:dyDescent="0.25">
      <c r="A63672"/>
      <c r="AA63672"/>
    </row>
    <row r="63673" spans="1:27" x14ac:dyDescent="0.25">
      <c r="A63673"/>
      <c r="AA63673"/>
    </row>
    <row r="63674" spans="1:27" x14ac:dyDescent="0.25">
      <c r="A63674"/>
      <c r="AA63674"/>
    </row>
    <row r="63675" spans="1:27" x14ac:dyDescent="0.25">
      <c r="A63675"/>
      <c r="AA63675"/>
    </row>
    <row r="63676" spans="1:27" x14ac:dyDescent="0.25">
      <c r="A63676"/>
      <c r="AA63676"/>
    </row>
    <row r="63677" spans="1:27" x14ac:dyDescent="0.25">
      <c r="A63677"/>
      <c r="AA63677"/>
    </row>
    <row r="63678" spans="1:27" x14ac:dyDescent="0.25">
      <c r="A63678"/>
      <c r="AA63678"/>
    </row>
    <row r="63679" spans="1:27" x14ac:dyDescent="0.25">
      <c r="A63679"/>
      <c r="AA63679"/>
    </row>
    <row r="63680" spans="1:27" x14ac:dyDescent="0.25">
      <c r="A63680"/>
      <c r="AA63680"/>
    </row>
    <row r="63681" spans="1:27" x14ac:dyDescent="0.25">
      <c r="A63681"/>
      <c r="AA63681"/>
    </row>
    <row r="63682" spans="1:27" x14ac:dyDescent="0.25">
      <c r="A63682"/>
      <c r="AA63682"/>
    </row>
    <row r="63683" spans="1:27" x14ac:dyDescent="0.25">
      <c r="A63683"/>
      <c r="AA63683"/>
    </row>
    <row r="63684" spans="1:27" x14ac:dyDescent="0.25">
      <c r="A63684"/>
      <c r="AA63684"/>
    </row>
    <row r="63685" spans="1:27" x14ac:dyDescent="0.25">
      <c r="A63685"/>
      <c r="AA63685"/>
    </row>
    <row r="63686" spans="1:27" x14ac:dyDescent="0.25">
      <c r="A63686"/>
      <c r="AA63686"/>
    </row>
    <row r="63687" spans="1:27" x14ac:dyDescent="0.25">
      <c r="A63687"/>
      <c r="AA63687"/>
    </row>
    <row r="63688" spans="1:27" x14ac:dyDescent="0.25">
      <c r="A63688"/>
      <c r="AA63688"/>
    </row>
    <row r="63689" spans="1:27" x14ac:dyDescent="0.25">
      <c r="A63689"/>
      <c r="AA63689"/>
    </row>
    <row r="63690" spans="1:27" x14ac:dyDescent="0.25">
      <c r="A63690"/>
      <c r="AA63690"/>
    </row>
    <row r="63691" spans="1:27" x14ac:dyDescent="0.25">
      <c r="A63691"/>
      <c r="AA63691"/>
    </row>
    <row r="63692" spans="1:27" x14ac:dyDescent="0.25">
      <c r="A63692"/>
      <c r="AA63692"/>
    </row>
    <row r="63693" spans="1:27" x14ac:dyDescent="0.25">
      <c r="A63693"/>
      <c r="AA63693"/>
    </row>
    <row r="63694" spans="1:27" x14ac:dyDescent="0.25">
      <c r="A63694"/>
      <c r="AA63694"/>
    </row>
    <row r="63695" spans="1:27" x14ac:dyDescent="0.25">
      <c r="A63695"/>
      <c r="AA63695"/>
    </row>
    <row r="63696" spans="1:27" x14ac:dyDescent="0.25">
      <c r="A63696"/>
      <c r="AA63696"/>
    </row>
    <row r="63697" spans="1:27" x14ac:dyDescent="0.25">
      <c r="A63697"/>
      <c r="AA63697"/>
    </row>
    <row r="63698" spans="1:27" x14ac:dyDescent="0.25">
      <c r="A63698"/>
      <c r="AA63698"/>
    </row>
    <row r="63699" spans="1:27" x14ac:dyDescent="0.25">
      <c r="A63699"/>
      <c r="AA63699"/>
    </row>
    <row r="63700" spans="1:27" x14ac:dyDescent="0.25">
      <c r="A63700"/>
      <c r="AA63700"/>
    </row>
    <row r="63701" spans="1:27" x14ac:dyDescent="0.25">
      <c r="A63701"/>
      <c r="AA63701"/>
    </row>
    <row r="63702" spans="1:27" x14ac:dyDescent="0.25">
      <c r="A63702"/>
      <c r="AA63702"/>
    </row>
    <row r="63703" spans="1:27" x14ac:dyDescent="0.25">
      <c r="A63703"/>
      <c r="AA63703"/>
    </row>
    <row r="63704" spans="1:27" x14ac:dyDescent="0.25">
      <c r="A63704"/>
      <c r="AA63704"/>
    </row>
    <row r="63705" spans="1:27" x14ac:dyDescent="0.25">
      <c r="A63705"/>
      <c r="AA63705"/>
    </row>
    <row r="63706" spans="1:27" x14ac:dyDescent="0.25">
      <c r="A63706"/>
      <c r="AA63706"/>
    </row>
    <row r="63707" spans="1:27" x14ac:dyDescent="0.25">
      <c r="A63707"/>
      <c r="AA63707"/>
    </row>
    <row r="63708" spans="1:27" x14ac:dyDescent="0.25">
      <c r="A63708"/>
      <c r="AA63708"/>
    </row>
    <row r="63709" spans="1:27" x14ac:dyDescent="0.25">
      <c r="A63709"/>
      <c r="AA63709"/>
    </row>
    <row r="63710" spans="1:27" x14ac:dyDescent="0.25">
      <c r="A63710"/>
      <c r="AA63710"/>
    </row>
    <row r="63711" spans="1:27" x14ac:dyDescent="0.25">
      <c r="A63711"/>
      <c r="AA63711"/>
    </row>
    <row r="63712" spans="1:27" x14ac:dyDescent="0.25">
      <c r="A63712"/>
      <c r="AA63712"/>
    </row>
    <row r="63713" spans="1:27" x14ac:dyDescent="0.25">
      <c r="A63713"/>
      <c r="AA63713"/>
    </row>
    <row r="63714" spans="1:27" x14ac:dyDescent="0.25">
      <c r="A63714"/>
      <c r="AA63714"/>
    </row>
    <row r="63715" spans="1:27" x14ac:dyDescent="0.25">
      <c r="A63715"/>
      <c r="AA63715"/>
    </row>
    <row r="63716" spans="1:27" x14ac:dyDescent="0.25">
      <c r="A63716"/>
      <c r="AA63716"/>
    </row>
    <row r="63717" spans="1:27" x14ac:dyDescent="0.25">
      <c r="A63717"/>
      <c r="AA63717"/>
    </row>
    <row r="63718" spans="1:27" x14ac:dyDescent="0.25">
      <c r="A63718"/>
      <c r="AA63718"/>
    </row>
    <row r="63719" spans="1:27" x14ac:dyDescent="0.25">
      <c r="A63719"/>
      <c r="AA63719"/>
    </row>
    <row r="63720" spans="1:27" x14ac:dyDescent="0.25">
      <c r="A63720"/>
      <c r="AA63720"/>
    </row>
    <row r="63721" spans="1:27" x14ac:dyDescent="0.25">
      <c r="A63721"/>
      <c r="AA63721"/>
    </row>
    <row r="63722" spans="1:27" x14ac:dyDescent="0.25">
      <c r="A63722"/>
      <c r="AA63722"/>
    </row>
    <row r="63723" spans="1:27" x14ac:dyDescent="0.25">
      <c r="A63723"/>
      <c r="AA63723"/>
    </row>
    <row r="63724" spans="1:27" x14ac:dyDescent="0.25">
      <c r="A63724"/>
      <c r="AA63724"/>
    </row>
    <row r="63725" spans="1:27" x14ac:dyDescent="0.25">
      <c r="A63725"/>
      <c r="AA63725"/>
    </row>
    <row r="63726" spans="1:27" x14ac:dyDescent="0.25">
      <c r="A63726"/>
      <c r="AA63726"/>
    </row>
    <row r="63727" spans="1:27" x14ac:dyDescent="0.25">
      <c r="A63727"/>
      <c r="AA63727"/>
    </row>
    <row r="63728" spans="1:27" x14ac:dyDescent="0.25">
      <c r="A63728"/>
      <c r="AA63728"/>
    </row>
    <row r="63729" spans="1:27" x14ac:dyDescent="0.25">
      <c r="A63729"/>
      <c r="AA63729"/>
    </row>
    <row r="63730" spans="1:27" x14ac:dyDescent="0.25">
      <c r="A63730"/>
      <c r="AA63730"/>
    </row>
    <row r="63731" spans="1:27" x14ac:dyDescent="0.25">
      <c r="A63731"/>
      <c r="AA63731"/>
    </row>
    <row r="63732" spans="1:27" x14ac:dyDescent="0.25">
      <c r="A63732"/>
      <c r="AA63732"/>
    </row>
    <row r="63733" spans="1:27" x14ac:dyDescent="0.25">
      <c r="A63733"/>
      <c r="AA63733"/>
    </row>
    <row r="63734" spans="1:27" x14ac:dyDescent="0.25">
      <c r="A63734"/>
      <c r="AA63734"/>
    </row>
    <row r="63735" spans="1:27" x14ac:dyDescent="0.25">
      <c r="A63735"/>
      <c r="AA63735"/>
    </row>
    <row r="63736" spans="1:27" x14ac:dyDescent="0.25">
      <c r="A63736"/>
      <c r="AA63736"/>
    </row>
    <row r="63737" spans="1:27" x14ac:dyDescent="0.25">
      <c r="A63737"/>
      <c r="AA63737"/>
    </row>
    <row r="63738" spans="1:27" x14ac:dyDescent="0.25">
      <c r="A63738"/>
      <c r="AA63738"/>
    </row>
    <row r="63739" spans="1:27" x14ac:dyDescent="0.25">
      <c r="A63739"/>
      <c r="AA63739"/>
    </row>
    <row r="63740" spans="1:27" x14ac:dyDescent="0.25">
      <c r="A63740"/>
      <c r="AA63740"/>
    </row>
    <row r="63741" spans="1:27" x14ac:dyDescent="0.25">
      <c r="A63741"/>
      <c r="AA63741"/>
    </row>
    <row r="63742" spans="1:27" x14ac:dyDescent="0.25">
      <c r="A63742"/>
      <c r="AA63742"/>
    </row>
    <row r="63743" spans="1:27" x14ac:dyDescent="0.25">
      <c r="A63743"/>
      <c r="AA63743"/>
    </row>
    <row r="63744" spans="1:27" x14ac:dyDescent="0.25">
      <c r="A63744"/>
      <c r="AA63744"/>
    </row>
    <row r="63745" spans="1:27" x14ac:dyDescent="0.25">
      <c r="A63745"/>
      <c r="AA63745"/>
    </row>
    <row r="63746" spans="1:27" x14ac:dyDescent="0.25">
      <c r="A63746"/>
      <c r="AA63746"/>
    </row>
    <row r="63747" spans="1:27" x14ac:dyDescent="0.25">
      <c r="A63747"/>
      <c r="AA63747"/>
    </row>
    <row r="63748" spans="1:27" x14ac:dyDescent="0.25">
      <c r="A63748"/>
      <c r="AA63748"/>
    </row>
    <row r="63749" spans="1:27" x14ac:dyDescent="0.25">
      <c r="A63749"/>
      <c r="AA63749"/>
    </row>
    <row r="63750" spans="1:27" x14ac:dyDescent="0.25">
      <c r="A63750"/>
      <c r="AA63750"/>
    </row>
    <row r="63751" spans="1:27" x14ac:dyDescent="0.25">
      <c r="A63751"/>
      <c r="AA63751"/>
    </row>
    <row r="63752" spans="1:27" x14ac:dyDescent="0.25">
      <c r="A63752"/>
      <c r="AA63752"/>
    </row>
    <row r="63753" spans="1:27" x14ac:dyDescent="0.25">
      <c r="A63753"/>
      <c r="AA63753"/>
    </row>
    <row r="63754" spans="1:27" x14ac:dyDescent="0.25">
      <c r="A63754"/>
      <c r="AA63754"/>
    </row>
    <row r="63755" spans="1:27" x14ac:dyDescent="0.25">
      <c r="A63755"/>
      <c r="AA63755"/>
    </row>
    <row r="63756" spans="1:27" x14ac:dyDescent="0.25">
      <c r="A63756"/>
      <c r="AA63756"/>
    </row>
    <row r="63757" spans="1:27" x14ac:dyDescent="0.25">
      <c r="A63757"/>
      <c r="AA63757"/>
    </row>
    <row r="63758" spans="1:27" x14ac:dyDescent="0.25">
      <c r="A63758"/>
      <c r="AA63758"/>
    </row>
    <row r="63759" spans="1:27" x14ac:dyDescent="0.25">
      <c r="A63759"/>
      <c r="AA63759"/>
    </row>
    <row r="63760" spans="1:27" x14ac:dyDescent="0.25">
      <c r="A63760"/>
      <c r="AA63760"/>
    </row>
    <row r="63761" spans="1:27" x14ac:dyDescent="0.25">
      <c r="A63761"/>
      <c r="AA63761"/>
    </row>
    <row r="63762" spans="1:27" x14ac:dyDescent="0.25">
      <c r="A63762"/>
      <c r="AA63762"/>
    </row>
    <row r="63763" spans="1:27" x14ac:dyDescent="0.25">
      <c r="A63763"/>
      <c r="AA63763"/>
    </row>
    <row r="63764" spans="1:27" x14ac:dyDescent="0.25">
      <c r="A63764"/>
      <c r="AA63764"/>
    </row>
    <row r="63765" spans="1:27" x14ac:dyDescent="0.25">
      <c r="A63765"/>
      <c r="AA63765"/>
    </row>
    <row r="63766" spans="1:27" x14ac:dyDescent="0.25">
      <c r="A63766"/>
      <c r="AA63766"/>
    </row>
    <row r="63767" spans="1:27" x14ac:dyDescent="0.25">
      <c r="A63767"/>
      <c r="AA63767"/>
    </row>
    <row r="63768" spans="1:27" x14ac:dyDescent="0.25">
      <c r="A63768"/>
      <c r="AA63768"/>
    </row>
    <row r="63769" spans="1:27" x14ac:dyDescent="0.25">
      <c r="A63769"/>
      <c r="AA63769"/>
    </row>
    <row r="63770" spans="1:27" x14ac:dyDescent="0.25">
      <c r="A63770"/>
      <c r="AA63770"/>
    </row>
    <row r="63771" spans="1:27" x14ac:dyDescent="0.25">
      <c r="A63771"/>
      <c r="AA63771"/>
    </row>
    <row r="63772" spans="1:27" x14ac:dyDescent="0.25">
      <c r="A63772"/>
      <c r="AA63772"/>
    </row>
    <row r="63773" spans="1:27" x14ac:dyDescent="0.25">
      <c r="A63773"/>
      <c r="AA63773"/>
    </row>
    <row r="63774" spans="1:27" x14ac:dyDescent="0.25">
      <c r="A63774"/>
      <c r="AA63774"/>
    </row>
    <row r="63775" spans="1:27" x14ac:dyDescent="0.25">
      <c r="A63775"/>
      <c r="AA63775"/>
    </row>
    <row r="63776" spans="1:27" x14ac:dyDescent="0.25">
      <c r="A63776"/>
      <c r="AA63776"/>
    </row>
    <row r="63777" spans="1:27" x14ac:dyDescent="0.25">
      <c r="A63777"/>
      <c r="AA63777"/>
    </row>
    <row r="63778" spans="1:27" x14ac:dyDescent="0.25">
      <c r="A63778"/>
      <c r="AA63778"/>
    </row>
    <row r="63779" spans="1:27" x14ac:dyDescent="0.25">
      <c r="A63779"/>
      <c r="AA63779"/>
    </row>
    <row r="63780" spans="1:27" x14ac:dyDescent="0.25">
      <c r="A63780"/>
      <c r="AA63780"/>
    </row>
    <row r="63781" spans="1:27" x14ac:dyDescent="0.25">
      <c r="A63781"/>
      <c r="AA63781"/>
    </row>
    <row r="63782" spans="1:27" x14ac:dyDescent="0.25">
      <c r="A63782"/>
      <c r="AA63782"/>
    </row>
    <row r="63783" spans="1:27" x14ac:dyDescent="0.25">
      <c r="A63783"/>
      <c r="AA63783"/>
    </row>
    <row r="63784" spans="1:27" x14ac:dyDescent="0.25">
      <c r="A63784"/>
      <c r="AA63784"/>
    </row>
    <row r="63785" spans="1:27" x14ac:dyDescent="0.25">
      <c r="A63785"/>
      <c r="AA63785"/>
    </row>
    <row r="63786" spans="1:27" x14ac:dyDescent="0.25">
      <c r="A63786"/>
      <c r="AA63786"/>
    </row>
    <row r="63787" spans="1:27" x14ac:dyDescent="0.25">
      <c r="A63787"/>
      <c r="AA63787"/>
    </row>
    <row r="63788" spans="1:27" x14ac:dyDescent="0.25">
      <c r="A63788"/>
      <c r="AA63788"/>
    </row>
    <row r="63789" spans="1:27" x14ac:dyDescent="0.25">
      <c r="A63789"/>
      <c r="AA63789"/>
    </row>
    <row r="63790" spans="1:27" x14ac:dyDescent="0.25">
      <c r="A63790"/>
      <c r="AA63790"/>
    </row>
    <row r="63791" spans="1:27" x14ac:dyDescent="0.25">
      <c r="A63791"/>
      <c r="AA63791"/>
    </row>
    <row r="63792" spans="1:27" x14ac:dyDescent="0.25">
      <c r="A63792"/>
      <c r="AA63792"/>
    </row>
    <row r="63793" spans="1:27" x14ac:dyDescent="0.25">
      <c r="A63793"/>
      <c r="AA63793"/>
    </row>
    <row r="63794" spans="1:27" x14ac:dyDescent="0.25">
      <c r="A63794"/>
      <c r="AA63794"/>
    </row>
    <row r="63795" spans="1:27" x14ac:dyDescent="0.25">
      <c r="A63795"/>
      <c r="AA63795"/>
    </row>
    <row r="63796" spans="1:27" x14ac:dyDescent="0.25">
      <c r="A63796"/>
      <c r="AA63796"/>
    </row>
    <row r="63797" spans="1:27" x14ac:dyDescent="0.25">
      <c r="A63797"/>
      <c r="AA63797"/>
    </row>
    <row r="63798" spans="1:27" x14ac:dyDescent="0.25">
      <c r="A63798"/>
      <c r="AA63798"/>
    </row>
    <row r="63799" spans="1:27" x14ac:dyDescent="0.25">
      <c r="A63799"/>
      <c r="AA63799"/>
    </row>
    <row r="63800" spans="1:27" x14ac:dyDescent="0.25">
      <c r="A63800"/>
      <c r="AA63800"/>
    </row>
    <row r="63801" spans="1:27" x14ac:dyDescent="0.25">
      <c r="A63801"/>
      <c r="AA63801"/>
    </row>
    <row r="63802" spans="1:27" x14ac:dyDescent="0.25">
      <c r="A63802"/>
      <c r="AA63802"/>
    </row>
    <row r="63803" spans="1:27" x14ac:dyDescent="0.25">
      <c r="A63803"/>
      <c r="AA63803"/>
    </row>
    <row r="63804" spans="1:27" x14ac:dyDescent="0.25">
      <c r="A63804"/>
      <c r="AA63804"/>
    </row>
    <row r="63805" spans="1:27" x14ac:dyDescent="0.25">
      <c r="A63805"/>
      <c r="AA63805"/>
    </row>
    <row r="63806" spans="1:27" x14ac:dyDescent="0.25">
      <c r="A63806"/>
      <c r="AA63806"/>
    </row>
    <row r="63807" spans="1:27" x14ac:dyDescent="0.25">
      <c r="A63807"/>
      <c r="AA63807"/>
    </row>
    <row r="63808" spans="1:27" x14ac:dyDescent="0.25">
      <c r="A63808"/>
      <c r="AA63808"/>
    </row>
    <row r="63809" spans="1:27" x14ac:dyDescent="0.25">
      <c r="A63809"/>
      <c r="AA63809"/>
    </row>
    <row r="63810" spans="1:27" x14ac:dyDescent="0.25">
      <c r="A63810"/>
      <c r="AA63810"/>
    </row>
    <row r="63811" spans="1:27" x14ac:dyDescent="0.25">
      <c r="A63811"/>
      <c r="AA63811"/>
    </row>
    <row r="63812" spans="1:27" x14ac:dyDescent="0.25">
      <c r="A63812"/>
      <c r="AA63812"/>
    </row>
    <row r="63813" spans="1:27" x14ac:dyDescent="0.25">
      <c r="A63813"/>
      <c r="AA63813"/>
    </row>
    <row r="63814" spans="1:27" x14ac:dyDescent="0.25">
      <c r="A63814"/>
      <c r="AA63814"/>
    </row>
    <row r="63815" spans="1:27" x14ac:dyDescent="0.25">
      <c r="A63815"/>
      <c r="AA63815"/>
    </row>
    <row r="63816" spans="1:27" x14ac:dyDescent="0.25">
      <c r="A63816"/>
      <c r="AA63816"/>
    </row>
    <row r="63817" spans="1:27" x14ac:dyDescent="0.25">
      <c r="A63817"/>
      <c r="AA63817"/>
    </row>
    <row r="63818" spans="1:27" x14ac:dyDescent="0.25">
      <c r="A63818"/>
      <c r="AA63818"/>
    </row>
    <row r="63819" spans="1:27" x14ac:dyDescent="0.25">
      <c r="A63819"/>
      <c r="AA63819"/>
    </row>
    <row r="63820" spans="1:27" x14ac:dyDescent="0.25">
      <c r="A63820"/>
      <c r="AA63820"/>
    </row>
    <row r="63821" spans="1:27" x14ac:dyDescent="0.25">
      <c r="A63821"/>
      <c r="AA63821"/>
    </row>
    <row r="63822" spans="1:27" x14ac:dyDescent="0.25">
      <c r="A63822"/>
      <c r="AA63822"/>
    </row>
    <row r="63823" spans="1:27" x14ac:dyDescent="0.25">
      <c r="A63823"/>
      <c r="AA63823"/>
    </row>
    <row r="63824" spans="1:27" x14ac:dyDescent="0.25">
      <c r="A63824"/>
      <c r="AA63824"/>
    </row>
    <row r="63825" spans="1:27" x14ac:dyDescent="0.25">
      <c r="A63825"/>
      <c r="AA63825"/>
    </row>
    <row r="63826" spans="1:27" x14ac:dyDescent="0.25">
      <c r="A63826"/>
      <c r="AA63826"/>
    </row>
    <row r="63827" spans="1:27" x14ac:dyDescent="0.25">
      <c r="A63827"/>
      <c r="AA63827"/>
    </row>
    <row r="63828" spans="1:27" x14ac:dyDescent="0.25">
      <c r="A63828"/>
      <c r="AA63828"/>
    </row>
    <row r="63829" spans="1:27" x14ac:dyDescent="0.25">
      <c r="A63829"/>
      <c r="AA63829"/>
    </row>
    <row r="63830" spans="1:27" x14ac:dyDescent="0.25">
      <c r="A63830"/>
      <c r="AA63830"/>
    </row>
    <row r="63831" spans="1:27" x14ac:dyDescent="0.25">
      <c r="A63831"/>
      <c r="AA63831"/>
    </row>
    <row r="63832" spans="1:27" x14ac:dyDescent="0.25">
      <c r="A63832"/>
      <c r="AA63832"/>
    </row>
    <row r="63833" spans="1:27" x14ac:dyDescent="0.25">
      <c r="A63833"/>
      <c r="AA63833"/>
    </row>
    <row r="63834" spans="1:27" x14ac:dyDescent="0.25">
      <c r="A63834"/>
      <c r="AA63834"/>
    </row>
    <row r="63835" spans="1:27" x14ac:dyDescent="0.25">
      <c r="A63835"/>
      <c r="AA63835"/>
    </row>
    <row r="63836" spans="1:27" x14ac:dyDescent="0.25">
      <c r="A63836"/>
      <c r="AA63836"/>
    </row>
    <row r="63837" spans="1:27" x14ac:dyDescent="0.25">
      <c r="A63837"/>
      <c r="AA63837"/>
    </row>
    <row r="63838" spans="1:27" x14ac:dyDescent="0.25">
      <c r="A63838"/>
      <c r="AA63838"/>
    </row>
    <row r="63839" spans="1:27" x14ac:dyDescent="0.25">
      <c r="A63839"/>
      <c r="AA63839"/>
    </row>
    <row r="63840" spans="1:27" x14ac:dyDescent="0.25">
      <c r="A63840"/>
      <c r="AA63840"/>
    </row>
    <row r="63841" spans="1:27" x14ac:dyDescent="0.25">
      <c r="A63841"/>
      <c r="AA63841"/>
    </row>
    <row r="63842" spans="1:27" x14ac:dyDescent="0.25">
      <c r="A63842"/>
      <c r="AA63842"/>
    </row>
    <row r="63843" spans="1:27" x14ac:dyDescent="0.25">
      <c r="A63843"/>
      <c r="AA63843"/>
    </row>
    <row r="63844" spans="1:27" x14ac:dyDescent="0.25">
      <c r="A63844"/>
      <c r="AA63844"/>
    </row>
    <row r="63845" spans="1:27" x14ac:dyDescent="0.25">
      <c r="A63845"/>
      <c r="AA63845"/>
    </row>
    <row r="63846" spans="1:27" x14ac:dyDescent="0.25">
      <c r="A63846"/>
      <c r="AA63846"/>
    </row>
    <row r="63847" spans="1:27" x14ac:dyDescent="0.25">
      <c r="A63847"/>
      <c r="AA63847"/>
    </row>
    <row r="63848" spans="1:27" x14ac:dyDescent="0.25">
      <c r="A63848"/>
      <c r="AA63848"/>
    </row>
    <row r="63849" spans="1:27" x14ac:dyDescent="0.25">
      <c r="A63849"/>
      <c r="AA63849"/>
    </row>
    <row r="63850" spans="1:27" x14ac:dyDescent="0.25">
      <c r="A63850"/>
      <c r="AA63850"/>
    </row>
    <row r="63851" spans="1:27" x14ac:dyDescent="0.25">
      <c r="A63851"/>
      <c r="AA63851"/>
    </row>
    <row r="63852" spans="1:27" x14ac:dyDescent="0.25">
      <c r="A63852"/>
      <c r="AA63852"/>
    </row>
    <row r="63853" spans="1:27" x14ac:dyDescent="0.25">
      <c r="A63853"/>
      <c r="AA63853"/>
    </row>
    <row r="63854" spans="1:27" x14ac:dyDescent="0.25">
      <c r="A63854"/>
      <c r="AA63854"/>
    </row>
    <row r="63855" spans="1:27" x14ac:dyDescent="0.25">
      <c r="A63855"/>
      <c r="AA63855"/>
    </row>
    <row r="63856" spans="1:27" x14ac:dyDescent="0.25">
      <c r="A63856"/>
      <c r="AA63856"/>
    </row>
    <row r="63857" spans="1:27" x14ac:dyDescent="0.25">
      <c r="A63857"/>
      <c r="AA63857"/>
    </row>
    <row r="63858" spans="1:27" x14ac:dyDescent="0.25">
      <c r="A63858"/>
      <c r="AA63858"/>
    </row>
    <row r="63859" spans="1:27" x14ac:dyDescent="0.25">
      <c r="A63859"/>
      <c r="AA63859"/>
    </row>
    <row r="63860" spans="1:27" x14ac:dyDescent="0.25">
      <c r="A63860"/>
      <c r="AA63860"/>
    </row>
    <row r="63861" spans="1:27" x14ac:dyDescent="0.25">
      <c r="A63861"/>
      <c r="AA63861"/>
    </row>
    <row r="63862" spans="1:27" x14ac:dyDescent="0.25">
      <c r="A63862"/>
      <c r="AA63862"/>
    </row>
    <row r="63863" spans="1:27" x14ac:dyDescent="0.25">
      <c r="A63863"/>
      <c r="AA63863"/>
    </row>
    <row r="63864" spans="1:27" x14ac:dyDescent="0.25">
      <c r="A63864"/>
      <c r="AA63864"/>
    </row>
    <row r="63865" spans="1:27" x14ac:dyDescent="0.25">
      <c r="A63865"/>
      <c r="AA63865"/>
    </row>
    <row r="63866" spans="1:27" x14ac:dyDescent="0.25">
      <c r="A63866"/>
      <c r="AA63866"/>
    </row>
    <row r="63867" spans="1:27" x14ac:dyDescent="0.25">
      <c r="A63867"/>
      <c r="AA63867"/>
    </row>
    <row r="63868" spans="1:27" x14ac:dyDescent="0.25">
      <c r="A63868"/>
      <c r="AA63868"/>
    </row>
    <row r="63869" spans="1:27" x14ac:dyDescent="0.25">
      <c r="A63869"/>
      <c r="AA63869"/>
    </row>
    <row r="63870" spans="1:27" x14ac:dyDescent="0.25">
      <c r="A63870"/>
      <c r="AA63870"/>
    </row>
    <row r="63871" spans="1:27" x14ac:dyDescent="0.25">
      <c r="A63871"/>
      <c r="AA63871"/>
    </row>
    <row r="63872" spans="1:27" x14ac:dyDescent="0.25">
      <c r="A63872"/>
      <c r="AA63872"/>
    </row>
    <row r="63873" spans="1:27" x14ac:dyDescent="0.25">
      <c r="A63873"/>
      <c r="AA63873"/>
    </row>
    <row r="63874" spans="1:27" x14ac:dyDescent="0.25">
      <c r="A63874"/>
      <c r="AA63874"/>
    </row>
    <row r="63875" spans="1:27" x14ac:dyDescent="0.25">
      <c r="A63875"/>
      <c r="AA63875"/>
    </row>
    <row r="63876" spans="1:27" x14ac:dyDescent="0.25">
      <c r="A63876"/>
      <c r="AA63876"/>
    </row>
    <row r="63877" spans="1:27" x14ac:dyDescent="0.25">
      <c r="A63877"/>
      <c r="AA63877"/>
    </row>
    <row r="63878" spans="1:27" x14ac:dyDescent="0.25">
      <c r="A63878"/>
      <c r="AA63878"/>
    </row>
    <row r="63879" spans="1:27" x14ac:dyDescent="0.25">
      <c r="A63879"/>
      <c r="AA63879"/>
    </row>
    <row r="63880" spans="1:27" x14ac:dyDescent="0.25">
      <c r="A63880"/>
      <c r="AA63880"/>
    </row>
    <row r="63881" spans="1:27" x14ac:dyDescent="0.25">
      <c r="A63881"/>
      <c r="AA63881"/>
    </row>
    <row r="63882" spans="1:27" x14ac:dyDescent="0.25">
      <c r="A63882"/>
      <c r="AA63882"/>
    </row>
    <row r="63883" spans="1:27" x14ac:dyDescent="0.25">
      <c r="A63883"/>
      <c r="AA63883"/>
    </row>
    <row r="63884" spans="1:27" x14ac:dyDescent="0.25">
      <c r="A63884"/>
      <c r="AA63884"/>
    </row>
    <row r="63885" spans="1:27" x14ac:dyDescent="0.25">
      <c r="A63885"/>
      <c r="AA63885"/>
    </row>
    <row r="63886" spans="1:27" x14ac:dyDescent="0.25">
      <c r="A63886"/>
      <c r="AA63886"/>
    </row>
    <row r="63887" spans="1:27" x14ac:dyDescent="0.25">
      <c r="A63887"/>
      <c r="AA63887"/>
    </row>
    <row r="63888" spans="1:27" x14ac:dyDescent="0.25">
      <c r="A63888"/>
      <c r="AA63888"/>
    </row>
    <row r="63889" spans="1:27" x14ac:dyDescent="0.25">
      <c r="A63889"/>
      <c r="AA63889"/>
    </row>
    <row r="63890" spans="1:27" x14ac:dyDescent="0.25">
      <c r="A63890"/>
      <c r="AA63890"/>
    </row>
    <row r="63891" spans="1:27" x14ac:dyDescent="0.25">
      <c r="A63891"/>
      <c r="AA63891"/>
    </row>
    <row r="63892" spans="1:27" x14ac:dyDescent="0.25">
      <c r="A63892"/>
      <c r="AA63892"/>
    </row>
    <row r="63893" spans="1:27" x14ac:dyDescent="0.25">
      <c r="A63893"/>
      <c r="AA63893"/>
    </row>
    <row r="63894" spans="1:27" x14ac:dyDescent="0.25">
      <c r="A63894"/>
      <c r="AA63894"/>
    </row>
    <row r="63895" spans="1:27" x14ac:dyDescent="0.25">
      <c r="A63895"/>
      <c r="AA63895"/>
    </row>
    <row r="63896" spans="1:27" x14ac:dyDescent="0.25">
      <c r="A63896"/>
      <c r="AA63896"/>
    </row>
    <row r="63897" spans="1:27" x14ac:dyDescent="0.25">
      <c r="A63897"/>
      <c r="AA63897"/>
    </row>
    <row r="63898" spans="1:27" x14ac:dyDescent="0.25">
      <c r="A63898"/>
      <c r="AA63898"/>
    </row>
    <row r="63899" spans="1:27" x14ac:dyDescent="0.25">
      <c r="A63899"/>
      <c r="AA63899"/>
    </row>
    <row r="63900" spans="1:27" x14ac:dyDescent="0.25">
      <c r="A63900"/>
      <c r="AA63900"/>
    </row>
    <row r="63901" spans="1:27" x14ac:dyDescent="0.25">
      <c r="A63901"/>
      <c r="AA63901"/>
    </row>
    <row r="63902" spans="1:27" x14ac:dyDescent="0.25">
      <c r="A63902"/>
      <c r="AA63902"/>
    </row>
    <row r="63903" spans="1:27" x14ac:dyDescent="0.25">
      <c r="A63903"/>
      <c r="AA63903"/>
    </row>
    <row r="63904" spans="1:27" x14ac:dyDescent="0.25">
      <c r="A63904"/>
      <c r="AA63904"/>
    </row>
    <row r="63905" spans="1:27" x14ac:dyDescent="0.25">
      <c r="A63905"/>
      <c r="AA63905"/>
    </row>
    <row r="63906" spans="1:27" x14ac:dyDescent="0.25">
      <c r="A63906"/>
      <c r="AA63906"/>
    </row>
    <row r="63907" spans="1:27" x14ac:dyDescent="0.25">
      <c r="A63907"/>
      <c r="AA63907"/>
    </row>
    <row r="63908" spans="1:27" x14ac:dyDescent="0.25">
      <c r="A63908"/>
      <c r="AA63908"/>
    </row>
    <row r="63909" spans="1:27" x14ac:dyDescent="0.25">
      <c r="A63909"/>
      <c r="AA63909"/>
    </row>
    <row r="63910" spans="1:27" x14ac:dyDescent="0.25">
      <c r="A63910"/>
      <c r="AA63910"/>
    </row>
    <row r="63911" spans="1:27" x14ac:dyDescent="0.25">
      <c r="A63911"/>
      <c r="AA63911"/>
    </row>
    <row r="63912" spans="1:27" x14ac:dyDescent="0.25">
      <c r="A63912"/>
      <c r="AA63912"/>
    </row>
    <row r="63913" spans="1:27" x14ac:dyDescent="0.25">
      <c r="A63913"/>
      <c r="AA63913"/>
    </row>
    <row r="63914" spans="1:27" x14ac:dyDescent="0.25">
      <c r="A63914"/>
      <c r="AA63914"/>
    </row>
    <row r="63915" spans="1:27" x14ac:dyDescent="0.25">
      <c r="A63915"/>
      <c r="AA63915"/>
    </row>
    <row r="63916" spans="1:27" x14ac:dyDescent="0.25">
      <c r="A63916"/>
      <c r="AA63916"/>
    </row>
    <row r="63917" spans="1:27" x14ac:dyDescent="0.25">
      <c r="A63917"/>
      <c r="AA63917"/>
    </row>
    <row r="63918" spans="1:27" x14ac:dyDescent="0.25">
      <c r="A63918"/>
      <c r="AA63918"/>
    </row>
    <row r="63919" spans="1:27" x14ac:dyDescent="0.25">
      <c r="A63919"/>
      <c r="AA63919"/>
    </row>
    <row r="63920" spans="1:27" x14ac:dyDescent="0.25">
      <c r="A63920"/>
      <c r="AA63920"/>
    </row>
    <row r="63921" spans="1:27" x14ac:dyDescent="0.25">
      <c r="A63921"/>
      <c r="AA63921"/>
    </row>
    <row r="63922" spans="1:27" x14ac:dyDescent="0.25">
      <c r="A63922"/>
      <c r="AA63922"/>
    </row>
    <row r="63923" spans="1:27" x14ac:dyDescent="0.25">
      <c r="A63923"/>
      <c r="AA63923"/>
    </row>
    <row r="63924" spans="1:27" x14ac:dyDescent="0.25">
      <c r="A63924"/>
      <c r="AA63924"/>
    </row>
    <row r="63925" spans="1:27" x14ac:dyDescent="0.25">
      <c r="A63925"/>
      <c r="AA63925"/>
    </row>
    <row r="63926" spans="1:27" x14ac:dyDescent="0.25">
      <c r="A63926"/>
      <c r="AA63926"/>
    </row>
    <row r="63927" spans="1:27" x14ac:dyDescent="0.25">
      <c r="A63927"/>
      <c r="AA63927"/>
    </row>
    <row r="63928" spans="1:27" x14ac:dyDescent="0.25">
      <c r="A63928"/>
      <c r="AA63928"/>
    </row>
    <row r="63929" spans="1:27" x14ac:dyDescent="0.25">
      <c r="A63929"/>
      <c r="AA63929"/>
    </row>
    <row r="63930" spans="1:27" x14ac:dyDescent="0.25">
      <c r="A63930"/>
      <c r="AA63930"/>
    </row>
    <row r="63931" spans="1:27" x14ac:dyDescent="0.25">
      <c r="A63931"/>
      <c r="AA63931"/>
    </row>
    <row r="63932" spans="1:27" x14ac:dyDescent="0.25">
      <c r="A63932"/>
      <c r="AA63932"/>
    </row>
    <row r="63933" spans="1:27" x14ac:dyDescent="0.25">
      <c r="A63933"/>
      <c r="AA63933"/>
    </row>
    <row r="63934" spans="1:27" x14ac:dyDescent="0.25">
      <c r="A63934"/>
      <c r="AA63934"/>
    </row>
    <row r="63935" spans="1:27" x14ac:dyDescent="0.25">
      <c r="A63935"/>
      <c r="AA63935"/>
    </row>
    <row r="63936" spans="1:27" x14ac:dyDescent="0.25">
      <c r="A63936"/>
      <c r="AA63936"/>
    </row>
    <row r="63937" spans="1:27" x14ac:dyDescent="0.25">
      <c r="A63937"/>
      <c r="AA63937"/>
    </row>
    <row r="63938" spans="1:27" x14ac:dyDescent="0.25">
      <c r="A63938"/>
      <c r="AA63938"/>
    </row>
    <row r="63939" spans="1:27" x14ac:dyDescent="0.25">
      <c r="A63939"/>
      <c r="AA63939"/>
    </row>
    <row r="63940" spans="1:27" x14ac:dyDescent="0.25">
      <c r="A63940"/>
      <c r="AA63940"/>
    </row>
    <row r="63941" spans="1:27" x14ac:dyDescent="0.25">
      <c r="A63941"/>
      <c r="AA63941"/>
    </row>
    <row r="63942" spans="1:27" x14ac:dyDescent="0.25">
      <c r="A63942"/>
      <c r="AA63942"/>
    </row>
    <row r="63943" spans="1:27" x14ac:dyDescent="0.25">
      <c r="A63943"/>
      <c r="AA63943"/>
    </row>
    <row r="63944" spans="1:27" x14ac:dyDescent="0.25">
      <c r="A63944"/>
      <c r="AA63944"/>
    </row>
    <row r="63945" spans="1:27" x14ac:dyDescent="0.25">
      <c r="A63945"/>
      <c r="AA63945"/>
    </row>
    <row r="63946" spans="1:27" x14ac:dyDescent="0.25">
      <c r="A63946"/>
      <c r="AA63946"/>
    </row>
    <row r="63947" spans="1:27" x14ac:dyDescent="0.25">
      <c r="A63947"/>
      <c r="AA63947"/>
    </row>
    <row r="63948" spans="1:27" x14ac:dyDescent="0.25">
      <c r="A63948"/>
      <c r="AA63948"/>
    </row>
    <row r="63949" spans="1:27" x14ac:dyDescent="0.25">
      <c r="A63949"/>
      <c r="AA63949"/>
    </row>
    <row r="63950" spans="1:27" x14ac:dyDescent="0.25">
      <c r="A63950"/>
      <c r="AA63950"/>
    </row>
    <row r="63951" spans="1:27" x14ac:dyDescent="0.25">
      <c r="A63951"/>
      <c r="AA63951"/>
    </row>
    <row r="63952" spans="1:27" x14ac:dyDescent="0.25">
      <c r="A63952"/>
      <c r="AA63952"/>
    </row>
    <row r="63953" spans="1:27" x14ac:dyDescent="0.25">
      <c r="A63953"/>
      <c r="AA63953"/>
    </row>
    <row r="63954" spans="1:27" x14ac:dyDescent="0.25">
      <c r="A63954"/>
      <c r="AA63954"/>
    </row>
    <row r="63955" spans="1:27" x14ac:dyDescent="0.25">
      <c r="A63955"/>
      <c r="AA63955"/>
    </row>
    <row r="63956" spans="1:27" x14ac:dyDescent="0.25">
      <c r="A63956"/>
      <c r="AA63956"/>
    </row>
    <row r="63957" spans="1:27" x14ac:dyDescent="0.25">
      <c r="A63957"/>
      <c r="AA63957"/>
    </row>
    <row r="63958" spans="1:27" x14ac:dyDescent="0.25">
      <c r="A63958"/>
      <c r="AA63958"/>
    </row>
    <row r="63959" spans="1:27" x14ac:dyDescent="0.25">
      <c r="A63959"/>
      <c r="AA63959"/>
    </row>
    <row r="63960" spans="1:27" x14ac:dyDescent="0.25">
      <c r="A63960"/>
      <c r="AA63960"/>
    </row>
    <row r="63961" spans="1:27" x14ac:dyDescent="0.25">
      <c r="A63961"/>
      <c r="AA63961"/>
    </row>
    <row r="63962" spans="1:27" x14ac:dyDescent="0.25">
      <c r="A63962"/>
      <c r="AA63962"/>
    </row>
    <row r="63963" spans="1:27" x14ac:dyDescent="0.25">
      <c r="A63963"/>
      <c r="AA63963"/>
    </row>
    <row r="63964" spans="1:27" x14ac:dyDescent="0.25">
      <c r="A63964"/>
      <c r="AA63964"/>
    </row>
    <row r="63965" spans="1:27" x14ac:dyDescent="0.25">
      <c r="A63965"/>
      <c r="AA63965"/>
    </row>
    <row r="63966" spans="1:27" x14ac:dyDescent="0.25">
      <c r="A63966"/>
      <c r="AA63966"/>
    </row>
    <row r="63967" spans="1:27" x14ac:dyDescent="0.25">
      <c r="A63967"/>
      <c r="AA63967"/>
    </row>
    <row r="63968" spans="1:27" x14ac:dyDescent="0.25">
      <c r="A63968"/>
      <c r="AA63968"/>
    </row>
    <row r="63969" spans="1:27" x14ac:dyDescent="0.25">
      <c r="A63969"/>
      <c r="AA63969"/>
    </row>
    <row r="63970" spans="1:27" x14ac:dyDescent="0.25">
      <c r="A63970"/>
      <c r="AA63970"/>
    </row>
    <row r="63971" spans="1:27" x14ac:dyDescent="0.25">
      <c r="A63971"/>
      <c r="AA63971"/>
    </row>
    <row r="63972" spans="1:27" x14ac:dyDescent="0.25">
      <c r="A63972"/>
      <c r="AA63972"/>
    </row>
    <row r="63973" spans="1:27" x14ac:dyDescent="0.25">
      <c r="A63973"/>
      <c r="AA63973"/>
    </row>
    <row r="63974" spans="1:27" x14ac:dyDescent="0.25">
      <c r="A63974"/>
      <c r="AA63974"/>
    </row>
    <row r="63975" spans="1:27" x14ac:dyDescent="0.25">
      <c r="A63975"/>
      <c r="AA63975"/>
    </row>
    <row r="63976" spans="1:27" x14ac:dyDescent="0.25">
      <c r="A63976"/>
      <c r="AA63976"/>
    </row>
    <row r="63977" spans="1:27" x14ac:dyDescent="0.25">
      <c r="A63977"/>
      <c r="AA63977"/>
    </row>
    <row r="63978" spans="1:27" x14ac:dyDescent="0.25">
      <c r="A63978"/>
      <c r="AA63978"/>
    </row>
    <row r="63979" spans="1:27" x14ac:dyDescent="0.25">
      <c r="A63979"/>
      <c r="AA63979"/>
    </row>
    <row r="63980" spans="1:27" x14ac:dyDescent="0.25">
      <c r="A63980"/>
      <c r="AA63980"/>
    </row>
    <row r="63981" spans="1:27" x14ac:dyDescent="0.25">
      <c r="A63981"/>
      <c r="AA63981"/>
    </row>
    <row r="63982" spans="1:27" x14ac:dyDescent="0.25">
      <c r="A63982"/>
      <c r="AA63982"/>
    </row>
    <row r="63983" spans="1:27" x14ac:dyDescent="0.25">
      <c r="A63983"/>
      <c r="AA63983"/>
    </row>
    <row r="63984" spans="1:27" x14ac:dyDescent="0.25">
      <c r="A63984"/>
      <c r="AA63984"/>
    </row>
    <row r="63985" spans="1:27" x14ac:dyDescent="0.25">
      <c r="A63985"/>
      <c r="AA63985"/>
    </row>
    <row r="63986" spans="1:27" x14ac:dyDescent="0.25">
      <c r="A63986"/>
      <c r="AA63986"/>
    </row>
    <row r="63987" spans="1:27" x14ac:dyDescent="0.25">
      <c r="A63987"/>
      <c r="AA63987"/>
    </row>
    <row r="63988" spans="1:27" x14ac:dyDescent="0.25">
      <c r="A63988"/>
      <c r="AA63988"/>
    </row>
    <row r="63989" spans="1:27" x14ac:dyDescent="0.25">
      <c r="A63989"/>
      <c r="AA63989"/>
    </row>
    <row r="63990" spans="1:27" x14ac:dyDescent="0.25">
      <c r="A63990"/>
      <c r="AA63990"/>
    </row>
    <row r="63991" spans="1:27" x14ac:dyDescent="0.25">
      <c r="A63991"/>
      <c r="AA63991"/>
    </row>
    <row r="63992" spans="1:27" x14ac:dyDescent="0.25">
      <c r="A63992"/>
      <c r="AA63992"/>
    </row>
    <row r="63993" spans="1:27" x14ac:dyDescent="0.25">
      <c r="A63993"/>
      <c r="AA63993"/>
    </row>
    <row r="63994" spans="1:27" x14ac:dyDescent="0.25">
      <c r="A63994"/>
      <c r="AA63994"/>
    </row>
    <row r="63995" spans="1:27" x14ac:dyDescent="0.25">
      <c r="A63995"/>
      <c r="AA63995"/>
    </row>
    <row r="63996" spans="1:27" x14ac:dyDescent="0.25">
      <c r="A63996"/>
      <c r="AA63996"/>
    </row>
    <row r="63997" spans="1:27" x14ac:dyDescent="0.25">
      <c r="A63997"/>
      <c r="AA63997"/>
    </row>
    <row r="63998" spans="1:27" x14ac:dyDescent="0.25">
      <c r="A63998"/>
      <c r="AA63998"/>
    </row>
    <row r="63999" spans="1:27" x14ac:dyDescent="0.25">
      <c r="A63999"/>
      <c r="AA63999"/>
    </row>
    <row r="64000" spans="1:27" x14ac:dyDescent="0.25">
      <c r="A64000"/>
      <c r="AA64000"/>
    </row>
    <row r="64001" spans="1:27" x14ac:dyDescent="0.25">
      <c r="A64001"/>
      <c r="AA64001"/>
    </row>
    <row r="64002" spans="1:27" x14ac:dyDescent="0.25">
      <c r="A64002"/>
      <c r="AA64002"/>
    </row>
    <row r="64003" spans="1:27" x14ac:dyDescent="0.25">
      <c r="A64003"/>
      <c r="AA64003"/>
    </row>
    <row r="64004" spans="1:27" x14ac:dyDescent="0.25">
      <c r="A64004"/>
      <c r="AA64004"/>
    </row>
    <row r="64005" spans="1:27" x14ac:dyDescent="0.25">
      <c r="A64005"/>
      <c r="AA64005"/>
    </row>
    <row r="64006" spans="1:27" x14ac:dyDescent="0.25">
      <c r="A64006"/>
      <c r="AA64006"/>
    </row>
    <row r="64007" spans="1:27" x14ac:dyDescent="0.25">
      <c r="A64007"/>
      <c r="AA64007"/>
    </row>
    <row r="64008" spans="1:27" x14ac:dyDescent="0.25">
      <c r="A64008"/>
      <c r="AA64008"/>
    </row>
    <row r="64009" spans="1:27" x14ac:dyDescent="0.25">
      <c r="A64009"/>
      <c r="AA64009"/>
    </row>
    <row r="64010" spans="1:27" x14ac:dyDescent="0.25">
      <c r="A64010"/>
      <c r="AA64010"/>
    </row>
    <row r="64011" spans="1:27" x14ac:dyDescent="0.25">
      <c r="A64011"/>
      <c r="AA64011"/>
    </row>
    <row r="64012" spans="1:27" x14ac:dyDescent="0.25">
      <c r="A64012"/>
      <c r="AA64012"/>
    </row>
    <row r="64013" spans="1:27" x14ac:dyDescent="0.25">
      <c r="A64013"/>
      <c r="AA64013"/>
    </row>
    <row r="64014" spans="1:27" x14ac:dyDescent="0.25">
      <c r="A64014"/>
      <c r="AA64014"/>
    </row>
    <row r="64015" spans="1:27" x14ac:dyDescent="0.25">
      <c r="A64015"/>
      <c r="AA64015"/>
    </row>
    <row r="64016" spans="1:27" x14ac:dyDescent="0.25">
      <c r="A64016"/>
      <c r="AA64016"/>
    </row>
    <row r="64017" spans="1:27" x14ac:dyDescent="0.25">
      <c r="A64017"/>
      <c r="AA64017"/>
    </row>
    <row r="64018" spans="1:27" x14ac:dyDescent="0.25">
      <c r="A64018"/>
      <c r="AA64018"/>
    </row>
    <row r="64019" spans="1:27" x14ac:dyDescent="0.25">
      <c r="A64019"/>
      <c r="AA64019"/>
    </row>
    <row r="64020" spans="1:27" x14ac:dyDescent="0.25">
      <c r="A64020"/>
      <c r="AA64020"/>
    </row>
    <row r="64021" spans="1:27" x14ac:dyDescent="0.25">
      <c r="A64021"/>
      <c r="AA64021"/>
    </row>
    <row r="64022" spans="1:27" x14ac:dyDescent="0.25">
      <c r="A64022"/>
      <c r="AA64022"/>
    </row>
    <row r="64023" spans="1:27" x14ac:dyDescent="0.25">
      <c r="A64023"/>
      <c r="AA64023"/>
    </row>
    <row r="64024" spans="1:27" x14ac:dyDescent="0.25">
      <c r="A64024"/>
      <c r="AA64024"/>
    </row>
    <row r="64025" spans="1:27" x14ac:dyDescent="0.25">
      <c r="A64025"/>
      <c r="AA64025"/>
    </row>
    <row r="64026" spans="1:27" x14ac:dyDescent="0.25">
      <c r="A64026"/>
      <c r="AA64026"/>
    </row>
    <row r="64027" spans="1:27" x14ac:dyDescent="0.25">
      <c r="A64027"/>
      <c r="AA64027"/>
    </row>
    <row r="64028" spans="1:27" x14ac:dyDescent="0.25">
      <c r="A64028"/>
      <c r="AA64028"/>
    </row>
    <row r="64029" spans="1:27" x14ac:dyDescent="0.25">
      <c r="A64029"/>
      <c r="AA64029"/>
    </row>
    <row r="64030" spans="1:27" x14ac:dyDescent="0.25">
      <c r="A64030"/>
      <c r="AA64030"/>
    </row>
    <row r="64031" spans="1:27" x14ac:dyDescent="0.25">
      <c r="A64031"/>
      <c r="AA64031"/>
    </row>
    <row r="64032" spans="1:27" x14ac:dyDescent="0.25">
      <c r="A64032"/>
      <c r="AA64032"/>
    </row>
    <row r="64033" spans="1:27" x14ac:dyDescent="0.25">
      <c r="A64033"/>
      <c r="AA64033"/>
    </row>
    <row r="64034" spans="1:27" x14ac:dyDescent="0.25">
      <c r="A64034"/>
      <c r="AA64034"/>
    </row>
    <row r="64035" spans="1:27" x14ac:dyDescent="0.25">
      <c r="A64035"/>
      <c r="AA64035"/>
    </row>
    <row r="64036" spans="1:27" x14ac:dyDescent="0.25">
      <c r="A64036"/>
      <c r="AA64036"/>
    </row>
    <row r="64037" spans="1:27" x14ac:dyDescent="0.25">
      <c r="A64037"/>
      <c r="AA64037"/>
    </row>
    <row r="64038" spans="1:27" x14ac:dyDescent="0.25">
      <c r="A64038"/>
      <c r="AA64038"/>
    </row>
    <row r="64039" spans="1:27" x14ac:dyDescent="0.25">
      <c r="A64039"/>
      <c r="AA64039"/>
    </row>
    <row r="64040" spans="1:27" x14ac:dyDescent="0.25">
      <c r="A64040"/>
      <c r="AA64040"/>
    </row>
    <row r="64041" spans="1:27" x14ac:dyDescent="0.25">
      <c r="A64041"/>
      <c r="AA64041"/>
    </row>
    <row r="64042" spans="1:27" x14ac:dyDescent="0.25">
      <c r="A64042"/>
      <c r="AA64042"/>
    </row>
    <row r="64043" spans="1:27" x14ac:dyDescent="0.25">
      <c r="A64043"/>
      <c r="AA64043"/>
    </row>
    <row r="64044" spans="1:27" x14ac:dyDescent="0.25">
      <c r="A64044"/>
      <c r="AA64044"/>
    </row>
    <row r="64045" spans="1:27" x14ac:dyDescent="0.25">
      <c r="A64045"/>
      <c r="AA64045"/>
    </row>
    <row r="64046" spans="1:27" x14ac:dyDescent="0.25">
      <c r="A64046"/>
      <c r="AA64046"/>
    </row>
    <row r="64047" spans="1:27" x14ac:dyDescent="0.25">
      <c r="A64047"/>
      <c r="AA64047"/>
    </row>
    <row r="64048" spans="1:27" x14ac:dyDescent="0.25">
      <c r="A64048"/>
      <c r="AA64048"/>
    </row>
    <row r="64049" spans="1:27" x14ac:dyDescent="0.25">
      <c r="A64049"/>
      <c r="AA64049"/>
    </row>
    <row r="64050" spans="1:27" x14ac:dyDescent="0.25">
      <c r="A64050"/>
      <c r="AA64050"/>
    </row>
    <row r="64051" spans="1:27" x14ac:dyDescent="0.25">
      <c r="A64051"/>
      <c r="AA64051"/>
    </row>
    <row r="64052" spans="1:27" x14ac:dyDescent="0.25">
      <c r="A64052"/>
      <c r="AA64052"/>
    </row>
    <row r="64053" spans="1:27" x14ac:dyDescent="0.25">
      <c r="A64053"/>
      <c r="AA64053"/>
    </row>
    <row r="64054" spans="1:27" x14ac:dyDescent="0.25">
      <c r="A64054"/>
      <c r="AA64054"/>
    </row>
    <row r="64055" spans="1:27" x14ac:dyDescent="0.25">
      <c r="A64055"/>
      <c r="AA64055"/>
    </row>
    <row r="64056" spans="1:27" x14ac:dyDescent="0.25">
      <c r="A64056"/>
      <c r="AA64056"/>
    </row>
    <row r="64057" spans="1:27" x14ac:dyDescent="0.25">
      <c r="A64057"/>
      <c r="AA64057"/>
    </row>
    <row r="64058" spans="1:27" x14ac:dyDescent="0.25">
      <c r="A64058"/>
      <c r="AA64058"/>
    </row>
    <row r="64059" spans="1:27" x14ac:dyDescent="0.25">
      <c r="A64059"/>
      <c r="AA64059"/>
    </row>
    <row r="64060" spans="1:27" x14ac:dyDescent="0.25">
      <c r="A64060"/>
      <c r="AA64060"/>
    </row>
    <row r="64061" spans="1:27" x14ac:dyDescent="0.25">
      <c r="A64061"/>
      <c r="AA64061"/>
    </row>
    <row r="64062" spans="1:27" x14ac:dyDescent="0.25">
      <c r="A64062"/>
      <c r="AA64062"/>
    </row>
    <row r="64063" spans="1:27" x14ac:dyDescent="0.25">
      <c r="A64063"/>
      <c r="AA64063"/>
    </row>
    <row r="64064" spans="1:27" x14ac:dyDescent="0.25">
      <c r="A64064"/>
      <c r="AA64064"/>
    </row>
    <row r="64065" spans="1:27" x14ac:dyDescent="0.25">
      <c r="A64065"/>
      <c r="AA64065"/>
    </row>
    <row r="64066" spans="1:27" x14ac:dyDescent="0.25">
      <c r="A64066"/>
      <c r="AA64066"/>
    </row>
    <row r="64067" spans="1:27" x14ac:dyDescent="0.25">
      <c r="A64067"/>
      <c r="AA64067"/>
    </row>
    <row r="64068" spans="1:27" x14ac:dyDescent="0.25">
      <c r="A64068"/>
      <c r="AA64068"/>
    </row>
    <row r="64069" spans="1:27" x14ac:dyDescent="0.25">
      <c r="A64069"/>
      <c r="AA64069"/>
    </row>
    <row r="64070" spans="1:27" x14ac:dyDescent="0.25">
      <c r="A64070"/>
      <c r="AA64070"/>
    </row>
    <row r="64071" spans="1:27" x14ac:dyDescent="0.25">
      <c r="A64071"/>
      <c r="AA64071"/>
    </row>
    <row r="64072" spans="1:27" x14ac:dyDescent="0.25">
      <c r="A64072"/>
      <c r="AA64072"/>
    </row>
    <row r="64073" spans="1:27" x14ac:dyDescent="0.25">
      <c r="A64073"/>
      <c r="AA64073"/>
    </row>
    <row r="64074" spans="1:27" x14ac:dyDescent="0.25">
      <c r="A64074"/>
      <c r="AA64074"/>
    </row>
    <row r="64075" spans="1:27" x14ac:dyDescent="0.25">
      <c r="A64075"/>
      <c r="AA64075"/>
    </row>
    <row r="64076" spans="1:27" x14ac:dyDescent="0.25">
      <c r="A64076"/>
      <c r="AA64076"/>
    </row>
    <row r="64077" spans="1:27" x14ac:dyDescent="0.25">
      <c r="A64077"/>
      <c r="AA64077"/>
    </row>
    <row r="64078" spans="1:27" x14ac:dyDescent="0.25">
      <c r="A64078"/>
      <c r="AA64078"/>
    </row>
    <row r="64079" spans="1:27" x14ac:dyDescent="0.25">
      <c r="A64079"/>
      <c r="AA64079"/>
    </row>
    <row r="64080" spans="1:27" x14ac:dyDescent="0.25">
      <c r="A64080"/>
      <c r="AA64080"/>
    </row>
    <row r="64081" spans="1:27" x14ac:dyDescent="0.25">
      <c r="A64081"/>
      <c r="AA64081"/>
    </row>
    <row r="64082" spans="1:27" x14ac:dyDescent="0.25">
      <c r="A64082"/>
      <c r="AA64082"/>
    </row>
    <row r="64083" spans="1:27" x14ac:dyDescent="0.25">
      <c r="A64083"/>
      <c r="AA64083"/>
    </row>
    <row r="64084" spans="1:27" x14ac:dyDescent="0.25">
      <c r="A64084"/>
      <c r="AA64084"/>
    </row>
    <row r="64085" spans="1:27" x14ac:dyDescent="0.25">
      <c r="A64085"/>
      <c r="AA64085"/>
    </row>
    <row r="64086" spans="1:27" x14ac:dyDescent="0.25">
      <c r="A64086"/>
      <c r="AA64086"/>
    </row>
    <row r="64087" spans="1:27" x14ac:dyDescent="0.25">
      <c r="A64087"/>
      <c r="AA64087"/>
    </row>
    <row r="64088" spans="1:27" x14ac:dyDescent="0.25">
      <c r="A64088"/>
      <c r="AA64088"/>
    </row>
    <row r="64089" spans="1:27" x14ac:dyDescent="0.25">
      <c r="A64089"/>
      <c r="AA64089"/>
    </row>
    <row r="64090" spans="1:27" x14ac:dyDescent="0.25">
      <c r="A64090"/>
      <c r="AA64090"/>
    </row>
    <row r="64091" spans="1:27" x14ac:dyDescent="0.25">
      <c r="A64091"/>
      <c r="AA64091"/>
    </row>
    <row r="64092" spans="1:27" x14ac:dyDescent="0.25">
      <c r="A64092"/>
      <c r="AA64092"/>
    </row>
    <row r="64093" spans="1:27" x14ac:dyDescent="0.25">
      <c r="A64093"/>
      <c r="AA64093"/>
    </row>
    <row r="64094" spans="1:27" x14ac:dyDescent="0.25">
      <c r="A64094"/>
      <c r="AA64094"/>
    </row>
    <row r="64095" spans="1:27" x14ac:dyDescent="0.25">
      <c r="A64095"/>
      <c r="AA64095"/>
    </row>
    <row r="64096" spans="1:27" x14ac:dyDescent="0.25">
      <c r="A64096"/>
      <c r="AA64096"/>
    </row>
    <row r="64097" spans="1:27" x14ac:dyDescent="0.25">
      <c r="A64097"/>
      <c r="AA64097"/>
    </row>
    <row r="64098" spans="1:27" x14ac:dyDescent="0.25">
      <c r="A64098"/>
      <c r="AA64098"/>
    </row>
    <row r="64099" spans="1:27" x14ac:dyDescent="0.25">
      <c r="A64099"/>
      <c r="AA64099"/>
    </row>
    <row r="64100" spans="1:27" x14ac:dyDescent="0.25">
      <c r="A64100"/>
      <c r="AA64100"/>
    </row>
    <row r="64101" spans="1:27" x14ac:dyDescent="0.25">
      <c r="A64101"/>
      <c r="AA64101"/>
    </row>
    <row r="64102" spans="1:27" x14ac:dyDescent="0.25">
      <c r="A64102"/>
      <c r="AA64102"/>
    </row>
    <row r="64103" spans="1:27" x14ac:dyDescent="0.25">
      <c r="A64103"/>
      <c r="AA64103"/>
    </row>
    <row r="64104" spans="1:27" x14ac:dyDescent="0.25">
      <c r="A64104"/>
      <c r="AA64104"/>
    </row>
    <row r="64105" spans="1:27" x14ac:dyDescent="0.25">
      <c r="A64105"/>
      <c r="AA64105"/>
    </row>
    <row r="64106" spans="1:27" x14ac:dyDescent="0.25">
      <c r="A64106"/>
      <c r="AA64106"/>
    </row>
    <row r="64107" spans="1:27" x14ac:dyDescent="0.25">
      <c r="A64107"/>
      <c r="AA64107"/>
    </row>
    <row r="64108" spans="1:27" x14ac:dyDescent="0.25">
      <c r="A64108"/>
      <c r="AA64108"/>
    </row>
    <row r="64109" spans="1:27" x14ac:dyDescent="0.25">
      <c r="A64109"/>
      <c r="AA64109"/>
    </row>
    <row r="64110" spans="1:27" x14ac:dyDescent="0.25">
      <c r="A64110"/>
      <c r="AA64110"/>
    </row>
    <row r="64111" spans="1:27" x14ac:dyDescent="0.25">
      <c r="A64111"/>
      <c r="AA64111"/>
    </row>
    <row r="64112" spans="1:27" x14ac:dyDescent="0.25">
      <c r="A64112"/>
      <c r="AA64112"/>
    </row>
    <row r="64113" spans="1:27" x14ac:dyDescent="0.25">
      <c r="A64113"/>
      <c r="AA64113"/>
    </row>
    <row r="64114" spans="1:27" x14ac:dyDescent="0.25">
      <c r="A64114"/>
      <c r="AA64114"/>
    </row>
    <row r="64115" spans="1:27" x14ac:dyDescent="0.25">
      <c r="A64115"/>
      <c r="AA64115"/>
    </row>
    <row r="64116" spans="1:27" x14ac:dyDescent="0.25">
      <c r="A64116"/>
      <c r="AA64116"/>
    </row>
    <row r="64117" spans="1:27" x14ac:dyDescent="0.25">
      <c r="A64117"/>
      <c r="AA64117"/>
    </row>
    <row r="64118" spans="1:27" x14ac:dyDescent="0.25">
      <c r="A64118"/>
      <c r="AA64118"/>
    </row>
    <row r="64119" spans="1:27" x14ac:dyDescent="0.25">
      <c r="A64119"/>
      <c r="AA64119"/>
    </row>
    <row r="64120" spans="1:27" x14ac:dyDescent="0.25">
      <c r="A64120"/>
      <c r="AA64120"/>
    </row>
    <row r="64121" spans="1:27" x14ac:dyDescent="0.25">
      <c r="A64121"/>
      <c r="AA64121"/>
    </row>
    <row r="64122" spans="1:27" x14ac:dyDescent="0.25">
      <c r="A64122"/>
      <c r="AA64122"/>
    </row>
    <row r="64123" spans="1:27" x14ac:dyDescent="0.25">
      <c r="A64123"/>
      <c r="AA64123"/>
    </row>
    <row r="64124" spans="1:27" x14ac:dyDescent="0.25">
      <c r="A64124"/>
      <c r="AA64124"/>
    </row>
    <row r="64125" spans="1:27" x14ac:dyDescent="0.25">
      <c r="A64125"/>
      <c r="AA64125"/>
    </row>
    <row r="64126" spans="1:27" x14ac:dyDescent="0.25">
      <c r="A64126"/>
      <c r="AA64126"/>
    </row>
    <row r="64127" spans="1:27" x14ac:dyDescent="0.25">
      <c r="A64127"/>
      <c r="AA64127"/>
    </row>
    <row r="64128" spans="1:27" x14ac:dyDescent="0.25">
      <c r="A64128"/>
      <c r="AA64128"/>
    </row>
    <row r="64129" spans="1:27" x14ac:dyDescent="0.25">
      <c r="A64129"/>
      <c r="AA64129"/>
    </row>
    <row r="64130" spans="1:27" x14ac:dyDescent="0.25">
      <c r="A64130"/>
      <c r="AA64130"/>
    </row>
    <row r="64131" spans="1:27" x14ac:dyDescent="0.25">
      <c r="A64131"/>
      <c r="AA64131"/>
    </row>
    <row r="64132" spans="1:27" x14ac:dyDescent="0.25">
      <c r="A64132"/>
      <c r="AA64132"/>
    </row>
    <row r="64133" spans="1:27" x14ac:dyDescent="0.25">
      <c r="A64133"/>
      <c r="AA64133"/>
    </row>
    <row r="64134" spans="1:27" x14ac:dyDescent="0.25">
      <c r="A64134"/>
      <c r="AA64134"/>
    </row>
    <row r="64135" spans="1:27" x14ac:dyDescent="0.25">
      <c r="A64135"/>
      <c r="AA64135"/>
    </row>
    <row r="64136" spans="1:27" x14ac:dyDescent="0.25">
      <c r="A64136"/>
      <c r="AA64136"/>
    </row>
    <row r="64137" spans="1:27" x14ac:dyDescent="0.25">
      <c r="A64137"/>
      <c r="AA64137"/>
    </row>
    <row r="64138" spans="1:27" x14ac:dyDescent="0.25">
      <c r="A64138"/>
      <c r="AA64138"/>
    </row>
    <row r="64139" spans="1:27" x14ac:dyDescent="0.25">
      <c r="A64139"/>
      <c r="AA64139"/>
    </row>
    <row r="64140" spans="1:27" x14ac:dyDescent="0.25">
      <c r="A64140"/>
      <c r="AA64140"/>
    </row>
    <row r="64141" spans="1:27" x14ac:dyDescent="0.25">
      <c r="A64141"/>
      <c r="AA64141"/>
    </row>
    <row r="64142" spans="1:27" x14ac:dyDescent="0.25">
      <c r="A64142"/>
      <c r="AA64142"/>
    </row>
    <row r="64143" spans="1:27" x14ac:dyDescent="0.25">
      <c r="A64143"/>
      <c r="AA64143"/>
    </row>
    <row r="64144" spans="1:27" x14ac:dyDescent="0.25">
      <c r="A64144"/>
      <c r="AA64144"/>
    </row>
    <row r="64145" spans="1:27" x14ac:dyDescent="0.25">
      <c r="A64145"/>
      <c r="AA64145"/>
    </row>
    <row r="64146" spans="1:27" x14ac:dyDescent="0.25">
      <c r="A64146"/>
      <c r="AA64146"/>
    </row>
    <row r="64147" spans="1:27" x14ac:dyDescent="0.25">
      <c r="A64147"/>
      <c r="AA64147"/>
    </row>
    <row r="64148" spans="1:27" x14ac:dyDescent="0.25">
      <c r="A64148"/>
      <c r="AA64148"/>
    </row>
    <row r="64149" spans="1:27" x14ac:dyDescent="0.25">
      <c r="A64149"/>
      <c r="AA64149"/>
    </row>
    <row r="64150" spans="1:27" x14ac:dyDescent="0.25">
      <c r="A64150"/>
      <c r="AA64150"/>
    </row>
    <row r="64151" spans="1:27" x14ac:dyDescent="0.25">
      <c r="A64151"/>
      <c r="AA64151"/>
    </row>
    <row r="64152" spans="1:27" x14ac:dyDescent="0.25">
      <c r="A64152"/>
      <c r="AA64152"/>
    </row>
    <row r="64153" spans="1:27" x14ac:dyDescent="0.25">
      <c r="A64153"/>
      <c r="AA64153"/>
    </row>
    <row r="64154" spans="1:27" x14ac:dyDescent="0.25">
      <c r="A64154"/>
      <c r="AA64154"/>
    </row>
    <row r="64155" spans="1:27" x14ac:dyDescent="0.25">
      <c r="A64155"/>
      <c r="AA64155"/>
    </row>
    <row r="64156" spans="1:27" x14ac:dyDescent="0.25">
      <c r="A64156"/>
      <c r="AA64156"/>
    </row>
    <row r="64157" spans="1:27" x14ac:dyDescent="0.25">
      <c r="A64157"/>
      <c r="AA64157"/>
    </row>
    <row r="64158" spans="1:27" x14ac:dyDescent="0.25">
      <c r="A64158"/>
      <c r="AA64158"/>
    </row>
    <row r="64159" spans="1:27" x14ac:dyDescent="0.25">
      <c r="A64159"/>
      <c r="AA64159"/>
    </row>
    <row r="64160" spans="1:27" x14ac:dyDescent="0.25">
      <c r="A64160"/>
      <c r="AA64160"/>
    </row>
    <row r="64161" spans="1:27" x14ac:dyDescent="0.25">
      <c r="A64161"/>
      <c r="AA64161"/>
    </row>
    <row r="64162" spans="1:27" x14ac:dyDescent="0.25">
      <c r="A64162"/>
      <c r="AA64162"/>
    </row>
    <row r="64163" spans="1:27" x14ac:dyDescent="0.25">
      <c r="A64163"/>
      <c r="AA64163"/>
    </row>
    <row r="64164" spans="1:27" x14ac:dyDescent="0.25">
      <c r="A64164"/>
      <c r="AA64164"/>
    </row>
    <row r="64165" spans="1:27" x14ac:dyDescent="0.25">
      <c r="A64165"/>
      <c r="AA64165"/>
    </row>
    <row r="64166" spans="1:27" x14ac:dyDescent="0.25">
      <c r="A64166"/>
      <c r="AA64166"/>
    </row>
    <row r="64167" spans="1:27" x14ac:dyDescent="0.25">
      <c r="A64167"/>
      <c r="AA64167"/>
    </row>
    <row r="64168" spans="1:27" x14ac:dyDescent="0.25">
      <c r="A64168"/>
      <c r="AA64168"/>
    </row>
    <row r="64169" spans="1:27" x14ac:dyDescent="0.25">
      <c r="A64169"/>
      <c r="AA64169"/>
    </row>
    <row r="64170" spans="1:27" x14ac:dyDescent="0.25">
      <c r="A64170"/>
      <c r="AA64170"/>
    </row>
    <row r="64171" spans="1:27" x14ac:dyDescent="0.25">
      <c r="A64171"/>
      <c r="AA64171"/>
    </row>
    <row r="64172" spans="1:27" x14ac:dyDescent="0.25">
      <c r="A64172"/>
      <c r="AA64172"/>
    </row>
    <row r="64173" spans="1:27" x14ac:dyDescent="0.25">
      <c r="A64173"/>
      <c r="AA64173"/>
    </row>
    <row r="64174" spans="1:27" x14ac:dyDescent="0.25">
      <c r="A64174"/>
      <c r="AA64174"/>
    </row>
    <row r="64175" spans="1:27" x14ac:dyDescent="0.25">
      <c r="A64175"/>
      <c r="AA64175"/>
    </row>
    <row r="64176" spans="1:27" x14ac:dyDescent="0.25">
      <c r="A64176"/>
      <c r="AA64176"/>
    </row>
    <row r="64177" spans="1:27" x14ac:dyDescent="0.25">
      <c r="A64177"/>
      <c r="AA64177"/>
    </row>
    <row r="64178" spans="1:27" x14ac:dyDescent="0.25">
      <c r="A64178"/>
      <c r="AA64178"/>
    </row>
    <row r="64179" spans="1:27" x14ac:dyDescent="0.25">
      <c r="A64179"/>
      <c r="AA64179"/>
    </row>
    <row r="64180" spans="1:27" x14ac:dyDescent="0.25">
      <c r="A64180"/>
      <c r="AA64180"/>
    </row>
    <row r="64181" spans="1:27" x14ac:dyDescent="0.25">
      <c r="A64181"/>
      <c r="AA64181"/>
    </row>
    <row r="64182" spans="1:27" x14ac:dyDescent="0.25">
      <c r="A64182"/>
      <c r="AA64182"/>
    </row>
    <row r="64183" spans="1:27" x14ac:dyDescent="0.25">
      <c r="A64183"/>
      <c r="AA64183"/>
    </row>
    <row r="64184" spans="1:27" x14ac:dyDescent="0.25">
      <c r="A64184"/>
      <c r="AA64184"/>
    </row>
    <row r="64185" spans="1:27" x14ac:dyDescent="0.25">
      <c r="A64185"/>
      <c r="AA64185"/>
    </row>
    <row r="64186" spans="1:27" x14ac:dyDescent="0.25">
      <c r="A64186"/>
      <c r="AA64186"/>
    </row>
    <row r="64187" spans="1:27" x14ac:dyDescent="0.25">
      <c r="A64187"/>
      <c r="AA64187"/>
    </row>
    <row r="64188" spans="1:27" x14ac:dyDescent="0.25">
      <c r="A64188"/>
      <c r="AA64188"/>
    </row>
    <row r="64189" spans="1:27" x14ac:dyDescent="0.25">
      <c r="A64189"/>
      <c r="AA64189"/>
    </row>
    <row r="64190" spans="1:27" x14ac:dyDescent="0.25">
      <c r="A64190"/>
      <c r="AA64190"/>
    </row>
    <row r="64191" spans="1:27" x14ac:dyDescent="0.25">
      <c r="A64191"/>
      <c r="AA64191"/>
    </row>
    <row r="64192" spans="1:27" x14ac:dyDescent="0.25">
      <c r="A64192"/>
      <c r="AA64192"/>
    </row>
    <row r="64193" spans="1:27" x14ac:dyDescent="0.25">
      <c r="A64193"/>
      <c r="AA64193"/>
    </row>
    <row r="64194" spans="1:27" x14ac:dyDescent="0.25">
      <c r="A64194"/>
      <c r="AA64194"/>
    </row>
    <row r="64195" spans="1:27" x14ac:dyDescent="0.25">
      <c r="A64195"/>
      <c r="AA64195"/>
    </row>
    <row r="64196" spans="1:27" x14ac:dyDescent="0.25">
      <c r="A64196"/>
      <c r="AA64196"/>
    </row>
    <row r="64197" spans="1:27" x14ac:dyDescent="0.25">
      <c r="A64197"/>
      <c r="AA64197"/>
    </row>
    <row r="64198" spans="1:27" x14ac:dyDescent="0.25">
      <c r="A64198"/>
      <c r="AA64198"/>
    </row>
    <row r="64199" spans="1:27" x14ac:dyDescent="0.25">
      <c r="A64199"/>
      <c r="AA64199"/>
    </row>
    <row r="64200" spans="1:27" x14ac:dyDescent="0.25">
      <c r="A64200"/>
      <c r="AA64200"/>
    </row>
    <row r="64201" spans="1:27" x14ac:dyDescent="0.25">
      <c r="A64201"/>
      <c r="AA64201"/>
    </row>
    <row r="64202" spans="1:27" x14ac:dyDescent="0.25">
      <c r="A64202"/>
      <c r="AA64202"/>
    </row>
    <row r="64203" spans="1:27" x14ac:dyDescent="0.25">
      <c r="A64203"/>
      <c r="AA64203"/>
    </row>
    <row r="64204" spans="1:27" x14ac:dyDescent="0.25">
      <c r="A64204"/>
      <c r="AA64204"/>
    </row>
    <row r="64205" spans="1:27" x14ac:dyDescent="0.25">
      <c r="A64205"/>
      <c r="AA64205"/>
    </row>
    <row r="64206" spans="1:27" x14ac:dyDescent="0.25">
      <c r="A64206"/>
      <c r="AA64206"/>
    </row>
    <row r="64207" spans="1:27" x14ac:dyDescent="0.25">
      <c r="A64207"/>
      <c r="AA64207"/>
    </row>
    <row r="64208" spans="1:27" x14ac:dyDescent="0.25">
      <c r="A64208"/>
      <c r="AA64208"/>
    </row>
    <row r="64209" spans="1:27" x14ac:dyDescent="0.25">
      <c r="A64209"/>
      <c r="AA64209"/>
    </row>
    <row r="64210" spans="1:27" x14ac:dyDescent="0.25">
      <c r="A64210"/>
      <c r="AA64210"/>
    </row>
    <row r="64211" spans="1:27" x14ac:dyDescent="0.25">
      <c r="A64211"/>
      <c r="AA64211"/>
    </row>
    <row r="64212" spans="1:27" x14ac:dyDescent="0.25">
      <c r="A64212"/>
      <c r="AA64212"/>
    </row>
    <row r="64213" spans="1:27" x14ac:dyDescent="0.25">
      <c r="A64213"/>
      <c r="AA64213"/>
    </row>
    <row r="64214" spans="1:27" x14ac:dyDescent="0.25">
      <c r="A64214"/>
      <c r="AA64214"/>
    </row>
    <row r="64215" spans="1:27" x14ac:dyDescent="0.25">
      <c r="A64215"/>
      <c r="AA64215"/>
    </row>
    <row r="64216" spans="1:27" x14ac:dyDescent="0.25">
      <c r="A64216"/>
      <c r="AA64216"/>
    </row>
    <row r="64217" spans="1:27" x14ac:dyDescent="0.25">
      <c r="A64217"/>
      <c r="AA64217"/>
    </row>
    <row r="64218" spans="1:27" x14ac:dyDescent="0.25">
      <c r="A64218"/>
      <c r="AA64218"/>
    </row>
    <row r="64219" spans="1:27" x14ac:dyDescent="0.25">
      <c r="A64219"/>
      <c r="AA64219"/>
    </row>
    <row r="64220" spans="1:27" x14ac:dyDescent="0.25">
      <c r="A64220"/>
      <c r="AA64220"/>
    </row>
    <row r="64221" spans="1:27" x14ac:dyDescent="0.25">
      <c r="A64221"/>
      <c r="AA64221"/>
    </row>
    <row r="64222" spans="1:27" x14ac:dyDescent="0.25">
      <c r="A64222"/>
      <c r="AA64222"/>
    </row>
    <row r="64223" spans="1:27" x14ac:dyDescent="0.25">
      <c r="A64223"/>
      <c r="AA64223"/>
    </row>
    <row r="64224" spans="1:27" x14ac:dyDescent="0.25">
      <c r="A64224"/>
      <c r="AA64224"/>
    </row>
    <row r="64225" spans="1:27" x14ac:dyDescent="0.25">
      <c r="A64225"/>
      <c r="AA64225"/>
    </row>
    <row r="64226" spans="1:27" x14ac:dyDescent="0.25">
      <c r="A64226"/>
      <c r="AA64226"/>
    </row>
    <row r="64227" spans="1:27" x14ac:dyDescent="0.25">
      <c r="A64227"/>
      <c r="AA64227"/>
    </row>
    <row r="64228" spans="1:27" x14ac:dyDescent="0.25">
      <c r="A64228"/>
      <c r="AA64228"/>
    </row>
    <row r="64229" spans="1:27" x14ac:dyDescent="0.25">
      <c r="A64229"/>
      <c r="AA64229"/>
    </row>
    <row r="64230" spans="1:27" x14ac:dyDescent="0.25">
      <c r="A64230"/>
      <c r="AA64230"/>
    </row>
    <row r="64231" spans="1:27" x14ac:dyDescent="0.25">
      <c r="A64231"/>
      <c r="AA64231"/>
    </row>
    <row r="64232" spans="1:27" x14ac:dyDescent="0.25">
      <c r="A64232"/>
      <c r="AA64232"/>
    </row>
    <row r="64233" spans="1:27" x14ac:dyDescent="0.25">
      <c r="A64233"/>
      <c r="AA64233"/>
    </row>
    <row r="64234" spans="1:27" x14ac:dyDescent="0.25">
      <c r="A64234"/>
      <c r="AA64234"/>
    </row>
    <row r="64235" spans="1:27" x14ac:dyDescent="0.25">
      <c r="A64235"/>
      <c r="AA64235"/>
    </row>
    <row r="64236" spans="1:27" x14ac:dyDescent="0.25">
      <c r="A64236"/>
      <c r="AA64236"/>
    </row>
    <row r="64237" spans="1:27" x14ac:dyDescent="0.25">
      <c r="A64237"/>
      <c r="AA64237"/>
    </row>
    <row r="64238" spans="1:27" x14ac:dyDescent="0.25">
      <c r="A64238"/>
      <c r="AA64238"/>
    </row>
    <row r="64239" spans="1:27" x14ac:dyDescent="0.25">
      <c r="A64239"/>
      <c r="AA64239"/>
    </row>
    <row r="64240" spans="1:27" x14ac:dyDescent="0.25">
      <c r="A64240"/>
      <c r="AA64240"/>
    </row>
    <row r="64241" spans="1:27" x14ac:dyDescent="0.25">
      <c r="A64241"/>
      <c r="AA64241"/>
    </row>
    <row r="64242" spans="1:27" x14ac:dyDescent="0.25">
      <c r="A64242"/>
      <c r="AA64242"/>
    </row>
    <row r="64243" spans="1:27" x14ac:dyDescent="0.25">
      <c r="A64243"/>
      <c r="AA64243"/>
    </row>
    <row r="64244" spans="1:27" x14ac:dyDescent="0.25">
      <c r="A64244"/>
      <c r="AA64244"/>
    </row>
    <row r="64245" spans="1:27" x14ac:dyDescent="0.25">
      <c r="A64245"/>
      <c r="AA64245"/>
    </row>
    <row r="64246" spans="1:27" x14ac:dyDescent="0.25">
      <c r="A64246"/>
      <c r="AA64246"/>
    </row>
    <row r="64247" spans="1:27" x14ac:dyDescent="0.25">
      <c r="A64247"/>
      <c r="AA64247"/>
    </row>
    <row r="64248" spans="1:27" x14ac:dyDescent="0.25">
      <c r="A64248"/>
      <c r="AA64248"/>
    </row>
    <row r="64249" spans="1:27" x14ac:dyDescent="0.25">
      <c r="A64249"/>
      <c r="AA64249"/>
    </row>
    <row r="64250" spans="1:27" x14ac:dyDescent="0.25">
      <c r="A64250"/>
      <c r="AA64250"/>
    </row>
    <row r="64251" spans="1:27" x14ac:dyDescent="0.25">
      <c r="A64251"/>
      <c r="AA64251"/>
    </row>
    <row r="64252" spans="1:27" x14ac:dyDescent="0.25">
      <c r="A64252"/>
      <c r="AA64252"/>
    </row>
    <row r="64253" spans="1:27" x14ac:dyDescent="0.25">
      <c r="A64253"/>
      <c r="AA64253"/>
    </row>
    <row r="64254" spans="1:27" x14ac:dyDescent="0.25">
      <c r="A64254"/>
      <c r="AA64254"/>
    </row>
    <row r="64255" spans="1:27" x14ac:dyDescent="0.25">
      <c r="A64255"/>
      <c r="AA64255"/>
    </row>
    <row r="64256" spans="1:27" x14ac:dyDescent="0.25">
      <c r="A64256"/>
      <c r="AA64256"/>
    </row>
    <row r="64257" spans="1:27" x14ac:dyDescent="0.25">
      <c r="A64257"/>
      <c r="AA64257"/>
    </row>
    <row r="64258" spans="1:27" x14ac:dyDescent="0.25">
      <c r="A64258"/>
      <c r="AA64258"/>
    </row>
    <row r="64259" spans="1:27" x14ac:dyDescent="0.25">
      <c r="A64259"/>
      <c r="AA64259"/>
    </row>
    <row r="64260" spans="1:27" x14ac:dyDescent="0.25">
      <c r="A64260"/>
      <c r="AA64260"/>
    </row>
    <row r="64261" spans="1:27" x14ac:dyDescent="0.25">
      <c r="A64261"/>
      <c r="AA64261"/>
    </row>
    <row r="64262" spans="1:27" x14ac:dyDescent="0.25">
      <c r="A64262"/>
      <c r="AA64262"/>
    </row>
    <row r="64263" spans="1:27" x14ac:dyDescent="0.25">
      <c r="A64263"/>
      <c r="AA64263"/>
    </row>
    <row r="64264" spans="1:27" x14ac:dyDescent="0.25">
      <c r="A64264"/>
      <c r="AA64264"/>
    </row>
    <row r="64265" spans="1:27" x14ac:dyDescent="0.25">
      <c r="A64265"/>
      <c r="AA64265"/>
    </row>
    <row r="64266" spans="1:27" x14ac:dyDescent="0.25">
      <c r="A64266"/>
      <c r="AA64266"/>
    </row>
    <row r="64267" spans="1:27" x14ac:dyDescent="0.25">
      <c r="A64267"/>
      <c r="AA64267"/>
    </row>
    <row r="64268" spans="1:27" x14ac:dyDescent="0.25">
      <c r="A64268"/>
      <c r="AA64268"/>
    </row>
    <row r="64269" spans="1:27" x14ac:dyDescent="0.25">
      <c r="A64269"/>
      <c r="AA64269"/>
    </row>
    <row r="64270" spans="1:27" x14ac:dyDescent="0.25">
      <c r="A64270"/>
      <c r="AA64270"/>
    </row>
    <row r="64271" spans="1:27" x14ac:dyDescent="0.25">
      <c r="A64271"/>
      <c r="AA64271"/>
    </row>
    <row r="64272" spans="1:27" x14ac:dyDescent="0.25">
      <c r="A64272"/>
      <c r="AA64272"/>
    </row>
    <row r="64273" spans="1:27" x14ac:dyDescent="0.25">
      <c r="A64273"/>
      <c r="AA64273"/>
    </row>
    <row r="64274" spans="1:27" x14ac:dyDescent="0.25">
      <c r="A64274"/>
      <c r="AA64274"/>
    </row>
    <row r="64275" spans="1:27" x14ac:dyDescent="0.25">
      <c r="A64275"/>
      <c r="AA64275"/>
    </row>
    <row r="64276" spans="1:27" x14ac:dyDescent="0.25">
      <c r="A64276"/>
      <c r="AA64276"/>
    </row>
    <row r="64277" spans="1:27" x14ac:dyDescent="0.25">
      <c r="A64277"/>
      <c r="AA64277"/>
    </row>
    <row r="64278" spans="1:27" x14ac:dyDescent="0.25">
      <c r="A64278"/>
      <c r="AA64278"/>
    </row>
    <row r="64279" spans="1:27" x14ac:dyDescent="0.25">
      <c r="A64279"/>
      <c r="AA64279"/>
    </row>
    <row r="64280" spans="1:27" x14ac:dyDescent="0.25">
      <c r="A64280"/>
      <c r="AA64280"/>
    </row>
    <row r="64281" spans="1:27" x14ac:dyDescent="0.25">
      <c r="A64281"/>
      <c r="AA64281"/>
    </row>
    <row r="64282" spans="1:27" x14ac:dyDescent="0.25">
      <c r="A64282"/>
      <c r="AA64282"/>
    </row>
    <row r="64283" spans="1:27" x14ac:dyDescent="0.25">
      <c r="A64283"/>
      <c r="AA64283"/>
    </row>
    <row r="64284" spans="1:27" x14ac:dyDescent="0.25">
      <c r="A64284"/>
      <c r="AA64284"/>
    </row>
    <row r="64285" spans="1:27" x14ac:dyDescent="0.25">
      <c r="A64285"/>
      <c r="AA64285"/>
    </row>
    <row r="64286" spans="1:27" x14ac:dyDescent="0.25">
      <c r="A64286"/>
      <c r="AA64286"/>
    </row>
    <row r="64287" spans="1:27" x14ac:dyDescent="0.25">
      <c r="A64287"/>
      <c r="AA64287"/>
    </row>
    <row r="64288" spans="1:27" x14ac:dyDescent="0.25">
      <c r="A64288"/>
      <c r="AA64288"/>
    </row>
    <row r="64289" spans="1:27" x14ac:dyDescent="0.25">
      <c r="A64289"/>
      <c r="AA64289"/>
    </row>
    <row r="64290" spans="1:27" x14ac:dyDescent="0.25">
      <c r="A64290"/>
      <c r="AA64290"/>
    </row>
    <row r="64291" spans="1:27" x14ac:dyDescent="0.25">
      <c r="A64291"/>
      <c r="AA64291"/>
    </row>
    <row r="64292" spans="1:27" x14ac:dyDescent="0.25">
      <c r="A64292"/>
      <c r="AA64292"/>
    </row>
    <row r="64293" spans="1:27" x14ac:dyDescent="0.25">
      <c r="A64293"/>
      <c r="AA64293"/>
    </row>
    <row r="64294" spans="1:27" x14ac:dyDescent="0.25">
      <c r="A64294"/>
      <c r="AA64294"/>
    </row>
    <row r="64295" spans="1:27" x14ac:dyDescent="0.25">
      <c r="A64295"/>
      <c r="AA64295"/>
    </row>
    <row r="64296" spans="1:27" x14ac:dyDescent="0.25">
      <c r="A64296"/>
      <c r="AA64296"/>
    </row>
    <row r="64297" spans="1:27" x14ac:dyDescent="0.25">
      <c r="A64297"/>
      <c r="AA64297"/>
    </row>
    <row r="64298" spans="1:27" x14ac:dyDescent="0.25">
      <c r="A64298"/>
      <c r="AA64298"/>
    </row>
    <row r="64299" spans="1:27" x14ac:dyDescent="0.25">
      <c r="A64299"/>
      <c r="AA64299"/>
    </row>
    <row r="64300" spans="1:27" x14ac:dyDescent="0.25">
      <c r="A64300"/>
      <c r="AA64300"/>
    </row>
    <row r="64301" spans="1:27" x14ac:dyDescent="0.25">
      <c r="A64301"/>
      <c r="AA64301"/>
    </row>
    <row r="64302" spans="1:27" x14ac:dyDescent="0.25">
      <c r="A64302"/>
      <c r="AA64302"/>
    </row>
    <row r="64303" spans="1:27" x14ac:dyDescent="0.25">
      <c r="A64303"/>
      <c r="AA64303"/>
    </row>
    <row r="64304" spans="1:27" x14ac:dyDescent="0.25">
      <c r="A64304"/>
      <c r="AA64304"/>
    </row>
    <row r="64305" spans="1:27" x14ac:dyDescent="0.25">
      <c r="A64305"/>
      <c r="AA64305"/>
    </row>
    <row r="64306" spans="1:27" x14ac:dyDescent="0.25">
      <c r="A64306"/>
      <c r="AA64306"/>
    </row>
    <row r="64307" spans="1:27" x14ac:dyDescent="0.25">
      <c r="A64307"/>
      <c r="AA64307"/>
    </row>
    <row r="64308" spans="1:27" x14ac:dyDescent="0.25">
      <c r="A64308"/>
      <c r="AA64308"/>
    </row>
    <row r="64309" spans="1:27" x14ac:dyDescent="0.25">
      <c r="A64309"/>
      <c r="AA64309"/>
    </row>
    <row r="64310" spans="1:27" x14ac:dyDescent="0.25">
      <c r="A64310"/>
      <c r="AA64310"/>
    </row>
    <row r="64311" spans="1:27" x14ac:dyDescent="0.25">
      <c r="A64311"/>
      <c r="AA64311"/>
    </row>
    <row r="64312" spans="1:27" x14ac:dyDescent="0.25">
      <c r="A64312"/>
      <c r="AA64312"/>
    </row>
    <row r="64313" spans="1:27" x14ac:dyDescent="0.25">
      <c r="A64313"/>
      <c r="AA64313"/>
    </row>
    <row r="64314" spans="1:27" x14ac:dyDescent="0.25">
      <c r="A64314"/>
      <c r="AA64314"/>
    </row>
    <row r="64315" spans="1:27" x14ac:dyDescent="0.25">
      <c r="A64315"/>
      <c r="AA64315"/>
    </row>
    <row r="64316" spans="1:27" x14ac:dyDescent="0.25">
      <c r="A64316"/>
      <c r="AA64316"/>
    </row>
    <row r="64317" spans="1:27" x14ac:dyDescent="0.25">
      <c r="A64317"/>
      <c r="AA64317"/>
    </row>
    <row r="64318" spans="1:27" x14ac:dyDescent="0.25">
      <c r="A64318"/>
      <c r="AA64318"/>
    </row>
    <row r="64319" spans="1:27" x14ac:dyDescent="0.25">
      <c r="A64319"/>
      <c r="AA64319"/>
    </row>
    <row r="64320" spans="1:27" x14ac:dyDescent="0.25">
      <c r="A64320"/>
      <c r="AA64320"/>
    </row>
    <row r="64321" spans="1:27" x14ac:dyDescent="0.25">
      <c r="A64321"/>
      <c r="AA64321"/>
    </row>
    <row r="64322" spans="1:27" x14ac:dyDescent="0.25">
      <c r="A64322"/>
      <c r="AA64322"/>
    </row>
    <row r="64323" spans="1:27" x14ac:dyDescent="0.25">
      <c r="A64323"/>
      <c r="AA64323"/>
    </row>
    <row r="64324" spans="1:27" x14ac:dyDescent="0.25">
      <c r="A64324"/>
      <c r="AA64324"/>
    </row>
    <row r="64325" spans="1:27" x14ac:dyDescent="0.25">
      <c r="A64325"/>
      <c r="AA64325"/>
    </row>
    <row r="64326" spans="1:27" x14ac:dyDescent="0.25">
      <c r="A64326"/>
      <c r="AA64326"/>
    </row>
    <row r="64327" spans="1:27" x14ac:dyDescent="0.25">
      <c r="A64327"/>
      <c r="AA64327"/>
    </row>
    <row r="64328" spans="1:27" x14ac:dyDescent="0.25">
      <c r="A64328"/>
      <c r="AA64328"/>
    </row>
    <row r="64329" spans="1:27" x14ac:dyDescent="0.25">
      <c r="A64329"/>
      <c r="AA64329"/>
    </row>
    <row r="64330" spans="1:27" x14ac:dyDescent="0.25">
      <c r="A64330"/>
      <c r="AA64330"/>
    </row>
    <row r="64331" spans="1:27" x14ac:dyDescent="0.25">
      <c r="A64331"/>
      <c r="AA64331"/>
    </row>
    <row r="64332" spans="1:27" x14ac:dyDescent="0.25">
      <c r="A64332"/>
      <c r="AA64332"/>
    </row>
    <row r="64333" spans="1:27" x14ac:dyDescent="0.25">
      <c r="A64333"/>
      <c r="AA64333"/>
    </row>
    <row r="64334" spans="1:27" x14ac:dyDescent="0.25">
      <c r="A64334"/>
      <c r="AA64334"/>
    </row>
    <row r="64335" spans="1:27" x14ac:dyDescent="0.25">
      <c r="A64335"/>
      <c r="AA64335"/>
    </row>
    <row r="64336" spans="1:27" x14ac:dyDescent="0.25">
      <c r="A64336"/>
      <c r="AA64336"/>
    </row>
    <row r="64337" spans="1:27" x14ac:dyDescent="0.25">
      <c r="A64337"/>
      <c r="AA64337"/>
    </row>
    <row r="64338" spans="1:27" x14ac:dyDescent="0.25">
      <c r="A64338"/>
      <c r="AA64338"/>
    </row>
    <row r="64339" spans="1:27" x14ac:dyDescent="0.25">
      <c r="A64339"/>
      <c r="AA64339"/>
    </row>
    <row r="64340" spans="1:27" x14ac:dyDescent="0.25">
      <c r="A64340"/>
      <c r="AA64340"/>
    </row>
    <row r="64341" spans="1:27" x14ac:dyDescent="0.25">
      <c r="A64341"/>
      <c r="AA64341"/>
    </row>
    <row r="64342" spans="1:27" x14ac:dyDescent="0.25">
      <c r="A64342"/>
      <c r="AA64342"/>
    </row>
    <row r="64343" spans="1:27" x14ac:dyDescent="0.25">
      <c r="A64343"/>
      <c r="AA64343"/>
    </row>
    <row r="64344" spans="1:27" x14ac:dyDescent="0.25">
      <c r="A64344"/>
      <c r="AA64344"/>
    </row>
    <row r="64345" spans="1:27" x14ac:dyDescent="0.25">
      <c r="A64345"/>
      <c r="AA64345"/>
    </row>
    <row r="64346" spans="1:27" x14ac:dyDescent="0.25">
      <c r="A64346"/>
      <c r="AA64346"/>
    </row>
    <row r="64347" spans="1:27" x14ac:dyDescent="0.25">
      <c r="A64347"/>
      <c r="AA64347"/>
    </row>
    <row r="64348" spans="1:27" x14ac:dyDescent="0.25">
      <c r="A64348"/>
      <c r="AA64348"/>
    </row>
    <row r="64349" spans="1:27" x14ac:dyDescent="0.25">
      <c r="A64349"/>
      <c r="AA64349"/>
    </row>
    <row r="64350" spans="1:27" x14ac:dyDescent="0.25">
      <c r="A64350"/>
      <c r="AA64350"/>
    </row>
    <row r="64351" spans="1:27" x14ac:dyDescent="0.25">
      <c r="A64351"/>
      <c r="AA64351"/>
    </row>
    <row r="64352" spans="1:27" x14ac:dyDescent="0.25">
      <c r="A64352"/>
      <c r="AA64352"/>
    </row>
    <row r="64353" spans="1:27" x14ac:dyDescent="0.25">
      <c r="A64353"/>
      <c r="AA64353"/>
    </row>
    <row r="64354" spans="1:27" x14ac:dyDescent="0.25">
      <c r="A64354"/>
      <c r="AA64354"/>
    </row>
    <row r="64355" spans="1:27" x14ac:dyDescent="0.25">
      <c r="A64355"/>
      <c r="AA64355"/>
    </row>
    <row r="64356" spans="1:27" x14ac:dyDescent="0.25">
      <c r="A64356"/>
      <c r="AA64356"/>
    </row>
    <row r="64357" spans="1:27" x14ac:dyDescent="0.25">
      <c r="A64357"/>
      <c r="AA64357"/>
    </row>
    <row r="64358" spans="1:27" x14ac:dyDescent="0.25">
      <c r="A64358"/>
      <c r="AA64358"/>
    </row>
    <row r="64359" spans="1:27" x14ac:dyDescent="0.25">
      <c r="A64359"/>
      <c r="AA64359"/>
    </row>
    <row r="64360" spans="1:27" x14ac:dyDescent="0.25">
      <c r="A64360"/>
      <c r="AA64360"/>
    </row>
    <row r="64361" spans="1:27" x14ac:dyDescent="0.25">
      <c r="A64361"/>
      <c r="AA64361"/>
    </row>
    <row r="64362" spans="1:27" x14ac:dyDescent="0.25">
      <c r="A64362"/>
      <c r="AA64362"/>
    </row>
    <row r="64363" spans="1:27" x14ac:dyDescent="0.25">
      <c r="A64363"/>
      <c r="AA64363"/>
    </row>
    <row r="64364" spans="1:27" x14ac:dyDescent="0.25">
      <c r="A64364"/>
      <c r="AA64364"/>
    </row>
    <row r="64365" spans="1:27" x14ac:dyDescent="0.25">
      <c r="A64365"/>
      <c r="AA64365"/>
    </row>
    <row r="64366" spans="1:27" x14ac:dyDescent="0.25">
      <c r="A64366"/>
      <c r="AA64366"/>
    </row>
    <row r="64367" spans="1:27" x14ac:dyDescent="0.25">
      <c r="A64367"/>
      <c r="AA64367"/>
    </row>
    <row r="64368" spans="1:27" x14ac:dyDescent="0.25">
      <c r="A64368"/>
      <c r="AA64368"/>
    </row>
    <row r="64369" spans="1:27" x14ac:dyDescent="0.25">
      <c r="A64369"/>
      <c r="AA64369"/>
    </row>
    <row r="64370" spans="1:27" x14ac:dyDescent="0.25">
      <c r="A64370"/>
      <c r="AA64370"/>
    </row>
    <row r="64371" spans="1:27" x14ac:dyDescent="0.25">
      <c r="A64371"/>
      <c r="AA64371"/>
    </row>
    <row r="64372" spans="1:27" x14ac:dyDescent="0.25">
      <c r="A64372"/>
      <c r="AA64372"/>
    </row>
    <row r="64373" spans="1:27" x14ac:dyDescent="0.25">
      <c r="A64373"/>
      <c r="AA64373"/>
    </row>
    <row r="64374" spans="1:27" x14ac:dyDescent="0.25">
      <c r="A64374"/>
      <c r="AA64374"/>
    </row>
    <row r="64375" spans="1:27" x14ac:dyDescent="0.25">
      <c r="A64375"/>
      <c r="AA64375"/>
    </row>
    <row r="64376" spans="1:27" x14ac:dyDescent="0.25">
      <c r="A64376"/>
      <c r="AA64376"/>
    </row>
    <row r="64377" spans="1:27" x14ac:dyDescent="0.25">
      <c r="A64377"/>
      <c r="AA64377"/>
    </row>
    <row r="64378" spans="1:27" x14ac:dyDescent="0.25">
      <c r="A64378"/>
      <c r="AA64378"/>
    </row>
    <row r="64379" spans="1:27" x14ac:dyDescent="0.25">
      <c r="A64379"/>
      <c r="AA64379"/>
    </row>
    <row r="64380" spans="1:27" x14ac:dyDescent="0.25">
      <c r="A64380"/>
      <c r="AA64380"/>
    </row>
    <row r="64381" spans="1:27" x14ac:dyDescent="0.25">
      <c r="A64381"/>
      <c r="AA64381"/>
    </row>
    <row r="64382" spans="1:27" x14ac:dyDescent="0.25">
      <c r="A64382"/>
      <c r="AA64382"/>
    </row>
    <row r="64383" spans="1:27" x14ac:dyDescent="0.25">
      <c r="A64383"/>
      <c r="AA64383"/>
    </row>
    <row r="64384" spans="1:27" x14ac:dyDescent="0.25">
      <c r="A64384"/>
      <c r="AA64384"/>
    </row>
    <row r="64385" spans="1:27" x14ac:dyDescent="0.25">
      <c r="A64385"/>
      <c r="AA64385"/>
    </row>
    <row r="64386" spans="1:27" x14ac:dyDescent="0.25">
      <c r="A64386"/>
      <c r="AA64386"/>
    </row>
    <row r="64387" spans="1:27" x14ac:dyDescent="0.25">
      <c r="A64387"/>
      <c r="AA64387"/>
    </row>
    <row r="64388" spans="1:27" x14ac:dyDescent="0.25">
      <c r="A64388"/>
      <c r="AA64388"/>
    </row>
    <row r="64389" spans="1:27" x14ac:dyDescent="0.25">
      <c r="A64389"/>
      <c r="AA64389"/>
    </row>
    <row r="64390" spans="1:27" x14ac:dyDescent="0.25">
      <c r="A64390"/>
      <c r="AA64390"/>
    </row>
    <row r="64391" spans="1:27" x14ac:dyDescent="0.25">
      <c r="A64391"/>
      <c r="AA64391"/>
    </row>
    <row r="64392" spans="1:27" x14ac:dyDescent="0.25">
      <c r="A64392"/>
      <c r="AA64392"/>
    </row>
    <row r="64393" spans="1:27" x14ac:dyDescent="0.25">
      <c r="A64393"/>
      <c r="AA64393"/>
    </row>
    <row r="64394" spans="1:27" x14ac:dyDescent="0.25">
      <c r="A64394"/>
      <c r="AA64394"/>
    </row>
    <row r="64395" spans="1:27" x14ac:dyDescent="0.25">
      <c r="A64395"/>
      <c r="AA64395"/>
    </row>
    <row r="64396" spans="1:27" x14ac:dyDescent="0.25">
      <c r="A64396"/>
      <c r="AA64396"/>
    </row>
    <row r="64397" spans="1:27" x14ac:dyDescent="0.25">
      <c r="A64397"/>
      <c r="AA64397"/>
    </row>
    <row r="64398" spans="1:27" x14ac:dyDescent="0.25">
      <c r="A64398"/>
      <c r="AA64398"/>
    </row>
    <row r="64399" spans="1:27" x14ac:dyDescent="0.25">
      <c r="A64399"/>
      <c r="AA64399"/>
    </row>
    <row r="64400" spans="1:27" x14ac:dyDescent="0.25">
      <c r="A64400"/>
      <c r="AA64400"/>
    </row>
    <row r="64401" spans="1:27" x14ac:dyDescent="0.25">
      <c r="A64401"/>
      <c r="AA64401"/>
    </row>
    <row r="64402" spans="1:27" x14ac:dyDescent="0.25">
      <c r="A64402"/>
      <c r="AA64402"/>
    </row>
    <row r="64403" spans="1:27" x14ac:dyDescent="0.25">
      <c r="A64403"/>
      <c r="AA64403"/>
    </row>
    <row r="64404" spans="1:27" x14ac:dyDescent="0.25">
      <c r="A64404"/>
      <c r="AA64404"/>
    </row>
    <row r="64405" spans="1:27" x14ac:dyDescent="0.25">
      <c r="A64405"/>
      <c r="AA64405"/>
    </row>
    <row r="64406" spans="1:27" x14ac:dyDescent="0.25">
      <c r="A64406"/>
      <c r="AA64406"/>
    </row>
    <row r="64407" spans="1:27" x14ac:dyDescent="0.25">
      <c r="A64407"/>
      <c r="AA64407"/>
    </row>
    <row r="64408" spans="1:27" x14ac:dyDescent="0.25">
      <c r="A64408"/>
      <c r="AA64408"/>
    </row>
    <row r="64409" spans="1:27" x14ac:dyDescent="0.25">
      <c r="A64409"/>
      <c r="AA64409"/>
    </row>
    <row r="64410" spans="1:27" x14ac:dyDescent="0.25">
      <c r="A64410"/>
      <c r="AA64410"/>
    </row>
    <row r="64411" spans="1:27" x14ac:dyDescent="0.25">
      <c r="A64411"/>
      <c r="AA64411"/>
    </row>
    <row r="64412" spans="1:27" x14ac:dyDescent="0.25">
      <c r="A64412"/>
      <c r="AA64412"/>
    </row>
    <row r="64413" spans="1:27" x14ac:dyDescent="0.25">
      <c r="A64413"/>
      <c r="AA64413"/>
    </row>
    <row r="64414" spans="1:27" x14ac:dyDescent="0.25">
      <c r="A64414"/>
      <c r="AA64414"/>
    </row>
    <row r="64415" spans="1:27" x14ac:dyDescent="0.25">
      <c r="A64415"/>
      <c r="AA64415"/>
    </row>
    <row r="64416" spans="1:27" x14ac:dyDescent="0.25">
      <c r="A64416"/>
      <c r="AA64416"/>
    </row>
    <row r="64417" spans="1:27" x14ac:dyDescent="0.25">
      <c r="A64417"/>
      <c r="AA64417"/>
    </row>
    <row r="64418" spans="1:27" x14ac:dyDescent="0.25">
      <c r="A64418"/>
      <c r="AA64418"/>
    </row>
    <row r="64419" spans="1:27" x14ac:dyDescent="0.25">
      <c r="A64419"/>
      <c r="AA64419"/>
    </row>
    <row r="64420" spans="1:27" x14ac:dyDescent="0.25">
      <c r="A64420"/>
      <c r="AA64420"/>
    </row>
    <row r="64421" spans="1:27" x14ac:dyDescent="0.25">
      <c r="A64421"/>
      <c r="AA64421"/>
    </row>
    <row r="64422" spans="1:27" x14ac:dyDescent="0.25">
      <c r="A64422"/>
      <c r="AA64422"/>
    </row>
    <row r="64423" spans="1:27" x14ac:dyDescent="0.25">
      <c r="A64423"/>
      <c r="AA64423"/>
    </row>
    <row r="64424" spans="1:27" x14ac:dyDescent="0.25">
      <c r="A64424"/>
      <c r="AA64424"/>
    </row>
    <row r="64425" spans="1:27" x14ac:dyDescent="0.25">
      <c r="A64425"/>
      <c r="AA64425"/>
    </row>
    <row r="64426" spans="1:27" x14ac:dyDescent="0.25">
      <c r="A64426"/>
      <c r="AA64426"/>
    </row>
    <row r="64427" spans="1:27" x14ac:dyDescent="0.25">
      <c r="A64427"/>
      <c r="AA64427"/>
    </row>
    <row r="64428" spans="1:27" x14ac:dyDescent="0.25">
      <c r="A64428"/>
      <c r="AA64428"/>
    </row>
    <row r="64429" spans="1:27" x14ac:dyDescent="0.25">
      <c r="A64429"/>
      <c r="AA64429"/>
    </row>
    <row r="64430" spans="1:27" x14ac:dyDescent="0.25">
      <c r="A64430"/>
      <c r="AA64430"/>
    </row>
    <row r="64431" spans="1:27" x14ac:dyDescent="0.25">
      <c r="A64431"/>
      <c r="AA64431"/>
    </row>
    <row r="64432" spans="1:27" x14ac:dyDescent="0.25">
      <c r="A64432"/>
      <c r="AA64432"/>
    </row>
    <row r="64433" spans="1:27" x14ac:dyDescent="0.25">
      <c r="A64433"/>
      <c r="AA64433"/>
    </row>
    <row r="64434" spans="1:27" x14ac:dyDescent="0.25">
      <c r="A64434"/>
      <c r="AA64434"/>
    </row>
    <row r="64435" spans="1:27" x14ac:dyDescent="0.25">
      <c r="A64435"/>
      <c r="AA64435"/>
    </row>
    <row r="64436" spans="1:27" x14ac:dyDescent="0.25">
      <c r="A64436"/>
      <c r="AA64436"/>
    </row>
    <row r="64437" spans="1:27" x14ac:dyDescent="0.25">
      <c r="A64437"/>
      <c r="AA64437"/>
    </row>
    <row r="64438" spans="1:27" x14ac:dyDescent="0.25">
      <c r="A64438"/>
      <c r="AA64438"/>
    </row>
    <row r="64439" spans="1:27" x14ac:dyDescent="0.25">
      <c r="A64439"/>
      <c r="AA64439"/>
    </row>
    <row r="64440" spans="1:27" x14ac:dyDescent="0.25">
      <c r="A64440"/>
      <c r="AA64440"/>
    </row>
    <row r="64441" spans="1:27" x14ac:dyDescent="0.25">
      <c r="A64441"/>
      <c r="AA64441"/>
    </row>
    <row r="64442" spans="1:27" x14ac:dyDescent="0.25">
      <c r="A64442"/>
      <c r="AA64442"/>
    </row>
    <row r="64443" spans="1:27" x14ac:dyDescent="0.25">
      <c r="A64443"/>
      <c r="AA64443"/>
    </row>
    <row r="64444" spans="1:27" x14ac:dyDescent="0.25">
      <c r="A64444"/>
      <c r="AA64444"/>
    </row>
    <row r="64445" spans="1:27" x14ac:dyDescent="0.25">
      <c r="A64445"/>
      <c r="AA64445"/>
    </row>
    <row r="64446" spans="1:27" x14ac:dyDescent="0.25">
      <c r="A64446"/>
      <c r="AA64446"/>
    </row>
    <row r="64447" spans="1:27" x14ac:dyDescent="0.25">
      <c r="A64447"/>
      <c r="AA64447"/>
    </row>
    <row r="64448" spans="1:27" x14ac:dyDescent="0.25">
      <c r="A64448"/>
      <c r="AA64448"/>
    </row>
    <row r="64449" spans="1:27" x14ac:dyDescent="0.25">
      <c r="A64449"/>
      <c r="AA64449"/>
    </row>
    <row r="64450" spans="1:27" x14ac:dyDescent="0.25">
      <c r="A64450"/>
      <c r="AA64450"/>
    </row>
    <row r="64451" spans="1:27" x14ac:dyDescent="0.25">
      <c r="A64451"/>
      <c r="AA64451"/>
    </row>
    <row r="64452" spans="1:27" x14ac:dyDescent="0.25">
      <c r="A64452"/>
      <c r="AA64452"/>
    </row>
    <row r="64453" spans="1:27" x14ac:dyDescent="0.25">
      <c r="A64453"/>
      <c r="AA64453"/>
    </row>
    <row r="64454" spans="1:27" x14ac:dyDescent="0.25">
      <c r="A64454"/>
      <c r="AA64454"/>
    </row>
    <row r="64455" spans="1:27" x14ac:dyDescent="0.25">
      <c r="A64455"/>
      <c r="AA64455"/>
    </row>
    <row r="64456" spans="1:27" x14ac:dyDescent="0.25">
      <c r="A64456"/>
      <c r="AA64456"/>
    </row>
    <row r="64457" spans="1:27" x14ac:dyDescent="0.25">
      <c r="A64457"/>
      <c r="AA64457"/>
    </row>
    <row r="64458" spans="1:27" x14ac:dyDescent="0.25">
      <c r="A64458"/>
      <c r="AA64458"/>
    </row>
    <row r="64459" spans="1:27" x14ac:dyDescent="0.25">
      <c r="A64459"/>
      <c r="AA64459"/>
    </row>
    <row r="64460" spans="1:27" x14ac:dyDescent="0.25">
      <c r="A64460"/>
      <c r="AA64460"/>
    </row>
    <row r="64461" spans="1:27" x14ac:dyDescent="0.25">
      <c r="A64461"/>
      <c r="AA64461"/>
    </row>
    <row r="64462" spans="1:27" x14ac:dyDescent="0.25">
      <c r="A64462"/>
      <c r="AA64462"/>
    </row>
    <row r="64463" spans="1:27" x14ac:dyDescent="0.25">
      <c r="A64463"/>
      <c r="AA64463"/>
    </row>
    <row r="64464" spans="1:27" x14ac:dyDescent="0.25">
      <c r="A64464"/>
      <c r="AA64464"/>
    </row>
    <row r="64465" spans="1:27" x14ac:dyDescent="0.25">
      <c r="A64465"/>
      <c r="AA64465"/>
    </row>
    <row r="64466" spans="1:27" x14ac:dyDescent="0.25">
      <c r="A64466"/>
      <c r="AA64466"/>
    </row>
    <row r="64467" spans="1:27" x14ac:dyDescent="0.25">
      <c r="A64467"/>
      <c r="AA64467"/>
    </row>
    <row r="64468" spans="1:27" x14ac:dyDescent="0.25">
      <c r="A64468"/>
      <c r="AA64468"/>
    </row>
    <row r="64469" spans="1:27" x14ac:dyDescent="0.25">
      <c r="A64469"/>
      <c r="AA64469"/>
    </row>
    <row r="64470" spans="1:27" x14ac:dyDescent="0.25">
      <c r="A64470"/>
      <c r="AA64470"/>
    </row>
    <row r="64471" spans="1:27" x14ac:dyDescent="0.25">
      <c r="A64471"/>
      <c r="AA64471"/>
    </row>
    <row r="64472" spans="1:27" x14ac:dyDescent="0.25">
      <c r="A64472"/>
      <c r="AA64472"/>
    </row>
    <row r="64473" spans="1:27" x14ac:dyDescent="0.25">
      <c r="A64473"/>
      <c r="AA64473"/>
    </row>
    <row r="64474" spans="1:27" x14ac:dyDescent="0.25">
      <c r="A64474"/>
      <c r="AA64474"/>
    </row>
    <row r="64475" spans="1:27" x14ac:dyDescent="0.25">
      <c r="A64475"/>
      <c r="AA64475"/>
    </row>
    <row r="64476" spans="1:27" x14ac:dyDescent="0.25">
      <c r="A64476"/>
      <c r="AA64476"/>
    </row>
    <row r="64477" spans="1:27" x14ac:dyDescent="0.25">
      <c r="A64477"/>
      <c r="AA64477"/>
    </row>
    <row r="64478" spans="1:27" x14ac:dyDescent="0.25">
      <c r="A64478"/>
      <c r="AA64478"/>
    </row>
    <row r="64479" spans="1:27" x14ac:dyDescent="0.25">
      <c r="A64479"/>
      <c r="AA64479"/>
    </row>
    <row r="64480" spans="1:27" x14ac:dyDescent="0.25">
      <c r="A64480"/>
      <c r="AA64480"/>
    </row>
    <row r="64481" spans="1:27" x14ac:dyDescent="0.25">
      <c r="A64481"/>
      <c r="AA64481"/>
    </row>
    <row r="64482" spans="1:27" x14ac:dyDescent="0.25">
      <c r="A64482"/>
      <c r="AA64482"/>
    </row>
    <row r="64483" spans="1:27" x14ac:dyDescent="0.25">
      <c r="A64483"/>
      <c r="AA64483"/>
    </row>
    <row r="64484" spans="1:27" x14ac:dyDescent="0.25">
      <c r="A64484"/>
      <c r="AA64484"/>
    </row>
    <row r="64485" spans="1:27" x14ac:dyDescent="0.25">
      <c r="A64485"/>
      <c r="AA64485"/>
    </row>
    <row r="64486" spans="1:27" x14ac:dyDescent="0.25">
      <c r="A64486"/>
      <c r="AA64486"/>
    </row>
    <row r="64487" spans="1:27" x14ac:dyDescent="0.25">
      <c r="A64487"/>
      <c r="AA64487"/>
    </row>
    <row r="64488" spans="1:27" x14ac:dyDescent="0.25">
      <c r="A64488"/>
      <c r="AA64488"/>
    </row>
    <row r="64489" spans="1:27" x14ac:dyDescent="0.25">
      <c r="A64489"/>
      <c r="AA64489"/>
    </row>
    <row r="64490" spans="1:27" x14ac:dyDescent="0.25">
      <c r="A64490"/>
      <c r="AA64490"/>
    </row>
    <row r="64491" spans="1:27" x14ac:dyDescent="0.25">
      <c r="A64491"/>
      <c r="AA64491"/>
    </row>
    <row r="64492" spans="1:27" x14ac:dyDescent="0.25">
      <c r="A64492"/>
      <c r="AA64492"/>
    </row>
    <row r="64493" spans="1:27" x14ac:dyDescent="0.25">
      <c r="A64493"/>
      <c r="AA64493"/>
    </row>
    <row r="64494" spans="1:27" x14ac:dyDescent="0.25">
      <c r="A64494"/>
      <c r="AA64494"/>
    </row>
    <row r="64495" spans="1:27" x14ac:dyDescent="0.25">
      <c r="A64495"/>
      <c r="AA64495"/>
    </row>
    <row r="64496" spans="1:27" x14ac:dyDescent="0.25">
      <c r="A64496"/>
      <c r="AA64496"/>
    </row>
    <row r="64497" spans="1:27" x14ac:dyDescent="0.25">
      <c r="A64497"/>
      <c r="AA64497"/>
    </row>
    <row r="64498" spans="1:27" x14ac:dyDescent="0.25">
      <c r="A64498"/>
      <c r="AA64498"/>
    </row>
    <row r="64499" spans="1:27" x14ac:dyDescent="0.25">
      <c r="A64499"/>
      <c r="AA64499"/>
    </row>
    <row r="64500" spans="1:27" x14ac:dyDescent="0.25">
      <c r="A64500"/>
      <c r="AA64500"/>
    </row>
    <row r="64501" spans="1:27" x14ac:dyDescent="0.25">
      <c r="A64501"/>
      <c r="AA64501"/>
    </row>
    <row r="64502" spans="1:27" x14ac:dyDescent="0.25">
      <c r="A64502"/>
      <c r="AA64502"/>
    </row>
    <row r="64503" spans="1:27" x14ac:dyDescent="0.25">
      <c r="A64503"/>
      <c r="AA64503"/>
    </row>
    <row r="64504" spans="1:27" x14ac:dyDescent="0.25">
      <c r="A64504"/>
      <c r="AA64504"/>
    </row>
    <row r="64505" spans="1:27" x14ac:dyDescent="0.25">
      <c r="A64505"/>
      <c r="AA64505"/>
    </row>
    <row r="64506" spans="1:27" x14ac:dyDescent="0.25">
      <c r="A64506"/>
      <c r="AA64506"/>
    </row>
    <row r="64507" spans="1:27" x14ac:dyDescent="0.25">
      <c r="A64507"/>
      <c r="AA64507"/>
    </row>
    <row r="64508" spans="1:27" x14ac:dyDescent="0.25">
      <c r="A64508"/>
      <c r="AA64508"/>
    </row>
    <row r="64509" spans="1:27" x14ac:dyDescent="0.25">
      <c r="A64509"/>
      <c r="AA64509"/>
    </row>
    <row r="64510" spans="1:27" x14ac:dyDescent="0.25">
      <c r="A64510"/>
      <c r="AA64510"/>
    </row>
    <row r="64511" spans="1:27" x14ac:dyDescent="0.25">
      <c r="A64511"/>
      <c r="AA64511"/>
    </row>
    <row r="64512" spans="1:27" x14ac:dyDescent="0.25">
      <c r="A64512"/>
      <c r="AA64512"/>
    </row>
    <row r="64513" spans="1:27" x14ac:dyDescent="0.25">
      <c r="A64513"/>
      <c r="AA64513"/>
    </row>
    <row r="64514" spans="1:27" x14ac:dyDescent="0.25">
      <c r="A64514"/>
      <c r="AA64514"/>
    </row>
    <row r="64515" spans="1:27" x14ac:dyDescent="0.25">
      <c r="A64515"/>
      <c r="AA64515"/>
    </row>
    <row r="64516" spans="1:27" x14ac:dyDescent="0.25">
      <c r="A64516"/>
      <c r="AA64516"/>
    </row>
    <row r="64517" spans="1:27" x14ac:dyDescent="0.25">
      <c r="A64517"/>
      <c r="AA64517"/>
    </row>
    <row r="64518" spans="1:27" x14ac:dyDescent="0.25">
      <c r="A64518"/>
      <c r="AA64518"/>
    </row>
    <row r="64519" spans="1:27" x14ac:dyDescent="0.25">
      <c r="A64519"/>
      <c r="AA64519"/>
    </row>
    <row r="64520" spans="1:27" x14ac:dyDescent="0.25">
      <c r="A64520"/>
      <c r="AA64520"/>
    </row>
    <row r="64521" spans="1:27" x14ac:dyDescent="0.25">
      <c r="A64521"/>
      <c r="AA64521"/>
    </row>
    <row r="64522" spans="1:27" x14ac:dyDescent="0.25">
      <c r="A64522"/>
      <c r="AA64522"/>
    </row>
    <row r="64523" spans="1:27" x14ac:dyDescent="0.25">
      <c r="A64523"/>
      <c r="AA64523"/>
    </row>
    <row r="64524" spans="1:27" x14ac:dyDescent="0.25">
      <c r="A64524"/>
      <c r="AA64524"/>
    </row>
    <row r="64525" spans="1:27" x14ac:dyDescent="0.25">
      <c r="A64525"/>
      <c r="AA64525"/>
    </row>
    <row r="64526" spans="1:27" x14ac:dyDescent="0.25">
      <c r="A64526"/>
      <c r="AA64526"/>
    </row>
    <row r="64527" spans="1:27" x14ac:dyDescent="0.25">
      <c r="A64527"/>
      <c r="AA64527"/>
    </row>
    <row r="64528" spans="1:27" x14ac:dyDescent="0.25">
      <c r="A64528"/>
      <c r="AA64528"/>
    </row>
    <row r="64529" spans="1:27" x14ac:dyDescent="0.25">
      <c r="A64529"/>
      <c r="AA64529"/>
    </row>
    <row r="64530" spans="1:27" x14ac:dyDescent="0.25">
      <c r="A64530"/>
      <c r="AA64530"/>
    </row>
    <row r="64531" spans="1:27" x14ac:dyDescent="0.25">
      <c r="A64531"/>
      <c r="AA64531"/>
    </row>
    <row r="64532" spans="1:27" x14ac:dyDescent="0.25">
      <c r="A64532"/>
      <c r="AA64532"/>
    </row>
    <row r="64533" spans="1:27" x14ac:dyDescent="0.25">
      <c r="A64533"/>
      <c r="AA64533"/>
    </row>
    <row r="64534" spans="1:27" x14ac:dyDescent="0.25">
      <c r="A64534"/>
      <c r="AA64534"/>
    </row>
    <row r="64535" spans="1:27" x14ac:dyDescent="0.25">
      <c r="A64535"/>
      <c r="AA64535"/>
    </row>
    <row r="64536" spans="1:27" x14ac:dyDescent="0.25">
      <c r="A64536"/>
      <c r="AA64536"/>
    </row>
    <row r="64537" spans="1:27" x14ac:dyDescent="0.25">
      <c r="A64537"/>
      <c r="AA64537"/>
    </row>
    <row r="64538" spans="1:27" x14ac:dyDescent="0.25">
      <c r="A64538"/>
      <c r="AA64538"/>
    </row>
    <row r="64539" spans="1:27" x14ac:dyDescent="0.25">
      <c r="A64539"/>
      <c r="AA64539"/>
    </row>
    <row r="64540" spans="1:27" x14ac:dyDescent="0.25">
      <c r="A64540"/>
      <c r="AA64540"/>
    </row>
    <row r="64541" spans="1:27" x14ac:dyDescent="0.25">
      <c r="A64541"/>
      <c r="AA64541"/>
    </row>
    <row r="64542" spans="1:27" x14ac:dyDescent="0.25">
      <c r="A64542"/>
      <c r="AA64542"/>
    </row>
    <row r="64543" spans="1:27" x14ac:dyDescent="0.25">
      <c r="A64543"/>
      <c r="AA64543"/>
    </row>
    <row r="64544" spans="1:27" x14ac:dyDescent="0.25">
      <c r="A64544"/>
      <c r="AA64544"/>
    </row>
    <row r="64545" spans="1:27" x14ac:dyDescent="0.25">
      <c r="A64545"/>
      <c r="AA64545"/>
    </row>
    <row r="64546" spans="1:27" x14ac:dyDescent="0.25">
      <c r="A64546"/>
      <c r="AA64546"/>
    </row>
    <row r="64547" spans="1:27" x14ac:dyDescent="0.25">
      <c r="A64547"/>
      <c r="AA64547"/>
    </row>
    <row r="64548" spans="1:27" x14ac:dyDescent="0.25">
      <c r="A64548"/>
      <c r="AA64548"/>
    </row>
    <row r="64549" spans="1:27" x14ac:dyDescent="0.25">
      <c r="A64549"/>
      <c r="AA64549"/>
    </row>
    <row r="64550" spans="1:27" x14ac:dyDescent="0.25">
      <c r="A64550"/>
      <c r="AA64550"/>
    </row>
    <row r="64551" spans="1:27" x14ac:dyDescent="0.25">
      <c r="A64551"/>
      <c r="AA64551"/>
    </row>
    <row r="64552" spans="1:27" x14ac:dyDescent="0.25">
      <c r="A64552"/>
      <c r="AA64552"/>
    </row>
    <row r="64553" spans="1:27" x14ac:dyDescent="0.25">
      <c r="A64553"/>
      <c r="AA64553"/>
    </row>
    <row r="64554" spans="1:27" x14ac:dyDescent="0.25">
      <c r="A64554"/>
      <c r="AA64554"/>
    </row>
    <row r="64555" spans="1:27" x14ac:dyDescent="0.25">
      <c r="A64555"/>
      <c r="AA64555"/>
    </row>
    <row r="64556" spans="1:27" x14ac:dyDescent="0.25">
      <c r="A64556"/>
      <c r="AA64556"/>
    </row>
    <row r="64557" spans="1:27" x14ac:dyDescent="0.25">
      <c r="A64557"/>
      <c r="AA64557"/>
    </row>
    <row r="64558" spans="1:27" x14ac:dyDescent="0.25">
      <c r="A64558"/>
      <c r="AA64558"/>
    </row>
    <row r="64559" spans="1:27" x14ac:dyDescent="0.25">
      <c r="A64559"/>
      <c r="AA64559"/>
    </row>
    <row r="64560" spans="1:27" x14ac:dyDescent="0.25">
      <c r="A64560"/>
      <c r="AA64560"/>
    </row>
    <row r="64561" spans="1:27" x14ac:dyDescent="0.25">
      <c r="A64561"/>
      <c r="AA64561"/>
    </row>
    <row r="64562" spans="1:27" x14ac:dyDescent="0.25">
      <c r="A64562"/>
      <c r="AA64562"/>
    </row>
    <row r="64563" spans="1:27" x14ac:dyDescent="0.25">
      <c r="A64563"/>
      <c r="AA64563"/>
    </row>
    <row r="64564" spans="1:27" x14ac:dyDescent="0.25">
      <c r="A64564"/>
      <c r="AA64564"/>
    </row>
    <row r="64565" spans="1:27" x14ac:dyDescent="0.25">
      <c r="A64565"/>
      <c r="AA64565"/>
    </row>
    <row r="64566" spans="1:27" x14ac:dyDescent="0.25">
      <c r="A64566"/>
      <c r="AA64566"/>
    </row>
    <row r="64567" spans="1:27" x14ac:dyDescent="0.25">
      <c r="A64567"/>
      <c r="AA64567"/>
    </row>
    <row r="64568" spans="1:27" x14ac:dyDescent="0.25">
      <c r="A64568"/>
      <c r="AA64568"/>
    </row>
    <row r="64569" spans="1:27" x14ac:dyDescent="0.25">
      <c r="A64569"/>
      <c r="AA64569"/>
    </row>
    <row r="64570" spans="1:27" x14ac:dyDescent="0.25">
      <c r="A64570"/>
      <c r="AA64570"/>
    </row>
    <row r="64571" spans="1:27" x14ac:dyDescent="0.25">
      <c r="A64571"/>
      <c r="AA64571"/>
    </row>
    <row r="64572" spans="1:27" x14ac:dyDescent="0.25">
      <c r="A64572"/>
      <c r="AA64572"/>
    </row>
    <row r="64573" spans="1:27" x14ac:dyDescent="0.25">
      <c r="A64573"/>
      <c r="AA64573"/>
    </row>
    <row r="64574" spans="1:27" x14ac:dyDescent="0.25">
      <c r="A64574"/>
      <c r="AA64574"/>
    </row>
    <row r="64575" spans="1:27" x14ac:dyDescent="0.25">
      <c r="A64575"/>
      <c r="AA64575"/>
    </row>
    <row r="64576" spans="1:27" x14ac:dyDescent="0.25">
      <c r="A64576"/>
      <c r="AA64576"/>
    </row>
    <row r="64577" spans="1:27" x14ac:dyDescent="0.25">
      <c r="A64577"/>
      <c r="AA64577"/>
    </row>
    <row r="64578" spans="1:27" x14ac:dyDescent="0.25">
      <c r="A64578"/>
      <c r="AA64578"/>
    </row>
    <row r="64579" spans="1:27" x14ac:dyDescent="0.25">
      <c r="A64579"/>
      <c r="AA64579"/>
    </row>
    <row r="64580" spans="1:27" x14ac:dyDescent="0.25">
      <c r="A64580"/>
      <c r="AA64580"/>
    </row>
    <row r="64581" spans="1:27" x14ac:dyDescent="0.25">
      <c r="A64581"/>
      <c r="AA64581"/>
    </row>
    <row r="64582" spans="1:27" x14ac:dyDescent="0.25">
      <c r="A64582"/>
      <c r="AA64582"/>
    </row>
    <row r="64583" spans="1:27" x14ac:dyDescent="0.25">
      <c r="A64583"/>
      <c r="AA64583"/>
    </row>
    <row r="64584" spans="1:27" x14ac:dyDescent="0.25">
      <c r="A64584"/>
      <c r="AA64584"/>
    </row>
    <row r="64585" spans="1:27" x14ac:dyDescent="0.25">
      <c r="A64585"/>
      <c r="AA64585"/>
    </row>
    <row r="64586" spans="1:27" x14ac:dyDescent="0.25">
      <c r="A64586"/>
      <c r="AA64586"/>
    </row>
    <row r="64587" spans="1:27" x14ac:dyDescent="0.25">
      <c r="A64587"/>
      <c r="AA64587"/>
    </row>
    <row r="64588" spans="1:27" x14ac:dyDescent="0.25">
      <c r="A64588"/>
      <c r="AA64588"/>
    </row>
    <row r="64589" spans="1:27" x14ac:dyDescent="0.25">
      <c r="A64589"/>
      <c r="AA64589"/>
    </row>
    <row r="64590" spans="1:27" x14ac:dyDescent="0.25">
      <c r="A64590"/>
      <c r="AA64590"/>
    </row>
    <row r="64591" spans="1:27" x14ac:dyDescent="0.25">
      <c r="A64591"/>
      <c r="AA64591"/>
    </row>
    <row r="64592" spans="1:27" x14ac:dyDescent="0.25">
      <c r="A64592"/>
      <c r="AA64592"/>
    </row>
    <row r="64593" spans="1:27" x14ac:dyDescent="0.25">
      <c r="A64593"/>
      <c r="AA64593"/>
    </row>
    <row r="64594" spans="1:27" x14ac:dyDescent="0.25">
      <c r="A64594"/>
      <c r="AA64594"/>
    </row>
    <row r="64595" spans="1:27" x14ac:dyDescent="0.25">
      <c r="A64595"/>
      <c r="AA64595"/>
    </row>
    <row r="64596" spans="1:27" x14ac:dyDescent="0.25">
      <c r="A64596"/>
      <c r="AA64596"/>
    </row>
    <row r="64597" spans="1:27" x14ac:dyDescent="0.25">
      <c r="A64597"/>
      <c r="AA64597"/>
    </row>
    <row r="64598" spans="1:27" x14ac:dyDescent="0.25">
      <c r="A64598"/>
      <c r="AA64598"/>
    </row>
    <row r="64599" spans="1:27" x14ac:dyDescent="0.25">
      <c r="A64599"/>
      <c r="AA64599"/>
    </row>
    <row r="64600" spans="1:27" x14ac:dyDescent="0.25">
      <c r="A64600"/>
      <c r="AA64600"/>
    </row>
    <row r="64601" spans="1:27" x14ac:dyDescent="0.25">
      <c r="A64601"/>
      <c r="AA64601"/>
    </row>
    <row r="64602" spans="1:27" x14ac:dyDescent="0.25">
      <c r="A64602"/>
      <c r="AA64602"/>
    </row>
    <row r="64603" spans="1:27" x14ac:dyDescent="0.25">
      <c r="A64603"/>
      <c r="AA64603"/>
    </row>
    <row r="64604" spans="1:27" x14ac:dyDescent="0.25">
      <c r="A64604"/>
      <c r="AA64604"/>
    </row>
    <row r="64605" spans="1:27" x14ac:dyDescent="0.25">
      <c r="A64605"/>
      <c r="AA64605"/>
    </row>
    <row r="64606" spans="1:27" x14ac:dyDescent="0.25">
      <c r="A64606"/>
      <c r="AA64606"/>
    </row>
    <row r="64607" spans="1:27" x14ac:dyDescent="0.25">
      <c r="A64607"/>
      <c r="AA64607"/>
    </row>
    <row r="64608" spans="1:27" x14ac:dyDescent="0.25">
      <c r="A64608"/>
      <c r="AA64608"/>
    </row>
    <row r="64609" spans="1:27" x14ac:dyDescent="0.25">
      <c r="A64609"/>
      <c r="AA64609"/>
    </row>
    <row r="64610" spans="1:27" x14ac:dyDescent="0.25">
      <c r="A64610"/>
      <c r="AA64610"/>
    </row>
    <row r="64611" spans="1:27" x14ac:dyDescent="0.25">
      <c r="A64611"/>
      <c r="AA64611"/>
    </row>
    <row r="64612" spans="1:27" x14ac:dyDescent="0.25">
      <c r="A64612"/>
      <c r="AA64612"/>
    </row>
    <row r="64613" spans="1:27" x14ac:dyDescent="0.25">
      <c r="A64613"/>
      <c r="AA64613"/>
    </row>
    <row r="64614" spans="1:27" x14ac:dyDescent="0.25">
      <c r="A64614"/>
      <c r="AA64614"/>
    </row>
    <row r="64615" spans="1:27" x14ac:dyDescent="0.25">
      <c r="A64615"/>
      <c r="AA64615"/>
    </row>
    <row r="64616" spans="1:27" x14ac:dyDescent="0.25">
      <c r="A64616"/>
      <c r="AA64616"/>
    </row>
    <row r="64617" spans="1:27" x14ac:dyDescent="0.25">
      <c r="A64617"/>
      <c r="AA64617"/>
    </row>
    <row r="64618" spans="1:27" x14ac:dyDescent="0.25">
      <c r="A64618"/>
      <c r="AA64618"/>
    </row>
    <row r="64619" spans="1:27" x14ac:dyDescent="0.25">
      <c r="A64619"/>
      <c r="AA64619"/>
    </row>
    <row r="64620" spans="1:27" x14ac:dyDescent="0.25">
      <c r="A64620"/>
      <c r="AA64620"/>
    </row>
    <row r="64621" spans="1:27" x14ac:dyDescent="0.25">
      <c r="A64621"/>
      <c r="AA64621"/>
    </row>
    <row r="64622" spans="1:27" x14ac:dyDescent="0.25">
      <c r="A64622"/>
      <c r="AA64622"/>
    </row>
    <row r="64623" spans="1:27" x14ac:dyDescent="0.25">
      <c r="A64623"/>
      <c r="AA64623"/>
    </row>
    <row r="64624" spans="1:27" x14ac:dyDescent="0.25">
      <c r="A64624"/>
      <c r="AA64624"/>
    </row>
    <row r="64625" spans="1:27" x14ac:dyDescent="0.25">
      <c r="A64625"/>
      <c r="AA64625"/>
    </row>
    <row r="64626" spans="1:27" x14ac:dyDescent="0.25">
      <c r="A64626"/>
      <c r="AA64626"/>
    </row>
    <row r="64627" spans="1:27" x14ac:dyDescent="0.25">
      <c r="A64627"/>
      <c r="AA64627"/>
    </row>
    <row r="64628" spans="1:27" x14ac:dyDescent="0.25">
      <c r="A64628"/>
      <c r="AA64628"/>
    </row>
    <row r="64629" spans="1:27" x14ac:dyDescent="0.25">
      <c r="A64629"/>
      <c r="AA64629"/>
    </row>
    <row r="64630" spans="1:27" x14ac:dyDescent="0.25">
      <c r="A64630"/>
      <c r="AA64630"/>
    </row>
    <row r="64631" spans="1:27" x14ac:dyDescent="0.25">
      <c r="A64631"/>
      <c r="AA64631"/>
    </row>
    <row r="64632" spans="1:27" x14ac:dyDescent="0.25">
      <c r="A64632"/>
      <c r="AA64632"/>
    </row>
    <row r="64633" spans="1:27" x14ac:dyDescent="0.25">
      <c r="A64633"/>
      <c r="AA64633"/>
    </row>
    <row r="64634" spans="1:27" x14ac:dyDescent="0.25">
      <c r="A64634"/>
      <c r="AA64634"/>
    </row>
    <row r="64635" spans="1:27" x14ac:dyDescent="0.25">
      <c r="A64635"/>
      <c r="AA64635"/>
    </row>
    <row r="64636" spans="1:27" x14ac:dyDescent="0.25">
      <c r="A64636"/>
      <c r="AA64636"/>
    </row>
    <row r="64637" spans="1:27" x14ac:dyDescent="0.25">
      <c r="A64637"/>
      <c r="AA64637"/>
    </row>
    <row r="64638" spans="1:27" x14ac:dyDescent="0.25">
      <c r="A64638"/>
      <c r="AA64638"/>
    </row>
    <row r="64639" spans="1:27" x14ac:dyDescent="0.25">
      <c r="A64639"/>
      <c r="AA64639"/>
    </row>
    <row r="64640" spans="1:27" x14ac:dyDescent="0.25">
      <c r="A64640"/>
      <c r="AA64640"/>
    </row>
    <row r="64641" spans="1:27" x14ac:dyDescent="0.25">
      <c r="A64641"/>
      <c r="AA64641"/>
    </row>
    <row r="64642" spans="1:27" x14ac:dyDescent="0.25">
      <c r="A64642"/>
      <c r="AA64642"/>
    </row>
    <row r="64643" spans="1:27" x14ac:dyDescent="0.25">
      <c r="A64643"/>
      <c r="AA64643"/>
    </row>
    <row r="64644" spans="1:27" x14ac:dyDescent="0.25">
      <c r="A64644"/>
      <c r="AA64644"/>
    </row>
    <row r="64645" spans="1:27" x14ac:dyDescent="0.25">
      <c r="A64645"/>
      <c r="AA64645"/>
    </row>
    <row r="64646" spans="1:27" x14ac:dyDescent="0.25">
      <c r="A64646"/>
      <c r="AA64646"/>
    </row>
    <row r="64647" spans="1:27" x14ac:dyDescent="0.25">
      <c r="A64647"/>
      <c r="AA64647"/>
    </row>
    <row r="64648" spans="1:27" x14ac:dyDescent="0.25">
      <c r="A64648"/>
      <c r="AA64648"/>
    </row>
    <row r="64649" spans="1:27" x14ac:dyDescent="0.25">
      <c r="A64649"/>
      <c r="AA64649"/>
    </row>
    <row r="64650" spans="1:27" x14ac:dyDescent="0.25">
      <c r="A64650"/>
      <c r="AA64650"/>
    </row>
    <row r="64651" spans="1:27" x14ac:dyDescent="0.25">
      <c r="A64651"/>
      <c r="AA64651"/>
    </row>
    <row r="64652" spans="1:27" x14ac:dyDescent="0.25">
      <c r="A64652"/>
      <c r="AA64652"/>
    </row>
    <row r="64653" spans="1:27" x14ac:dyDescent="0.25">
      <c r="A64653"/>
      <c r="AA64653"/>
    </row>
    <row r="64654" spans="1:27" x14ac:dyDescent="0.25">
      <c r="A64654"/>
      <c r="AA64654"/>
    </row>
    <row r="64655" spans="1:27" x14ac:dyDescent="0.25">
      <c r="A64655"/>
      <c r="AA64655"/>
    </row>
    <row r="64656" spans="1:27" x14ac:dyDescent="0.25">
      <c r="A64656"/>
      <c r="AA64656"/>
    </row>
    <row r="64657" spans="1:27" x14ac:dyDescent="0.25">
      <c r="A64657"/>
      <c r="AA64657"/>
    </row>
    <row r="64658" spans="1:27" x14ac:dyDescent="0.25">
      <c r="A64658"/>
      <c r="AA64658"/>
    </row>
    <row r="64659" spans="1:27" x14ac:dyDescent="0.25">
      <c r="A64659"/>
      <c r="AA64659"/>
    </row>
    <row r="64660" spans="1:27" x14ac:dyDescent="0.25">
      <c r="A64660"/>
      <c r="AA64660"/>
    </row>
    <row r="64661" spans="1:27" x14ac:dyDescent="0.25">
      <c r="A64661"/>
      <c r="AA64661"/>
    </row>
    <row r="64662" spans="1:27" x14ac:dyDescent="0.25">
      <c r="A64662"/>
      <c r="AA64662"/>
    </row>
    <row r="64663" spans="1:27" x14ac:dyDescent="0.25">
      <c r="A64663"/>
      <c r="AA64663"/>
    </row>
    <row r="64664" spans="1:27" x14ac:dyDescent="0.25">
      <c r="A64664"/>
      <c r="AA64664"/>
    </row>
    <row r="64665" spans="1:27" x14ac:dyDescent="0.25">
      <c r="A64665"/>
      <c r="AA64665"/>
    </row>
    <row r="64666" spans="1:27" x14ac:dyDescent="0.25">
      <c r="A64666"/>
      <c r="AA64666"/>
    </row>
    <row r="64667" spans="1:27" x14ac:dyDescent="0.25">
      <c r="A64667"/>
      <c r="AA64667"/>
    </row>
    <row r="64668" spans="1:27" x14ac:dyDescent="0.25">
      <c r="A64668"/>
      <c r="AA64668"/>
    </row>
    <row r="64669" spans="1:27" x14ac:dyDescent="0.25">
      <c r="A64669"/>
      <c r="AA64669"/>
    </row>
    <row r="64670" spans="1:27" x14ac:dyDescent="0.25">
      <c r="A64670"/>
      <c r="AA64670"/>
    </row>
    <row r="64671" spans="1:27" x14ac:dyDescent="0.25">
      <c r="A64671"/>
      <c r="AA64671"/>
    </row>
    <row r="64672" spans="1:27" x14ac:dyDescent="0.25">
      <c r="A64672"/>
      <c r="AA64672"/>
    </row>
    <row r="64673" spans="1:27" x14ac:dyDescent="0.25">
      <c r="A64673"/>
      <c r="AA64673"/>
    </row>
    <row r="64674" spans="1:27" x14ac:dyDescent="0.25">
      <c r="A64674"/>
      <c r="AA64674"/>
    </row>
    <row r="64675" spans="1:27" x14ac:dyDescent="0.25">
      <c r="A64675"/>
      <c r="AA64675"/>
    </row>
    <row r="64676" spans="1:27" x14ac:dyDescent="0.25">
      <c r="A64676"/>
      <c r="AA64676"/>
    </row>
    <row r="64677" spans="1:27" x14ac:dyDescent="0.25">
      <c r="A64677"/>
      <c r="AA64677"/>
    </row>
    <row r="64678" spans="1:27" x14ac:dyDescent="0.25">
      <c r="A64678"/>
      <c r="AA64678"/>
    </row>
    <row r="64679" spans="1:27" x14ac:dyDescent="0.25">
      <c r="A64679"/>
      <c r="AA64679"/>
    </row>
    <row r="64680" spans="1:27" x14ac:dyDescent="0.25">
      <c r="A64680"/>
      <c r="AA64680"/>
    </row>
    <row r="64681" spans="1:27" x14ac:dyDescent="0.25">
      <c r="A64681"/>
      <c r="AA64681"/>
    </row>
    <row r="64682" spans="1:27" x14ac:dyDescent="0.25">
      <c r="A64682"/>
      <c r="AA64682"/>
    </row>
    <row r="64683" spans="1:27" x14ac:dyDescent="0.25">
      <c r="A64683"/>
      <c r="AA64683"/>
    </row>
    <row r="64684" spans="1:27" x14ac:dyDescent="0.25">
      <c r="A64684"/>
      <c r="AA64684"/>
    </row>
    <row r="64685" spans="1:27" x14ac:dyDescent="0.25">
      <c r="A64685"/>
      <c r="AA64685"/>
    </row>
    <row r="64686" spans="1:27" x14ac:dyDescent="0.25">
      <c r="A64686"/>
      <c r="AA64686"/>
    </row>
    <row r="64687" spans="1:27" x14ac:dyDescent="0.25">
      <c r="A64687"/>
      <c r="AA64687"/>
    </row>
    <row r="64688" spans="1:27" x14ac:dyDescent="0.25">
      <c r="A64688"/>
      <c r="AA64688"/>
    </row>
    <row r="64689" spans="1:27" x14ac:dyDescent="0.25">
      <c r="A64689"/>
      <c r="AA64689"/>
    </row>
    <row r="64690" spans="1:27" x14ac:dyDescent="0.25">
      <c r="A64690"/>
      <c r="AA64690"/>
    </row>
    <row r="64691" spans="1:27" x14ac:dyDescent="0.25">
      <c r="A64691"/>
      <c r="AA64691"/>
    </row>
    <row r="64692" spans="1:27" x14ac:dyDescent="0.25">
      <c r="A64692"/>
      <c r="AA64692"/>
    </row>
    <row r="64693" spans="1:27" x14ac:dyDescent="0.25">
      <c r="A64693"/>
      <c r="AA64693"/>
    </row>
    <row r="64694" spans="1:27" x14ac:dyDescent="0.25">
      <c r="A64694"/>
      <c r="AA64694"/>
    </row>
    <row r="64695" spans="1:27" x14ac:dyDescent="0.25">
      <c r="A64695"/>
      <c r="AA64695"/>
    </row>
    <row r="64696" spans="1:27" x14ac:dyDescent="0.25">
      <c r="A64696"/>
      <c r="AA64696"/>
    </row>
    <row r="64697" spans="1:27" x14ac:dyDescent="0.25">
      <c r="A64697"/>
      <c r="AA64697"/>
    </row>
    <row r="64698" spans="1:27" x14ac:dyDescent="0.25">
      <c r="A64698"/>
      <c r="AA64698"/>
    </row>
    <row r="64699" spans="1:27" x14ac:dyDescent="0.25">
      <c r="A64699"/>
      <c r="AA64699"/>
    </row>
    <row r="64700" spans="1:27" x14ac:dyDescent="0.25">
      <c r="A64700"/>
      <c r="AA64700"/>
    </row>
    <row r="64701" spans="1:27" x14ac:dyDescent="0.25">
      <c r="A64701"/>
      <c r="AA64701"/>
    </row>
    <row r="64702" spans="1:27" x14ac:dyDescent="0.25">
      <c r="A64702"/>
      <c r="AA64702"/>
    </row>
    <row r="64703" spans="1:27" x14ac:dyDescent="0.25">
      <c r="A64703"/>
      <c r="AA64703"/>
    </row>
    <row r="64704" spans="1:27" x14ac:dyDescent="0.25">
      <c r="A64704"/>
      <c r="AA64704"/>
    </row>
    <row r="64705" spans="1:27" x14ac:dyDescent="0.25">
      <c r="A64705"/>
      <c r="AA64705"/>
    </row>
    <row r="64706" spans="1:27" x14ac:dyDescent="0.25">
      <c r="A64706"/>
      <c r="AA64706"/>
    </row>
    <row r="64707" spans="1:27" x14ac:dyDescent="0.25">
      <c r="A64707"/>
      <c r="AA64707"/>
    </row>
    <row r="64708" spans="1:27" x14ac:dyDescent="0.25">
      <c r="A64708"/>
      <c r="AA64708"/>
    </row>
    <row r="64709" spans="1:27" x14ac:dyDescent="0.25">
      <c r="A64709"/>
      <c r="AA64709"/>
    </row>
    <row r="64710" spans="1:27" x14ac:dyDescent="0.25">
      <c r="A64710"/>
      <c r="AA64710"/>
    </row>
    <row r="64711" spans="1:27" x14ac:dyDescent="0.25">
      <c r="A64711"/>
      <c r="AA64711"/>
    </row>
    <row r="64712" spans="1:27" x14ac:dyDescent="0.25">
      <c r="A64712"/>
      <c r="AA64712"/>
    </row>
    <row r="64713" spans="1:27" x14ac:dyDescent="0.25">
      <c r="A64713"/>
      <c r="AA64713"/>
    </row>
    <row r="64714" spans="1:27" x14ac:dyDescent="0.25">
      <c r="A64714"/>
      <c r="AA64714"/>
    </row>
    <row r="64715" spans="1:27" x14ac:dyDescent="0.25">
      <c r="A64715"/>
      <c r="AA64715"/>
    </row>
    <row r="64716" spans="1:27" x14ac:dyDescent="0.25">
      <c r="A64716"/>
      <c r="AA64716"/>
    </row>
    <row r="64717" spans="1:27" x14ac:dyDescent="0.25">
      <c r="A64717"/>
      <c r="AA64717"/>
    </row>
    <row r="64718" spans="1:27" x14ac:dyDescent="0.25">
      <c r="A64718"/>
      <c r="AA64718"/>
    </row>
    <row r="64719" spans="1:27" x14ac:dyDescent="0.25">
      <c r="A64719"/>
      <c r="AA64719"/>
    </row>
    <row r="64720" spans="1:27" x14ac:dyDescent="0.25">
      <c r="A64720"/>
      <c r="AA64720"/>
    </row>
    <row r="64721" spans="1:27" x14ac:dyDescent="0.25">
      <c r="A64721"/>
      <c r="AA64721"/>
    </row>
    <row r="64722" spans="1:27" x14ac:dyDescent="0.25">
      <c r="A64722"/>
      <c r="AA64722"/>
    </row>
    <row r="64723" spans="1:27" x14ac:dyDescent="0.25">
      <c r="A64723"/>
      <c r="AA64723"/>
    </row>
    <row r="64724" spans="1:27" x14ac:dyDescent="0.25">
      <c r="A64724"/>
      <c r="AA64724"/>
    </row>
    <row r="64725" spans="1:27" x14ac:dyDescent="0.25">
      <c r="A64725"/>
      <c r="AA64725"/>
    </row>
    <row r="64726" spans="1:27" x14ac:dyDescent="0.25">
      <c r="A64726"/>
      <c r="AA64726"/>
    </row>
    <row r="64727" spans="1:27" x14ac:dyDescent="0.25">
      <c r="A64727"/>
      <c r="AA64727"/>
    </row>
    <row r="64728" spans="1:27" x14ac:dyDescent="0.25">
      <c r="A64728"/>
      <c r="AA64728"/>
    </row>
    <row r="64729" spans="1:27" x14ac:dyDescent="0.25">
      <c r="A64729"/>
      <c r="AA64729"/>
    </row>
    <row r="64730" spans="1:27" x14ac:dyDescent="0.25">
      <c r="A64730"/>
      <c r="AA64730"/>
    </row>
    <row r="64731" spans="1:27" x14ac:dyDescent="0.25">
      <c r="A64731"/>
      <c r="AA64731"/>
    </row>
    <row r="64732" spans="1:27" x14ac:dyDescent="0.25">
      <c r="A64732"/>
      <c r="AA64732"/>
    </row>
    <row r="64733" spans="1:27" x14ac:dyDescent="0.25">
      <c r="A64733"/>
      <c r="AA64733"/>
    </row>
    <row r="64734" spans="1:27" x14ac:dyDescent="0.25">
      <c r="A64734"/>
      <c r="AA64734"/>
    </row>
    <row r="64735" spans="1:27" x14ac:dyDescent="0.25">
      <c r="A64735"/>
      <c r="AA64735"/>
    </row>
    <row r="64736" spans="1:27" x14ac:dyDescent="0.25">
      <c r="A64736"/>
      <c r="AA64736"/>
    </row>
    <row r="64737" spans="1:27" x14ac:dyDescent="0.25">
      <c r="A64737"/>
      <c r="AA64737"/>
    </row>
    <row r="64738" spans="1:27" x14ac:dyDescent="0.25">
      <c r="A64738"/>
      <c r="AA64738"/>
    </row>
    <row r="64739" spans="1:27" x14ac:dyDescent="0.25">
      <c r="A64739"/>
      <c r="AA64739"/>
    </row>
    <row r="64740" spans="1:27" x14ac:dyDescent="0.25">
      <c r="A64740"/>
      <c r="AA64740"/>
    </row>
    <row r="64741" spans="1:27" x14ac:dyDescent="0.25">
      <c r="A64741"/>
      <c r="AA64741"/>
    </row>
    <row r="64742" spans="1:27" x14ac:dyDescent="0.25">
      <c r="A64742"/>
      <c r="AA64742"/>
    </row>
    <row r="64743" spans="1:27" x14ac:dyDescent="0.25">
      <c r="A64743"/>
      <c r="AA64743"/>
    </row>
    <row r="64744" spans="1:27" x14ac:dyDescent="0.25">
      <c r="A64744"/>
      <c r="AA64744"/>
    </row>
    <row r="64745" spans="1:27" x14ac:dyDescent="0.25">
      <c r="A64745"/>
      <c r="AA64745"/>
    </row>
    <row r="64746" spans="1:27" x14ac:dyDescent="0.25">
      <c r="A64746"/>
      <c r="AA64746"/>
    </row>
    <row r="64747" spans="1:27" x14ac:dyDescent="0.25">
      <c r="A64747"/>
      <c r="AA64747"/>
    </row>
    <row r="64748" spans="1:27" x14ac:dyDescent="0.25">
      <c r="A64748"/>
      <c r="AA64748"/>
    </row>
    <row r="64749" spans="1:27" x14ac:dyDescent="0.25">
      <c r="A64749"/>
      <c r="AA64749"/>
    </row>
    <row r="64750" spans="1:27" x14ac:dyDescent="0.25">
      <c r="A64750"/>
      <c r="AA64750"/>
    </row>
    <row r="64751" spans="1:27" x14ac:dyDescent="0.25">
      <c r="A64751"/>
      <c r="AA64751"/>
    </row>
    <row r="64752" spans="1:27" x14ac:dyDescent="0.25">
      <c r="A64752"/>
      <c r="AA64752"/>
    </row>
    <row r="64753" spans="1:27" x14ac:dyDescent="0.25">
      <c r="A64753"/>
      <c r="AA64753"/>
    </row>
    <row r="64754" spans="1:27" x14ac:dyDescent="0.25">
      <c r="A64754"/>
      <c r="AA64754"/>
    </row>
    <row r="64755" spans="1:27" x14ac:dyDescent="0.25">
      <c r="A64755"/>
      <c r="AA64755"/>
    </row>
    <row r="64756" spans="1:27" x14ac:dyDescent="0.25">
      <c r="A64756"/>
      <c r="AA64756"/>
    </row>
    <row r="64757" spans="1:27" x14ac:dyDescent="0.25">
      <c r="A64757"/>
      <c r="AA64757"/>
    </row>
    <row r="64758" spans="1:27" x14ac:dyDescent="0.25">
      <c r="A64758"/>
      <c r="AA64758"/>
    </row>
    <row r="64759" spans="1:27" x14ac:dyDescent="0.25">
      <c r="A64759"/>
      <c r="AA64759"/>
    </row>
    <row r="64760" spans="1:27" x14ac:dyDescent="0.25">
      <c r="A64760"/>
      <c r="AA64760"/>
    </row>
    <row r="64761" spans="1:27" x14ac:dyDescent="0.25">
      <c r="A64761"/>
      <c r="AA64761"/>
    </row>
    <row r="64762" spans="1:27" x14ac:dyDescent="0.25">
      <c r="A64762"/>
      <c r="AA64762"/>
    </row>
    <row r="64763" spans="1:27" x14ac:dyDescent="0.25">
      <c r="A64763"/>
      <c r="AA64763"/>
    </row>
    <row r="64764" spans="1:27" x14ac:dyDescent="0.25">
      <c r="A64764"/>
      <c r="AA64764"/>
    </row>
    <row r="64765" spans="1:27" x14ac:dyDescent="0.25">
      <c r="A64765"/>
      <c r="AA64765"/>
    </row>
    <row r="64766" spans="1:27" x14ac:dyDescent="0.25">
      <c r="A64766"/>
      <c r="AA64766"/>
    </row>
    <row r="64767" spans="1:27" x14ac:dyDescent="0.25">
      <c r="A64767"/>
      <c r="AA64767"/>
    </row>
    <row r="64768" spans="1:27" x14ac:dyDescent="0.25">
      <c r="A64768"/>
      <c r="AA64768"/>
    </row>
    <row r="64769" spans="1:27" x14ac:dyDescent="0.25">
      <c r="A64769"/>
      <c r="AA64769"/>
    </row>
    <row r="64770" spans="1:27" x14ac:dyDescent="0.25">
      <c r="A64770"/>
      <c r="AA64770"/>
    </row>
    <row r="64771" spans="1:27" x14ac:dyDescent="0.25">
      <c r="A64771"/>
      <c r="AA64771"/>
    </row>
    <row r="64772" spans="1:27" x14ac:dyDescent="0.25">
      <c r="A64772"/>
      <c r="AA64772"/>
    </row>
    <row r="64773" spans="1:27" x14ac:dyDescent="0.25">
      <c r="A64773"/>
      <c r="AA64773"/>
    </row>
    <row r="64774" spans="1:27" x14ac:dyDescent="0.25">
      <c r="A64774"/>
      <c r="AA64774"/>
    </row>
    <row r="64775" spans="1:27" x14ac:dyDescent="0.25">
      <c r="A64775"/>
      <c r="AA64775"/>
    </row>
    <row r="64776" spans="1:27" x14ac:dyDescent="0.25">
      <c r="A64776"/>
      <c r="AA64776"/>
    </row>
    <row r="64777" spans="1:27" x14ac:dyDescent="0.25">
      <c r="A64777"/>
      <c r="AA64777"/>
    </row>
    <row r="64778" spans="1:27" x14ac:dyDescent="0.25">
      <c r="A64778"/>
      <c r="AA64778"/>
    </row>
    <row r="64779" spans="1:27" x14ac:dyDescent="0.25">
      <c r="A64779"/>
      <c r="AA64779"/>
    </row>
    <row r="64780" spans="1:27" x14ac:dyDescent="0.25">
      <c r="A64780"/>
      <c r="AA64780"/>
    </row>
    <row r="64781" spans="1:27" x14ac:dyDescent="0.25">
      <c r="A64781"/>
      <c r="AA64781"/>
    </row>
    <row r="64782" spans="1:27" x14ac:dyDescent="0.25">
      <c r="A64782"/>
      <c r="AA64782"/>
    </row>
    <row r="64783" spans="1:27" x14ac:dyDescent="0.25">
      <c r="A64783"/>
      <c r="AA64783"/>
    </row>
    <row r="64784" spans="1:27" x14ac:dyDescent="0.25">
      <c r="A64784"/>
      <c r="AA64784"/>
    </row>
    <row r="64785" spans="1:27" x14ac:dyDescent="0.25">
      <c r="A64785"/>
      <c r="AA64785"/>
    </row>
    <row r="64786" spans="1:27" x14ac:dyDescent="0.25">
      <c r="A64786"/>
      <c r="AA64786"/>
    </row>
    <row r="64787" spans="1:27" x14ac:dyDescent="0.25">
      <c r="A64787"/>
      <c r="AA64787"/>
    </row>
    <row r="64788" spans="1:27" x14ac:dyDescent="0.25">
      <c r="A64788"/>
      <c r="AA64788"/>
    </row>
    <row r="64789" spans="1:27" x14ac:dyDescent="0.25">
      <c r="A64789"/>
      <c r="AA64789"/>
    </row>
    <row r="64790" spans="1:27" x14ac:dyDescent="0.25">
      <c r="A64790"/>
      <c r="AA64790"/>
    </row>
    <row r="64791" spans="1:27" x14ac:dyDescent="0.25">
      <c r="A64791"/>
      <c r="AA64791"/>
    </row>
    <row r="64792" spans="1:27" x14ac:dyDescent="0.25">
      <c r="A64792"/>
      <c r="AA64792"/>
    </row>
    <row r="64793" spans="1:27" x14ac:dyDescent="0.25">
      <c r="A64793"/>
      <c r="AA64793"/>
    </row>
    <row r="64794" spans="1:27" x14ac:dyDescent="0.25">
      <c r="A64794"/>
      <c r="AA64794"/>
    </row>
    <row r="64795" spans="1:27" x14ac:dyDescent="0.25">
      <c r="A64795"/>
      <c r="AA64795"/>
    </row>
    <row r="64796" spans="1:27" x14ac:dyDescent="0.25">
      <c r="A64796"/>
      <c r="AA64796"/>
    </row>
    <row r="64797" spans="1:27" x14ac:dyDescent="0.25">
      <c r="A64797"/>
      <c r="AA64797"/>
    </row>
    <row r="64798" spans="1:27" x14ac:dyDescent="0.25">
      <c r="A64798"/>
      <c r="AA64798"/>
    </row>
    <row r="64799" spans="1:27" x14ac:dyDescent="0.25">
      <c r="A64799"/>
      <c r="AA64799"/>
    </row>
    <row r="64800" spans="1:27" x14ac:dyDescent="0.25">
      <c r="A64800"/>
      <c r="AA64800"/>
    </row>
    <row r="64801" spans="1:27" x14ac:dyDescent="0.25">
      <c r="A64801"/>
      <c r="AA64801"/>
    </row>
    <row r="64802" spans="1:27" x14ac:dyDescent="0.25">
      <c r="A64802"/>
      <c r="AA64802"/>
    </row>
    <row r="64803" spans="1:27" x14ac:dyDescent="0.25">
      <c r="A64803"/>
      <c r="AA64803"/>
    </row>
    <row r="64804" spans="1:27" x14ac:dyDescent="0.25">
      <c r="A64804"/>
      <c r="AA64804"/>
    </row>
    <row r="64805" spans="1:27" x14ac:dyDescent="0.25">
      <c r="A64805"/>
      <c r="AA64805"/>
    </row>
    <row r="64806" spans="1:27" x14ac:dyDescent="0.25">
      <c r="A64806"/>
      <c r="AA64806"/>
    </row>
    <row r="64807" spans="1:27" x14ac:dyDescent="0.25">
      <c r="A64807"/>
      <c r="AA64807"/>
    </row>
    <row r="64808" spans="1:27" x14ac:dyDescent="0.25">
      <c r="A64808"/>
      <c r="AA64808"/>
    </row>
    <row r="64809" spans="1:27" x14ac:dyDescent="0.25">
      <c r="A64809"/>
      <c r="AA64809"/>
    </row>
    <row r="64810" spans="1:27" x14ac:dyDescent="0.25">
      <c r="A64810"/>
      <c r="AA64810"/>
    </row>
    <row r="64811" spans="1:27" x14ac:dyDescent="0.25">
      <c r="A64811"/>
      <c r="AA64811"/>
    </row>
    <row r="64812" spans="1:27" x14ac:dyDescent="0.25">
      <c r="A64812"/>
      <c r="AA64812"/>
    </row>
    <row r="64813" spans="1:27" x14ac:dyDescent="0.25">
      <c r="A64813"/>
      <c r="AA64813"/>
    </row>
    <row r="64814" spans="1:27" x14ac:dyDescent="0.25">
      <c r="A64814"/>
      <c r="AA64814"/>
    </row>
    <row r="64815" spans="1:27" x14ac:dyDescent="0.25">
      <c r="A64815"/>
      <c r="AA64815"/>
    </row>
    <row r="64816" spans="1:27" x14ac:dyDescent="0.25">
      <c r="A64816"/>
      <c r="AA64816"/>
    </row>
    <row r="64817" spans="1:27" x14ac:dyDescent="0.25">
      <c r="A64817"/>
      <c r="AA64817"/>
    </row>
    <row r="64818" spans="1:27" x14ac:dyDescent="0.25">
      <c r="A64818"/>
      <c r="AA64818"/>
    </row>
    <row r="64819" spans="1:27" x14ac:dyDescent="0.25">
      <c r="A64819"/>
      <c r="AA64819"/>
    </row>
    <row r="64820" spans="1:27" x14ac:dyDescent="0.25">
      <c r="A64820"/>
      <c r="AA64820"/>
    </row>
    <row r="64821" spans="1:27" x14ac:dyDescent="0.25">
      <c r="A64821"/>
      <c r="AA64821"/>
    </row>
    <row r="64822" spans="1:27" x14ac:dyDescent="0.25">
      <c r="A64822"/>
      <c r="AA64822"/>
    </row>
    <row r="64823" spans="1:27" x14ac:dyDescent="0.25">
      <c r="A64823"/>
      <c r="AA64823"/>
    </row>
    <row r="64824" spans="1:27" x14ac:dyDescent="0.25">
      <c r="A64824"/>
      <c r="AA64824"/>
    </row>
    <row r="64825" spans="1:27" x14ac:dyDescent="0.25">
      <c r="A64825"/>
      <c r="AA64825"/>
    </row>
    <row r="64826" spans="1:27" x14ac:dyDescent="0.25">
      <c r="A64826"/>
      <c r="AA64826"/>
    </row>
    <row r="64827" spans="1:27" x14ac:dyDescent="0.25">
      <c r="A64827"/>
      <c r="AA64827"/>
    </row>
    <row r="64828" spans="1:27" x14ac:dyDescent="0.25">
      <c r="A64828"/>
      <c r="AA64828"/>
    </row>
    <row r="64829" spans="1:27" x14ac:dyDescent="0.25">
      <c r="A64829"/>
      <c r="AA64829"/>
    </row>
    <row r="64830" spans="1:27" x14ac:dyDescent="0.25">
      <c r="A64830"/>
      <c r="AA64830"/>
    </row>
    <row r="64831" spans="1:27" x14ac:dyDescent="0.25">
      <c r="A64831"/>
      <c r="AA64831"/>
    </row>
    <row r="64832" spans="1:27" x14ac:dyDescent="0.25">
      <c r="A64832"/>
      <c r="AA64832"/>
    </row>
    <row r="64833" spans="1:27" x14ac:dyDescent="0.25">
      <c r="A64833"/>
      <c r="AA64833"/>
    </row>
    <row r="64834" spans="1:27" x14ac:dyDescent="0.25">
      <c r="A64834"/>
      <c r="AA64834"/>
    </row>
    <row r="64835" spans="1:27" x14ac:dyDescent="0.25">
      <c r="A64835"/>
      <c r="AA64835"/>
    </row>
    <row r="64836" spans="1:27" x14ac:dyDescent="0.25">
      <c r="A64836"/>
      <c r="AA64836"/>
    </row>
    <row r="64837" spans="1:27" x14ac:dyDescent="0.25">
      <c r="A64837"/>
      <c r="AA64837"/>
    </row>
    <row r="64838" spans="1:27" x14ac:dyDescent="0.25">
      <c r="A64838"/>
      <c r="AA64838"/>
    </row>
    <row r="64839" spans="1:27" x14ac:dyDescent="0.25">
      <c r="A64839"/>
      <c r="AA64839"/>
    </row>
    <row r="64840" spans="1:27" x14ac:dyDescent="0.25">
      <c r="A64840"/>
      <c r="AA64840"/>
    </row>
    <row r="64841" spans="1:27" x14ac:dyDescent="0.25">
      <c r="A64841"/>
      <c r="AA64841"/>
    </row>
    <row r="64842" spans="1:27" x14ac:dyDescent="0.25">
      <c r="A64842"/>
      <c r="AA64842"/>
    </row>
    <row r="64843" spans="1:27" x14ac:dyDescent="0.25">
      <c r="A64843"/>
      <c r="AA64843"/>
    </row>
    <row r="64844" spans="1:27" x14ac:dyDescent="0.25">
      <c r="A64844"/>
      <c r="AA64844"/>
    </row>
    <row r="64845" spans="1:27" x14ac:dyDescent="0.25">
      <c r="A64845"/>
      <c r="AA64845"/>
    </row>
    <row r="64846" spans="1:27" x14ac:dyDescent="0.25">
      <c r="A64846"/>
      <c r="AA64846"/>
    </row>
    <row r="64847" spans="1:27" x14ac:dyDescent="0.25">
      <c r="A64847"/>
      <c r="AA64847"/>
    </row>
    <row r="64848" spans="1:27" x14ac:dyDescent="0.25">
      <c r="A64848"/>
      <c r="AA64848"/>
    </row>
    <row r="64849" spans="1:27" x14ac:dyDescent="0.25">
      <c r="A64849"/>
      <c r="AA64849"/>
    </row>
    <row r="64850" spans="1:27" x14ac:dyDescent="0.25">
      <c r="A64850"/>
      <c r="AA64850"/>
    </row>
    <row r="64851" spans="1:27" x14ac:dyDescent="0.25">
      <c r="A64851"/>
      <c r="AA64851"/>
    </row>
    <row r="64852" spans="1:27" x14ac:dyDescent="0.25">
      <c r="A64852"/>
      <c r="AA64852"/>
    </row>
    <row r="64853" spans="1:27" x14ac:dyDescent="0.25">
      <c r="A64853"/>
      <c r="AA64853"/>
    </row>
    <row r="64854" spans="1:27" x14ac:dyDescent="0.25">
      <c r="A64854"/>
      <c r="AA64854"/>
    </row>
    <row r="64855" spans="1:27" x14ac:dyDescent="0.25">
      <c r="A64855"/>
      <c r="AA64855"/>
    </row>
    <row r="64856" spans="1:27" x14ac:dyDescent="0.25">
      <c r="A64856"/>
      <c r="AA64856"/>
    </row>
    <row r="64857" spans="1:27" x14ac:dyDescent="0.25">
      <c r="A64857"/>
      <c r="AA64857"/>
    </row>
    <row r="64858" spans="1:27" x14ac:dyDescent="0.25">
      <c r="A64858"/>
      <c r="AA64858"/>
    </row>
    <row r="64859" spans="1:27" x14ac:dyDescent="0.25">
      <c r="A64859"/>
      <c r="AA64859"/>
    </row>
    <row r="64860" spans="1:27" x14ac:dyDescent="0.25">
      <c r="A64860"/>
      <c r="AA64860"/>
    </row>
    <row r="64861" spans="1:27" x14ac:dyDescent="0.25">
      <c r="A64861"/>
      <c r="AA64861"/>
    </row>
    <row r="64862" spans="1:27" x14ac:dyDescent="0.25">
      <c r="A64862"/>
      <c r="AA64862"/>
    </row>
    <row r="64863" spans="1:27" x14ac:dyDescent="0.25">
      <c r="A64863"/>
      <c r="AA64863"/>
    </row>
    <row r="64864" spans="1:27" x14ac:dyDescent="0.25">
      <c r="A64864"/>
      <c r="AA64864"/>
    </row>
    <row r="64865" spans="1:27" x14ac:dyDescent="0.25">
      <c r="A64865"/>
      <c r="AA64865"/>
    </row>
    <row r="64866" spans="1:27" x14ac:dyDescent="0.25">
      <c r="A64866"/>
      <c r="AA64866"/>
    </row>
    <row r="64867" spans="1:27" x14ac:dyDescent="0.25">
      <c r="A64867"/>
      <c r="AA64867"/>
    </row>
    <row r="64868" spans="1:27" x14ac:dyDescent="0.25">
      <c r="A64868"/>
      <c r="AA64868"/>
    </row>
    <row r="64869" spans="1:27" x14ac:dyDescent="0.25">
      <c r="A64869"/>
      <c r="AA64869"/>
    </row>
    <row r="64870" spans="1:27" x14ac:dyDescent="0.25">
      <c r="A64870"/>
      <c r="AA64870"/>
    </row>
    <row r="64871" spans="1:27" x14ac:dyDescent="0.25">
      <c r="A64871"/>
      <c r="AA64871"/>
    </row>
    <row r="64872" spans="1:27" x14ac:dyDescent="0.25">
      <c r="A64872"/>
      <c r="AA64872"/>
    </row>
    <row r="64873" spans="1:27" x14ac:dyDescent="0.25">
      <c r="A64873"/>
      <c r="AA64873"/>
    </row>
    <row r="64874" spans="1:27" x14ac:dyDescent="0.25">
      <c r="A64874"/>
      <c r="AA64874"/>
    </row>
    <row r="64875" spans="1:27" x14ac:dyDescent="0.25">
      <c r="A64875"/>
      <c r="AA64875"/>
    </row>
    <row r="64876" spans="1:27" x14ac:dyDescent="0.25">
      <c r="A64876"/>
      <c r="AA64876"/>
    </row>
    <row r="64877" spans="1:27" x14ac:dyDescent="0.25">
      <c r="A64877"/>
      <c r="AA64877"/>
    </row>
    <row r="64878" spans="1:27" x14ac:dyDescent="0.25">
      <c r="A64878"/>
      <c r="AA64878"/>
    </row>
    <row r="64879" spans="1:27" x14ac:dyDescent="0.25">
      <c r="A64879"/>
      <c r="AA64879"/>
    </row>
    <row r="64880" spans="1:27" x14ac:dyDescent="0.25">
      <c r="A64880"/>
      <c r="AA64880"/>
    </row>
    <row r="64881" spans="1:27" x14ac:dyDescent="0.25">
      <c r="A64881"/>
      <c r="AA64881"/>
    </row>
    <row r="64882" spans="1:27" x14ac:dyDescent="0.25">
      <c r="A64882"/>
      <c r="AA64882"/>
    </row>
    <row r="64883" spans="1:27" x14ac:dyDescent="0.25">
      <c r="A64883"/>
      <c r="AA64883"/>
    </row>
    <row r="64884" spans="1:27" x14ac:dyDescent="0.25">
      <c r="A64884"/>
      <c r="AA64884"/>
    </row>
    <row r="64885" spans="1:27" x14ac:dyDescent="0.25">
      <c r="A64885"/>
      <c r="AA64885"/>
    </row>
    <row r="64886" spans="1:27" x14ac:dyDescent="0.25">
      <c r="A64886"/>
      <c r="AA64886"/>
    </row>
    <row r="64887" spans="1:27" x14ac:dyDescent="0.25">
      <c r="A64887"/>
      <c r="AA64887"/>
    </row>
    <row r="64888" spans="1:27" x14ac:dyDescent="0.25">
      <c r="A64888"/>
      <c r="AA64888"/>
    </row>
    <row r="64889" spans="1:27" x14ac:dyDescent="0.25">
      <c r="A64889"/>
      <c r="AA64889"/>
    </row>
    <row r="64890" spans="1:27" x14ac:dyDescent="0.25">
      <c r="A64890"/>
      <c r="AA64890"/>
    </row>
    <row r="64891" spans="1:27" x14ac:dyDescent="0.25">
      <c r="A64891"/>
      <c r="AA64891"/>
    </row>
    <row r="64892" spans="1:27" x14ac:dyDescent="0.25">
      <c r="A64892"/>
      <c r="AA64892"/>
    </row>
    <row r="64893" spans="1:27" x14ac:dyDescent="0.25">
      <c r="A64893"/>
      <c r="AA64893"/>
    </row>
    <row r="64894" spans="1:27" x14ac:dyDescent="0.25">
      <c r="A64894"/>
      <c r="AA64894"/>
    </row>
    <row r="64895" spans="1:27" x14ac:dyDescent="0.25">
      <c r="A64895"/>
      <c r="AA64895"/>
    </row>
    <row r="64896" spans="1:27" x14ac:dyDescent="0.25">
      <c r="A64896"/>
      <c r="AA64896"/>
    </row>
    <row r="64897" spans="1:27" x14ac:dyDescent="0.25">
      <c r="A64897"/>
      <c r="AA64897"/>
    </row>
    <row r="64898" spans="1:27" x14ac:dyDescent="0.25">
      <c r="A64898"/>
      <c r="AA64898"/>
    </row>
    <row r="64899" spans="1:27" x14ac:dyDescent="0.25">
      <c r="A64899"/>
      <c r="AA64899"/>
    </row>
    <row r="64900" spans="1:27" x14ac:dyDescent="0.25">
      <c r="A64900"/>
      <c r="AA64900"/>
    </row>
    <row r="64901" spans="1:27" x14ac:dyDescent="0.25">
      <c r="A64901"/>
      <c r="AA64901"/>
    </row>
    <row r="64902" spans="1:27" x14ac:dyDescent="0.25">
      <c r="A64902"/>
      <c r="AA64902"/>
    </row>
    <row r="64903" spans="1:27" x14ac:dyDescent="0.25">
      <c r="A64903"/>
      <c r="AA64903"/>
    </row>
    <row r="64904" spans="1:27" x14ac:dyDescent="0.25">
      <c r="A64904"/>
      <c r="AA64904"/>
    </row>
    <row r="64905" spans="1:27" x14ac:dyDescent="0.25">
      <c r="A64905"/>
      <c r="AA64905"/>
    </row>
    <row r="64906" spans="1:27" x14ac:dyDescent="0.25">
      <c r="A64906"/>
      <c r="AA64906"/>
    </row>
    <row r="64907" spans="1:27" x14ac:dyDescent="0.25">
      <c r="A64907"/>
      <c r="AA64907"/>
    </row>
    <row r="64908" spans="1:27" x14ac:dyDescent="0.25">
      <c r="A64908"/>
      <c r="AA64908"/>
    </row>
    <row r="64909" spans="1:27" x14ac:dyDescent="0.25">
      <c r="A64909"/>
      <c r="AA64909"/>
    </row>
    <row r="64910" spans="1:27" x14ac:dyDescent="0.25">
      <c r="A64910"/>
      <c r="AA64910"/>
    </row>
    <row r="64911" spans="1:27" x14ac:dyDescent="0.25">
      <c r="A64911"/>
      <c r="AA64911"/>
    </row>
    <row r="64912" spans="1:27" x14ac:dyDescent="0.25">
      <c r="A64912"/>
      <c r="AA64912"/>
    </row>
    <row r="64913" spans="1:27" x14ac:dyDescent="0.25">
      <c r="A64913"/>
      <c r="AA64913"/>
    </row>
    <row r="64914" spans="1:27" x14ac:dyDescent="0.25">
      <c r="A64914"/>
      <c r="AA64914"/>
    </row>
    <row r="64915" spans="1:27" x14ac:dyDescent="0.25">
      <c r="A64915"/>
      <c r="AA64915"/>
    </row>
    <row r="64916" spans="1:27" x14ac:dyDescent="0.25">
      <c r="A64916"/>
      <c r="AA64916"/>
    </row>
    <row r="64917" spans="1:27" x14ac:dyDescent="0.25">
      <c r="A64917"/>
      <c r="AA64917"/>
    </row>
    <row r="64918" spans="1:27" x14ac:dyDescent="0.25">
      <c r="A64918"/>
      <c r="AA64918"/>
    </row>
    <row r="64919" spans="1:27" x14ac:dyDescent="0.25">
      <c r="A64919"/>
      <c r="AA64919"/>
    </row>
    <row r="64920" spans="1:27" x14ac:dyDescent="0.25">
      <c r="A64920"/>
      <c r="AA64920"/>
    </row>
    <row r="64921" spans="1:27" x14ac:dyDescent="0.25">
      <c r="A64921"/>
      <c r="AA64921"/>
    </row>
    <row r="64922" spans="1:27" x14ac:dyDescent="0.25">
      <c r="A64922"/>
      <c r="AA64922"/>
    </row>
    <row r="64923" spans="1:27" x14ac:dyDescent="0.25">
      <c r="A64923"/>
      <c r="AA64923"/>
    </row>
    <row r="64924" spans="1:27" x14ac:dyDescent="0.25">
      <c r="A64924"/>
      <c r="AA64924"/>
    </row>
    <row r="64925" spans="1:27" x14ac:dyDescent="0.25">
      <c r="A64925"/>
      <c r="AA64925"/>
    </row>
    <row r="64926" spans="1:27" x14ac:dyDescent="0.25">
      <c r="A64926"/>
      <c r="AA64926"/>
    </row>
    <row r="64927" spans="1:27" x14ac:dyDescent="0.25">
      <c r="A64927"/>
      <c r="AA64927"/>
    </row>
    <row r="64928" spans="1:27" x14ac:dyDescent="0.25">
      <c r="A64928"/>
      <c r="AA64928"/>
    </row>
    <row r="64929" spans="1:27" x14ac:dyDescent="0.25">
      <c r="A64929"/>
      <c r="AA64929"/>
    </row>
    <row r="64930" spans="1:27" x14ac:dyDescent="0.25">
      <c r="A64930"/>
      <c r="AA64930"/>
    </row>
    <row r="64931" spans="1:27" x14ac:dyDescent="0.25">
      <c r="A64931"/>
      <c r="AA64931"/>
    </row>
    <row r="64932" spans="1:27" x14ac:dyDescent="0.25">
      <c r="A64932"/>
      <c r="AA64932"/>
    </row>
    <row r="64933" spans="1:27" x14ac:dyDescent="0.25">
      <c r="A64933"/>
      <c r="AA64933"/>
    </row>
    <row r="64934" spans="1:27" x14ac:dyDescent="0.25">
      <c r="A64934"/>
      <c r="AA64934"/>
    </row>
    <row r="64935" spans="1:27" x14ac:dyDescent="0.25">
      <c r="A64935"/>
      <c r="AA64935"/>
    </row>
    <row r="64936" spans="1:27" x14ac:dyDescent="0.25">
      <c r="A64936"/>
      <c r="AA64936"/>
    </row>
    <row r="64937" spans="1:27" x14ac:dyDescent="0.25">
      <c r="A64937"/>
      <c r="AA64937"/>
    </row>
    <row r="64938" spans="1:27" x14ac:dyDescent="0.25">
      <c r="A64938"/>
      <c r="AA64938"/>
    </row>
    <row r="64939" spans="1:27" x14ac:dyDescent="0.25">
      <c r="A64939"/>
      <c r="AA64939"/>
    </row>
    <row r="64940" spans="1:27" x14ac:dyDescent="0.25">
      <c r="A64940"/>
      <c r="AA64940"/>
    </row>
    <row r="64941" spans="1:27" x14ac:dyDescent="0.25">
      <c r="A64941"/>
      <c r="AA64941"/>
    </row>
    <row r="64942" spans="1:27" x14ac:dyDescent="0.25">
      <c r="A64942"/>
      <c r="AA64942"/>
    </row>
    <row r="64943" spans="1:27" x14ac:dyDescent="0.25">
      <c r="A64943"/>
      <c r="AA64943"/>
    </row>
    <row r="64944" spans="1:27" x14ac:dyDescent="0.25">
      <c r="A64944"/>
      <c r="AA64944"/>
    </row>
    <row r="64945" spans="1:27" x14ac:dyDescent="0.25">
      <c r="A64945"/>
      <c r="AA64945"/>
    </row>
    <row r="64946" spans="1:27" x14ac:dyDescent="0.25">
      <c r="A64946"/>
      <c r="AA64946"/>
    </row>
    <row r="64947" spans="1:27" x14ac:dyDescent="0.25">
      <c r="A64947"/>
      <c r="AA64947"/>
    </row>
    <row r="64948" spans="1:27" x14ac:dyDescent="0.25">
      <c r="A64948"/>
      <c r="AA64948"/>
    </row>
    <row r="64949" spans="1:27" x14ac:dyDescent="0.25">
      <c r="A64949"/>
      <c r="AA64949"/>
    </row>
    <row r="64950" spans="1:27" x14ac:dyDescent="0.25">
      <c r="A64950"/>
      <c r="AA64950"/>
    </row>
    <row r="64951" spans="1:27" x14ac:dyDescent="0.25">
      <c r="A64951"/>
      <c r="AA64951"/>
    </row>
    <row r="64952" spans="1:27" x14ac:dyDescent="0.25">
      <c r="A64952"/>
      <c r="AA64952"/>
    </row>
    <row r="64953" spans="1:27" x14ac:dyDescent="0.25">
      <c r="A64953"/>
      <c r="AA64953"/>
    </row>
    <row r="64954" spans="1:27" x14ac:dyDescent="0.25">
      <c r="A64954"/>
      <c r="AA64954"/>
    </row>
    <row r="64955" spans="1:27" x14ac:dyDescent="0.25">
      <c r="A64955"/>
      <c r="AA64955"/>
    </row>
    <row r="64956" spans="1:27" x14ac:dyDescent="0.25">
      <c r="A64956"/>
      <c r="AA64956"/>
    </row>
    <row r="64957" spans="1:27" x14ac:dyDescent="0.25">
      <c r="A64957"/>
      <c r="AA64957"/>
    </row>
    <row r="64958" spans="1:27" x14ac:dyDescent="0.25">
      <c r="A64958"/>
      <c r="AA64958"/>
    </row>
    <row r="64959" spans="1:27" x14ac:dyDescent="0.25">
      <c r="A64959"/>
      <c r="AA64959"/>
    </row>
    <row r="64960" spans="1:27" x14ac:dyDescent="0.25">
      <c r="A64960"/>
      <c r="AA64960"/>
    </row>
    <row r="64961" spans="1:27" x14ac:dyDescent="0.25">
      <c r="A64961"/>
      <c r="AA64961"/>
    </row>
    <row r="64962" spans="1:27" x14ac:dyDescent="0.25">
      <c r="A64962"/>
      <c r="AA64962"/>
    </row>
    <row r="64963" spans="1:27" x14ac:dyDescent="0.25">
      <c r="A64963"/>
      <c r="AA64963"/>
    </row>
    <row r="64964" spans="1:27" x14ac:dyDescent="0.25">
      <c r="A64964"/>
      <c r="AA64964"/>
    </row>
    <row r="64965" spans="1:27" x14ac:dyDescent="0.25">
      <c r="A64965"/>
      <c r="AA64965"/>
    </row>
    <row r="64966" spans="1:27" x14ac:dyDescent="0.25">
      <c r="A64966"/>
      <c r="AA64966"/>
    </row>
    <row r="64967" spans="1:27" x14ac:dyDescent="0.25">
      <c r="A64967"/>
      <c r="AA64967"/>
    </row>
    <row r="64968" spans="1:27" x14ac:dyDescent="0.25">
      <c r="A64968"/>
      <c r="AA64968"/>
    </row>
    <row r="64969" spans="1:27" x14ac:dyDescent="0.25">
      <c r="A64969"/>
      <c r="AA64969"/>
    </row>
    <row r="64970" spans="1:27" x14ac:dyDescent="0.25">
      <c r="A64970"/>
      <c r="AA64970"/>
    </row>
    <row r="64971" spans="1:27" x14ac:dyDescent="0.25">
      <c r="A64971"/>
      <c r="AA64971"/>
    </row>
    <row r="64972" spans="1:27" x14ac:dyDescent="0.25">
      <c r="A64972"/>
      <c r="AA64972"/>
    </row>
    <row r="64973" spans="1:27" x14ac:dyDescent="0.25">
      <c r="A64973"/>
      <c r="AA64973"/>
    </row>
    <row r="64974" spans="1:27" x14ac:dyDescent="0.25">
      <c r="A64974"/>
      <c r="AA64974"/>
    </row>
    <row r="64975" spans="1:27" x14ac:dyDescent="0.25">
      <c r="A64975"/>
      <c r="AA64975"/>
    </row>
    <row r="64976" spans="1:27" x14ac:dyDescent="0.25">
      <c r="A64976"/>
      <c r="AA64976"/>
    </row>
    <row r="64977" spans="1:27" x14ac:dyDescent="0.25">
      <c r="A64977"/>
      <c r="AA64977"/>
    </row>
    <row r="64978" spans="1:27" x14ac:dyDescent="0.25">
      <c r="A64978"/>
      <c r="AA64978"/>
    </row>
    <row r="64979" spans="1:27" x14ac:dyDescent="0.25">
      <c r="A64979"/>
      <c r="AA64979"/>
    </row>
    <row r="64980" spans="1:27" x14ac:dyDescent="0.25">
      <c r="A64980"/>
      <c r="AA64980"/>
    </row>
    <row r="64981" spans="1:27" x14ac:dyDescent="0.25">
      <c r="A64981"/>
      <c r="AA64981"/>
    </row>
    <row r="64982" spans="1:27" x14ac:dyDescent="0.25">
      <c r="A64982"/>
      <c r="AA64982"/>
    </row>
    <row r="64983" spans="1:27" x14ac:dyDescent="0.25">
      <c r="A64983"/>
      <c r="AA64983"/>
    </row>
    <row r="64984" spans="1:27" x14ac:dyDescent="0.25">
      <c r="A64984"/>
      <c r="AA64984"/>
    </row>
    <row r="64985" spans="1:27" x14ac:dyDescent="0.25">
      <c r="A64985"/>
      <c r="AA64985"/>
    </row>
    <row r="64986" spans="1:27" x14ac:dyDescent="0.25">
      <c r="A64986"/>
      <c r="AA64986"/>
    </row>
    <row r="64987" spans="1:27" x14ac:dyDescent="0.25">
      <c r="A64987"/>
      <c r="AA64987"/>
    </row>
    <row r="64988" spans="1:27" x14ac:dyDescent="0.25">
      <c r="A64988"/>
      <c r="AA64988"/>
    </row>
    <row r="64989" spans="1:27" x14ac:dyDescent="0.25">
      <c r="A64989"/>
      <c r="AA64989"/>
    </row>
    <row r="64990" spans="1:27" x14ac:dyDescent="0.25">
      <c r="A64990"/>
      <c r="AA64990"/>
    </row>
    <row r="64991" spans="1:27" x14ac:dyDescent="0.25">
      <c r="A64991"/>
      <c r="AA64991"/>
    </row>
    <row r="64992" spans="1:27" x14ac:dyDescent="0.25">
      <c r="A64992"/>
      <c r="AA64992"/>
    </row>
    <row r="64993" spans="1:27" x14ac:dyDescent="0.25">
      <c r="A64993"/>
      <c r="AA64993"/>
    </row>
    <row r="64994" spans="1:27" x14ac:dyDescent="0.25">
      <c r="A64994"/>
      <c r="AA64994"/>
    </row>
    <row r="64995" spans="1:27" x14ac:dyDescent="0.25">
      <c r="A64995"/>
      <c r="AA64995"/>
    </row>
    <row r="64996" spans="1:27" x14ac:dyDescent="0.25">
      <c r="A64996"/>
      <c r="AA64996"/>
    </row>
    <row r="64997" spans="1:27" x14ac:dyDescent="0.25">
      <c r="A64997"/>
      <c r="AA64997"/>
    </row>
    <row r="64998" spans="1:27" x14ac:dyDescent="0.25">
      <c r="A64998"/>
      <c r="AA64998"/>
    </row>
    <row r="64999" spans="1:27" x14ac:dyDescent="0.25">
      <c r="A64999"/>
      <c r="AA64999"/>
    </row>
    <row r="65000" spans="1:27" x14ac:dyDescent="0.25">
      <c r="A65000"/>
      <c r="AA65000"/>
    </row>
    <row r="65001" spans="1:27" x14ac:dyDescent="0.25">
      <c r="A65001"/>
      <c r="AA65001"/>
    </row>
    <row r="65002" spans="1:27" x14ac:dyDescent="0.25">
      <c r="A65002"/>
      <c r="AA65002"/>
    </row>
    <row r="65003" spans="1:27" x14ac:dyDescent="0.25">
      <c r="A65003"/>
      <c r="AA65003"/>
    </row>
    <row r="65004" spans="1:27" x14ac:dyDescent="0.25">
      <c r="A65004"/>
      <c r="AA65004"/>
    </row>
    <row r="65005" spans="1:27" x14ac:dyDescent="0.25">
      <c r="A65005"/>
      <c r="AA65005"/>
    </row>
    <row r="65006" spans="1:27" x14ac:dyDescent="0.25">
      <c r="A65006"/>
      <c r="AA65006"/>
    </row>
    <row r="65007" spans="1:27" x14ac:dyDescent="0.25">
      <c r="A65007"/>
      <c r="AA65007"/>
    </row>
    <row r="65008" spans="1:27" x14ac:dyDescent="0.25">
      <c r="A65008"/>
      <c r="AA65008"/>
    </row>
    <row r="65009" spans="1:27" x14ac:dyDescent="0.25">
      <c r="A65009"/>
      <c r="AA65009"/>
    </row>
    <row r="65010" spans="1:27" x14ac:dyDescent="0.25">
      <c r="A65010"/>
      <c r="AA65010"/>
    </row>
    <row r="65011" spans="1:27" x14ac:dyDescent="0.25">
      <c r="A65011"/>
      <c r="AA65011"/>
    </row>
    <row r="65012" spans="1:27" x14ac:dyDescent="0.25">
      <c r="A65012"/>
      <c r="AA65012"/>
    </row>
    <row r="65013" spans="1:27" x14ac:dyDescent="0.25">
      <c r="A65013"/>
      <c r="AA65013"/>
    </row>
    <row r="65014" spans="1:27" x14ac:dyDescent="0.25">
      <c r="A65014"/>
      <c r="AA65014"/>
    </row>
    <row r="65015" spans="1:27" x14ac:dyDescent="0.25">
      <c r="A65015"/>
      <c r="AA65015"/>
    </row>
    <row r="65016" spans="1:27" x14ac:dyDescent="0.25">
      <c r="A65016"/>
      <c r="AA65016"/>
    </row>
    <row r="65017" spans="1:27" x14ac:dyDescent="0.25">
      <c r="A65017"/>
      <c r="AA65017"/>
    </row>
    <row r="65018" spans="1:27" x14ac:dyDescent="0.25">
      <c r="A65018"/>
      <c r="AA65018"/>
    </row>
    <row r="65019" spans="1:27" x14ac:dyDescent="0.25">
      <c r="A65019"/>
      <c r="AA65019"/>
    </row>
    <row r="65020" spans="1:27" x14ac:dyDescent="0.25">
      <c r="A65020"/>
      <c r="AA65020"/>
    </row>
    <row r="65021" spans="1:27" x14ac:dyDescent="0.25">
      <c r="A65021"/>
      <c r="AA65021"/>
    </row>
    <row r="65022" spans="1:27" x14ac:dyDescent="0.25">
      <c r="A65022"/>
      <c r="AA65022"/>
    </row>
    <row r="65023" spans="1:27" x14ac:dyDescent="0.25">
      <c r="A65023"/>
      <c r="AA65023"/>
    </row>
    <row r="65024" spans="1:27" x14ac:dyDescent="0.25">
      <c r="A65024"/>
      <c r="AA65024"/>
    </row>
    <row r="65025" spans="1:27" x14ac:dyDescent="0.25">
      <c r="A65025"/>
      <c r="AA65025"/>
    </row>
    <row r="65026" spans="1:27" x14ac:dyDescent="0.25">
      <c r="A65026"/>
      <c r="AA65026"/>
    </row>
    <row r="65027" spans="1:27" x14ac:dyDescent="0.25">
      <c r="A65027"/>
      <c r="AA65027"/>
    </row>
    <row r="65028" spans="1:27" x14ac:dyDescent="0.25">
      <c r="A65028"/>
      <c r="AA65028"/>
    </row>
    <row r="65029" spans="1:27" x14ac:dyDescent="0.25">
      <c r="A65029"/>
      <c r="AA65029"/>
    </row>
    <row r="65030" spans="1:27" x14ac:dyDescent="0.25">
      <c r="A65030"/>
      <c r="AA65030"/>
    </row>
    <row r="65031" spans="1:27" x14ac:dyDescent="0.25">
      <c r="A65031"/>
      <c r="AA65031"/>
    </row>
    <row r="65032" spans="1:27" x14ac:dyDescent="0.25">
      <c r="A65032"/>
      <c r="AA65032"/>
    </row>
    <row r="65033" spans="1:27" x14ac:dyDescent="0.25">
      <c r="A65033"/>
      <c r="AA65033"/>
    </row>
    <row r="65034" spans="1:27" x14ac:dyDescent="0.25">
      <c r="A65034"/>
      <c r="AA65034"/>
    </row>
    <row r="65035" spans="1:27" x14ac:dyDescent="0.25">
      <c r="A65035"/>
      <c r="AA65035"/>
    </row>
    <row r="65036" spans="1:27" x14ac:dyDescent="0.25">
      <c r="A65036"/>
      <c r="AA65036"/>
    </row>
    <row r="65037" spans="1:27" x14ac:dyDescent="0.25">
      <c r="A65037"/>
      <c r="AA65037"/>
    </row>
    <row r="65038" spans="1:27" x14ac:dyDescent="0.25">
      <c r="A65038"/>
      <c r="AA65038"/>
    </row>
    <row r="65039" spans="1:27" x14ac:dyDescent="0.25">
      <c r="A65039"/>
      <c r="AA65039"/>
    </row>
    <row r="65040" spans="1:27" x14ac:dyDescent="0.25">
      <c r="A65040"/>
      <c r="AA65040"/>
    </row>
    <row r="65041" spans="1:27" x14ac:dyDescent="0.25">
      <c r="A65041"/>
      <c r="AA65041"/>
    </row>
    <row r="65042" spans="1:27" x14ac:dyDescent="0.25">
      <c r="A65042"/>
      <c r="AA65042"/>
    </row>
    <row r="65043" spans="1:27" x14ac:dyDescent="0.25">
      <c r="A65043"/>
      <c r="AA65043"/>
    </row>
    <row r="65044" spans="1:27" x14ac:dyDescent="0.25">
      <c r="A65044"/>
      <c r="AA65044"/>
    </row>
    <row r="65045" spans="1:27" x14ac:dyDescent="0.25">
      <c r="A65045"/>
      <c r="AA65045"/>
    </row>
    <row r="65046" spans="1:27" x14ac:dyDescent="0.25">
      <c r="A65046"/>
      <c r="AA65046"/>
    </row>
    <row r="65047" spans="1:27" x14ac:dyDescent="0.25">
      <c r="A65047"/>
      <c r="AA65047"/>
    </row>
    <row r="65048" spans="1:27" x14ac:dyDescent="0.25">
      <c r="A65048"/>
      <c r="AA65048"/>
    </row>
    <row r="65049" spans="1:27" x14ac:dyDescent="0.25">
      <c r="A65049"/>
      <c r="AA65049"/>
    </row>
    <row r="65050" spans="1:27" x14ac:dyDescent="0.25">
      <c r="A65050"/>
      <c r="AA65050"/>
    </row>
    <row r="65051" spans="1:27" x14ac:dyDescent="0.25">
      <c r="A65051"/>
      <c r="AA65051"/>
    </row>
    <row r="65052" spans="1:27" x14ac:dyDescent="0.25">
      <c r="A65052"/>
      <c r="AA65052"/>
    </row>
    <row r="65053" spans="1:27" x14ac:dyDescent="0.25">
      <c r="A65053"/>
      <c r="AA65053"/>
    </row>
    <row r="65054" spans="1:27" x14ac:dyDescent="0.25">
      <c r="A65054"/>
      <c r="AA65054"/>
    </row>
    <row r="65055" spans="1:27" x14ac:dyDescent="0.25">
      <c r="A65055"/>
      <c r="AA65055"/>
    </row>
    <row r="65056" spans="1:27" x14ac:dyDescent="0.25">
      <c r="A65056"/>
      <c r="AA65056"/>
    </row>
    <row r="65057" spans="1:27" x14ac:dyDescent="0.25">
      <c r="A65057"/>
      <c r="AA65057"/>
    </row>
    <row r="65058" spans="1:27" x14ac:dyDescent="0.25">
      <c r="A65058"/>
      <c r="AA65058"/>
    </row>
    <row r="65059" spans="1:27" x14ac:dyDescent="0.25">
      <c r="A65059"/>
      <c r="AA65059"/>
    </row>
    <row r="65060" spans="1:27" x14ac:dyDescent="0.25">
      <c r="A65060"/>
      <c r="AA65060"/>
    </row>
    <row r="65061" spans="1:27" x14ac:dyDescent="0.25">
      <c r="A65061"/>
      <c r="AA65061"/>
    </row>
    <row r="65062" spans="1:27" x14ac:dyDescent="0.25">
      <c r="A65062"/>
      <c r="AA65062"/>
    </row>
    <row r="65063" spans="1:27" x14ac:dyDescent="0.25">
      <c r="A65063"/>
      <c r="AA65063"/>
    </row>
    <row r="65064" spans="1:27" x14ac:dyDescent="0.25">
      <c r="A65064"/>
      <c r="AA65064"/>
    </row>
    <row r="65065" spans="1:27" x14ac:dyDescent="0.25">
      <c r="A65065"/>
      <c r="AA65065"/>
    </row>
    <row r="65066" spans="1:27" x14ac:dyDescent="0.25">
      <c r="A65066"/>
      <c r="AA65066"/>
    </row>
    <row r="65067" spans="1:27" x14ac:dyDescent="0.25">
      <c r="A65067"/>
      <c r="AA65067"/>
    </row>
    <row r="65068" spans="1:27" x14ac:dyDescent="0.25">
      <c r="A65068"/>
      <c r="AA65068"/>
    </row>
    <row r="65069" spans="1:27" x14ac:dyDescent="0.25">
      <c r="A65069"/>
      <c r="AA65069"/>
    </row>
    <row r="65070" spans="1:27" x14ac:dyDescent="0.25">
      <c r="A65070"/>
      <c r="AA65070"/>
    </row>
    <row r="65071" spans="1:27" x14ac:dyDescent="0.25">
      <c r="A65071"/>
      <c r="AA65071"/>
    </row>
    <row r="65072" spans="1:27" x14ac:dyDescent="0.25">
      <c r="A65072"/>
      <c r="AA65072"/>
    </row>
    <row r="65073" spans="1:27" x14ac:dyDescent="0.25">
      <c r="A65073"/>
      <c r="AA65073"/>
    </row>
    <row r="65074" spans="1:27" x14ac:dyDescent="0.25">
      <c r="A65074"/>
      <c r="AA65074"/>
    </row>
    <row r="65075" spans="1:27" x14ac:dyDescent="0.25">
      <c r="A65075"/>
      <c r="AA65075"/>
    </row>
    <row r="65076" spans="1:27" x14ac:dyDescent="0.25">
      <c r="A65076"/>
      <c r="AA65076"/>
    </row>
    <row r="65077" spans="1:27" x14ac:dyDescent="0.25">
      <c r="A65077"/>
      <c r="AA65077"/>
    </row>
    <row r="65078" spans="1:27" x14ac:dyDescent="0.25">
      <c r="A65078"/>
      <c r="AA65078"/>
    </row>
    <row r="65079" spans="1:27" x14ac:dyDescent="0.25">
      <c r="A65079"/>
      <c r="AA65079"/>
    </row>
    <row r="65080" spans="1:27" x14ac:dyDescent="0.25">
      <c r="A65080"/>
      <c r="AA65080"/>
    </row>
    <row r="65081" spans="1:27" x14ac:dyDescent="0.25">
      <c r="A65081"/>
      <c r="AA65081"/>
    </row>
    <row r="65082" spans="1:27" x14ac:dyDescent="0.25">
      <c r="A65082"/>
      <c r="AA65082"/>
    </row>
    <row r="65083" spans="1:27" x14ac:dyDescent="0.25">
      <c r="A65083"/>
      <c r="AA65083"/>
    </row>
    <row r="65084" spans="1:27" x14ac:dyDescent="0.25">
      <c r="A65084"/>
      <c r="AA65084"/>
    </row>
    <row r="65085" spans="1:27" x14ac:dyDescent="0.25">
      <c r="A65085"/>
      <c r="AA65085"/>
    </row>
    <row r="65086" spans="1:27" x14ac:dyDescent="0.25">
      <c r="A65086"/>
      <c r="AA65086"/>
    </row>
    <row r="65087" spans="1:27" x14ac:dyDescent="0.25">
      <c r="A65087"/>
      <c r="AA65087"/>
    </row>
    <row r="65088" spans="1:27" x14ac:dyDescent="0.25">
      <c r="A65088"/>
      <c r="AA65088"/>
    </row>
    <row r="65089" spans="1:27" x14ac:dyDescent="0.25">
      <c r="A65089"/>
      <c r="AA65089"/>
    </row>
    <row r="65090" spans="1:27" x14ac:dyDescent="0.25">
      <c r="A65090"/>
      <c r="AA65090"/>
    </row>
    <row r="65091" spans="1:27" x14ac:dyDescent="0.25">
      <c r="A65091"/>
      <c r="AA65091"/>
    </row>
    <row r="65092" spans="1:27" x14ac:dyDescent="0.25">
      <c r="A65092"/>
      <c r="AA65092"/>
    </row>
    <row r="65093" spans="1:27" x14ac:dyDescent="0.25">
      <c r="A65093"/>
      <c r="AA65093"/>
    </row>
    <row r="65094" spans="1:27" x14ac:dyDescent="0.25">
      <c r="A65094"/>
      <c r="AA65094"/>
    </row>
    <row r="65095" spans="1:27" x14ac:dyDescent="0.25">
      <c r="A65095"/>
      <c r="AA65095"/>
    </row>
    <row r="65096" spans="1:27" x14ac:dyDescent="0.25">
      <c r="A65096"/>
      <c r="AA65096"/>
    </row>
    <row r="65097" spans="1:27" x14ac:dyDescent="0.25">
      <c r="A65097"/>
      <c r="AA65097"/>
    </row>
    <row r="65098" spans="1:27" x14ac:dyDescent="0.25">
      <c r="A65098"/>
      <c r="AA65098"/>
    </row>
    <row r="65099" spans="1:27" x14ac:dyDescent="0.25">
      <c r="A65099"/>
      <c r="AA65099"/>
    </row>
    <row r="65100" spans="1:27" x14ac:dyDescent="0.25">
      <c r="A65100"/>
      <c r="AA65100"/>
    </row>
    <row r="65101" spans="1:27" x14ac:dyDescent="0.25">
      <c r="A65101"/>
      <c r="AA65101"/>
    </row>
    <row r="65102" spans="1:27" x14ac:dyDescent="0.25">
      <c r="A65102"/>
      <c r="AA65102"/>
    </row>
    <row r="65103" spans="1:27" x14ac:dyDescent="0.25">
      <c r="A65103"/>
      <c r="AA65103"/>
    </row>
    <row r="65104" spans="1:27" x14ac:dyDescent="0.25">
      <c r="A65104"/>
      <c r="AA65104"/>
    </row>
    <row r="65105" spans="1:27" x14ac:dyDescent="0.25">
      <c r="A65105"/>
      <c r="AA65105"/>
    </row>
    <row r="65106" spans="1:27" x14ac:dyDescent="0.25">
      <c r="A65106"/>
      <c r="AA65106"/>
    </row>
    <row r="65107" spans="1:27" x14ac:dyDescent="0.25">
      <c r="A65107"/>
      <c r="AA65107"/>
    </row>
    <row r="65108" spans="1:27" x14ac:dyDescent="0.25">
      <c r="A65108"/>
      <c r="AA65108"/>
    </row>
    <row r="65109" spans="1:27" x14ac:dyDescent="0.25">
      <c r="A65109"/>
      <c r="AA65109"/>
    </row>
    <row r="65110" spans="1:27" x14ac:dyDescent="0.25">
      <c r="A65110"/>
      <c r="AA65110"/>
    </row>
    <row r="65111" spans="1:27" x14ac:dyDescent="0.25">
      <c r="A65111"/>
      <c r="AA65111"/>
    </row>
    <row r="65112" spans="1:27" x14ac:dyDescent="0.25">
      <c r="A65112"/>
      <c r="AA65112"/>
    </row>
    <row r="65113" spans="1:27" x14ac:dyDescent="0.25">
      <c r="A65113"/>
      <c r="AA65113"/>
    </row>
    <row r="65114" spans="1:27" x14ac:dyDescent="0.25">
      <c r="A65114"/>
      <c r="AA65114"/>
    </row>
    <row r="65115" spans="1:27" x14ac:dyDescent="0.25">
      <c r="A65115"/>
      <c r="AA65115"/>
    </row>
    <row r="65116" spans="1:27" x14ac:dyDescent="0.25">
      <c r="A65116"/>
      <c r="AA65116"/>
    </row>
    <row r="65117" spans="1:27" x14ac:dyDescent="0.25">
      <c r="A65117"/>
      <c r="AA65117"/>
    </row>
    <row r="65118" spans="1:27" x14ac:dyDescent="0.25">
      <c r="A65118"/>
      <c r="AA65118"/>
    </row>
    <row r="65119" spans="1:27" x14ac:dyDescent="0.25">
      <c r="A65119"/>
      <c r="AA65119"/>
    </row>
    <row r="65120" spans="1:27" x14ac:dyDescent="0.25">
      <c r="A65120"/>
      <c r="AA65120"/>
    </row>
    <row r="65121" spans="1:27" x14ac:dyDescent="0.25">
      <c r="A65121"/>
      <c r="AA65121"/>
    </row>
    <row r="65122" spans="1:27" x14ac:dyDescent="0.25">
      <c r="A65122"/>
      <c r="AA65122"/>
    </row>
    <row r="65123" spans="1:27" x14ac:dyDescent="0.25">
      <c r="A65123"/>
      <c r="AA65123"/>
    </row>
    <row r="65124" spans="1:27" x14ac:dyDescent="0.25">
      <c r="A65124"/>
      <c r="AA65124"/>
    </row>
    <row r="65125" spans="1:27" x14ac:dyDescent="0.25">
      <c r="A65125"/>
      <c r="AA65125"/>
    </row>
    <row r="65126" spans="1:27" x14ac:dyDescent="0.25">
      <c r="A65126"/>
      <c r="AA65126"/>
    </row>
    <row r="65127" spans="1:27" x14ac:dyDescent="0.25">
      <c r="A65127"/>
      <c r="AA65127"/>
    </row>
    <row r="65128" spans="1:27" x14ac:dyDescent="0.25">
      <c r="A65128"/>
      <c r="AA65128"/>
    </row>
    <row r="65129" spans="1:27" x14ac:dyDescent="0.25">
      <c r="A65129"/>
      <c r="AA65129"/>
    </row>
    <row r="65130" spans="1:27" x14ac:dyDescent="0.25">
      <c r="A65130"/>
      <c r="AA65130"/>
    </row>
    <row r="65131" spans="1:27" x14ac:dyDescent="0.25">
      <c r="A65131"/>
      <c r="AA65131"/>
    </row>
    <row r="65132" spans="1:27" x14ac:dyDescent="0.25">
      <c r="A65132"/>
      <c r="AA65132"/>
    </row>
    <row r="65133" spans="1:27" x14ac:dyDescent="0.25">
      <c r="A65133"/>
      <c r="AA65133"/>
    </row>
    <row r="65134" spans="1:27" x14ac:dyDescent="0.25">
      <c r="A65134"/>
      <c r="AA65134"/>
    </row>
    <row r="65135" spans="1:27" x14ac:dyDescent="0.25">
      <c r="A65135"/>
      <c r="AA65135"/>
    </row>
    <row r="65136" spans="1:27" x14ac:dyDescent="0.25">
      <c r="A65136"/>
      <c r="AA65136"/>
    </row>
    <row r="65137" spans="1:27" x14ac:dyDescent="0.25">
      <c r="A65137"/>
      <c r="AA65137"/>
    </row>
    <row r="65138" spans="1:27" x14ac:dyDescent="0.25">
      <c r="A65138"/>
      <c r="AA65138"/>
    </row>
    <row r="65139" spans="1:27" x14ac:dyDescent="0.25">
      <c r="A65139"/>
      <c r="AA65139"/>
    </row>
    <row r="65140" spans="1:27" x14ac:dyDescent="0.25">
      <c r="A65140"/>
      <c r="AA65140"/>
    </row>
    <row r="65141" spans="1:27" x14ac:dyDescent="0.25">
      <c r="A65141"/>
      <c r="AA65141"/>
    </row>
    <row r="65142" spans="1:27" x14ac:dyDescent="0.25">
      <c r="A65142"/>
      <c r="AA65142"/>
    </row>
    <row r="65143" spans="1:27" x14ac:dyDescent="0.25">
      <c r="A65143"/>
      <c r="AA65143"/>
    </row>
    <row r="65144" spans="1:27" x14ac:dyDescent="0.25">
      <c r="A65144"/>
      <c r="AA65144"/>
    </row>
    <row r="65145" spans="1:27" x14ac:dyDescent="0.25">
      <c r="A65145"/>
      <c r="AA65145"/>
    </row>
    <row r="65146" spans="1:27" x14ac:dyDescent="0.25">
      <c r="A65146"/>
      <c r="AA65146"/>
    </row>
    <row r="65147" spans="1:27" x14ac:dyDescent="0.25">
      <c r="A65147"/>
      <c r="AA65147"/>
    </row>
    <row r="65148" spans="1:27" x14ac:dyDescent="0.25">
      <c r="A65148"/>
      <c r="AA65148"/>
    </row>
    <row r="65149" spans="1:27" x14ac:dyDescent="0.25">
      <c r="A65149"/>
      <c r="AA65149"/>
    </row>
    <row r="65150" spans="1:27" x14ac:dyDescent="0.25">
      <c r="A65150"/>
      <c r="AA65150"/>
    </row>
    <row r="65151" spans="1:27" x14ac:dyDescent="0.25">
      <c r="A65151"/>
      <c r="AA65151"/>
    </row>
    <row r="65152" spans="1:27" x14ac:dyDescent="0.25">
      <c r="A65152"/>
      <c r="AA65152"/>
    </row>
    <row r="65153" spans="1:27" x14ac:dyDescent="0.25">
      <c r="A65153"/>
      <c r="AA65153"/>
    </row>
    <row r="65154" spans="1:27" x14ac:dyDescent="0.25">
      <c r="A65154"/>
      <c r="AA65154"/>
    </row>
    <row r="65155" spans="1:27" x14ac:dyDescent="0.25">
      <c r="A65155"/>
      <c r="AA65155"/>
    </row>
    <row r="65156" spans="1:27" x14ac:dyDescent="0.25">
      <c r="A65156"/>
      <c r="AA65156"/>
    </row>
    <row r="65157" spans="1:27" x14ac:dyDescent="0.25">
      <c r="A65157"/>
      <c r="AA65157"/>
    </row>
    <row r="65158" spans="1:27" x14ac:dyDescent="0.25">
      <c r="A65158"/>
      <c r="AA65158"/>
    </row>
    <row r="65159" spans="1:27" x14ac:dyDescent="0.25">
      <c r="A65159"/>
      <c r="AA65159"/>
    </row>
    <row r="65160" spans="1:27" x14ac:dyDescent="0.25">
      <c r="A65160"/>
      <c r="AA65160"/>
    </row>
    <row r="65161" spans="1:27" x14ac:dyDescent="0.25">
      <c r="A65161"/>
      <c r="AA65161"/>
    </row>
  </sheetData>
  <autoFilter ref="A15:BP15">
    <sortState ref="A16:BP2322">
      <sortCondition descending="1" ref="BI15"/>
    </sortState>
  </autoFilter>
  <sortState ref="A16:BS2692">
    <sortCondition ref="BO16:BO2692"/>
    <sortCondition ref="BI16:BI2692"/>
  </sortState>
  <mergeCells count="15">
    <mergeCell ref="LX14:NW14"/>
    <mergeCell ref="BX14:DW14"/>
    <mergeCell ref="DX14:FW14"/>
    <mergeCell ref="BU9:BW9"/>
    <mergeCell ref="AG13:AL13"/>
    <mergeCell ref="AM13:AT13"/>
    <mergeCell ref="BG14:BL14"/>
    <mergeCell ref="AU14:BF14"/>
    <mergeCell ref="AM9:AP9"/>
    <mergeCell ref="AU13:BP13"/>
    <mergeCell ref="AM8:AP8"/>
    <mergeCell ref="AM1:AP1"/>
    <mergeCell ref="FX14:HW14"/>
    <mergeCell ref="HX14:JW14"/>
    <mergeCell ref="JX14:LW14"/>
  </mergeCells>
  <phoneticPr fontId="12" type="noConversion"/>
  <conditionalFormatting sqref="AQ9">
    <cfRule type="cellIs" dxfId="3" priority="3" operator="equal">
      <formula>"ne"</formula>
    </cfRule>
    <cfRule type="cellIs" dxfId="2" priority="4" operator="equal">
      <formula>"ano"</formula>
    </cfRule>
  </conditionalFormatting>
  <conditionalFormatting sqref="AQ1">
    <cfRule type="cellIs" dxfId="1" priority="1" operator="equal">
      <formula>"ne"</formula>
    </cfRule>
    <cfRule type="cellIs" dxfId="0" priority="2" operator="equal">
      <formula>"ano"</formula>
    </cfRule>
  </conditionalFormatting>
  <dataValidations disablePrompts="1" count="2">
    <dataValidation type="list" allowBlank="1" showInputMessage="1" showErrorMessage="1" sqref="AQ1 AQ9">
      <formula1>$AR$9:$AS$9</formula1>
    </dataValidation>
    <dataValidation type="list" allowBlank="1" showInputMessage="1" showErrorMessage="1" sqref="AQ8">
      <formula1>$AT$9:$AX$9</formula1>
    </dataValidation>
  </dataValidations>
  <pageMargins left="0.31496062992125984" right="0.31496062992125984" top="0.39370078740157483" bottom="0.39370078740157483" header="0.31496062992125984" footer="0.31496062992125984"/>
  <pageSetup paperSize="8" scale="28" orientation="landscape"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4</vt:i4>
      </vt:variant>
      <vt:variant>
        <vt:lpstr>Pojmenované oblasti</vt:lpstr>
      </vt:variant>
      <vt:variant>
        <vt:i4>7</vt:i4>
      </vt:variant>
    </vt:vector>
  </HeadingPairs>
  <TitlesOfParts>
    <vt:vector size="11" baseType="lpstr">
      <vt:lpstr>k rozhodnutí</vt:lpstr>
      <vt:lpstr>k rozhodnutí detailní</vt:lpstr>
      <vt:lpstr>hodnocení</vt:lpstr>
      <vt:lpstr>Zdroj</vt:lpstr>
      <vt:lpstr>hodnocení!Názvy_tisku</vt:lpstr>
      <vt:lpstr>'k rozhodnutí'!Názvy_tisku</vt:lpstr>
      <vt:lpstr>'k rozhodnutí detailní'!Názvy_tisku</vt:lpstr>
      <vt:lpstr>Zdroj!Názvy_tisku</vt:lpstr>
      <vt:lpstr>hodnocení!Oblast_tisku</vt:lpstr>
      <vt:lpstr>'k rozhodnutí'!Oblast_tisku</vt:lpstr>
      <vt:lpstr>'k rozhodnutí detailní'!Oblast_tisku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Krmášek David</dc:creator>
  <cp:lastModifiedBy>Vyhnálková Taťána</cp:lastModifiedBy>
  <cp:lastPrinted>2022-04-04T06:21:42Z</cp:lastPrinted>
  <dcterms:created xsi:type="dcterms:W3CDTF">2016-08-30T11:35:03Z</dcterms:created>
  <dcterms:modified xsi:type="dcterms:W3CDTF">2022-04-08T11:16:32Z</dcterms:modified>
</cp:coreProperties>
</file>